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Seqal\Checkpoint Model\SEQAL\"/>
    </mc:Choice>
  </mc:AlternateContent>
  <xr:revisionPtr revIDLastSave="0" documentId="13_ncr:1_{F54C7C6A-5542-49B2-8081-CEAE9FF131BA}" xr6:coauthVersionLast="47" xr6:coauthVersionMax="47" xr10:uidLastSave="{00000000-0000-0000-0000-000000000000}"/>
  <bookViews>
    <workbookView xWindow="7350" yWindow="3915" windowWidth="28800" windowHeight="15435" tabRatio="790" firstSheet="1" activeTab="3" xr2:uid="{12F16E13-A52E-4BEC-B749-CDB403EAFF41}"/>
  </bookViews>
  <sheets>
    <sheet name="ProjectInformation" sheetId="16" r:id="rId1"/>
    <sheet name="Sheet1" sheetId="24" r:id="rId2"/>
    <sheet name="Sheet2" sheetId="25" r:id="rId3"/>
    <sheet name="AcrossReplicationsSummary" sheetId="22" r:id="rId4"/>
    <sheet name="DiscreteTimeStatsByRep" sheetId="17" r:id="rId5"/>
    <sheet name="ContinuousTimeStatsByRep" sheetId="18" r:id="rId6"/>
    <sheet name="CounterStatsByRep" sheetId="19" r:id="rId7"/>
    <sheet name="OutputStatsByRep" sheetId="20" r:id="rId8"/>
    <sheet name="FrequencyStatsByRep" sheetId="23" r:id="rId9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5" hidden="1">ContinuousTimeStatsByRep!$A$1:$L$701</definedName>
    <definedName name="ExternalData_1" localSheetId="6" hidden="1">CounterStatsByRep!$A$1:$G$2</definedName>
    <definedName name="ExternalData_1" localSheetId="4" hidden="1">DiscreteTimeStatsByRep!$A$1:$K$2201</definedName>
    <definedName name="ExternalData_1" localSheetId="8" hidden="1">FrequencyStatsByRep!$A$1:$K$2</definedName>
    <definedName name="ExternalData_1" localSheetId="7" hidden="1">OutputStatsByRep!$A$1:$H$3051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30" r:id="rId10"/>
    <pivotCache cacheId="136" r:id="rId11"/>
    <pivotCache cacheId="142" r:id="rId12"/>
    <pivotCache cacheId="148" r:id="rId13"/>
    <pivotCache cacheId="154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1002" i="20"/>
  <c r="I1003" i="20"/>
  <c r="I1004" i="20"/>
  <c r="I1005" i="20"/>
  <c r="I1006" i="20"/>
  <c r="I1007" i="20"/>
  <c r="I1008" i="20"/>
  <c r="I1009" i="20"/>
  <c r="I1010" i="20"/>
  <c r="I1011" i="20"/>
  <c r="I1012" i="20"/>
  <c r="I1013" i="20"/>
  <c r="I1014" i="20"/>
  <c r="I1015" i="20"/>
  <c r="I1016" i="20"/>
  <c r="I1017" i="20"/>
  <c r="I1018" i="20"/>
  <c r="I1019" i="20"/>
  <c r="I1020" i="20"/>
  <c r="I1021" i="20"/>
  <c r="I1022" i="20"/>
  <c r="I1023" i="20"/>
  <c r="I1024" i="20"/>
  <c r="I1025" i="20"/>
  <c r="I1026" i="20"/>
  <c r="I1027" i="20"/>
  <c r="I1028" i="20"/>
  <c r="I1029" i="20"/>
  <c r="I1030" i="20"/>
  <c r="I1031" i="20"/>
  <c r="I1032" i="20"/>
  <c r="I1033" i="20"/>
  <c r="I1034" i="20"/>
  <c r="I1035" i="20"/>
  <c r="I1036" i="20"/>
  <c r="I1037" i="20"/>
  <c r="I1038" i="20"/>
  <c r="I1039" i="20"/>
  <c r="I1040" i="20"/>
  <c r="I1041" i="20"/>
  <c r="I1042" i="20"/>
  <c r="I1043" i="20"/>
  <c r="I1044" i="20"/>
  <c r="I1045" i="20"/>
  <c r="I1046" i="20"/>
  <c r="I1047" i="20"/>
  <c r="I1048" i="20"/>
  <c r="I1049" i="20"/>
  <c r="I1050" i="20"/>
  <c r="I1051" i="20"/>
  <c r="I1052" i="20"/>
  <c r="I1053" i="20"/>
  <c r="I1054" i="20"/>
  <c r="I1055" i="20"/>
  <c r="I1056" i="20"/>
  <c r="I1057" i="20"/>
  <c r="I1058" i="20"/>
  <c r="I1059" i="20"/>
  <c r="I1060" i="20"/>
  <c r="I1061" i="20"/>
  <c r="I1062" i="20"/>
  <c r="I1063" i="20"/>
  <c r="I1064" i="20"/>
  <c r="I1065" i="20"/>
  <c r="I1066" i="20"/>
  <c r="I1067" i="20"/>
  <c r="I1068" i="20"/>
  <c r="I1069" i="20"/>
  <c r="I1070" i="20"/>
  <c r="I1071" i="20"/>
  <c r="I1072" i="20"/>
  <c r="I1073" i="20"/>
  <c r="I1074" i="20"/>
  <c r="I1075" i="20"/>
  <c r="I1076" i="20"/>
  <c r="I1077" i="20"/>
  <c r="I1078" i="20"/>
  <c r="I1079" i="20"/>
  <c r="I1080" i="20"/>
  <c r="I1081" i="20"/>
  <c r="I1082" i="20"/>
  <c r="I1083" i="20"/>
  <c r="I1084" i="20"/>
  <c r="I1085" i="20"/>
  <c r="I1086" i="20"/>
  <c r="I1087" i="20"/>
  <c r="I1088" i="20"/>
  <c r="I1089" i="20"/>
  <c r="I1090" i="20"/>
  <c r="I1091" i="20"/>
  <c r="I1092" i="20"/>
  <c r="I1093" i="20"/>
  <c r="I1094" i="20"/>
  <c r="I1095" i="20"/>
  <c r="I1096" i="20"/>
  <c r="I1097" i="20"/>
  <c r="I1098" i="20"/>
  <c r="I1099" i="20"/>
  <c r="I1100" i="20"/>
  <c r="I1101" i="20"/>
  <c r="I1102" i="20"/>
  <c r="I1103" i="20"/>
  <c r="I1104" i="20"/>
  <c r="I1105" i="20"/>
  <c r="I1106" i="20"/>
  <c r="I1107" i="20"/>
  <c r="I1108" i="20"/>
  <c r="I1109" i="20"/>
  <c r="I1110" i="20"/>
  <c r="I1111" i="20"/>
  <c r="I1112" i="20"/>
  <c r="I1113" i="20"/>
  <c r="I1114" i="20"/>
  <c r="I1115" i="20"/>
  <c r="I1116" i="20"/>
  <c r="I1117" i="20"/>
  <c r="I1118" i="20"/>
  <c r="I1119" i="20"/>
  <c r="I1120" i="20"/>
  <c r="I1121" i="20"/>
  <c r="I1122" i="20"/>
  <c r="I1123" i="20"/>
  <c r="I1124" i="20"/>
  <c r="I1125" i="20"/>
  <c r="I1126" i="20"/>
  <c r="I1127" i="20"/>
  <c r="I1128" i="20"/>
  <c r="I1129" i="20"/>
  <c r="I1130" i="20"/>
  <c r="I1131" i="20"/>
  <c r="I1132" i="20"/>
  <c r="I1133" i="20"/>
  <c r="I1134" i="20"/>
  <c r="I1135" i="20"/>
  <c r="I1136" i="20"/>
  <c r="I1137" i="20"/>
  <c r="I1138" i="20"/>
  <c r="I1139" i="20"/>
  <c r="I1140" i="20"/>
  <c r="I1141" i="20"/>
  <c r="I1142" i="20"/>
  <c r="I1143" i="20"/>
  <c r="I1144" i="20"/>
  <c r="I1145" i="20"/>
  <c r="I1146" i="20"/>
  <c r="I1147" i="20"/>
  <c r="I1148" i="20"/>
  <c r="I1149" i="20"/>
  <c r="I1150" i="20"/>
  <c r="I1151" i="20"/>
  <c r="I1152" i="20"/>
  <c r="I1153" i="20"/>
  <c r="I1154" i="20"/>
  <c r="I1155" i="20"/>
  <c r="I1156" i="20"/>
  <c r="I1157" i="20"/>
  <c r="I1158" i="20"/>
  <c r="I1159" i="20"/>
  <c r="I1160" i="20"/>
  <c r="I1161" i="20"/>
  <c r="I1162" i="20"/>
  <c r="I1163" i="20"/>
  <c r="I1164" i="20"/>
  <c r="I1165" i="20"/>
  <c r="I1166" i="20"/>
  <c r="I1167" i="20"/>
  <c r="I1168" i="20"/>
  <c r="I1169" i="20"/>
  <c r="I1170" i="20"/>
  <c r="I1171" i="20"/>
  <c r="I1172" i="20"/>
  <c r="I1173" i="20"/>
  <c r="I1174" i="20"/>
  <c r="I1175" i="20"/>
  <c r="I1176" i="20"/>
  <c r="I1177" i="20"/>
  <c r="I1178" i="20"/>
  <c r="I1179" i="20"/>
  <c r="I1180" i="20"/>
  <c r="I1181" i="20"/>
  <c r="I1182" i="20"/>
  <c r="I1183" i="20"/>
  <c r="I1184" i="20"/>
  <c r="I1185" i="20"/>
  <c r="I1186" i="20"/>
  <c r="I1187" i="20"/>
  <c r="I1188" i="20"/>
  <c r="I1189" i="20"/>
  <c r="I1190" i="20"/>
  <c r="I1191" i="20"/>
  <c r="I1192" i="20"/>
  <c r="I1193" i="20"/>
  <c r="I1194" i="20"/>
  <c r="I1195" i="20"/>
  <c r="I1196" i="20"/>
  <c r="I1197" i="20"/>
  <c r="I1198" i="20"/>
  <c r="I1199" i="20"/>
  <c r="I1200" i="20"/>
  <c r="I1201" i="20"/>
  <c r="I1202" i="20"/>
  <c r="I1203" i="20"/>
  <c r="I1204" i="20"/>
  <c r="I1205" i="20"/>
  <c r="I1206" i="20"/>
  <c r="I1207" i="20"/>
  <c r="I1208" i="20"/>
  <c r="I1209" i="20"/>
  <c r="I1210" i="20"/>
  <c r="I1211" i="20"/>
  <c r="I1212" i="20"/>
  <c r="I1213" i="20"/>
  <c r="I1214" i="20"/>
  <c r="I1215" i="20"/>
  <c r="I1216" i="20"/>
  <c r="I1217" i="20"/>
  <c r="I1218" i="20"/>
  <c r="I1219" i="20"/>
  <c r="I1220" i="20"/>
  <c r="I1221" i="20"/>
  <c r="I1222" i="20"/>
  <c r="I1223" i="20"/>
  <c r="I1224" i="20"/>
  <c r="I1225" i="20"/>
  <c r="I1226" i="20"/>
  <c r="I1227" i="20"/>
  <c r="I1228" i="20"/>
  <c r="I1229" i="20"/>
  <c r="I1230" i="20"/>
  <c r="I1231" i="20"/>
  <c r="I1232" i="20"/>
  <c r="I1233" i="20"/>
  <c r="I1234" i="20"/>
  <c r="I1235" i="20"/>
  <c r="I1236" i="20"/>
  <c r="I1237" i="20"/>
  <c r="I1238" i="20"/>
  <c r="I1239" i="20"/>
  <c r="I1240" i="20"/>
  <c r="I1241" i="20"/>
  <c r="I1242" i="20"/>
  <c r="I1243" i="20"/>
  <c r="I1244" i="20"/>
  <c r="I1245" i="20"/>
  <c r="I1246" i="20"/>
  <c r="I1247" i="20"/>
  <c r="I1248" i="20"/>
  <c r="I1249" i="20"/>
  <c r="I1250" i="20"/>
  <c r="I1251" i="20"/>
  <c r="I1252" i="20"/>
  <c r="I1253" i="20"/>
  <c r="I1254" i="20"/>
  <c r="I1255" i="20"/>
  <c r="I1256" i="20"/>
  <c r="I1257" i="20"/>
  <c r="I1258" i="20"/>
  <c r="I1259" i="20"/>
  <c r="I1260" i="20"/>
  <c r="I1261" i="20"/>
  <c r="I1262" i="20"/>
  <c r="I1263" i="20"/>
  <c r="I1264" i="20"/>
  <c r="I1265" i="20"/>
  <c r="I1266" i="20"/>
  <c r="I1267" i="20"/>
  <c r="I1268" i="20"/>
  <c r="I1269" i="20"/>
  <c r="I1270" i="20"/>
  <c r="I1271" i="20"/>
  <c r="I1272" i="20"/>
  <c r="I1273" i="20"/>
  <c r="I1274" i="20"/>
  <c r="I1275" i="20"/>
  <c r="I1276" i="20"/>
  <c r="I1277" i="20"/>
  <c r="I1278" i="20"/>
  <c r="I1279" i="20"/>
  <c r="I1280" i="20"/>
  <c r="I1281" i="20"/>
  <c r="I1282" i="20"/>
  <c r="I1283" i="20"/>
  <c r="I1284" i="20"/>
  <c r="I1285" i="20"/>
  <c r="I1286" i="20"/>
  <c r="I1287" i="20"/>
  <c r="I1288" i="20"/>
  <c r="I1289" i="20"/>
  <c r="I1290" i="20"/>
  <c r="I1291" i="20"/>
  <c r="I1292" i="20"/>
  <c r="I1293" i="20"/>
  <c r="I1294" i="20"/>
  <c r="I1295" i="20"/>
  <c r="I1296" i="20"/>
  <c r="I1297" i="20"/>
  <c r="I1298" i="20"/>
  <c r="I1299" i="20"/>
  <c r="I1300" i="20"/>
  <c r="I1301" i="20"/>
  <c r="I1302" i="20"/>
  <c r="I1303" i="20"/>
  <c r="I1304" i="20"/>
  <c r="I1305" i="20"/>
  <c r="I1306" i="20"/>
  <c r="I1307" i="20"/>
  <c r="I1308" i="20"/>
  <c r="I1309" i="20"/>
  <c r="I1310" i="20"/>
  <c r="I1311" i="20"/>
  <c r="I1312" i="20"/>
  <c r="I1313" i="20"/>
  <c r="I1314" i="20"/>
  <c r="I1315" i="20"/>
  <c r="I1316" i="20"/>
  <c r="I1317" i="20"/>
  <c r="I1318" i="20"/>
  <c r="I1319" i="20"/>
  <c r="I1320" i="20"/>
  <c r="I1321" i="20"/>
  <c r="I1322" i="20"/>
  <c r="I1323" i="20"/>
  <c r="I1324" i="20"/>
  <c r="I1325" i="20"/>
  <c r="I1326" i="20"/>
  <c r="I1327" i="20"/>
  <c r="I1328" i="20"/>
  <c r="I1329" i="20"/>
  <c r="I1330" i="20"/>
  <c r="I1331" i="20"/>
  <c r="I1332" i="20"/>
  <c r="I1333" i="20"/>
  <c r="I1334" i="20"/>
  <c r="I1335" i="20"/>
  <c r="I1336" i="20"/>
  <c r="I1337" i="20"/>
  <c r="I1338" i="20"/>
  <c r="I1339" i="20"/>
  <c r="I1340" i="20"/>
  <c r="I1341" i="20"/>
  <c r="I1342" i="20"/>
  <c r="I1343" i="20"/>
  <c r="I1344" i="20"/>
  <c r="I1345" i="20"/>
  <c r="I1346" i="20"/>
  <c r="I1347" i="20"/>
  <c r="I1348" i="20"/>
  <c r="I1349" i="20"/>
  <c r="I1350" i="20"/>
  <c r="I1351" i="20"/>
  <c r="I1352" i="20"/>
  <c r="I1353" i="20"/>
  <c r="I1354" i="20"/>
  <c r="I1355" i="20"/>
  <c r="I1356" i="20"/>
  <c r="I1357" i="20"/>
  <c r="I1358" i="20"/>
  <c r="I1359" i="20"/>
  <c r="I1360" i="20"/>
  <c r="I1361" i="20"/>
  <c r="I1362" i="20"/>
  <c r="I1363" i="20"/>
  <c r="I1364" i="20"/>
  <c r="I1365" i="20"/>
  <c r="I1366" i="20"/>
  <c r="I1367" i="20"/>
  <c r="I1368" i="20"/>
  <c r="I1369" i="20"/>
  <c r="I1370" i="20"/>
  <c r="I1371" i="20"/>
  <c r="I1372" i="20"/>
  <c r="I1373" i="20"/>
  <c r="I1374" i="20"/>
  <c r="I1375" i="20"/>
  <c r="I1376" i="20"/>
  <c r="I1377" i="20"/>
  <c r="I1378" i="20"/>
  <c r="I1379" i="20"/>
  <c r="I1380" i="20"/>
  <c r="I1381" i="20"/>
  <c r="I1382" i="20"/>
  <c r="I1383" i="20"/>
  <c r="I1384" i="20"/>
  <c r="I1385" i="20"/>
  <c r="I1386" i="20"/>
  <c r="I1387" i="20"/>
  <c r="I1388" i="20"/>
  <c r="I1389" i="20"/>
  <c r="I1390" i="20"/>
  <c r="I1391" i="20"/>
  <c r="I1392" i="20"/>
  <c r="I1393" i="20"/>
  <c r="I1394" i="20"/>
  <c r="I1395" i="20"/>
  <c r="I1396" i="20"/>
  <c r="I1397" i="20"/>
  <c r="I1398" i="20"/>
  <c r="I1399" i="20"/>
  <c r="I1400" i="20"/>
  <c r="I1401" i="20"/>
  <c r="I1402" i="20"/>
  <c r="I1403" i="20"/>
  <c r="I1404" i="20"/>
  <c r="I1405" i="20"/>
  <c r="I1406" i="20"/>
  <c r="I1407" i="20"/>
  <c r="I1408" i="20"/>
  <c r="I1409" i="20"/>
  <c r="I1410" i="20"/>
  <c r="I1411" i="20"/>
  <c r="I1412" i="20"/>
  <c r="I1413" i="20"/>
  <c r="I1414" i="20"/>
  <c r="I1415" i="20"/>
  <c r="I1416" i="20"/>
  <c r="I1417" i="20"/>
  <c r="I1418" i="20"/>
  <c r="I1419" i="20"/>
  <c r="I1420" i="20"/>
  <c r="I1421" i="20"/>
  <c r="I1422" i="20"/>
  <c r="I1423" i="20"/>
  <c r="I1424" i="20"/>
  <c r="I1425" i="20"/>
  <c r="I1426" i="20"/>
  <c r="I1427" i="20"/>
  <c r="I1428" i="20"/>
  <c r="I1429" i="20"/>
  <c r="I1430" i="20"/>
  <c r="I1431" i="20"/>
  <c r="I1432" i="20"/>
  <c r="I1433" i="20"/>
  <c r="I1434" i="20"/>
  <c r="I1435" i="20"/>
  <c r="I1436" i="20"/>
  <c r="I1437" i="20"/>
  <c r="I1438" i="20"/>
  <c r="I1439" i="20"/>
  <c r="I1440" i="20"/>
  <c r="I1441" i="20"/>
  <c r="I1442" i="20"/>
  <c r="I1443" i="20"/>
  <c r="I1444" i="20"/>
  <c r="I1445" i="20"/>
  <c r="I1446" i="20"/>
  <c r="I1447" i="20"/>
  <c r="I1448" i="20"/>
  <c r="I1449" i="20"/>
  <c r="I1450" i="20"/>
  <c r="I1451" i="20"/>
  <c r="I1452" i="20"/>
  <c r="I1453" i="20"/>
  <c r="I1454" i="20"/>
  <c r="I1455" i="20"/>
  <c r="I1456" i="20"/>
  <c r="I1457" i="20"/>
  <c r="I1458" i="20"/>
  <c r="I1459" i="20"/>
  <c r="I1460" i="20"/>
  <c r="I1461" i="20"/>
  <c r="I1462" i="20"/>
  <c r="I1463" i="20"/>
  <c r="I1464" i="20"/>
  <c r="I1465" i="20"/>
  <c r="I1466" i="20"/>
  <c r="I1467" i="20"/>
  <c r="I1468" i="20"/>
  <c r="I1469" i="20"/>
  <c r="I1470" i="20"/>
  <c r="I1471" i="20"/>
  <c r="I1472" i="20"/>
  <c r="I1473" i="20"/>
  <c r="I1474" i="20"/>
  <c r="I1475" i="20"/>
  <c r="I1476" i="20"/>
  <c r="I1477" i="20"/>
  <c r="I1478" i="20"/>
  <c r="I1479" i="20"/>
  <c r="I1480" i="20"/>
  <c r="I1481" i="20"/>
  <c r="I1482" i="20"/>
  <c r="I1483" i="20"/>
  <c r="I1484" i="20"/>
  <c r="I1485" i="20"/>
  <c r="I1486" i="20"/>
  <c r="I1487" i="20"/>
  <c r="I1488" i="20"/>
  <c r="I1489" i="20"/>
  <c r="I1490" i="20"/>
  <c r="I1491" i="20"/>
  <c r="I1492" i="20"/>
  <c r="I1493" i="20"/>
  <c r="I1494" i="20"/>
  <c r="I1495" i="20"/>
  <c r="I1496" i="20"/>
  <c r="I1497" i="20"/>
  <c r="I1498" i="20"/>
  <c r="I1499" i="20"/>
  <c r="I1500" i="20"/>
  <c r="I1501" i="20"/>
  <c r="I1502" i="20"/>
  <c r="I1503" i="20"/>
  <c r="I1504" i="20"/>
  <c r="I1505" i="20"/>
  <c r="I1506" i="20"/>
  <c r="I1507" i="20"/>
  <c r="I1508" i="20"/>
  <c r="I1509" i="20"/>
  <c r="I1510" i="20"/>
  <c r="I1511" i="20"/>
  <c r="I1512" i="20"/>
  <c r="I1513" i="20"/>
  <c r="I1514" i="20"/>
  <c r="I1515" i="20"/>
  <c r="I1516" i="20"/>
  <c r="I1517" i="20"/>
  <c r="I1518" i="20"/>
  <c r="I1519" i="20"/>
  <c r="I1520" i="20"/>
  <c r="I1521" i="20"/>
  <c r="I1522" i="20"/>
  <c r="I1523" i="20"/>
  <c r="I1524" i="20"/>
  <c r="I1525" i="20"/>
  <c r="I1526" i="20"/>
  <c r="I1527" i="20"/>
  <c r="I1528" i="20"/>
  <c r="I1529" i="20"/>
  <c r="I1530" i="20"/>
  <c r="I1531" i="20"/>
  <c r="I1532" i="20"/>
  <c r="I1533" i="20"/>
  <c r="I1534" i="20"/>
  <c r="I1535" i="20"/>
  <c r="I1536" i="20"/>
  <c r="I1537" i="20"/>
  <c r="I1538" i="20"/>
  <c r="I1539" i="20"/>
  <c r="I1540" i="20"/>
  <c r="I1541" i="20"/>
  <c r="I1542" i="20"/>
  <c r="I1543" i="20"/>
  <c r="I1544" i="20"/>
  <c r="I1545" i="20"/>
  <c r="I1546" i="20"/>
  <c r="I1547" i="20"/>
  <c r="I1548" i="20"/>
  <c r="I1549" i="20"/>
  <c r="I1550" i="20"/>
  <c r="I1551" i="20"/>
  <c r="I1552" i="20"/>
  <c r="I1553" i="20"/>
  <c r="I1554" i="20"/>
  <c r="I1555" i="20"/>
  <c r="I1556" i="20"/>
  <c r="I1557" i="20"/>
  <c r="I1558" i="20"/>
  <c r="I1559" i="20"/>
  <c r="I1560" i="20"/>
  <c r="I1561" i="20"/>
  <c r="I1562" i="20"/>
  <c r="I1563" i="20"/>
  <c r="I1564" i="20"/>
  <c r="I1565" i="20"/>
  <c r="I1566" i="20"/>
  <c r="I1567" i="20"/>
  <c r="I1568" i="20"/>
  <c r="I1569" i="20"/>
  <c r="I1570" i="20"/>
  <c r="I1571" i="20"/>
  <c r="I1572" i="20"/>
  <c r="I1573" i="20"/>
  <c r="I1574" i="20"/>
  <c r="I1575" i="20"/>
  <c r="I1576" i="20"/>
  <c r="I1577" i="20"/>
  <c r="I1578" i="20"/>
  <c r="I1579" i="20"/>
  <c r="I1580" i="20"/>
  <c r="I1581" i="20"/>
  <c r="I1582" i="20"/>
  <c r="I1583" i="20"/>
  <c r="I1584" i="20"/>
  <c r="I1585" i="20"/>
  <c r="I1586" i="20"/>
  <c r="I1587" i="20"/>
  <c r="I1588" i="20"/>
  <c r="I1589" i="20"/>
  <c r="I1590" i="20"/>
  <c r="I1591" i="20"/>
  <c r="I1592" i="20"/>
  <c r="I1593" i="20"/>
  <c r="I1594" i="20"/>
  <c r="I1595" i="20"/>
  <c r="I1596" i="20"/>
  <c r="I1597" i="20"/>
  <c r="I1598" i="20"/>
  <c r="I1599" i="20"/>
  <c r="I1600" i="20"/>
  <c r="I1601" i="20"/>
  <c r="I1602" i="20"/>
  <c r="I1603" i="20"/>
  <c r="I1604" i="20"/>
  <c r="I1605" i="20"/>
  <c r="I1606" i="20"/>
  <c r="I1607" i="20"/>
  <c r="I1608" i="20"/>
  <c r="I1609" i="20"/>
  <c r="I1610" i="20"/>
  <c r="I1611" i="20"/>
  <c r="I1612" i="20"/>
  <c r="I1613" i="20"/>
  <c r="I1614" i="20"/>
  <c r="I1615" i="20"/>
  <c r="I1616" i="20"/>
  <c r="I1617" i="20"/>
  <c r="I1618" i="20"/>
  <c r="I1619" i="20"/>
  <c r="I1620" i="20"/>
  <c r="I1621" i="20"/>
  <c r="I1622" i="20"/>
  <c r="I1623" i="20"/>
  <c r="I1624" i="20"/>
  <c r="I1625" i="20"/>
  <c r="I1626" i="20"/>
  <c r="I1627" i="20"/>
  <c r="I1628" i="20"/>
  <c r="I1629" i="20"/>
  <c r="I1630" i="20"/>
  <c r="I1631" i="20"/>
  <c r="I1632" i="20"/>
  <c r="I1633" i="20"/>
  <c r="I1634" i="20"/>
  <c r="I1635" i="20"/>
  <c r="I1636" i="20"/>
  <c r="I1637" i="20"/>
  <c r="I1638" i="20"/>
  <c r="I1639" i="20"/>
  <c r="I1640" i="20"/>
  <c r="I1641" i="20"/>
  <c r="I1642" i="20"/>
  <c r="I1643" i="20"/>
  <c r="I1644" i="20"/>
  <c r="I1645" i="20"/>
  <c r="I1646" i="20"/>
  <c r="I1647" i="20"/>
  <c r="I1648" i="20"/>
  <c r="I1649" i="20"/>
  <c r="I1650" i="20"/>
  <c r="I1651" i="20"/>
  <c r="I1652" i="20"/>
  <c r="I1653" i="20"/>
  <c r="I1654" i="20"/>
  <c r="I1655" i="20"/>
  <c r="I1656" i="20"/>
  <c r="I1657" i="20"/>
  <c r="I1658" i="20"/>
  <c r="I1659" i="20"/>
  <c r="I1660" i="20"/>
  <c r="I1661" i="20"/>
  <c r="I1662" i="20"/>
  <c r="I1663" i="20"/>
  <c r="I1664" i="20"/>
  <c r="I1665" i="20"/>
  <c r="I1666" i="20"/>
  <c r="I1667" i="20"/>
  <c r="I1668" i="20"/>
  <c r="I1669" i="20"/>
  <c r="I1670" i="20"/>
  <c r="I1671" i="20"/>
  <c r="I1672" i="20"/>
  <c r="I1673" i="20"/>
  <c r="I1674" i="20"/>
  <c r="I1675" i="20"/>
  <c r="I1676" i="20"/>
  <c r="I1677" i="20"/>
  <c r="I1678" i="20"/>
  <c r="I1679" i="20"/>
  <c r="I1680" i="20"/>
  <c r="I1681" i="20"/>
  <c r="I1682" i="20"/>
  <c r="I1683" i="20"/>
  <c r="I1684" i="20"/>
  <c r="I1685" i="20"/>
  <c r="I1686" i="20"/>
  <c r="I1687" i="20"/>
  <c r="I1688" i="20"/>
  <c r="I1689" i="20"/>
  <c r="I1690" i="20"/>
  <c r="I1691" i="20"/>
  <c r="I1692" i="20"/>
  <c r="I1693" i="20"/>
  <c r="I1694" i="20"/>
  <c r="I1695" i="20"/>
  <c r="I1696" i="20"/>
  <c r="I1697" i="20"/>
  <c r="I1698" i="20"/>
  <c r="I1699" i="20"/>
  <c r="I1700" i="20"/>
  <c r="I1701" i="20"/>
  <c r="I1702" i="20"/>
  <c r="I1703" i="20"/>
  <c r="I1704" i="20"/>
  <c r="I1705" i="20"/>
  <c r="I1706" i="20"/>
  <c r="I1707" i="20"/>
  <c r="I1708" i="20"/>
  <c r="I1709" i="20"/>
  <c r="I1710" i="20"/>
  <c r="I1711" i="20"/>
  <c r="I1712" i="20"/>
  <c r="I1713" i="20"/>
  <c r="I1714" i="20"/>
  <c r="I1715" i="20"/>
  <c r="I1716" i="20"/>
  <c r="I1717" i="20"/>
  <c r="I1718" i="20"/>
  <c r="I1719" i="20"/>
  <c r="I1720" i="20"/>
  <c r="I1721" i="20"/>
  <c r="I1722" i="20"/>
  <c r="I1723" i="20"/>
  <c r="I1724" i="20"/>
  <c r="I1725" i="20"/>
  <c r="I1726" i="20"/>
  <c r="I1727" i="20"/>
  <c r="I1728" i="20"/>
  <c r="I1729" i="20"/>
  <c r="I1730" i="20"/>
  <c r="I1731" i="20"/>
  <c r="I1732" i="20"/>
  <c r="I1733" i="20"/>
  <c r="I1734" i="20"/>
  <c r="I1735" i="20"/>
  <c r="I1736" i="20"/>
  <c r="I1737" i="20"/>
  <c r="I1738" i="20"/>
  <c r="I1739" i="20"/>
  <c r="I1740" i="20"/>
  <c r="I1741" i="20"/>
  <c r="I1742" i="20"/>
  <c r="I1743" i="20"/>
  <c r="I1744" i="20"/>
  <c r="I1745" i="20"/>
  <c r="I1746" i="20"/>
  <c r="I1747" i="20"/>
  <c r="I1748" i="20"/>
  <c r="I1749" i="20"/>
  <c r="I1750" i="20"/>
  <c r="I1751" i="20"/>
  <c r="I1752" i="20"/>
  <c r="I1753" i="20"/>
  <c r="I1754" i="20"/>
  <c r="I1755" i="20"/>
  <c r="I1756" i="20"/>
  <c r="I1757" i="20"/>
  <c r="I1758" i="20"/>
  <c r="I1759" i="20"/>
  <c r="I1760" i="20"/>
  <c r="I1761" i="20"/>
  <c r="I1762" i="20"/>
  <c r="I1763" i="20"/>
  <c r="I1764" i="20"/>
  <c r="I1765" i="20"/>
  <c r="I1766" i="20"/>
  <c r="I1767" i="20"/>
  <c r="I1768" i="20"/>
  <c r="I1769" i="20"/>
  <c r="I1770" i="20"/>
  <c r="I1771" i="20"/>
  <c r="I1772" i="20"/>
  <c r="I1773" i="20"/>
  <c r="I1774" i="20"/>
  <c r="I1775" i="20"/>
  <c r="I1776" i="20"/>
  <c r="I1777" i="20"/>
  <c r="I1778" i="20"/>
  <c r="I1779" i="20"/>
  <c r="I1780" i="20"/>
  <c r="I1781" i="20"/>
  <c r="I1782" i="20"/>
  <c r="I1783" i="20"/>
  <c r="I1784" i="20"/>
  <c r="I1785" i="20"/>
  <c r="I1786" i="20"/>
  <c r="I1787" i="20"/>
  <c r="I1788" i="20"/>
  <c r="I1789" i="20"/>
  <c r="I1790" i="20"/>
  <c r="I1791" i="20"/>
  <c r="I1792" i="20"/>
  <c r="I1793" i="20"/>
  <c r="I1794" i="20"/>
  <c r="I1795" i="20"/>
  <c r="I1796" i="20"/>
  <c r="I1797" i="20"/>
  <c r="I1798" i="20"/>
  <c r="I1799" i="20"/>
  <c r="I1800" i="20"/>
  <c r="I1801" i="20"/>
  <c r="I1802" i="20"/>
  <c r="I1803" i="20"/>
  <c r="I1804" i="20"/>
  <c r="I1805" i="20"/>
  <c r="I1806" i="20"/>
  <c r="I1807" i="20"/>
  <c r="I1808" i="20"/>
  <c r="I1809" i="20"/>
  <c r="I1810" i="20"/>
  <c r="I1811" i="20"/>
  <c r="I1812" i="20"/>
  <c r="I1813" i="20"/>
  <c r="I1814" i="20"/>
  <c r="I1815" i="20"/>
  <c r="I1816" i="20"/>
  <c r="I1817" i="20"/>
  <c r="I1818" i="20"/>
  <c r="I1819" i="20"/>
  <c r="I1820" i="20"/>
  <c r="I1821" i="20"/>
  <c r="I1822" i="20"/>
  <c r="I1823" i="20"/>
  <c r="I1824" i="20"/>
  <c r="I1825" i="20"/>
  <c r="I1826" i="20"/>
  <c r="I1827" i="20"/>
  <c r="I1828" i="20"/>
  <c r="I1829" i="20"/>
  <c r="I1830" i="20"/>
  <c r="I1831" i="20"/>
  <c r="I1832" i="20"/>
  <c r="I1833" i="20"/>
  <c r="I1834" i="20"/>
  <c r="I1835" i="20"/>
  <c r="I1836" i="20"/>
  <c r="I1837" i="20"/>
  <c r="I1838" i="20"/>
  <c r="I1839" i="20"/>
  <c r="I1840" i="20"/>
  <c r="I1841" i="20"/>
  <c r="I1842" i="20"/>
  <c r="I1843" i="20"/>
  <c r="I1844" i="20"/>
  <c r="I1845" i="20"/>
  <c r="I1846" i="20"/>
  <c r="I1847" i="20"/>
  <c r="I1848" i="20"/>
  <c r="I1849" i="20"/>
  <c r="I1850" i="20"/>
  <c r="I1851" i="20"/>
  <c r="I1852" i="20"/>
  <c r="I1853" i="20"/>
  <c r="I1854" i="20"/>
  <c r="I1855" i="20"/>
  <c r="I1856" i="20"/>
  <c r="I1857" i="20"/>
  <c r="I1858" i="20"/>
  <c r="I1859" i="20"/>
  <c r="I1860" i="20"/>
  <c r="I1861" i="20"/>
  <c r="I1862" i="20"/>
  <c r="I1863" i="20"/>
  <c r="I1864" i="20"/>
  <c r="I1865" i="20"/>
  <c r="I1866" i="20"/>
  <c r="I1867" i="20"/>
  <c r="I1868" i="20"/>
  <c r="I1869" i="20"/>
  <c r="I1870" i="20"/>
  <c r="I1871" i="20"/>
  <c r="I1872" i="20"/>
  <c r="I1873" i="20"/>
  <c r="I1874" i="20"/>
  <c r="I1875" i="20"/>
  <c r="I1876" i="20"/>
  <c r="I1877" i="20"/>
  <c r="I1878" i="20"/>
  <c r="I1879" i="20"/>
  <c r="I1880" i="20"/>
  <c r="I1881" i="20"/>
  <c r="I1882" i="20"/>
  <c r="I1883" i="20"/>
  <c r="I1884" i="20"/>
  <c r="I1885" i="20"/>
  <c r="I1886" i="20"/>
  <c r="I1887" i="20"/>
  <c r="I1888" i="20"/>
  <c r="I1889" i="20"/>
  <c r="I1890" i="20"/>
  <c r="I1891" i="20"/>
  <c r="I1892" i="20"/>
  <c r="I1893" i="20"/>
  <c r="I1894" i="20"/>
  <c r="I1895" i="20"/>
  <c r="I1896" i="20"/>
  <c r="I1897" i="20"/>
  <c r="I1898" i="20"/>
  <c r="I1899" i="20"/>
  <c r="I1900" i="20"/>
  <c r="I1901" i="20"/>
  <c r="I1902" i="20"/>
  <c r="I1903" i="20"/>
  <c r="I1904" i="20"/>
  <c r="I1905" i="20"/>
  <c r="I1906" i="20"/>
  <c r="I1907" i="20"/>
  <c r="I1908" i="20"/>
  <c r="I1909" i="20"/>
  <c r="I1910" i="20"/>
  <c r="I1911" i="20"/>
  <c r="I1912" i="20"/>
  <c r="I1913" i="20"/>
  <c r="I1914" i="20"/>
  <c r="I1915" i="20"/>
  <c r="I1916" i="20"/>
  <c r="I1917" i="20"/>
  <c r="I1918" i="20"/>
  <c r="I1919" i="20"/>
  <c r="I1920" i="20"/>
  <c r="I1921" i="20"/>
  <c r="I1922" i="20"/>
  <c r="I1923" i="20"/>
  <c r="I1924" i="20"/>
  <c r="I1925" i="20"/>
  <c r="I1926" i="20"/>
  <c r="I1927" i="20"/>
  <c r="I1928" i="20"/>
  <c r="I1929" i="20"/>
  <c r="I1930" i="20"/>
  <c r="I1931" i="20"/>
  <c r="I1932" i="20"/>
  <c r="I1933" i="20"/>
  <c r="I1934" i="20"/>
  <c r="I1935" i="20"/>
  <c r="I1936" i="20"/>
  <c r="I1937" i="20"/>
  <c r="I1938" i="20"/>
  <c r="I1939" i="20"/>
  <c r="I1940" i="20"/>
  <c r="I1941" i="20"/>
  <c r="I1942" i="20"/>
  <c r="I1943" i="20"/>
  <c r="I1944" i="20"/>
  <c r="I1945" i="20"/>
  <c r="I1946" i="20"/>
  <c r="I1947" i="20"/>
  <c r="I1948" i="20"/>
  <c r="I1949" i="20"/>
  <c r="I1950" i="20"/>
  <c r="I1951" i="20"/>
  <c r="I1952" i="20"/>
  <c r="I1953" i="20"/>
  <c r="I1954" i="20"/>
  <c r="I1955" i="20"/>
  <c r="I1956" i="20"/>
  <c r="I1957" i="20"/>
  <c r="I1958" i="20"/>
  <c r="I1959" i="20"/>
  <c r="I1960" i="20"/>
  <c r="I1961" i="20"/>
  <c r="I1962" i="20"/>
  <c r="I1963" i="20"/>
  <c r="I1964" i="20"/>
  <c r="I1965" i="20"/>
  <c r="I1966" i="20"/>
  <c r="I1967" i="20"/>
  <c r="I1968" i="20"/>
  <c r="I1969" i="20"/>
  <c r="I1970" i="20"/>
  <c r="I1971" i="20"/>
  <c r="I1972" i="20"/>
  <c r="I1973" i="20"/>
  <c r="I1974" i="20"/>
  <c r="I1975" i="20"/>
  <c r="I1976" i="20"/>
  <c r="I1977" i="20"/>
  <c r="I1978" i="20"/>
  <c r="I1979" i="20"/>
  <c r="I1980" i="20"/>
  <c r="I1981" i="20"/>
  <c r="I1982" i="20"/>
  <c r="I1983" i="20"/>
  <c r="I1984" i="20"/>
  <c r="I1985" i="20"/>
  <c r="I1986" i="20"/>
  <c r="I1987" i="20"/>
  <c r="I1988" i="20"/>
  <c r="I1989" i="20"/>
  <c r="I1990" i="20"/>
  <c r="I1991" i="20"/>
  <c r="I1992" i="20"/>
  <c r="I1993" i="20"/>
  <c r="I1994" i="20"/>
  <c r="I1995" i="20"/>
  <c r="I1996" i="20"/>
  <c r="I1997" i="20"/>
  <c r="I1998" i="20"/>
  <c r="I1999" i="20"/>
  <c r="I2000" i="20"/>
  <c r="I2001" i="20"/>
  <c r="I2002" i="20"/>
  <c r="I2003" i="20"/>
  <c r="I2004" i="20"/>
  <c r="I2005" i="20"/>
  <c r="I2006" i="20"/>
  <c r="I2007" i="20"/>
  <c r="I2008" i="20"/>
  <c r="I2009" i="20"/>
  <c r="I2010" i="20"/>
  <c r="I2011" i="20"/>
  <c r="I2012" i="20"/>
  <c r="I2013" i="20"/>
  <c r="I2014" i="20"/>
  <c r="I2015" i="20"/>
  <c r="I2016" i="20"/>
  <c r="I2017" i="20"/>
  <c r="I2018" i="20"/>
  <c r="I2019" i="20"/>
  <c r="I2020" i="20"/>
  <c r="I2021" i="20"/>
  <c r="I2022" i="20"/>
  <c r="I2023" i="20"/>
  <c r="I2024" i="20"/>
  <c r="I2025" i="20"/>
  <c r="I2026" i="20"/>
  <c r="I2027" i="20"/>
  <c r="I2028" i="20"/>
  <c r="I2029" i="20"/>
  <c r="I2030" i="20"/>
  <c r="I2031" i="20"/>
  <c r="I2032" i="20"/>
  <c r="I2033" i="20"/>
  <c r="I2034" i="20"/>
  <c r="I2035" i="20"/>
  <c r="I2036" i="20"/>
  <c r="I2037" i="20"/>
  <c r="I2038" i="20"/>
  <c r="I2039" i="20"/>
  <c r="I2040" i="20"/>
  <c r="I2041" i="20"/>
  <c r="I2042" i="20"/>
  <c r="I2043" i="20"/>
  <c r="I2044" i="20"/>
  <c r="I2045" i="20"/>
  <c r="I2046" i="20"/>
  <c r="I2047" i="20"/>
  <c r="I2048" i="20"/>
  <c r="I2049" i="20"/>
  <c r="I2050" i="20"/>
  <c r="I2051" i="20"/>
  <c r="I2052" i="20"/>
  <c r="I2053" i="20"/>
  <c r="I2054" i="20"/>
  <c r="I2055" i="20"/>
  <c r="I2056" i="20"/>
  <c r="I2057" i="20"/>
  <c r="I2058" i="20"/>
  <c r="I2059" i="20"/>
  <c r="I2060" i="20"/>
  <c r="I2061" i="20"/>
  <c r="I2062" i="20"/>
  <c r="I2063" i="20"/>
  <c r="I2064" i="20"/>
  <c r="I2065" i="20"/>
  <c r="I2066" i="20"/>
  <c r="I2067" i="20"/>
  <c r="I2068" i="20"/>
  <c r="I2069" i="20"/>
  <c r="I2070" i="20"/>
  <c r="I2071" i="20"/>
  <c r="I2072" i="20"/>
  <c r="I2073" i="20"/>
  <c r="I2074" i="20"/>
  <c r="I2075" i="20"/>
  <c r="I2076" i="20"/>
  <c r="I2077" i="20"/>
  <c r="I2078" i="20"/>
  <c r="I2079" i="20"/>
  <c r="I2080" i="20"/>
  <c r="I2081" i="20"/>
  <c r="I2082" i="20"/>
  <c r="I2083" i="20"/>
  <c r="I2084" i="20"/>
  <c r="I2085" i="20"/>
  <c r="I2086" i="20"/>
  <c r="I2087" i="20"/>
  <c r="I2088" i="20"/>
  <c r="I2089" i="20"/>
  <c r="I2090" i="20"/>
  <c r="I2091" i="20"/>
  <c r="I2092" i="20"/>
  <c r="I2093" i="20"/>
  <c r="I2094" i="20"/>
  <c r="I2095" i="20"/>
  <c r="I2096" i="20"/>
  <c r="I2097" i="20"/>
  <c r="I2098" i="20"/>
  <c r="I2099" i="20"/>
  <c r="I2100" i="20"/>
  <c r="I2101" i="20"/>
  <c r="I2102" i="20"/>
  <c r="I2103" i="20"/>
  <c r="I2104" i="20"/>
  <c r="I2105" i="20"/>
  <c r="I2106" i="20"/>
  <c r="I2107" i="20"/>
  <c r="I2108" i="20"/>
  <c r="I2109" i="20"/>
  <c r="I2110" i="20"/>
  <c r="I2111" i="20"/>
  <c r="I2112" i="20"/>
  <c r="I2113" i="20"/>
  <c r="I2114" i="20"/>
  <c r="I2115" i="20"/>
  <c r="I2116" i="20"/>
  <c r="I2117" i="20"/>
  <c r="I2118" i="20"/>
  <c r="I2119" i="20"/>
  <c r="I2120" i="20"/>
  <c r="I2121" i="20"/>
  <c r="I2122" i="20"/>
  <c r="I2123" i="20"/>
  <c r="I2124" i="20"/>
  <c r="I2125" i="20"/>
  <c r="I2126" i="20"/>
  <c r="I2127" i="20"/>
  <c r="I2128" i="20"/>
  <c r="I2129" i="20"/>
  <c r="I2130" i="20"/>
  <c r="I2131" i="20"/>
  <c r="I2132" i="20"/>
  <c r="I2133" i="20"/>
  <c r="I2134" i="20"/>
  <c r="I2135" i="20"/>
  <c r="I2136" i="20"/>
  <c r="I2137" i="20"/>
  <c r="I2138" i="20"/>
  <c r="I2139" i="20"/>
  <c r="I2140" i="20"/>
  <c r="I2141" i="20"/>
  <c r="I2142" i="20"/>
  <c r="I2143" i="20"/>
  <c r="I2144" i="20"/>
  <c r="I2145" i="20"/>
  <c r="I2146" i="20"/>
  <c r="I2147" i="20"/>
  <c r="I2148" i="20"/>
  <c r="I2149" i="20"/>
  <c r="I2150" i="20"/>
  <c r="I2151" i="20"/>
  <c r="I2152" i="20"/>
  <c r="I2153" i="20"/>
  <c r="I2154" i="20"/>
  <c r="I2155" i="20"/>
  <c r="I2156" i="20"/>
  <c r="I2157" i="20"/>
  <c r="I2158" i="20"/>
  <c r="I2159" i="20"/>
  <c r="I2160" i="20"/>
  <c r="I2161" i="20"/>
  <c r="I2162" i="20"/>
  <c r="I2163" i="20"/>
  <c r="I2164" i="20"/>
  <c r="I2165" i="20"/>
  <c r="I2166" i="20"/>
  <c r="I2167" i="20"/>
  <c r="I2168" i="20"/>
  <c r="I2169" i="20"/>
  <c r="I2170" i="20"/>
  <c r="I2171" i="20"/>
  <c r="I2172" i="20"/>
  <c r="I2173" i="20"/>
  <c r="I2174" i="20"/>
  <c r="I2175" i="20"/>
  <c r="I2176" i="20"/>
  <c r="I2177" i="20"/>
  <c r="I2178" i="20"/>
  <c r="I2179" i="20"/>
  <c r="I2180" i="20"/>
  <c r="I2181" i="20"/>
  <c r="I2182" i="20"/>
  <c r="I2183" i="20"/>
  <c r="I2184" i="20"/>
  <c r="I2185" i="20"/>
  <c r="I2186" i="20"/>
  <c r="I2187" i="20"/>
  <c r="I2188" i="20"/>
  <c r="I2189" i="20"/>
  <c r="I2190" i="20"/>
  <c r="I2191" i="20"/>
  <c r="I2192" i="20"/>
  <c r="I2193" i="20"/>
  <c r="I2194" i="20"/>
  <c r="I2195" i="20"/>
  <c r="I2196" i="20"/>
  <c r="I2197" i="20"/>
  <c r="I2198" i="20"/>
  <c r="I2199" i="20"/>
  <c r="I2200" i="20"/>
  <c r="I2201" i="20"/>
  <c r="I2202" i="20"/>
  <c r="I2203" i="20"/>
  <c r="I2204" i="20"/>
  <c r="I2205" i="20"/>
  <c r="I2206" i="20"/>
  <c r="I2207" i="20"/>
  <c r="I2208" i="20"/>
  <c r="I2209" i="20"/>
  <c r="I2210" i="20"/>
  <c r="I2211" i="20"/>
  <c r="I2212" i="20"/>
  <c r="I2213" i="20"/>
  <c r="I2214" i="20"/>
  <c r="I2215" i="20"/>
  <c r="I2216" i="20"/>
  <c r="I2217" i="20"/>
  <c r="I2218" i="20"/>
  <c r="I2219" i="20"/>
  <c r="I2220" i="20"/>
  <c r="I2221" i="20"/>
  <c r="I2222" i="20"/>
  <c r="I2223" i="20"/>
  <c r="I2224" i="20"/>
  <c r="I2225" i="20"/>
  <c r="I2226" i="20"/>
  <c r="I2227" i="20"/>
  <c r="I2228" i="20"/>
  <c r="I2229" i="20"/>
  <c r="I2230" i="20"/>
  <c r="I2231" i="20"/>
  <c r="I2232" i="20"/>
  <c r="I2233" i="20"/>
  <c r="I2234" i="20"/>
  <c r="I2235" i="20"/>
  <c r="I2236" i="20"/>
  <c r="I2237" i="20"/>
  <c r="I2238" i="20"/>
  <c r="I2239" i="20"/>
  <c r="I2240" i="20"/>
  <c r="I2241" i="20"/>
  <c r="I2242" i="20"/>
  <c r="I2243" i="20"/>
  <c r="I2244" i="20"/>
  <c r="I2245" i="20"/>
  <c r="I2246" i="20"/>
  <c r="I2247" i="20"/>
  <c r="I2248" i="20"/>
  <c r="I2249" i="20"/>
  <c r="I2250" i="20"/>
  <c r="I2251" i="20"/>
  <c r="I2252" i="20"/>
  <c r="I2253" i="20"/>
  <c r="I2254" i="20"/>
  <c r="I2255" i="20"/>
  <c r="I2256" i="20"/>
  <c r="I2257" i="20"/>
  <c r="I2258" i="20"/>
  <c r="I2259" i="20"/>
  <c r="I2260" i="20"/>
  <c r="I2261" i="20"/>
  <c r="I2262" i="20"/>
  <c r="I2263" i="20"/>
  <c r="I2264" i="20"/>
  <c r="I2265" i="20"/>
  <c r="I2266" i="20"/>
  <c r="I2267" i="20"/>
  <c r="I2268" i="20"/>
  <c r="I2269" i="20"/>
  <c r="I2270" i="20"/>
  <c r="I2271" i="20"/>
  <c r="I2272" i="20"/>
  <c r="I2273" i="20"/>
  <c r="I2274" i="20"/>
  <c r="I2275" i="20"/>
  <c r="I2276" i="20"/>
  <c r="I2277" i="20"/>
  <c r="I2278" i="20"/>
  <c r="I2279" i="20"/>
  <c r="I2280" i="20"/>
  <c r="I2281" i="20"/>
  <c r="I2282" i="20"/>
  <c r="I2283" i="20"/>
  <c r="I2284" i="20"/>
  <c r="I2285" i="20"/>
  <c r="I2286" i="20"/>
  <c r="I2287" i="20"/>
  <c r="I2288" i="20"/>
  <c r="I2289" i="20"/>
  <c r="I2290" i="20"/>
  <c r="I2291" i="20"/>
  <c r="I2292" i="20"/>
  <c r="I2293" i="20"/>
  <c r="I2294" i="20"/>
  <c r="I2295" i="20"/>
  <c r="I2296" i="20"/>
  <c r="I2297" i="20"/>
  <c r="I2298" i="20"/>
  <c r="I2299" i="20"/>
  <c r="I2300" i="20"/>
  <c r="I2301" i="20"/>
  <c r="I2302" i="20"/>
  <c r="I2303" i="20"/>
  <c r="I2304" i="20"/>
  <c r="I2305" i="20"/>
  <c r="I2306" i="20"/>
  <c r="I2307" i="20"/>
  <c r="I2308" i="20"/>
  <c r="I2309" i="20"/>
  <c r="I2310" i="20"/>
  <c r="I2311" i="20"/>
  <c r="I2312" i="20"/>
  <c r="I2313" i="20"/>
  <c r="I2314" i="20"/>
  <c r="I2315" i="20"/>
  <c r="I2316" i="20"/>
  <c r="I2317" i="20"/>
  <c r="I2318" i="20"/>
  <c r="I2319" i="20"/>
  <c r="I2320" i="20"/>
  <c r="I2321" i="20"/>
  <c r="I2322" i="20"/>
  <c r="I2323" i="20"/>
  <c r="I2324" i="20"/>
  <c r="I2325" i="20"/>
  <c r="I2326" i="20"/>
  <c r="I2327" i="20"/>
  <c r="I2328" i="20"/>
  <c r="I2329" i="20"/>
  <c r="I2330" i="20"/>
  <c r="I2331" i="20"/>
  <c r="I2332" i="20"/>
  <c r="I2333" i="20"/>
  <c r="I2334" i="20"/>
  <c r="I2335" i="20"/>
  <c r="I2336" i="20"/>
  <c r="I2337" i="20"/>
  <c r="I2338" i="20"/>
  <c r="I2339" i="20"/>
  <c r="I2340" i="20"/>
  <c r="I2341" i="20"/>
  <c r="I2342" i="20"/>
  <c r="I2343" i="20"/>
  <c r="I2344" i="20"/>
  <c r="I2345" i="20"/>
  <c r="I2346" i="20"/>
  <c r="I2347" i="20"/>
  <c r="I2348" i="20"/>
  <c r="I2349" i="20"/>
  <c r="I2350" i="20"/>
  <c r="I2351" i="20"/>
  <c r="I2352" i="20"/>
  <c r="I2353" i="20"/>
  <c r="I2354" i="20"/>
  <c r="I2355" i="20"/>
  <c r="I2356" i="20"/>
  <c r="I2357" i="20"/>
  <c r="I2358" i="20"/>
  <c r="I2359" i="20"/>
  <c r="I2360" i="20"/>
  <c r="I2361" i="20"/>
  <c r="I2362" i="20"/>
  <c r="I2363" i="20"/>
  <c r="I2364" i="20"/>
  <c r="I2365" i="20"/>
  <c r="I2366" i="20"/>
  <c r="I2367" i="20"/>
  <c r="I2368" i="20"/>
  <c r="I2369" i="20"/>
  <c r="I2370" i="20"/>
  <c r="I2371" i="20"/>
  <c r="I2372" i="20"/>
  <c r="I2373" i="20"/>
  <c r="I2374" i="20"/>
  <c r="I2375" i="20"/>
  <c r="I2376" i="20"/>
  <c r="I2377" i="20"/>
  <c r="I2378" i="20"/>
  <c r="I2379" i="20"/>
  <c r="I2380" i="20"/>
  <c r="I2381" i="20"/>
  <c r="I2382" i="20"/>
  <c r="I2383" i="20"/>
  <c r="I2384" i="20"/>
  <c r="I2385" i="20"/>
  <c r="I2386" i="20"/>
  <c r="I2387" i="20"/>
  <c r="I2388" i="20"/>
  <c r="I2389" i="20"/>
  <c r="I2390" i="20"/>
  <c r="I2391" i="20"/>
  <c r="I2392" i="20"/>
  <c r="I2393" i="20"/>
  <c r="I2394" i="20"/>
  <c r="I2395" i="20"/>
  <c r="I2396" i="20"/>
  <c r="I2397" i="20"/>
  <c r="I2398" i="20"/>
  <c r="I2399" i="20"/>
  <c r="I2400" i="20"/>
  <c r="I2401" i="20"/>
  <c r="I2402" i="20"/>
  <c r="I2403" i="20"/>
  <c r="I2404" i="20"/>
  <c r="I2405" i="20"/>
  <c r="I2406" i="20"/>
  <c r="I2407" i="20"/>
  <c r="I2408" i="20"/>
  <c r="I2409" i="20"/>
  <c r="I2410" i="20"/>
  <c r="I2411" i="20"/>
  <c r="I2412" i="20"/>
  <c r="I2413" i="20"/>
  <c r="I2414" i="20"/>
  <c r="I2415" i="20"/>
  <c r="I2416" i="20"/>
  <c r="I2417" i="20"/>
  <c r="I2418" i="20"/>
  <c r="I2419" i="20"/>
  <c r="I2420" i="20"/>
  <c r="I2421" i="20"/>
  <c r="I2422" i="20"/>
  <c r="I2423" i="20"/>
  <c r="I2424" i="20"/>
  <c r="I2425" i="20"/>
  <c r="I2426" i="20"/>
  <c r="I2427" i="20"/>
  <c r="I2428" i="20"/>
  <c r="I2429" i="20"/>
  <c r="I2430" i="20"/>
  <c r="I2431" i="20"/>
  <c r="I2432" i="20"/>
  <c r="I2433" i="20"/>
  <c r="I2434" i="20"/>
  <c r="I2435" i="20"/>
  <c r="I2436" i="20"/>
  <c r="I2437" i="20"/>
  <c r="I2438" i="20"/>
  <c r="I2439" i="20"/>
  <c r="I2440" i="20"/>
  <c r="I2441" i="20"/>
  <c r="I2442" i="20"/>
  <c r="I2443" i="20"/>
  <c r="I2444" i="20"/>
  <c r="I2445" i="20"/>
  <c r="I2446" i="20"/>
  <c r="I2447" i="20"/>
  <c r="I2448" i="20"/>
  <c r="I2449" i="20"/>
  <c r="I2450" i="20"/>
  <c r="I2451" i="20"/>
  <c r="I2452" i="20"/>
  <c r="I2453" i="20"/>
  <c r="I2454" i="20"/>
  <c r="I2455" i="20"/>
  <c r="I2456" i="20"/>
  <c r="I2457" i="20"/>
  <c r="I2458" i="20"/>
  <c r="I2459" i="20"/>
  <c r="I2460" i="20"/>
  <c r="I2461" i="20"/>
  <c r="I2462" i="20"/>
  <c r="I2463" i="20"/>
  <c r="I2464" i="20"/>
  <c r="I2465" i="20"/>
  <c r="I2466" i="20"/>
  <c r="I2467" i="20"/>
  <c r="I2468" i="20"/>
  <c r="I2469" i="20"/>
  <c r="I2470" i="20"/>
  <c r="I2471" i="20"/>
  <c r="I2472" i="20"/>
  <c r="I2473" i="20"/>
  <c r="I2474" i="20"/>
  <c r="I2475" i="20"/>
  <c r="I2476" i="20"/>
  <c r="I2477" i="20"/>
  <c r="I2478" i="20"/>
  <c r="I2479" i="20"/>
  <c r="I2480" i="20"/>
  <c r="I2481" i="20"/>
  <c r="I2482" i="20"/>
  <c r="I2483" i="20"/>
  <c r="I2484" i="20"/>
  <c r="I2485" i="20"/>
  <c r="I2486" i="20"/>
  <c r="I2487" i="20"/>
  <c r="I2488" i="20"/>
  <c r="I2489" i="20"/>
  <c r="I2490" i="20"/>
  <c r="I2491" i="20"/>
  <c r="I2492" i="20"/>
  <c r="I2493" i="20"/>
  <c r="I2494" i="20"/>
  <c r="I2495" i="20"/>
  <c r="I2496" i="20"/>
  <c r="I2497" i="20"/>
  <c r="I2498" i="20"/>
  <c r="I2499" i="20"/>
  <c r="I2500" i="20"/>
  <c r="I2501" i="20"/>
  <c r="I2502" i="20"/>
  <c r="I2503" i="20"/>
  <c r="I2504" i="20"/>
  <c r="I2505" i="20"/>
  <c r="I2506" i="20"/>
  <c r="I2507" i="20"/>
  <c r="I2508" i="20"/>
  <c r="I2509" i="20"/>
  <c r="I2510" i="20"/>
  <c r="I2511" i="20"/>
  <c r="I2512" i="20"/>
  <c r="I2513" i="20"/>
  <c r="I2514" i="20"/>
  <c r="I2515" i="20"/>
  <c r="I2516" i="20"/>
  <c r="I2517" i="20"/>
  <c r="I2518" i="20"/>
  <c r="I2519" i="20"/>
  <c r="I2520" i="20"/>
  <c r="I2521" i="20"/>
  <c r="I2522" i="20"/>
  <c r="I2523" i="20"/>
  <c r="I2524" i="20"/>
  <c r="I2525" i="20"/>
  <c r="I2526" i="20"/>
  <c r="I2527" i="20"/>
  <c r="I2528" i="20"/>
  <c r="I2529" i="20"/>
  <c r="I2530" i="20"/>
  <c r="I2531" i="20"/>
  <c r="I2532" i="20"/>
  <c r="I2533" i="20"/>
  <c r="I2534" i="20"/>
  <c r="I2535" i="20"/>
  <c r="I2536" i="20"/>
  <c r="I2537" i="20"/>
  <c r="I2538" i="20"/>
  <c r="I2539" i="20"/>
  <c r="I2540" i="20"/>
  <c r="I2541" i="20"/>
  <c r="I2542" i="20"/>
  <c r="I2543" i="20"/>
  <c r="I2544" i="20"/>
  <c r="I2545" i="20"/>
  <c r="I2546" i="20"/>
  <c r="I2547" i="20"/>
  <c r="I2548" i="20"/>
  <c r="I2549" i="20"/>
  <c r="I2550" i="20"/>
  <c r="I2551" i="20"/>
  <c r="I2552" i="20"/>
  <c r="I2553" i="20"/>
  <c r="I2554" i="20"/>
  <c r="I2555" i="20"/>
  <c r="I2556" i="20"/>
  <c r="I2557" i="20"/>
  <c r="I2558" i="20"/>
  <c r="I2559" i="20"/>
  <c r="I2560" i="20"/>
  <c r="I2561" i="20"/>
  <c r="I2562" i="20"/>
  <c r="I2563" i="20"/>
  <c r="I2564" i="20"/>
  <c r="I2565" i="20"/>
  <c r="I2566" i="20"/>
  <c r="I2567" i="20"/>
  <c r="I2568" i="20"/>
  <c r="I2569" i="20"/>
  <c r="I2570" i="20"/>
  <c r="I2571" i="20"/>
  <c r="I2572" i="20"/>
  <c r="I2573" i="20"/>
  <c r="I2574" i="20"/>
  <c r="I2575" i="20"/>
  <c r="I2576" i="20"/>
  <c r="I2577" i="20"/>
  <c r="I2578" i="20"/>
  <c r="I2579" i="20"/>
  <c r="I2580" i="20"/>
  <c r="I2581" i="20"/>
  <c r="I2582" i="20"/>
  <c r="I2583" i="20"/>
  <c r="I2584" i="20"/>
  <c r="I2585" i="20"/>
  <c r="I2586" i="20"/>
  <c r="I2587" i="20"/>
  <c r="I2588" i="20"/>
  <c r="I2589" i="20"/>
  <c r="I2590" i="20"/>
  <c r="I2591" i="20"/>
  <c r="I2592" i="20"/>
  <c r="I2593" i="20"/>
  <c r="I2594" i="20"/>
  <c r="I2595" i="20"/>
  <c r="I2596" i="20"/>
  <c r="I2597" i="20"/>
  <c r="I2598" i="20"/>
  <c r="I2599" i="20"/>
  <c r="I2600" i="20"/>
  <c r="I2601" i="20"/>
  <c r="I2602" i="20"/>
  <c r="I2603" i="20"/>
  <c r="I2604" i="20"/>
  <c r="I2605" i="20"/>
  <c r="I2606" i="20"/>
  <c r="I2607" i="20"/>
  <c r="I2608" i="20"/>
  <c r="I2609" i="20"/>
  <c r="I2610" i="20"/>
  <c r="I2611" i="20"/>
  <c r="I2612" i="20"/>
  <c r="I2613" i="20"/>
  <c r="I2614" i="20"/>
  <c r="I2615" i="20"/>
  <c r="I2616" i="20"/>
  <c r="I2617" i="20"/>
  <c r="I2618" i="20"/>
  <c r="I2619" i="20"/>
  <c r="I2620" i="20"/>
  <c r="I2621" i="20"/>
  <c r="I2622" i="20"/>
  <c r="I2623" i="20"/>
  <c r="I2624" i="20"/>
  <c r="I2625" i="20"/>
  <c r="I2626" i="20"/>
  <c r="I2627" i="20"/>
  <c r="I2628" i="20"/>
  <c r="I2629" i="20"/>
  <c r="I2630" i="20"/>
  <c r="I2631" i="20"/>
  <c r="I2632" i="20"/>
  <c r="I2633" i="20"/>
  <c r="I2634" i="20"/>
  <c r="I2635" i="20"/>
  <c r="I2636" i="20"/>
  <c r="I2637" i="20"/>
  <c r="I2638" i="20"/>
  <c r="I2639" i="20"/>
  <c r="I2640" i="20"/>
  <c r="I2641" i="20"/>
  <c r="I2642" i="20"/>
  <c r="I2643" i="20"/>
  <c r="I2644" i="20"/>
  <c r="I2645" i="20"/>
  <c r="I2646" i="20"/>
  <c r="I2647" i="20"/>
  <c r="I2648" i="20"/>
  <c r="I2649" i="20"/>
  <c r="I2650" i="20"/>
  <c r="I2651" i="20"/>
  <c r="I2652" i="20"/>
  <c r="I2653" i="20"/>
  <c r="I2654" i="20"/>
  <c r="I2655" i="20"/>
  <c r="I2656" i="20"/>
  <c r="I2657" i="20"/>
  <c r="I2658" i="20"/>
  <c r="I2659" i="20"/>
  <c r="I2660" i="20"/>
  <c r="I2661" i="20"/>
  <c r="I2662" i="20"/>
  <c r="I2663" i="20"/>
  <c r="I2664" i="20"/>
  <c r="I2665" i="20"/>
  <c r="I2666" i="20"/>
  <c r="I2667" i="20"/>
  <c r="I2668" i="20"/>
  <c r="I2669" i="20"/>
  <c r="I2670" i="20"/>
  <c r="I2671" i="20"/>
  <c r="I2672" i="20"/>
  <c r="I2673" i="20"/>
  <c r="I2674" i="20"/>
  <c r="I2675" i="20"/>
  <c r="I2676" i="20"/>
  <c r="I2677" i="20"/>
  <c r="I2678" i="20"/>
  <c r="I2679" i="20"/>
  <c r="I2680" i="20"/>
  <c r="I2681" i="20"/>
  <c r="I2682" i="20"/>
  <c r="I2683" i="20"/>
  <c r="I2684" i="20"/>
  <c r="I2685" i="20"/>
  <c r="I2686" i="20"/>
  <c r="I2687" i="20"/>
  <c r="I2688" i="20"/>
  <c r="I2689" i="20"/>
  <c r="I2690" i="20"/>
  <c r="I2691" i="20"/>
  <c r="I2692" i="20"/>
  <c r="I2693" i="20"/>
  <c r="I2694" i="20"/>
  <c r="I2695" i="20"/>
  <c r="I2696" i="20"/>
  <c r="I2697" i="20"/>
  <c r="I2698" i="20"/>
  <c r="I2699" i="20"/>
  <c r="I2700" i="20"/>
  <c r="I2701" i="20"/>
  <c r="I2702" i="20"/>
  <c r="I2703" i="20"/>
  <c r="I2704" i="20"/>
  <c r="I2705" i="20"/>
  <c r="I2706" i="20"/>
  <c r="I2707" i="20"/>
  <c r="I2708" i="20"/>
  <c r="I2709" i="20"/>
  <c r="I2710" i="20"/>
  <c r="I2711" i="20"/>
  <c r="I2712" i="20"/>
  <c r="I2713" i="20"/>
  <c r="I2714" i="20"/>
  <c r="I2715" i="20"/>
  <c r="I2716" i="20"/>
  <c r="I2717" i="20"/>
  <c r="I2718" i="20"/>
  <c r="I2719" i="20"/>
  <c r="I2720" i="20"/>
  <c r="I2721" i="20"/>
  <c r="I2722" i="20"/>
  <c r="I2723" i="20"/>
  <c r="I2724" i="20"/>
  <c r="I2725" i="20"/>
  <c r="I2726" i="20"/>
  <c r="I2727" i="20"/>
  <c r="I2728" i="20"/>
  <c r="I2729" i="20"/>
  <c r="I2730" i="20"/>
  <c r="I2731" i="20"/>
  <c r="I2732" i="20"/>
  <c r="I2733" i="20"/>
  <c r="I2734" i="20"/>
  <c r="I2735" i="20"/>
  <c r="I2736" i="20"/>
  <c r="I2737" i="20"/>
  <c r="I2738" i="20"/>
  <c r="I2739" i="20"/>
  <c r="I2740" i="20"/>
  <c r="I2741" i="20"/>
  <c r="I2742" i="20"/>
  <c r="I2743" i="20"/>
  <c r="I2744" i="20"/>
  <c r="I2745" i="20"/>
  <c r="I2746" i="20"/>
  <c r="I2747" i="20"/>
  <c r="I2748" i="20"/>
  <c r="I2749" i="20"/>
  <c r="I2750" i="20"/>
  <c r="I2751" i="20"/>
  <c r="I2752" i="20"/>
  <c r="I2753" i="20"/>
  <c r="I2754" i="20"/>
  <c r="I2755" i="20"/>
  <c r="I2756" i="20"/>
  <c r="I2757" i="20"/>
  <c r="I2758" i="20"/>
  <c r="I2759" i="20"/>
  <c r="I2760" i="20"/>
  <c r="I2761" i="20"/>
  <c r="I2762" i="20"/>
  <c r="I2763" i="20"/>
  <c r="I2764" i="20"/>
  <c r="I2765" i="20"/>
  <c r="I2766" i="20"/>
  <c r="I2767" i="20"/>
  <c r="I2768" i="20"/>
  <c r="I2769" i="20"/>
  <c r="I2770" i="20"/>
  <c r="I2771" i="20"/>
  <c r="I2772" i="20"/>
  <c r="I2773" i="20"/>
  <c r="I2774" i="20"/>
  <c r="I2775" i="20"/>
  <c r="I2776" i="20"/>
  <c r="I2777" i="20"/>
  <c r="I2778" i="20"/>
  <c r="I2779" i="20"/>
  <c r="I2780" i="20"/>
  <c r="I2781" i="20"/>
  <c r="I2782" i="20"/>
  <c r="I2783" i="20"/>
  <c r="I2784" i="20"/>
  <c r="I2785" i="20"/>
  <c r="I2786" i="20"/>
  <c r="I2787" i="20"/>
  <c r="I2788" i="20"/>
  <c r="I2789" i="20"/>
  <c r="I2790" i="20"/>
  <c r="I2791" i="20"/>
  <c r="I2792" i="20"/>
  <c r="I2793" i="20"/>
  <c r="I2794" i="20"/>
  <c r="I2795" i="20"/>
  <c r="I2796" i="20"/>
  <c r="I2797" i="20"/>
  <c r="I2798" i="20"/>
  <c r="I2799" i="20"/>
  <c r="I2800" i="20"/>
  <c r="I2801" i="20"/>
  <c r="I2802" i="20"/>
  <c r="I2803" i="20"/>
  <c r="I2804" i="20"/>
  <c r="I2805" i="20"/>
  <c r="I2806" i="20"/>
  <c r="I2807" i="20"/>
  <c r="I2808" i="20"/>
  <c r="I2809" i="20"/>
  <c r="I2810" i="20"/>
  <c r="I2811" i="20"/>
  <c r="I2812" i="20"/>
  <c r="I2813" i="20"/>
  <c r="I2814" i="20"/>
  <c r="I2815" i="20"/>
  <c r="I2816" i="20"/>
  <c r="I2817" i="20"/>
  <c r="I2818" i="20"/>
  <c r="I2819" i="20"/>
  <c r="I2820" i="20"/>
  <c r="I2821" i="20"/>
  <c r="I2822" i="20"/>
  <c r="I2823" i="20"/>
  <c r="I2824" i="20"/>
  <c r="I2825" i="20"/>
  <c r="I2826" i="20"/>
  <c r="I2827" i="20"/>
  <c r="I2828" i="20"/>
  <c r="I2829" i="20"/>
  <c r="I2830" i="20"/>
  <c r="I2831" i="20"/>
  <c r="I2832" i="20"/>
  <c r="I2833" i="20"/>
  <c r="I2834" i="20"/>
  <c r="I2835" i="20"/>
  <c r="I2836" i="20"/>
  <c r="I2837" i="20"/>
  <c r="I2838" i="20"/>
  <c r="I2839" i="20"/>
  <c r="I2840" i="20"/>
  <c r="I2841" i="20"/>
  <c r="I2842" i="20"/>
  <c r="I2843" i="20"/>
  <c r="I2844" i="20"/>
  <c r="I2845" i="20"/>
  <c r="I2846" i="20"/>
  <c r="I2847" i="20"/>
  <c r="I2848" i="20"/>
  <c r="I2849" i="20"/>
  <c r="I2850" i="20"/>
  <c r="I2851" i="20"/>
  <c r="I2852" i="20"/>
  <c r="I2853" i="20"/>
  <c r="I2854" i="20"/>
  <c r="I2855" i="20"/>
  <c r="I2856" i="20"/>
  <c r="I2857" i="20"/>
  <c r="I2858" i="20"/>
  <c r="I2859" i="20"/>
  <c r="I2860" i="20"/>
  <c r="I2861" i="20"/>
  <c r="I2862" i="20"/>
  <c r="I2863" i="20"/>
  <c r="I2864" i="20"/>
  <c r="I2865" i="20"/>
  <c r="I2866" i="20"/>
  <c r="I2867" i="20"/>
  <c r="I2868" i="20"/>
  <c r="I2869" i="20"/>
  <c r="I2870" i="20"/>
  <c r="I2871" i="20"/>
  <c r="I2872" i="20"/>
  <c r="I2873" i="20"/>
  <c r="I2874" i="20"/>
  <c r="I2875" i="20"/>
  <c r="I2876" i="20"/>
  <c r="I2877" i="20"/>
  <c r="I2878" i="20"/>
  <c r="I2879" i="20"/>
  <c r="I2880" i="20"/>
  <c r="I2881" i="20"/>
  <c r="I2882" i="20"/>
  <c r="I2883" i="20"/>
  <c r="I2884" i="20"/>
  <c r="I2885" i="20"/>
  <c r="I2886" i="20"/>
  <c r="I2887" i="20"/>
  <c r="I2888" i="20"/>
  <c r="I2889" i="20"/>
  <c r="I2890" i="20"/>
  <c r="I2891" i="20"/>
  <c r="I2892" i="20"/>
  <c r="I2893" i="20"/>
  <c r="I2894" i="20"/>
  <c r="I2895" i="20"/>
  <c r="I2896" i="20"/>
  <c r="I2897" i="20"/>
  <c r="I2898" i="20"/>
  <c r="I2899" i="20"/>
  <c r="I2900" i="20"/>
  <c r="I2901" i="20"/>
  <c r="I2902" i="20"/>
  <c r="I2903" i="20"/>
  <c r="I2904" i="20"/>
  <c r="I2905" i="20"/>
  <c r="I2906" i="20"/>
  <c r="I2907" i="20"/>
  <c r="I2908" i="20"/>
  <c r="I2909" i="20"/>
  <c r="I2910" i="20"/>
  <c r="I2911" i="20"/>
  <c r="I2912" i="20"/>
  <c r="I2913" i="20"/>
  <c r="I2914" i="20"/>
  <c r="I2915" i="20"/>
  <c r="I2916" i="20"/>
  <c r="I2917" i="20"/>
  <c r="I2918" i="20"/>
  <c r="I2919" i="20"/>
  <c r="I2920" i="20"/>
  <c r="I2921" i="20"/>
  <c r="I2922" i="20"/>
  <c r="I2923" i="20"/>
  <c r="I2924" i="20"/>
  <c r="I2925" i="20"/>
  <c r="I2926" i="20"/>
  <c r="I2927" i="20"/>
  <c r="I2928" i="20"/>
  <c r="I2929" i="20"/>
  <c r="I2930" i="20"/>
  <c r="I2931" i="20"/>
  <c r="I2932" i="20"/>
  <c r="I2933" i="20"/>
  <c r="I2934" i="20"/>
  <c r="I2935" i="20"/>
  <c r="I2936" i="20"/>
  <c r="I2937" i="20"/>
  <c r="I2938" i="20"/>
  <c r="I2939" i="20"/>
  <c r="I2940" i="20"/>
  <c r="I2941" i="20"/>
  <c r="I2942" i="20"/>
  <c r="I2943" i="20"/>
  <c r="I2944" i="20"/>
  <c r="I2945" i="20"/>
  <c r="I2946" i="20"/>
  <c r="I2947" i="20"/>
  <c r="I2948" i="20"/>
  <c r="I2949" i="20"/>
  <c r="I2950" i="20"/>
  <c r="I2951" i="20"/>
  <c r="I2952" i="20"/>
  <c r="I2953" i="20"/>
  <c r="I2954" i="20"/>
  <c r="I2955" i="20"/>
  <c r="I2956" i="20"/>
  <c r="I2957" i="20"/>
  <c r="I2958" i="20"/>
  <c r="I2959" i="20"/>
  <c r="I2960" i="20"/>
  <c r="I2961" i="20"/>
  <c r="I2962" i="20"/>
  <c r="I2963" i="20"/>
  <c r="I2964" i="20"/>
  <c r="I2965" i="20"/>
  <c r="I2966" i="20"/>
  <c r="I2967" i="20"/>
  <c r="I2968" i="20"/>
  <c r="I2969" i="20"/>
  <c r="I2970" i="20"/>
  <c r="I2971" i="20"/>
  <c r="I2972" i="20"/>
  <c r="I2973" i="20"/>
  <c r="I2974" i="20"/>
  <c r="I2975" i="20"/>
  <c r="I2976" i="20"/>
  <c r="I2977" i="20"/>
  <c r="I2978" i="20"/>
  <c r="I2979" i="20"/>
  <c r="I2980" i="20"/>
  <c r="I2981" i="20"/>
  <c r="I2982" i="20"/>
  <c r="I2983" i="20"/>
  <c r="I2984" i="20"/>
  <c r="I2985" i="20"/>
  <c r="I2986" i="20"/>
  <c r="I2987" i="20"/>
  <c r="I2988" i="20"/>
  <c r="I2989" i="20"/>
  <c r="I2990" i="20"/>
  <c r="I2991" i="20"/>
  <c r="I2992" i="20"/>
  <c r="I2993" i="20"/>
  <c r="I2994" i="20"/>
  <c r="I2995" i="20"/>
  <c r="I2996" i="20"/>
  <c r="I2997" i="20"/>
  <c r="I2998" i="20"/>
  <c r="I2999" i="20"/>
  <c r="I3000" i="20"/>
  <c r="I3001" i="20"/>
  <c r="I3002" i="20"/>
  <c r="I3003" i="20"/>
  <c r="I3004" i="20"/>
  <c r="I3005" i="20"/>
  <c r="I3006" i="20"/>
  <c r="I3007" i="20"/>
  <c r="I3008" i="20"/>
  <c r="I3009" i="20"/>
  <c r="I3010" i="20"/>
  <c r="I3011" i="20"/>
  <c r="I3012" i="20"/>
  <c r="I3013" i="20"/>
  <c r="I3014" i="20"/>
  <c r="I3015" i="20"/>
  <c r="I3016" i="20"/>
  <c r="I3017" i="20"/>
  <c r="I3018" i="20"/>
  <c r="I3019" i="20"/>
  <c r="I3020" i="20"/>
  <c r="I3021" i="20"/>
  <c r="I3022" i="20"/>
  <c r="I3023" i="20"/>
  <c r="I3024" i="20"/>
  <c r="I3025" i="20"/>
  <c r="I3026" i="20"/>
  <c r="I3027" i="20"/>
  <c r="I3028" i="20"/>
  <c r="I3029" i="20"/>
  <c r="I3030" i="20"/>
  <c r="I3031" i="20"/>
  <c r="I3032" i="20"/>
  <c r="I3033" i="20"/>
  <c r="I3034" i="20"/>
  <c r="I3035" i="20"/>
  <c r="I3036" i="20"/>
  <c r="I3037" i="20"/>
  <c r="I3038" i="20"/>
  <c r="I3039" i="20"/>
  <c r="I3040" i="20"/>
  <c r="I3041" i="20"/>
  <c r="I3042" i="20"/>
  <c r="I3043" i="20"/>
  <c r="I3044" i="20"/>
  <c r="I3045" i="20"/>
  <c r="I3046" i="20"/>
  <c r="I3047" i="20"/>
  <c r="I3048" i="20"/>
  <c r="I3049" i="20"/>
  <c r="I3050" i="20"/>
  <c r="I30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/>
  <c r="J142" i="20" a="1"/>
  <c r="J142" i="20" s="1"/>
  <c r="J143" i="20" a="1"/>
  <c r="J143" i="20"/>
  <c r="J144" i="20" a="1"/>
  <c r="J144" i="20" s="1"/>
  <c r="J145" i="20" a="1"/>
  <c r="J145" i="20" s="1"/>
  <c r="J146" i="20" a="1"/>
  <c r="J146" i="20" s="1"/>
  <c r="J147" i="20" a="1"/>
  <c r="J147" i="20"/>
  <c r="J148" i="20" a="1"/>
  <c r="J148" i="20" s="1"/>
  <c r="J149" i="20" a="1"/>
  <c r="J149" i="20"/>
  <c r="J150" i="20" a="1"/>
  <c r="J150" i="20" s="1"/>
  <c r="J151" i="20" a="1"/>
  <c r="J151" i="20"/>
  <c r="J152" i="20" a="1"/>
  <c r="J152" i="20" s="1"/>
  <c r="J153" i="20" a="1"/>
  <c r="J153" i="20" s="1"/>
  <c r="J154" i="20" a="1"/>
  <c r="J154" i="20" s="1"/>
  <c r="J155" i="20" a="1"/>
  <c r="J155" i="20"/>
  <c r="J156" i="20" a="1"/>
  <c r="J156" i="20" s="1"/>
  <c r="J157" i="20" a="1"/>
  <c r="J157" i="20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/>
  <c r="J164" i="20" a="1"/>
  <c r="J164" i="20" s="1"/>
  <c r="J165" i="20" a="1"/>
  <c r="J165" i="20" s="1"/>
  <c r="J166" i="20" a="1"/>
  <c r="J166" i="20" s="1"/>
  <c r="J167" i="20" a="1"/>
  <c r="J167" i="20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/>
  <c r="J206" i="20" a="1"/>
  <c r="J206" i="20" s="1"/>
  <c r="J207" i="20" a="1"/>
  <c r="J207" i="20"/>
  <c r="J208" i="20" a="1"/>
  <c r="J208" i="20" s="1"/>
  <c r="J209" i="20" a="1"/>
  <c r="J209" i="20" s="1"/>
  <c r="J210" i="20" a="1"/>
  <c r="J210" i="20" s="1"/>
  <c r="J211" i="20" a="1"/>
  <c r="J211" i="20"/>
  <c r="J212" i="20" a="1"/>
  <c r="J212" i="20" s="1"/>
  <c r="J213" i="20" a="1"/>
  <c r="J213" i="20"/>
  <c r="J214" i="20" a="1"/>
  <c r="J214" i="20" s="1"/>
  <c r="J215" i="20" a="1"/>
  <c r="J215" i="20"/>
  <c r="J216" i="20" a="1"/>
  <c r="J216" i="20" s="1"/>
  <c r="J217" i="20" a="1"/>
  <c r="J217" i="20" s="1"/>
  <c r="J218" i="20" a="1"/>
  <c r="J218" i="20" s="1"/>
  <c r="J219" i="20" a="1"/>
  <c r="J219" i="20"/>
  <c r="J220" i="20" a="1"/>
  <c r="J220" i="20" s="1"/>
  <c r="J221" i="20" a="1"/>
  <c r="J221" i="20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/>
  <c r="J228" i="20" a="1"/>
  <c r="J228" i="20" s="1"/>
  <c r="J229" i="20" a="1"/>
  <c r="J229" i="20" s="1"/>
  <c r="J230" i="20" a="1"/>
  <c r="J230" i="20" s="1"/>
  <c r="J231" i="20" a="1"/>
  <c r="J231" i="20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/>
  <c r="J270" i="20" a="1"/>
  <c r="J270" i="20" s="1"/>
  <c r="J271" i="20" a="1"/>
  <c r="J271" i="20"/>
  <c r="J272" i="20" a="1"/>
  <c r="J272" i="20" s="1"/>
  <c r="J273" i="20" a="1"/>
  <c r="J273" i="20" s="1"/>
  <c r="J274" i="20" a="1"/>
  <c r="J274" i="20" s="1"/>
  <c r="J275" i="20" a="1"/>
  <c r="J275" i="20"/>
  <c r="J276" i="20" a="1"/>
  <c r="J276" i="20" s="1"/>
  <c r="J277" i="20" a="1"/>
  <c r="J277" i="20"/>
  <c r="J278" i="20" a="1"/>
  <c r="J278" i="20" s="1"/>
  <c r="J279" i="20" a="1"/>
  <c r="J279" i="20"/>
  <c r="J280" i="20" a="1"/>
  <c r="J280" i="20" s="1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/>
  <c r="J294" i="20" a="1"/>
  <c r="J294" i="20" s="1"/>
  <c r="J295" i="20" a="1"/>
  <c r="J295" i="20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 s="1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 s="1"/>
  <c r="J333" i="20" a="1"/>
  <c r="J333" i="20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 s="1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 s="1"/>
  <c r="J347" i="20" a="1"/>
  <c r="J347" i="20"/>
  <c r="J348" i="20" a="1"/>
  <c r="J348" i="20" s="1"/>
  <c r="J349" i="20" a="1"/>
  <c r="J349" i="20"/>
  <c r="J350" i="20" a="1"/>
  <c r="J350" i="20" s="1"/>
  <c r="J351" i="20" a="1"/>
  <c r="J351" i="20"/>
  <c r="J352" i="20" a="1"/>
  <c r="J352" i="20" s="1"/>
  <c r="J353" i="20" a="1"/>
  <c r="J353" i="20"/>
  <c r="J354" i="20" a="1"/>
  <c r="J354" i="20" s="1"/>
  <c r="J355" i="20" a="1"/>
  <c r="J355" i="20" s="1"/>
  <c r="J356" i="20" a="1"/>
  <c r="J356" i="20" s="1"/>
  <c r="J357" i="20" a="1"/>
  <c r="J357" i="20" s="1"/>
  <c r="J358" i="20" a="1"/>
  <c r="J358" i="20" s="1"/>
  <c r="J359" i="20" a="1"/>
  <c r="J359" i="20" s="1"/>
  <c r="J360" i="20" a="1"/>
  <c r="J360" i="20" s="1"/>
  <c r="J361" i="20" a="1"/>
  <c r="J361" i="20" s="1"/>
  <c r="J362" i="20" a="1"/>
  <c r="J362" i="20" s="1"/>
  <c r="J363" i="20" a="1"/>
  <c r="J363" i="20"/>
  <c r="J364" i="20" a="1"/>
  <c r="J364" i="20" s="1"/>
  <c r="J365" i="20" a="1"/>
  <c r="J365" i="20" s="1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 s="1"/>
  <c r="J372" i="20" a="1"/>
  <c r="J372" i="20" s="1"/>
  <c r="J373" i="20" a="1"/>
  <c r="J373" i="20" s="1"/>
  <c r="J374" i="20" a="1"/>
  <c r="J374" i="20" s="1"/>
  <c r="J375" i="20" a="1"/>
  <c r="J375" i="20" s="1"/>
  <c r="J376" i="20" a="1"/>
  <c r="J376" i="20" s="1"/>
  <c r="J377" i="20" a="1"/>
  <c r="J377" i="20" s="1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/>
  <c r="J384" i="20" a="1"/>
  <c r="J384" i="20" s="1"/>
  <c r="J385" i="20" a="1"/>
  <c r="J385" i="20" s="1"/>
  <c r="J386" i="20" a="1"/>
  <c r="J386" i="20" s="1"/>
  <c r="J387" i="20" a="1"/>
  <c r="J387" i="20"/>
  <c r="J388" i="20" a="1"/>
  <c r="J388" i="20" s="1"/>
  <c r="J389" i="20" a="1"/>
  <c r="J389" i="20" s="1"/>
  <c r="J390" i="20" a="1"/>
  <c r="J390" i="20" s="1"/>
  <c r="J391" i="20" a="1"/>
  <c r="J391" i="20"/>
  <c r="J392" i="20" a="1"/>
  <c r="J392" i="20" s="1"/>
  <c r="J393" i="20" a="1"/>
  <c r="J393" i="20" s="1"/>
  <c r="J394" i="20" a="1"/>
  <c r="J394" i="20" s="1"/>
  <c r="J395" i="20" a="1"/>
  <c r="J395" i="20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 s="1"/>
  <c r="J404" i="20" a="1"/>
  <c r="J404" i="20" s="1"/>
  <c r="J405" i="20" a="1"/>
  <c r="J405" i="20" s="1"/>
  <c r="J406" i="20" a="1"/>
  <c r="J406" i="20" s="1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 s="1"/>
  <c r="J413" i="20" a="1"/>
  <c r="J413" i="20" s="1"/>
  <c r="J414" i="20" a="1"/>
  <c r="J414" i="20" s="1"/>
  <c r="J415" i="20" a="1"/>
  <c r="J415" i="20"/>
  <c r="J416" i="20" a="1"/>
  <c r="J416" i="20" s="1"/>
  <c r="J417" i="20" a="1"/>
  <c r="J417" i="20" s="1"/>
  <c r="J418" i="20" a="1"/>
  <c r="J418" i="20" s="1"/>
  <c r="J419" i="20" a="1"/>
  <c r="J419" i="20"/>
  <c r="J420" i="20" a="1"/>
  <c r="J420" i="20" s="1"/>
  <c r="J421" i="20" a="1"/>
  <c r="J421" i="20" s="1"/>
  <c r="J422" i="20" a="1"/>
  <c r="J422" i="20" s="1"/>
  <c r="J423" i="20" a="1"/>
  <c r="J423" i="20"/>
  <c r="J424" i="20" a="1"/>
  <c r="J424" i="20" s="1"/>
  <c r="J425" i="20" a="1"/>
  <c r="J425" i="20" s="1"/>
  <c r="J426" i="20" a="1"/>
  <c r="J426" i="20" s="1"/>
  <c r="J427" i="20" a="1"/>
  <c r="J427" i="20"/>
  <c r="J428" i="20" a="1"/>
  <c r="J428" i="20" s="1"/>
  <c r="J429" i="20" a="1"/>
  <c r="J429" i="20" s="1"/>
  <c r="J430" i="20" a="1"/>
  <c r="J430" i="20" s="1"/>
  <c r="J431" i="20" a="1"/>
  <c r="J431" i="20" s="1"/>
  <c r="J432" i="20" a="1"/>
  <c r="J432" i="20" s="1"/>
  <c r="J433" i="20" a="1"/>
  <c r="J433" i="20" s="1"/>
  <c r="J434" i="20" a="1"/>
  <c r="J434" i="20" s="1"/>
  <c r="J435" i="20" a="1"/>
  <c r="J435" i="20" s="1"/>
  <c r="J436" i="20" a="1"/>
  <c r="J436" i="20" s="1"/>
  <c r="J437" i="20" a="1"/>
  <c r="J437" i="20" s="1"/>
  <c r="J438" i="20" a="1"/>
  <c r="J438" i="20" s="1"/>
  <c r="J439" i="20" a="1"/>
  <c r="J439" i="20" s="1"/>
  <c r="J440" i="20" a="1"/>
  <c r="J440" i="20" s="1"/>
  <c r="J441" i="20" a="1"/>
  <c r="J441" i="20" s="1"/>
  <c r="J442" i="20" a="1"/>
  <c r="J442" i="20" s="1"/>
  <c r="J443" i="20" a="1"/>
  <c r="J443" i="20" s="1"/>
  <c r="J444" i="20" a="1"/>
  <c r="J444" i="20" s="1"/>
  <c r="J445" i="20" a="1"/>
  <c r="J445" i="20" s="1"/>
  <c r="J446" i="20" a="1"/>
  <c r="J446" i="20" s="1"/>
  <c r="J447" i="20" a="1"/>
  <c r="J447" i="20"/>
  <c r="J448" i="20" a="1"/>
  <c r="J448" i="20" s="1"/>
  <c r="J449" i="20" a="1"/>
  <c r="J449" i="20" s="1"/>
  <c r="J450" i="20" a="1"/>
  <c r="J450" i="20" s="1"/>
  <c r="J451" i="20" a="1"/>
  <c r="J451" i="20"/>
  <c r="J452" i="20" a="1"/>
  <c r="J452" i="20" s="1"/>
  <c r="J453" i="20" a="1"/>
  <c r="J453" i="20" s="1"/>
  <c r="J454" i="20" a="1"/>
  <c r="J454" i="20" s="1"/>
  <c r="J455" i="20" a="1"/>
  <c r="J455" i="20"/>
  <c r="J456" i="20" a="1"/>
  <c r="J456" i="20" s="1"/>
  <c r="J457" i="20" a="1"/>
  <c r="J457" i="20" s="1"/>
  <c r="J458" i="20" a="1"/>
  <c r="J458" i="20" s="1"/>
  <c r="J459" i="20" a="1"/>
  <c r="J459" i="20"/>
  <c r="J460" i="20" a="1"/>
  <c r="J460" i="20" s="1"/>
  <c r="J461" i="20" a="1"/>
  <c r="J461" i="20" s="1"/>
  <c r="J462" i="20" a="1"/>
  <c r="J462" i="20" s="1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 s="1"/>
  <c r="J470" i="20" a="1"/>
  <c r="J470" i="20" s="1"/>
  <c r="J471" i="20" a="1"/>
  <c r="J471" i="20" s="1"/>
  <c r="J472" i="20" a="1"/>
  <c r="J472" i="20" s="1"/>
  <c r="J473" i="20" a="1"/>
  <c r="J473" i="20" s="1"/>
  <c r="J474" i="20" a="1"/>
  <c r="J474" i="20" s="1"/>
  <c r="J475" i="20" a="1"/>
  <c r="J475" i="20" s="1"/>
  <c r="J476" i="20" a="1"/>
  <c r="J476" i="20" s="1"/>
  <c r="J477" i="20" a="1"/>
  <c r="J477" i="20" s="1"/>
  <c r="J478" i="20" a="1"/>
  <c r="J478" i="20" s="1"/>
  <c r="J479" i="20" a="1"/>
  <c r="J479" i="20"/>
  <c r="J480" i="20" a="1"/>
  <c r="J480" i="20" s="1"/>
  <c r="J481" i="20" a="1"/>
  <c r="J481" i="20" s="1"/>
  <c r="J482" i="20" a="1"/>
  <c r="J482" i="20" s="1"/>
  <c r="J483" i="20" a="1"/>
  <c r="J483" i="20"/>
  <c r="J484" i="20" a="1"/>
  <c r="J484" i="20" s="1"/>
  <c r="J485" i="20" a="1"/>
  <c r="J485" i="20" s="1"/>
  <c r="J486" i="20" a="1"/>
  <c r="J486" i="20" s="1"/>
  <c r="J487" i="20" a="1"/>
  <c r="J487" i="20"/>
  <c r="J488" i="20" a="1"/>
  <c r="J488" i="20" s="1"/>
  <c r="J489" i="20" a="1"/>
  <c r="J489" i="20" s="1"/>
  <c r="J490" i="20" a="1"/>
  <c r="J490" i="20" s="1"/>
  <c r="J491" i="20" a="1"/>
  <c r="J491" i="20"/>
  <c r="J492" i="20" a="1"/>
  <c r="J492" i="20" s="1"/>
  <c r="J493" i="20" a="1"/>
  <c r="J493" i="20" s="1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 s="1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/>
  <c r="J516" i="20" a="1"/>
  <c r="J516" i="20" s="1"/>
  <c r="J517" i="20" a="1"/>
  <c r="J517" i="20" s="1"/>
  <c r="J518" i="20" a="1"/>
  <c r="J518" i="20" s="1"/>
  <c r="J519" i="20" a="1"/>
  <c r="J519" i="20"/>
  <c r="J520" i="20" a="1"/>
  <c r="J520" i="20" s="1"/>
  <c r="J521" i="20" a="1"/>
  <c r="J521" i="20" s="1"/>
  <c r="J522" i="20" a="1"/>
  <c r="J522" i="20" s="1"/>
  <c r="J523" i="20" a="1"/>
  <c r="J523" i="20"/>
  <c r="J524" i="20" a="1"/>
  <c r="J524" i="20" s="1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 s="1"/>
  <c r="J537" i="20" a="1"/>
  <c r="J537" i="20" s="1"/>
  <c r="J538" i="20" a="1"/>
  <c r="J538" i="20" s="1"/>
  <c r="J539" i="20" a="1"/>
  <c r="J539" i="20" s="1"/>
  <c r="J540" i="20" a="1"/>
  <c r="J540" i="20" s="1"/>
  <c r="J541" i="20" a="1"/>
  <c r="J541" i="20" s="1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 s="1"/>
  <c r="J547" i="20" a="1"/>
  <c r="J547" i="20"/>
  <c r="J548" i="20" a="1"/>
  <c r="J548" i="20" s="1"/>
  <c r="J549" i="20" a="1"/>
  <c r="J549" i="20" s="1"/>
  <c r="J550" i="20" a="1"/>
  <c r="J550" i="20" s="1"/>
  <c r="J551" i="20" a="1"/>
  <c r="J551" i="20"/>
  <c r="J552" i="20" a="1"/>
  <c r="J552" i="20" s="1"/>
  <c r="J553" i="20" a="1"/>
  <c r="J553" i="20" s="1"/>
  <c r="J554" i="20" a="1"/>
  <c r="J554" i="20" s="1"/>
  <c r="J555" i="20" a="1"/>
  <c r="J555" i="20"/>
  <c r="J556" i="20" a="1"/>
  <c r="J556" i="20" s="1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 s="1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 s="1"/>
  <c r="J578" i="20" a="1"/>
  <c r="J578" i="20" s="1"/>
  <c r="J579" i="20" a="1"/>
  <c r="J579" i="20"/>
  <c r="J580" i="20" a="1"/>
  <c r="J580" i="20" s="1"/>
  <c r="J581" i="20" a="1"/>
  <c r="J581" i="20" s="1"/>
  <c r="J582" i="20" a="1"/>
  <c r="J582" i="20" s="1"/>
  <c r="J583" i="20" a="1"/>
  <c r="J583" i="20"/>
  <c r="J584" i="20" a="1"/>
  <c r="J584" i="20" s="1"/>
  <c r="J585" i="20" a="1"/>
  <c r="J585" i="20" s="1"/>
  <c r="J586" i="20" a="1"/>
  <c r="J586" i="20" s="1"/>
  <c r="J587" i="20" a="1"/>
  <c r="J587" i="20"/>
  <c r="J588" i="20" a="1"/>
  <c r="J588" i="20" s="1"/>
  <c r="J589" i="20" a="1"/>
  <c r="J589" i="20" s="1"/>
  <c r="J590" i="20" a="1"/>
  <c r="J590" i="20" s="1"/>
  <c r="J591" i="20" a="1"/>
  <c r="J591" i="20" s="1"/>
  <c r="J592" i="20" a="1"/>
  <c r="J592" i="20" s="1"/>
  <c r="J593" i="20" a="1"/>
  <c r="J593" i="20" s="1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 s="1"/>
  <c r="J599" i="20" a="1"/>
  <c r="J599" i="20" s="1"/>
  <c r="J600" i="20" a="1"/>
  <c r="J600" i="20" s="1"/>
  <c r="J601" i="20" a="1"/>
  <c r="J601" i="20" s="1"/>
  <c r="J602" i="20" a="1"/>
  <c r="J602" i="20" s="1"/>
  <c r="J603" i="20" a="1"/>
  <c r="J603" i="20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/>
  <c r="J610" i="20" a="1"/>
  <c r="J610" i="20" s="1"/>
  <c r="J611" i="20" a="1"/>
  <c r="J611" i="20" s="1"/>
  <c r="J612" i="20" a="1"/>
  <c r="J612" i="20" s="1"/>
  <c r="J613" i="20" a="1"/>
  <c r="J613" i="20"/>
  <c r="J614" i="20" a="1"/>
  <c r="J614" i="20" s="1"/>
  <c r="J615" i="20" a="1"/>
  <c r="J615" i="20" s="1"/>
  <c r="J616" i="20" a="1"/>
  <c r="J616" i="20" s="1"/>
  <c r="J617" i="20" a="1"/>
  <c r="J617" i="20"/>
  <c r="J618" i="20" a="1"/>
  <c r="J618" i="20" s="1"/>
  <c r="J619" i="20" a="1"/>
  <c r="J619" i="20" s="1"/>
  <c r="J620" i="20" a="1"/>
  <c r="J620" i="20" s="1"/>
  <c r="J621" i="20" a="1"/>
  <c r="J621" i="20"/>
  <c r="J622" i="20" a="1"/>
  <c r="J622" i="20" s="1"/>
  <c r="J623" i="20" a="1"/>
  <c r="J623" i="20" s="1"/>
  <c r="J624" i="20" a="1"/>
  <c r="J624" i="20" s="1"/>
  <c r="J625" i="20" a="1"/>
  <c r="J625" i="20"/>
  <c r="J626" i="20" a="1"/>
  <c r="J626" i="20" s="1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 s="1"/>
  <c r="J632" i="20" a="1"/>
  <c r="J632" i="20" s="1"/>
  <c r="J633" i="20" a="1"/>
  <c r="J633" i="20" s="1"/>
  <c r="J634" i="20" a="1"/>
  <c r="J634" i="20" s="1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 s="1"/>
  <c r="J644" i="20" a="1"/>
  <c r="J644" i="20" s="1"/>
  <c r="J645" i="20" a="1"/>
  <c r="J645" i="20" s="1"/>
  <c r="J646" i="20" a="1"/>
  <c r="J646" i="20" s="1"/>
  <c r="J647" i="20" a="1"/>
  <c r="J647" i="20" s="1"/>
  <c r="J648" i="20" a="1"/>
  <c r="J648" i="20" s="1"/>
  <c r="J649" i="20" a="1"/>
  <c r="J649" i="20" s="1"/>
  <c r="J650" i="20" a="1"/>
  <c r="J650" i="20" s="1"/>
  <c r="J651" i="20" a="1"/>
  <c r="J651" i="20" s="1"/>
  <c r="J652" i="20" a="1"/>
  <c r="J652" i="20" s="1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 s="1"/>
  <c r="J658" i="20" a="1"/>
  <c r="J658" i="20" s="1"/>
  <c r="J659" i="20" a="1"/>
  <c r="J659" i="20" s="1"/>
  <c r="J660" i="20" a="1"/>
  <c r="J660" i="20" s="1"/>
  <c r="J661" i="20" a="1"/>
  <c r="J661" i="20" s="1"/>
  <c r="J662" i="20" a="1"/>
  <c r="J662" i="20" s="1"/>
  <c r="J663" i="20" a="1"/>
  <c r="J663" i="20" s="1"/>
  <c r="J664" i="20" a="1"/>
  <c r="J664" i="20" s="1"/>
  <c r="J665" i="20" a="1"/>
  <c r="J665" i="20"/>
  <c r="J666" i="20" a="1"/>
  <c r="J666" i="20" s="1"/>
  <c r="J667" i="20" a="1"/>
  <c r="J667" i="20" s="1"/>
  <c r="J668" i="20" a="1"/>
  <c r="J668" i="20" s="1"/>
  <c r="J669" i="20" a="1"/>
  <c r="J669" i="20"/>
  <c r="J670" i="20" a="1"/>
  <c r="J670" i="20" s="1"/>
  <c r="J671" i="20" a="1"/>
  <c r="J671" i="20" s="1"/>
  <c r="J672" i="20" a="1"/>
  <c r="J672" i="20" s="1"/>
  <c r="J673" i="20" a="1"/>
  <c r="J673" i="20"/>
  <c r="J674" i="20" a="1"/>
  <c r="J674" i="20" s="1"/>
  <c r="J675" i="20" a="1"/>
  <c r="J675" i="20" s="1"/>
  <c r="J676" i="20" a="1"/>
  <c r="J676" i="20" s="1"/>
  <c r="J677" i="20" a="1"/>
  <c r="J677" i="20"/>
  <c r="J678" i="20" a="1"/>
  <c r="J678" i="20" s="1"/>
  <c r="J679" i="20" a="1"/>
  <c r="J679" i="20" s="1"/>
  <c r="J680" i="20" a="1"/>
  <c r="J680" i="20" s="1"/>
  <c r="J681" i="20" a="1"/>
  <c r="J681" i="20"/>
  <c r="J682" i="20" a="1"/>
  <c r="J682" i="20" s="1"/>
  <c r="J683" i="20" a="1"/>
  <c r="J683" i="20" s="1"/>
  <c r="J684" i="20" a="1"/>
  <c r="J684" i="20" s="1"/>
  <c r="J685" i="20" a="1"/>
  <c r="J685" i="20"/>
  <c r="J686" i="20" a="1"/>
  <c r="J686" i="20" s="1"/>
  <c r="J687" i="20" a="1"/>
  <c r="J687" i="20" s="1"/>
  <c r="J688" i="20" a="1"/>
  <c r="J688" i="20" s="1"/>
  <c r="J689" i="20" a="1"/>
  <c r="J689" i="20"/>
  <c r="J690" i="20" a="1"/>
  <c r="J690" i="20" s="1"/>
  <c r="J691" i="20" a="1"/>
  <c r="J691" i="20" s="1"/>
  <c r="J692" i="20" a="1"/>
  <c r="J692" i="20" s="1"/>
  <c r="J693" i="20" a="1"/>
  <c r="J693" i="20" s="1"/>
  <c r="J694" i="20" a="1"/>
  <c r="J694" i="20" s="1"/>
  <c r="J695" i="20" a="1"/>
  <c r="J695" i="20" s="1"/>
  <c r="J696" i="20" a="1"/>
  <c r="J696" i="20" s="1"/>
  <c r="J697" i="20" a="1"/>
  <c r="J697" i="20"/>
  <c r="J698" i="20" a="1"/>
  <c r="J698" i="20" s="1"/>
  <c r="J699" i="20" a="1"/>
  <c r="J699" i="20" s="1"/>
  <c r="J700" i="20" a="1"/>
  <c r="J700" i="20" s="1"/>
  <c r="J701" i="20" a="1"/>
  <c r="J701" i="20"/>
  <c r="J702" i="20" a="1"/>
  <c r="J702" i="20" s="1"/>
  <c r="J703" i="20" a="1"/>
  <c r="J703" i="20" s="1"/>
  <c r="J704" i="20" a="1"/>
  <c r="J704" i="20" s="1"/>
  <c r="J705" i="20" a="1"/>
  <c r="J705" i="20" s="1"/>
  <c r="J706" i="20" a="1"/>
  <c r="J706" i="20" s="1"/>
  <c r="J707" i="20" a="1"/>
  <c r="J707" i="20" s="1"/>
  <c r="J708" i="20" a="1"/>
  <c r="J708" i="20" s="1"/>
  <c r="J709" i="20" a="1"/>
  <c r="J709" i="20"/>
  <c r="J710" i="20" a="1"/>
  <c r="J710" i="20" s="1"/>
  <c r="J711" i="20" a="1"/>
  <c r="J711" i="20" s="1"/>
  <c r="J712" i="20" a="1"/>
  <c r="J712" i="20" s="1"/>
  <c r="J713" i="20" a="1"/>
  <c r="J713" i="20" s="1"/>
  <c r="J714" i="20" a="1"/>
  <c r="J714" i="20" s="1"/>
  <c r="J715" i="20" a="1"/>
  <c r="J715" i="20"/>
  <c r="J716" i="20" a="1"/>
  <c r="J716" i="20" s="1"/>
  <c r="J717" i="20" a="1"/>
  <c r="J717" i="20" s="1"/>
  <c r="J718" i="20" a="1"/>
  <c r="J718" i="20" s="1"/>
  <c r="J719" i="20" a="1"/>
  <c r="J719" i="20" s="1"/>
  <c r="J720" i="20" a="1"/>
  <c r="J720" i="20" s="1"/>
  <c r="J721" i="20" a="1"/>
  <c r="J721" i="20"/>
  <c r="J722" i="20" a="1"/>
  <c r="J722" i="20" s="1"/>
  <c r="J723" i="20" a="1"/>
  <c r="J723" i="20" s="1"/>
  <c r="J724" i="20" a="1"/>
  <c r="J724" i="20" s="1"/>
  <c r="J725" i="20" a="1"/>
  <c r="J725" i="20" s="1"/>
  <c r="J726" i="20" a="1"/>
  <c r="J726" i="20" s="1"/>
  <c r="J727" i="20" a="1"/>
  <c r="J727" i="20" s="1"/>
  <c r="J728" i="20" a="1"/>
  <c r="J728" i="20" s="1"/>
  <c r="J729" i="20" a="1"/>
  <c r="J729" i="20"/>
  <c r="J730" i="20" a="1"/>
  <c r="J730" i="20" s="1"/>
  <c r="J731" i="20" a="1"/>
  <c r="J731" i="20" s="1"/>
  <c r="J732" i="20" a="1"/>
  <c r="J732" i="20" s="1"/>
  <c r="J733" i="20" a="1"/>
  <c r="J733" i="20"/>
  <c r="J734" i="20" a="1"/>
  <c r="J734" i="20" s="1"/>
  <c r="J735" i="20" a="1"/>
  <c r="J735" i="20" s="1"/>
  <c r="J736" i="20" a="1"/>
  <c r="J736" i="20" s="1"/>
  <c r="J737" i="20" a="1"/>
  <c r="J737" i="20" s="1"/>
  <c r="J738" i="20" a="1"/>
  <c r="J738" i="20" s="1"/>
  <c r="J739" i="20" a="1"/>
  <c r="J739" i="20" s="1"/>
  <c r="J740" i="20" a="1"/>
  <c r="J740" i="20" s="1"/>
  <c r="J741" i="20" a="1"/>
  <c r="J741" i="20"/>
  <c r="J742" i="20" a="1"/>
  <c r="J742" i="20" s="1"/>
  <c r="J743" i="20" a="1"/>
  <c r="J743" i="20" s="1"/>
  <c r="J744" i="20" a="1"/>
  <c r="J744" i="20" s="1"/>
  <c r="J745" i="20" a="1"/>
  <c r="J745" i="20" s="1"/>
  <c r="J746" i="20" a="1"/>
  <c r="J746" i="20" s="1"/>
  <c r="J747" i="20" a="1"/>
  <c r="J747" i="20"/>
  <c r="J748" i="20" a="1"/>
  <c r="J748" i="20" s="1"/>
  <c r="J749" i="20" a="1"/>
  <c r="J749" i="20" s="1"/>
  <c r="J750" i="20" a="1"/>
  <c r="J750" i="20" s="1"/>
  <c r="J751" i="20" a="1"/>
  <c r="J751" i="20" s="1"/>
  <c r="J752" i="20" a="1"/>
  <c r="J752" i="20" s="1"/>
  <c r="J753" i="20" a="1"/>
  <c r="J753" i="20"/>
  <c r="J754" i="20" a="1"/>
  <c r="J754" i="20" s="1"/>
  <c r="J755" i="20" a="1"/>
  <c r="J755" i="20" s="1"/>
  <c r="J756" i="20" a="1"/>
  <c r="J756" i="20" s="1"/>
  <c r="J757" i="20" a="1"/>
  <c r="J757" i="20" s="1"/>
  <c r="J758" i="20" a="1"/>
  <c r="J758" i="20" s="1"/>
  <c r="J759" i="20" a="1"/>
  <c r="J759" i="20" s="1"/>
  <c r="J760" i="20" a="1"/>
  <c r="J760" i="20" s="1"/>
  <c r="J761" i="20" a="1"/>
  <c r="J761" i="20"/>
  <c r="J762" i="20" a="1"/>
  <c r="J762" i="20" s="1"/>
  <c r="J763" i="20" a="1"/>
  <c r="J763" i="20" s="1"/>
  <c r="J764" i="20" a="1"/>
  <c r="J764" i="20" s="1"/>
  <c r="J765" i="20" a="1"/>
  <c r="J765" i="20"/>
  <c r="J766" i="20" a="1"/>
  <c r="J766" i="20" s="1"/>
  <c r="J767" i="20" a="1"/>
  <c r="J767" i="20" s="1"/>
  <c r="J768" i="20" a="1"/>
  <c r="J768" i="20" s="1"/>
  <c r="J769" i="20" a="1"/>
  <c r="J769" i="20" s="1"/>
  <c r="J770" i="20" a="1"/>
  <c r="J770" i="20" s="1"/>
  <c r="J771" i="20" a="1"/>
  <c r="J771" i="20" s="1"/>
  <c r="J772" i="20" a="1"/>
  <c r="J772" i="20" s="1"/>
  <c r="J773" i="20" a="1"/>
  <c r="J773" i="20"/>
  <c r="J774" i="20" a="1"/>
  <c r="J774" i="20" s="1"/>
  <c r="J775" i="20" a="1"/>
  <c r="J775" i="20" s="1"/>
  <c r="J776" i="20" a="1"/>
  <c r="J776" i="20" s="1"/>
  <c r="J777" i="20" a="1"/>
  <c r="J777" i="20" s="1"/>
  <c r="J778" i="20" a="1"/>
  <c r="J778" i="20" s="1"/>
  <c r="J779" i="20" a="1"/>
  <c r="J779" i="20" s="1"/>
  <c r="J780" i="20" a="1"/>
  <c r="J780" i="20" s="1"/>
  <c r="J781" i="20" a="1"/>
  <c r="J781" i="20"/>
  <c r="J782" i="20" a="1"/>
  <c r="J782" i="20" s="1"/>
  <c r="J783" i="20" a="1"/>
  <c r="J783" i="20" s="1"/>
  <c r="J784" i="20" a="1"/>
  <c r="J784" i="20" s="1"/>
  <c r="J785" i="20" a="1"/>
  <c r="J785" i="20" s="1"/>
  <c r="J786" i="20" a="1"/>
  <c r="J786" i="20" s="1"/>
  <c r="J787" i="20" a="1"/>
  <c r="J787" i="20" s="1"/>
  <c r="J788" i="20" a="1"/>
  <c r="J788" i="20" s="1"/>
  <c r="J789" i="20" a="1"/>
  <c r="J789" i="20"/>
  <c r="J790" i="20" a="1"/>
  <c r="J790" i="20" s="1"/>
  <c r="J791" i="20" a="1"/>
  <c r="J791" i="20" s="1"/>
  <c r="J792" i="20" a="1"/>
  <c r="J792" i="20" s="1"/>
  <c r="J793" i="20" a="1"/>
  <c r="J793" i="20" s="1"/>
  <c r="J794" i="20" a="1"/>
  <c r="J794" i="20" s="1"/>
  <c r="J795" i="20" a="1"/>
  <c r="J795" i="20"/>
  <c r="J796" i="20" a="1"/>
  <c r="J796" i="20" s="1"/>
  <c r="J797" i="20" a="1"/>
  <c r="J797" i="20" s="1"/>
  <c r="J798" i="20" a="1"/>
  <c r="J798" i="20" s="1"/>
  <c r="J799" i="20" a="1"/>
  <c r="J799" i="20" s="1"/>
  <c r="J800" i="20" a="1"/>
  <c r="J800" i="20" s="1"/>
  <c r="J801" i="20" a="1"/>
  <c r="J801" i="20"/>
  <c r="J802" i="20" a="1"/>
  <c r="J802" i="20" s="1"/>
  <c r="J803" i="20" a="1"/>
  <c r="J803" i="20" s="1"/>
  <c r="J804" i="20" a="1"/>
  <c r="J804" i="20" s="1"/>
  <c r="J805" i="20" a="1"/>
  <c r="J805" i="20" s="1"/>
  <c r="J806" i="20" a="1"/>
  <c r="J806" i="20" s="1"/>
  <c r="J807" i="20" a="1"/>
  <c r="J807" i="20" s="1"/>
  <c r="J808" i="20" a="1"/>
  <c r="J808" i="20" s="1"/>
  <c r="J809" i="20" a="1"/>
  <c r="J809" i="20"/>
  <c r="J810" i="20" a="1"/>
  <c r="J810" i="20" s="1"/>
  <c r="J811" i="20" a="1"/>
  <c r="J811" i="20" s="1"/>
  <c r="J812" i="20" a="1"/>
  <c r="J812" i="20" s="1"/>
  <c r="J813" i="20" a="1"/>
  <c r="J813" i="20"/>
  <c r="J814" i="20" a="1"/>
  <c r="J814" i="20" s="1"/>
  <c r="J815" i="20" a="1"/>
  <c r="J815" i="20" s="1"/>
  <c r="J816" i="20" a="1"/>
  <c r="J816" i="20" s="1"/>
  <c r="J817" i="20" a="1"/>
  <c r="J817" i="20" s="1"/>
  <c r="J818" i="20" a="1"/>
  <c r="J818" i="20" s="1"/>
  <c r="J819" i="20" a="1"/>
  <c r="J819" i="20" s="1"/>
  <c r="J820" i="20" a="1"/>
  <c r="J820" i="20" s="1"/>
  <c r="J821" i="20" a="1"/>
  <c r="J821" i="20"/>
  <c r="J822" i="20" a="1"/>
  <c r="J822" i="20" s="1"/>
  <c r="J823" i="20" a="1"/>
  <c r="J823" i="20" s="1"/>
  <c r="J824" i="20" a="1"/>
  <c r="J824" i="20" s="1"/>
  <c r="J825" i="20" a="1"/>
  <c r="J825" i="20" s="1"/>
  <c r="J826" i="20" a="1"/>
  <c r="J826" i="20" s="1"/>
  <c r="J827" i="20" a="1"/>
  <c r="J827" i="20"/>
  <c r="J828" i="20" a="1"/>
  <c r="J828" i="20" s="1"/>
  <c r="J829" i="20" a="1"/>
  <c r="J829" i="20" s="1"/>
  <c r="J830" i="20" a="1"/>
  <c r="J830" i="20" s="1"/>
  <c r="J831" i="20" a="1"/>
  <c r="J831" i="20" s="1"/>
  <c r="J832" i="20" a="1"/>
  <c r="J832" i="20" s="1"/>
  <c r="J833" i="20" a="1"/>
  <c r="J833" i="20"/>
  <c r="J834" i="20" a="1"/>
  <c r="J834" i="20" s="1"/>
  <c r="J835" i="20" a="1"/>
  <c r="J835" i="20" s="1"/>
  <c r="J836" i="20" a="1"/>
  <c r="J836" i="20" s="1"/>
  <c r="J837" i="20" a="1"/>
  <c r="J837" i="20" s="1"/>
  <c r="J838" i="20" a="1"/>
  <c r="J838" i="20" s="1"/>
  <c r="J839" i="20" a="1"/>
  <c r="J839" i="20" s="1"/>
  <c r="J840" i="20" a="1"/>
  <c r="J840" i="20" s="1"/>
  <c r="J841" i="20" a="1"/>
  <c r="J841" i="20"/>
  <c r="J842" i="20" a="1"/>
  <c r="J842" i="20" s="1"/>
  <c r="J843" i="20" a="1"/>
  <c r="J843" i="20" s="1"/>
  <c r="J844" i="20" a="1"/>
  <c r="J844" i="20" s="1"/>
  <c r="J845" i="20" a="1"/>
  <c r="J845" i="20"/>
  <c r="J846" i="20" a="1"/>
  <c r="J846" i="20" s="1"/>
  <c r="J847" i="20" a="1"/>
  <c r="J847" i="20" s="1"/>
  <c r="J848" i="20" a="1"/>
  <c r="J848" i="20" s="1"/>
  <c r="J849" i="20" a="1"/>
  <c r="J849" i="20" s="1"/>
  <c r="J850" i="20" a="1"/>
  <c r="J850" i="20" s="1"/>
  <c r="J851" i="20" a="1"/>
  <c r="J851" i="20" s="1"/>
  <c r="J852" i="20" a="1"/>
  <c r="J852" i="20" s="1"/>
  <c r="J853" i="20" a="1"/>
  <c r="J853" i="20"/>
  <c r="J854" i="20" a="1"/>
  <c r="J854" i="20" s="1"/>
  <c r="J855" i="20" a="1"/>
  <c r="J855" i="20" s="1"/>
  <c r="J856" i="20" a="1"/>
  <c r="J856" i="20" s="1"/>
  <c r="J857" i="20" a="1"/>
  <c r="J857" i="20" s="1"/>
  <c r="J858" i="20" a="1"/>
  <c r="J858" i="20" s="1"/>
  <c r="J859" i="20" a="1"/>
  <c r="J859" i="20"/>
  <c r="J860" i="20" a="1"/>
  <c r="J860" i="20" s="1"/>
  <c r="J861" i="20" a="1"/>
  <c r="J861" i="20" s="1"/>
  <c r="J862" i="20" a="1"/>
  <c r="J862" i="20" s="1"/>
  <c r="J863" i="20" a="1"/>
  <c r="J863" i="20" s="1"/>
  <c r="J864" i="20" a="1"/>
  <c r="J864" i="20" s="1"/>
  <c r="J865" i="20" a="1"/>
  <c r="J865" i="20"/>
  <c r="J866" i="20" a="1"/>
  <c r="J866" i="20" s="1"/>
  <c r="J867" i="20" a="1"/>
  <c r="J867" i="20" s="1"/>
  <c r="J868" i="20" a="1"/>
  <c r="J868" i="20" s="1"/>
  <c r="J869" i="20" a="1"/>
  <c r="J869" i="20" s="1"/>
  <c r="J870" i="20" a="1"/>
  <c r="J870" i="20" s="1"/>
  <c r="J871" i="20" a="1"/>
  <c r="J871" i="20" s="1"/>
  <c r="J872" i="20" a="1"/>
  <c r="J872" i="20" s="1"/>
  <c r="J873" i="20" a="1"/>
  <c r="J873" i="20"/>
  <c r="J874" i="20" a="1"/>
  <c r="J874" i="20" s="1"/>
  <c r="J875" i="20" a="1"/>
  <c r="J875" i="20" s="1"/>
  <c r="J876" i="20" a="1"/>
  <c r="J876" i="20" s="1"/>
  <c r="J877" i="20" a="1"/>
  <c r="J877" i="20"/>
  <c r="J878" i="20" a="1"/>
  <c r="J878" i="20" s="1"/>
  <c r="J879" i="20" a="1"/>
  <c r="J879" i="20" s="1"/>
  <c r="J880" i="20" a="1"/>
  <c r="J880" i="20" s="1"/>
  <c r="J881" i="20" a="1"/>
  <c r="J881" i="20" s="1"/>
  <c r="J882" i="20" a="1"/>
  <c r="J882" i="20" s="1"/>
  <c r="J883" i="20" a="1"/>
  <c r="J883" i="20" s="1"/>
  <c r="J884" i="20" a="1"/>
  <c r="J884" i="20" s="1"/>
  <c r="J885" i="20" a="1"/>
  <c r="J885" i="20"/>
  <c r="J886" i="20" a="1"/>
  <c r="J886" i="20" s="1"/>
  <c r="J887" i="20" a="1"/>
  <c r="J887" i="20" s="1"/>
  <c r="J888" i="20" a="1"/>
  <c r="J888" i="20" s="1"/>
  <c r="J889" i="20" a="1"/>
  <c r="J889" i="20" s="1"/>
  <c r="J890" i="20" a="1"/>
  <c r="J890" i="20" s="1"/>
  <c r="J891" i="20" a="1"/>
  <c r="J891" i="20"/>
  <c r="J892" i="20" a="1"/>
  <c r="J892" i="20" s="1"/>
  <c r="J893" i="20" a="1"/>
  <c r="J893" i="20" s="1"/>
  <c r="J894" i="20" a="1"/>
  <c r="J894" i="20" s="1"/>
  <c r="J895" i="20" a="1"/>
  <c r="J895" i="20" s="1"/>
  <c r="J896" i="20" a="1"/>
  <c r="J896" i="20" s="1"/>
  <c r="J897" i="20" a="1"/>
  <c r="J897" i="20"/>
  <c r="J898" i="20" a="1"/>
  <c r="J898" i="20" s="1"/>
  <c r="J899" i="20" a="1"/>
  <c r="J899" i="20" s="1"/>
  <c r="J900" i="20" a="1"/>
  <c r="J900" i="20" s="1"/>
  <c r="J901" i="20" a="1"/>
  <c r="J901" i="20" s="1"/>
  <c r="J902" i="20" a="1"/>
  <c r="J902" i="20" s="1"/>
  <c r="J903" i="20" a="1"/>
  <c r="J903" i="20" s="1"/>
  <c r="J904" i="20" a="1"/>
  <c r="J904" i="20" s="1"/>
  <c r="J905" i="20" a="1"/>
  <c r="J905" i="20"/>
  <c r="J906" i="20" a="1"/>
  <c r="J906" i="20" s="1"/>
  <c r="J907" i="20" a="1"/>
  <c r="J907" i="20" s="1"/>
  <c r="J908" i="20" a="1"/>
  <c r="J908" i="20" s="1"/>
  <c r="J909" i="20" a="1"/>
  <c r="J909" i="20"/>
  <c r="J910" i="20" a="1"/>
  <c r="J910" i="20" s="1"/>
  <c r="J911" i="20" a="1"/>
  <c r="J911" i="20" s="1"/>
  <c r="J912" i="20" a="1"/>
  <c r="J912" i="20" s="1"/>
  <c r="J913" i="20" a="1"/>
  <c r="J913" i="20" s="1"/>
  <c r="J914" i="20" a="1"/>
  <c r="J914" i="20" s="1"/>
  <c r="J915" i="20" a="1"/>
  <c r="J915" i="20" s="1"/>
  <c r="J916" i="20" a="1"/>
  <c r="J916" i="20" s="1"/>
  <c r="J917" i="20" a="1"/>
  <c r="J917" i="20"/>
  <c r="J918" i="20" a="1"/>
  <c r="J918" i="20" s="1"/>
  <c r="J919" i="20" a="1"/>
  <c r="J919" i="20" s="1"/>
  <c r="J920" i="20" a="1"/>
  <c r="J920" i="20" s="1"/>
  <c r="J921" i="20" a="1"/>
  <c r="J921" i="20" s="1"/>
  <c r="J922" i="20" a="1"/>
  <c r="J922" i="20" s="1"/>
  <c r="J923" i="20" a="1"/>
  <c r="J923" i="20"/>
  <c r="J924" i="20" a="1"/>
  <c r="J924" i="20" s="1"/>
  <c r="J925" i="20" a="1"/>
  <c r="J925" i="20" s="1"/>
  <c r="J926" i="20" a="1"/>
  <c r="J926" i="20" s="1"/>
  <c r="J927" i="20" a="1"/>
  <c r="J927" i="20" s="1"/>
  <c r="J928" i="20" a="1"/>
  <c r="J928" i="20" s="1"/>
  <c r="J929" i="20" a="1"/>
  <c r="J929" i="20"/>
  <c r="J930" i="20" a="1"/>
  <c r="J930" i="20" s="1"/>
  <c r="J931" i="20" a="1"/>
  <c r="J931" i="20" s="1"/>
  <c r="J932" i="20" a="1"/>
  <c r="J932" i="20" s="1"/>
  <c r="J933" i="20" a="1"/>
  <c r="J933" i="20" s="1"/>
  <c r="J934" i="20" a="1"/>
  <c r="J934" i="20" s="1"/>
  <c r="J935" i="20" a="1"/>
  <c r="J935" i="20" s="1"/>
  <c r="J936" i="20" a="1"/>
  <c r="J936" i="20" s="1"/>
  <c r="J937" i="20" a="1"/>
  <c r="J937" i="20"/>
  <c r="J938" i="20" a="1"/>
  <c r="J938" i="20" s="1"/>
  <c r="J939" i="20" a="1"/>
  <c r="J939" i="20" s="1"/>
  <c r="J940" i="20" a="1"/>
  <c r="J940" i="20" s="1"/>
  <c r="J941" i="20" a="1"/>
  <c r="J941" i="20"/>
  <c r="J942" i="20" a="1"/>
  <c r="J942" i="20" s="1"/>
  <c r="J943" i="20" a="1"/>
  <c r="J943" i="20" s="1"/>
  <c r="J944" i="20" a="1"/>
  <c r="J944" i="20" s="1"/>
  <c r="J945" i="20" a="1"/>
  <c r="J945" i="20" s="1"/>
  <c r="J946" i="20" a="1"/>
  <c r="J946" i="20" s="1"/>
  <c r="J947" i="20" a="1"/>
  <c r="J947" i="20" s="1"/>
  <c r="J948" i="20" a="1"/>
  <c r="J948" i="20" s="1"/>
  <c r="J949" i="20" a="1"/>
  <c r="J949" i="20"/>
  <c r="J950" i="20" a="1"/>
  <c r="J950" i="20" s="1"/>
  <c r="J951" i="20" a="1"/>
  <c r="J951" i="20" s="1"/>
  <c r="J952" i="20" a="1"/>
  <c r="J952" i="20" s="1"/>
  <c r="J953" i="20" a="1"/>
  <c r="J953" i="20" s="1"/>
  <c r="J954" i="20" a="1"/>
  <c r="J954" i="20" s="1"/>
  <c r="J955" i="20" a="1"/>
  <c r="J955" i="20"/>
  <c r="J956" i="20" a="1"/>
  <c r="J956" i="20" s="1"/>
  <c r="J957" i="20" a="1"/>
  <c r="J957" i="20" s="1"/>
  <c r="J958" i="20" a="1"/>
  <c r="J958" i="20" s="1"/>
  <c r="J959" i="20" a="1"/>
  <c r="J959" i="20" s="1"/>
  <c r="J960" i="20" a="1"/>
  <c r="J960" i="20" s="1"/>
  <c r="J961" i="20" a="1"/>
  <c r="J961" i="20"/>
  <c r="J962" i="20" a="1"/>
  <c r="J962" i="20" s="1"/>
  <c r="J963" i="20" a="1"/>
  <c r="J963" i="20" s="1"/>
  <c r="J964" i="20" a="1"/>
  <c r="J964" i="20" s="1"/>
  <c r="J965" i="20" a="1"/>
  <c r="J965" i="20" s="1"/>
  <c r="J966" i="20" a="1"/>
  <c r="J966" i="20" s="1"/>
  <c r="J967" i="20" a="1"/>
  <c r="J967" i="20" s="1"/>
  <c r="J968" i="20" a="1"/>
  <c r="J968" i="20" s="1"/>
  <c r="J969" i="20" a="1"/>
  <c r="J969" i="20"/>
  <c r="J970" i="20" a="1"/>
  <c r="J970" i="20" s="1"/>
  <c r="J971" i="20" a="1"/>
  <c r="J971" i="20" s="1"/>
  <c r="J972" i="20" a="1"/>
  <c r="J972" i="20" s="1"/>
  <c r="J973" i="20" a="1"/>
  <c r="J973" i="20"/>
  <c r="J974" i="20" a="1"/>
  <c r="J974" i="20" s="1"/>
  <c r="J975" i="20" a="1"/>
  <c r="J975" i="20" s="1"/>
  <c r="J976" i="20" a="1"/>
  <c r="J976" i="20" s="1"/>
  <c r="J977" i="20" a="1"/>
  <c r="J977" i="20" s="1"/>
  <c r="J978" i="20" a="1"/>
  <c r="J978" i="20" s="1"/>
  <c r="J979" i="20" a="1"/>
  <c r="J979" i="20" s="1"/>
  <c r="J980" i="20" a="1"/>
  <c r="J980" i="20" s="1"/>
  <c r="J981" i="20" a="1"/>
  <c r="J981" i="20"/>
  <c r="J982" i="20" a="1"/>
  <c r="J982" i="20" s="1"/>
  <c r="J983" i="20" a="1"/>
  <c r="J983" i="20" s="1"/>
  <c r="J984" i="20" a="1"/>
  <c r="J984" i="20" s="1"/>
  <c r="J985" i="20" a="1"/>
  <c r="J985" i="20" s="1"/>
  <c r="J986" i="20" a="1"/>
  <c r="J986" i="20" s="1"/>
  <c r="J987" i="20" a="1"/>
  <c r="J987" i="20"/>
  <c r="J988" i="20" a="1"/>
  <c r="J988" i="20" s="1"/>
  <c r="J989" i="20" a="1"/>
  <c r="J989" i="20" s="1"/>
  <c r="J990" i="20" a="1"/>
  <c r="J990" i="20" s="1"/>
  <c r="J991" i="20" a="1"/>
  <c r="J991" i="20" s="1"/>
  <c r="J992" i="20" a="1"/>
  <c r="J992" i="20" s="1"/>
  <c r="J993" i="20" a="1"/>
  <c r="J993" i="20"/>
  <c r="J994" i="20" a="1"/>
  <c r="J994" i="20" s="1"/>
  <c r="J995" i="20" a="1"/>
  <c r="J995" i="20" s="1"/>
  <c r="J996" i="20" a="1"/>
  <c r="J996" i="20" s="1"/>
  <c r="J997" i="20" a="1"/>
  <c r="J997" i="20" s="1"/>
  <c r="J998" i="20" a="1"/>
  <c r="J998" i="20" s="1"/>
  <c r="J999" i="20" a="1"/>
  <c r="J999" i="20" s="1"/>
  <c r="J1000" i="20" a="1"/>
  <c r="J1000" i="20" s="1"/>
  <c r="J1001" i="20" a="1"/>
  <c r="J1001" i="20"/>
  <c r="J1002" i="20" a="1"/>
  <c r="J1002" i="20" s="1"/>
  <c r="J1003" i="20" a="1"/>
  <c r="J1003" i="20" s="1"/>
  <c r="J1004" i="20" a="1"/>
  <c r="J1004" i="20" s="1"/>
  <c r="J1005" i="20" a="1"/>
  <c r="J1005" i="20"/>
  <c r="J1006" i="20" a="1"/>
  <c r="J1006" i="20"/>
  <c r="J1007" i="20" a="1"/>
  <c r="J1007" i="20"/>
  <c r="J1008" i="20" a="1"/>
  <c r="J1008" i="20" s="1"/>
  <c r="J1009" i="20" a="1"/>
  <c r="J1009" i="20" s="1"/>
  <c r="J1010" i="20" a="1"/>
  <c r="J1010" i="20" s="1"/>
  <c r="J1011" i="20" a="1"/>
  <c r="J1011" i="20" s="1"/>
  <c r="J1012" i="20" a="1"/>
  <c r="J1012" i="20" s="1"/>
  <c r="J1013" i="20" a="1"/>
  <c r="J1013" i="20" s="1"/>
  <c r="J1014" i="20" a="1"/>
  <c r="J1014" i="20" s="1"/>
  <c r="J1015" i="20" a="1"/>
  <c r="J1015" i="20" s="1"/>
  <c r="J1016" i="20" a="1"/>
  <c r="J1016" i="20" s="1"/>
  <c r="J1017" i="20" a="1"/>
  <c r="J1017" i="20" s="1"/>
  <c r="J1018" i="20" a="1"/>
  <c r="J1018" i="20" s="1"/>
  <c r="J1019" i="20" a="1"/>
  <c r="J1019" i="20" s="1"/>
  <c r="J1020" i="20" a="1"/>
  <c r="J1020" i="20" s="1"/>
  <c r="J1021" i="20" a="1"/>
  <c r="J1021" i="20" s="1"/>
  <c r="J1022" i="20" a="1"/>
  <c r="J1022" i="20" s="1"/>
  <c r="J1023" i="20" a="1"/>
  <c r="J1023" i="20" s="1"/>
  <c r="J1024" i="20" a="1"/>
  <c r="J1024" i="20" s="1"/>
  <c r="J1025" i="20" a="1"/>
  <c r="J1025" i="20"/>
  <c r="J1026" i="20" a="1"/>
  <c r="J1026" i="20" s="1"/>
  <c r="J1027" i="20" a="1"/>
  <c r="J1027" i="20" s="1"/>
  <c r="J1028" i="20" a="1"/>
  <c r="J1028" i="20" s="1"/>
  <c r="J1029" i="20" a="1"/>
  <c r="J1029" i="20"/>
  <c r="J1030" i="20" a="1"/>
  <c r="J1030" i="20" s="1"/>
  <c r="J1031" i="20" a="1"/>
  <c r="J1031" i="20" s="1"/>
  <c r="J1032" i="20" a="1"/>
  <c r="J1032" i="20" s="1"/>
  <c r="J1033" i="20" a="1"/>
  <c r="J1033" i="20"/>
  <c r="J1034" i="20" a="1"/>
  <c r="J1034" i="20" s="1"/>
  <c r="J1035" i="20" a="1"/>
  <c r="J1035" i="20" s="1"/>
  <c r="J1036" i="20" a="1"/>
  <c r="J1036" i="20" s="1"/>
  <c r="J1037" i="20" a="1"/>
  <c r="J1037" i="20"/>
  <c r="J1038" i="20" a="1"/>
  <c r="J1038" i="20" s="1"/>
  <c r="J1039" i="20" a="1"/>
  <c r="J1039" i="20" s="1"/>
  <c r="J1040" i="20" a="1"/>
  <c r="J1040" i="20" s="1"/>
  <c r="J1041" i="20" a="1"/>
  <c r="J1041" i="20"/>
  <c r="J1042" i="20" a="1"/>
  <c r="J1042" i="20" s="1"/>
  <c r="J1043" i="20" a="1"/>
  <c r="J1043" i="20" s="1"/>
  <c r="J1044" i="20" a="1"/>
  <c r="J1044" i="20" s="1"/>
  <c r="J1045" i="20" a="1"/>
  <c r="J1045" i="20"/>
  <c r="J1046" i="20" a="1"/>
  <c r="J1046" i="20" s="1"/>
  <c r="J1047" i="20" a="1"/>
  <c r="J1047" i="20" s="1"/>
  <c r="J1048" i="20" a="1"/>
  <c r="J1048" i="20" s="1"/>
  <c r="J1049" i="20" a="1"/>
  <c r="J1049" i="20"/>
  <c r="J1050" i="20" a="1"/>
  <c r="J1050" i="20" s="1"/>
  <c r="J1051" i="20" a="1"/>
  <c r="J1051" i="20" s="1"/>
  <c r="J1052" i="20" a="1"/>
  <c r="J1052" i="20" s="1"/>
  <c r="J1053" i="20" a="1"/>
  <c r="J1053" i="20"/>
  <c r="J1054" i="20" a="1"/>
  <c r="J1054" i="20" s="1"/>
  <c r="J1055" i="20" a="1"/>
  <c r="J1055" i="20" s="1"/>
  <c r="J1056" i="20" a="1"/>
  <c r="J1056" i="20" s="1"/>
  <c r="J1057" i="20" a="1"/>
  <c r="J1057" i="20" s="1"/>
  <c r="J1058" i="20" a="1"/>
  <c r="J1058" i="20" s="1"/>
  <c r="J1059" i="20" a="1"/>
  <c r="J1059" i="20" s="1"/>
  <c r="J1060" i="20" a="1"/>
  <c r="J1060" i="20" s="1"/>
  <c r="J1061" i="20" a="1"/>
  <c r="J1061" i="20" s="1"/>
  <c r="J1062" i="20" a="1"/>
  <c r="J1062" i="20" s="1"/>
  <c r="J1063" i="20" a="1"/>
  <c r="J1063" i="20" s="1"/>
  <c r="J1064" i="20" a="1"/>
  <c r="J1064" i="20" s="1"/>
  <c r="J1065" i="20" a="1"/>
  <c r="J1065" i="20" s="1"/>
  <c r="J1066" i="20" a="1"/>
  <c r="J1066" i="20" s="1"/>
  <c r="J1067" i="20" a="1"/>
  <c r="J1067" i="20" s="1"/>
  <c r="J1068" i="20" a="1"/>
  <c r="J1068" i="20" s="1"/>
  <c r="J1069" i="20" a="1"/>
  <c r="J1069" i="20" s="1"/>
  <c r="J1070" i="20" a="1"/>
  <c r="J1070" i="20" s="1"/>
  <c r="J1071" i="20" a="1"/>
  <c r="J1071" i="20" s="1"/>
  <c r="J1072" i="20" a="1"/>
  <c r="J1072" i="20" s="1"/>
  <c r="J1073" i="20" a="1"/>
  <c r="J1073" i="20" s="1"/>
  <c r="J1074" i="20" a="1"/>
  <c r="J1074" i="20" s="1"/>
  <c r="J1075" i="20" a="1"/>
  <c r="J1075" i="20" s="1"/>
  <c r="J1076" i="20" a="1"/>
  <c r="J1076" i="20" s="1"/>
  <c r="J1077" i="20" a="1"/>
  <c r="J1077" i="20" s="1"/>
  <c r="J1078" i="20" a="1"/>
  <c r="J1078" i="20" s="1"/>
  <c r="J1079" i="20" a="1"/>
  <c r="J1079" i="20" s="1"/>
  <c r="J1080" i="20" a="1"/>
  <c r="J1080" i="20" s="1"/>
  <c r="J1081" i="20" a="1"/>
  <c r="J1081" i="20" s="1"/>
  <c r="J1082" i="20" a="1"/>
  <c r="J1082" i="20" s="1"/>
  <c r="J1083" i="20" a="1"/>
  <c r="J1083" i="20" s="1"/>
  <c r="J1084" i="20" a="1"/>
  <c r="J1084" i="20" s="1"/>
  <c r="J1085" i="20" a="1"/>
  <c r="J1085" i="20" s="1"/>
  <c r="J1086" i="20" a="1"/>
  <c r="J1086" i="20" s="1"/>
  <c r="J1087" i="20" a="1"/>
  <c r="J1087" i="20" s="1"/>
  <c r="J1088" i="20" a="1"/>
  <c r="J1088" i="20" s="1"/>
  <c r="J1089" i="20" a="1"/>
  <c r="J1089" i="20" s="1"/>
  <c r="J1090" i="20" a="1"/>
  <c r="J1090" i="20" s="1"/>
  <c r="J1091" i="20" a="1"/>
  <c r="J1091" i="20" s="1"/>
  <c r="J1092" i="20" a="1"/>
  <c r="J1092" i="20" s="1"/>
  <c r="J1093" i="20" a="1"/>
  <c r="J1093" i="20" s="1"/>
  <c r="J1094" i="20" a="1"/>
  <c r="J1094" i="20" s="1"/>
  <c r="J1095" i="20" a="1"/>
  <c r="J1095" i="20" s="1"/>
  <c r="J1096" i="20" a="1"/>
  <c r="J1096" i="20" s="1"/>
  <c r="J1097" i="20" a="1"/>
  <c r="J1097" i="20" s="1"/>
  <c r="J1098" i="20" a="1"/>
  <c r="J1098" i="20" s="1"/>
  <c r="J1099" i="20" a="1"/>
  <c r="J1099" i="20" s="1"/>
  <c r="J1100" i="20" a="1"/>
  <c r="J1100" i="20" s="1"/>
  <c r="J1101" i="20" a="1"/>
  <c r="J1101" i="20" s="1"/>
  <c r="J1102" i="20" a="1"/>
  <c r="J1102" i="20" s="1"/>
  <c r="J1103" i="20" a="1"/>
  <c r="J1103" i="20" s="1"/>
  <c r="J1104" i="20" a="1"/>
  <c r="J1104" i="20" s="1"/>
  <c r="J1105" i="20" a="1"/>
  <c r="J1105" i="20"/>
  <c r="J1106" i="20" a="1"/>
  <c r="J1106" i="20" s="1"/>
  <c r="J1107" i="20" a="1"/>
  <c r="J1107" i="20" s="1"/>
  <c r="J1108" i="20" a="1"/>
  <c r="J1108" i="20" s="1"/>
  <c r="J1109" i="20" a="1"/>
  <c r="J1109" i="20" s="1"/>
  <c r="J1110" i="20" a="1"/>
  <c r="J1110" i="20" s="1"/>
  <c r="J1111" i="20" a="1"/>
  <c r="J1111" i="20" s="1"/>
  <c r="J1112" i="20" a="1"/>
  <c r="J1112" i="20" s="1"/>
  <c r="J1113" i="20" a="1"/>
  <c r="J1113" i="20" s="1"/>
  <c r="J1114" i="20" a="1"/>
  <c r="J1114" i="20" s="1"/>
  <c r="J1115" i="20" a="1"/>
  <c r="J1115" i="20" s="1"/>
  <c r="J1116" i="20" a="1"/>
  <c r="J1116" i="20" s="1"/>
  <c r="J1117" i="20" a="1"/>
  <c r="J1117" i="20"/>
  <c r="J1118" i="20" a="1"/>
  <c r="J1118" i="20" s="1"/>
  <c r="J1119" i="20" a="1"/>
  <c r="J1119" i="20" s="1"/>
  <c r="J1120" i="20" a="1"/>
  <c r="J1120" i="20" s="1"/>
  <c r="J1121" i="20" a="1"/>
  <c r="J1121" i="20" s="1"/>
  <c r="J1122" i="20" a="1"/>
  <c r="J1122" i="20" s="1"/>
  <c r="J1123" i="20" a="1"/>
  <c r="J1123" i="20"/>
  <c r="J1124" i="20" a="1"/>
  <c r="J1124" i="20" s="1"/>
  <c r="J1125" i="20" a="1"/>
  <c r="J1125" i="20" s="1"/>
  <c r="J1126" i="20" a="1"/>
  <c r="J1126" i="20" s="1"/>
  <c r="J1127" i="20" a="1"/>
  <c r="J1127" i="20" s="1"/>
  <c r="J1128" i="20" a="1"/>
  <c r="J1128" i="20" s="1"/>
  <c r="J1129" i="20" a="1"/>
  <c r="J1129" i="20" s="1"/>
  <c r="J1130" i="20" a="1"/>
  <c r="J1130" i="20" s="1"/>
  <c r="J1131" i="20" a="1"/>
  <c r="J1131" i="20" s="1"/>
  <c r="J1132" i="20" a="1"/>
  <c r="J1132" i="20" s="1"/>
  <c r="J1133" i="20" a="1"/>
  <c r="J1133" i="20"/>
  <c r="J1134" i="20" a="1"/>
  <c r="J1134" i="20" s="1"/>
  <c r="J1135" i="20" a="1"/>
  <c r="J1135" i="20" s="1"/>
  <c r="J1136" i="20" a="1"/>
  <c r="J1136" i="20" s="1"/>
  <c r="J1137" i="20" a="1"/>
  <c r="J1137" i="20"/>
  <c r="J1138" i="20" a="1"/>
  <c r="J1138" i="20" s="1"/>
  <c r="J1139" i="20" a="1"/>
  <c r="J1139" i="20" s="1"/>
  <c r="J1140" i="20" a="1"/>
  <c r="J1140" i="20" s="1"/>
  <c r="J1141" i="20" a="1"/>
  <c r="J1141" i="20" s="1"/>
  <c r="J1142" i="20" a="1"/>
  <c r="J1142" i="20" s="1"/>
  <c r="J1143" i="20" a="1"/>
  <c r="J1143" i="20" s="1"/>
  <c r="J1144" i="20" a="1"/>
  <c r="J1144" i="20" s="1"/>
  <c r="J1145" i="20" a="1"/>
  <c r="J1145" i="20"/>
  <c r="J1146" i="20" a="1"/>
  <c r="J1146" i="20" s="1"/>
  <c r="J1147" i="20" a="1"/>
  <c r="J1147" i="20" s="1"/>
  <c r="J1148" i="20" a="1"/>
  <c r="J1148" i="20" s="1"/>
  <c r="J1149" i="20" a="1"/>
  <c r="J1149" i="20" s="1"/>
  <c r="J1150" i="20" a="1"/>
  <c r="J1150" i="20" s="1"/>
  <c r="J1151" i="20" a="1"/>
  <c r="J1151" i="20"/>
  <c r="J1152" i="20" a="1"/>
  <c r="J1152" i="20" s="1"/>
  <c r="J1153" i="20" a="1"/>
  <c r="J1153" i="20" s="1"/>
  <c r="J1154" i="20" a="1"/>
  <c r="J1154" i="20" s="1"/>
  <c r="J1155" i="20" a="1"/>
  <c r="J1155" i="20"/>
  <c r="J1156" i="20" a="1"/>
  <c r="J1156" i="20" s="1"/>
  <c r="J1157" i="20" a="1"/>
  <c r="J1157" i="20" s="1"/>
  <c r="J1158" i="20" a="1"/>
  <c r="J1158" i="20" s="1"/>
  <c r="J1159" i="20" a="1"/>
  <c r="J1159" i="20" s="1"/>
  <c r="J1160" i="20" a="1"/>
  <c r="J1160" i="20" s="1"/>
  <c r="J1161" i="20" a="1"/>
  <c r="J1161" i="20" s="1"/>
  <c r="J1162" i="20" a="1"/>
  <c r="J1162" i="20" s="1"/>
  <c r="J1163" i="20" a="1"/>
  <c r="J1163" i="20" s="1"/>
  <c r="J1164" i="20" a="1"/>
  <c r="J1164" i="20" s="1"/>
  <c r="J1165" i="20" a="1"/>
  <c r="J1165" i="20"/>
  <c r="J1166" i="20" a="1"/>
  <c r="J1166" i="20" s="1"/>
  <c r="J1167" i="20" a="1"/>
  <c r="J1167" i="20" s="1"/>
  <c r="J1168" i="20" a="1"/>
  <c r="J1168" i="20" s="1"/>
  <c r="J1169" i="20" a="1"/>
  <c r="J1169" i="20"/>
  <c r="J1170" i="20" a="1"/>
  <c r="J1170" i="20" s="1"/>
  <c r="J1171" i="20" a="1"/>
  <c r="J1171" i="20" s="1"/>
  <c r="J1172" i="20" a="1"/>
  <c r="J1172" i="20" s="1"/>
  <c r="J1173" i="20" a="1"/>
  <c r="J1173" i="20"/>
  <c r="J1174" i="20" a="1"/>
  <c r="J1174" i="20" s="1"/>
  <c r="J1175" i="20" a="1"/>
  <c r="J1175" i="20" s="1"/>
  <c r="J1176" i="20" a="1"/>
  <c r="J1176" i="20" s="1"/>
  <c r="J1177" i="20" a="1"/>
  <c r="J1177" i="20" s="1"/>
  <c r="J1178" i="20" a="1"/>
  <c r="J1178" i="20" s="1"/>
  <c r="J1179" i="20" a="1"/>
  <c r="J1179" i="20" s="1"/>
  <c r="J1180" i="20" a="1"/>
  <c r="J1180" i="20" s="1"/>
  <c r="J1181" i="20" a="1"/>
  <c r="J1181" i="20"/>
  <c r="J1182" i="20" a="1"/>
  <c r="J1182" i="20" s="1"/>
  <c r="J1183" i="20" a="1"/>
  <c r="J1183" i="20" s="1"/>
  <c r="J1184" i="20" a="1"/>
  <c r="J1184" i="20" s="1"/>
  <c r="J1185" i="20" a="1"/>
  <c r="J1185" i="20"/>
  <c r="J1186" i="20" a="1"/>
  <c r="J1186" i="20" s="1"/>
  <c r="J1187" i="20" a="1"/>
  <c r="J1187" i="20" s="1"/>
  <c r="J1188" i="20" a="1"/>
  <c r="J1188" i="20" s="1"/>
  <c r="J1189" i="20" a="1"/>
  <c r="J1189" i="20" s="1"/>
  <c r="J1190" i="20" a="1"/>
  <c r="J1190" i="20" s="1"/>
  <c r="J1191" i="20" a="1"/>
  <c r="J1191" i="20" s="1"/>
  <c r="J1192" i="20" a="1"/>
  <c r="J1192" i="20" s="1"/>
  <c r="J1193" i="20" a="1"/>
  <c r="J1193" i="20"/>
  <c r="J1194" i="20" a="1"/>
  <c r="J1194" i="20" s="1"/>
  <c r="J1195" i="20" a="1"/>
  <c r="J1195" i="20" s="1"/>
  <c r="J1196" i="20" a="1"/>
  <c r="J1196" i="20" s="1"/>
  <c r="J1197" i="20" a="1"/>
  <c r="J1197" i="20" s="1"/>
  <c r="J1198" i="20" a="1"/>
  <c r="J1198" i="20" s="1"/>
  <c r="J1199" i="20" a="1"/>
  <c r="J1199" i="20"/>
  <c r="J1200" i="20" a="1"/>
  <c r="J1200" i="20" s="1"/>
  <c r="J1201" i="20" a="1"/>
  <c r="J1201" i="20" s="1"/>
  <c r="J1202" i="20" a="1"/>
  <c r="J1202" i="20" s="1"/>
  <c r="J1203" i="20" a="1"/>
  <c r="J1203" i="20"/>
  <c r="J1204" i="20" a="1"/>
  <c r="J1204" i="20" s="1"/>
  <c r="J1205" i="20" a="1"/>
  <c r="J1205" i="20" s="1"/>
  <c r="J1206" i="20" a="1"/>
  <c r="J1206" i="20" s="1"/>
  <c r="J1207" i="20" a="1"/>
  <c r="J1207" i="20" s="1"/>
  <c r="J1208" i="20" a="1"/>
  <c r="J1208" i="20" s="1"/>
  <c r="J1209" i="20" a="1"/>
  <c r="J1209" i="20" s="1"/>
  <c r="J1210" i="20" a="1"/>
  <c r="J1210" i="20" s="1"/>
  <c r="J1211" i="20" a="1"/>
  <c r="J1211" i="20" s="1"/>
  <c r="J1212" i="20" a="1"/>
  <c r="J1212" i="20" s="1"/>
  <c r="J1213" i="20" a="1"/>
  <c r="J1213" i="20"/>
  <c r="J1214" i="20" a="1"/>
  <c r="J1214" i="20" s="1"/>
  <c r="J1215" i="20" a="1"/>
  <c r="J1215" i="20" s="1"/>
  <c r="J1216" i="20" a="1"/>
  <c r="J1216" i="20" s="1"/>
  <c r="J1217" i="20" a="1"/>
  <c r="J1217" i="20"/>
  <c r="J1218" i="20" a="1"/>
  <c r="J1218" i="20" s="1"/>
  <c r="J1219" i="20" a="1"/>
  <c r="J1219" i="20" s="1"/>
  <c r="J1220" i="20" a="1"/>
  <c r="J1220" i="20" s="1"/>
  <c r="J1221" i="20" a="1"/>
  <c r="J1221" i="20"/>
  <c r="J1222" i="20" a="1"/>
  <c r="J1222" i="20" s="1"/>
  <c r="J1223" i="20" a="1"/>
  <c r="J1223" i="20" s="1"/>
  <c r="J1224" i="20" a="1"/>
  <c r="J1224" i="20" s="1"/>
  <c r="J1225" i="20" a="1"/>
  <c r="J1225" i="20" s="1"/>
  <c r="J1226" i="20" a="1"/>
  <c r="J1226" i="20" s="1"/>
  <c r="J1227" i="20" a="1"/>
  <c r="J1227" i="20" s="1"/>
  <c r="J1228" i="20" a="1"/>
  <c r="J1228" i="20" s="1"/>
  <c r="J1229" i="20" a="1"/>
  <c r="J1229" i="20"/>
  <c r="J1230" i="20" a="1"/>
  <c r="J1230" i="20" s="1"/>
  <c r="J1231" i="20" a="1"/>
  <c r="J1231" i="20" s="1"/>
  <c r="J1232" i="20" a="1"/>
  <c r="J1232" i="20" s="1"/>
  <c r="J1233" i="20" a="1"/>
  <c r="J1233" i="20"/>
  <c r="J1234" i="20" a="1"/>
  <c r="J1234" i="20" s="1"/>
  <c r="J1235" i="20" a="1"/>
  <c r="J1235" i="20" s="1"/>
  <c r="J1236" i="20" a="1"/>
  <c r="J1236" i="20" s="1"/>
  <c r="J1237" i="20" a="1"/>
  <c r="J1237" i="20" s="1"/>
  <c r="J1238" i="20" a="1"/>
  <c r="J1238" i="20" s="1"/>
  <c r="J1239" i="20" a="1"/>
  <c r="J1239" i="20" s="1"/>
  <c r="J1240" i="20" a="1"/>
  <c r="J1240" i="20" s="1"/>
  <c r="J1241" i="20" a="1"/>
  <c r="J1241" i="20"/>
  <c r="J1242" i="20" a="1"/>
  <c r="J1242" i="20" s="1"/>
  <c r="J1243" i="20" a="1"/>
  <c r="J1243" i="20" s="1"/>
  <c r="J1244" i="20" a="1"/>
  <c r="J1244" i="20" s="1"/>
  <c r="J1245" i="20" a="1"/>
  <c r="J1245" i="20" s="1"/>
  <c r="J1246" i="20" a="1"/>
  <c r="J1246" i="20" s="1"/>
  <c r="J1247" i="20" a="1"/>
  <c r="J1247" i="20"/>
  <c r="J1248" i="20" a="1"/>
  <c r="J1248" i="20" s="1"/>
  <c r="J1249" i="20" a="1"/>
  <c r="J1249" i="20" s="1"/>
  <c r="J1250" i="20" a="1"/>
  <c r="J1250" i="20" s="1"/>
  <c r="J1251" i="20" a="1"/>
  <c r="J1251" i="20"/>
  <c r="J1252" i="20" a="1"/>
  <c r="J1252" i="20" s="1"/>
  <c r="J1253" i="20" a="1"/>
  <c r="J1253" i="20" s="1"/>
  <c r="J1254" i="20" a="1"/>
  <c r="J1254" i="20" s="1"/>
  <c r="J1255" i="20" a="1"/>
  <c r="J1255" i="20" s="1"/>
  <c r="J1256" i="20" a="1"/>
  <c r="J1256" i="20" s="1"/>
  <c r="J1257" i="20" a="1"/>
  <c r="J1257" i="20" s="1"/>
  <c r="J1258" i="20" a="1"/>
  <c r="J1258" i="20" s="1"/>
  <c r="J1259" i="20" a="1"/>
  <c r="J1259" i="20" s="1"/>
  <c r="J1260" i="20" a="1"/>
  <c r="J1260" i="20" s="1"/>
  <c r="J1261" i="20" a="1"/>
  <c r="J1261" i="20"/>
  <c r="J1262" i="20" a="1"/>
  <c r="J1262" i="20" s="1"/>
  <c r="J1263" i="20" a="1"/>
  <c r="J1263" i="20" s="1"/>
  <c r="J1264" i="20" a="1"/>
  <c r="J1264" i="20" s="1"/>
  <c r="J1265" i="20" a="1"/>
  <c r="J1265" i="20"/>
  <c r="J1266" i="20" a="1"/>
  <c r="J1266" i="20" s="1"/>
  <c r="J1267" i="20" a="1"/>
  <c r="J1267" i="20" s="1"/>
  <c r="J1268" i="20" a="1"/>
  <c r="J1268" i="20" s="1"/>
  <c r="J1269" i="20" a="1"/>
  <c r="J1269" i="20" s="1"/>
  <c r="J1270" i="20" a="1"/>
  <c r="J1270" i="20" s="1"/>
  <c r="J1271" i="20" a="1"/>
  <c r="J1271" i="20" s="1"/>
  <c r="J1272" i="20" a="1"/>
  <c r="J1272" i="20" s="1"/>
  <c r="J1273" i="20" a="1"/>
  <c r="J1273" i="20"/>
  <c r="J1274" i="20" a="1"/>
  <c r="J1274" i="20" s="1"/>
  <c r="J1275" i="20" a="1"/>
  <c r="J1275" i="20" s="1"/>
  <c r="J1276" i="20" a="1"/>
  <c r="J1276" i="20" s="1"/>
  <c r="J1277" i="20" a="1"/>
  <c r="J1277" i="20" s="1"/>
  <c r="J1278" i="20" a="1"/>
  <c r="J1278" i="20" s="1"/>
  <c r="J1279" i="20" a="1"/>
  <c r="J1279" i="20"/>
  <c r="J1280" i="20" a="1"/>
  <c r="J1280" i="20" s="1"/>
  <c r="J1281" i="20" a="1"/>
  <c r="J1281" i="20" s="1"/>
  <c r="J1282" i="20" a="1"/>
  <c r="J1282" i="20" s="1"/>
  <c r="J1283" i="20" a="1"/>
  <c r="J1283" i="20"/>
  <c r="J1284" i="20" a="1"/>
  <c r="J1284" i="20" s="1"/>
  <c r="J1285" i="20" a="1"/>
  <c r="J1285" i="20" s="1"/>
  <c r="J1286" i="20" a="1"/>
  <c r="J1286" i="20" s="1"/>
  <c r="J1287" i="20" a="1"/>
  <c r="J1287" i="20" s="1"/>
  <c r="J1288" i="20" a="1"/>
  <c r="J1288" i="20" s="1"/>
  <c r="J1289" i="20" a="1"/>
  <c r="J1289" i="20" s="1"/>
  <c r="J1290" i="20" a="1"/>
  <c r="J1290" i="20" s="1"/>
  <c r="J1291" i="20" a="1"/>
  <c r="J1291" i="20" s="1"/>
  <c r="J1292" i="20" a="1"/>
  <c r="J1292" i="20" s="1"/>
  <c r="J1293" i="20" a="1"/>
  <c r="J1293" i="20"/>
  <c r="J1294" i="20" a="1"/>
  <c r="J1294" i="20" s="1"/>
  <c r="J1295" i="20" a="1"/>
  <c r="J1295" i="20" s="1"/>
  <c r="J1296" i="20" a="1"/>
  <c r="J1296" i="20" s="1"/>
  <c r="J1297" i="20" a="1"/>
  <c r="J1297" i="20"/>
  <c r="J1298" i="20" a="1"/>
  <c r="J1298" i="20" s="1"/>
  <c r="J1299" i="20" a="1"/>
  <c r="J1299" i="20" s="1"/>
  <c r="J1300" i="20" a="1"/>
  <c r="J1300" i="20" s="1"/>
  <c r="J1301" i="20" a="1"/>
  <c r="J1301" i="20"/>
  <c r="J1302" i="20" a="1"/>
  <c r="J1302" i="20" s="1"/>
  <c r="J1303" i="20" a="1"/>
  <c r="J1303" i="20" s="1"/>
  <c r="J1304" i="20" a="1"/>
  <c r="J1304" i="20" s="1"/>
  <c r="J1305" i="20" a="1"/>
  <c r="J1305" i="20" s="1"/>
  <c r="J1306" i="20" a="1"/>
  <c r="J1306" i="20" s="1"/>
  <c r="J1307" i="20" a="1"/>
  <c r="J1307" i="20" s="1"/>
  <c r="J1308" i="20" a="1"/>
  <c r="J1308" i="20" s="1"/>
  <c r="J1309" i="20" a="1"/>
  <c r="J1309" i="20"/>
  <c r="J1310" i="20" a="1"/>
  <c r="J1310" i="20" s="1"/>
  <c r="J1311" i="20" a="1"/>
  <c r="J1311" i="20" s="1"/>
  <c r="J1312" i="20" a="1"/>
  <c r="J1312" i="20" s="1"/>
  <c r="J1313" i="20" a="1"/>
  <c r="J1313" i="20"/>
  <c r="J1314" i="20" a="1"/>
  <c r="J1314" i="20" s="1"/>
  <c r="J1315" i="20" a="1"/>
  <c r="J1315" i="20" s="1"/>
  <c r="J1316" i="20" a="1"/>
  <c r="J1316" i="20" s="1"/>
  <c r="J1317" i="20" a="1"/>
  <c r="J1317" i="20"/>
  <c r="J1318" i="20" a="1"/>
  <c r="J1318" i="20" s="1"/>
  <c r="J1319" i="20" a="1"/>
  <c r="J1319" i="20" s="1"/>
  <c r="J1320" i="20" a="1"/>
  <c r="J1320" i="20" s="1"/>
  <c r="J1321" i="20" a="1"/>
  <c r="J1321" i="20" s="1"/>
  <c r="J1322" i="20" a="1"/>
  <c r="J1322" i="20" s="1"/>
  <c r="J1323" i="20" a="1"/>
  <c r="J1323" i="20" s="1"/>
  <c r="J1324" i="20" a="1"/>
  <c r="J1324" i="20" s="1"/>
  <c r="J1325" i="20" a="1"/>
  <c r="J1325" i="20"/>
  <c r="J1326" i="20" a="1"/>
  <c r="J1326" i="20" s="1"/>
  <c r="J1327" i="20" a="1"/>
  <c r="J1327" i="20" s="1"/>
  <c r="J1328" i="20" a="1"/>
  <c r="J1328" i="20" s="1"/>
  <c r="J1329" i="20" a="1"/>
  <c r="J1329" i="20"/>
  <c r="J1330" i="20" a="1"/>
  <c r="J1330" i="20" s="1"/>
  <c r="J1331" i="20" a="1"/>
  <c r="J1331" i="20" s="1"/>
  <c r="J1332" i="20" a="1"/>
  <c r="J1332" i="20" s="1"/>
  <c r="J1333" i="20" a="1"/>
  <c r="J1333" i="20"/>
  <c r="J1334" i="20" a="1"/>
  <c r="J1334" i="20" s="1"/>
  <c r="J1335" i="20" a="1"/>
  <c r="J1335" i="20" s="1"/>
  <c r="J1336" i="20" a="1"/>
  <c r="J1336" i="20" s="1"/>
  <c r="J1337" i="20" a="1"/>
  <c r="J1337" i="20" s="1"/>
  <c r="J1338" i="20" a="1"/>
  <c r="J1338" i="20" s="1"/>
  <c r="J1339" i="20" a="1"/>
  <c r="J1339" i="20" s="1"/>
  <c r="J1340" i="20" a="1"/>
  <c r="J1340" i="20" s="1"/>
  <c r="J1341" i="20" a="1"/>
  <c r="J1341" i="20"/>
  <c r="J1342" i="20" a="1"/>
  <c r="J1342" i="20" s="1"/>
  <c r="J1343" i="20" a="1"/>
  <c r="J1343" i="20" s="1"/>
  <c r="J1344" i="20" a="1"/>
  <c r="J1344" i="20" s="1"/>
  <c r="J1345" i="20" a="1"/>
  <c r="J1345" i="20"/>
  <c r="J1346" i="20" a="1"/>
  <c r="J1346" i="20" s="1"/>
  <c r="J1347" i="20" a="1"/>
  <c r="J1347" i="20" s="1"/>
  <c r="J1348" i="20" a="1"/>
  <c r="J1348" i="20" s="1"/>
  <c r="J1349" i="20" a="1"/>
  <c r="J1349" i="20" s="1"/>
  <c r="J1350" i="20" a="1"/>
  <c r="J1350" i="20" s="1"/>
  <c r="J1351" i="20" a="1"/>
  <c r="J1351" i="20" s="1"/>
  <c r="J1352" i="20" a="1"/>
  <c r="J1352" i="20" s="1"/>
  <c r="J1353" i="20" a="1"/>
  <c r="J1353" i="20"/>
  <c r="J1354" i="20" a="1"/>
  <c r="J1354" i="20" s="1"/>
  <c r="J1355" i="20" a="1"/>
  <c r="J1355" i="20" s="1"/>
  <c r="J1356" i="20" a="1"/>
  <c r="J1356" i="20" s="1"/>
  <c r="J1357" i="20" a="1"/>
  <c r="J1357" i="20" s="1"/>
  <c r="J1358" i="20" a="1"/>
  <c r="J1358" i="20" s="1"/>
  <c r="J1359" i="20" a="1"/>
  <c r="J1359" i="20"/>
  <c r="J1360" i="20" a="1"/>
  <c r="J1360" i="20" s="1"/>
  <c r="J1361" i="20" a="1"/>
  <c r="J1361" i="20" s="1"/>
  <c r="J1362" i="20" a="1"/>
  <c r="J1362" i="20" s="1"/>
  <c r="J1363" i="20" a="1"/>
  <c r="J1363" i="20"/>
  <c r="J1364" i="20" a="1"/>
  <c r="J1364" i="20" s="1"/>
  <c r="J1365" i="20" a="1"/>
  <c r="J1365" i="20" s="1"/>
  <c r="J1366" i="20" a="1"/>
  <c r="J1366" i="20" s="1"/>
  <c r="J1367" i="20" a="1"/>
  <c r="J1367" i="20" s="1"/>
  <c r="J1368" i="20" a="1"/>
  <c r="J1368" i="20" s="1"/>
  <c r="J1369" i="20" a="1"/>
  <c r="J1369" i="20" s="1"/>
  <c r="J1370" i="20" a="1"/>
  <c r="J1370" i="20" s="1"/>
  <c r="J1371" i="20" a="1"/>
  <c r="J1371" i="20" s="1"/>
  <c r="J1372" i="20" a="1"/>
  <c r="J1372" i="20" s="1"/>
  <c r="J1373" i="20" a="1"/>
  <c r="J1373" i="20"/>
  <c r="J1374" i="20" a="1"/>
  <c r="J1374" i="20" s="1"/>
  <c r="J1375" i="20" a="1"/>
  <c r="J1375" i="20" s="1"/>
  <c r="J1376" i="20" a="1"/>
  <c r="J1376" i="20" s="1"/>
  <c r="J1377" i="20" a="1"/>
  <c r="J1377" i="20"/>
  <c r="J1378" i="20" a="1"/>
  <c r="J1378" i="20" s="1"/>
  <c r="J1379" i="20" a="1"/>
  <c r="J1379" i="20" s="1"/>
  <c r="J1380" i="20" a="1"/>
  <c r="J1380" i="20" s="1"/>
  <c r="J1381" i="20" a="1"/>
  <c r="J1381" i="20" s="1"/>
  <c r="J1382" i="20" a="1"/>
  <c r="J1382" i="20" s="1"/>
  <c r="J1383" i="20" a="1"/>
  <c r="J1383" i="20" s="1"/>
  <c r="J1384" i="20" a="1"/>
  <c r="J1384" i="20" s="1"/>
  <c r="J1385" i="20" a="1"/>
  <c r="J1385" i="20"/>
  <c r="J1386" i="20" a="1"/>
  <c r="J1386" i="20" s="1"/>
  <c r="J1387" i="20" a="1"/>
  <c r="J1387" i="20" s="1"/>
  <c r="J1388" i="20" a="1"/>
  <c r="J1388" i="20" s="1"/>
  <c r="J1389" i="20" a="1"/>
  <c r="J1389" i="20" s="1"/>
  <c r="J1390" i="20" a="1"/>
  <c r="J1390" i="20" s="1"/>
  <c r="J1391" i="20" a="1"/>
  <c r="J1391" i="20"/>
  <c r="J1392" i="20" a="1"/>
  <c r="J1392" i="20" s="1"/>
  <c r="J1393" i="20" a="1"/>
  <c r="J1393" i="20" s="1"/>
  <c r="J1394" i="20" a="1"/>
  <c r="J1394" i="20" s="1"/>
  <c r="J1395" i="20" a="1"/>
  <c r="J1395" i="20"/>
  <c r="J1396" i="20" a="1"/>
  <c r="J1396" i="20" s="1"/>
  <c r="J1397" i="20" a="1"/>
  <c r="J1397" i="20" s="1"/>
  <c r="J1398" i="20" a="1"/>
  <c r="J1398" i="20" s="1"/>
  <c r="J1399" i="20" a="1"/>
  <c r="J1399" i="20" s="1"/>
  <c r="J1400" i="20" a="1"/>
  <c r="J1400" i="20" s="1"/>
  <c r="J1401" i="20" a="1"/>
  <c r="J1401" i="20"/>
  <c r="J1402" i="20" a="1"/>
  <c r="J1402" i="20" s="1"/>
  <c r="J1403" i="20" a="1"/>
  <c r="J1403" i="20" s="1"/>
  <c r="J1404" i="20" a="1"/>
  <c r="J1404" i="20" s="1"/>
  <c r="J1405" i="20" a="1"/>
  <c r="J1405" i="20" s="1"/>
  <c r="J1406" i="20" a="1"/>
  <c r="J1406" i="20" s="1"/>
  <c r="J1407" i="20" a="1"/>
  <c r="J1407" i="20"/>
  <c r="J1408" i="20" a="1"/>
  <c r="J1408" i="20" s="1"/>
  <c r="J1409" i="20" a="1"/>
  <c r="J1409" i="20" s="1"/>
  <c r="J1410" i="20" a="1"/>
  <c r="J1410" i="20" s="1"/>
  <c r="J1411" i="20" a="1"/>
  <c r="J1411" i="20"/>
  <c r="J1412" i="20" a="1"/>
  <c r="J1412" i="20" s="1"/>
  <c r="J1413" i="20" a="1"/>
  <c r="J1413" i="20" s="1"/>
  <c r="J1414" i="20" a="1"/>
  <c r="J1414" i="20" s="1"/>
  <c r="J1415" i="20" a="1"/>
  <c r="J1415" i="20" s="1"/>
  <c r="J1416" i="20" a="1"/>
  <c r="J1416" i="20" s="1"/>
  <c r="J1417" i="20" a="1"/>
  <c r="J1417" i="20"/>
  <c r="J1418" i="20" a="1"/>
  <c r="J1418" i="20" s="1"/>
  <c r="J1419" i="20" a="1"/>
  <c r="J1419" i="20" s="1"/>
  <c r="J1420" i="20" a="1"/>
  <c r="J1420" i="20" s="1"/>
  <c r="J1421" i="20" a="1"/>
  <c r="J1421" i="20" s="1"/>
  <c r="J1422" i="20" a="1"/>
  <c r="J1422" i="20" s="1"/>
  <c r="J1423" i="20" a="1"/>
  <c r="J1423" i="20"/>
  <c r="J1424" i="20" a="1"/>
  <c r="J1424" i="20" s="1"/>
  <c r="J1425" i="20" a="1"/>
  <c r="J1425" i="20" s="1"/>
  <c r="J1426" i="20" a="1"/>
  <c r="J1426" i="20" s="1"/>
  <c r="J1427" i="20" a="1"/>
  <c r="J1427" i="20"/>
  <c r="J1428" i="20" a="1"/>
  <c r="J1428" i="20" s="1"/>
  <c r="J1429" i="20" a="1"/>
  <c r="J1429" i="20" s="1"/>
  <c r="J1430" i="20" a="1"/>
  <c r="J1430" i="20" s="1"/>
  <c r="J1431" i="20" a="1"/>
  <c r="J1431" i="20" s="1"/>
  <c r="J1432" i="20" a="1"/>
  <c r="J1432" i="20" s="1"/>
  <c r="J1433" i="20" a="1"/>
  <c r="J1433" i="20" s="1"/>
  <c r="J1434" i="20" a="1"/>
  <c r="J1434" i="20" s="1"/>
  <c r="J1435" i="20" a="1"/>
  <c r="J1435" i="20" s="1"/>
  <c r="J1436" i="20" a="1"/>
  <c r="J1436" i="20" s="1"/>
  <c r="J1437" i="20" a="1"/>
  <c r="J1437" i="20"/>
  <c r="J1438" i="20" a="1"/>
  <c r="J1438" i="20" s="1"/>
  <c r="J1439" i="20" a="1"/>
  <c r="J1439" i="20" s="1"/>
  <c r="J1440" i="20" a="1"/>
  <c r="J1440" i="20" s="1"/>
  <c r="J1441" i="20" a="1"/>
  <c r="J1441" i="20"/>
  <c r="J1442" i="20" a="1"/>
  <c r="J1442" i="20" s="1"/>
  <c r="J1443" i="20" a="1"/>
  <c r="J1443" i="20" s="1"/>
  <c r="J1444" i="20" a="1"/>
  <c r="J1444" i="20" s="1"/>
  <c r="J1445" i="20" a="1"/>
  <c r="J1445" i="20" s="1"/>
  <c r="J1446" i="20" a="1"/>
  <c r="J1446" i="20" s="1"/>
  <c r="J1447" i="20" a="1"/>
  <c r="J1447" i="20" s="1"/>
  <c r="J1448" i="20" a="1"/>
  <c r="J1448" i="20" s="1"/>
  <c r="J1449" i="20" a="1"/>
  <c r="J1449" i="20"/>
  <c r="J1450" i="20" a="1"/>
  <c r="J1450" i="20" s="1"/>
  <c r="J1451" i="20" a="1"/>
  <c r="J1451" i="20" s="1"/>
  <c r="J1452" i="20" a="1"/>
  <c r="J1452" i="20" s="1"/>
  <c r="J1453" i="20" a="1"/>
  <c r="J1453" i="20" s="1"/>
  <c r="J1454" i="20" a="1"/>
  <c r="J1454" i="20" s="1"/>
  <c r="J1455" i="20" a="1"/>
  <c r="J1455" i="20"/>
  <c r="J1456" i="20" a="1"/>
  <c r="J1456" i="20" s="1"/>
  <c r="J1457" i="20" a="1"/>
  <c r="J1457" i="20" s="1"/>
  <c r="J1458" i="20" a="1"/>
  <c r="J1458" i="20" s="1"/>
  <c r="J1459" i="20" a="1"/>
  <c r="J1459" i="20"/>
  <c r="J1460" i="20" a="1"/>
  <c r="J1460" i="20" s="1"/>
  <c r="J1461" i="20" a="1"/>
  <c r="J1461" i="20" s="1"/>
  <c r="J1462" i="20" a="1"/>
  <c r="J1462" i="20" s="1"/>
  <c r="J1463" i="20" a="1"/>
  <c r="J1463" i="20" s="1"/>
  <c r="J1464" i="20" a="1"/>
  <c r="J1464" i="20" s="1"/>
  <c r="J1465" i="20" a="1"/>
  <c r="J1465" i="20"/>
  <c r="J1466" i="20" a="1"/>
  <c r="J1466" i="20" s="1"/>
  <c r="J1467" i="20" a="1"/>
  <c r="J1467" i="20" s="1"/>
  <c r="J1468" i="20" a="1"/>
  <c r="J1468" i="20" s="1"/>
  <c r="J1469" i="20" a="1"/>
  <c r="J1469" i="20" s="1"/>
  <c r="J1470" i="20" a="1"/>
  <c r="J1470" i="20" s="1"/>
  <c r="J1471" i="20" a="1"/>
  <c r="J1471" i="20"/>
  <c r="J1472" i="20" a="1"/>
  <c r="J1472" i="20" s="1"/>
  <c r="J1473" i="20" a="1"/>
  <c r="J1473" i="20" s="1"/>
  <c r="J1474" i="20" a="1"/>
  <c r="J1474" i="20" s="1"/>
  <c r="J1475" i="20" a="1"/>
  <c r="J1475" i="20"/>
  <c r="J1476" i="20" a="1"/>
  <c r="J1476" i="20" s="1"/>
  <c r="J1477" i="20" a="1"/>
  <c r="J1477" i="20" s="1"/>
  <c r="J1478" i="20" a="1"/>
  <c r="J1478" i="20" s="1"/>
  <c r="J1479" i="20" a="1"/>
  <c r="J1479" i="20" s="1"/>
  <c r="J1480" i="20" a="1"/>
  <c r="J1480" i="20" s="1"/>
  <c r="J1481" i="20" a="1"/>
  <c r="J1481" i="20" s="1"/>
  <c r="J1482" i="20" a="1"/>
  <c r="J1482" i="20" s="1"/>
  <c r="J1483" i="20" a="1"/>
  <c r="J1483" i="20" s="1"/>
  <c r="J1484" i="20" a="1"/>
  <c r="J1484" i="20" s="1"/>
  <c r="J1485" i="20" a="1"/>
  <c r="J1485" i="20"/>
  <c r="J1486" i="20" a="1"/>
  <c r="J1486" i="20" s="1"/>
  <c r="J1487" i="20" a="1"/>
  <c r="J1487" i="20" s="1"/>
  <c r="J1488" i="20" a="1"/>
  <c r="J1488" i="20" s="1"/>
  <c r="J1489" i="20" a="1"/>
  <c r="J1489" i="20"/>
  <c r="J1490" i="20" a="1"/>
  <c r="J1490" i="20" s="1"/>
  <c r="J1491" i="20" a="1"/>
  <c r="J1491" i="20" s="1"/>
  <c r="J1492" i="20" a="1"/>
  <c r="J1492" i="20" s="1"/>
  <c r="J1493" i="20" a="1"/>
  <c r="J1493" i="20" s="1"/>
  <c r="J1494" i="20" a="1"/>
  <c r="J1494" i="20" s="1"/>
  <c r="J1495" i="20" a="1"/>
  <c r="J1495" i="20" s="1"/>
  <c r="J1496" i="20" a="1"/>
  <c r="J1496" i="20" s="1"/>
  <c r="J1497" i="20" a="1"/>
  <c r="J1497" i="20"/>
  <c r="J1498" i="20" a="1"/>
  <c r="J1498" i="20" s="1"/>
  <c r="J1499" i="20" a="1"/>
  <c r="J1499" i="20" s="1"/>
  <c r="J1500" i="20" a="1"/>
  <c r="J1500" i="20" s="1"/>
  <c r="J1501" i="20" a="1"/>
  <c r="J1501" i="20" s="1"/>
  <c r="J1502" i="20" a="1"/>
  <c r="J1502" i="20" s="1"/>
  <c r="J1503" i="20" a="1"/>
  <c r="J1503" i="20"/>
  <c r="J1504" i="20" a="1"/>
  <c r="J1504" i="20" s="1"/>
  <c r="J1505" i="20" a="1"/>
  <c r="J1505" i="20" s="1"/>
  <c r="J1506" i="20" a="1"/>
  <c r="J1506" i="20" s="1"/>
  <c r="J1507" i="20" a="1"/>
  <c r="J1507" i="20"/>
  <c r="J1508" i="20" a="1"/>
  <c r="J1508" i="20" s="1"/>
  <c r="J1509" i="20" a="1"/>
  <c r="J1509" i="20" s="1"/>
  <c r="J1510" i="20" a="1"/>
  <c r="J1510" i="20" s="1"/>
  <c r="J1511" i="20" a="1"/>
  <c r="J1511" i="20" s="1"/>
  <c r="J1512" i="20" a="1"/>
  <c r="J1512" i="20" s="1"/>
  <c r="J1513" i="20" a="1"/>
  <c r="J1513" i="20" s="1"/>
  <c r="J1514" i="20" a="1"/>
  <c r="J1514" i="20" s="1"/>
  <c r="J1515" i="20" a="1"/>
  <c r="J1515" i="20" s="1"/>
  <c r="J1516" i="20" a="1"/>
  <c r="J1516" i="20" s="1"/>
  <c r="J1517" i="20" a="1"/>
  <c r="J1517" i="20"/>
  <c r="J1518" i="20" a="1"/>
  <c r="J1518" i="20" s="1"/>
  <c r="J1519" i="20" a="1"/>
  <c r="J1519" i="20" s="1"/>
  <c r="J1520" i="20" a="1"/>
  <c r="J1520" i="20" s="1"/>
  <c r="J1521" i="20" a="1"/>
  <c r="J1521" i="20"/>
  <c r="J1522" i="20" a="1"/>
  <c r="J1522" i="20" s="1"/>
  <c r="J1523" i="20" a="1"/>
  <c r="J1523" i="20" s="1"/>
  <c r="J1524" i="20" a="1"/>
  <c r="J1524" i="20" s="1"/>
  <c r="J1525" i="20" a="1"/>
  <c r="J1525" i="20"/>
  <c r="J1526" i="20" a="1"/>
  <c r="J1526" i="20" s="1"/>
  <c r="J1527" i="20" a="1"/>
  <c r="J1527" i="20" s="1"/>
  <c r="J1528" i="20" a="1"/>
  <c r="J1528" i="20" s="1"/>
  <c r="J1529" i="20" a="1"/>
  <c r="J1529" i="20" s="1"/>
  <c r="J1530" i="20" a="1"/>
  <c r="J1530" i="20" s="1"/>
  <c r="J1531" i="20" a="1"/>
  <c r="J1531" i="20" s="1"/>
  <c r="J1532" i="20" a="1"/>
  <c r="J1532" i="20" s="1"/>
  <c r="J1533" i="20" a="1"/>
  <c r="J1533" i="20"/>
  <c r="J1534" i="20" a="1"/>
  <c r="J1534" i="20" s="1"/>
  <c r="J1535" i="20" a="1"/>
  <c r="J1535" i="20" s="1"/>
  <c r="J1536" i="20" a="1"/>
  <c r="J1536" i="20" s="1"/>
  <c r="J1537" i="20" a="1"/>
  <c r="J1537" i="20"/>
  <c r="J1538" i="20" a="1"/>
  <c r="J1538" i="20" s="1"/>
  <c r="J1539" i="20" a="1"/>
  <c r="J1539" i="20" s="1"/>
  <c r="J1540" i="20" a="1"/>
  <c r="J1540" i="20" s="1"/>
  <c r="J1541" i="20" a="1"/>
  <c r="J1541" i="20" s="1"/>
  <c r="J1542" i="20" a="1"/>
  <c r="J1542" i="20" s="1"/>
  <c r="J1543" i="20" a="1"/>
  <c r="J1543" i="20" s="1"/>
  <c r="J1544" i="20" a="1"/>
  <c r="J1544" i="20" s="1"/>
  <c r="J1545" i="20" a="1"/>
  <c r="J1545" i="20"/>
  <c r="J1546" i="20" a="1"/>
  <c r="J1546" i="20" s="1"/>
  <c r="J1547" i="20" a="1"/>
  <c r="J1547" i="20" s="1"/>
  <c r="J1548" i="20" a="1"/>
  <c r="J1548" i="20" s="1"/>
  <c r="J1549" i="20" a="1"/>
  <c r="J1549" i="20" s="1"/>
  <c r="J1550" i="20" a="1"/>
  <c r="J1550" i="20" s="1"/>
  <c r="J1551" i="20" a="1"/>
  <c r="J1551" i="20"/>
  <c r="J1552" i="20" a="1"/>
  <c r="J1552" i="20" s="1"/>
  <c r="J1553" i="20" a="1"/>
  <c r="J1553" i="20" s="1"/>
  <c r="J1554" i="20" a="1"/>
  <c r="J1554" i="20" s="1"/>
  <c r="J1555" i="20" a="1"/>
  <c r="J1555" i="20"/>
  <c r="J1556" i="20" a="1"/>
  <c r="J1556" i="20" s="1"/>
  <c r="J1557" i="20" a="1"/>
  <c r="J1557" i="20" s="1"/>
  <c r="J1558" i="20" a="1"/>
  <c r="J1558" i="20" s="1"/>
  <c r="J1559" i="20" a="1"/>
  <c r="J1559" i="20" s="1"/>
  <c r="J1560" i="20" a="1"/>
  <c r="J1560" i="20" s="1"/>
  <c r="J1561" i="20" a="1"/>
  <c r="J1561" i="20" s="1"/>
  <c r="J1562" i="20" a="1"/>
  <c r="J1562" i="20" s="1"/>
  <c r="J1563" i="20" a="1"/>
  <c r="J1563" i="20" s="1"/>
  <c r="J1564" i="20" a="1"/>
  <c r="J1564" i="20" s="1"/>
  <c r="J1565" i="20" a="1"/>
  <c r="J1565" i="20"/>
  <c r="J1566" i="20" a="1"/>
  <c r="J1566" i="20" s="1"/>
  <c r="J1567" i="20" a="1"/>
  <c r="J1567" i="20" s="1"/>
  <c r="J1568" i="20" a="1"/>
  <c r="J1568" i="20" s="1"/>
  <c r="J1569" i="20" a="1"/>
  <c r="J1569" i="20"/>
  <c r="J1570" i="20" a="1"/>
  <c r="J1570" i="20" s="1"/>
  <c r="J1571" i="20" a="1"/>
  <c r="J1571" i="20" s="1"/>
  <c r="J1572" i="20" a="1"/>
  <c r="J1572" i="20" s="1"/>
  <c r="J1573" i="20" a="1"/>
  <c r="J1573" i="20" s="1"/>
  <c r="J1574" i="20" a="1"/>
  <c r="J1574" i="20" s="1"/>
  <c r="J1575" i="20" a="1"/>
  <c r="J1575" i="20" s="1"/>
  <c r="J1576" i="20" a="1"/>
  <c r="J1576" i="20" s="1"/>
  <c r="J1577" i="20" a="1"/>
  <c r="J1577" i="20"/>
  <c r="J1578" i="20" a="1"/>
  <c r="J1578" i="20" s="1"/>
  <c r="J1579" i="20" a="1"/>
  <c r="J1579" i="20" s="1"/>
  <c r="J1580" i="20" a="1"/>
  <c r="J1580" i="20" s="1"/>
  <c r="J1581" i="20" a="1"/>
  <c r="J1581" i="20" s="1"/>
  <c r="J1582" i="20" a="1"/>
  <c r="J1582" i="20" s="1"/>
  <c r="J1583" i="20" a="1"/>
  <c r="J1583" i="20"/>
  <c r="J1584" i="20" a="1"/>
  <c r="J1584" i="20" s="1"/>
  <c r="J1585" i="20" a="1"/>
  <c r="J1585" i="20" s="1"/>
  <c r="J1586" i="20" a="1"/>
  <c r="J1586" i="20" s="1"/>
  <c r="J1587" i="20" a="1"/>
  <c r="J1587" i="20"/>
  <c r="J1588" i="20" a="1"/>
  <c r="J1588" i="20" s="1"/>
  <c r="J1589" i="20" a="1"/>
  <c r="J1589" i="20" s="1"/>
  <c r="J1590" i="20" a="1"/>
  <c r="J1590" i="20" s="1"/>
  <c r="J1591" i="20" a="1"/>
  <c r="J1591" i="20" s="1"/>
  <c r="J1592" i="20" a="1"/>
  <c r="J1592" i="20" s="1"/>
  <c r="J1593" i="20" a="1"/>
  <c r="J1593" i="20" s="1"/>
  <c r="J1594" i="20" a="1"/>
  <c r="J1594" i="20" s="1"/>
  <c r="J1595" i="20" a="1"/>
  <c r="J1595" i="20" s="1"/>
  <c r="J1596" i="20" a="1"/>
  <c r="J1596" i="20" s="1"/>
  <c r="J1597" i="20" a="1"/>
  <c r="J1597" i="20"/>
  <c r="J1598" i="20" a="1"/>
  <c r="J1598" i="20" s="1"/>
  <c r="J1599" i="20" a="1"/>
  <c r="J1599" i="20" s="1"/>
  <c r="J1600" i="20" a="1"/>
  <c r="J1600" i="20" s="1"/>
  <c r="J1601" i="20" a="1"/>
  <c r="J1601" i="20"/>
  <c r="J1602" i="20" a="1"/>
  <c r="J1602" i="20" s="1"/>
  <c r="J1603" i="20" a="1"/>
  <c r="J1603" i="20" s="1"/>
  <c r="J1604" i="20" a="1"/>
  <c r="J1604" i="20" s="1"/>
  <c r="J1605" i="20" a="1"/>
  <c r="J1605" i="20" s="1"/>
  <c r="J1606" i="20" a="1"/>
  <c r="J1606" i="20" s="1"/>
  <c r="J1607" i="20" a="1"/>
  <c r="J1607" i="20" s="1"/>
  <c r="J1608" i="20" a="1"/>
  <c r="J1608" i="20" s="1"/>
  <c r="J1609" i="20" a="1"/>
  <c r="J1609" i="20"/>
  <c r="J1610" i="20" a="1"/>
  <c r="J1610" i="20" s="1"/>
  <c r="J1611" i="20" a="1"/>
  <c r="J1611" i="20" s="1"/>
  <c r="J1612" i="20" a="1"/>
  <c r="J1612" i="20" s="1"/>
  <c r="J1613" i="20" a="1"/>
  <c r="J1613" i="20" s="1"/>
  <c r="J1614" i="20" a="1"/>
  <c r="J1614" i="20" s="1"/>
  <c r="J1615" i="20" a="1"/>
  <c r="J1615" i="20"/>
  <c r="J1616" i="20" a="1"/>
  <c r="J1616" i="20" s="1"/>
  <c r="J1617" i="20" a="1"/>
  <c r="J1617" i="20" s="1"/>
  <c r="J1618" i="20" a="1"/>
  <c r="J1618" i="20" s="1"/>
  <c r="J1619" i="20" a="1"/>
  <c r="J1619" i="20"/>
  <c r="J1620" i="20" a="1"/>
  <c r="J1620" i="20" s="1"/>
  <c r="J1621" i="20" a="1"/>
  <c r="J1621" i="20" s="1"/>
  <c r="J1622" i="20" a="1"/>
  <c r="J1622" i="20" s="1"/>
  <c r="J1623" i="20" a="1"/>
  <c r="J1623" i="20" s="1"/>
  <c r="J1624" i="20" a="1"/>
  <c r="J1624" i="20" s="1"/>
  <c r="J1625" i="20" a="1"/>
  <c r="J1625" i="20" s="1"/>
  <c r="J1626" i="20" a="1"/>
  <c r="J1626" i="20" s="1"/>
  <c r="J1627" i="20" a="1"/>
  <c r="J1627" i="20" s="1"/>
  <c r="J1628" i="20" a="1"/>
  <c r="J1628" i="20" s="1"/>
  <c r="J1629" i="20" a="1"/>
  <c r="J1629" i="20"/>
  <c r="J1630" i="20" a="1"/>
  <c r="J1630" i="20" s="1"/>
  <c r="J1631" i="20" a="1"/>
  <c r="J1631" i="20" s="1"/>
  <c r="J1632" i="20" a="1"/>
  <c r="J1632" i="20" s="1"/>
  <c r="J1633" i="20" a="1"/>
  <c r="J1633" i="20"/>
  <c r="J1634" i="20" a="1"/>
  <c r="J1634" i="20" s="1"/>
  <c r="J1635" i="20" a="1"/>
  <c r="J1635" i="20" s="1"/>
  <c r="J1636" i="20" a="1"/>
  <c r="J1636" i="20" s="1"/>
  <c r="J1637" i="20" a="1"/>
  <c r="J1637" i="20"/>
  <c r="J1638" i="20" a="1"/>
  <c r="J1638" i="20" s="1"/>
  <c r="J1639" i="20" a="1"/>
  <c r="J1639" i="20" s="1"/>
  <c r="J1640" i="20" a="1"/>
  <c r="J1640" i="20" s="1"/>
  <c r="J1641" i="20" a="1"/>
  <c r="J1641" i="20" s="1"/>
  <c r="J1642" i="20" a="1"/>
  <c r="J1642" i="20" s="1"/>
  <c r="J1643" i="20" a="1"/>
  <c r="J1643" i="20" s="1"/>
  <c r="J1644" i="20" a="1"/>
  <c r="J1644" i="20" s="1"/>
  <c r="J1645" i="20" a="1"/>
  <c r="J1645" i="20"/>
  <c r="J1646" i="20" a="1"/>
  <c r="J1646" i="20" s="1"/>
  <c r="J1647" i="20" a="1"/>
  <c r="J1647" i="20" s="1"/>
  <c r="J1648" i="20" a="1"/>
  <c r="J1648" i="20" s="1"/>
  <c r="J1649" i="20" a="1"/>
  <c r="J1649" i="20"/>
  <c r="J1650" i="20" a="1"/>
  <c r="J1650" i="20" s="1"/>
  <c r="J1651" i="20" a="1"/>
  <c r="J1651" i="20" s="1"/>
  <c r="J1652" i="20" a="1"/>
  <c r="J1652" i="20" s="1"/>
  <c r="J1653" i="20" a="1"/>
  <c r="J1653" i="20"/>
  <c r="J1654" i="20" a="1"/>
  <c r="J1654" i="20" s="1"/>
  <c r="J1655" i="20" a="1"/>
  <c r="J1655" i="20" s="1"/>
  <c r="J1656" i="20" a="1"/>
  <c r="J1656" i="20" s="1"/>
  <c r="J1657" i="20" a="1"/>
  <c r="J1657" i="20" s="1"/>
  <c r="J1658" i="20" a="1"/>
  <c r="J1658" i="20" s="1"/>
  <c r="J1659" i="20" a="1"/>
  <c r="J1659" i="20" s="1"/>
  <c r="J1660" i="20" a="1"/>
  <c r="J1660" i="20" s="1"/>
  <c r="J1661" i="20" a="1"/>
  <c r="J1661" i="20"/>
  <c r="J1662" i="20" a="1"/>
  <c r="J1662" i="20" s="1"/>
  <c r="J1663" i="20" a="1"/>
  <c r="J1663" i="20" s="1"/>
  <c r="J1664" i="20" a="1"/>
  <c r="J1664" i="20" s="1"/>
  <c r="J1665" i="20" a="1"/>
  <c r="J1665" i="20"/>
  <c r="J1666" i="20" a="1"/>
  <c r="J1666" i="20" s="1"/>
  <c r="J1667" i="20" a="1"/>
  <c r="J1667" i="20" s="1"/>
  <c r="J1668" i="20" a="1"/>
  <c r="J1668" i="20" s="1"/>
  <c r="J1669" i="20" a="1"/>
  <c r="J1669" i="20" s="1"/>
  <c r="J1670" i="20" a="1"/>
  <c r="J1670" i="20" s="1"/>
  <c r="J1671" i="20" a="1"/>
  <c r="J1671" i="20" s="1"/>
  <c r="J1672" i="20" a="1"/>
  <c r="J1672" i="20" s="1"/>
  <c r="J1673" i="20" a="1"/>
  <c r="J1673" i="20" s="1"/>
  <c r="J1674" i="20" a="1"/>
  <c r="J1674" i="20" s="1"/>
  <c r="J1675" i="20" a="1"/>
  <c r="J1675" i="20" s="1"/>
  <c r="J1676" i="20" a="1"/>
  <c r="J1676" i="20" s="1"/>
  <c r="J1677" i="20" a="1"/>
  <c r="J1677" i="20" s="1"/>
  <c r="J1678" i="20" a="1"/>
  <c r="J1678" i="20" s="1"/>
  <c r="J1679" i="20" a="1"/>
  <c r="J1679" i="20" s="1"/>
  <c r="J1680" i="20" a="1"/>
  <c r="J1680" i="20" s="1"/>
  <c r="J1681" i="20" a="1"/>
  <c r="J1681" i="20"/>
  <c r="J1682" i="20" a="1"/>
  <c r="J1682" i="20" s="1"/>
  <c r="J1683" i="20" a="1"/>
  <c r="J1683" i="20" s="1"/>
  <c r="J1684" i="20" a="1"/>
  <c r="J1684" i="20" s="1"/>
  <c r="J1685" i="20" a="1"/>
  <c r="J1685" i="20" s="1"/>
  <c r="J1686" i="20" a="1"/>
  <c r="J1686" i="20" s="1"/>
  <c r="J1687" i="20" a="1"/>
  <c r="J1687" i="20" s="1"/>
  <c r="J1688" i="20" a="1"/>
  <c r="J1688" i="20" s="1"/>
  <c r="J1689" i="20" a="1"/>
  <c r="J1689" i="20" s="1"/>
  <c r="J1690" i="20" a="1"/>
  <c r="J1690" i="20" s="1"/>
  <c r="J1691" i="20" a="1"/>
  <c r="J1691" i="20" s="1"/>
  <c r="J1692" i="20" a="1"/>
  <c r="J1692" i="20" s="1"/>
  <c r="J1693" i="20" a="1"/>
  <c r="J1693" i="20" s="1"/>
  <c r="J1694" i="20" a="1"/>
  <c r="J1694" i="20" s="1"/>
  <c r="J1695" i="20" a="1"/>
  <c r="J1695" i="20" s="1"/>
  <c r="J1696" i="20" a="1"/>
  <c r="J1696" i="20" s="1"/>
  <c r="J1697" i="20" a="1"/>
  <c r="J1697" i="20"/>
  <c r="J1698" i="20" a="1"/>
  <c r="J1698" i="20" s="1"/>
  <c r="J1699" i="20" a="1"/>
  <c r="J1699" i="20" s="1"/>
  <c r="J1700" i="20" a="1"/>
  <c r="J1700" i="20" s="1"/>
  <c r="J1701" i="20" a="1"/>
  <c r="J1701" i="20"/>
  <c r="J1702" i="20" a="1"/>
  <c r="J1702" i="20" s="1"/>
  <c r="J1703" i="20" a="1"/>
  <c r="J1703" i="20" s="1"/>
  <c r="J1704" i="20" a="1"/>
  <c r="J1704" i="20" s="1"/>
  <c r="J1705" i="20" a="1"/>
  <c r="J1705" i="20" s="1"/>
  <c r="J1706" i="20" a="1"/>
  <c r="J1706" i="20" s="1"/>
  <c r="J1707" i="20" a="1"/>
  <c r="J1707" i="20" s="1"/>
  <c r="J1708" i="20" a="1"/>
  <c r="J1708" i="20"/>
  <c r="J1709" i="20" a="1"/>
  <c r="J1709" i="20" s="1"/>
  <c r="J1710" i="20" a="1"/>
  <c r="J1710" i="20" s="1"/>
  <c r="J1711" i="20" a="1"/>
  <c r="J1711" i="20" s="1"/>
  <c r="J1712" i="20" a="1"/>
  <c r="J1712" i="20"/>
  <c r="J1713" i="20" a="1"/>
  <c r="J1713" i="20" s="1"/>
  <c r="J1714" i="20" a="1"/>
  <c r="J1714" i="20" s="1"/>
  <c r="J1715" i="20" a="1"/>
  <c r="J1715" i="20" s="1"/>
  <c r="J1716" i="20" a="1"/>
  <c r="J1716" i="20" s="1"/>
  <c r="J1717" i="20" a="1"/>
  <c r="J1717" i="20"/>
  <c r="J1718" i="20" a="1"/>
  <c r="J1718" i="20" s="1"/>
  <c r="J1719" i="20" a="1"/>
  <c r="J1719" i="20" s="1"/>
  <c r="J1720" i="20" a="1"/>
  <c r="J1720" i="20"/>
  <c r="J1721" i="20" a="1"/>
  <c r="J1721" i="20" s="1"/>
  <c r="J1722" i="20" a="1"/>
  <c r="J1722" i="20" s="1"/>
  <c r="J1723" i="20" a="1"/>
  <c r="J1723" i="20" s="1"/>
  <c r="J1724" i="20" a="1"/>
  <c r="J1724" i="20" s="1"/>
  <c r="J1725" i="20" a="1"/>
  <c r="J1725" i="20" s="1"/>
  <c r="J1726" i="20" a="1"/>
  <c r="J1726" i="20" s="1"/>
  <c r="J1727" i="20" a="1"/>
  <c r="J1727" i="20" s="1"/>
  <c r="J1728" i="20" a="1"/>
  <c r="J1728" i="20" s="1"/>
  <c r="J1729" i="20" a="1"/>
  <c r="J1729" i="20"/>
  <c r="J1730" i="20" a="1"/>
  <c r="J1730" i="20" s="1"/>
  <c r="J1731" i="20" a="1"/>
  <c r="J1731" i="20" s="1"/>
  <c r="J1732" i="20" a="1"/>
  <c r="J1732" i="20" s="1"/>
  <c r="J1733" i="20" a="1"/>
  <c r="J1733" i="20" s="1"/>
  <c r="J1734" i="20" a="1"/>
  <c r="J1734" i="20" s="1"/>
  <c r="J1735" i="20" a="1"/>
  <c r="J1735" i="20" s="1"/>
  <c r="J1736" i="20" a="1"/>
  <c r="J1736" i="20"/>
  <c r="J1737" i="20" a="1"/>
  <c r="J1737" i="20" s="1"/>
  <c r="J1738" i="20" a="1"/>
  <c r="J1738" i="20" s="1"/>
  <c r="J1739" i="20" a="1"/>
  <c r="J1739" i="20" s="1"/>
  <c r="J1740" i="20" a="1"/>
  <c r="J1740" i="20"/>
  <c r="J1741" i="20" a="1"/>
  <c r="J1741" i="20" s="1"/>
  <c r="J1742" i="20" a="1"/>
  <c r="J1742" i="20" s="1"/>
  <c r="J1743" i="20" a="1"/>
  <c r="J1743" i="20" s="1"/>
  <c r="J1744" i="20" a="1"/>
  <c r="J1744" i="20" s="1"/>
  <c r="J1745" i="20" a="1"/>
  <c r="J1745" i="20" s="1"/>
  <c r="J1746" i="20" a="1"/>
  <c r="J1746" i="20" s="1"/>
  <c r="J1747" i="20" a="1"/>
  <c r="J1747" i="20" s="1"/>
  <c r="J1748" i="20" a="1"/>
  <c r="J1748" i="20" s="1"/>
  <c r="J1749" i="20" a="1"/>
  <c r="J1749" i="20"/>
  <c r="J1750" i="20" a="1"/>
  <c r="J1750" i="20" s="1"/>
  <c r="J1751" i="20" a="1"/>
  <c r="J1751" i="20" s="1"/>
  <c r="J1752" i="20" a="1"/>
  <c r="J1752" i="20" s="1"/>
  <c r="J1753" i="20" a="1"/>
  <c r="J1753" i="20" s="1"/>
  <c r="J1754" i="20" a="1"/>
  <c r="J1754" i="20" s="1"/>
  <c r="J1755" i="20" a="1"/>
  <c r="J1755" i="20" s="1"/>
  <c r="J1756" i="20" a="1"/>
  <c r="J1756" i="20" s="1"/>
  <c r="J1757" i="20" a="1"/>
  <c r="J1757" i="20"/>
  <c r="J1758" i="20" a="1"/>
  <c r="J1758" i="20" s="1"/>
  <c r="J1759" i="20" a="1"/>
  <c r="J1759" i="20" s="1"/>
  <c r="J1760" i="20" a="1"/>
  <c r="J1760" i="20" s="1"/>
  <c r="J1761" i="20" a="1"/>
  <c r="J1761" i="20"/>
  <c r="J1762" i="20" a="1"/>
  <c r="J1762" i="20" s="1"/>
  <c r="J1763" i="20" a="1"/>
  <c r="J1763" i="20" s="1"/>
  <c r="J1764" i="20" a="1"/>
  <c r="J1764" i="20" s="1"/>
  <c r="J1765" i="20" a="1"/>
  <c r="J1765" i="20" s="1"/>
  <c r="J1766" i="20" a="1"/>
  <c r="J1766" i="20" s="1"/>
  <c r="J1767" i="20" a="1"/>
  <c r="J1767" i="20" s="1"/>
  <c r="J1768" i="20" a="1"/>
  <c r="J1768" i="20" s="1"/>
  <c r="J1769" i="20" a="1"/>
  <c r="J1769" i="20" s="1"/>
  <c r="J1770" i="20" a="1"/>
  <c r="J1770" i="20" s="1"/>
  <c r="J1771" i="20" a="1"/>
  <c r="J1771" i="20" s="1"/>
  <c r="J1772" i="20" a="1"/>
  <c r="J1772" i="20" s="1"/>
  <c r="J1773" i="20" a="1"/>
  <c r="J1773" i="20" s="1"/>
  <c r="J1774" i="20" a="1"/>
  <c r="J1774" i="20" s="1"/>
  <c r="J1775" i="20" a="1"/>
  <c r="J1775" i="20" s="1"/>
  <c r="J1776" i="20" a="1"/>
  <c r="J1776" i="20" s="1"/>
  <c r="J1777" i="20" a="1"/>
  <c r="J1777" i="20" s="1"/>
  <c r="J1778" i="20" a="1"/>
  <c r="J1778" i="20" s="1"/>
  <c r="J1779" i="20" a="1"/>
  <c r="J1779" i="20" s="1"/>
  <c r="J1780" i="20" a="1"/>
  <c r="J1780" i="20" s="1"/>
  <c r="J1781" i="20" a="1"/>
  <c r="J1781" i="20" s="1"/>
  <c r="J1782" i="20" a="1"/>
  <c r="J1782" i="20" s="1"/>
  <c r="J1783" i="20" a="1"/>
  <c r="J1783" i="20" s="1"/>
  <c r="J1784" i="20" a="1"/>
  <c r="J1784" i="20" s="1"/>
  <c r="J1785" i="20" a="1"/>
  <c r="J1785" i="20" s="1"/>
  <c r="J1786" i="20" a="1"/>
  <c r="J1786" i="20" s="1"/>
  <c r="J1787" i="20" a="1"/>
  <c r="J1787" i="20" s="1"/>
  <c r="J1788" i="20" a="1"/>
  <c r="J1788" i="20" s="1"/>
  <c r="J1789" i="20" a="1"/>
  <c r="J1789" i="20"/>
  <c r="J1790" i="20" a="1"/>
  <c r="J1790" i="20" s="1"/>
  <c r="J1791" i="20" a="1"/>
  <c r="J1791" i="20" s="1"/>
  <c r="J1792" i="20" a="1"/>
  <c r="J1792" i="20" s="1"/>
  <c r="J1793" i="20" a="1"/>
  <c r="J1793" i="20" s="1"/>
  <c r="J1794" i="20" a="1"/>
  <c r="J1794" i="20" s="1"/>
  <c r="J1795" i="20" a="1"/>
  <c r="J1795" i="20" s="1"/>
  <c r="J1796" i="20" a="1"/>
  <c r="J1796" i="20" s="1"/>
  <c r="J1797" i="20" a="1"/>
  <c r="J1797" i="20" s="1"/>
  <c r="J1798" i="20" a="1"/>
  <c r="J1798" i="20" s="1"/>
  <c r="J1799" i="20" a="1"/>
  <c r="J1799" i="20" s="1"/>
  <c r="J1800" i="20" a="1"/>
  <c r="J1800" i="20" s="1"/>
  <c r="J1801" i="20" a="1"/>
  <c r="J1801" i="20" s="1"/>
  <c r="J1802" i="20" a="1"/>
  <c r="J1802" i="20" s="1"/>
  <c r="J1803" i="20" a="1"/>
  <c r="J1803" i="20" s="1"/>
  <c r="J1804" i="20" a="1"/>
  <c r="J1804" i="20" s="1"/>
  <c r="J1805" i="20" a="1"/>
  <c r="J1805" i="20" s="1"/>
  <c r="J1806" i="20" a="1"/>
  <c r="J1806" i="20" s="1"/>
  <c r="J1807" i="20" a="1"/>
  <c r="J1807" i="20" s="1"/>
  <c r="J1808" i="20" a="1"/>
  <c r="J1808" i="20" s="1"/>
  <c r="J1809" i="20" a="1"/>
  <c r="J1809" i="20" s="1"/>
  <c r="J1810" i="20" a="1"/>
  <c r="J1810" i="20" s="1"/>
  <c r="J1811" i="20" a="1"/>
  <c r="J1811" i="20" s="1"/>
  <c r="J1812" i="20" a="1"/>
  <c r="J1812" i="20" s="1"/>
  <c r="J1813" i="20" a="1"/>
  <c r="J1813" i="20"/>
  <c r="J1814" i="20" a="1"/>
  <c r="J1814" i="20" s="1"/>
  <c r="J1815" i="20" a="1"/>
  <c r="J1815" i="20" s="1"/>
  <c r="J1816" i="20" a="1"/>
  <c r="J1816" i="20" s="1"/>
  <c r="J1817" i="20" a="1"/>
  <c r="J1817" i="20" s="1"/>
  <c r="J1818" i="20" a="1"/>
  <c r="J1818" i="20" s="1"/>
  <c r="J1819" i="20" a="1"/>
  <c r="J1819" i="20" s="1"/>
  <c r="J1820" i="20" a="1"/>
  <c r="J1820" i="20" s="1"/>
  <c r="J1821" i="20" a="1"/>
  <c r="J1821" i="20"/>
  <c r="J1822" i="20" a="1"/>
  <c r="J1822" i="20" s="1"/>
  <c r="J1823" i="20" a="1"/>
  <c r="J1823" i="20" s="1"/>
  <c r="J1824" i="20" a="1"/>
  <c r="J1824" i="20" s="1"/>
  <c r="J1825" i="20" a="1"/>
  <c r="J1825" i="20"/>
  <c r="J1826" i="20" a="1"/>
  <c r="J1826" i="20" s="1"/>
  <c r="J1827" i="20" a="1"/>
  <c r="J1827" i="20" s="1"/>
  <c r="J1828" i="20" a="1"/>
  <c r="J1828" i="20" s="1"/>
  <c r="J1829" i="20" a="1"/>
  <c r="J1829" i="20" s="1"/>
  <c r="J1830" i="20" a="1"/>
  <c r="J1830" i="20" s="1"/>
  <c r="J1831" i="20" a="1"/>
  <c r="J1831" i="20" s="1"/>
  <c r="J1832" i="20" a="1"/>
  <c r="J1832" i="20" s="1"/>
  <c r="J1833" i="20" a="1"/>
  <c r="J1833" i="20" s="1"/>
  <c r="J1834" i="20" a="1"/>
  <c r="J1834" i="20" s="1"/>
  <c r="J1835" i="20" a="1"/>
  <c r="J1835" i="20" s="1"/>
  <c r="J1836" i="20" a="1"/>
  <c r="J1836" i="20" s="1"/>
  <c r="J1837" i="20" a="1"/>
  <c r="J1837" i="20" s="1"/>
  <c r="J1838" i="20" a="1"/>
  <c r="J1838" i="20" s="1"/>
  <c r="J1839" i="20" a="1"/>
  <c r="J1839" i="20" s="1"/>
  <c r="J1840" i="20" a="1"/>
  <c r="J1840" i="20" s="1"/>
  <c r="J1841" i="20" a="1"/>
  <c r="J1841" i="20" s="1"/>
  <c r="J1842" i="20" a="1"/>
  <c r="J1842" i="20" s="1"/>
  <c r="J1843" i="20" a="1"/>
  <c r="J1843" i="20" s="1"/>
  <c r="J1844" i="20" a="1"/>
  <c r="J1844" i="20" s="1"/>
  <c r="J1845" i="20" a="1"/>
  <c r="J1845" i="20" s="1"/>
  <c r="J1846" i="20" a="1"/>
  <c r="J1846" i="20" s="1"/>
  <c r="J1847" i="20" a="1"/>
  <c r="J1847" i="20" s="1"/>
  <c r="J1848" i="20" a="1"/>
  <c r="J1848" i="20" s="1"/>
  <c r="J1849" i="20" a="1"/>
  <c r="J1849" i="20" s="1"/>
  <c r="J1850" i="20" a="1"/>
  <c r="J1850" i="20" s="1"/>
  <c r="J1851" i="20" a="1"/>
  <c r="J1851" i="20" s="1"/>
  <c r="J1852" i="20" a="1"/>
  <c r="J1852" i="20" s="1"/>
  <c r="J1853" i="20" a="1"/>
  <c r="J1853" i="20"/>
  <c r="J1854" i="20" a="1"/>
  <c r="J1854" i="20" s="1"/>
  <c r="J1855" i="20" a="1"/>
  <c r="J1855" i="20" s="1"/>
  <c r="J1856" i="20" a="1"/>
  <c r="J1856" i="20" s="1"/>
  <c r="J1857" i="20" a="1"/>
  <c r="J1857" i="20" s="1"/>
  <c r="J1858" i="20" a="1"/>
  <c r="J1858" i="20" s="1"/>
  <c r="J1859" i="20" a="1"/>
  <c r="J1859" i="20" s="1"/>
  <c r="J1860" i="20" a="1"/>
  <c r="J1860" i="20" s="1"/>
  <c r="J1861" i="20" a="1"/>
  <c r="J1861" i="20" s="1"/>
  <c r="J1862" i="20" a="1"/>
  <c r="J1862" i="20" s="1"/>
  <c r="J1863" i="20" a="1"/>
  <c r="J1863" i="20" s="1"/>
  <c r="J1864" i="20" a="1"/>
  <c r="J1864" i="20" s="1"/>
  <c r="J1865" i="20" a="1"/>
  <c r="J1865" i="20" s="1"/>
  <c r="J1866" i="20" a="1"/>
  <c r="J1866" i="20" s="1"/>
  <c r="J1867" i="20" a="1"/>
  <c r="J1867" i="20" s="1"/>
  <c r="J1868" i="20" a="1"/>
  <c r="J1868" i="20" s="1"/>
  <c r="J1869" i="20" a="1"/>
  <c r="J1869" i="20" s="1"/>
  <c r="J1870" i="20" a="1"/>
  <c r="J1870" i="20" s="1"/>
  <c r="J1871" i="20" a="1"/>
  <c r="J1871" i="20" s="1"/>
  <c r="J1872" i="20" a="1"/>
  <c r="J1872" i="20" s="1"/>
  <c r="J1873" i="20" a="1"/>
  <c r="J1873" i="20" s="1"/>
  <c r="J1874" i="20" a="1"/>
  <c r="J1874" i="20" s="1"/>
  <c r="J1875" i="20" a="1"/>
  <c r="J1875" i="20" s="1"/>
  <c r="J1876" i="20" a="1"/>
  <c r="J1876" i="20" s="1"/>
  <c r="J1877" i="20" a="1"/>
  <c r="J1877" i="20" s="1"/>
  <c r="J1878" i="20" a="1"/>
  <c r="J1878" i="20" s="1"/>
  <c r="J1879" i="20" a="1"/>
  <c r="J1879" i="20" s="1"/>
  <c r="J1880" i="20" a="1"/>
  <c r="J1880" i="20" s="1"/>
  <c r="J1881" i="20" a="1"/>
  <c r="J1881" i="20" s="1"/>
  <c r="J1882" i="20" a="1"/>
  <c r="J1882" i="20" s="1"/>
  <c r="J1883" i="20" a="1"/>
  <c r="J1883" i="20" s="1"/>
  <c r="J1884" i="20" a="1"/>
  <c r="J1884" i="20" s="1"/>
  <c r="J1885" i="20" a="1"/>
  <c r="J1885" i="20"/>
  <c r="J1886" i="20" a="1"/>
  <c r="J1886" i="20" s="1"/>
  <c r="J1887" i="20" a="1"/>
  <c r="J1887" i="20" s="1"/>
  <c r="J1888" i="20" a="1"/>
  <c r="J1888" i="20" s="1"/>
  <c r="J1889" i="20" a="1"/>
  <c r="J1889" i="20"/>
  <c r="J1890" i="20" a="1"/>
  <c r="J1890" i="20" s="1"/>
  <c r="J1891" i="20" a="1"/>
  <c r="J1891" i="20" s="1"/>
  <c r="J1892" i="20" a="1"/>
  <c r="J1892" i="20" s="1"/>
  <c r="J1893" i="20" a="1"/>
  <c r="J1893" i="20" s="1"/>
  <c r="J1894" i="20" a="1"/>
  <c r="J1894" i="20" s="1"/>
  <c r="J1895" i="20" a="1"/>
  <c r="J1895" i="20" s="1"/>
  <c r="J1896" i="20" a="1"/>
  <c r="J1896" i="20" s="1"/>
  <c r="J1897" i="20" a="1"/>
  <c r="J1897" i="20" s="1"/>
  <c r="J1898" i="20" a="1"/>
  <c r="J1898" i="20" s="1"/>
  <c r="J1899" i="20" a="1"/>
  <c r="J1899" i="20" s="1"/>
  <c r="J1900" i="20" a="1"/>
  <c r="J1900" i="20" s="1"/>
  <c r="J1901" i="20" a="1"/>
  <c r="J1901" i="20" s="1"/>
  <c r="J1902" i="20" a="1"/>
  <c r="J1902" i="20" s="1"/>
  <c r="J1903" i="20" a="1"/>
  <c r="J1903" i="20" s="1"/>
  <c r="J1904" i="20" a="1"/>
  <c r="J1904" i="20" s="1"/>
  <c r="J1905" i="20" a="1"/>
  <c r="J1905" i="20" s="1"/>
  <c r="J1906" i="20" a="1"/>
  <c r="J1906" i="20" s="1"/>
  <c r="J1907" i="20" a="1"/>
  <c r="J1907" i="20" s="1"/>
  <c r="J1908" i="20" a="1"/>
  <c r="J1908" i="20" s="1"/>
  <c r="J1909" i="20" a="1"/>
  <c r="J1909" i="20" s="1"/>
  <c r="J1910" i="20" a="1"/>
  <c r="J1910" i="20" s="1"/>
  <c r="J1911" i="20" a="1"/>
  <c r="J1911" i="20" s="1"/>
  <c r="J1912" i="20" a="1"/>
  <c r="J1912" i="20" s="1"/>
  <c r="J1913" i="20" a="1"/>
  <c r="J1913" i="20" s="1"/>
  <c r="J1914" i="20" a="1"/>
  <c r="J1914" i="20" s="1"/>
  <c r="J1915" i="20" a="1"/>
  <c r="J1915" i="20" s="1"/>
  <c r="J1916" i="20" a="1"/>
  <c r="J1916" i="20" s="1"/>
  <c r="J1917" i="20" a="1"/>
  <c r="J1917" i="20" s="1"/>
  <c r="J1918" i="20" a="1"/>
  <c r="J1918" i="20" s="1"/>
  <c r="J1919" i="20" a="1"/>
  <c r="J1919" i="20" s="1"/>
  <c r="J1920" i="20" a="1"/>
  <c r="J1920" i="20" s="1"/>
  <c r="J1921" i="20" a="1"/>
  <c r="J1921" i="20" s="1"/>
  <c r="J1922" i="20" a="1"/>
  <c r="J1922" i="20" s="1"/>
  <c r="J1923" i="20" a="1"/>
  <c r="J1923" i="20" s="1"/>
  <c r="J1924" i="20" a="1"/>
  <c r="J1924" i="20" s="1"/>
  <c r="J1925" i="20" a="1"/>
  <c r="J1925" i="20" s="1"/>
  <c r="J1926" i="20" a="1"/>
  <c r="J1926" i="20" s="1"/>
  <c r="J1927" i="20" a="1"/>
  <c r="J1927" i="20" s="1"/>
  <c r="J1928" i="20" a="1"/>
  <c r="J1928" i="20" s="1"/>
  <c r="J1929" i="20" a="1"/>
  <c r="J1929" i="20" s="1"/>
  <c r="J1930" i="20" a="1"/>
  <c r="J1930" i="20" s="1"/>
  <c r="J1931" i="20" a="1"/>
  <c r="J1931" i="20" s="1"/>
  <c r="J1932" i="20" a="1"/>
  <c r="J1932" i="20" s="1"/>
  <c r="J1933" i="20" a="1"/>
  <c r="J1933" i="20" s="1"/>
  <c r="J1934" i="20" a="1"/>
  <c r="J1934" i="20" s="1"/>
  <c r="J1935" i="20" a="1"/>
  <c r="J1935" i="20" s="1"/>
  <c r="J1936" i="20" a="1"/>
  <c r="J1936" i="20" s="1"/>
  <c r="J1937" i="20" a="1"/>
  <c r="J1937" i="20" s="1"/>
  <c r="J1938" i="20" a="1"/>
  <c r="J1938" i="20" s="1"/>
  <c r="J1939" i="20" a="1"/>
  <c r="J1939" i="20" s="1"/>
  <c r="J1940" i="20" a="1"/>
  <c r="J1940" i="20" s="1"/>
  <c r="J1941" i="20" a="1"/>
  <c r="J1941" i="20" s="1"/>
  <c r="J1942" i="20" a="1"/>
  <c r="J1942" i="20" s="1"/>
  <c r="J1943" i="20" a="1"/>
  <c r="J1943" i="20" s="1"/>
  <c r="J1944" i="20" a="1"/>
  <c r="J1944" i="20" s="1"/>
  <c r="J1945" i="20" a="1"/>
  <c r="J1945" i="20" s="1"/>
  <c r="J1946" i="20" a="1"/>
  <c r="J1946" i="20" s="1"/>
  <c r="J1947" i="20" a="1"/>
  <c r="J1947" i="20" s="1"/>
  <c r="J1948" i="20" a="1"/>
  <c r="J1948" i="20" s="1"/>
  <c r="J1949" i="20" a="1"/>
  <c r="J1949" i="20" s="1"/>
  <c r="J1950" i="20" a="1"/>
  <c r="J1950" i="20" s="1"/>
  <c r="J1951" i="20" a="1"/>
  <c r="J1951" i="20" s="1"/>
  <c r="J1952" i="20" a="1"/>
  <c r="J1952" i="20" s="1"/>
  <c r="J1953" i="20" a="1"/>
  <c r="J1953" i="20" s="1"/>
  <c r="J1954" i="20" a="1"/>
  <c r="J1954" i="20" s="1"/>
  <c r="J1955" i="20" a="1"/>
  <c r="J1955" i="20" s="1"/>
  <c r="J1956" i="20" a="1"/>
  <c r="J1956" i="20" s="1"/>
  <c r="J1957" i="20" a="1"/>
  <c r="J1957" i="20" s="1"/>
  <c r="J1958" i="20" a="1"/>
  <c r="J1958" i="20" s="1"/>
  <c r="J1959" i="20" a="1"/>
  <c r="J1959" i="20" s="1"/>
  <c r="J1960" i="20" a="1"/>
  <c r="J1960" i="20" s="1"/>
  <c r="J1961" i="20" a="1"/>
  <c r="J1961" i="20" s="1"/>
  <c r="J1962" i="20" a="1"/>
  <c r="J1962" i="20" s="1"/>
  <c r="J1963" i="20" a="1"/>
  <c r="J1963" i="20" s="1"/>
  <c r="J1964" i="20" a="1"/>
  <c r="J1964" i="20" s="1"/>
  <c r="J1965" i="20" a="1"/>
  <c r="J1965" i="20" s="1"/>
  <c r="J1966" i="20" a="1"/>
  <c r="J1966" i="20" s="1"/>
  <c r="J1967" i="20" a="1"/>
  <c r="J1967" i="20" s="1"/>
  <c r="J1968" i="20" a="1"/>
  <c r="J1968" i="20" s="1"/>
  <c r="J1969" i="20" a="1"/>
  <c r="J1969" i="20" s="1"/>
  <c r="J1970" i="20" a="1"/>
  <c r="J1970" i="20" s="1"/>
  <c r="J1971" i="20" a="1"/>
  <c r="J1971" i="20" s="1"/>
  <c r="J1972" i="20" a="1"/>
  <c r="J1972" i="20" s="1"/>
  <c r="J1973" i="20" a="1"/>
  <c r="J1973" i="20" s="1"/>
  <c r="J1974" i="20" a="1"/>
  <c r="J1974" i="20" s="1"/>
  <c r="J1975" i="20" a="1"/>
  <c r="J1975" i="20" s="1"/>
  <c r="J1976" i="20" a="1"/>
  <c r="J1976" i="20" s="1"/>
  <c r="J1977" i="20" a="1"/>
  <c r="J1977" i="20" s="1"/>
  <c r="J1978" i="20" a="1"/>
  <c r="J1978" i="20" s="1"/>
  <c r="J1979" i="20" a="1"/>
  <c r="J1979" i="20" s="1"/>
  <c r="J1980" i="20" a="1"/>
  <c r="J1980" i="20" s="1"/>
  <c r="J1981" i="20" a="1"/>
  <c r="J1981" i="20" s="1"/>
  <c r="J1982" i="20" a="1"/>
  <c r="J1982" i="20" s="1"/>
  <c r="J1983" i="20" a="1"/>
  <c r="J1983" i="20" s="1"/>
  <c r="J1984" i="20" a="1"/>
  <c r="J1984" i="20" s="1"/>
  <c r="J1985" i="20" a="1"/>
  <c r="J1985" i="20" s="1"/>
  <c r="J1986" i="20" a="1"/>
  <c r="J1986" i="20" s="1"/>
  <c r="J1987" i="20" a="1"/>
  <c r="J1987" i="20" s="1"/>
  <c r="J1988" i="20" a="1"/>
  <c r="J1988" i="20" s="1"/>
  <c r="J1989" i="20" a="1"/>
  <c r="J1989" i="20" s="1"/>
  <c r="J1990" i="20" a="1"/>
  <c r="J1990" i="20" s="1"/>
  <c r="J1991" i="20" a="1"/>
  <c r="J1991" i="20" s="1"/>
  <c r="J1992" i="20" a="1"/>
  <c r="J1992" i="20" s="1"/>
  <c r="J1993" i="20" a="1"/>
  <c r="J1993" i="20" s="1"/>
  <c r="J1994" i="20" a="1"/>
  <c r="J1994" i="20" s="1"/>
  <c r="J1995" i="20" a="1"/>
  <c r="J1995" i="20" s="1"/>
  <c r="J1996" i="20" a="1"/>
  <c r="J1996" i="20" s="1"/>
  <c r="J1997" i="20" a="1"/>
  <c r="J1997" i="20" s="1"/>
  <c r="J1998" i="20" a="1"/>
  <c r="J1998" i="20" s="1"/>
  <c r="J1999" i="20" a="1"/>
  <c r="J1999" i="20" s="1"/>
  <c r="J2000" i="20" a="1"/>
  <c r="J2000" i="20" s="1"/>
  <c r="J2001" i="20" a="1"/>
  <c r="J2001" i="20" s="1"/>
  <c r="J2002" i="20" a="1"/>
  <c r="J2002" i="20" s="1"/>
  <c r="J2003" i="20" a="1"/>
  <c r="J2003" i="20" s="1"/>
  <c r="J2004" i="20" a="1"/>
  <c r="J2004" i="20" s="1"/>
  <c r="J2005" i="20" a="1"/>
  <c r="J2005" i="20" s="1"/>
  <c r="J2006" i="20" a="1"/>
  <c r="J2006" i="20" s="1"/>
  <c r="J2007" i="20" a="1"/>
  <c r="J2007" i="20" s="1"/>
  <c r="J2008" i="20" a="1"/>
  <c r="J2008" i="20"/>
  <c r="J2009" i="20" a="1"/>
  <c r="J2009" i="20" s="1"/>
  <c r="J2010" i="20" a="1"/>
  <c r="J2010" i="20" s="1"/>
  <c r="J2011" i="20" a="1"/>
  <c r="J2011" i="20" s="1"/>
  <c r="J2012" i="20" a="1"/>
  <c r="J2012" i="20" s="1"/>
  <c r="J2013" i="20" a="1"/>
  <c r="J2013" i="20" s="1"/>
  <c r="J2014" i="20" a="1"/>
  <c r="J2014" i="20" s="1"/>
  <c r="J2015" i="20" a="1"/>
  <c r="J2015" i="20" s="1"/>
  <c r="J2016" i="20" a="1"/>
  <c r="J2016" i="20" s="1"/>
  <c r="J2017" i="20" a="1"/>
  <c r="J2017" i="20"/>
  <c r="J2018" i="20" a="1"/>
  <c r="J2018" i="20" s="1"/>
  <c r="J2019" i="20" a="1"/>
  <c r="J2019" i="20" s="1"/>
  <c r="J2020" i="20" a="1"/>
  <c r="J2020" i="20" s="1"/>
  <c r="J2021" i="20" a="1"/>
  <c r="J2021" i="20" s="1"/>
  <c r="J2022" i="20" a="1"/>
  <c r="J2022" i="20" s="1"/>
  <c r="J2023" i="20" a="1"/>
  <c r="J2023" i="20" s="1"/>
  <c r="J2024" i="20" a="1"/>
  <c r="J2024" i="20" s="1"/>
  <c r="J2025" i="20" a="1"/>
  <c r="J2025" i="20" s="1"/>
  <c r="J2026" i="20" a="1"/>
  <c r="J2026" i="20"/>
  <c r="J2027" i="20" a="1"/>
  <c r="J2027" i="20" s="1"/>
  <c r="J2028" i="20" a="1"/>
  <c r="J2028" i="20" s="1"/>
  <c r="J2029" i="20" a="1"/>
  <c r="J2029" i="20" s="1"/>
  <c r="J2030" i="20" a="1"/>
  <c r="J2030" i="20" s="1"/>
  <c r="J2031" i="20" a="1"/>
  <c r="J2031" i="20" s="1"/>
  <c r="J2032" i="20" a="1"/>
  <c r="J2032" i="20"/>
  <c r="J2033" i="20" a="1"/>
  <c r="J2033" i="20" s="1"/>
  <c r="J2034" i="20" a="1"/>
  <c r="J2034" i="20" s="1"/>
  <c r="J2035" i="20" a="1"/>
  <c r="J2035" i="20" s="1"/>
  <c r="J2036" i="20" a="1"/>
  <c r="J2036" i="20" s="1"/>
  <c r="J2037" i="20" a="1"/>
  <c r="J2037" i="20" s="1"/>
  <c r="J2038" i="20" a="1"/>
  <c r="J2038" i="20" s="1"/>
  <c r="J2039" i="20" a="1"/>
  <c r="J2039" i="20" s="1"/>
  <c r="J2040" i="20" a="1"/>
  <c r="J2040" i="20" s="1"/>
  <c r="J2041" i="20" a="1"/>
  <c r="J2041" i="20"/>
  <c r="J2042" i="20" a="1"/>
  <c r="J2042" i="20" s="1"/>
  <c r="J2043" i="20" a="1"/>
  <c r="J2043" i="20" s="1"/>
  <c r="J2044" i="20" a="1"/>
  <c r="J2044" i="20" s="1"/>
  <c r="J2045" i="20" a="1"/>
  <c r="J2045" i="20" s="1"/>
  <c r="J2046" i="20" a="1"/>
  <c r="J2046" i="20" s="1"/>
  <c r="J2047" i="20" a="1"/>
  <c r="J2047" i="20" s="1"/>
  <c r="J2048" i="20" a="1"/>
  <c r="J2048" i="20"/>
  <c r="J2049" i="20" a="1"/>
  <c r="J2049" i="20"/>
  <c r="J2050" i="20" a="1"/>
  <c r="J2050" i="20" s="1"/>
  <c r="J2051" i="20" a="1"/>
  <c r="J2051" i="20" s="1"/>
  <c r="J2052" i="20" a="1"/>
  <c r="J2052" i="20" s="1"/>
  <c r="J2053" i="20" a="1"/>
  <c r="J2053" i="20" s="1"/>
  <c r="J2054" i="20" a="1"/>
  <c r="J2054" i="20" s="1"/>
  <c r="J2055" i="20" a="1"/>
  <c r="J2055" i="20" s="1"/>
  <c r="J2056" i="20" a="1"/>
  <c r="J2056" i="20" s="1"/>
  <c r="J2057" i="20" a="1"/>
  <c r="J2057" i="20" s="1"/>
  <c r="J2058" i="20" a="1"/>
  <c r="J2058" i="20" s="1"/>
  <c r="J2059" i="20" a="1"/>
  <c r="J2059" i="20" s="1"/>
  <c r="J2060" i="20" a="1"/>
  <c r="J2060" i="20" s="1"/>
  <c r="J2061" i="20" a="1"/>
  <c r="J2061" i="20" s="1"/>
  <c r="J2062" i="20" a="1"/>
  <c r="J2062" i="20" s="1"/>
  <c r="J2063" i="20" a="1"/>
  <c r="J2063" i="20" s="1"/>
  <c r="J2064" i="20" a="1"/>
  <c r="J2064" i="20"/>
  <c r="J2065" i="20" a="1"/>
  <c r="J2065" i="20" s="1"/>
  <c r="J2066" i="20" a="1"/>
  <c r="J2066" i="20"/>
  <c r="J2067" i="20" a="1"/>
  <c r="J2067" i="20" s="1"/>
  <c r="J2068" i="20" a="1"/>
  <c r="J2068" i="20" s="1"/>
  <c r="J2069" i="20" a="1"/>
  <c r="J2069" i="20" s="1"/>
  <c r="J2070" i="20" a="1"/>
  <c r="J2070" i="20" s="1"/>
  <c r="J2071" i="20" a="1"/>
  <c r="J2071" i="20" s="1"/>
  <c r="J2072" i="20" a="1"/>
  <c r="J2072" i="20" s="1"/>
  <c r="J2073" i="20" a="1"/>
  <c r="J2073" i="20"/>
  <c r="J2074" i="20" a="1"/>
  <c r="J2074" i="20" s="1"/>
  <c r="J2075" i="20" a="1"/>
  <c r="J2075" i="20" s="1"/>
  <c r="J2076" i="20" a="1"/>
  <c r="J2076" i="20" s="1"/>
  <c r="J2077" i="20" a="1"/>
  <c r="J2077" i="20" s="1"/>
  <c r="J2078" i="20" a="1"/>
  <c r="J2078" i="20" s="1"/>
  <c r="J2079" i="20" a="1"/>
  <c r="J2079" i="20" s="1"/>
  <c r="J2080" i="20" a="1"/>
  <c r="J2080" i="20"/>
  <c r="J2081" i="20" a="1"/>
  <c r="J2081" i="20" s="1"/>
  <c r="J2082" i="20" a="1"/>
  <c r="J2082" i="20"/>
  <c r="J2083" i="20" a="1"/>
  <c r="J2083" i="20" s="1"/>
  <c r="J2084" i="20" a="1"/>
  <c r="J2084" i="20" s="1"/>
  <c r="J2085" i="20" a="1"/>
  <c r="J2085" i="20" s="1"/>
  <c r="J2086" i="20" a="1"/>
  <c r="J2086" i="20" s="1"/>
  <c r="J2087" i="20" a="1"/>
  <c r="J2087" i="20" s="1"/>
  <c r="J2088" i="20" a="1"/>
  <c r="J2088" i="20" s="1"/>
  <c r="J2089" i="20" a="1"/>
  <c r="J2089" i="20"/>
  <c r="J2090" i="20" a="1"/>
  <c r="J2090" i="20" s="1"/>
  <c r="J2091" i="20" a="1"/>
  <c r="J2091" i="20" s="1"/>
  <c r="J2092" i="20" a="1"/>
  <c r="J2092" i="20" s="1"/>
  <c r="J2093" i="20" a="1"/>
  <c r="J2093" i="20" s="1"/>
  <c r="J2094" i="20" a="1"/>
  <c r="J2094" i="20" s="1"/>
  <c r="J2095" i="20" a="1"/>
  <c r="J2095" i="20" s="1"/>
  <c r="J2096" i="20" a="1"/>
  <c r="J2096" i="20" s="1"/>
  <c r="J2097" i="20" a="1"/>
  <c r="J2097" i="20" s="1"/>
  <c r="J2098" i="20" a="1"/>
  <c r="J2098" i="20"/>
  <c r="J2099" i="20" a="1"/>
  <c r="J2099" i="20" s="1"/>
  <c r="J2100" i="20" a="1"/>
  <c r="J2100" i="20" s="1"/>
  <c r="J2101" i="20" a="1"/>
  <c r="J2101" i="20" s="1"/>
  <c r="J2102" i="20" a="1"/>
  <c r="J2102" i="20" s="1"/>
  <c r="J2103" i="20" a="1"/>
  <c r="J2103" i="20" s="1"/>
  <c r="J2104" i="20" a="1"/>
  <c r="J2104" i="20"/>
  <c r="J2105" i="20" a="1"/>
  <c r="J2105" i="20"/>
  <c r="J2106" i="20" a="1"/>
  <c r="J2106" i="20" s="1"/>
  <c r="J2107" i="20" a="1"/>
  <c r="J2107" i="20" s="1"/>
  <c r="J2108" i="20" a="1"/>
  <c r="J2108" i="20" s="1"/>
  <c r="J2109" i="20" a="1"/>
  <c r="J2109" i="20" s="1"/>
  <c r="J2110" i="20" a="1"/>
  <c r="J2110" i="20" s="1"/>
  <c r="J2111" i="20" a="1"/>
  <c r="J2111" i="20" s="1"/>
  <c r="J2112" i="20" a="1"/>
  <c r="J2112" i="20"/>
  <c r="J2113" i="20" a="1"/>
  <c r="J2113" i="20" s="1"/>
  <c r="J2114" i="20" a="1"/>
  <c r="J2114" i="20" s="1"/>
  <c r="J2115" i="20" a="1"/>
  <c r="J2115" i="20" s="1"/>
  <c r="J2116" i="20" a="1"/>
  <c r="J2116" i="20" s="1"/>
  <c r="J2117" i="20" a="1"/>
  <c r="J2117" i="20" s="1"/>
  <c r="J2118" i="20" a="1"/>
  <c r="J2118" i="20" s="1"/>
  <c r="J2119" i="20" a="1"/>
  <c r="J2119" i="20" s="1"/>
  <c r="J2120" i="20" a="1"/>
  <c r="J2120" i="20" s="1"/>
  <c r="J2121" i="20" a="1"/>
  <c r="J2121" i="20" s="1"/>
  <c r="J2122" i="20" a="1"/>
  <c r="J2122" i="20" s="1"/>
  <c r="J2123" i="20" a="1"/>
  <c r="J2123" i="20" s="1"/>
  <c r="J2124" i="20" a="1"/>
  <c r="J2124" i="20" s="1"/>
  <c r="J2125" i="20" a="1"/>
  <c r="J2125" i="20" s="1"/>
  <c r="J2126" i="20" a="1"/>
  <c r="J2126" i="20" s="1"/>
  <c r="J2127" i="20" a="1"/>
  <c r="J2127" i="20" s="1"/>
  <c r="J2128" i="20" a="1"/>
  <c r="J2128" i="20"/>
  <c r="J2129" i="20" a="1"/>
  <c r="J2129" i="20" s="1"/>
  <c r="J2130" i="20" a="1"/>
  <c r="J2130" i="20" s="1"/>
  <c r="J2131" i="20" a="1"/>
  <c r="J2131" i="20" s="1"/>
  <c r="J2132" i="20" a="1"/>
  <c r="J2132" i="20" s="1"/>
  <c r="J2133" i="20" a="1"/>
  <c r="J2133" i="20" s="1"/>
  <c r="J2134" i="20" a="1"/>
  <c r="J2134" i="20" s="1"/>
  <c r="J2135" i="20" a="1"/>
  <c r="J2135" i="20" s="1"/>
  <c r="J2136" i="20" a="1"/>
  <c r="J2136" i="20"/>
  <c r="J2137" i="20" a="1"/>
  <c r="J2137" i="20" s="1"/>
  <c r="J2138" i="20" a="1"/>
  <c r="J2138" i="20" s="1"/>
  <c r="J2139" i="20" a="1"/>
  <c r="J2139" i="20" s="1"/>
  <c r="J2140" i="20" a="1"/>
  <c r="J2140" i="20" s="1"/>
  <c r="J2141" i="20" a="1"/>
  <c r="J2141" i="20" s="1"/>
  <c r="J2142" i="20" a="1"/>
  <c r="J2142" i="20" s="1"/>
  <c r="J2143" i="20" a="1"/>
  <c r="J2143" i="20" s="1"/>
  <c r="J2144" i="20" a="1"/>
  <c r="J2144" i="20" s="1"/>
  <c r="J2145" i="20" a="1"/>
  <c r="J2145" i="20"/>
  <c r="J2146" i="20" a="1"/>
  <c r="J2146" i="20" s="1"/>
  <c r="J2147" i="20" a="1"/>
  <c r="J2147" i="20" s="1"/>
  <c r="J2148" i="20" a="1"/>
  <c r="J2148" i="20" s="1"/>
  <c r="J2149" i="20" a="1"/>
  <c r="J2149" i="20" s="1"/>
  <c r="J2150" i="20" a="1"/>
  <c r="J2150" i="20" s="1"/>
  <c r="J2151" i="20" a="1"/>
  <c r="J2151" i="20" s="1"/>
  <c r="J2152" i="20" a="1"/>
  <c r="J2152" i="20" s="1"/>
  <c r="J2153" i="20" a="1"/>
  <c r="J2153" i="20" s="1"/>
  <c r="J2154" i="20" a="1"/>
  <c r="J2154" i="20"/>
  <c r="J2155" i="20" a="1"/>
  <c r="J2155" i="20" s="1"/>
  <c r="J2156" i="20" a="1"/>
  <c r="J2156" i="20" s="1"/>
  <c r="J2157" i="20" a="1"/>
  <c r="J2157" i="20" s="1"/>
  <c r="J2158" i="20" a="1"/>
  <c r="J2158" i="20" s="1"/>
  <c r="J2159" i="20" a="1"/>
  <c r="J2159" i="20" s="1"/>
  <c r="J2160" i="20" a="1"/>
  <c r="J2160" i="20"/>
  <c r="J2161" i="20" a="1"/>
  <c r="J2161" i="20" s="1"/>
  <c r="J2162" i="20" a="1"/>
  <c r="J2162" i="20" s="1"/>
  <c r="J2163" i="20" a="1"/>
  <c r="J2163" i="20" s="1"/>
  <c r="J2164" i="20" a="1"/>
  <c r="J2164" i="20" s="1"/>
  <c r="J2165" i="20" a="1"/>
  <c r="J2165" i="20" s="1"/>
  <c r="J2166" i="20" a="1"/>
  <c r="J2166" i="20" s="1"/>
  <c r="J2167" i="20" a="1"/>
  <c r="J2167" i="20" s="1"/>
  <c r="J2168" i="20" a="1"/>
  <c r="J2168" i="20"/>
  <c r="J2169" i="20" a="1"/>
  <c r="J2169" i="20" s="1"/>
  <c r="J2170" i="20" a="1"/>
  <c r="J2170" i="20" s="1"/>
  <c r="J2171" i="20" a="1"/>
  <c r="J2171" i="20" s="1"/>
  <c r="J2172" i="20" a="1"/>
  <c r="J2172" i="20" s="1"/>
  <c r="J2173" i="20" a="1"/>
  <c r="J2173" i="20" s="1"/>
  <c r="J2174" i="20" a="1"/>
  <c r="J2174" i="20" s="1"/>
  <c r="J2175" i="20" a="1"/>
  <c r="J2175" i="20" s="1"/>
  <c r="J2176" i="20" a="1"/>
  <c r="J2176" i="20" s="1"/>
  <c r="J2177" i="20" a="1"/>
  <c r="J2177" i="20" s="1"/>
  <c r="J2178" i="20" a="1"/>
  <c r="J2178" i="20"/>
  <c r="J2179" i="20" a="1"/>
  <c r="J2179" i="20" s="1"/>
  <c r="J2180" i="20" a="1"/>
  <c r="J2180" i="20" s="1"/>
  <c r="J2181" i="20" a="1"/>
  <c r="J2181" i="20" s="1"/>
  <c r="J2182" i="20" a="1"/>
  <c r="J2182" i="20" s="1"/>
  <c r="J2183" i="20" a="1"/>
  <c r="J2183" i="20" s="1"/>
  <c r="J2184" i="20" a="1"/>
  <c r="J2184" i="20" s="1"/>
  <c r="J2185" i="20" a="1"/>
  <c r="J2185" i="20"/>
  <c r="J2186" i="20" a="1"/>
  <c r="J2186" i="20"/>
  <c r="J2187" i="20" a="1"/>
  <c r="J2187" i="20" s="1"/>
  <c r="J2188" i="20" a="1"/>
  <c r="J2188" i="20" s="1"/>
  <c r="J2189" i="20" a="1"/>
  <c r="J2189" i="20" s="1"/>
  <c r="J2190" i="20" a="1"/>
  <c r="J2190" i="20" s="1"/>
  <c r="J2191" i="20" a="1"/>
  <c r="J2191" i="20" s="1"/>
  <c r="J2192" i="20" a="1"/>
  <c r="J2192" i="20"/>
  <c r="J2193" i="20" a="1"/>
  <c r="J2193" i="20" s="1"/>
  <c r="J2194" i="20" a="1"/>
  <c r="J2194" i="20" s="1"/>
  <c r="J2195" i="20" a="1"/>
  <c r="J2195" i="20" s="1"/>
  <c r="J2196" i="20" a="1"/>
  <c r="J2196" i="20" s="1"/>
  <c r="J2197" i="20" a="1"/>
  <c r="J2197" i="20" s="1"/>
  <c r="J2198" i="20" a="1"/>
  <c r="J2198" i="20" s="1"/>
  <c r="J2199" i="20" a="1"/>
  <c r="J2199" i="20" s="1"/>
  <c r="J2200" i="20" a="1"/>
  <c r="J2200" i="20" s="1"/>
  <c r="J2201" i="20" a="1"/>
  <c r="J2201" i="20"/>
  <c r="J2202" i="20" a="1"/>
  <c r="J2202" i="20" s="1"/>
  <c r="J2203" i="20" a="1"/>
  <c r="J2203" i="20" s="1"/>
  <c r="J2204" i="20" a="1"/>
  <c r="J2204" i="20" s="1"/>
  <c r="J2205" i="20" a="1"/>
  <c r="J2205" i="20" s="1"/>
  <c r="J2206" i="20" a="1"/>
  <c r="J2206" i="20" s="1"/>
  <c r="J2207" i="20" a="1"/>
  <c r="J2207" i="20" s="1"/>
  <c r="J2208" i="20" a="1"/>
  <c r="J2208" i="20"/>
  <c r="J2209" i="20" a="1"/>
  <c r="J2209" i="20" s="1"/>
  <c r="J2210" i="20" a="1"/>
  <c r="J2210" i="20"/>
  <c r="J2211" i="20" a="1"/>
  <c r="J2211" i="20" s="1"/>
  <c r="J2212" i="20" a="1"/>
  <c r="J2212" i="20" s="1"/>
  <c r="J2213" i="20" a="1"/>
  <c r="J2213" i="20" s="1"/>
  <c r="J2214" i="20" a="1"/>
  <c r="J2214" i="20" s="1"/>
  <c r="J2215" i="20" a="1"/>
  <c r="J2215" i="20" s="1"/>
  <c r="J2216" i="20" a="1"/>
  <c r="J2216" i="20" s="1"/>
  <c r="J2217" i="20" a="1"/>
  <c r="J2217" i="20"/>
  <c r="J2218" i="20" a="1"/>
  <c r="J2218" i="20" s="1"/>
  <c r="J2219" i="20" a="1"/>
  <c r="J2219" i="20" s="1"/>
  <c r="J2220" i="20" a="1"/>
  <c r="J2220" i="20" s="1"/>
  <c r="J2221" i="20" a="1"/>
  <c r="J2221" i="20" s="1"/>
  <c r="J2222" i="20" a="1"/>
  <c r="J2222" i="20" s="1"/>
  <c r="J2223" i="20" a="1"/>
  <c r="J2223" i="20" s="1"/>
  <c r="J2224" i="20" a="1"/>
  <c r="J2224" i="20"/>
  <c r="J2225" i="20" a="1"/>
  <c r="J2225" i="20" s="1"/>
  <c r="J2226" i="20" a="1"/>
  <c r="J2226" i="20"/>
  <c r="J2227" i="20" a="1"/>
  <c r="J2227" i="20" s="1"/>
  <c r="J2228" i="20" a="1"/>
  <c r="J2228" i="20" s="1"/>
  <c r="J2229" i="20" a="1"/>
  <c r="J2229" i="20" s="1"/>
  <c r="J2230" i="20" a="1"/>
  <c r="J2230" i="20" s="1"/>
  <c r="J2231" i="20" a="1"/>
  <c r="J2231" i="20" s="1"/>
  <c r="J2232" i="20" a="1"/>
  <c r="J2232" i="20" s="1"/>
  <c r="J2233" i="20" a="1"/>
  <c r="J2233" i="20" s="1"/>
  <c r="J2234" i="20" a="1"/>
  <c r="J2234" i="20" s="1"/>
  <c r="J2235" i="20" a="1"/>
  <c r="J2235" i="20" s="1"/>
  <c r="J2236" i="20" a="1"/>
  <c r="J2236" i="20" s="1"/>
  <c r="J2237" i="20" a="1"/>
  <c r="J2237" i="20" s="1"/>
  <c r="J2238" i="20" a="1"/>
  <c r="J2238" i="20" s="1"/>
  <c r="J2239" i="20" a="1"/>
  <c r="J2239" i="20" s="1"/>
  <c r="J2240" i="20" a="1"/>
  <c r="J2240" i="20" s="1"/>
  <c r="J2241" i="20" a="1"/>
  <c r="J2241" i="20" s="1"/>
  <c r="J2242" i="20" a="1"/>
  <c r="J2242" i="20"/>
  <c r="J2243" i="20" a="1"/>
  <c r="J2243" i="20" s="1"/>
  <c r="J2244" i="20" a="1"/>
  <c r="J2244" i="20" s="1"/>
  <c r="J2245" i="20" a="1"/>
  <c r="J2245" i="20" s="1"/>
  <c r="J2246" i="20" a="1"/>
  <c r="J2246" i="20" s="1"/>
  <c r="J2247" i="20" a="1"/>
  <c r="J2247" i="20" s="1"/>
  <c r="J2248" i="20" a="1"/>
  <c r="J2248" i="20" s="1"/>
  <c r="J2249" i="20" a="1"/>
  <c r="J2249" i="20"/>
  <c r="J2250" i="20" a="1"/>
  <c r="J2250" i="20" s="1"/>
  <c r="J2251" i="20" a="1"/>
  <c r="J2251" i="20" s="1"/>
  <c r="J2252" i="20" a="1"/>
  <c r="J2252" i="20" s="1"/>
  <c r="J2253" i="20" a="1"/>
  <c r="J2253" i="20" s="1"/>
  <c r="J2254" i="20" a="1"/>
  <c r="J2254" i="20" s="1"/>
  <c r="J2255" i="20" a="1"/>
  <c r="J2255" i="20" s="1"/>
  <c r="J2256" i="20" a="1"/>
  <c r="J2256" i="20" s="1"/>
  <c r="J2257" i="20" a="1"/>
  <c r="J2257" i="20" s="1"/>
  <c r="J2258" i="20" a="1"/>
  <c r="J2258" i="20" s="1"/>
  <c r="J2259" i="20" a="1"/>
  <c r="J2259" i="20" s="1"/>
  <c r="J2260" i="20" a="1"/>
  <c r="J2260" i="20" s="1"/>
  <c r="J2261" i="20" a="1"/>
  <c r="J2261" i="20" s="1"/>
  <c r="J2262" i="20" a="1"/>
  <c r="J2262" i="20" s="1"/>
  <c r="J2263" i="20" a="1"/>
  <c r="J2263" i="20" s="1"/>
  <c r="J2264" i="20" a="1"/>
  <c r="J2264" i="20"/>
  <c r="J2265" i="20" a="1"/>
  <c r="J2265" i="20"/>
  <c r="J2266" i="20" a="1"/>
  <c r="J2266" i="20" s="1"/>
  <c r="J2267" i="20" a="1"/>
  <c r="J2267" i="20" s="1"/>
  <c r="J2268" i="20" a="1"/>
  <c r="J2268" i="20" s="1"/>
  <c r="J2269" i="20" a="1"/>
  <c r="J2269" i="20" s="1"/>
  <c r="J2270" i="20" a="1"/>
  <c r="J2270" i="20" s="1"/>
  <c r="J2271" i="20" a="1"/>
  <c r="J2271" i="20" s="1"/>
  <c r="J2272" i="20" a="1"/>
  <c r="J2272" i="20"/>
  <c r="J2273" i="20" a="1"/>
  <c r="J2273" i="20"/>
  <c r="J2274" i="20" a="1"/>
  <c r="J2274" i="20" s="1"/>
  <c r="J2275" i="20" a="1"/>
  <c r="J2275" i="20" s="1"/>
  <c r="J2276" i="20" a="1"/>
  <c r="J2276" i="20" s="1"/>
  <c r="J2277" i="20" a="1"/>
  <c r="J2277" i="20" s="1"/>
  <c r="J2278" i="20" a="1"/>
  <c r="J2278" i="20" s="1"/>
  <c r="J2279" i="20" a="1"/>
  <c r="J2279" i="20" s="1"/>
  <c r="J2280" i="20" a="1"/>
  <c r="J2280" i="20" s="1"/>
  <c r="J2281" i="20" a="1"/>
  <c r="J2281" i="20" s="1"/>
  <c r="J2282" i="20" a="1"/>
  <c r="J2282" i="20"/>
  <c r="J2283" i="20" a="1"/>
  <c r="J2283" i="20" s="1"/>
  <c r="J2284" i="20" a="1"/>
  <c r="J2284" i="20" s="1"/>
  <c r="J2285" i="20" a="1"/>
  <c r="J2285" i="20" s="1"/>
  <c r="J2286" i="20" a="1"/>
  <c r="J2286" i="20" s="1"/>
  <c r="J2287" i="20" a="1"/>
  <c r="J2287" i="20" s="1"/>
  <c r="J2288" i="20" a="1"/>
  <c r="J2288" i="20" s="1"/>
  <c r="J2289" i="20" a="1"/>
  <c r="J2289" i="20" s="1"/>
  <c r="J2290" i="20" a="1"/>
  <c r="J2290" i="20" s="1"/>
  <c r="J2291" i="20" a="1"/>
  <c r="J2291" i="20" s="1"/>
  <c r="J2292" i="20" a="1"/>
  <c r="J2292" i="20" s="1"/>
  <c r="J2293" i="20" a="1"/>
  <c r="J2293" i="20" s="1"/>
  <c r="J2294" i="20" a="1"/>
  <c r="J2294" i="20" s="1"/>
  <c r="J2295" i="20" a="1"/>
  <c r="J2295" i="20" s="1"/>
  <c r="J2296" i="20" a="1"/>
  <c r="J2296" i="20" s="1"/>
  <c r="J2297" i="20" a="1"/>
  <c r="J2297" i="20"/>
  <c r="J2298" i="20" a="1"/>
  <c r="J2298" i="20" s="1"/>
  <c r="J2299" i="20" a="1"/>
  <c r="J2299" i="20" s="1"/>
  <c r="J2300" i="20" a="1"/>
  <c r="J2300" i="20" s="1"/>
  <c r="J2301" i="20" a="1"/>
  <c r="J2301" i="20" s="1"/>
  <c r="J2302" i="20" a="1"/>
  <c r="J2302" i="20" s="1"/>
  <c r="J2303" i="20" a="1"/>
  <c r="J2303" i="20" s="1"/>
  <c r="J2304" i="20" a="1"/>
  <c r="J2304" i="20"/>
  <c r="J2305" i="20" a="1"/>
  <c r="J2305" i="20"/>
  <c r="J2306" i="20" a="1"/>
  <c r="J2306" i="20" s="1"/>
  <c r="J2307" i="20" a="1"/>
  <c r="J2307" i="20" s="1"/>
  <c r="J2308" i="20" a="1"/>
  <c r="J2308" i="20" s="1"/>
  <c r="J2309" i="20" a="1"/>
  <c r="J2309" i="20" s="1"/>
  <c r="J2310" i="20" a="1"/>
  <c r="J2310" i="20" s="1"/>
  <c r="J2311" i="20" a="1"/>
  <c r="J2311" i="20" s="1"/>
  <c r="J2312" i="20" a="1"/>
  <c r="J2312" i="20" s="1"/>
  <c r="J2313" i="20" a="1"/>
  <c r="J2313" i="20" s="1"/>
  <c r="J2314" i="20" a="1"/>
  <c r="J2314" i="20" s="1"/>
  <c r="J2315" i="20" a="1"/>
  <c r="J2315" i="20" s="1"/>
  <c r="J2316" i="20" a="1"/>
  <c r="J2316" i="20" s="1"/>
  <c r="J2317" i="20" a="1"/>
  <c r="J2317" i="20" s="1"/>
  <c r="J2318" i="20" a="1"/>
  <c r="J2318" i="20" s="1"/>
  <c r="J2319" i="20" a="1"/>
  <c r="J2319" i="20" s="1"/>
  <c r="J2320" i="20" a="1"/>
  <c r="J2320" i="20"/>
  <c r="J2321" i="20" a="1"/>
  <c r="J2321" i="20" s="1"/>
  <c r="J2322" i="20" a="1"/>
  <c r="J2322" i="20"/>
  <c r="J2323" i="20" a="1"/>
  <c r="J2323" i="20" s="1"/>
  <c r="J2324" i="20" a="1"/>
  <c r="J2324" i="20" s="1"/>
  <c r="J2325" i="20" a="1"/>
  <c r="J2325" i="20" s="1"/>
  <c r="J2326" i="20" a="1"/>
  <c r="J2326" i="20" s="1"/>
  <c r="J2327" i="20" a="1"/>
  <c r="J2327" i="20" s="1"/>
  <c r="J2328" i="20" a="1"/>
  <c r="J2328" i="20"/>
  <c r="J2329" i="20" a="1"/>
  <c r="J2329" i="20"/>
  <c r="J2330" i="20" a="1"/>
  <c r="J2330" i="20" s="1"/>
  <c r="J2331" i="20" a="1"/>
  <c r="J2331" i="20" s="1"/>
  <c r="J2332" i="20" a="1"/>
  <c r="J2332" i="20" s="1"/>
  <c r="J2333" i="20" a="1"/>
  <c r="J2333" i="20" s="1"/>
  <c r="J2334" i="20" a="1"/>
  <c r="J2334" i="20" s="1"/>
  <c r="J2335" i="20" a="1"/>
  <c r="J2335" i="20" s="1"/>
  <c r="J2336" i="20" a="1"/>
  <c r="J2336" i="20"/>
  <c r="J2337" i="20" a="1"/>
  <c r="J2337" i="20" s="1"/>
  <c r="J2338" i="20" a="1"/>
  <c r="J2338" i="20"/>
  <c r="J2339" i="20" a="1"/>
  <c r="J2339" i="20" s="1"/>
  <c r="J2340" i="20" a="1"/>
  <c r="J2340" i="20" s="1"/>
  <c r="J2341" i="20" a="1"/>
  <c r="J2341" i="20" s="1"/>
  <c r="J2342" i="20" a="1"/>
  <c r="J2342" i="20" s="1"/>
  <c r="J2343" i="20" a="1"/>
  <c r="J2343" i="20" s="1"/>
  <c r="J2344" i="20" a="1"/>
  <c r="J2344" i="20" s="1"/>
  <c r="J2345" i="20" a="1"/>
  <c r="J2345" i="20"/>
  <c r="J2346" i="20" a="1"/>
  <c r="J2346" i="20"/>
  <c r="J2347" i="20" a="1"/>
  <c r="J2347" i="20" s="1"/>
  <c r="J2348" i="20" a="1"/>
  <c r="J2348" i="20" s="1"/>
  <c r="J2349" i="20" a="1"/>
  <c r="J2349" i="20" s="1"/>
  <c r="J2350" i="20" a="1"/>
  <c r="J2350" i="20" s="1"/>
  <c r="J2351" i="20" a="1"/>
  <c r="J2351" i="20" s="1"/>
  <c r="J2352" i="20" a="1"/>
  <c r="J2352" i="20" s="1"/>
  <c r="J2353" i="20" a="1"/>
  <c r="J2353" i="20" s="1"/>
  <c r="J2354" i="20" a="1"/>
  <c r="J2354" i="20"/>
  <c r="J2355" i="20" a="1"/>
  <c r="J2355" i="20" s="1"/>
  <c r="J2356" i="20" a="1"/>
  <c r="J2356" i="20" s="1"/>
  <c r="J2357" i="20" a="1"/>
  <c r="J2357" i="20" s="1"/>
  <c r="J2358" i="20" a="1"/>
  <c r="J2358" i="20" s="1"/>
  <c r="J2359" i="20" a="1"/>
  <c r="J2359" i="20" s="1"/>
  <c r="J2360" i="20" a="1"/>
  <c r="J2360" i="20"/>
  <c r="J2361" i="20" a="1"/>
  <c r="J2361" i="20"/>
  <c r="J2362" i="20" a="1"/>
  <c r="J2362" i="20" s="1"/>
  <c r="J2363" i="20" a="1"/>
  <c r="J2363" i="20" s="1"/>
  <c r="J2364" i="20" a="1"/>
  <c r="J2364" i="20" s="1"/>
  <c r="J2365" i="20" a="1"/>
  <c r="J2365" i="20" s="1"/>
  <c r="J2366" i="20" a="1"/>
  <c r="J2366" i="20" s="1"/>
  <c r="J2367" i="20" a="1"/>
  <c r="J2367" i="20" s="1"/>
  <c r="J2368" i="20" a="1"/>
  <c r="J2368" i="20"/>
  <c r="J2369" i="20" a="1"/>
  <c r="J2369" i="20" s="1"/>
  <c r="J2370" i="20" a="1"/>
  <c r="J2370" i="20" s="1"/>
  <c r="J2371" i="20" a="1"/>
  <c r="J2371" i="20" s="1"/>
  <c r="J2372" i="20" a="1"/>
  <c r="J2372" i="20" s="1"/>
  <c r="J2373" i="20" a="1"/>
  <c r="J2373" i="20" s="1"/>
  <c r="J2374" i="20" a="1"/>
  <c r="J2374" i="20" s="1"/>
  <c r="J2375" i="20" a="1"/>
  <c r="J2375" i="20" s="1"/>
  <c r="J2376" i="20" a="1"/>
  <c r="J2376" i="20" s="1"/>
  <c r="J2377" i="20" a="1"/>
  <c r="J2377" i="20" s="1"/>
  <c r="J2378" i="20" a="1"/>
  <c r="J2378" i="20" s="1"/>
  <c r="J2379" i="20" a="1"/>
  <c r="J2379" i="20" s="1"/>
  <c r="J2380" i="20" a="1"/>
  <c r="J2380" i="20" s="1"/>
  <c r="J2381" i="20" a="1"/>
  <c r="J2381" i="20" s="1"/>
  <c r="J2382" i="20" a="1"/>
  <c r="J2382" i="20" s="1"/>
  <c r="J2383" i="20" a="1"/>
  <c r="J2383" i="20" s="1"/>
  <c r="J2384" i="20" a="1"/>
  <c r="J2384" i="20"/>
  <c r="J2385" i="20" a="1"/>
  <c r="J2385" i="20" s="1"/>
  <c r="J2386" i="20" a="1"/>
  <c r="J2386" i="20"/>
  <c r="J2387" i="20" a="1"/>
  <c r="J2387" i="20" s="1"/>
  <c r="J2388" i="20" a="1"/>
  <c r="J2388" i="20" s="1"/>
  <c r="J2389" i="20" a="1"/>
  <c r="J2389" i="20" s="1"/>
  <c r="J2390" i="20" a="1"/>
  <c r="J2390" i="20" s="1"/>
  <c r="J2391" i="20" a="1"/>
  <c r="J2391" i="20" s="1"/>
  <c r="J2392" i="20" a="1"/>
  <c r="J2392" i="20"/>
  <c r="J2393" i="20" a="1"/>
  <c r="J2393" i="20" s="1"/>
  <c r="J2394" i="20" a="1"/>
  <c r="J2394" i="20" s="1"/>
  <c r="J2395" i="20" a="1"/>
  <c r="J2395" i="20" s="1"/>
  <c r="J2396" i="20" a="1"/>
  <c r="J2396" i="20" s="1"/>
  <c r="J2397" i="20" a="1"/>
  <c r="J2397" i="20" s="1"/>
  <c r="J2398" i="20" a="1"/>
  <c r="J2398" i="20" s="1"/>
  <c r="J2399" i="20" a="1"/>
  <c r="J2399" i="20" s="1"/>
  <c r="J2400" i="20" a="1"/>
  <c r="J2400" i="20" s="1"/>
  <c r="J2401" i="20" a="1"/>
  <c r="J2401" i="20"/>
  <c r="J2402" i="20" a="1"/>
  <c r="J2402" i="20"/>
  <c r="J2403" i="20" a="1"/>
  <c r="J2403" i="20" s="1"/>
  <c r="J2404" i="20" a="1"/>
  <c r="J2404" i="20" s="1"/>
  <c r="J2405" i="20" a="1"/>
  <c r="J2405" i="20" s="1"/>
  <c r="J2406" i="20" a="1"/>
  <c r="J2406" i="20" s="1"/>
  <c r="J2407" i="20" a="1"/>
  <c r="J2407" i="20" s="1"/>
  <c r="J2408" i="20" a="1"/>
  <c r="J2408" i="20" s="1"/>
  <c r="J2409" i="20" a="1"/>
  <c r="J2409" i="20"/>
  <c r="J2410" i="20" a="1"/>
  <c r="J2410" i="20"/>
  <c r="J2411" i="20" a="1"/>
  <c r="J2411" i="20" s="1"/>
  <c r="J2412" i="20" a="1"/>
  <c r="J2412" i="20" s="1"/>
  <c r="J2413" i="20" a="1"/>
  <c r="J2413" i="20" s="1"/>
  <c r="J2414" i="20" a="1"/>
  <c r="J2414" i="20" s="1"/>
  <c r="J2415" i="20" a="1"/>
  <c r="J2415" i="20" s="1"/>
  <c r="J2416" i="20" a="1"/>
  <c r="J2416" i="20"/>
  <c r="J2417" i="20" a="1"/>
  <c r="J2417" i="20" s="1"/>
  <c r="J2418" i="20" a="1"/>
  <c r="J2418" i="20" s="1"/>
  <c r="J2419" i="20" a="1"/>
  <c r="J2419" i="20" s="1"/>
  <c r="J2420" i="20" a="1"/>
  <c r="J2420" i="20" s="1"/>
  <c r="J2421" i="20" a="1"/>
  <c r="J2421" i="20" s="1"/>
  <c r="J2422" i="20" a="1"/>
  <c r="J2422" i="20" s="1"/>
  <c r="J2423" i="20" a="1"/>
  <c r="J2423" i="20" s="1"/>
  <c r="J2424" i="20" a="1"/>
  <c r="J2424" i="20"/>
  <c r="J2425" i="20" a="1"/>
  <c r="J2425" i="20" s="1"/>
  <c r="J2426" i="20" a="1"/>
  <c r="J2426" i="20" s="1"/>
  <c r="J2427" i="20" a="1"/>
  <c r="J2427" i="20" s="1"/>
  <c r="J2428" i="20" a="1"/>
  <c r="J2428" i="20" s="1"/>
  <c r="J2429" i="20" a="1"/>
  <c r="J2429" i="20" s="1"/>
  <c r="J2430" i="20" a="1"/>
  <c r="J2430" i="20" s="1"/>
  <c r="J2431" i="20" a="1"/>
  <c r="J2431" i="20" s="1"/>
  <c r="J2432" i="20" a="1"/>
  <c r="J2432" i="20" s="1"/>
  <c r="J2433" i="20" a="1"/>
  <c r="J2433" i="20" s="1"/>
  <c r="J2434" i="20" a="1"/>
  <c r="J2434" i="20" s="1"/>
  <c r="J2435" i="20" a="1"/>
  <c r="J2435" i="20" s="1"/>
  <c r="J2436" i="20" a="1"/>
  <c r="J2436" i="20" s="1"/>
  <c r="J2437" i="20" a="1"/>
  <c r="J2437" i="20" s="1"/>
  <c r="J2438" i="20" a="1"/>
  <c r="J2438" i="20" s="1"/>
  <c r="J2439" i="20" a="1"/>
  <c r="J2439" i="20" s="1"/>
  <c r="J2440" i="20" a="1"/>
  <c r="J2440" i="20" s="1"/>
  <c r="J2441" i="20" a="1"/>
  <c r="J2441" i="20"/>
  <c r="J2442" i="20" a="1"/>
  <c r="J2442" i="20"/>
  <c r="J2443" i="20" a="1"/>
  <c r="J2443" i="20" s="1"/>
  <c r="J2444" i="20" a="1"/>
  <c r="J2444" i="20" s="1"/>
  <c r="J2445" i="20" a="1"/>
  <c r="J2445" i="20" s="1"/>
  <c r="J2446" i="20" a="1"/>
  <c r="J2446" i="20" s="1"/>
  <c r="J2447" i="20" a="1"/>
  <c r="J2447" i="20" s="1"/>
  <c r="J2448" i="20" a="1"/>
  <c r="J2448" i="20"/>
  <c r="J2449" i="20" a="1"/>
  <c r="J2449" i="20" s="1"/>
  <c r="J2450" i="20" a="1"/>
  <c r="J2450" i="20" s="1"/>
  <c r="J2451" i="20" a="1"/>
  <c r="J2451" i="20" s="1"/>
  <c r="J2452" i="20" a="1"/>
  <c r="J2452" i="20" s="1"/>
  <c r="J2453" i="20" a="1"/>
  <c r="J2453" i="20" s="1"/>
  <c r="J2454" i="20" a="1"/>
  <c r="J2454" i="20" s="1"/>
  <c r="J2455" i="20" a="1"/>
  <c r="J2455" i="20" s="1"/>
  <c r="J2456" i="20" a="1"/>
  <c r="J2456" i="20" s="1"/>
  <c r="J2457" i="20" a="1"/>
  <c r="J2457" i="20" s="1"/>
  <c r="J2458" i="20" a="1"/>
  <c r="J2458" i="20" s="1"/>
  <c r="J2459" i="20" a="1"/>
  <c r="J2459" i="20" s="1"/>
  <c r="J2460" i="20" a="1"/>
  <c r="J2460" i="20" s="1"/>
  <c r="J2461" i="20" a="1"/>
  <c r="J2461" i="20" s="1"/>
  <c r="J2462" i="20" a="1"/>
  <c r="J2462" i="20" s="1"/>
  <c r="J2463" i="20" a="1"/>
  <c r="J2463" i="20" s="1"/>
  <c r="J2464" i="20" a="1"/>
  <c r="J2464" i="20" s="1"/>
  <c r="J2465" i="20" a="1"/>
  <c r="J2465" i="20" s="1"/>
  <c r="J2466" i="20" a="1"/>
  <c r="J2466" i="20" s="1"/>
  <c r="J2467" i="20" a="1"/>
  <c r="J2467" i="20" s="1"/>
  <c r="J2468" i="20" a="1"/>
  <c r="J2468" i="20" s="1"/>
  <c r="J2469" i="20" a="1"/>
  <c r="J2469" i="20"/>
  <c r="J2470" i="20" a="1"/>
  <c r="J2470" i="20" s="1"/>
  <c r="J2471" i="20" a="1"/>
  <c r="J2471" i="20" s="1"/>
  <c r="J2472" i="20" a="1"/>
  <c r="J2472" i="20" s="1"/>
  <c r="J2473" i="20" a="1"/>
  <c r="J2473" i="20"/>
  <c r="J2474" i="20" a="1"/>
  <c r="J2474" i="20"/>
  <c r="J2475" i="20" a="1"/>
  <c r="J2475" i="20" s="1"/>
  <c r="J2476" i="20" a="1"/>
  <c r="J2476" i="20" s="1"/>
  <c r="J2477" i="20" a="1"/>
  <c r="J2477" i="20" s="1"/>
  <c r="J2478" i="20" a="1"/>
  <c r="J2478" i="20" s="1"/>
  <c r="J2479" i="20" a="1"/>
  <c r="J2479" i="20" s="1"/>
  <c r="J2480" i="20" a="1"/>
  <c r="J2480" i="20" s="1"/>
  <c r="J2481" i="20" a="1"/>
  <c r="J2481" i="20" s="1"/>
  <c r="J2482" i="20" a="1"/>
  <c r="J2482" i="20" s="1"/>
  <c r="J2483" i="20" a="1"/>
  <c r="J2483" i="20" s="1"/>
  <c r="J2484" i="20" a="1"/>
  <c r="J2484" i="20" s="1"/>
  <c r="J2485" i="20" a="1"/>
  <c r="J2485" i="20" s="1"/>
  <c r="J2486" i="20" a="1"/>
  <c r="J2486" i="20" s="1"/>
  <c r="J2487" i="20" a="1"/>
  <c r="J2487" i="20" s="1"/>
  <c r="J2488" i="20" a="1"/>
  <c r="J2488" i="20" s="1"/>
  <c r="J2489" i="20" a="1"/>
  <c r="J2489" i="20" s="1"/>
  <c r="J2490" i="20" a="1"/>
  <c r="J2490" i="20" s="1"/>
  <c r="J2491" i="20" a="1"/>
  <c r="J2491" i="20" s="1"/>
  <c r="J2492" i="20" a="1"/>
  <c r="J2492" i="20" s="1"/>
  <c r="J2493" i="20" a="1"/>
  <c r="J2493" i="20"/>
  <c r="J2494" i="20" a="1"/>
  <c r="J2494" i="20" s="1"/>
  <c r="J2495" i="20" a="1"/>
  <c r="J2495" i="20" s="1"/>
  <c r="J2496" i="20" a="1"/>
  <c r="J2496" i="20"/>
  <c r="J2497" i="20" a="1"/>
  <c r="J2497" i="20" s="1"/>
  <c r="J2498" i="20" a="1"/>
  <c r="J2498" i="20"/>
  <c r="J2499" i="20" a="1"/>
  <c r="J2499" i="20" s="1"/>
  <c r="J2500" i="20" a="1"/>
  <c r="J2500" i="20" s="1"/>
  <c r="J2501" i="20" a="1"/>
  <c r="J2501" i="20" s="1"/>
  <c r="J2502" i="20" a="1"/>
  <c r="J2502" i="20" s="1"/>
  <c r="J2503" i="20" a="1"/>
  <c r="J2503" i="20" s="1"/>
  <c r="J2504" i="20" a="1"/>
  <c r="J2504" i="20" s="1"/>
  <c r="J2505" i="20" a="1"/>
  <c r="J2505" i="20" s="1"/>
  <c r="J2506" i="20" a="1"/>
  <c r="J2506" i="20" s="1"/>
  <c r="J2507" i="20" a="1"/>
  <c r="J2507" i="20" s="1"/>
  <c r="J2508" i="20" a="1"/>
  <c r="J2508" i="20" s="1"/>
  <c r="J2509" i="20" a="1"/>
  <c r="J2509" i="20" s="1"/>
  <c r="J2510" i="20" a="1"/>
  <c r="J2510" i="20" s="1"/>
  <c r="J2511" i="20" a="1"/>
  <c r="J2511" i="20" s="1"/>
  <c r="J2512" i="20" a="1"/>
  <c r="J2512" i="20" s="1"/>
  <c r="J2513" i="20" a="1"/>
  <c r="J2513" i="20" s="1"/>
  <c r="J2514" i="20" a="1"/>
  <c r="J2514" i="20" s="1"/>
  <c r="J2515" i="20" a="1"/>
  <c r="J2515" i="20" s="1"/>
  <c r="J2516" i="20" a="1"/>
  <c r="J2516" i="20" s="1"/>
  <c r="J2517" i="20" a="1"/>
  <c r="J2517" i="20"/>
  <c r="J2518" i="20" a="1"/>
  <c r="J2518" i="20"/>
  <c r="J2519" i="20" a="1"/>
  <c r="J2519" i="20" s="1"/>
  <c r="J2520" i="20" a="1"/>
  <c r="J2520" i="20" s="1"/>
  <c r="J2521" i="20" a="1"/>
  <c r="J2521" i="20"/>
  <c r="J2522" i="20" a="1"/>
  <c r="J2522" i="20" s="1"/>
  <c r="J2523" i="20" a="1"/>
  <c r="J2523" i="20" s="1"/>
  <c r="J2524" i="20" a="1"/>
  <c r="J2524" i="20" s="1"/>
  <c r="J2525" i="20" a="1"/>
  <c r="J2525" i="20" s="1"/>
  <c r="J2526" i="20" a="1"/>
  <c r="J2526" i="20" s="1"/>
  <c r="J2527" i="20" a="1"/>
  <c r="J2527" i="20"/>
  <c r="J2528" i="20" a="1"/>
  <c r="J2528" i="20" s="1"/>
  <c r="J2529" i="20" a="1"/>
  <c r="J2529" i="20" s="1"/>
  <c r="J2530" i="20" a="1"/>
  <c r="J2530" i="20"/>
  <c r="J2531" i="20" a="1"/>
  <c r="J2531" i="20" s="1"/>
  <c r="J2532" i="20" a="1"/>
  <c r="J2532" i="20" s="1"/>
  <c r="J2533" i="20" a="1"/>
  <c r="J2533" i="20" s="1"/>
  <c r="J2534" i="20" a="1"/>
  <c r="J2534" i="20" s="1"/>
  <c r="J2535" i="20" a="1"/>
  <c r="J2535" i="20"/>
  <c r="J2536" i="20" a="1"/>
  <c r="J2536" i="20" s="1"/>
  <c r="J2537" i="20" a="1"/>
  <c r="J2537" i="20" s="1"/>
  <c r="J2538" i="20" a="1"/>
  <c r="J2538" i="20" s="1"/>
  <c r="J2539" i="20" a="1"/>
  <c r="J2539" i="20" s="1"/>
  <c r="J2540" i="20" a="1"/>
  <c r="J2540" i="20" s="1"/>
  <c r="J2541" i="20" a="1"/>
  <c r="J2541" i="20"/>
  <c r="J2542" i="20" a="1"/>
  <c r="J2542" i="20" s="1"/>
  <c r="J2543" i="20" a="1"/>
  <c r="J2543" i="20" s="1"/>
  <c r="J2544" i="20" a="1"/>
  <c r="J2544" i="20" s="1"/>
  <c r="J2545" i="20" a="1"/>
  <c r="J2545" i="20" s="1"/>
  <c r="J2546" i="20" a="1"/>
  <c r="J2546" i="20" s="1"/>
  <c r="J2547" i="20" a="1"/>
  <c r="J2547" i="20" s="1"/>
  <c r="J2548" i="20" a="1"/>
  <c r="J2548" i="20" s="1"/>
  <c r="J2549" i="20" a="1"/>
  <c r="J2549" i="20"/>
  <c r="J2550" i="20" a="1"/>
  <c r="J2550" i="20"/>
  <c r="J2551" i="20" a="1"/>
  <c r="J2551" i="20" s="1"/>
  <c r="J2552" i="20" a="1"/>
  <c r="J2552" i="20" s="1"/>
  <c r="J2553" i="20" a="1"/>
  <c r="J2553" i="20" s="1"/>
  <c r="J2554" i="20" a="1"/>
  <c r="J2554" i="20" s="1"/>
  <c r="J2555" i="20" a="1"/>
  <c r="J2555" i="20" s="1"/>
  <c r="J2556" i="20" a="1"/>
  <c r="J2556" i="20" s="1"/>
  <c r="J2557" i="20" a="1"/>
  <c r="J2557" i="20" s="1"/>
  <c r="J2558" i="20" a="1"/>
  <c r="J2558" i="20" s="1"/>
  <c r="J2559" i="20" a="1"/>
  <c r="J2559" i="20" s="1"/>
  <c r="J2560" i="20" a="1"/>
  <c r="J2560" i="20" s="1"/>
  <c r="J2561" i="20" a="1"/>
  <c r="J2561" i="20" s="1"/>
  <c r="J2562" i="20" a="1"/>
  <c r="J2562" i="20"/>
  <c r="J2563" i="20" a="1"/>
  <c r="J2563" i="20" s="1"/>
  <c r="J2564" i="20" a="1"/>
  <c r="J2564" i="20" s="1"/>
  <c r="J2565" i="20" a="1"/>
  <c r="J2565" i="20" s="1"/>
  <c r="J2566" i="20" a="1"/>
  <c r="J2566" i="20" s="1"/>
  <c r="J2567" i="20" a="1"/>
  <c r="J2567" i="20"/>
  <c r="J2568" i="20" a="1"/>
  <c r="J2568" i="20" s="1"/>
  <c r="J2569" i="20" a="1"/>
  <c r="J2569" i="20" s="1"/>
  <c r="J2570" i="20" a="1"/>
  <c r="J2570" i="20" s="1"/>
  <c r="J2571" i="20" a="1"/>
  <c r="J2571" i="20"/>
  <c r="J2572" i="20" a="1"/>
  <c r="J2572" i="20" s="1"/>
  <c r="J2573" i="20" a="1"/>
  <c r="J2573" i="20"/>
  <c r="J2574" i="20" a="1"/>
  <c r="J2574" i="20" s="1"/>
  <c r="J2575" i="20" a="1"/>
  <c r="J2575" i="20" s="1"/>
  <c r="J2576" i="20" a="1"/>
  <c r="J2576" i="20" s="1"/>
  <c r="J2577" i="20" a="1"/>
  <c r="J2577" i="20" s="1"/>
  <c r="J2578" i="20" a="1"/>
  <c r="J2578" i="20" s="1"/>
  <c r="J2579" i="20" a="1"/>
  <c r="J2579" i="20" s="1"/>
  <c r="J2580" i="20" a="1"/>
  <c r="J2580" i="20" s="1"/>
  <c r="J2581" i="20" a="1"/>
  <c r="J2581" i="20"/>
  <c r="J2582" i="20" a="1"/>
  <c r="J2582" i="20" s="1"/>
  <c r="J2583" i="20" a="1"/>
  <c r="J2583" i="20" s="1"/>
  <c r="J2584" i="20" a="1"/>
  <c r="J2584" i="20" s="1"/>
  <c r="J2585" i="20" a="1"/>
  <c r="J2585" i="20"/>
  <c r="J2586" i="20" a="1"/>
  <c r="J2586" i="20" s="1"/>
  <c r="J2587" i="20" a="1"/>
  <c r="J2587" i="20" s="1"/>
  <c r="J2588" i="20" a="1"/>
  <c r="J2588" i="20" s="1"/>
  <c r="J2589" i="20" a="1"/>
  <c r="J2589" i="20" s="1"/>
  <c r="J2590" i="20" a="1"/>
  <c r="J2590" i="20"/>
  <c r="J2591" i="20" a="1"/>
  <c r="J2591" i="20"/>
  <c r="J2592" i="20" a="1"/>
  <c r="J2592" i="20" s="1"/>
  <c r="J2593" i="20" a="1"/>
  <c r="J2593" i="20" s="1"/>
  <c r="J2594" i="20" a="1"/>
  <c r="J2594" i="20" s="1"/>
  <c r="J2595" i="20" a="1"/>
  <c r="J2595" i="20" s="1"/>
  <c r="J2596" i="20" a="1"/>
  <c r="J2596" i="20" s="1"/>
  <c r="J2597" i="20" a="1"/>
  <c r="J2597" i="20" s="1"/>
  <c r="J2598" i="20" a="1"/>
  <c r="J2598" i="20" s="1"/>
  <c r="J2599" i="20" a="1"/>
  <c r="J2599" i="20"/>
  <c r="J2600" i="20" a="1"/>
  <c r="J2600" i="20" s="1"/>
  <c r="J2601" i="20" a="1"/>
  <c r="J2601" i="20" s="1"/>
  <c r="J2602" i="20" a="1"/>
  <c r="J2602" i="20" s="1"/>
  <c r="J2603" i="20" a="1"/>
  <c r="J2603" i="20" s="1"/>
  <c r="J2604" i="20" a="1"/>
  <c r="J2604" i="20" s="1"/>
  <c r="J2605" i="20" a="1"/>
  <c r="J2605" i="20"/>
  <c r="J2606" i="20" a="1"/>
  <c r="J2606" i="20" s="1"/>
  <c r="J2607" i="20" a="1"/>
  <c r="J2607" i="20" s="1"/>
  <c r="J2608" i="20" a="1"/>
  <c r="J2608" i="20" s="1"/>
  <c r="J2609" i="20" a="1"/>
  <c r="J2609" i="20" s="1"/>
  <c r="J2610" i="20" a="1"/>
  <c r="J2610" i="20" s="1"/>
  <c r="J2611" i="20" a="1"/>
  <c r="J2611" i="20" s="1"/>
  <c r="J2612" i="20" a="1"/>
  <c r="J2612" i="20" s="1"/>
  <c r="J2613" i="20" a="1"/>
  <c r="J2613" i="20"/>
  <c r="J2614" i="20" a="1"/>
  <c r="J2614" i="20" s="1"/>
  <c r="J2615" i="20" a="1"/>
  <c r="J2615" i="20" s="1"/>
  <c r="J2616" i="20" a="1"/>
  <c r="J2616" i="20" s="1"/>
  <c r="J2617" i="20" a="1"/>
  <c r="J2617" i="20"/>
  <c r="J2618" i="20" a="1"/>
  <c r="J2618" i="20" s="1"/>
  <c r="J2619" i="20" a="1"/>
  <c r="J2619" i="20" s="1"/>
  <c r="J2620" i="20" a="1"/>
  <c r="J2620" i="20" s="1"/>
  <c r="J2621" i="20" a="1"/>
  <c r="J2621" i="20" s="1"/>
  <c r="J2622" i="20" a="1"/>
  <c r="J2622" i="20" s="1"/>
  <c r="J2623" i="20" a="1"/>
  <c r="J2623" i="20"/>
  <c r="J2624" i="20" a="1"/>
  <c r="J2624" i="20" s="1"/>
  <c r="J2625" i="20" a="1"/>
  <c r="J2625" i="20" s="1"/>
  <c r="J2626" i="20" a="1"/>
  <c r="J2626" i="20" s="1"/>
  <c r="J2627" i="20" a="1"/>
  <c r="J2627" i="20" s="1"/>
  <c r="J2628" i="20" a="1"/>
  <c r="J2628" i="20" s="1"/>
  <c r="J2629" i="20" a="1"/>
  <c r="J2629" i="20" s="1"/>
  <c r="J2630" i="20" a="1"/>
  <c r="J2630" i="20" s="1"/>
  <c r="J2631" i="20" a="1"/>
  <c r="J2631" i="20"/>
  <c r="J2632" i="20" a="1"/>
  <c r="J2632" i="20" s="1"/>
  <c r="J2633" i="20" a="1"/>
  <c r="J2633" i="20" s="1"/>
  <c r="J2634" i="20" a="1"/>
  <c r="J2634" i="20" s="1"/>
  <c r="J2635" i="20" a="1"/>
  <c r="J2635" i="20"/>
  <c r="J2636" i="20" a="1"/>
  <c r="J2636" i="20" s="1"/>
  <c r="J2637" i="20" a="1"/>
  <c r="J2637" i="20"/>
  <c r="J2638" i="20" a="1"/>
  <c r="J2638" i="20" s="1"/>
  <c r="J2639" i="20" a="1"/>
  <c r="J2639" i="20" s="1"/>
  <c r="J2640" i="20" a="1"/>
  <c r="J2640" i="20" s="1"/>
  <c r="J2641" i="20" a="1"/>
  <c r="J2641" i="20" s="1"/>
  <c r="J2642" i="20" a="1"/>
  <c r="J2642" i="20" s="1"/>
  <c r="J2643" i="20" a="1"/>
  <c r="J2643" i="20" s="1"/>
  <c r="J2644" i="20" a="1"/>
  <c r="J2644" i="20" s="1"/>
  <c r="J2645" i="20" a="1"/>
  <c r="J2645" i="20" s="1"/>
  <c r="J2646" i="20" a="1"/>
  <c r="J2646" i="20"/>
  <c r="J2647" i="20" a="1"/>
  <c r="J2647" i="20" s="1"/>
  <c r="J2648" i="20" a="1"/>
  <c r="J2648" i="20" s="1"/>
  <c r="J2649" i="20" a="1"/>
  <c r="J2649" i="20"/>
  <c r="J2650" i="20" a="1"/>
  <c r="J2650" i="20" s="1"/>
  <c r="J2651" i="20" a="1"/>
  <c r="J2651" i="20" s="1"/>
  <c r="J2652" i="20" a="1"/>
  <c r="J2652" i="20" s="1"/>
  <c r="J2653" i="20" a="1"/>
  <c r="J2653" i="20" s="1"/>
  <c r="J2654" i="20" a="1"/>
  <c r="J2654" i="20"/>
  <c r="J2655" i="20" a="1"/>
  <c r="J2655" i="20"/>
  <c r="J2656" i="20" a="1"/>
  <c r="J2656" i="20" s="1"/>
  <c r="J2657" i="20" a="1"/>
  <c r="J2657" i="20" s="1"/>
  <c r="J2658" i="20" a="1"/>
  <c r="J2658" i="20"/>
  <c r="J2659" i="20" a="1"/>
  <c r="J2659" i="20" s="1"/>
  <c r="J2660" i="20" a="1"/>
  <c r="J2660" i="20" s="1"/>
  <c r="J2661" i="20" a="1"/>
  <c r="J2661" i="20" s="1"/>
  <c r="J2662" i="20" a="1"/>
  <c r="J2662" i="20" s="1"/>
  <c r="J2663" i="20" a="1"/>
  <c r="J2663" i="20" s="1"/>
  <c r="J2664" i="20" a="1"/>
  <c r="J2664" i="20" s="1"/>
  <c r="J2665" i="20" a="1"/>
  <c r="J2665" i="20" s="1"/>
  <c r="J2666" i="20" a="1"/>
  <c r="J2666" i="20" s="1"/>
  <c r="J2667" i="20" a="1"/>
  <c r="J2667" i="20"/>
  <c r="J2668" i="20" a="1"/>
  <c r="J2668" i="20" s="1"/>
  <c r="J2669" i="20" a="1"/>
  <c r="J2669" i="20" s="1"/>
  <c r="J2670" i="20" a="1"/>
  <c r="J2670" i="20" s="1"/>
  <c r="J2671" i="20" a="1"/>
  <c r="J2671" i="20" s="1"/>
  <c r="J2672" i="20" a="1"/>
  <c r="J2672" i="20" s="1"/>
  <c r="J2673" i="20" a="1"/>
  <c r="J2673" i="20" s="1"/>
  <c r="J2674" i="20" a="1"/>
  <c r="J2674" i="20" s="1"/>
  <c r="J2675" i="20" a="1"/>
  <c r="J2675" i="20" s="1"/>
  <c r="J2676" i="20" a="1"/>
  <c r="J2676" i="20" s="1"/>
  <c r="J2677" i="20" a="1"/>
  <c r="J2677" i="20" s="1"/>
  <c r="J2678" i="20" a="1"/>
  <c r="J2678" i="20" s="1"/>
  <c r="J2679" i="20" a="1"/>
  <c r="J2679" i="20" s="1"/>
  <c r="J2680" i="20" a="1"/>
  <c r="J2680" i="20" s="1"/>
  <c r="J2681" i="20" a="1"/>
  <c r="J2681" i="20"/>
  <c r="J2682" i="20" a="1"/>
  <c r="J2682" i="20" s="1"/>
  <c r="J2683" i="20" a="1"/>
  <c r="J2683" i="20" s="1"/>
  <c r="J2684" i="20" a="1"/>
  <c r="J2684" i="20" s="1"/>
  <c r="J2685" i="20" a="1"/>
  <c r="J2685" i="20" s="1"/>
  <c r="J2686" i="20" a="1"/>
  <c r="J2686" i="20"/>
  <c r="J2687" i="20" a="1"/>
  <c r="J2687" i="20"/>
  <c r="J2688" i="20" a="1"/>
  <c r="J2688" i="20" s="1"/>
  <c r="J2689" i="20" a="1"/>
  <c r="J2689" i="20" s="1"/>
  <c r="J2690" i="20" a="1"/>
  <c r="J2690" i="20" s="1"/>
  <c r="J2691" i="20" a="1"/>
  <c r="J2691" i="20" s="1"/>
  <c r="J2692" i="20" a="1"/>
  <c r="J2692" i="20" s="1"/>
  <c r="J2693" i="20" a="1"/>
  <c r="J2693" i="20" s="1"/>
  <c r="J2694" i="20" a="1"/>
  <c r="J2694" i="20" s="1"/>
  <c r="J2695" i="20" a="1"/>
  <c r="J2695" i="20" s="1"/>
  <c r="J2696" i="20" a="1"/>
  <c r="J2696" i="20" s="1"/>
  <c r="J2697" i="20" a="1"/>
  <c r="J2697" i="20" s="1"/>
  <c r="J2698" i="20" a="1"/>
  <c r="J2698" i="20" s="1"/>
  <c r="J2699" i="20" a="1"/>
  <c r="J2699" i="20"/>
  <c r="J2700" i="20" a="1"/>
  <c r="J2700" i="20" s="1"/>
  <c r="J2701" i="20" a="1"/>
  <c r="J2701" i="20" s="1"/>
  <c r="J2702" i="20" a="1"/>
  <c r="J2702" i="20" s="1"/>
  <c r="J2703" i="20" a="1"/>
  <c r="J2703" i="20" s="1"/>
  <c r="J2704" i="20" a="1"/>
  <c r="J2704" i="20" s="1"/>
  <c r="J2705" i="20" a="1"/>
  <c r="J2705" i="20" s="1"/>
  <c r="J2706" i="20" a="1"/>
  <c r="J2706" i="20" s="1"/>
  <c r="J2707" i="20" a="1"/>
  <c r="J2707" i="20" s="1"/>
  <c r="J2708" i="20" a="1"/>
  <c r="J2708" i="20" s="1"/>
  <c r="J2709" i="20" a="1"/>
  <c r="J2709" i="20" s="1"/>
  <c r="J2710" i="20" a="1"/>
  <c r="J2710" i="20" s="1"/>
  <c r="J2711" i="20" a="1"/>
  <c r="J2711" i="20" s="1"/>
  <c r="J2712" i="20" a="1"/>
  <c r="J2712" i="20" s="1"/>
  <c r="J2713" i="20" a="1"/>
  <c r="J2713" i="20"/>
  <c r="J2714" i="20" a="1"/>
  <c r="J2714" i="20" s="1"/>
  <c r="J2715" i="20" a="1"/>
  <c r="J2715" i="20" s="1"/>
  <c r="J2716" i="20" a="1"/>
  <c r="J2716" i="20" s="1"/>
  <c r="J2717" i="20" a="1"/>
  <c r="J2717" i="20" s="1"/>
  <c r="J2718" i="20" a="1"/>
  <c r="J2718" i="20"/>
  <c r="J2719" i="20" a="1"/>
  <c r="J2719" i="20" s="1"/>
  <c r="J2720" i="20" a="1"/>
  <c r="J2720" i="20" s="1"/>
  <c r="J2721" i="20" a="1"/>
  <c r="J2721" i="20" s="1"/>
  <c r="J2722" i="20" a="1"/>
  <c r="J2722" i="20" s="1"/>
  <c r="J2723" i="20" a="1"/>
  <c r="J2723" i="20" s="1"/>
  <c r="J2724" i="20" a="1"/>
  <c r="J2724" i="20" s="1"/>
  <c r="J2725" i="20" a="1"/>
  <c r="J2725" i="20" s="1"/>
  <c r="J2726" i="20" a="1"/>
  <c r="J2726" i="20" s="1"/>
  <c r="J2727" i="20" a="1"/>
  <c r="J2727" i="20" s="1"/>
  <c r="J2728" i="20" a="1"/>
  <c r="J2728" i="20" s="1"/>
  <c r="J2729" i="20" a="1"/>
  <c r="J2729" i="20" s="1"/>
  <c r="J2730" i="20" a="1"/>
  <c r="J2730" i="20" s="1"/>
  <c r="J2731" i="20" a="1"/>
  <c r="J2731" i="20"/>
  <c r="J2732" i="20" a="1"/>
  <c r="J2732" i="20" s="1"/>
  <c r="J2733" i="20" a="1"/>
  <c r="J2733" i="20" s="1"/>
  <c r="J2734" i="20" a="1"/>
  <c r="J2734" i="20" s="1"/>
  <c r="J2735" i="20" a="1"/>
  <c r="J2735" i="20" s="1"/>
  <c r="J2736" i="20" a="1"/>
  <c r="J2736" i="20" s="1"/>
  <c r="J2737" i="20" a="1"/>
  <c r="J2737" i="20" s="1"/>
  <c r="J2738" i="20" a="1"/>
  <c r="J2738" i="20" s="1"/>
  <c r="J2739" i="20" a="1"/>
  <c r="J2739" i="20" s="1"/>
  <c r="J2740" i="20" a="1"/>
  <c r="J2740" i="20" s="1"/>
  <c r="J2741" i="20" a="1"/>
  <c r="J2741" i="20"/>
  <c r="J2742" i="20" a="1"/>
  <c r="J2742" i="20"/>
  <c r="J2743" i="20" a="1"/>
  <c r="J2743" i="20" s="1"/>
  <c r="J2744" i="20" a="1"/>
  <c r="J2744" i="20" s="1"/>
  <c r="J2745" i="20" a="1"/>
  <c r="J2745" i="20" s="1"/>
  <c r="J2746" i="20" a="1"/>
  <c r="J2746" i="20" s="1"/>
  <c r="J2747" i="20" a="1"/>
  <c r="J2747" i="20" s="1"/>
  <c r="J2748" i="20" a="1"/>
  <c r="J2748" i="20" s="1"/>
  <c r="J2749" i="20" a="1"/>
  <c r="J2749" i="20" s="1"/>
  <c r="J2750" i="20" a="1"/>
  <c r="J2750" i="20"/>
  <c r="J2751" i="20" a="1"/>
  <c r="J2751" i="20" s="1"/>
  <c r="J2752" i="20" a="1"/>
  <c r="J2752" i="20" s="1"/>
  <c r="J2753" i="20" a="1"/>
  <c r="J2753" i="20" s="1"/>
  <c r="J2754" i="20" a="1"/>
  <c r="J2754" i="20"/>
  <c r="J2755" i="20" a="1"/>
  <c r="J2755" i="20" s="1"/>
  <c r="J2756" i="20" a="1"/>
  <c r="J2756" i="20" s="1"/>
  <c r="J2757" i="20" a="1"/>
  <c r="J2757" i="20" s="1"/>
  <c r="J2758" i="20" a="1"/>
  <c r="J2758" i="20" s="1"/>
  <c r="J2759" i="20" a="1"/>
  <c r="J2759" i="20"/>
  <c r="J2760" i="20" a="1"/>
  <c r="J2760" i="20" s="1"/>
  <c r="J2761" i="20" a="1"/>
  <c r="J2761" i="20" s="1"/>
  <c r="J2762" i="20" a="1"/>
  <c r="J2762" i="20" s="1"/>
  <c r="J2763" i="20" a="1"/>
  <c r="J2763" i="20"/>
  <c r="J2764" i="20" a="1"/>
  <c r="J2764" i="20" s="1"/>
  <c r="J2765" i="20" a="1"/>
  <c r="J2765" i="20"/>
  <c r="J2766" i="20" a="1"/>
  <c r="J2766" i="20" s="1"/>
  <c r="J2767" i="20" a="1"/>
  <c r="J2767" i="20" s="1"/>
  <c r="J2768" i="20" a="1"/>
  <c r="J2768" i="20" s="1"/>
  <c r="J2769" i="20" a="1"/>
  <c r="J2769" i="20" s="1"/>
  <c r="J2770" i="20" a="1"/>
  <c r="J2770" i="20" s="1"/>
  <c r="J2771" i="20" a="1"/>
  <c r="J2771" i="20" s="1"/>
  <c r="J2772" i="20" a="1"/>
  <c r="J2772" i="20" s="1"/>
  <c r="J2773" i="20" a="1"/>
  <c r="J2773" i="20" s="1"/>
  <c r="J2774" i="20" a="1"/>
  <c r="J2774" i="20"/>
  <c r="J2775" i="20" a="1"/>
  <c r="J2775" i="20" s="1"/>
  <c r="J2776" i="20" a="1"/>
  <c r="J2776" i="20" s="1"/>
  <c r="J2777" i="20" a="1"/>
  <c r="J2777" i="20" s="1"/>
  <c r="J2778" i="20" a="1"/>
  <c r="J2778" i="20" s="1"/>
  <c r="J2779" i="20" a="1"/>
  <c r="J2779" i="20" s="1"/>
  <c r="J2780" i="20" a="1"/>
  <c r="J2780" i="20" s="1"/>
  <c r="J2781" i="20" a="1"/>
  <c r="J2781" i="20" s="1"/>
  <c r="J2782" i="20" a="1"/>
  <c r="J2782" i="20" s="1"/>
  <c r="J2783" i="20" a="1"/>
  <c r="J2783" i="20" s="1"/>
  <c r="J2784" i="20" a="1"/>
  <c r="J2784" i="20" s="1"/>
  <c r="J2785" i="20" a="1"/>
  <c r="J2785" i="20" s="1"/>
  <c r="J2786" i="20" a="1"/>
  <c r="J2786" i="20"/>
  <c r="J2787" i="20" a="1"/>
  <c r="J2787" i="20" s="1"/>
  <c r="J2788" i="20" a="1"/>
  <c r="J2788" i="20" s="1"/>
  <c r="J2789" i="20" a="1"/>
  <c r="J2789" i="20" s="1"/>
  <c r="J2790" i="20" a="1"/>
  <c r="J2790" i="20" s="1"/>
  <c r="J2791" i="20" a="1"/>
  <c r="J2791" i="20" s="1"/>
  <c r="J2792" i="20" a="1"/>
  <c r="J2792" i="20" s="1"/>
  <c r="J2793" i="20" a="1"/>
  <c r="J2793" i="20" s="1"/>
  <c r="J2794" i="20" a="1"/>
  <c r="J2794" i="20" s="1"/>
  <c r="J2795" i="20" a="1"/>
  <c r="J2795" i="20" s="1"/>
  <c r="J2796" i="20" a="1"/>
  <c r="J2796" i="20" s="1"/>
  <c r="J2797" i="20" a="1"/>
  <c r="J2797" i="20" s="1"/>
  <c r="J2798" i="20" a="1"/>
  <c r="J2798" i="20" s="1"/>
  <c r="J2799" i="20" a="1"/>
  <c r="J2799" i="20" s="1"/>
  <c r="J2800" i="20" a="1"/>
  <c r="J2800" i="20" s="1"/>
  <c r="J2801" i="20" a="1"/>
  <c r="J2801" i="20" s="1"/>
  <c r="J2802" i="20" a="1"/>
  <c r="J2802" i="20" s="1"/>
  <c r="J2803" i="20" a="1"/>
  <c r="J2803" i="20" s="1"/>
  <c r="J2804" i="20" a="1"/>
  <c r="J2804" i="20" s="1"/>
  <c r="J2805" i="20" a="1"/>
  <c r="J2805" i="20"/>
  <c r="J2806" i="20" a="1"/>
  <c r="J2806" i="20"/>
  <c r="J2807" i="20" a="1"/>
  <c r="J2807" i="20" s="1"/>
  <c r="J2808" i="20" a="1"/>
  <c r="J2808" i="20" s="1"/>
  <c r="J2809" i="20" a="1"/>
  <c r="J2809" i="20"/>
  <c r="J2810" i="20" a="1"/>
  <c r="J2810" i="20" s="1"/>
  <c r="J2811" i="20" a="1"/>
  <c r="J2811" i="20" s="1"/>
  <c r="J2812" i="20" a="1"/>
  <c r="J2812" i="20" s="1"/>
  <c r="J2813" i="20" a="1"/>
  <c r="J2813" i="20" s="1"/>
  <c r="J2814" i="20" a="1"/>
  <c r="J2814" i="20" s="1"/>
  <c r="J2815" i="20" a="1"/>
  <c r="J2815" i="20"/>
  <c r="J2816" i="20" a="1"/>
  <c r="J2816" i="20" s="1"/>
  <c r="J2817" i="20" a="1"/>
  <c r="J2817" i="20" s="1"/>
  <c r="J2818" i="20" a="1"/>
  <c r="J2818" i="20"/>
  <c r="J2819" i="20" a="1"/>
  <c r="J2819" i="20" s="1"/>
  <c r="J2820" i="20" a="1"/>
  <c r="J2820" i="20" s="1"/>
  <c r="J2821" i="20" a="1"/>
  <c r="J2821" i="20" s="1"/>
  <c r="J2822" i="20" a="1"/>
  <c r="J2822" i="20" s="1"/>
  <c r="J2823" i="20" a="1"/>
  <c r="J2823" i="20"/>
  <c r="J2824" i="20" a="1"/>
  <c r="J2824" i="20" s="1"/>
  <c r="J2825" i="20" a="1"/>
  <c r="J2825" i="20" s="1"/>
  <c r="J2826" i="20" a="1"/>
  <c r="J2826" i="20" s="1"/>
  <c r="J2827" i="20" a="1"/>
  <c r="J2827" i="20" s="1"/>
  <c r="J2828" i="20" a="1"/>
  <c r="J2828" i="20" s="1"/>
  <c r="J2829" i="20" a="1"/>
  <c r="J2829" i="20" s="1"/>
  <c r="J2830" i="20" a="1"/>
  <c r="J2830" i="20" s="1"/>
  <c r="J2831" i="20" a="1"/>
  <c r="J2831" i="20" s="1"/>
  <c r="J2832" i="20" a="1"/>
  <c r="J2832" i="20" s="1"/>
  <c r="J2833" i="20" a="1"/>
  <c r="J2833" i="20" s="1"/>
  <c r="J2834" i="20" a="1"/>
  <c r="J2834" i="20" s="1"/>
  <c r="J2835" i="20" a="1"/>
  <c r="J2835" i="20" s="1"/>
  <c r="J2836" i="20" a="1"/>
  <c r="J2836" i="20" s="1"/>
  <c r="J2837" i="20" a="1"/>
  <c r="J2837" i="20"/>
  <c r="J2838" i="20" a="1"/>
  <c r="J2838" i="20"/>
  <c r="J2839" i="20" a="1"/>
  <c r="J2839" i="20" s="1"/>
  <c r="J2840" i="20" a="1"/>
  <c r="J2840" i="20" s="1"/>
  <c r="J2841" i="20" a="1"/>
  <c r="J2841" i="20"/>
  <c r="J2842" i="20" a="1"/>
  <c r="J2842" i="20" s="1"/>
  <c r="J2843" i="20" a="1"/>
  <c r="J2843" i="20" s="1"/>
  <c r="J2844" i="20" a="1"/>
  <c r="J2844" i="20" s="1"/>
  <c r="J2845" i="20" a="1"/>
  <c r="J2845" i="20" s="1"/>
  <c r="J2846" i="20" a="1"/>
  <c r="J2846" i="20" s="1"/>
  <c r="J2847" i="20" a="1"/>
  <c r="J2847" i="20"/>
  <c r="J2848" i="20" a="1"/>
  <c r="J2848" i="20" s="1"/>
  <c r="J2849" i="20" a="1"/>
  <c r="J2849" i="20" s="1"/>
  <c r="J2850" i="20" a="1"/>
  <c r="J2850" i="20"/>
  <c r="J2851" i="20" a="1"/>
  <c r="J2851" i="20" s="1"/>
  <c r="J2852" i="20" a="1"/>
  <c r="J2852" i="20" s="1"/>
  <c r="J2853" i="20" a="1"/>
  <c r="J2853" i="20" s="1"/>
  <c r="J2854" i="20" a="1"/>
  <c r="J2854" i="20" s="1"/>
  <c r="J2855" i="20" a="1"/>
  <c r="J2855" i="20"/>
  <c r="J2856" i="20" a="1"/>
  <c r="J2856" i="20" s="1"/>
  <c r="J2857" i="20" a="1"/>
  <c r="J2857" i="20" s="1"/>
  <c r="J2858" i="20" a="1"/>
  <c r="J2858" i="20" s="1"/>
  <c r="J2859" i="20" a="1"/>
  <c r="J2859" i="20" s="1"/>
  <c r="J2860" i="20" a="1"/>
  <c r="J2860" i="20" s="1"/>
  <c r="J2861" i="20" a="1"/>
  <c r="J2861" i="20"/>
  <c r="J2862" i="20" a="1"/>
  <c r="J2862" i="20" s="1"/>
  <c r="J2863" i="20" a="1"/>
  <c r="J2863" i="20" s="1"/>
  <c r="J2864" i="20" a="1"/>
  <c r="J2864" i="20" s="1"/>
  <c r="J2865" i="20" a="1"/>
  <c r="J2865" i="20" s="1"/>
  <c r="J2866" i="20" a="1"/>
  <c r="J2866" i="20" s="1"/>
  <c r="J2867" i="20" a="1"/>
  <c r="J2867" i="20" s="1"/>
  <c r="J2868" i="20" a="1"/>
  <c r="J2868" i="20" s="1"/>
  <c r="J2869" i="20" a="1"/>
  <c r="J2869" i="20"/>
  <c r="J2870" i="20" a="1"/>
  <c r="J2870" i="20" s="1"/>
  <c r="J2871" i="20" a="1"/>
  <c r="J2871" i="20" s="1"/>
  <c r="J2872" i="20" a="1"/>
  <c r="J2872" i="20" s="1"/>
  <c r="J2873" i="20" a="1"/>
  <c r="J2873" i="20"/>
  <c r="J2874" i="20" a="1"/>
  <c r="J2874" i="20"/>
  <c r="J2875" i="20" a="1"/>
  <c r="J2875" i="20" s="1"/>
  <c r="J2876" i="20" a="1"/>
  <c r="J2876" i="20" s="1"/>
  <c r="J2877" i="20" a="1"/>
  <c r="J2877" i="20" s="1"/>
  <c r="J2878" i="20" a="1"/>
  <c r="J2878" i="20" s="1"/>
  <c r="J2879" i="20" a="1"/>
  <c r="J2879" i="20"/>
  <c r="J2880" i="20" a="1"/>
  <c r="J2880" i="20" s="1"/>
  <c r="J2881" i="20" a="1"/>
  <c r="J2881" i="20" s="1"/>
  <c r="J2882" i="20" a="1"/>
  <c r="J2882" i="20"/>
  <c r="J2883" i="20" a="1"/>
  <c r="J2883" i="20" s="1"/>
  <c r="J2884" i="20" a="1"/>
  <c r="J2884" i="20" s="1"/>
  <c r="J2885" i="20" a="1"/>
  <c r="J2885" i="20" s="1"/>
  <c r="J2886" i="20" a="1"/>
  <c r="J2886" i="20" s="1"/>
  <c r="J2887" i="20" a="1"/>
  <c r="J2887" i="20" s="1"/>
  <c r="J2888" i="20" a="1"/>
  <c r="J2888" i="20" s="1"/>
  <c r="J2889" i="20" a="1"/>
  <c r="J2889" i="20" s="1"/>
  <c r="J2890" i="20" a="1"/>
  <c r="J2890" i="20" s="1"/>
  <c r="J2891" i="20" a="1"/>
  <c r="J2891" i="20"/>
  <c r="J2892" i="20" a="1"/>
  <c r="J2892" i="20" s="1"/>
  <c r="J2893" i="20" a="1"/>
  <c r="J2893" i="20"/>
  <c r="J2894" i="20" a="1"/>
  <c r="J2894" i="20" s="1"/>
  <c r="J2895" i="20" a="1"/>
  <c r="J2895" i="20" s="1"/>
  <c r="J2896" i="20" a="1"/>
  <c r="J2896" i="20" s="1"/>
  <c r="J2897" i="20" a="1"/>
  <c r="J2897" i="20"/>
  <c r="J2898" i="20" a="1"/>
  <c r="J2898" i="20" s="1"/>
  <c r="J2899" i="20" a="1"/>
  <c r="J2899" i="20" s="1"/>
  <c r="J2900" i="20" a="1"/>
  <c r="J2900" i="20" s="1"/>
  <c r="J2901" i="20" a="1"/>
  <c r="J2901" i="20" s="1"/>
  <c r="J2902" i="20" a="1"/>
  <c r="J2902" i="20"/>
  <c r="J2903" i="20" a="1"/>
  <c r="J2903" i="20" s="1"/>
  <c r="J2904" i="20" a="1"/>
  <c r="J2904" i="20" s="1"/>
  <c r="J2905" i="20" a="1"/>
  <c r="J2905" i="20"/>
  <c r="J2906" i="20" a="1"/>
  <c r="J2906" i="20" s="1"/>
  <c r="J2907" i="20" a="1"/>
  <c r="J2907" i="20" s="1"/>
  <c r="J2908" i="20" a="1"/>
  <c r="J2908" i="20" s="1"/>
  <c r="J2909" i="20" a="1"/>
  <c r="J2909" i="20" s="1"/>
  <c r="J2910" i="20" a="1"/>
  <c r="J2910" i="20" s="1"/>
  <c r="J2911" i="20" a="1"/>
  <c r="J2911" i="20" s="1"/>
  <c r="J2912" i="20" a="1"/>
  <c r="J2912" i="20" s="1"/>
  <c r="J2913" i="20" a="1"/>
  <c r="J2913" i="20" s="1"/>
  <c r="J2914" i="20" a="1"/>
  <c r="J2914" i="20"/>
  <c r="J2915" i="20" a="1"/>
  <c r="J2915" i="20" s="1"/>
  <c r="J2916" i="20" a="1"/>
  <c r="J2916" i="20" s="1"/>
  <c r="J2917" i="20" a="1"/>
  <c r="J2917" i="20" s="1"/>
  <c r="J2918" i="20" a="1"/>
  <c r="J2918" i="20" s="1"/>
  <c r="J2919" i="20" a="1"/>
  <c r="J2919" i="20"/>
  <c r="J2920" i="20" a="1"/>
  <c r="J2920" i="20" s="1"/>
  <c r="J2921" i="20" a="1"/>
  <c r="J2921" i="20" s="1"/>
  <c r="J2922" i="20" a="1"/>
  <c r="J2922" i="20" s="1"/>
  <c r="J2923" i="20" a="1"/>
  <c r="J2923" i="20" s="1"/>
  <c r="J2924" i="20" a="1"/>
  <c r="J2924" i="20" s="1"/>
  <c r="J2925" i="20" a="1"/>
  <c r="J2925" i="20"/>
  <c r="J2926" i="20" a="1"/>
  <c r="J2926" i="20" s="1"/>
  <c r="J2927" i="20" a="1"/>
  <c r="J2927" i="20" s="1"/>
  <c r="J2928" i="20" a="1"/>
  <c r="J2928" i="20" s="1"/>
  <c r="J2929" i="20" a="1"/>
  <c r="J2929" i="20" s="1"/>
  <c r="J2930" i="20" a="1"/>
  <c r="J2930" i="20"/>
  <c r="J2931" i="20" a="1"/>
  <c r="J2931" i="20" s="1"/>
  <c r="J2932" i="20" a="1"/>
  <c r="J2932" i="20" s="1"/>
  <c r="J2933" i="20" a="1"/>
  <c r="J2933" i="20"/>
  <c r="J2934" i="20" a="1"/>
  <c r="J2934" i="20" s="1"/>
  <c r="J2935" i="20" a="1"/>
  <c r="J2935" i="20" s="1"/>
  <c r="J2936" i="20" a="1"/>
  <c r="J2936" i="20" s="1"/>
  <c r="J2937" i="20" a="1"/>
  <c r="J2937" i="20" s="1"/>
  <c r="J2938" i="20" a="1"/>
  <c r="J2938" i="20"/>
  <c r="J2939" i="20" a="1"/>
  <c r="J2939" i="20" s="1"/>
  <c r="J2940" i="20" a="1"/>
  <c r="J2940" i="20" s="1"/>
  <c r="J2941" i="20" a="1"/>
  <c r="J2941" i="20" s="1"/>
  <c r="J2942" i="20" a="1"/>
  <c r="J2942" i="20" s="1"/>
  <c r="J2943" i="20" a="1"/>
  <c r="J2943" i="20"/>
  <c r="J2944" i="20" a="1"/>
  <c r="J2944" i="20" s="1"/>
  <c r="J2945" i="20" a="1"/>
  <c r="J2945" i="20" s="1"/>
  <c r="J2946" i="20" a="1"/>
  <c r="J2946" i="20"/>
  <c r="J2947" i="20" a="1"/>
  <c r="J2947" i="20" s="1"/>
  <c r="J2948" i="20" a="1"/>
  <c r="J2948" i="20" s="1"/>
  <c r="J2949" i="20" a="1"/>
  <c r="J2949" i="20" s="1"/>
  <c r="J2950" i="20" a="1"/>
  <c r="J2950" i="20" s="1"/>
  <c r="J2951" i="20" a="1"/>
  <c r="J2951" i="20"/>
  <c r="J2952" i="20" a="1"/>
  <c r="J2952" i="20" s="1"/>
  <c r="J2953" i="20" a="1"/>
  <c r="J2953" i="20" s="1"/>
  <c r="J2954" i="20" a="1"/>
  <c r="J2954" i="20"/>
  <c r="J2955" i="20" a="1"/>
  <c r="J2955" i="20" s="1"/>
  <c r="J2956" i="20" a="1"/>
  <c r="J2956" i="20" s="1"/>
  <c r="J2957" i="20" a="1"/>
  <c r="J2957" i="20" s="1"/>
  <c r="J2958" i="20" a="1"/>
  <c r="J2958" i="20" s="1"/>
  <c r="J2959" i="20" a="1"/>
  <c r="J2959" i="20"/>
  <c r="J2960" i="20" a="1"/>
  <c r="J2960" i="20" s="1"/>
  <c r="J2961" i="20" a="1"/>
  <c r="J2961" i="20" s="1"/>
  <c r="J2962" i="20" a="1"/>
  <c r="J2962" i="20"/>
  <c r="J2963" i="20" a="1"/>
  <c r="J2963" i="20" s="1"/>
  <c r="J2964" i="20" a="1"/>
  <c r="J2964" i="20" s="1"/>
  <c r="J2965" i="20" a="1"/>
  <c r="J2965" i="20" s="1"/>
  <c r="J2966" i="20" a="1"/>
  <c r="J2966" i="20" s="1"/>
  <c r="J2967" i="20" a="1"/>
  <c r="J2967" i="20"/>
  <c r="J2968" i="20" a="1"/>
  <c r="J2968" i="20" s="1"/>
  <c r="J2969" i="20" a="1"/>
  <c r="J2969" i="20" s="1"/>
  <c r="J2970" i="20" a="1"/>
  <c r="J2970" i="20"/>
  <c r="J2971" i="20" a="1"/>
  <c r="J2971" i="20" s="1"/>
  <c r="J2972" i="20" a="1"/>
  <c r="J2972" i="20" s="1"/>
  <c r="J2973" i="20" a="1"/>
  <c r="J2973" i="20" s="1"/>
  <c r="J2974" i="20" a="1"/>
  <c r="J2974" i="20" s="1"/>
  <c r="J2975" i="20" a="1"/>
  <c r="J2975" i="20"/>
  <c r="J2976" i="20" a="1"/>
  <c r="J2976" i="20" s="1"/>
  <c r="J2977" i="20" a="1"/>
  <c r="J2977" i="20" s="1"/>
  <c r="J2978" i="20" a="1"/>
  <c r="J2978" i="20"/>
  <c r="J2979" i="20" a="1"/>
  <c r="J2979" i="20" s="1"/>
  <c r="J2980" i="20" a="1"/>
  <c r="J2980" i="20" s="1"/>
  <c r="J2981" i="20" a="1"/>
  <c r="J2981" i="20" s="1"/>
  <c r="J2982" i="20" a="1"/>
  <c r="J2982" i="20" s="1"/>
  <c r="J2983" i="20" a="1"/>
  <c r="J2983" i="20"/>
  <c r="J2984" i="20" a="1"/>
  <c r="J2984" i="20" s="1"/>
  <c r="J2985" i="20" a="1"/>
  <c r="J2985" i="20" s="1"/>
  <c r="J2986" i="20" a="1"/>
  <c r="J2986" i="20"/>
  <c r="J2987" i="20" a="1"/>
  <c r="J2987" i="20" s="1"/>
  <c r="J2988" i="20" a="1"/>
  <c r="J2988" i="20" s="1"/>
  <c r="J2989" i="20" a="1"/>
  <c r="J2989" i="20" s="1"/>
  <c r="J2990" i="20" a="1"/>
  <c r="J2990" i="20"/>
  <c r="J2991" i="20" a="1"/>
  <c r="J2991" i="20" s="1"/>
  <c r="J2992" i="20" a="1"/>
  <c r="J2992" i="20" s="1"/>
  <c r="J2993" i="20" a="1"/>
  <c r="J2993" i="20" s="1"/>
  <c r="J2994" i="20" a="1"/>
  <c r="J2994" i="20"/>
  <c r="J2995" i="20" a="1"/>
  <c r="J2995" i="20"/>
  <c r="J2996" i="20" a="1"/>
  <c r="J2996" i="20"/>
  <c r="J2997" i="20" a="1"/>
  <c r="J2997" i="20" s="1"/>
  <c r="J2998" i="20" a="1"/>
  <c r="J2998" i="20" s="1"/>
  <c r="J2999" i="20" a="1"/>
  <c r="J2999" i="20" s="1"/>
  <c r="J3000" i="20" a="1"/>
  <c r="J3000" i="20" s="1"/>
  <c r="J3001" i="20" a="1"/>
  <c r="J3001" i="20" s="1"/>
  <c r="J3002" i="20" a="1"/>
  <c r="J3002" i="20" s="1"/>
  <c r="J3003" i="20" a="1"/>
  <c r="J3003" i="20" s="1"/>
  <c r="J3004" i="20" a="1"/>
  <c r="J3004" i="20" s="1"/>
  <c r="J3005" i="20" a="1"/>
  <c r="J3005" i="20" s="1"/>
  <c r="J3006" i="20" a="1"/>
  <c r="J3006" i="20"/>
  <c r="J3007" i="20" a="1"/>
  <c r="J3007" i="20" s="1"/>
  <c r="J3008" i="20" a="1"/>
  <c r="J3008" i="20" s="1"/>
  <c r="J3009" i="20" a="1"/>
  <c r="J3009" i="20" s="1"/>
  <c r="J3010" i="20" a="1"/>
  <c r="J3010" i="20"/>
  <c r="J3011" i="20" a="1"/>
  <c r="J3011" i="20" s="1"/>
  <c r="J3012" i="20" a="1"/>
  <c r="J3012" i="20"/>
  <c r="J3013" i="20" a="1"/>
  <c r="J3013" i="20" s="1"/>
  <c r="J3014" i="20" a="1"/>
  <c r="J3014" i="20" s="1"/>
  <c r="J3015" i="20" a="1"/>
  <c r="J3015" i="20"/>
  <c r="J3016" i="20" a="1"/>
  <c r="J3016" i="20" s="1"/>
  <c r="J3017" i="20" a="1"/>
  <c r="J3017" i="20" s="1"/>
  <c r="J3018" i="20" a="1"/>
  <c r="J3018" i="20" s="1"/>
  <c r="J3019" i="20" a="1"/>
  <c r="J3019" i="20" s="1"/>
  <c r="J3020" i="20" a="1"/>
  <c r="J3020" i="20"/>
  <c r="J3021" i="20" a="1"/>
  <c r="J3021" i="20" s="1"/>
  <c r="J3022" i="20" a="1"/>
  <c r="J3022" i="20"/>
  <c r="J3023" i="20" a="1"/>
  <c r="J3023" i="20" s="1"/>
  <c r="J3024" i="20" a="1"/>
  <c r="J3024" i="20" s="1"/>
  <c r="J3025" i="20" a="1"/>
  <c r="J3025" i="20" s="1"/>
  <c r="J3026" i="20" a="1"/>
  <c r="J3026" i="20"/>
  <c r="J3027" i="20" a="1"/>
  <c r="J3027" i="20"/>
  <c r="J3028" i="20" a="1"/>
  <c r="J3028" i="20"/>
  <c r="J3029" i="20" a="1"/>
  <c r="J3029" i="20" s="1"/>
  <c r="J3030" i="20" a="1"/>
  <c r="J3030" i="20"/>
  <c r="J3031" i="20" a="1"/>
  <c r="J3031" i="20" s="1"/>
  <c r="J3032" i="20" a="1"/>
  <c r="J3032" i="20" s="1"/>
  <c r="J3033" i="20" a="1"/>
  <c r="J3033" i="20" s="1"/>
  <c r="J3034" i="20" a="1"/>
  <c r="J3034" i="20" s="1"/>
  <c r="J3035" i="20" a="1"/>
  <c r="J3035" i="20"/>
  <c r="J3036" i="20" a="1"/>
  <c r="J3036" i="20" s="1"/>
  <c r="J3037" i="20" a="1"/>
  <c r="J3037" i="20" s="1"/>
  <c r="J3038" i="20" a="1"/>
  <c r="J3038" i="20"/>
  <c r="J3039" i="20" a="1"/>
  <c r="J3039" i="20" s="1"/>
  <c r="J3040" i="20" a="1"/>
  <c r="J3040" i="20" s="1"/>
  <c r="J3041" i="20" a="1"/>
  <c r="J3041" i="20" s="1"/>
  <c r="J3042" i="20" a="1"/>
  <c r="J3042" i="20"/>
  <c r="J3043" i="20" a="1"/>
  <c r="J3043" i="20"/>
  <c r="J3044" i="20" a="1"/>
  <c r="J3044" i="20"/>
  <c r="J3045" i="20" a="1"/>
  <c r="J3045" i="20" s="1"/>
  <c r="J3046" i="20" a="1"/>
  <c r="J3046" i="20" s="1"/>
  <c r="J3047" i="20" a="1"/>
  <c r="J3047" i="20"/>
  <c r="J3048" i="20" a="1"/>
  <c r="J3048" i="20"/>
  <c r="J3049" i="20" a="1"/>
  <c r="J3049" i="20" s="1"/>
  <c r="J3050" i="20" a="1"/>
  <c r="J3050" i="20" s="1"/>
  <c r="J3051" i="20" a="1"/>
  <c r="J3051" i="20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/>
  <c r="K101" i="20" a="1"/>
  <c r="K101" i="20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/>
  <c r="K117" i="20" a="1"/>
  <c r="K117" i="20"/>
  <c r="K118" i="20" a="1"/>
  <c r="K118" i="20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/>
  <c r="K149" i="20" a="1"/>
  <c r="K149" i="20" s="1"/>
  <c r="K150" i="20" a="1"/>
  <c r="K150" i="20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/>
  <c r="K165" i="20" a="1"/>
  <c r="K165" i="20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/>
  <c r="K181" i="20" a="1"/>
  <c r="K181" i="20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/>
  <c r="K197" i="20" a="1"/>
  <c r="K197" i="20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/>
  <c r="K213" i="20" a="1"/>
  <c r="K213" i="20"/>
  <c r="K214" i="20" a="1"/>
  <c r="K214" i="20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/>
  <c r="K229" i="20" a="1"/>
  <c r="K229" i="20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/>
  <c r="K245" i="20" a="1"/>
  <c r="K245" i="20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/>
  <c r="K261" i="20" a="1"/>
  <c r="K261" i="20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/>
  <c r="K277" i="20" a="1"/>
  <c r="K277" i="20"/>
  <c r="K278" i="20" a="1"/>
  <c r="K278" i="20"/>
  <c r="K279" i="20" a="1"/>
  <c r="K279" i="20" s="1"/>
  <c r="K280" i="20" a="1"/>
  <c r="K280" i="20" s="1"/>
  <c r="K281" i="20" a="1"/>
  <c r="K281" i="20" s="1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 s="1"/>
  <c r="K308" i="20" a="1"/>
  <c r="K308" i="20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 s="1"/>
  <c r="K315" i="20" a="1"/>
  <c r="K315" i="20" s="1"/>
  <c r="K316" i="20" a="1"/>
  <c r="K316" i="20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 s="1"/>
  <c r="K322" i="20" a="1"/>
  <c r="K322" i="20" s="1"/>
  <c r="K323" i="20" a="1"/>
  <c r="K323" i="20" s="1"/>
  <c r="K324" i="20" a="1"/>
  <c r="K324" i="20"/>
  <c r="K325" i="20" a="1"/>
  <c r="K325" i="20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 s="1"/>
  <c r="K333" i="20" a="1"/>
  <c r="K333" i="20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 s="1"/>
  <c r="K340" i="20" a="1"/>
  <c r="K340" i="20"/>
  <c r="K341" i="20" a="1"/>
  <c r="K341" i="20"/>
  <c r="K342" i="20" a="1"/>
  <c r="K342" i="20"/>
  <c r="K343" i="20" a="1"/>
  <c r="K343" i="20" s="1"/>
  <c r="K344" i="20" a="1"/>
  <c r="K344" i="20" s="1"/>
  <c r="K345" i="20" a="1"/>
  <c r="K345" i="20" s="1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 s="1"/>
  <c r="K364" i="20" a="1"/>
  <c r="K364" i="20" s="1"/>
  <c r="K365" i="20" a="1"/>
  <c r="K365" i="20" s="1"/>
  <c r="K366" i="20" a="1"/>
  <c r="K366" i="20" s="1"/>
  <c r="K367" i="20" a="1"/>
  <c r="K367" i="20" s="1"/>
  <c r="K368" i="20" a="1"/>
  <c r="K368" i="20" s="1"/>
  <c r="K369" i="20" a="1"/>
  <c r="K369" i="20" s="1"/>
  <c r="K370" i="20" a="1"/>
  <c r="K370" i="20" s="1"/>
  <c r="K371" i="20" a="1"/>
  <c r="K371" i="20" s="1"/>
  <c r="K372" i="20" a="1"/>
  <c r="K372" i="20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 s="1"/>
  <c r="K378" i="20" a="1"/>
  <c r="K378" i="20" s="1"/>
  <c r="K379" i="20" a="1"/>
  <c r="K379" i="20" s="1"/>
  <c r="K380" i="20" a="1"/>
  <c r="K380" i="20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 s="1"/>
  <c r="K386" i="20" a="1"/>
  <c r="K386" i="20" s="1"/>
  <c r="K387" i="20" a="1"/>
  <c r="K387" i="20" s="1"/>
  <c r="K388" i="20" a="1"/>
  <c r="K388" i="20"/>
  <c r="K389" i="20" a="1"/>
  <c r="K389" i="20"/>
  <c r="K390" i="20" a="1"/>
  <c r="K390" i="20" s="1"/>
  <c r="K391" i="20" a="1"/>
  <c r="K391" i="20" s="1"/>
  <c r="K392" i="20" a="1"/>
  <c r="K392" i="20" s="1"/>
  <c r="K393" i="20" a="1"/>
  <c r="K393" i="20" s="1"/>
  <c r="K394" i="20" a="1"/>
  <c r="K394" i="20" s="1"/>
  <c r="K395" i="20" a="1"/>
  <c r="K395" i="20" s="1"/>
  <c r="K396" i="20" a="1"/>
  <c r="K396" i="20" s="1"/>
  <c r="K397" i="20" a="1"/>
  <c r="K397" i="20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 s="1"/>
  <c r="K403" i="20" a="1"/>
  <c r="K403" i="20" s="1"/>
  <c r="K404" i="20" a="1"/>
  <c r="K404" i="20" s="1"/>
  <c r="K405" i="20" a="1"/>
  <c r="K405" i="20"/>
  <c r="K406" i="20" a="1"/>
  <c r="K406" i="20"/>
  <c r="K407" i="20" a="1"/>
  <c r="K407" i="20" s="1"/>
  <c r="K408" i="20" a="1"/>
  <c r="K408" i="20" s="1"/>
  <c r="K409" i="20" a="1"/>
  <c r="K409" i="20" s="1"/>
  <c r="K410" i="20" a="1"/>
  <c r="K410" i="20" s="1"/>
  <c r="K411" i="20" a="1"/>
  <c r="K411" i="20" s="1"/>
  <c r="K412" i="20" a="1"/>
  <c r="K412" i="20" s="1"/>
  <c r="K413" i="20" a="1"/>
  <c r="K413" i="20" s="1"/>
  <c r="K414" i="20" a="1"/>
  <c r="K414" i="20" s="1"/>
  <c r="K415" i="20" a="1"/>
  <c r="K415" i="20" s="1"/>
  <c r="K416" i="20" a="1"/>
  <c r="K416" i="20" s="1"/>
  <c r="K417" i="20" a="1"/>
  <c r="K417" i="20" s="1"/>
  <c r="K418" i="20" a="1"/>
  <c r="K418" i="20" s="1"/>
  <c r="K419" i="20" a="1"/>
  <c r="K419" i="20" s="1"/>
  <c r="K420" i="20" a="1"/>
  <c r="K420" i="20"/>
  <c r="K421" i="20" a="1"/>
  <c r="K421" i="20" s="1"/>
  <c r="K422" i="20" a="1"/>
  <c r="K422" i="20" s="1"/>
  <c r="K423" i="20" a="1"/>
  <c r="K423" i="20" s="1"/>
  <c r="K424" i="20" a="1"/>
  <c r="K424" i="20" s="1"/>
  <c r="K425" i="20" a="1"/>
  <c r="K425" i="20" s="1"/>
  <c r="K426" i="20" a="1"/>
  <c r="K426" i="20" s="1"/>
  <c r="K427" i="20" a="1"/>
  <c r="K427" i="20" s="1"/>
  <c r="K428" i="20" a="1"/>
  <c r="K428" i="20" s="1"/>
  <c r="K429" i="20" a="1"/>
  <c r="K429" i="20" s="1"/>
  <c r="K430" i="20" a="1"/>
  <c r="K430" i="20" s="1"/>
  <c r="K431" i="20" a="1"/>
  <c r="K431" i="20" s="1"/>
  <c r="K432" i="20" a="1"/>
  <c r="K432" i="20" s="1"/>
  <c r="K433" i="20" a="1"/>
  <c r="K433" i="20" s="1"/>
  <c r="K434" i="20" a="1"/>
  <c r="K434" i="20" s="1"/>
  <c r="K435" i="20" a="1"/>
  <c r="K435" i="20" s="1"/>
  <c r="K436" i="20" a="1"/>
  <c r="K436" i="20"/>
  <c r="K437" i="20" a="1"/>
  <c r="K437" i="20" s="1"/>
  <c r="K438" i="20" a="1"/>
  <c r="K438" i="20" s="1"/>
  <c r="K439" i="20" a="1"/>
  <c r="K439" i="20" s="1"/>
  <c r="K440" i="20" a="1"/>
  <c r="K440" i="20" s="1"/>
  <c r="K441" i="20" a="1"/>
  <c r="K441" i="20" s="1"/>
  <c r="K442" i="20" a="1"/>
  <c r="K442" i="20" s="1"/>
  <c r="K443" i="20" a="1"/>
  <c r="K443" i="20" s="1"/>
  <c r="K444" i="20" a="1"/>
  <c r="K444" i="20" s="1"/>
  <c r="K445" i="20" a="1"/>
  <c r="K445" i="20" s="1"/>
  <c r="K446" i="20" a="1"/>
  <c r="K446" i="20" s="1"/>
  <c r="K447" i="20" a="1"/>
  <c r="K447" i="20" s="1"/>
  <c r="K448" i="20" a="1"/>
  <c r="K448" i="20" s="1"/>
  <c r="K449" i="20" a="1"/>
  <c r="K449" i="20" s="1"/>
  <c r="K450" i="20" a="1"/>
  <c r="K450" i="20" s="1"/>
  <c r="K451" i="20" a="1"/>
  <c r="K451" i="20" s="1"/>
  <c r="K452" i="20" a="1"/>
  <c r="K452" i="20"/>
  <c r="K453" i="20" a="1"/>
  <c r="K453" i="20"/>
  <c r="K454" i="20" a="1"/>
  <c r="K454" i="20" s="1"/>
  <c r="K455" i="20" a="1"/>
  <c r="K455" i="20" s="1"/>
  <c r="K456" i="20" a="1"/>
  <c r="K456" i="20" s="1"/>
  <c r="K457" i="20" a="1"/>
  <c r="K457" i="20" s="1"/>
  <c r="K458" i="20" a="1"/>
  <c r="K458" i="20" s="1"/>
  <c r="K459" i="20" a="1"/>
  <c r="K459" i="20" s="1"/>
  <c r="K460" i="20" a="1"/>
  <c r="K460" i="20"/>
  <c r="K461" i="20" a="1"/>
  <c r="K461" i="20" s="1"/>
  <c r="K462" i="20" a="1"/>
  <c r="K462" i="20" s="1"/>
  <c r="K463" i="20" a="1"/>
  <c r="K463" i="20" s="1"/>
  <c r="K464" i="20" a="1"/>
  <c r="K464" i="20" s="1"/>
  <c r="K465" i="20" a="1"/>
  <c r="K465" i="20" s="1"/>
  <c r="K466" i="20" a="1"/>
  <c r="K466" i="20" s="1"/>
  <c r="K467" i="20" a="1"/>
  <c r="K467" i="20" s="1"/>
  <c r="K468" i="20" a="1"/>
  <c r="K468" i="20" s="1"/>
  <c r="K469" i="20" a="1"/>
  <c r="K469" i="20"/>
  <c r="K470" i="20" a="1"/>
  <c r="K470" i="20"/>
  <c r="K471" i="20" a="1"/>
  <c r="K471" i="20" s="1"/>
  <c r="K472" i="20" a="1"/>
  <c r="K472" i="20" s="1"/>
  <c r="K473" i="20" a="1"/>
  <c r="K473" i="20" s="1"/>
  <c r="K474" i="20" a="1"/>
  <c r="K474" i="20" s="1"/>
  <c r="K475" i="20" a="1"/>
  <c r="K475" i="20" s="1"/>
  <c r="K476" i="20" a="1"/>
  <c r="K476" i="20" s="1"/>
  <c r="K477" i="20" a="1"/>
  <c r="K477" i="20"/>
  <c r="K478" i="20" a="1"/>
  <c r="K478" i="20" s="1"/>
  <c r="K479" i="20" a="1"/>
  <c r="K479" i="20" s="1"/>
  <c r="K480" i="20" a="1"/>
  <c r="K480" i="20" s="1"/>
  <c r="K481" i="20" a="1"/>
  <c r="K481" i="20" s="1"/>
  <c r="K482" i="20" a="1"/>
  <c r="K482" i="20" s="1"/>
  <c r="K483" i="20" a="1"/>
  <c r="K483" i="20" s="1"/>
  <c r="K484" i="20" a="1"/>
  <c r="K484" i="20" s="1"/>
  <c r="K485" i="20" a="1"/>
  <c r="K485" i="20" s="1"/>
  <c r="K486" i="20" a="1"/>
  <c r="K486" i="20"/>
  <c r="K487" i="20" a="1"/>
  <c r="K487" i="20" s="1"/>
  <c r="K488" i="20" a="1"/>
  <c r="K488" i="20" s="1"/>
  <c r="K489" i="20" a="1"/>
  <c r="K489" i="20" s="1"/>
  <c r="K490" i="20" a="1"/>
  <c r="K490" i="20" s="1"/>
  <c r="K491" i="20" a="1"/>
  <c r="K491" i="20" s="1"/>
  <c r="K492" i="20" a="1"/>
  <c r="K492" i="20" s="1"/>
  <c r="K493" i="20" a="1"/>
  <c r="K493" i="20" s="1"/>
  <c r="K494" i="20" a="1"/>
  <c r="K494" i="20"/>
  <c r="K495" i="20" a="1"/>
  <c r="K495" i="20" s="1"/>
  <c r="K496" i="20" a="1"/>
  <c r="K496" i="20" s="1"/>
  <c r="K497" i="20" a="1"/>
  <c r="K497" i="20" s="1"/>
  <c r="K498" i="20" a="1"/>
  <c r="K498" i="20" s="1"/>
  <c r="K499" i="20" a="1"/>
  <c r="K499" i="20" s="1"/>
  <c r="K500" i="20" a="1"/>
  <c r="K500" i="20"/>
  <c r="K501" i="20" a="1"/>
  <c r="K501" i="20" s="1"/>
  <c r="K502" i="20" a="1"/>
  <c r="K502" i="20" s="1"/>
  <c r="K503" i="20" a="1"/>
  <c r="K503" i="20" s="1"/>
  <c r="K504" i="20" a="1"/>
  <c r="K504" i="20" s="1"/>
  <c r="K505" i="20" a="1"/>
  <c r="K505" i="20" s="1"/>
  <c r="K506" i="20" a="1"/>
  <c r="K506" i="20" s="1"/>
  <c r="K507" i="20" a="1"/>
  <c r="K507" i="20" s="1"/>
  <c r="K508" i="20" a="1"/>
  <c r="K508" i="20" s="1"/>
  <c r="K509" i="20" a="1"/>
  <c r="K509" i="20" s="1"/>
  <c r="K510" i="20" a="1"/>
  <c r="K510" i="20" s="1"/>
  <c r="K511" i="20" a="1"/>
  <c r="K511" i="20" s="1"/>
  <c r="K512" i="20" a="1"/>
  <c r="K512" i="20" s="1"/>
  <c r="K513" i="20" a="1"/>
  <c r="K513" i="20" s="1"/>
  <c r="K514" i="20" a="1"/>
  <c r="K514" i="20" s="1"/>
  <c r="K515" i="20" a="1"/>
  <c r="K515" i="20" s="1"/>
  <c r="K516" i="20" a="1"/>
  <c r="K516" i="20"/>
  <c r="K517" i="20" a="1"/>
  <c r="K517" i="20" s="1"/>
  <c r="K518" i="20" a="1"/>
  <c r="K518" i="20" s="1"/>
  <c r="K519" i="20" a="1"/>
  <c r="K519" i="20" s="1"/>
  <c r="K520" i="20" a="1"/>
  <c r="K520" i="20" s="1"/>
  <c r="K521" i="20" a="1"/>
  <c r="K521" i="20" s="1"/>
  <c r="K522" i="20" a="1"/>
  <c r="K522" i="20" s="1"/>
  <c r="K523" i="20" a="1"/>
  <c r="K523" i="20" s="1"/>
  <c r="K524" i="20" a="1"/>
  <c r="K524" i="20"/>
  <c r="K525" i="20" a="1"/>
  <c r="K525" i="20" s="1"/>
  <c r="K526" i="20" a="1"/>
  <c r="K526" i="20" s="1"/>
  <c r="K527" i="20" a="1"/>
  <c r="K527" i="20" s="1"/>
  <c r="K528" i="20" a="1"/>
  <c r="K528" i="20" s="1"/>
  <c r="K529" i="20" a="1"/>
  <c r="K529" i="20" s="1"/>
  <c r="K530" i="20" a="1"/>
  <c r="K530" i="20" s="1"/>
  <c r="K531" i="20" a="1"/>
  <c r="K531" i="20" s="1"/>
  <c r="K532" i="20" a="1"/>
  <c r="K532" i="20" s="1"/>
  <c r="K533" i="20" a="1"/>
  <c r="K533" i="20"/>
  <c r="K534" i="20" a="1"/>
  <c r="K534" i="20" s="1"/>
  <c r="K535" i="20" a="1"/>
  <c r="K535" i="20" s="1"/>
  <c r="K536" i="20" a="1"/>
  <c r="K536" i="20" s="1"/>
  <c r="K537" i="20" a="1"/>
  <c r="K537" i="20" s="1"/>
  <c r="K538" i="20" a="1"/>
  <c r="K538" i="20" s="1"/>
  <c r="K539" i="20" a="1"/>
  <c r="K539" i="20" s="1"/>
  <c r="K540" i="20" a="1"/>
  <c r="K540" i="20" s="1"/>
  <c r="K541" i="20" a="1"/>
  <c r="K541" i="20"/>
  <c r="K542" i="20" a="1"/>
  <c r="K542" i="20" s="1"/>
  <c r="K543" i="20" a="1"/>
  <c r="K543" i="20" s="1"/>
  <c r="K544" i="20" a="1"/>
  <c r="K544" i="20" s="1"/>
  <c r="K545" i="20" a="1"/>
  <c r="K545" i="20" s="1"/>
  <c r="K546" i="20" a="1"/>
  <c r="K546" i="20" s="1"/>
  <c r="K547" i="20" a="1"/>
  <c r="K547" i="20" s="1"/>
  <c r="K548" i="20" a="1"/>
  <c r="K548" i="20" s="1"/>
  <c r="K549" i="20" a="1"/>
  <c r="K549" i="20" s="1"/>
  <c r="K550" i="20" a="1"/>
  <c r="K550" i="20"/>
  <c r="K551" i="20" a="1"/>
  <c r="K551" i="20" s="1"/>
  <c r="K552" i="20" a="1"/>
  <c r="K552" i="20" s="1"/>
  <c r="K553" i="20" a="1"/>
  <c r="K553" i="20" s="1"/>
  <c r="K554" i="20" a="1"/>
  <c r="K554" i="20" s="1"/>
  <c r="K555" i="20" a="1"/>
  <c r="K555" i="20" s="1"/>
  <c r="K556" i="20" a="1"/>
  <c r="K556" i="20" s="1"/>
  <c r="K557" i="20" a="1"/>
  <c r="K557" i="20" s="1"/>
  <c r="K558" i="20" a="1"/>
  <c r="K558" i="20"/>
  <c r="K559" i="20" a="1"/>
  <c r="K559" i="20" s="1"/>
  <c r="K560" i="20" a="1"/>
  <c r="K560" i="20" s="1"/>
  <c r="K561" i="20" a="1"/>
  <c r="K561" i="20" s="1"/>
  <c r="K562" i="20" a="1"/>
  <c r="K562" i="20" s="1"/>
  <c r="K563" i="20" a="1"/>
  <c r="K563" i="20" s="1"/>
  <c r="K564" i="20" a="1"/>
  <c r="K564" i="20" s="1"/>
  <c r="K565" i="20" a="1"/>
  <c r="K565" i="20" s="1"/>
  <c r="K566" i="20" a="1"/>
  <c r="K566" i="20" s="1"/>
  <c r="K567" i="20" a="1"/>
  <c r="K567" i="20" s="1"/>
  <c r="K568" i="20" a="1"/>
  <c r="K568" i="20" s="1"/>
  <c r="K569" i="20" a="1"/>
  <c r="K569" i="20" s="1"/>
  <c r="K570" i="20" a="1"/>
  <c r="K570" i="20" s="1"/>
  <c r="K571" i="20" a="1"/>
  <c r="K571" i="20" s="1"/>
  <c r="K572" i="20" a="1"/>
  <c r="K572" i="20" s="1"/>
  <c r="K573" i="20" a="1"/>
  <c r="K573" i="20" s="1"/>
  <c r="K574" i="20" a="1"/>
  <c r="K574" i="20" s="1"/>
  <c r="K575" i="20" a="1"/>
  <c r="K575" i="20" s="1"/>
  <c r="K576" i="20" a="1"/>
  <c r="K576" i="20" s="1"/>
  <c r="K577" i="20" a="1"/>
  <c r="K577" i="20" s="1"/>
  <c r="K578" i="20" a="1"/>
  <c r="K578" i="20" s="1"/>
  <c r="K579" i="20" a="1"/>
  <c r="K579" i="20" s="1"/>
  <c r="K580" i="20" a="1"/>
  <c r="K580" i="20"/>
  <c r="K581" i="20" a="1"/>
  <c r="K581" i="20" s="1"/>
  <c r="K582" i="20" a="1"/>
  <c r="K582" i="20" s="1"/>
  <c r="K583" i="20" a="1"/>
  <c r="K583" i="20" s="1"/>
  <c r="K584" i="20" a="1"/>
  <c r="K584" i="20" s="1"/>
  <c r="K585" i="20" a="1"/>
  <c r="K585" i="20" s="1"/>
  <c r="K586" i="20" a="1"/>
  <c r="K586" i="20" s="1"/>
  <c r="K587" i="20" a="1"/>
  <c r="K587" i="20" s="1"/>
  <c r="K588" i="20" a="1"/>
  <c r="K588" i="20"/>
  <c r="K589" i="20" a="1"/>
  <c r="K589" i="20" s="1"/>
  <c r="K590" i="20" a="1"/>
  <c r="K590" i="20" s="1"/>
  <c r="K591" i="20" a="1"/>
  <c r="K591" i="20" s="1"/>
  <c r="K592" i="20" a="1"/>
  <c r="K592" i="20" s="1"/>
  <c r="K593" i="20" a="1"/>
  <c r="K593" i="20" s="1"/>
  <c r="K594" i="20" a="1"/>
  <c r="K594" i="20" s="1"/>
  <c r="K595" i="20" a="1"/>
  <c r="K595" i="20" s="1"/>
  <c r="K596" i="20" a="1"/>
  <c r="K596" i="20" s="1"/>
  <c r="K597" i="20" a="1"/>
  <c r="K597" i="20"/>
  <c r="K598" i="20" a="1"/>
  <c r="K598" i="20" s="1"/>
  <c r="K599" i="20" a="1"/>
  <c r="K599" i="20" s="1"/>
  <c r="K600" i="20" a="1"/>
  <c r="K600" i="20" s="1"/>
  <c r="K601" i="20" a="1"/>
  <c r="K601" i="20" s="1"/>
  <c r="K602" i="20" a="1"/>
  <c r="K602" i="20" s="1"/>
  <c r="K603" i="20" a="1"/>
  <c r="K603" i="20" s="1"/>
  <c r="K604" i="20" a="1"/>
  <c r="K604" i="20" s="1"/>
  <c r="K605" i="20" a="1"/>
  <c r="K605" i="20"/>
  <c r="K606" i="20" a="1"/>
  <c r="K606" i="20" s="1"/>
  <c r="K607" i="20" a="1"/>
  <c r="K607" i="20" s="1"/>
  <c r="K608" i="20" a="1"/>
  <c r="K608" i="20" s="1"/>
  <c r="K609" i="20" a="1"/>
  <c r="K609" i="20" s="1"/>
  <c r="K610" i="20" a="1"/>
  <c r="K610" i="20" s="1"/>
  <c r="K611" i="20" a="1"/>
  <c r="K611" i="20" s="1"/>
  <c r="K612" i="20" a="1"/>
  <c r="K612" i="20" s="1"/>
  <c r="K613" i="20" a="1"/>
  <c r="K613" i="20" s="1"/>
  <c r="K614" i="20" a="1"/>
  <c r="K614" i="20"/>
  <c r="K615" i="20" a="1"/>
  <c r="K615" i="20" s="1"/>
  <c r="K616" i="20" a="1"/>
  <c r="K616" i="20" s="1"/>
  <c r="K617" i="20" a="1"/>
  <c r="K617" i="20" s="1"/>
  <c r="K618" i="20" a="1"/>
  <c r="K618" i="20" s="1"/>
  <c r="K619" i="20" a="1"/>
  <c r="K619" i="20" s="1"/>
  <c r="K620" i="20" a="1"/>
  <c r="K620" i="20"/>
  <c r="K621" i="20" a="1"/>
  <c r="K621" i="20" s="1"/>
  <c r="K622" i="20" a="1"/>
  <c r="K622" i="20"/>
  <c r="K623" i="20" a="1"/>
  <c r="K623" i="20" s="1"/>
  <c r="K624" i="20" a="1"/>
  <c r="K624" i="20" s="1"/>
  <c r="K625" i="20" a="1"/>
  <c r="K625" i="20" s="1"/>
  <c r="K626" i="20" a="1"/>
  <c r="K626" i="20" s="1"/>
  <c r="K627" i="20" a="1"/>
  <c r="K627" i="20" s="1"/>
  <c r="K628" i="20" a="1"/>
  <c r="K628" i="20" s="1"/>
  <c r="K629" i="20" a="1"/>
  <c r="K629" i="20" s="1"/>
  <c r="K630" i="20" a="1"/>
  <c r="K630" i="20" s="1"/>
  <c r="K631" i="20" a="1"/>
  <c r="K631" i="20" s="1"/>
  <c r="K632" i="20" a="1"/>
  <c r="K632" i="20" s="1"/>
  <c r="K633" i="20" a="1"/>
  <c r="K633" i="20" s="1"/>
  <c r="K634" i="20" a="1"/>
  <c r="K634" i="20" s="1"/>
  <c r="K635" i="20" a="1"/>
  <c r="K635" i="20" s="1"/>
  <c r="K636" i="20" a="1"/>
  <c r="K636" i="20" s="1"/>
  <c r="K637" i="20" a="1"/>
  <c r="K637" i="20"/>
  <c r="K638" i="20" a="1"/>
  <c r="K638" i="20" s="1"/>
  <c r="K639" i="20" a="1"/>
  <c r="K639" i="20" s="1"/>
  <c r="K640" i="20" a="1"/>
  <c r="K640" i="20" s="1"/>
  <c r="K641" i="20" a="1"/>
  <c r="K641" i="20" s="1"/>
  <c r="K642" i="20" a="1"/>
  <c r="K642" i="20" s="1"/>
  <c r="K643" i="20" a="1"/>
  <c r="K643" i="20" s="1"/>
  <c r="K644" i="20" a="1"/>
  <c r="K644" i="20"/>
  <c r="K645" i="20" a="1"/>
  <c r="K645" i="20" s="1"/>
  <c r="K646" i="20" a="1"/>
  <c r="K646" i="20" s="1"/>
  <c r="K647" i="20" a="1"/>
  <c r="K647" i="20" s="1"/>
  <c r="K648" i="20" a="1"/>
  <c r="K648" i="20" s="1"/>
  <c r="K649" i="20" a="1"/>
  <c r="K649" i="20" s="1"/>
  <c r="K650" i="20" a="1"/>
  <c r="K650" i="20" s="1"/>
  <c r="K651" i="20" a="1"/>
  <c r="K651" i="20" s="1"/>
  <c r="K652" i="20" a="1"/>
  <c r="K652" i="20"/>
  <c r="K653" i="20" a="1"/>
  <c r="K653" i="20" s="1"/>
  <c r="K654" i="20" a="1"/>
  <c r="K654" i="20" s="1"/>
  <c r="K655" i="20" a="1"/>
  <c r="K655" i="20" s="1"/>
  <c r="K656" i="20" a="1"/>
  <c r="K656" i="20" s="1"/>
  <c r="K657" i="20" a="1"/>
  <c r="K657" i="20" s="1"/>
  <c r="K658" i="20" a="1"/>
  <c r="K658" i="20" s="1"/>
  <c r="K659" i="20" a="1"/>
  <c r="K659" i="20" s="1"/>
  <c r="K660" i="20" a="1"/>
  <c r="K660" i="20" s="1"/>
  <c r="K661" i="20" a="1"/>
  <c r="K661" i="20"/>
  <c r="K662" i="20" a="1"/>
  <c r="K662" i="20" s="1"/>
  <c r="K663" i="20" a="1"/>
  <c r="K663" i="20" s="1"/>
  <c r="K664" i="20" a="1"/>
  <c r="K664" i="20" s="1"/>
  <c r="K665" i="20" a="1"/>
  <c r="K665" i="20" s="1"/>
  <c r="K666" i="20" a="1"/>
  <c r="K666" i="20" s="1"/>
  <c r="K667" i="20" a="1"/>
  <c r="K667" i="20" s="1"/>
  <c r="K668" i="20" a="1"/>
  <c r="K668" i="20" s="1"/>
  <c r="K669" i="20" a="1"/>
  <c r="K669" i="20"/>
  <c r="K670" i="20" a="1"/>
  <c r="K670" i="20" s="1"/>
  <c r="K671" i="20" a="1"/>
  <c r="K671" i="20" s="1"/>
  <c r="K672" i="20" a="1"/>
  <c r="K672" i="20" s="1"/>
  <c r="K673" i="20" a="1"/>
  <c r="K673" i="20" s="1"/>
  <c r="K674" i="20" a="1"/>
  <c r="K674" i="20" s="1"/>
  <c r="K675" i="20" a="1"/>
  <c r="K675" i="20" s="1"/>
  <c r="K676" i="20" a="1"/>
  <c r="K676" i="20"/>
  <c r="K677" i="20" a="1"/>
  <c r="K677" i="20" s="1"/>
  <c r="K678" i="20" a="1"/>
  <c r="K678" i="20"/>
  <c r="K679" i="20" a="1"/>
  <c r="K679" i="20" s="1"/>
  <c r="K680" i="20" a="1"/>
  <c r="K680" i="20" s="1"/>
  <c r="K681" i="20" a="1"/>
  <c r="K681" i="20" s="1"/>
  <c r="K682" i="20" a="1"/>
  <c r="K682" i="20" s="1"/>
  <c r="K683" i="20" a="1"/>
  <c r="K683" i="20" s="1"/>
  <c r="K684" i="20" a="1"/>
  <c r="K684" i="20"/>
  <c r="K685" i="20" a="1"/>
  <c r="K685" i="20" s="1"/>
  <c r="K686" i="20" a="1"/>
  <c r="K686" i="20"/>
  <c r="K687" i="20" a="1"/>
  <c r="K687" i="20" s="1"/>
  <c r="K688" i="20" a="1"/>
  <c r="K688" i="20" s="1"/>
  <c r="K689" i="20" a="1"/>
  <c r="K689" i="20" s="1"/>
  <c r="K690" i="20" a="1"/>
  <c r="K690" i="20" s="1"/>
  <c r="K691" i="20" a="1"/>
  <c r="K691" i="20" s="1"/>
  <c r="K692" i="20" a="1"/>
  <c r="K692" i="20" s="1"/>
  <c r="K693" i="20" a="1"/>
  <c r="K693" i="20"/>
  <c r="K694" i="20" a="1"/>
  <c r="K694" i="20" s="1"/>
  <c r="K695" i="20" a="1"/>
  <c r="K695" i="20" s="1"/>
  <c r="K696" i="20" a="1"/>
  <c r="K696" i="20" s="1"/>
  <c r="K697" i="20" a="1"/>
  <c r="K697" i="20" s="1"/>
  <c r="K698" i="20" a="1"/>
  <c r="K698" i="20" s="1"/>
  <c r="K699" i="20" a="1"/>
  <c r="K699" i="20" s="1"/>
  <c r="K700" i="20" a="1"/>
  <c r="K700" i="20" s="1"/>
  <c r="K701" i="20" a="1"/>
  <c r="K701" i="20"/>
  <c r="K702" i="20" a="1"/>
  <c r="K702" i="20" s="1"/>
  <c r="K703" i="20" a="1"/>
  <c r="K703" i="20" s="1"/>
  <c r="K704" i="20" a="1"/>
  <c r="K704" i="20" s="1"/>
  <c r="K705" i="20" a="1"/>
  <c r="K705" i="20" s="1"/>
  <c r="K706" i="20" a="1"/>
  <c r="K706" i="20" s="1"/>
  <c r="K707" i="20" a="1"/>
  <c r="K707" i="20" s="1"/>
  <c r="K708" i="20" a="1"/>
  <c r="K708" i="20"/>
  <c r="K709" i="20" a="1"/>
  <c r="K709" i="20" s="1"/>
  <c r="K710" i="20" a="1"/>
  <c r="K710" i="20"/>
  <c r="K711" i="20" a="1"/>
  <c r="K711" i="20" s="1"/>
  <c r="K712" i="20" a="1"/>
  <c r="K712" i="20" s="1"/>
  <c r="K713" i="20" a="1"/>
  <c r="K713" i="20" s="1"/>
  <c r="K714" i="20" a="1"/>
  <c r="K714" i="20" s="1"/>
  <c r="K715" i="20" a="1"/>
  <c r="K715" i="20" s="1"/>
  <c r="K716" i="20" a="1"/>
  <c r="K716" i="20"/>
  <c r="K717" i="20" a="1"/>
  <c r="K717" i="20" s="1"/>
  <c r="K718" i="20" a="1"/>
  <c r="K718" i="20"/>
  <c r="K719" i="20" a="1"/>
  <c r="K719" i="20" s="1"/>
  <c r="K720" i="20" a="1"/>
  <c r="K720" i="20" s="1"/>
  <c r="K721" i="20" a="1"/>
  <c r="K721" i="20" s="1"/>
  <c r="K722" i="20" a="1"/>
  <c r="K722" i="20" s="1"/>
  <c r="K723" i="20" a="1"/>
  <c r="K723" i="20" s="1"/>
  <c r="K724" i="20" a="1"/>
  <c r="K724" i="20" s="1"/>
  <c r="K725" i="20" a="1"/>
  <c r="K725" i="20"/>
  <c r="K726" i="20" a="1"/>
  <c r="K726" i="20" s="1"/>
  <c r="K727" i="20" a="1"/>
  <c r="K727" i="20" s="1"/>
  <c r="K728" i="20" a="1"/>
  <c r="K728" i="20" s="1"/>
  <c r="K729" i="20" a="1"/>
  <c r="K729" i="20" s="1"/>
  <c r="K730" i="20" a="1"/>
  <c r="K730" i="20" s="1"/>
  <c r="K731" i="20" a="1"/>
  <c r="K731" i="20" s="1"/>
  <c r="K732" i="20" a="1"/>
  <c r="K732" i="20" s="1"/>
  <c r="K733" i="20" a="1"/>
  <c r="K733" i="20"/>
  <c r="K734" i="20" a="1"/>
  <c r="K734" i="20" s="1"/>
  <c r="K735" i="20" a="1"/>
  <c r="K735" i="20" s="1"/>
  <c r="K736" i="20" a="1"/>
  <c r="K736" i="20" s="1"/>
  <c r="K737" i="20" a="1"/>
  <c r="K737" i="20" s="1"/>
  <c r="K738" i="20" a="1"/>
  <c r="K738" i="20" s="1"/>
  <c r="K739" i="20" a="1"/>
  <c r="K739" i="20" s="1"/>
  <c r="K740" i="20" a="1"/>
  <c r="K740" i="20"/>
  <c r="K741" i="20" a="1"/>
  <c r="K741" i="20" s="1"/>
  <c r="K742" i="20" a="1"/>
  <c r="K742" i="20"/>
  <c r="K743" i="20" a="1"/>
  <c r="K743" i="20" s="1"/>
  <c r="K744" i="20" a="1"/>
  <c r="K744" i="20" s="1"/>
  <c r="K745" i="20" a="1"/>
  <c r="K745" i="20" s="1"/>
  <c r="K746" i="20" a="1"/>
  <c r="K746" i="20" s="1"/>
  <c r="K747" i="20" a="1"/>
  <c r="K747" i="20" s="1"/>
  <c r="K748" i="20" a="1"/>
  <c r="K748" i="20"/>
  <c r="K749" i="20" a="1"/>
  <c r="K749" i="20" s="1"/>
  <c r="K750" i="20" a="1"/>
  <c r="K750" i="20"/>
  <c r="K751" i="20" a="1"/>
  <c r="K751" i="20" s="1"/>
  <c r="K752" i="20" a="1"/>
  <c r="K752" i="20" s="1"/>
  <c r="K753" i="20" a="1"/>
  <c r="K753" i="20" s="1"/>
  <c r="K754" i="20" a="1"/>
  <c r="K754" i="20" s="1"/>
  <c r="K755" i="20" a="1"/>
  <c r="K755" i="20" s="1"/>
  <c r="K756" i="20" a="1"/>
  <c r="K756" i="20" s="1"/>
  <c r="K757" i="20" a="1"/>
  <c r="K757" i="20"/>
  <c r="K758" i="20" a="1"/>
  <c r="K758" i="20" s="1"/>
  <c r="K759" i="20" a="1"/>
  <c r="K759" i="20" s="1"/>
  <c r="K760" i="20" a="1"/>
  <c r="K760" i="20" s="1"/>
  <c r="K761" i="20" a="1"/>
  <c r="K761" i="20" s="1"/>
  <c r="K762" i="20" a="1"/>
  <c r="K762" i="20" s="1"/>
  <c r="K763" i="20" a="1"/>
  <c r="K763" i="20" s="1"/>
  <c r="K764" i="20" a="1"/>
  <c r="K764" i="20" s="1"/>
  <c r="K765" i="20" a="1"/>
  <c r="K765" i="20"/>
  <c r="K766" i="20" a="1"/>
  <c r="K766" i="20" s="1"/>
  <c r="K767" i="20" a="1"/>
  <c r="K767" i="20" s="1"/>
  <c r="K768" i="20" a="1"/>
  <c r="K768" i="20" s="1"/>
  <c r="K769" i="20" a="1"/>
  <c r="K769" i="20" s="1"/>
  <c r="K770" i="20" a="1"/>
  <c r="K770" i="20" s="1"/>
  <c r="K771" i="20" a="1"/>
  <c r="K771" i="20" s="1"/>
  <c r="K772" i="20" a="1"/>
  <c r="K772" i="20"/>
  <c r="K773" i="20" a="1"/>
  <c r="K773" i="20" s="1"/>
  <c r="K774" i="20" a="1"/>
  <c r="K774" i="20"/>
  <c r="K775" i="20" a="1"/>
  <c r="K775" i="20" s="1"/>
  <c r="K776" i="20" a="1"/>
  <c r="K776" i="20" s="1"/>
  <c r="K777" i="20" a="1"/>
  <c r="K777" i="20" s="1"/>
  <c r="K778" i="20" a="1"/>
  <c r="K778" i="20" s="1"/>
  <c r="K779" i="20" a="1"/>
  <c r="K779" i="20" s="1"/>
  <c r="K780" i="20" a="1"/>
  <c r="K780" i="20"/>
  <c r="K781" i="20" a="1"/>
  <c r="K781" i="20" s="1"/>
  <c r="K782" i="20" a="1"/>
  <c r="K782" i="20"/>
  <c r="K783" i="20" a="1"/>
  <c r="K783" i="20" s="1"/>
  <c r="K784" i="20" a="1"/>
  <c r="K784" i="20" s="1"/>
  <c r="K785" i="20" a="1"/>
  <c r="K785" i="20" s="1"/>
  <c r="K786" i="20" a="1"/>
  <c r="K786" i="20" s="1"/>
  <c r="K787" i="20" a="1"/>
  <c r="K787" i="20" s="1"/>
  <c r="K788" i="20" a="1"/>
  <c r="K788" i="20" s="1"/>
  <c r="K789" i="20" a="1"/>
  <c r="K789" i="20"/>
  <c r="K790" i="20" a="1"/>
  <c r="K790" i="20" s="1"/>
  <c r="K791" i="20" a="1"/>
  <c r="K791" i="20" s="1"/>
  <c r="K792" i="20" a="1"/>
  <c r="K792" i="20" s="1"/>
  <c r="K793" i="20" a="1"/>
  <c r="K793" i="20" s="1"/>
  <c r="K794" i="20" a="1"/>
  <c r="K794" i="20" s="1"/>
  <c r="K795" i="20" a="1"/>
  <c r="K795" i="20" s="1"/>
  <c r="K796" i="20" a="1"/>
  <c r="K796" i="20" s="1"/>
  <c r="K797" i="20" a="1"/>
  <c r="K797" i="20"/>
  <c r="K798" i="20" a="1"/>
  <c r="K798" i="20" s="1"/>
  <c r="K799" i="20" a="1"/>
  <c r="K799" i="20" s="1"/>
  <c r="K800" i="20" a="1"/>
  <c r="K800" i="20" s="1"/>
  <c r="K801" i="20" a="1"/>
  <c r="K801" i="20" s="1"/>
  <c r="K802" i="20" a="1"/>
  <c r="K802" i="20" s="1"/>
  <c r="K803" i="20" a="1"/>
  <c r="K803" i="20" s="1"/>
  <c r="K804" i="20" a="1"/>
  <c r="K804" i="20"/>
  <c r="K805" i="20" a="1"/>
  <c r="K805" i="20" s="1"/>
  <c r="K806" i="20" a="1"/>
  <c r="K806" i="20"/>
  <c r="K807" i="20" a="1"/>
  <c r="K807" i="20" s="1"/>
  <c r="K808" i="20" a="1"/>
  <c r="K808" i="20" s="1"/>
  <c r="K809" i="20" a="1"/>
  <c r="K809" i="20" s="1"/>
  <c r="K810" i="20" a="1"/>
  <c r="K810" i="20" s="1"/>
  <c r="K811" i="20" a="1"/>
  <c r="K811" i="20" s="1"/>
  <c r="K812" i="20" a="1"/>
  <c r="K812" i="20"/>
  <c r="K813" i="20" a="1"/>
  <c r="K813" i="20" s="1"/>
  <c r="K814" i="20" a="1"/>
  <c r="K814" i="20"/>
  <c r="K815" i="20" a="1"/>
  <c r="K815" i="20" s="1"/>
  <c r="K816" i="20" a="1"/>
  <c r="K816" i="20" s="1"/>
  <c r="K817" i="20" a="1"/>
  <c r="K817" i="20" s="1"/>
  <c r="K818" i="20" a="1"/>
  <c r="K818" i="20" s="1"/>
  <c r="K819" i="20" a="1"/>
  <c r="K819" i="20" s="1"/>
  <c r="K820" i="20" a="1"/>
  <c r="K820" i="20" s="1"/>
  <c r="K821" i="20" a="1"/>
  <c r="K821" i="20"/>
  <c r="K822" i="20" a="1"/>
  <c r="K822" i="20" s="1"/>
  <c r="K823" i="20" a="1"/>
  <c r="K823" i="20" s="1"/>
  <c r="K824" i="20" a="1"/>
  <c r="K824" i="20" s="1"/>
  <c r="K825" i="20" a="1"/>
  <c r="K825" i="20" s="1"/>
  <c r="K826" i="20" a="1"/>
  <c r="K826" i="20" s="1"/>
  <c r="K827" i="20" a="1"/>
  <c r="K827" i="20" s="1"/>
  <c r="K828" i="20" a="1"/>
  <c r="K828" i="20" s="1"/>
  <c r="K829" i="20" a="1"/>
  <c r="K829" i="20"/>
  <c r="K830" i="20" a="1"/>
  <c r="K830" i="20" s="1"/>
  <c r="K831" i="20" a="1"/>
  <c r="K831" i="20" s="1"/>
  <c r="K832" i="20" a="1"/>
  <c r="K832" i="20" s="1"/>
  <c r="K833" i="20" a="1"/>
  <c r="K833" i="20" s="1"/>
  <c r="K834" i="20" a="1"/>
  <c r="K834" i="20" s="1"/>
  <c r="K835" i="20" a="1"/>
  <c r="K835" i="20" s="1"/>
  <c r="K836" i="20" a="1"/>
  <c r="K836" i="20"/>
  <c r="K837" i="20" a="1"/>
  <c r="K837" i="20" s="1"/>
  <c r="K838" i="20" a="1"/>
  <c r="K838" i="20"/>
  <c r="K839" i="20" a="1"/>
  <c r="K839" i="20" s="1"/>
  <c r="K840" i="20" a="1"/>
  <c r="K840" i="20" s="1"/>
  <c r="K841" i="20" a="1"/>
  <c r="K841" i="20" s="1"/>
  <c r="K842" i="20" a="1"/>
  <c r="K842" i="20" s="1"/>
  <c r="K843" i="20" a="1"/>
  <c r="K843" i="20" s="1"/>
  <c r="K844" i="20" a="1"/>
  <c r="K844" i="20"/>
  <c r="K845" i="20" a="1"/>
  <c r="K845" i="20" s="1"/>
  <c r="K846" i="20" a="1"/>
  <c r="K846" i="20"/>
  <c r="K847" i="20" a="1"/>
  <c r="K847" i="20" s="1"/>
  <c r="K848" i="20" a="1"/>
  <c r="K848" i="20" s="1"/>
  <c r="K849" i="20" a="1"/>
  <c r="K849" i="20" s="1"/>
  <c r="K850" i="20" a="1"/>
  <c r="K850" i="20" s="1"/>
  <c r="K851" i="20" a="1"/>
  <c r="K851" i="20" s="1"/>
  <c r="K852" i="20" a="1"/>
  <c r="K852" i="20" s="1"/>
  <c r="K853" i="20" a="1"/>
  <c r="K853" i="20"/>
  <c r="K854" i="20" a="1"/>
  <c r="K854" i="20" s="1"/>
  <c r="K855" i="20" a="1"/>
  <c r="K855" i="20" s="1"/>
  <c r="K856" i="20" a="1"/>
  <c r="K856" i="20" s="1"/>
  <c r="K857" i="20" a="1"/>
  <c r="K857" i="20" s="1"/>
  <c r="K858" i="20" a="1"/>
  <c r="K858" i="20" s="1"/>
  <c r="K859" i="20" a="1"/>
  <c r="K859" i="20" s="1"/>
  <c r="K860" i="20" a="1"/>
  <c r="K860" i="20" s="1"/>
  <c r="K861" i="20" a="1"/>
  <c r="K861" i="20" s="1"/>
  <c r="K862" i="20" a="1"/>
  <c r="K862" i="20" s="1"/>
  <c r="K863" i="20" a="1"/>
  <c r="K863" i="20" s="1"/>
  <c r="K864" i="20" a="1"/>
  <c r="K864" i="20" s="1"/>
  <c r="K865" i="20" a="1"/>
  <c r="K865" i="20" s="1"/>
  <c r="K866" i="20" a="1"/>
  <c r="K866" i="20" s="1"/>
  <c r="K867" i="20" a="1"/>
  <c r="K867" i="20" s="1"/>
  <c r="K868" i="20" a="1"/>
  <c r="K868" i="20" s="1"/>
  <c r="K869" i="20" a="1"/>
  <c r="K869" i="20"/>
  <c r="K870" i="20" a="1"/>
  <c r="K870" i="20" s="1"/>
  <c r="K871" i="20" a="1"/>
  <c r="K871" i="20" s="1"/>
  <c r="K872" i="20" a="1"/>
  <c r="K872" i="20" s="1"/>
  <c r="K873" i="20" a="1"/>
  <c r="K873" i="20" s="1"/>
  <c r="K874" i="20" a="1"/>
  <c r="K874" i="20"/>
  <c r="K875" i="20" a="1"/>
  <c r="K875" i="20" s="1"/>
  <c r="K876" i="20" a="1"/>
  <c r="K876" i="20" s="1"/>
  <c r="K877" i="20" a="1"/>
  <c r="K877" i="20"/>
  <c r="K878" i="20" a="1"/>
  <c r="K878" i="20" s="1"/>
  <c r="K879" i="20" a="1"/>
  <c r="K879" i="20" s="1"/>
  <c r="K880" i="20" a="1"/>
  <c r="K880" i="20" s="1"/>
  <c r="K881" i="20" a="1"/>
  <c r="K881" i="20" s="1"/>
  <c r="K882" i="20" a="1"/>
  <c r="K882" i="20"/>
  <c r="K883" i="20" a="1"/>
  <c r="K883" i="20" s="1"/>
  <c r="K884" i="20" a="1"/>
  <c r="K884" i="20" s="1"/>
  <c r="K885" i="20" a="1"/>
  <c r="K885" i="20" s="1"/>
  <c r="K886" i="20" a="1"/>
  <c r="K886" i="20" s="1"/>
  <c r="K887" i="20" a="1"/>
  <c r="K887" i="20" s="1"/>
  <c r="K888" i="20" a="1"/>
  <c r="K888" i="20"/>
  <c r="K889" i="20" a="1"/>
  <c r="K889" i="20" s="1"/>
  <c r="K890" i="20" a="1"/>
  <c r="K890" i="20" s="1"/>
  <c r="K891" i="20" a="1"/>
  <c r="K891" i="20" s="1"/>
  <c r="K892" i="20" a="1"/>
  <c r="K892" i="20" s="1"/>
  <c r="K893" i="20" a="1"/>
  <c r="K893" i="20"/>
  <c r="K894" i="20" a="1"/>
  <c r="K894" i="20" s="1"/>
  <c r="K895" i="20" a="1"/>
  <c r="K895" i="20" s="1"/>
  <c r="K896" i="20" a="1"/>
  <c r="K896" i="20" s="1"/>
  <c r="K897" i="20" a="1"/>
  <c r="K897" i="20" s="1"/>
  <c r="K898" i="20" a="1"/>
  <c r="K898" i="20" s="1"/>
  <c r="K899" i="20" a="1"/>
  <c r="K899" i="20" s="1"/>
  <c r="K900" i="20" a="1"/>
  <c r="K900" i="20"/>
  <c r="K901" i="20" a="1"/>
  <c r="K901" i="20" s="1"/>
  <c r="K902" i="20" a="1"/>
  <c r="K902" i="20"/>
  <c r="K903" i="20" a="1"/>
  <c r="K903" i="20" s="1"/>
  <c r="K904" i="20" a="1"/>
  <c r="K904" i="20" s="1"/>
  <c r="K905" i="20" a="1"/>
  <c r="K905" i="20" s="1"/>
  <c r="K906" i="20" a="1"/>
  <c r="K906" i="20" s="1"/>
  <c r="K907" i="20" a="1"/>
  <c r="K907" i="20" s="1"/>
  <c r="K908" i="20" a="1"/>
  <c r="K908" i="20" s="1"/>
  <c r="K909" i="20" a="1"/>
  <c r="K909" i="20"/>
  <c r="K910" i="20" a="1"/>
  <c r="K910" i="20" s="1"/>
  <c r="K911" i="20" a="1"/>
  <c r="K911" i="20" s="1"/>
  <c r="K912" i="20" a="1"/>
  <c r="K912" i="20" s="1"/>
  <c r="K913" i="20" a="1"/>
  <c r="K913" i="20" s="1"/>
  <c r="K914" i="20" a="1"/>
  <c r="K914" i="20" s="1"/>
  <c r="K915" i="20" a="1"/>
  <c r="K915" i="20" s="1"/>
  <c r="K916" i="20" a="1"/>
  <c r="K916" i="20" s="1"/>
  <c r="K917" i="20" a="1"/>
  <c r="K917" i="20" s="1"/>
  <c r="K918" i="20" a="1"/>
  <c r="K918" i="20" s="1"/>
  <c r="K919" i="20" a="1"/>
  <c r="K919" i="20" s="1"/>
  <c r="K920" i="20" a="1"/>
  <c r="K920" i="20" s="1"/>
  <c r="K921" i="20" a="1"/>
  <c r="K921" i="20" s="1"/>
  <c r="K922" i="20" a="1"/>
  <c r="K922" i="20" s="1"/>
  <c r="K923" i="20" a="1"/>
  <c r="K923" i="20" s="1"/>
  <c r="K924" i="20" a="1"/>
  <c r="K924" i="20" s="1"/>
  <c r="K925" i="20" a="1"/>
  <c r="K925" i="20"/>
  <c r="K926" i="20" a="1"/>
  <c r="K926" i="20" s="1"/>
  <c r="K927" i="20" a="1"/>
  <c r="K927" i="20" s="1"/>
  <c r="K928" i="20" a="1"/>
  <c r="K928" i="20" s="1"/>
  <c r="K929" i="20" a="1"/>
  <c r="K929" i="20" s="1"/>
  <c r="K930" i="20" a="1"/>
  <c r="K930" i="20" s="1"/>
  <c r="K931" i="20" a="1"/>
  <c r="K931" i="20" s="1"/>
  <c r="K932" i="20" a="1"/>
  <c r="K932" i="20"/>
  <c r="K933" i="20" a="1"/>
  <c r="K933" i="20" s="1"/>
  <c r="K934" i="20" a="1"/>
  <c r="K934" i="20"/>
  <c r="K935" i="20" a="1"/>
  <c r="K935" i="20" s="1"/>
  <c r="K936" i="20" a="1"/>
  <c r="K936" i="20" s="1"/>
  <c r="K937" i="20" a="1"/>
  <c r="K937" i="20" s="1"/>
  <c r="K938" i="20" a="1"/>
  <c r="K938" i="20" s="1"/>
  <c r="K939" i="20" a="1"/>
  <c r="K939" i="20" s="1"/>
  <c r="K940" i="20" a="1"/>
  <c r="K940" i="20" s="1"/>
  <c r="K941" i="20" a="1"/>
  <c r="K941" i="20"/>
  <c r="K942" i="20" a="1"/>
  <c r="K942" i="20" s="1"/>
  <c r="K943" i="20" a="1"/>
  <c r="K943" i="20" s="1"/>
  <c r="K944" i="20" a="1"/>
  <c r="K944" i="20" s="1"/>
  <c r="K945" i="20" a="1"/>
  <c r="K945" i="20" s="1"/>
  <c r="K946" i="20" a="1"/>
  <c r="K946" i="20" s="1"/>
  <c r="K947" i="20" a="1"/>
  <c r="K947" i="20" s="1"/>
  <c r="K948" i="20" a="1"/>
  <c r="K948" i="20" s="1"/>
  <c r="K949" i="20" a="1"/>
  <c r="K949" i="20" s="1"/>
  <c r="K950" i="20" a="1"/>
  <c r="K950" i="20" s="1"/>
  <c r="K951" i="20" a="1"/>
  <c r="K951" i="20" s="1"/>
  <c r="K952" i="20" a="1"/>
  <c r="K952" i="20" s="1"/>
  <c r="K953" i="20" a="1"/>
  <c r="K953" i="20" s="1"/>
  <c r="K954" i="20" a="1"/>
  <c r="K954" i="20" s="1"/>
  <c r="K955" i="20" a="1"/>
  <c r="K955" i="20" s="1"/>
  <c r="K956" i="20" a="1"/>
  <c r="K956" i="20" s="1"/>
  <c r="K957" i="20" a="1"/>
  <c r="K957" i="20"/>
  <c r="K958" i="20" a="1"/>
  <c r="K958" i="20" s="1"/>
  <c r="K959" i="20" a="1"/>
  <c r="K959" i="20" s="1"/>
  <c r="K960" i="20" a="1"/>
  <c r="K960" i="20" s="1"/>
  <c r="K961" i="20" a="1"/>
  <c r="K961" i="20" s="1"/>
  <c r="K962" i="20" a="1"/>
  <c r="K962" i="20" s="1"/>
  <c r="K963" i="20" a="1"/>
  <c r="K963" i="20" s="1"/>
  <c r="K964" i="20" a="1"/>
  <c r="K964" i="20"/>
  <c r="K965" i="20" a="1"/>
  <c r="K965" i="20" s="1"/>
  <c r="K966" i="20" a="1"/>
  <c r="K966" i="20"/>
  <c r="K967" i="20" a="1"/>
  <c r="K967" i="20" s="1"/>
  <c r="K968" i="20" a="1"/>
  <c r="K968" i="20" s="1"/>
  <c r="K969" i="20" a="1"/>
  <c r="K969" i="20" s="1"/>
  <c r="K970" i="20" a="1"/>
  <c r="K970" i="20" s="1"/>
  <c r="K971" i="20" a="1"/>
  <c r="K971" i="20" s="1"/>
  <c r="K972" i="20" a="1"/>
  <c r="K972" i="20" s="1"/>
  <c r="K973" i="20" a="1"/>
  <c r="K973" i="20" s="1"/>
  <c r="K974" i="20" a="1"/>
  <c r="K974" i="20" s="1"/>
  <c r="K975" i="20" a="1"/>
  <c r="K975" i="20" s="1"/>
  <c r="K976" i="20" a="1"/>
  <c r="K976" i="20" s="1"/>
  <c r="K977" i="20" a="1"/>
  <c r="K977" i="20" s="1"/>
  <c r="K978" i="20" a="1"/>
  <c r="K978" i="20" s="1"/>
  <c r="K979" i="20" a="1"/>
  <c r="K979" i="20" s="1"/>
  <c r="K980" i="20" a="1"/>
  <c r="K980" i="20" s="1"/>
  <c r="K981" i="20" a="1"/>
  <c r="K981" i="20" s="1"/>
  <c r="K982" i="20" a="1"/>
  <c r="K982" i="20" s="1"/>
  <c r="K983" i="20" a="1"/>
  <c r="K983" i="20" s="1"/>
  <c r="K984" i="20" a="1"/>
  <c r="K984" i="20" s="1"/>
  <c r="K985" i="20" a="1"/>
  <c r="K985" i="20" s="1"/>
  <c r="K986" i="20" a="1"/>
  <c r="K986" i="20" s="1"/>
  <c r="K987" i="20" a="1"/>
  <c r="K987" i="20" s="1"/>
  <c r="K988" i="20" a="1"/>
  <c r="K988" i="20" s="1"/>
  <c r="K989" i="20" a="1"/>
  <c r="K989" i="20"/>
  <c r="K990" i="20" a="1"/>
  <c r="K990" i="20" s="1"/>
  <c r="K991" i="20" a="1"/>
  <c r="K991" i="20" s="1"/>
  <c r="K992" i="20" a="1"/>
  <c r="K992" i="20" s="1"/>
  <c r="K993" i="20" a="1"/>
  <c r="K993" i="20" s="1"/>
  <c r="K994" i="20" a="1"/>
  <c r="K994" i="20" s="1"/>
  <c r="K995" i="20" a="1"/>
  <c r="K995" i="20" s="1"/>
  <c r="K996" i="20" a="1"/>
  <c r="K996" i="20" s="1"/>
  <c r="K997" i="20" a="1"/>
  <c r="K997" i="20" s="1"/>
  <c r="K998" i="20" a="1"/>
  <c r="K998" i="20"/>
  <c r="K999" i="20" a="1"/>
  <c r="K999" i="20" s="1"/>
  <c r="K1000" i="20" a="1"/>
  <c r="K1000" i="20" s="1"/>
  <c r="K1001" i="20" a="1"/>
  <c r="K1001" i="20" s="1"/>
  <c r="K1002" i="20" a="1"/>
  <c r="K1002" i="20" s="1"/>
  <c r="K1003" i="20" a="1"/>
  <c r="K1003" i="20" s="1"/>
  <c r="K1004" i="20" a="1"/>
  <c r="K1004" i="20" s="1"/>
  <c r="K1005" i="20" a="1"/>
  <c r="K1005" i="20"/>
  <c r="K1006" i="20" a="1"/>
  <c r="K1006" i="20" s="1"/>
  <c r="K1007" i="20" a="1"/>
  <c r="K1007" i="20" s="1"/>
  <c r="K1008" i="20" a="1"/>
  <c r="K1008" i="20" s="1"/>
  <c r="K1009" i="20" a="1"/>
  <c r="K1009" i="20" s="1"/>
  <c r="K1010" i="20" a="1"/>
  <c r="K1010" i="20" s="1"/>
  <c r="K1011" i="20" a="1"/>
  <c r="K1011" i="20" s="1"/>
  <c r="K1012" i="20" a="1"/>
  <c r="K1012" i="20" s="1"/>
  <c r="K1013" i="20" a="1"/>
  <c r="K1013" i="20" s="1"/>
  <c r="K1014" i="20" a="1"/>
  <c r="K1014" i="20" s="1"/>
  <c r="K1015" i="20" a="1"/>
  <c r="K1015" i="20" s="1"/>
  <c r="K1016" i="20" a="1"/>
  <c r="K1016" i="20" s="1"/>
  <c r="K1017" i="20" a="1"/>
  <c r="K1017" i="20" s="1"/>
  <c r="K1018" i="20" a="1"/>
  <c r="K1018" i="20" s="1"/>
  <c r="K1019" i="20" a="1"/>
  <c r="K1019" i="20" s="1"/>
  <c r="K1020" i="20" a="1"/>
  <c r="K1020" i="20" s="1"/>
  <c r="K1021" i="20" a="1"/>
  <c r="K1021" i="20"/>
  <c r="K1022" i="20" a="1"/>
  <c r="K1022" i="20" s="1"/>
  <c r="K1023" i="20" a="1"/>
  <c r="K1023" i="20" s="1"/>
  <c r="K1024" i="20" a="1"/>
  <c r="K1024" i="20" s="1"/>
  <c r="K1025" i="20" a="1"/>
  <c r="K1025" i="20" s="1"/>
  <c r="K1026" i="20" a="1"/>
  <c r="K1026" i="20" s="1"/>
  <c r="K1027" i="20" a="1"/>
  <c r="K1027" i="20" s="1"/>
  <c r="K1028" i="20" a="1"/>
  <c r="K1028" i="20"/>
  <c r="K1029" i="20" a="1"/>
  <c r="K1029" i="20" s="1"/>
  <c r="K1030" i="20" a="1"/>
  <c r="K1030" i="20" s="1"/>
  <c r="K1031" i="20" a="1"/>
  <c r="K1031" i="20" s="1"/>
  <c r="K1032" i="20" a="1"/>
  <c r="K1032" i="20" s="1"/>
  <c r="K1033" i="20" a="1"/>
  <c r="K1033" i="20" s="1"/>
  <c r="K1034" i="20" a="1"/>
  <c r="K1034" i="20" s="1"/>
  <c r="K1035" i="20" a="1"/>
  <c r="K1035" i="20" s="1"/>
  <c r="K1036" i="20" a="1"/>
  <c r="K1036" i="20"/>
  <c r="K1037" i="20" a="1"/>
  <c r="K1037" i="20" s="1"/>
  <c r="K1038" i="20" a="1"/>
  <c r="K1038" i="20"/>
  <c r="K1039" i="20" a="1"/>
  <c r="K1039" i="20" s="1"/>
  <c r="K1040" i="20" a="1"/>
  <c r="K1040" i="20" s="1"/>
  <c r="K1041" i="20" a="1"/>
  <c r="K1041" i="20" s="1"/>
  <c r="K1042" i="20" a="1"/>
  <c r="K1042" i="20" s="1"/>
  <c r="K1043" i="20" a="1"/>
  <c r="K1043" i="20" s="1"/>
  <c r="K1044" i="20" a="1"/>
  <c r="K1044" i="20"/>
  <c r="K1045" i="20" a="1"/>
  <c r="K1045" i="20" s="1"/>
  <c r="K1046" i="20" a="1"/>
  <c r="K1046" i="20" s="1"/>
  <c r="K1047" i="20" a="1"/>
  <c r="K1047" i="20" s="1"/>
  <c r="K1048" i="20" a="1"/>
  <c r="K1048" i="20" s="1"/>
  <c r="K1049" i="20" a="1"/>
  <c r="K1049" i="20" s="1"/>
  <c r="K1050" i="20" a="1"/>
  <c r="K1050" i="20" s="1"/>
  <c r="K1051" i="20" a="1"/>
  <c r="K1051" i="20" s="1"/>
  <c r="K1052" i="20" a="1"/>
  <c r="K1052" i="20" s="1"/>
  <c r="K1053" i="20" a="1"/>
  <c r="K1053" i="20"/>
  <c r="K1054" i="20" a="1"/>
  <c r="K1054" i="20" s="1"/>
  <c r="K1055" i="20" a="1"/>
  <c r="K1055" i="20" s="1"/>
  <c r="K1056" i="20" a="1"/>
  <c r="K1056" i="20" s="1"/>
  <c r="K1057" i="20" a="1"/>
  <c r="K1057" i="20" s="1"/>
  <c r="K1058" i="20" a="1"/>
  <c r="K1058" i="20" s="1"/>
  <c r="K1059" i="20" a="1"/>
  <c r="K1059" i="20" s="1"/>
  <c r="K1060" i="20" a="1"/>
  <c r="K1060" i="20"/>
  <c r="K1061" i="20" a="1"/>
  <c r="K1061" i="20" s="1"/>
  <c r="K1062" i="20" a="1"/>
  <c r="K1062" i="20"/>
  <c r="K1063" i="20" a="1"/>
  <c r="K1063" i="20" s="1"/>
  <c r="K1064" i="20" a="1"/>
  <c r="K1064" i="20" s="1"/>
  <c r="K1065" i="20" a="1"/>
  <c r="K1065" i="20" s="1"/>
  <c r="K1066" i="20" a="1"/>
  <c r="K1066" i="20" s="1"/>
  <c r="K1067" i="20" a="1"/>
  <c r="K1067" i="20" s="1"/>
  <c r="K1068" i="20" a="1"/>
  <c r="K1068" i="20"/>
  <c r="K1069" i="20" a="1"/>
  <c r="K1069" i="20"/>
  <c r="K1070" i="20" a="1"/>
  <c r="K1070" i="20" s="1"/>
  <c r="K1071" i="20" a="1"/>
  <c r="K1071" i="20" s="1"/>
  <c r="K1072" i="20" a="1"/>
  <c r="K1072" i="20" s="1"/>
  <c r="K1073" i="20" a="1"/>
  <c r="K1073" i="20" s="1"/>
  <c r="K1074" i="20" a="1"/>
  <c r="K1074" i="20"/>
  <c r="K1075" i="20" a="1"/>
  <c r="K1075" i="20" s="1"/>
  <c r="K1076" i="20" a="1"/>
  <c r="K1076" i="20" s="1"/>
  <c r="K1077" i="20" a="1"/>
  <c r="K1077" i="20" s="1"/>
  <c r="K1078" i="20" a="1"/>
  <c r="K1078" i="20" s="1"/>
  <c r="K1079" i="20" a="1"/>
  <c r="K1079" i="20" s="1"/>
  <c r="K1080" i="20" a="1"/>
  <c r="K1080" i="20"/>
  <c r="K1081" i="20" a="1"/>
  <c r="K1081" i="20" s="1"/>
  <c r="K1082" i="20" a="1"/>
  <c r="K1082" i="20"/>
  <c r="K1083" i="20" a="1"/>
  <c r="K1083" i="20"/>
  <c r="K1084" i="20" a="1"/>
  <c r="K1084" i="20" s="1"/>
  <c r="K1085" i="20" a="1"/>
  <c r="K1085" i="20" s="1"/>
  <c r="K1086" i="20" a="1"/>
  <c r="K1086" i="20" s="1"/>
  <c r="K1087" i="20" a="1"/>
  <c r="K1087" i="20" s="1"/>
  <c r="K1088" i="20" a="1"/>
  <c r="K1088" i="20"/>
  <c r="K1089" i="20" a="1"/>
  <c r="K1089" i="20" s="1"/>
  <c r="K1090" i="20" a="1"/>
  <c r="K1090" i="20" s="1"/>
  <c r="K1091" i="20" a="1"/>
  <c r="K1091" i="20" s="1"/>
  <c r="K1092" i="20" a="1"/>
  <c r="K1092" i="20"/>
  <c r="K1093" i="20" a="1"/>
  <c r="K1093" i="20" s="1"/>
  <c r="K1094" i="20" a="1"/>
  <c r="K1094" i="20" s="1"/>
  <c r="K1095" i="20" a="1"/>
  <c r="K1095" i="20" s="1"/>
  <c r="K1096" i="20" a="1"/>
  <c r="K1096" i="20" s="1"/>
  <c r="K1097" i="20" a="1"/>
  <c r="K1097" i="20" s="1"/>
  <c r="K1098" i="20" a="1"/>
  <c r="K1098" i="20" s="1"/>
  <c r="K1099" i="20" a="1"/>
  <c r="K1099" i="20" s="1"/>
  <c r="K1100" i="20" a="1"/>
  <c r="K1100" i="20"/>
  <c r="K1101" i="20" a="1"/>
  <c r="K1101" i="20" s="1"/>
  <c r="K1102" i="20" a="1"/>
  <c r="K1102" i="20" s="1"/>
  <c r="K1103" i="20" a="1"/>
  <c r="K1103" i="20"/>
  <c r="K1104" i="20" a="1"/>
  <c r="K1104" i="20" s="1"/>
  <c r="K1105" i="20" a="1"/>
  <c r="K1105" i="20" s="1"/>
  <c r="K1106" i="20" a="1"/>
  <c r="K1106" i="20" s="1"/>
  <c r="K1107" i="20" a="1"/>
  <c r="K1107" i="20" s="1"/>
  <c r="K1108" i="20" a="1"/>
  <c r="K1108" i="20" s="1"/>
  <c r="K1109" i="20" a="1"/>
  <c r="K1109" i="20" s="1"/>
  <c r="K1110" i="20" a="1"/>
  <c r="K1110" i="20" s="1"/>
  <c r="K1111" i="20" a="1"/>
  <c r="K1111" i="20" s="1"/>
  <c r="K1112" i="20" a="1"/>
  <c r="K1112" i="20" s="1"/>
  <c r="K1113" i="20" a="1"/>
  <c r="K1113" i="20" s="1"/>
  <c r="K1114" i="20" a="1"/>
  <c r="K1114" i="20" s="1"/>
  <c r="K1115" i="20" a="1"/>
  <c r="K1115" i="20"/>
  <c r="K1116" i="20" a="1"/>
  <c r="K1116" i="20" s="1"/>
  <c r="K1117" i="20" a="1"/>
  <c r="K1117" i="20" s="1"/>
  <c r="K1118" i="20" a="1"/>
  <c r="K1118" i="20" s="1"/>
  <c r="K1119" i="20" a="1"/>
  <c r="K1119" i="20" s="1"/>
  <c r="K1120" i="20" a="1"/>
  <c r="K1120" i="20" s="1"/>
  <c r="K1121" i="20" a="1"/>
  <c r="K1121" i="20" s="1"/>
  <c r="K1122" i="20" a="1"/>
  <c r="K1122" i="20" s="1"/>
  <c r="K1123" i="20" a="1"/>
  <c r="K1123" i="20"/>
  <c r="K1124" i="20" a="1"/>
  <c r="K1124" i="20"/>
  <c r="K1125" i="20" a="1"/>
  <c r="K1125" i="20" s="1"/>
  <c r="K1126" i="20" a="1"/>
  <c r="K1126" i="20"/>
  <c r="K1127" i="20" a="1"/>
  <c r="K1127" i="20" s="1"/>
  <c r="K1128" i="20" a="1"/>
  <c r="K1128" i="20" s="1"/>
  <c r="K1129" i="20" a="1"/>
  <c r="K1129" i="20" s="1"/>
  <c r="K1130" i="20" a="1"/>
  <c r="K1130" i="20" s="1"/>
  <c r="K1131" i="20" a="1"/>
  <c r="K1131" i="20" s="1"/>
  <c r="K1132" i="20" a="1"/>
  <c r="K1132" i="20" s="1"/>
  <c r="K1133" i="20" a="1"/>
  <c r="K1133" i="20" s="1"/>
  <c r="K1134" i="20" a="1"/>
  <c r="K1134" i="20"/>
  <c r="K1135" i="20" a="1"/>
  <c r="K1135" i="20" s="1"/>
  <c r="K1136" i="20" a="1"/>
  <c r="K1136" i="20" s="1"/>
  <c r="K1137" i="20" a="1"/>
  <c r="K1137" i="20" s="1"/>
  <c r="K1138" i="20" a="1"/>
  <c r="K1138" i="20"/>
  <c r="K1139" i="20" a="1"/>
  <c r="K1139" i="20" s="1"/>
  <c r="K1140" i="20" a="1"/>
  <c r="K1140" i="20" s="1"/>
  <c r="K1141" i="20" a="1"/>
  <c r="K1141" i="20" s="1"/>
  <c r="K1142" i="20" a="1"/>
  <c r="K1142" i="20" s="1"/>
  <c r="K1143" i="20" a="1"/>
  <c r="K1143" i="20" s="1"/>
  <c r="K1144" i="20" a="1"/>
  <c r="K1144" i="20"/>
  <c r="K1145" i="20" a="1"/>
  <c r="K1145" i="20" s="1"/>
  <c r="K1146" i="20" a="1"/>
  <c r="K1146" i="20"/>
  <c r="K1147" i="20" a="1"/>
  <c r="K1147" i="20"/>
  <c r="K1148" i="20" a="1"/>
  <c r="K1148" i="20" s="1"/>
  <c r="K1149" i="20" a="1"/>
  <c r="K1149" i="20" s="1"/>
  <c r="K1150" i="20" a="1"/>
  <c r="K1150" i="20" s="1"/>
  <c r="K1151" i="20" a="1"/>
  <c r="K1151" i="20" s="1"/>
  <c r="K1152" i="20" a="1"/>
  <c r="K1152" i="20"/>
  <c r="K1153" i="20" a="1"/>
  <c r="K1153" i="20" s="1"/>
  <c r="K1154" i="20" a="1"/>
  <c r="K1154" i="20" s="1"/>
  <c r="K1155" i="20" a="1"/>
  <c r="K1155" i="20" s="1"/>
  <c r="K1156" i="20" a="1"/>
  <c r="K1156" i="20"/>
  <c r="K1157" i="20" a="1"/>
  <c r="K1157" i="20" s="1"/>
  <c r="K1158" i="20" a="1"/>
  <c r="K1158" i="20" s="1"/>
  <c r="K1159" i="20" a="1"/>
  <c r="K1159" i="20" s="1"/>
  <c r="K1160" i="20" a="1"/>
  <c r="K1160" i="20" s="1"/>
  <c r="K1161" i="20" a="1"/>
  <c r="K1161" i="20" s="1"/>
  <c r="K1162" i="20" a="1"/>
  <c r="K1162" i="20" s="1"/>
  <c r="K1163" i="20" a="1"/>
  <c r="K1163" i="20" s="1"/>
  <c r="K1164" i="20" a="1"/>
  <c r="K1164" i="20"/>
  <c r="K1165" i="20" a="1"/>
  <c r="K1165" i="20" s="1"/>
  <c r="K1166" i="20" a="1"/>
  <c r="K1166" i="20"/>
  <c r="K1167" i="20" a="1"/>
  <c r="K1167" i="20"/>
  <c r="K1168" i="20" a="1"/>
  <c r="K1168" i="20" s="1"/>
  <c r="K1169" i="20" a="1"/>
  <c r="K1169" i="20" s="1"/>
  <c r="K1170" i="20" a="1"/>
  <c r="K1170" i="20" s="1"/>
  <c r="K1171" i="20" a="1"/>
  <c r="K1171" i="20" s="1"/>
  <c r="K1172" i="20" a="1"/>
  <c r="K1172" i="20" s="1"/>
  <c r="K1173" i="20" a="1"/>
  <c r="K1173" i="20" s="1"/>
  <c r="K1174" i="20" a="1"/>
  <c r="K1174" i="20" s="1"/>
  <c r="K1175" i="20" a="1"/>
  <c r="K1175" i="20"/>
  <c r="K1176" i="20" a="1"/>
  <c r="K1176" i="20" s="1"/>
  <c r="K1177" i="20" a="1"/>
  <c r="K1177" i="20" s="1"/>
  <c r="K1178" i="20" a="1"/>
  <c r="K1178" i="20"/>
  <c r="K1179" i="20" a="1"/>
  <c r="K1179" i="20"/>
  <c r="K1180" i="20" a="1"/>
  <c r="K1180" i="20" s="1"/>
  <c r="K1181" i="20" a="1"/>
  <c r="K1181" i="20" s="1"/>
  <c r="K1182" i="20" a="1"/>
  <c r="K1182" i="20" s="1"/>
  <c r="K1183" i="20" a="1"/>
  <c r="K1183" i="20" s="1"/>
  <c r="K1184" i="20" a="1"/>
  <c r="K1184" i="20"/>
  <c r="K1185" i="20" a="1"/>
  <c r="K1185" i="20" s="1"/>
  <c r="K1186" i="20" a="1"/>
  <c r="K1186" i="20"/>
  <c r="K1187" i="20" a="1"/>
  <c r="K1187" i="20" s="1"/>
  <c r="K1188" i="20" a="1"/>
  <c r="K1188" i="20" s="1"/>
  <c r="K1189" i="20" a="1"/>
  <c r="K1189" i="20" s="1"/>
  <c r="K1190" i="20" a="1"/>
  <c r="K1190" i="20" s="1"/>
  <c r="K1191" i="20" a="1"/>
  <c r="K1191" i="20" s="1"/>
  <c r="K1192" i="20" a="1"/>
  <c r="K1192" i="20" s="1"/>
  <c r="K1193" i="20" a="1"/>
  <c r="K1193" i="20" s="1"/>
  <c r="K1194" i="20" a="1"/>
  <c r="K1194" i="20" s="1"/>
  <c r="K1195" i="20" a="1"/>
  <c r="K1195" i="20"/>
  <c r="K1196" i="20" a="1"/>
  <c r="K1196" i="20" s="1"/>
  <c r="K1197" i="20" a="1"/>
  <c r="K1197" i="20" s="1"/>
  <c r="K1198" i="20" a="1"/>
  <c r="K1198" i="20"/>
  <c r="K1199" i="20" a="1"/>
  <c r="K1199" i="20" s="1"/>
  <c r="K1200" i="20" a="1"/>
  <c r="K1200" i="20" s="1"/>
  <c r="K1201" i="20" a="1"/>
  <c r="K1201" i="20" s="1"/>
  <c r="K1202" i="20" a="1"/>
  <c r="K1202" i="20"/>
  <c r="K1203" i="20" a="1"/>
  <c r="K1203" i="20" s="1"/>
  <c r="K1204" i="20" a="1"/>
  <c r="K1204" i="20" s="1"/>
  <c r="K1205" i="20" a="1"/>
  <c r="K1205" i="20" s="1"/>
  <c r="K1206" i="20" a="1"/>
  <c r="K1206" i="20" s="1"/>
  <c r="K1207" i="20" a="1"/>
  <c r="K1207" i="20" s="1"/>
  <c r="K1208" i="20" a="1"/>
  <c r="K1208" i="20"/>
  <c r="K1209" i="20" a="1"/>
  <c r="K1209" i="20" s="1"/>
  <c r="K1210" i="20" a="1"/>
  <c r="K1210" i="20" s="1"/>
  <c r="K1211" i="20" a="1"/>
  <c r="K1211" i="20" s="1"/>
  <c r="K1212" i="20" a="1"/>
  <c r="K1212" i="20" s="1"/>
  <c r="K1213" i="20" a="1"/>
  <c r="K1213" i="20" s="1"/>
  <c r="K1214" i="20" a="1"/>
  <c r="K1214" i="20" s="1"/>
  <c r="K1215" i="20" a="1"/>
  <c r="K1215" i="20" s="1"/>
  <c r="K1216" i="20" a="1"/>
  <c r="K1216" i="20" s="1"/>
  <c r="K1217" i="20" a="1"/>
  <c r="K1217" i="20" s="1"/>
  <c r="K1218" i="20" a="1"/>
  <c r="K1218" i="20" s="1"/>
  <c r="K1219" i="20" a="1"/>
  <c r="K1219" i="20"/>
  <c r="K1220" i="20" a="1"/>
  <c r="K1220" i="20" s="1"/>
  <c r="K1221" i="20" a="1"/>
  <c r="K1221" i="20" s="1"/>
  <c r="K1222" i="20" a="1"/>
  <c r="K1222" i="20" s="1"/>
  <c r="K1223" i="20" a="1"/>
  <c r="K1223" i="20" s="1"/>
  <c r="K1224" i="20" a="1"/>
  <c r="K1224" i="20" s="1"/>
  <c r="K1225" i="20" a="1"/>
  <c r="K1225" i="20" s="1"/>
  <c r="K1226" i="20" a="1"/>
  <c r="K1226" i="20" s="1"/>
  <c r="K1227" i="20" a="1"/>
  <c r="K1227" i="20" s="1"/>
  <c r="K1228" i="20" a="1"/>
  <c r="K1228" i="20" s="1"/>
  <c r="K1229" i="20" a="1"/>
  <c r="K1229" i="20" s="1"/>
  <c r="K1230" i="20" a="1"/>
  <c r="K1230" i="20" s="1"/>
  <c r="K1231" i="20" a="1"/>
  <c r="K1231" i="20" s="1"/>
  <c r="K1232" i="20" a="1"/>
  <c r="K1232" i="20" s="1"/>
  <c r="K1233" i="20" a="1"/>
  <c r="K1233" i="20" s="1"/>
  <c r="K1234" i="20" a="1"/>
  <c r="K1234" i="20" s="1"/>
  <c r="K1235" i="20" a="1"/>
  <c r="K1235" i="20" s="1"/>
  <c r="K1236" i="20" a="1"/>
  <c r="K1236" i="20"/>
  <c r="K1237" i="20" a="1"/>
  <c r="K1237" i="20" s="1"/>
  <c r="K1238" i="20" a="1"/>
  <c r="K1238" i="20" s="1"/>
  <c r="K1239" i="20" a="1"/>
  <c r="K1239" i="20" s="1"/>
  <c r="K1240" i="20" a="1"/>
  <c r="K1240" i="20"/>
  <c r="K1241" i="20" a="1"/>
  <c r="K1241" i="20" s="1"/>
  <c r="K1242" i="20" a="1"/>
  <c r="K1242" i="20" s="1"/>
  <c r="K1243" i="20" a="1"/>
  <c r="K1243" i="20" s="1"/>
  <c r="K1244" i="20" a="1"/>
  <c r="K1244" i="20" s="1"/>
  <c r="K1245" i="20" a="1"/>
  <c r="K1245" i="20" s="1"/>
  <c r="K1246" i="20" a="1"/>
  <c r="K1246" i="20" s="1"/>
  <c r="K1247" i="20" a="1"/>
  <c r="K1247" i="20" s="1"/>
  <c r="K1248" i="20" a="1"/>
  <c r="K1248" i="20"/>
  <c r="K1249" i="20" a="1"/>
  <c r="K1249" i="20" s="1"/>
  <c r="K1250" i="20" a="1"/>
  <c r="K1250" i="20"/>
  <c r="K1251" i="20" a="1"/>
  <c r="K1251" i="20" s="1"/>
  <c r="K1252" i="20" a="1"/>
  <c r="K1252" i="20" s="1"/>
  <c r="K1253" i="20" a="1"/>
  <c r="K1253" i="20" s="1"/>
  <c r="K1254" i="20" a="1"/>
  <c r="K1254" i="20" s="1"/>
  <c r="K1255" i="20" a="1"/>
  <c r="K1255" i="20" s="1"/>
  <c r="K1256" i="20" a="1"/>
  <c r="K1256" i="20" s="1"/>
  <c r="K1257" i="20" a="1"/>
  <c r="K1257" i="20" s="1"/>
  <c r="K1258" i="20" a="1"/>
  <c r="K1258" i="20" s="1"/>
  <c r="K1259" i="20" a="1"/>
  <c r="K1259" i="20" s="1"/>
  <c r="K1260" i="20" a="1"/>
  <c r="K1260" i="20" s="1"/>
  <c r="K1261" i="20" a="1"/>
  <c r="K1261" i="20" s="1"/>
  <c r="K1262" i="20" a="1"/>
  <c r="K1262" i="20" s="1"/>
  <c r="K1263" i="20" a="1"/>
  <c r="K1263" i="20"/>
  <c r="K1264" i="20" a="1"/>
  <c r="K1264" i="20" s="1"/>
  <c r="K1265" i="20" a="1"/>
  <c r="K1265" i="20" s="1"/>
  <c r="K1266" i="20" a="1"/>
  <c r="K1266" i="20" s="1"/>
  <c r="K1267" i="20" a="1"/>
  <c r="K1267" i="20" s="1"/>
  <c r="K1268" i="20" a="1"/>
  <c r="K1268" i="20" s="1"/>
  <c r="K1269" i="20" a="1"/>
  <c r="K1269" i="20" s="1"/>
  <c r="K1270" i="20" a="1"/>
  <c r="K1270" i="20" s="1"/>
  <c r="K1271" i="20" a="1"/>
  <c r="K1271" i="20"/>
  <c r="K1272" i="20" a="1"/>
  <c r="K1272" i="20"/>
  <c r="K1273" i="20" a="1"/>
  <c r="K1273" i="20" s="1"/>
  <c r="K1274" i="20" a="1"/>
  <c r="K1274" i="20" s="1"/>
  <c r="K1275" i="20" a="1"/>
  <c r="K1275" i="20" s="1"/>
  <c r="K1276" i="20" a="1"/>
  <c r="K1276" i="20" s="1"/>
  <c r="K1277" i="20" a="1"/>
  <c r="K1277" i="20" s="1"/>
  <c r="K1278" i="20" a="1"/>
  <c r="K1278" i="20" s="1"/>
  <c r="K1279" i="20" a="1"/>
  <c r="K1279" i="20" s="1"/>
  <c r="K1280" i="20" a="1"/>
  <c r="K1280" i="20" s="1"/>
  <c r="K1281" i="20" a="1"/>
  <c r="K1281" i="20" s="1"/>
  <c r="K1282" i="20" a="1"/>
  <c r="K1282" i="20" s="1"/>
  <c r="K1283" i="20" a="1"/>
  <c r="K1283" i="20" s="1"/>
  <c r="K1284" i="20" a="1"/>
  <c r="K1284" i="20" s="1"/>
  <c r="K1285" i="20" a="1"/>
  <c r="K1285" i="20" s="1"/>
  <c r="K1286" i="20" a="1"/>
  <c r="K1286" i="20" s="1"/>
  <c r="K1287" i="20" a="1"/>
  <c r="K1287" i="20" s="1"/>
  <c r="K1288" i="20" a="1"/>
  <c r="K1288" i="20" s="1"/>
  <c r="K1289" i="20" a="1"/>
  <c r="K1289" i="20" s="1"/>
  <c r="K1290" i="20" a="1"/>
  <c r="K1290" i="20" s="1"/>
  <c r="K1291" i="20" a="1"/>
  <c r="K1291" i="20"/>
  <c r="K1292" i="20" a="1"/>
  <c r="K1292" i="20" s="1"/>
  <c r="K1293" i="20" a="1"/>
  <c r="K1293" i="20" s="1"/>
  <c r="K1294" i="20" a="1"/>
  <c r="K1294" i="20"/>
  <c r="K1295" i="20" a="1"/>
  <c r="K1295" i="20"/>
  <c r="K1296" i="20" a="1"/>
  <c r="K1296" i="20" s="1"/>
  <c r="K1297" i="20" a="1"/>
  <c r="K1297" i="20" s="1"/>
  <c r="K1298" i="20" a="1"/>
  <c r="K1298" i="20"/>
  <c r="K1299" i="20" a="1"/>
  <c r="K1299" i="20" s="1"/>
  <c r="K1300" i="20" a="1"/>
  <c r="K1300" i="20" s="1"/>
  <c r="K1301" i="20" a="1"/>
  <c r="K1301" i="20" s="1"/>
  <c r="K1302" i="20" a="1"/>
  <c r="K1302" i="20" s="1"/>
  <c r="K1303" i="20" a="1"/>
  <c r="K1303" i="20" s="1"/>
  <c r="K1304" i="20" a="1"/>
  <c r="K1304" i="20" s="1"/>
  <c r="K1305" i="20" a="1"/>
  <c r="K1305" i="20" s="1"/>
  <c r="K1306" i="20" a="1"/>
  <c r="K1306" i="20"/>
  <c r="K1307" i="20" a="1"/>
  <c r="K1307" i="20" s="1"/>
  <c r="K1308" i="20" a="1"/>
  <c r="K1308" i="20" s="1"/>
  <c r="K1309" i="20" a="1"/>
  <c r="K1309" i="20" s="1"/>
  <c r="K1310" i="20" a="1"/>
  <c r="K1310" i="20" s="1"/>
  <c r="K1311" i="20" a="1"/>
  <c r="K1311" i="20" s="1"/>
  <c r="K1312" i="20" a="1"/>
  <c r="K1312" i="20" s="1"/>
  <c r="K1313" i="20" a="1"/>
  <c r="K1313" i="20" s="1"/>
  <c r="K1314" i="20" a="1"/>
  <c r="K1314" i="20" s="1"/>
  <c r="K1315" i="20" a="1"/>
  <c r="K1315" i="20" s="1"/>
  <c r="K1316" i="20" a="1"/>
  <c r="K1316" i="20" s="1"/>
  <c r="K1317" i="20" a="1"/>
  <c r="K1317" i="20" s="1"/>
  <c r="K1318" i="20" a="1"/>
  <c r="K1318" i="20" s="1"/>
  <c r="K1319" i="20" a="1"/>
  <c r="K1319" i="20" s="1"/>
  <c r="K1320" i="20" a="1"/>
  <c r="K1320" i="20" s="1"/>
  <c r="K1321" i="20" a="1"/>
  <c r="K1321" i="20" s="1"/>
  <c r="K1322" i="20" a="1"/>
  <c r="K1322" i="20" s="1"/>
  <c r="K1323" i="20" a="1"/>
  <c r="K1323" i="20" s="1"/>
  <c r="K1324" i="20" a="1"/>
  <c r="K1324" i="20" s="1"/>
  <c r="K1325" i="20" a="1"/>
  <c r="K1325" i="20" s="1"/>
  <c r="K1326" i="20" a="1"/>
  <c r="K1326" i="20" s="1"/>
  <c r="K1327" i="20" a="1"/>
  <c r="K1327" i="20" s="1"/>
  <c r="K1328" i="20" a="1"/>
  <c r="K1328" i="20" s="1"/>
  <c r="K1329" i="20" a="1"/>
  <c r="K1329" i="20" s="1"/>
  <c r="K1330" i="20" a="1"/>
  <c r="K1330" i="20" s="1"/>
  <c r="K1331" i="20" a="1"/>
  <c r="K1331" i="20" s="1"/>
  <c r="K1332" i="20" a="1"/>
  <c r="K1332" i="20"/>
  <c r="K1333" i="20" a="1"/>
  <c r="K1333" i="20" s="1"/>
  <c r="K1334" i="20" a="1"/>
  <c r="K1334" i="20" s="1"/>
  <c r="K1335" i="20" a="1"/>
  <c r="K1335" i="20" s="1"/>
  <c r="K1336" i="20" a="1"/>
  <c r="K1336" i="20"/>
  <c r="K1337" i="20" a="1"/>
  <c r="K1337" i="20" s="1"/>
  <c r="K1338" i="20" a="1"/>
  <c r="K1338" i="20" s="1"/>
  <c r="K1339" i="20" a="1"/>
  <c r="K1339" i="20" s="1"/>
  <c r="K1340" i="20" a="1"/>
  <c r="K1340" i="20" s="1"/>
  <c r="K1341" i="20" a="1"/>
  <c r="K1341" i="20" s="1"/>
  <c r="K1342" i="20" a="1"/>
  <c r="K1342" i="20" s="1"/>
  <c r="K1343" i="20" a="1"/>
  <c r="K1343" i="20" s="1"/>
  <c r="K1344" i="20" a="1"/>
  <c r="K1344" i="20" s="1"/>
  <c r="K1345" i="20" a="1"/>
  <c r="K1345" i="20" s="1"/>
  <c r="K1346" i="20" a="1"/>
  <c r="K1346" i="20" s="1"/>
  <c r="K1347" i="20" a="1"/>
  <c r="K1347" i="20"/>
  <c r="K1348" i="20" a="1"/>
  <c r="K1348" i="20" s="1"/>
  <c r="K1349" i="20" a="1"/>
  <c r="K1349" i="20" s="1"/>
  <c r="K1350" i="20" a="1"/>
  <c r="K1350" i="20" s="1"/>
  <c r="K1351" i="20" a="1"/>
  <c r="K1351" i="20" s="1"/>
  <c r="K1352" i="20" a="1"/>
  <c r="K1352" i="20" s="1"/>
  <c r="K1353" i="20" a="1"/>
  <c r="K1353" i="20" s="1"/>
  <c r="K1354" i="20" a="1"/>
  <c r="K1354" i="20" s="1"/>
  <c r="K1355" i="20" a="1"/>
  <c r="K1355" i="20" s="1"/>
  <c r="K1356" i="20" a="1"/>
  <c r="K1356" i="20" s="1"/>
  <c r="K1357" i="20" a="1"/>
  <c r="K1357" i="20" s="1"/>
  <c r="K1358" i="20" a="1"/>
  <c r="K1358" i="20" s="1"/>
  <c r="K1359" i="20" a="1"/>
  <c r="K1359" i="20" s="1"/>
  <c r="K1360" i="20" a="1"/>
  <c r="K1360" i="20" s="1"/>
  <c r="K1361" i="20" a="1"/>
  <c r="K1361" i="20" s="1"/>
  <c r="K1362" i="20" a="1"/>
  <c r="K1362" i="20" s="1"/>
  <c r="K1363" i="20" a="1"/>
  <c r="K1363" i="20" s="1"/>
  <c r="K1364" i="20" a="1"/>
  <c r="K1364" i="20"/>
  <c r="K1365" i="20" a="1"/>
  <c r="K1365" i="20" s="1"/>
  <c r="K1366" i="20" a="1"/>
  <c r="K1366" i="20" s="1"/>
  <c r="K1367" i="20" a="1"/>
  <c r="K1367" i="20" s="1"/>
  <c r="K1368" i="20" a="1"/>
  <c r="K1368" i="20" s="1"/>
  <c r="K1369" i="20" a="1"/>
  <c r="K1369" i="20" s="1"/>
  <c r="K1370" i="20" a="1"/>
  <c r="K1370" i="20"/>
  <c r="K1371" i="20" a="1"/>
  <c r="K1371" i="20" s="1"/>
  <c r="K1372" i="20" a="1"/>
  <c r="K1372" i="20" s="1"/>
  <c r="K1373" i="20" a="1"/>
  <c r="K1373" i="20" s="1"/>
  <c r="K1374" i="20" a="1"/>
  <c r="K1374" i="20" s="1"/>
  <c r="K1375" i="20" a="1"/>
  <c r="K1375" i="20" s="1"/>
  <c r="K1376" i="20" a="1"/>
  <c r="K1376" i="20"/>
  <c r="K1377" i="20" a="1"/>
  <c r="K1377" i="20" s="1"/>
  <c r="K1378" i="20" a="1"/>
  <c r="K1378" i="20"/>
  <c r="K1379" i="20" a="1"/>
  <c r="K1379" i="20" s="1"/>
  <c r="K1380" i="20" a="1"/>
  <c r="K1380" i="20" s="1"/>
  <c r="K1381" i="20" a="1"/>
  <c r="K1381" i="20" s="1"/>
  <c r="K1382" i="20" a="1"/>
  <c r="K1382" i="20" s="1"/>
  <c r="K1383" i="20" a="1"/>
  <c r="K1383" i="20" s="1"/>
  <c r="K1384" i="20" a="1"/>
  <c r="K1384" i="20" s="1"/>
  <c r="K1385" i="20" a="1"/>
  <c r="K1385" i="20" s="1"/>
  <c r="K1386" i="20" a="1"/>
  <c r="K1386" i="20" s="1"/>
  <c r="K1387" i="20" a="1"/>
  <c r="K1387" i="20"/>
  <c r="K1388" i="20" a="1"/>
  <c r="K1388" i="20"/>
  <c r="K1389" i="20" a="1"/>
  <c r="K1389" i="20" s="1"/>
  <c r="K1390" i="20" a="1"/>
  <c r="K1390" i="20" s="1"/>
  <c r="K1391" i="20" a="1"/>
  <c r="K1391" i="20" s="1"/>
  <c r="K1392" i="20" a="1"/>
  <c r="K1392" i="20" s="1"/>
  <c r="K1393" i="20" a="1"/>
  <c r="K1393" i="20" s="1"/>
  <c r="K1394" i="20" a="1"/>
  <c r="K1394" i="20" s="1"/>
  <c r="K1395" i="20" a="1"/>
  <c r="K1395" i="20" s="1"/>
  <c r="K1396" i="20" a="1"/>
  <c r="K1396" i="20" s="1"/>
  <c r="K1397" i="20" a="1"/>
  <c r="K1397" i="20" s="1"/>
  <c r="K1398" i="20" a="1"/>
  <c r="K1398" i="20" s="1"/>
  <c r="K1399" i="20" a="1"/>
  <c r="K1399" i="20"/>
  <c r="K1400" i="20" a="1"/>
  <c r="K1400" i="20" s="1"/>
  <c r="K1401" i="20" a="1"/>
  <c r="K1401" i="20" s="1"/>
  <c r="K1402" i="20" a="1"/>
  <c r="K1402" i="20" s="1"/>
  <c r="K1403" i="20" a="1"/>
  <c r="K1403" i="20" s="1"/>
  <c r="K1404" i="20" a="1"/>
  <c r="K1404" i="20" s="1"/>
  <c r="K1405" i="20" a="1"/>
  <c r="K1405" i="20" s="1"/>
  <c r="K1406" i="20" a="1"/>
  <c r="K1406" i="20" s="1"/>
  <c r="K1407" i="20" a="1"/>
  <c r="K1407" i="20" s="1"/>
  <c r="K1408" i="20" a="1"/>
  <c r="K1408" i="20"/>
  <c r="K1409" i="20" a="1"/>
  <c r="K1409" i="20" s="1"/>
  <c r="K1410" i="20" a="1"/>
  <c r="K1410" i="20"/>
  <c r="K1411" i="20" a="1"/>
  <c r="K1411" i="20"/>
  <c r="K1412" i="20" a="1"/>
  <c r="K1412" i="20" s="1"/>
  <c r="K1413" i="20" a="1"/>
  <c r="K1413" i="20" s="1"/>
  <c r="K1414" i="20" a="1"/>
  <c r="K1414" i="20" s="1"/>
  <c r="K1415" i="20" a="1"/>
  <c r="K1415" i="20" s="1"/>
  <c r="K1416" i="20" a="1"/>
  <c r="K1416" i="20" s="1"/>
  <c r="K1417" i="20" a="1"/>
  <c r="K1417" i="20" s="1"/>
  <c r="K1418" i="20" a="1"/>
  <c r="K1418" i="20" s="1"/>
  <c r="K1419" i="20" a="1"/>
  <c r="K1419" i="20" s="1"/>
  <c r="K1420" i="20" a="1"/>
  <c r="K1420" i="20"/>
  <c r="K1421" i="20" a="1"/>
  <c r="K1421" i="20" s="1"/>
  <c r="K1422" i="20" a="1"/>
  <c r="K1422" i="20"/>
  <c r="K1423" i="20" a="1"/>
  <c r="K1423" i="20" s="1"/>
  <c r="K1424" i="20" a="1"/>
  <c r="K1424" i="20" s="1"/>
  <c r="K1425" i="20" a="1"/>
  <c r="K1425" i="20" s="1"/>
  <c r="K1426" i="20" a="1"/>
  <c r="K1426" i="20" s="1"/>
  <c r="K1427" i="20" a="1"/>
  <c r="K1427" i="20" s="1"/>
  <c r="K1428" i="20" a="1"/>
  <c r="K1428" i="20"/>
  <c r="K1429" i="20" a="1"/>
  <c r="K1429" i="20" s="1"/>
  <c r="K1430" i="20" a="1"/>
  <c r="K1430" i="20" s="1"/>
  <c r="K1431" i="20" a="1"/>
  <c r="K1431" i="20" s="1"/>
  <c r="K1432" i="20" a="1"/>
  <c r="K1432" i="20" s="1"/>
  <c r="K1433" i="20" a="1"/>
  <c r="K1433" i="20" s="1"/>
  <c r="K1434" i="20" a="1"/>
  <c r="K1434" i="20" s="1"/>
  <c r="K1435" i="20" a="1"/>
  <c r="K1435" i="20" s="1"/>
  <c r="K1436" i="20" a="1"/>
  <c r="K1436" i="20" s="1"/>
  <c r="K1437" i="20" a="1"/>
  <c r="K1437" i="20" s="1"/>
  <c r="K1438" i="20" a="1"/>
  <c r="K1438" i="20" s="1"/>
  <c r="K1439" i="20" a="1"/>
  <c r="K1439" i="20" s="1"/>
  <c r="K1440" i="20" a="1"/>
  <c r="K1440" i="20" s="1"/>
  <c r="K1441" i="20" a="1"/>
  <c r="K1441" i="20" s="1"/>
  <c r="K1442" i="20" a="1"/>
  <c r="K1442" i="20" s="1"/>
  <c r="K1443" i="20" a="1"/>
  <c r="K1443" i="20" s="1"/>
  <c r="K1444" i="20" a="1"/>
  <c r="K1444" i="20" s="1"/>
  <c r="K1445" i="20" a="1"/>
  <c r="K1445" i="20" s="1"/>
  <c r="K1446" i="20" a="1"/>
  <c r="K1446" i="20" s="1"/>
  <c r="K1447" i="20" a="1"/>
  <c r="K1447" i="20" s="1"/>
  <c r="K1448" i="20" a="1"/>
  <c r="K1448" i="20" s="1"/>
  <c r="K1449" i="20" a="1"/>
  <c r="K1449" i="20" s="1"/>
  <c r="K1450" i="20" a="1"/>
  <c r="K1450" i="20" s="1"/>
  <c r="K1451" i="20" a="1"/>
  <c r="K1451" i="20"/>
  <c r="K1452" i="20" a="1"/>
  <c r="K1452" i="20" s="1"/>
  <c r="K1453" i="20" a="1"/>
  <c r="K1453" i="20" s="1"/>
  <c r="K1454" i="20" a="1"/>
  <c r="K1454" i="20" s="1"/>
  <c r="K1455" i="20" a="1"/>
  <c r="K1455" i="20" s="1"/>
  <c r="K1456" i="20" a="1"/>
  <c r="K1456" i="20" s="1"/>
  <c r="K1457" i="20" a="1"/>
  <c r="K1457" i="20" s="1"/>
  <c r="K1458" i="20" a="1"/>
  <c r="K1458" i="20" s="1"/>
  <c r="K1459" i="20" a="1"/>
  <c r="K1459" i="20" s="1"/>
  <c r="K1460" i="20" a="1"/>
  <c r="K1460" i="20"/>
  <c r="K1461" i="20" a="1"/>
  <c r="K1461" i="20" s="1"/>
  <c r="K1462" i="20" a="1"/>
  <c r="K1462" i="20" s="1"/>
  <c r="K1463" i="20" a="1"/>
  <c r="K1463" i="20"/>
  <c r="K1464" i="20" a="1"/>
  <c r="K1464" i="20" s="1"/>
  <c r="K1465" i="20" a="1"/>
  <c r="K1465" i="20" s="1"/>
  <c r="K1466" i="20" a="1"/>
  <c r="K1466" i="20"/>
  <c r="K1467" i="20" a="1"/>
  <c r="K1467" i="20" s="1"/>
  <c r="K1468" i="20" a="1"/>
  <c r="K1468" i="20" s="1"/>
  <c r="K1469" i="20" a="1"/>
  <c r="K1469" i="20" s="1"/>
  <c r="K1470" i="20" a="1"/>
  <c r="K1470" i="20" s="1"/>
  <c r="K1471" i="20" a="1"/>
  <c r="K1471" i="20" s="1"/>
  <c r="K1472" i="20" a="1"/>
  <c r="K1472" i="20"/>
  <c r="K1473" i="20" a="1"/>
  <c r="K1473" i="20" s="1"/>
  <c r="K1474" i="20" a="1"/>
  <c r="K1474" i="20"/>
  <c r="K1475" i="20" a="1"/>
  <c r="K1475" i="20"/>
  <c r="K1476" i="20" a="1"/>
  <c r="K1476" i="20" s="1"/>
  <c r="K1477" i="20" a="1"/>
  <c r="K1477" i="20" s="1"/>
  <c r="K1478" i="20" a="1"/>
  <c r="K1478" i="20" s="1"/>
  <c r="K1479" i="20" a="1"/>
  <c r="K1479" i="20" s="1"/>
  <c r="K1480" i="20" a="1"/>
  <c r="K1480" i="20" s="1"/>
  <c r="K1481" i="20" a="1"/>
  <c r="K1481" i="20" s="1"/>
  <c r="K1482" i="20" a="1"/>
  <c r="K1482" i="20" s="1"/>
  <c r="K1483" i="20" a="1"/>
  <c r="K1483" i="20"/>
  <c r="K1484" i="20" a="1"/>
  <c r="K1484" i="20" s="1"/>
  <c r="K1485" i="20" a="1"/>
  <c r="K1485" i="20" s="1"/>
  <c r="K1486" i="20" a="1"/>
  <c r="K1486" i="20"/>
  <c r="K1487" i="20" a="1"/>
  <c r="K1487" i="20" s="1"/>
  <c r="K1488" i="20" a="1"/>
  <c r="K1488" i="20" s="1"/>
  <c r="K1489" i="20" a="1"/>
  <c r="K1489" i="20" s="1"/>
  <c r="K1490" i="20" a="1"/>
  <c r="K1490" i="20" s="1"/>
  <c r="K1491" i="20" a="1"/>
  <c r="K1491" i="20" s="1"/>
  <c r="K1492" i="20" a="1"/>
  <c r="K1492" i="20" s="1"/>
  <c r="K1493" i="20" a="1"/>
  <c r="K1493" i="20" s="1"/>
  <c r="K1494" i="20" a="1"/>
  <c r="K1494" i="20" s="1"/>
  <c r="K1495" i="20" a="1"/>
  <c r="K1495" i="20"/>
  <c r="K1496" i="20" a="1"/>
  <c r="K1496" i="20" s="1"/>
  <c r="K1497" i="20" a="1"/>
  <c r="K1497" i="20" s="1"/>
  <c r="K1498" i="20" a="1"/>
  <c r="K1498" i="20" s="1"/>
  <c r="K1499" i="20" a="1"/>
  <c r="K1499" i="20" s="1"/>
  <c r="K1500" i="20" a="1"/>
  <c r="K1500" i="20" s="1"/>
  <c r="K1501" i="20" a="1"/>
  <c r="K1501" i="20" s="1"/>
  <c r="K1502" i="20" a="1"/>
  <c r="K1502" i="20" s="1"/>
  <c r="K1503" i="20" a="1"/>
  <c r="K1503" i="20" s="1"/>
  <c r="K1504" i="20" a="1"/>
  <c r="K1504" i="20" s="1"/>
  <c r="K1505" i="20" a="1"/>
  <c r="K1505" i="20" s="1"/>
  <c r="K1506" i="20" a="1"/>
  <c r="K1506" i="20"/>
  <c r="K1507" i="20" a="1"/>
  <c r="K1507" i="20" s="1"/>
  <c r="K1508" i="20" a="1"/>
  <c r="K1508" i="20" s="1"/>
  <c r="K1509" i="20" a="1"/>
  <c r="K1509" i="20" s="1"/>
  <c r="K1510" i="20" a="1"/>
  <c r="K1510" i="20" s="1"/>
  <c r="K1511" i="20" a="1"/>
  <c r="K1511" i="20" s="1"/>
  <c r="K1512" i="20" a="1"/>
  <c r="K1512" i="20" s="1"/>
  <c r="K1513" i="20" a="1"/>
  <c r="K1513" i="20" s="1"/>
  <c r="K1514" i="20" a="1"/>
  <c r="K1514" i="20" s="1"/>
  <c r="K1515" i="20" a="1"/>
  <c r="K1515" i="20"/>
  <c r="K1516" i="20" a="1"/>
  <c r="K1516" i="20" s="1"/>
  <c r="K1517" i="20" a="1"/>
  <c r="K1517" i="20" s="1"/>
  <c r="K1518" i="20" a="1"/>
  <c r="K1518" i="20" s="1"/>
  <c r="K1519" i="20" a="1"/>
  <c r="K1519" i="20" s="1"/>
  <c r="K1520" i="20" a="1"/>
  <c r="K1520" i="20" s="1"/>
  <c r="K1521" i="20" a="1"/>
  <c r="K1521" i="20" s="1"/>
  <c r="K1522" i="20" a="1"/>
  <c r="K1522" i="20" s="1"/>
  <c r="K1523" i="20" a="1"/>
  <c r="K1523" i="20" s="1"/>
  <c r="K1524" i="20" a="1"/>
  <c r="K1524" i="20" s="1"/>
  <c r="K1525" i="20" a="1"/>
  <c r="K1525" i="20" s="1"/>
  <c r="K1526" i="20" a="1"/>
  <c r="K1526" i="20" s="1"/>
  <c r="K1527" i="20" a="1"/>
  <c r="K1527" i="20"/>
  <c r="K1528" i="20" a="1"/>
  <c r="K1528" i="20" s="1"/>
  <c r="K1529" i="20" a="1"/>
  <c r="K1529" i="20" s="1"/>
  <c r="K1530" i="20" a="1"/>
  <c r="K1530" i="20" s="1"/>
  <c r="K1531" i="20" a="1"/>
  <c r="K1531" i="20" s="1"/>
  <c r="K1532" i="20" a="1"/>
  <c r="K1532" i="20" s="1"/>
  <c r="K1533" i="20" a="1"/>
  <c r="K1533" i="20" s="1"/>
  <c r="K1534" i="20" a="1"/>
  <c r="K1534" i="20" s="1"/>
  <c r="K1535" i="20" a="1"/>
  <c r="K1535" i="20" s="1"/>
  <c r="K1536" i="20" a="1"/>
  <c r="K1536" i="20"/>
  <c r="K1537" i="20" a="1"/>
  <c r="K1537" i="20" s="1"/>
  <c r="K1538" i="20" a="1"/>
  <c r="K1538" i="20" s="1"/>
  <c r="K1539" i="20" a="1"/>
  <c r="K1539" i="20" s="1"/>
  <c r="K1540" i="20" a="1"/>
  <c r="K1540" i="20" s="1"/>
  <c r="K1541" i="20" a="1"/>
  <c r="K1541" i="20" s="1"/>
  <c r="K1542" i="20" a="1"/>
  <c r="K1542" i="20"/>
  <c r="K1543" i="20" a="1"/>
  <c r="K1543" i="20" s="1"/>
  <c r="K1544" i="20" a="1"/>
  <c r="K1544" i="20" s="1"/>
  <c r="K1545" i="20" a="1"/>
  <c r="K1545" i="20" s="1"/>
  <c r="K1546" i="20" a="1"/>
  <c r="K1546" i="20" s="1"/>
  <c r="K1547" i="20" a="1"/>
  <c r="K1547" i="20" s="1"/>
  <c r="K1548" i="20" a="1"/>
  <c r="K1548" i="20"/>
  <c r="K1549" i="20" a="1"/>
  <c r="K1549" i="20" s="1"/>
  <c r="K1550" i="20" a="1"/>
  <c r="K1550" i="20" s="1"/>
  <c r="K1551" i="20" a="1"/>
  <c r="K1551" i="20" s="1"/>
  <c r="K1552" i="20" a="1"/>
  <c r="K1552" i="20" s="1"/>
  <c r="K1553" i="20" a="1"/>
  <c r="K1553" i="20" s="1"/>
  <c r="K1554" i="20" a="1"/>
  <c r="K1554" i="20" s="1"/>
  <c r="K1555" i="20" a="1"/>
  <c r="K1555" i="20" s="1"/>
  <c r="K1556" i="20" a="1"/>
  <c r="K1556" i="20" s="1"/>
  <c r="K1557" i="20" a="1"/>
  <c r="K1557" i="20" s="1"/>
  <c r="K1558" i="20" a="1"/>
  <c r="K1558" i="20" s="1"/>
  <c r="K1559" i="20" a="1"/>
  <c r="K1559" i="20" s="1"/>
  <c r="K1560" i="20" a="1"/>
  <c r="K1560" i="20" s="1"/>
  <c r="K1561" i="20" a="1"/>
  <c r="K1561" i="20" s="1"/>
  <c r="K1562" i="20" a="1"/>
  <c r="K1562" i="20" s="1"/>
  <c r="K1563" i="20" a="1"/>
  <c r="K1563" i="20" s="1"/>
  <c r="K1564" i="20" a="1"/>
  <c r="K1564" i="20"/>
  <c r="K1565" i="20" a="1"/>
  <c r="K1565" i="20" s="1"/>
  <c r="K1566" i="20" a="1"/>
  <c r="K1566" i="20" s="1"/>
  <c r="K1567" i="20" a="1"/>
  <c r="K1567" i="20" s="1"/>
  <c r="K1568" i="20" a="1"/>
  <c r="K1568" i="20"/>
  <c r="K1569" i="20" a="1"/>
  <c r="K1569" i="20" s="1"/>
  <c r="K1570" i="20" a="1"/>
  <c r="K1570" i="20" s="1"/>
  <c r="K1571" i="20" a="1"/>
  <c r="K1571" i="20" s="1"/>
  <c r="K1572" i="20" a="1"/>
  <c r="K1572" i="20" s="1"/>
  <c r="K1573" i="20" a="1"/>
  <c r="K1573" i="20" s="1"/>
  <c r="K1574" i="20" a="1"/>
  <c r="K1574" i="20" s="1"/>
  <c r="K1575" i="20" a="1"/>
  <c r="K1575" i="20" s="1"/>
  <c r="K1576" i="20" a="1"/>
  <c r="K1576" i="20" s="1"/>
  <c r="K1577" i="20" a="1"/>
  <c r="K1577" i="20"/>
  <c r="K1578" i="20" a="1"/>
  <c r="K1578" i="20" s="1"/>
  <c r="K1579" i="20" a="1"/>
  <c r="K1579" i="20"/>
  <c r="K1580" i="20" a="1"/>
  <c r="K1580" i="20" s="1"/>
  <c r="K1581" i="20" a="1"/>
  <c r="K1581" i="20" s="1"/>
  <c r="K1582" i="20" a="1"/>
  <c r="K1582" i="20" s="1"/>
  <c r="K1583" i="20" a="1"/>
  <c r="K1583" i="20" s="1"/>
  <c r="K1584" i="20" a="1"/>
  <c r="K1584" i="20" s="1"/>
  <c r="K1585" i="20" a="1"/>
  <c r="K1585" i="20" s="1"/>
  <c r="K1586" i="20" a="1"/>
  <c r="K1586" i="20" s="1"/>
  <c r="K1587" i="20" a="1"/>
  <c r="K1587" i="20" s="1"/>
  <c r="K1588" i="20" a="1"/>
  <c r="K1588" i="20" s="1"/>
  <c r="K1589" i="20" a="1"/>
  <c r="K1589" i="20" s="1"/>
  <c r="K1590" i="20" a="1"/>
  <c r="K1590" i="20" s="1"/>
  <c r="K1591" i="20" a="1"/>
  <c r="K1591" i="20" s="1"/>
  <c r="K1592" i="20" a="1"/>
  <c r="K1592" i="20" s="1"/>
  <c r="K1593" i="20" a="1"/>
  <c r="K1593" i="20"/>
  <c r="K1594" i="20" a="1"/>
  <c r="K1594" i="20"/>
  <c r="K1595" i="20" a="1"/>
  <c r="K1595" i="20" s="1"/>
  <c r="K1596" i="20" a="1"/>
  <c r="K1596" i="20" s="1"/>
  <c r="K1597" i="20" a="1"/>
  <c r="K1597" i="20" s="1"/>
  <c r="K1598" i="20" a="1"/>
  <c r="K1598" i="20" s="1"/>
  <c r="K1599" i="20" a="1"/>
  <c r="K1599" i="20" s="1"/>
  <c r="K1600" i="20" a="1"/>
  <c r="K1600" i="20" s="1"/>
  <c r="K1601" i="20" a="1"/>
  <c r="K1601" i="20"/>
  <c r="K1602" i="20" a="1"/>
  <c r="K1602" i="20" s="1"/>
  <c r="K1603" i="20" a="1"/>
  <c r="K1603" i="20" s="1"/>
  <c r="K1604" i="20" a="1"/>
  <c r="K1604" i="20" s="1"/>
  <c r="K1605" i="20" a="1"/>
  <c r="K1605" i="20" s="1"/>
  <c r="K1606" i="20" a="1"/>
  <c r="K1606" i="20" s="1"/>
  <c r="K1607" i="20" a="1"/>
  <c r="K1607" i="20" s="1"/>
  <c r="K1608" i="20" a="1"/>
  <c r="K1608" i="20" s="1"/>
  <c r="K1609" i="20" a="1"/>
  <c r="K1609" i="20"/>
  <c r="K1610" i="20" a="1"/>
  <c r="K1610" i="20"/>
  <c r="K1611" i="20" a="1"/>
  <c r="K1611" i="20"/>
  <c r="K1612" i="20" a="1"/>
  <c r="K1612" i="20" s="1"/>
  <c r="K1613" i="20" a="1"/>
  <c r="K1613" i="20" s="1"/>
  <c r="K1614" i="20" a="1"/>
  <c r="K1614" i="20" s="1"/>
  <c r="K1615" i="20" a="1"/>
  <c r="K1615" i="20" s="1"/>
  <c r="K1616" i="20" a="1"/>
  <c r="K1616" i="20" s="1"/>
  <c r="K1617" i="20" a="1"/>
  <c r="K1617" i="20" s="1"/>
  <c r="K1618" i="20" a="1"/>
  <c r="K1618" i="20"/>
  <c r="K1619" i="20" a="1"/>
  <c r="K1619" i="20" s="1"/>
  <c r="K1620" i="20" a="1"/>
  <c r="K1620" i="20" s="1"/>
  <c r="K1621" i="20" a="1"/>
  <c r="K1621" i="20" s="1"/>
  <c r="K1622" i="20" a="1"/>
  <c r="K1622" i="20" s="1"/>
  <c r="K1623" i="20" a="1"/>
  <c r="K1623" i="20" s="1"/>
  <c r="K1624" i="20" a="1"/>
  <c r="K1624" i="20" s="1"/>
  <c r="K1625" i="20" a="1"/>
  <c r="K1625" i="20" s="1"/>
  <c r="K1626" i="20" a="1"/>
  <c r="K1626" i="20"/>
  <c r="K1627" i="20" a="1"/>
  <c r="K1627" i="20"/>
  <c r="K1628" i="20" a="1"/>
  <c r="K1628" i="20" s="1"/>
  <c r="K1629" i="20" a="1"/>
  <c r="K1629" i="20" s="1"/>
  <c r="K1630" i="20" a="1"/>
  <c r="K1630" i="20" s="1"/>
  <c r="K1631" i="20" a="1"/>
  <c r="K1631" i="20" s="1"/>
  <c r="K1632" i="20" a="1"/>
  <c r="K1632" i="20" s="1"/>
  <c r="K1633" i="20" a="1"/>
  <c r="K1633" i="20" s="1"/>
  <c r="K1634" i="20" a="1"/>
  <c r="K1634" i="20" s="1"/>
  <c r="K1635" i="20" a="1"/>
  <c r="K1635" i="20"/>
  <c r="K1636" i="20" a="1"/>
  <c r="K1636" i="20" s="1"/>
  <c r="K1637" i="20" a="1"/>
  <c r="K1637" i="20"/>
  <c r="K1638" i="20" a="1"/>
  <c r="K1638" i="20" s="1"/>
  <c r="K1639" i="20" a="1"/>
  <c r="K1639" i="20" s="1"/>
  <c r="K1640" i="20" a="1"/>
  <c r="K1640" i="20" s="1"/>
  <c r="K1641" i="20" a="1"/>
  <c r="K1641" i="20" s="1"/>
  <c r="K1642" i="20" a="1"/>
  <c r="K1642" i="20" s="1"/>
  <c r="K1643" i="20" a="1"/>
  <c r="K1643" i="20" s="1"/>
  <c r="K1644" i="20" a="1"/>
  <c r="K1644" i="20" s="1"/>
  <c r="K1645" i="20" a="1"/>
  <c r="K1645" i="20" s="1"/>
  <c r="K1646" i="20" a="1"/>
  <c r="K1646" i="20" s="1"/>
  <c r="K1647" i="20" a="1"/>
  <c r="K1647" i="20" s="1"/>
  <c r="K1648" i="20" a="1"/>
  <c r="K1648" i="20" s="1"/>
  <c r="K1649" i="20" a="1"/>
  <c r="K1649" i="20" s="1"/>
  <c r="K1650" i="20" a="1"/>
  <c r="K1650" i="20" s="1"/>
  <c r="K1651" i="20" a="1"/>
  <c r="K1651" i="20" s="1"/>
  <c r="K1652" i="20" a="1"/>
  <c r="K1652" i="20" s="1"/>
  <c r="K1653" i="20" a="1"/>
  <c r="K1653" i="20" s="1"/>
  <c r="K1654" i="20" a="1"/>
  <c r="K1654" i="20" s="1"/>
  <c r="K1655" i="20" a="1"/>
  <c r="K1655" i="20"/>
  <c r="K1656" i="20" a="1"/>
  <c r="K1656" i="20" s="1"/>
  <c r="K1657" i="20" a="1"/>
  <c r="K1657" i="20" s="1"/>
  <c r="K1658" i="20" a="1"/>
  <c r="K1658" i="20" s="1"/>
  <c r="K1659" i="20" a="1"/>
  <c r="K1659" i="20"/>
  <c r="K1660" i="20" a="1"/>
  <c r="K1660" i="20" s="1"/>
  <c r="K1661" i="20" a="1"/>
  <c r="K1661" i="20" s="1"/>
  <c r="K1662" i="20" a="1"/>
  <c r="K1662" i="20" s="1"/>
  <c r="K1663" i="20" a="1"/>
  <c r="K1663" i="20" s="1"/>
  <c r="K1664" i="20" a="1"/>
  <c r="K1664" i="20" s="1"/>
  <c r="K1665" i="20" a="1"/>
  <c r="K1665" i="20" s="1"/>
  <c r="K1666" i="20" a="1"/>
  <c r="K1666" i="20" s="1"/>
  <c r="K1667" i="20" a="1"/>
  <c r="K1667" i="20"/>
  <c r="K1668" i="20" a="1"/>
  <c r="K1668" i="20" s="1"/>
  <c r="K1669" i="20" a="1"/>
  <c r="K1669" i="20" s="1"/>
  <c r="K1670" i="20" a="1"/>
  <c r="K1670" i="20" s="1"/>
  <c r="K1671" i="20" a="1"/>
  <c r="K1671" i="20" s="1"/>
  <c r="K1672" i="20" a="1"/>
  <c r="K1672" i="20" s="1"/>
  <c r="K1673" i="20" a="1"/>
  <c r="K1673" i="20"/>
  <c r="K1674" i="20" a="1"/>
  <c r="K1674" i="20"/>
  <c r="K1675" i="20" a="1"/>
  <c r="K1675" i="20" s="1"/>
  <c r="K1676" i="20" a="1"/>
  <c r="K1676" i="20" s="1"/>
  <c r="K1677" i="20" a="1"/>
  <c r="K1677" i="20" s="1"/>
  <c r="K1678" i="20" a="1"/>
  <c r="K1678" i="20" s="1"/>
  <c r="K1679" i="20" a="1"/>
  <c r="K1679" i="20" s="1"/>
  <c r="K1680" i="20" a="1"/>
  <c r="K1680" i="20" s="1"/>
  <c r="K1681" i="20" a="1"/>
  <c r="K1681" i="20" s="1"/>
  <c r="K1682" i="20" a="1"/>
  <c r="K1682" i="20" s="1"/>
  <c r="K1683" i="20" a="1"/>
  <c r="K1683" i="20" s="1"/>
  <c r="K1684" i="20" a="1"/>
  <c r="K1684" i="20" s="1"/>
  <c r="K1685" i="20" a="1"/>
  <c r="K1685" i="20" s="1"/>
  <c r="K1686" i="20" a="1"/>
  <c r="K1686" i="20" s="1"/>
  <c r="K1687" i="20" a="1"/>
  <c r="K1687" i="20" s="1"/>
  <c r="K1688" i="20" a="1"/>
  <c r="K1688" i="20" s="1"/>
  <c r="K1689" i="20" a="1"/>
  <c r="K1689" i="20" s="1"/>
  <c r="K1690" i="20" a="1"/>
  <c r="K1690" i="20"/>
  <c r="K1691" i="20" a="1"/>
  <c r="K1691" i="20"/>
  <c r="K1692" i="20" a="1"/>
  <c r="K1692" i="20" s="1"/>
  <c r="K1693" i="20" a="1"/>
  <c r="K1693" i="20" s="1"/>
  <c r="K1694" i="20" a="1"/>
  <c r="K1694" i="20" s="1"/>
  <c r="K1695" i="20" a="1"/>
  <c r="K1695" i="20" s="1"/>
  <c r="K1696" i="20" a="1"/>
  <c r="K1696" i="20" s="1"/>
  <c r="K1697" i="20" a="1"/>
  <c r="K1697" i="20" s="1"/>
  <c r="K1698" i="20" a="1"/>
  <c r="K1698" i="20" s="1"/>
  <c r="K1699" i="20" a="1"/>
  <c r="K1699" i="20" s="1"/>
  <c r="K1700" i="20" a="1"/>
  <c r="K1700" i="20" s="1"/>
  <c r="K1701" i="20" a="1"/>
  <c r="K1701" i="20" s="1"/>
  <c r="K1702" i="20" a="1"/>
  <c r="K1702" i="20" s="1"/>
  <c r="K1703" i="20" a="1"/>
  <c r="K1703" i="20" s="1"/>
  <c r="K1704" i="20" a="1"/>
  <c r="K1704" i="20" s="1"/>
  <c r="K1705" i="20" a="1"/>
  <c r="K1705" i="20" s="1"/>
  <c r="K1706" i="20" a="1"/>
  <c r="K1706" i="20"/>
  <c r="K1707" i="20" a="1"/>
  <c r="K1707" i="20" s="1"/>
  <c r="K1708" i="20" a="1"/>
  <c r="K1708" i="20" s="1"/>
  <c r="K1709" i="20" a="1"/>
  <c r="K1709" i="20" s="1"/>
  <c r="K1710" i="20" a="1"/>
  <c r="K1710" i="20" s="1"/>
  <c r="K1711" i="20" a="1"/>
  <c r="K1711" i="20" s="1"/>
  <c r="K1712" i="20" a="1"/>
  <c r="K1712" i="20" s="1"/>
  <c r="K1713" i="20" a="1"/>
  <c r="K1713" i="20" s="1"/>
  <c r="K1714" i="20" a="1"/>
  <c r="K1714" i="20" s="1"/>
  <c r="K1715" i="20" a="1"/>
  <c r="K1715" i="20" s="1"/>
  <c r="K1716" i="20" a="1"/>
  <c r="K1716" i="20" s="1"/>
  <c r="K1717" i="20" a="1"/>
  <c r="K1717" i="20" s="1"/>
  <c r="K1718" i="20" a="1"/>
  <c r="K1718" i="20" s="1"/>
  <c r="K1719" i="20" a="1"/>
  <c r="K1719" i="20"/>
  <c r="K1720" i="20" a="1"/>
  <c r="K1720" i="20" s="1"/>
  <c r="K1721" i="20" a="1"/>
  <c r="K1721" i="20" s="1"/>
  <c r="K1722" i="20" a="1"/>
  <c r="K1722" i="20" s="1"/>
  <c r="K1723" i="20" a="1"/>
  <c r="K1723" i="20" s="1"/>
  <c r="K1724" i="20" a="1"/>
  <c r="K1724" i="20" s="1"/>
  <c r="K1725" i="20" a="1"/>
  <c r="K1725" i="20" s="1"/>
  <c r="K1726" i="20" a="1"/>
  <c r="K1726" i="20" s="1"/>
  <c r="K1727" i="20" a="1"/>
  <c r="K1727" i="20" s="1"/>
  <c r="K1728" i="20" a="1"/>
  <c r="K1728" i="20" s="1"/>
  <c r="K1729" i="20" a="1"/>
  <c r="K1729" i="20"/>
  <c r="K1730" i="20" a="1"/>
  <c r="K1730" i="20"/>
  <c r="K1731" i="20" a="1"/>
  <c r="K1731" i="20"/>
  <c r="K1732" i="20" a="1"/>
  <c r="K1732" i="20" s="1"/>
  <c r="K1733" i="20" a="1"/>
  <c r="K1733" i="20" s="1"/>
  <c r="K1734" i="20" a="1"/>
  <c r="K1734" i="20" s="1"/>
  <c r="K1735" i="20" a="1"/>
  <c r="K1735" i="20" s="1"/>
  <c r="K1736" i="20" a="1"/>
  <c r="K1736" i="20" s="1"/>
  <c r="K1737" i="20" a="1"/>
  <c r="K1737" i="20"/>
  <c r="K1738" i="20" a="1"/>
  <c r="K1738" i="20" s="1"/>
  <c r="K1739" i="20" a="1"/>
  <c r="K1739" i="20"/>
  <c r="K1740" i="20" a="1"/>
  <c r="K1740" i="20" s="1"/>
  <c r="K1741" i="20" a="1"/>
  <c r="K1741" i="20" s="1"/>
  <c r="K1742" i="20" a="1"/>
  <c r="K1742" i="20" s="1"/>
  <c r="K1743" i="20" a="1"/>
  <c r="K1743" i="20" s="1"/>
  <c r="K1744" i="20" a="1"/>
  <c r="K1744" i="20" s="1"/>
  <c r="K1745" i="20" a="1"/>
  <c r="K1745" i="20" s="1"/>
  <c r="K1746" i="20" a="1"/>
  <c r="K1746" i="20" s="1"/>
  <c r="K1747" i="20" a="1"/>
  <c r="K1747" i="20" s="1"/>
  <c r="K1748" i="20" a="1"/>
  <c r="K1748" i="20" s="1"/>
  <c r="K1749" i="20" a="1"/>
  <c r="K1749" i="20" s="1"/>
  <c r="K1750" i="20" a="1"/>
  <c r="K1750" i="20" s="1"/>
  <c r="K1751" i="20" a="1"/>
  <c r="K1751" i="20" s="1"/>
  <c r="K1752" i="20" a="1"/>
  <c r="K1752" i="20" s="1"/>
  <c r="K1753" i="20" a="1"/>
  <c r="K1753" i="20" s="1"/>
  <c r="K1754" i="20" a="1"/>
  <c r="K1754" i="20" s="1"/>
  <c r="K1755" i="20" a="1"/>
  <c r="K1755" i="20" s="1"/>
  <c r="K1756" i="20" a="1"/>
  <c r="K1756" i="20" s="1"/>
  <c r="K1757" i="20" a="1"/>
  <c r="K1757" i="20" s="1"/>
  <c r="K1758" i="20" a="1"/>
  <c r="K1758" i="20" s="1"/>
  <c r="K1759" i="20" a="1"/>
  <c r="K1759" i="20" s="1"/>
  <c r="K1760" i="20" a="1"/>
  <c r="K1760" i="20" s="1"/>
  <c r="K1761" i="20" a="1"/>
  <c r="K1761" i="20"/>
  <c r="K1762" i="20" a="1"/>
  <c r="K1762" i="20" s="1"/>
  <c r="K1763" i="20" a="1"/>
  <c r="K1763" i="20" s="1"/>
  <c r="K1764" i="20" a="1"/>
  <c r="K1764" i="20" s="1"/>
  <c r="K1765" i="20" a="1"/>
  <c r="K1765" i="20" s="1"/>
  <c r="K1766" i="20" a="1"/>
  <c r="K1766" i="20" s="1"/>
  <c r="K1767" i="20" a="1"/>
  <c r="K1767" i="20" s="1"/>
  <c r="K1768" i="20" a="1"/>
  <c r="K1768" i="20" s="1"/>
  <c r="K1769" i="20" a="1"/>
  <c r="K1769" i="20" s="1"/>
  <c r="K1770" i="20" a="1"/>
  <c r="K1770" i="20"/>
  <c r="K1771" i="20" a="1"/>
  <c r="K1771" i="20" s="1"/>
  <c r="K1772" i="20" a="1"/>
  <c r="K1772" i="20" s="1"/>
  <c r="K1773" i="20" a="1"/>
  <c r="K1773" i="20" s="1"/>
  <c r="K1774" i="20" a="1"/>
  <c r="K1774" i="20" s="1"/>
  <c r="K1775" i="20" a="1"/>
  <c r="K1775" i="20" s="1"/>
  <c r="K1776" i="20" a="1"/>
  <c r="K1776" i="20" s="1"/>
  <c r="K1777" i="20" a="1"/>
  <c r="K1777" i="20" s="1"/>
  <c r="K1778" i="20" a="1"/>
  <c r="K1778" i="20" s="1"/>
  <c r="K1779" i="20" a="1"/>
  <c r="K1779" i="20" s="1"/>
  <c r="K1780" i="20" a="1"/>
  <c r="K1780" i="20" s="1"/>
  <c r="K1781" i="20" a="1"/>
  <c r="K1781" i="20" s="1"/>
  <c r="K1782" i="20" a="1"/>
  <c r="K1782" i="20" s="1"/>
  <c r="K1783" i="20" a="1"/>
  <c r="K1783" i="20" s="1"/>
  <c r="K1784" i="20" a="1"/>
  <c r="K1784" i="20" s="1"/>
  <c r="K1785" i="20" a="1"/>
  <c r="K1785" i="20" s="1"/>
  <c r="K1786" i="20" a="1"/>
  <c r="K1786" i="20" s="1"/>
  <c r="K1787" i="20" a="1"/>
  <c r="K1787" i="20" s="1"/>
  <c r="K1788" i="20" a="1"/>
  <c r="K1788" i="20" s="1"/>
  <c r="K1789" i="20" a="1"/>
  <c r="K1789" i="20" s="1"/>
  <c r="K1790" i="20" a="1"/>
  <c r="K1790" i="20" s="1"/>
  <c r="K1791" i="20" a="1"/>
  <c r="K1791" i="20" s="1"/>
  <c r="K1792" i="20" a="1"/>
  <c r="K1792" i="20" s="1"/>
  <c r="K1793" i="20" a="1"/>
  <c r="K1793" i="20" s="1"/>
  <c r="K1794" i="20" a="1"/>
  <c r="K1794" i="20" s="1"/>
  <c r="K1795" i="20" a="1"/>
  <c r="K1795" i="20" s="1"/>
  <c r="K1796" i="20" a="1"/>
  <c r="K1796" i="20" s="1"/>
  <c r="K1797" i="20" a="1"/>
  <c r="K1797" i="20" s="1"/>
  <c r="K1798" i="20" a="1"/>
  <c r="K1798" i="20" s="1"/>
  <c r="K1799" i="20" a="1"/>
  <c r="K1799" i="20"/>
  <c r="K1800" i="20" a="1"/>
  <c r="K1800" i="20" s="1"/>
  <c r="K1801" i="20" a="1"/>
  <c r="K1801" i="20" s="1"/>
  <c r="K1802" i="20" a="1"/>
  <c r="K1802" i="20" s="1"/>
  <c r="K1803" i="20" a="1"/>
  <c r="K1803" i="20" s="1"/>
  <c r="K1804" i="20" a="1"/>
  <c r="K1804" i="20" s="1"/>
  <c r="K1805" i="20" a="1"/>
  <c r="K1805" i="20" s="1"/>
  <c r="K1806" i="20" a="1"/>
  <c r="K1806" i="20" s="1"/>
  <c r="K1807" i="20" a="1"/>
  <c r="K1807" i="20" s="1"/>
  <c r="K1808" i="20" a="1"/>
  <c r="K1808" i="20" s="1"/>
  <c r="K1809" i="20" a="1"/>
  <c r="K1809" i="20" s="1"/>
  <c r="K1810" i="20" a="1"/>
  <c r="K1810" i="20" s="1"/>
  <c r="K1811" i="20" a="1"/>
  <c r="K1811" i="20" s="1"/>
  <c r="K1812" i="20" a="1"/>
  <c r="K1812" i="20" s="1"/>
  <c r="K1813" i="20" a="1"/>
  <c r="K1813" i="20"/>
  <c r="K1814" i="20" a="1"/>
  <c r="K1814" i="20" s="1"/>
  <c r="K1815" i="20" a="1"/>
  <c r="K1815" i="20" s="1"/>
  <c r="K1816" i="20" a="1"/>
  <c r="K1816" i="20" s="1"/>
  <c r="K1817" i="20" a="1"/>
  <c r="K1817" i="20" s="1"/>
  <c r="K1818" i="20" a="1"/>
  <c r="K1818" i="20" s="1"/>
  <c r="K1819" i="20" a="1"/>
  <c r="K1819" i="20"/>
  <c r="K1820" i="20" a="1"/>
  <c r="K1820" i="20" s="1"/>
  <c r="K1821" i="20" a="1"/>
  <c r="K1821" i="20" s="1"/>
  <c r="K1822" i="20" a="1"/>
  <c r="K1822" i="20" s="1"/>
  <c r="K1823" i="20" a="1"/>
  <c r="K1823" i="20" s="1"/>
  <c r="K1824" i="20" a="1"/>
  <c r="K1824" i="20" s="1"/>
  <c r="K1825" i="20" a="1"/>
  <c r="K1825" i="20" s="1"/>
  <c r="K1826" i="20" a="1"/>
  <c r="K1826" i="20" s="1"/>
  <c r="K1827" i="20" a="1"/>
  <c r="K1827" i="20" s="1"/>
  <c r="K1828" i="20" a="1"/>
  <c r="K1828" i="20" s="1"/>
  <c r="K1829" i="20" a="1"/>
  <c r="K1829" i="20" s="1"/>
  <c r="K1830" i="20" a="1"/>
  <c r="K1830" i="20" s="1"/>
  <c r="K1831" i="20" a="1"/>
  <c r="K1831" i="20" s="1"/>
  <c r="K1832" i="20" a="1"/>
  <c r="K1832" i="20" s="1"/>
  <c r="K1833" i="20" a="1"/>
  <c r="K1833" i="20"/>
  <c r="K1834" i="20" a="1"/>
  <c r="K1834" i="20"/>
  <c r="K1835" i="20" a="1"/>
  <c r="K1835" i="20" s="1"/>
  <c r="K1836" i="20" a="1"/>
  <c r="K1836" i="20" s="1"/>
  <c r="K1837" i="20" a="1"/>
  <c r="K1837" i="20" s="1"/>
  <c r="K1838" i="20" a="1"/>
  <c r="K1838" i="20" s="1"/>
  <c r="K1839" i="20" a="1"/>
  <c r="K1839" i="20" s="1"/>
  <c r="K1840" i="20" a="1"/>
  <c r="K1840" i="20" s="1"/>
  <c r="K1841" i="20" a="1"/>
  <c r="K1841" i="20" s="1"/>
  <c r="K1842" i="20" a="1"/>
  <c r="K1842" i="20" s="1"/>
  <c r="K1843" i="20" a="1"/>
  <c r="K1843" i="20" s="1"/>
  <c r="K1844" i="20" a="1"/>
  <c r="K1844" i="20" s="1"/>
  <c r="K1845" i="20" a="1"/>
  <c r="K1845" i="20" s="1"/>
  <c r="K1846" i="20" a="1"/>
  <c r="K1846" i="20" s="1"/>
  <c r="K1847" i="20" a="1"/>
  <c r="K1847" i="20" s="1"/>
  <c r="K1848" i="20" a="1"/>
  <c r="K1848" i="20" s="1"/>
  <c r="K1849" i="20" a="1"/>
  <c r="K1849" i="20"/>
  <c r="K1850" i="20" a="1"/>
  <c r="K1850" i="20"/>
  <c r="K1851" i="20" a="1"/>
  <c r="K1851" i="20"/>
  <c r="K1852" i="20" a="1"/>
  <c r="K1852" i="20" s="1"/>
  <c r="K1853" i="20" a="1"/>
  <c r="K1853" i="20" s="1"/>
  <c r="K1854" i="20" a="1"/>
  <c r="K1854" i="20" s="1"/>
  <c r="K1855" i="20" a="1"/>
  <c r="K1855" i="20" s="1"/>
  <c r="K1856" i="20" a="1"/>
  <c r="K1856" i="20" s="1"/>
  <c r="K1857" i="20" a="1"/>
  <c r="K1857" i="20" s="1"/>
  <c r="K1858" i="20" a="1"/>
  <c r="K1858" i="20" s="1"/>
  <c r="K1859" i="20" a="1"/>
  <c r="K1859" i="20" s="1"/>
  <c r="K1860" i="20" a="1"/>
  <c r="K1860" i="20" s="1"/>
  <c r="K1861" i="20" a="1"/>
  <c r="K1861" i="20" s="1"/>
  <c r="K1862" i="20" a="1"/>
  <c r="K1862" i="20" s="1"/>
  <c r="K1863" i="20" a="1"/>
  <c r="K1863" i="20" s="1"/>
  <c r="K1864" i="20" a="1"/>
  <c r="K1864" i="20" s="1"/>
  <c r="K1865" i="20" a="1"/>
  <c r="K1865" i="20" s="1"/>
  <c r="K1866" i="20" a="1"/>
  <c r="K1866" i="20"/>
  <c r="K1867" i="20" a="1"/>
  <c r="K1867" i="20"/>
  <c r="K1868" i="20" a="1"/>
  <c r="K1868" i="20" s="1"/>
  <c r="K1869" i="20" a="1"/>
  <c r="K1869" i="20" s="1"/>
  <c r="K1870" i="20" a="1"/>
  <c r="K1870" i="20" s="1"/>
  <c r="K1871" i="20" a="1"/>
  <c r="K1871" i="20" s="1"/>
  <c r="K1872" i="20" a="1"/>
  <c r="K1872" i="20" s="1"/>
  <c r="K1873" i="20" a="1"/>
  <c r="K1873" i="20" s="1"/>
  <c r="K1874" i="20" a="1"/>
  <c r="K1874" i="20"/>
  <c r="K1875" i="20" a="1"/>
  <c r="K1875" i="20"/>
  <c r="K1876" i="20" a="1"/>
  <c r="K1876" i="20" s="1"/>
  <c r="K1877" i="20" a="1"/>
  <c r="K1877" i="20" s="1"/>
  <c r="K1878" i="20" a="1"/>
  <c r="K1878" i="20" s="1"/>
  <c r="K1879" i="20" a="1"/>
  <c r="K1879" i="20" s="1"/>
  <c r="K1880" i="20" a="1"/>
  <c r="K1880" i="20" s="1"/>
  <c r="K1881" i="20" a="1"/>
  <c r="K1881" i="20" s="1"/>
  <c r="K1882" i="20" a="1"/>
  <c r="K1882" i="20" s="1"/>
  <c r="K1883" i="20" a="1"/>
  <c r="K1883" i="20" s="1"/>
  <c r="K1884" i="20" a="1"/>
  <c r="K1884" i="20" s="1"/>
  <c r="K1885" i="20" a="1"/>
  <c r="K1885" i="20" s="1"/>
  <c r="K1886" i="20" a="1"/>
  <c r="K1886" i="20"/>
  <c r="K1887" i="20" a="1"/>
  <c r="K1887" i="20" s="1"/>
  <c r="K1888" i="20" a="1"/>
  <c r="K1888" i="20" s="1"/>
  <c r="K1889" i="20" a="1"/>
  <c r="K1889" i="20" s="1"/>
  <c r="K1890" i="20" a="1"/>
  <c r="K1890" i="20" s="1"/>
  <c r="K1891" i="20" a="1"/>
  <c r="K1891" i="20" s="1"/>
  <c r="K1892" i="20" a="1"/>
  <c r="K1892" i="20" s="1"/>
  <c r="K1893" i="20" a="1"/>
  <c r="K1893" i="20" s="1"/>
  <c r="K1894" i="20" a="1"/>
  <c r="K1894" i="20" s="1"/>
  <c r="K1895" i="20" a="1"/>
  <c r="K1895" i="20" s="1"/>
  <c r="K1896" i="20" a="1"/>
  <c r="K1896" i="20" s="1"/>
  <c r="K1897" i="20" a="1"/>
  <c r="K1897" i="20"/>
  <c r="K1898" i="20" a="1"/>
  <c r="K1898" i="20"/>
  <c r="K1899" i="20" a="1"/>
  <c r="K1899" i="20" s="1"/>
  <c r="K1900" i="20" a="1"/>
  <c r="K1900" i="20" s="1"/>
  <c r="K1901" i="20" a="1"/>
  <c r="K1901" i="20" s="1"/>
  <c r="K1902" i="20" a="1"/>
  <c r="K1902" i="20" s="1"/>
  <c r="K1903" i="20" a="1"/>
  <c r="K1903" i="20" s="1"/>
  <c r="K1904" i="20" a="1"/>
  <c r="K1904" i="20" s="1"/>
  <c r="K1905" i="20" a="1"/>
  <c r="K1905" i="20" s="1"/>
  <c r="K1906" i="20" a="1"/>
  <c r="K1906" i="20" s="1"/>
  <c r="K1907" i="20" a="1"/>
  <c r="K1907" i="20" s="1"/>
  <c r="K1908" i="20" a="1"/>
  <c r="K1908" i="20" s="1"/>
  <c r="K1909" i="20" a="1"/>
  <c r="K1909" i="20"/>
  <c r="K1910" i="20" a="1"/>
  <c r="K1910" i="20" s="1"/>
  <c r="K1911" i="20" a="1"/>
  <c r="K1911" i="20" s="1"/>
  <c r="K1912" i="20" a="1"/>
  <c r="K1912" i="20" s="1"/>
  <c r="K1913" i="20" a="1"/>
  <c r="K1913" i="20" s="1"/>
  <c r="K1914" i="20" a="1"/>
  <c r="K1914" i="20" s="1"/>
  <c r="K1915" i="20" a="1"/>
  <c r="K1915" i="20" s="1"/>
  <c r="K1916" i="20" a="1"/>
  <c r="K1916" i="20" s="1"/>
  <c r="K1917" i="20" a="1"/>
  <c r="K1917" i="20" s="1"/>
  <c r="K1918" i="20" a="1"/>
  <c r="K1918" i="20" s="1"/>
  <c r="K1919" i="20" a="1"/>
  <c r="K1919" i="20" s="1"/>
  <c r="K1920" i="20" a="1"/>
  <c r="K1920" i="20" s="1"/>
  <c r="K1921" i="20" a="1"/>
  <c r="K1921" i="20" s="1"/>
  <c r="K1922" i="20" a="1"/>
  <c r="K1922" i="20" s="1"/>
  <c r="K1923" i="20" a="1"/>
  <c r="K1923" i="20" s="1"/>
  <c r="K1924" i="20" a="1"/>
  <c r="K1924" i="20" s="1"/>
  <c r="K1925" i="20" a="1"/>
  <c r="K1925" i="20" s="1"/>
  <c r="K1926" i="20" a="1"/>
  <c r="K1926" i="20" s="1"/>
  <c r="K1927" i="20" a="1"/>
  <c r="K1927" i="20" s="1"/>
  <c r="K1928" i="20" a="1"/>
  <c r="K1928" i="20" s="1"/>
  <c r="K1929" i="20" a="1"/>
  <c r="K1929" i="20" s="1"/>
  <c r="K1930" i="20" a="1"/>
  <c r="K1930" i="20" s="1"/>
  <c r="K1931" i="20" a="1"/>
  <c r="K1931" i="20" s="1"/>
  <c r="K1932" i="20" a="1"/>
  <c r="K1932" i="20" s="1"/>
  <c r="K1933" i="20" a="1"/>
  <c r="K1933" i="20" s="1"/>
  <c r="K1934" i="20" a="1"/>
  <c r="K1934" i="20" s="1"/>
  <c r="K1935" i="20" a="1"/>
  <c r="K1935" i="20"/>
  <c r="K1936" i="20" a="1"/>
  <c r="K1936" i="20" s="1"/>
  <c r="K1937" i="20" a="1"/>
  <c r="K1937" i="20" s="1"/>
  <c r="K1938" i="20" a="1"/>
  <c r="K1938" i="20"/>
  <c r="K1939" i="20" a="1"/>
  <c r="K1939" i="20" s="1"/>
  <c r="K1940" i="20" a="1"/>
  <c r="K1940" i="20" s="1"/>
  <c r="K1941" i="20" a="1"/>
  <c r="K1941" i="20"/>
  <c r="K1942" i="20" a="1"/>
  <c r="K1942" i="20" s="1"/>
  <c r="K1943" i="20" a="1"/>
  <c r="K1943" i="20" s="1"/>
  <c r="K1944" i="20" a="1"/>
  <c r="K1944" i="20" s="1"/>
  <c r="K1945" i="20" a="1"/>
  <c r="K1945" i="20" s="1"/>
  <c r="K1946" i="20" a="1"/>
  <c r="K1946" i="20" s="1"/>
  <c r="K1947" i="20" a="1"/>
  <c r="K1947" i="20" s="1"/>
  <c r="K1948" i="20" a="1"/>
  <c r="K1948" i="20" s="1"/>
  <c r="K1949" i="20" a="1"/>
  <c r="K1949" i="20"/>
  <c r="K1950" i="20" a="1"/>
  <c r="K1950" i="20"/>
  <c r="K1951" i="20" a="1"/>
  <c r="K1951" i="20" s="1"/>
  <c r="K1952" i="20" a="1"/>
  <c r="K1952" i="20" s="1"/>
  <c r="K1953" i="20" a="1"/>
  <c r="K1953" i="20" s="1"/>
  <c r="K1954" i="20" a="1"/>
  <c r="K1954" i="20" s="1"/>
  <c r="K1955" i="20" a="1"/>
  <c r="K1955" i="20" s="1"/>
  <c r="K1956" i="20" a="1"/>
  <c r="K1956" i="20" s="1"/>
  <c r="K1957" i="20" a="1"/>
  <c r="K1957" i="20" s="1"/>
  <c r="K1958" i="20" a="1"/>
  <c r="K1958" i="20" s="1"/>
  <c r="K1959" i="20" a="1"/>
  <c r="K1959" i="20" s="1"/>
  <c r="K1960" i="20" a="1"/>
  <c r="K1960" i="20" s="1"/>
  <c r="K1961" i="20" a="1"/>
  <c r="K1961" i="20"/>
  <c r="K1962" i="20" a="1"/>
  <c r="K1962" i="20" s="1"/>
  <c r="K1963" i="20" a="1"/>
  <c r="K1963" i="20" s="1"/>
  <c r="K1964" i="20" a="1"/>
  <c r="K1964" i="20" s="1"/>
  <c r="K1965" i="20" a="1"/>
  <c r="K1965" i="20" s="1"/>
  <c r="K1966" i="20" a="1"/>
  <c r="K1966" i="20" s="1"/>
  <c r="K1967" i="20" a="1"/>
  <c r="K1967" i="20" s="1"/>
  <c r="K1968" i="20" a="1"/>
  <c r="K1968" i="20" s="1"/>
  <c r="K1969" i="20" a="1"/>
  <c r="K1969" i="20" s="1"/>
  <c r="K1970" i="20" a="1"/>
  <c r="K1970" i="20" s="1"/>
  <c r="K1971" i="20" a="1"/>
  <c r="K1971" i="20" s="1"/>
  <c r="K1972" i="20" a="1"/>
  <c r="K1972" i="20" s="1"/>
  <c r="K1973" i="20" a="1"/>
  <c r="K1973" i="20" s="1"/>
  <c r="K1974" i="20" a="1"/>
  <c r="K1974" i="20" s="1"/>
  <c r="K1975" i="20" a="1"/>
  <c r="K1975" i="20" s="1"/>
  <c r="K1976" i="20" a="1"/>
  <c r="K1976" i="20" s="1"/>
  <c r="K1977" i="20" a="1"/>
  <c r="K1977" i="20" s="1"/>
  <c r="K1978" i="20" a="1"/>
  <c r="K1978" i="20" s="1"/>
  <c r="K1979" i="20" a="1"/>
  <c r="K1979" i="20"/>
  <c r="K1980" i="20" a="1"/>
  <c r="K1980" i="20" s="1"/>
  <c r="K1981" i="20" a="1"/>
  <c r="K1981" i="20" s="1"/>
  <c r="K1982" i="20" a="1"/>
  <c r="K1982" i="20" s="1"/>
  <c r="K1983" i="20" a="1"/>
  <c r="K1983" i="20" s="1"/>
  <c r="K1984" i="20" a="1"/>
  <c r="K1984" i="20" s="1"/>
  <c r="K1985" i="20" a="1"/>
  <c r="K1985" i="20" s="1"/>
  <c r="K1986" i="20" a="1"/>
  <c r="K1986" i="20" s="1"/>
  <c r="K1987" i="20" a="1"/>
  <c r="K1987" i="20" s="1"/>
  <c r="K1988" i="20" a="1"/>
  <c r="K1988" i="20" s="1"/>
  <c r="K1989" i="20" a="1"/>
  <c r="K1989" i="20" s="1"/>
  <c r="K1990" i="20" a="1"/>
  <c r="K1990" i="20" s="1"/>
  <c r="K1991" i="20" a="1"/>
  <c r="K1991" i="20"/>
  <c r="K1992" i="20" a="1"/>
  <c r="K1992" i="20" s="1"/>
  <c r="K1993" i="20" a="1"/>
  <c r="K1993" i="20" s="1"/>
  <c r="K1994" i="20" a="1"/>
  <c r="K1994" i="20" s="1"/>
  <c r="K1995" i="20" a="1"/>
  <c r="K1995" i="20" s="1"/>
  <c r="K1996" i="20" a="1"/>
  <c r="K1996" i="20" s="1"/>
  <c r="K1997" i="20" a="1"/>
  <c r="K1997" i="20" s="1"/>
  <c r="K1998" i="20" a="1"/>
  <c r="K1998" i="20" s="1"/>
  <c r="K1999" i="20" a="1"/>
  <c r="K1999" i="20"/>
  <c r="K2000" i="20" a="1"/>
  <c r="K2000" i="20" s="1"/>
  <c r="K2001" i="20" a="1"/>
  <c r="K2001" i="20" s="1"/>
  <c r="K2002" i="20" a="1"/>
  <c r="K2002" i="20" s="1"/>
  <c r="K2003" i="20" a="1"/>
  <c r="K2003" i="20" s="1"/>
  <c r="K2004" i="20" a="1"/>
  <c r="K2004" i="20" s="1"/>
  <c r="K2005" i="20" a="1"/>
  <c r="K2005" i="20"/>
  <c r="K2006" i="20" a="1"/>
  <c r="K2006" i="20" s="1"/>
  <c r="K2007" i="20" a="1"/>
  <c r="K2007" i="20" s="1"/>
  <c r="K2008" i="20" a="1"/>
  <c r="K2008" i="20" s="1"/>
  <c r="K2009" i="20" a="1"/>
  <c r="K2009" i="20" s="1"/>
  <c r="K2010" i="20" a="1"/>
  <c r="K2010" i="20" s="1"/>
  <c r="K2011" i="20" a="1"/>
  <c r="K2011" i="20" s="1"/>
  <c r="K2012" i="20" a="1"/>
  <c r="K2012" i="20" s="1"/>
  <c r="K2013" i="20" a="1"/>
  <c r="K2013" i="20"/>
  <c r="K2014" i="20" a="1"/>
  <c r="K2014" i="20" s="1"/>
  <c r="K2015" i="20" a="1"/>
  <c r="K2015" i="20" s="1"/>
  <c r="K2016" i="20" a="1"/>
  <c r="K2016" i="20" s="1"/>
  <c r="K2017" i="20" a="1"/>
  <c r="K2017" i="20" s="1"/>
  <c r="K2018" i="20" a="1"/>
  <c r="K2018" i="20" s="1"/>
  <c r="K2019" i="20" a="1"/>
  <c r="K2019" i="20" s="1"/>
  <c r="K2020" i="20" a="1"/>
  <c r="K2020" i="20" s="1"/>
  <c r="K2021" i="20" a="1"/>
  <c r="K2021" i="20" s="1"/>
  <c r="K2022" i="20" a="1"/>
  <c r="K2022" i="20" s="1"/>
  <c r="K2023" i="20" a="1"/>
  <c r="K2023" i="20" s="1"/>
  <c r="K2024" i="20" a="1"/>
  <c r="K2024" i="20" s="1"/>
  <c r="K2025" i="20" a="1"/>
  <c r="K2025" i="20"/>
  <c r="K2026" i="20" a="1"/>
  <c r="K2026" i="20" s="1"/>
  <c r="K2027" i="20" a="1"/>
  <c r="K2027" i="20" s="1"/>
  <c r="K2028" i="20" a="1"/>
  <c r="K2028" i="20" s="1"/>
  <c r="K2029" i="20" a="1"/>
  <c r="K2029" i="20" s="1"/>
  <c r="K2030" i="20" a="1"/>
  <c r="K2030" i="20" s="1"/>
  <c r="K2031" i="20" a="1"/>
  <c r="K2031" i="20" s="1"/>
  <c r="K2032" i="20" a="1"/>
  <c r="K2032" i="20" s="1"/>
  <c r="K2033" i="20" a="1"/>
  <c r="K2033" i="20" s="1"/>
  <c r="K2034" i="20" a="1"/>
  <c r="K2034" i="20" s="1"/>
  <c r="K2035" i="20" a="1"/>
  <c r="K2035" i="20" s="1"/>
  <c r="K2036" i="20" a="1"/>
  <c r="K2036" i="20" s="1"/>
  <c r="K2037" i="20" a="1"/>
  <c r="K2037" i="20" s="1"/>
  <c r="K2038" i="20" a="1"/>
  <c r="K2038" i="20" s="1"/>
  <c r="K2039" i="20" a="1"/>
  <c r="K2039" i="20" s="1"/>
  <c r="K2040" i="20" a="1"/>
  <c r="K2040" i="20" s="1"/>
  <c r="K2041" i="20" a="1"/>
  <c r="K2041" i="20" s="1"/>
  <c r="K2042" i="20" a="1"/>
  <c r="K2042" i="20" s="1"/>
  <c r="K2043" i="20" a="1"/>
  <c r="K2043" i="20"/>
  <c r="K2044" i="20" a="1"/>
  <c r="K2044" i="20" s="1"/>
  <c r="K2045" i="20" a="1"/>
  <c r="K2045" i="20" s="1"/>
  <c r="K2046" i="20" a="1"/>
  <c r="K2046" i="20" s="1"/>
  <c r="K2047" i="20" a="1"/>
  <c r="K2047" i="20" s="1"/>
  <c r="K2048" i="20" a="1"/>
  <c r="K2048" i="20" s="1"/>
  <c r="K2049" i="20" a="1"/>
  <c r="K2049" i="20" s="1"/>
  <c r="K2050" i="20" a="1"/>
  <c r="K2050" i="20" s="1"/>
  <c r="K2051" i="20" a="1"/>
  <c r="K2051" i="20" s="1"/>
  <c r="K2052" i="20" a="1"/>
  <c r="K2052" i="20" s="1"/>
  <c r="K2053" i="20" a="1"/>
  <c r="K2053" i="20" s="1"/>
  <c r="K2054" i="20" a="1"/>
  <c r="K2054" i="20"/>
  <c r="K2055" i="20" a="1"/>
  <c r="K2055" i="20"/>
  <c r="K2056" i="20" a="1"/>
  <c r="K2056" i="20" s="1"/>
  <c r="K2057" i="20" a="1"/>
  <c r="K2057" i="20" s="1"/>
  <c r="K2058" i="20" a="1"/>
  <c r="K2058" i="20" s="1"/>
  <c r="K2059" i="20" a="1"/>
  <c r="K2059" i="20" s="1"/>
  <c r="K2060" i="20" a="1"/>
  <c r="K2060" i="20" s="1"/>
  <c r="K2061" i="20" a="1"/>
  <c r="K2061" i="20" s="1"/>
  <c r="K2062" i="20" a="1"/>
  <c r="K2062" i="20" s="1"/>
  <c r="K2063" i="20" a="1"/>
  <c r="K2063" i="20"/>
  <c r="K2064" i="20" a="1"/>
  <c r="K2064" i="20" s="1"/>
  <c r="K2065" i="20" a="1"/>
  <c r="K2065" i="20" s="1"/>
  <c r="K2066" i="20" a="1"/>
  <c r="K2066" i="20"/>
  <c r="K2067" i="20" a="1"/>
  <c r="K2067" i="20" s="1"/>
  <c r="K2068" i="20" a="1"/>
  <c r="K2068" i="20" s="1"/>
  <c r="K2069" i="20" a="1"/>
  <c r="K2069" i="20"/>
  <c r="K2070" i="20" a="1"/>
  <c r="K2070" i="20" s="1"/>
  <c r="K2071" i="20" a="1"/>
  <c r="K2071" i="20" s="1"/>
  <c r="K2072" i="20" a="1"/>
  <c r="K2072" i="20" s="1"/>
  <c r="K2073" i="20" a="1"/>
  <c r="K2073" i="20" s="1"/>
  <c r="K2074" i="20" a="1"/>
  <c r="K2074" i="20" s="1"/>
  <c r="K2075" i="20" a="1"/>
  <c r="K2075" i="20" s="1"/>
  <c r="K2076" i="20" a="1"/>
  <c r="K2076" i="20" s="1"/>
  <c r="K2077" i="20" a="1"/>
  <c r="K2077" i="20" s="1"/>
  <c r="K2078" i="20" a="1"/>
  <c r="K2078" i="20"/>
  <c r="K2079" i="20" a="1"/>
  <c r="K2079" i="20" s="1"/>
  <c r="K2080" i="20" a="1"/>
  <c r="K2080" i="20" s="1"/>
  <c r="K2081" i="20" a="1"/>
  <c r="K2081" i="20" s="1"/>
  <c r="K2082" i="20" a="1"/>
  <c r="K2082" i="20" s="1"/>
  <c r="K2083" i="20" a="1"/>
  <c r="K2083" i="20" s="1"/>
  <c r="K2084" i="20" a="1"/>
  <c r="K2084" i="20" s="1"/>
  <c r="K2085" i="20" a="1"/>
  <c r="K2085" i="20" s="1"/>
  <c r="K2086" i="20" a="1"/>
  <c r="K2086" i="20" s="1"/>
  <c r="K2087" i="20" a="1"/>
  <c r="K2087" i="20" s="1"/>
  <c r="K2088" i="20" a="1"/>
  <c r="K2088" i="20" s="1"/>
  <c r="K2089" i="20" a="1"/>
  <c r="K2089" i="20" s="1"/>
  <c r="K2090" i="20" a="1"/>
  <c r="K2090" i="20" s="1"/>
  <c r="K2091" i="20" a="1"/>
  <c r="K2091" i="20" s="1"/>
  <c r="K2092" i="20" a="1"/>
  <c r="K2092" i="20" s="1"/>
  <c r="K2093" i="20" a="1"/>
  <c r="K2093" i="20" s="1"/>
  <c r="K2094" i="20" a="1"/>
  <c r="K2094" i="20" s="1"/>
  <c r="K2095" i="20" a="1"/>
  <c r="K2095" i="20" s="1"/>
  <c r="K2096" i="20" a="1"/>
  <c r="K2096" i="20" s="1"/>
  <c r="K2097" i="20" a="1"/>
  <c r="K2097" i="20" s="1"/>
  <c r="K2098" i="20" a="1"/>
  <c r="K2098" i="20" s="1"/>
  <c r="K2099" i="20" a="1"/>
  <c r="K2099" i="20" s="1"/>
  <c r="K2100" i="20" a="1"/>
  <c r="K2100" i="20" s="1"/>
  <c r="K2101" i="20" a="1"/>
  <c r="K2101" i="20" s="1"/>
  <c r="K2102" i="20" a="1"/>
  <c r="K2102" i="20" s="1"/>
  <c r="K2103" i="20" a="1"/>
  <c r="K2103" i="20" s="1"/>
  <c r="K2104" i="20" a="1"/>
  <c r="K2104" i="20" s="1"/>
  <c r="K2105" i="20" a="1"/>
  <c r="K2105" i="20" s="1"/>
  <c r="K2106" i="20" a="1"/>
  <c r="K2106" i="20" s="1"/>
  <c r="K2107" i="20" a="1"/>
  <c r="K2107" i="20"/>
  <c r="K2108" i="20" a="1"/>
  <c r="K2108" i="20" s="1"/>
  <c r="K2109" i="20" a="1"/>
  <c r="K2109" i="20" s="1"/>
  <c r="K2110" i="20" a="1"/>
  <c r="K2110" i="20" s="1"/>
  <c r="K2111" i="20" a="1"/>
  <c r="K2111" i="20" s="1"/>
  <c r="K2112" i="20" a="1"/>
  <c r="K2112" i="20" s="1"/>
  <c r="K2113" i="20" a="1"/>
  <c r="K2113" i="20" s="1"/>
  <c r="K2114" i="20" a="1"/>
  <c r="K2114" i="20" s="1"/>
  <c r="K2115" i="20" a="1"/>
  <c r="K2115" i="20" s="1"/>
  <c r="K2116" i="20" a="1"/>
  <c r="K2116" i="20" s="1"/>
  <c r="K2117" i="20" a="1"/>
  <c r="K2117" i="20" s="1"/>
  <c r="K2118" i="20" a="1"/>
  <c r="K2118" i="20"/>
  <c r="K2119" i="20" a="1"/>
  <c r="K2119" i="20"/>
  <c r="K2120" i="20" a="1"/>
  <c r="K2120" i="20" s="1"/>
  <c r="K2121" i="20" a="1"/>
  <c r="K2121" i="20" s="1"/>
  <c r="K2122" i="20" a="1"/>
  <c r="K2122" i="20" s="1"/>
  <c r="K2123" i="20" a="1"/>
  <c r="K2123" i="20" s="1"/>
  <c r="K2124" i="20" a="1"/>
  <c r="K2124" i="20" s="1"/>
  <c r="K2125" i="20" a="1"/>
  <c r="K2125" i="20" s="1"/>
  <c r="K2126" i="20" a="1"/>
  <c r="K2126" i="20" s="1"/>
  <c r="K2127" i="20" a="1"/>
  <c r="K2127" i="20" s="1"/>
  <c r="K2128" i="20" a="1"/>
  <c r="K2128" i="20" s="1"/>
  <c r="K2129" i="20" a="1"/>
  <c r="K2129" i="20" s="1"/>
  <c r="K2130" i="20" a="1"/>
  <c r="K2130" i="20"/>
  <c r="K2131" i="20" a="1"/>
  <c r="K2131" i="20" s="1"/>
  <c r="K2132" i="20" a="1"/>
  <c r="K2132" i="20" s="1"/>
  <c r="K2133" i="20" a="1"/>
  <c r="K2133" i="20" s="1"/>
  <c r="K2134" i="20" a="1"/>
  <c r="K2134" i="20" s="1"/>
  <c r="K2135" i="20" a="1"/>
  <c r="K2135" i="20" s="1"/>
  <c r="K2136" i="20" a="1"/>
  <c r="K2136" i="20" s="1"/>
  <c r="K2137" i="20" a="1"/>
  <c r="K2137" i="20" s="1"/>
  <c r="K2138" i="20" a="1"/>
  <c r="K2138" i="20" s="1"/>
  <c r="K2139" i="20" a="1"/>
  <c r="K2139" i="20" s="1"/>
  <c r="K2140" i="20" a="1"/>
  <c r="K2140" i="20" s="1"/>
  <c r="K2141" i="20" a="1"/>
  <c r="K2141" i="20"/>
  <c r="K2142" i="20" a="1"/>
  <c r="K2142" i="20"/>
  <c r="K2143" i="20" a="1"/>
  <c r="K2143" i="20" s="1"/>
  <c r="K2144" i="20" a="1"/>
  <c r="K2144" i="20" s="1"/>
  <c r="K2145" i="20" a="1"/>
  <c r="K2145" i="20" s="1"/>
  <c r="K2146" i="20" a="1"/>
  <c r="K2146" i="20" s="1"/>
  <c r="K2147" i="20" a="1"/>
  <c r="K2147" i="20"/>
  <c r="K2148" i="20" a="1"/>
  <c r="K2148" i="20" s="1"/>
  <c r="K2149" i="20" a="1"/>
  <c r="K2149" i="20" s="1"/>
  <c r="K2150" i="20" a="1"/>
  <c r="K2150" i="20"/>
  <c r="K2151" i="20" a="1"/>
  <c r="K2151" i="20" s="1"/>
  <c r="K2152" i="20" a="1"/>
  <c r="K2152" i="20" s="1"/>
  <c r="K2153" i="20" a="1"/>
  <c r="K2153" i="20" s="1"/>
  <c r="K2154" i="20" a="1"/>
  <c r="K2154" i="20" s="1"/>
  <c r="K2155" i="20" a="1"/>
  <c r="K2155" i="20" s="1"/>
  <c r="K2156" i="20" a="1"/>
  <c r="K2156" i="20" s="1"/>
  <c r="K2157" i="20" a="1"/>
  <c r="K2157" i="20" s="1"/>
  <c r="K2158" i="20" a="1"/>
  <c r="K2158" i="20" s="1"/>
  <c r="K2159" i="20" a="1"/>
  <c r="K2159" i="20"/>
  <c r="K2160" i="20" a="1"/>
  <c r="K2160" i="20" s="1"/>
  <c r="K2161" i="20" a="1"/>
  <c r="K2161" i="20" s="1"/>
  <c r="K2162" i="20" a="1"/>
  <c r="K2162" i="20"/>
  <c r="K2163" i="20" a="1"/>
  <c r="K2163" i="20" s="1"/>
  <c r="K2164" i="20" a="1"/>
  <c r="K2164" i="20" s="1"/>
  <c r="K2165" i="20" a="1"/>
  <c r="K2165" i="20" s="1"/>
  <c r="K2166" i="20" a="1"/>
  <c r="K2166" i="20" s="1"/>
  <c r="K2167" i="20" a="1"/>
  <c r="K2167" i="20" s="1"/>
  <c r="K2168" i="20" a="1"/>
  <c r="K2168" i="20" s="1"/>
  <c r="K2169" i="20" a="1"/>
  <c r="K2169" i="20" s="1"/>
  <c r="K2170" i="20" a="1"/>
  <c r="K2170" i="20" s="1"/>
  <c r="K2171" i="20" a="1"/>
  <c r="K2171" i="20" s="1"/>
  <c r="K2172" i="20" a="1"/>
  <c r="K2172" i="20" s="1"/>
  <c r="K2173" i="20" a="1"/>
  <c r="K2173" i="20"/>
  <c r="K2174" i="20" a="1"/>
  <c r="K2174" i="20"/>
  <c r="K2175" i="20" a="1"/>
  <c r="K2175" i="20" s="1"/>
  <c r="K2176" i="20" a="1"/>
  <c r="K2176" i="20" s="1"/>
  <c r="K2177" i="20" a="1"/>
  <c r="K2177" i="20" s="1"/>
  <c r="K2178" i="20" a="1"/>
  <c r="K2178" i="20" s="1"/>
  <c r="K2179" i="20" a="1"/>
  <c r="K2179" i="20" s="1"/>
  <c r="K2180" i="20" a="1"/>
  <c r="K2180" i="20" s="1"/>
  <c r="K2181" i="20" a="1"/>
  <c r="K2181" i="20" s="1"/>
  <c r="K2182" i="20" a="1"/>
  <c r="K2182" i="20" s="1"/>
  <c r="K2183" i="20" a="1"/>
  <c r="K2183" i="20" s="1"/>
  <c r="K2184" i="20" a="1"/>
  <c r="K2184" i="20" s="1"/>
  <c r="K2185" i="20" a="1"/>
  <c r="K2185" i="20"/>
  <c r="K2186" i="20" a="1"/>
  <c r="K2186" i="20" s="1"/>
  <c r="K2187" i="20" a="1"/>
  <c r="K2187" i="20" s="1"/>
  <c r="K2188" i="20" a="1"/>
  <c r="K2188" i="20" s="1"/>
  <c r="K2189" i="20" a="1"/>
  <c r="K2189" i="20" s="1"/>
  <c r="K2190" i="20" a="1"/>
  <c r="K2190" i="20" s="1"/>
  <c r="K2191" i="20" a="1"/>
  <c r="K2191" i="20" s="1"/>
  <c r="K2192" i="20" a="1"/>
  <c r="K2192" i="20" s="1"/>
  <c r="K2193" i="20" a="1"/>
  <c r="K2193" i="20" s="1"/>
  <c r="K2194" i="20" a="1"/>
  <c r="K2194" i="20" s="1"/>
  <c r="K2195" i="20" a="1"/>
  <c r="K2195" i="20" s="1"/>
  <c r="K2196" i="20" a="1"/>
  <c r="K2196" i="20"/>
  <c r="K2197" i="20" a="1"/>
  <c r="K2197" i="20"/>
  <c r="K2198" i="20" a="1"/>
  <c r="K2198" i="20"/>
  <c r="K2199" i="20" a="1"/>
  <c r="K2199" i="20" s="1"/>
  <c r="K2200" i="20" a="1"/>
  <c r="K2200" i="20" s="1"/>
  <c r="K2201" i="20" a="1"/>
  <c r="K2201" i="20" s="1"/>
  <c r="K2202" i="20" a="1"/>
  <c r="K2202" i="20" s="1"/>
  <c r="K2203" i="20" a="1"/>
  <c r="K2203" i="20" s="1"/>
  <c r="K2204" i="20" a="1"/>
  <c r="K2204" i="20" s="1"/>
  <c r="K2205" i="20" a="1"/>
  <c r="K2205" i="20"/>
  <c r="K2206" i="20" a="1"/>
  <c r="K2206" i="20" s="1"/>
  <c r="K2207" i="20" a="1"/>
  <c r="K2207" i="20" s="1"/>
  <c r="K2208" i="20" a="1"/>
  <c r="K2208" i="20" s="1"/>
  <c r="K2209" i="20" a="1"/>
  <c r="K2209" i="20" s="1"/>
  <c r="K2210" i="20" a="1"/>
  <c r="K2210" i="20" s="1"/>
  <c r="K2211" i="20" a="1"/>
  <c r="K2211" i="20" s="1"/>
  <c r="K2212" i="20" a="1"/>
  <c r="K2212" i="20" s="1"/>
  <c r="K2213" i="20" a="1"/>
  <c r="K2213" i="20" s="1"/>
  <c r="K2214" i="20" a="1"/>
  <c r="K2214" i="20" s="1"/>
  <c r="K2215" i="20" a="1"/>
  <c r="K2215" i="20" s="1"/>
  <c r="K2216" i="20" a="1"/>
  <c r="K2216" i="20" s="1"/>
  <c r="K2217" i="20" a="1"/>
  <c r="K2217" i="20" s="1"/>
  <c r="K2218" i="20" a="1"/>
  <c r="K2218" i="20" s="1"/>
  <c r="K2219" i="20" a="1"/>
  <c r="K2219" i="20" s="1"/>
  <c r="K2220" i="20" a="1"/>
  <c r="K2220" i="20" s="1"/>
  <c r="K2221" i="20" a="1"/>
  <c r="K2221" i="20" s="1"/>
  <c r="K2222" i="20" a="1"/>
  <c r="K2222" i="20"/>
  <c r="K2223" i="20" a="1"/>
  <c r="K2223" i="20" s="1"/>
  <c r="K2224" i="20" a="1"/>
  <c r="K2224" i="20" s="1"/>
  <c r="K2225" i="20" a="1"/>
  <c r="K2225" i="20" s="1"/>
  <c r="K2226" i="20" a="1"/>
  <c r="K2226" i="20" s="1"/>
  <c r="K2227" i="20" a="1"/>
  <c r="K2227" i="20" s="1"/>
  <c r="K2228" i="20" a="1"/>
  <c r="K2228" i="20"/>
  <c r="K2229" i="20" a="1"/>
  <c r="K2229" i="20" s="1"/>
  <c r="K2230" i="20" a="1"/>
  <c r="K2230" i="20" s="1"/>
  <c r="K2231" i="20" a="1"/>
  <c r="K2231" i="20" s="1"/>
  <c r="K2232" i="20" a="1"/>
  <c r="K2232" i="20" s="1"/>
  <c r="K2233" i="20" a="1"/>
  <c r="K2233" i="20" s="1"/>
  <c r="K2234" i="20" a="1"/>
  <c r="K2234" i="20" s="1"/>
  <c r="K2235" i="20" a="1"/>
  <c r="K2235" i="20" s="1"/>
  <c r="K2236" i="20" a="1"/>
  <c r="K2236" i="20" s="1"/>
  <c r="K2237" i="20" a="1"/>
  <c r="K2237" i="20"/>
  <c r="K2238" i="20" a="1"/>
  <c r="K2238" i="20"/>
  <c r="K2239" i="20" a="1"/>
  <c r="K2239" i="20" s="1"/>
  <c r="K2240" i="20" a="1"/>
  <c r="K2240" i="20" s="1"/>
  <c r="K2241" i="20" a="1"/>
  <c r="K2241" i="20" s="1"/>
  <c r="K2242" i="20" a="1"/>
  <c r="K2242" i="20" s="1"/>
  <c r="K2243" i="20" a="1"/>
  <c r="K2243" i="20" s="1"/>
  <c r="K2244" i="20" a="1"/>
  <c r="K2244" i="20" s="1"/>
  <c r="K2245" i="20" a="1"/>
  <c r="K2245" i="20" s="1"/>
  <c r="K2246" i="20" a="1"/>
  <c r="K2246" i="20" s="1"/>
  <c r="K2247" i="20" a="1"/>
  <c r="K2247" i="20" s="1"/>
  <c r="K2248" i="20" a="1"/>
  <c r="K2248" i="20" s="1"/>
  <c r="K2249" i="20" a="1"/>
  <c r="K2249" i="20" s="1"/>
  <c r="K2250" i="20" a="1"/>
  <c r="K2250" i="20" s="1"/>
  <c r="K2251" i="20" a="1"/>
  <c r="K2251" i="20" s="1"/>
  <c r="K2252" i="20" a="1"/>
  <c r="K2252" i="20" s="1"/>
  <c r="K2253" i="20" a="1"/>
  <c r="K2253" i="20" s="1"/>
  <c r="K2254" i="20" a="1"/>
  <c r="K2254" i="20"/>
  <c r="K2255" i="20" a="1"/>
  <c r="K2255" i="20" s="1"/>
  <c r="K2256" i="20" a="1"/>
  <c r="K2256" i="20" s="1"/>
  <c r="K2257" i="20" a="1"/>
  <c r="K2257" i="20" s="1"/>
  <c r="K2258" i="20" a="1"/>
  <c r="K2258" i="20" s="1"/>
  <c r="K2259" i="20" a="1"/>
  <c r="K2259" i="20" s="1"/>
  <c r="K2260" i="20" a="1"/>
  <c r="K2260" i="20"/>
  <c r="K2261" i="20" a="1"/>
  <c r="K2261" i="20"/>
  <c r="K2262" i="20" a="1"/>
  <c r="K2262" i="20" s="1"/>
  <c r="K2263" i="20" a="1"/>
  <c r="K2263" i="20" s="1"/>
  <c r="K2264" i="20" a="1"/>
  <c r="K2264" i="20" s="1"/>
  <c r="K2265" i="20" a="1"/>
  <c r="K2265" i="20" s="1"/>
  <c r="K2266" i="20" a="1"/>
  <c r="K2266" i="20" s="1"/>
  <c r="K2267" i="20" a="1"/>
  <c r="K2267" i="20" s="1"/>
  <c r="K2268" i="20" a="1"/>
  <c r="K2268" i="20"/>
  <c r="K2269" i="20" a="1"/>
  <c r="K2269" i="20" s="1"/>
  <c r="K2270" i="20" a="1"/>
  <c r="K2270" i="20" s="1"/>
  <c r="K2271" i="20" a="1"/>
  <c r="K2271" i="20" s="1"/>
  <c r="K2272" i="20" a="1"/>
  <c r="K2272" i="20" s="1"/>
  <c r="K2273" i="20" a="1"/>
  <c r="K2273" i="20" s="1"/>
  <c r="K2274" i="20" a="1"/>
  <c r="K2274" i="20" s="1"/>
  <c r="K2275" i="20" a="1"/>
  <c r="K2275" i="20" s="1"/>
  <c r="K2276" i="20" a="1"/>
  <c r="K2276" i="20" s="1"/>
  <c r="K2277" i="20" a="1"/>
  <c r="K2277" i="20"/>
  <c r="K2278" i="20" a="1"/>
  <c r="K2278" i="20" s="1"/>
  <c r="K2279" i="20" a="1"/>
  <c r="K2279" i="20" s="1"/>
  <c r="K2280" i="20" a="1"/>
  <c r="K2280" i="20" s="1"/>
  <c r="K2281" i="20" a="1"/>
  <c r="K2281" i="20" s="1"/>
  <c r="K2282" i="20" a="1"/>
  <c r="K2282" i="20" s="1"/>
  <c r="K2283" i="20" a="1"/>
  <c r="K2283" i="20" s="1"/>
  <c r="K2284" i="20" a="1"/>
  <c r="K2284" i="20" s="1"/>
  <c r="K2285" i="20" a="1"/>
  <c r="K2285" i="20" s="1"/>
  <c r="K2286" i="20" a="1"/>
  <c r="K2286" i="20" s="1"/>
  <c r="K2287" i="20" a="1"/>
  <c r="K2287" i="20" s="1"/>
  <c r="K2288" i="20" a="1"/>
  <c r="K2288" i="20" s="1"/>
  <c r="K2289" i="20" a="1"/>
  <c r="K2289" i="20" s="1"/>
  <c r="K2290" i="20" a="1"/>
  <c r="K2290" i="20" s="1"/>
  <c r="K2291" i="20" a="1"/>
  <c r="K2291" i="20" s="1"/>
  <c r="K2292" i="20" a="1"/>
  <c r="K2292" i="20" s="1"/>
  <c r="K2293" i="20" a="1"/>
  <c r="K2293" i="20" s="1"/>
  <c r="K2294" i="20" a="1"/>
  <c r="K2294" i="20" s="1"/>
  <c r="K2295" i="20" a="1"/>
  <c r="K2295" i="20" s="1"/>
  <c r="K2296" i="20" a="1"/>
  <c r="K2296" i="20" s="1"/>
  <c r="K2297" i="20" a="1"/>
  <c r="K2297" i="20" s="1"/>
  <c r="K2298" i="20" a="1"/>
  <c r="K2298" i="20" s="1"/>
  <c r="K2299" i="20" a="1"/>
  <c r="K2299" i="20" s="1"/>
  <c r="K2300" i="20" a="1"/>
  <c r="K2300" i="20" s="1"/>
  <c r="K2301" i="20" a="1"/>
  <c r="K2301" i="20"/>
  <c r="K2302" i="20" a="1"/>
  <c r="K2302" i="20"/>
  <c r="K2303" i="20" a="1"/>
  <c r="K2303" i="20" s="1"/>
  <c r="K2304" i="20" a="1"/>
  <c r="K2304" i="20" s="1"/>
  <c r="K2305" i="20" a="1"/>
  <c r="K2305" i="20" s="1"/>
  <c r="K2306" i="20" a="1"/>
  <c r="K2306" i="20" s="1"/>
  <c r="K2307" i="20" a="1"/>
  <c r="K2307" i="20" s="1"/>
  <c r="K2308" i="20" a="1"/>
  <c r="K2308" i="20" s="1"/>
  <c r="K2309" i="20" a="1"/>
  <c r="K2309" i="20"/>
  <c r="K2310" i="20" a="1"/>
  <c r="K2310" i="20" s="1"/>
  <c r="K2311" i="20" a="1"/>
  <c r="K2311" i="20" s="1"/>
  <c r="K2312" i="20" a="1"/>
  <c r="K2312" i="20" s="1"/>
  <c r="K2313" i="20" a="1"/>
  <c r="K2313" i="20" s="1"/>
  <c r="K2314" i="20" a="1"/>
  <c r="K2314" i="20" s="1"/>
  <c r="K2315" i="20" a="1"/>
  <c r="K2315" i="20" s="1"/>
  <c r="K2316" i="20" a="1"/>
  <c r="K2316" i="20" s="1"/>
  <c r="K2317" i="20" a="1"/>
  <c r="K2317" i="20" s="1"/>
  <c r="K2318" i="20" a="1"/>
  <c r="K2318" i="20" s="1"/>
  <c r="K2319" i="20" a="1"/>
  <c r="K2319" i="20" s="1"/>
  <c r="K2320" i="20" a="1"/>
  <c r="K2320" i="20" s="1"/>
  <c r="K2321" i="20" a="1"/>
  <c r="K2321" i="20" s="1"/>
  <c r="K2322" i="20" a="1"/>
  <c r="K2322" i="20"/>
  <c r="K2323" i="20" a="1"/>
  <c r="K2323" i="20" s="1"/>
  <c r="K2324" i="20" a="1"/>
  <c r="K2324" i="20" s="1"/>
  <c r="K2325" i="20" a="1"/>
  <c r="K2325" i="20" s="1"/>
  <c r="K2326" i="20" a="1"/>
  <c r="K2326" i="20" s="1"/>
  <c r="K2327" i="20" a="1"/>
  <c r="K2327" i="20" s="1"/>
  <c r="K2328" i="20" a="1"/>
  <c r="K2328" i="20" s="1"/>
  <c r="K2329" i="20" a="1"/>
  <c r="K2329" i="20" s="1"/>
  <c r="K2330" i="20" a="1"/>
  <c r="K2330" i="20" s="1"/>
  <c r="K2331" i="20" a="1"/>
  <c r="K2331" i="20" s="1"/>
  <c r="K2332" i="20" a="1"/>
  <c r="K2332" i="20" s="1"/>
  <c r="K2333" i="20" a="1"/>
  <c r="K2333" i="20" s="1"/>
  <c r="K2334" i="20" a="1"/>
  <c r="K2334" i="20" s="1"/>
  <c r="K2335" i="20" a="1"/>
  <c r="K2335" i="20" s="1"/>
  <c r="K2336" i="20" a="1"/>
  <c r="K2336" i="20" s="1"/>
  <c r="K2337" i="20" a="1"/>
  <c r="K2337" i="20" s="1"/>
  <c r="K2338" i="20" a="1"/>
  <c r="K2338" i="20" s="1"/>
  <c r="K2339" i="20" a="1"/>
  <c r="K2339" i="20" s="1"/>
  <c r="K2340" i="20" a="1"/>
  <c r="K2340" i="20"/>
  <c r="K2341" i="20" a="1"/>
  <c r="K2341" i="20" s="1"/>
  <c r="K2342" i="20" a="1"/>
  <c r="K2342" i="20" s="1"/>
  <c r="K2343" i="20" a="1"/>
  <c r="K2343" i="20" s="1"/>
  <c r="K2344" i="20" a="1"/>
  <c r="K2344" i="20" s="1"/>
  <c r="K2345" i="20" a="1"/>
  <c r="K2345" i="20" s="1"/>
  <c r="K2346" i="20" a="1"/>
  <c r="K2346" i="20" s="1"/>
  <c r="K2347" i="20" a="1"/>
  <c r="K2347" i="20" s="1"/>
  <c r="K2348" i="20" a="1"/>
  <c r="K2348" i="20" s="1"/>
  <c r="K2349" i="20" a="1"/>
  <c r="K2349" i="20" s="1"/>
  <c r="K2350" i="20" a="1"/>
  <c r="K2350" i="20" s="1"/>
  <c r="K2351" i="20" a="1"/>
  <c r="K2351" i="20" s="1"/>
  <c r="K2352" i="20" a="1"/>
  <c r="K2352" i="20" s="1"/>
  <c r="K2353" i="20" a="1"/>
  <c r="K2353" i="20" s="1"/>
  <c r="K2354" i="20" a="1"/>
  <c r="K2354" i="20" s="1"/>
  <c r="K2355" i="20" a="1"/>
  <c r="K2355" i="20" s="1"/>
  <c r="K2356" i="20" a="1"/>
  <c r="K2356" i="20"/>
  <c r="K2357" i="20" a="1"/>
  <c r="K2357" i="20" s="1"/>
  <c r="K2358" i="20" a="1"/>
  <c r="K2358" i="20"/>
  <c r="K2359" i="20" a="1"/>
  <c r="K2359" i="20" s="1"/>
  <c r="K2360" i="20" a="1"/>
  <c r="K2360" i="20" s="1"/>
  <c r="K2361" i="20" a="1"/>
  <c r="K2361" i="20" s="1"/>
  <c r="K2362" i="20" a="1"/>
  <c r="K2362" i="20" s="1"/>
  <c r="K2363" i="20" a="1"/>
  <c r="K2363" i="20" s="1"/>
  <c r="K2364" i="20" a="1"/>
  <c r="K2364" i="20" s="1"/>
  <c r="K2365" i="20" a="1"/>
  <c r="K2365" i="20"/>
  <c r="K2366" i="20" a="1"/>
  <c r="K2366" i="20" s="1"/>
  <c r="K2367" i="20" a="1"/>
  <c r="K2367" i="20" s="1"/>
  <c r="K2368" i="20" a="1"/>
  <c r="K2368" i="20" s="1"/>
  <c r="K2369" i="20" a="1"/>
  <c r="K2369" i="20" s="1"/>
  <c r="K2370" i="20" a="1"/>
  <c r="K2370" i="20" s="1"/>
  <c r="K2371" i="20" a="1"/>
  <c r="K2371" i="20" s="1"/>
  <c r="K2372" i="20" a="1"/>
  <c r="K2372" i="20"/>
  <c r="K2373" i="20" a="1"/>
  <c r="K2373" i="20" s="1"/>
  <c r="K2374" i="20" a="1"/>
  <c r="K2374" i="20" s="1"/>
  <c r="K2375" i="20" a="1"/>
  <c r="K2375" i="20" s="1"/>
  <c r="K2376" i="20" a="1"/>
  <c r="K2376" i="20" s="1"/>
  <c r="K2377" i="20" a="1"/>
  <c r="K2377" i="20"/>
  <c r="K2378" i="20" a="1"/>
  <c r="K2378" i="20" s="1"/>
  <c r="K2379" i="20" a="1"/>
  <c r="K2379" i="20" s="1"/>
  <c r="K2380" i="20" a="1"/>
  <c r="K2380" i="20" s="1"/>
  <c r="K2381" i="20" a="1"/>
  <c r="K2381" i="20"/>
  <c r="K2382" i="20" a="1"/>
  <c r="K2382" i="20" s="1"/>
  <c r="K2383" i="20" a="1"/>
  <c r="K2383" i="20" s="1"/>
  <c r="K2384" i="20" a="1"/>
  <c r="K2384" i="20" s="1"/>
  <c r="K2385" i="20" a="1"/>
  <c r="K2385" i="20" s="1"/>
  <c r="K2386" i="20" a="1"/>
  <c r="K2386" i="20" s="1"/>
  <c r="K2387" i="20" a="1"/>
  <c r="K2387" i="20" s="1"/>
  <c r="K2388" i="20" a="1"/>
  <c r="K2388" i="20"/>
  <c r="K2389" i="20" a="1"/>
  <c r="K2389" i="20" s="1"/>
  <c r="K2390" i="20" a="1"/>
  <c r="K2390" i="20"/>
  <c r="K2391" i="20" a="1"/>
  <c r="K2391" i="20" s="1"/>
  <c r="K2392" i="20" a="1"/>
  <c r="K2392" i="20" s="1"/>
  <c r="K2393" i="20" a="1"/>
  <c r="K2393" i="20" s="1"/>
  <c r="K2394" i="20" a="1"/>
  <c r="K2394" i="20" s="1"/>
  <c r="K2395" i="20" a="1"/>
  <c r="K2395" i="20" s="1"/>
  <c r="K2396" i="20" a="1"/>
  <c r="K2396" i="20" s="1"/>
  <c r="K2397" i="20" a="1"/>
  <c r="K2397" i="20"/>
  <c r="K2398" i="20" a="1"/>
  <c r="K2398" i="20" s="1"/>
  <c r="K2399" i="20" a="1"/>
  <c r="K2399" i="20" s="1"/>
  <c r="K2400" i="20" a="1"/>
  <c r="K2400" i="20"/>
  <c r="K2401" i="20" a="1"/>
  <c r="K2401" i="20" s="1"/>
  <c r="K2402" i="20" a="1"/>
  <c r="K2402" i="20" s="1"/>
  <c r="K2403" i="20" a="1"/>
  <c r="K2403" i="20" s="1"/>
  <c r="K2404" i="20" a="1"/>
  <c r="K2404" i="20" s="1"/>
  <c r="K2405" i="20" a="1"/>
  <c r="K2405" i="20" s="1"/>
  <c r="K2406" i="20" a="1"/>
  <c r="K2406" i="20"/>
  <c r="K2407" i="20" a="1"/>
  <c r="K2407" i="20" s="1"/>
  <c r="K2408" i="20" a="1"/>
  <c r="K2408" i="20" s="1"/>
  <c r="K2409" i="20" a="1"/>
  <c r="K2409" i="20"/>
  <c r="K2410" i="20" a="1"/>
  <c r="K2410" i="20" s="1"/>
  <c r="K2411" i="20" a="1"/>
  <c r="K2411" i="20" s="1"/>
  <c r="K2412" i="20" a="1"/>
  <c r="K2412" i="20" s="1"/>
  <c r="K2413" i="20" a="1"/>
  <c r="K2413" i="20"/>
  <c r="K2414" i="20" a="1"/>
  <c r="K2414" i="20" s="1"/>
  <c r="K2415" i="20" a="1"/>
  <c r="K2415" i="20" s="1"/>
  <c r="K2416" i="20" a="1"/>
  <c r="K2416" i="20" s="1"/>
  <c r="K2417" i="20" a="1"/>
  <c r="K2417" i="20" s="1"/>
  <c r="K2418" i="20" a="1"/>
  <c r="K2418" i="20" s="1"/>
  <c r="K2419" i="20" a="1"/>
  <c r="K2419" i="20" s="1"/>
  <c r="K2420" i="20" a="1"/>
  <c r="K2420" i="20" s="1"/>
  <c r="K2421" i="20" a="1"/>
  <c r="K2421" i="20" s="1"/>
  <c r="K2422" i="20" a="1"/>
  <c r="K2422" i="20" s="1"/>
  <c r="K2423" i="20" a="1"/>
  <c r="K2423" i="20" s="1"/>
  <c r="K2424" i="20" a="1"/>
  <c r="K2424" i="20" s="1"/>
  <c r="K2425" i="20" a="1"/>
  <c r="K2425" i="20" s="1"/>
  <c r="K2426" i="20" a="1"/>
  <c r="K2426" i="20" s="1"/>
  <c r="K2427" i="20" a="1"/>
  <c r="K2427" i="20" s="1"/>
  <c r="K2428" i="20" a="1"/>
  <c r="K2428" i="20" s="1"/>
  <c r="K2429" i="20" a="1"/>
  <c r="K2429" i="20" s="1"/>
  <c r="K2430" i="20" a="1"/>
  <c r="K2430" i="20" s="1"/>
  <c r="K2431" i="20" a="1"/>
  <c r="K2431" i="20" s="1"/>
  <c r="K2432" i="20" a="1"/>
  <c r="K2432" i="20"/>
  <c r="K2433" i="20" a="1"/>
  <c r="K2433" i="20" s="1"/>
  <c r="K2434" i="20" a="1"/>
  <c r="K2434" i="20" s="1"/>
  <c r="K2435" i="20" a="1"/>
  <c r="K2435" i="20" s="1"/>
  <c r="K2436" i="20" a="1"/>
  <c r="K2436" i="20" s="1"/>
  <c r="K2437" i="20" a="1"/>
  <c r="K2437" i="20" s="1"/>
  <c r="K2438" i="20" a="1"/>
  <c r="K2438" i="20"/>
  <c r="K2439" i="20" a="1"/>
  <c r="K2439" i="20" s="1"/>
  <c r="K2440" i="20" a="1"/>
  <c r="K2440" i="20" s="1"/>
  <c r="K2441" i="20" a="1"/>
  <c r="K2441" i="20" s="1"/>
  <c r="K2442" i="20" a="1"/>
  <c r="K2442" i="20" s="1"/>
  <c r="K2443" i="20" a="1"/>
  <c r="K2443" i="20" s="1"/>
  <c r="K2444" i="20" a="1"/>
  <c r="K2444" i="20" s="1"/>
  <c r="K2445" i="20" a="1"/>
  <c r="K2445" i="20" s="1"/>
  <c r="K2446" i="20" a="1"/>
  <c r="K2446" i="20" s="1"/>
  <c r="K2447" i="20" a="1"/>
  <c r="K2447" i="20" s="1"/>
  <c r="K2448" i="20" a="1"/>
  <c r="K2448" i="20" s="1"/>
  <c r="K2449" i="20" a="1"/>
  <c r="K2449" i="20" s="1"/>
  <c r="K2450" i="20" a="1"/>
  <c r="K2450" i="20"/>
  <c r="K2451" i="20" a="1"/>
  <c r="K2451" i="20" s="1"/>
  <c r="K2452" i="20" a="1"/>
  <c r="K2452" i="20"/>
  <c r="K2453" i="20" a="1"/>
  <c r="K2453" i="20" s="1"/>
  <c r="K2454" i="20" a="1"/>
  <c r="K2454" i="20" s="1"/>
  <c r="K2455" i="20" a="1"/>
  <c r="K2455" i="20" s="1"/>
  <c r="K2456" i="20" a="1"/>
  <c r="K2456" i="20" s="1"/>
  <c r="K2457" i="20" a="1"/>
  <c r="K2457" i="20" s="1"/>
  <c r="K2458" i="20" a="1"/>
  <c r="K2458" i="20" s="1"/>
  <c r="K2459" i="20" a="1"/>
  <c r="K2459" i="20" s="1"/>
  <c r="K2460" i="20" a="1"/>
  <c r="K2460" i="20" s="1"/>
  <c r="K2461" i="20" a="1"/>
  <c r="K2461" i="20" s="1"/>
  <c r="K2462" i="20" a="1"/>
  <c r="K2462" i="20" s="1"/>
  <c r="K2463" i="20" a="1"/>
  <c r="K2463" i="20" s="1"/>
  <c r="K2464" i="20" a="1"/>
  <c r="K2464" i="20" s="1"/>
  <c r="K2465" i="20" a="1"/>
  <c r="K2465" i="20" s="1"/>
  <c r="K2466" i="20" a="1"/>
  <c r="K2466" i="20" s="1"/>
  <c r="K2467" i="20" a="1"/>
  <c r="K2467" i="20" s="1"/>
  <c r="K2468" i="20" a="1"/>
  <c r="K2468" i="20" s="1"/>
  <c r="K2469" i="20" a="1"/>
  <c r="K2469" i="20" s="1"/>
  <c r="K2470" i="20" a="1"/>
  <c r="K2470" i="20" s="1"/>
  <c r="K2471" i="20" a="1"/>
  <c r="K2471" i="20" s="1"/>
  <c r="K2472" i="20" a="1"/>
  <c r="K2472" i="20" s="1"/>
  <c r="K2473" i="20" a="1"/>
  <c r="K2473" i="20" s="1"/>
  <c r="K2474" i="20" a="1"/>
  <c r="K2474" i="20" s="1"/>
  <c r="K2475" i="20" a="1"/>
  <c r="K2475" i="20" s="1"/>
  <c r="K2476" i="20" a="1"/>
  <c r="K2476" i="20" s="1"/>
  <c r="K2477" i="20" a="1"/>
  <c r="K2477" i="20"/>
  <c r="K2478" i="20" a="1"/>
  <c r="K2478" i="20" s="1"/>
  <c r="K2479" i="20" a="1"/>
  <c r="K2479" i="20" s="1"/>
  <c r="K2480" i="20" a="1"/>
  <c r="K2480" i="20" s="1"/>
  <c r="K2481" i="20" a="1"/>
  <c r="K2481" i="20" s="1"/>
  <c r="K2482" i="20" a="1"/>
  <c r="K2482" i="20"/>
  <c r="K2483" i="20" a="1"/>
  <c r="K2483" i="20" s="1"/>
  <c r="K2484" i="20" a="1"/>
  <c r="K2484" i="20"/>
  <c r="K2485" i="20" a="1"/>
  <c r="K2485" i="20" s="1"/>
  <c r="K2486" i="20" a="1"/>
  <c r="K2486" i="20" s="1"/>
  <c r="K2487" i="20" a="1"/>
  <c r="K2487" i="20" s="1"/>
  <c r="K2488" i="20" a="1"/>
  <c r="K2488" i="20" s="1"/>
  <c r="K2489" i="20" a="1"/>
  <c r="K2489" i="20" s="1"/>
  <c r="K2490" i="20" a="1"/>
  <c r="K2490" i="20" s="1"/>
  <c r="K2491" i="20" a="1"/>
  <c r="K2491" i="20" s="1"/>
  <c r="K2492" i="20" a="1"/>
  <c r="K2492" i="20" s="1"/>
  <c r="K2493" i="20" a="1"/>
  <c r="K2493" i="20" s="1"/>
  <c r="K2494" i="20" a="1"/>
  <c r="K2494" i="20" s="1"/>
  <c r="K2495" i="20" a="1"/>
  <c r="K2495" i="20" s="1"/>
  <c r="K2496" i="20" a="1"/>
  <c r="K2496" i="20"/>
  <c r="K2497" i="20" a="1"/>
  <c r="K2497" i="20" s="1"/>
  <c r="K2498" i="20" a="1"/>
  <c r="K2498" i="20" s="1"/>
  <c r="K2499" i="20" a="1"/>
  <c r="K2499" i="20" s="1"/>
  <c r="K2500" i="20" a="1"/>
  <c r="K2500" i="20"/>
  <c r="K2501" i="20" a="1"/>
  <c r="K2501" i="20" s="1"/>
  <c r="K2502" i="20" a="1"/>
  <c r="K2502" i="20"/>
  <c r="K2503" i="20" a="1"/>
  <c r="K2503" i="20" s="1"/>
  <c r="K2504" i="20" a="1"/>
  <c r="K2504" i="20" s="1"/>
  <c r="K2505" i="20" a="1"/>
  <c r="K2505" i="20" s="1"/>
  <c r="K2506" i="20" a="1"/>
  <c r="K2506" i="20" s="1"/>
  <c r="K2507" i="20" a="1"/>
  <c r="K2507" i="20" s="1"/>
  <c r="K2508" i="20" a="1"/>
  <c r="K2508" i="20" s="1"/>
  <c r="K2509" i="20" a="1"/>
  <c r="K2509" i="20"/>
  <c r="K2510" i="20" a="1"/>
  <c r="K2510" i="20" s="1"/>
  <c r="K2511" i="20" a="1"/>
  <c r="K2511" i="20" s="1"/>
  <c r="K2512" i="20" a="1"/>
  <c r="K2512" i="20" s="1"/>
  <c r="K2513" i="20" a="1"/>
  <c r="K2513" i="20" s="1"/>
  <c r="K2514" i="20" a="1"/>
  <c r="K2514" i="20" s="1"/>
  <c r="K2515" i="20" a="1"/>
  <c r="K2515" i="20" s="1"/>
  <c r="K2516" i="20" a="1"/>
  <c r="K2516" i="20" s="1"/>
  <c r="K2517" i="20" a="1"/>
  <c r="K2517" i="20" s="1"/>
  <c r="K2518" i="20" a="1"/>
  <c r="K2518" i="20"/>
  <c r="K2519" i="20" a="1"/>
  <c r="K2519" i="20" s="1"/>
  <c r="K2520" i="20" a="1"/>
  <c r="K2520" i="20" s="1"/>
  <c r="K2521" i="20" a="1"/>
  <c r="K2521" i="20" s="1"/>
  <c r="K2522" i="20" a="1"/>
  <c r="K2522" i="20" s="1"/>
  <c r="K2523" i="20" a="1"/>
  <c r="K2523" i="20" s="1"/>
  <c r="K2524" i="20" a="1"/>
  <c r="K2524" i="20" s="1"/>
  <c r="K2525" i="20" a="1"/>
  <c r="K2525" i="20"/>
  <c r="K2526" i="20" a="1"/>
  <c r="K2526" i="20" s="1"/>
  <c r="K2527" i="20" a="1"/>
  <c r="K2527" i="20" s="1"/>
  <c r="K2528" i="20" a="1"/>
  <c r="K2528" i="20"/>
  <c r="K2529" i="20" a="1"/>
  <c r="K2529" i="20" s="1"/>
  <c r="K2530" i="20" a="1"/>
  <c r="K2530" i="20" s="1"/>
  <c r="K2531" i="20" a="1"/>
  <c r="K2531" i="20" s="1"/>
  <c r="K2532" i="20" a="1"/>
  <c r="K2532" i="20"/>
  <c r="K2533" i="20" a="1"/>
  <c r="K2533" i="20" s="1"/>
  <c r="K2534" i="20" a="1"/>
  <c r="K2534" i="20"/>
  <c r="K2535" i="20" a="1"/>
  <c r="K2535" i="20" s="1"/>
  <c r="K2536" i="20" a="1"/>
  <c r="K2536" i="20" s="1"/>
  <c r="K2537" i="20" a="1"/>
  <c r="K2537" i="20"/>
  <c r="K2538" i="20" a="1"/>
  <c r="K2538" i="20" s="1"/>
  <c r="K2539" i="20" a="1"/>
  <c r="K2539" i="20" s="1"/>
  <c r="K2540" i="20" a="1"/>
  <c r="K2540" i="20" s="1"/>
  <c r="K2541" i="20" a="1"/>
  <c r="K2541" i="20" s="1"/>
  <c r="K2542" i="20" a="1"/>
  <c r="K2542" i="20" s="1"/>
  <c r="K2543" i="20" a="1"/>
  <c r="K2543" i="20" s="1"/>
  <c r="K2544" i="20" a="1"/>
  <c r="K2544" i="20" s="1"/>
  <c r="K2545" i="20" a="1"/>
  <c r="K2545" i="20" s="1"/>
  <c r="K2546" i="20" a="1"/>
  <c r="K2546" i="20"/>
  <c r="K2547" i="20" a="1"/>
  <c r="K2547" i="20" s="1"/>
  <c r="K2548" i="20" a="1"/>
  <c r="K2548" i="20" s="1"/>
  <c r="K2549" i="20" a="1"/>
  <c r="K2549" i="20" s="1"/>
  <c r="K2550" i="20" a="1"/>
  <c r="K2550" i="20"/>
  <c r="K2551" i="20" a="1"/>
  <c r="K2551" i="20" s="1"/>
  <c r="K2552" i="20" a="1"/>
  <c r="K2552" i="20" s="1"/>
  <c r="K2553" i="20" a="1"/>
  <c r="K2553" i="20" s="1"/>
  <c r="K2554" i="20" a="1"/>
  <c r="K2554" i="20" s="1"/>
  <c r="K2555" i="20" a="1"/>
  <c r="K2555" i="20" s="1"/>
  <c r="K2556" i="20" a="1"/>
  <c r="K2556" i="20" s="1"/>
  <c r="K2557" i="20" a="1"/>
  <c r="K2557" i="20"/>
  <c r="K2558" i="20" a="1"/>
  <c r="K2558" i="20" s="1"/>
  <c r="K2559" i="20" a="1"/>
  <c r="K2559" i="20" s="1"/>
  <c r="K2560" i="20" a="1"/>
  <c r="K2560" i="20" s="1"/>
  <c r="K2561" i="20" a="1"/>
  <c r="K2561" i="20" s="1"/>
  <c r="K2562" i="20" a="1"/>
  <c r="K2562" i="20" s="1"/>
  <c r="K2563" i="20" a="1"/>
  <c r="K2563" i="20" s="1"/>
  <c r="K2564" i="20" a="1"/>
  <c r="K2564" i="20"/>
  <c r="K2565" i="20" a="1"/>
  <c r="K2565" i="20" s="1"/>
  <c r="K2566" i="20" a="1"/>
  <c r="K2566" i="20"/>
  <c r="K2567" i="20" a="1"/>
  <c r="K2567" i="20" s="1"/>
  <c r="K2568" i="20" a="1"/>
  <c r="K2568" i="20" s="1"/>
  <c r="K2569" i="20" a="1"/>
  <c r="K2569" i="20" s="1"/>
  <c r="K2570" i="20" a="1"/>
  <c r="K2570" i="20" s="1"/>
  <c r="K2571" i="20" a="1"/>
  <c r="K2571" i="20" s="1"/>
  <c r="K2572" i="20" a="1"/>
  <c r="K2572" i="20" s="1"/>
  <c r="K2573" i="20" a="1"/>
  <c r="K2573" i="20"/>
  <c r="K2574" i="20" a="1"/>
  <c r="K2574" i="20" s="1"/>
  <c r="K2575" i="20" a="1"/>
  <c r="K2575" i="20" s="1"/>
  <c r="K2576" i="20" a="1"/>
  <c r="K2576" i="20" s="1"/>
  <c r="K2577" i="20" a="1"/>
  <c r="K2577" i="20" s="1"/>
  <c r="K2578" i="20" a="1"/>
  <c r="K2578" i="20" s="1"/>
  <c r="K2579" i="20" a="1"/>
  <c r="K2579" i="20" s="1"/>
  <c r="K2580" i="20" a="1"/>
  <c r="K2580" i="20"/>
  <c r="K2581" i="20" a="1"/>
  <c r="K2581" i="20" s="1"/>
  <c r="K2582" i="20" a="1"/>
  <c r="K2582" i="20" s="1"/>
  <c r="K2583" i="20" a="1"/>
  <c r="K2583" i="20" s="1"/>
  <c r="K2584" i="20" a="1"/>
  <c r="K2584" i="20" s="1"/>
  <c r="K2585" i="20" a="1"/>
  <c r="K2585" i="20" s="1"/>
  <c r="K2586" i="20" a="1"/>
  <c r="K2586" i="20" s="1"/>
  <c r="K2587" i="20" a="1"/>
  <c r="K2587" i="20" s="1"/>
  <c r="K2588" i="20" a="1"/>
  <c r="K2588" i="20" s="1"/>
  <c r="K2589" i="20" a="1"/>
  <c r="K2589" i="20" s="1"/>
  <c r="K2590" i="20" a="1"/>
  <c r="K2590" i="20" s="1"/>
  <c r="K2591" i="20" a="1"/>
  <c r="K2591" i="20" s="1"/>
  <c r="K2592" i="20" a="1"/>
  <c r="K2592" i="20" s="1"/>
  <c r="K2593" i="20" a="1"/>
  <c r="K2593" i="20" s="1"/>
  <c r="K2594" i="20" a="1"/>
  <c r="K2594" i="20" s="1"/>
  <c r="K2595" i="20" a="1"/>
  <c r="K2595" i="20" s="1"/>
  <c r="K2596" i="20" a="1"/>
  <c r="K2596" i="20" s="1"/>
  <c r="K2597" i="20" a="1"/>
  <c r="K2597" i="20" s="1"/>
  <c r="K2598" i="20" a="1"/>
  <c r="K2598" i="20" s="1"/>
  <c r="K2599" i="20" a="1"/>
  <c r="K2599" i="20" s="1"/>
  <c r="K2600" i="20" a="1"/>
  <c r="K2600" i="20" s="1"/>
  <c r="K2601" i="20" a="1"/>
  <c r="K2601" i="20" s="1"/>
  <c r="K2602" i="20" a="1"/>
  <c r="K2602" i="20" s="1"/>
  <c r="K2603" i="20" a="1"/>
  <c r="K2603" i="20" s="1"/>
  <c r="K2604" i="20" a="1"/>
  <c r="K2604" i="20" s="1"/>
  <c r="K2605" i="20" a="1"/>
  <c r="K2605" i="20" s="1"/>
  <c r="K2606" i="20" a="1"/>
  <c r="K2606" i="20" s="1"/>
  <c r="K2607" i="20" a="1"/>
  <c r="K2607" i="20" s="1"/>
  <c r="K2608" i="20" a="1"/>
  <c r="K2608" i="20" s="1"/>
  <c r="K2609" i="20" a="1"/>
  <c r="K2609" i="20" s="1"/>
  <c r="K2610" i="20" a="1"/>
  <c r="K2610" i="20" s="1"/>
  <c r="K2611" i="20" a="1"/>
  <c r="K2611" i="20" s="1"/>
  <c r="K2612" i="20" a="1"/>
  <c r="K2612" i="20" s="1"/>
  <c r="K2613" i="20" a="1"/>
  <c r="K2613" i="20" s="1"/>
  <c r="K2614" i="20" a="1"/>
  <c r="K2614" i="20" s="1"/>
  <c r="K2615" i="20" a="1"/>
  <c r="K2615" i="20" s="1"/>
  <c r="K2616" i="20" a="1"/>
  <c r="K2616" i="20" s="1"/>
  <c r="K2617" i="20" a="1"/>
  <c r="K2617" i="20" s="1"/>
  <c r="K2618" i="20" a="1"/>
  <c r="K2618" i="20" s="1"/>
  <c r="K2619" i="20" a="1"/>
  <c r="K2619" i="20" s="1"/>
  <c r="K2620" i="20" a="1"/>
  <c r="K2620" i="20" s="1"/>
  <c r="K2621" i="20" a="1"/>
  <c r="K2621" i="20" s="1"/>
  <c r="K2622" i="20" a="1"/>
  <c r="K2622" i="20" s="1"/>
  <c r="K2623" i="20" a="1"/>
  <c r="K2623" i="20" s="1"/>
  <c r="K2624" i="20" a="1"/>
  <c r="K2624" i="20" s="1"/>
  <c r="K2625" i="20" a="1"/>
  <c r="K2625" i="20" s="1"/>
  <c r="K2626" i="20" a="1"/>
  <c r="K2626" i="20" s="1"/>
  <c r="K2627" i="20" a="1"/>
  <c r="K2627" i="20" s="1"/>
  <c r="K2628" i="20" a="1"/>
  <c r="K2628" i="20" s="1"/>
  <c r="K2629" i="20" a="1"/>
  <c r="K2629" i="20" s="1"/>
  <c r="K2630" i="20" a="1"/>
  <c r="K2630" i="20"/>
  <c r="K2631" i="20" a="1"/>
  <c r="K2631" i="20" s="1"/>
  <c r="K2632" i="20" a="1"/>
  <c r="K2632" i="20" s="1"/>
  <c r="K2633" i="20" a="1"/>
  <c r="K2633" i="20" s="1"/>
  <c r="K2634" i="20" a="1"/>
  <c r="K2634" i="20" s="1"/>
  <c r="K2635" i="20" a="1"/>
  <c r="K2635" i="20" s="1"/>
  <c r="K2636" i="20" a="1"/>
  <c r="K2636" i="20" s="1"/>
  <c r="K2637" i="20" a="1"/>
  <c r="K2637" i="20"/>
  <c r="K2638" i="20" a="1"/>
  <c r="K2638" i="20" s="1"/>
  <c r="K2639" i="20" a="1"/>
  <c r="K2639" i="20" s="1"/>
  <c r="K2640" i="20" a="1"/>
  <c r="K2640" i="20" s="1"/>
  <c r="K2641" i="20" a="1"/>
  <c r="K2641" i="20" s="1"/>
  <c r="K2642" i="20" a="1"/>
  <c r="K2642" i="20" s="1"/>
  <c r="K2643" i="20" a="1"/>
  <c r="K2643" i="20" s="1"/>
  <c r="K2644" i="20" a="1"/>
  <c r="K2644" i="20"/>
  <c r="K2645" i="20" a="1"/>
  <c r="K2645" i="20" s="1"/>
  <c r="K2646" i="20" a="1"/>
  <c r="K2646" i="20"/>
  <c r="K2647" i="20" a="1"/>
  <c r="K2647" i="20" s="1"/>
  <c r="K2648" i="20" a="1"/>
  <c r="K2648" i="20" s="1"/>
  <c r="K2649" i="20" a="1"/>
  <c r="K2649" i="20" s="1"/>
  <c r="K2650" i="20" a="1"/>
  <c r="K2650" i="20" s="1"/>
  <c r="K2651" i="20" a="1"/>
  <c r="K2651" i="20" s="1"/>
  <c r="K2652" i="20" a="1"/>
  <c r="K2652" i="20" s="1"/>
  <c r="K2653" i="20" a="1"/>
  <c r="K2653" i="20"/>
  <c r="K2654" i="20" a="1"/>
  <c r="K2654" i="20" s="1"/>
  <c r="K2655" i="20" a="1"/>
  <c r="K2655" i="20" s="1"/>
  <c r="K2656" i="20" a="1"/>
  <c r="K2656" i="20" s="1"/>
  <c r="K2657" i="20" a="1"/>
  <c r="K2657" i="20" s="1"/>
  <c r="K2658" i="20" a="1"/>
  <c r="K2658" i="20" s="1"/>
  <c r="K2659" i="20" a="1"/>
  <c r="K2659" i="20" s="1"/>
  <c r="K2660" i="20" a="1"/>
  <c r="K2660" i="20"/>
  <c r="K2661" i="20" a="1"/>
  <c r="K2661" i="20" s="1"/>
  <c r="K2662" i="20" a="1"/>
  <c r="K2662" i="20" s="1"/>
  <c r="K2663" i="20" a="1"/>
  <c r="K2663" i="20" s="1"/>
  <c r="K2664" i="20" a="1"/>
  <c r="K2664" i="20" s="1"/>
  <c r="K2665" i="20" a="1"/>
  <c r="K2665" i="20" s="1"/>
  <c r="K2666" i="20" a="1"/>
  <c r="K2666" i="20" s="1"/>
  <c r="K2667" i="20" a="1"/>
  <c r="K2667" i="20" s="1"/>
  <c r="K2668" i="20" a="1"/>
  <c r="K2668" i="20" s="1"/>
  <c r="K2669" i="20" a="1"/>
  <c r="K2669" i="20" s="1"/>
  <c r="K2670" i="20" a="1"/>
  <c r="K2670" i="20" s="1"/>
  <c r="K2671" i="20" a="1"/>
  <c r="K2671" i="20" s="1"/>
  <c r="K2672" i="20" a="1"/>
  <c r="K2672" i="20" s="1"/>
  <c r="K2673" i="20" a="1"/>
  <c r="K2673" i="20" s="1"/>
  <c r="K2674" i="20" a="1"/>
  <c r="K2674" i="20" s="1"/>
  <c r="K2675" i="20" a="1"/>
  <c r="K2675" i="20" s="1"/>
  <c r="K2676" i="20" a="1"/>
  <c r="K2676" i="20" s="1"/>
  <c r="K2677" i="20" a="1"/>
  <c r="K2677" i="20" s="1"/>
  <c r="K2678" i="20" a="1"/>
  <c r="K2678" i="20" s="1"/>
  <c r="K2679" i="20" a="1"/>
  <c r="K2679" i="20" s="1"/>
  <c r="K2680" i="20" a="1"/>
  <c r="K2680" i="20" s="1"/>
  <c r="K2681" i="20" a="1"/>
  <c r="K2681" i="20" s="1"/>
  <c r="K2682" i="20" a="1"/>
  <c r="K2682" i="20" s="1"/>
  <c r="K2683" i="20" a="1"/>
  <c r="K2683" i="20" s="1"/>
  <c r="K2684" i="20" a="1"/>
  <c r="K2684" i="20" s="1"/>
  <c r="K2685" i="20" a="1"/>
  <c r="K2685" i="20"/>
  <c r="K2686" i="20" a="1"/>
  <c r="K2686" i="20" s="1"/>
  <c r="K2687" i="20" a="1"/>
  <c r="K2687" i="20" s="1"/>
  <c r="K2688" i="20" a="1"/>
  <c r="K2688" i="20" s="1"/>
  <c r="K2689" i="20" a="1"/>
  <c r="K2689" i="20" s="1"/>
  <c r="K2690" i="20" a="1"/>
  <c r="K2690" i="20"/>
  <c r="K2691" i="20" a="1"/>
  <c r="K2691" i="20" s="1"/>
  <c r="K2692" i="20" a="1"/>
  <c r="K2692" i="20"/>
  <c r="K2693" i="20" a="1"/>
  <c r="K2693" i="20" s="1"/>
  <c r="K2694" i="20" a="1"/>
  <c r="K2694" i="20" s="1"/>
  <c r="K2695" i="20" a="1"/>
  <c r="K2695" i="20" s="1"/>
  <c r="K2696" i="20" a="1"/>
  <c r="K2696" i="20" s="1"/>
  <c r="K2697" i="20" a="1"/>
  <c r="K2697" i="20" s="1"/>
  <c r="K2698" i="20" a="1"/>
  <c r="K2698" i="20" s="1"/>
  <c r="K2699" i="20" a="1"/>
  <c r="K2699" i="20" s="1"/>
  <c r="K2700" i="20" a="1"/>
  <c r="K2700" i="20" s="1"/>
  <c r="K2701" i="20" a="1"/>
  <c r="K2701" i="20" s="1"/>
  <c r="K2702" i="20" a="1"/>
  <c r="K2702" i="20" s="1"/>
  <c r="K2703" i="20" a="1"/>
  <c r="K2703" i="20" s="1"/>
  <c r="K2704" i="20" a="1"/>
  <c r="K2704" i="20" s="1"/>
  <c r="K2705" i="20" a="1"/>
  <c r="K2705" i="20" s="1"/>
  <c r="K2706" i="20" a="1"/>
  <c r="K2706" i="20" s="1"/>
  <c r="K2707" i="20" a="1"/>
  <c r="K2707" i="20" s="1"/>
  <c r="K2708" i="20" a="1"/>
  <c r="K2708" i="20" s="1"/>
  <c r="K2709" i="20" a="1"/>
  <c r="K2709" i="20" s="1"/>
  <c r="K2710" i="20" a="1"/>
  <c r="K2710" i="20" s="1"/>
  <c r="K2711" i="20" a="1"/>
  <c r="K2711" i="20" s="1"/>
  <c r="K2712" i="20" a="1"/>
  <c r="K2712" i="20" s="1"/>
  <c r="K2713" i="20" a="1"/>
  <c r="K2713" i="20" s="1"/>
  <c r="K2714" i="20" a="1"/>
  <c r="K2714" i="20" s="1"/>
  <c r="K2715" i="20" a="1"/>
  <c r="K2715" i="20" s="1"/>
  <c r="K2716" i="20" a="1"/>
  <c r="K2716" i="20" s="1"/>
  <c r="K2717" i="20" a="1"/>
  <c r="K2717" i="20"/>
  <c r="K2718" i="20" a="1"/>
  <c r="K2718" i="20" s="1"/>
  <c r="K2719" i="20" a="1"/>
  <c r="K2719" i="20" s="1"/>
  <c r="K2720" i="20" a="1"/>
  <c r="K2720" i="20" s="1"/>
  <c r="K2721" i="20" a="1"/>
  <c r="K2721" i="20" s="1"/>
  <c r="K2722" i="20" a="1"/>
  <c r="K2722" i="20"/>
  <c r="K2723" i="20" a="1"/>
  <c r="K2723" i="20" s="1"/>
  <c r="K2724" i="20" a="1"/>
  <c r="K2724" i="20"/>
  <c r="K2725" i="20" a="1"/>
  <c r="K2725" i="20" s="1"/>
  <c r="K2726" i="20" a="1"/>
  <c r="K2726" i="20" s="1"/>
  <c r="K2727" i="20" a="1"/>
  <c r="K2727" i="20" s="1"/>
  <c r="K2728" i="20" a="1"/>
  <c r="K2728" i="20" s="1"/>
  <c r="K2729" i="20" a="1"/>
  <c r="K2729" i="20" s="1"/>
  <c r="K2730" i="20" a="1"/>
  <c r="K2730" i="20" s="1"/>
  <c r="K2731" i="20" a="1"/>
  <c r="K2731" i="20" s="1"/>
  <c r="K2732" i="20" a="1"/>
  <c r="K2732" i="20" s="1"/>
  <c r="K2733" i="20" a="1"/>
  <c r="K2733" i="20" s="1"/>
  <c r="K2734" i="20" a="1"/>
  <c r="K2734" i="20" s="1"/>
  <c r="K2735" i="20" a="1"/>
  <c r="K2735" i="20" s="1"/>
  <c r="K2736" i="20" a="1"/>
  <c r="K2736" i="20" s="1"/>
  <c r="K2737" i="20" a="1"/>
  <c r="K2737" i="20" s="1"/>
  <c r="K2738" i="20" a="1"/>
  <c r="K2738" i="20" s="1"/>
  <c r="K2739" i="20" a="1"/>
  <c r="K2739" i="20" s="1"/>
  <c r="K2740" i="20" a="1"/>
  <c r="K2740" i="20" s="1"/>
  <c r="K2741" i="20" a="1"/>
  <c r="K2741" i="20" s="1"/>
  <c r="K2742" i="20" a="1"/>
  <c r="K2742" i="20" s="1"/>
  <c r="K2743" i="20" a="1"/>
  <c r="K2743" i="20" s="1"/>
  <c r="K2744" i="20" a="1"/>
  <c r="K2744" i="20" s="1"/>
  <c r="K2745" i="20" a="1"/>
  <c r="K2745" i="20" s="1"/>
  <c r="K2746" i="20" a="1"/>
  <c r="K2746" i="20" s="1"/>
  <c r="K2747" i="20" a="1"/>
  <c r="K2747" i="20" s="1"/>
  <c r="K2748" i="20" a="1"/>
  <c r="K2748" i="20" s="1"/>
  <c r="K2749" i="20" a="1"/>
  <c r="K2749" i="20" s="1"/>
  <c r="K2750" i="20" a="1"/>
  <c r="K2750" i="20" s="1"/>
  <c r="K2751" i="20" a="1"/>
  <c r="K2751" i="20" s="1"/>
  <c r="K2752" i="20" a="1"/>
  <c r="K2752" i="20" s="1"/>
  <c r="K2753" i="20" a="1"/>
  <c r="K2753" i="20" s="1"/>
  <c r="K2754" i="20" a="1"/>
  <c r="K2754" i="20" s="1"/>
  <c r="K2755" i="20" a="1"/>
  <c r="K2755" i="20" s="1"/>
  <c r="K2756" i="20" a="1"/>
  <c r="K2756" i="20" s="1"/>
  <c r="K2757" i="20" a="1"/>
  <c r="K2757" i="20" s="1"/>
  <c r="K2758" i="20" a="1"/>
  <c r="K2758" i="20" s="1"/>
  <c r="K2759" i="20" a="1"/>
  <c r="K2759" i="20" s="1"/>
  <c r="K2760" i="20" a="1"/>
  <c r="K2760" i="20" s="1"/>
  <c r="K2761" i="20" a="1"/>
  <c r="K2761" i="20" s="1"/>
  <c r="K2762" i="20" a="1"/>
  <c r="K2762" i="20" s="1"/>
  <c r="K2763" i="20" a="1"/>
  <c r="K2763" i="20" s="1"/>
  <c r="K2764" i="20" a="1"/>
  <c r="K2764" i="20" s="1"/>
  <c r="K2765" i="20" a="1"/>
  <c r="K2765" i="20" s="1"/>
  <c r="K2766" i="20" a="1"/>
  <c r="K2766" i="20" s="1"/>
  <c r="K2767" i="20" a="1"/>
  <c r="K2767" i="20" s="1"/>
  <c r="K2768" i="20" a="1"/>
  <c r="K2768" i="20" s="1"/>
  <c r="K2769" i="20" a="1"/>
  <c r="K2769" i="20" s="1"/>
  <c r="K2770" i="20" a="1"/>
  <c r="K2770" i="20" s="1"/>
  <c r="K2771" i="20" a="1"/>
  <c r="K2771" i="20" s="1"/>
  <c r="K2772" i="20" a="1"/>
  <c r="K2772" i="20" s="1"/>
  <c r="K2773" i="20" a="1"/>
  <c r="K2773" i="20" s="1"/>
  <c r="K2774" i="20" a="1"/>
  <c r="K2774" i="20"/>
  <c r="K2775" i="20" a="1"/>
  <c r="K2775" i="20" s="1"/>
  <c r="K2776" i="20" a="1"/>
  <c r="K2776" i="20" s="1"/>
  <c r="K2777" i="20" a="1"/>
  <c r="K2777" i="20" s="1"/>
  <c r="K2778" i="20" a="1"/>
  <c r="K2778" i="20" s="1"/>
  <c r="K2779" i="20" a="1"/>
  <c r="K2779" i="20" s="1"/>
  <c r="K2780" i="20" a="1"/>
  <c r="K2780" i="20" s="1"/>
  <c r="K2781" i="20" a="1"/>
  <c r="K2781" i="20"/>
  <c r="K2782" i="20" a="1"/>
  <c r="K2782" i="20" s="1"/>
  <c r="K2783" i="20" a="1"/>
  <c r="K2783" i="20" s="1"/>
  <c r="K2784" i="20" a="1"/>
  <c r="K2784" i="20" s="1"/>
  <c r="K2785" i="20" a="1"/>
  <c r="K2785" i="20" s="1"/>
  <c r="K2786" i="20" a="1"/>
  <c r="K2786" i="20" s="1"/>
  <c r="K2787" i="20" a="1"/>
  <c r="K2787" i="20" s="1"/>
  <c r="K2788" i="20" a="1"/>
  <c r="K2788" i="20"/>
  <c r="K2789" i="20" a="1"/>
  <c r="K2789" i="20" s="1"/>
  <c r="K2790" i="20" a="1"/>
  <c r="K2790" i="20"/>
  <c r="K2791" i="20" a="1"/>
  <c r="K2791" i="20" s="1"/>
  <c r="K2792" i="20" a="1"/>
  <c r="K2792" i="20" s="1"/>
  <c r="K2793" i="20" a="1"/>
  <c r="K2793" i="20" s="1"/>
  <c r="K2794" i="20" a="1"/>
  <c r="K2794" i="20" s="1"/>
  <c r="K2795" i="20" a="1"/>
  <c r="K2795" i="20" s="1"/>
  <c r="K2796" i="20" a="1"/>
  <c r="K2796" i="20" s="1"/>
  <c r="K2797" i="20" a="1"/>
  <c r="K2797" i="20"/>
  <c r="K2798" i="20" a="1"/>
  <c r="K2798" i="20" s="1"/>
  <c r="K2799" i="20" a="1"/>
  <c r="K2799" i="20" s="1"/>
  <c r="K2800" i="20" a="1"/>
  <c r="K2800" i="20" s="1"/>
  <c r="K2801" i="20" a="1"/>
  <c r="K2801" i="20" s="1"/>
  <c r="K2802" i="20" a="1"/>
  <c r="K2802" i="20" s="1"/>
  <c r="K2803" i="20" a="1"/>
  <c r="K2803" i="20" s="1"/>
  <c r="K2804" i="20" a="1"/>
  <c r="K2804" i="20"/>
  <c r="K2805" i="20" a="1"/>
  <c r="K2805" i="20" s="1"/>
  <c r="K2806" i="20" a="1"/>
  <c r="K2806" i="20" s="1"/>
  <c r="K2807" i="20" a="1"/>
  <c r="K2807" i="20" s="1"/>
  <c r="K2808" i="20" a="1"/>
  <c r="K2808" i="20" s="1"/>
  <c r="K2809" i="20" a="1"/>
  <c r="K2809" i="20" s="1"/>
  <c r="K2810" i="20" a="1"/>
  <c r="K2810" i="20" s="1"/>
  <c r="K2811" i="20" a="1"/>
  <c r="K2811" i="20" s="1"/>
  <c r="K2812" i="20" a="1"/>
  <c r="K2812" i="20" s="1"/>
  <c r="K2813" i="20" a="1"/>
  <c r="K2813" i="20" s="1"/>
  <c r="K2814" i="20" a="1"/>
  <c r="K2814" i="20" s="1"/>
  <c r="K2815" i="20" a="1"/>
  <c r="K2815" i="20" s="1"/>
  <c r="K2816" i="20" a="1"/>
  <c r="K2816" i="20" s="1"/>
  <c r="K2817" i="20" a="1"/>
  <c r="K2817" i="20" s="1"/>
  <c r="K2818" i="20" a="1"/>
  <c r="K2818" i="20" s="1"/>
  <c r="K2819" i="20" a="1"/>
  <c r="K2819" i="20" s="1"/>
  <c r="K2820" i="20" a="1"/>
  <c r="K2820" i="20" s="1"/>
  <c r="K2821" i="20" a="1"/>
  <c r="K2821" i="20" s="1"/>
  <c r="K2822" i="20" a="1"/>
  <c r="K2822" i="20"/>
  <c r="K2823" i="20" a="1"/>
  <c r="K2823" i="20" s="1"/>
  <c r="K2824" i="20" a="1"/>
  <c r="K2824" i="20" s="1"/>
  <c r="K2825" i="20" a="1"/>
  <c r="K2825" i="20" s="1"/>
  <c r="K2826" i="20" a="1"/>
  <c r="K2826" i="20" s="1"/>
  <c r="K2827" i="20" a="1"/>
  <c r="K2827" i="20" s="1"/>
  <c r="K2828" i="20" a="1"/>
  <c r="K2828" i="20" s="1"/>
  <c r="K2829" i="20" a="1"/>
  <c r="K2829" i="20"/>
  <c r="K2830" i="20" a="1"/>
  <c r="K2830" i="20" s="1"/>
  <c r="K2831" i="20" a="1"/>
  <c r="K2831" i="20" s="1"/>
  <c r="K2832" i="20" a="1"/>
  <c r="K2832" i="20" s="1"/>
  <c r="K2833" i="20" a="1"/>
  <c r="K2833" i="20" s="1"/>
  <c r="K2834" i="20" a="1"/>
  <c r="K2834" i="20" s="1"/>
  <c r="K2835" i="20" a="1"/>
  <c r="K2835" i="20" s="1"/>
  <c r="K2836" i="20" a="1"/>
  <c r="K2836" i="20" s="1"/>
  <c r="K2837" i="20" a="1"/>
  <c r="K2837" i="20" s="1"/>
  <c r="K2838" i="20" a="1"/>
  <c r="K2838" i="20" s="1"/>
  <c r="K2839" i="20" a="1"/>
  <c r="K2839" i="20" s="1"/>
  <c r="K2840" i="20" a="1"/>
  <c r="K2840" i="20" s="1"/>
  <c r="K2841" i="20" a="1"/>
  <c r="K2841" i="20" s="1"/>
  <c r="K2842" i="20" a="1"/>
  <c r="K2842" i="20" s="1"/>
  <c r="K2843" i="20" a="1"/>
  <c r="K2843" i="20" s="1"/>
  <c r="K2844" i="20" a="1"/>
  <c r="K2844" i="20" s="1"/>
  <c r="K2845" i="20" a="1"/>
  <c r="K2845" i="20" s="1"/>
  <c r="K2846" i="20" a="1"/>
  <c r="K2846" i="20" s="1"/>
  <c r="K2847" i="20" a="1"/>
  <c r="K2847" i="20" s="1"/>
  <c r="K2848" i="20" a="1"/>
  <c r="K2848" i="20" s="1"/>
  <c r="K2849" i="20" a="1"/>
  <c r="K2849" i="20" s="1"/>
  <c r="K2850" i="20" a="1"/>
  <c r="K2850" i="20" s="1"/>
  <c r="K2851" i="20" a="1"/>
  <c r="K2851" i="20" s="1"/>
  <c r="K2852" i="20" a="1"/>
  <c r="K2852" i="20" s="1"/>
  <c r="K2853" i="20" a="1"/>
  <c r="K2853" i="20" s="1"/>
  <c r="K2854" i="20" a="1"/>
  <c r="K2854" i="20"/>
  <c r="K2855" i="20" a="1"/>
  <c r="K2855" i="20" s="1"/>
  <c r="K2856" i="20" a="1"/>
  <c r="K2856" i="20" s="1"/>
  <c r="K2857" i="20" a="1"/>
  <c r="K2857" i="20" s="1"/>
  <c r="K2858" i="20" a="1"/>
  <c r="K2858" i="20" s="1"/>
  <c r="K2859" i="20" a="1"/>
  <c r="K2859" i="20" s="1"/>
  <c r="K2860" i="20" a="1"/>
  <c r="K2860" i="20" s="1"/>
  <c r="K2861" i="20" a="1"/>
  <c r="K2861" i="20"/>
  <c r="K2862" i="20" a="1"/>
  <c r="K2862" i="20" s="1"/>
  <c r="K2863" i="20" a="1"/>
  <c r="K2863" i="20" s="1"/>
  <c r="K2864" i="20" a="1"/>
  <c r="K2864" i="20" s="1"/>
  <c r="K2865" i="20" a="1"/>
  <c r="K2865" i="20" s="1"/>
  <c r="K2866" i="20" a="1"/>
  <c r="K2866" i="20" s="1"/>
  <c r="K2867" i="20" a="1"/>
  <c r="K2867" i="20" s="1"/>
  <c r="K2868" i="20" a="1"/>
  <c r="K2868" i="20"/>
  <c r="K2869" i="20" a="1"/>
  <c r="K2869" i="20" s="1"/>
  <c r="K2870" i="20" a="1"/>
  <c r="K2870" i="20"/>
  <c r="K2871" i="20" a="1"/>
  <c r="K2871" i="20" s="1"/>
  <c r="K2872" i="20" a="1"/>
  <c r="K2872" i="20" s="1"/>
  <c r="K2873" i="20" a="1"/>
  <c r="K2873" i="20" s="1"/>
  <c r="K2874" i="20" a="1"/>
  <c r="K2874" i="20" s="1"/>
  <c r="K2875" i="20" a="1"/>
  <c r="K2875" i="20" s="1"/>
  <c r="K2876" i="20" a="1"/>
  <c r="K2876" i="20" s="1"/>
  <c r="K2877" i="20" a="1"/>
  <c r="K2877" i="20"/>
  <c r="K2878" i="20" a="1"/>
  <c r="K2878" i="20" s="1"/>
  <c r="K2879" i="20" a="1"/>
  <c r="K2879" i="20" s="1"/>
  <c r="K2880" i="20" a="1"/>
  <c r="K2880" i="20" s="1"/>
  <c r="K2881" i="20" a="1"/>
  <c r="K2881" i="20" s="1"/>
  <c r="K2882" i="20" a="1"/>
  <c r="K2882" i="20" s="1"/>
  <c r="K2883" i="20" a="1"/>
  <c r="K2883" i="20" s="1"/>
  <c r="K2884" i="20" a="1"/>
  <c r="K2884" i="20"/>
  <c r="K2885" i="20" a="1"/>
  <c r="K2885" i="20" s="1"/>
  <c r="K2886" i="20" a="1"/>
  <c r="K2886" i="20" s="1"/>
  <c r="K2887" i="20" a="1"/>
  <c r="K2887" i="20" s="1"/>
  <c r="K2888" i="20" a="1"/>
  <c r="K2888" i="20" s="1"/>
  <c r="K2889" i="20" a="1"/>
  <c r="K2889" i="20" s="1"/>
  <c r="K2890" i="20" a="1"/>
  <c r="K2890" i="20" s="1"/>
  <c r="K2891" i="20" a="1"/>
  <c r="K2891" i="20" s="1"/>
  <c r="K2892" i="20" a="1"/>
  <c r="K2892" i="20" s="1"/>
  <c r="K2893" i="20" a="1"/>
  <c r="K2893" i="20" s="1"/>
  <c r="K2894" i="20" a="1"/>
  <c r="K2894" i="20" s="1"/>
  <c r="K2895" i="20" a="1"/>
  <c r="K2895" i="20" s="1"/>
  <c r="K2896" i="20" a="1"/>
  <c r="K2896" i="20" s="1"/>
  <c r="K2897" i="20" a="1"/>
  <c r="K2897" i="20" s="1"/>
  <c r="K2898" i="20" a="1"/>
  <c r="K2898" i="20" s="1"/>
  <c r="K2899" i="20" a="1"/>
  <c r="K2899" i="20" s="1"/>
  <c r="K2900" i="20" a="1"/>
  <c r="K2900" i="20" s="1"/>
  <c r="K2901" i="20" a="1"/>
  <c r="K2901" i="20" s="1"/>
  <c r="K2902" i="20" a="1"/>
  <c r="K2902" i="20"/>
  <c r="K2903" i="20" a="1"/>
  <c r="K2903" i="20" s="1"/>
  <c r="K2904" i="20" a="1"/>
  <c r="K2904" i="20" s="1"/>
  <c r="K2905" i="20" a="1"/>
  <c r="K2905" i="20" s="1"/>
  <c r="K2906" i="20" a="1"/>
  <c r="K2906" i="20" s="1"/>
  <c r="K2907" i="20" a="1"/>
  <c r="K2907" i="20" s="1"/>
  <c r="K2908" i="20" a="1"/>
  <c r="K2908" i="20" s="1"/>
  <c r="K2909" i="20" a="1"/>
  <c r="K2909" i="20"/>
  <c r="K2910" i="20" a="1"/>
  <c r="K2910" i="20" s="1"/>
  <c r="K2911" i="20" a="1"/>
  <c r="K2911" i="20" s="1"/>
  <c r="K2912" i="20" a="1"/>
  <c r="K2912" i="20" s="1"/>
  <c r="K2913" i="20" a="1"/>
  <c r="K2913" i="20" s="1"/>
  <c r="K2914" i="20" a="1"/>
  <c r="K2914" i="20" s="1"/>
  <c r="K2915" i="20" a="1"/>
  <c r="K2915" i="20" s="1"/>
  <c r="K2916" i="20" a="1"/>
  <c r="K2916" i="20"/>
  <c r="K2917" i="20" a="1"/>
  <c r="K2917" i="20" s="1"/>
  <c r="K2918" i="20" a="1"/>
  <c r="K2918" i="20"/>
  <c r="K2919" i="20" a="1"/>
  <c r="K2919" i="20" s="1"/>
  <c r="K2920" i="20" a="1"/>
  <c r="K2920" i="20" s="1"/>
  <c r="K2921" i="20" a="1"/>
  <c r="K2921" i="20" s="1"/>
  <c r="K2922" i="20" a="1"/>
  <c r="K2922" i="20" s="1"/>
  <c r="K2923" i="20" a="1"/>
  <c r="K2923" i="20" s="1"/>
  <c r="K2924" i="20" a="1"/>
  <c r="K2924" i="20" s="1"/>
  <c r="K2925" i="20" a="1"/>
  <c r="K2925" i="20"/>
  <c r="K2926" i="20" a="1"/>
  <c r="K2926" i="20" s="1"/>
  <c r="K2927" i="20" a="1"/>
  <c r="K2927" i="20" s="1"/>
  <c r="K2928" i="20" a="1"/>
  <c r="K2928" i="20" s="1"/>
  <c r="K2929" i="20" a="1"/>
  <c r="K2929" i="20" s="1"/>
  <c r="K2930" i="20" a="1"/>
  <c r="K2930" i="20" s="1"/>
  <c r="K2931" i="20" a="1"/>
  <c r="K2931" i="20" s="1"/>
  <c r="K2932" i="20" a="1"/>
  <c r="K2932" i="20"/>
  <c r="K2933" i="20" a="1"/>
  <c r="K2933" i="20" s="1"/>
  <c r="K2934" i="20" a="1"/>
  <c r="K2934" i="20" s="1"/>
  <c r="K2935" i="20" a="1"/>
  <c r="K2935" i="20" s="1"/>
  <c r="K2936" i="20" a="1"/>
  <c r="K2936" i="20" s="1"/>
  <c r="K2937" i="20" a="1"/>
  <c r="K2937" i="20" s="1"/>
  <c r="K2938" i="20" a="1"/>
  <c r="K2938" i="20" s="1"/>
  <c r="K2939" i="20" a="1"/>
  <c r="K2939" i="20" s="1"/>
  <c r="K2940" i="20" a="1"/>
  <c r="K2940" i="20" s="1"/>
  <c r="K2941" i="20" a="1"/>
  <c r="K2941" i="20"/>
  <c r="K2942" i="20" a="1"/>
  <c r="K2942" i="20" s="1"/>
  <c r="K2943" i="20" a="1"/>
  <c r="K2943" i="20" s="1"/>
  <c r="K2944" i="20" a="1"/>
  <c r="K2944" i="20" s="1"/>
  <c r="K2945" i="20" a="1"/>
  <c r="K2945" i="20" s="1"/>
  <c r="K2946" i="20" a="1"/>
  <c r="K2946" i="20" s="1"/>
  <c r="K2947" i="20" a="1"/>
  <c r="K2947" i="20" s="1"/>
  <c r="K2948" i="20" a="1"/>
  <c r="K2948" i="20"/>
  <c r="K2949" i="20" a="1"/>
  <c r="K2949" i="20" s="1"/>
  <c r="K2950" i="20" a="1"/>
  <c r="K2950" i="20"/>
  <c r="K2951" i="20" a="1"/>
  <c r="K2951" i="20" s="1"/>
  <c r="K2952" i="20" a="1"/>
  <c r="K2952" i="20" s="1"/>
  <c r="K2953" i="20" a="1"/>
  <c r="K2953" i="20" s="1"/>
  <c r="K2954" i="20" a="1"/>
  <c r="K2954" i="20" s="1"/>
  <c r="K2955" i="20" a="1"/>
  <c r="K2955" i="20" s="1"/>
  <c r="K2956" i="20" a="1"/>
  <c r="K2956" i="20" s="1"/>
  <c r="K2957" i="20" a="1"/>
  <c r="K2957" i="20"/>
  <c r="K2958" i="20" a="1"/>
  <c r="K2958" i="20" s="1"/>
  <c r="K2959" i="20" a="1"/>
  <c r="K2959" i="20" s="1"/>
  <c r="K2960" i="20" a="1"/>
  <c r="K2960" i="20" s="1"/>
  <c r="K2961" i="20" a="1"/>
  <c r="K2961" i="20" s="1"/>
  <c r="K2962" i="20" a="1"/>
  <c r="K2962" i="20" s="1"/>
  <c r="K2963" i="20" a="1"/>
  <c r="K2963" i="20" s="1"/>
  <c r="K2964" i="20" a="1"/>
  <c r="K2964" i="20" s="1"/>
  <c r="K2965" i="20" a="1"/>
  <c r="K2965" i="20" s="1"/>
  <c r="K2966" i="20" a="1"/>
  <c r="K2966" i="20"/>
  <c r="K2967" i="20" a="1"/>
  <c r="K2967" i="20" s="1"/>
  <c r="K2968" i="20" a="1"/>
  <c r="K2968" i="20" s="1"/>
  <c r="K2969" i="20" a="1"/>
  <c r="K2969" i="20" s="1"/>
  <c r="K2970" i="20" a="1"/>
  <c r="K2970" i="20" s="1"/>
  <c r="K2971" i="20" a="1"/>
  <c r="K2971" i="20" s="1"/>
  <c r="K2972" i="20" a="1"/>
  <c r="K2972" i="20" s="1"/>
  <c r="K2973" i="20" a="1"/>
  <c r="K2973" i="20"/>
  <c r="K2974" i="20" a="1"/>
  <c r="K2974" i="20" s="1"/>
  <c r="K2975" i="20" a="1"/>
  <c r="K2975" i="20" s="1"/>
  <c r="K2976" i="20" a="1"/>
  <c r="K2976" i="20" s="1"/>
  <c r="K2977" i="20" a="1"/>
  <c r="K2977" i="20" s="1"/>
  <c r="K2978" i="20" a="1"/>
  <c r="K2978" i="20" s="1"/>
  <c r="K2979" i="20" a="1"/>
  <c r="K2979" i="20" s="1"/>
  <c r="K2980" i="20" a="1"/>
  <c r="K2980" i="20"/>
  <c r="K2981" i="20" a="1"/>
  <c r="K2981" i="20"/>
  <c r="K2982" i="20" a="1"/>
  <c r="K2982" i="20" s="1"/>
  <c r="K2983" i="20" a="1"/>
  <c r="K2983" i="20" s="1"/>
  <c r="K2984" i="20" a="1"/>
  <c r="K2984" i="20" s="1"/>
  <c r="K2985" i="20" a="1"/>
  <c r="K2985" i="20" s="1"/>
  <c r="K2986" i="20" a="1"/>
  <c r="K2986" i="20" s="1"/>
  <c r="K2987" i="20" a="1"/>
  <c r="K2987" i="20" s="1"/>
  <c r="K2988" i="20" a="1"/>
  <c r="K2988" i="20" s="1"/>
  <c r="K2989" i="20" a="1"/>
  <c r="K2989" i="20" s="1"/>
  <c r="K2990" i="20" a="1"/>
  <c r="K2990" i="20" s="1"/>
  <c r="K2991" i="20" a="1"/>
  <c r="K2991" i="20" s="1"/>
  <c r="K2992" i="20" a="1"/>
  <c r="K2992" i="20" s="1"/>
  <c r="K2993" i="20" a="1"/>
  <c r="K2993" i="20" s="1"/>
  <c r="K2994" i="20" a="1"/>
  <c r="K2994" i="20" s="1"/>
  <c r="K2995" i="20" a="1"/>
  <c r="K2995" i="20" s="1"/>
  <c r="K2996" i="20" a="1"/>
  <c r="K2996" i="20" s="1"/>
  <c r="K2997" i="20" a="1"/>
  <c r="K2997" i="20" s="1"/>
  <c r="K2998" i="20" a="1"/>
  <c r="K2998" i="20"/>
  <c r="K2999" i="20" a="1"/>
  <c r="K2999" i="20" s="1"/>
  <c r="K3000" i="20" a="1"/>
  <c r="K3000" i="20" s="1"/>
  <c r="K3001" i="20" a="1"/>
  <c r="K3001" i="20" s="1"/>
  <c r="K3002" i="20" a="1"/>
  <c r="K3002" i="20" s="1"/>
  <c r="K3003" i="20" a="1"/>
  <c r="K3003" i="20" s="1"/>
  <c r="K3004" i="20" a="1"/>
  <c r="K3004" i="20"/>
  <c r="K3005" i="20" a="1"/>
  <c r="K3005" i="20" s="1"/>
  <c r="K3006" i="20" a="1"/>
  <c r="K3006" i="20" s="1"/>
  <c r="K3007" i="20" a="1"/>
  <c r="K3007" i="20" s="1"/>
  <c r="K3008" i="20" a="1"/>
  <c r="K3008" i="20" s="1"/>
  <c r="K3009" i="20" a="1"/>
  <c r="K3009" i="20" s="1"/>
  <c r="K3010" i="20" a="1"/>
  <c r="K3010" i="20" s="1"/>
  <c r="K3011" i="20" a="1"/>
  <c r="K3011" i="20" s="1"/>
  <c r="K3012" i="20" a="1"/>
  <c r="K3012" i="20" s="1"/>
  <c r="K3013" i="20" a="1"/>
  <c r="K3013" i="20"/>
  <c r="K3014" i="20" a="1"/>
  <c r="K3014" i="20" s="1"/>
  <c r="K3015" i="20" a="1"/>
  <c r="K3015" i="20" s="1"/>
  <c r="K3016" i="20" a="1"/>
  <c r="K3016" i="20" s="1"/>
  <c r="K3017" i="20" a="1"/>
  <c r="K3017" i="20" s="1"/>
  <c r="K3018" i="20" a="1"/>
  <c r="K3018" i="20" s="1"/>
  <c r="K3019" i="20" a="1"/>
  <c r="K3019" i="20" s="1"/>
  <c r="K3020" i="20" a="1"/>
  <c r="K3020" i="20" s="1"/>
  <c r="K3021" i="20" a="1"/>
  <c r="K3021" i="20" s="1"/>
  <c r="K3022" i="20" a="1"/>
  <c r="K3022" i="20"/>
  <c r="K3023" i="20" a="1"/>
  <c r="K3023" i="20" s="1"/>
  <c r="K3024" i="20" a="1"/>
  <c r="K3024" i="20" s="1"/>
  <c r="K3025" i="20" a="1"/>
  <c r="K3025" i="20" s="1"/>
  <c r="K3026" i="20" a="1"/>
  <c r="K3026" i="20" s="1"/>
  <c r="K3027" i="20" a="1"/>
  <c r="K3027" i="20" s="1"/>
  <c r="K3028" i="20" a="1"/>
  <c r="K3028" i="20" s="1"/>
  <c r="K3029" i="20" a="1"/>
  <c r="K3029" i="20" s="1"/>
  <c r="K3030" i="20" a="1"/>
  <c r="K3030" i="20" s="1"/>
  <c r="K3031" i="20" a="1"/>
  <c r="K3031" i="20" s="1"/>
  <c r="K3032" i="20" a="1"/>
  <c r="K3032" i="20" s="1"/>
  <c r="K3033" i="20" a="1"/>
  <c r="K3033" i="20" s="1"/>
  <c r="K3034" i="20" a="1"/>
  <c r="K3034" i="20" s="1"/>
  <c r="K3035" i="20" a="1"/>
  <c r="K3035" i="20" s="1"/>
  <c r="K3036" i="20" a="1"/>
  <c r="K3036" i="20"/>
  <c r="K3037" i="20" a="1"/>
  <c r="K3037" i="20"/>
  <c r="K3038" i="20" a="1"/>
  <c r="K3038" i="20" s="1"/>
  <c r="K3039" i="20" a="1"/>
  <c r="K3039" i="20" s="1"/>
  <c r="K3040" i="20" a="1"/>
  <c r="K3040" i="20" s="1"/>
  <c r="K3041" i="20" a="1"/>
  <c r="K3041" i="20" s="1"/>
  <c r="K3042" i="20" a="1"/>
  <c r="K3042" i="20" s="1"/>
  <c r="K3043" i="20" a="1"/>
  <c r="K3043" i="20" s="1"/>
  <c r="K3044" i="20" a="1"/>
  <c r="K3044" i="20"/>
  <c r="K3045" i="20" a="1"/>
  <c r="K3045" i="20" s="1"/>
  <c r="K3046" i="20" a="1"/>
  <c r="K3046" i="20" s="1"/>
  <c r="K3047" i="20" a="1"/>
  <c r="K3047" i="20" s="1"/>
  <c r="K3048" i="20" a="1"/>
  <c r="K3048" i="20" s="1"/>
  <c r="K3049" i="20" a="1"/>
  <c r="K3049" i="20" s="1"/>
  <c r="K3050" i="20" a="1"/>
  <c r="K3050" i="20" s="1"/>
  <c r="K3051" i="20" a="1"/>
  <c r="K3051" i="20" s="1"/>
  <c r="L2" i="20" a="1"/>
  <c r="L2" i="20" s="1"/>
  <c r="L3" i="20" a="1"/>
  <c r="L3" i="20" s="1"/>
  <c r="L4" i="20" a="1"/>
  <c r="L4" i="20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/>
  <c r="L11" i="20" a="1"/>
  <c r="L11" i="20" s="1"/>
  <c r="L12" i="20" a="1"/>
  <c r="L12" i="20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/>
  <c r="L27" i="20" a="1"/>
  <c r="L27" i="20" s="1"/>
  <c r="L28" i="20" a="1"/>
  <c r="L28" i="20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/>
  <c r="L43" i="20" a="1"/>
  <c r="L43" i="20" s="1"/>
  <c r="L44" i="20" a="1"/>
  <c r="L44" i="20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/>
  <c r="L68" i="20" a="1"/>
  <c r="L68" i="20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/>
  <c r="L124" i="20" a="1"/>
  <c r="L124" i="20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/>
  <c r="L155" i="20" a="1"/>
  <c r="L155" i="20" s="1"/>
  <c r="L156" i="20" a="1"/>
  <c r="L156" i="20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/>
  <c r="L187" i="20" a="1"/>
  <c r="L187" i="20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/>
  <c r="L243" i="20" a="1"/>
  <c r="L243" i="20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/>
  <c r="L267" i="20" a="1"/>
  <c r="L267" i="20" s="1"/>
  <c r="L268" i="20" a="1"/>
  <c r="L268" i="20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/>
  <c r="L283" i="20" a="1"/>
  <c r="L283" i="20" s="1"/>
  <c r="L284" i="20" a="1"/>
  <c r="L284" i="20"/>
  <c r="L285" i="20" a="1"/>
  <c r="L285" i="20" s="1"/>
  <c r="L286" i="20" a="1"/>
  <c r="L286" i="20" s="1"/>
  <c r="L287" i="20" a="1"/>
  <c r="L287" i="20" s="1"/>
  <c r="L288" i="20" a="1"/>
  <c r="L288" i="20" s="1"/>
  <c r="L289" i="20" a="1"/>
  <c r="L289" i="20" s="1"/>
  <c r="L290" i="20" a="1"/>
  <c r="L290" i="20" s="1"/>
  <c r="L291" i="20" a="1"/>
  <c r="L291" i="20"/>
  <c r="L292" i="20" a="1"/>
  <c r="L292" i="20" s="1"/>
  <c r="L293" i="20" a="1"/>
  <c r="L293" i="20" s="1"/>
  <c r="L294" i="20" a="1"/>
  <c r="L294" i="20" s="1"/>
  <c r="L295" i="20" a="1"/>
  <c r="L295" i="20" s="1"/>
  <c r="L296" i="20" a="1"/>
  <c r="L296" i="20" s="1"/>
  <c r="L297" i="20" a="1"/>
  <c r="L297" i="20" s="1"/>
  <c r="L298" i="20" a="1"/>
  <c r="L298" i="20"/>
  <c r="L299" i="20" a="1"/>
  <c r="L299" i="20" s="1"/>
  <c r="L300" i="20" a="1"/>
  <c r="L300" i="20"/>
  <c r="L301" i="20" a="1"/>
  <c r="L301" i="20" s="1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 s="1"/>
  <c r="L312" i="20" a="1"/>
  <c r="L312" i="20" s="1"/>
  <c r="L313" i="20" a="1"/>
  <c r="L313" i="20" s="1"/>
  <c r="L314" i="20" a="1"/>
  <c r="L314" i="20" s="1"/>
  <c r="L315" i="20" a="1"/>
  <c r="L315" i="20" s="1"/>
  <c r="L316" i="20" a="1"/>
  <c r="L316" i="20"/>
  <c r="L317" i="20" a="1"/>
  <c r="L317" i="20" s="1"/>
  <c r="L318" i="20" a="1"/>
  <c r="L318" i="20" s="1"/>
  <c r="L319" i="20" a="1"/>
  <c r="L319" i="20" s="1"/>
  <c r="L320" i="20" a="1"/>
  <c r="L320" i="20" s="1"/>
  <c r="L321" i="20" a="1"/>
  <c r="L321" i="20" s="1"/>
  <c r="L322" i="20" a="1"/>
  <c r="L322" i="20" s="1"/>
  <c r="L323" i="20" a="1"/>
  <c r="L323" i="20"/>
  <c r="L324" i="20" a="1"/>
  <c r="L324" i="20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 s="1"/>
  <c r="L334" i="20" a="1"/>
  <c r="L334" i="20" s="1"/>
  <c r="L335" i="20" a="1"/>
  <c r="L335" i="20" s="1"/>
  <c r="L336" i="20" a="1"/>
  <c r="L336" i="20" s="1"/>
  <c r="L337" i="20" a="1"/>
  <c r="L337" i="20" s="1"/>
  <c r="L338" i="20" a="1"/>
  <c r="L338" i="20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 s="1"/>
  <c r="L355" i="20" a="1"/>
  <c r="L355" i="20" s="1"/>
  <c r="L356" i="20" a="1"/>
  <c r="L356" i="20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/>
  <c r="L363" i="20" a="1"/>
  <c r="L363" i="20" s="1"/>
  <c r="L364" i="20" a="1"/>
  <c r="L364" i="20" s="1"/>
  <c r="L365" i="20" a="1"/>
  <c r="L365" i="20" s="1"/>
  <c r="L366" i="20" a="1"/>
  <c r="L366" i="20" s="1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/>
  <c r="L372" i="20" a="1"/>
  <c r="L372" i="20" s="1"/>
  <c r="L373" i="20" a="1"/>
  <c r="L373" i="20" s="1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/>
  <c r="L379" i="20" a="1"/>
  <c r="L379" i="20" s="1"/>
  <c r="L380" i="20" a="1"/>
  <c r="L380" i="20"/>
  <c r="L381" i="20" a="1"/>
  <c r="L381" i="20" s="1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 s="1"/>
  <c r="L387" i="20" a="1"/>
  <c r="L387" i="20"/>
  <c r="L388" i="20" a="1"/>
  <c r="L388" i="20" s="1"/>
  <c r="L389" i="20" a="1"/>
  <c r="L389" i="20"/>
  <c r="L390" i="20" a="1"/>
  <c r="L390" i="20" s="1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 s="1"/>
  <c r="L396" i="20" a="1"/>
  <c r="L396" i="20" s="1"/>
  <c r="L397" i="20" a="1"/>
  <c r="L397" i="20" s="1"/>
  <c r="L398" i="20" a="1"/>
  <c r="L398" i="20" s="1"/>
  <c r="L399" i="20" a="1"/>
  <c r="L399" i="20" s="1"/>
  <c r="L400" i="20" a="1"/>
  <c r="L400" i="20" s="1"/>
  <c r="L401" i="20" a="1"/>
  <c r="L401" i="20" s="1"/>
  <c r="L402" i="20" a="1"/>
  <c r="L402" i="20" s="1"/>
  <c r="L403" i="20" a="1"/>
  <c r="L403" i="20" s="1"/>
  <c r="L404" i="20" a="1"/>
  <c r="L404" i="20"/>
  <c r="L405" i="20" a="1"/>
  <c r="L405" i="20" s="1"/>
  <c r="L406" i="20" a="1"/>
  <c r="L406" i="20" s="1"/>
  <c r="L407" i="20" a="1"/>
  <c r="L407" i="20" s="1"/>
  <c r="L408" i="20" a="1"/>
  <c r="L408" i="20" s="1"/>
  <c r="L409" i="20" a="1"/>
  <c r="L409" i="20" s="1"/>
  <c r="L410" i="20" a="1"/>
  <c r="L410" i="20" s="1"/>
  <c r="L411" i="20" a="1"/>
  <c r="L411" i="20"/>
  <c r="L412" i="20" a="1"/>
  <c r="L412" i="20" s="1"/>
  <c r="L413" i="20" a="1"/>
  <c r="L413" i="20" s="1"/>
  <c r="L414" i="20" a="1"/>
  <c r="L414" i="20" s="1"/>
  <c r="L415" i="20" a="1"/>
  <c r="L415" i="20" s="1"/>
  <c r="L416" i="20" a="1"/>
  <c r="L416" i="20" s="1"/>
  <c r="L417" i="20" a="1"/>
  <c r="L417" i="20"/>
  <c r="L418" i="20" a="1"/>
  <c r="L418" i="20" s="1"/>
  <c r="L419" i="20" a="1"/>
  <c r="L419" i="20" s="1"/>
  <c r="L420" i="20" a="1"/>
  <c r="L420" i="20" s="1"/>
  <c r="L421" i="20" a="1"/>
  <c r="L421" i="20" s="1"/>
  <c r="L422" i="20" a="1"/>
  <c r="L422" i="20" s="1"/>
  <c r="L423" i="20" a="1"/>
  <c r="L423" i="20" s="1"/>
  <c r="L424" i="20" a="1"/>
  <c r="L424" i="20" s="1"/>
  <c r="L425" i="20" a="1"/>
  <c r="L425" i="20" s="1"/>
  <c r="L426" i="20" a="1"/>
  <c r="L426" i="20" s="1"/>
  <c r="L427" i="20" a="1"/>
  <c r="L427" i="20" s="1"/>
  <c r="L428" i="20" a="1"/>
  <c r="L428" i="20" s="1"/>
  <c r="L429" i="20" a="1"/>
  <c r="L429" i="20"/>
  <c r="L430" i="20" a="1"/>
  <c r="L430" i="20" s="1"/>
  <c r="L431" i="20" a="1"/>
  <c r="L431" i="20" s="1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/>
  <c r="L437" i="20" a="1"/>
  <c r="L437" i="20" s="1"/>
  <c r="L438" i="20" a="1"/>
  <c r="L438" i="20" s="1"/>
  <c r="L439" i="20" a="1"/>
  <c r="L439" i="20" s="1"/>
  <c r="L440" i="20" a="1"/>
  <c r="L440" i="20"/>
  <c r="L441" i="20" a="1"/>
  <c r="L441" i="20" s="1"/>
  <c r="L442" i="20" a="1"/>
  <c r="L442" i="20" s="1"/>
  <c r="L443" i="20" a="1"/>
  <c r="L443" i="20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 s="1"/>
  <c r="L449" i="20" a="1"/>
  <c r="L449" i="20" s="1"/>
  <c r="L450" i="20" a="1"/>
  <c r="L450" i="20" s="1"/>
  <c r="L451" i="20" a="1"/>
  <c r="L451" i="20" s="1"/>
  <c r="L452" i="20" a="1"/>
  <c r="L452" i="20"/>
  <c r="L453" i="20" a="1"/>
  <c r="L453" i="20" s="1"/>
  <c r="L454" i="20" a="1"/>
  <c r="L454" i="20" s="1"/>
  <c r="L455" i="20" a="1"/>
  <c r="L455" i="20" s="1"/>
  <c r="L456" i="20" a="1"/>
  <c r="L456" i="20" s="1"/>
  <c r="L457" i="20" a="1"/>
  <c r="L457" i="20" s="1"/>
  <c r="L458" i="20" a="1"/>
  <c r="L458" i="20" s="1"/>
  <c r="L459" i="20" a="1"/>
  <c r="L459" i="20"/>
  <c r="L460" i="20" a="1"/>
  <c r="L460" i="20" s="1"/>
  <c r="L461" i="20" a="1"/>
  <c r="L461" i="20"/>
  <c r="L462" i="20" a="1"/>
  <c r="L462" i="20" s="1"/>
  <c r="L463" i="20" a="1"/>
  <c r="L463" i="20" s="1"/>
  <c r="L464" i="20" a="1"/>
  <c r="L464" i="20" s="1"/>
  <c r="L465" i="20" a="1"/>
  <c r="L465" i="20" s="1"/>
  <c r="L466" i="20" a="1"/>
  <c r="L466" i="20" s="1"/>
  <c r="L467" i="20" a="1"/>
  <c r="L467" i="20" s="1"/>
  <c r="L468" i="20" a="1"/>
  <c r="L468" i="20" s="1"/>
  <c r="L469" i="20" a="1"/>
  <c r="L469" i="20" s="1"/>
  <c r="L470" i="20" a="1"/>
  <c r="L470" i="20" s="1"/>
  <c r="L471" i="20" a="1"/>
  <c r="L471" i="20" s="1"/>
  <c r="L472" i="20" a="1"/>
  <c r="L472" i="20" s="1"/>
  <c r="L473" i="20" a="1"/>
  <c r="L473" i="20" s="1"/>
  <c r="L474" i="20" a="1"/>
  <c r="L474" i="20" s="1"/>
  <c r="L475" i="20" a="1"/>
  <c r="L475" i="20" s="1"/>
  <c r="L476" i="20" a="1"/>
  <c r="L476" i="20" s="1"/>
  <c r="L477" i="20" a="1"/>
  <c r="L477" i="20"/>
  <c r="L478" i="20" a="1"/>
  <c r="L478" i="20" s="1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 s="1"/>
  <c r="L484" i="20" a="1"/>
  <c r="L484" i="20" s="1"/>
  <c r="L485" i="20" a="1"/>
  <c r="L485" i="20" s="1"/>
  <c r="L486" i="20" a="1"/>
  <c r="L486" i="20" s="1"/>
  <c r="L487" i="20" a="1"/>
  <c r="L487" i="20" s="1"/>
  <c r="L488" i="20" a="1"/>
  <c r="L488" i="20" s="1"/>
  <c r="L489" i="20" a="1"/>
  <c r="L489" i="20" s="1"/>
  <c r="L490" i="20" a="1"/>
  <c r="L490" i="20" s="1"/>
  <c r="L491" i="20" a="1"/>
  <c r="L491" i="20" s="1"/>
  <c r="L492" i="20" a="1"/>
  <c r="L492" i="20" s="1"/>
  <c r="L493" i="20" a="1"/>
  <c r="L493" i="20" s="1"/>
  <c r="L494" i="20" a="1"/>
  <c r="L494" i="20" s="1"/>
  <c r="L495" i="20" a="1"/>
  <c r="L495" i="20" s="1"/>
  <c r="L496" i="20" a="1"/>
  <c r="L496" i="20" s="1"/>
  <c r="L497" i="20" a="1"/>
  <c r="L497" i="20" s="1"/>
  <c r="L498" i="20" a="1"/>
  <c r="L498" i="20" s="1"/>
  <c r="L499" i="20" a="1"/>
  <c r="L499" i="20" s="1"/>
  <c r="L500" i="20" a="1"/>
  <c r="L500" i="20" s="1"/>
  <c r="L501" i="20" a="1"/>
  <c r="L501" i="20" s="1"/>
  <c r="L502" i="20" a="1"/>
  <c r="L502" i="20" s="1"/>
  <c r="L503" i="20" a="1"/>
  <c r="L503" i="20" s="1"/>
  <c r="L504" i="20" a="1"/>
  <c r="L504" i="20"/>
  <c r="L505" i="20" a="1"/>
  <c r="L505" i="20" s="1"/>
  <c r="L506" i="20" a="1"/>
  <c r="L506" i="20" s="1"/>
  <c r="L507" i="20" a="1"/>
  <c r="L507" i="20" s="1"/>
  <c r="L508" i="20" a="1"/>
  <c r="L508" i="20" s="1"/>
  <c r="L509" i="20" a="1"/>
  <c r="L509" i="20" s="1"/>
  <c r="L510" i="20" a="1"/>
  <c r="L510" i="20" s="1"/>
  <c r="L511" i="20" a="1"/>
  <c r="L511" i="20" s="1"/>
  <c r="L512" i="20" a="1"/>
  <c r="L512" i="20" s="1"/>
  <c r="L513" i="20" a="1"/>
  <c r="L513" i="20" s="1"/>
  <c r="L514" i="20" a="1"/>
  <c r="L514" i="20" s="1"/>
  <c r="L515" i="20" a="1"/>
  <c r="L515" i="20" s="1"/>
  <c r="L516" i="20" a="1"/>
  <c r="L516" i="20"/>
  <c r="L517" i="20" a="1"/>
  <c r="L517" i="20" s="1"/>
  <c r="L518" i="20" a="1"/>
  <c r="L518" i="20" s="1"/>
  <c r="L519" i="20" a="1"/>
  <c r="L519" i="20" s="1"/>
  <c r="L520" i="20" a="1"/>
  <c r="L520" i="20" s="1"/>
  <c r="L521" i="20" a="1"/>
  <c r="L521" i="20" s="1"/>
  <c r="L522" i="20" a="1"/>
  <c r="L522" i="20" s="1"/>
  <c r="L523" i="20" a="1"/>
  <c r="L523" i="20"/>
  <c r="L524" i="20" a="1"/>
  <c r="L524" i="20" s="1"/>
  <c r="L525" i="20" a="1"/>
  <c r="L525" i="20" s="1"/>
  <c r="L526" i="20" a="1"/>
  <c r="L526" i="20" s="1"/>
  <c r="L527" i="20" a="1"/>
  <c r="L527" i="20"/>
  <c r="L528" i="20" a="1"/>
  <c r="L528" i="20" s="1"/>
  <c r="L529" i="20" a="1"/>
  <c r="L529" i="20" s="1"/>
  <c r="L530" i="20" a="1"/>
  <c r="L530" i="20" s="1"/>
  <c r="L531" i="20" a="1"/>
  <c r="L531" i="20" s="1"/>
  <c r="L532" i="20" a="1"/>
  <c r="L532" i="20" s="1"/>
  <c r="L533" i="20" a="1"/>
  <c r="L533" i="20" s="1"/>
  <c r="L534" i="20" a="1"/>
  <c r="L534" i="20" s="1"/>
  <c r="L535" i="20" a="1"/>
  <c r="L535" i="20" s="1"/>
  <c r="L536" i="20" a="1"/>
  <c r="L536" i="20"/>
  <c r="L537" i="20" a="1"/>
  <c r="L537" i="20" s="1"/>
  <c r="L538" i="20" a="1"/>
  <c r="L538" i="20" s="1"/>
  <c r="L539" i="20" a="1"/>
  <c r="L539" i="20" s="1"/>
  <c r="L540" i="20" a="1"/>
  <c r="L540" i="20" s="1"/>
  <c r="L541" i="20" a="1"/>
  <c r="L541" i="20"/>
  <c r="L542" i="20" a="1"/>
  <c r="L542" i="20" s="1"/>
  <c r="L543" i="20" a="1"/>
  <c r="L543" i="20" s="1"/>
  <c r="L544" i="20" a="1"/>
  <c r="L544" i="20" s="1"/>
  <c r="L545" i="20" a="1"/>
  <c r="L545" i="20" s="1"/>
  <c r="L546" i="20" a="1"/>
  <c r="L546" i="20" s="1"/>
  <c r="L547" i="20" a="1"/>
  <c r="L547" i="20" s="1"/>
  <c r="L548" i="20" a="1"/>
  <c r="L548" i="20"/>
  <c r="L549" i="20" a="1"/>
  <c r="L549" i="20" s="1"/>
  <c r="L550" i="20" a="1"/>
  <c r="L550" i="20" s="1"/>
  <c r="L551" i="20" a="1"/>
  <c r="L551" i="20" s="1"/>
  <c r="L552" i="20" a="1"/>
  <c r="L552" i="20" s="1"/>
  <c r="L553" i="20" a="1"/>
  <c r="L553" i="20" s="1"/>
  <c r="L554" i="20" a="1"/>
  <c r="L554" i="20" s="1"/>
  <c r="L555" i="20" a="1"/>
  <c r="L555" i="20"/>
  <c r="L556" i="20" a="1"/>
  <c r="L556" i="20" s="1"/>
  <c r="L557" i="20" a="1"/>
  <c r="L557" i="20" s="1"/>
  <c r="L558" i="20" a="1"/>
  <c r="L558" i="20" s="1"/>
  <c r="L559" i="20" a="1"/>
  <c r="L559" i="20" s="1"/>
  <c r="L560" i="20" a="1"/>
  <c r="L560" i="20" s="1"/>
  <c r="L561" i="20" a="1"/>
  <c r="L561" i="20" s="1"/>
  <c r="L562" i="20" a="1"/>
  <c r="L562" i="20" s="1"/>
  <c r="L563" i="20" a="1"/>
  <c r="L563" i="20" s="1"/>
  <c r="L564" i="20" a="1"/>
  <c r="L564" i="20" s="1"/>
  <c r="L565" i="20" a="1"/>
  <c r="L565" i="20" s="1"/>
  <c r="L566" i="20" a="1"/>
  <c r="L566" i="20" s="1"/>
  <c r="L567" i="20" a="1"/>
  <c r="L567" i="20" s="1"/>
  <c r="L568" i="20" a="1"/>
  <c r="L568" i="20"/>
  <c r="L569" i="20" a="1"/>
  <c r="L569" i="20" s="1"/>
  <c r="L570" i="20" a="1"/>
  <c r="L570" i="20" s="1"/>
  <c r="L571" i="20" a="1"/>
  <c r="L571" i="20"/>
  <c r="L572" i="20" a="1"/>
  <c r="L572" i="20" s="1"/>
  <c r="L573" i="20" a="1"/>
  <c r="L573" i="20"/>
  <c r="L574" i="20" a="1"/>
  <c r="L574" i="20" s="1"/>
  <c r="L575" i="20" a="1"/>
  <c r="L575" i="20" s="1"/>
  <c r="L576" i="20" a="1"/>
  <c r="L576" i="20" s="1"/>
  <c r="L577" i="20" a="1"/>
  <c r="L577" i="20"/>
  <c r="L578" i="20" a="1"/>
  <c r="L578" i="20" s="1"/>
  <c r="L579" i="20" a="1"/>
  <c r="L579" i="20" s="1"/>
  <c r="L580" i="20" a="1"/>
  <c r="L580" i="20"/>
  <c r="L581" i="20" a="1"/>
  <c r="L581" i="20" s="1"/>
  <c r="L582" i="20" a="1"/>
  <c r="L582" i="20" s="1"/>
  <c r="L583" i="20" a="1"/>
  <c r="L583" i="20" s="1"/>
  <c r="L584" i="20" a="1"/>
  <c r="L584" i="20" s="1"/>
  <c r="L585" i="20" a="1"/>
  <c r="L585" i="20" s="1"/>
  <c r="L586" i="20" a="1"/>
  <c r="L586" i="20" s="1"/>
  <c r="L587" i="20" a="1"/>
  <c r="L587" i="20" s="1"/>
  <c r="L588" i="20" a="1"/>
  <c r="L588" i="20" s="1"/>
  <c r="L589" i="20" a="1"/>
  <c r="L589" i="20" s="1"/>
  <c r="L590" i="20" a="1"/>
  <c r="L590" i="20" s="1"/>
  <c r="L591" i="20" a="1"/>
  <c r="L591" i="20"/>
  <c r="L592" i="20" a="1"/>
  <c r="L592" i="20" s="1"/>
  <c r="L593" i="20" a="1"/>
  <c r="L593" i="20" s="1"/>
  <c r="L594" i="20" a="1"/>
  <c r="L594" i="20" s="1"/>
  <c r="L595" i="20" a="1"/>
  <c r="L595" i="20" s="1"/>
  <c r="L596" i="20" a="1"/>
  <c r="L596" i="20"/>
  <c r="L597" i="20" a="1"/>
  <c r="L597" i="20" s="1"/>
  <c r="L598" i="20" a="1"/>
  <c r="L598" i="20" s="1"/>
  <c r="L599" i="20" a="1"/>
  <c r="L599" i="20" s="1"/>
  <c r="L600" i="20" a="1"/>
  <c r="L600" i="20" s="1"/>
  <c r="L601" i="20" a="1"/>
  <c r="L601" i="20" s="1"/>
  <c r="L602" i="20" a="1"/>
  <c r="L602" i="20" s="1"/>
  <c r="L603" i="20" a="1"/>
  <c r="L603" i="20" s="1"/>
  <c r="L604" i="20" a="1"/>
  <c r="L604" i="20" s="1"/>
  <c r="L605" i="20" a="1"/>
  <c r="L605" i="20" s="1"/>
  <c r="L606" i="20" a="1"/>
  <c r="L606" i="20" s="1"/>
  <c r="L607" i="20" a="1"/>
  <c r="L607" i="20" s="1"/>
  <c r="L608" i="20" a="1"/>
  <c r="L608" i="20" s="1"/>
  <c r="L609" i="20" a="1"/>
  <c r="L609" i="20" s="1"/>
  <c r="L610" i="20" a="1"/>
  <c r="L610" i="20" s="1"/>
  <c r="L611" i="20" a="1"/>
  <c r="L611" i="20" s="1"/>
  <c r="L612" i="20" a="1"/>
  <c r="L612" i="20" s="1"/>
  <c r="L613" i="20" a="1"/>
  <c r="L613" i="20" s="1"/>
  <c r="L614" i="20" a="1"/>
  <c r="L614" i="20" s="1"/>
  <c r="L615" i="20" a="1"/>
  <c r="L615" i="20" s="1"/>
  <c r="L616" i="20" a="1"/>
  <c r="L616" i="20" s="1"/>
  <c r="L617" i="20" a="1"/>
  <c r="L617" i="20" s="1"/>
  <c r="L618" i="20" a="1"/>
  <c r="L618" i="20" s="1"/>
  <c r="L619" i="20" a="1"/>
  <c r="L619" i="20" s="1"/>
  <c r="L620" i="20" a="1"/>
  <c r="L620" i="20" s="1"/>
  <c r="L621" i="20" a="1"/>
  <c r="L621" i="20"/>
  <c r="L622" i="20" a="1"/>
  <c r="L622" i="20" s="1"/>
  <c r="L623" i="20" a="1"/>
  <c r="L623" i="20"/>
  <c r="L624" i="20" a="1"/>
  <c r="L624" i="20" s="1"/>
  <c r="L625" i="20" a="1"/>
  <c r="L625" i="20" s="1"/>
  <c r="L626" i="20" a="1"/>
  <c r="L626" i="20" s="1"/>
  <c r="L627" i="20" a="1"/>
  <c r="L627" i="20" s="1"/>
  <c r="L628" i="20" a="1"/>
  <c r="L628" i="20" s="1"/>
  <c r="L629" i="20" a="1"/>
  <c r="L629" i="20" s="1"/>
  <c r="L630" i="20" a="1"/>
  <c r="L630" i="20" s="1"/>
  <c r="L631" i="20" a="1"/>
  <c r="L631" i="20" s="1"/>
  <c r="L632" i="20" a="1"/>
  <c r="L632" i="20" s="1"/>
  <c r="L633" i="20" a="1"/>
  <c r="L633" i="20" s="1"/>
  <c r="L634" i="20" a="1"/>
  <c r="L634" i="20" s="1"/>
  <c r="L635" i="20" a="1"/>
  <c r="L635" i="20"/>
  <c r="L636" i="20" a="1"/>
  <c r="L636" i="20" s="1"/>
  <c r="L637" i="20" a="1"/>
  <c r="L637" i="20" s="1"/>
  <c r="L638" i="20" a="1"/>
  <c r="L638" i="20" s="1"/>
  <c r="L639" i="20" a="1"/>
  <c r="L639" i="20" s="1"/>
  <c r="L640" i="20" a="1"/>
  <c r="L640" i="20" s="1"/>
  <c r="L641" i="20" a="1"/>
  <c r="L641" i="20"/>
  <c r="L642" i="20" a="1"/>
  <c r="L642" i="20" s="1"/>
  <c r="L643" i="20" a="1"/>
  <c r="L643" i="20" s="1"/>
  <c r="L644" i="20" a="1"/>
  <c r="L644" i="20" s="1"/>
  <c r="L645" i="20" a="1"/>
  <c r="L645" i="20" s="1"/>
  <c r="L646" i="20" a="1"/>
  <c r="L646" i="20" s="1"/>
  <c r="L647" i="20" a="1"/>
  <c r="L647" i="20" s="1"/>
  <c r="L648" i="20" a="1"/>
  <c r="L648" i="20" s="1"/>
  <c r="L649" i="20" a="1"/>
  <c r="L649" i="20" s="1"/>
  <c r="L650" i="20" a="1"/>
  <c r="L650" i="20" s="1"/>
  <c r="L651" i="20" a="1"/>
  <c r="L651" i="20" s="1"/>
  <c r="L652" i="20" a="1"/>
  <c r="L652" i="20" s="1"/>
  <c r="L653" i="20" a="1"/>
  <c r="L653" i="20"/>
  <c r="L654" i="20" a="1"/>
  <c r="L654" i="20" s="1"/>
  <c r="L655" i="20" a="1"/>
  <c r="L655" i="20" s="1"/>
  <c r="L656" i="20" a="1"/>
  <c r="L656" i="20" s="1"/>
  <c r="L657" i="20" a="1"/>
  <c r="L657" i="20" s="1"/>
  <c r="L658" i="20" a="1"/>
  <c r="L658" i="20" s="1"/>
  <c r="L659" i="20" a="1"/>
  <c r="L659" i="20" s="1"/>
  <c r="L660" i="20" a="1"/>
  <c r="L660" i="20" s="1"/>
  <c r="L661" i="20" a="1"/>
  <c r="L661" i="20" s="1"/>
  <c r="L662" i="20" a="1"/>
  <c r="L662" i="20" s="1"/>
  <c r="L663" i="20" a="1"/>
  <c r="L663" i="20" s="1"/>
  <c r="L664" i="20" a="1"/>
  <c r="L664" i="20" s="1"/>
  <c r="L665" i="20" a="1"/>
  <c r="L665" i="20"/>
  <c r="L666" i="20" a="1"/>
  <c r="L666" i="20" s="1"/>
  <c r="L667" i="20" a="1"/>
  <c r="L667" i="20" s="1"/>
  <c r="L668" i="20" a="1"/>
  <c r="L668" i="20" s="1"/>
  <c r="L669" i="20" a="1"/>
  <c r="L669" i="20" s="1"/>
  <c r="L670" i="20" a="1"/>
  <c r="L670" i="20" s="1"/>
  <c r="L671" i="20" a="1"/>
  <c r="L671" i="20" s="1"/>
  <c r="L672" i="20" a="1"/>
  <c r="L672" i="20"/>
  <c r="L673" i="20" a="1"/>
  <c r="L673" i="20" s="1"/>
  <c r="L674" i="20" a="1"/>
  <c r="L674" i="20" s="1"/>
  <c r="L675" i="20" a="1"/>
  <c r="L675" i="20" s="1"/>
  <c r="L676" i="20" a="1"/>
  <c r="L676" i="20" s="1"/>
  <c r="L677" i="20" a="1"/>
  <c r="L677" i="20" s="1"/>
  <c r="L678" i="20" a="1"/>
  <c r="L678" i="20" s="1"/>
  <c r="L679" i="20" a="1"/>
  <c r="L679" i="20" s="1"/>
  <c r="L680" i="20" a="1"/>
  <c r="L680" i="20" s="1"/>
  <c r="L681" i="20" a="1"/>
  <c r="L681" i="20"/>
  <c r="L682" i="20" a="1"/>
  <c r="L682" i="20" s="1"/>
  <c r="L683" i="20" a="1"/>
  <c r="L683" i="20" s="1"/>
  <c r="L684" i="20" a="1"/>
  <c r="L684" i="20" s="1"/>
  <c r="L685" i="20" a="1"/>
  <c r="L685" i="20"/>
  <c r="L686" i="20" a="1"/>
  <c r="L686" i="20" s="1"/>
  <c r="L687" i="20" a="1"/>
  <c r="L687" i="20" s="1"/>
  <c r="L688" i="20" a="1"/>
  <c r="L688" i="20"/>
  <c r="L689" i="20" a="1"/>
  <c r="L689" i="20" s="1"/>
  <c r="L690" i="20" a="1"/>
  <c r="L690" i="20"/>
  <c r="L691" i="20" a="1"/>
  <c r="L691" i="20" s="1"/>
  <c r="L692" i="20" a="1"/>
  <c r="L692" i="20" s="1"/>
  <c r="L693" i="20" a="1"/>
  <c r="L693" i="20" s="1"/>
  <c r="L694" i="20" a="1"/>
  <c r="L694" i="20"/>
  <c r="L695" i="20" a="1"/>
  <c r="L695" i="20" s="1"/>
  <c r="L696" i="20" a="1"/>
  <c r="L696" i="20" s="1"/>
  <c r="L697" i="20" a="1"/>
  <c r="L697" i="20"/>
  <c r="L698" i="20" a="1"/>
  <c r="L698" i="20" s="1"/>
  <c r="L699" i="20" a="1"/>
  <c r="L699" i="20" s="1"/>
  <c r="L700" i="20" a="1"/>
  <c r="L700" i="20" s="1"/>
  <c r="L701" i="20" a="1"/>
  <c r="L701" i="20" s="1"/>
  <c r="L702" i="20" a="1"/>
  <c r="L702" i="20" s="1"/>
  <c r="L703" i="20" a="1"/>
  <c r="L703" i="20" s="1"/>
  <c r="L704" i="20" a="1"/>
  <c r="L704" i="20" s="1"/>
  <c r="L705" i="20" a="1"/>
  <c r="L705" i="20" s="1"/>
  <c r="L706" i="20" a="1"/>
  <c r="L706" i="20"/>
  <c r="L707" i="20" a="1"/>
  <c r="L707" i="20" s="1"/>
  <c r="L708" i="20" a="1"/>
  <c r="L708" i="20"/>
  <c r="L709" i="20" a="1"/>
  <c r="L709" i="20" s="1"/>
  <c r="L710" i="20" a="1"/>
  <c r="L710" i="20" s="1"/>
  <c r="L711" i="20" a="1"/>
  <c r="L711" i="20" s="1"/>
  <c r="L712" i="20" a="1"/>
  <c r="L712" i="20" s="1"/>
  <c r="L713" i="20" a="1"/>
  <c r="L713" i="20"/>
  <c r="L714" i="20" a="1"/>
  <c r="L714" i="20" s="1"/>
  <c r="L715" i="20" a="1"/>
  <c r="L715" i="20" s="1"/>
  <c r="L716" i="20" a="1"/>
  <c r="L716" i="20" s="1"/>
  <c r="L717" i="20" a="1"/>
  <c r="L717" i="20" s="1"/>
  <c r="L718" i="20" a="1"/>
  <c r="L718" i="20" s="1"/>
  <c r="L719" i="20" a="1"/>
  <c r="L719" i="20" s="1"/>
  <c r="L720" i="20" a="1"/>
  <c r="L720" i="20" s="1"/>
  <c r="L721" i="20" a="1"/>
  <c r="L721" i="20" s="1"/>
  <c r="L722" i="20" a="1"/>
  <c r="L722" i="20" s="1"/>
  <c r="L723" i="20" a="1"/>
  <c r="L723" i="20" s="1"/>
  <c r="L724" i="20" a="1"/>
  <c r="L724" i="20" s="1"/>
  <c r="L725" i="20" a="1"/>
  <c r="L725" i="20" s="1"/>
  <c r="L726" i="20" a="1"/>
  <c r="L726" i="20" s="1"/>
  <c r="L727" i="20" a="1"/>
  <c r="L727" i="20" s="1"/>
  <c r="L728" i="20" a="1"/>
  <c r="L728" i="20" s="1"/>
  <c r="L729" i="20" a="1"/>
  <c r="L729" i="20" s="1"/>
  <c r="L730" i="20" a="1"/>
  <c r="L730" i="20" s="1"/>
  <c r="L731" i="20" a="1"/>
  <c r="L731" i="20" s="1"/>
  <c r="L732" i="20" a="1"/>
  <c r="L732" i="20" s="1"/>
  <c r="L733" i="20" a="1"/>
  <c r="L733" i="20" s="1"/>
  <c r="L734" i="20" a="1"/>
  <c r="L734" i="20" s="1"/>
  <c r="L735" i="20" a="1"/>
  <c r="L735" i="20" s="1"/>
  <c r="L736" i="20" a="1"/>
  <c r="L736" i="20" s="1"/>
  <c r="L737" i="20" a="1"/>
  <c r="L737" i="20" s="1"/>
  <c r="L738" i="20" a="1"/>
  <c r="L738" i="20"/>
  <c r="L739" i="20" a="1"/>
  <c r="L739" i="20" s="1"/>
  <c r="L740" i="20" a="1"/>
  <c r="L740" i="20"/>
  <c r="L741" i="20" a="1"/>
  <c r="L741" i="20" s="1"/>
  <c r="L742" i="20" a="1"/>
  <c r="L742" i="20" s="1"/>
  <c r="L743" i="20" a="1"/>
  <c r="L743" i="20" s="1"/>
  <c r="L744" i="20" a="1"/>
  <c r="L744" i="20" s="1"/>
  <c r="L745" i="20" a="1"/>
  <c r="L745" i="20" s="1"/>
  <c r="L746" i="20" a="1"/>
  <c r="L746" i="20" s="1"/>
  <c r="L747" i="20" a="1"/>
  <c r="L747" i="20" s="1"/>
  <c r="L748" i="20" a="1"/>
  <c r="L748" i="20" s="1"/>
  <c r="L749" i="20" a="1"/>
  <c r="L749" i="20" s="1"/>
  <c r="L750" i="20" a="1"/>
  <c r="L750" i="20" s="1"/>
  <c r="L751" i="20" a="1"/>
  <c r="L751" i="20" s="1"/>
  <c r="L752" i="20" a="1"/>
  <c r="L752" i="20"/>
  <c r="L753" i="20" a="1"/>
  <c r="L753" i="20" s="1"/>
  <c r="L754" i="20" a="1"/>
  <c r="L754" i="20" s="1"/>
  <c r="L755" i="20" a="1"/>
  <c r="L755" i="20" s="1"/>
  <c r="L756" i="20" a="1"/>
  <c r="L756" i="20" s="1"/>
  <c r="L757" i="20" a="1"/>
  <c r="L757" i="20" s="1"/>
  <c r="L758" i="20" a="1"/>
  <c r="L758" i="20"/>
  <c r="L759" i="20" a="1"/>
  <c r="L759" i="20" s="1"/>
  <c r="L760" i="20" a="1"/>
  <c r="L760" i="20" s="1"/>
  <c r="L761" i="20" a="1"/>
  <c r="L761" i="20" s="1"/>
  <c r="L762" i="20" a="1"/>
  <c r="L762" i="20" s="1"/>
  <c r="L763" i="20" a="1"/>
  <c r="L763" i="20" s="1"/>
  <c r="L764" i="20" a="1"/>
  <c r="L764" i="20" s="1"/>
  <c r="L765" i="20" a="1"/>
  <c r="L765" i="20" s="1"/>
  <c r="L766" i="20" a="1"/>
  <c r="L766" i="20" s="1"/>
  <c r="L767" i="20" a="1"/>
  <c r="L767" i="20" s="1"/>
  <c r="L768" i="20" a="1"/>
  <c r="L768" i="20" s="1"/>
  <c r="L769" i="20" a="1"/>
  <c r="L769" i="20" s="1"/>
  <c r="L770" i="20" a="1"/>
  <c r="L770" i="20" s="1"/>
  <c r="L771" i="20" a="1"/>
  <c r="L771" i="20" s="1"/>
  <c r="L772" i="20" a="1"/>
  <c r="L772" i="20" s="1"/>
  <c r="L773" i="20" a="1"/>
  <c r="L773" i="20" s="1"/>
  <c r="L774" i="20" a="1"/>
  <c r="L774" i="20" s="1"/>
  <c r="L775" i="20" a="1"/>
  <c r="L775" i="20" s="1"/>
  <c r="L776" i="20" a="1"/>
  <c r="L776" i="20" s="1"/>
  <c r="L777" i="20" a="1"/>
  <c r="L777" i="20"/>
  <c r="L778" i="20" a="1"/>
  <c r="L778" i="20" s="1"/>
  <c r="L779" i="20" a="1"/>
  <c r="L779" i="20" s="1"/>
  <c r="L780" i="20" a="1"/>
  <c r="L780" i="20" s="1"/>
  <c r="L781" i="20" a="1"/>
  <c r="L781" i="20"/>
  <c r="L782" i="20" a="1"/>
  <c r="L782" i="20" s="1"/>
  <c r="L783" i="20" a="1"/>
  <c r="L783" i="20" s="1"/>
  <c r="L784" i="20" a="1"/>
  <c r="L784" i="20"/>
  <c r="L785" i="20" a="1"/>
  <c r="L785" i="20" s="1"/>
  <c r="L786" i="20" a="1"/>
  <c r="L786" i="20" s="1"/>
  <c r="L787" i="20" a="1"/>
  <c r="L787" i="20" s="1"/>
  <c r="L788" i="20" a="1"/>
  <c r="L788" i="20" s="1"/>
  <c r="L789" i="20" a="1"/>
  <c r="L789" i="20" s="1"/>
  <c r="L790" i="20" a="1"/>
  <c r="L790" i="20" s="1"/>
  <c r="L791" i="20" a="1"/>
  <c r="L791" i="20" s="1"/>
  <c r="L792" i="20" a="1"/>
  <c r="L792" i="20" s="1"/>
  <c r="L793" i="20" a="1"/>
  <c r="L793" i="20"/>
  <c r="L794" i="20" a="1"/>
  <c r="L794" i="20" s="1"/>
  <c r="L795" i="20" a="1"/>
  <c r="L795" i="20" s="1"/>
  <c r="L796" i="20" a="1"/>
  <c r="L796" i="20" s="1"/>
  <c r="L797" i="20" a="1"/>
  <c r="L797" i="20" s="1"/>
  <c r="L798" i="20" a="1"/>
  <c r="L798" i="20" s="1"/>
  <c r="L799" i="20" a="1"/>
  <c r="L799" i="20" s="1"/>
  <c r="L800" i="20" a="1"/>
  <c r="L800" i="20"/>
  <c r="L801" i="20" a="1"/>
  <c r="L801" i="20" s="1"/>
  <c r="L802" i="20" a="1"/>
  <c r="L802" i="20"/>
  <c r="L803" i="20" a="1"/>
  <c r="L803" i="20" s="1"/>
  <c r="L804" i="20" a="1"/>
  <c r="L804" i="20" s="1"/>
  <c r="L805" i="20" a="1"/>
  <c r="L805" i="20" s="1"/>
  <c r="L806" i="20" a="1"/>
  <c r="L806" i="20" s="1"/>
  <c r="L807" i="20" a="1"/>
  <c r="L807" i="20" s="1"/>
  <c r="L808" i="20" a="1"/>
  <c r="L808" i="20" s="1"/>
  <c r="L809" i="20" a="1"/>
  <c r="L809" i="20" s="1"/>
  <c r="L810" i="20" a="1"/>
  <c r="L810" i="20" s="1"/>
  <c r="L811" i="20" a="1"/>
  <c r="L811" i="20" s="1"/>
  <c r="L812" i="20" a="1"/>
  <c r="L812" i="20" s="1"/>
  <c r="L813" i="20" a="1"/>
  <c r="L813" i="20"/>
  <c r="L814" i="20" a="1"/>
  <c r="L814" i="20" s="1"/>
  <c r="L815" i="20" a="1"/>
  <c r="L815" i="20" s="1"/>
  <c r="L816" i="20" a="1"/>
  <c r="L816" i="20" s="1"/>
  <c r="L817" i="20" a="1"/>
  <c r="L817" i="20" s="1"/>
  <c r="L818" i="20" a="1"/>
  <c r="L818" i="20"/>
  <c r="L819" i="20" a="1"/>
  <c r="L819" i="20" s="1"/>
  <c r="L820" i="20" a="1"/>
  <c r="L820" i="20" s="1"/>
  <c r="L821" i="20" a="1"/>
  <c r="L821" i="20" s="1"/>
  <c r="L822" i="20" a="1"/>
  <c r="L822" i="20" s="1"/>
  <c r="L823" i="20" a="1"/>
  <c r="L823" i="20" s="1"/>
  <c r="L824" i="20" a="1"/>
  <c r="L824" i="20" s="1"/>
  <c r="L825" i="20" a="1"/>
  <c r="L825" i="20"/>
  <c r="L826" i="20" a="1"/>
  <c r="L826" i="20" s="1"/>
  <c r="L827" i="20" a="1"/>
  <c r="L827" i="20" s="1"/>
  <c r="L828" i="20" a="1"/>
  <c r="L828" i="20" s="1"/>
  <c r="L829" i="20" a="1"/>
  <c r="L829" i="20" s="1"/>
  <c r="L830" i="20" a="1"/>
  <c r="L830" i="20" s="1"/>
  <c r="L831" i="20" a="1"/>
  <c r="L831" i="20" s="1"/>
  <c r="L832" i="20" a="1"/>
  <c r="L832" i="20"/>
  <c r="L833" i="20" a="1"/>
  <c r="L833" i="20" s="1"/>
  <c r="L834" i="20" a="1"/>
  <c r="L834" i="20" s="1"/>
  <c r="L835" i="20" a="1"/>
  <c r="L835" i="20" s="1"/>
  <c r="L836" i="20" a="1"/>
  <c r="L836" i="20" s="1"/>
  <c r="L837" i="20" a="1"/>
  <c r="L837" i="20" s="1"/>
  <c r="L838" i="20" a="1"/>
  <c r="L838" i="20" s="1"/>
  <c r="L839" i="20" a="1"/>
  <c r="L839" i="20" s="1"/>
  <c r="L840" i="20" a="1"/>
  <c r="L840" i="20" s="1"/>
  <c r="L841" i="20" a="1"/>
  <c r="L841" i="20" s="1"/>
  <c r="L842" i="20" a="1"/>
  <c r="L842" i="20" s="1"/>
  <c r="L843" i="20" a="1"/>
  <c r="L843" i="20" s="1"/>
  <c r="L844" i="20" a="1"/>
  <c r="L844" i="20" s="1"/>
  <c r="L845" i="20" a="1"/>
  <c r="L845" i="20" s="1"/>
  <c r="L846" i="20" a="1"/>
  <c r="L846" i="20" s="1"/>
  <c r="L847" i="20" a="1"/>
  <c r="L847" i="20" s="1"/>
  <c r="L848" i="20" a="1"/>
  <c r="L848" i="20" s="1"/>
  <c r="L849" i="20" a="1"/>
  <c r="L849" i="20" s="1"/>
  <c r="L850" i="20" a="1"/>
  <c r="L850" i="20"/>
  <c r="L851" i="20" a="1"/>
  <c r="L851" i="20" s="1"/>
  <c r="L852" i="20" a="1"/>
  <c r="L852" i="20" s="1"/>
  <c r="L853" i="20" a="1"/>
  <c r="L853" i="20" s="1"/>
  <c r="L854" i="20" a="1"/>
  <c r="L854" i="20"/>
  <c r="L855" i="20" a="1"/>
  <c r="L855" i="20" s="1"/>
  <c r="L856" i="20" a="1"/>
  <c r="L856" i="20" s="1"/>
  <c r="L857" i="20" a="1"/>
  <c r="L857" i="20" s="1"/>
  <c r="L858" i="20" a="1"/>
  <c r="L858" i="20" s="1"/>
  <c r="L859" i="20" a="1"/>
  <c r="L859" i="20" s="1"/>
  <c r="L860" i="20" a="1"/>
  <c r="L860" i="20" s="1"/>
  <c r="L861" i="20" a="1"/>
  <c r="L861" i="20" s="1"/>
  <c r="L862" i="20" a="1"/>
  <c r="L862" i="20" s="1"/>
  <c r="L863" i="20" a="1"/>
  <c r="L863" i="20" s="1"/>
  <c r="L864" i="20" a="1"/>
  <c r="L864" i="20" s="1"/>
  <c r="L865" i="20" a="1"/>
  <c r="L865" i="20" s="1"/>
  <c r="L866" i="20" a="1"/>
  <c r="L866" i="20"/>
  <c r="L867" i="20" a="1"/>
  <c r="L867" i="20" s="1"/>
  <c r="L868" i="20" a="1"/>
  <c r="L868" i="20"/>
  <c r="L869" i="20" a="1"/>
  <c r="L869" i="20" s="1"/>
  <c r="L870" i="20" a="1"/>
  <c r="L870" i="20" s="1"/>
  <c r="L871" i="20" a="1"/>
  <c r="L871" i="20" s="1"/>
  <c r="L872" i="20" a="1"/>
  <c r="L872" i="20" s="1"/>
  <c r="L873" i="20" a="1"/>
  <c r="L873" i="20"/>
  <c r="L874" i="20" a="1"/>
  <c r="L874" i="20" s="1"/>
  <c r="L875" i="20" a="1"/>
  <c r="L875" i="20" s="1"/>
  <c r="L876" i="20" a="1"/>
  <c r="L876" i="20" s="1"/>
  <c r="L877" i="20" a="1"/>
  <c r="L877" i="20"/>
  <c r="L878" i="20" a="1"/>
  <c r="L878" i="20" s="1"/>
  <c r="L879" i="20" a="1"/>
  <c r="L879" i="20" s="1"/>
  <c r="L880" i="20" a="1"/>
  <c r="L880" i="20" s="1"/>
  <c r="L881" i="20" a="1"/>
  <c r="L881" i="20" s="1"/>
  <c r="L882" i="20" a="1"/>
  <c r="L882" i="20" s="1"/>
  <c r="L883" i="20" a="1"/>
  <c r="L883" i="20" s="1"/>
  <c r="L884" i="20" a="1"/>
  <c r="L884" i="20" s="1"/>
  <c r="L885" i="20" a="1"/>
  <c r="L885" i="20" s="1"/>
  <c r="L886" i="20" a="1"/>
  <c r="L886" i="20" s="1"/>
  <c r="L887" i="20" a="1"/>
  <c r="L887" i="20" s="1"/>
  <c r="L888" i="20" a="1"/>
  <c r="L888" i="20" s="1"/>
  <c r="L889" i="20" a="1"/>
  <c r="L889" i="20"/>
  <c r="L890" i="20" a="1"/>
  <c r="L890" i="20" s="1"/>
  <c r="L891" i="20" a="1"/>
  <c r="L891" i="20" s="1"/>
  <c r="L892" i="20" a="1"/>
  <c r="L892" i="20" s="1"/>
  <c r="L893" i="20" a="1"/>
  <c r="L893" i="20" s="1"/>
  <c r="L894" i="20" a="1"/>
  <c r="L894" i="20" s="1"/>
  <c r="L895" i="20" a="1"/>
  <c r="L895" i="20" s="1"/>
  <c r="L896" i="20" a="1"/>
  <c r="L896" i="20"/>
  <c r="L897" i="20" a="1"/>
  <c r="L897" i="20" s="1"/>
  <c r="L898" i="20" a="1"/>
  <c r="L898" i="20"/>
  <c r="L899" i="20" a="1"/>
  <c r="L899" i="20" s="1"/>
  <c r="L900" i="20" a="1"/>
  <c r="L900" i="20"/>
  <c r="L901" i="20" a="1"/>
  <c r="L901" i="20" s="1"/>
  <c r="L902" i="20" a="1"/>
  <c r="L902" i="20" s="1"/>
  <c r="L903" i="20" a="1"/>
  <c r="L903" i="20" s="1"/>
  <c r="L904" i="20" a="1"/>
  <c r="L904" i="20" s="1"/>
  <c r="L905" i="20" a="1"/>
  <c r="L905" i="20" s="1"/>
  <c r="L906" i="20" a="1"/>
  <c r="L906" i="20" s="1"/>
  <c r="L907" i="20" a="1"/>
  <c r="L907" i="20" s="1"/>
  <c r="L908" i="20" a="1"/>
  <c r="L908" i="20" s="1"/>
  <c r="L909" i="20" a="1"/>
  <c r="L909" i="20" s="1"/>
  <c r="L910" i="20" a="1"/>
  <c r="L910" i="20" s="1"/>
  <c r="L911" i="20" a="1"/>
  <c r="L911" i="20" s="1"/>
  <c r="L912" i="20" a="1"/>
  <c r="L912" i="20"/>
  <c r="L913" i="20" a="1"/>
  <c r="L913" i="20" s="1"/>
  <c r="L914" i="20" a="1"/>
  <c r="L914" i="20"/>
  <c r="L915" i="20" a="1"/>
  <c r="L915" i="20" s="1"/>
  <c r="L916" i="20" a="1"/>
  <c r="L916" i="20" s="1"/>
  <c r="L917" i="20" a="1"/>
  <c r="L917" i="20" s="1"/>
  <c r="L918" i="20" a="1"/>
  <c r="L918" i="20"/>
  <c r="L919" i="20" a="1"/>
  <c r="L919" i="20" s="1"/>
  <c r="L920" i="20" a="1"/>
  <c r="L920" i="20" s="1"/>
  <c r="L921" i="20" a="1"/>
  <c r="L921" i="20" s="1"/>
  <c r="L922" i="20" a="1"/>
  <c r="L922" i="20" s="1"/>
  <c r="L923" i="20" a="1"/>
  <c r="L923" i="20" s="1"/>
  <c r="L924" i="20" a="1"/>
  <c r="L924" i="20" s="1"/>
  <c r="L925" i="20" a="1"/>
  <c r="L925" i="20" s="1"/>
  <c r="L926" i="20" a="1"/>
  <c r="L926" i="20" s="1"/>
  <c r="L927" i="20" a="1"/>
  <c r="L927" i="20" s="1"/>
  <c r="L928" i="20" a="1"/>
  <c r="L928" i="20" s="1"/>
  <c r="L929" i="20" a="1"/>
  <c r="L929" i="20" s="1"/>
  <c r="L930" i="20" a="1"/>
  <c r="L930" i="20" s="1"/>
  <c r="L931" i="20" a="1"/>
  <c r="L931" i="20" s="1"/>
  <c r="L932" i="20" a="1"/>
  <c r="L932" i="20" s="1"/>
  <c r="L933" i="20" a="1"/>
  <c r="L933" i="20" s="1"/>
  <c r="L934" i="20" a="1"/>
  <c r="L934" i="20" s="1"/>
  <c r="L935" i="20" a="1"/>
  <c r="L935" i="20" s="1"/>
  <c r="L936" i="20" a="1"/>
  <c r="L936" i="20" s="1"/>
  <c r="L937" i="20" a="1"/>
  <c r="L937" i="20"/>
  <c r="L938" i="20" a="1"/>
  <c r="L938" i="20" s="1"/>
  <c r="L939" i="20" a="1"/>
  <c r="L939" i="20" s="1"/>
  <c r="L940" i="20" a="1"/>
  <c r="L940" i="20" s="1"/>
  <c r="L941" i="20" a="1"/>
  <c r="L941" i="20"/>
  <c r="L942" i="20" a="1"/>
  <c r="L942" i="20" s="1"/>
  <c r="L943" i="20" a="1"/>
  <c r="L943" i="20" s="1"/>
  <c r="L944" i="20" a="1"/>
  <c r="L944" i="20"/>
  <c r="L945" i="20" a="1"/>
  <c r="L945" i="20" s="1"/>
  <c r="L946" i="20" a="1"/>
  <c r="L946" i="20" s="1"/>
  <c r="L947" i="20" a="1"/>
  <c r="L947" i="20" s="1"/>
  <c r="L948" i="20" a="1"/>
  <c r="L948" i="20" s="1"/>
  <c r="L949" i="20" a="1"/>
  <c r="L949" i="20" s="1"/>
  <c r="L950" i="20" a="1"/>
  <c r="L950" i="20"/>
  <c r="L951" i="20" a="1"/>
  <c r="L951" i="20" s="1"/>
  <c r="L952" i="20" a="1"/>
  <c r="L952" i="20" s="1"/>
  <c r="L953" i="20" a="1"/>
  <c r="L953" i="20"/>
  <c r="L954" i="20" a="1"/>
  <c r="L954" i="20" s="1"/>
  <c r="L955" i="20" a="1"/>
  <c r="L955" i="20" s="1"/>
  <c r="L956" i="20" a="1"/>
  <c r="L956" i="20" s="1"/>
  <c r="L957" i="20" a="1"/>
  <c r="L957" i="20" s="1"/>
  <c r="L958" i="20" a="1"/>
  <c r="L958" i="20" s="1"/>
  <c r="L959" i="20" a="1"/>
  <c r="L959" i="20" s="1"/>
  <c r="L960" i="20" a="1"/>
  <c r="L960" i="20"/>
  <c r="L961" i="20" a="1"/>
  <c r="L961" i="20" s="1"/>
  <c r="L962" i="20" a="1"/>
  <c r="L962" i="20" s="1"/>
  <c r="L963" i="20" a="1"/>
  <c r="L963" i="20" s="1"/>
  <c r="L964" i="20" a="1"/>
  <c r="L964" i="20"/>
  <c r="L965" i="20" a="1"/>
  <c r="L965" i="20" s="1"/>
  <c r="L966" i="20" a="1"/>
  <c r="L966" i="20" s="1"/>
  <c r="L967" i="20" a="1"/>
  <c r="L967" i="20" s="1"/>
  <c r="L968" i="20" a="1"/>
  <c r="L968" i="20" s="1"/>
  <c r="L969" i="20" a="1"/>
  <c r="L969" i="20"/>
  <c r="L970" i="20" a="1"/>
  <c r="L970" i="20" s="1"/>
  <c r="L971" i="20" a="1"/>
  <c r="L971" i="20" s="1"/>
  <c r="L972" i="20" a="1"/>
  <c r="L972" i="20" s="1"/>
  <c r="L973" i="20" a="1"/>
  <c r="L973" i="20"/>
  <c r="L974" i="20" a="1"/>
  <c r="L974" i="20" s="1"/>
  <c r="L975" i="20" a="1"/>
  <c r="L975" i="20" s="1"/>
  <c r="L976" i="20" a="1"/>
  <c r="L976" i="20"/>
  <c r="L977" i="20" a="1"/>
  <c r="L977" i="20" s="1"/>
  <c r="L978" i="20" a="1"/>
  <c r="L978" i="20" s="1"/>
  <c r="L979" i="20" a="1"/>
  <c r="L979" i="20" s="1"/>
  <c r="L980" i="20" a="1"/>
  <c r="L980" i="20" s="1"/>
  <c r="L981" i="20" a="1"/>
  <c r="L981" i="20" s="1"/>
  <c r="L982" i="20" a="1"/>
  <c r="L982" i="20"/>
  <c r="L983" i="20" a="1"/>
  <c r="L983" i="20" s="1"/>
  <c r="L984" i="20" a="1"/>
  <c r="L984" i="20" s="1"/>
  <c r="L985" i="20" a="1"/>
  <c r="L985" i="20"/>
  <c r="L986" i="20" a="1"/>
  <c r="L986" i="20" s="1"/>
  <c r="L987" i="20" a="1"/>
  <c r="L987" i="20" s="1"/>
  <c r="L988" i="20" a="1"/>
  <c r="L988" i="20" s="1"/>
  <c r="L989" i="20" a="1"/>
  <c r="L989" i="20" s="1"/>
  <c r="L990" i="20" a="1"/>
  <c r="L990" i="20" s="1"/>
  <c r="L991" i="20" a="1"/>
  <c r="L991" i="20" s="1"/>
  <c r="L992" i="20" a="1"/>
  <c r="L992" i="20"/>
  <c r="L993" i="20" a="1"/>
  <c r="L993" i="20" s="1"/>
  <c r="L994" i="20" a="1"/>
  <c r="L994" i="20" s="1"/>
  <c r="L995" i="20" a="1"/>
  <c r="L995" i="20" s="1"/>
  <c r="L996" i="20" a="1"/>
  <c r="L996" i="20" s="1"/>
  <c r="L997" i="20" a="1"/>
  <c r="L997" i="20" s="1"/>
  <c r="L998" i="20" a="1"/>
  <c r="L998" i="20" s="1"/>
  <c r="L999" i="20" a="1"/>
  <c r="L999" i="20" s="1"/>
  <c r="L1000" i="20" a="1"/>
  <c r="L1000" i="20" s="1"/>
  <c r="L1001" i="20" a="1"/>
  <c r="L1001" i="20"/>
  <c r="L1002" i="20" a="1"/>
  <c r="L1002" i="20" s="1"/>
  <c r="L1003" i="20" a="1"/>
  <c r="L1003" i="20" s="1"/>
  <c r="L1004" i="20" a="1"/>
  <c r="L1004" i="20" s="1"/>
  <c r="L1005" i="20" a="1"/>
  <c r="L1005" i="20" s="1"/>
  <c r="L1006" i="20" a="1"/>
  <c r="L1006" i="20" s="1"/>
  <c r="L1007" i="20" a="1"/>
  <c r="L1007" i="20" s="1"/>
  <c r="L1008" i="20" a="1"/>
  <c r="L1008" i="20"/>
  <c r="L1009" i="20" a="1"/>
  <c r="L1009" i="20" s="1"/>
  <c r="L1010" i="20" a="1"/>
  <c r="L1010" i="20"/>
  <c r="L1011" i="20" a="1"/>
  <c r="L1011" i="20" s="1"/>
  <c r="L1012" i="20" a="1"/>
  <c r="L1012" i="20" s="1"/>
  <c r="L1013" i="20" a="1"/>
  <c r="L1013" i="20" s="1"/>
  <c r="L1014" i="20" a="1"/>
  <c r="L1014" i="20"/>
  <c r="L1015" i="20" a="1"/>
  <c r="L1015" i="20" s="1"/>
  <c r="L1016" i="20" a="1"/>
  <c r="L1016" i="20" s="1"/>
  <c r="L1017" i="20" a="1"/>
  <c r="L1017" i="20" s="1"/>
  <c r="L1018" i="20" a="1"/>
  <c r="L1018" i="20" s="1"/>
  <c r="L1019" i="20" a="1"/>
  <c r="L1019" i="20" s="1"/>
  <c r="L1020" i="20" a="1"/>
  <c r="L1020" i="20" s="1"/>
  <c r="L1021" i="20" a="1"/>
  <c r="L1021" i="20" s="1"/>
  <c r="L1022" i="20" a="1"/>
  <c r="L1022" i="20" s="1"/>
  <c r="L1023" i="20" a="1"/>
  <c r="L1023" i="20" s="1"/>
  <c r="L1024" i="20" a="1"/>
  <c r="L1024" i="20" s="1"/>
  <c r="L1025" i="20" a="1"/>
  <c r="L1025" i="20" s="1"/>
  <c r="L1026" i="20" a="1"/>
  <c r="L1026" i="20" s="1"/>
  <c r="L1027" i="20" a="1"/>
  <c r="L1027" i="20" s="1"/>
  <c r="L1028" i="20" a="1"/>
  <c r="L1028" i="20" s="1"/>
  <c r="L1029" i="20" a="1"/>
  <c r="L1029" i="20" s="1"/>
  <c r="L1030" i="20" a="1"/>
  <c r="L1030" i="20" s="1"/>
  <c r="L1031" i="20" a="1"/>
  <c r="L1031" i="20" s="1"/>
  <c r="L1032" i="20" a="1"/>
  <c r="L1032" i="20" s="1"/>
  <c r="L1033" i="20" a="1"/>
  <c r="L1033" i="20"/>
  <c r="L1034" i="20" a="1"/>
  <c r="L1034" i="20" s="1"/>
  <c r="L1035" i="20" a="1"/>
  <c r="L1035" i="20" s="1"/>
  <c r="L1036" i="20" a="1"/>
  <c r="L1036" i="20" s="1"/>
  <c r="L1037" i="20" a="1"/>
  <c r="L1037" i="20"/>
  <c r="L1038" i="20" a="1"/>
  <c r="L1038" i="20" s="1"/>
  <c r="L1039" i="20" a="1"/>
  <c r="L1039" i="20" s="1"/>
  <c r="L1040" i="20" a="1"/>
  <c r="L1040" i="20" s="1"/>
  <c r="L1041" i="20" a="1"/>
  <c r="L1041" i="20" s="1"/>
  <c r="L1042" i="20" a="1"/>
  <c r="L1042" i="20" s="1"/>
  <c r="L1043" i="20" a="1"/>
  <c r="L1043" i="20" s="1"/>
  <c r="L1044" i="20" a="1"/>
  <c r="L1044" i="20" s="1"/>
  <c r="L1045" i="20" a="1"/>
  <c r="L1045" i="20" s="1"/>
  <c r="L1046" i="20" a="1"/>
  <c r="L1046" i="20" s="1"/>
  <c r="L1047" i="20" a="1"/>
  <c r="L1047" i="20" s="1"/>
  <c r="L1048" i="20" a="1"/>
  <c r="L1048" i="20" s="1"/>
  <c r="L1049" i="20" a="1"/>
  <c r="L1049" i="20" s="1"/>
  <c r="L1050" i="20" a="1"/>
  <c r="L1050" i="20" s="1"/>
  <c r="L1051" i="20" a="1"/>
  <c r="L1051" i="20" s="1"/>
  <c r="L1052" i="20" a="1"/>
  <c r="L1052" i="20" s="1"/>
  <c r="L1053" i="20" a="1"/>
  <c r="L1053" i="20"/>
  <c r="L1054" i="20" a="1"/>
  <c r="L1054" i="20" s="1"/>
  <c r="L1055" i="20" a="1"/>
  <c r="L1055" i="20" s="1"/>
  <c r="L1056" i="20" a="1"/>
  <c r="L1056" i="20" s="1"/>
  <c r="L1057" i="20" a="1"/>
  <c r="L1057" i="20" s="1"/>
  <c r="L1058" i="20" a="1"/>
  <c r="L1058" i="20" s="1"/>
  <c r="L1059" i="20" a="1"/>
  <c r="L1059" i="20" s="1"/>
  <c r="L1060" i="20" a="1"/>
  <c r="L1060" i="20"/>
  <c r="L1061" i="20" a="1"/>
  <c r="L1061" i="20" s="1"/>
  <c r="L1062" i="20" a="1"/>
  <c r="L1062" i="20"/>
  <c r="L1063" i="20" a="1"/>
  <c r="L1063" i="20" s="1"/>
  <c r="L1064" i="20" a="1"/>
  <c r="L1064" i="20" s="1"/>
  <c r="L1065" i="20" a="1"/>
  <c r="L1065" i="20" s="1"/>
  <c r="L1066" i="20" a="1"/>
  <c r="L1066" i="20" s="1"/>
  <c r="L1067" i="20" a="1"/>
  <c r="L1067" i="20" s="1"/>
  <c r="L1068" i="20" a="1"/>
  <c r="L1068" i="20" s="1"/>
  <c r="L1069" i="20" a="1"/>
  <c r="L1069" i="20" s="1"/>
  <c r="L1070" i="20" a="1"/>
  <c r="L1070" i="20" s="1"/>
  <c r="L1071" i="20" a="1"/>
  <c r="L1071" i="20" s="1"/>
  <c r="L1072" i="20" a="1"/>
  <c r="L1072" i="20"/>
  <c r="L1073" i="20" a="1"/>
  <c r="L1073" i="20" s="1"/>
  <c r="L1074" i="20" a="1"/>
  <c r="L1074" i="20"/>
  <c r="L1075" i="20" a="1"/>
  <c r="L1075" i="20" s="1"/>
  <c r="L1076" i="20" a="1"/>
  <c r="L1076" i="20"/>
  <c r="L1077" i="20" a="1"/>
  <c r="L1077" i="20" s="1"/>
  <c r="L1078" i="20" a="1"/>
  <c r="L1078" i="20"/>
  <c r="L1079" i="20" a="1"/>
  <c r="L1079" i="20" s="1"/>
  <c r="L1080" i="20" a="1"/>
  <c r="L1080" i="20" s="1"/>
  <c r="L1081" i="20" a="1"/>
  <c r="L1081" i="20" s="1"/>
  <c r="L1082" i="20" a="1"/>
  <c r="L1082" i="20" s="1"/>
  <c r="L1083" i="20" a="1"/>
  <c r="L1083" i="20" s="1"/>
  <c r="L1084" i="20" a="1"/>
  <c r="L1084" i="20" s="1"/>
  <c r="L1085" i="20" a="1"/>
  <c r="L1085" i="20" s="1"/>
  <c r="L1086" i="20" a="1"/>
  <c r="L1086" i="20" s="1"/>
  <c r="L1087" i="20" a="1"/>
  <c r="L1087" i="20" s="1"/>
  <c r="L1088" i="20" a="1"/>
  <c r="L1088" i="20"/>
  <c r="L1089" i="20" a="1"/>
  <c r="L1089" i="20" s="1"/>
  <c r="L1090" i="20" a="1"/>
  <c r="L1090" i="20"/>
  <c r="L1091" i="20" a="1"/>
  <c r="L1091" i="20" s="1"/>
  <c r="L1092" i="20" a="1"/>
  <c r="L1092" i="20" s="1"/>
  <c r="L1093" i="20" a="1"/>
  <c r="L1093" i="20" s="1"/>
  <c r="L1094" i="20" a="1"/>
  <c r="L1094" i="20" s="1"/>
  <c r="L1095" i="20" a="1"/>
  <c r="L1095" i="20" s="1"/>
  <c r="L1096" i="20" a="1"/>
  <c r="L1096" i="20" s="1"/>
  <c r="L1097" i="20" a="1"/>
  <c r="L1097" i="20"/>
  <c r="L1098" i="20" a="1"/>
  <c r="L1098" i="20" s="1"/>
  <c r="L1099" i="20" a="1"/>
  <c r="L1099" i="20" s="1"/>
  <c r="L1100" i="20" a="1"/>
  <c r="L1100" i="20" s="1"/>
  <c r="L1101" i="20" a="1"/>
  <c r="L1101" i="20"/>
  <c r="L1102" i="20" a="1"/>
  <c r="L1102" i="20" s="1"/>
  <c r="L1103" i="20" a="1"/>
  <c r="L1103" i="20" s="1"/>
  <c r="L1104" i="20" a="1"/>
  <c r="L1104" i="20" s="1"/>
  <c r="L1105" i="20" a="1"/>
  <c r="L1105" i="20" s="1"/>
  <c r="L1106" i="20" a="1"/>
  <c r="L1106" i="20" s="1"/>
  <c r="L1107" i="20" a="1"/>
  <c r="L1107" i="20" s="1"/>
  <c r="L1108" i="20" a="1"/>
  <c r="L1108" i="20" s="1"/>
  <c r="L1109" i="20" a="1"/>
  <c r="L1109" i="20" s="1"/>
  <c r="L1110" i="20" a="1"/>
  <c r="L1110" i="20" s="1"/>
  <c r="L1111" i="20" a="1"/>
  <c r="L1111" i="20" s="1"/>
  <c r="L1112" i="20" a="1"/>
  <c r="L1112" i="20" s="1"/>
  <c r="L1113" i="20" a="1"/>
  <c r="L1113" i="20"/>
  <c r="L1114" i="20" a="1"/>
  <c r="L1114" i="20" s="1"/>
  <c r="L1115" i="20" a="1"/>
  <c r="L1115" i="20" s="1"/>
  <c r="L1116" i="20" a="1"/>
  <c r="L1116" i="20" s="1"/>
  <c r="L1117" i="20" a="1"/>
  <c r="L1117" i="20"/>
  <c r="L1118" i="20" a="1"/>
  <c r="L1118" i="20" s="1"/>
  <c r="L1119" i="20" a="1"/>
  <c r="L1119" i="20" s="1"/>
  <c r="L1120" i="20" a="1"/>
  <c r="L1120" i="20" s="1"/>
  <c r="L1121" i="20" a="1"/>
  <c r="L1121" i="20" s="1"/>
  <c r="L1122" i="20" a="1"/>
  <c r="L1122" i="20" s="1"/>
  <c r="L1123" i="20" a="1"/>
  <c r="L1123" i="20" s="1"/>
  <c r="L1124" i="20" a="1"/>
  <c r="L1124" i="20"/>
  <c r="L1125" i="20" a="1"/>
  <c r="L1125" i="20" s="1"/>
  <c r="L1126" i="20" a="1"/>
  <c r="L1126" i="20"/>
  <c r="L1127" i="20" a="1"/>
  <c r="L1127" i="20" s="1"/>
  <c r="L1128" i="20" a="1"/>
  <c r="L1128" i="20" s="1"/>
  <c r="L1129" i="20" a="1"/>
  <c r="L1129" i="20" s="1"/>
  <c r="L1130" i="20" a="1"/>
  <c r="L1130" i="20" s="1"/>
  <c r="L1131" i="20" a="1"/>
  <c r="L1131" i="20" s="1"/>
  <c r="L1132" i="20" a="1"/>
  <c r="L1132" i="20" s="1"/>
  <c r="L1133" i="20" a="1"/>
  <c r="L1133" i="20" s="1"/>
  <c r="L1134" i="20" a="1"/>
  <c r="L1134" i="20" s="1"/>
  <c r="L1135" i="20" a="1"/>
  <c r="L1135" i="20" s="1"/>
  <c r="L1136" i="20" a="1"/>
  <c r="L1136" i="20"/>
  <c r="L1137" i="20" a="1"/>
  <c r="L1137" i="20" s="1"/>
  <c r="L1138" i="20" a="1"/>
  <c r="L1138" i="20"/>
  <c r="L1139" i="20" a="1"/>
  <c r="L1139" i="20" s="1"/>
  <c r="L1140" i="20" a="1"/>
  <c r="L1140" i="20"/>
  <c r="L1141" i="20" a="1"/>
  <c r="L1141" i="20" s="1"/>
  <c r="L1142" i="20" a="1"/>
  <c r="L1142" i="20"/>
  <c r="L1143" i="20" a="1"/>
  <c r="L1143" i="20" s="1"/>
  <c r="L1144" i="20" a="1"/>
  <c r="L1144" i="20" s="1"/>
  <c r="L1145" i="20" a="1"/>
  <c r="L1145" i="20" s="1"/>
  <c r="L1146" i="20" a="1"/>
  <c r="L1146" i="20" s="1"/>
  <c r="L1147" i="20" a="1"/>
  <c r="L1147" i="20" s="1"/>
  <c r="L1148" i="20" a="1"/>
  <c r="L1148" i="20" s="1"/>
  <c r="L1149" i="20" a="1"/>
  <c r="L1149" i="20" s="1"/>
  <c r="L1150" i="20" a="1"/>
  <c r="L1150" i="20" s="1"/>
  <c r="L1151" i="20" a="1"/>
  <c r="L1151" i="20" s="1"/>
  <c r="L1152" i="20" a="1"/>
  <c r="L1152" i="20"/>
  <c r="L1153" i="20" a="1"/>
  <c r="L1153" i="20" s="1"/>
  <c r="L1154" i="20" a="1"/>
  <c r="L1154" i="20"/>
  <c r="L1155" i="20" a="1"/>
  <c r="L1155" i="20" s="1"/>
  <c r="L1156" i="20" a="1"/>
  <c r="L1156" i="20" s="1"/>
  <c r="L1157" i="20" a="1"/>
  <c r="L1157" i="20" s="1"/>
  <c r="L1158" i="20" a="1"/>
  <c r="L1158" i="20" s="1"/>
  <c r="L1159" i="20" a="1"/>
  <c r="L1159" i="20" s="1"/>
  <c r="L1160" i="20" a="1"/>
  <c r="L1160" i="20" s="1"/>
  <c r="L1161" i="20" a="1"/>
  <c r="L1161" i="20"/>
  <c r="L1162" i="20" a="1"/>
  <c r="L1162" i="20" s="1"/>
  <c r="L1163" i="20" a="1"/>
  <c r="L1163" i="20" s="1"/>
  <c r="L1164" i="20" a="1"/>
  <c r="L1164" i="20" s="1"/>
  <c r="L1165" i="20" a="1"/>
  <c r="L1165" i="20"/>
  <c r="L1166" i="20" a="1"/>
  <c r="L1166" i="20" s="1"/>
  <c r="L1167" i="20" a="1"/>
  <c r="L1167" i="20" s="1"/>
  <c r="L1168" i="20" a="1"/>
  <c r="L1168" i="20" s="1"/>
  <c r="L1169" i="20" a="1"/>
  <c r="L1169" i="20" s="1"/>
  <c r="L1170" i="20" a="1"/>
  <c r="L1170" i="20" s="1"/>
  <c r="L1171" i="20" a="1"/>
  <c r="L1171" i="20" s="1"/>
  <c r="L1172" i="20" a="1"/>
  <c r="L1172" i="20" s="1"/>
  <c r="L1173" i="20" a="1"/>
  <c r="L1173" i="20" s="1"/>
  <c r="L1174" i="20" a="1"/>
  <c r="L1174" i="20" s="1"/>
  <c r="L1175" i="20" a="1"/>
  <c r="L1175" i="20" s="1"/>
  <c r="L1176" i="20" a="1"/>
  <c r="L1176" i="20" s="1"/>
  <c r="L1177" i="20" a="1"/>
  <c r="L1177" i="20"/>
  <c r="L1178" i="20" a="1"/>
  <c r="L1178" i="20" s="1"/>
  <c r="L1179" i="20" a="1"/>
  <c r="L1179" i="20" s="1"/>
  <c r="L1180" i="20" a="1"/>
  <c r="L1180" i="20" s="1"/>
  <c r="L1181" i="20" a="1"/>
  <c r="L1181" i="20"/>
  <c r="L1182" i="20" a="1"/>
  <c r="L1182" i="20" s="1"/>
  <c r="L1183" i="20" a="1"/>
  <c r="L1183" i="20" s="1"/>
  <c r="L1184" i="20" a="1"/>
  <c r="L1184" i="20" s="1"/>
  <c r="L1185" i="20" a="1"/>
  <c r="L1185" i="20" s="1"/>
  <c r="L1186" i="20" a="1"/>
  <c r="L1186" i="20" s="1"/>
  <c r="L1187" i="20" a="1"/>
  <c r="L1187" i="20" s="1"/>
  <c r="L1188" i="20" a="1"/>
  <c r="L1188" i="20"/>
  <c r="L1189" i="20" a="1"/>
  <c r="L1189" i="20" s="1"/>
  <c r="L1190" i="20" a="1"/>
  <c r="L1190" i="20"/>
  <c r="L1191" i="20" a="1"/>
  <c r="L1191" i="20" s="1"/>
  <c r="L1192" i="20" a="1"/>
  <c r="L1192" i="20" s="1"/>
  <c r="L1193" i="20" a="1"/>
  <c r="L1193" i="20" s="1"/>
  <c r="L1194" i="20" a="1"/>
  <c r="L1194" i="20" s="1"/>
  <c r="L1195" i="20" a="1"/>
  <c r="L1195" i="20" s="1"/>
  <c r="L1196" i="20" a="1"/>
  <c r="L1196" i="20" s="1"/>
  <c r="L1197" i="20" a="1"/>
  <c r="L1197" i="20" s="1"/>
  <c r="L1198" i="20" a="1"/>
  <c r="L1198" i="20" s="1"/>
  <c r="L1199" i="20" a="1"/>
  <c r="L1199" i="20" s="1"/>
  <c r="L1200" i="20" a="1"/>
  <c r="L1200" i="20"/>
  <c r="L1201" i="20" a="1"/>
  <c r="L1201" i="20" s="1"/>
  <c r="L1202" i="20" a="1"/>
  <c r="L1202" i="20"/>
  <c r="L1203" i="20" a="1"/>
  <c r="L1203" i="20" s="1"/>
  <c r="L1204" i="20" a="1"/>
  <c r="L1204" i="20"/>
  <c r="L1205" i="20" a="1"/>
  <c r="L1205" i="20" s="1"/>
  <c r="L1206" i="20" a="1"/>
  <c r="L1206" i="20"/>
  <c r="L1207" i="20" a="1"/>
  <c r="L1207" i="20" s="1"/>
  <c r="L1208" i="20" a="1"/>
  <c r="L1208" i="20" s="1"/>
  <c r="L1209" i="20" a="1"/>
  <c r="L1209" i="20" s="1"/>
  <c r="L1210" i="20" a="1"/>
  <c r="L1210" i="20" s="1"/>
  <c r="L1211" i="20" a="1"/>
  <c r="L1211" i="20" s="1"/>
  <c r="L1212" i="20" a="1"/>
  <c r="L1212" i="20" s="1"/>
  <c r="L1213" i="20" a="1"/>
  <c r="L1213" i="20" s="1"/>
  <c r="L1214" i="20" a="1"/>
  <c r="L1214" i="20" s="1"/>
  <c r="L1215" i="20" a="1"/>
  <c r="L1215" i="20" s="1"/>
  <c r="L1216" i="20" a="1"/>
  <c r="L1216" i="20"/>
  <c r="L1217" i="20" a="1"/>
  <c r="L1217" i="20" s="1"/>
  <c r="L1218" i="20" a="1"/>
  <c r="L1218" i="20"/>
  <c r="L1219" i="20" a="1"/>
  <c r="L1219" i="20" s="1"/>
  <c r="L1220" i="20" a="1"/>
  <c r="L1220" i="20" s="1"/>
  <c r="L1221" i="20" a="1"/>
  <c r="L1221" i="20" s="1"/>
  <c r="L1222" i="20" a="1"/>
  <c r="L1222" i="20" s="1"/>
  <c r="L1223" i="20" a="1"/>
  <c r="L1223" i="20" s="1"/>
  <c r="L1224" i="20" a="1"/>
  <c r="L1224" i="20" s="1"/>
  <c r="L1225" i="20" a="1"/>
  <c r="L1225" i="20"/>
  <c r="L1226" i="20" a="1"/>
  <c r="L1226" i="20" s="1"/>
  <c r="L1227" i="20" a="1"/>
  <c r="L1227" i="20" s="1"/>
  <c r="L1228" i="20" a="1"/>
  <c r="L1228" i="20" s="1"/>
  <c r="L1229" i="20" a="1"/>
  <c r="L1229" i="20" s="1"/>
  <c r="L1230" i="20" a="1"/>
  <c r="L1230" i="20" s="1"/>
  <c r="L1231" i="20" a="1"/>
  <c r="L1231" i="20" s="1"/>
  <c r="L1232" i="20" a="1"/>
  <c r="L1232" i="20" s="1"/>
  <c r="L1233" i="20" a="1"/>
  <c r="L1233" i="20" s="1"/>
  <c r="L1234" i="20" a="1"/>
  <c r="L1234" i="20" s="1"/>
  <c r="L1235" i="20" a="1"/>
  <c r="L1235" i="20" s="1"/>
  <c r="L1236" i="20" a="1"/>
  <c r="L1236" i="20" s="1"/>
  <c r="L1237" i="20" a="1"/>
  <c r="L1237" i="20" s="1"/>
  <c r="L1238" i="20" a="1"/>
  <c r="L1238" i="20" s="1"/>
  <c r="L1239" i="20" a="1"/>
  <c r="L1239" i="20" s="1"/>
  <c r="L1240" i="20" a="1"/>
  <c r="L1240" i="20" s="1"/>
  <c r="L1241" i="20" a="1"/>
  <c r="L1241" i="20" s="1"/>
  <c r="L1242" i="20" a="1"/>
  <c r="L1242" i="20"/>
  <c r="L1243" i="20" a="1"/>
  <c r="L1243" i="20" s="1"/>
  <c r="L1244" i="20" a="1"/>
  <c r="L1244" i="20" s="1"/>
  <c r="L1245" i="20" a="1"/>
  <c r="L1245" i="20" s="1"/>
  <c r="L1246" i="20" a="1"/>
  <c r="L1246" i="20"/>
  <c r="L1247" i="20" a="1"/>
  <c r="L1247" i="20" s="1"/>
  <c r="L1248" i="20" a="1"/>
  <c r="L1248" i="20" s="1"/>
  <c r="L1249" i="20" a="1"/>
  <c r="L1249" i="20" s="1"/>
  <c r="L1250" i="20" a="1"/>
  <c r="L1250" i="20" s="1"/>
  <c r="L1251" i="20" a="1"/>
  <c r="L1251" i="20" s="1"/>
  <c r="L1252" i="20" a="1"/>
  <c r="L1252" i="20" s="1"/>
  <c r="L1253" i="20" a="1"/>
  <c r="L1253" i="20" s="1"/>
  <c r="L1254" i="20" a="1"/>
  <c r="L1254" i="20"/>
  <c r="L1255" i="20" a="1"/>
  <c r="L1255" i="20" s="1"/>
  <c r="L1256" i="20" a="1"/>
  <c r="L1256" i="20" s="1"/>
  <c r="L1257" i="20" a="1"/>
  <c r="L1257" i="20" s="1"/>
  <c r="L1258" i="20" a="1"/>
  <c r="L1258" i="20" s="1"/>
  <c r="L1259" i="20" a="1"/>
  <c r="L1259" i="20" s="1"/>
  <c r="L1260" i="20" a="1"/>
  <c r="L1260" i="20" s="1"/>
  <c r="L1261" i="20" a="1"/>
  <c r="L1261" i="20" s="1"/>
  <c r="L1262" i="20" a="1"/>
  <c r="L1262" i="20" s="1"/>
  <c r="L1263" i="20" a="1"/>
  <c r="L1263" i="20"/>
  <c r="L1264" i="20" a="1"/>
  <c r="L1264" i="20" s="1"/>
  <c r="L1265" i="20" a="1"/>
  <c r="L1265" i="20" s="1"/>
  <c r="L1266" i="20" a="1"/>
  <c r="L1266" i="20" s="1"/>
  <c r="L1267" i="20" a="1"/>
  <c r="L1267" i="20" s="1"/>
  <c r="L1268" i="20" a="1"/>
  <c r="L1268" i="20" s="1"/>
  <c r="L1269" i="20" a="1"/>
  <c r="L1269" i="20" s="1"/>
  <c r="L1270" i="20" a="1"/>
  <c r="L1270" i="20" s="1"/>
  <c r="L1271" i="20" a="1"/>
  <c r="L1271" i="20" s="1"/>
  <c r="L1272" i="20" a="1"/>
  <c r="L1272" i="20" s="1"/>
  <c r="L1273" i="20" a="1"/>
  <c r="L1273" i="20" s="1"/>
  <c r="L1274" i="20" a="1"/>
  <c r="L1274" i="20" s="1"/>
  <c r="L1275" i="20" a="1"/>
  <c r="L1275" i="20" s="1"/>
  <c r="L1276" i="20" a="1"/>
  <c r="L1276" i="20" s="1"/>
  <c r="L1277" i="20" a="1"/>
  <c r="L1277" i="20"/>
  <c r="L1278" i="20" a="1"/>
  <c r="L1278" i="20" s="1"/>
  <c r="L1279" i="20" a="1"/>
  <c r="L1279" i="20" s="1"/>
  <c r="L1280" i="20" a="1"/>
  <c r="L1280" i="20" s="1"/>
  <c r="L1281" i="20" a="1"/>
  <c r="L1281" i="20" s="1"/>
  <c r="L1282" i="20" a="1"/>
  <c r="L1282" i="20" s="1"/>
  <c r="L1283" i="20" a="1"/>
  <c r="L1283" i="20" s="1"/>
  <c r="L1284" i="20" a="1"/>
  <c r="L1284" i="20" s="1"/>
  <c r="L1285" i="20" a="1"/>
  <c r="L1285" i="20" s="1"/>
  <c r="L1286" i="20" a="1"/>
  <c r="L1286" i="20"/>
  <c r="L1287" i="20" a="1"/>
  <c r="L1287" i="20" s="1"/>
  <c r="L1288" i="20" a="1"/>
  <c r="L1288" i="20" s="1"/>
  <c r="L1289" i="20" a="1"/>
  <c r="L1289" i="20"/>
  <c r="L1290" i="20" a="1"/>
  <c r="L1290" i="20" s="1"/>
  <c r="L1291" i="20" a="1"/>
  <c r="L1291" i="20" s="1"/>
  <c r="L1292" i="20" a="1"/>
  <c r="L1292" i="20" s="1"/>
  <c r="L1293" i="20" a="1"/>
  <c r="L1293" i="20" s="1"/>
  <c r="L1294" i="20" a="1"/>
  <c r="L1294" i="20" s="1"/>
  <c r="L1295" i="20" a="1"/>
  <c r="L1295" i="20" s="1"/>
  <c r="L1296" i="20" a="1"/>
  <c r="L1296" i="20" s="1"/>
  <c r="L1297" i="20" a="1"/>
  <c r="L1297" i="20" s="1"/>
  <c r="L1298" i="20" a="1"/>
  <c r="L1298" i="20"/>
  <c r="L1299" i="20" a="1"/>
  <c r="L1299" i="20" s="1"/>
  <c r="L1300" i="20" a="1"/>
  <c r="L1300" i="20" s="1"/>
  <c r="L1301" i="20" a="1"/>
  <c r="L1301" i="20" s="1"/>
  <c r="L1302" i="20" a="1"/>
  <c r="L1302" i="20" s="1"/>
  <c r="L1303" i="20" a="1"/>
  <c r="L1303" i="20" s="1"/>
  <c r="L1304" i="20" a="1"/>
  <c r="L1304" i="20" s="1"/>
  <c r="L1305" i="20" a="1"/>
  <c r="L1305" i="20" s="1"/>
  <c r="L1306" i="20" a="1"/>
  <c r="L1306" i="20" s="1"/>
  <c r="L1307" i="20" a="1"/>
  <c r="L1307" i="20"/>
  <c r="L1308" i="20" a="1"/>
  <c r="L1308" i="20" s="1"/>
  <c r="L1309" i="20" a="1"/>
  <c r="L1309" i="20"/>
  <c r="L1310" i="20" a="1"/>
  <c r="L1310" i="20"/>
  <c r="L1311" i="20" a="1"/>
  <c r="L1311" i="20" s="1"/>
  <c r="L1312" i="20" a="1"/>
  <c r="L1312" i="20" s="1"/>
  <c r="L1313" i="20" a="1"/>
  <c r="L1313" i="20" s="1"/>
  <c r="L1314" i="20" a="1"/>
  <c r="L1314" i="20" s="1"/>
  <c r="L1315" i="20" a="1"/>
  <c r="L1315" i="20" s="1"/>
  <c r="L1316" i="20" a="1"/>
  <c r="L1316" i="20" s="1"/>
  <c r="L1317" i="20" a="1"/>
  <c r="L1317" i="20" s="1"/>
  <c r="L1318" i="20" a="1"/>
  <c r="L1318" i="20" s="1"/>
  <c r="L1319" i="20" a="1"/>
  <c r="L1319" i="20"/>
  <c r="L1320" i="20" a="1"/>
  <c r="L1320" i="20" s="1"/>
  <c r="L1321" i="20" a="1"/>
  <c r="L1321" i="20" s="1"/>
  <c r="L1322" i="20" a="1"/>
  <c r="L1322" i="20" s="1"/>
  <c r="L1323" i="20" a="1"/>
  <c r="L1323" i="20" s="1"/>
  <c r="L1324" i="20" a="1"/>
  <c r="L1324" i="20" s="1"/>
  <c r="L1325" i="20" a="1"/>
  <c r="L1325" i="20" s="1"/>
  <c r="L1326" i="20" a="1"/>
  <c r="L1326" i="20" s="1"/>
  <c r="L1327" i="20" a="1"/>
  <c r="L1327" i="20"/>
  <c r="L1328" i="20" a="1"/>
  <c r="L1328" i="20" s="1"/>
  <c r="L1329" i="20" a="1"/>
  <c r="L1329" i="20"/>
  <c r="L1330" i="20" a="1"/>
  <c r="L1330" i="20" s="1"/>
  <c r="L1331" i="20" a="1"/>
  <c r="L1331" i="20" s="1"/>
  <c r="L1332" i="20" a="1"/>
  <c r="L1332" i="20" s="1"/>
  <c r="L1333" i="20" a="1"/>
  <c r="L1333" i="20" s="1"/>
  <c r="L1334" i="20" a="1"/>
  <c r="L1334" i="20" s="1"/>
  <c r="L1335" i="20" a="1"/>
  <c r="L1335" i="20" s="1"/>
  <c r="L1336" i="20" a="1"/>
  <c r="L1336" i="20" s="1"/>
  <c r="L1337" i="20" a="1"/>
  <c r="L1337" i="20" s="1"/>
  <c r="L1338" i="20" a="1"/>
  <c r="L1338" i="20" s="1"/>
  <c r="L1339" i="20" a="1"/>
  <c r="L1339" i="20" s="1"/>
  <c r="L1340" i="20" a="1"/>
  <c r="L1340" i="20" s="1"/>
  <c r="L1341" i="20" a="1"/>
  <c r="L1341" i="20" s="1"/>
  <c r="L1342" i="20" a="1"/>
  <c r="L1342" i="20"/>
  <c r="L1343" i="20" a="1"/>
  <c r="L1343" i="20" s="1"/>
  <c r="L1344" i="20" a="1"/>
  <c r="L1344" i="20" s="1"/>
  <c r="L1345" i="20" a="1"/>
  <c r="L1345" i="20" s="1"/>
  <c r="L1346" i="20" a="1"/>
  <c r="L1346" i="20" s="1"/>
  <c r="L1347" i="20" a="1"/>
  <c r="L1347" i="20" s="1"/>
  <c r="L1348" i="20" a="1"/>
  <c r="L1348" i="20" s="1"/>
  <c r="L1349" i="20" a="1"/>
  <c r="L1349" i="20" s="1"/>
  <c r="L1350" i="20" a="1"/>
  <c r="L1350" i="20" s="1"/>
  <c r="L1351" i="20" a="1"/>
  <c r="L1351" i="20" s="1"/>
  <c r="L1352" i="20" a="1"/>
  <c r="L1352" i="20" s="1"/>
  <c r="L1353" i="20" a="1"/>
  <c r="L1353" i="20" s="1"/>
  <c r="L1354" i="20" a="1"/>
  <c r="L1354" i="20" s="1"/>
  <c r="L1355" i="20" a="1"/>
  <c r="L1355" i="20" s="1"/>
  <c r="L1356" i="20" a="1"/>
  <c r="L1356" i="20" s="1"/>
  <c r="L1357" i="20" a="1"/>
  <c r="L1357" i="20" s="1"/>
  <c r="L1358" i="20" a="1"/>
  <c r="L1358" i="20" s="1"/>
  <c r="L1359" i="20" a="1"/>
  <c r="L1359" i="20"/>
  <c r="L1360" i="20" a="1"/>
  <c r="L1360" i="20" s="1"/>
  <c r="L1361" i="20" a="1"/>
  <c r="L1361" i="20" s="1"/>
  <c r="L1362" i="20" a="1"/>
  <c r="L1362" i="20" s="1"/>
  <c r="L1363" i="20" a="1"/>
  <c r="L1363" i="20" s="1"/>
  <c r="L1364" i="20" a="1"/>
  <c r="L1364" i="20" s="1"/>
  <c r="L1365" i="20" a="1"/>
  <c r="L1365" i="20"/>
  <c r="L1366" i="20" a="1"/>
  <c r="L1366" i="20" s="1"/>
  <c r="L1367" i="20" a="1"/>
  <c r="L1367" i="20" s="1"/>
  <c r="L1368" i="20" a="1"/>
  <c r="L1368" i="20" s="1"/>
  <c r="L1369" i="20" a="1"/>
  <c r="L1369" i="20" s="1"/>
  <c r="L1370" i="20" a="1"/>
  <c r="L1370" i="20" s="1"/>
  <c r="L1371" i="20" a="1"/>
  <c r="L1371" i="20"/>
  <c r="L1372" i="20" a="1"/>
  <c r="L1372" i="20" s="1"/>
  <c r="L1373" i="20" a="1"/>
  <c r="L1373" i="20" s="1"/>
  <c r="L1374" i="20" a="1"/>
  <c r="L1374" i="20" s="1"/>
  <c r="L1375" i="20" a="1"/>
  <c r="L1375" i="20" s="1"/>
  <c r="L1376" i="20" a="1"/>
  <c r="L1376" i="20" s="1"/>
  <c r="L1377" i="20" a="1"/>
  <c r="L1377" i="20" s="1"/>
  <c r="L1378" i="20" a="1"/>
  <c r="L1378" i="20" s="1"/>
  <c r="L1379" i="20" a="1"/>
  <c r="L1379" i="20" s="1"/>
  <c r="L1380" i="20" a="1"/>
  <c r="L1380" i="20" s="1"/>
  <c r="L1381" i="20" a="1"/>
  <c r="L1381" i="20" s="1"/>
  <c r="L1382" i="20" a="1"/>
  <c r="L1382" i="20"/>
  <c r="L1383" i="20" a="1"/>
  <c r="L1383" i="20"/>
  <c r="L1384" i="20" a="1"/>
  <c r="L1384" i="20" s="1"/>
  <c r="L1385" i="20" a="1"/>
  <c r="L1385" i="20" s="1"/>
  <c r="L1386" i="20" a="1"/>
  <c r="L1386" i="20" s="1"/>
  <c r="L1387" i="20" a="1"/>
  <c r="L1387" i="20" s="1"/>
  <c r="L1388" i="20" a="1"/>
  <c r="L1388" i="20" s="1"/>
  <c r="L1389" i="20" a="1"/>
  <c r="L1389" i="20" s="1"/>
  <c r="L1390" i="20" a="1"/>
  <c r="L1390" i="20" s="1"/>
  <c r="L1391" i="20" a="1"/>
  <c r="L1391" i="20" s="1"/>
  <c r="L1392" i="20" a="1"/>
  <c r="L1392" i="20" s="1"/>
  <c r="L1393" i="20" a="1"/>
  <c r="L1393" i="20" s="1"/>
  <c r="L1394" i="20" a="1"/>
  <c r="L1394" i="20" s="1"/>
  <c r="L1395" i="20" a="1"/>
  <c r="L1395" i="20" s="1"/>
  <c r="L1396" i="20" a="1"/>
  <c r="L1396" i="20" s="1"/>
  <c r="L1397" i="20" a="1"/>
  <c r="L1397" i="20"/>
  <c r="L1398" i="20" a="1"/>
  <c r="L1398" i="20" s="1"/>
  <c r="L1399" i="20" a="1"/>
  <c r="L1399" i="20" s="1"/>
  <c r="L1400" i="20" a="1"/>
  <c r="L1400" i="20" s="1"/>
  <c r="L1401" i="20" a="1"/>
  <c r="L1401" i="20" s="1"/>
  <c r="L1402" i="20" a="1"/>
  <c r="L1402" i="20" s="1"/>
  <c r="L1403" i="20" a="1"/>
  <c r="L1403" i="20" s="1"/>
  <c r="L1404" i="20" a="1"/>
  <c r="L1404" i="20" s="1"/>
  <c r="L1405" i="20" a="1"/>
  <c r="L1405" i="20" s="1"/>
  <c r="L1406" i="20" a="1"/>
  <c r="L1406" i="20"/>
  <c r="L1407" i="20" a="1"/>
  <c r="L1407" i="20" s="1"/>
  <c r="L1408" i="20" a="1"/>
  <c r="L1408" i="20" s="1"/>
  <c r="L1409" i="20" a="1"/>
  <c r="L1409" i="20" s="1"/>
  <c r="L1410" i="20" a="1"/>
  <c r="L1410" i="20" s="1"/>
  <c r="L1411" i="20" a="1"/>
  <c r="L1411" i="20" s="1"/>
  <c r="L1412" i="20" a="1"/>
  <c r="L1412" i="20" s="1"/>
  <c r="L1413" i="20" a="1"/>
  <c r="L1413" i="20" s="1"/>
  <c r="L1414" i="20" a="1"/>
  <c r="L1414" i="20" s="1"/>
  <c r="L1415" i="20" a="1"/>
  <c r="L1415" i="20" s="1"/>
  <c r="L1416" i="20" a="1"/>
  <c r="L1416" i="20" s="1"/>
  <c r="L1417" i="20" a="1"/>
  <c r="L1417" i="20" s="1"/>
  <c r="L1418" i="20" a="1"/>
  <c r="L1418" i="20" s="1"/>
  <c r="L1419" i="20" a="1"/>
  <c r="L1419" i="20" s="1"/>
  <c r="L1420" i="20" a="1"/>
  <c r="L1420" i="20" s="1"/>
  <c r="L1421" i="20" a="1"/>
  <c r="L1421" i="20" s="1"/>
  <c r="L1422" i="20" a="1"/>
  <c r="L1422" i="20" s="1"/>
  <c r="L1423" i="20" a="1"/>
  <c r="L1423" i="20"/>
  <c r="L1424" i="20" a="1"/>
  <c r="L1424" i="20" s="1"/>
  <c r="L1425" i="20" a="1"/>
  <c r="L1425" i="20" s="1"/>
  <c r="L1426" i="20" a="1"/>
  <c r="L1426" i="20" s="1"/>
  <c r="L1427" i="20" a="1"/>
  <c r="L1427" i="20" s="1"/>
  <c r="L1428" i="20" a="1"/>
  <c r="L1428" i="20" s="1"/>
  <c r="L1429" i="20" a="1"/>
  <c r="L1429" i="20" s="1"/>
  <c r="L1430" i="20" a="1"/>
  <c r="L1430" i="20" s="1"/>
  <c r="L1431" i="20" a="1"/>
  <c r="L1431" i="20" s="1"/>
  <c r="L1432" i="20" a="1"/>
  <c r="L1432" i="20" s="1"/>
  <c r="L1433" i="20" a="1"/>
  <c r="L1433" i="20" s="1"/>
  <c r="L1434" i="20" a="1"/>
  <c r="L1434" i="20" s="1"/>
  <c r="L1435" i="20" a="1"/>
  <c r="L1435" i="20" s="1"/>
  <c r="L1436" i="20" a="1"/>
  <c r="L1436" i="20" s="1"/>
  <c r="L1437" i="20" a="1"/>
  <c r="L1437" i="20"/>
  <c r="L1438" i="20" a="1"/>
  <c r="L1438" i="20" s="1"/>
  <c r="L1439" i="20" a="1"/>
  <c r="L1439" i="20" s="1"/>
  <c r="L1440" i="20" a="1"/>
  <c r="L1440" i="20" s="1"/>
  <c r="L1441" i="20" a="1"/>
  <c r="L1441" i="20" s="1"/>
  <c r="L1442" i="20" a="1"/>
  <c r="L1442" i="20" s="1"/>
  <c r="L1443" i="20" a="1"/>
  <c r="L1443" i="20" s="1"/>
  <c r="L1444" i="20" a="1"/>
  <c r="L1444" i="20" s="1"/>
  <c r="L1445" i="20" a="1"/>
  <c r="L1445" i="20" s="1"/>
  <c r="L1446" i="20" a="1"/>
  <c r="L1446" i="20"/>
  <c r="L1447" i="20" a="1"/>
  <c r="L1447" i="20" s="1"/>
  <c r="L1448" i="20" a="1"/>
  <c r="L1448" i="20" s="1"/>
  <c r="L1449" i="20" a="1"/>
  <c r="L1449" i="20"/>
  <c r="L1450" i="20" a="1"/>
  <c r="L1450" i="20" s="1"/>
  <c r="L1451" i="20" a="1"/>
  <c r="L1451" i="20" s="1"/>
  <c r="L1452" i="20" a="1"/>
  <c r="L1452" i="20" s="1"/>
  <c r="L1453" i="20" a="1"/>
  <c r="L1453" i="20" s="1"/>
  <c r="L1454" i="20" a="1"/>
  <c r="L1454" i="20" s="1"/>
  <c r="L1455" i="20" a="1"/>
  <c r="L1455" i="20" s="1"/>
  <c r="L1456" i="20" a="1"/>
  <c r="L1456" i="20" s="1"/>
  <c r="L1457" i="20" a="1"/>
  <c r="L1457" i="20" s="1"/>
  <c r="L1458" i="20" a="1"/>
  <c r="L1458" i="20"/>
  <c r="L1459" i="20" a="1"/>
  <c r="L1459" i="20" s="1"/>
  <c r="L1460" i="20" a="1"/>
  <c r="L1460" i="20" s="1"/>
  <c r="L1461" i="20" a="1"/>
  <c r="L1461" i="20" s="1"/>
  <c r="L1462" i="20" a="1"/>
  <c r="L1462" i="20" s="1"/>
  <c r="L1463" i="20" a="1"/>
  <c r="L1463" i="20" s="1"/>
  <c r="L1464" i="20" a="1"/>
  <c r="L1464" i="20" s="1"/>
  <c r="L1465" i="20" a="1"/>
  <c r="L1465" i="20" s="1"/>
  <c r="L1466" i="20" a="1"/>
  <c r="L1466" i="20" s="1"/>
  <c r="L1467" i="20" a="1"/>
  <c r="L1467" i="20"/>
  <c r="L1468" i="20" a="1"/>
  <c r="L1468" i="20" s="1"/>
  <c r="L1469" i="20" a="1"/>
  <c r="L1469" i="20"/>
  <c r="L1470" i="20" a="1"/>
  <c r="L1470" i="20" s="1"/>
  <c r="L1471" i="20" a="1"/>
  <c r="L1471" i="20" s="1"/>
  <c r="L1472" i="20" a="1"/>
  <c r="L1472" i="20" s="1"/>
  <c r="L1473" i="20" a="1"/>
  <c r="L1473" i="20" s="1"/>
  <c r="L1474" i="20" a="1"/>
  <c r="L1474" i="20" s="1"/>
  <c r="L1475" i="20" a="1"/>
  <c r="L1475" i="20" s="1"/>
  <c r="L1476" i="20" a="1"/>
  <c r="L1476" i="20" s="1"/>
  <c r="L1477" i="20" a="1"/>
  <c r="L1477" i="20" s="1"/>
  <c r="L1478" i="20" a="1"/>
  <c r="L1478" i="20"/>
  <c r="L1479" i="20" a="1"/>
  <c r="L1479" i="20"/>
  <c r="L1480" i="20" a="1"/>
  <c r="L1480" i="20" s="1"/>
  <c r="L1481" i="20" a="1"/>
  <c r="L1481" i="20"/>
  <c r="L1482" i="20" a="1"/>
  <c r="L1482" i="20" s="1"/>
  <c r="L1483" i="20" a="1"/>
  <c r="L1483" i="20" s="1"/>
  <c r="L1484" i="20" a="1"/>
  <c r="L1484" i="20" s="1"/>
  <c r="L1485" i="20" a="1"/>
  <c r="L1485" i="20" s="1"/>
  <c r="L1486" i="20" a="1"/>
  <c r="L1486" i="20" s="1"/>
  <c r="L1487" i="20" a="1"/>
  <c r="L1487" i="20"/>
  <c r="L1488" i="20" a="1"/>
  <c r="L1488" i="20" s="1"/>
  <c r="L1489" i="20" a="1"/>
  <c r="L1489" i="20" s="1"/>
  <c r="L1490" i="20" a="1"/>
  <c r="L1490" i="20" s="1"/>
  <c r="L1491" i="20" a="1"/>
  <c r="L1491" i="20" s="1"/>
  <c r="L1492" i="20" a="1"/>
  <c r="L1492" i="20" s="1"/>
  <c r="L1493" i="20" a="1"/>
  <c r="L1493" i="20"/>
  <c r="L1494" i="20" a="1"/>
  <c r="L1494" i="20" s="1"/>
  <c r="L1495" i="20" a="1"/>
  <c r="L1495" i="20" s="1"/>
  <c r="L1496" i="20" a="1"/>
  <c r="L1496" i="20" s="1"/>
  <c r="L1497" i="20" a="1"/>
  <c r="L1497" i="20" s="1"/>
  <c r="L1498" i="20" a="1"/>
  <c r="L1498" i="20" s="1"/>
  <c r="L1499" i="20" a="1"/>
  <c r="L1499" i="20"/>
  <c r="L1500" i="20" a="1"/>
  <c r="L1500" i="20" s="1"/>
  <c r="L1501" i="20" a="1"/>
  <c r="L1501" i="20"/>
  <c r="L1502" i="20" a="1"/>
  <c r="L1502" i="20"/>
  <c r="L1503" i="20" a="1"/>
  <c r="L1503" i="20" s="1"/>
  <c r="L1504" i="20" a="1"/>
  <c r="L1504" i="20" s="1"/>
  <c r="L1505" i="20" a="1"/>
  <c r="L1505" i="20" s="1"/>
  <c r="L1506" i="20" a="1"/>
  <c r="L1506" i="20" s="1"/>
  <c r="L1507" i="20" a="1"/>
  <c r="L1507" i="20"/>
  <c r="L1508" i="20" a="1"/>
  <c r="L1508" i="20" s="1"/>
  <c r="L1509" i="20" a="1"/>
  <c r="L1509" i="20" s="1"/>
  <c r="L1510" i="20" a="1"/>
  <c r="L1510" i="20"/>
  <c r="L1511" i="20" a="1"/>
  <c r="L1511" i="20" s="1"/>
  <c r="L1512" i="20" a="1"/>
  <c r="L1512" i="20" s="1"/>
  <c r="L1513" i="20" a="1"/>
  <c r="L1513" i="20" s="1"/>
  <c r="L1514" i="20" a="1"/>
  <c r="L1514" i="20" s="1"/>
  <c r="L1515" i="20" a="1"/>
  <c r="L1515" i="20" s="1"/>
  <c r="L1516" i="20" a="1"/>
  <c r="L1516" i="20" s="1"/>
  <c r="L1517" i="20" a="1"/>
  <c r="L1517" i="20" s="1"/>
  <c r="L1518" i="20" a="1"/>
  <c r="L1518" i="20" s="1"/>
  <c r="L1519" i="20" a="1"/>
  <c r="L1519" i="20"/>
  <c r="L1520" i="20" a="1"/>
  <c r="L1520" i="20" s="1"/>
  <c r="L1521" i="20" a="1"/>
  <c r="L1521" i="20" s="1"/>
  <c r="L1522" i="20" a="1"/>
  <c r="L1522" i="20"/>
  <c r="L1523" i="20" a="1"/>
  <c r="L1523" i="20" s="1"/>
  <c r="L1524" i="20" a="1"/>
  <c r="L1524" i="20" s="1"/>
  <c r="L1525" i="20" a="1"/>
  <c r="L1525" i="20" s="1"/>
  <c r="L1526" i="20" a="1"/>
  <c r="L1526" i="20" s="1"/>
  <c r="L1527" i="20" a="1"/>
  <c r="L1527" i="20" s="1"/>
  <c r="L1528" i="20" a="1"/>
  <c r="L1528" i="20" s="1"/>
  <c r="L1529" i="20" a="1"/>
  <c r="L1529" i="20" s="1"/>
  <c r="L1530" i="20" a="1"/>
  <c r="L1530" i="20" s="1"/>
  <c r="L1531" i="20" a="1"/>
  <c r="L1531" i="20" s="1"/>
  <c r="L1532" i="20" a="1"/>
  <c r="L1532" i="20" s="1"/>
  <c r="L1533" i="20" a="1"/>
  <c r="L1533" i="20"/>
  <c r="L1534" i="20" a="1"/>
  <c r="L1534" i="20" s="1"/>
  <c r="L1535" i="20" a="1"/>
  <c r="L1535" i="20" s="1"/>
  <c r="L1536" i="20" a="1"/>
  <c r="L1536" i="20" s="1"/>
  <c r="L1537" i="20" a="1"/>
  <c r="L1537" i="20" s="1"/>
  <c r="L1538" i="20" a="1"/>
  <c r="L1538" i="20" s="1"/>
  <c r="L1539" i="20" a="1"/>
  <c r="L1539" i="20"/>
  <c r="L1540" i="20" a="1"/>
  <c r="L1540" i="20" s="1"/>
  <c r="L1541" i="20" a="1"/>
  <c r="L1541" i="20" s="1"/>
  <c r="L1542" i="20" a="1"/>
  <c r="L1542" i="20"/>
  <c r="L1543" i="20" a="1"/>
  <c r="L1543" i="20"/>
  <c r="L1544" i="20" a="1"/>
  <c r="L1544" i="20" s="1"/>
  <c r="L1545" i="20" a="1"/>
  <c r="L1545" i="20"/>
  <c r="L1546" i="20" a="1"/>
  <c r="L1546" i="20" s="1"/>
  <c r="L1547" i="20" a="1"/>
  <c r="L1547" i="20" s="1"/>
  <c r="L1548" i="20" a="1"/>
  <c r="L1548" i="20" s="1"/>
  <c r="L1549" i="20" a="1"/>
  <c r="L1549" i="20" s="1"/>
  <c r="L1550" i="20" a="1"/>
  <c r="L1550" i="20" s="1"/>
  <c r="L1551" i="20" a="1"/>
  <c r="L1551" i="20"/>
  <c r="L1552" i="20" a="1"/>
  <c r="L1552" i="20" s="1"/>
  <c r="L1553" i="20" a="1"/>
  <c r="L1553" i="20" s="1"/>
  <c r="L1554" i="20" a="1"/>
  <c r="L1554" i="20" s="1"/>
  <c r="L1555" i="20" a="1"/>
  <c r="L1555" i="20" s="1"/>
  <c r="L1556" i="20" a="1"/>
  <c r="L1556" i="20" s="1"/>
  <c r="L1557" i="20" a="1"/>
  <c r="L1557" i="20"/>
  <c r="L1558" i="20" a="1"/>
  <c r="L1558" i="20" s="1"/>
  <c r="L1559" i="20" a="1"/>
  <c r="L1559" i="20" s="1"/>
  <c r="L1560" i="20" a="1"/>
  <c r="L1560" i="20" s="1"/>
  <c r="L1561" i="20" a="1"/>
  <c r="L1561" i="20" s="1"/>
  <c r="L1562" i="20" a="1"/>
  <c r="L1562" i="20" s="1"/>
  <c r="L1563" i="20" a="1"/>
  <c r="L1563" i="20" s="1"/>
  <c r="L1564" i="20" a="1"/>
  <c r="L1564" i="20" s="1"/>
  <c r="L1565" i="20" a="1"/>
  <c r="L1565" i="20" s="1"/>
  <c r="L1566" i="20" a="1"/>
  <c r="L1566" i="20" s="1"/>
  <c r="L1567" i="20" a="1"/>
  <c r="L1567" i="20" s="1"/>
  <c r="L1568" i="20" a="1"/>
  <c r="L1568" i="20" s="1"/>
  <c r="L1569" i="20" a="1"/>
  <c r="L1569" i="20" s="1"/>
  <c r="L1570" i="20" a="1"/>
  <c r="L1570" i="20" s="1"/>
  <c r="L1571" i="20" a="1"/>
  <c r="L1571" i="20" s="1"/>
  <c r="L1572" i="20" a="1"/>
  <c r="L1572" i="20" s="1"/>
  <c r="L1573" i="20" a="1"/>
  <c r="L1573" i="20" s="1"/>
  <c r="L1574" i="20" a="1"/>
  <c r="L1574" i="20"/>
  <c r="L1575" i="20" a="1"/>
  <c r="L1575" i="20" s="1"/>
  <c r="L1576" i="20" a="1"/>
  <c r="L1576" i="20" s="1"/>
  <c r="L1577" i="20" a="1"/>
  <c r="L1577" i="20" s="1"/>
  <c r="L1578" i="20" a="1"/>
  <c r="L1578" i="20" s="1"/>
  <c r="L1579" i="20" a="1"/>
  <c r="L1579" i="20" s="1"/>
  <c r="L1580" i="20" a="1"/>
  <c r="L1580" i="20" s="1"/>
  <c r="L1581" i="20" a="1"/>
  <c r="L1581" i="20" s="1"/>
  <c r="L1582" i="20" a="1"/>
  <c r="L1582" i="20" s="1"/>
  <c r="L1583" i="20" a="1"/>
  <c r="L1583" i="20" s="1"/>
  <c r="L1584" i="20" a="1"/>
  <c r="L1584" i="20" s="1"/>
  <c r="L1585" i="20" a="1"/>
  <c r="L1585" i="20" s="1"/>
  <c r="L1586" i="20" a="1"/>
  <c r="L1586" i="20"/>
  <c r="L1587" i="20" a="1"/>
  <c r="L1587" i="20" s="1"/>
  <c r="L1588" i="20" a="1"/>
  <c r="L1588" i="20" s="1"/>
  <c r="L1589" i="20" a="1"/>
  <c r="L1589" i="20" s="1"/>
  <c r="L1590" i="20" a="1"/>
  <c r="L1590" i="20" s="1"/>
  <c r="L1591" i="20" a="1"/>
  <c r="L1591" i="20" s="1"/>
  <c r="L1592" i="20" a="1"/>
  <c r="L1592" i="20" s="1"/>
  <c r="L1593" i="20" a="1"/>
  <c r="L1593" i="20" s="1"/>
  <c r="L1594" i="20" a="1"/>
  <c r="L1594" i="20" s="1"/>
  <c r="L1595" i="20" a="1"/>
  <c r="L1595" i="20"/>
  <c r="L1596" i="20" a="1"/>
  <c r="L1596" i="20" s="1"/>
  <c r="L1597" i="20" a="1"/>
  <c r="L1597" i="20"/>
  <c r="L1598" i="20" a="1"/>
  <c r="L1598" i="20"/>
  <c r="L1599" i="20" a="1"/>
  <c r="L1599" i="20" s="1"/>
  <c r="L1600" i="20" a="1"/>
  <c r="L1600" i="20" s="1"/>
  <c r="L1601" i="20" a="1"/>
  <c r="L1601" i="20" s="1"/>
  <c r="L1602" i="20" a="1"/>
  <c r="L1602" i="20" s="1"/>
  <c r="L1603" i="20" a="1"/>
  <c r="L1603" i="20"/>
  <c r="L1604" i="20" a="1"/>
  <c r="L1604" i="20" s="1"/>
  <c r="L1605" i="20" a="1"/>
  <c r="L1605" i="20" s="1"/>
  <c r="L1606" i="20" a="1"/>
  <c r="L1606" i="20" s="1"/>
  <c r="L1607" i="20" a="1"/>
  <c r="L1607" i="20" s="1"/>
  <c r="L1608" i="20" a="1"/>
  <c r="L1608" i="20" s="1"/>
  <c r="L1609" i="20" a="1"/>
  <c r="L1609" i="20" s="1"/>
  <c r="L1610" i="20" a="1"/>
  <c r="L1610" i="20" s="1"/>
  <c r="L1611" i="20" a="1"/>
  <c r="L1611" i="20" s="1"/>
  <c r="L1612" i="20" a="1"/>
  <c r="L1612" i="20" s="1"/>
  <c r="L1613" i="20" a="1"/>
  <c r="L1613" i="20" s="1"/>
  <c r="L1614" i="20" a="1"/>
  <c r="L1614" i="20" s="1"/>
  <c r="L1615" i="20" a="1"/>
  <c r="L1615" i="20"/>
  <c r="L1616" i="20" a="1"/>
  <c r="L1616" i="20" s="1"/>
  <c r="L1617" i="20" a="1"/>
  <c r="L1617" i="20" s="1"/>
  <c r="L1618" i="20" a="1"/>
  <c r="L1618" i="20" s="1"/>
  <c r="L1619" i="20" a="1"/>
  <c r="L1619" i="20" s="1"/>
  <c r="L1620" i="20" a="1"/>
  <c r="L1620" i="20" s="1"/>
  <c r="L1621" i="20" a="1"/>
  <c r="L1621" i="20"/>
  <c r="L1622" i="20" a="1"/>
  <c r="L1622" i="20" s="1"/>
  <c r="L1623" i="20" a="1"/>
  <c r="L1623" i="20" s="1"/>
  <c r="L1624" i="20" a="1"/>
  <c r="L1624" i="20" s="1"/>
  <c r="L1625" i="20" a="1"/>
  <c r="L1625" i="20" s="1"/>
  <c r="L1626" i="20" a="1"/>
  <c r="L1626" i="20" s="1"/>
  <c r="L1627" i="20" a="1"/>
  <c r="L1627" i="20" s="1"/>
  <c r="L1628" i="20" a="1"/>
  <c r="L1628" i="20" s="1"/>
  <c r="L1629" i="20" a="1"/>
  <c r="L1629" i="20"/>
  <c r="L1630" i="20" a="1"/>
  <c r="L1630" i="20" s="1"/>
  <c r="L1631" i="20" a="1"/>
  <c r="L1631" i="20" s="1"/>
  <c r="L1632" i="20" a="1"/>
  <c r="L1632" i="20" s="1"/>
  <c r="L1633" i="20" a="1"/>
  <c r="L1633" i="20" s="1"/>
  <c r="L1634" i="20" a="1"/>
  <c r="L1634" i="20" s="1"/>
  <c r="L1635" i="20" a="1"/>
  <c r="L1635" i="20" s="1"/>
  <c r="L1636" i="20" a="1"/>
  <c r="L1636" i="20" s="1"/>
  <c r="L1637" i="20" a="1"/>
  <c r="L1637" i="20" s="1"/>
  <c r="L1638" i="20" a="1"/>
  <c r="L1638" i="20"/>
  <c r="L1639" i="20" a="1"/>
  <c r="L1639" i="20" s="1"/>
  <c r="L1640" i="20" a="1"/>
  <c r="L1640" i="20" s="1"/>
  <c r="L1641" i="20" a="1"/>
  <c r="L1641" i="20"/>
  <c r="L1642" i="20" a="1"/>
  <c r="L1642" i="20" s="1"/>
  <c r="L1643" i="20" a="1"/>
  <c r="L1643" i="20" s="1"/>
  <c r="L1644" i="20" a="1"/>
  <c r="L1644" i="20" s="1"/>
  <c r="L1645" i="20" a="1"/>
  <c r="L1645" i="20" s="1"/>
  <c r="L1646" i="20" a="1"/>
  <c r="L1646" i="20" s="1"/>
  <c r="L1647" i="20" a="1"/>
  <c r="L1647" i="20" s="1"/>
  <c r="L1648" i="20" a="1"/>
  <c r="L1648" i="20" s="1"/>
  <c r="L1649" i="20" a="1"/>
  <c r="L1649" i="20" s="1"/>
  <c r="L1650" i="20" a="1"/>
  <c r="L1650" i="20"/>
  <c r="L1651" i="20" a="1"/>
  <c r="L1651" i="20" s="1"/>
  <c r="L1652" i="20" a="1"/>
  <c r="L1652" i="20" s="1"/>
  <c r="L1653" i="20" a="1"/>
  <c r="L1653" i="20" s="1"/>
  <c r="L1654" i="20" a="1"/>
  <c r="L1654" i="20" s="1"/>
  <c r="L1655" i="20" a="1"/>
  <c r="L1655" i="20" s="1"/>
  <c r="L1656" i="20" a="1"/>
  <c r="L1656" i="20" s="1"/>
  <c r="L1657" i="20" a="1"/>
  <c r="L1657" i="20" s="1"/>
  <c r="L1658" i="20" a="1"/>
  <c r="L1658" i="20" s="1"/>
  <c r="L1659" i="20" a="1"/>
  <c r="L1659" i="20"/>
  <c r="L1660" i="20" a="1"/>
  <c r="L1660" i="20" s="1"/>
  <c r="L1661" i="20" a="1"/>
  <c r="L1661" i="20" s="1"/>
  <c r="L1662" i="20" a="1"/>
  <c r="L1662" i="20"/>
  <c r="L1663" i="20" a="1"/>
  <c r="L1663" i="20" s="1"/>
  <c r="L1664" i="20" a="1"/>
  <c r="L1664" i="20" s="1"/>
  <c r="L1665" i="20" a="1"/>
  <c r="L1665" i="20" s="1"/>
  <c r="L1666" i="20" a="1"/>
  <c r="L1666" i="20" s="1"/>
  <c r="L1667" i="20" a="1"/>
  <c r="L1667" i="20" s="1"/>
  <c r="L1668" i="20" a="1"/>
  <c r="L1668" i="20" s="1"/>
  <c r="L1669" i="20" a="1"/>
  <c r="L1669" i="20" s="1"/>
  <c r="L1670" i="20" a="1"/>
  <c r="L1670" i="20"/>
  <c r="L1671" i="20" a="1"/>
  <c r="L1671" i="20"/>
  <c r="L1672" i="20" a="1"/>
  <c r="L1672" i="20" s="1"/>
  <c r="L1673" i="20" a="1"/>
  <c r="L1673" i="20" s="1"/>
  <c r="L1674" i="20" a="1"/>
  <c r="L1674" i="20" s="1"/>
  <c r="L1675" i="20" a="1"/>
  <c r="L1675" i="20" s="1"/>
  <c r="L1676" i="20" a="1"/>
  <c r="L1676" i="20" s="1"/>
  <c r="L1677" i="20" a="1"/>
  <c r="L1677" i="20" s="1"/>
  <c r="L1678" i="20" a="1"/>
  <c r="L1678" i="20" s="1"/>
  <c r="L1679" i="20" a="1"/>
  <c r="L1679" i="20"/>
  <c r="L1680" i="20" a="1"/>
  <c r="L1680" i="20" s="1"/>
  <c r="L1681" i="20" a="1"/>
  <c r="L1681" i="20" s="1"/>
  <c r="L1682" i="20" a="1"/>
  <c r="L1682" i="20" s="1"/>
  <c r="L1683" i="20" a="1"/>
  <c r="L1683" i="20" s="1"/>
  <c r="L1684" i="20" a="1"/>
  <c r="L1684" i="20" s="1"/>
  <c r="L1685" i="20" a="1"/>
  <c r="L1685" i="20"/>
  <c r="L1686" i="20" a="1"/>
  <c r="L1686" i="20" s="1"/>
  <c r="L1687" i="20" a="1"/>
  <c r="L1687" i="20" s="1"/>
  <c r="L1688" i="20" a="1"/>
  <c r="L1688" i="20" s="1"/>
  <c r="L1689" i="20" a="1"/>
  <c r="L1689" i="20" s="1"/>
  <c r="L1690" i="20" a="1"/>
  <c r="L1690" i="20" s="1"/>
  <c r="L1691" i="20" a="1"/>
  <c r="L1691" i="20" s="1"/>
  <c r="L1692" i="20" a="1"/>
  <c r="L1692" i="20" s="1"/>
  <c r="L1693" i="20" a="1"/>
  <c r="L1693" i="20" s="1"/>
  <c r="L1694" i="20" a="1"/>
  <c r="L1694" i="20" s="1"/>
  <c r="L1695" i="20" a="1"/>
  <c r="L1695" i="20" s="1"/>
  <c r="L1696" i="20" a="1"/>
  <c r="L1696" i="20" s="1"/>
  <c r="L1697" i="20" a="1"/>
  <c r="L1697" i="20" s="1"/>
  <c r="L1698" i="20" a="1"/>
  <c r="L1698" i="20" s="1"/>
  <c r="L1699" i="20" a="1"/>
  <c r="L1699" i="20" s="1"/>
  <c r="L1700" i="20" a="1"/>
  <c r="L1700" i="20" s="1"/>
  <c r="L1701" i="20" a="1"/>
  <c r="L1701" i="20" s="1"/>
  <c r="L1702" i="20" a="1"/>
  <c r="L1702" i="20" s="1"/>
  <c r="L1703" i="20" a="1"/>
  <c r="L1703" i="20" s="1"/>
  <c r="L1704" i="20" a="1"/>
  <c r="L1704" i="20" s="1"/>
  <c r="L1705" i="20" a="1"/>
  <c r="L1705" i="20" s="1"/>
  <c r="L1706" i="20" a="1"/>
  <c r="L1706" i="20" s="1"/>
  <c r="L1707" i="20" a="1"/>
  <c r="L1707" i="20" s="1"/>
  <c r="L1708" i="20" a="1"/>
  <c r="L1708" i="20" s="1"/>
  <c r="L1709" i="20" a="1"/>
  <c r="L1709" i="20" s="1"/>
  <c r="L1710" i="20" a="1"/>
  <c r="L1710" i="20" s="1"/>
  <c r="L1711" i="20" a="1"/>
  <c r="L1711" i="20" s="1"/>
  <c r="L1712" i="20" a="1"/>
  <c r="L1712" i="20" s="1"/>
  <c r="L1713" i="20" a="1"/>
  <c r="L1713" i="20" s="1"/>
  <c r="L1714" i="20" a="1"/>
  <c r="L1714" i="20" s="1"/>
  <c r="L1715" i="20" a="1"/>
  <c r="L1715" i="20" s="1"/>
  <c r="L1716" i="20" a="1"/>
  <c r="L1716" i="20" s="1"/>
  <c r="L1717" i="20" a="1"/>
  <c r="L1717" i="20" s="1"/>
  <c r="L1718" i="20" a="1"/>
  <c r="L1718" i="20" s="1"/>
  <c r="L1719" i="20" a="1"/>
  <c r="L1719" i="20" s="1"/>
  <c r="L1720" i="20" a="1"/>
  <c r="L1720" i="20" s="1"/>
  <c r="L1721" i="20" a="1"/>
  <c r="L1721" i="20" s="1"/>
  <c r="L1722" i="20" a="1"/>
  <c r="L1722" i="20" s="1"/>
  <c r="L1723" i="20" a="1"/>
  <c r="L1723" i="20"/>
  <c r="L1724" i="20" a="1"/>
  <c r="L1724" i="20" s="1"/>
  <c r="L1725" i="20" a="1"/>
  <c r="L1725" i="20"/>
  <c r="L1726" i="20" a="1"/>
  <c r="L1726" i="20" s="1"/>
  <c r="L1727" i="20" a="1"/>
  <c r="L1727" i="20" s="1"/>
  <c r="L1728" i="20" a="1"/>
  <c r="L1728" i="20" s="1"/>
  <c r="L1729" i="20" a="1"/>
  <c r="L1729" i="20" s="1"/>
  <c r="L1730" i="20" a="1"/>
  <c r="L1730" i="20" s="1"/>
  <c r="L1731" i="20" a="1"/>
  <c r="L1731" i="20" s="1"/>
  <c r="L1732" i="20" a="1"/>
  <c r="L1732" i="20" s="1"/>
  <c r="L1733" i="20" a="1"/>
  <c r="L1733" i="20" s="1"/>
  <c r="L1734" i="20" a="1"/>
  <c r="L1734" i="20"/>
  <c r="L1735" i="20" a="1"/>
  <c r="L1735" i="20"/>
  <c r="L1736" i="20" a="1"/>
  <c r="L1736" i="20" s="1"/>
  <c r="L1737" i="20" a="1"/>
  <c r="L1737" i="20"/>
  <c r="L1738" i="20" a="1"/>
  <c r="L1738" i="20" s="1"/>
  <c r="L1739" i="20" a="1"/>
  <c r="L1739" i="20" s="1"/>
  <c r="L1740" i="20" a="1"/>
  <c r="L1740" i="20" s="1"/>
  <c r="L1741" i="20" a="1"/>
  <c r="L1741" i="20" s="1"/>
  <c r="L1742" i="20" a="1"/>
  <c r="L1742" i="20" s="1"/>
  <c r="L1743" i="20" a="1"/>
  <c r="L1743" i="20" s="1"/>
  <c r="L1744" i="20" a="1"/>
  <c r="L1744" i="20" s="1"/>
  <c r="L1745" i="20" a="1"/>
  <c r="L1745" i="20" s="1"/>
  <c r="L1746" i="20" a="1"/>
  <c r="L1746" i="20"/>
  <c r="L1747" i="20" a="1"/>
  <c r="L1747" i="20" s="1"/>
  <c r="L1748" i="20" a="1"/>
  <c r="L1748" i="20" s="1"/>
  <c r="L1749" i="20" a="1"/>
  <c r="L1749" i="20" s="1"/>
  <c r="L1750" i="20" a="1"/>
  <c r="L1750" i="20" s="1"/>
  <c r="L1751" i="20" a="1"/>
  <c r="L1751" i="20" s="1"/>
  <c r="L1752" i="20" a="1"/>
  <c r="L1752" i="20" s="1"/>
  <c r="L1753" i="20" a="1"/>
  <c r="L1753" i="20" s="1"/>
  <c r="L1754" i="20" a="1"/>
  <c r="L1754" i="20" s="1"/>
  <c r="L1755" i="20" a="1"/>
  <c r="L1755" i="20" s="1"/>
  <c r="L1756" i="20" a="1"/>
  <c r="L1756" i="20" s="1"/>
  <c r="L1757" i="20" a="1"/>
  <c r="L1757" i="20" s="1"/>
  <c r="L1758" i="20" a="1"/>
  <c r="L1758" i="20"/>
  <c r="L1759" i="20" a="1"/>
  <c r="L1759" i="20" s="1"/>
  <c r="L1760" i="20" a="1"/>
  <c r="L1760" i="20" s="1"/>
  <c r="L1761" i="20" a="1"/>
  <c r="L1761" i="20" s="1"/>
  <c r="L1762" i="20" a="1"/>
  <c r="L1762" i="20" s="1"/>
  <c r="L1763" i="20" a="1"/>
  <c r="L1763" i="20" s="1"/>
  <c r="L1764" i="20" a="1"/>
  <c r="L1764" i="20" s="1"/>
  <c r="L1765" i="20" a="1"/>
  <c r="L1765" i="20" s="1"/>
  <c r="L1766" i="20" a="1"/>
  <c r="L1766" i="20" s="1"/>
  <c r="L1767" i="20" a="1"/>
  <c r="L1767" i="20" s="1"/>
  <c r="L1768" i="20" a="1"/>
  <c r="L1768" i="20" s="1"/>
  <c r="L1769" i="20" a="1"/>
  <c r="L1769" i="20" s="1"/>
  <c r="L1770" i="20" a="1"/>
  <c r="L1770" i="20" s="1"/>
  <c r="L1771" i="20" a="1"/>
  <c r="L1771" i="20" s="1"/>
  <c r="L1772" i="20" a="1"/>
  <c r="L1772" i="20" s="1"/>
  <c r="L1773" i="20" a="1"/>
  <c r="L1773" i="20" s="1"/>
  <c r="L1774" i="20" a="1"/>
  <c r="L1774" i="20" s="1"/>
  <c r="L1775" i="20" a="1"/>
  <c r="L1775" i="20"/>
  <c r="L1776" i="20" a="1"/>
  <c r="L1776" i="20" s="1"/>
  <c r="L1777" i="20" a="1"/>
  <c r="L1777" i="20" s="1"/>
  <c r="L1778" i="20" a="1"/>
  <c r="L1778" i="20" s="1"/>
  <c r="L1779" i="20" a="1"/>
  <c r="L1779" i="20" s="1"/>
  <c r="L1780" i="20" a="1"/>
  <c r="L1780" i="20" s="1"/>
  <c r="L1781" i="20" a="1"/>
  <c r="L1781" i="20"/>
  <c r="L1782" i="20" a="1"/>
  <c r="L1782" i="20" s="1"/>
  <c r="L1783" i="20" a="1"/>
  <c r="L1783" i="20" s="1"/>
  <c r="L1784" i="20" a="1"/>
  <c r="L1784" i="20" s="1"/>
  <c r="L1785" i="20" a="1"/>
  <c r="L1785" i="20" s="1"/>
  <c r="L1786" i="20" a="1"/>
  <c r="L1786" i="20" s="1"/>
  <c r="L1787" i="20" a="1"/>
  <c r="L1787" i="20" s="1"/>
  <c r="L1788" i="20" a="1"/>
  <c r="L1788" i="20" s="1"/>
  <c r="L1789" i="20" a="1"/>
  <c r="L1789" i="20" s="1"/>
  <c r="L1790" i="20" a="1"/>
  <c r="L1790" i="20" s="1"/>
  <c r="L1791" i="20" a="1"/>
  <c r="L1791" i="20" s="1"/>
  <c r="L1792" i="20" a="1"/>
  <c r="L1792" i="20" s="1"/>
  <c r="L1793" i="20" a="1"/>
  <c r="L1793" i="20" s="1"/>
  <c r="L1794" i="20" a="1"/>
  <c r="L1794" i="20" s="1"/>
  <c r="L1795" i="20" a="1"/>
  <c r="L1795" i="20" s="1"/>
  <c r="L1796" i="20" a="1"/>
  <c r="L1796" i="20" s="1"/>
  <c r="L1797" i="20" a="1"/>
  <c r="L1797" i="20" s="1"/>
  <c r="L1798" i="20" a="1"/>
  <c r="L1798" i="20"/>
  <c r="L1799" i="20" a="1"/>
  <c r="L1799" i="20" s="1"/>
  <c r="L1800" i="20" a="1"/>
  <c r="L1800" i="20" s="1"/>
  <c r="L1801" i="20" a="1"/>
  <c r="L1801" i="20" s="1"/>
  <c r="L1802" i="20" a="1"/>
  <c r="L1802" i="20" s="1"/>
  <c r="L1803" i="20" a="1"/>
  <c r="L1803" i="20" s="1"/>
  <c r="L1804" i="20" a="1"/>
  <c r="L1804" i="20" s="1"/>
  <c r="L1805" i="20" a="1"/>
  <c r="L1805" i="20" s="1"/>
  <c r="L1806" i="20" a="1"/>
  <c r="L1806" i="20" s="1"/>
  <c r="L1807" i="20" a="1"/>
  <c r="L1807" i="20" s="1"/>
  <c r="L1808" i="20" a="1"/>
  <c r="L1808" i="20" s="1"/>
  <c r="L1809" i="20" a="1"/>
  <c r="L1809" i="20" s="1"/>
  <c r="L1810" i="20" a="1"/>
  <c r="L1810" i="20"/>
  <c r="L1811" i="20" a="1"/>
  <c r="L1811" i="20" s="1"/>
  <c r="L1812" i="20" a="1"/>
  <c r="L1812" i="20" s="1"/>
  <c r="L1813" i="20" a="1"/>
  <c r="L1813" i="20" s="1"/>
  <c r="L1814" i="20" a="1"/>
  <c r="L1814" i="20" s="1"/>
  <c r="L1815" i="20" a="1"/>
  <c r="L1815" i="20" s="1"/>
  <c r="L1816" i="20" a="1"/>
  <c r="L1816" i="20" s="1"/>
  <c r="L1817" i="20" a="1"/>
  <c r="L1817" i="20" s="1"/>
  <c r="L1818" i="20" a="1"/>
  <c r="L1818" i="20" s="1"/>
  <c r="L1819" i="20" a="1"/>
  <c r="L1819" i="20"/>
  <c r="L1820" i="20" a="1"/>
  <c r="L1820" i="20" s="1"/>
  <c r="L1821" i="20" a="1"/>
  <c r="L1821" i="20"/>
  <c r="L1822" i="20" a="1"/>
  <c r="L1822" i="20"/>
  <c r="L1823" i="20" a="1"/>
  <c r="L1823" i="20" s="1"/>
  <c r="L1824" i="20" a="1"/>
  <c r="L1824" i="20" s="1"/>
  <c r="L1825" i="20" a="1"/>
  <c r="L1825" i="20" s="1"/>
  <c r="L1826" i="20" a="1"/>
  <c r="L1826" i="20" s="1"/>
  <c r="L1827" i="20" a="1"/>
  <c r="L1827" i="20" s="1"/>
  <c r="L1828" i="20" a="1"/>
  <c r="L1828" i="20" s="1"/>
  <c r="L1829" i="20" a="1"/>
  <c r="L1829" i="20" s="1"/>
  <c r="L1830" i="20" a="1"/>
  <c r="L1830" i="20"/>
  <c r="L1831" i="20" a="1"/>
  <c r="L1831" i="20"/>
  <c r="L1832" i="20" a="1"/>
  <c r="L1832" i="20" s="1"/>
  <c r="L1833" i="20" a="1"/>
  <c r="L1833" i="20"/>
  <c r="L1834" i="20" a="1"/>
  <c r="L1834" i="20" s="1"/>
  <c r="L1835" i="20" a="1"/>
  <c r="L1835" i="20" s="1"/>
  <c r="L1836" i="20" a="1"/>
  <c r="L1836" i="20" s="1"/>
  <c r="L1837" i="20" a="1"/>
  <c r="L1837" i="20" s="1"/>
  <c r="L1838" i="20" a="1"/>
  <c r="L1838" i="20" s="1"/>
  <c r="L1839" i="20" a="1"/>
  <c r="L1839" i="20" s="1"/>
  <c r="L1840" i="20" a="1"/>
  <c r="L1840" i="20" s="1"/>
  <c r="L1841" i="20" a="1"/>
  <c r="L1841" i="20"/>
  <c r="L1842" i="20" a="1"/>
  <c r="L1842" i="20" s="1"/>
  <c r="L1843" i="20" a="1"/>
  <c r="L1843" i="20" s="1"/>
  <c r="L1844" i="20" a="1"/>
  <c r="L1844" i="20" s="1"/>
  <c r="L1845" i="20" a="1"/>
  <c r="L1845" i="20"/>
  <c r="L1846" i="20" a="1"/>
  <c r="L1846" i="20" s="1"/>
  <c r="L1847" i="20" a="1"/>
  <c r="L1847" i="20" s="1"/>
  <c r="L1848" i="20" a="1"/>
  <c r="L1848" i="20" s="1"/>
  <c r="L1849" i="20" a="1"/>
  <c r="L1849" i="20" s="1"/>
  <c r="L1850" i="20" a="1"/>
  <c r="L1850" i="20" s="1"/>
  <c r="L1851" i="20" a="1"/>
  <c r="L1851" i="20"/>
  <c r="L1852" i="20" a="1"/>
  <c r="L1852" i="20" s="1"/>
  <c r="L1853" i="20" a="1"/>
  <c r="L1853" i="20"/>
  <c r="L1854" i="20" a="1"/>
  <c r="L1854" i="20"/>
  <c r="L1855" i="20" a="1"/>
  <c r="L1855" i="20" s="1"/>
  <c r="L1856" i="20" a="1"/>
  <c r="L1856" i="20" s="1"/>
  <c r="L1857" i="20" a="1"/>
  <c r="L1857" i="20" s="1"/>
  <c r="L1858" i="20" a="1"/>
  <c r="L1858" i="20" s="1"/>
  <c r="L1859" i="20" a="1"/>
  <c r="L1859" i="20" s="1"/>
  <c r="L1860" i="20" a="1"/>
  <c r="L1860" i="20" s="1"/>
  <c r="L1861" i="20" a="1"/>
  <c r="L1861" i="20" s="1"/>
  <c r="L1862" i="20" a="1"/>
  <c r="L1862" i="20" s="1"/>
  <c r="L1863" i="20" a="1"/>
  <c r="L1863" i="20" s="1"/>
  <c r="L1864" i="20" a="1"/>
  <c r="L1864" i="20" s="1"/>
  <c r="L1865" i="20" a="1"/>
  <c r="L1865" i="20" s="1"/>
  <c r="L1866" i="20" a="1"/>
  <c r="L1866" i="20" s="1"/>
  <c r="L1867" i="20" a="1"/>
  <c r="L1867" i="20" s="1"/>
  <c r="L1868" i="20" a="1"/>
  <c r="L1868" i="20" s="1"/>
  <c r="L1869" i="20" a="1"/>
  <c r="L1869" i="20" s="1"/>
  <c r="L1870" i="20" a="1"/>
  <c r="L1870" i="20" s="1"/>
  <c r="L1871" i="20" a="1"/>
  <c r="L1871" i="20" s="1"/>
  <c r="L1872" i="20" a="1"/>
  <c r="L1872" i="20" s="1"/>
  <c r="L1873" i="20" a="1"/>
  <c r="L1873" i="20" s="1"/>
  <c r="L1874" i="20" a="1"/>
  <c r="L1874" i="20"/>
  <c r="L1875" i="20" a="1"/>
  <c r="L1875" i="20" s="1"/>
  <c r="L1876" i="20" a="1"/>
  <c r="L1876" i="20" s="1"/>
  <c r="L1877" i="20" a="1"/>
  <c r="L1877" i="20" s="1"/>
  <c r="L1878" i="20" a="1"/>
  <c r="L1878" i="20" s="1"/>
  <c r="L1879" i="20" a="1"/>
  <c r="L1879" i="20" s="1"/>
  <c r="L1880" i="20" a="1"/>
  <c r="L1880" i="20" s="1"/>
  <c r="L1881" i="20" a="1"/>
  <c r="L1881" i="20" s="1"/>
  <c r="L1882" i="20" a="1"/>
  <c r="L1882" i="20"/>
  <c r="L1883" i="20" a="1"/>
  <c r="L1883" i="20" s="1"/>
  <c r="L1884" i="20" a="1"/>
  <c r="L1884" i="20" s="1"/>
  <c r="L1885" i="20" a="1"/>
  <c r="L1885" i="20" s="1"/>
  <c r="L1886" i="20" a="1"/>
  <c r="L1886" i="20" s="1"/>
  <c r="L1887" i="20" a="1"/>
  <c r="L1887" i="20" s="1"/>
  <c r="L1888" i="20" a="1"/>
  <c r="L1888" i="20" s="1"/>
  <c r="L1889" i="20" a="1"/>
  <c r="L1889" i="20" s="1"/>
  <c r="L1890" i="20" a="1"/>
  <c r="L1890" i="20" s="1"/>
  <c r="L1891" i="20" a="1"/>
  <c r="L1891" i="20" s="1"/>
  <c r="L1892" i="20" a="1"/>
  <c r="L1892" i="20" s="1"/>
  <c r="L1893" i="20" a="1"/>
  <c r="L1893" i="20" s="1"/>
  <c r="L1894" i="20" a="1"/>
  <c r="L1894" i="20"/>
  <c r="L1895" i="20" a="1"/>
  <c r="L1895" i="20" s="1"/>
  <c r="L1896" i="20" a="1"/>
  <c r="L1896" i="20" s="1"/>
  <c r="L1897" i="20" a="1"/>
  <c r="L1897" i="20" s="1"/>
  <c r="L1898" i="20" a="1"/>
  <c r="L1898" i="20" s="1"/>
  <c r="L1899" i="20" a="1"/>
  <c r="L1899" i="20" s="1"/>
  <c r="L1900" i="20" a="1"/>
  <c r="L1900" i="20" s="1"/>
  <c r="L1901" i="20" a="1"/>
  <c r="L1901" i="20" s="1"/>
  <c r="L1902" i="20" a="1"/>
  <c r="L1902" i="20" s="1"/>
  <c r="L1903" i="20" a="1"/>
  <c r="L1903" i="20" s="1"/>
  <c r="L1904" i="20" a="1"/>
  <c r="L1904" i="20" s="1"/>
  <c r="L1905" i="20" a="1"/>
  <c r="L1905" i="20" s="1"/>
  <c r="L1906" i="20" a="1"/>
  <c r="L1906" i="20"/>
  <c r="L1907" i="20" a="1"/>
  <c r="L1907" i="20" s="1"/>
  <c r="L1908" i="20" a="1"/>
  <c r="L1908" i="20" s="1"/>
  <c r="L1909" i="20" a="1"/>
  <c r="L1909" i="20" s="1"/>
  <c r="L1910" i="20" a="1"/>
  <c r="L1910" i="20" s="1"/>
  <c r="L1911" i="20" a="1"/>
  <c r="L1911" i="20" s="1"/>
  <c r="L1912" i="20" a="1"/>
  <c r="L1912" i="20" s="1"/>
  <c r="L1913" i="20" a="1"/>
  <c r="L1913" i="20" s="1"/>
  <c r="L1914" i="20" a="1"/>
  <c r="L1914" i="20" s="1"/>
  <c r="L1915" i="20" a="1"/>
  <c r="L1915" i="20"/>
  <c r="L1916" i="20" a="1"/>
  <c r="L1916" i="20" s="1"/>
  <c r="L1917" i="20" a="1"/>
  <c r="L1917" i="20"/>
  <c r="L1918" i="20" a="1"/>
  <c r="L1918" i="20"/>
  <c r="L1919" i="20" a="1"/>
  <c r="L1919" i="20" s="1"/>
  <c r="L1920" i="20" a="1"/>
  <c r="L1920" i="20" s="1"/>
  <c r="L1921" i="20" a="1"/>
  <c r="L1921" i="20" s="1"/>
  <c r="L1922" i="20" a="1"/>
  <c r="L1922" i="20" s="1"/>
  <c r="L1923" i="20" a="1"/>
  <c r="L1923" i="20" s="1"/>
  <c r="L1924" i="20" a="1"/>
  <c r="L1924" i="20" s="1"/>
  <c r="L1925" i="20" a="1"/>
  <c r="L1925" i="20" s="1"/>
  <c r="L1926" i="20" a="1"/>
  <c r="L1926" i="20"/>
  <c r="L1927" i="20" a="1"/>
  <c r="L1927" i="20"/>
  <c r="L1928" i="20" a="1"/>
  <c r="L1928" i="20" s="1"/>
  <c r="L1929" i="20" a="1"/>
  <c r="L1929" i="20"/>
  <c r="L1930" i="20" a="1"/>
  <c r="L1930" i="20" s="1"/>
  <c r="L1931" i="20" a="1"/>
  <c r="L1931" i="20" s="1"/>
  <c r="L1932" i="20" a="1"/>
  <c r="L1932" i="20" s="1"/>
  <c r="L1933" i="20" a="1"/>
  <c r="L1933" i="20" s="1"/>
  <c r="L1934" i="20" a="1"/>
  <c r="L1934" i="20" s="1"/>
  <c r="L1935" i="20" a="1"/>
  <c r="L1935" i="20" s="1"/>
  <c r="L1936" i="20" a="1"/>
  <c r="L1936" i="20" s="1"/>
  <c r="L1937" i="20" a="1"/>
  <c r="L1937" i="20" s="1"/>
  <c r="L1938" i="20" a="1"/>
  <c r="L1938" i="20" s="1"/>
  <c r="L1939" i="20" a="1"/>
  <c r="L1939" i="20" s="1"/>
  <c r="L1940" i="20" a="1"/>
  <c r="L1940" i="20" s="1"/>
  <c r="L1941" i="20" a="1"/>
  <c r="L1941" i="20" s="1"/>
  <c r="L1942" i="20" a="1"/>
  <c r="L1942" i="20" s="1"/>
  <c r="L1943" i="20" a="1"/>
  <c r="L1943" i="20" s="1"/>
  <c r="L1944" i="20" a="1"/>
  <c r="L1944" i="20" s="1"/>
  <c r="L1945" i="20" a="1"/>
  <c r="L1945" i="20" s="1"/>
  <c r="L1946" i="20" a="1"/>
  <c r="L1946" i="20" s="1"/>
  <c r="L1947" i="20" a="1"/>
  <c r="L1947" i="20" s="1"/>
  <c r="L1948" i="20" a="1"/>
  <c r="L1948" i="20" s="1"/>
  <c r="L1949" i="20" a="1"/>
  <c r="L1949" i="20" s="1"/>
  <c r="L1950" i="20" a="1"/>
  <c r="L1950" i="20" s="1"/>
  <c r="L1951" i="20" a="1"/>
  <c r="L1951" i="20" s="1"/>
  <c r="L1952" i="20" a="1"/>
  <c r="L1952" i="20" s="1"/>
  <c r="L1953" i="20" a="1"/>
  <c r="L1953" i="20" s="1"/>
  <c r="L1954" i="20" a="1"/>
  <c r="L1954" i="20" s="1"/>
  <c r="L1955" i="20" a="1"/>
  <c r="L1955" i="20" s="1"/>
  <c r="L1956" i="20" a="1"/>
  <c r="L1956" i="20" s="1"/>
  <c r="L1957" i="20" a="1"/>
  <c r="L1957" i="20" s="1"/>
  <c r="L1958" i="20" a="1"/>
  <c r="L1958" i="20" s="1"/>
  <c r="L1959" i="20" a="1"/>
  <c r="L1959" i="20" s="1"/>
  <c r="L1960" i="20" a="1"/>
  <c r="L1960" i="20" s="1"/>
  <c r="L1961" i="20" a="1"/>
  <c r="L1961" i="20" s="1"/>
  <c r="L1962" i="20" a="1"/>
  <c r="L1962" i="20" s="1"/>
  <c r="L1963" i="20" a="1"/>
  <c r="L1963" i="20" s="1"/>
  <c r="L1964" i="20" a="1"/>
  <c r="L1964" i="20" s="1"/>
  <c r="L1965" i="20" a="1"/>
  <c r="L1965" i="20" s="1"/>
  <c r="L1966" i="20" a="1"/>
  <c r="L1966" i="20" s="1"/>
  <c r="L1967" i="20" a="1"/>
  <c r="L1967" i="20"/>
  <c r="L1968" i="20" a="1"/>
  <c r="L1968" i="20" s="1"/>
  <c r="L1969" i="20" a="1"/>
  <c r="L1969" i="20" s="1"/>
  <c r="L1970" i="20" a="1"/>
  <c r="L1970" i="20" s="1"/>
  <c r="L1971" i="20" a="1"/>
  <c r="L1971" i="20" s="1"/>
  <c r="L1972" i="20" a="1"/>
  <c r="L1972" i="20" s="1"/>
  <c r="L1973" i="20" a="1"/>
  <c r="L1973" i="20"/>
  <c r="L1974" i="20" a="1"/>
  <c r="L1974" i="20" s="1"/>
  <c r="L1975" i="20" a="1"/>
  <c r="L1975" i="20" s="1"/>
  <c r="L1976" i="20" a="1"/>
  <c r="L1976" i="20" s="1"/>
  <c r="L1977" i="20" a="1"/>
  <c r="L1977" i="20" s="1"/>
  <c r="L1978" i="20" a="1"/>
  <c r="L1978" i="20" s="1"/>
  <c r="L1979" i="20" a="1"/>
  <c r="L1979" i="20" s="1"/>
  <c r="L1980" i="20" a="1"/>
  <c r="L1980" i="20" s="1"/>
  <c r="L1981" i="20" a="1"/>
  <c r="L1981" i="20"/>
  <c r="L1982" i="20" a="1"/>
  <c r="L1982" i="20" s="1"/>
  <c r="L1983" i="20" a="1"/>
  <c r="L1983" i="20" s="1"/>
  <c r="L1984" i="20" a="1"/>
  <c r="L1984" i="20" s="1"/>
  <c r="L1985" i="20" a="1"/>
  <c r="L1985" i="20" s="1"/>
  <c r="L1986" i="20" a="1"/>
  <c r="L1986" i="20" s="1"/>
  <c r="L1987" i="20" a="1"/>
  <c r="L1987" i="20" s="1"/>
  <c r="L1988" i="20" a="1"/>
  <c r="L1988" i="20" s="1"/>
  <c r="L1989" i="20" a="1"/>
  <c r="L1989" i="20" s="1"/>
  <c r="L1990" i="20" a="1"/>
  <c r="L1990" i="20"/>
  <c r="L1991" i="20" a="1"/>
  <c r="L1991" i="20" s="1"/>
  <c r="L1992" i="20" a="1"/>
  <c r="L1992" i="20" s="1"/>
  <c r="L1993" i="20" a="1"/>
  <c r="L1993" i="20"/>
  <c r="L1994" i="20" a="1"/>
  <c r="L1994" i="20" s="1"/>
  <c r="L1995" i="20" a="1"/>
  <c r="L1995" i="20" s="1"/>
  <c r="L1996" i="20" a="1"/>
  <c r="L1996" i="20" s="1"/>
  <c r="L1997" i="20" a="1"/>
  <c r="L1997" i="20" s="1"/>
  <c r="L1998" i="20" a="1"/>
  <c r="L1998" i="20" s="1"/>
  <c r="L1999" i="20" a="1"/>
  <c r="L1999" i="20" s="1"/>
  <c r="L2000" i="20" a="1"/>
  <c r="L2000" i="20" s="1"/>
  <c r="L2001" i="20" a="1"/>
  <c r="L2001" i="20" s="1"/>
  <c r="L2002" i="20" a="1"/>
  <c r="L2002" i="20"/>
  <c r="L2003" i="20" a="1"/>
  <c r="L2003" i="20" s="1"/>
  <c r="L2004" i="20" a="1"/>
  <c r="L2004" i="20" s="1"/>
  <c r="L2005" i="20" a="1"/>
  <c r="L2005" i="20" s="1"/>
  <c r="L2006" i="20" a="1"/>
  <c r="L2006" i="20" s="1"/>
  <c r="L2007" i="20" a="1"/>
  <c r="L2007" i="20" s="1"/>
  <c r="L2008" i="20" a="1"/>
  <c r="L2008" i="20" s="1"/>
  <c r="L2009" i="20" a="1"/>
  <c r="L2009" i="20" s="1"/>
  <c r="L2010" i="20" a="1"/>
  <c r="L2010" i="20" s="1"/>
  <c r="L2011" i="20" a="1"/>
  <c r="L2011" i="20"/>
  <c r="L2012" i="20" a="1"/>
  <c r="L2012" i="20" s="1"/>
  <c r="L2013" i="20" a="1"/>
  <c r="L2013" i="20" s="1"/>
  <c r="L2014" i="20" a="1"/>
  <c r="L2014" i="20"/>
  <c r="L2015" i="20" a="1"/>
  <c r="L2015" i="20" s="1"/>
  <c r="L2016" i="20" a="1"/>
  <c r="L2016" i="20" s="1"/>
  <c r="L2017" i="20" a="1"/>
  <c r="L2017" i="20" s="1"/>
  <c r="L2018" i="20" a="1"/>
  <c r="L2018" i="20" s="1"/>
  <c r="L2019" i="20" a="1"/>
  <c r="L2019" i="20" s="1"/>
  <c r="L2020" i="20" a="1"/>
  <c r="L2020" i="20" s="1"/>
  <c r="L2021" i="20" a="1"/>
  <c r="L2021" i="20" s="1"/>
  <c r="L2022" i="20" a="1"/>
  <c r="L2022" i="20" s="1"/>
  <c r="L2023" i="20" a="1"/>
  <c r="L2023" i="20"/>
  <c r="L2024" i="20" a="1"/>
  <c r="L2024" i="20" s="1"/>
  <c r="L2025" i="20" a="1"/>
  <c r="L2025" i="20" s="1"/>
  <c r="L2026" i="20" a="1"/>
  <c r="L2026" i="20" s="1"/>
  <c r="L2027" i="20" a="1"/>
  <c r="L2027" i="20" s="1"/>
  <c r="L2028" i="20" a="1"/>
  <c r="L2028" i="20" s="1"/>
  <c r="L2029" i="20" a="1"/>
  <c r="L2029" i="20" s="1"/>
  <c r="L2030" i="20" a="1"/>
  <c r="L2030" i="20" s="1"/>
  <c r="L2031" i="20" a="1"/>
  <c r="L2031" i="20"/>
  <c r="L2032" i="20" a="1"/>
  <c r="L2032" i="20" s="1"/>
  <c r="L2033" i="20" a="1"/>
  <c r="L2033" i="20" s="1"/>
  <c r="L2034" i="20" a="1"/>
  <c r="L2034" i="20" s="1"/>
  <c r="L2035" i="20" a="1"/>
  <c r="L2035" i="20" s="1"/>
  <c r="L2036" i="20" a="1"/>
  <c r="L2036" i="20" s="1"/>
  <c r="L2037" i="20" a="1"/>
  <c r="L2037" i="20"/>
  <c r="L2038" i="20" a="1"/>
  <c r="L2038" i="20" s="1"/>
  <c r="L2039" i="20" a="1"/>
  <c r="L2039" i="20" s="1"/>
  <c r="L2040" i="20" a="1"/>
  <c r="L2040" i="20" s="1"/>
  <c r="L2041" i="20" a="1"/>
  <c r="L2041" i="20" s="1"/>
  <c r="L2042" i="20" a="1"/>
  <c r="L2042" i="20" s="1"/>
  <c r="L2043" i="20" a="1"/>
  <c r="L2043" i="20" s="1"/>
  <c r="L2044" i="20" a="1"/>
  <c r="L2044" i="20" s="1"/>
  <c r="L2045" i="20" a="1"/>
  <c r="L2045" i="20" s="1"/>
  <c r="L2046" i="20" a="1"/>
  <c r="L2046" i="20" s="1"/>
  <c r="L2047" i="20" a="1"/>
  <c r="L2047" i="20" s="1"/>
  <c r="L2048" i="20" a="1"/>
  <c r="L2048" i="20" s="1"/>
  <c r="L2049" i="20" a="1"/>
  <c r="L2049" i="20" s="1"/>
  <c r="L2050" i="20" a="1"/>
  <c r="L2050" i="20" s="1"/>
  <c r="L2051" i="20" a="1"/>
  <c r="L2051" i="20" s="1"/>
  <c r="L2052" i="20" a="1"/>
  <c r="L2052" i="20" s="1"/>
  <c r="L2053" i="20" a="1"/>
  <c r="L2053" i="20" s="1"/>
  <c r="L2054" i="20" a="1"/>
  <c r="L2054" i="20" s="1"/>
  <c r="L2055" i="20" a="1"/>
  <c r="L2055" i="20" s="1"/>
  <c r="L2056" i="20" a="1"/>
  <c r="L2056" i="20" s="1"/>
  <c r="L2057" i="20" a="1"/>
  <c r="L2057" i="20" s="1"/>
  <c r="L2058" i="20" a="1"/>
  <c r="L2058" i="20" s="1"/>
  <c r="L2059" i="20" a="1"/>
  <c r="L2059" i="20" s="1"/>
  <c r="L2060" i="20" a="1"/>
  <c r="L2060" i="20" s="1"/>
  <c r="L2061" i="20" a="1"/>
  <c r="L2061" i="20" s="1"/>
  <c r="L2062" i="20" a="1"/>
  <c r="L2062" i="20" s="1"/>
  <c r="L2063" i="20" a="1"/>
  <c r="L2063" i="20" s="1"/>
  <c r="L2064" i="20" a="1"/>
  <c r="L2064" i="20" s="1"/>
  <c r="L2065" i="20" a="1"/>
  <c r="L2065" i="20" s="1"/>
  <c r="L2066" i="20" a="1"/>
  <c r="L2066" i="20" s="1"/>
  <c r="L2067" i="20" a="1"/>
  <c r="L2067" i="20" s="1"/>
  <c r="L2068" i="20" a="1"/>
  <c r="L2068" i="20" s="1"/>
  <c r="L2069" i="20" a="1"/>
  <c r="L2069" i="20" s="1"/>
  <c r="L2070" i="20" a="1"/>
  <c r="L2070" i="20" s="1"/>
  <c r="L2071" i="20" a="1"/>
  <c r="L2071" i="20" s="1"/>
  <c r="L2072" i="20" a="1"/>
  <c r="L2072" i="20" s="1"/>
  <c r="L2073" i="20" a="1"/>
  <c r="L2073" i="20" s="1"/>
  <c r="L2074" i="20" a="1"/>
  <c r="L2074" i="20" s="1"/>
  <c r="L2075" i="20" a="1"/>
  <c r="L2075" i="20"/>
  <c r="L2076" i="20" a="1"/>
  <c r="L2076" i="20" s="1"/>
  <c r="L2077" i="20" a="1"/>
  <c r="L2077" i="20"/>
  <c r="L2078" i="20" a="1"/>
  <c r="L2078" i="20" s="1"/>
  <c r="L2079" i="20" a="1"/>
  <c r="L2079" i="20" s="1"/>
  <c r="L2080" i="20" a="1"/>
  <c r="L2080" i="20" s="1"/>
  <c r="L2081" i="20" a="1"/>
  <c r="L2081" i="20" s="1"/>
  <c r="L2082" i="20" a="1"/>
  <c r="L2082" i="20" s="1"/>
  <c r="L2083" i="20" a="1"/>
  <c r="L2083" i="20" s="1"/>
  <c r="L2084" i="20" a="1"/>
  <c r="L2084" i="20" s="1"/>
  <c r="L2085" i="20" a="1"/>
  <c r="L2085" i="20" s="1"/>
  <c r="L2086" i="20" a="1"/>
  <c r="L2086" i="20"/>
  <c r="L2087" i="20" a="1"/>
  <c r="L2087" i="20"/>
  <c r="L2088" i="20" a="1"/>
  <c r="L2088" i="20" s="1"/>
  <c r="L2089" i="20" a="1"/>
  <c r="L2089" i="20"/>
  <c r="L2090" i="20" a="1"/>
  <c r="L2090" i="20" s="1"/>
  <c r="L2091" i="20" a="1"/>
  <c r="L2091" i="20" s="1"/>
  <c r="L2092" i="20" a="1"/>
  <c r="L2092" i="20" s="1"/>
  <c r="L2093" i="20" a="1"/>
  <c r="L2093" i="20" s="1"/>
  <c r="L2094" i="20" a="1"/>
  <c r="L2094" i="20" s="1"/>
  <c r="L2095" i="20" a="1"/>
  <c r="L2095" i="20" s="1"/>
  <c r="L2096" i="20" a="1"/>
  <c r="L2096" i="20" s="1"/>
  <c r="L2097" i="20" a="1"/>
  <c r="L2097" i="20" s="1"/>
  <c r="L2098" i="20" a="1"/>
  <c r="L2098" i="20"/>
  <c r="L2099" i="20" a="1"/>
  <c r="L2099" i="20" s="1"/>
  <c r="L2100" i="20" a="1"/>
  <c r="L2100" i="20" s="1"/>
  <c r="L2101" i="20" a="1"/>
  <c r="L2101" i="20" s="1"/>
  <c r="L2102" i="20" a="1"/>
  <c r="L2102" i="20" s="1"/>
  <c r="L2103" i="20" a="1"/>
  <c r="L2103" i="20" s="1"/>
  <c r="L2104" i="20" a="1"/>
  <c r="L2104" i="20" s="1"/>
  <c r="L2105" i="20" a="1"/>
  <c r="L2105" i="20" s="1"/>
  <c r="L2106" i="20" a="1"/>
  <c r="L2106" i="20" s="1"/>
  <c r="L2107" i="20" a="1"/>
  <c r="L2107" i="20" s="1"/>
  <c r="L2108" i="20" a="1"/>
  <c r="L2108" i="20" s="1"/>
  <c r="L2109" i="20" a="1"/>
  <c r="L2109" i="20" s="1"/>
  <c r="L2110" i="20" a="1"/>
  <c r="L2110" i="20"/>
  <c r="L2111" i="20" a="1"/>
  <c r="L2111" i="20" s="1"/>
  <c r="L2112" i="20" a="1"/>
  <c r="L2112" i="20" s="1"/>
  <c r="L2113" i="20" a="1"/>
  <c r="L2113" i="20" s="1"/>
  <c r="L2114" i="20" a="1"/>
  <c r="L2114" i="20" s="1"/>
  <c r="L2115" i="20" a="1"/>
  <c r="L2115" i="20" s="1"/>
  <c r="L2116" i="20" a="1"/>
  <c r="L2116" i="20" s="1"/>
  <c r="L2117" i="20" a="1"/>
  <c r="L2117" i="20" s="1"/>
  <c r="L2118" i="20" a="1"/>
  <c r="L2118" i="20" s="1"/>
  <c r="L2119" i="20" a="1"/>
  <c r="L2119" i="20" s="1"/>
  <c r="L2120" i="20" a="1"/>
  <c r="L2120" i="20" s="1"/>
  <c r="L2121" i="20" a="1"/>
  <c r="L2121" i="20" s="1"/>
  <c r="L2122" i="20" a="1"/>
  <c r="L2122" i="20" s="1"/>
  <c r="L2123" i="20" a="1"/>
  <c r="L2123" i="20" s="1"/>
  <c r="L2124" i="20" a="1"/>
  <c r="L2124" i="20" s="1"/>
  <c r="L2125" i="20" a="1"/>
  <c r="L2125" i="20" s="1"/>
  <c r="L2126" i="20" a="1"/>
  <c r="L2126" i="20" s="1"/>
  <c r="L2127" i="20" a="1"/>
  <c r="L2127" i="20" s="1"/>
  <c r="L2128" i="20" a="1"/>
  <c r="L2128" i="20" s="1"/>
  <c r="L2129" i="20" a="1"/>
  <c r="L2129" i="20" s="1"/>
  <c r="L2130" i="20" a="1"/>
  <c r="L2130" i="20"/>
  <c r="L2131" i="20" a="1"/>
  <c r="L2131" i="20" s="1"/>
  <c r="L2132" i="20" a="1"/>
  <c r="L2132" i="20" s="1"/>
  <c r="L2133" i="20" a="1"/>
  <c r="L2133" i="20" s="1"/>
  <c r="L2134" i="20" a="1"/>
  <c r="L2134" i="20" s="1"/>
  <c r="L2135" i="20" a="1"/>
  <c r="L2135" i="20" s="1"/>
  <c r="L2136" i="20" a="1"/>
  <c r="L2136" i="20" s="1"/>
  <c r="L2137" i="20" a="1"/>
  <c r="L2137" i="20" s="1"/>
  <c r="L2138" i="20" a="1"/>
  <c r="L2138" i="20" s="1"/>
  <c r="L2139" i="20" a="1"/>
  <c r="L2139" i="20" s="1"/>
  <c r="L2140" i="20" a="1"/>
  <c r="L2140" i="20" s="1"/>
  <c r="L2141" i="20" a="1"/>
  <c r="L2141" i="20" s="1"/>
  <c r="L2142" i="20" a="1"/>
  <c r="L2142" i="20" s="1"/>
  <c r="L2143" i="20" a="1"/>
  <c r="L2143" i="20" s="1"/>
  <c r="L2144" i="20" a="1"/>
  <c r="L2144" i="20" s="1"/>
  <c r="L2145" i="20" a="1"/>
  <c r="L2145" i="20" s="1"/>
  <c r="L2146" i="20" a="1"/>
  <c r="L2146" i="20" s="1"/>
  <c r="L2147" i="20" a="1"/>
  <c r="L2147" i="20" s="1"/>
  <c r="L2148" i="20" a="1"/>
  <c r="L2148" i="20" s="1"/>
  <c r="L2149" i="20" a="1"/>
  <c r="L2149" i="20" s="1"/>
  <c r="L2150" i="20" a="1"/>
  <c r="L2150" i="20"/>
  <c r="L2151" i="20" a="1"/>
  <c r="L2151" i="20"/>
  <c r="L2152" i="20" a="1"/>
  <c r="L2152" i="20" s="1"/>
  <c r="L2153" i="20" a="1"/>
  <c r="L2153" i="20"/>
  <c r="L2154" i="20" a="1"/>
  <c r="L2154" i="20" s="1"/>
  <c r="L2155" i="20" a="1"/>
  <c r="L2155" i="20"/>
  <c r="L2156" i="20" a="1"/>
  <c r="L2156" i="20" s="1"/>
  <c r="L2157" i="20" a="1"/>
  <c r="L2157" i="20" s="1"/>
  <c r="L2158" i="20" a="1"/>
  <c r="L2158" i="20" s="1"/>
  <c r="L2159" i="20" a="1"/>
  <c r="L2159" i="20"/>
  <c r="L2160" i="20" a="1"/>
  <c r="L2160" i="20" s="1"/>
  <c r="L2161" i="20" a="1"/>
  <c r="L2161" i="20" s="1"/>
  <c r="L2162" i="20" a="1"/>
  <c r="L2162" i="20" s="1"/>
  <c r="L2163" i="20" a="1"/>
  <c r="L2163" i="20" s="1"/>
  <c r="L2164" i="20" a="1"/>
  <c r="L2164" i="20" s="1"/>
  <c r="L2165" i="20" a="1"/>
  <c r="L2165" i="20"/>
  <c r="L2166" i="20" a="1"/>
  <c r="L2166" i="20" s="1"/>
  <c r="L2167" i="20" a="1"/>
  <c r="L2167" i="20" s="1"/>
  <c r="L2168" i="20" a="1"/>
  <c r="L2168" i="20" s="1"/>
  <c r="L2169" i="20" a="1"/>
  <c r="L2169" i="20"/>
  <c r="L2170" i="20" a="1"/>
  <c r="L2170" i="20" s="1"/>
  <c r="L2171" i="20" a="1"/>
  <c r="L2171" i="20"/>
  <c r="L2172" i="20" a="1"/>
  <c r="L2172" i="20" s="1"/>
  <c r="L2173" i="20" a="1"/>
  <c r="L2173" i="20"/>
  <c r="L2174" i="20" a="1"/>
  <c r="L2174" i="20"/>
  <c r="L2175" i="20" a="1"/>
  <c r="L2175" i="20" s="1"/>
  <c r="L2176" i="20" a="1"/>
  <c r="L2176" i="20" s="1"/>
  <c r="L2177" i="20" a="1"/>
  <c r="L2177" i="20" s="1"/>
  <c r="L2178" i="20" a="1"/>
  <c r="L2178" i="20" s="1"/>
  <c r="L2179" i="20" a="1"/>
  <c r="L2179" i="20" s="1"/>
  <c r="L2180" i="20" a="1"/>
  <c r="L2180" i="20" s="1"/>
  <c r="L2181" i="20" a="1"/>
  <c r="L2181" i="20" s="1"/>
  <c r="L2182" i="20" a="1"/>
  <c r="L2182" i="20" s="1"/>
  <c r="L2183" i="20" a="1"/>
  <c r="L2183" i="20" s="1"/>
  <c r="L2184" i="20" a="1"/>
  <c r="L2184" i="20" s="1"/>
  <c r="L2185" i="20" a="1"/>
  <c r="L2185" i="20" s="1"/>
  <c r="L2186" i="20" a="1"/>
  <c r="L2186" i="20" s="1"/>
  <c r="L2187" i="20" a="1"/>
  <c r="L2187" i="20" s="1"/>
  <c r="L2188" i="20" a="1"/>
  <c r="L2188" i="20" s="1"/>
  <c r="L2189" i="20" a="1"/>
  <c r="L2189" i="20" s="1"/>
  <c r="L2190" i="20" a="1"/>
  <c r="L2190" i="20" s="1"/>
  <c r="L2191" i="20" a="1"/>
  <c r="L2191" i="20" s="1"/>
  <c r="L2192" i="20" a="1"/>
  <c r="L2192" i="20" s="1"/>
  <c r="L2193" i="20" a="1"/>
  <c r="L2193" i="20" s="1"/>
  <c r="L2194" i="20" a="1"/>
  <c r="L2194" i="20"/>
  <c r="L2195" i="20" a="1"/>
  <c r="L2195" i="20" s="1"/>
  <c r="L2196" i="20" a="1"/>
  <c r="L2196" i="20" s="1"/>
  <c r="L2197" i="20" a="1"/>
  <c r="L2197" i="20" s="1"/>
  <c r="L2198" i="20" a="1"/>
  <c r="L2198" i="20" s="1"/>
  <c r="L2199" i="20" a="1"/>
  <c r="L2199" i="20" s="1"/>
  <c r="L2200" i="20" a="1"/>
  <c r="L2200" i="20" s="1"/>
  <c r="L2201" i="20" a="1"/>
  <c r="L2201" i="20" s="1"/>
  <c r="L2202" i="20" a="1"/>
  <c r="L2202" i="20" s="1"/>
  <c r="L2203" i="20" a="1"/>
  <c r="L2203" i="20" s="1"/>
  <c r="L2204" i="20" a="1"/>
  <c r="L2204" i="20" s="1"/>
  <c r="L2205" i="20" a="1"/>
  <c r="L2205" i="20" s="1"/>
  <c r="L2206" i="20" a="1"/>
  <c r="L2206" i="20" s="1"/>
  <c r="L2207" i="20" a="1"/>
  <c r="L2207" i="20" s="1"/>
  <c r="L2208" i="20" a="1"/>
  <c r="L2208" i="20" s="1"/>
  <c r="L2209" i="20" a="1"/>
  <c r="L2209" i="20" s="1"/>
  <c r="L2210" i="20" a="1"/>
  <c r="L2210" i="20"/>
  <c r="L2211" i="20" a="1"/>
  <c r="L2211" i="20" s="1"/>
  <c r="L2212" i="20" a="1"/>
  <c r="L2212" i="20" s="1"/>
  <c r="L2213" i="20" a="1"/>
  <c r="L2213" i="20" s="1"/>
  <c r="L2214" i="20" a="1"/>
  <c r="L2214" i="20"/>
  <c r="L2215" i="20" a="1"/>
  <c r="L2215" i="20"/>
  <c r="L2216" i="20" a="1"/>
  <c r="L2216" i="20" s="1"/>
  <c r="L2217" i="20" a="1"/>
  <c r="L2217" i="20"/>
  <c r="L2218" i="20" a="1"/>
  <c r="L2218" i="20" s="1"/>
  <c r="L2219" i="20" a="1"/>
  <c r="L2219" i="20"/>
  <c r="L2220" i="20" a="1"/>
  <c r="L2220" i="20" s="1"/>
  <c r="L2221" i="20" a="1"/>
  <c r="L2221" i="20" s="1"/>
  <c r="L2222" i="20" a="1"/>
  <c r="L2222" i="20" s="1"/>
  <c r="L2223" i="20" a="1"/>
  <c r="L2223" i="20"/>
  <c r="L2224" i="20" a="1"/>
  <c r="L2224" i="20" s="1"/>
  <c r="L2225" i="20" a="1"/>
  <c r="L2225" i="20" s="1"/>
  <c r="L2226" i="20" a="1"/>
  <c r="L2226" i="20" s="1"/>
  <c r="L2227" i="20" a="1"/>
  <c r="L2227" i="20" s="1"/>
  <c r="L2228" i="20" a="1"/>
  <c r="L2228" i="20" s="1"/>
  <c r="L2229" i="20" a="1"/>
  <c r="L2229" i="20"/>
  <c r="L2230" i="20" a="1"/>
  <c r="L2230" i="20" s="1"/>
  <c r="L2231" i="20" a="1"/>
  <c r="L2231" i="20" s="1"/>
  <c r="L2232" i="20" a="1"/>
  <c r="L2232" i="20" s="1"/>
  <c r="L2233" i="20" a="1"/>
  <c r="L2233" i="20"/>
  <c r="L2234" i="20" a="1"/>
  <c r="L2234" i="20" s="1"/>
  <c r="L2235" i="20" a="1"/>
  <c r="L2235" i="20"/>
  <c r="L2236" i="20" a="1"/>
  <c r="L2236" i="20" s="1"/>
  <c r="L2237" i="20" a="1"/>
  <c r="L2237" i="20"/>
  <c r="L2238" i="20" a="1"/>
  <c r="L2238" i="20"/>
  <c r="L2239" i="20" a="1"/>
  <c r="L2239" i="20" s="1"/>
  <c r="L2240" i="20" a="1"/>
  <c r="L2240" i="20" s="1"/>
  <c r="L2241" i="20" a="1"/>
  <c r="L2241" i="20" s="1"/>
  <c r="L2242" i="20" a="1"/>
  <c r="L2242" i="20"/>
  <c r="L2243" i="20" a="1"/>
  <c r="L2243" i="20" s="1"/>
  <c r="L2244" i="20" a="1"/>
  <c r="L2244" i="20" s="1"/>
  <c r="L2245" i="20" a="1"/>
  <c r="L2245" i="20" s="1"/>
  <c r="L2246" i="20" a="1"/>
  <c r="L2246" i="20" s="1"/>
  <c r="L2247" i="20" a="1"/>
  <c r="L2247" i="20"/>
  <c r="L2248" i="20" a="1"/>
  <c r="L2248" i="20" s="1"/>
  <c r="L2249" i="20" a="1"/>
  <c r="L2249" i="20" s="1"/>
  <c r="L2250" i="20" a="1"/>
  <c r="L2250" i="20" s="1"/>
  <c r="L2251" i="20" a="1"/>
  <c r="L2251" i="20" s="1"/>
  <c r="L2252" i="20" a="1"/>
  <c r="L2252" i="20" s="1"/>
  <c r="L2253" i="20" a="1"/>
  <c r="L2253" i="20" s="1"/>
  <c r="L2254" i="20" a="1"/>
  <c r="L2254" i="20" s="1"/>
  <c r="L2255" i="20" a="1"/>
  <c r="L2255" i="20" s="1"/>
  <c r="L2256" i="20" a="1"/>
  <c r="L2256" i="20" s="1"/>
  <c r="L2257" i="20" a="1"/>
  <c r="L2257" i="20" s="1"/>
  <c r="L2258" i="20" a="1"/>
  <c r="L2258" i="20"/>
  <c r="L2259" i="20" a="1"/>
  <c r="L2259" i="20" s="1"/>
  <c r="L2260" i="20" a="1"/>
  <c r="L2260" i="20" s="1"/>
  <c r="L2261" i="20" a="1"/>
  <c r="L2261" i="20" s="1"/>
  <c r="L2262" i="20" a="1"/>
  <c r="L2262" i="20" s="1"/>
  <c r="L2263" i="20" a="1"/>
  <c r="L2263" i="20" s="1"/>
  <c r="L2264" i="20" a="1"/>
  <c r="L2264" i="20" s="1"/>
  <c r="L2265" i="20" a="1"/>
  <c r="L2265" i="20"/>
  <c r="L2266" i="20" a="1"/>
  <c r="L2266" i="20" s="1"/>
  <c r="L2267" i="20" a="1"/>
  <c r="L2267" i="20" s="1"/>
  <c r="L2268" i="20" a="1"/>
  <c r="L2268" i="20" s="1"/>
  <c r="L2269" i="20" a="1"/>
  <c r="L2269" i="20" s="1"/>
  <c r="L2270" i="20" a="1"/>
  <c r="L2270" i="20"/>
  <c r="L2271" i="20" a="1"/>
  <c r="L2271" i="20" s="1"/>
  <c r="L2272" i="20" a="1"/>
  <c r="L2272" i="20" s="1"/>
  <c r="L2273" i="20" a="1"/>
  <c r="L2273" i="20" s="1"/>
  <c r="L2274" i="20" a="1"/>
  <c r="L2274" i="20"/>
  <c r="L2275" i="20" a="1"/>
  <c r="L2275" i="20" s="1"/>
  <c r="L2276" i="20" a="1"/>
  <c r="L2276" i="20" s="1"/>
  <c r="L2277" i="20" a="1"/>
  <c r="L2277" i="20" s="1"/>
  <c r="L2278" i="20" a="1"/>
  <c r="L2278" i="20"/>
  <c r="L2279" i="20" a="1"/>
  <c r="L2279" i="20"/>
  <c r="L2280" i="20" a="1"/>
  <c r="L2280" i="20" s="1"/>
  <c r="L2281" i="20" a="1"/>
  <c r="L2281" i="20"/>
  <c r="L2282" i="20" a="1"/>
  <c r="L2282" i="20" s="1"/>
  <c r="L2283" i="20" a="1"/>
  <c r="L2283" i="20"/>
  <c r="L2284" i="20" a="1"/>
  <c r="L2284" i="20" s="1"/>
  <c r="L2285" i="20" a="1"/>
  <c r="L2285" i="20" s="1"/>
  <c r="L2286" i="20" a="1"/>
  <c r="L2286" i="20" s="1"/>
  <c r="L2287" i="20" a="1"/>
  <c r="L2287" i="20"/>
  <c r="L2288" i="20" a="1"/>
  <c r="L2288" i="20" s="1"/>
  <c r="L2289" i="20" a="1"/>
  <c r="L2289" i="20" s="1"/>
  <c r="L2290" i="20" a="1"/>
  <c r="L2290" i="20" s="1"/>
  <c r="L2291" i="20" a="1"/>
  <c r="L2291" i="20" s="1"/>
  <c r="L2292" i="20" a="1"/>
  <c r="L2292" i="20" s="1"/>
  <c r="L2293" i="20" a="1"/>
  <c r="L2293" i="20"/>
  <c r="L2294" i="20" a="1"/>
  <c r="L2294" i="20" s="1"/>
  <c r="L2295" i="20" a="1"/>
  <c r="L2295" i="20" s="1"/>
  <c r="L2296" i="20" a="1"/>
  <c r="L2296" i="20" s="1"/>
  <c r="L2297" i="20" a="1"/>
  <c r="L2297" i="20"/>
  <c r="L2298" i="20" a="1"/>
  <c r="L2298" i="20" s="1"/>
  <c r="L2299" i="20" a="1"/>
  <c r="L2299" i="20"/>
  <c r="L2300" i="20" a="1"/>
  <c r="L2300" i="20" s="1"/>
  <c r="L2301" i="20" a="1"/>
  <c r="L2301" i="20" s="1"/>
  <c r="L2302" i="20" a="1"/>
  <c r="L2302" i="20"/>
  <c r="L2303" i="20" a="1"/>
  <c r="L2303" i="20" s="1"/>
  <c r="L2304" i="20" a="1"/>
  <c r="L2304" i="20" s="1"/>
  <c r="L2305" i="20" a="1"/>
  <c r="L2305" i="20" s="1"/>
  <c r="L2306" i="20" a="1"/>
  <c r="L2306" i="20"/>
  <c r="L2307" i="20" a="1"/>
  <c r="L2307" i="20" s="1"/>
  <c r="L2308" i="20" a="1"/>
  <c r="L2308" i="20" s="1"/>
  <c r="L2309" i="20" a="1"/>
  <c r="L2309" i="20" s="1"/>
  <c r="L2310" i="20" a="1"/>
  <c r="L2310" i="20" s="1"/>
  <c r="L2311" i="20" a="1"/>
  <c r="L2311" i="20"/>
  <c r="L2312" i="20" a="1"/>
  <c r="L2312" i="20" s="1"/>
  <c r="L2313" i="20" a="1"/>
  <c r="L2313" i="20" s="1"/>
  <c r="L2314" i="20" a="1"/>
  <c r="L2314" i="20" s="1"/>
  <c r="L2315" i="20" a="1"/>
  <c r="L2315" i="20" s="1"/>
  <c r="L2316" i="20" a="1"/>
  <c r="L2316" i="20" s="1"/>
  <c r="L2317" i="20" a="1"/>
  <c r="L2317" i="20" s="1"/>
  <c r="L2318" i="20" a="1"/>
  <c r="L2318" i="20" s="1"/>
  <c r="L2319" i="20" a="1"/>
  <c r="L2319" i="20" s="1"/>
  <c r="L2320" i="20" a="1"/>
  <c r="L2320" i="20" s="1"/>
  <c r="L2321" i="20" a="1"/>
  <c r="L2321" i="20" s="1"/>
  <c r="L2322" i="20" a="1"/>
  <c r="L2322" i="20"/>
  <c r="L2323" i="20" a="1"/>
  <c r="L2323" i="20" s="1"/>
  <c r="L2324" i="20" a="1"/>
  <c r="L2324" i="20" s="1"/>
  <c r="L2325" i="20" a="1"/>
  <c r="L2325" i="20" s="1"/>
  <c r="L2326" i="20" a="1"/>
  <c r="L2326" i="20" s="1"/>
  <c r="L2327" i="20" a="1"/>
  <c r="L2327" i="20" s="1"/>
  <c r="L2328" i="20" a="1"/>
  <c r="L2328" i="20" s="1"/>
  <c r="L2329" i="20" a="1"/>
  <c r="L2329" i="20"/>
  <c r="L2330" i="20" a="1"/>
  <c r="L2330" i="20" s="1"/>
  <c r="L2331" i="20" a="1"/>
  <c r="L2331" i="20" s="1"/>
  <c r="L2332" i="20" a="1"/>
  <c r="L2332" i="20" s="1"/>
  <c r="L2333" i="20" a="1"/>
  <c r="L2333" i="20" s="1"/>
  <c r="L2334" i="20" a="1"/>
  <c r="L2334" i="20"/>
  <c r="L2335" i="20" a="1"/>
  <c r="L2335" i="20" s="1"/>
  <c r="L2336" i="20" a="1"/>
  <c r="L2336" i="20" s="1"/>
  <c r="L2337" i="20" a="1"/>
  <c r="L2337" i="20" s="1"/>
  <c r="L2338" i="20" a="1"/>
  <c r="L2338" i="20"/>
  <c r="L2339" i="20" a="1"/>
  <c r="L2339" i="20" s="1"/>
  <c r="L2340" i="20" a="1"/>
  <c r="L2340" i="20" s="1"/>
  <c r="L2341" i="20" a="1"/>
  <c r="L2341" i="20"/>
  <c r="L2342" i="20" a="1"/>
  <c r="L2342" i="20" s="1"/>
  <c r="L2343" i="20" a="1"/>
  <c r="L2343" i="20"/>
  <c r="L2344" i="20" a="1"/>
  <c r="L2344" i="20" s="1"/>
  <c r="L2345" i="20" a="1"/>
  <c r="L2345" i="20"/>
  <c r="L2346" i="20" a="1"/>
  <c r="L2346" i="20" s="1"/>
  <c r="L2347" i="20" a="1"/>
  <c r="L2347" i="20" s="1"/>
  <c r="L2348" i="20" a="1"/>
  <c r="L2348" i="20" s="1"/>
  <c r="L2349" i="20" a="1"/>
  <c r="L2349" i="20" s="1"/>
  <c r="L2350" i="20" a="1"/>
  <c r="L2350" i="20" s="1"/>
  <c r="L2351" i="20" a="1"/>
  <c r="L2351" i="20"/>
  <c r="L2352" i="20" a="1"/>
  <c r="L2352" i="20" s="1"/>
  <c r="L2353" i="20" a="1"/>
  <c r="L2353" i="20" s="1"/>
  <c r="L2354" i="20" a="1"/>
  <c r="L2354" i="20"/>
  <c r="L2355" i="20" a="1"/>
  <c r="L2355" i="20" s="1"/>
  <c r="L2356" i="20" a="1"/>
  <c r="L2356" i="20" s="1"/>
  <c r="L2357" i="20" a="1"/>
  <c r="L2357" i="20" s="1"/>
  <c r="L2358" i="20" a="1"/>
  <c r="L2358" i="20" s="1"/>
  <c r="L2359" i="20" a="1"/>
  <c r="L2359" i="20" s="1"/>
  <c r="L2360" i="20" a="1"/>
  <c r="L2360" i="20" s="1"/>
  <c r="L2361" i="20" a="1"/>
  <c r="L2361" i="20"/>
  <c r="L2362" i="20" a="1"/>
  <c r="L2362" i="20" s="1"/>
  <c r="L2363" i="20" a="1"/>
  <c r="L2363" i="20" s="1"/>
  <c r="L2364" i="20" a="1"/>
  <c r="L2364" i="20" s="1"/>
  <c r="L2365" i="20" a="1"/>
  <c r="L2365" i="20"/>
  <c r="L2366" i="20" a="1"/>
  <c r="L2366" i="20" s="1"/>
  <c r="L2367" i="20" a="1"/>
  <c r="L2367" i="20" s="1"/>
  <c r="L2368" i="20" a="1"/>
  <c r="L2368" i="20" s="1"/>
  <c r="L2369" i="20" a="1"/>
  <c r="L2369" i="20" s="1"/>
  <c r="L2370" i="20" a="1"/>
  <c r="L2370" i="20" s="1"/>
  <c r="L2371" i="20" a="1"/>
  <c r="L2371" i="20" s="1"/>
  <c r="L2372" i="20" a="1"/>
  <c r="L2372" i="20" s="1"/>
  <c r="L2373" i="20" a="1"/>
  <c r="L2373" i="20" s="1"/>
  <c r="L2374" i="20" a="1"/>
  <c r="L2374" i="20" s="1"/>
  <c r="L2375" i="20" a="1"/>
  <c r="L2375" i="20"/>
  <c r="L2376" i="20" a="1"/>
  <c r="L2376" i="20"/>
  <c r="L2377" i="20" a="1"/>
  <c r="L2377" i="20" s="1"/>
  <c r="L2378" i="20" a="1"/>
  <c r="L2378" i="20" s="1"/>
  <c r="L2379" i="20" a="1"/>
  <c r="L2379" i="20" s="1"/>
  <c r="L2380" i="20" a="1"/>
  <c r="L2380" i="20" s="1"/>
  <c r="L2381" i="20" a="1"/>
  <c r="L2381" i="20" s="1"/>
  <c r="L2382" i="20" a="1"/>
  <c r="L2382" i="20" s="1"/>
  <c r="L2383" i="20" a="1"/>
  <c r="L2383" i="20" s="1"/>
  <c r="L2384" i="20" a="1"/>
  <c r="L2384" i="20"/>
  <c r="L2385" i="20" a="1"/>
  <c r="L2385" i="20" s="1"/>
  <c r="L2386" i="20" a="1"/>
  <c r="L2386" i="20" s="1"/>
  <c r="L2387" i="20" a="1"/>
  <c r="L2387" i="20" s="1"/>
  <c r="L2388" i="20" a="1"/>
  <c r="L2388" i="20" s="1"/>
  <c r="L2389" i="20" a="1"/>
  <c r="L2389" i="20" s="1"/>
  <c r="L2390" i="20" a="1"/>
  <c r="L2390" i="20"/>
  <c r="L2391" i="20" a="1"/>
  <c r="L2391" i="20"/>
  <c r="L2392" i="20" a="1"/>
  <c r="L2392" i="20" s="1"/>
  <c r="L2393" i="20" a="1"/>
  <c r="L2393" i="20" s="1"/>
  <c r="L2394" i="20" a="1"/>
  <c r="L2394" i="20" s="1"/>
  <c r="L2395" i="20" a="1"/>
  <c r="L2395" i="20" s="1"/>
  <c r="L2396" i="20" a="1"/>
  <c r="L2396" i="20" s="1"/>
  <c r="L2397" i="20" a="1"/>
  <c r="L2397" i="20" s="1"/>
  <c r="L2398" i="20" a="1"/>
  <c r="L2398" i="20"/>
  <c r="L2399" i="20" a="1"/>
  <c r="L2399" i="20"/>
  <c r="L2400" i="20" a="1"/>
  <c r="L2400" i="20" s="1"/>
  <c r="L2401" i="20" a="1"/>
  <c r="L2401" i="20" s="1"/>
  <c r="L2402" i="20" a="1"/>
  <c r="L2402" i="20" s="1"/>
  <c r="L2403" i="20" a="1"/>
  <c r="L2403" i="20" s="1"/>
  <c r="L2404" i="20" a="1"/>
  <c r="L2404" i="20" s="1"/>
  <c r="L2405" i="20" a="1"/>
  <c r="L2405" i="20" s="1"/>
  <c r="L2406" i="20" a="1"/>
  <c r="L2406" i="20" s="1"/>
  <c r="L2407" i="20" a="1"/>
  <c r="L2407" i="20" s="1"/>
  <c r="L2408" i="20" a="1"/>
  <c r="L2408" i="20" s="1"/>
  <c r="L2409" i="20" a="1"/>
  <c r="L2409" i="20" s="1"/>
  <c r="L2410" i="20" a="1"/>
  <c r="L2410" i="20" s="1"/>
  <c r="L2411" i="20" a="1"/>
  <c r="L2411" i="20" s="1"/>
  <c r="L2412" i="20" a="1"/>
  <c r="L2412" i="20" s="1"/>
  <c r="L2413" i="20" a="1"/>
  <c r="L2413" i="20" s="1"/>
  <c r="L2414" i="20" a="1"/>
  <c r="L2414" i="20"/>
  <c r="L2415" i="20" a="1"/>
  <c r="L2415" i="20" s="1"/>
  <c r="L2416" i="20" a="1"/>
  <c r="L2416" i="20" s="1"/>
  <c r="L2417" i="20" a="1"/>
  <c r="L2417" i="20" s="1"/>
  <c r="L2418" i="20" a="1"/>
  <c r="L2418" i="20" s="1"/>
  <c r="L2419" i="20" a="1"/>
  <c r="L2419" i="20" s="1"/>
  <c r="L2420" i="20" a="1"/>
  <c r="L2420" i="20" s="1"/>
  <c r="L2421" i="20" a="1"/>
  <c r="L2421" i="20" s="1"/>
  <c r="L2422" i="20" a="1"/>
  <c r="L2422" i="20"/>
  <c r="L2423" i="20" a="1"/>
  <c r="L2423" i="20" s="1"/>
  <c r="L2424" i="20" a="1"/>
  <c r="L2424" i="20" s="1"/>
  <c r="L2425" i="20" a="1"/>
  <c r="L2425" i="20" s="1"/>
  <c r="L2426" i="20" a="1"/>
  <c r="L2426" i="20" s="1"/>
  <c r="L2427" i="20" a="1"/>
  <c r="L2427" i="20" s="1"/>
  <c r="L2428" i="20" a="1"/>
  <c r="L2428" i="20" s="1"/>
  <c r="L2429" i="20" a="1"/>
  <c r="L2429" i="20" s="1"/>
  <c r="L2430" i="20" a="1"/>
  <c r="L2430" i="20" s="1"/>
  <c r="L2431" i="20" a="1"/>
  <c r="L2431" i="20"/>
  <c r="L2432" i="20" a="1"/>
  <c r="L2432" i="20"/>
  <c r="L2433" i="20" a="1"/>
  <c r="L2433" i="20" s="1"/>
  <c r="L2434" i="20" a="1"/>
  <c r="L2434" i="20" s="1"/>
  <c r="L2435" i="20" a="1"/>
  <c r="L2435" i="20" s="1"/>
  <c r="L2436" i="20" a="1"/>
  <c r="L2436" i="20" s="1"/>
  <c r="L2437" i="20" a="1"/>
  <c r="L2437" i="20" s="1"/>
  <c r="L2438" i="20" a="1"/>
  <c r="L2438" i="20" s="1"/>
  <c r="L2439" i="20" a="1"/>
  <c r="L2439" i="20"/>
  <c r="L2440" i="20" a="1"/>
  <c r="L2440" i="20"/>
  <c r="L2441" i="20" a="1"/>
  <c r="L2441" i="20" s="1"/>
  <c r="L2442" i="20" a="1"/>
  <c r="L2442" i="20" s="1"/>
  <c r="L2443" i="20" a="1"/>
  <c r="L2443" i="20" s="1"/>
  <c r="L2444" i="20" a="1"/>
  <c r="L2444" i="20" s="1"/>
  <c r="L2445" i="20" a="1"/>
  <c r="L2445" i="20" s="1"/>
  <c r="L2446" i="20" a="1"/>
  <c r="L2446" i="20"/>
  <c r="L2447" i="20" a="1"/>
  <c r="L2447" i="20" s="1"/>
  <c r="L2448" i="20" a="1"/>
  <c r="L2448" i="20" s="1"/>
  <c r="L2449" i="20" a="1"/>
  <c r="L2449" i="20" s="1"/>
  <c r="L2450" i="20" a="1"/>
  <c r="L2450" i="20" s="1"/>
  <c r="L2451" i="20" a="1"/>
  <c r="L2451" i="20" s="1"/>
  <c r="L2452" i="20" a="1"/>
  <c r="L2452" i="20" s="1"/>
  <c r="L2453" i="20" a="1"/>
  <c r="L2453" i="20" s="1"/>
  <c r="L2454" i="20" a="1"/>
  <c r="L2454" i="20" s="1"/>
  <c r="L2455" i="20" a="1"/>
  <c r="L2455" i="20"/>
  <c r="L2456" i="20" a="1"/>
  <c r="L2456" i="20" s="1"/>
  <c r="L2457" i="20" a="1"/>
  <c r="L2457" i="20" s="1"/>
  <c r="L2458" i="20" a="1"/>
  <c r="L2458" i="20" s="1"/>
  <c r="L2459" i="20" a="1"/>
  <c r="L2459" i="20" s="1"/>
  <c r="L2460" i="20" a="1"/>
  <c r="L2460" i="20" s="1"/>
  <c r="L2461" i="20" a="1"/>
  <c r="L2461" i="20" s="1"/>
  <c r="L2462" i="20" a="1"/>
  <c r="L2462" i="20"/>
  <c r="L2463" i="20" a="1"/>
  <c r="L2463" i="20" s="1"/>
  <c r="L2464" i="20" a="1"/>
  <c r="L2464" i="20"/>
  <c r="L2465" i="20" a="1"/>
  <c r="L2465" i="20" s="1"/>
  <c r="L2466" i="20" a="1"/>
  <c r="L2466" i="20" s="1"/>
  <c r="L2467" i="20" a="1"/>
  <c r="L2467" i="20" s="1"/>
  <c r="L2468" i="20" a="1"/>
  <c r="L2468" i="20" s="1"/>
  <c r="L2469" i="20" a="1"/>
  <c r="L2469" i="20" s="1"/>
  <c r="L2470" i="20" a="1"/>
  <c r="L2470" i="20" s="1"/>
  <c r="L2471" i="20" a="1"/>
  <c r="L2471" i="20" s="1"/>
  <c r="L2472" i="20" a="1"/>
  <c r="L2472" i="20" s="1"/>
  <c r="L2473" i="20" a="1"/>
  <c r="L2473" i="20" s="1"/>
  <c r="L2474" i="20" a="1"/>
  <c r="L2474" i="20" s="1"/>
  <c r="L2475" i="20" a="1"/>
  <c r="L2475" i="20" s="1"/>
  <c r="L2476" i="20" a="1"/>
  <c r="L2476" i="20" s="1"/>
  <c r="L2477" i="20" a="1"/>
  <c r="L2477" i="20" s="1"/>
  <c r="L2478" i="20" a="1"/>
  <c r="L2478" i="20"/>
  <c r="L2479" i="20" a="1"/>
  <c r="L2479" i="20" s="1"/>
  <c r="L2480" i="20" a="1"/>
  <c r="L2480" i="20"/>
  <c r="L2481" i="20" a="1"/>
  <c r="L2481" i="20" s="1"/>
  <c r="L2482" i="20" a="1"/>
  <c r="L2482" i="20" s="1"/>
  <c r="L2483" i="20" a="1"/>
  <c r="L2483" i="20" s="1"/>
  <c r="L2484" i="20" a="1"/>
  <c r="L2484" i="20" s="1"/>
  <c r="L2485" i="20" a="1"/>
  <c r="L2485" i="20" s="1"/>
  <c r="L2486" i="20" a="1"/>
  <c r="L2486" i="20" s="1"/>
  <c r="L2487" i="20" a="1"/>
  <c r="L2487" i="20"/>
  <c r="L2488" i="20" a="1"/>
  <c r="L2488" i="20" s="1"/>
  <c r="L2489" i="20" a="1"/>
  <c r="L2489" i="20" s="1"/>
  <c r="L2490" i="20" a="1"/>
  <c r="L2490" i="20" s="1"/>
  <c r="L2491" i="20" a="1"/>
  <c r="L2491" i="20" s="1"/>
  <c r="L2492" i="20" a="1"/>
  <c r="L2492" i="20" s="1"/>
  <c r="L2493" i="20" a="1"/>
  <c r="L2493" i="20" s="1"/>
  <c r="L2494" i="20" a="1"/>
  <c r="L2494" i="20"/>
  <c r="L2495" i="20" a="1"/>
  <c r="L2495" i="20"/>
  <c r="L2496" i="20" a="1"/>
  <c r="L2496" i="20"/>
  <c r="L2497" i="20" a="1"/>
  <c r="L2497" i="20" s="1"/>
  <c r="L2498" i="20" a="1"/>
  <c r="L2498" i="20" s="1"/>
  <c r="L2499" i="20" a="1"/>
  <c r="L2499" i="20" s="1"/>
  <c r="L2500" i="20" a="1"/>
  <c r="L2500" i="20" s="1"/>
  <c r="L2501" i="20" a="1"/>
  <c r="L2501" i="20" s="1"/>
  <c r="L2502" i="20" a="1"/>
  <c r="L2502" i="20" s="1"/>
  <c r="L2503" i="20" a="1"/>
  <c r="L2503" i="20"/>
  <c r="L2504" i="20" a="1"/>
  <c r="L2504" i="20" s="1"/>
  <c r="L2505" i="20" a="1"/>
  <c r="L2505" i="20" s="1"/>
  <c r="L2506" i="20" a="1"/>
  <c r="L2506" i="20" s="1"/>
  <c r="L2507" i="20" a="1"/>
  <c r="L2507" i="20" s="1"/>
  <c r="L2508" i="20" a="1"/>
  <c r="L2508" i="20" s="1"/>
  <c r="L2509" i="20" a="1"/>
  <c r="L2509" i="20" s="1"/>
  <c r="L2510" i="20" a="1"/>
  <c r="L2510" i="20" s="1"/>
  <c r="L2511" i="20" a="1"/>
  <c r="L2511" i="20" s="1"/>
  <c r="L2512" i="20" a="1"/>
  <c r="L2512" i="20"/>
  <c r="L2513" i="20" a="1"/>
  <c r="L2513" i="20" s="1"/>
  <c r="L2514" i="20" a="1"/>
  <c r="L2514" i="20" s="1"/>
  <c r="L2515" i="20" a="1"/>
  <c r="L2515" i="20" s="1"/>
  <c r="L2516" i="20" a="1"/>
  <c r="L2516" i="20" s="1"/>
  <c r="L2517" i="20" a="1"/>
  <c r="L2517" i="20" s="1"/>
  <c r="L2518" i="20" a="1"/>
  <c r="L2518" i="20"/>
  <c r="L2519" i="20" a="1"/>
  <c r="L2519" i="20" s="1"/>
  <c r="L2520" i="20" a="1"/>
  <c r="L2520" i="20" s="1"/>
  <c r="L2521" i="20" a="1"/>
  <c r="L2521" i="20" s="1"/>
  <c r="L2522" i="20" a="1"/>
  <c r="L2522" i="20" s="1"/>
  <c r="L2523" i="20" a="1"/>
  <c r="L2523" i="20" s="1"/>
  <c r="L2524" i="20" a="1"/>
  <c r="L2524" i="20" s="1"/>
  <c r="L2525" i="20" a="1"/>
  <c r="L2525" i="20" s="1"/>
  <c r="L2526" i="20" a="1"/>
  <c r="L2526" i="20" s="1"/>
  <c r="L2527" i="20" a="1"/>
  <c r="L2527" i="20" s="1"/>
  <c r="L2528" i="20" a="1"/>
  <c r="L2528" i="20" s="1"/>
  <c r="L2529" i="20" a="1"/>
  <c r="L2529" i="20" s="1"/>
  <c r="L2530" i="20" a="1"/>
  <c r="L2530" i="20" s="1"/>
  <c r="L2531" i="20" a="1"/>
  <c r="L2531" i="20" s="1"/>
  <c r="L2532" i="20" a="1"/>
  <c r="L2532" i="20" s="1"/>
  <c r="L2533" i="20" a="1"/>
  <c r="L2533" i="20" s="1"/>
  <c r="L2534" i="20" a="1"/>
  <c r="L2534" i="20" s="1"/>
  <c r="L2535" i="20" a="1"/>
  <c r="L2535" i="20" s="1"/>
  <c r="L2536" i="20" a="1"/>
  <c r="L2536" i="20"/>
  <c r="L2537" i="20" a="1"/>
  <c r="L2537" i="20" s="1"/>
  <c r="L2538" i="20" a="1"/>
  <c r="L2538" i="20" s="1"/>
  <c r="L2539" i="20" a="1"/>
  <c r="L2539" i="20" s="1"/>
  <c r="L2540" i="20" a="1"/>
  <c r="L2540" i="20" s="1"/>
  <c r="L2541" i="20" a="1"/>
  <c r="L2541" i="20" s="1"/>
  <c r="L2542" i="20" a="1"/>
  <c r="L2542" i="20" s="1"/>
  <c r="L2543" i="20" a="1"/>
  <c r="L2543" i="20" s="1"/>
  <c r="L2544" i="20" a="1"/>
  <c r="L2544" i="20" s="1"/>
  <c r="L2545" i="20" a="1"/>
  <c r="L2545" i="20" s="1"/>
  <c r="L2546" i="20" a="1"/>
  <c r="L2546" i="20" s="1"/>
  <c r="L2547" i="20" a="1"/>
  <c r="L2547" i="20" s="1"/>
  <c r="L2548" i="20" a="1"/>
  <c r="L2548" i="20" s="1"/>
  <c r="L2549" i="20" a="1"/>
  <c r="L2549" i="20" s="1"/>
  <c r="L2550" i="20" a="1"/>
  <c r="L2550" i="20"/>
  <c r="L2551" i="20" a="1"/>
  <c r="L2551" i="20"/>
  <c r="L2552" i="20" a="1"/>
  <c r="L2552" i="20" s="1"/>
  <c r="L2553" i="20" a="1"/>
  <c r="L2553" i="20" s="1"/>
  <c r="L2554" i="20" a="1"/>
  <c r="L2554" i="20" s="1"/>
  <c r="L2555" i="20" a="1"/>
  <c r="L2555" i="20" s="1"/>
  <c r="L2556" i="20" a="1"/>
  <c r="L2556" i="20" s="1"/>
  <c r="L2557" i="20" a="1"/>
  <c r="L2557" i="20" s="1"/>
  <c r="L2558" i="20" a="1"/>
  <c r="L2558" i="20"/>
  <c r="L2559" i="20" a="1"/>
  <c r="L2559" i="20"/>
  <c r="L2560" i="20" a="1"/>
  <c r="L2560" i="20" s="1"/>
  <c r="L2561" i="20" a="1"/>
  <c r="L2561" i="20" s="1"/>
  <c r="L2562" i="20" a="1"/>
  <c r="L2562" i="20" s="1"/>
  <c r="L2563" i="20" a="1"/>
  <c r="L2563" i="20" s="1"/>
  <c r="L2564" i="20" a="1"/>
  <c r="L2564" i="20" s="1"/>
  <c r="L2565" i="20" a="1"/>
  <c r="L2565" i="20" s="1"/>
  <c r="L2566" i="20" a="1"/>
  <c r="L2566" i="20" s="1"/>
  <c r="L2567" i="20" a="1"/>
  <c r="L2567" i="20" s="1"/>
  <c r="L2568" i="20" a="1"/>
  <c r="L2568" i="20"/>
  <c r="L2569" i="20" a="1"/>
  <c r="L2569" i="20" s="1"/>
  <c r="L2570" i="20" a="1"/>
  <c r="L2570" i="20" s="1"/>
  <c r="L2571" i="20" a="1"/>
  <c r="L2571" i="20" s="1"/>
  <c r="L2572" i="20" a="1"/>
  <c r="L2572" i="20" s="1"/>
  <c r="L2573" i="20" a="1"/>
  <c r="L2573" i="20" s="1"/>
  <c r="L2574" i="20" a="1"/>
  <c r="L2574" i="20"/>
  <c r="L2575" i="20" a="1"/>
  <c r="L2575" i="20" s="1"/>
  <c r="L2576" i="20" a="1"/>
  <c r="L2576" i="20"/>
  <c r="L2577" i="20" a="1"/>
  <c r="L2577" i="20" s="1"/>
  <c r="L2578" i="20" a="1"/>
  <c r="L2578" i="20" s="1"/>
  <c r="L2579" i="20" a="1"/>
  <c r="L2579" i="20" s="1"/>
  <c r="L2580" i="20" a="1"/>
  <c r="L2580" i="20" s="1"/>
  <c r="L2581" i="20" a="1"/>
  <c r="L2581" i="20" s="1"/>
  <c r="L2582" i="20" a="1"/>
  <c r="L2582" i="20" s="1"/>
  <c r="L2583" i="20" a="1"/>
  <c r="L2583" i="20" s="1"/>
  <c r="L2584" i="20" a="1"/>
  <c r="L2584" i="20" s="1"/>
  <c r="L2585" i="20" a="1"/>
  <c r="L2585" i="20" s="1"/>
  <c r="L2586" i="20" a="1"/>
  <c r="L2586" i="20" s="1"/>
  <c r="L2587" i="20" a="1"/>
  <c r="L2587" i="20" s="1"/>
  <c r="L2588" i="20" a="1"/>
  <c r="L2588" i="20" s="1"/>
  <c r="L2589" i="20" a="1"/>
  <c r="L2589" i="20" s="1"/>
  <c r="L2590" i="20" a="1"/>
  <c r="L2590" i="20" s="1"/>
  <c r="L2591" i="20" a="1"/>
  <c r="L2591" i="20" s="1"/>
  <c r="L2592" i="20" a="1"/>
  <c r="L2592" i="20"/>
  <c r="L2593" i="20" a="1"/>
  <c r="L2593" i="20" s="1"/>
  <c r="L2594" i="20" a="1"/>
  <c r="L2594" i="20" s="1"/>
  <c r="L2595" i="20" a="1"/>
  <c r="L2595" i="20" s="1"/>
  <c r="L2596" i="20" a="1"/>
  <c r="L2596" i="20" s="1"/>
  <c r="L2597" i="20" a="1"/>
  <c r="L2597" i="20" s="1"/>
  <c r="L2598" i="20" a="1"/>
  <c r="L2598" i="20" s="1"/>
  <c r="L2599" i="20" a="1"/>
  <c r="L2599" i="20"/>
  <c r="L2600" i="20" a="1"/>
  <c r="L2600" i="20" s="1"/>
  <c r="L2601" i="20" a="1"/>
  <c r="L2601" i="20" s="1"/>
  <c r="L2602" i="20" a="1"/>
  <c r="L2602" i="20" s="1"/>
  <c r="L2603" i="20" a="1"/>
  <c r="L2603" i="20" s="1"/>
  <c r="L2604" i="20" a="1"/>
  <c r="L2604" i="20" s="1"/>
  <c r="L2605" i="20" a="1"/>
  <c r="L2605" i="20" s="1"/>
  <c r="L2606" i="20" a="1"/>
  <c r="L2606" i="20"/>
  <c r="L2607" i="20" a="1"/>
  <c r="L2607" i="20" s="1"/>
  <c r="L2608" i="20" a="1"/>
  <c r="L2608" i="20" s="1"/>
  <c r="L2609" i="20" a="1"/>
  <c r="L2609" i="20" s="1"/>
  <c r="L2610" i="20" a="1"/>
  <c r="L2610" i="20" s="1"/>
  <c r="L2611" i="20" a="1"/>
  <c r="L2611" i="20" s="1"/>
  <c r="L2612" i="20" a="1"/>
  <c r="L2612" i="20" s="1"/>
  <c r="L2613" i="20" a="1"/>
  <c r="L2613" i="20" s="1"/>
  <c r="L2614" i="20" a="1"/>
  <c r="L2614" i="20"/>
  <c r="L2615" i="20" a="1"/>
  <c r="L2615" i="20"/>
  <c r="L2616" i="20" a="1"/>
  <c r="L2616" i="20" s="1"/>
  <c r="L2617" i="20" a="1"/>
  <c r="L2617" i="20" s="1"/>
  <c r="L2618" i="20" a="1"/>
  <c r="L2618" i="20" s="1"/>
  <c r="L2619" i="20" a="1"/>
  <c r="L2619" i="20" s="1"/>
  <c r="L2620" i="20" a="1"/>
  <c r="L2620" i="20" s="1"/>
  <c r="L2621" i="20" a="1"/>
  <c r="L2621" i="20" s="1"/>
  <c r="L2622" i="20" a="1"/>
  <c r="L2622" i="20"/>
  <c r="L2623" i="20" a="1"/>
  <c r="L2623" i="20" s="1"/>
  <c r="L2624" i="20" a="1"/>
  <c r="L2624" i="20"/>
  <c r="L2625" i="20" a="1"/>
  <c r="L2625" i="20" s="1"/>
  <c r="L2626" i="20" a="1"/>
  <c r="L2626" i="20" s="1"/>
  <c r="L2627" i="20" a="1"/>
  <c r="L2627" i="20" s="1"/>
  <c r="L2628" i="20" a="1"/>
  <c r="L2628" i="20" s="1"/>
  <c r="L2629" i="20" a="1"/>
  <c r="L2629" i="20" s="1"/>
  <c r="L2630" i="20" a="1"/>
  <c r="L2630" i="20" s="1"/>
  <c r="L2631" i="20" a="1"/>
  <c r="L2631" i="20"/>
  <c r="L2632" i="20" a="1"/>
  <c r="L2632" i="20"/>
  <c r="L2633" i="20" a="1"/>
  <c r="L2633" i="20" s="1"/>
  <c r="L2634" i="20" a="1"/>
  <c r="L2634" i="20" s="1"/>
  <c r="L2635" i="20" a="1"/>
  <c r="L2635" i="20" s="1"/>
  <c r="L2636" i="20" a="1"/>
  <c r="L2636" i="20" s="1"/>
  <c r="L2637" i="20" a="1"/>
  <c r="L2637" i="20" s="1"/>
  <c r="L2638" i="20" a="1"/>
  <c r="L2638" i="20" s="1"/>
  <c r="L2639" i="20" a="1"/>
  <c r="L2639" i="20" s="1"/>
  <c r="L2640" i="20" a="1"/>
  <c r="L2640" i="20"/>
  <c r="L2641" i="20" a="1"/>
  <c r="L2641" i="20" s="1"/>
  <c r="L2642" i="20" a="1"/>
  <c r="L2642" i="20" s="1"/>
  <c r="L2643" i="20" a="1"/>
  <c r="L2643" i="20" s="1"/>
  <c r="L2644" i="20" a="1"/>
  <c r="L2644" i="20" s="1"/>
  <c r="L2645" i="20" a="1"/>
  <c r="L2645" i="20" s="1"/>
  <c r="L2646" i="20" a="1"/>
  <c r="L2646" i="20" s="1"/>
  <c r="L2647" i="20" a="1"/>
  <c r="L2647" i="20"/>
  <c r="L2648" i="20" a="1"/>
  <c r="L2648" i="20" s="1"/>
  <c r="L2649" i="20" a="1"/>
  <c r="L2649" i="20" s="1"/>
  <c r="L2650" i="20" a="1"/>
  <c r="L2650" i="20" s="1"/>
  <c r="L2651" i="20" a="1"/>
  <c r="L2651" i="20" s="1"/>
  <c r="L2652" i="20" a="1"/>
  <c r="L2652" i="20" s="1"/>
  <c r="L2653" i="20" a="1"/>
  <c r="L2653" i="20" s="1"/>
  <c r="L2654" i="20" a="1"/>
  <c r="L2654" i="20" s="1"/>
  <c r="L2655" i="20" a="1"/>
  <c r="L2655" i="20"/>
  <c r="L2656" i="20" a="1"/>
  <c r="L2656" i="20" s="1"/>
  <c r="L2657" i="20" a="1"/>
  <c r="L2657" i="20" s="1"/>
  <c r="L2658" i="20" a="1"/>
  <c r="L2658" i="20" s="1"/>
  <c r="L2659" i="20" a="1"/>
  <c r="L2659" i="20" s="1"/>
  <c r="L2660" i="20" a="1"/>
  <c r="L2660" i="20" s="1"/>
  <c r="L2661" i="20" a="1"/>
  <c r="L2661" i="20" s="1"/>
  <c r="L2662" i="20" a="1"/>
  <c r="L2662" i="20" s="1"/>
  <c r="L2663" i="20" a="1"/>
  <c r="L2663" i="20" s="1"/>
  <c r="L2664" i="20" a="1"/>
  <c r="L2664" i="20" s="1"/>
  <c r="L2665" i="20" a="1"/>
  <c r="L2665" i="20" s="1"/>
  <c r="L2666" i="20" a="1"/>
  <c r="L2666" i="20" s="1"/>
  <c r="L2667" i="20" a="1"/>
  <c r="L2667" i="20" s="1"/>
  <c r="L2668" i="20" a="1"/>
  <c r="L2668" i="20" s="1"/>
  <c r="L2669" i="20" a="1"/>
  <c r="L2669" i="20" s="1"/>
  <c r="L2670" i="20" a="1"/>
  <c r="L2670" i="20"/>
  <c r="L2671" i="20" a="1"/>
  <c r="L2671" i="20" s="1"/>
  <c r="L2672" i="20" a="1"/>
  <c r="L2672" i="20" s="1"/>
  <c r="L2673" i="20" a="1"/>
  <c r="L2673" i="20" s="1"/>
  <c r="L2674" i="20" a="1"/>
  <c r="L2674" i="20" s="1"/>
  <c r="L2675" i="20" a="1"/>
  <c r="L2675" i="20" s="1"/>
  <c r="L2676" i="20" a="1"/>
  <c r="L2676" i="20" s="1"/>
  <c r="L2677" i="20" a="1"/>
  <c r="L2677" i="20" s="1"/>
  <c r="L2678" i="20" a="1"/>
  <c r="L2678" i="20"/>
  <c r="L2679" i="20" a="1"/>
  <c r="L2679" i="20" s="1"/>
  <c r="L2680" i="20" a="1"/>
  <c r="L2680" i="20" s="1"/>
  <c r="L2681" i="20" a="1"/>
  <c r="L2681" i="20" s="1"/>
  <c r="L2682" i="20" a="1"/>
  <c r="L2682" i="20" s="1"/>
  <c r="L2683" i="20" a="1"/>
  <c r="L2683" i="20" s="1"/>
  <c r="L2684" i="20" a="1"/>
  <c r="L2684" i="20" s="1"/>
  <c r="L2685" i="20" a="1"/>
  <c r="L2685" i="20" s="1"/>
  <c r="L2686" i="20" a="1"/>
  <c r="L2686" i="20" s="1"/>
  <c r="L2687" i="20" a="1"/>
  <c r="L2687" i="20"/>
  <c r="L2688" i="20" a="1"/>
  <c r="L2688" i="20"/>
  <c r="L2689" i="20" a="1"/>
  <c r="L2689" i="20" s="1"/>
  <c r="L2690" i="20" a="1"/>
  <c r="L2690" i="20" s="1"/>
  <c r="L2691" i="20" a="1"/>
  <c r="L2691" i="20" s="1"/>
  <c r="L2692" i="20" a="1"/>
  <c r="L2692" i="20" s="1"/>
  <c r="L2693" i="20" a="1"/>
  <c r="L2693" i="20" s="1"/>
  <c r="L2694" i="20" a="1"/>
  <c r="L2694" i="20" s="1"/>
  <c r="L2695" i="20" a="1"/>
  <c r="L2695" i="20"/>
  <c r="L2696" i="20" a="1"/>
  <c r="L2696" i="20"/>
  <c r="L2697" i="20" a="1"/>
  <c r="L2697" i="20" s="1"/>
  <c r="L2698" i="20" a="1"/>
  <c r="L2698" i="20" s="1"/>
  <c r="L2699" i="20" a="1"/>
  <c r="L2699" i="20" s="1"/>
  <c r="L2700" i="20" a="1"/>
  <c r="L2700" i="20" s="1"/>
  <c r="L2701" i="20" a="1"/>
  <c r="L2701" i="20" s="1"/>
  <c r="L2702" i="20" a="1"/>
  <c r="L2702" i="20" s="1"/>
  <c r="L2703" i="20" a="1"/>
  <c r="L2703" i="20" s="1"/>
  <c r="L2704" i="20" a="1"/>
  <c r="L2704" i="20" s="1"/>
  <c r="L2705" i="20" a="1"/>
  <c r="L2705" i="20" s="1"/>
  <c r="L2706" i="20" a="1"/>
  <c r="L2706" i="20" s="1"/>
  <c r="L2707" i="20" a="1"/>
  <c r="L2707" i="20" s="1"/>
  <c r="L2708" i="20" a="1"/>
  <c r="L2708" i="20" s="1"/>
  <c r="L2709" i="20" a="1"/>
  <c r="L2709" i="20" s="1"/>
  <c r="L2710" i="20" a="1"/>
  <c r="L2710" i="20" s="1"/>
  <c r="L2711" i="20" a="1"/>
  <c r="L2711" i="20"/>
  <c r="L2712" i="20" a="1"/>
  <c r="L2712" i="20" s="1"/>
  <c r="L2713" i="20" a="1"/>
  <c r="L2713" i="20" s="1"/>
  <c r="L2714" i="20" a="1"/>
  <c r="L2714" i="20" s="1"/>
  <c r="L2715" i="20" a="1"/>
  <c r="L2715" i="20" s="1"/>
  <c r="L2716" i="20" a="1"/>
  <c r="L2716" i="20" s="1"/>
  <c r="L2717" i="20" a="1"/>
  <c r="L2717" i="20" s="1"/>
  <c r="L2718" i="20" a="1"/>
  <c r="L2718" i="20"/>
  <c r="L2719" i="20" a="1"/>
  <c r="L2719" i="20" s="1"/>
  <c r="L2720" i="20" a="1"/>
  <c r="L2720" i="20" s="1"/>
  <c r="L2721" i="20" a="1"/>
  <c r="L2721" i="20" s="1"/>
  <c r="L2722" i="20" a="1"/>
  <c r="L2722" i="20" s="1"/>
  <c r="L2723" i="20" a="1"/>
  <c r="L2723" i="20" s="1"/>
  <c r="L2724" i="20" a="1"/>
  <c r="L2724" i="20" s="1"/>
  <c r="L2725" i="20" a="1"/>
  <c r="L2725" i="20" s="1"/>
  <c r="L2726" i="20" a="1"/>
  <c r="L2726" i="20" s="1"/>
  <c r="L2727" i="20" a="1"/>
  <c r="L2727" i="20" s="1"/>
  <c r="L2728" i="20" a="1"/>
  <c r="L2728" i="20" s="1"/>
  <c r="L2729" i="20" a="1"/>
  <c r="L2729" i="20" s="1"/>
  <c r="L2730" i="20" a="1"/>
  <c r="L2730" i="20" s="1"/>
  <c r="L2731" i="20" a="1"/>
  <c r="L2731" i="20" s="1"/>
  <c r="L2732" i="20" a="1"/>
  <c r="L2732" i="20" s="1"/>
  <c r="L2733" i="20" a="1"/>
  <c r="L2733" i="20" s="1"/>
  <c r="L2734" i="20" a="1"/>
  <c r="L2734" i="20"/>
  <c r="L2735" i="20" a="1"/>
  <c r="L2735" i="20" s="1"/>
  <c r="L2736" i="20" a="1"/>
  <c r="L2736" i="20"/>
  <c r="L2737" i="20" a="1"/>
  <c r="L2737" i="20" s="1"/>
  <c r="L2738" i="20" a="1"/>
  <c r="L2738" i="20" s="1"/>
  <c r="L2739" i="20" a="1"/>
  <c r="L2739" i="20" s="1"/>
  <c r="L2740" i="20" a="1"/>
  <c r="L2740" i="20" s="1"/>
  <c r="L2741" i="20" a="1"/>
  <c r="L2741" i="20" s="1"/>
  <c r="L2742" i="20" a="1"/>
  <c r="L2742" i="20" s="1"/>
  <c r="L2743" i="20" a="1"/>
  <c r="L2743" i="20"/>
  <c r="L2744" i="20" a="1"/>
  <c r="L2744" i="20" s="1"/>
  <c r="L2745" i="20" a="1"/>
  <c r="L2745" i="20" s="1"/>
  <c r="L2746" i="20" a="1"/>
  <c r="L2746" i="20" s="1"/>
  <c r="L2747" i="20" a="1"/>
  <c r="L2747" i="20" s="1"/>
  <c r="L2748" i="20" a="1"/>
  <c r="L2748" i="20" s="1"/>
  <c r="L2749" i="20" a="1"/>
  <c r="L2749" i="20" s="1"/>
  <c r="L2750" i="20" a="1"/>
  <c r="L2750" i="20"/>
  <c r="L2751" i="20" a="1"/>
  <c r="L2751" i="20"/>
  <c r="L2752" i="20" a="1"/>
  <c r="L2752" i="20"/>
  <c r="L2753" i="20" a="1"/>
  <c r="L2753" i="20" s="1"/>
  <c r="L2754" i="20" a="1"/>
  <c r="L2754" i="20" s="1"/>
  <c r="L2755" i="20" a="1"/>
  <c r="L2755" i="20" s="1"/>
  <c r="L2756" i="20" a="1"/>
  <c r="L2756" i="20" s="1"/>
  <c r="L2757" i="20" a="1"/>
  <c r="L2757" i="20" s="1"/>
  <c r="L2758" i="20" a="1"/>
  <c r="L2758" i="20" s="1"/>
  <c r="L2759" i="20" a="1"/>
  <c r="L2759" i="20"/>
  <c r="L2760" i="20" a="1"/>
  <c r="L2760" i="20" s="1"/>
  <c r="L2761" i="20" a="1"/>
  <c r="L2761" i="20" s="1"/>
  <c r="L2762" i="20" a="1"/>
  <c r="L2762" i="20" s="1"/>
  <c r="L2763" i="20" a="1"/>
  <c r="L2763" i="20" s="1"/>
  <c r="L2764" i="20" a="1"/>
  <c r="L2764" i="20" s="1"/>
  <c r="L2765" i="20" a="1"/>
  <c r="L2765" i="20" s="1"/>
  <c r="L2766" i="20" a="1"/>
  <c r="L2766" i="20" s="1"/>
  <c r="L2767" i="20" a="1"/>
  <c r="L2767" i="20" s="1"/>
  <c r="L2768" i="20" a="1"/>
  <c r="L2768" i="20"/>
  <c r="L2769" i="20" a="1"/>
  <c r="L2769" i="20" s="1"/>
  <c r="L2770" i="20" a="1"/>
  <c r="L2770" i="20" s="1"/>
  <c r="L2771" i="20" a="1"/>
  <c r="L2771" i="20" s="1"/>
  <c r="L2772" i="20" a="1"/>
  <c r="L2772" i="20" s="1"/>
  <c r="L2773" i="20" a="1"/>
  <c r="L2773" i="20" s="1"/>
  <c r="L2774" i="20" a="1"/>
  <c r="L2774" i="20"/>
  <c r="L2775" i="20" a="1"/>
  <c r="L2775" i="20" s="1"/>
  <c r="L2776" i="20" a="1"/>
  <c r="L2776" i="20" s="1"/>
  <c r="L2777" i="20" a="1"/>
  <c r="L2777" i="20" s="1"/>
  <c r="L2778" i="20" a="1"/>
  <c r="L2778" i="20" s="1"/>
  <c r="L2779" i="20" a="1"/>
  <c r="L2779" i="20" s="1"/>
  <c r="L2780" i="20" a="1"/>
  <c r="L2780" i="20" s="1"/>
  <c r="L2781" i="20" a="1"/>
  <c r="L2781" i="20" s="1"/>
  <c r="L2782" i="20" a="1"/>
  <c r="L2782" i="20" s="1"/>
  <c r="L2783" i="20" a="1"/>
  <c r="L2783" i="20" s="1"/>
  <c r="L2784" i="20" a="1"/>
  <c r="L2784" i="20" s="1"/>
  <c r="L2785" i="20" a="1"/>
  <c r="L2785" i="20" s="1"/>
  <c r="L2786" i="20" a="1"/>
  <c r="L2786" i="20" s="1"/>
  <c r="L2787" i="20" a="1"/>
  <c r="L2787" i="20" s="1"/>
  <c r="L2788" i="20" a="1"/>
  <c r="L2788" i="20" s="1"/>
  <c r="L2789" i="20" a="1"/>
  <c r="L2789" i="20" s="1"/>
  <c r="L2790" i="20" a="1"/>
  <c r="L2790" i="20" s="1"/>
  <c r="L2791" i="20" a="1"/>
  <c r="L2791" i="20" s="1"/>
  <c r="L2792" i="20" a="1"/>
  <c r="L2792" i="20"/>
  <c r="L2793" i="20" a="1"/>
  <c r="L2793" i="20" s="1"/>
  <c r="L2794" i="20" a="1"/>
  <c r="L2794" i="20" s="1"/>
  <c r="L2795" i="20" a="1"/>
  <c r="L2795" i="20" s="1"/>
  <c r="L2796" i="20" a="1"/>
  <c r="L2796" i="20" s="1"/>
  <c r="L2797" i="20" a="1"/>
  <c r="L2797" i="20" s="1"/>
  <c r="L2798" i="20" a="1"/>
  <c r="L2798" i="20" s="1"/>
  <c r="L2799" i="20" a="1"/>
  <c r="L2799" i="20" s="1"/>
  <c r="L2800" i="20" a="1"/>
  <c r="L2800" i="20" s="1"/>
  <c r="L2801" i="20" a="1"/>
  <c r="L2801" i="20" s="1"/>
  <c r="L2802" i="20" a="1"/>
  <c r="L2802" i="20" s="1"/>
  <c r="L2803" i="20" a="1"/>
  <c r="L2803" i="20" s="1"/>
  <c r="L2804" i="20" a="1"/>
  <c r="L2804" i="20" s="1"/>
  <c r="L2805" i="20" a="1"/>
  <c r="L2805" i="20" s="1"/>
  <c r="L2806" i="20" a="1"/>
  <c r="L2806" i="20"/>
  <c r="L2807" i="20" a="1"/>
  <c r="L2807" i="20"/>
  <c r="L2808" i="20" a="1"/>
  <c r="L2808" i="20" s="1"/>
  <c r="L2809" i="20" a="1"/>
  <c r="L2809" i="20" s="1"/>
  <c r="L2810" i="20" a="1"/>
  <c r="L2810" i="20" s="1"/>
  <c r="L2811" i="20" a="1"/>
  <c r="L2811" i="20" s="1"/>
  <c r="L2812" i="20" a="1"/>
  <c r="L2812" i="20" s="1"/>
  <c r="L2813" i="20" a="1"/>
  <c r="L2813" i="20" s="1"/>
  <c r="L2814" i="20" a="1"/>
  <c r="L2814" i="20"/>
  <c r="L2815" i="20" a="1"/>
  <c r="L2815" i="20"/>
  <c r="L2816" i="20" a="1"/>
  <c r="L2816" i="20" s="1"/>
  <c r="L2817" i="20" a="1"/>
  <c r="L2817" i="20" s="1"/>
  <c r="L2818" i="20" a="1"/>
  <c r="L2818" i="20" s="1"/>
  <c r="L2819" i="20" a="1"/>
  <c r="L2819" i="20" s="1"/>
  <c r="L2820" i="20" a="1"/>
  <c r="L2820" i="20" s="1"/>
  <c r="L2821" i="20" a="1"/>
  <c r="L2821" i="20" s="1"/>
  <c r="L2822" i="20" a="1"/>
  <c r="L2822" i="20" s="1"/>
  <c r="L2823" i="20" a="1"/>
  <c r="L2823" i="20" s="1"/>
  <c r="L2824" i="20" a="1"/>
  <c r="L2824" i="20"/>
  <c r="L2825" i="20" a="1"/>
  <c r="L2825" i="20" s="1"/>
  <c r="L2826" i="20" a="1"/>
  <c r="L2826" i="20" s="1"/>
  <c r="L2827" i="20" a="1"/>
  <c r="L2827" i="20" s="1"/>
  <c r="L2828" i="20" a="1"/>
  <c r="L2828" i="20" s="1"/>
  <c r="L2829" i="20" a="1"/>
  <c r="L2829" i="20" s="1"/>
  <c r="L2830" i="20" a="1"/>
  <c r="L2830" i="20"/>
  <c r="L2831" i="20" a="1"/>
  <c r="L2831" i="20" s="1"/>
  <c r="L2832" i="20" a="1"/>
  <c r="L2832" i="20"/>
  <c r="L2833" i="20" a="1"/>
  <c r="L2833" i="20" s="1"/>
  <c r="L2834" i="20" a="1"/>
  <c r="L2834" i="20" s="1"/>
  <c r="L2835" i="20" a="1"/>
  <c r="L2835" i="20" s="1"/>
  <c r="L2836" i="20" a="1"/>
  <c r="L2836" i="20" s="1"/>
  <c r="L2837" i="20" a="1"/>
  <c r="L2837" i="20" s="1"/>
  <c r="L2838" i="20" a="1"/>
  <c r="L2838" i="20" s="1"/>
  <c r="L2839" i="20" a="1"/>
  <c r="L2839" i="20" s="1"/>
  <c r="L2840" i="20" a="1"/>
  <c r="L2840" i="20" s="1"/>
  <c r="L2841" i="20" a="1"/>
  <c r="L2841" i="20" s="1"/>
  <c r="L2842" i="20" a="1"/>
  <c r="L2842" i="20" s="1"/>
  <c r="L2843" i="20" a="1"/>
  <c r="L2843" i="20" s="1"/>
  <c r="L2844" i="20" a="1"/>
  <c r="L2844" i="20" s="1"/>
  <c r="L2845" i="20" a="1"/>
  <c r="L2845" i="20" s="1"/>
  <c r="L2846" i="20" a="1"/>
  <c r="L2846" i="20" s="1"/>
  <c r="L2847" i="20" a="1"/>
  <c r="L2847" i="20" s="1"/>
  <c r="L2848" i="20" a="1"/>
  <c r="L2848" i="20"/>
  <c r="L2849" i="20" a="1"/>
  <c r="L2849" i="20" s="1"/>
  <c r="L2850" i="20" a="1"/>
  <c r="L2850" i="20" s="1"/>
  <c r="L2851" i="20" a="1"/>
  <c r="L2851" i="20" s="1"/>
  <c r="L2852" i="20" a="1"/>
  <c r="L2852" i="20" s="1"/>
  <c r="L2853" i="20" a="1"/>
  <c r="L2853" i="20" s="1"/>
  <c r="L2854" i="20" a="1"/>
  <c r="L2854" i="20" s="1"/>
  <c r="L2855" i="20" a="1"/>
  <c r="L2855" i="20"/>
  <c r="L2856" i="20" a="1"/>
  <c r="L2856" i="20" s="1"/>
  <c r="L2857" i="20" a="1"/>
  <c r="L2857" i="20" s="1"/>
  <c r="L2858" i="20" a="1"/>
  <c r="L2858" i="20" s="1"/>
  <c r="L2859" i="20" a="1"/>
  <c r="L2859" i="20" s="1"/>
  <c r="L2860" i="20" a="1"/>
  <c r="L2860" i="20" s="1"/>
  <c r="L2861" i="20" a="1"/>
  <c r="L2861" i="20" s="1"/>
  <c r="L2862" i="20" a="1"/>
  <c r="L2862" i="20"/>
  <c r="L2863" i="20" a="1"/>
  <c r="L2863" i="20" s="1"/>
  <c r="L2864" i="20" a="1"/>
  <c r="L2864" i="20" s="1"/>
  <c r="L2865" i="20" a="1"/>
  <c r="L2865" i="20" s="1"/>
  <c r="L2866" i="20" a="1"/>
  <c r="L2866" i="20" s="1"/>
  <c r="L2867" i="20" a="1"/>
  <c r="L2867" i="20" s="1"/>
  <c r="L2868" i="20" a="1"/>
  <c r="L2868" i="20" s="1"/>
  <c r="L2869" i="20" a="1"/>
  <c r="L2869" i="20" s="1"/>
  <c r="L2870" i="20" a="1"/>
  <c r="L2870" i="20"/>
  <c r="L2871" i="20" a="1"/>
  <c r="L2871" i="20"/>
  <c r="L2872" i="20" a="1"/>
  <c r="L2872" i="20" s="1"/>
  <c r="L2873" i="20" a="1"/>
  <c r="L2873" i="20" s="1"/>
  <c r="L2874" i="20" a="1"/>
  <c r="L2874" i="20" s="1"/>
  <c r="L2875" i="20" a="1"/>
  <c r="L2875" i="20" s="1"/>
  <c r="L2876" i="20" a="1"/>
  <c r="L2876" i="20" s="1"/>
  <c r="L2877" i="20" a="1"/>
  <c r="L2877" i="20" s="1"/>
  <c r="L2878" i="20" a="1"/>
  <c r="L2878" i="20"/>
  <c r="L2879" i="20" a="1"/>
  <c r="L2879" i="20" s="1"/>
  <c r="L2880" i="20" a="1"/>
  <c r="L2880" i="20"/>
  <c r="L2881" i="20" a="1"/>
  <c r="L2881" i="20" s="1"/>
  <c r="L2882" i="20" a="1"/>
  <c r="L2882" i="20" s="1"/>
  <c r="L2883" i="20" a="1"/>
  <c r="L2883" i="20" s="1"/>
  <c r="L2884" i="20" a="1"/>
  <c r="L2884" i="20" s="1"/>
  <c r="L2885" i="20" a="1"/>
  <c r="L2885" i="20" s="1"/>
  <c r="L2886" i="20" a="1"/>
  <c r="L2886" i="20" s="1"/>
  <c r="L2887" i="20" a="1"/>
  <c r="L2887" i="20"/>
  <c r="L2888" i="20" a="1"/>
  <c r="L2888" i="20"/>
  <c r="L2889" i="20" a="1"/>
  <c r="L2889" i="20" s="1"/>
  <c r="L2890" i="20" a="1"/>
  <c r="L2890" i="20" s="1"/>
  <c r="L2891" i="20" a="1"/>
  <c r="L2891" i="20" s="1"/>
  <c r="L2892" i="20" a="1"/>
  <c r="L2892" i="20" s="1"/>
  <c r="L2893" i="20" a="1"/>
  <c r="L2893" i="20" s="1"/>
  <c r="L2894" i="20" a="1"/>
  <c r="L2894" i="20" s="1"/>
  <c r="L2895" i="20" a="1"/>
  <c r="L2895" i="20" s="1"/>
  <c r="L2896" i="20" a="1"/>
  <c r="L2896" i="20"/>
  <c r="L2897" i="20" a="1"/>
  <c r="L2897" i="20" s="1"/>
  <c r="L2898" i="20" a="1"/>
  <c r="L2898" i="20" s="1"/>
  <c r="L2899" i="20" a="1"/>
  <c r="L2899" i="20" s="1"/>
  <c r="L2900" i="20" a="1"/>
  <c r="L2900" i="20" s="1"/>
  <c r="L2901" i="20" a="1"/>
  <c r="L2901" i="20" s="1"/>
  <c r="L2902" i="20" a="1"/>
  <c r="L2902" i="20" s="1"/>
  <c r="L2903" i="20" a="1"/>
  <c r="L2903" i="20"/>
  <c r="L2904" i="20" a="1"/>
  <c r="L2904" i="20" s="1"/>
  <c r="L2905" i="20" a="1"/>
  <c r="L2905" i="20" s="1"/>
  <c r="L2906" i="20" a="1"/>
  <c r="L2906" i="20" s="1"/>
  <c r="L2907" i="20" a="1"/>
  <c r="L2907" i="20" s="1"/>
  <c r="L2908" i="20" a="1"/>
  <c r="L2908" i="20" s="1"/>
  <c r="L2909" i="20" a="1"/>
  <c r="L2909" i="20" s="1"/>
  <c r="L2910" i="20" a="1"/>
  <c r="L2910" i="20"/>
  <c r="L2911" i="20" a="1"/>
  <c r="L2911" i="20"/>
  <c r="L2912" i="20" a="1"/>
  <c r="L2912" i="20" s="1"/>
  <c r="L2913" i="20" a="1"/>
  <c r="L2913" i="20" s="1"/>
  <c r="L2914" i="20" a="1"/>
  <c r="L2914" i="20" s="1"/>
  <c r="L2915" i="20" a="1"/>
  <c r="L2915" i="20" s="1"/>
  <c r="L2916" i="20" a="1"/>
  <c r="L2916" i="20" s="1"/>
  <c r="L2917" i="20" a="1"/>
  <c r="L2917" i="20" s="1"/>
  <c r="L2918" i="20" a="1"/>
  <c r="L2918" i="20" s="1"/>
  <c r="L2919" i="20" a="1"/>
  <c r="L2919" i="20" s="1"/>
  <c r="L2920" i="20" a="1"/>
  <c r="L2920" i="20" s="1"/>
  <c r="L2921" i="20" a="1"/>
  <c r="L2921" i="20" s="1"/>
  <c r="L2922" i="20" a="1"/>
  <c r="L2922" i="20" s="1"/>
  <c r="L2923" i="20" a="1"/>
  <c r="L2923" i="20" s="1"/>
  <c r="L2924" i="20" a="1"/>
  <c r="L2924" i="20" s="1"/>
  <c r="L2925" i="20" a="1"/>
  <c r="L2925" i="20" s="1"/>
  <c r="L2926" i="20" a="1"/>
  <c r="L2926" i="20"/>
  <c r="L2927" i="20" a="1"/>
  <c r="L2927" i="20" s="1"/>
  <c r="L2928" i="20" a="1"/>
  <c r="L2928" i="20" s="1"/>
  <c r="L2929" i="20" a="1"/>
  <c r="L2929" i="20" s="1"/>
  <c r="L2930" i="20" a="1"/>
  <c r="L2930" i="20" s="1"/>
  <c r="L2931" i="20" a="1"/>
  <c r="L2931" i="20" s="1"/>
  <c r="L2932" i="20" a="1"/>
  <c r="L2932" i="20" s="1"/>
  <c r="L2933" i="20" a="1"/>
  <c r="L2933" i="20" s="1"/>
  <c r="L2934" i="20" a="1"/>
  <c r="L2934" i="20"/>
  <c r="L2935" i="20" a="1"/>
  <c r="L2935" i="20" s="1"/>
  <c r="L2936" i="20" a="1"/>
  <c r="L2936" i="20" s="1"/>
  <c r="L2937" i="20" a="1"/>
  <c r="L2937" i="20" s="1"/>
  <c r="L2938" i="20" a="1"/>
  <c r="L2938" i="20" s="1"/>
  <c r="L2939" i="20" a="1"/>
  <c r="L2939" i="20" s="1"/>
  <c r="L2940" i="20" a="1"/>
  <c r="L2940" i="20" s="1"/>
  <c r="L2941" i="20" a="1"/>
  <c r="L2941" i="20" s="1"/>
  <c r="L2942" i="20" a="1"/>
  <c r="L2942" i="20" s="1"/>
  <c r="L2943" i="20" a="1"/>
  <c r="L2943" i="20"/>
  <c r="L2944" i="20" a="1"/>
  <c r="L2944" i="20"/>
  <c r="L2945" i="20" a="1"/>
  <c r="L2945" i="20" s="1"/>
  <c r="L2946" i="20" a="1"/>
  <c r="L2946" i="20" s="1"/>
  <c r="L2947" i="20" a="1"/>
  <c r="L2947" i="20" s="1"/>
  <c r="L2948" i="20" a="1"/>
  <c r="L2948" i="20" s="1"/>
  <c r="L2949" i="20" a="1"/>
  <c r="L2949" i="20" s="1"/>
  <c r="L2950" i="20" a="1"/>
  <c r="L2950" i="20" s="1"/>
  <c r="L2951" i="20" a="1"/>
  <c r="L2951" i="20" s="1"/>
  <c r="L2952" i="20" a="1"/>
  <c r="L2952" i="20" s="1"/>
  <c r="L2953" i="20" a="1"/>
  <c r="L2953" i="20" s="1"/>
  <c r="L2954" i="20" a="1"/>
  <c r="L2954" i="20" s="1"/>
  <c r="L2955" i="20" a="1"/>
  <c r="L2955" i="20" s="1"/>
  <c r="L2956" i="20" a="1"/>
  <c r="L2956" i="20" s="1"/>
  <c r="L2957" i="20" a="1"/>
  <c r="L2957" i="20" s="1"/>
  <c r="L2958" i="20" a="1"/>
  <c r="L2958" i="20"/>
  <c r="L2959" i="20" a="1"/>
  <c r="L2959" i="20" s="1"/>
  <c r="L2960" i="20" a="1"/>
  <c r="L2960" i="20" s="1"/>
  <c r="L2961" i="20" a="1"/>
  <c r="L2961" i="20" s="1"/>
  <c r="L2962" i="20" a="1"/>
  <c r="L2962" i="20" s="1"/>
  <c r="L2963" i="20" a="1"/>
  <c r="L2963" i="20" s="1"/>
  <c r="L2964" i="20" a="1"/>
  <c r="L2964" i="20" s="1"/>
  <c r="L2965" i="20" a="1"/>
  <c r="L2965" i="20" s="1"/>
  <c r="L2966" i="20" a="1"/>
  <c r="L2966" i="20" s="1"/>
  <c r="L2967" i="20" a="1"/>
  <c r="L2967" i="20"/>
  <c r="L2968" i="20" a="1"/>
  <c r="L2968" i="20" s="1"/>
  <c r="L2969" i="20" a="1"/>
  <c r="L2969" i="20" s="1"/>
  <c r="L2970" i="20" a="1"/>
  <c r="L2970" i="20" s="1"/>
  <c r="L2971" i="20" a="1"/>
  <c r="L2971" i="20" s="1"/>
  <c r="L2972" i="20" a="1"/>
  <c r="L2972" i="20" s="1"/>
  <c r="L2973" i="20" a="1"/>
  <c r="L2973" i="20" s="1"/>
  <c r="L2974" i="20" a="1"/>
  <c r="L2974" i="20"/>
  <c r="L2975" i="20" a="1"/>
  <c r="L2975" i="20" s="1"/>
  <c r="L2976" i="20" a="1"/>
  <c r="L2976" i="20" s="1"/>
  <c r="L2977" i="20" a="1"/>
  <c r="L2977" i="20" s="1"/>
  <c r="L2978" i="20" a="1"/>
  <c r="L2978" i="20" s="1"/>
  <c r="L2979" i="20" a="1"/>
  <c r="L2979" i="20" s="1"/>
  <c r="L2980" i="20" a="1"/>
  <c r="L2980" i="20" s="1"/>
  <c r="L2981" i="20" a="1"/>
  <c r="L2981" i="20" s="1"/>
  <c r="L2982" i="20" a="1"/>
  <c r="L2982" i="20" s="1"/>
  <c r="L2983" i="20" a="1"/>
  <c r="L2983" i="20" s="1"/>
  <c r="L2984" i="20" a="1"/>
  <c r="L2984" i="20" s="1"/>
  <c r="L2985" i="20" a="1"/>
  <c r="L2985" i="20" s="1"/>
  <c r="L2986" i="20" a="1"/>
  <c r="L2986" i="20" s="1"/>
  <c r="L2987" i="20" a="1"/>
  <c r="L2987" i="20" s="1"/>
  <c r="L2988" i="20" a="1"/>
  <c r="L2988" i="20" s="1"/>
  <c r="L2989" i="20" a="1"/>
  <c r="L2989" i="20" s="1"/>
  <c r="L2990" i="20" a="1"/>
  <c r="L2990" i="20"/>
  <c r="L2991" i="20" a="1"/>
  <c r="L2991" i="20" s="1"/>
  <c r="L2992" i="20" a="1"/>
  <c r="L2992" i="20"/>
  <c r="L2993" i="20" a="1"/>
  <c r="L2993" i="20" s="1"/>
  <c r="L2994" i="20" a="1"/>
  <c r="L2994" i="20" s="1"/>
  <c r="L2995" i="20" a="1"/>
  <c r="L2995" i="20" s="1"/>
  <c r="L2996" i="20" a="1"/>
  <c r="L2996" i="20" s="1"/>
  <c r="L2997" i="20" a="1"/>
  <c r="L2997" i="20" s="1"/>
  <c r="L2998" i="20" a="1"/>
  <c r="L2998" i="20" s="1"/>
  <c r="L2999" i="20" a="1"/>
  <c r="L2999" i="20" s="1"/>
  <c r="L3000" i="20" a="1"/>
  <c r="L3000" i="20" s="1"/>
  <c r="L3001" i="20" a="1"/>
  <c r="L3001" i="20" s="1"/>
  <c r="L3002" i="20" a="1"/>
  <c r="L3002" i="20" s="1"/>
  <c r="L3003" i="20" a="1"/>
  <c r="L3003" i="20" s="1"/>
  <c r="L3004" i="20" a="1"/>
  <c r="L3004" i="20" s="1"/>
  <c r="L3005" i="20" a="1"/>
  <c r="L3005" i="20" s="1"/>
  <c r="L3006" i="20" a="1"/>
  <c r="L3006" i="20" s="1"/>
  <c r="L3007" i="20" a="1"/>
  <c r="L3007" i="20" s="1"/>
  <c r="L3008" i="20" a="1"/>
  <c r="L3008" i="20" s="1"/>
  <c r="L3009" i="20" a="1"/>
  <c r="L3009" i="20" s="1"/>
  <c r="L3010" i="20" a="1"/>
  <c r="L3010" i="20" s="1"/>
  <c r="L3011" i="20" a="1"/>
  <c r="L3011" i="20" s="1"/>
  <c r="L3012" i="20" a="1"/>
  <c r="L3012" i="20" s="1"/>
  <c r="L3013" i="20" a="1"/>
  <c r="L3013" i="20" s="1"/>
  <c r="L3014" i="20" a="1"/>
  <c r="L3014" i="20" s="1"/>
  <c r="L3015" i="20" a="1"/>
  <c r="L3015" i="20" s="1"/>
  <c r="L3016" i="20" a="1"/>
  <c r="L3016" i="20" s="1"/>
  <c r="L3017" i="20" a="1"/>
  <c r="L3017" i="20" s="1"/>
  <c r="L3018" i="20" a="1"/>
  <c r="L3018" i="20" s="1"/>
  <c r="L3019" i="20" a="1"/>
  <c r="L3019" i="20" s="1"/>
  <c r="L3020" i="20" a="1"/>
  <c r="L3020" i="20" s="1"/>
  <c r="L3021" i="20" a="1"/>
  <c r="L3021" i="20" s="1"/>
  <c r="L3022" i="20" a="1"/>
  <c r="L3022" i="20"/>
  <c r="L3023" i="20" a="1"/>
  <c r="L3023" i="20" s="1"/>
  <c r="L3024" i="20" a="1"/>
  <c r="L3024" i="20" s="1"/>
  <c r="L3025" i="20" a="1"/>
  <c r="L3025" i="20" s="1"/>
  <c r="L3026" i="20" a="1"/>
  <c r="L3026" i="20" s="1"/>
  <c r="L3027" i="20" a="1"/>
  <c r="L3027" i="20" s="1"/>
  <c r="L3028" i="20" a="1"/>
  <c r="L3028" i="20" s="1"/>
  <c r="L3029" i="20" a="1"/>
  <c r="L3029" i="20" s="1"/>
  <c r="L3030" i="20" a="1"/>
  <c r="L3030" i="20" s="1"/>
  <c r="L3031" i="20" a="1"/>
  <c r="L3031" i="20"/>
  <c r="L3032" i="20" a="1"/>
  <c r="L3032" i="20" s="1"/>
  <c r="L3033" i="20" a="1"/>
  <c r="L3033" i="20" s="1"/>
  <c r="L3034" i="20" a="1"/>
  <c r="L3034" i="20" s="1"/>
  <c r="L3035" i="20" a="1"/>
  <c r="L3035" i="20" s="1"/>
  <c r="L3036" i="20" a="1"/>
  <c r="L3036" i="20" s="1"/>
  <c r="L3037" i="20" a="1"/>
  <c r="L3037" i="20" s="1"/>
  <c r="L3038" i="20" a="1"/>
  <c r="L3038" i="20"/>
  <c r="L3039" i="20" a="1"/>
  <c r="L3039" i="20" s="1"/>
  <c r="L3040" i="20" a="1"/>
  <c r="L3040" i="20" s="1"/>
  <c r="L3041" i="20" a="1"/>
  <c r="L3041" i="20" s="1"/>
  <c r="L3042" i="20" a="1"/>
  <c r="L3042" i="20" s="1"/>
  <c r="L3043" i="20" a="1"/>
  <c r="L3043" i="20" s="1"/>
  <c r="L3044" i="20" a="1"/>
  <c r="L3044" i="20" s="1"/>
  <c r="L3045" i="20" a="1"/>
  <c r="L3045" i="20" s="1"/>
  <c r="L3046" i="20" a="1"/>
  <c r="L3046" i="20" s="1"/>
  <c r="L3047" i="20" a="1"/>
  <c r="L3047" i="20" s="1"/>
  <c r="L3048" i="20" a="1"/>
  <c r="L3048" i="20" s="1"/>
  <c r="L3049" i="20" a="1"/>
  <c r="L3049" i="20" s="1"/>
  <c r="L3050" i="20" a="1"/>
  <c r="L3050" i="20" s="1"/>
  <c r="L3051" i="20" a="1"/>
  <c r="L3051" i="20" s="1"/>
  <c r="M2" i="20" a="1"/>
  <c r="M2" i="20" s="1"/>
  <c r="M3" i="20" a="1"/>
  <c r="M3" i="20" s="1"/>
  <c r="M4" i="20" a="1"/>
  <c r="M4" i="20" s="1"/>
  <c r="N4" i="20" s="1"/>
  <c r="M5" i="20" a="1"/>
  <c r="M5" i="20" s="1"/>
  <c r="N5" i="20" s="1"/>
  <c r="M6" i="20" a="1"/>
  <c r="M6" i="20" s="1"/>
  <c r="M7" i="20" a="1"/>
  <c r="M7" i="20" s="1"/>
  <c r="N7" i="20" s="1"/>
  <c r="M8" i="20" a="1"/>
  <c r="M8" i="20" s="1"/>
  <c r="N8" i="20" s="1"/>
  <c r="M9" i="20" a="1"/>
  <c r="M9" i="20" s="1"/>
  <c r="N9" i="20" s="1"/>
  <c r="M10" i="20" a="1"/>
  <c r="M10" i="20" s="1"/>
  <c r="M11" i="20" a="1"/>
  <c r="M11" i="20" s="1"/>
  <c r="N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N16" i="20" s="1"/>
  <c r="M17" i="20" a="1"/>
  <c r="M17" i="20" s="1"/>
  <c r="N17" i="20" s="1"/>
  <c r="M18" i="20" a="1"/>
  <c r="M18" i="20" s="1"/>
  <c r="N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N23" i="20" s="1"/>
  <c r="M24" i="20" a="1"/>
  <c r="M24" i="20" s="1"/>
  <c r="N24" i="20" s="1"/>
  <c r="M25" i="20" a="1"/>
  <c r="M25" i="20" s="1"/>
  <c r="M26" i="20" a="1"/>
  <c r="M26" i="20" s="1"/>
  <c r="N26" i="20" s="1"/>
  <c r="M27" i="20" a="1"/>
  <c r="M27" i="20" s="1"/>
  <c r="M28" i="20" a="1"/>
  <c r="M28" i="20" s="1"/>
  <c r="N28" i="20" s="1"/>
  <c r="M29" i="20" a="1"/>
  <c r="M29" i="20"/>
  <c r="M30" i="20" a="1"/>
  <c r="M30" i="20"/>
  <c r="N30" i="20" s="1"/>
  <c r="M31" i="20" a="1"/>
  <c r="M31" i="20" s="1"/>
  <c r="N31" i="20" s="1"/>
  <c r="M32" i="20" a="1"/>
  <c r="M32" i="20"/>
  <c r="N32" i="20" s="1"/>
  <c r="M33" i="20" a="1"/>
  <c r="M33" i="20" s="1"/>
  <c r="M34" i="20" a="1"/>
  <c r="M34" i="20" s="1"/>
  <c r="M35" i="20" a="1"/>
  <c r="M35" i="20" s="1"/>
  <c r="M36" i="20" a="1"/>
  <c r="M36" i="20" s="1"/>
  <c r="N36" i="20" s="1"/>
  <c r="M37" i="20" a="1"/>
  <c r="M37" i="20" s="1"/>
  <c r="M38" i="20" a="1"/>
  <c r="M38" i="20" s="1"/>
  <c r="N38" i="20" s="1"/>
  <c r="M39" i="20" a="1"/>
  <c r="M39" i="20" s="1"/>
  <c r="N39" i="20" s="1"/>
  <c r="M40" i="20" a="1"/>
  <c r="M40" i="20" s="1"/>
  <c r="N40" i="20" s="1"/>
  <c r="M41" i="20" a="1"/>
  <c r="M41" i="20" s="1"/>
  <c r="N41" i="20" s="1"/>
  <c r="M42" i="20" a="1"/>
  <c r="M42" i="20" s="1"/>
  <c r="M43" i="20" a="1"/>
  <c r="M43" i="20" s="1"/>
  <c r="M44" i="20" a="1"/>
  <c r="M44" i="20" s="1"/>
  <c r="N44" i="20" s="1"/>
  <c r="M45" i="20" a="1"/>
  <c r="M45" i="20" s="1"/>
  <c r="N45" i="20" s="1"/>
  <c r="M46" i="20" a="1"/>
  <c r="M46" i="20" s="1"/>
  <c r="M47" i="20" a="1"/>
  <c r="M47" i="20" s="1"/>
  <c r="M48" i="20" a="1"/>
  <c r="M48" i="20" s="1"/>
  <c r="N48" i="20" s="1"/>
  <c r="M49" i="20" a="1"/>
  <c r="M49" i="20"/>
  <c r="N49" i="20" s="1"/>
  <c r="M50" i="20" a="1"/>
  <c r="M50" i="20" s="1"/>
  <c r="N50" i="20" s="1"/>
  <c r="M51" i="20" a="1"/>
  <c r="M51" i="20" s="1"/>
  <c r="M52" i="20" a="1"/>
  <c r="M52" i="20" s="1"/>
  <c r="M53" i="20" a="1"/>
  <c r="M53" i="20" s="1"/>
  <c r="M54" i="20" a="1"/>
  <c r="M54" i="20" s="1"/>
  <c r="N54" i="20" s="1"/>
  <c r="M55" i="20" a="1"/>
  <c r="M55" i="20" s="1"/>
  <c r="N55" i="20" s="1"/>
  <c r="M56" i="20" a="1"/>
  <c r="M56" i="20" s="1"/>
  <c r="N56" i="20" s="1"/>
  <c r="M57" i="20" a="1"/>
  <c r="M57" i="20" s="1"/>
  <c r="M58" i="20" a="1"/>
  <c r="M58" i="20" s="1"/>
  <c r="N58" i="20" s="1"/>
  <c r="M59" i="20" a="1"/>
  <c r="M59" i="20" s="1"/>
  <c r="N59" i="20" s="1"/>
  <c r="M60" i="20" a="1"/>
  <c r="M60" i="20" s="1"/>
  <c r="M61" i="20" a="1"/>
  <c r="M61" i="20"/>
  <c r="M62" i="20" a="1"/>
  <c r="M62" i="20"/>
  <c r="M63" i="20" a="1"/>
  <c r="M63" i="20" s="1"/>
  <c r="N63" i="20" s="1"/>
  <c r="M64" i="20" a="1"/>
  <c r="M64" i="20" s="1"/>
  <c r="N64" i="20" s="1"/>
  <c r="M65" i="20" a="1"/>
  <c r="M65" i="20" s="1"/>
  <c r="M66" i="20" a="1"/>
  <c r="M66" i="20" s="1"/>
  <c r="M67" i="20" a="1"/>
  <c r="M67" i="20" s="1"/>
  <c r="M68" i="20" a="1"/>
  <c r="M68" i="20" s="1"/>
  <c r="N68" i="20" s="1"/>
  <c r="M69" i="20" a="1"/>
  <c r="M69" i="20" s="1"/>
  <c r="M70" i="20" a="1"/>
  <c r="M70" i="20" s="1"/>
  <c r="N70" i="20" s="1"/>
  <c r="M71" i="20" a="1"/>
  <c r="M71" i="20" s="1"/>
  <c r="N71" i="20" s="1"/>
  <c r="M72" i="20" a="1"/>
  <c r="M72" i="20" s="1"/>
  <c r="N72" i="20" s="1"/>
  <c r="M73" i="20" a="1"/>
  <c r="M73" i="20" s="1"/>
  <c r="N73" i="20" s="1"/>
  <c r="M74" i="20" a="1"/>
  <c r="M74" i="20" s="1"/>
  <c r="N74" i="20" s="1"/>
  <c r="M75" i="20" a="1"/>
  <c r="M75" i="20" s="1"/>
  <c r="M76" i="20" a="1"/>
  <c r="M76" i="20" s="1"/>
  <c r="N76" i="20" s="1"/>
  <c r="M77" i="20" a="1"/>
  <c r="M77" i="20" s="1"/>
  <c r="N77" i="20" s="1"/>
  <c r="M78" i="20" a="1"/>
  <c r="M78" i="20" s="1"/>
  <c r="M79" i="20" a="1"/>
  <c r="M79" i="20" s="1"/>
  <c r="M80" i="20" a="1"/>
  <c r="M80" i="20" s="1"/>
  <c r="N80" i="20" s="1"/>
  <c r="M81" i="20" a="1"/>
  <c r="M81" i="20" s="1"/>
  <c r="M82" i="20" a="1"/>
  <c r="M82" i="20" s="1"/>
  <c r="N82" i="20" s="1"/>
  <c r="M83" i="20" a="1"/>
  <c r="M83" i="20" s="1"/>
  <c r="M84" i="20" a="1"/>
  <c r="M84" i="20" s="1"/>
  <c r="M85" i="20" a="1"/>
  <c r="M85" i="20" s="1"/>
  <c r="N85" i="20" s="1"/>
  <c r="M86" i="20" a="1"/>
  <c r="M86" i="20" s="1"/>
  <c r="N86" i="20" s="1"/>
  <c r="M87" i="20" a="1"/>
  <c r="M87" i="20" s="1"/>
  <c r="N87" i="20" s="1"/>
  <c r="M88" i="20" a="1"/>
  <c r="M88" i="20" s="1"/>
  <c r="N88" i="20" s="1"/>
  <c r="M89" i="20" a="1"/>
  <c r="M89" i="20" s="1"/>
  <c r="N89" i="20" s="1"/>
  <c r="M90" i="20" a="1"/>
  <c r="M90" i="20" s="1"/>
  <c r="M91" i="20" a="1"/>
  <c r="M91" i="20" s="1"/>
  <c r="M92" i="20" a="1"/>
  <c r="M92" i="20" s="1"/>
  <c r="N92" i="20" s="1"/>
  <c r="M93" i="20" a="1"/>
  <c r="M93" i="20"/>
  <c r="M94" i="20" a="1"/>
  <c r="M94" i="20" s="1"/>
  <c r="M95" i="20" a="1"/>
  <c r="M95" i="20" s="1"/>
  <c r="N95" i="20" s="1"/>
  <c r="M96" i="20" a="1"/>
  <c r="M96" i="20" s="1"/>
  <c r="N96" i="20" s="1"/>
  <c r="M97" i="20" a="1"/>
  <c r="M97" i="20" s="1"/>
  <c r="M98" i="20" a="1"/>
  <c r="M98" i="20" s="1"/>
  <c r="N98" i="20" s="1"/>
  <c r="M99" i="20" a="1"/>
  <c r="M99" i="20" s="1"/>
  <c r="M100" i="20" a="1"/>
  <c r="M100" i="20" s="1"/>
  <c r="N100" i="20" s="1"/>
  <c r="M101" i="20" a="1"/>
  <c r="M101" i="20" s="1"/>
  <c r="N101" i="20" s="1"/>
  <c r="M102" i="20" a="1"/>
  <c r="M102" i="20" s="1"/>
  <c r="M103" i="20" a="1"/>
  <c r="M103" i="20" s="1"/>
  <c r="N103" i="20" s="1"/>
  <c r="M104" i="20" a="1"/>
  <c r="M104" i="20" s="1"/>
  <c r="N104" i="20" s="1"/>
  <c r="M105" i="20" a="1"/>
  <c r="M105" i="20" s="1"/>
  <c r="M106" i="20" a="1"/>
  <c r="M106" i="20" s="1"/>
  <c r="M107" i="20" a="1"/>
  <c r="M107" i="20" s="1"/>
  <c r="M108" i="20" a="1"/>
  <c r="M108" i="20" s="1"/>
  <c r="N108" i="20" s="1"/>
  <c r="M109" i="20" a="1"/>
  <c r="M109" i="20" s="1"/>
  <c r="N109" i="20" s="1"/>
  <c r="M110" i="20" a="1"/>
  <c r="M110" i="20" s="1"/>
  <c r="M111" i="20" a="1"/>
  <c r="M111" i="20" s="1"/>
  <c r="M112" i="20" a="1"/>
  <c r="M112" i="20" s="1"/>
  <c r="N112" i="20" s="1"/>
  <c r="M113" i="20" a="1"/>
  <c r="M113" i="20" s="1"/>
  <c r="N113" i="20" s="1"/>
  <c r="M114" i="20" a="1"/>
  <c r="M114" i="20" s="1"/>
  <c r="N114" i="20" s="1"/>
  <c r="M115" i="20" a="1"/>
  <c r="M115" i="20" s="1"/>
  <c r="M116" i="20" a="1"/>
  <c r="M116" i="20" s="1"/>
  <c r="M117" i="20" a="1"/>
  <c r="M117" i="20" s="1"/>
  <c r="M118" i="20" a="1"/>
  <c r="M118" i="20"/>
  <c r="M119" i="20" a="1"/>
  <c r="M119" i="20" s="1"/>
  <c r="N119" i="20" s="1"/>
  <c r="M120" i="20" a="1"/>
  <c r="M120" i="20" s="1"/>
  <c r="N120" i="20" s="1"/>
  <c r="M121" i="20" a="1"/>
  <c r="M121" i="20" s="1"/>
  <c r="M122" i="20" a="1"/>
  <c r="M122" i="20" s="1"/>
  <c r="N122" i="20" s="1"/>
  <c r="M123" i="20" a="1"/>
  <c r="M123" i="20" s="1"/>
  <c r="M124" i="20" a="1"/>
  <c r="M124" i="20" s="1"/>
  <c r="M125" i="20" a="1"/>
  <c r="M125" i="20"/>
  <c r="N125" i="20" s="1"/>
  <c r="M126" i="20" a="1"/>
  <c r="M126" i="20"/>
  <c r="N126" i="20" s="1"/>
  <c r="M127" i="20" a="1"/>
  <c r="M127" i="20" s="1"/>
  <c r="N127" i="20" s="1"/>
  <c r="M128" i="20" a="1"/>
  <c r="M128" i="20" s="1"/>
  <c r="N128" i="20" s="1"/>
  <c r="M129" i="20" a="1"/>
  <c r="M129" i="20" s="1"/>
  <c r="M130" i="20" a="1"/>
  <c r="M130" i="20" s="1"/>
  <c r="M131" i="20" a="1"/>
  <c r="M131" i="20" s="1"/>
  <c r="N131" i="20" s="1"/>
  <c r="M132" i="20" a="1"/>
  <c r="M132" i="20" s="1"/>
  <c r="N132" i="20" s="1"/>
  <c r="M133" i="20" a="1"/>
  <c r="M133" i="20" s="1"/>
  <c r="M134" i="20" a="1"/>
  <c r="M134" i="20" s="1"/>
  <c r="M135" i="20" a="1"/>
  <c r="M135" i="20" s="1"/>
  <c r="M136" i="20" a="1"/>
  <c r="M136" i="20" s="1"/>
  <c r="N136" i="20" s="1"/>
  <c r="M137" i="20" a="1"/>
  <c r="M137" i="20" s="1"/>
  <c r="N137" i="20" s="1"/>
  <c r="M138" i="20" a="1"/>
  <c r="M138" i="20" s="1"/>
  <c r="M139" i="20" a="1"/>
  <c r="M139" i="20" s="1"/>
  <c r="N139" i="20" s="1"/>
  <c r="M140" i="20" a="1"/>
  <c r="M140" i="20"/>
  <c r="N140" i="20" s="1"/>
  <c r="M141" i="20" a="1"/>
  <c r="M141" i="20" s="1"/>
  <c r="M142" i="20" a="1"/>
  <c r="M142" i="20" s="1"/>
  <c r="N142" i="20" s="1"/>
  <c r="M143" i="20" a="1"/>
  <c r="M143" i="20" s="1"/>
  <c r="M144" i="20" a="1"/>
  <c r="M144" i="20" s="1"/>
  <c r="N144" i="20" s="1"/>
  <c r="M145" i="20" a="1"/>
  <c r="M145" i="20" s="1"/>
  <c r="M146" i="20" a="1"/>
  <c r="M146" i="20"/>
  <c r="M147" i="20" a="1"/>
  <c r="M147" i="20" s="1"/>
  <c r="M148" i="20" a="1"/>
  <c r="M148" i="20" s="1"/>
  <c r="M149" i="20" a="1"/>
  <c r="M149" i="20" s="1"/>
  <c r="N149" i="20" s="1"/>
  <c r="M150" i="20" a="1"/>
  <c r="M150" i="20" s="1"/>
  <c r="N150" i="20" s="1"/>
  <c r="M151" i="20" a="1"/>
  <c r="M151" i="20" s="1"/>
  <c r="N151" i="20" s="1"/>
  <c r="M152" i="20" a="1"/>
  <c r="M152" i="20" s="1"/>
  <c r="N152" i="20" s="1"/>
  <c r="M153" i="20" a="1"/>
  <c r="M153" i="20" s="1"/>
  <c r="N153" i="20" s="1"/>
  <c r="M154" i="20" a="1"/>
  <c r="M154" i="20" s="1"/>
  <c r="M155" i="20" a="1"/>
  <c r="M155" i="20" s="1"/>
  <c r="M156" i="20" a="1"/>
  <c r="M156" i="20" s="1"/>
  <c r="M157" i="20" a="1"/>
  <c r="M157" i="20"/>
  <c r="N157" i="20" s="1"/>
  <c r="M158" i="20" a="1"/>
  <c r="M158" i="20"/>
  <c r="M159" i="20" a="1"/>
  <c r="M159" i="20" s="1"/>
  <c r="N159" i="20" s="1"/>
  <c r="M160" i="20" a="1"/>
  <c r="M160" i="20" s="1"/>
  <c r="N160" i="20" s="1"/>
  <c r="M161" i="20" a="1"/>
  <c r="M161" i="20" s="1"/>
  <c r="M162" i="20" a="1"/>
  <c r="M162" i="20" s="1"/>
  <c r="M163" i="20" a="1"/>
  <c r="M163" i="20" s="1"/>
  <c r="N163" i="20" s="1"/>
  <c r="M164" i="20" a="1"/>
  <c r="M164" i="20" s="1"/>
  <c r="M165" i="20" a="1"/>
  <c r="M165" i="20" s="1"/>
  <c r="N165" i="20" s="1"/>
  <c r="M166" i="20" a="1"/>
  <c r="M166" i="20" s="1"/>
  <c r="N166" i="20" s="1"/>
  <c r="M167" i="20" a="1"/>
  <c r="M167" i="20" s="1"/>
  <c r="M168" i="20" a="1"/>
  <c r="M168" i="20" s="1"/>
  <c r="N168" i="20" s="1"/>
  <c r="M169" i="20" a="1"/>
  <c r="M169" i="20" s="1"/>
  <c r="N169" i="20" s="1"/>
  <c r="M170" i="20" a="1"/>
  <c r="M170" i="20" s="1"/>
  <c r="M171" i="20" a="1"/>
  <c r="M171" i="20" s="1"/>
  <c r="M172" i="20" a="1"/>
  <c r="M172" i="20"/>
  <c r="M173" i="20" a="1"/>
  <c r="M173" i="20"/>
  <c r="M174" i="20" a="1"/>
  <c r="M174" i="20" s="1"/>
  <c r="M175" i="20" a="1"/>
  <c r="M175" i="20" s="1"/>
  <c r="M176" i="20" a="1"/>
  <c r="M176" i="20" s="1"/>
  <c r="N176" i="20" s="1"/>
  <c r="M177" i="20" a="1"/>
  <c r="M177" i="20" s="1"/>
  <c r="N177" i="20" s="1"/>
  <c r="M178" i="20" a="1"/>
  <c r="M178" i="20" s="1"/>
  <c r="N178" i="20" s="1"/>
  <c r="M179" i="20" a="1"/>
  <c r="M179" i="20" s="1"/>
  <c r="N179" i="20" s="1"/>
  <c r="M180" i="20" a="1"/>
  <c r="M180" i="20"/>
  <c r="M181" i="20" a="1"/>
  <c r="M181" i="20" s="1"/>
  <c r="M182" i="20" a="1"/>
  <c r="M182" i="20" s="1"/>
  <c r="M183" i="20" a="1"/>
  <c r="M183" i="20" s="1"/>
  <c r="N183" i="20" s="1"/>
  <c r="M184" i="20" a="1"/>
  <c r="M184" i="20" s="1"/>
  <c r="N184" i="20" s="1"/>
  <c r="M185" i="20" a="1"/>
  <c r="M185" i="20" s="1"/>
  <c r="M186" i="20" a="1"/>
  <c r="M186" i="20" s="1"/>
  <c r="N186" i="20" s="1"/>
  <c r="M187" i="20" a="1"/>
  <c r="M187" i="20" s="1"/>
  <c r="M188" i="20" a="1"/>
  <c r="M188" i="20" s="1"/>
  <c r="M189" i="20" a="1"/>
  <c r="M189" i="20"/>
  <c r="M190" i="20" a="1"/>
  <c r="M190" i="20"/>
  <c r="N190" i="20" s="1"/>
  <c r="M191" i="20" a="1"/>
  <c r="M191" i="20" s="1"/>
  <c r="N191" i="20" s="1"/>
  <c r="M192" i="20" a="1"/>
  <c r="M192" i="20"/>
  <c r="N192" i="20" s="1"/>
  <c r="M193" i="20" a="1"/>
  <c r="M193" i="20" s="1"/>
  <c r="M194" i="20" a="1"/>
  <c r="M194" i="20" s="1"/>
  <c r="M195" i="20" a="1"/>
  <c r="M195" i="20" s="1"/>
  <c r="M196" i="20" a="1"/>
  <c r="M196" i="20"/>
  <c r="N196" i="20" s="1"/>
  <c r="M197" i="20" a="1"/>
  <c r="M197" i="20" s="1"/>
  <c r="N197" i="20" s="1"/>
  <c r="M198" i="20" a="1"/>
  <c r="M198" i="20"/>
  <c r="M199" i="20" a="1"/>
  <c r="M199" i="20" s="1"/>
  <c r="M200" i="20" a="1"/>
  <c r="M200" i="20"/>
  <c r="N200" i="20" s="1"/>
  <c r="M201" i="20" a="1"/>
  <c r="M201" i="20"/>
  <c r="M202" i="20" a="1"/>
  <c r="M202" i="20" s="1"/>
  <c r="N202" i="20" s="1"/>
  <c r="M203" i="20" a="1"/>
  <c r="M203" i="20" s="1"/>
  <c r="M204" i="20" a="1"/>
  <c r="M204" i="20" s="1"/>
  <c r="N204" i="20" s="1"/>
  <c r="M205" i="20" a="1"/>
  <c r="M205" i="20"/>
  <c r="M206" i="20" a="1"/>
  <c r="M206" i="20" s="1"/>
  <c r="N206" i="20" s="1"/>
  <c r="M207" i="20" a="1"/>
  <c r="M207" i="20" s="1"/>
  <c r="M208" i="20" a="1"/>
  <c r="M208" i="20" s="1"/>
  <c r="N208" i="20" s="1"/>
  <c r="M209" i="20" a="1"/>
  <c r="M209" i="20"/>
  <c r="M210" i="20" a="1"/>
  <c r="M210" i="20" s="1"/>
  <c r="N210" i="20" s="1"/>
  <c r="M211" i="20" a="1"/>
  <c r="M211" i="20" s="1"/>
  <c r="M212" i="20" a="1"/>
  <c r="M212" i="20"/>
  <c r="M213" i="20" a="1"/>
  <c r="M213" i="20"/>
  <c r="M214" i="20" a="1"/>
  <c r="M214" i="20" s="1"/>
  <c r="N214" i="20" s="1"/>
  <c r="M215" i="20" a="1"/>
  <c r="M215" i="20" s="1"/>
  <c r="N215" i="20" s="1"/>
  <c r="M216" i="20" a="1"/>
  <c r="M216" i="20" s="1"/>
  <c r="N216" i="20" s="1"/>
  <c r="M217" i="20" a="1"/>
  <c r="M217" i="20" s="1"/>
  <c r="N217" i="20" s="1"/>
  <c r="M218" i="20" a="1"/>
  <c r="M218" i="20" s="1"/>
  <c r="N218" i="20" s="1"/>
  <c r="M219" i="20" a="1"/>
  <c r="M219" i="20" s="1"/>
  <c r="N219" i="20" s="1"/>
  <c r="M220" i="20" a="1"/>
  <c r="M220" i="20" s="1"/>
  <c r="N220" i="20" s="1"/>
  <c r="M221" i="20" a="1"/>
  <c r="M221" i="20" s="1"/>
  <c r="M222" i="20" a="1"/>
  <c r="M222" i="20"/>
  <c r="M223" i="20" a="1"/>
  <c r="M223" i="20" s="1"/>
  <c r="N223" i="20" s="1"/>
  <c r="M224" i="20" a="1"/>
  <c r="M224" i="20" s="1"/>
  <c r="N224" i="20" s="1"/>
  <c r="M225" i="20" a="1"/>
  <c r="M225" i="20" s="1"/>
  <c r="M226" i="20" a="1"/>
  <c r="M226" i="20" s="1"/>
  <c r="M227" i="20" a="1"/>
  <c r="M227" i="20" s="1"/>
  <c r="M228" i="20" a="1"/>
  <c r="M228" i="20"/>
  <c r="M229" i="20" a="1"/>
  <c r="M229" i="20" s="1"/>
  <c r="N229" i="20" s="1"/>
  <c r="M230" i="20" a="1"/>
  <c r="M230" i="20" s="1"/>
  <c r="N230" i="20" s="1"/>
  <c r="M231" i="20" a="1"/>
  <c r="M231" i="20" s="1"/>
  <c r="M232" i="20" a="1"/>
  <c r="M232" i="20"/>
  <c r="N232" i="20" s="1"/>
  <c r="M233" i="20" a="1"/>
  <c r="M233" i="20"/>
  <c r="M234" i="20" a="1"/>
  <c r="M234" i="20" s="1"/>
  <c r="M235" i="20" a="1"/>
  <c r="M235" i="20" s="1"/>
  <c r="M236" i="20" a="1"/>
  <c r="M236" i="20"/>
  <c r="M237" i="20" a="1"/>
  <c r="M237" i="20"/>
  <c r="M238" i="20" a="1"/>
  <c r="M238" i="20" s="1"/>
  <c r="M239" i="20" a="1"/>
  <c r="M239" i="20" s="1"/>
  <c r="M240" i="20" a="1"/>
  <c r="M240" i="20" s="1"/>
  <c r="N240" i="20" s="1"/>
  <c r="M241" i="20" a="1"/>
  <c r="M241" i="20" s="1"/>
  <c r="N241" i="20" s="1"/>
  <c r="M242" i="20" a="1"/>
  <c r="M242" i="20" s="1"/>
  <c r="M243" i="20" a="1"/>
  <c r="M243" i="20" s="1"/>
  <c r="M244" i="20" a="1"/>
  <c r="M244" i="20"/>
  <c r="M245" i="20" a="1"/>
  <c r="M245" i="20"/>
  <c r="N245" i="20" s="1"/>
  <c r="M246" i="20" a="1"/>
  <c r="M246" i="20" s="1"/>
  <c r="M247" i="20" a="1"/>
  <c r="M247" i="20" s="1"/>
  <c r="N247" i="20" s="1"/>
  <c r="M248" i="20" a="1"/>
  <c r="M248" i="20" s="1"/>
  <c r="N248" i="20" s="1"/>
  <c r="M249" i="20" a="1"/>
  <c r="M249" i="20" s="1"/>
  <c r="M250" i="20" a="1"/>
  <c r="M250" i="20" s="1"/>
  <c r="M251" i="20" a="1"/>
  <c r="M251" i="20" s="1"/>
  <c r="N251" i="20" s="1"/>
  <c r="M252" i="20" a="1"/>
  <c r="M252" i="20" s="1"/>
  <c r="M253" i="20" a="1"/>
  <c r="M253" i="20" s="1"/>
  <c r="N253" i="20" s="1"/>
  <c r="M254" i="20" a="1"/>
  <c r="M254" i="20"/>
  <c r="M255" i="20" a="1"/>
  <c r="M255" i="20" s="1"/>
  <c r="N255" i="20" s="1"/>
  <c r="M256" i="20" a="1"/>
  <c r="M256" i="20" s="1"/>
  <c r="N256" i="20" s="1"/>
  <c r="M257" i="20" a="1"/>
  <c r="M257" i="20" s="1"/>
  <c r="M258" i="20" a="1"/>
  <c r="M258" i="20" s="1"/>
  <c r="M259" i="20" a="1"/>
  <c r="M259" i="20" s="1"/>
  <c r="M260" i="20" a="1"/>
  <c r="M260" i="20" s="1"/>
  <c r="N260" i="20" s="1"/>
  <c r="M261" i="20" a="1"/>
  <c r="M261" i="20" s="1"/>
  <c r="N261" i="20" s="1"/>
  <c r="M262" i="20" a="1"/>
  <c r="M262" i="20"/>
  <c r="M263" i="20" a="1"/>
  <c r="M263" i="20" s="1"/>
  <c r="M264" i="20" a="1"/>
  <c r="M264" i="20" s="1"/>
  <c r="N264" i="20" s="1"/>
  <c r="M265" i="20" a="1"/>
  <c r="M265" i="20" s="1"/>
  <c r="N265" i="20" s="1"/>
  <c r="M266" i="20" a="1"/>
  <c r="M266" i="20" s="1"/>
  <c r="N266" i="20" s="1"/>
  <c r="M267" i="20" a="1"/>
  <c r="M267" i="20" s="1"/>
  <c r="M268" i="20" a="1"/>
  <c r="M268" i="20"/>
  <c r="M269" i="20" a="1"/>
  <c r="M269" i="20" s="1"/>
  <c r="N269" i="20" s="1"/>
  <c r="M270" i="20" a="1"/>
  <c r="M270" i="20" s="1"/>
  <c r="M271" i="20" a="1"/>
  <c r="M271" i="20" s="1"/>
  <c r="M272" i="20" a="1"/>
  <c r="M272" i="20" s="1"/>
  <c r="N272" i="20" s="1"/>
  <c r="M273" i="20" a="1"/>
  <c r="M273" i="20" s="1"/>
  <c r="M274" i="20" a="1"/>
  <c r="M274" i="20" s="1"/>
  <c r="M275" i="20" a="1"/>
  <c r="M275" i="20" s="1"/>
  <c r="M276" i="20" a="1"/>
  <c r="M276" i="20" s="1"/>
  <c r="M277" i="20" a="1"/>
  <c r="M277" i="20" s="1"/>
  <c r="N277" i="20" s="1"/>
  <c r="M278" i="20" a="1"/>
  <c r="M278" i="20" s="1"/>
  <c r="N278" i="20" s="1"/>
  <c r="M279" i="20" a="1"/>
  <c r="M279" i="20" s="1"/>
  <c r="M280" i="20" a="1"/>
  <c r="M280" i="20" s="1"/>
  <c r="N280" i="20" s="1"/>
  <c r="M281" i="20" a="1"/>
  <c r="M281" i="20" s="1"/>
  <c r="M282" i="20" a="1"/>
  <c r="M282" i="20" s="1"/>
  <c r="M283" i="20" a="1"/>
  <c r="M283" i="20" s="1"/>
  <c r="M284" i="20" a="1"/>
  <c r="M284" i="20" s="1"/>
  <c r="N284" i="20" s="1"/>
  <c r="M285" i="20" a="1"/>
  <c r="M285" i="20" s="1"/>
  <c r="M286" i="20" a="1"/>
  <c r="M286" i="20" s="1"/>
  <c r="M287" i="20" a="1"/>
  <c r="M287" i="20" s="1"/>
  <c r="M288" i="20" a="1"/>
  <c r="M288" i="20"/>
  <c r="N288" i="20" s="1"/>
  <c r="M289" i="20" a="1"/>
  <c r="M289" i="20" s="1"/>
  <c r="N289" i="20" s="1"/>
  <c r="M290" i="20" a="1"/>
  <c r="M290" i="20" s="1"/>
  <c r="M291" i="20" a="1"/>
  <c r="M291" i="20" s="1"/>
  <c r="M292" i="20" a="1"/>
  <c r="M292" i="20" s="1"/>
  <c r="N292" i="20" s="1"/>
  <c r="M293" i="20" a="1"/>
  <c r="M293" i="20" s="1"/>
  <c r="M294" i="20" a="1"/>
  <c r="M294" i="20"/>
  <c r="M295" i="20" a="1"/>
  <c r="M295" i="20" s="1"/>
  <c r="M296" i="20" a="1"/>
  <c r="M296" i="20" s="1"/>
  <c r="N296" i="20" s="1"/>
  <c r="M297" i="20" a="1"/>
  <c r="M297" i="20" s="1"/>
  <c r="M298" i="20" a="1"/>
  <c r="M298" i="20" s="1"/>
  <c r="M299" i="20" a="1"/>
  <c r="M299" i="20" s="1"/>
  <c r="M300" i="20" a="1"/>
  <c r="M300" i="20"/>
  <c r="M301" i="20" a="1"/>
  <c r="M301" i="20" s="1"/>
  <c r="N301" i="20" s="1"/>
  <c r="M302" i="20" a="1"/>
  <c r="M302" i="20" s="1"/>
  <c r="M303" i="20" a="1"/>
  <c r="M303" i="20" s="1"/>
  <c r="M304" i="20" a="1"/>
  <c r="M304" i="20" s="1"/>
  <c r="N304" i="20" s="1"/>
  <c r="M305" i="20" a="1"/>
  <c r="M305" i="20"/>
  <c r="N305" i="20" s="1"/>
  <c r="M306" i="20" a="1"/>
  <c r="M306" i="20" s="1"/>
  <c r="N306" i="20" s="1"/>
  <c r="M307" i="20" a="1"/>
  <c r="M307" i="20" s="1"/>
  <c r="M308" i="20" a="1"/>
  <c r="M308" i="20"/>
  <c r="M309" i="20" a="1"/>
  <c r="M309" i="20" s="1"/>
  <c r="M310" i="20" a="1"/>
  <c r="M310" i="20" s="1"/>
  <c r="N310" i="20" s="1"/>
  <c r="M311" i="20" a="1"/>
  <c r="M311" i="20" s="1"/>
  <c r="M312" i="20" a="1"/>
  <c r="M312" i="20" s="1"/>
  <c r="N312" i="20" s="1"/>
  <c r="M313" i="20" a="1"/>
  <c r="M313" i="20" s="1"/>
  <c r="M314" i="20" a="1"/>
  <c r="M314" i="20"/>
  <c r="M315" i="20" a="1"/>
  <c r="M315" i="20" s="1"/>
  <c r="M316" i="20" a="1"/>
  <c r="M316" i="20" s="1"/>
  <c r="N316" i="20" s="1"/>
  <c r="M317" i="20" a="1"/>
  <c r="M317" i="20"/>
  <c r="M318" i="20" a="1"/>
  <c r="M318" i="20"/>
  <c r="M319" i="20" a="1"/>
  <c r="M319" i="20" s="1"/>
  <c r="M320" i="20" a="1"/>
  <c r="M320" i="20" s="1"/>
  <c r="N320" i="20" s="1"/>
  <c r="M321" i="20" a="1"/>
  <c r="M321" i="20" s="1"/>
  <c r="N321" i="20" s="1"/>
  <c r="M322" i="20" a="1"/>
  <c r="M322" i="20" s="1"/>
  <c r="M323" i="20" a="1"/>
  <c r="M323" i="20" s="1"/>
  <c r="M324" i="20" a="1"/>
  <c r="M324" i="20" s="1"/>
  <c r="N324" i="20" s="1"/>
  <c r="M325" i="20" a="1"/>
  <c r="M325" i="20" s="1"/>
  <c r="M326" i="20" a="1"/>
  <c r="M326" i="20"/>
  <c r="M327" i="20" a="1"/>
  <c r="M327" i="20" s="1"/>
  <c r="M328" i="20" a="1"/>
  <c r="M328" i="20" s="1"/>
  <c r="N328" i="20" s="1"/>
  <c r="M329" i="20" a="1"/>
  <c r="M329" i="20" s="1"/>
  <c r="N329" i="20" s="1"/>
  <c r="M330" i="20" a="1"/>
  <c r="M330" i="20" s="1"/>
  <c r="M331" i="20" a="1"/>
  <c r="M331" i="20" s="1"/>
  <c r="M332" i="20" a="1"/>
  <c r="M332" i="20" s="1"/>
  <c r="N332" i="20" s="1"/>
  <c r="M333" i="20" a="1"/>
  <c r="M333" i="20" s="1"/>
  <c r="N333" i="20" s="1"/>
  <c r="M334" i="20" a="1"/>
  <c r="M334" i="20" s="1"/>
  <c r="M335" i="20" a="1"/>
  <c r="M335" i="20" s="1"/>
  <c r="M336" i="20" a="1"/>
  <c r="M336" i="20" s="1"/>
  <c r="N336" i="20" s="1"/>
  <c r="M337" i="20" a="1"/>
  <c r="M337" i="20"/>
  <c r="M338" i="20" a="1"/>
  <c r="M338" i="20" s="1"/>
  <c r="N338" i="20" s="1"/>
  <c r="M339" i="20" a="1"/>
  <c r="M339" i="20" s="1"/>
  <c r="M340" i="20" a="1"/>
  <c r="M340" i="20" s="1"/>
  <c r="N340" i="20" s="1"/>
  <c r="M341" i="20" a="1"/>
  <c r="M341" i="20" s="1"/>
  <c r="M342" i="20" a="1"/>
  <c r="M342" i="20"/>
  <c r="M343" i="20" a="1"/>
  <c r="M343" i="20" s="1"/>
  <c r="M344" i="20" a="1"/>
  <c r="M344" i="20" s="1"/>
  <c r="N344" i="20" s="1"/>
  <c r="M345" i="20" a="1"/>
  <c r="M345" i="20" s="1"/>
  <c r="M346" i="20" a="1"/>
  <c r="M346" i="20" s="1"/>
  <c r="M347" i="20" a="1"/>
  <c r="M347" i="20" s="1"/>
  <c r="M348" i="20" a="1"/>
  <c r="M348" i="20" s="1"/>
  <c r="N348" i="20" s="1"/>
  <c r="M349" i="20" a="1"/>
  <c r="M349" i="20"/>
  <c r="M350" i="20" a="1"/>
  <c r="M350" i="20" s="1"/>
  <c r="N350" i="20" s="1"/>
  <c r="M351" i="20" a="1"/>
  <c r="M351" i="20" s="1"/>
  <c r="M352" i="20" a="1"/>
  <c r="M352" i="20" s="1"/>
  <c r="N352" i="20" s="1"/>
  <c r="M353" i="20" a="1"/>
  <c r="M353" i="20" s="1"/>
  <c r="N353" i="20" s="1"/>
  <c r="M354" i="20" a="1"/>
  <c r="M354" i="20" s="1"/>
  <c r="M355" i="20" a="1"/>
  <c r="M355" i="20" s="1"/>
  <c r="M356" i="20" a="1"/>
  <c r="M356" i="20"/>
  <c r="M357" i="20" a="1"/>
  <c r="M357" i="20" s="1"/>
  <c r="M358" i="20" a="1"/>
  <c r="M358" i="20" s="1"/>
  <c r="M359" i="20" a="1"/>
  <c r="M359" i="20" s="1"/>
  <c r="M360" i="20" a="1"/>
  <c r="M360" i="20" s="1"/>
  <c r="N360" i="20" s="1"/>
  <c r="M361" i="20" a="1"/>
  <c r="M361" i="20"/>
  <c r="N361" i="20" s="1"/>
  <c r="M362" i="20" a="1"/>
  <c r="M362" i="20" s="1"/>
  <c r="N362" i="20" s="1"/>
  <c r="M363" i="20" a="1"/>
  <c r="M363" i="20" s="1"/>
  <c r="M364" i="20" a="1"/>
  <c r="M364" i="20" s="1"/>
  <c r="M365" i="20" a="1"/>
  <c r="M365" i="20" s="1"/>
  <c r="N365" i="20" s="1"/>
  <c r="M366" i="20" a="1"/>
  <c r="M366" i="20" s="1"/>
  <c r="M367" i="20" a="1"/>
  <c r="M367" i="20" s="1"/>
  <c r="M368" i="20" a="1"/>
  <c r="M368" i="20" s="1"/>
  <c r="N368" i="20" s="1"/>
  <c r="M369" i="20" a="1"/>
  <c r="M369" i="20" s="1"/>
  <c r="N369" i="20" s="1"/>
  <c r="M370" i="20" a="1"/>
  <c r="M370" i="20"/>
  <c r="M371" i="20" a="1"/>
  <c r="M371" i="20" s="1"/>
  <c r="M372" i="20" a="1"/>
  <c r="M372" i="20"/>
  <c r="M373" i="20" a="1"/>
  <c r="M373" i="20"/>
  <c r="N373" i="20" s="1"/>
  <c r="M374" i="20" a="1"/>
  <c r="M374" i="20" s="1"/>
  <c r="M375" i="20" a="1"/>
  <c r="M375" i="20" s="1"/>
  <c r="N375" i="20" s="1"/>
  <c r="M376" i="20" a="1"/>
  <c r="M376" i="20" s="1"/>
  <c r="N376" i="20" s="1"/>
  <c r="M377" i="20" a="1"/>
  <c r="M377" i="20" s="1"/>
  <c r="M378" i="20" a="1"/>
  <c r="M378" i="20" s="1"/>
  <c r="N378" i="20" s="1"/>
  <c r="M379" i="20" a="1"/>
  <c r="M379" i="20" s="1"/>
  <c r="M380" i="20" a="1"/>
  <c r="M380" i="20" s="1"/>
  <c r="M381" i="20" a="1"/>
  <c r="M381" i="20" s="1"/>
  <c r="M382" i="20" a="1"/>
  <c r="M382" i="20" s="1"/>
  <c r="M383" i="20" a="1"/>
  <c r="M383" i="20" s="1"/>
  <c r="M384" i="20" a="1"/>
  <c r="M384" i="20"/>
  <c r="N384" i="20" s="1"/>
  <c r="M385" i="20" a="1"/>
  <c r="M385" i="20" s="1"/>
  <c r="N385" i="20" s="1"/>
  <c r="M386" i="20" a="1"/>
  <c r="M386" i="20" s="1"/>
  <c r="M387" i="20" a="1"/>
  <c r="M387" i="20" s="1"/>
  <c r="N387" i="20" s="1"/>
  <c r="M388" i="20" a="1"/>
  <c r="M388" i="20" s="1"/>
  <c r="N388" i="20" s="1"/>
  <c r="M389" i="20" a="1"/>
  <c r="M389" i="20" s="1"/>
  <c r="M390" i="20" a="1"/>
  <c r="M390" i="20"/>
  <c r="M391" i="20" a="1"/>
  <c r="M391" i="20" s="1"/>
  <c r="M392" i="20" a="1"/>
  <c r="M392" i="20" s="1"/>
  <c r="N392" i="20" s="1"/>
  <c r="M393" i="20" a="1"/>
  <c r="M393" i="20" s="1"/>
  <c r="N393" i="20" s="1"/>
  <c r="M394" i="20" a="1"/>
  <c r="M394" i="20" s="1"/>
  <c r="M395" i="20" a="1"/>
  <c r="M395" i="20" s="1"/>
  <c r="M396" i="20" a="1"/>
  <c r="M396" i="20"/>
  <c r="M397" i="20" a="1"/>
  <c r="M397" i="20"/>
  <c r="N397" i="20" s="1"/>
  <c r="M398" i="20" a="1"/>
  <c r="M398" i="20" s="1"/>
  <c r="M399" i="20" a="1"/>
  <c r="M399" i="20" s="1"/>
  <c r="M400" i="20" a="1"/>
  <c r="M400" i="20" s="1"/>
  <c r="N400" i="20" s="1"/>
  <c r="M401" i="20" a="1"/>
  <c r="M401" i="20" s="1"/>
  <c r="M402" i="20" a="1"/>
  <c r="M402" i="20"/>
  <c r="M403" i="20" a="1"/>
  <c r="M403" i="20" s="1"/>
  <c r="M404" i="20" a="1"/>
  <c r="M404" i="20" s="1"/>
  <c r="N404" i="20" s="1"/>
  <c r="M405" i="20" a="1"/>
  <c r="M405" i="20"/>
  <c r="M406" i="20" a="1"/>
  <c r="M406" i="20" s="1"/>
  <c r="N406" i="20" s="1"/>
  <c r="M407" i="20" a="1"/>
  <c r="M407" i="20" s="1"/>
  <c r="M408" i="20" a="1"/>
  <c r="M408" i="20" s="1"/>
  <c r="N408" i="20" s="1"/>
  <c r="M409" i="20" a="1"/>
  <c r="M409" i="20" s="1"/>
  <c r="M410" i="20" a="1"/>
  <c r="M410" i="20" s="1"/>
  <c r="N410" i="20" s="1"/>
  <c r="M411" i="20" a="1"/>
  <c r="M411" i="20" s="1"/>
  <c r="M412" i="20" a="1"/>
  <c r="M412" i="20" s="1"/>
  <c r="M413" i="20" a="1"/>
  <c r="M413" i="20"/>
  <c r="M414" i="20" a="1"/>
  <c r="M414" i="20"/>
  <c r="M415" i="20" a="1"/>
  <c r="M415" i="20" s="1"/>
  <c r="N415" i="20" s="1"/>
  <c r="M416" i="20" a="1"/>
  <c r="M416" i="20" s="1"/>
  <c r="N416" i="20" s="1"/>
  <c r="M417" i="20" a="1"/>
  <c r="M417" i="20" s="1"/>
  <c r="M418" i="20" a="1"/>
  <c r="M418" i="20" s="1"/>
  <c r="M419" i="20" a="1"/>
  <c r="M419" i="20" s="1"/>
  <c r="M420" i="20" a="1"/>
  <c r="M420" i="20" s="1"/>
  <c r="N420" i="20" s="1"/>
  <c r="M421" i="20" a="1"/>
  <c r="M421" i="20" s="1"/>
  <c r="M422" i="20" a="1"/>
  <c r="M422" i="20"/>
  <c r="M423" i="20" a="1"/>
  <c r="M423" i="20" s="1"/>
  <c r="M424" i="20" a="1"/>
  <c r="M424" i="20"/>
  <c r="N424" i="20" s="1"/>
  <c r="M425" i="20" a="1"/>
  <c r="M425" i="20" s="1"/>
  <c r="N425" i="20" s="1"/>
  <c r="M426" i="20" a="1"/>
  <c r="M426" i="20" s="1"/>
  <c r="M427" i="20" a="1"/>
  <c r="M427" i="20" s="1"/>
  <c r="M428" i="20" a="1"/>
  <c r="M428" i="20"/>
  <c r="N428" i="20" s="1"/>
  <c r="M429" i="20" a="1"/>
  <c r="M429" i="20" s="1"/>
  <c r="M430" i="20" a="1"/>
  <c r="M430" i="20" s="1"/>
  <c r="N430" i="20" s="1"/>
  <c r="M431" i="20" a="1"/>
  <c r="M431" i="20" s="1"/>
  <c r="M432" i="20" a="1"/>
  <c r="M432" i="20" s="1"/>
  <c r="N432" i="20" s="1"/>
  <c r="M433" i="20" a="1"/>
  <c r="M433" i="20" s="1"/>
  <c r="N433" i="20" s="1"/>
  <c r="M434" i="20" a="1"/>
  <c r="M434" i="20" s="1"/>
  <c r="N434" i="20" s="1"/>
  <c r="M435" i="20" a="1"/>
  <c r="M435" i="20" s="1"/>
  <c r="M436" i="20" a="1"/>
  <c r="M436" i="20" s="1"/>
  <c r="M437" i="20" a="1"/>
  <c r="M437" i="20" s="1"/>
  <c r="M438" i="20" a="1"/>
  <c r="M438" i="20"/>
  <c r="M439" i="20" a="1"/>
  <c r="M439" i="20" s="1"/>
  <c r="M440" i="20" a="1"/>
  <c r="M440" i="20" s="1"/>
  <c r="N440" i="20" s="1"/>
  <c r="M441" i="20" a="1"/>
  <c r="M441" i="20" s="1"/>
  <c r="N441" i="20" s="1"/>
  <c r="M442" i="20" a="1"/>
  <c r="M442" i="20" s="1"/>
  <c r="N442" i="20" s="1"/>
  <c r="M443" i="20" a="1"/>
  <c r="M443" i="20" s="1"/>
  <c r="M444" i="20" a="1"/>
  <c r="M444" i="20" s="1"/>
  <c r="M445" i="20" a="1"/>
  <c r="M445" i="20"/>
  <c r="M446" i="20" a="1"/>
  <c r="M446" i="20"/>
  <c r="M447" i="20" a="1"/>
  <c r="M447" i="20" s="1"/>
  <c r="M448" i="20" a="1"/>
  <c r="M448" i="20" s="1"/>
  <c r="N448" i="20" s="1"/>
  <c r="M449" i="20" a="1"/>
  <c r="M449" i="20" s="1"/>
  <c r="M450" i="20" a="1"/>
  <c r="M450" i="20" s="1"/>
  <c r="M451" i="20" a="1"/>
  <c r="M451" i="20" s="1"/>
  <c r="M452" i="20" a="1"/>
  <c r="M452" i="20"/>
  <c r="M453" i="20" a="1"/>
  <c r="M453" i="20" s="1"/>
  <c r="M454" i="20" a="1"/>
  <c r="M454" i="20" s="1"/>
  <c r="M455" i="20" a="1"/>
  <c r="M455" i="20" s="1"/>
  <c r="M456" i="20" a="1"/>
  <c r="M456" i="20" s="1"/>
  <c r="N456" i="20" s="1"/>
  <c r="M457" i="20" a="1"/>
  <c r="M457" i="20"/>
  <c r="M458" i="20" a="1"/>
  <c r="M458" i="20" s="1"/>
  <c r="M459" i="20" a="1"/>
  <c r="M459" i="20" s="1"/>
  <c r="N459" i="20" s="1"/>
  <c r="M460" i="20" a="1"/>
  <c r="M460" i="20" s="1"/>
  <c r="N460" i="20" s="1"/>
  <c r="M461" i="20" a="1"/>
  <c r="M461" i="20" s="1"/>
  <c r="N461" i="20" s="1"/>
  <c r="M462" i="20" a="1"/>
  <c r="M462" i="20" s="1"/>
  <c r="M463" i="20" a="1"/>
  <c r="M463" i="20" s="1"/>
  <c r="M464" i="20" a="1"/>
  <c r="M464" i="20" s="1"/>
  <c r="N464" i="20" s="1"/>
  <c r="M465" i="20" a="1"/>
  <c r="M465" i="20"/>
  <c r="M466" i="20" a="1"/>
  <c r="M466" i="20" s="1"/>
  <c r="M467" i="20" a="1"/>
  <c r="M467" i="20" s="1"/>
  <c r="M468" i="20" a="1"/>
  <c r="M468" i="20" s="1"/>
  <c r="M469" i="20" a="1"/>
  <c r="M469" i="20"/>
  <c r="N469" i="20" s="1"/>
  <c r="M470" i="20" a="1"/>
  <c r="M470" i="20" s="1"/>
  <c r="N470" i="20" s="1"/>
  <c r="M471" i="20" a="1"/>
  <c r="M471" i="20" s="1"/>
  <c r="N471" i="20" s="1"/>
  <c r="M472" i="20" a="1"/>
  <c r="M472" i="20" s="1"/>
  <c r="N472" i="20" s="1"/>
  <c r="M473" i="20" a="1"/>
  <c r="M473" i="20" s="1"/>
  <c r="M474" i="20" a="1"/>
  <c r="M474" i="20" s="1"/>
  <c r="M475" i="20" a="1"/>
  <c r="M475" i="20" s="1"/>
  <c r="M476" i="20" a="1"/>
  <c r="M476" i="20" s="1"/>
  <c r="M477" i="20" a="1"/>
  <c r="M477" i="20" s="1"/>
  <c r="N477" i="20" s="1"/>
  <c r="M478" i="20" a="1"/>
  <c r="M478" i="20" s="1"/>
  <c r="M479" i="20" a="1"/>
  <c r="M479" i="20" s="1"/>
  <c r="M480" i="20" a="1"/>
  <c r="M480" i="20" s="1"/>
  <c r="N480" i="20" s="1"/>
  <c r="M481" i="20" a="1"/>
  <c r="M481" i="20" s="1"/>
  <c r="M482" i="20" a="1"/>
  <c r="M482" i="20" s="1"/>
  <c r="M483" i="20" a="1"/>
  <c r="M483" i="20" s="1"/>
  <c r="M484" i="20" a="1"/>
  <c r="M484" i="20" s="1"/>
  <c r="N484" i="20" s="1"/>
  <c r="M485" i="20" a="1"/>
  <c r="M485" i="20" s="1"/>
  <c r="N485" i="20" s="1"/>
  <c r="M486" i="20" a="1"/>
  <c r="M486" i="20"/>
  <c r="M487" i="20" a="1"/>
  <c r="M487" i="20" s="1"/>
  <c r="M488" i="20" a="1"/>
  <c r="M488" i="20"/>
  <c r="N488" i="20" s="1"/>
  <c r="M489" i="20" a="1"/>
  <c r="M489" i="20" s="1"/>
  <c r="N489" i="20" s="1"/>
  <c r="M490" i="20" a="1"/>
  <c r="M490" i="20" s="1"/>
  <c r="N490" i="20" s="1"/>
  <c r="M491" i="20" a="1"/>
  <c r="M491" i="20" s="1"/>
  <c r="M492" i="20" a="1"/>
  <c r="M492" i="20" s="1"/>
  <c r="N492" i="20" s="1"/>
  <c r="M493" i="20" a="1"/>
  <c r="M493" i="20"/>
  <c r="M494" i="20" a="1"/>
  <c r="M494" i="20" s="1"/>
  <c r="M495" i="20" a="1"/>
  <c r="M495" i="20" s="1"/>
  <c r="M496" i="20" a="1"/>
  <c r="M496" i="20" s="1"/>
  <c r="N496" i="20" s="1"/>
  <c r="M497" i="20" a="1"/>
  <c r="M497" i="20" s="1"/>
  <c r="N497" i="20" s="1"/>
  <c r="M498" i="20" a="1"/>
  <c r="M498" i="20" s="1"/>
  <c r="N498" i="20" s="1"/>
  <c r="M499" i="20" a="1"/>
  <c r="M499" i="20" s="1"/>
  <c r="M500" i="20" a="1"/>
  <c r="M500" i="20"/>
  <c r="M501" i="20" a="1"/>
  <c r="M501" i="20"/>
  <c r="M502" i="20" a="1"/>
  <c r="M502" i="20" s="1"/>
  <c r="M503" i="20" a="1"/>
  <c r="M503" i="20" s="1"/>
  <c r="M504" i="20" a="1"/>
  <c r="M504" i="20" s="1"/>
  <c r="N504" i="20" s="1"/>
  <c r="M505" i="20" a="1"/>
  <c r="M505" i="20" s="1"/>
  <c r="M506" i="20" a="1"/>
  <c r="M506" i="20"/>
  <c r="N506" i="20" s="1"/>
  <c r="M507" i="20" a="1"/>
  <c r="M507" i="20" s="1"/>
  <c r="M508" i="20" a="1"/>
  <c r="M508" i="20" s="1"/>
  <c r="M509" i="20" a="1"/>
  <c r="M509" i="20"/>
  <c r="M510" i="20" a="1"/>
  <c r="M510" i="20" s="1"/>
  <c r="M511" i="20" a="1"/>
  <c r="M511" i="20" s="1"/>
  <c r="M512" i="20" a="1"/>
  <c r="M512" i="20" s="1"/>
  <c r="N512" i="20" s="1"/>
  <c r="M513" i="20" a="1"/>
  <c r="M513" i="20" s="1"/>
  <c r="M514" i="20" a="1"/>
  <c r="M514" i="20" s="1"/>
  <c r="N514" i="20" s="1"/>
  <c r="M515" i="20" a="1"/>
  <c r="M515" i="20" s="1"/>
  <c r="M516" i="20" a="1"/>
  <c r="M516" i="20" s="1"/>
  <c r="N516" i="20" s="1"/>
  <c r="M517" i="20" a="1"/>
  <c r="M517" i="20" s="1"/>
  <c r="M518" i="20" a="1"/>
  <c r="M518" i="20"/>
  <c r="M519" i="20" a="1"/>
  <c r="M519" i="20" s="1"/>
  <c r="M520" i="20" a="1"/>
  <c r="M520" i="20" s="1"/>
  <c r="N520" i="20" s="1"/>
  <c r="M521" i="20" a="1"/>
  <c r="M521" i="20" s="1"/>
  <c r="N521" i="20" s="1"/>
  <c r="M522" i="20" a="1"/>
  <c r="M522" i="20" s="1"/>
  <c r="M523" i="20" a="1"/>
  <c r="M523" i="20" s="1"/>
  <c r="M524" i="20" a="1"/>
  <c r="M524" i="20" s="1"/>
  <c r="M525" i="20" a="1"/>
  <c r="M525" i="20" s="1"/>
  <c r="N525" i="20" s="1"/>
  <c r="M526" i="20" a="1"/>
  <c r="M526" i="20" s="1"/>
  <c r="M527" i="20" a="1"/>
  <c r="M527" i="20" s="1"/>
  <c r="M528" i="20" a="1"/>
  <c r="M528" i="20" s="1"/>
  <c r="N528" i="20" s="1"/>
  <c r="M529" i="20" a="1"/>
  <c r="M529" i="20" s="1"/>
  <c r="M530" i="20" a="1"/>
  <c r="M530" i="20" s="1"/>
  <c r="M531" i="20" a="1"/>
  <c r="M531" i="20" s="1"/>
  <c r="M532" i="20" a="1"/>
  <c r="M532" i="20"/>
  <c r="M533" i="20" a="1"/>
  <c r="M533" i="20" s="1"/>
  <c r="N533" i="20" s="1"/>
  <c r="M534" i="20" a="1"/>
  <c r="M534" i="20" s="1"/>
  <c r="N534" i="20" s="1"/>
  <c r="M535" i="20" a="1"/>
  <c r="M535" i="20" s="1"/>
  <c r="M536" i="20" a="1"/>
  <c r="M536" i="20" s="1"/>
  <c r="N536" i="20" s="1"/>
  <c r="M537" i="20" a="1"/>
  <c r="M537" i="20" s="1"/>
  <c r="M538" i="20" a="1"/>
  <c r="M538" i="20"/>
  <c r="M539" i="20" a="1"/>
  <c r="M539" i="20" s="1"/>
  <c r="M540" i="20" a="1"/>
  <c r="M540" i="20" s="1"/>
  <c r="M541" i="20" a="1"/>
  <c r="M541" i="20"/>
  <c r="M542" i="20" a="1"/>
  <c r="M542" i="20" s="1"/>
  <c r="M543" i="20" a="1"/>
  <c r="M543" i="20" s="1"/>
  <c r="M544" i="20" a="1"/>
  <c r="M544" i="20"/>
  <c r="N544" i="20" s="1"/>
  <c r="M545" i="20" a="1"/>
  <c r="M545" i="20" s="1"/>
  <c r="M546" i="20" a="1"/>
  <c r="M546" i="20" s="1"/>
  <c r="M547" i="20" a="1"/>
  <c r="M547" i="20" s="1"/>
  <c r="M548" i="20" a="1"/>
  <c r="M548" i="20" s="1"/>
  <c r="M549" i="20" a="1"/>
  <c r="M549" i="20" s="1"/>
  <c r="M550" i="20" a="1"/>
  <c r="M550" i="20" s="1"/>
  <c r="N550" i="20" s="1"/>
  <c r="M551" i="20" a="1"/>
  <c r="M551" i="20" s="1"/>
  <c r="M552" i="20" a="1"/>
  <c r="M552" i="20"/>
  <c r="N552" i="20" s="1"/>
  <c r="M553" i="20" a="1"/>
  <c r="M553" i="20" s="1"/>
  <c r="M554" i="20" a="1"/>
  <c r="M554" i="20" s="1"/>
  <c r="M555" i="20" a="1"/>
  <c r="M555" i="20" s="1"/>
  <c r="M556" i="20" a="1"/>
  <c r="M556" i="20" s="1"/>
  <c r="N556" i="20" s="1"/>
  <c r="M557" i="20" a="1"/>
  <c r="M557" i="20"/>
  <c r="M558" i="20" a="1"/>
  <c r="M558" i="20" s="1"/>
  <c r="M559" i="20" a="1"/>
  <c r="M559" i="20" s="1"/>
  <c r="M560" i="20" a="1"/>
  <c r="M560" i="20" s="1"/>
  <c r="N560" i="20" s="1"/>
  <c r="M561" i="20" a="1"/>
  <c r="M561" i="20" s="1"/>
  <c r="N561" i="20" s="1"/>
  <c r="M562" i="20" a="1"/>
  <c r="M562" i="20" s="1"/>
  <c r="N562" i="20" s="1"/>
  <c r="M563" i="20" a="1"/>
  <c r="M563" i="20" s="1"/>
  <c r="M564" i="20" a="1"/>
  <c r="M564" i="20" s="1"/>
  <c r="M565" i="20" a="1"/>
  <c r="M565" i="20"/>
  <c r="M566" i="20" a="1"/>
  <c r="M566" i="20" s="1"/>
  <c r="N566" i="20" s="1"/>
  <c r="M567" i="20" a="1"/>
  <c r="M567" i="20" s="1"/>
  <c r="M568" i="20" a="1"/>
  <c r="M568" i="20" s="1"/>
  <c r="N568" i="20" s="1"/>
  <c r="M569" i="20" a="1"/>
  <c r="M569" i="20" s="1"/>
  <c r="M570" i="20" a="1"/>
  <c r="M570" i="20" s="1"/>
  <c r="N570" i="20" s="1"/>
  <c r="M571" i="20" a="1"/>
  <c r="M571" i="20" s="1"/>
  <c r="M572" i="20" a="1"/>
  <c r="M572" i="20" s="1"/>
  <c r="N572" i="20" s="1"/>
  <c r="M573" i="20" a="1"/>
  <c r="M573" i="20"/>
  <c r="M574" i="20" a="1"/>
  <c r="M574" i="20" s="1"/>
  <c r="N574" i="20" s="1"/>
  <c r="M575" i="20" a="1"/>
  <c r="M575" i="20" s="1"/>
  <c r="M576" i="20" a="1"/>
  <c r="M576" i="20" s="1"/>
  <c r="N576" i="20" s="1"/>
  <c r="M577" i="20" a="1"/>
  <c r="M577" i="20" s="1"/>
  <c r="N577" i="20" s="1"/>
  <c r="M578" i="20" a="1"/>
  <c r="M578" i="20" s="1"/>
  <c r="M579" i="20" a="1"/>
  <c r="M579" i="20" s="1"/>
  <c r="M580" i="20" a="1"/>
  <c r="M580" i="20" s="1"/>
  <c r="N580" i="20" s="1"/>
  <c r="M581" i="20" a="1"/>
  <c r="M581" i="20" s="1"/>
  <c r="M582" i="20" a="1"/>
  <c r="M582" i="20"/>
  <c r="M583" i="20" a="1"/>
  <c r="M583" i="20" s="1"/>
  <c r="M584" i="20" a="1"/>
  <c r="M584" i="20" s="1"/>
  <c r="N584" i="20" s="1"/>
  <c r="M585" i="20" a="1"/>
  <c r="M585" i="20" s="1"/>
  <c r="N585" i="20" s="1"/>
  <c r="M586" i="20" a="1"/>
  <c r="M586" i="20" s="1"/>
  <c r="M587" i="20" a="1"/>
  <c r="M587" i="20" s="1"/>
  <c r="M588" i="20" a="1"/>
  <c r="M588" i="20" s="1"/>
  <c r="N588" i="20" s="1"/>
  <c r="M589" i="20" a="1"/>
  <c r="M589" i="20" s="1"/>
  <c r="N589" i="20" s="1"/>
  <c r="M590" i="20" a="1"/>
  <c r="M590" i="20" s="1"/>
  <c r="M591" i="20" a="1"/>
  <c r="M591" i="20" s="1"/>
  <c r="M592" i="20" a="1"/>
  <c r="M592" i="20" s="1"/>
  <c r="N592" i="20" s="1"/>
  <c r="M593" i="20" a="1"/>
  <c r="M593" i="20"/>
  <c r="M594" i="20" a="1"/>
  <c r="M594" i="20" s="1"/>
  <c r="M595" i="20" a="1"/>
  <c r="M595" i="20" s="1"/>
  <c r="M596" i="20" a="1"/>
  <c r="M596" i="20"/>
  <c r="M597" i="20" a="1"/>
  <c r="M597" i="20" s="1"/>
  <c r="M598" i="20" a="1"/>
  <c r="M598" i="20"/>
  <c r="M599" i="20" a="1"/>
  <c r="M599" i="20" s="1"/>
  <c r="M600" i="20" a="1"/>
  <c r="M600" i="20" s="1"/>
  <c r="N600" i="20" s="1"/>
  <c r="M601" i="20" a="1"/>
  <c r="M601" i="20" s="1"/>
  <c r="M602" i="20" a="1"/>
  <c r="M602" i="20" s="1"/>
  <c r="M603" i="20" a="1"/>
  <c r="M603" i="20" s="1"/>
  <c r="M604" i="20" a="1"/>
  <c r="M604" i="20" s="1"/>
  <c r="M605" i="20" a="1"/>
  <c r="M605" i="20" s="1"/>
  <c r="N605" i="20" s="1"/>
  <c r="M606" i="20" a="1"/>
  <c r="M606" i="20"/>
  <c r="M607" i="20" a="1"/>
  <c r="M607" i="20" s="1"/>
  <c r="M608" i="20" a="1"/>
  <c r="M608" i="20" s="1"/>
  <c r="N608" i="20" s="1"/>
  <c r="M609" i="20" a="1"/>
  <c r="M609" i="20" s="1"/>
  <c r="M610" i="20" a="1"/>
  <c r="M610" i="20" s="1"/>
  <c r="M611" i="20" a="1"/>
  <c r="M611" i="20" s="1"/>
  <c r="M612" i="20" a="1"/>
  <c r="M612" i="20" s="1"/>
  <c r="M613" i="20" a="1"/>
  <c r="M613" i="20" s="1"/>
  <c r="M614" i="20" a="1"/>
  <c r="M614" i="20"/>
  <c r="M615" i="20" a="1"/>
  <c r="M615" i="20" s="1"/>
  <c r="M616" i="20" a="1"/>
  <c r="M616" i="20" s="1"/>
  <c r="N616" i="20" s="1"/>
  <c r="M617" i="20" a="1"/>
  <c r="M617" i="20"/>
  <c r="M618" i="20" a="1"/>
  <c r="M618" i="20" s="1"/>
  <c r="M619" i="20" a="1"/>
  <c r="M619" i="20" s="1"/>
  <c r="M620" i="20" a="1"/>
  <c r="M620" i="20"/>
  <c r="M621" i="20" a="1"/>
  <c r="M621" i="20" s="1"/>
  <c r="M622" i="20" a="1"/>
  <c r="M622" i="20" s="1"/>
  <c r="M623" i="20" a="1"/>
  <c r="M623" i="20" s="1"/>
  <c r="M624" i="20" a="1"/>
  <c r="M624" i="20" s="1"/>
  <c r="N624" i="20" s="1"/>
  <c r="M625" i="20" a="1"/>
  <c r="M625" i="20" s="1"/>
  <c r="N625" i="20" s="1"/>
  <c r="M626" i="20" a="1"/>
  <c r="M626" i="20" s="1"/>
  <c r="M627" i="20" a="1"/>
  <c r="M627" i="20" s="1"/>
  <c r="M628" i="20" a="1"/>
  <c r="M628" i="20" s="1"/>
  <c r="M629" i="20" a="1"/>
  <c r="M629" i="20"/>
  <c r="M630" i="20" a="1"/>
  <c r="M630" i="20"/>
  <c r="M631" i="20" a="1"/>
  <c r="M631" i="20" s="1"/>
  <c r="N631" i="20" s="1"/>
  <c r="M632" i="20" a="1"/>
  <c r="M632" i="20" s="1"/>
  <c r="N632" i="20" s="1"/>
  <c r="M633" i="20" a="1"/>
  <c r="M633" i="20" s="1"/>
  <c r="M634" i="20" a="1"/>
  <c r="M634" i="20" s="1"/>
  <c r="N634" i="20" s="1"/>
  <c r="M635" i="20" a="1"/>
  <c r="M635" i="20" s="1"/>
  <c r="M636" i="20" a="1"/>
  <c r="M636" i="20" s="1"/>
  <c r="M637" i="20" a="1"/>
  <c r="M637" i="20"/>
  <c r="M638" i="20" a="1"/>
  <c r="M638" i="20"/>
  <c r="M639" i="20" a="1"/>
  <c r="M639" i="20" s="1"/>
  <c r="M640" i="20" a="1"/>
  <c r="M640" i="20"/>
  <c r="N640" i="20" s="1"/>
  <c r="M641" i="20" a="1"/>
  <c r="M641" i="20" s="1"/>
  <c r="M642" i="20" a="1"/>
  <c r="M642" i="20" s="1"/>
  <c r="M643" i="20" a="1"/>
  <c r="M643" i="20" s="1"/>
  <c r="N643" i="20" s="1"/>
  <c r="M644" i="20" a="1"/>
  <c r="M644" i="20" s="1"/>
  <c r="M645" i="20" a="1"/>
  <c r="M645" i="20" s="1"/>
  <c r="M646" i="20" a="1"/>
  <c r="M646" i="20"/>
  <c r="M647" i="20" a="1"/>
  <c r="M647" i="20" s="1"/>
  <c r="M648" i="20" a="1"/>
  <c r="M648" i="20" s="1"/>
  <c r="N648" i="20" s="1"/>
  <c r="M649" i="20" a="1"/>
  <c r="M649" i="20" s="1"/>
  <c r="M650" i="20" a="1"/>
  <c r="M650" i="20" s="1"/>
  <c r="M651" i="20" a="1"/>
  <c r="M651" i="20" s="1"/>
  <c r="M652" i="20" a="1"/>
  <c r="M652" i="20" s="1"/>
  <c r="M653" i="20" a="1"/>
  <c r="M653" i="20"/>
  <c r="M654" i="20" a="1"/>
  <c r="M654" i="20" s="1"/>
  <c r="M655" i="20" a="1"/>
  <c r="M655" i="20" s="1"/>
  <c r="M656" i="20" a="1"/>
  <c r="M656" i="20" s="1"/>
  <c r="N656" i="20" s="1"/>
  <c r="M657" i="20" a="1"/>
  <c r="M657" i="20"/>
  <c r="M658" i="20" a="1"/>
  <c r="M658" i="20"/>
  <c r="M659" i="20" a="1"/>
  <c r="M659" i="20" s="1"/>
  <c r="M660" i="20" a="1"/>
  <c r="M660" i="20"/>
  <c r="M661" i="20" a="1"/>
  <c r="M661" i="20" s="1"/>
  <c r="M662" i="20" a="1"/>
  <c r="M662" i="20" s="1"/>
  <c r="M663" i="20" a="1"/>
  <c r="M663" i="20" s="1"/>
  <c r="M664" i="20" a="1"/>
  <c r="M664" i="20" s="1"/>
  <c r="N664" i="20" s="1"/>
  <c r="M665" i="20" a="1"/>
  <c r="M665" i="20" s="1"/>
  <c r="M666" i="20" a="1"/>
  <c r="M666" i="20"/>
  <c r="M667" i="20" a="1"/>
  <c r="M667" i="20" s="1"/>
  <c r="M668" i="20" a="1"/>
  <c r="M668" i="20" s="1"/>
  <c r="M669" i="20" a="1"/>
  <c r="M669" i="20" s="1"/>
  <c r="M670" i="20" a="1"/>
  <c r="M670" i="20"/>
  <c r="M671" i="20" a="1"/>
  <c r="M671" i="20" s="1"/>
  <c r="M672" i="20" a="1"/>
  <c r="M672" i="20" s="1"/>
  <c r="N672" i="20" s="1"/>
  <c r="M673" i="20" a="1"/>
  <c r="M673" i="20" s="1"/>
  <c r="M674" i="20" a="1"/>
  <c r="M674" i="20" s="1"/>
  <c r="M675" i="20" a="1"/>
  <c r="M675" i="20" s="1"/>
  <c r="M676" i="20" a="1"/>
  <c r="M676" i="20" s="1"/>
  <c r="M677" i="20" a="1"/>
  <c r="M677" i="20" s="1"/>
  <c r="M678" i="20" a="1"/>
  <c r="M678" i="20" s="1"/>
  <c r="M679" i="20" a="1"/>
  <c r="M679" i="20" s="1"/>
  <c r="M680" i="20" a="1"/>
  <c r="M680" i="20" s="1"/>
  <c r="N680" i="20" s="1"/>
  <c r="M681" i="20" a="1"/>
  <c r="M681" i="20" s="1"/>
  <c r="M682" i="20" a="1"/>
  <c r="M682" i="20" s="1"/>
  <c r="M683" i="20" a="1"/>
  <c r="M683" i="20" s="1"/>
  <c r="M684" i="20" a="1"/>
  <c r="M684" i="20" s="1"/>
  <c r="M685" i="20" a="1"/>
  <c r="M685" i="20"/>
  <c r="M686" i="20" a="1"/>
  <c r="M686" i="20" s="1"/>
  <c r="N686" i="20" s="1"/>
  <c r="M687" i="20" a="1"/>
  <c r="M687" i="20" s="1"/>
  <c r="M688" i="20" a="1"/>
  <c r="M688" i="20" s="1"/>
  <c r="N688" i="20" s="1"/>
  <c r="M689" i="20" a="1"/>
  <c r="M689" i="20" s="1"/>
  <c r="N689" i="20" s="1"/>
  <c r="M690" i="20" a="1"/>
  <c r="M690" i="20" s="1"/>
  <c r="M691" i="20" a="1"/>
  <c r="M691" i="20" s="1"/>
  <c r="M692" i="20" a="1"/>
  <c r="M692" i="20"/>
  <c r="M693" i="20" a="1"/>
  <c r="M693" i="20" s="1"/>
  <c r="N693" i="20" s="1"/>
  <c r="M694" i="20" a="1"/>
  <c r="M694" i="20"/>
  <c r="M695" i="20" a="1"/>
  <c r="M695" i="20" s="1"/>
  <c r="M696" i="20" a="1"/>
  <c r="M696" i="20" s="1"/>
  <c r="N696" i="20" s="1"/>
  <c r="M697" i="20" a="1"/>
  <c r="M697" i="20" s="1"/>
  <c r="M698" i="20" a="1"/>
  <c r="M698" i="20" s="1"/>
  <c r="N698" i="20" s="1"/>
  <c r="M699" i="20" a="1"/>
  <c r="M699" i="20" s="1"/>
  <c r="M700" i="20" a="1"/>
  <c r="M700" i="20" s="1"/>
  <c r="M701" i="20" a="1"/>
  <c r="M701" i="20"/>
  <c r="M702" i="20" a="1"/>
  <c r="M702" i="20" s="1"/>
  <c r="M703" i="20" a="1"/>
  <c r="M703" i="20" s="1"/>
  <c r="M704" i="20" a="1"/>
  <c r="M704" i="20"/>
  <c r="N704" i="20" s="1"/>
  <c r="M705" i="20" a="1"/>
  <c r="M705" i="20" s="1"/>
  <c r="M706" i="20" a="1"/>
  <c r="M706" i="20" s="1"/>
  <c r="M707" i="20" a="1"/>
  <c r="M707" i="20" s="1"/>
  <c r="M708" i="20" a="1"/>
  <c r="M708" i="20" s="1"/>
  <c r="M709" i="20" a="1"/>
  <c r="M709" i="20" s="1"/>
  <c r="M710" i="20" a="1"/>
  <c r="M710" i="20"/>
  <c r="M711" i="20" a="1"/>
  <c r="M711" i="20" s="1"/>
  <c r="M712" i="20" a="1"/>
  <c r="M712" i="20" s="1"/>
  <c r="N712" i="20" s="1"/>
  <c r="M713" i="20" a="1"/>
  <c r="M713" i="20" s="1"/>
  <c r="M714" i="20" a="1"/>
  <c r="M714" i="20" s="1"/>
  <c r="M715" i="20" a="1"/>
  <c r="M715" i="20" s="1"/>
  <c r="M716" i="20" a="1"/>
  <c r="M716" i="20"/>
  <c r="M717" i="20" a="1"/>
  <c r="M717" i="20" s="1"/>
  <c r="M718" i="20" a="1"/>
  <c r="M718" i="20" s="1"/>
  <c r="M719" i="20" a="1"/>
  <c r="M719" i="20" s="1"/>
  <c r="M720" i="20" a="1"/>
  <c r="M720" i="20" s="1"/>
  <c r="N720" i="20" s="1"/>
  <c r="M721" i="20" a="1"/>
  <c r="M721" i="20"/>
  <c r="M722" i="20" a="1"/>
  <c r="M722" i="20"/>
  <c r="M723" i="20" a="1"/>
  <c r="M723" i="20" s="1"/>
  <c r="M724" i="20" a="1"/>
  <c r="M724" i="20"/>
  <c r="M725" i="20" a="1"/>
  <c r="M725" i="20" s="1"/>
  <c r="M726" i="20" a="1"/>
  <c r="M726" i="20" s="1"/>
  <c r="M727" i="20" a="1"/>
  <c r="M727" i="20" s="1"/>
  <c r="M728" i="20" a="1"/>
  <c r="M728" i="20" s="1"/>
  <c r="N728" i="20" s="1"/>
  <c r="M729" i="20" a="1"/>
  <c r="M729" i="20" s="1"/>
  <c r="M730" i="20" a="1"/>
  <c r="M730" i="20" s="1"/>
  <c r="M731" i="20" a="1"/>
  <c r="M731" i="20" s="1"/>
  <c r="M732" i="20" a="1"/>
  <c r="M732" i="20" s="1"/>
  <c r="M733" i="20" a="1"/>
  <c r="M733" i="20"/>
  <c r="M734" i="20" a="1"/>
  <c r="M734" i="20"/>
  <c r="M735" i="20" a="1"/>
  <c r="M735" i="20" s="1"/>
  <c r="M736" i="20" a="1"/>
  <c r="M736" i="20" s="1"/>
  <c r="N736" i="20" s="1"/>
  <c r="M737" i="20" a="1"/>
  <c r="M737" i="20" s="1"/>
  <c r="M738" i="20" a="1"/>
  <c r="M738" i="20" s="1"/>
  <c r="M739" i="20" a="1"/>
  <c r="M739" i="20" s="1"/>
  <c r="M740" i="20" a="1"/>
  <c r="M740" i="20" s="1"/>
  <c r="M741" i="20" a="1"/>
  <c r="M741" i="20" s="1"/>
  <c r="N741" i="20" s="1"/>
  <c r="M742" i="20" a="1"/>
  <c r="M742" i="20"/>
  <c r="M743" i="20" a="1"/>
  <c r="M743" i="20" s="1"/>
  <c r="M744" i="20" a="1"/>
  <c r="M744" i="20" s="1"/>
  <c r="N744" i="20" s="1"/>
  <c r="M745" i="20" a="1"/>
  <c r="M745" i="20"/>
  <c r="M746" i="20" a="1"/>
  <c r="M746" i="20" s="1"/>
  <c r="N746" i="20" s="1"/>
  <c r="M747" i="20" a="1"/>
  <c r="M747" i="20" s="1"/>
  <c r="M748" i="20" a="1"/>
  <c r="M748" i="20"/>
  <c r="M749" i="20" a="1"/>
  <c r="M749" i="20" s="1"/>
  <c r="M750" i="20" a="1"/>
  <c r="M750" i="20" s="1"/>
  <c r="M751" i="20" a="1"/>
  <c r="M751" i="20" s="1"/>
  <c r="M752" i="20" a="1"/>
  <c r="M752" i="20" s="1"/>
  <c r="N752" i="20" s="1"/>
  <c r="M753" i="20" a="1"/>
  <c r="M753" i="20" s="1"/>
  <c r="N753" i="20" s="1"/>
  <c r="M754" i="20" a="1"/>
  <c r="M754" i="20" s="1"/>
  <c r="M755" i="20" a="1"/>
  <c r="M755" i="20" s="1"/>
  <c r="M756" i="20" a="1"/>
  <c r="M756" i="20" s="1"/>
  <c r="M757" i="20" a="1"/>
  <c r="M757" i="20" s="1"/>
  <c r="N757" i="20" s="1"/>
  <c r="M758" i="20" a="1"/>
  <c r="M758" i="20"/>
  <c r="M759" i="20" a="1"/>
  <c r="M759" i="20" s="1"/>
  <c r="M760" i="20" a="1"/>
  <c r="M760" i="20" s="1"/>
  <c r="N760" i="20" s="1"/>
  <c r="M761" i="20" a="1"/>
  <c r="M761" i="20" s="1"/>
  <c r="M762" i="20" a="1"/>
  <c r="M762" i="20"/>
  <c r="N762" i="20" s="1"/>
  <c r="M763" i="20" a="1"/>
  <c r="M763" i="20" s="1"/>
  <c r="M764" i="20" a="1"/>
  <c r="M764" i="20" s="1"/>
  <c r="M765" i="20" a="1"/>
  <c r="M765" i="20" s="1"/>
  <c r="M766" i="20" a="1"/>
  <c r="M766" i="20"/>
  <c r="M767" i="20" a="1"/>
  <c r="M767" i="20" s="1"/>
  <c r="M768" i="20" a="1"/>
  <c r="M768" i="20" s="1"/>
  <c r="N768" i="20" s="1"/>
  <c r="M769" i="20" a="1"/>
  <c r="M769" i="20" s="1"/>
  <c r="M770" i="20" a="1"/>
  <c r="M770" i="20" s="1"/>
  <c r="M771" i="20" a="1"/>
  <c r="M771" i="20" s="1"/>
  <c r="M772" i="20" a="1"/>
  <c r="M772" i="20" s="1"/>
  <c r="M773" i="20" a="1"/>
  <c r="M773" i="20" s="1"/>
  <c r="M774" i="20" a="1"/>
  <c r="M774" i="20" s="1"/>
  <c r="M775" i="20" a="1"/>
  <c r="M775" i="20" s="1"/>
  <c r="M776" i="20" a="1"/>
  <c r="M776" i="20" s="1"/>
  <c r="N776" i="20" s="1"/>
  <c r="M777" i="20" a="1"/>
  <c r="M777" i="20" s="1"/>
  <c r="M778" i="20" a="1"/>
  <c r="M778" i="20" s="1"/>
  <c r="M779" i="20" a="1"/>
  <c r="M779" i="20" s="1"/>
  <c r="M780" i="20" a="1"/>
  <c r="M780" i="20"/>
  <c r="M781" i="20" a="1"/>
  <c r="M781" i="20" s="1"/>
  <c r="M782" i="20" a="1"/>
  <c r="M782" i="20" s="1"/>
  <c r="M783" i="20" a="1"/>
  <c r="M783" i="20" s="1"/>
  <c r="M784" i="20" a="1"/>
  <c r="M784" i="20" s="1"/>
  <c r="N784" i="20" s="1"/>
  <c r="M785" i="20" a="1"/>
  <c r="M785" i="20" s="1"/>
  <c r="M786" i="20" a="1"/>
  <c r="M786" i="20" s="1"/>
  <c r="M787" i="20" a="1"/>
  <c r="M787" i="20" s="1"/>
  <c r="M788" i="20" a="1"/>
  <c r="M788" i="20"/>
  <c r="M789" i="20" a="1"/>
  <c r="M789" i="20" s="1"/>
  <c r="N789" i="20" s="1"/>
  <c r="M790" i="20" a="1"/>
  <c r="M790" i="20" s="1"/>
  <c r="M791" i="20" a="1"/>
  <c r="M791" i="20" s="1"/>
  <c r="M792" i="20" a="1"/>
  <c r="M792" i="20" s="1"/>
  <c r="N792" i="20" s="1"/>
  <c r="M793" i="20" a="1"/>
  <c r="M793" i="20" s="1"/>
  <c r="M794" i="20" a="1"/>
  <c r="M794" i="20"/>
  <c r="M795" i="20" a="1"/>
  <c r="M795" i="20" s="1"/>
  <c r="M796" i="20" a="1"/>
  <c r="M796" i="20" s="1"/>
  <c r="M797" i="20" a="1"/>
  <c r="M797" i="20"/>
  <c r="M798" i="20" a="1"/>
  <c r="M798" i="20"/>
  <c r="M799" i="20" a="1"/>
  <c r="M799" i="20" s="1"/>
  <c r="M800" i="20" a="1"/>
  <c r="M800" i="20"/>
  <c r="N800" i="20" s="1"/>
  <c r="M801" i="20" a="1"/>
  <c r="M801" i="20" s="1"/>
  <c r="M802" i="20" a="1"/>
  <c r="M802" i="20" s="1"/>
  <c r="M803" i="20" a="1"/>
  <c r="M803" i="20" s="1"/>
  <c r="M804" i="20" a="1"/>
  <c r="M804" i="20"/>
  <c r="M805" i="20" a="1"/>
  <c r="M805" i="20" s="1"/>
  <c r="M806" i="20" a="1"/>
  <c r="M806" i="20"/>
  <c r="M807" i="20" a="1"/>
  <c r="M807" i="20" s="1"/>
  <c r="M808" i="20" a="1"/>
  <c r="M808" i="20"/>
  <c r="N808" i="20" s="1"/>
  <c r="M809" i="20" a="1"/>
  <c r="M809" i="20"/>
  <c r="M810" i="20" a="1"/>
  <c r="M810" i="20" s="1"/>
  <c r="M811" i="20" a="1"/>
  <c r="M811" i="20" s="1"/>
  <c r="M812" i="20" a="1"/>
  <c r="M812" i="20" s="1"/>
  <c r="N812" i="20" s="1"/>
  <c r="M813" i="20" a="1"/>
  <c r="M813" i="20"/>
  <c r="M814" i="20" a="1"/>
  <c r="M814" i="20" s="1"/>
  <c r="M815" i="20" a="1"/>
  <c r="M815" i="20" s="1"/>
  <c r="M816" i="20" a="1"/>
  <c r="M816" i="20" s="1"/>
  <c r="N816" i="20" s="1"/>
  <c r="M817" i="20" a="1"/>
  <c r="M817" i="20"/>
  <c r="N817" i="20" s="1"/>
  <c r="M818" i="20" a="1"/>
  <c r="M818" i="20" s="1"/>
  <c r="M819" i="20" a="1"/>
  <c r="M819" i="20" s="1"/>
  <c r="M820" i="20" a="1"/>
  <c r="M820" i="20" s="1"/>
  <c r="M821" i="20" a="1"/>
  <c r="M821" i="20" s="1"/>
  <c r="M822" i="20" a="1"/>
  <c r="M822" i="20" s="1"/>
  <c r="M823" i="20" a="1"/>
  <c r="M823" i="20" s="1"/>
  <c r="M824" i="20" a="1"/>
  <c r="M824" i="20" s="1"/>
  <c r="N824" i="20" s="1"/>
  <c r="M825" i="20" a="1"/>
  <c r="M825" i="20" s="1"/>
  <c r="M826" i="20" a="1"/>
  <c r="M826" i="20" s="1"/>
  <c r="N826" i="20" s="1"/>
  <c r="M827" i="20" a="1"/>
  <c r="M827" i="20" s="1"/>
  <c r="M828" i="20" a="1"/>
  <c r="M828" i="20" s="1"/>
  <c r="N828" i="20" s="1"/>
  <c r="M829" i="20" a="1"/>
  <c r="M829" i="20"/>
  <c r="M830" i="20" a="1"/>
  <c r="M830" i="20"/>
  <c r="M831" i="20" a="1"/>
  <c r="M831" i="20" s="1"/>
  <c r="M832" i="20" a="1"/>
  <c r="M832" i="20"/>
  <c r="N832" i="20" s="1"/>
  <c r="M833" i="20" a="1"/>
  <c r="M833" i="20" s="1"/>
  <c r="N833" i="20" s="1"/>
  <c r="M834" i="20" a="1"/>
  <c r="M834" i="20" s="1"/>
  <c r="M835" i="20" a="1"/>
  <c r="M835" i="20" s="1"/>
  <c r="M836" i="20" a="1"/>
  <c r="M836" i="20" s="1"/>
  <c r="M837" i="20" a="1"/>
  <c r="M837" i="20" s="1"/>
  <c r="M838" i="20" a="1"/>
  <c r="M838" i="20" s="1"/>
  <c r="M839" i="20" a="1"/>
  <c r="M839" i="20" s="1"/>
  <c r="M840" i="20" a="1"/>
  <c r="M840" i="20" s="1"/>
  <c r="N840" i="20" s="1"/>
  <c r="M841" i="20" a="1"/>
  <c r="M841" i="20" s="1"/>
  <c r="M842" i="20" a="1"/>
  <c r="M842" i="20" s="1"/>
  <c r="M843" i="20" a="1"/>
  <c r="M843" i="20" s="1"/>
  <c r="M844" i="20" a="1"/>
  <c r="M844" i="20"/>
  <c r="N844" i="20" s="1"/>
  <c r="M845" i="20" a="1"/>
  <c r="M845" i="20" s="1"/>
  <c r="M846" i="20" a="1"/>
  <c r="M846" i="20" s="1"/>
  <c r="M847" i="20" a="1"/>
  <c r="M847" i="20" s="1"/>
  <c r="M848" i="20" a="1"/>
  <c r="M848" i="20" s="1"/>
  <c r="N848" i="20" s="1"/>
  <c r="M849" i="20" a="1"/>
  <c r="M849" i="20"/>
  <c r="M850" i="20" a="1"/>
  <c r="M850" i="20" s="1"/>
  <c r="M851" i="20" a="1"/>
  <c r="M851" i="20" s="1"/>
  <c r="M852" i="20" a="1"/>
  <c r="M852" i="20"/>
  <c r="M853" i="20" a="1"/>
  <c r="M853" i="20" s="1"/>
  <c r="M854" i="20" a="1"/>
  <c r="M854" i="20"/>
  <c r="M855" i="20" a="1"/>
  <c r="M855" i="20" s="1"/>
  <c r="M856" i="20" a="1"/>
  <c r="M856" i="20" s="1"/>
  <c r="N856" i="20" s="1"/>
  <c r="M857" i="20" a="1"/>
  <c r="M857" i="20" s="1"/>
  <c r="M858" i="20" a="1"/>
  <c r="M858" i="20"/>
  <c r="M859" i="20" a="1"/>
  <c r="M859" i="20" s="1"/>
  <c r="M860" i="20" a="1"/>
  <c r="M860" i="20" s="1"/>
  <c r="M861" i="20" a="1"/>
  <c r="M861" i="20"/>
  <c r="M862" i="20" a="1"/>
  <c r="M862" i="20"/>
  <c r="M863" i="20" a="1"/>
  <c r="M863" i="20" s="1"/>
  <c r="M864" i="20" a="1"/>
  <c r="M864" i="20" s="1"/>
  <c r="N864" i="20" s="1"/>
  <c r="M865" i="20" a="1"/>
  <c r="M865" i="20" s="1"/>
  <c r="M866" i="20" a="1"/>
  <c r="M866" i="20" s="1"/>
  <c r="M867" i="20" a="1"/>
  <c r="M867" i="20" s="1"/>
  <c r="M868" i="20" a="1"/>
  <c r="M868" i="20" s="1"/>
  <c r="N868" i="20" s="1"/>
  <c r="M869" i="20" a="1"/>
  <c r="M869" i="20" s="1"/>
  <c r="M870" i="20" a="1"/>
  <c r="M870" i="20"/>
  <c r="M871" i="20" a="1"/>
  <c r="M871" i="20" s="1"/>
  <c r="M872" i="20" a="1"/>
  <c r="M872" i="20" s="1"/>
  <c r="N872" i="20" s="1"/>
  <c r="M873" i="20" a="1"/>
  <c r="M873" i="20"/>
  <c r="M874" i="20" a="1"/>
  <c r="M874" i="20" s="1"/>
  <c r="M875" i="20" a="1"/>
  <c r="M875" i="20" s="1"/>
  <c r="M876" i="20" a="1"/>
  <c r="M876" i="20"/>
  <c r="M877" i="20" a="1"/>
  <c r="M877" i="20" s="1"/>
  <c r="M878" i="20" a="1"/>
  <c r="M878" i="20" s="1"/>
  <c r="M879" i="20" a="1"/>
  <c r="M879" i="20" s="1"/>
  <c r="M880" i="20" a="1"/>
  <c r="M880" i="20" s="1"/>
  <c r="N880" i="20" s="1"/>
  <c r="M881" i="20" a="1"/>
  <c r="M881" i="20" s="1"/>
  <c r="N881" i="20" s="1"/>
  <c r="M882" i="20" a="1"/>
  <c r="M882" i="20" s="1"/>
  <c r="M883" i="20" a="1"/>
  <c r="M883" i="20" s="1"/>
  <c r="M884" i="20" a="1"/>
  <c r="M884" i="20"/>
  <c r="M885" i="20" a="1"/>
  <c r="M885" i="20"/>
  <c r="M886" i="20" a="1"/>
  <c r="M886" i="20" s="1"/>
  <c r="N886" i="20" s="1"/>
  <c r="M887" i="20" a="1"/>
  <c r="M887" i="20" s="1"/>
  <c r="N887" i="20" s="1"/>
  <c r="M888" i="20" a="1"/>
  <c r="M888" i="20" s="1"/>
  <c r="N888" i="20" s="1"/>
  <c r="M889" i="20" a="1"/>
  <c r="M889" i="20" s="1"/>
  <c r="M890" i="20" a="1"/>
  <c r="M890" i="20" s="1"/>
  <c r="N890" i="20" s="1"/>
  <c r="M891" i="20" a="1"/>
  <c r="M891" i="20" s="1"/>
  <c r="M892" i="20" a="1"/>
  <c r="M892" i="20" s="1"/>
  <c r="M893" i="20" a="1"/>
  <c r="M893" i="20" s="1"/>
  <c r="N893" i="20" s="1"/>
  <c r="M894" i="20" a="1"/>
  <c r="M894" i="20"/>
  <c r="M895" i="20" a="1"/>
  <c r="M895" i="20" s="1"/>
  <c r="M896" i="20" a="1"/>
  <c r="M896" i="20"/>
  <c r="N896" i="20" s="1"/>
  <c r="M897" i="20" a="1"/>
  <c r="M897" i="20" s="1"/>
  <c r="M898" i="20" a="1"/>
  <c r="M898" i="20" s="1"/>
  <c r="M899" i="20" a="1"/>
  <c r="M899" i="20" s="1"/>
  <c r="N899" i="20" s="1"/>
  <c r="M900" i="20" a="1"/>
  <c r="M900" i="20" s="1"/>
  <c r="M901" i="20" a="1"/>
  <c r="M901" i="20" s="1"/>
  <c r="M902" i="20" a="1"/>
  <c r="M902" i="20"/>
  <c r="M903" i="20" a="1"/>
  <c r="M903" i="20" s="1"/>
  <c r="M904" i="20" a="1"/>
  <c r="M904" i="20" s="1"/>
  <c r="N904" i="20" s="1"/>
  <c r="M905" i="20" a="1"/>
  <c r="M905" i="20" s="1"/>
  <c r="M906" i="20" a="1"/>
  <c r="M906" i="20" s="1"/>
  <c r="M907" i="20" a="1"/>
  <c r="M907" i="20" s="1"/>
  <c r="M908" i="20" a="1"/>
  <c r="M908" i="20"/>
  <c r="M909" i="20" a="1"/>
  <c r="M909" i="20"/>
  <c r="M910" i="20" a="1"/>
  <c r="M910" i="20" s="1"/>
  <c r="M911" i="20" a="1"/>
  <c r="M911" i="20" s="1"/>
  <c r="M912" i="20" a="1"/>
  <c r="M912" i="20" s="1"/>
  <c r="N912" i="20" s="1"/>
  <c r="M913" i="20" a="1"/>
  <c r="M913" i="20" s="1"/>
  <c r="M914" i="20" a="1"/>
  <c r="M914" i="20" s="1"/>
  <c r="M915" i="20" a="1"/>
  <c r="M915" i="20" s="1"/>
  <c r="M916" i="20" a="1"/>
  <c r="M916" i="20"/>
  <c r="M917" i="20" a="1"/>
  <c r="M917" i="20" s="1"/>
  <c r="M918" i="20" a="1"/>
  <c r="M918" i="20" s="1"/>
  <c r="M919" i="20" a="1"/>
  <c r="M919" i="20" s="1"/>
  <c r="M920" i="20" a="1"/>
  <c r="M920" i="20" s="1"/>
  <c r="N920" i="20" s="1"/>
  <c r="M921" i="20" a="1"/>
  <c r="M921" i="20" s="1"/>
  <c r="M922" i="20" a="1"/>
  <c r="M922" i="20" s="1"/>
  <c r="N922" i="20" s="1"/>
  <c r="M923" i="20" a="1"/>
  <c r="M923" i="20" s="1"/>
  <c r="M924" i="20" a="1"/>
  <c r="M924" i="20" s="1"/>
  <c r="M925" i="20" a="1"/>
  <c r="M925" i="20"/>
  <c r="M926" i="20" a="1"/>
  <c r="M926" i="20"/>
  <c r="M927" i="20" a="1"/>
  <c r="M927" i="20" s="1"/>
  <c r="M928" i="20" a="1"/>
  <c r="M928" i="20" s="1"/>
  <c r="N928" i="20" s="1"/>
  <c r="M929" i="20" a="1"/>
  <c r="M929" i="20" s="1"/>
  <c r="M930" i="20" a="1"/>
  <c r="M930" i="20" s="1"/>
  <c r="M931" i="20" a="1"/>
  <c r="M931" i="20" s="1"/>
  <c r="M932" i="20" a="1"/>
  <c r="M932" i="20" s="1"/>
  <c r="M933" i="20" a="1"/>
  <c r="M933" i="20" s="1"/>
  <c r="M934" i="20" a="1"/>
  <c r="M934" i="20"/>
  <c r="M935" i="20" a="1"/>
  <c r="M935" i="20" s="1"/>
  <c r="M936" i="20" a="1"/>
  <c r="M936" i="20" s="1"/>
  <c r="N936" i="20" s="1"/>
  <c r="M937" i="20" a="1"/>
  <c r="M937" i="20" s="1"/>
  <c r="M938" i="20" a="1"/>
  <c r="M938" i="20" s="1"/>
  <c r="M939" i="20" a="1"/>
  <c r="M939" i="20" s="1"/>
  <c r="M940" i="20" a="1"/>
  <c r="M940" i="20"/>
  <c r="M941" i="20" a="1"/>
  <c r="M941" i="20" s="1"/>
  <c r="N941" i="20" s="1"/>
  <c r="M942" i="20" a="1"/>
  <c r="M942" i="20" s="1"/>
  <c r="N942" i="20" s="1"/>
  <c r="M943" i="20" a="1"/>
  <c r="M943" i="20" s="1"/>
  <c r="M944" i="20" a="1"/>
  <c r="M944" i="20" s="1"/>
  <c r="N944" i="20" s="1"/>
  <c r="M945" i="20" a="1"/>
  <c r="M945" i="20" s="1"/>
  <c r="N945" i="20" s="1"/>
  <c r="M946" i="20" a="1"/>
  <c r="M946" i="20" s="1"/>
  <c r="M947" i="20" a="1"/>
  <c r="M947" i="20" s="1"/>
  <c r="M948" i="20" a="1"/>
  <c r="M948" i="20" s="1"/>
  <c r="N948" i="20" s="1"/>
  <c r="M949" i="20" a="1"/>
  <c r="M949" i="20" s="1"/>
  <c r="M950" i="20" a="1"/>
  <c r="M950" i="20" s="1"/>
  <c r="M951" i="20" a="1"/>
  <c r="M951" i="20" s="1"/>
  <c r="M952" i="20" a="1"/>
  <c r="M952" i="20" s="1"/>
  <c r="N952" i="20" s="1"/>
  <c r="M953" i="20" a="1"/>
  <c r="M953" i="20" s="1"/>
  <c r="M954" i="20" a="1"/>
  <c r="M954" i="20" s="1"/>
  <c r="N954" i="20" s="1"/>
  <c r="M955" i="20" a="1"/>
  <c r="M955" i="20" s="1"/>
  <c r="M956" i="20" a="1"/>
  <c r="M956" i="20" s="1"/>
  <c r="M957" i="20" a="1"/>
  <c r="M957" i="20" s="1"/>
  <c r="M958" i="20" a="1"/>
  <c r="M958" i="20"/>
  <c r="M959" i="20" a="1"/>
  <c r="M959" i="20" s="1"/>
  <c r="M960" i="20" a="1"/>
  <c r="M960" i="20" s="1"/>
  <c r="N960" i="20" s="1"/>
  <c r="M961" i="20" a="1"/>
  <c r="M961" i="20" s="1"/>
  <c r="M962" i="20" a="1"/>
  <c r="M962" i="20" s="1"/>
  <c r="M963" i="20" a="1"/>
  <c r="M963" i="20" s="1"/>
  <c r="M964" i="20" a="1"/>
  <c r="M964" i="20"/>
  <c r="M965" i="20" a="1"/>
  <c r="M965" i="20" s="1"/>
  <c r="M966" i="20" a="1"/>
  <c r="M966" i="20" s="1"/>
  <c r="N966" i="20" s="1"/>
  <c r="M967" i="20" a="1"/>
  <c r="M967" i="20" s="1"/>
  <c r="M968" i="20" a="1"/>
  <c r="M968" i="20" s="1"/>
  <c r="N968" i="20" s="1"/>
  <c r="M969" i="20" a="1"/>
  <c r="M969" i="20"/>
  <c r="M970" i="20" a="1"/>
  <c r="M970" i="20" s="1"/>
  <c r="M971" i="20" a="1"/>
  <c r="M971" i="20" s="1"/>
  <c r="M972" i="20" a="1"/>
  <c r="M972" i="20" s="1"/>
  <c r="N972" i="20" s="1"/>
  <c r="M973" i="20" a="1"/>
  <c r="M973" i="20" s="1"/>
  <c r="M974" i="20" a="1"/>
  <c r="M974" i="20" s="1"/>
  <c r="M975" i="20" a="1"/>
  <c r="M975" i="20" s="1"/>
  <c r="M976" i="20" a="1"/>
  <c r="M976" i="20" s="1"/>
  <c r="N976" i="20" s="1"/>
  <c r="M977" i="20" a="1"/>
  <c r="M977" i="20"/>
  <c r="M978" i="20" a="1"/>
  <c r="M978" i="20" s="1"/>
  <c r="N978" i="20" s="1"/>
  <c r="M979" i="20" a="1"/>
  <c r="M979" i="20" s="1"/>
  <c r="M980" i="20" a="1"/>
  <c r="M980" i="20" s="1"/>
  <c r="M981" i="20" a="1"/>
  <c r="M981" i="20"/>
  <c r="M982" i="20" a="1"/>
  <c r="M982" i="20" s="1"/>
  <c r="M983" i="20" a="1"/>
  <c r="M983" i="20" s="1"/>
  <c r="M984" i="20" a="1"/>
  <c r="M984" i="20" s="1"/>
  <c r="N984" i="20" s="1"/>
  <c r="M985" i="20" a="1"/>
  <c r="M985" i="20" s="1"/>
  <c r="M986" i="20" a="1"/>
  <c r="M986" i="20" s="1"/>
  <c r="M987" i="20" a="1"/>
  <c r="M987" i="20" s="1"/>
  <c r="M988" i="20" a="1"/>
  <c r="M988" i="20" s="1"/>
  <c r="M989" i="20" a="1"/>
  <c r="M989" i="20"/>
  <c r="M990" i="20" a="1"/>
  <c r="M990" i="20"/>
  <c r="M991" i="20" a="1"/>
  <c r="M991" i="20" s="1"/>
  <c r="M992" i="20" a="1"/>
  <c r="M992" i="20" s="1"/>
  <c r="N992" i="20" s="1"/>
  <c r="M993" i="20" a="1"/>
  <c r="M993" i="20" s="1"/>
  <c r="M994" i="20" a="1"/>
  <c r="M994" i="20" s="1"/>
  <c r="M995" i="20" a="1"/>
  <c r="M995" i="20" s="1"/>
  <c r="M996" i="20" a="1"/>
  <c r="M996" i="20"/>
  <c r="M997" i="20" a="1"/>
  <c r="M997" i="20" s="1"/>
  <c r="M998" i="20" a="1"/>
  <c r="M998" i="20"/>
  <c r="M999" i="20" a="1"/>
  <c r="M999" i="20" s="1"/>
  <c r="M1000" i="20" a="1"/>
  <c r="M1000" i="20"/>
  <c r="N1000" i="20" s="1"/>
  <c r="M1001" i="20" a="1"/>
  <c r="M1001" i="20"/>
  <c r="M1002" i="20" a="1"/>
  <c r="M1002" i="20" s="1"/>
  <c r="M1003" i="20" a="1"/>
  <c r="M1003" i="20" s="1"/>
  <c r="M1004" i="20" a="1"/>
  <c r="M1004" i="20" s="1"/>
  <c r="M1005" i="20" a="1"/>
  <c r="M1005" i="20"/>
  <c r="M1006" i="20" a="1"/>
  <c r="M1006" i="20" s="1"/>
  <c r="M1007" i="20" a="1"/>
  <c r="M1007" i="20" s="1"/>
  <c r="M1008" i="20" a="1"/>
  <c r="M1008" i="20" s="1"/>
  <c r="N1008" i="20" s="1"/>
  <c r="M1009" i="20" a="1"/>
  <c r="M1009" i="20" s="1"/>
  <c r="N1009" i="20" s="1"/>
  <c r="M1010" i="20" a="1"/>
  <c r="M1010" i="20" s="1"/>
  <c r="M1011" i="20" a="1"/>
  <c r="M1011" i="20" s="1"/>
  <c r="M1012" i="20" a="1"/>
  <c r="M1012" i="20"/>
  <c r="M1013" i="20" a="1"/>
  <c r="M1013" i="20"/>
  <c r="M1014" i="20" a="1"/>
  <c r="M1014" i="20" s="1"/>
  <c r="M1015" i="20" a="1"/>
  <c r="M1015" i="20" s="1"/>
  <c r="M1016" i="20" a="1"/>
  <c r="M1016" i="20" s="1"/>
  <c r="N1016" i="20" s="1"/>
  <c r="M1017" i="20" a="1"/>
  <c r="M1017" i="20" s="1"/>
  <c r="M1018" i="20" a="1"/>
  <c r="M1018" i="20"/>
  <c r="N1018" i="20" s="1"/>
  <c r="M1019" i="20" a="1"/>
  <c r="M1019" i="20" s="1"/>
  <c r="M1020" i="20" a="1"/>
  <c r="M1020" i="20" s="1"/>
  <c r="M1021" i="20" a="1"/>
  <c r="M1021" i="20"/>
  <c r="M1022" i="20" a="1"/>
  <c r="M1022" i="20" s="1"/>
  <c r="M1023" i="20" a="1"/>
  <c r="M1023" i="20" s="1"/>
  <c r="M1024" i="20" a="1"/>
  <c r="M1024" i="20" s="1"/>
  <c r="N1024" i="20" s="1"/>
  <c r="M1025" i="20" a="1"/>
  <c r="M1025" i="20" s="1"/>
  <c r="M1026" i="20" a="1"/>
  <c r="M1026" i="20" s="1"/>
  <c r="M1027" i="20" a="1"/>
  <c r="M1027" i="20" s="1"/>
  <c r="M1028" i="20" a="1"/>
  <c r="M1028" i="20" s="1"/>
  <c r="M1029" i="20" a="1"/>
  <c r="M1029" i="20" s="1"/>
  <c r="M1030" i="20" a="1"/>
  <c r="M1030" i="20"/>
  <c r="M1031" i="20" a="1"/>
  <c r="M1031" i="20" s="1"/>
  <c r="M1032" i="20" a="1"/>
  <c r="M1032" i="20" s="1"/>
  <c r="N1032" i="20" s="1"/>
  <c r="M1033" i="20" a="1"/>
  <c r="M1033" i="20" s="1"/>
  <c r="M1034" i="20" a="1"/>
  <c r="M1034" i="20" s="1"/>
  <c r="M1035" i="20" a="1"/>
  <c r="M1035" i="20" s="1"/>
  <c r="M1036" i="20" a="1"/>
  <c r="M1036" i="20" s="1"/>
  <c r="M1037" i="20" a="1"/>
  <c r="M1037" i="20" s="1"/>
  <c r="M1038" i="20" a="1"/>
  <c r="M1038" i="20" s="1"/>
  <c r="M1039" i="20" a="1"/>
  <c r="M1039" i="20" s="1"/>
  <c r="M1040" i="20" a="1"/>
  <c r="M1040" i="20" s="1"/>
  <c r="N1040" i="20" s="1"/>
  <c r="M1041" i="20" a="1"/>
  <c r="M1041" i="20" s="1"/>
  <c r="M1042" i="20" a="1"/>
  <c r="M1042" i="20"/>
  <c r="M1043" i="20" a="1"/>
  <c r="M1043" i="20" s="1"/>
  <c r="M1044" i="20" a="1"/>
  <c r="M1044" i="20"/>
  <c r="M1045" i="20" a="1"/>
  <c r="M1045" i="20"/>
  <c r="N1045" i="20" s="1"/>
  <c r="M1046" i="20" a="1"/>
  <c r="M1046" i="20" s="1"/>
  <c r="M1047" i="20" a="1"/>
  <c r="M1047" i="20" s="1"/>
  <c r="M1048" i="20" a="1"/>
  <c r="M1048" i="20" s="1"/>
  <c r="N1048" i="20" s="1"/>
  <c r="M1049" i="20" a="1"/>
  <c r="M1049" i="20" s="1"/>
  <c r="M1050" i="20" a="1"/>
  <c r="M1050" i="20"/>
  <c r="M1051" i="20" a="1"/>
  <c r="M1051" i="20" s="1"/>
  <c r="M1052" i="20" a="1"/>
  <c r="M1052" i="20" s="1"/>
  <c r="M1053" i="20" a="1"/>
  <c r="M1053" i="20"/>
  <c r="M1054" i="20" a="1"/>
  <c r="M1054" i="20" s="1"/>
  <c r="M1055" i="20" a="1"/>
  <c r="M1055" i="20" s="1"/>
  <c r="M1056" i="20" a="1"/>
  <c r="M1056" i="20"/>
  <c r="N1056" i="20" s="1"/>
  <c r="M1057" i="20" a="1"/>
  <c r="M1057" i="20" s="1"/>
  <c r="M1058" i="20" a="1"/>
  <c r="M1058" i="20" s="1"/>
  <c r="M1059" i="20" a="1"/>
  <c r="M1059" i="20" s="1"/>
  <c r="M1060" i="20" a="1"/>
  <c r="M1060" i="20" s="1"/>
  <c r="M1061" i="20" a="1"/>
  <c r="M1061" i="20" s="1"/>
  <c r="M1062" i="20" a="1"/>
  <c r="M1062" i="20"/>
  <c r="M1063" i="20" a="1"/>
  <c r="M1063" i="20" s="1"/>
  <c r="M1064" i="20" a="1"/>
  <c r="M1064" i="20"/>
  <c r="N1064" i="20" s="1"/>
  <c r="M1065" i="20" a="1"/>
  <c r="M1065" i="20" s="1"/>
  <c r="M1066" i="20" a="1"/>
  <c r="M1066" i="20" s="1"/>
  <c r="M1067" i="20" a="1"/>
  <c r="M1067" i="20" s="1"/>
  <c r="M1068" i="20" a="1"/>
  <c r="M1068" i="20" s="1"/>
  <c r="N1068" i="20" s="1"/>
  <c r="M1069" i="20" a="1"/>
  <c r="M1069" i="20"/>
  <c r="M1070" i="20" a="1"/>
  <c r="M1070" i="20" s="1"/>
  <c r="M1071" i="20" a="1"/>
  <c r="M1071" i="20" s="1"/>
  <c r="M1072" i="20" a="1"/>
  <c r="M1072" i="20" s="1"/>
  <c r="N1072" i="20" s="1"/>
  <c r="M1073" i="20" a="1"/>
  <c r="M1073" i="20"/>
  <c r="N1073" i="20" s="1"/>
  <c r="M1074" i="20" a="1"/>
  <c r="M1074" i="20" s="1"/>
  <c r="M1075" i="20" a="1"/>
  <c r="M1075" i="20" s="1"/>
  <c r="M1076" i="20" a="1"/>
  <c r="M1076" i="20"/>
  <c r="M1077" i="20" a="1"/>
  <c r="M1077" i="20"/>
  <c r="M1078" i="20" a="1"/>
  <c r="M1078" i="20" s="1"/>
  <c r="M1079" i="20" a="1"/>
  <c r="M1079" i="20" s="1"/>
  <c r="M1080" i="20" a="1"/>
  <c r="M1080" i="20" s="1"/>
  <c r="N1080" i="20" s="1"/>
  <c r="M1081" i="20" a="1"/>
  <c r="M1081" i="20" s="1"/>
  <c r="M1082" i="20" a="1"/>
  <c r="M1082" i="20" s="1"/>
  <c r="N1082" i="20" s="1"/>
  <c r="M1083" i="20" a="1"/>
  <c r="M1083" i="20" s="1"/>
  <c r="M1084" i="20" a="1"/>
  <c r="M1084" i="20" s="1"/>
  <c r="M1085" i="20" a="1"/>
  <c r="M1085" i="20"/>
  <c r="M1086" i="20" a="1"/>
  <c r="M1086" i="20" s="1"/>
  <c r="N1086" i="20" s="1"/>
  <c r="M1087" i="20" a="1"/>
  <c r="M1087" i="20" s="1"/>
  <c r="M1088" i="20" a="1"/>
  <c r="M1088" i="20"/>
  <c r="N1088" i="20" s="1"/>
  <c r="M1089" i="20" a="1"/>
  <c r="M1089" i="20" s="1"/>
  <c r="M1090" i="20" a="1"/>
  <c r="M1090" i="20" s="1"/>
  <c r="M1091" i="20" a="1"/>
  <c r="M1091" i="20" s="1"/>
  <c r="M1092" i="20" a="1"/>
  <c r="M1092" i="20" s="1"/>
  <c r="M1093" i="20" a="1"/>
  <c r="M1093" i="20" s="1"/>
  <c r="M1094" i="20" a="1"/>
  <c r="M1094" i="20"/>
  <c r="M1095" i="20" a="1"/>
  <c r="M1095" i="20" s="1"/>
  <c r="M1096" i="20" a="1"/>
  <c r="M1096" i="20" s="1"/>
  <c r="N1096" i="20" s="1"/>
  <c r="M1097" i="20" a="1"/>
  <c r="M1097" i="20" s="1"/>
  <c r="M1098" i="20" a="1"/>
  <c r="M1098" i="20" s="1"/>
  <c r="M1099" i="20" a="1"/>
  <c r="M1099" i="20" s="1"/>
  <c r="M1100" i="20" a="1"/>
  <c r="M1100" i="20" s="1"/>
  <c r="N1100" i="20" s="1"/>
  <c r="M1101" i="20" a="1"/>
  <c r="M1101" i="20" s="1"/>
  <c r="M1102" i="20" a="1"/>
  <c r="M1102" i="20" s="1"/>
  <c r="M1103" i="20" a="1"/>
  <c r="M1103" i="20" s="1"/>
  <c r="M1104" i="20" a="1"/>
  <c r="M1104" i="20" s="1"/>
  <c r="N1104" i="20" s="1"/>
  <c r="M1105" i="20" a="1"/>
  <c r="M1105" i="20"/>
  <c r="M1106" i="20" a="1"/>
  <c r="M1106" i="20" s="1"/>
  <c r="M1107" i="20" a="1"/>
  <c r="M1107" i="20" s="1"/>
  <c r="M1108" i="20" a="1"/>
  <c r="M1108" i="20" s="1"/>
  <c r="M1109" i="20" a="1"/>
  <c r="M1109" i="20" s="1"/>
  <c r="M1110" i="20" a="1"/>
  <c r="M1110" i="20" s="1"/>
  <c r="M1111" i="20" a="1"/>
  <c r="M1111" i="20" s="1"/>
  <c r="M1112" i="20" a="1"/>
  <c r="M1112" i="20" s="1"/>
  <c r="N1112" i="20" s="1"/>
  <c r="M1113" i="20" a="1"/>
  <c r="M1113" i="20"/>
  <c r="M1114" i="20" a="1"/>
  <c r="M1114" i="20"/>
  <c r="M1115" i="20" a="1"/>
  <c r="M1115" i="20" s="1"/>
  <c r="M1116" i="20" a="1"/>
  <c r="M1116" i="20" s="1"/>
  <c r="M1117" i="20" a="1"/>
  <c r="M1117" i="20"/>
  <c r="M1118" i="20" a="1"/>
  <c r="M1118" i="20"/>
  <c r="M1119" i="20" a="1"/>
  <c r="M1119" i="20" s="1"/>
  <c r="M1120" i="20" a="1"/>
  <c r="M1120" i="20" s="1"/>
  <c r="N1120" i="20" s="1"/>
  <c r="M1121" i="20" a="1"/>
  <c r="M1121" i="20" s="1"/>
  <c r="M1122" i="20" a="1"/>
  <c r="M1122" i="20"/>
  <c r="M1123" i="20" a="1"/>
  <c r="M1123" i="20" s="1"/>
  <c r="M1124" i="20" a="1"/>
  <c r="M1124" i="20" s="1"/>
  <c r="M1125" i="20" a="1"/>
  <c r="M1125" i="20" s="1"/>
  <c r="M1126" i="20" a="1"/>
  <c r="M1126" i="20" s="1"/>
  <c r="M1127" i="20" a="1"/>
  <c r="M1127" i="20" s="1"/>
  <c r="M1128" i="20" a="1"/>
  <c r="M1128" i="20" s="1"/>
  <c r="N1128" i="20" s="1"/>
  <c r="M1129" i="20" a="1"/>
  <c r="M1129" i="20" s="1"/>
  <c r="M1130" i="20" a="1"/>
  <c r="M1130" i="20" s="1"/>
  <c r="M1131" i="20" a="1"/>
  <c r="M1131" i="20" s="1"/>
  <c r="M1132" i="20" a="1"/>
  <c r="M1132" i="20" s="1"/>
  <c r="M1133" i="20" a="1"/>
  <c r="M1133" i="20" s="1"/>
  <c r="M1134" i="20" a="1"/>
  <c r="M1134" i="20" s="1"/>
  <c r="M1135" i="20" a="1"/>
  <c r="M1135" i="20" s="1"/>
  <c r="M1136" i="20" a="1"/>
  <c r="M1136" i="20"/>
  <c r="N1136" i="20" s="1"/>
  <c r="M1137" i="20" a="1"/>
  <c r="M1137" i="20" s="1"/>
  <c r="N1137" i="20" s="1"/>
  <c r="M1138" i="20" a="1"/>
  <c r="M1138" i="20" s="1"/>
  <c r="M1139" i="20" a="1"/>
  <c r="M1139" i="20" s="1"/>
  <c r="M1140" i="20" a="1"/>
  <c r="M1140" i="20" s="1"/>
  <c r="M1141" i="20" a="1"/>
  <c r="M1141" i="20" s="1"/>
  <c r="M1142" i="20" a="1"/>
  <c r="M1142" i="20"/>
  <c r="M1143" i="20" a="1"/>
  <c r="M1143" i="20" s="1"/>
  <c r="M1144" i="20" a="1"/>
  <c r="M1144" i="20" s="1"/>
  <c r="N1144" i="20" s="1"/>
  <c r="M1145" i="20" a="1"/>
  <c r="M1145" i="20"/>
  <c r="M1146" i="20" a="1"/>
  <c r="M1146" i="20" s="1"/>
  <c r="N1146" i="20" s="1"/>
  <c r="M1147" i="20" a="1"/>
  <c r="M1147" i="20" s="1"/>
  <c r="M1148" i="20" a="1"/>
  <c r="M1148" i="20" s="1"/>
  <c r="M1149" i="20" a="1"/>
  <c r="M1149" i="20" s="1"/>
  <c r="M1150" i="20" a="1"/>
  <c r="M1150" i="20" s="1"/>
  <c r="N1150" i="20" s="1"/>
  <c r="M1151" i="20" a="1"/>
  <c r="M1151" i="20" s="1"/>
  <c r="M1152" i="20" a="1"/>
  <c r="M1152" i="20" s="1"/>
  <c r="N1152" i="20" s="1"/>
  <c r="M1153" i="20" a="1"/>
  <c r="M1153" i="20" s="1"/>
  <c r="M1154" i="20" a="1"/>
  <c r="M1154" i="20"/>
  <c r="M1155" i="20" a="1"/>
  <c r="M1155" i="20" s="1"/>
  <c r="M1156" i="20" a="1"/>
  <c r="M1156" i="20" s="1"/>
  <c r="N1156" i="20" s="1"/>
  <c r="M1157" i="20" a="1"/>
  <c r="M1157" i="20" s="1"/>
  <c r="M1158" i="20" a="1"/>
  <c r="M1158" i="20" s="1"/>
  <c r="M1159" i="20" a="1"/>
  <c r="M1159" i="20" s="1"/>
  <c r="M1160" i="20" a="1"/>
  <c r="M1160" i="20" s="1"/>
  <c r="N1160" i="20" s="1"/>
  <c r="M1161" i="20" a="1"/>
  <c r="M1161" i="20"/>
  <c r="M1162" i="20" a="1"/>
  <c r="M1162" i="20" s="1"/>
  <c r="M1163" i="20" a="1"/>
  <c r="M1163" i="20" s="1"/>
  <c r="M1164" i="20" a="1"/>
  <c r="M1164" i="20" s="1"/>
  <c r="N1164" i="20" s="1"/>
  <c r="M1165" i="20" a="1"/>
  <c r="M1165" i="20" s="1"/>
  <c r="M1166" i="20" a="1"/>
  <c r="M1166" i="20" s="1"/>
  <c r="M1167" i="20" a="1"/>
  <c r="M1167" i="20" s="1"/>
  <c r="M1168" i="20" a="1"/>
  <c r="M1168" i="20" s="1"/>
  <c r="N1168" i="20" s="1"/>
  <c r="M1169" i="20" a="1"/>
  <c r="M1169" i="20" s="1"/>
  <c r="M1170" i="20" a="1"/>
  <c r="M1170" i="20" s="1"/>
  <c r="M1171" i="20" a="1"/>
  <c r="M1171" i="20" s="1"/>
  <c r="M1172" i="20" a="1"/>
  <c r="M1172" i="20" s="1"/>
  <c r="M1173" i="20" a="1"/>
  <c r="M1173" i="20"/>
  <c r="M1174" i="20" a="1"/>
  <c r="M1174" i="20"/>
  <c r="M1175" i="20" a="1"/>
  <c r="M1175" i="20" s="1"/>
  <c r="M1176" i="20" a="1"/>
  <c r="M1176" i="20" s="1"/>
  <c r="N1176" i="20" s="1"/>
  <c r="M1177" i="20" a="1"/>
  <c r="M1177" i="20" s="1"/>
  <c r="M1178" i="20" a="1"/>
  <c r="M1178" i="20" s="1"/>
  <c r="M1179" i="20" a="1"/>
  <c r="M1179" i="20" s="1"/>
  <c r="M1180" i="20" a="1"/>
  <c r="M1180" i="20" s="1"/>
  <c r="M1181" i="20" a="1"/>
  <c r="M1181" i="20"/>
  <c r="M1182" i="20" a="1"/>
  <c r="M1182" i="20" s="1"/>
  <c r="N1182" i="20" s="1"/>
  <c r="M1183" i="20" a="1"/>
  <c r="M1183" i="20" s="1"/>
  <c r="M1184" i="20" a="1"/>
  <c r="M1184" i="20" s="1"/>
  <c r="N1184" i="20" s="1"/>
  <c r="M1185" i="20" a="1"/>
  <c r="M1185" i="20" s="1"/>
  <c r="M1186" i="20" a="1"/>
  <c r="M1186" i="20" s="1"/>
  <c r="M1187" i="20" a="1"/>
  <c r="M1187" i="20" s="1"/>
  <c r="M1188" i="20" a="1"/>
  <c r="M1188" i="20" s="1"/>
  <c r="M1189" i="20" a="1"/>
  <c r="M1189" i="20" s="1"/>
  <c r="M1190" i="20" a="1"/>
  <c r="M1190" i="20"/>
  <c r="M1191" i="20" a="1"/>
  <c r="M1191" i="20" s="1"/>
  <c r="M1192" i="20" a="1"/>
  <c r="M1192" i="20" s="1"/>
  <c r="N1192" i="20" s="1"/>
  <c r="M1193" i="20" a="1"/>
  <c r="M1193" i="20" s="1"/>
  <c r="M1194" i="20" a="1"/>
  <c r="M1194" i="20" s="1"/>
  <c r="M1195" i="20" a="1"/>
  <c r="M1195" i="20" s="1"/>
  <c r="M1196" i="20" a="1"/>
  <c r="M1196" i="20" s="1"/>
  <c r="M1197" i="20" a="1"/>
  <c r="M1197" i="20"/>
  <c r="M1198" i="20" a="1"/>
  <c r="M1198" i="20" s="1"/>
  <c r="M1199" i="20" a="1"/>
  <c r="M1199" i="20" s="1"/>
  <c r="M1200" i="20" a="1"/>
  <c r="M1200" i="20" s="1"/>
  <c r="N1200" i="20" s="1"/>
  <c r="M1201" i="20" a="1"/>
  <c r="M1201" i="20" s="1"/>
  <c r="N1201" i="20" s="1"/>
  <c r="M1202" i="20" a="1"/>
  <c r="M1202" i="20"/>
  <c r="M1203" i="20" a="1"/>
  <c r="M1203" i="20" s="1"/>
  <c r="M1204" i="20" a="1"/>
  <c r="M1204" i="20" s="1"/>
  <c r="M1205" i="20" a="1"/>
  <c r="M1205" i="20"/>
  <c r="M1206" i="20" a="1"/>
  <c r="M1206" i="20"/>
  <c r="M1207" i="20" a="1"/>
  <c r="M1207" i="20" s="1"/>
  <c r="M1208" i="20" a="1"/>
  <c r="M1208" i="20" s="1"/>
  <c r="N1208" i="20" s="1"/>
  <c r="M1209" i="20" a="1"/>
  <c r="M1209" i="20" s="1"/>
  <c r="M1210" i="20" a="1"/>
  <c r="M1210" i="20"/>
  <c r="M1211" i="20" a="1"/>
  <c r="M1211" i="20" s="1"/>
  <c r="M1212" i="20" a="1"/>
  <c r="M1212" i="20" s="1"/>
  <c r="M1213" i="20" a="1"/>
  <c r="M1213" i="20" s="1"/>
  <c r="M1214" i="20" a="1"/>
  <c r="M1214" i="20" s="1"/>
  <c r="M1215" i="20" a="1"/>
  <c r="M1215" i="20" s="1"/>
  <c r="M1216" i="20" a="1"/>
  <c r="M1216" i="20" s="1"/>
  <c r="N1216" i="20" s="1"/>
  <c r="M1217" i="20" a="1"/>
  <c r="M1217" i="20" s="1"/>
  <c r="M1218" i="20" a="1"/>
  <c r="M1218" i="20" s="1"/>
  <c r="M1219" i="20" a="1"/>
  <c r="M1219" i="20" s="1"/>
  <c r="M1220" i="20" a="1"/>
  <c r="M1220" i="20" s="1"/>
  <c r="M1221" i="20" a="1"/>
  <c r="M1221" i="20" s="1"/>
  <c r="M1222" i="20" a="1"/>
  <c r="M1222" i="20" s="1"/>
  <c r="M1223" i="20" a="1"/>
  <c r="M1223" i="20" s="1"/>
  <c r="M1224" i="20" a="1"/>
  <c r="M1224" i="20" s="1"/>
  <c r="N1224" i="20" s="1"/>
  <c r="M1225" i="20" a="1"/>
  <c r="M1225" i="20" s="1"/>
  <c r="M1226" i="20" a="1"/>
  <c r="M1226" i="20" s="1"/>
  <c r="M1227" i="20" a="1"/>
  <c r="M1227" i="20" s="1"/>
  <c r="M1228" i="20" a="1"/>
  <c r="M1228" i="20"/>
  <c r="N1228" i="20" s="1"/>
  <c r="M1229" i="20" a="1"/>
  <c r="M1229" i="20" s="1"/>
  <c r="M1230" i="20" a="1"/>
  <c r="M1230" i="20" s="1"/>
  <c r="M1231" i="20" a="1"/>
  <c r="M1231" i="20" s="1"/>
  <c r="M1232" i="20" a="1"/>
  <c r="M1232" i="20" s="1"/>
  <c r="N1232" i="20" s="1"/>
  <c r="M1233" i="20" a="1"/>
  <c r="M1233" i="20"/>
  <c r="M1234" i="20" a="1"/>
  <c r="M1234" i="20" s="1"/>
  <c r="M1235" i="20" a="1"/>
  <c r="M1235" i="20" s="1"/>
  <c r="M1236" i="20" a="1"/>
  <c r="M1236" i="20"/>
  <c r="M1237" i="20" a="1"/>
  <c r="M1237" i="20"/>
  <c r="M1238" i="20" a="1"/>
  <c r="M1238" i="20" s="1"/>
  <c r="M1239" i="20" a="1"/>
  <c r="M1239" i="20" s="1"/>
  <c r="M1240" i="20" a="1"/>
  <c r="M1240" i="20" s="1"/>
  <c r="N1240" i="20" s="1"/>
  <c r="M1241" i="20" a="1"/>
  <c r="M1241" i="20" s="1"/>
  <c r="M1242" i="20" a="1"/>
  <c r="M1242" i="20" s="1"/>
  <c r="M1243" i="20" a="1"/>
  <c r="M1243" i="20" s="1"/>
  <c r="M1244" i="20" a="1"/>
  <c r="M1244" i="20" s="1"/>
  <c r="M1245" i="20" a="1"/>
  <c r="M1245" i="20" s="1"/>
  <c r="N1245" i="20" s="1"/>
  <c r="M1246" i="20" a="1"/>
  <c r="M1246" i="20" s="1"/>
  <c r="M1247" i="20" a="1"/>
  <c r="M1247" i="20" s="1"/>
  <c r="M1248" i="20" a="1"/>
  <c r="M1248" i="20" s="1"/>
  <c r="N1248" i="20" s="1"/>
  <c r="M1249" i="20" a="1"/>
  <c r="M1249" i="20" s="1"/>
  <c r="M1250" i="20" a="1"/>
  <c r="M1250" i="20" s="1"/>
  <c r="N1250" i="20" s="1"/>
  <c r="M1251" i="20" a="1"/>
  <c r="M1251" i="20" s="1"/>
  <c r="M1252" i="20" a="1"/>
  <c r="M1252" i="20" s="1"/>
  <c r="M1253" i="20" a="1"/>
  <c r="M1253" i="20" s="1"/>
  <c r="M1254" i="20" a="1"/>
  <c r="M1254" i="20" s="1"/>
  <c r="M1255" i="20" a="1"/>
  <c r="M1255" i="20" s="1"/>
  <c r="M1256" i="20" a="1"/>
  <c r="M1256" i="20" s="1"/>
  <c r="N1256" i="20" s="1"/>
  <c r="M1257" i="20" a="1"/>
  <c r="M1257" i="20" s="1"/>
  <c r="M1258" i="20" a="1"/>
  <c r="M1258" i="20" s="1"/>
  <c r="M1259" i="20" a="1"/>
  <c r="M1259" i="20" s="1"/>
  <c r="M1260" i="20" a="1"/>
  <c r="M1260" i="20" s="1"/>
  <c r="M1261" i="20" a="1"/>
  <c r="M1261" i="20" s="1"/>
  <c r="M1262" i="20" a="1"/>
  <c r="M1262" i="20" s="1"/>
  <c r="M1263" i="20" a="1"/>
  <c r="M1263" i="20" s="1"/>
  <c r="M1264" i="20" a="1"/>
  <c r="M1264" i="20"/>
  <c r="N1264" i="20" s="1"/>
  <c r="M1265" i="20" a="1"/>
  <c r="M1265" i="20" s="1"/>
  <c r="N1265" i="20" s="1"/>
  <c r="M1266" i="20" a="1"/>
  <c r="M1266" i="20" s="1"/>
  <c r="M1267" i="20" a="1"/>
  <c r="M1267" i="20" s="1"/>
  <c r="M1268" i="20" a="1"/>
  <c r="M1268" i="20" s="1"/>
  <c r="M1269" i="20" a="1"/>
  <c r="M1269" i="20" s="1"/>
  <c r="M1270" i="20" a="1"/>
  <c r="M1270" i="20" s="1"/>
  <c r="N1270" i="20" s="1"/>
  <c r="M1271" i="20" a="1"/>
  <c r="M1271" i="20" s="1"/>
  <c r="M1272" i="20" a="1"/>
  <c r="M1272" i="20" s="1"/>
  <c r="N1272" i="20" s="1"/>
  <c r="M1273" i="20" a="1"/>
  <c r="M1273" i="20" s="1"/>
  <c r="M1274" i="20" a="1"/>
  <c r="M1274" i="20" s="1"/>
  <c r="N1274" i="20" s="1"/>
  <c r="M1275" i="20" a="1"/>
  <c r="M1275" i="20" s="1"/>
  <c r="M1276" i="20" a="1"/>
  <c r="M1276" i="20" s="1"/>
  <c r="M1277" i="20" a="1"/>
  <c r="M1277" i="20" s="1"/>
  <c r="N1277" i="20" s="1"/>
  <c r="M1278" i="20" a="1"/>
  <c r="M1278" i="20"/>
  <c r="M1279" i="20" a="1"/>
  <c r="M1279" i="20" s="1"/>
  <c r="M1280" i="20" a="1"/>
  <c r="M1280" i="20" s="1"/>
  <c r="N1280" i="20" s="1"/>
  <c r="M1281" i="20" a="1"/>
  <c r="M1281" i="20" s="1"/>
  <c r="M1282" i="20" a="1"/>
  <c r="M1282" i="20"/>
  <c r="M1283" i="20" a="1"/>
  <c r="M1283" i="20" s="1"/>
  <c r="M1284" i="20" a="1"/>
  <c r="M1284" i="20"/>
  <c r="M1285" i="20" a="1"/>
  <c r="M1285" i="20" s="1"/>
  <c r="M1286" i="20" a="1"/>
  <c r="M1286" i="20"/>
  <c r="M1287" i="20" a="1"/>
  <c r="M1287" i="20" s="1"/>
  <c r="M1288" i="20" a="1"/>
  <c r="M1288" i="20" s="1"/>
  <c r="N1288" i="20" s="1"/>
  <c r="M1289" i="20" a="1"/>
  <c r="M1289" i="20" s="1"/>
  <c r="M1290" i="20" a="1"/>
  <c r="M1290" i="20" s="1"/>
  <c r="M1291" i="20" a="1"/>
  <c r="M1291" i="20" s="1"/>
  <c r="M1292" i="20" a="1"/>
  <c r="M1292" i="20" s="1"/>
  <c r="N1292" i="20" s="1"/>
  <c r="M1293" i="20" a="1"/>
  <c r="M1293" i="20" s="1"/>
  <c r="M1294" i="20" a="1"/>
  <c r="M1294" i="20" s="1"/>
  <c r="M1295" i="20" a="1"/>
  <c r="M1295" i="20" s="1"/>
  <c r="M1296" i="20" a="1"/>
  <c r="M1296" i="20" s="1"/>
  <c r="N1296" i="20" s="1"/>
  <c r="M1297" i="20" a="1"/>
  <c r="M1297" i="20" s="1"/>
  <c r="M1298" i="20" a="1"/>
  <c r="M1298" i="20" s="1"/>
  <c r="M1299" i="20" a="1"/>
  <c r="M1299" i="20" s="1"/>
  <c r="M1300" i="20" a="1"/>
  <c r="M1300" i="20"/>
  <c r="M1301" i="20" a="1"/>
  <c r="M1301" i="20"/>
  <c r="M1302" i="20" a="1"/>
  <c r="M1302" i="20" s="1"/>
  <c r="M1303" i="20" a="1"/>
  <c r="M1303" i="20" s="1"/>
  <c r="M1304" i="20" a="1"/>
  <c r="M1304" i="20" s="1"/>
  <c r="N1304" i="20" s="1"/>
  <c r="M1305" i="20" a="1"/>
  <c r="M1305" i="20" s="1"/>
  <c r="M1306" i="20" a="1"/>
  <c r="M1306" i="20"/>
  <c r="M1307" i="20" a="1"/>
  <c r="M1307" i="20" s="1"/>
  <c r="M1308" i="20" a="1"/>
  <c r="M1308" i="20" s="1"/>
  <c r="M1309" i="20" a="1"/>
  <c r="M1309" i="20"/>
  <c r="M1310" i="20" a="1"/>
  <c r="M1310" i="20" s="1"/>
  <c r="N1310" i="20" s="1"/>
  <c r="M1311" i="20" a="1"/>
  <c r="M1311" i="20" s="1"/>
  <c r="M1312" i="20" a="1"/>
  <c r="M1312" i="20" s="1"/>
  <c r="N1312" i="20" s="1"/>
  <c r="M1313" i="20" a="1"/>
  <c r="M1313" i="20" s="1"/>
  <c r="M1314" i="20" a="1"/>
  <c r="M1314" i="20"/>
  <c r="M1315" i="20" a="1"/>
  <c r="M1315" i="20" s="1"/>
  <c r="M1316" i="20" a="1"/>
  <c r="M1316" i="20" s="1"/>
  <c r="M1317" i="20" a="1"/>
  <c r="M1317" i="20" s="1"/>
  <c r="M1318" i="20" a="1"/>
  <c r="M1318" i="20" s="1"/>
  <c r="M1319" i="20" a="1"/>
  <c r="M1319" i="20" s="1"/>
  <c r="M1320" i="20" a="1"/>
  <c r="M1320" i="20"/>
  <c r="N1320" i="20" s="1"/>
  <c r="M1321" i="20" a="1"/>
  <c r="M1321" i="20" s="1"/>
  <c r="M1322" i="20" a="1"/>
  <c r="M1322" i="20" s="1"/>
  <c r="M1323" i="20" a="1"/>
  <c r="M1323" i="20" s="1"/>
  <c r="M1324" i="20" a="1"/>
  <c r="M1324" i="20" s="1"/>
  <c r="M1325" i="20" a="1"/>
  <c r="M1325" i="20" s="1"/>
  <c r="M1326" i="20" a="1"/>
  <c r="M1326" i="20" s="1"/>
  <c r="M1327" i="20" a="1"/>
  <c r="M1327" i="20" s="1"/>
  <c r="M1328" i="20" a="1"/>
  <c r="M1328" i="20" s="1"/>
  <c r="N1328" i="20" s="1"/>
  <c r="M1329" i="20" a="1"/>
  <c r="M1329" i="20" s="1"/>
  <c r="N1329" i="20" s="1"/>
  <c r="M1330" i="20" a="1"/>
  <c r="M1330" i="20"/>
  <c r="M1331" i="20" a="1"/>
  <c r="M1331" i="20" s="1"/>
  <c r="M1332" i="20" a="1"/>
  <c r="M1332" i="20"/>
  <c r="M1333" i="20" a="1"/>
  <c r="M1333" i="20" s="1"/>
  <c r="M1334" i="20" a="1"/>
  <c r="M1334" i="20"/>
  <c r="M1335" i="20" a="1"/>
  <c r="M1335" i="20" s="1"/>
  <c r="M1336" i="20" a="1"/>
  <c r="M1336" i="20" s="1"/>
  <c r="N1336" i="20" s="1"/>
  <c r="M1337" i="20" a="1"/>
  <c r="M1337" i="20" s="1"/>
  <c r="M1338" i="20" a="1"/>
  <c r="M1338" i="20" s="1"/>
  <c r="M1339" i="20" a="1"/>
  <c r="M1339" i="20" s="1"/>
  <c r="M1340" i="20" a="1"/>
  <c r="M1340" i="20" s="1"/>
  <c r="M1341" i="20" a="1"/>
  <c r="M1341" i="20" s="1"/>
  <c r="M1342" i="20" a="1"/>
  <c r="M1342" i="20" s="1"/>
  <c r="M1343" i="20" a="1"/>
  <c r="M1343" i="20" s="1"/>
  <c r="M1344" i="20" a="1"/>
  <c r="M1344" i="20" s="1"/>
  <c r="N1344" i="20" s="1"/>
  <c r="M1345" i="20" a="1"/>
  <c r="M1345" i="20" s="1"/>
  <c r="M1346" i="20" a="1"/>
  <c r="M1346" i="20" s="1"/>
  <c r="M1347" i="20" a="1"/>
  <c r="M1347" i="20" s="1"/>
  <c r="M1348" i="20" a="1"/>
  <c r="M1348" i="20" s="1"/>
  <c r="M1349" i="20" a="1"/>
  <c r="M1349" i="20" s="1"/>
  <c r="M1350" i="20" a="1"/>
  <c r="M1350" i="20" s="1"/>
  <c r="M1351" i="20" a="1"/>
  <c r="M1351" i="20" s="1"/>
  <c r="M1352" i="20" a="1"/>
  <c r="M1352" i="20" s="1"/>
  <c r="N1352" i="20" s="1"/>
  <c r="M1353" i="20" a="1"/>
  <c r="M1353" i="20" s="1"/>
  <c r="M1354" i="20" a="1"/>
  <c r="M1354" i="20" s="1"/>
  <c r="M1355" i="20" a="1"/>
  <c r="M1355" i="20" s="1"/>
  <c r="M1356" i="20" a="1"/>
  <c r="M1356" i="20" s="1"/>
  <c r="M1357" i="20" a="1"/>
  <c r="M1357" i="20" s="1"/>
  <c r="M1358" i="20" a="1"/>
  <c r="M1358" i="20" s="1"/>
  <c r="M1359" i="20" a="1"/>
  <c r="M1359" i="20" s="1"/>
  <c r="M1360" i="20" a="1"/>
  <c r="M1360" i="20" s="1"/>
  <c r="N1360" i="20" s="1"/>
  <c r="M1361" i="20" a="1"/>
  <c r="M1361" i="20" s="1"/>
  <c r="M1362" i="20" a="1"/>
  <c r="M1362" i="20" s="1"/>
  <c r="M1363" i="20" a="1"/>
  <c r="M1363" i="20" s="1"/>
  <c r="M1364" i="20" a="1"/>
  <c r="M1364" i="20" s="1"/>
  <c r="M1365" i="20" a="1"/>
  <c r="M1365" i="20"/>
  <c r="M1366" i="20" a="1"/>
  <c r="M1366" i="20" s="1"/>
  <c r="M1367" i="20" a="1"/>
  <c r="M1367" i="20" s="1"/>
  <c r="M1368" i="20" a="1"/>
  <c r="M1368" i="20" s="1"/>
  <c r="N1368" i="20" s="1"/>
  <c r="M1369" i="20" a="1"/>
  <c r="M1369" i="20" s="1"/>
  <c r="M1370" i="20" a="1"/>
  <c r="M1370" i="20"/>
  <c r="M1371" i="20" a="1"/>
  <c r="M1371" i="20" s="1"/>
  <c r="M1372" i="20" a="1"/>
  <c r="M1372" i="20" s="1"/>
  <c r="M1373" i="20" a="1"/>
  <c r="M1373" i="20" s="1"/>
  <c r="M1374" i="20" a="1"/>
  <c r="M1374" i="20" s="1"/>
  <c r="M1375" i="20" a="1"/>
  <c r="M1375" i="20" s="1"/>
  <c r="M1376" i="20" a="1"/>
  <c r="M1376" i="20"/>
  <c r="N1376" i="20" s="1"/>
  <c r="M1377" i="20" a="1"/>
  <c r="M1377" i="20" s="1"/>
  <c r="M1378" i="20" a="1"/>
  <c r="M1378" i="20" s="1"/>
  <c r="M1379" i="20" a="1"/>
  <c r="M1379" i="20" s="1"/>
  <c r="M1380" i="20" a="1"/>
  <c r="M1380" i="20" s="1"/>
  <c r="M1381" i="20" a="1"/>
  <c r="M1381" i="20" s="1"/>
  <c r="M1382" i="20" a="1"/>
  <c r="M1382" i="20"/>
  <c r="M1383" i="20" a="1"/>
  <c r="M1383" i="20" s="1"/>
  <c r="M1384" i="20" a="1"/>
  <c r="M1384" i="20" s="1"/>
  <c r="N1384" i="20" s="1"/>
  <c r="M1385" i="20" a="1"/>
  <c r="M1385" i="20" s="1"/>
  <c r="M1386" i="20" a="1"/>
  <c r="M1386" i="20" s="1"/>
  <c r="M1387" i="20" a="1"/>
  <c r="M1387" i="20" s="1"/>
  <c r="M1388" i="20" a="1"/>
  <c r="M1388" i="20" s="1"/>
  <c r="M1389" i="20" a="1"/>
  <c r="M1389" i="20" s="1"/>
  <c r="M1390" i="20" a="1"/>
  <c r="M1390" i="20" s="1"/>
  <c r="M1391" i="20" a="1"/>
  <c r="M1391" i="20" s="1"/>
  <c r="M1392" i="20" a="1"/>
  <c r="M1392" i="20" s="1"/>
  <c r="N1392" i="20" s="1"/>
  <c r="M1393" i="20" a="1"/>
  <c r="M1393" i="20" s="1"/>
  <c r="M1394" i="20" a="1"/>
  <c r="M1394" i="20" s="1"/>
  <c r="M1395" i="20" a="1"/>
  <c r="M1395" i="20" s="1"/>
  <c r="M1396" i="20" a="1"/>
  <c r="M1396" i="20"/>
  <c r="M1397" i="20" a="1"/>
  <c r="M1397" i="20" s="1"/>
  <c r="M1398" i="20" a="1"/>
  <c r="M1398" i="20" s="1"/>
  <c r="M1399" i="20" a="1"/>
  <c r="M1399" i="20" s="1"/>
  <c r="M1400" i="20" a="1"/>
  <c r="M1400" i="20" s="1"/>
  <c r="N1400" i="20" s="1"/>
  <c r="M1401" i="20" a="1"/>
  <c r="M1401" i="20"/>
  <c r="M1402" i="20" a="1"/>
  <c r="M1402" i="20" s="1"/>
  <c r="M1403" i="20" a="1"/>
  <c r="M1403" i="20" s="1"/>
  <c r="M1404" i="20" a="1"/>
  <c r="M1404" i="20" s="1"/>
  <c r="M1405" i="20" a="1"/>
  <c r="M1405" i="20"/>
  <c r="M1406" i="20" a="1"/>
  <c r="M1406" i="20" s="1"/>
  <c r="M1407" i="20" a="1"/>
  <c r="M1407" i="20" s="1"/>
  <c r="M1408" i="20" a="1"/>
  <c r="M1408" i="20" s="1"/>
  <c r="N1408" i="20" s="1"/>
  <c r="M1409" i="20" a="1"/>
  <c r="M1409" i="20" s="1"/>
  <c r="M1410" i="20" a="1"/>
  <c r="M1410" i="20" s="1"/>
  <c r="N1410" i="20" s="1"/>
  <c r="M1411" i="20" a="1"/>
  <c r="M1411" i="20" s="1"/>
  <c r="M1412" i="20" a="1"/>
  <c r="M1412" i="20" s="1"/>
  <c r="M1413" i="20" a="1"/>
  <c r="M1413" i="20" s="1"/>
  <c r="M1414" i="20" a="1"/>
  <c r="M1414" i="20"/>
  <c r="M1415" i="20" a="1"/>
  <c r="M1415" i="20" s="1"/>
  <c r="M1416" i="20" a="1"/>
  <c r="M1416" i="20" s="1"/>
  <c r="N1416" i="20" s="1"/>
  <c r="M1417" i="20" a="1"/>
  <c r="M1417" i="20" s="1"/>
  <c r="M1418" i="20" a="1"/>
  <c r="M1418" i="20" s="1"/>
  <c r="M1419" i="20" a="1"/>
  <c r="M1419" i="20" s="1"/>
  <c r="M1420" i="20" a="1"/>
  <c r="M1420" i="20" s="1"/>
  <c r="M1421" i="20" a="1"/>
  <c r="M1421" i="20" s="1"/>
  <c r="M1422" i="20" a="1"/>
  <c r="M1422" i="20" s="1"/>
  <c r="M1423" i="20" a="1"/>
  <c r="M1423" i="20" s="1"/>
  <c r="M1424" i="20" a="1"/>
  <c r="M1424" i="20" s="1"/>
  <c r="N1424" i="20" s="1"/>
  <c r="M1425" i="20" a="1"/>
  <c r="M1425" i="20" s="1"/>
  <c r="M1426" i="20" a="1"/>
  <c r="M1426" i="20" s="1"/>
  <c r="M1427" i="20" a="1"/>
  <c r="M1427" i="20" s="1"/>
  <c r="M1428" i="20" a="1"/>
  <c r="M1428" i="20"/>
  <c r="M1429" i="20" a="1"/>
  <c r="M1429" i="20" s="1"/>
  <c r="N1429" i="20" s="1"/>
  <c r="M1430" i="20" a="1"/>
  <c r="M1430" i="20" s="1"/>
  <c r="M1431" i="20" a="1"/>
  <c r="M1431" i="20" s="1"/>
  <c r="M1432" i="20" a="1"/>
  <c r="M1432" i="20" s="1"/>
  <c r="N1432" i="20" s="1"/>
  <c r="M1433" i="20" a="1"/>
  <c r="M1433" i="20" s="1"/>
  <c r="M1434" i="20" a="1"/>
  <c r="M1434" i="20"/>
  <c r="M1435" i="20" a="1"/>
  <c r="M1435" i="20" s="1"/>
  <c r="M1436" i="20" a="1"/>
  <c r="M1436" i="20" s="1"/>
  <c r="M1437" i="20" a="1"/>
  <c r="M1437" i="20" s="1"/>
  <c r="M1438" i="20" a="1"/>
  <c r="M1438" i="20" s="1"/>
  <c r="M1439" i="20" a="1"/>
  <c r="M1439" i="20" s="1"/>
  <c r="M1440" i="20" a="1"/>
  <c r="M1440" i="20" s="1"/>
  <c r="N1440" i="20" s="1"/>
  <c r="M1441" i="20" a="1"/>
  <c r="M1441" i="20" s="1"/>
  <c r="M1442" i="20" a="1"/>
  <c r="M1442" i="20"/>
  <c r="M1443" i="20" a="1"/>
  <c r="M1443" i="20" s="1"/>
  <c r="M1444" i="20" a="1"/>
  <c r="M1444" i="20" s="1"/>
  <c r="M1445" i="20" a="1"/>
  <c r="M1445" i="20" s="1"/>
  <c r="M1446" i="20" a="1"/>
  <c r="M1446" i="20" s="1"/>
  <c r="M1447" i="20" a="1"/>
  <c r="M1447" i="20" s="1"/>
  <c r="M1448" i="20" a="1"/>
  <c r="M1448" i="20"/>
  <c r="N1448" i="20" s="1"/>
  <c r="M1449" i="20" a="1"/>
  <c r="M1449" i="20" s="1"/>
  <c r="M1450" i="20" a="1"/>
  <c r="M1450" i="20" s="1"/>
  <c r="M1451" i="20" a="1"/>
  <c r="M1451" i="20" s="1"/>
  <c r="M1452" i="20" a="1"/>
  <c r="M1452" i="20" s="1"/>
  <c r="M1453" i="20" a="1"/>
  <c r="M1453" i="20"/>
  <c r="M1454" i="20" a="1"/>
  <c r="M1454" i="20" s="1"/>
  <c r="M1455" i="20" a="1"/>
  <c r="M1455" i="20" s="1"/>
  <c r="M1456" i="20" a="1"/>
  <c r="M1456" i="20" s="1"/>
  <c r="N1456" i="20" s="1"/>
  <c r="M1457" i="20" a="1"/>
  <c r="M1457" i="20" s="1"/>
  <c r="M1458" i="20" a="1"/>
  <c r="M1458" i="20" s="1"/>
  <c r="M1459" i="20" a="1"/>
  <c r="M1459" i="20" s="1"/>
  <c r="M1460" i="20" a="1"/>
  <c r="M1460" i="20"/>
  <c r="M1461" i="20" a="1"/>
  <c r="M1461" i="20"/>
  <c r="M1462" i="20" a="1"/>
  <c r="M1462" i="20"/>
  <c r="M1463" i="20" a="1"/>
  <c r="M1463" i="20" s="1"/>
  <c r="M1464" i="20" a="1"/>
  <c r="M1464" i="20" s="1"/>
  <c r="N1464" i="20" s="1"/>
  <c r="M1465" i="20" a="1"/>
  <c r="M1465" i="20"/>
  <c r="M1466" i="20" a="1"/>
  <c r="M1466" i="20"/>
  <c r="M1467" i="20" a="1"/>
  <c r="M1467" i="20" s="1"/>
  <c r="M1468" i="20" a="1"/>
  <c r="M1468" i="20" s="1"/>
  <c r="M1469" i="20" a="1"/>
  <c r="M1469" i="20" s="1"/>
  <c r="M1470" i="20" a="1"/>
  <c r="M1470" i="20"/>
  <c r="M1471" i="20" a="1"/>
  <c r="M1471" i="20" s="1"/>
  <c r="M1472" i="20" a="1"/>
  <c r="M1472" i="20" s="1"/>
  <c r="N1472" i="20" s="1"/>
  <c r="M1473" i="20" a="1"/>
  <c r="M1473" i="20" s="1"/>
  <c r="M1474" i="20" a="1"/>
  <c r="M1474" i="20" s="1"/>
  <c r="M1475" i="20" a="1"/>
  <c r="M1475" i="20" s="1"/>
  <c r="M1476" i="20" a="1"/>
  <c r="M1476" i="20" s="1"/>
  <c r="M1477" i="20" a="1"/>
  <c r="M1477" i="20" s="1"/>
  <c r="M1478" i="20" a="1"/>
  <c r="M1478" i="20" s="1"/>
  <c r="N1478" i="20" s="1"/>
  <c r="M1479" i="20" a="1"/>
  <c r="M1479" i="20" s="1"/>
  <c r="M1480" i="20" a="1"/>
  <c r="M1480" i="20" s="1"/>
  <c r="N1480" i="20" s="1"/>
  <c r="M1481" i="20" a="1"/>
  <c r="M1481" i="20" s="1"/>
  <c r="M1482" i="20" a="1"/>
  <c r="M1482" i="20" s="1"/>
  <c r="M1483" i="20" a="1"/>
  <c r="M1483" i="20" s="1"/>
  <c r="M1484" i="20" a="1"/>
  <c r="M1484" i="20"/>
  <c r="M1485" i="20" a="1"/>
  <c r="M1485" i="20" s="1"/>
  <c r="M1486" i="20" a="1"/>
  <c r="M1486" i="20" s="1"/>
  <c r="M1487" i="20" a="1"/>
  <c r="M1487" i="20" s="1"/>
  <c r="M1488" i="20" a="1"/>
  <c r="M1488" i="20" s="1"/>
  <c r="N1488" i="20" s="1"/>
  <c r="M1489" i="20" a="1"/>
  <c r="M1489" i="20" s="1"/>
  <c r="M1490" i="20" a="1"/>
  <c r="M1490" i="20" s="1"/>
  <c r="M1491" i="20" a="1"/>
  <c r="M1491" i="20" s="1"/>
  <c r="M1492" i="20" a="1"/>
  <c r="M1492" i="20" s="1"/>
  <c r="N1492" i="20" s="1"/>
  <c r="M1493" i="20" a="1"/>
  <c r="M1493" i="20"/>
  <c r="M1494" i="20" a="1"/>
  <c r="M1494" i="20" s="1"/>
  <c r="M1495" i="20" a="1"/>
  <c r="M1495" i="20" s="1"/>
  <c r="M1496" i="20" a="1"/>
  <c r="M1496" i="20" s="1"/>
  <c r="N1496" i="20" s="1"/>
  <c r="M1497" i="20" a="1"/>
  <c r="M1497" i="20"/>
  <c r="M1498" i="20" a="1"/>
  <c r="M1498" i="20" s="1"/>
  <c r="M1499" i="20" a="1"/>
  <c r="M1499" i="20" s="1"/>
  <c r="M1500" i="20" a="1"/>
  <c r="M1500" i="20" s="1"/>
  <c r="M1501" i="20" a="1"/>
  <c r="M1501" i="20" s="1"/>
  <c r="M1502" i="20" a="1"/>
  <c r="M1502" i="20"/>
  <c r="M1503" i="20" a="1"/>
  <c r="M1503" i="20" s="1"/>
  <c r="M1504" i="20" a="1"/>
  <c r="M1504" i="20"/>
  <c r="N1504" i="20" s="1"/>
  <c r="M1505" i="20" a="1"/>
  <c r="M1505" i="20" s="1"/>
  <c r="M1506" i="20" a="1"/>
  <c r="M1506" i="20" s="1"/>
  <c r="M1507" i="20" a="1"/>
  <c r="M1507" i="20" s="1"/>
  <c r="M1508" i="20" a="1"/>
  <c r="M1508" i="20" s="1"/>
  <c r="M1509" i="20" a="1"/>
  <c r="M1509" i="20" s="1"/>
  <c r="M1510" i="20" a="1"/>
  <c r="M1510" i="20"/>
  <c r="M1511" i="20" a="1"/>
  <c r="M1511" i="20" s="1"/>
  <c r="M1512" i="20" a="1"/>
  <c r="M1512" i="20" s="1"/>
  <c r="N1512" i="20" s="1"/>
  <c r="M1513" i="20" a="1"/>
  <c r="M1513" i="20" s="1"/>
  <c r="M1514" i="20" a="1"/>
  <c r="M1514" i="20" s="1"/>
  <c r="M1515" i="20" a="1"/>
  <c r="M1515" i="20" s="1"/>
  <c r="M1516" i="20" a="1"/>
  <c r="M1516" i="20" s="1"/>
  <c r="M1517" i="20" a="1"/>
  <c r="M1517" i="20" s="1"/>
  <c r="M1518" i="20" a="1"/>
  <c r="M1518" i="20" s="1"/>
  <c r="M1519" i="20" a="1"/>
  <c r="M1519" i="20" s="1"/>
  <c r="M1520" i="20" a="1"/>
  <c r="M1520" i="20" s="1"/>
  <c r="N1520" i="20" s="1"/>
  <c r="M1521" i="20" a="1"/>
  <c r="M1521" i="20" s="1"/>
  <c r="M1522" i="20" a="1"/>
  <c r="M1522" i="20" s="1"/>
  <c r="M1523" i="20" a="1"/>
  <c r="M1523" i="20" s="1"/>
  <c r="M1524" i="20" a="1"/>
  <c r="M1524" i="20"/>
  <c r="M1525" i="20" a="1"/>
  <c r="M1525" i="20" s="1"/>
  <c r="M1526" i="20" a="1"/>
  <c r="M1526" i="20" s="1"/>
  <c r="M1527" i="20" a="1"/>
  <c r="M1527" i="20" s="1"/>
  <c r="M1528" i="20" a="1"/>
  <c r="M1528" i="20" s="1"/>
  <c r="N1528" i="20" s="1"/>
  <c r="M1529" i="20" a="1"/>
  <c r="M1529" i="20" s="1"/>
  <c r="M1530" i="20" a="1"/>
  <c r="M1530" i="20" s="1"/>
  <c r="M1531" i="20" a="1"/>
  <c r="M1531" i="20" s="1"/>
  <c r="M1532" i="20" a="1"/>
  <c r="M1532" i="20" s="1"/>
  <c r="M1533" i="20" a="1"/>
  <c r="M1533" i="20" s="1"/>
  <c r="M1534" i="20" a="1"/>
  <c r="M1534" i="20"/>
  <c r="M1535" i="20" a="1"/>
  <c r="M1535" i="20" s="1"/>
  <c r="M1536" i="20" a="1"/>
  <c r="M1536" i="20" s="1"/>
  <c r="N1536" i="20" s="1"/>
  <c r="M1537" i="20" a="1"/>
  <c r="M1537" i="20" s="1"/>
  <c r="M1538" i="20" a="1"/>
  <c r="M1538" i="20" s="1"/>
  <c r="M1539" i="20" a="1"/>
  <c r="M1539" i="20" s="1"/>
  <c r="M1540" i="20" a="1"/>
  <c r="M1540" i="20"/>
  <c r="M1541" i="20" a="1"/>
  <c r="M1541" i="20" s="1"/>
  <c r="M1542" i="20" a="1"/>
  <c r="M1542" i="20" s="1"/>
  <c r="M1543" i="20" a="1"/>
  <c r="M1543" i="20" s="1"/>
  <c r="M1544" i="20" a="1"/>
  <c r="M1544" i="20" s="1"/>
  <c r="N1544" i="20" s="1"/>
  <c r="M1545" i="20" a="1"/>
  <c r="M1545" i="20"/>
  <c r="M1546" i="20" a="1"/>
  <c r="M1546" i="20" s="1"/>
  <c r="M1547" i="20" a="1"/>
  <c r="M1547" i="20" s="1"/>
  <c r="M1548" i="20" a="1"/>
  <c r="M1548" i="20" s="1"/>
  <c r="M1549" i="20" a="1"/>
  <c r="M1549" i="20" s="1"/>
  <c r="M1550" i="20" a="1"/>
  <c r="M1550" i="20" s="1"/>
  <c r="M1551" i="20" a="1"/>
  <c r="M1551" i="20" s="1"/>
  <c r="M1552" i="20" a="1"/>
  <c r="M1552" i="20" s="1"/>
  <c r="N1552" i="20" s="1"/>
  <c r="M1553" i="20" a="1"/>
  <c r="M1553" i="20" s="1"/>
  <c r="M1554" i="20" a="1"/>
  <c r="M1554" i="20" s="1"/>
  <c r="M1555" i="20" a="1"/>
  <c r="M1555" i="20" s="1"/>
  <c r="M1556" i="20" a="1"/>
  <c r="M1556" i="20" s="1"/>
  <c r="M1557" i="20" a="1"/>
  <c r="M1557" i="20" s="1"/>
  <c r="M1558" i="20" a="1"/>
  <c r="M1558" i="20"/>
  <c r="M1559" i="20" a="1"/>
  <c r="M1559" i="20" s="1"/>
  <c r="M1560" i="20" a="1"/>
  <c r="M1560" i="20" s="1"/>
  <c r="N1560" i="20" s="1"/>
  <c r="M1561" i="20" a="1"/>
  <c r="M1561" i="20" s="1"/>
  <c r="M1562" i="20" a="1"/>
  <c r="M1562" i="20"/>
  <c r="M1563" i="20" a="1"/>
  <c r="M1563" i="20" s="1"/>
  <c r="M1564" i="20" a="1"/>
  <c r="M1564" i="20" s="1"/>
  <c r="M1565" i="20" a="1"/>
  <c r="M1565" i="20"/>
  <c r="M1566" i="20" a="1"/>
  <c r="M1566" i="20" s="1"/>
  <c r="M1567" i="20" a="1"/>
  <c r="M1567" i="20" s="1"/>
  <c r="M1568" i="20" a="1"/>
  <c r="M1568" i="20" s="1"/>
  <c r="N1568" i="20" s="1"/>
  <c r="M1569" i="20" a="1"/>
  <c r="M1569" i="20" s="1"/>
  <c r="M1570" i="20" a="1"/>
  <c r="M1570" i="20" s="1"/>
  <c r="M1571" i="20" a="1"/>
  <c r="M1571" i="20" s="1"/>
  <c r="M1572" i="20" a="1"/>
  <c r="M1572" i="20" s="1"/>
  <c r="M1573" i="20" a="1"/>
  <c r="M1573" i="20" s="1"/>
  <c r="M1574" i="20" a="1"/>
  <c r="M1574" i="20" s="1"/>
  <c r="M1575" i="20" a="1"/>
  <c r="M1575" i="20" s="1"/>
  <c r="M1576" i="20" a="1"/>
  <c r="M1576" i="20" s="1"/>
  <c r="N1576" i="20" s="1"/>
  <c r="M1577" i="20" a="1"/>
  <c r="M1577" i="20" s="1"/>
  <c r="M1578" i="20" a="1"/>
  <c r="M1578" i="20" s="1"/>
  <c r="M1579" i="20" a="1"/>
  <c r="M1579" i="20" s="1"/>
  <c r="M1580" i="20" a="1"/>
  <c r="M1580" i="20" s="1"/>
  <c r="M1581" i="20" a="1"/>
  <c r="M1581" i="20"/>
  <c r="M1582" i="20" a="1"/>
  <c r="M1582" i="20" s="1"/>
  <c r="M1583" i="20" a="1"/>
  <c r="M1583" i="20" s="1"/>
  <c r="M1584" i="20" a="1"/>
  <c r="M1584" i="20" s="1"/>
  <c r="N1584" i="20" s="1"/>
  <c r="M1585" i="20" a="1"/>
  <c r="M1585" i="20" s="1"/>
  <c r="M1586" i="20" a="1"/>
  <c r="M1586" i="20"/>
  <c r="M1587" i="20" a="1"/>
  <c r="M1587" i="20" s="1"/>
  <c r="M1588" i="20" a="1"/>
  <c r="M1588" i="20" s="1"/>
  <c r="M1589" i="20" a="1"/>
  <c r="M1589" i="20"/>
  <c r="M1590" i="20" a="1"/>
  <c r="M1590" i="20" s="1"/>
  <c r="M1591" i="20" a="1"/>
  <c r="M1591" i="20" s="1"/>
  <c r="M1592" i="20" a="1"/>
  <c r="M1592" i="20" s="1"/>
  <c r="N1592" i="20" s="1"/>
  <c r="M1593" i="20" a="1"/>
  <c r="M1593" i="20"/>
  <c r="M1594" i="20" a="1"/>
  <c r="M1594" i="20" s="1"/>
  <c r="M1595" i="20" a="1"/>
  <c r="M1595" i="20" s="1"/>
  <c r="M1596" i="20" a="1"/>
  <c r="M1596" i="20" s="1"/>
  <c r="M1597" i="20" a="1"/>
  <c r="M1597" i="20"/>
  <c r="M1598" i="20" a="1"/>
  <c r="M1598" i="20"/>
  <c r="M1599" i="20" a="1"/>
  <c r="M1599" i="20" s="1"/>
  <c r="M1600" i="20" a="1"/>
  <c r="M1600" i="20" s="1"/>
  <c r="N1600" i="20" s="1"/>
  <c r="M1601" i="20" a="1"/>
  <c r="M1601" i="20" s="1"/>
  <c r="M1602" i="20" a="1"/>
  <c r="M1602" i="20" s="1"/>
  <c r="M1603" i="20" a="1"/>
  <c r="M1603" i="20" s="1"/>
  <c r="M1604" i="20" a="1"/>
  <c r="M1604" i="20" s="1"/>
  <c r="M1605" i="20" a="1"/>
  <c r="M1605" i="20" s="1"/>
  <c r="M1606" i="20" a="1"/>
  <c r="M1606" i="20" s="1"/>
  <c r="M1607" i="20" a="1"/>
  <c r="M1607" i="20" s="1"/>
  <c r="M1608" i="20" a="1"/>
  <c r="M1608" i="20" s="1"/>
  <c r="N1608" i="20" s="1"/>
  <c r="M1609" i="20" a="1"/>
  <c r="M1609" i="20" s="1"/>
  <c r="M1610" i="20" a="1"/>
  <c r="M1610" i="20" s="1"/>
  <c r="M1611" i="20" a="1"/>
  <c r="M1611" i="20" s="1"/>
  <c r="M1612" i="20" a="1"/>
  <c r="M1612" i="20"/>
  <c r="M1613" i="20" a="1"/>
  <c r="M1613" i="20" s="1"/>
  <c r="M1614" i="20" a="1"/>
  <c r="M1614" i="20" s="1"/>
  <c r="M1615" i="20" a="1"/>
  <c r="M1615" i="20" s="1"/>
  <c r="M1616" i="20" a="1"/>
  <c r="M1616" i="20" s="1"/>
  <c r="N1616" i="20" s="1"/>
  <c r="M1617" i="20" a="1"/>
  <c r="M1617" i="20" s="1"/>
  <c r="M1618" i="20" a="1"/>
  <c r="M1618" i="20" s="1"/>
  <c r="M1619" i="20" a="1"/>
  <c r="M1619" i="20" s="1"/>
  <c r="M1620" i="20" a="1"/>
  <c r="M1620" i="20" s="1"/>
  <c r="M1621" i="20" a="1"/>
  <c r="M1621" i="20"/>
  <c r="M1622" i="20" a="1"/>
  <c r="M1622" i="20" s="1"/>
  <c r="M1623" i="20" a="1"/>
  <c r="M1623" i="20"/>
  <c r="M1624" i="20" a="1"/>
  <c r="M1624" i="20" s="1"/>
  <c r="N1624" i="20" s="1"/>
  <c r="M1625" i="20" a="1"/>
  <c r="M1625" i="20" s="1"/>
  <c r="M1626" i="20" a="1"/>
  <c r="M1626" i="20" s="1"/>
  <c r="M1627" i="20" a="1"/>
  <c r="M1627" i="20" s="1"/>
  <c r="N1627" i="20" s="1"/>
  <c r="M1628" i="20" a="1"/>
  <c r="M1628" i="20" s="1"/>
  <c r="M1629" i="20" a="1"/>
  <c r="M1629" i="20" s="1"/>
  <c r="M1630" i="20" a="1"/>
  <c r="M1630" i="20" s="1"/>
  <c r="M1631" i="20" a="1"/>
  <c r="M1631" i="20" s="1"/>
  <c r="M1632" i="20" a="1"/>
  <c r="M1632" i="20"/>
  <c r="N1632" i="20" s="1"/>
  <c r="M1633" i="20" a="1"/>
  <c r="M1633" i="20" s="1"/>
  <c r="N1633" i="20" s="1"/>
  <c r="M1634" i="20" a="1"/>
  <c r="M1634" i="20" s="1"/>
  <c r="M1635" i="20" a="1"/>
  <c r="M1635" i="20"/>
  <c r="M1636" i="20" a="1"/>
  <c r="M1636" i="20" s="1"/>
  <c r="M1637" i="20" a="1"/>
  <c r="M1637" i="20" s="1"/>
  <c r="M1638" i="20" a="1"/>
  <c r="M1638" i="20" s="1"/>
  <c r="M1639" i="20" a="1"/>
  <c r="M1639" i="20" s="1"/>
  <c r="N1639" i="20" s="1"/>
  <c r="M1640" i="20" a="1"/>
  <c r="M1640" i="20" s="1"/>
  <c r="N1640" i="20" s="1"/>
  <c r="M1641" i="20" a="1"/>
  <c r="M1641" i="20"/>
  <c r="M1642" i="20" a="1"/>
  <c r="M1642" i="20" s="1"/>
  <c r="M1643" i="20" a="1"/>
  <c r="M1643" i="20"/>
  <c r="M1644" i="20" a="1"/>
  <c r="M1644" i="20" s="1"/>
  <c r="N1644" i="20" s="1"/>
  <c r="M1645" i="20" a="1"/>
  <c r="M1645" i="20" s="1"/>
  <c r="M1646" i="20" a="1"/>
  <c r="M1646" i="20" s="1"/>
  <c r="M1647" i="20" a="1"/>
  <c r="M1647" i="20" s="1"/>
  <c r="M1648" i="20" a="1"/>
  <c r="M1648" i="20" s="1"/>
  <c r="N1648" i="20" s="1"/>
  <c r="M1649" i="20" a="1"/>
  <c r="M1649" i="20" s="1"/>
  <c r="M1650" i="20" a="1"/>
  <c r="M1650" i="20" s="1"/>
  <c r="M1651" i="20" a="1"/>
  <c r="M1651" i="20" s="1"/>
  <c r="N1651" i="20" s="1"/>
  <c r="M1652" i="20" a="1"/>
  <c r="M1652" i="20" s="1"/>
  <c r="M1653" i="20" a="1"/>
  <c r="M1653" i="20"/>
  <c r="M1654" i="20" a="1"/>
  <c r="M1654" i="20" s="1"/>
  <c r="M1655" i="20" a="1"/>
  <c r="M1655" i="20" s="1"/>
  <c r="N1655" i="20" s="1"/>
  <c r="M1656" i="20" a="1"/>
  <c r="M1656" i="20" s="1"/>
  <c r="N1656" i="20" s="1"/>
  <c r="M1657" i="20" a="1"/>
  <c r="M1657" i="20" s="1"/>
  <c r="M1658" i="20" a="1"/>
  <c r="M1658" i="20" s="1"/>
  <c r="M1659" i="20" a="1"/>
  <c r="M1659" i="20" s="1"/>
  <c r="M1660" i="20" a="1"/>
  <c r="M1660" i="20" s="1"/>
  <c r="M1661" i="20" a="1"/>
  <c r="M1661" i="20" s="1"/>
  <c r="M1662" i="20" a="1"/>
  <c r="M1662" i="20" s="1"/>
  <c r="M1663" i="20" a="1"/>
  <c r="M1663" i="20" s="1"/>
  <c r="M1664" i="20" a="1"/>
  <c r="M1664" i="20"/>
  <c r="N1664" i="20" s="1"/>
  <c r="M1665" i="20" a="1"/>
  <c r="M1665" i="20" s="1"/>
  <c r="M1666" i="20" a="1"/>
  <c r="M1666" i="20" s="1"/>
  <c r="M1667" i="20" a="1"/>
  <c r="M1667" i="20"/>
  <c r="M1668" i="20" a="1"/>
  <c r="M1668" i="20" s="1"/>
  <c r="M1669" i="20" a="1"/>
  <c r="M1669" i="20" s="1"/>
  <c r="M1670" i="20" a="1"/>
  <c r="M1670" i="20" s="1"/>
  <c r="M1671" i="20" a="1"/>
  <c r="M1671" i="20" s="1"/>
  <c r="M1672" i="20" a="1"/>
  <c r="M1672" i="20" s="1"/>
  <c r="N1672" i="20" s="1"/>
  <c r="M1673" i="20" a="1"/>
  <c r="M1673" i="20"/>
  <c r="M1674" i="20" a="1"/>
  <c r="M1674" i="20" s="1"/>
  <c r="M1675" i="20" a="1"/>
  <c r="M1675" i="20"/>
  <c r="M1676" i="20" a="1"/>
  <c r="M1676" i="20" s="1"/>
  <c r="M1677" i="20" a="1"/>
  <c r="M1677" i="20" s="1"/>
  <c r="M1678" i="20" a="1"/>
  <c r="M1678" i="20" s="1"/>
  <c r="M1679" i="20" a="1"/>
  <c r="M1679" i="20" s="1"/>
  <c r="M1680" i="20" a="1"/>
  <c r="M1680" i="20"/>
  <c r="N1680" i="20" s="1"/>
  <c r="M1681" i="20" a="1"/>
  <c r="M1681" i="20" s="1"/>
  <c r="M1682" i="20" a="1"/>
  <c r="M1682" i="20" s="1"/>
  <c r="M1683" i="20" a="1"/>
  <c r="M1683" i="20"/>
  <c r="M1684" i="20" a="1"/>
  <c r="M1684" i="20" s="1"/>
  <c r="M1685" i="20" a="1"/>
  <c r="M1685" i="20"/>
  <c r="M1686" i="20" a="1"/>
  <c r="M1686" i="20" s="1"/>
  <c r="M1687" i="20" a="1"/>
  <c r="M1687" i="20" s="1"/>
  <c r="M1688" i="20" a="1"/>
  <c r="M1688" i="20"/>
  <c r="N1688" i="20" s="1"/>
  <c r="M1689" i="20" a="1"/>
  <c r="M1689" i="20" s="1"/>
  <c r="M1690" i="20" a="1"/>
  <c r="M1690" i="20" s="1"/>
  <c r="M1691" i="20" a="1"/>
  <c r="M1691" i="20"/>
  <c r="M1692" i="20" a="1"/>
  <c r="M1692" i="20" s="1"/>
  <c r="M1693" i="20" a="1"/>
  <c r="M1693" i="20" s="1"/>
  <c r="M1694" i="20" a="1"/>
  <c r="M1694" i="20" s="1"/>
  <c r="M1695" i="20" a="1"/>
  <c r="M1695" i="20" s="1"/>
  <c r="M1696" i="20" a="1"/>
  <c r="M1696" i="20" s="1"/>
  <c r="N1696" i="20" s="1"/>
  <c r="M1697" i="20" a="1"/>
  <c r="M1697" i="20"/>
  <c r="M1698" i="20" a="1"/>
  <c r="M1698" i="20" s="1"/>
  <c r="M1699" i="20" a="1"/>
  <c r="M1699" i="20" s="1"/>
  <c r="M1700" i="20" a="1"/>
  <c r="M1700" i="20" s="1"/>
  <c r="M1701" i="20" a="1"/>
  <c r="M1701" i="20" s="1"/>
  <c r="M1702" i="20" a="1"/>
  <c r="M1702" i="20" s="1"/>
  <c r="M1703" i="20" a="1"/>
  <c r="M1703" i="20"/>
  <c r="M1704" i="20" a="1"/>
  <c r="M1704" i="20" s="1"/>
  <c r="N1704" i="20" s="1"/>
  <c r="M1705" i="20" a="1"/>
  <c r="M1705" i="20" s="1"/>
  <c r="M1706" i="20" a="1"/>
  <c r="M1706" i="20" s="1"/>
  <c r="M1707" i="20" a="1"/>
  <c r="M1707" i="20" s="1"/>
  <c r="N1707" i="20" s="1"/>
  <c r="M1708" i="20" a="1"/>
  <c r="M1708" i="20" s="1"/>
  <c r="N1708" i="20" s="1"/>
  <c r="M1709" i="20" a="1"/>
  <c r="M1709" i="20" s="1"/>
  <c r="M1710" i="20" a="1"/>
  <c r="M1710" i="20" s="1"/>
  <c r="M1711" i="20" a="1"/>
  <c r="M1711" i="20" s="1"/>
  <c r="M1712" i="20" a="1"/>
  <c r="M1712" i="20"/>
  <c r="N1712" i="20" s="1"/>
  <c r="M1713" i="20" a="1"/>
  <c r="M1713" i="20" s="1"/>
  <c r="M1714" i="20" a="1"/>
  <c r="M1714" i="20" s="1"/>
  <c r="M1715" i="20" a="1"/>
  <c r="M1715" i="20"/>
  <c r="M1716" i="20" a="1"/>
  <c r="M1716" i="20" s="1"/>
  <c r="M1717" i="20" a="1"/>
  <c r="M1717" i="20"/>
  <c r="M1718" i="20" a="1"/>
  <c r="M1718" i="20" s="1"/>
  <c r="M1719" i="20" a="1"/>
  <c r="M1719" i="20"/>
  <c r="M1720" i="20" a="1"/>
  <c r="M1720" i="20"/>
  <c r="N1720" i="20" s="1"/>
  <c r="M1721" i="20" a="1"/>
  <c r="M1721" i="20" s="1"/>
  <c r="M1722" i="20" a="1"/>
  <c r="M1722" i="20" s="1"/>
  <c r="M1723" i="20" a="1"/>
  <c r="M1723" i="20"/>
  <c r="M1724" i="20" a="1"/>
  <c r="M1724" i="20" s="1"/>
  <c r="M1725" i="20" a="1"/>
  <c r="M1725" i="20" s="1"/>
  <c r="M1726" i="20" a="1"/>
  <c r="M1726" i="20" s="1"/>
  <c r="M1727" i="20" a="1"/>
  <c r="M1727" i="20" s="1"/>
  <c r="M1728" i="20" a="1"/>
  <c r="M1728" i="20" s="1"/>
  <c r="N1728" i="20" s="1"/>
  <c r="M1729" i="20" a="1"/>
  <c r="M1729" i="20" s="1"/>
  <c r="N1729" i="20" s="1"/>
  <c r="M1730" i="20" a="1"/>
  <c r="M1730" i="20" s="1"/>
  <c r="M1731" i="20" a="1"/>
  <c r="M1731" i="20"/>
  <c r="M1732" i="20" a="1"/>
  <c r="M1732" i="20" s="1"/>
  <c r="M1733" i="20" a="1"/>
  <c r="M1733" i="20" s="1"/>
  <c r="M1734" i="20" a="1"/>
  <c r="M1734" i="20" s="1"/>
  <c r="M1735" i="20" a="1"/>
  <c r="M1735" i="20" s="1"/>
  <c r="N1735" i="20" s="1"/>
  <c r="M1736" i="20" a="1"/>
  <c r="M1736" i="20" s="1"/>
  <c r="N1736" i="20" s="1"/>
  <c r="M1737" i="20" a="1"/>
  <c r="M1737" i="20"/>
  <c r="M1738" i="20" a="1"/>
  <c r="M1738" i="20" s="1"/>
  <c r="M1739" i="20" a="1"/>
  <c r="M1739" i="20" s="1"/>
  <c r="M1740" i="20" a="1"/>
  <c r="M1740" i="20"/>
  <c r="M1741" i="20" a="1"/>
  <c r="M1741" i="20" s="1"/>
  <c r="M1742" i="20" a="1"/>
  <c r="M1742" i="20" s="1"/>
  <c r="M1743" i="20" a="1"/>
  <c r="M1743" i="20" s="1"/>
  <c r="M1744" i="20" a="1"/>
  <c r="M1744" i="20" s="1"/>
  <c r="N1744" i="20" s="1"/>
  <c r="M1745" i="20" a="1"/>
  <c r="M1745" i="20" s="1"/>
  <c r="M1746" i="20" a="1"/>
  <c r="M1746" i="20" s="1"/>
  <c r="M1747" i="20" a="1"/>
  <c r="M1747" i="20"/>
  <c r="M1748" i="20" a="1"/>
  <c r="M1748" i="20" s="1"/>
  <c r="M1749" i="20" a="1"/>
  <c r="M1749" i="20"/>
  <c r="M1750" i="20" a="1"/>
  <c r="M1750" i="20" s="1"/>
  <c r="M1751" i="20" a="1"/>
  <c r="M1751" i="20"/>
  <c r="M1752" i="20" a="1"/>
  <c r="M1752" i="20"/>
  <c r="N1752" i="20" s="1"/>
  <c r="M1753" i="20" a="1"/>
  <c r="M1753" i="20" s="1"/>
  <c r="M1754" i="20" a="1"/>
  <c r="M1754" i="20" s="1"/>
  <c r="M1755" i="20" a="1"/>
  <c r="M1755" i="20" s="1"/>
  <c r="M1756" i="20" a="1"/>
  <c r="M1756" i="20" s="1"/>
  <c r="M1757" i="20" a="1"/>
  <c r="M1757" i="20" s="1"/>
  <c r="M1758" i="20" a="1"/>
  <c r="M1758" i="20" s="1"/>
  <c r="M1759" i="20" a="1"/>
  <c r="M1759" i="20" s="1"/>
  <c r="M1760" i="20" a="1"/>
  <c r="M1760" i="20" s="1"/>
  <c r="N1760" i="20" s="1"/>
  <c r="M1761" i="20" a="1"/>
  <c r="M1761" i="20" s="1"/>
  <c r="M1762" i="20" a="1"/>
  <c r="M1762" i="20" s="1"/>
  <c r="M1763" i="20" a="1"/>
  <c r="M1763" i="20" s="1"/>
  <c r="N1763" i="20" s="1"/>
  <c r="M1764" i="20" a="1"/>
  <c r="M1764" i="20" s="1"/>
  <c r="M1765" i="20" a="1"/>
  <c r="M1765" i="20" s="1"/>
  <c r="M1766" i="20" a="1"/>
  <c r="M1766" i="20" s="1"/>
  <c r="M1767" i="20" a="1"/>
  <c r="M1767" i="20" s="1"/>
  <c r="M1768" i="20" a="1"/>
  <c r="M1768" i="20" s="1"/>
  <c r="N1768" i="20" s="1"/>
  <c r="M1769" i="20" a="1"/>
  <c r="M1769" i="20"/>
  <c r="M1770" i="20" a="1"/>
  <c r="M1770" i="20" s="1"/>
  <c r="M1771" i="20" a="1"/>
  <c r="M1771" i="20"/>
  <c r="M1772" i="20" a="1"/>
  <c r="M1772" i="20" s="1"/>
  <c r="M1773" i="20" a="1"/>
  <c r="M1773" i="20" s="1"/>
  <c r="M1774" i="20" a="1"/>
  <c r="M1774" i="20" s="1"/>
  <c r="M1775" i="20" a="1"/>
  <c r="M1775" i="20" s="1"/>
  <c r="M1776" i="20" a="1"/>
  <c r="M1776" i="20" s="1"/>
  <c r="N1776" i="20" s="1"/>
  <c r="M1777" i="20" a="1"/>
  <c r="M1777" i="20" s="1"/>
  <c r="M1778" i="20" a="1"/>
  <c r="M1778" i="20" s="1"/>
  <c r="M1779" i="20" a="1"/>
  <c r="M1779" i="20" s="1"/>
  <c r="M1780" i="20" a="1"/>
  <c r="M1780" i="20" s="1"/>
  <c r="M1781" i="20" a="1"/>
  <c r="M1781" i="20"/>
  <c r="M1782" i="20" a="1"/>
  <c r="M1782" i="20" s="1"/>
  <c r="M1783" i="20" a="1"/>
  <c r="M1783" i="20"/>
  <c r="M1784" i="20" a="1"/>
  <c r="M1784" i="20" s="1"/>
  <c r="N1784" i="20" s="1"/>
  <c r="M1785" i="20" a="1"/>
  <c r="M1785" i="20" s="1"/>
  <c r="M1786" i="20" a="1"/>
  <c r="M1786" i="20" s="1"/>
  <c r="M1787" i="20" a="1"/>
  <c r="M1787" i="20" s="1"/>
  <c r="N1787" i="20" s="1"/>
  <c r="M1788" i="20" a="1"/>
  <c r="M1788" i="20" s="1"/>
  <c r="M1789" i="20" a="1"/>
  <c r="M1789" i="20" s="1"/>
  <c r="M1790" i="20" a="1"/>
  <c r="M1790" i="20" s="1"/>
  <c r="M1791" i="20" a="1"/>
  <c r="M1791" i="20" s="1"/>
  <c r="M1792" i="20" a="1"/>
  <c r="M1792" i="20" s="1"/>
  <c r="N1792" i="20" s="1"/>
  <c r="M1793" i="20" a="1"/>
  <c r="M1793" i="20" s="1"/>
  <c r="N1793" i="20" s="1"/>
  <c r="M1794" i="20" a="1"/>
  <c r="M1794" i="20" s="1"/>
  <c r="M1795" i="20" a="1"/>
  <c r="M1795" i="20" s="1"/>
  <c r="M1796" i="20" a="1"/>
  <c r="M1796" i="20" s="1"/>
  <c r="M1797" i="20" a="1"/>
  <c r="M1797" i="20" s="1"/>
  <c r="M1798" i="20" a="1"/>
  <c r="M1798" i="20" s="1"/>
  <c r="M1799" i="20" a="1"/>
  <c r="M1799" i="20"/>
  <c r="M1800" i="20" a="1"/>
  <c r="M1800" i="20" s="1"/>
  <c r="N1800" i="20" s="1"/>
  <c r="M1801" i="20" a="1"/>
  <c r="M1801" i="20" s="1"/>
  <c r="M1802" i="20" a="1"/>
  <c r="M1802" i="20" s="1"/>
  <c r="M1803" i="20" a="1"/>
  <c r="M1803" i="20"/>
  <c r="M1804" i="20" a="1"/>
  <c r="M1804" i="20" s="1"/>
  <c r="N1804" i="20" s="1"/>
  <c r="M1805" i="20" a="1"/>
  <c r="M1805" i="20" s="1"/>
  <c r="M1806" i="20" a="1"/>
  <c r="M1806" i="20" s="1"/>
  <c r="M1807" i="20" a="1"/>
  <c r="M1807" i="20" s="1"/>
  <c r="M1808" i="20" a="1"/>
  <c r="M1808" i="20"/>
  <c r="N1808" i="20" s="1"/>
  <c r="M1809" i="20" a="1"/>
  <c r="M1809" i="20" s="1"/>
  <c r="M1810" i="20" a="1"/>
  <c r="M1810" i="20" s="1"/>
  <c r="M1811" i="20" a="1"/>
  <c r="M1811" i="20"/>
  <c r="M1812" i="20" a="1"/>
  <c r="M1812" i="20" s="1"/>
  <c r="M1813" i="20" a="1"/>
  <c r="M1813" i="20"/>
  <c r="M1814" i="20" a="1"/>
  <c r="M1814" i="20" s="1"/>
  <c r="M1815" i="20" a="1"/>
  <c r="M1815" i="20"/>
  <c r="M1816" i="20" a="1"/>
  <c r="M1816" i="20"/>
  <c r="N1816" i="20" s="1"/>
  <c r="M1817" i="20" a="1"/>
  <c r="M1817" i="20" s="1"/>
  <c r="M1818" i="20" a="1"/>
  <c r="M1818" i="20" s="1"/>
  <c r="M1819" i="20" a="1"/>
  <c r="M1819" i="20"/>
  <c r="M1820" i="20" a="1"/>
  <c r="M1820" i="20" s="1"/>
  <c r="M1821" i="20" a="1"/>
  <c r="M1821" i="20" s="1"/>
  <c r="M1822" i="20" a="1"/>
  <c r="M1822" i="20" s="1"/>
  <c r="M1823" i="20" a="1"/>
  <c r="M1823" i="20" s="1"/>
  <c r="M1824" i="20" a="1"/>
  <c r="M1824" i="20" s="1"/>
  <c r="N1824" i="20" s="1"/>
  <c r="M1825" i="20" a="1"/>
  <c r="M1825" i="20"/>
  <c r="M1826" i="20" a="1"/>
  <c r="M1826" i="20" s="1"/>
  <c r="M1827" i="20" a="1"/>
  <c r="M1827" i="20"/>
  <c r="M1828" i="20" a="1"/>
  <c r="M1828" i="20" s="1"/>
  <c r="M1829" i="20" a="1"/>
  <c r="M1829" i="20" s="1"/>
  <c r="M1830" i="20" a="1"/>
  <c r="M1830" i="20" s="1"/>
  <c r="M1831" i="20" a="1"/>
  <c r="M1831" i="20"/>
  <c r="M1832" i="20" a="1"/>
  <c r="M1832" i="20" s="1"/>
  <c r="N1832" i="20" s="1"/>
  <c r="M1833" i="20" a="1"/>
  <c r="M1833" i="20"/>
  <c r="M1834" i="20" a="1"/>
  <c r="M1834" i="20" s="1"/>
  <c r="M1835" i="20" a="1"/>
  <c r="M1835" i="20" s="1"/>
  <c r="M1836" i="20" a="1"/>
  <c r="M1836" i="20"/>
  <c r="M1837" i="20" a="1"/>
  <c r="M1837" i="20" s="1"/>
  <c r="M1838" i="20" a="1"/>
  <c r="M1838" i="20" s="1"/>
  <c r="M1839" i="20" a="1"/>
  <c r="M1839" i="20" s="1"/>
  <c r="M1840" i="20" a="1"/>
  <c r="M1840" i="20" s="1"/>
  <c r="N1840" i="20" s="1"/>
  <c r="M1841" i="20" a="1"/>
  <c r="M1841" i="20" s="1"/>
  <c r="M1842" i="20" a="1"/>
  <c r="M1842" i="20" s="1"/>
  <c r="M1843" i="20" a="1"/>
  <c r="M1843" i="20" s="1"/>
  <c r="N1843" i="20" s="1"/>
  <c r="M1844" i="20" a="1"/>
  <c r="M1844" i="20" s="1"/>
  <c r="M1845" i="20" a="1"/>
  <c r="M1845" i="20"/>
  <c r="M1846" i="20" a="1"/>
  <c r="M1846" i="20" s="1"/>
  <c r="M1847" i="20" a="1"/>
  <c r="M1847" i="20" s="1"/>
  <c r="M1848" i="20" a="1"/>
  <c r="M1848" i="20"/>
  <c r="N1848" i="20" s="1"/>
  <c r="M1849" i="20" a="1"/>
  <c r="M1849" i="20" s="1"/>
  <c r="M1850" i="20" a="1"/>
  <c r="M1850" i="20" s="1"/>
  <c r="M1851" i="20" a="1"/>
  <c r="M1851" i="20"/>
  <c r="M1852" i="20" a="1"/>
  <c r="M1852" i="20" s="1"/>
  <c r="M1853" i="20" a="1"/>
  <c r="M1853" i="20" s="1"/>
  <c r="M1854" i="20" a="1"/>
  <c r="M1854" i="20" s="1"/>
  <c r="M1855" i="20" a="1"/>
  <c r="M1855" i="20" s="1"/>
  <c r="M1856" i="20" a="1"/>
  <c r="M1856" i="20"/>
  <c r="N1856" i="20" s="1"/>
  <c r="M1857" i="20" a="1"/>
  <c r="M1857" i="20"/>
  <c r="M1858" i="20" a="1"/>
  <c r="M1858" i="20" s="1"/>
  <c r="M1859" i="20" a="1"/>
  <c r="M1859" i="20"/>
  <c r="M1860" i="20" a="1"/>
  <c r="M1860" i="20" s="1"/>
  <c r="M1861" i="20" a="1"/>
  <c r="M1861" i="20" s="1"/>
  <c r="M1862" i="20" a="1"/>
  <c r="M1862" i="20" s="1"/>
  <c r="M1863" i="20" a="1"/>
  <c r="M1863" i="20"/>
  <c r="M1864" i="20" a="1"/>
  <c r="M1864" i="20" s="1"/>
  <c r="N1864" i="20" s="1"/>
  <c r="M1865" i="20" a="1"/>
  <c r="M1865" i="20"/>
  <c r="M1866" i="20" a="1"/>
  <c r="M1866" i="20" s="1"/>
  <c r="M1867" i="20" a="1"/>
  <c r="M1867" i="20"/>
  <c r="M1868" i="20" a="1"/>
  <c r="M1868" i="20"/>
  <c r="M1869" i="20" a="1"/>
  <c r="M1869" i="20" s="1"/>
  <c r="M1870" i="20" a="1"/>
  <c r="M1870" i="20" s="1"/>
  <c r="M1871" i="20" a="1"/>
  <c r="M1871" i="20" s="1"/>
  <c r="M1872" i="20" a="1"/>
  <c r="M1872" i="20" s="1"/>
  <c r="N1872" i="20" s="1"/>
  <c r="M1873" i="20" a="1"/>
  <c r="M1873" i="20" s="1"/>
  <c r="M1874" i="20" a="1"/>
  <c r="M1874" i="20" s="1"/>
  <c r="M1875" i="20" a="1"/>
  <c r="M1875" i="20" s="1"/>
  <c r="M1876" i="20" a="1"/>
  <c r="M1876" i="20" s="1"/>
  <c r="M1877" i="20" a="1"/>
  <c r="M1877" i="20"/>
  <c r="M1878" i="20" a="1"/>
  <c r="M1878" i="20" s="1"/>
  <c r="M1879" i="20" a="1"/>
  <c r="M1879" i="20"/>
  <c r="M1880" i="20" a="1"/>
  <c r="M1880" i="20" s="1"/>
  <c r="N1880" i="20" s="1"/>
  <c r="M1881" i="20" a="1"/>
  <c r="M1881" i="20" s="1"/>
  <c r="M1882" i="20" a="1"/>
  <c r="M1882" i="20" s="1"/>
  <c r="M1883" i="20" a="1"/>
  <c r="M1883" i="20" s="1"/>
  <c r="N1883" i="20" s="1"/>
  <c r="M1884" i="20" a="1"/>
  <c r="M1884" i="20" s="1"/>
  <c r="M1885" i="20" a="1"/>
  <c r="M1885" i="20" s="1"/>
  <c r="M1886" i="20" a="1"/>
  <c r="M1886" i="20" s="1"/>
  <c r="M1887" i="20" a="1"/>
  <c r="M1887" i="20" s="1"/>
  <c r="M1888" i="20" a="1"/>
  <c r="M1888" i="20"/>
  <c r="N1888" i="20" s="1"/>
  <c r="M1889" i="20" a="1"/>
  <c r="M1889" i="20" s="1"/>
  <c r="N1889" i="20" s="1"/>
  <c r="M1890" i="20" a="1"/>
  <c r="M1890" i="20" s="1"/>
  <c r="M1891" i="20" a="1"/>
  <c r="M1891" i="20"/>
  <c r="M1892" i="20" a="1"/>
  <c r="M1892" i="20" s="1"/>
  <c r="M1893" i="20" a="1"/>
  <c r="M1893" i="20" s="1"/>
  <c r="M1894" i="20" a="1"/>
  <c r="M1894" i="20" s="1"/>
  <c r="M1895" i="20" a="1"/>
  <c r="M1895" i="20" s="1"/>
  <c r="N1895" i="20" s="1"/>
  <c r="M1896" i="20" a="1"/>
  <c r="M1896" i="20" s="1"/>
  <c r="N1896" i="20" s="1"/>
  <c r="M1897" i="20" a="1"/>
  <c r="M1897" i="20"/>
  <c r="M1898" i="20" a="1"/>
  <c r="M1898" i="20" s="1"/>
  <c r="M1899" i="20" a="1"/>
  <c r="M1899" i="20"/>
  <c r="M1900" i="20" a="1"/>
  <c r="M1900" i="20" s="1"/>
  <c r="N1900" i="20" s="1"/>
  <c r="M1901" i="20" a="1"/>
  <c r="M1901" i="20" s="1"/>
  <c r="M1902" i="20" a="1"/>
  <c r="M1902" i="20" s="1"/>
  <c r="M1903" i="20" a="1"/>
  <c r="M1903" i="20" s="1"/>
  <c r="M1904" i="20" a="1"/>
  <c r="M1904" i="20" s="1"/>
  <c r="N1904" i="20" s="1"/>
  <c r="M1905" i="20" a="1"/>
  <c r="M1905" i="20" s="1"/>
  <c r="M1906" i="20" a="1"/>
  <c r="M1906" i="20" s="1"/>
  <c r="M1907" i="20" a="1"/>
  <c r="M1907" i="20" s="1"/>
  <c r="N1907" i="20" s="1"/>
  <c r="M1908" i="20" a="1"/>
  <c r="M1908" i="20" s="1"/>
  <c r="M1909" i="20" a="1"/>
  <c r="M1909" i="20" s="1"/>
  <c r="M1910" i="20" a="1"/>
  <c r="M1910" i="20" s="1"/>
  <c r="M1911" i="20" a="1"/>
  <c r="M1911" i="20"/>
  <c r="M1912" i="20" a="1"/>
  <c r="M1912" i="20"/>
  <c r="N1912" i="20" s="1"/>
  <c r="M1913" i="20" a="1"/>
  <c r="M1913" i="20"/>
  <c r="M1914" i="20" a="1"/>
  <c r="M1914" i="20" s="1"/>
  <c r="M1915" i="20" a="1"/>
  <c r="M1915" i="20"/>
  <c r="M1916" i="20" a="1"/>
  <c r="M1916" i="20" s="1"/>
  <c r="M1917" i="20" a="1"/>
  <c r="M1917" i="20" s="1"/>
  <c r="M1918" i="20" a="1"/>
  <c r="M1918" i="20" s="1"/>
  <c r="M1919" i="20" a="1"/>
  <c r="M1919" i="20"/>
  <c r="M1920" i="20" a="1"/>
  <c r="M1920" i="20" s="1"/>
  <c r="N1920" i="20" s="1"/>
  <c r="M1921" i="20" a="1"/>
  <c r="M1921" i="20"/>
  <c r="M1922" i="20" a="1"/>
  <c r="M1922" i="20" s="1"/>
  <c r="M1923" i="20" a="1"/>
  <c r="M1923" i="20"/>
  <c r="M1924" i="20" a="1"/>
  <c r="M1924" i="20" s="1"/>
  <c r="M1925" i="20" a="1"/>
  <c r="M1925" i="20" s="1"/>
  <c r="M1926" i="20" a="1"/>
  <c r="M1926" i="20" s="1"/>
  <c r="M1927" i="20" a="1"/>
  <c r="M1927" i="20"/>
  <c r="M1928" i="20" a="1"/>
  <c r="M1928" i="20" s="1"/>
  <c r="N1928" i="20" s="1"/>
  <c r="M1929" i="20" a="1"/>
  <c r="M1929" i="20"/>
  <c r="M1930" i="20" a="1"/>
  <c r="M1930" i="20" s="1"/>
  <c r="M1931" i="20" a="1"/>
  <c r="M1931" i="20" s="1"/>
  <c r="M1932" i="20" a="1"/>
  <c r="M1932" i="20"/>
  <c r="M1933" i="20" a="1"/>
  <c r="M1933" i="20" s="1"/>
  <c r="M1934" i="20" a="1"/>
  <c r="M1934" i="20" s="1"/>
  <c r="M1935" i="20" a="1"/>
  <c r="M1935" i="20"/>
  <c r="M1936" i="20" a="1"/>
  <c r="M1936" i="20" s="1"/>
  <c r="N1936" i="20" s="1"/>
  <c r="M1937" i="20" a="1"/>
  <c r="M1937" i="20" s="1"/>
  <c r="M1938" i="20" a="1"/>
  <c r="M1938" i="20" s="1"/>
  <c r="M1939" i="20" a="1"/>
  <c r="M1939" i="20"/>
  <c r="M1940" i="20" a="1"/>
  <c r="M1940" i="20" s="1"/>
  <c r="M1941" i="20" a="1"/>
  <c r="M1941" i="20" s="1"/>
  <c r="M1942" i="20" a="1"/>
  <c r="M1942" i="20" s="1"/>
  <c r="M1943" i="20" a="1"/>
  <c r="M1943" i="20"/>
  <c r="M1944" i="20" a="1"/>
  <c r="M1944" i="20"/>
  <c r="N1944" i="20" s="1"/>
  <c r="M1945" i="20" a="1"/>
  <c r="M1945" i="20"/>
  <c r="M1946" i="20" a="1"/>
  <c r="M1946" i="20" s="1"/>
  <c r="M1947" i="20" a="1"/>
  <c r="M1947" i="20"/>
  <c r="M1948" i="20" a="1"/>
  <c r="M1948" i="20" s="1"/>
  <c r="M1949" i="20" a="1"/>
  <c r="M1949" i="20" s="1"/>
  <c r="M1950" i="20" a="1"/>
  <c r="M1950" i="20" s="1"/>
  <c r="M1951" i="20" a="1"/>
  <c r="M1951" i="20"/>
  <c r="M1952" i="20" a="1"/>
  <c r="M1952" i="20" s="1"/>
  <c r="N1952" i="20" s="1"/>
  <c r="M1953" i="20" a="1"/>
  <c r="M1953" i="20" s="1"/>
  <c r="N1953" i="20" s="1"/>
  <c r="M1954" i="20" a="1"/>
  <c r="M1954" i="20" s="1"/>
  <c r="M1955" i="20" a="1"/>
  <c r="M1955" i="20"/>
  <c r="M1956" i="20" a="1"/>
  <c r="M1956" i="20" s="1"/>
  <c r="M1957" i="20" a="1"/>
  <c r="M1957" i="20" s="1"/>
  <c r="M1958" i="20" a="1"/>
  <c r="M1958" i="20" s="1"/>
  <c r="M1959" i="20" a="1"/>
  <c r="M1959" i="20" s="1"/>
  <c r="N1959" i="20" s="1"/>
  <c r="M1960" i="20" a="1"/>
  <c r="M1960" i="20" s="1"/>
  <c r="N1960" i="20" s="1"/>
  <c r="M1961" i="20" a="1"/>
  <c r="M1961" i="20"/>
  <c r="M1962" i="20" a="1"/>
  <c r="M1962" i="20" s="1"/>
  <c r="M1963" i="20" a="1"/>
  <c r="M1963" i="20" s="1"/>
  <c r="M1964" i="20" a="1"/>
  <c r="M1964" i="20"/>
  <c r="M1965" i="20" a="1"/>
  <c r="M1965" i="20" s="1"/>
  <c r="M1966" i="20" a="1"/>
  <c r="M1966" i="20" s="1"/>
  <c r="M1967" i="20" a="1"/>
  <c r="M1967" i="20"/>
  <c r="M1968" i="20" a="1"/>
  <c r="M1968" i="20" s="1"/>
  <c r="N1968" i="20" s="1"/>
  <c r="M1969" i="20" a="1"/>
  <c r="M1969" i="20" s="1"/>
  <c r="M1970" i="20" a="1"/>
  <c r="M1970" i="20" s="1"/>
  <c r="M1971" i="20" a="1"/>
  <c r="M1971" i="20" s="1"/>
  <c r="N1971" i="20" s="1"/>
  <c r="M1972" i="20" a="1"/>
  <c r="M1972" i="20" s="1"/>
  <c r="M1973" i="20" a="1"/>
  <c r="M1973" i="20" s="1"/>
  <c r="M1974" i="20" a="1"/>
  <c r="M1974" i="20" s="1"/>
  <c r="M1975" i="20" a="1"/>
  <c r="M1975" i="20"/>
  <c r="M1976" i="20" a="1"/>
  <c r="M1976" i="20"/>
  <c r="N1976" i="20" s="1"/>
  <c r="M1977" i="20" a="1"/>
  <c r="M1977" i="20"/>
  <c r="M1978" i="20" a="1"/>
  <c r="M1978" i="20" s="1"/>
  <c r="M1979" i="20" a="1"/>
  <c r="M1979" i="20"/>
  <c r="M1980" i="20" a="1"/>
  <c r="M1980" i="20" s="1"/>
  <c r="M1981" i="20" a="1"/>
  <c r="M1981" i="20" s="1"/>
  <c r="M1982" i="20" a="1"/>
  <c r="M1982" i="20" s="1"/>
  <c r="M1983" i="20" a="1"/>
  <c r="M1983" i="20"/>
  <c r="M1984" i="20" a="1"/>
  <c r="M1984" i="20" s="1"/>
  <c r="N1984" i="20" s="1"/>
  <c r="M1985" i="20" a="1"/>
  <c r="M1985" i="20"/>
  <c r="M1986" i="20" a="1"/>
  <c r="M1986" i="20" s="1"/>
  <c r="M1987" i="20" a="1"/>
  <c r="M1987" i="20"/>
  <c r="M1988" i="20" a="1"/>
  <c r="M1988" i="20" s="1"/>
  <c r="M1989" i="20" a="1"/>
  <c r="M1989" i="20" s="1"/>
  <c r="M1990" i="20" a="1"/>
  <c r="M1990" i="20" s="1"/>
  <c r="M1991" i="20" a="1"/>
  <c r="M1991" i="20"/>
  <c r="M1992" i="20" a="1"/>
  <c r="M1992" i="20" s="1"/>
  <c r="N1992" i="20" s="1"/>
  <c r="M1993" i="20" a="1"/>
  <c r="M1993" i="20"/>
  <c r="M1994" i="20" a="1"/>
  <c r="M1994" i="20" s="1"/>
  <c r="M1995" i="20" a="1"/>
  <c r="M1995" i="20" s="1"/>
  <c r="M1996" i="20" a="1"/>
  <c r="M1996" i="20"/>
  <c r="M1997" i="20" a="1"/>
  <c r="M1997" i="20" s="1"/>
  <c r="M1998" i="20" a="1"/>
  <c r="M1998" i="20" s="1"/>
  <c r="M1999" i="20" a="1"/>
  <c r="M1999" i="20"/>
  <c r="M2000" i="20" a="1"/>
  <c r="M2000" i="20" s="1"/>
  <c r="N2000" i="20" s="1"/>
  <c r="M2001" i="20" a="1"/>
  <c r="M2001" i="20" s="1"/>
  <c r="M2002" i="20" a="1"/>
  <c r="M2002" i="20" s="1"/>
  <c r="M2003" i="20" a="1"/>
  <c r="M2003" i="20"/>
  <c r="M2004" i="20" a="1"/>
  <c r="M2004" i="20" s="1"/>
  <c r="M2005" i="20" a="1"/>
  <c r="M2005" i="20" s="1"/>
  <c r="M2006" i="20" a="1"/>
  <c r="M2006" i="20" s="1"/>
  <c r="M2007" i="20" a="1"/>
  <c r="M2007" i="20"/>
  <c r="M2008" i="20" a="1"/>
  <c r="M2008" i="20"/>
  <c r="N2008" i="20" s="1"/>
  <c r="M2009" i="20" a="1"/>
  <c r="M2009" i="20"/>
  <c r="M2010" i="20" a="1"/>
  <c r="M2010" i="20" s="1"/>
  <c r="M2011" i="20" a="1"/>
  <c r="M2011" i="20"/>
  <c r="M2012" i="20" a="1"/>
  <c r="M2012" i="20" s="1"/>
  <c r="M2013" i="20" a="1"/>
  <c r="M2013" i="20" s="1"/>
  <c r="M2014" i="20" a="1"/>
  <c r="M2014" i="20" s="1"/>
  <c r="M2015" i="20" a="1"/>
  <c r="M2015" i="20"/>
  <c r="M2016" i="20" a="1"/>
  <c r="M2016" i="20" s="1"/>
  <c r="N2016" i="20" s="1"/>
  <c r="M2017" i="20" a="1"/>
  <c r="M2017" i="20" s="1"/>
  <c r="N2017" i="20" s="1"/>
  <c r="M2018" i="20" a="1"/>
  <c r="M2018" i="20" s="1"/>
  <c r="M2019" i="20" a="1"/>
  <c r="M2019" i="20"/>
  <c r="M2020" i="20" a="1"/>
  <c r="M2020" i="20" s="1"/>
  <c r="M2021" i="20" a="1"/>
  <c r="M2021" i="20" s="1"/>
  <c r="M2022" i="20" a="1"/>
  <c r="M2022" i="20" s="1"/>
  <c r="M2023" i="20" a="1"/>
  <c r="M2023" i="20" s="1"/>
  <c r="N2023" i="20" s="1"/>
  <c r="M2024" i="20" a="1"/>
  <c r="M2024" i="20" s="1"/>
  <c r="N2024" i="20" s="1"/>
  <c r="M2025" i="20" a="1"/>
  <c r="M2025" i="20"/>
  <c r="M2026" i="20" a="1"/>
  <c r="M2026" i="20" s="1"/>
  <c r="M2027" i="20" a="1"/>
  <c r="M2027" i="20" s="1"/>
  <c r="M2028" i="20" a="1"/>
  <c r="M2028" i="20"/>
  <c r="M2029" i="20" a="1"/>
  <c r="M2029" i="20" s="1"/>
  <c r="M2030" i="20" a="1"/>
  <c r="M2030" i="20" s="1"/>
  <c r="M2031" i="20" a="1"/>
  <c r="M2031" i="20"/>
  <c r="M2032" i="20" a="1"/>
  <c r="M2032" i="20" s="1"/>
  <c r="N2032" i="20" s="1"/>
  <c r="M2033" i="20" a="1"/>
  <c r="M2033" i="20" s="1"/>
  <c r="M2034" i="20" a="1"/>
  <c r="M2034" i="20" s="1"/>
  <c r="M2035" i="20" a="1"/>
  <c r="M2035" i="20" s="1"/>
  <c r="N2035" i="20" s="1"/>
  <c r="M2036" i="20" a="1"/>
  <c r="M2036" i="20" s="1"/>
  <c r="M2037" i="20" a="1"/>
  <c r="M2037" i="20" s="1"/>
  <c r="M2038" i="20" a="1"/>
  <c r="M2038" i="20" s="1"/>
  <c r="M2039" i="20" a="1"/>
  <c r="M2039" i="20"/>
  <c r="M2040" i="20" a="1"/>
  <c r="M2040" i="20"/>
  <c r="N2040" i="20" s="1"/>
  <c r="M2041" i="20" a="1"/>
  <c r="M2041" i="20"/>
  <c r="M2042" i="20" a="1"/>
  <c r="M2042" i="20" s="1"/>
  <c r="M2043" i="20" a="1"/>
  <c r="M2043" i="20"/>
  <c r="M2044" i="20" a="1"/>
  <c r="M2044" i="20" s="1"/>
  <c r="M2045" i="20" a="1"/>
  <c r="M2045" i="20" s="1"/>
  <c r="M2046" i="20" a="1"/>
  <c r="M2046" i="20" s="1"/>
  <c r="M2047" i="20" a="1"/>
  <c r="M2047" i="20"/>
  <c r="M2048" i="20" a="1"/>
  <c r="M2048" i="20" s="1"/>
  <c r="N2048" i="20" s="1"/>
  <c r="M2049" i="20" a="1"/>
  <c r="M2049" i="20"/>
  <c r="M2050" i="20" a="1"/>
  <c r="M2050" i="20" s="1"/>
  <c r="M2051" i="20" a="1"/>
  <c r="M2051" i="20"/>
  <c r="M2052" i="20" a="1"/>
  <c r="M2052" i="20" s="1"/>
  <c r="M2053" i="20" a="1"/>
  <c r="M2053" i="20" s="1"/>
  <c r="M2054" i="20" a="1"/>
  <c r="M2054" i="20" s="1"/>
  <c r="M2055" i="20" a="1"/>
  <c r="M2055" i="20"/>
  <c r="M2056" i="20" a="1"/>
  <c r="M2056" i="20" s="1"/>
  <c r="N2056" i="20" s="1"/>
  <c r="M2057" i="20" a="1"/>
  <c r="M2057" i="20"/>
  <c r="M2058" i="20" a="1"/>
  <c r="M2058" i="20" s="1"/>
  <c r="M2059" i="20" a="1"/>
  <c r="M2059" i="20" s="1"/>
  <c r="M2060" i="20" a="1"/>
  <c r="M2060" i="20"/>
  <c r="M2061" i="20" a="1"/>
  <c r="M2061" i="20" s="1"/>
  <c r="M2062" i="20" a="1"/>
  <c r="M2062" i="20" s="1"/>
  <c r="M2063" i="20" a="1"/>
  <c r="M2063" i="20"/>
  <c r="M2064" i="20" a="1"/>
  <c r="M2064" i="20" s="1"/>
  <c r="N2064" i="20" s="1"/>
  <c r="M2065" i="20" a="1"/>
  <c r="M2065" i="20" s="1"/>
  <c r="M2066" i="20" a="1"/>
  <c r="M2066" i="20" s="1"/>
  <c r="M2067" i="20" a="1"/>
  <c r="M2067" i="20"/>
  <c r="M2068" i="20" a="1"/>
  <c r="M2068" i="20" s="1"/>
  <c r="M2069" i="20" a="1"/>
  <c r="M2069" i="20" s="1"/>
  <c r="M2070" i="20" a="1"/>
  <c r="M2070" i="20" s="1"/>
  <c r="M2071" i="20" a="1"/>
  <c r="M2071" i="20"/>
  <c r="M2072" i="20" a="1"/>
  <c r="M2072" i="20"/>
  <c r="N2072" i="20" s="1"/>
  <c r="M2073" i="20" a="1"/>
  <c r="M2073" i="20"/>
  <c r="M2074" i="20" a="1"/>
  <c r="M2074" i="20" s="1"/>
  <c r="M2075" i="20" a="1"/>
  <c r="M2075" i="20"/>
  <c r="M2076" i="20" a="1"/>
  <c r="M2076" i="20" s="1"/>
  <c r="M2077" i="20" a="1"/>
  <c r="M2077" i="20" s="1"/>
  <c r="M2078" i="20" a="1"/>
  <c r="M2078" i="20" s="1"/>
  <c r="M2079" i="20" a="1"/>
  <c r="M2079" i="20"/>
  <c r="M2080" i="20" a="1"/>
  <c r="M2080" i="20" s="1"/>
  <c r="N2080" i="20" s="1"/>
  <c r="M2081" i="20" a="1"/>
  <c r="M2081" i="20" s="1"/>
  <c r="N2081" i="20" s="1"/>
  <c r="M2082" i="20" a="1"/>
  <c r="M2082" i="20" s="1"/>
  <c r="M2083" i="20" a="1"/>
  <c r="M2083" i="20"/>
  <c r="M2084" i="20" a="1"/>
  <c r="M2084" i="20" s="1"/>
  <c r="M2085" i="20" a="1"/>
  <c r="M2085" i="20" s="1"/>
  <c r="M2086" i="20" a="1"/>
  <c r="M2086" i="20" s="1"/>
  <c r="M2087" i="20" a="1"/>
  <c r="M2087" i="20" s="1"/>
  <c r="N2087" i="20" s="1"/>
  <c r="M2088" i="20" a="1"/>
  <c r="M2088" i="20" s="1"/>
  <c r="N2088" i="20" s="1"/>
  <c r="M2089" i="20" a="1"/>
  <c r="M2089" i="20"/>
  <c r="M2090" i="20" a="1"/>
  <c r="M2090" i="20" s="1"/>
  <c r="M2091" i="20" a="1"/>
  <c r="M2091" i="20" s="1"/>
  <c r="M2092" i="20" a="1"/>
  <c r="M2092" i="20"/>
  <c r="M2093" i="20" a="1"/>
  <c r="M2093" i="20" s="1"/>
  <c r="M2094" i="20" a="1"/>
  <c r="M2094" i="20" s="1"/>
  <c r="M2095" i="20" a="1"/>
  <c r="M2095" i="20"/>
  <c r="M2096" i="20" a="1"/>
  <c r="M2096" i="20" s="1"/>
  <c r="N2096" i="20" s="1"/>
  <c r="M2097" i="20" a="1"/>
  <c r="M2097" i="20" s="1"/>
  <c r="M2098" i="20" a="1"/>
  <c r="M2098" i="20" s="1"/>
  <c r="M2099" i="20" a="1"/>
  <c r="M2099" i="20" s="1"/>
  <c r="N2099" i="20" s="1"/>
  <c r="M2100" i="20" a="1"/>
  <c r="M2100" i="20" s="1"/>
  <c r="M2101" i="20" a="1"/>
  <c r="M2101" i="20" s="1"/>
  <c r="M2102" i="20" a="1"/>
  <c r="M2102" i="20" s="1"/>
  <c r="M2103" i="20" a="1"/>
  <c r="M2103" i="20"/>
  <c r="M2104" i="20" a="1"/>
  <c r="M2104" i="20"/>
  <c r="N2104" i="20" s="1"/>
  <c r="M2105" i="20" a="1"/>
  <c r="M2105" i="20"/>
  <c r="M2106" i="20" a="1"/>
  <c r="M2106" i="20" s="1"/>
  <c r="M2107" i="20" a="1"/>
  <c r="M2107" i="20"/>
  <c r="M2108" i="20" a="1"/>
  <c r="M2108" i="20" s="1"/>
  <c r="M2109" i="20" a="1"/>
  <c r="M2109" i="20" s="1"/>
  <c r="M2110" i="20" a="1"/>
  <c r="M2110" i="20" s="1"/>
  <c r="M2111" i="20" a="1"/>
  <c r="M2111" i="20"/>
  <c r="M2112" i="20" a="1"/>
  <c r="M2112" i="20" s="1"/>
  <c r="N2112" i="20" s="1"/>
  <c r="M2113" i="20" a="1"/>
  <c r="M2113" i="20"/>
  <c r="M2114" i="20" a="1"/>
  <c r="M2114" i="20" s="1"/>
  <c r="M2115" i="20" a="1"/>
  <c r="M2115" i="20"/>
  <c r="M2116" i="20" a="1"/>
  <c r="M2116" i="20" s="1"/>
  <c r="M2117" i="20" a="1"/>
  <c r="M2117" i="20" s="1"/>
  <c r="M2118" i="20" a="1"/>
  <c r="M2118" i="20" s="1"/>
  <c r="M2119" i="20" a="1"/>
  <c r="M2119" i="20"/>
  <c r="M2120" i="20" a="1"/>
  <c r="M2120" i="20" s="1"/>
  <c r="N2120" i="20" s="1"/>
  <c r="M2121" i="20" a="1"/>
  <c r="M2121" i="20"/>
  <c r="M2122" i="20" a="1"/>
  <c r="M2122" i="20" s="1"/>
  <c r="M2123" i="20" a="1"/>
  <c r="M2123" i="20" s="1"/>
  <c r="M2124" i="20" a="1"/>
  <c r="M2124" i="20"/>
  <c r="M2125" i="20" a="1"/>
  <c r="M2125" i="20" s="1"/>
  <c r="M2126" i="20" a="1"/>
  <c r="M2126" i="20" s="1"/>
  <c r="M2127" i="20" a="1"/>
  <c r="M2127" i="20"/>
  <c r="M2128" i="20" a="1"/>
  <c r="M2128" i="20" s="1"/>
  <c r="N2128" i="20" s="1"/>
  <c r="M2129" i="20" a="1"/>
  <c r="M2129" i="20" s="1"/>
  <c r="M2130" i="20" a="1"/>
  <c r="M2130" i="20" s="1"/>
  <c r="M2131" i="20" a="1"/>
  <c r="M2131" i="20"/>
  <c r="M2132" i="20" a="1"/>
  <c r="M2132" i="20" s="1"/>
  <c r="M2133" i="20" a="1"/>
  <c r="M2133" i="20" s="1"/>
  <c r="M2134" i="20" a="1"/>
  <c r="M2134" i="20" s="1"/>
  <c r="M2135" i="20" a="1"/>
  <c r="M2135" i="20"/>
  <c r="M2136" i="20" a="1"/>
  <c r="M2136" i="20"/>
  <c r="N2136" i="20" s="1"/>
  <c r="M2137" i="20" a="1"/>
  <c r="M2137" i="20"/>
  <c r="M2138" i="20" a="1"/>
  <c r="M2138" i="20" s="1"/>
  <c r="M2139" i="20" a="1"/>
  <c r="M2139" i="20"/>
  <c r="M2140" i="20" a="1"/>
  <c r="M2140" i="20" s="1"/>
  <c r="M2141" i="20" a="1"/>
  <c r="M2141" i="20" s="1"/>
  <c r="M2142" i="20" a="1"/>
  <c r="M2142" i="20" s="1"/>
  <c r="M2143" i="20" a="1"/>
  <c r="M2143" i="20"/>
  <c r="M2144" i="20" a="1"/>
  <c r="M2144" i="20" s="1"/>
  <c r="N2144" i="20" s="1"/>
  <c r="M2145" i="20" a="1"/>
  <c r="M2145" i="20" s="1"/>
  <c r="N2145" i="20" s="1"/>
  <c r="M2146" i="20" a="1"/>
  <c r="M2146" i="20" s="1"/>
  <c r="M2147" i="20" a="1"/>
  <c r="M2147" i="20"/>
  <c r="M2148" i="20" a="1"/>
  <c r="M2148" i="20" s="1"/>
  <c r="M2149" i="20" a="1"/>
  <c r="M2149" i="20" s="1"/>
  <c r="M2150" i="20" a="1"/>
  <c r="M2150" i="20" s="1"/>
  <c r="M2151" i="20" a="1"/>
  <c r="M2151" i="20" s="1"/>
  <c r="N2151" i="20" s="1"/>
  <c r="M2152" i="20" a="1"/>
  <c r="M2152" i="20" s="1"/>
  <c r="N2152" i="20" s="1"/>
  <c r="M2153" i="20" a="1"/>
  <c r="M2153" i="20"/>
  <c r="M2154" i="20" a="1"/>
  <c r="M2154" i="20" s="1"/>
  <c r="M2155" i="20" a="1"/>
  <c r="M2155" i="20" s="1"/>
  <c r="M2156" i="20" a="1"/>
  <c r="M2156" i="20"/>
  <c r="M2157" i="20" a="1"/>
  <c r="M2157" i="20" s="1"/>
  <c r="M2158" i="20" a="1"/>
  <c r="M2158" i="20" s="1"/>
  <c r="M2159" i="20" a="1"/>
  <c r="M2159" i="20"/>
  <c r="M2160" i="20" a="1"/>
  <c r="M2160" i="20" s="1"/>
  <c r="N2160" i="20" s="1"/>
  <c r="M2161" i="20" a="1"/>
  <c r="M2161" i="20" s="1"/>
  <c r="M2162" i="20" a="1"/>
  <c r="M2162" i="20" s="1"/>
  <c r="M2163" i="20" a="1"/>
  <c r="M2163" i="20" s="1"/>
  <c r="N2163" i="20" s="1"/>
  <c r="M2164" i="20" a="1"/>
  <c r="M2164" i="20" s="1"/>
  <c r="M2165" i="20" a="1"/>
  <c r="M2165" i="20" s="1"/>
  <c r="M2166" i="20" a="1"/>
  <c r="M2166" i="20" s="1"/>
  <c r="M2167" i="20" a="1"/>
  <c r="M2167" i="20"/>
  <c r="M2168" i="20" a="1"/>
  <c r="M2168" i="20"/>
  <c r="N2168" i="20" s="1"/>
  <c r="M2169" i="20" a="1"/>
  <c r="M2169" i="20"/>
  <c r="M2170" i="20" a="1"/>
  <c r="M2170" i="20" s="1"/>
  <c r="M2171" i="20" a="1"/>
  <c r="M2171" i="20"/>
  <c r="M2172" i="20" a="1"/>
  <c r="M2172" i="20" s="1"/>
  <c r="M2173" i="20" a="1"/>
  <c r="M2173" i="20" s="1"/>
  <c r="M2174" i="20" a="1"/>
  <c r="M2174" i="20" s="1"/>
  <c r="M2175" i="20" a="1"/>
  <c r="M2175" i="20"/>
  <c r="M2176" i="20" a="1"/>
  <c r="M2176" i="20" s="1"/>
  <c r="N2176" i="20" s="1"/>
  <c r="M2177" i="20" a="1"/>
  <c r="M2177" i="20"/>
  <c r="M2178" i="20" a="1"/>
  <c r="M2178" i="20" s="1"/>
  <c r="M2179" i="20" a="1"/>
  <c r="M2179" i="20"/>
  <c r="M2180" i="20" a="1"/>
  <c r="M2180" i="20" s="1"/>
  <c r="M2181" i="20" a="1"/>
  <c r="M2181" i="20" s="1"/>
  <c r="M2182" i="20" a="1"/>
  <c r="M2182" i="20" s="1"/>
  <c r="M2183" i="20" a="1"/>
  <c r="M2183" i="20"/>
  <c r="M2184" i="20" a="1"/>
  <c r="M2184" i="20" s="1"/>
  <c r="N2184" i="20" s="1"/>
  <c r="M2185" i="20" a="1"/>
  <c r="M2185" i="20"/>
  <c r="M2186" i="20" a="1"/>
  <c r="M2186" i="20" s="1"/>
  <c r="M2187" i="20" a="1"/>
  <c r="M2187" i="20" s="1"/>
  <c r="M2188" i="20" a="1"/>
  <c r="M2188" i="20"/>
  <c r="M2189" i="20" a="1"/>
  <c r="M2189" i="20" s="1"/>
  <c r="M2190" i="20" a="1"/>
  <c r="M2190" i="20" s="1"/>
  <c r="M2191" i="20" a="1"/>
  <c r="M2191" i="20"/>
  <c r="M2192" i="20" a="1"/>
  <c r="M2192" i="20" s="1"/>
  <c r="N2192" i="20" s="1"/>
  <c r="M2193" i="20" a="1"/>
  <c r="M2193" i="20" s="1"/>
  <c r="M2194" i="20" a="1"/>
  <c r="M2194" i="20" s="1"/>
  <c r="M2195" i="20" a="1"/>
  <c r="M2195" i="20"/>
  <c r="M2196" i="20" a="1"/>
  <c r="M2196" i="20" s="1"/>
  <c r="M2197" i="20" a="1"/>
  <c r="M2197" i="20" s="1"/>
  <c r="M2198" i="20" a="1"/>
  <c r="M2198" i="20" s="1"/>
  <c r="M2199" i="20" a="1"/>
  <c r="M2199" i="20"/>
  <c r="M2200" i="20" a="1"/>
  <c r="M2200" i="20"/>
  <c r="N2200" i="20" s="1"/>
  <c r="M2201" i="20" a="1"/>
  <c r="M2201" i="20"/>
  <c r="M2202" i="20" a="1"/>
  <c r="M2202" i="20" s="1"/>
  <c r="M2203" i="20" a="1"/>
  <c r="M2203" i="20"/>
  <c r="M2204" i="20" a="1"/>
  <c r="M2204" i="20" s="1"/>
  <c r="M2205" i="20" a="1"/>
  <c r="M2205" i="20" s="1"/>
  <c r="M2206" i="20" a="1"/>
  <c r="M2206" i="20" s="1"/>
  <c r="M2207" i="20" a="1"/>
  <c r="M2207" i="20"/>
  <c r="M2208" i="20" a="1"/>
  <c r="M2208" i="20" s="1"/>
  <c r="N2208" i="20" s="1"/>
  <c r="M2209" i="20" a="1"/>
  <c r="M2209" i="20" s="1"/>
  <c r="N2209" i="20" s="1"/>
  <c r="M2210" i="20" a="1"/>
  <c r="M2210" i="20" s="1"/>
  <c r="M2211" i="20" a="1"/>
  <c r="M2211" i="20"/>
  <c r="M2212" i="20" a="1"/>
  <c r="M2212" i="20" s="1"/>
  <c r="M2213" i="20" a="1"/>
  <c r="M2213" i="20" s="1"/>
  <c r="M2214" i="20" a="1"/>
  <c r="M2214" i="20" s="1"/>
  <c r="M2215" i="20" a="1"/>
  <c r="M2215" i="20" s="1"/>
  <c r="N2215" i="20" s="1"/>
  <c r="M2216" i="20" a="1"/>
  <c r="M2216" i="20" s="1"/>
  <c r="N2216" i="20" s="1"/>
  <c r="M2217" i="20" a="1"/>
  <c r="M2217" i="20"/>
  <c r="M2218" i="20" a="1"/>
  <c r="M2218" i="20" s="1"/>
  <c r="M2219" i="20" a="1"/>
  <c r="M2219" i="20" s="1"/>
  <c r="M2220" i="20" a="1"/>
  <c r="M2220" i="20"/>
  <c r="M2221" i="20" a="1"/>
  <c r="M2221" i="20" s="1"/>
  <c r="M2222" i="20" a="1"/>
  <c r="M2222" i="20" s="1"/>
  <c r="M2223" i="20" a="1"/>
  <c r="M2223" i="20"/>
  <c r="M2224" i="20" a="1"/>
  <c r="M2224" i="20" s="1"/>
  <c r="N2224" i="20" s="1"/>
  <c r="M2225" i="20" a="1"/>
  <c r="M2225" i="20" s="1"/>
  <c r="M2226" i="20" a="1"/>
  <c r="M2226" i="20" s="1"/>
  <c r="M2227" i="20" a="1"/>
  <c r="M2227" i="20" s="1"/>
  <c r="N2227" i="20" s="1"/>
  <c r="M2228" i="20" a="1"/>
  <c r="M2228" i="20" s="1"/>
  <c r="M2229" i="20" a="1"/>
  <c r="M2229" i="20" s="1"/>
  <c r="M2230" i="20" a="1"/>
  <c r="M2230" i="20" s="1"/>
  <c r="M2231" i="20" a="1"/>
  <c r="M2231" i="20"/>
  <c r="M2232" i="20" a="1"/>
  <c r="M2232" i="20"/>
  <c r="N2232" i="20" s="1"/>
  <c r="M2233" i="20" a="1"/>
  <c r="M2233" i="20"/>
  <c r="M2234" i="20" a="1"/>
  <c r="M2234" i="20" s="1"/>
  <c r="M2235" i="20" a="1"/>
  <c r="M2235" i="20"/>
  <c r="M2236" i="20" a="1"/>
  <c r="M2236" i="20" s="1"/>
  <c r="M2237" i="20" a="1"/>
  <c r="M2237" i="20" s="1"/>
  <c r="M2238" i="20" a="1"/>
  <c r="M2238" i="20" s="1"/>
  <c r="M2239" i="20" a="1"/>
  <c r="M2239" i="20"/>
  <c r="M2240" i="20" a="1"/>
  <c r="M2240" i="20" s="1"/>
  <c r="N2240" i="20" s="1"/>
  <c r="M2241" i="20" a="1"/>
  <c r="M2241" i="20"/>
  <c r="M2242" i="20" a="1"/>
  <c r="M2242" i="20" s="1"/>
  <c r="M2243" i="20" a="1"/>
  <c r="M2243" i="20"/>
  <c r="M2244" i="20" a="1"/>
  <c r="M2244" i="20" s="1"/>
  <c r="M2245" i="20" a="1"/>
  <c r="M2245" i="20" s="1"/>
  <c r="M2246" i="20" a="1"/>
  <c r="M2246" i="20" s="1"/>
  <c r="M2247" i="20" a="1"/>
  <c r="M2247" i="20"/>
  <c r="M2248" i="20" a="1"/>
  <c r="M2248" i="20" s="1"/>
  <c r="N2248" i="20" s="1"/>
  <c r="M2249" i="20" a="1"/>
  <c r="M2249" i="20"/>
  <c r="M2250" i="20" a="1"/>
  <c r="M2250" i="20" s="1"/>
  <c r="M2251" i="20" a="1"/>
  <c r="M2251" i="20" s="1"/>
  <c r="M2252" i="20" a="1"/>
  <c r="M2252" i="20"/>
  <c r="M2253" i="20" a="1"/>
  <c r="M2253" i="20" s="1"/>
  <c r="M2254" i="20" a="1"/>
  <c r="M2254" i="20" s="1"/>
  <c r="M2255" i="20" a="1"/>
  <c r="M2255" i="20"/>
  <c r="M2256" i="20" a="1"/>
  <c r="M2256" i="20" s="1"/>
  <c r="N2256" i="20" s="1"/>
  <c r="M2257" i="20" a="1"/>
  <c r="M2257" i="20" s="1"/>
  <c r="M2258" i="20" a="1"/>
  <c r="M2258" i="20" s="1"/>
  <c r="M2259" i="20" a="1"/>
  <c r="M2259" i="20"/>
  <c r="M2260" i="20" a="1"/>
  <c r="M2260" i="20" s="1"/>
  <c r="M2261" i="20" a="1"/>
  <c r="M2261" i="20" s="1"/>
  <c r="M2262" i="20" a="1"/>
  <c r="M2262" i="20" s="1"/>
  <c r="M2263" i="20" a="1"/>
  <c r="M2263" i="20"/>
  <c r="M2264" i="20" a="1"/>
  <c r="M2264" i="20"/>
  <c r="N2264" i="20" s="1"/>
  <c r="M2265" i="20" a="1"/>
  <c r="M2265" i="20"/>
  <c r="M2266" i="20" a="1"/>
  <c r="M2266" i="20" s="1"/>
  <c r="M2267" i="20" a="1"/>
  <c r="M2267" i="20"/>
  <c r="M2268" i="20" a="1"/>
  <c r="M2268" i="20" s="1"/>
  <c r="M2269" i="20" a="1"/>
  <c r="M2269" i="20" s="1"/>
  <c r="M2270" i="20" a="1"/>
  <c r="M2270" i="20" s="1"/>
  <c r="M2271" i="20" a="1"/>
  <c r="M2271" i="20"/>
  <c r="M2272" i="20" a="1"/>
  <c r="M2272" i="20" s="1"/>
  <c r="N2272" i="20" s="1"/>
  <c r="M2273" i="20" a="1"/>
  <c r="M2273" i="20" s="1"/>
  <c r="N2273" i="20" s="1"/>
  <c r="M2274" i="20" a="1"/>
  <c r="M2274" i="20" s="1"/>
  <c r="M2275" i="20" a="1"/>
  <c r="M2275" i="20"/>
  <c r="M2276" i="20" a="1"/>
  <c r="M2276" i="20" s="1"/>
  <c r="M2277" i="20" a="1"/>
  <c r="M2277" i="20" s="1"/>
  <c r="M2278" i="20" a="1"/>
  <c r="M2278" i="20" s="1"/>
  <c r="M2279" i="20" a="1"/>
  <c r="M2279" i="20" s="1"/>
  <c r="N2279" i="20" s="1"/>
  <c r="M2280" i="20" a="1"/>
  <c r="M2280" i="20" s="1"/>
  <c r="N2280" i="20" s="1"/>
  <c r="M2281" i="20" a="1"/>
  <c r="M2281" i="20"/>
  <c r="M2282" i="20" a="1"/>
  <c r="M2282" i="20" s="1"/>
  <c r="M2283" i="20" a="1"/>
  <c r="M2283" i="20" s="1"/>
  <c r="M2284" i="20" a="1"/>
  <c r="M2284" i="20"/>
  <c r="M2285" i="20" a="1"/>
  <c r="M2285" i="20" s="1"/>
  <c r="M2286" i="20" a="1"/>
  <c r="M2286" i="20" s="1"/>
  <c r="M2287" i="20" a="1"/>
  <c r="M2287" i="20"/>
  <c r="M2288" i="20" a="1"/>
  <c r="M2288" i="20" s="1"/>
  <c r="N2288" i="20" s="1"/>
  <c r="M2289" i="20" a="1"/>
  <c r="M2289" i="20" s="1"/>
  <c r="M2290" i="20" a="1"/>
  <c r="M2290" i="20" s="1"/>
  <c r="M2291" i="20" a="1"/>
  <c r="M2291" i="20" s="1"/>
  <c r="N2291" i="20" s="1"/>
  <c r="M2292" i="20" a="1"/>
  <c r="M2292" i="20" s="1"/>
  <c r="M2293" i="20" a="1"/>
  <c r="M2293" i="20" s="1"/>
  <c r="M2294" i="20" a="1"/>
  <c r="M2294" i="20" s="1"/>
  <c r="M2295" i="20" a="1"/>
  <c r="M2295" i="20"/>
  <c r="M2296" i="20" a="1"/>
  <c r="M2296" i="20"/>
  <c r="N2296" i="20" s="1"/>
  <c r="M2297" i="20" a="1"/>
  <c r="M2297" i="20"/>
  <c r="M2298" i="20" a="1"/>
  <c r="M2298" i="20" s="1"/>
  <c r="M2299" i="20" a="1"/>
  <c r="M2299" i="20"/>
  <c r="M2300" i="20" a="1"/>
  <c r="M2300" i="20" s="1"/>
  <c r="M2301" i="20" a="1"/>
  <c r="M2301" i="20" s="1"/>
  <c r="M2302" i="20" a="1"/>
  <c r="M2302" i="20" s="1"/>
  <c r="M2303" i="20" a="1"/>
  <c r="M2303" i="20"/>
  <c r="M2304" i="20" a="1"/>
  <c r="M2304" i="20" s="1"/>
  <c r="N2304" i="20" s="1"/>
  <c r="M2305" i="20" a="1"/>
  <c r="M2305" i="20"/>
  <c r="M2306" i="20" a="1"/>
  <c r="M2306" i="20" s="1"/>
  <c r="M2307" i="20" a="1"/>
  <c r="M2307" i="20"/>
  <c r="M2308" i="20" a="1"/>
  <c r="M2308" i="20" s="1"/>
  <c r="M2309" i="20" a="1"/>
  <c r="M2309" i="20" s="1"/>
  <c r="M2310" i="20" a="1"/>
  <c r="M2310" i="20" s="1"/>
  <c r="M2311" i="20" a="1"/>
  <c r="M2311" i="20"/>
  <c r="M2312" i="20" a="1"/>
  <c r="M2312" i="20" s="1"/>
  <c r="N2312" i="20" s="1"/>
  <c r="M2313" i="20" a="1"/>
  <c r="M2313" i="20"/>
  <c r="M2314" i="20" a="1"/>
  <c r="M2314" i="20" s="1"/>
  <c r="M2315" i="20" a="1"/>
  <c r="M2315" i="20" s="1"/>
  <c r="M2316" i="20" a="1"/>
  <c r="M2316" i="20"/>
  <c r="M2317" i="20" a="1"/>
  <c r="M2317" i="20" s="1"/>
  <c r="M2318" i="20" a="1"/>
  <c r="M2318" i="20" s="1"/>
  <c r="M2319" i="20" a="1"/>
  <c r="M2319" i="20"/>
  <c r="M2320" i="20" a="1"/>
  <c r="M2320" i="20" s="1"/>
  <c r="N2320" i="20" s="1"/>
  <c r="M2321" i="20" a="1"/>
  <c r="M2321" i="20" s="1"/>
  <c r="M2322" i="20" a="1"/>
  <c r="M2322" i="20" s="1"/>
  <c r="M2323" i="20" a="1"/>
  <c r="M2323" i="20"/>
  <c r="M2324" i="20" a="1"/>
  <c r="M2324" i="20" s="1"/>
  <c r="M2325" i="20" a="1"/>
  <c r="M2325" i="20" s="1"/>
  <c r="M2326" i="20" a="1"/>
  <c r="M2326" i="20" s="1"/>
  <c r="M2327" i="20" a="1"/>
  <c r="M2327" i="20"/>
  <c r="M2328" i="20" a="1"/>
  <c r="M2328" i="20"/>
  <c r="N2328" i="20" s="1"/>
  <c r="M2329" i="20" a="1"/>
  <c r="M2329" i="20"/>
  <c r="M2330" i="20" a="1"/>
  <c r="M2330" i="20" s="1"/>
  <c r="M2331" i="20" a="1"/>
  <c r="M2331" i="20"/>
  <c r="M2332" i="20" a="1"/>
  <c r="M2332" i="20" s="1"/>
  <c r="M2333" i="20" a="1"/>
  <c r="M2333" i="20" s="1"/>
  <c r="M2334" i="20" a="1"/>
  <c r="M2334" i="20" s="1"/>
  <c r="M2335" i="20" a="1"/>
  <c r="M2335" i="20"/>
  <c r="M2336" i="20" a="1"/>
  <c r="M2336" i="20" s="1"/>
  <c r="N2336" i="20" s="1"/>
  <c r="M2337" i="20" a="1"/>
  <c r="M2337" i="20" s="1"/>
  <c r="N2337" i="20" s="1"/>
  <c r="M2338" i="20" a="1"/>
  <c r="M2338" i="20" s="1"/>
  <c r="M2339" i="20" a="1"/>
  <c r="M2339" i="20"/>
  <c r="M2340" i="20" a="1"/>
  <c r="M2340" i="20" s="1"/>
  <c r="M2341" i="20" a="1"/>
  <c r="M2341" i="20" s="1"/>
  <c r="M2342" i="20" a="1"/>
  <c r="M2342" i="20" s="1"/>
  <c r="M2343" i="20" a="1"/>
  <c r="M2343" i="20" s="1"/>
  <c r="N2343" i="20" s="1"/>
  <c r="M2344" i="20" a="1"/>
  <c r="M2344" i="20" s="1"/>
  <c r="N2344" i="20" s="1"/>
  <c r="M2345" i="20" a="1"/>
  <c r="M2345" i="20"/>
  <c r="M2346" i="20" a="1"/>
  <c r="M2346" i="20" s="1"/>
  <c r="M2347" i="20" a="1"/>
  <c r="M2347" i="20" s="1"/>
  <c r="M2348" i="20" a="1"/>
  <c r="M2348" i="20"/>
  <c r="M2349" i="20" a="1"/>
  <c r="M2349" i="20" s="1"/>
  <c r="M2350" i="20" a="1"/>
  <c r="M2350" i="20" s="1"/>
  <c r="M2351" i="20" a="1"/>
  <c r="M2351" i="20"/>
  <c r="M2352" i="20" a="1"/>
  <c r="M2352" i="20" s="1"/>
  <c r="N2352" i="20" s="1"/>
  <c r="M2353" i="20" a="1"/>
  <c r="M2353" i="20" s="1"/>
  <c r="M2354" i="20" a="1"/>
  <c r="M2354" i="20" s="1"/>
  <c r="M2355" i="20" a="1"/>
  <c r="M2355" i="20" s="1"/>
  <c r="N2355" i="20" s="1"/>
  <c r="M2356" i="20" a="1"/>
  <c r="M2356" i="20" s="1"/>
  <c r="M2357" i="20" a="1"/>
  <c r="M2357" i="20" s="1"/>
  <c r="M2358" i="20" a="1"/>
  <c r="M2358" i="20" s="1"/>
  <c r="M2359" i="20" a="1"/>
  <c r="M2359" i="20"/>
  <c r="M2360" i="20" a="1"/>
  <c r="M2360" i="20"/>
  <c r="N2360" i="20" s="1"/>
  <c r="M2361" i="20" a="1"/>
  <c r="M2361" i="20"/>
  <c r="M2362" i="20" a="1"/>
  <c r="M2362" i="20" s="1"/>
  <c r="M2363" i="20" a="1"/>
  <c r="M2363" i="20"/>
  <c r="M2364" i="20" a="1"/>
  <c r="M2364" i="20" s="1"/>
  <c r="M2365" i="20" a="1"/>
  <c r="M2365" i="20" s="1"/>
  <c r="M2366" i="20" a="1"/>
  <c r="M2366" i="20" s="1"/>
  <c r="M2367" i="20" a="1"/>
  <c r="M2367" i="20"/>
  <c r="M2368" i="20" a="1"/>
  <c r="M2368" i="20" s="1"/>
  <c r="N2368" i="20" s="1"/>
  <c r="M2369" i="20" a="1"/>
  <c r="M2369" i="20"/>
  <c r="M2370" i="20" a="1"/>
  <c r="M2370" i="20" s="1"/>
  <c r="M2371" i="20" a="1"/>
  <c r="M2371" i="20"/>
  <c r="M2372" i="20" a="1"/>
  <c r="M2372" i="20" s="1"/>
  <c r="M2373" i="20" a="1"/>
  <c r="M2373" i="20" s="1"/>
  <c r="M2374" i="20" a="1"/>
  <c r="M2374" i="20" s="1"/>
  <c r="M2375" i="20" a="1"/>
  <c r="M2375" i="20"/>
  <c r="M2376" i="20" a="1"/>
  <c r="M2376" i="20" s="1"/>
  <c r="N2376" i="20" s="1"/>
  <c r="M2377" i="20" a="1"/>
  <c r="M2377" i="20"/>
  <c r="M2378" i="20" a="1"/>
  <c r="M2378" i="20" s="1"/>
  <c r="M2379" i="20" a="1"/>
  <c r="M2379" i="20" s="1"/>
  <c r="M2380" i="20" a="1"/>
  <c r="M2380" i="20"/>
  <c r="M2381" i="20" a="1"/>
  <c r="M2381" i="20" s="1"/>
  <c r="M2382" i="20" a="1"/>
  <c r="M2382" i="20" s="1"/>
  <c r="M2383" i="20" a="1"/>
  <c r="M2383" i="20"/>
  <c r="M2384" i="20" a="1"/>
  <c r="M2384" i="20" s="1"/>
  <c r="N2384" i="20" s="1"/>
  <c r="M2385" i="20" a="1"/>
  <c r="M2385" i="20" s="1"/>
  <c r="M2386" i="20" a="1"/>
  <c r="M2386" i="20" s="1"/>
  <c r="M2387" i="20" a="1"/>
  <c r="M2387" i="20"/>
  <c r="M2388" i="20" a="1"/>
  <c r="M2388" i="20" s="1"/>
  <c r="M2389" i="20" a="1"/>
  <c r="M2389" i="20" s="1"/>
  <c r="M2390" i="20" a="1"/>
  <c r="M2390" i="20" s="1"/>
  <c r="M2391" i="20" a="1"/>
  <c r="M2391" i="20"/>
  <c r="M2392" i="20" a="1"/>
  <c r="M2392" i="20"/>
  <c r="N2392" i="20" s="1"/>
  <c r="M2393" i="20" a="1"/>
  <c r="M2393" i="20"/>
  <c r="M2394" i="20" a="1"/>
  <c r="M2394" i="20" s="1"/>
  <c r="M2395" i="20" a="1"/>
  <c r="M2395" i="20"/>
  <c r="M2396" i="20" a="1"/>
  <c r="M2396" i="20" s="1"/>
  <c r="M2397" i="20" a="1"/>
  <c r="M2397" i="20" s="1"/>
  <c r="M2398" i="20" a="1"/>
  <c r="M2398" i="20" s="1"/>
  <c r="M2399" i="20" a="1"/>
  <c r="M2399" i="20"/>
  <c r="M2400" i="20" a="1"/>
  <c r="M2400" i="20" s="1"/>
  <c r="N2400" i="20" s="1"/>
  <c r="M2401" i="20" a="1"/>
  <c r="M2401" i="20" s="1"/>
  <c r="N2401" i="20" s="1"/>
  <c r="M2402" i="20" a="1"/>
  <c r="M2402" i="20" s="1"/>
  <c r="M2403" i="20" a="1"/>
  <c r="M2403" i="20"/>
  <c r="M2404" i="20" a="1"/>
  <c r="M2404" i="20" s="1"/>
  <c r="M2405" i="20" a="1"/>
  <c r="M2405" i="20" s="1"/>
  <c r="M2406" i="20" a="1"/>
  <c r="M2406" i="20" s="1"/>
  <c r="M2407" i="20" a="1"/>
  <c r="M2407" i="20" s="1"/>
  <c r="N2407" i="20" s="1"/>
  <c r="M2408" i="20" a="1"/>
  <c r="M2408" i="20" s="1"/>
  <c r="N2408" i="20" s="1"/>
  <c r="M2409" i="20" a="1"/>
  <c r="M2409" i="20"/>
  <c r="M2410" i="20" a="1"/>
  <c r="M2410" i="20" s="1"/>
  <c r="M2411" i="20" a="1"/>
  <c r="M2411" i="20" s="1"/>
  <c r="M2412" i="20" a="1"/>
  <c r="M2412" i="20"/>
  <c r="M2413" i="20" a="1"/>
  <c r="M2413" i="20" s="1"/>
  <c r="M2414" i="20" a="1"/>
  <c r="M2414" i="20" s="1"/>
  <c r="M2415" i="20" a="1"/>
  <c r="M2415" i="20"/>
  <c r="M2416" i="20" a="1"/>
  <c r="M2416" i="20" s="1"/>
  <c r="N2416" i="20" s="1"/>
  <c r="M2417" i="20" a="1"/>
  <c r="M2417" i="20" s="1"/>
  <c r="M2418" i="20" a="1"/>
  <c r="M2418" i="20" s="1"/>
  <c r="M2419" i="20" a="1"/>
  <c r="M2419" i="20" s="1"/>
  <c r="N2419" i="20" s="1"/>
  <c r="M2420" i="20" a="1"/>
  <c r="M2420" i="20" s="1"/>
  <c r="M2421" i="20" a="1"/>
  <c r="M2421" i="20" s="1"/>
  <c r="M2422" i="20" a="1"/>
  <c r="M2422" i="20" s="1"/>
  <c r="M2423" i="20" a="1"/>
  <c r="M2423" i="20"/>
  <c r="M2424" i="20" a="1"/>
  <c r="M2424" i="20"/>
  <c r="N2424" i="20" s="1"/>
  <c r="M2425" i="20" a="1"/>
  <c r="M2425" i="20"/>
  <c r="M2426" i="20" a="1"/>
  <c r="M2426" i="20" s="1"/>
  <c r="M2427" i="20" a="1"/>
  <c r="M2427" i="20"/>
  <c r="M2428" i="20" a="1"/>
  <c r="M2428" i="20" s="1"/>
  <c r="M2429" i="20" a="1"/>
  <c r="M2429" i="20" s="1"/>
  <c r="M2430" i="20" a="1"/>
  <c r="M2430" i="20" s="1"/>
  <c r="M2431" i="20" a="1"/>
  <c r="M2431" i="20"/>
  <c r="M2432" i="20" a="1"/>
  <c r="M2432" i="20" s="1"/>
  <c r="N2432" i="20" s="1"/>
  <c r="M2433" i="20" a="1"/>
  <c r="M2433" i="20"/>
  <c r="M2434" i="20" a="1"/>
  <c r="M2434" i="20" s="1"/>
  <c r="M2435" i="20" a="1"/>
  <c r="M2435" i="20"/>
  <c r="M2436" i="20" a="1"/>
  <c r="M2436" i="20" s="1"/>
  <c r="M2437" i="20" a="1"/>
  <c r="M2437" i="20" s="1"/>
  <c r="M2438" i="20" a="1"/>
  <c r="M2438" i="20" s="1"/>
  <c r="M2439" i="20" a="1"/>
  <c r="M2439" i="20"/>
  <c r="M2440" i="20" a="1"/>
  <c r="M2440" i="20" s="1"/>
  <c r="N2440" i="20" s="1"/>
  <c r="M2441" i="20" a="1"/>
  <c r="M2441" i="20"/>
  <c r="M2442" i="20" a="1"/>
  <c r="M2442" i="20" s="1"/>
  <c r="M2443" i="20" a="1"/>
  <c r="M2443" i="20" s="1"/>
  <c r="M2444" i="20" a="1"/>
  <c r="M2444" i="20"/>
  <c r="M2445" i="20" a="1"/>
  <c r="M2445" i="20" s="1"/>
  <c r="M2446" i="20" a="1"/>
  <c r="M2446" i="20" s="1"/>
  <c r="M2447" i="20" a="1"/>
  <c r="M2447" i="20"/>
  <c r="M2448" i="20" a="1"/>
  <c r="M2448" i="20" s="1"/>
  <c r="N2448" i="20" s="1"/>
  <c r="M2449" i="20" a="1"/>
  <c r="M2449" i="20" s="1"/>
  <c r="M2450" i="20" a="1"/>
  <c r="M2450" i="20" s="1"/>
  <c r="M2451" i="20" a="1"/>
  <c r="M2451" i="20"/>
  <c r="M2452" i="20" a="1"/>
  <c r="M2452" i="20" s="1"/>
  <c r="M2453" i="20" a="1"/>
  <c r="M2453" i="20" s="1"/>
  <c r="M2454" i="20" a="1"/>
  <c r="M2454" i="20" s="1"/>
  <c r="M2455" i="20" a="1"/>
  <c r="M2455" i="20"/>
  <c r="M2456" i="20" a="1"/>
  <c r="M2456" i="20"/>
  <c r="N2456" i="20" s="1"/>
  <c r="M2457" i="20" a="1"/>
  <c r="M2457" i="20"/>
  <c r="M2458" i="20" a="1"/>
  <c r="M2458" i="20" s="1"/>
  <c r="M2459" i="20" a="1"/>
  <c r="M2459" i="20"/>
  <c r="M2460" i="20" a="1"/>
  <c r="M2460" i="20" s="1"/>
  <c r="M2461" i="20" a="1"/>
  <c r="M2461" i="20" s="1"/>
  <c r="M2462" i="20" a="1"/>
  <c r="M2462" i="20" s="1"/>
  <c r="M2463" i="20" a="1"/>
  <c r="M2463" i="20"/>
  <c r="M2464" i="20" a="1"/>
  <c r="M2464" i="20" s="1"/>
  <c r="N2464" i="20" s="1"/>
  <c r="M2465" i="20" a="1"/>
  <c r="M2465" i="20" s="1"/>
  <c r="N2465" i="20" s="1"/>
  <c r="M2466" i="20" a="1"/>
  <c r="M2466" i="20" s="1"/>
  <c r="M2467" i="20" a="1"/>
  <c r="M2467" i="20"/>
  <c r="M2468" i="20" a="1"/>
  <c r="M2468" i="20" s="1"/>
  <c r="M2469" i="20" a="1"/>
  <c r="M2469" i="20" s="1"/>
  <c r="M2470" i="20" a="1"/>
  <c r="M2470" i="20" s="1"/>
  <c r="M2471" i="20" a="1"/>
  <c r="M2471" i="20" s="1"/>
  <c r="N2471" i="20" s="1"/>
  <c r="M2472" i="20" a="1"/>
  <c r="M2472" i="20" s="1"/>
  <c r="N2472" i="20" s="1"/>
  <c r="M2473" i="20" a="1"/>
  <c r="M2473" i="20"/>
  <c r="M2474" i="20" a="1"/>
  <c r="M2474" i="20" s="1"/>
  <c r="M2475" i="20" a="1"/>
  <c r="M2475" i="20" s="1"/>
  <c r="M2476" i="20" a="1"/>
  <c r="M2476" i="20"/>
  <c r="M2477" i="20" a="1"/>
  <c r="M2477" i="20" s="1"/>
  <c r="M2478" i="20" a="1"/>
  <c r="M2478" i="20" s="1"/>
  <c r="M2479" i="20" a="1"/>
  <c r="M2479" i="20"/>
  <c r="M2480" i="20" a="1"/>
  <c r="M2480" i="20" s="1"/>
  <c r="N2480" i="20" s="1"/>
  <c r="M2481" i="20" a="1"/>
  <c r="M2481" i="20" s="1"/>
  <c r="M2482" i="20" a="1"/>
  <c r="M2482" i="20" s="1"/>
  <c r="M2483" i="20" a="1"/>
  <c r="M2483" i="20" s="1"/>
  <c r="N2483" i="20" s="1"/>
  <c r="M2484" i="20" a="1"/>
  <c r="M2484" i="20" s="1"/>
  <c r="M2485" i="20" a="1"/>
  <c r="M2485" i="20" s="1"/>
  <c r="M2486" i="20" a="1"/>
  <c r="M2486" i="20" s="1"/>
  <c r="M2487" i="20" a="1"/>
  <c r="M2487" i="20"/>
  <c r="M2488" i="20" a="1"/>
  <c r="M2488" i="20"/>
  <c r="N2488" i="20" s="1"/>
  <c r="M2489" i="20" a="1"/>
  <c r="M2489" i="20"/>
  <c r="M2490" i="20" a="1"/>
  <c r="M2490" i="20" s="1"/>
  <c r="M2491" i="20" a="1"/>
  <c r="M2491" i="20"/>
  <c r="M2492" i="20" a="1"/>
  <c r="M2492" i="20" s="1"/>
  <c r="M2493" i="20" a="1"/>
  <c r="M2493" i="20" s="1"/>
  <c r="M2494" i="20" a="1"/>
  <c r="M2494" i="20" s="1"/>
  <c r="M2495" i="20" a="1"/>
  <c r="M2495" i="20"/>
  <c r="M2496" i="20" a="1"/>
  <c r="M2496" i="20" s="1"/>
  <c r="N2496" i="20" s="1"/>
  <c r="M2497" i="20" a="1"/>
  <c r="M2497" i="20"/>
  <c r="M2498" i="20" a="1"/>
  <c r="M2498" i="20" s="1"/>
  <c r="M2499" i="20" a="1"/>
  <c r="M2499" i="20"/>
  <c r="M2500" i="20" a="1"/>
  <c r="M2500" i="20" s="1"/>
  <c r="M2501" i="20" a="1"/>
  <c r="M2501" i="20" s="1"/>
  <c r="M2502" i="20" a="1"/>
  <c r="M2502" i="20" s="1"/>
  <c r="M2503" i="20" a="1"/>
  <c r="M2503" i="20"/>
  <c r="M2504" i="20" a="1"/>
  <c r="M2504" i="20" s="1"/>
  <c r="N2504" i="20" s="1"/>
  <c r="M2505" i="20" a="1"/>
  <c r="M2505" i="20"/>
  <c r="M2506" i="20" a="1"/>
  <c r="M2506" i="20" s="1"/>
  <c r="M2507" i="20" a="1"/>
  <c r="M2507" i="20" s="1"/>
  <c r="M2508" i="20" a="1"/>
  <c r="M2508" i="20"/>
  <c r="M2509" i="20" a="1"/>
  <c r="M2509" i="20" s="1"/>
  <c r="M2510" i="20" a="1"/>
  <c r="M2510" i="20" s="1"/>
  <c r="M2511" i="20" a="1"/>
  <c r="M2511" i="20"/>
  <c r="M2512" i="20" a="1"/>
  <c r="M2512" i="20" s="1"/>
  <c r="N2512" i="20" s="1"/>
  <c r="M2513" i="20" a="1"/>
  <c r="M2513" i="20" s="1"/>
  <c r="M2514" i="20" a="1"/>
  <c r="M2514" i="20" s="1"/>
  <c r="M2515" i="20" a="1"/>
  <c r="M2515" i="20"/>
  <c r="M2516" i="20" a="1"/>
  <c r="M2516" i="20" s="1"/>
  <c r="M2517" i="20" a="1"/>
  <c r="M2517" i="20" s="1"/>
  <c r="M2518" i="20" a="1"/>
  <c r="M2518" i="20" s="1"/>
  <c r="M2519" i="20" a="1"/>
  <c r="M2519" i="20"/>
  <c r="M2520" i="20" a="1"/>
  <c r="M2520" i="20"/>
  <c r="N2520" i="20" s="1"/>
  <c r="M2521" i="20" a="1"/>
  <c r="M2521" i="20"/>
  <c r="M2522" i="20" a="1"/>
  <c r="M2522" i="20" s="1"/>
  <c r="M2523" i="20" a="1"/>
  <c r="M2523" i="20"/>
  <c r="M2524" i="20" a="1"/>
  <c r="M2524" i="20" s="1"/>
  <c r="M2525" i="20" a="1"/>
  <c r="M2525" i="20" s="1"/>
  <c r="M2526" i="20" a="1"/>
  <c r="M2526" i="20" s="1"/>
  <c r="M2527" i="20" a="1"/>
  <c r="M2527" i="20"/>
  <c r="M2528" i="20" a="1"/>
  <c r="M2528" i="20" s="1"/>
  <c r="N2528" i="20" s="1"/>
  <c r="M2529" i="20" a="1"/>
  <c r="M2529" i="20" s="1"/>
  <c r="N2529" i="20" s="1"/>
  <c r="M2530" i="20" a="1"/>
  <c r="M2530" i="20" s="1"/>
  <c r="M2531" i="20" a="1"/>
  <c r="M2531" i="20"/>
  <c r="M2532" i="20" a="1"/>
  <c r="M2532" i="20" s="1"/>
  <c r="M2533" i="20" a="1"/>
  <c r="M2533" i="20" s="1"/>
  <c r="M2534" i="20" a="1"/>
  <c r="M2534" i="20" s="1"/>
  <c r="M2535" i="20" a="1"/>
  <c r="M2535" i="20" s="1"/>
  <c r="N2535" i="20" s="1"/>
  <c r="M2536" i="20" a="1"/>
  <c r="M2536" i="20" s="1"/>
  <c r="N2536" i="20" s="1"/>
  <c r="M2537" i="20" a="1"/>
  <c r="M2537" i="20"/>
  <c r="M2538" i="20" a="1"/>
  <c r="M2538" i="20" s="1"/>
  <c r="M2539" i="20" a="1"/>
  <c r="M2539" i="20" s="1"/>
  <c r="M2540" i="20" a="1"/>
  <c r="M2540" i="20"/>
  <c r="M2541" i="20" a="1"/>
  <c r="M2541" i="20" s="1"/>
  <c r="M2542" i="20" a="1"/>
  <c r="M2542" i="20" s="1"/>
  <c r="M2543" i="20" a="1"/>
  <c r="M2543" i="20"/>
  <c r="M2544" i="20" a="1"/>
  <c r="M2544" i="20" s="1"/>
  <c r="N2544" i="20" s="1"/>
  <c r="M2545" i="20" a="1"/>
  <c r="M2545" i="20" s="1"/>
  <c r="M2546" i="20" a="1"/>
  <c r="M2546" i="20" s="1"/>
  <c r="M2547" i="20" a="1"/>
  <c r="M2547" i="20" s="1"/>
  <c r="N2547" i="20" s="1"/>
  <c r="M2548" i="20" a="1"/>
  <c r="M2548" i="20" s="1"/>
  <c r="M2549" i="20" a="1"/>
  <c r="M2549" i="20" s="1"/>
  <c r="M2550" i="20" a="1"/>
  <c r="M2550" i="20" s="1"/>
  <c r="M2551" i="20" a="1"/>
  <c r="M2551" i="20"/>
  <c r="M2552" i="20" a="1"/>
  <c r="M2552" i="20"/>
  <c r="N2552" i="20" s="1"/>
  <c r="M2553" i="20" a="1"/>
  <c r="M2553" i="20"/>
  <c r="M2554" i="20" a="1"/>
  <c r="M2554" i="20" s="1"/>
  <c r="M2555" i="20" a="1"/>
  <c r="M2555" i="20"/>
  <c r="M2556" i="20" a="1"/>
  <c r="M2556" i="20" s="1"/>
  <c r="M2557" i="20" a="1"/>
  <c r="M2557" i="20" s="1"/>
  <c r="M2558" i="20" a="1"/>
  <c r="M2558" i="20" s="1"/>
  <c r="M2559" i="20" a="1"/>
  <c r="M2559" i="20"/>
  <c r="M2560" i="20" a="1"/>
  <c r="M2560" i="20" s="1"/>
  <c r="N2560" i="20" s="1"/>
  <c r="M2561" i="20" a="1"/>
  <c r="M2561" i="20"/>
  <c r="M2562" i="20" a="1"/>
  <c r="M2562" i="20" s="1"/>
  <c r="M2563" i="20" a="1"/>
  <c r="M2563" i="20"/>
  <c r="M2564" i="20" a="1"/>
  <c r="M2564" i="20" s="1"/>
  <c r="M2565" i="20" a="1"/>
  <c r="M2565" i="20" s="1"/>
  <c r="M2566" i="20" a="1"/>
  <c r="M2566" i="20" s="1"/>
  <c r="M2567" i="20" a="1"/>
  <c r="M2567" i="20"/>
  <c r="M2568" i="20" a="1"/>
  <c r="M2568" i="20" s="1"/>
  <c r="N2568" i="20" s="1"/>
  <c r="M2569" i="20" a="1"/>
  <c r="M2569" i="20"/>
  <c r="M2570" i="20" a="1"/>
  <c r="M2570" i="20" s="1"/>
  <c r="M2571" i="20" a="1"/>
  <c r="M2571" i="20" s="1"/>
  <c r="M2572" i="20" a="1"/>
  <c r="M2572" i="20"/>
  <c r="M2573" i="20" a="1"/>
  <c r="M2573" i="20" s="1"/>
  <c r="M2574" i="20" a="1"/>
  <c r="M2574" i="20" s="1"/>
  <c r="M2575" i="20" a="1"/>
  <c r="M2575" i="20"/>
  <c r="M2576" i="20" a="1"/>
  <c r="M2576" i="20" s="1"/>
  <c r="N2576" i="20" s="1"/>
  <c r="M2577" i="20" a="1"/>
  <c r="M2577" i="20" s="1"/>
  <c r="M2578" i="20" a="1"/>
  <c r="M2578" i="20" s="1"/>
  <c r="M2579" i="20" a="1"/>
  <c r="M2579" i="20"/>
  <c r="M2580" i="20" a="1"/>
  <c r="M2580" i="20" s="1"/>
  <c r="M2581" i="20" a="1"/>
  <c r="M2581" i="20" s="1"/>
  <c r="M2582" i="20" a="1"/>
  <c r="M2582" i="20" s="1"/>
  <c r="M2583" i="20" a="1"/>
  <c r="M2583" i="20"/>
  <c r="M2584" i="20" a="1"/>
  <c r="M2584" i="20"/>
  <c r="N2584" i="20" s="1"/>
  <c r="M2585" i="20" a="1"/>
  <c r="M2585" i="20"/>
  <c r="M2586" i="20" a="1"/>
  <c r="M2586" i="20" s="1"/>
  <c r="M2587" i="20" a="1"/>
  <c r="M2587" i="20"/>
  <c r="M2588" i="20" a="1"/>
  <c r="M2588" i="20" s="1"/>
  <c r="M2589" i="20" a="1"/>
  <c r="M2589" i="20" s="1"/>
  <c r="M2590" i="20" a="1"/>
  <c r="M2590" i="20" s="1"/>
  <c r="M2591" i="20" a="1"/>
  <c r="M2591" i="20"/>
  <c r="M2592" i="20" a="1"/>
  <c r="M2592" i="20" s="1"/>
  <c r="N2592" i="20" s="1"/>
  <c r="M2593" i="20" a="1"/>
  <c r="M2593" i="20" s="1"/>
  <c r="N2593" i="20" s="1"/>
  <c r="M2594" i="20" a="1"/>
  <c r="M2594" i="20" s="1"/>
  <c r="M2595" i="20" a="1"/>
  <c r="M2595" i="20"/>
  <c r="M2596" i="20" a="1"/>
  <c r="M2596" i="20" s="1"/>
  <c r="M2597" i="20" a="1"/>
  <c r="M2597" i="20" s="1"/>
  <c r="M2598" i="20" a="1"/>
  <c r="M2598" i="20" s="1"/>
  <c r="M2599" i="20" a="1"/>
  <c r="M2599" i="20" s="1"/>
  <c r="N2599" i="20" s="1"/>
  <c r="M2600" i="20" a="1"/>
  <c r="M2600" i="20" s="1"/>
  <c r="N2600" i="20" s="1"/>
  <c r="M2601" i="20" a="1"/>
  <c r="M2601" i="20"/>
  <c r="M2602" i="20" a="1"/>
  <c r="M2602" i="20" s="1"/>
  <c r="M2603" i="20" a="1"/>
  <c r="M2603" i="20" s="1"/>
  <c r="M2604" i="20" a="1"/>
  <c r="M2604" i="20"/>
  <c r="M2605" i="20" a="1"/>
  <c r="M2605" i="20" s="1"/>
  <c r="M2606" i="20" a="1"/>
  <c r="M2606" i="20" s="1"/>
  <c r="M2607" i="20" a="1"/>
  <c r="M2607" i="20"/>
  <c r="M2608" i="20" a="1"/>
  <c r="M2608" i="20" s="1"/>
  <c r="N2608" i="20" s="1"/>
  <c r="M2609" i="20" a="1"/>
  <c r="M2609" i="20" s="1"/>
  <c r="M2610" i="20" a="1"/>
  <c r="M2610" i="20" s="1"/>
  <c r="M2611" i="20" a="1"/>
  <c r="M2611" i="20" s="1"/>
  <c r="N2611" i="20" s="1"/>
  <c r="M2612" i="20" a="1"/>
  <c r="M2612" i="20" s="1"/>
  <c r="M2613" i="20" a="1"/>
  <c r="M2613" i="20" s="1"/>
  <c r="M2614" i="20" a="1"/>
  <c r="M2614" i="20" s="1"/>
  <c r="M2615" i="20" a="1"/>
  <c r="M2615" i="20"/>
  <c r="M2616" i="20" a="1"/>
  <c r="M2616" i="20"/>
  <c r="N2616" i="20" s="1"/>
  <c r="M2617" i="20" a="1"/>
  <c r="M2617" i="20"/>
  <c r="M2618" i="20" a="1"/>
  <c r="M2618" i="20" s="1"/>
  <c r="M2619" i="20" a="1"/>
  <c r="M2619" i="20"/>
  <c r="M2620" i="20" a="1"/>
  <c r="M2620" i="20" s="1"/>
  <c r="M2621" i="20" a="1"/>
  <c r="M2621" i="20" s="1"/>
  <c r="M2622" i="20" a="1"/>
  <c r="M2622" i="20" s="1"/>
  <c r="M2623" i="20" a="1"/>
  <c r="M2623" i="20"/>
  <c r="M2624" i="20" a="1"/>
  <c r="M2624" i="20" s="1"/>
  <c r="N2624" i="20" s="1"/>
  <c r="M2625" i="20" a="1"/>
  <c r="M2625" i="20"/>
  <c r="M2626" i="20" a="1"/>
  <c r="M2626" i="20" s="1"/>
  <c r="M2627" i="20" a="1"/>
  <c r="M2627" i="20"/>
  <c r="M2628" i="20" a="1"/>
  <c r="M2628" i="20" s="1"/>
  <c r="M2629" i="20" a="1"/>
  <c r="M2629" i="20" s="1"/>
  <c r="M2630" i="20" a="1"/>
  <c r="M2630" i="20" s="1"/>
  <c r="M2631" i="20" a="1"/>
  <c r="M2631" i="20"/>
  <c r="M2632" i="20" a="1"/>
  <c r="M2632" i="20" s="1"/>
  <c r="N2632" i="20" s="1"/>
  <c r="M2633" i="20" a="1"/>
  <c r="M2633" i="20"/>
  <c r="M2634" i="20" a="1"/>
  <c r="M2634" i="20" s="1"/>
  <c r="M2635" i="20" a="1"/>
  <c r="M2635" i="20" s="1"/>
  <c r="M2636" i="20" a="1"/>
  <c r="M2636" i="20"/>
  <c r="M2637" i="20" a="1"/>
  <c r="M2637" i="20" s="1"/>
  <c r="M2638" i="20" a="1"/>
  <c r="M2638" i="20" s="1"/>
  <c r="M2639" i="20" a="1"/>
  <c r="M2639" i="20"/>
  <c r="M2640" i="20" a="1"/>
  <c r="M2640" i="20" s="1"/>
  <c r="N2640" i="20" s="1"/>
  <c r="M2641" i="20" a="1"/>
  <c r="M2641" i="20" s="1"/>
  <c r="M2642" i="20" a="1"/>
  <c r="M2642" i="20" s="1"/>
  <c r="M2643" i="20" a="1"/>
  <c r="M2643" i="20"/>
  <c r="M2644" i="20" a="1"/>
  <c r="M2644" i="20" s="1"/>
  <c r="M2645" i="20" a="1"/>
  <c r="M2645" i="20" s="1"/>
  <c r="M2646" i="20" a="1"/>
  <c r="M2646" i="20" s="1"/>
  <c r="M2647" i="20" a="1"/>
  <c r="M2647" i="20"/>
  <c r="M2648" i="20" a="1"/>
  <c r="M2648" i="20"/>
  <c r="N2648" i="20" s="1"/>
  <c r="M2649" i="20" a="1"/>
  <c r="M2649" i="20"/>
  <c r="M2650" i="20" a="1"/>
  <c r="M2650" i="20" s="1"/>
  <c r="M2651" i="20" a="1"/>
  <c r="M2651" i="20"/>
  <c r="M2652" i="20" a="1"/>
  <c r="M2652" i="20" s="1"/>
  <c r="M2653" i="20" a="1"/>
  <c r="M2653" i="20" s="1"/>
  <c r="M2654" i="20" a="1"/>
  <c r="M2654" i="20" s="1"/>
  <c r="M2655" i="20" a="1"/>
  <c r="M2655" i="20"/>
  <c r="M2656" i="20" a="1"/>
  <c r="M2656" i="20" s="1"/>
  <c r="N2656" i="20" s="1"/>
  <c r="M2657" i="20" a="1"/>
  <c r="M2657" i="20" s="1"/>
  <c r="N2657" i="20" s="1"/>
  <c r="M2658" i="20" a="1"/>
  <c r="M2658" i="20" s="1"/>
  <c r="M2659" i="20" a="1"/>
  <c r="M2659" i="20"/>
  <c r="M2660" i="20" a="1"/>
  <c r="M2660" i="20" s="1"/>
  <c r="M2661" i="20" a="1"/>
  <c r="M2661" i="20" s="1"/>
  <c r="M2662" i="20" a="1"/>
  <c r="M2662" i="20" s="1"/>
  <c r="M2663" i="20" a="1"/>
  <c r="M2663" i="20" s="1"/>
  <c r="N2663" i="20" s="1"/>
  <c r="M2664" i="20" a="1"/>
  <c r="M2664" i="20" s="1"/>
  <c r="N2664" i="20" s="1"/>
  <c r="M2665" i="20" a="1"/>
  <c r="M2665" i="20"/>
  <c r="M2666" i="20" a="1"/>
  <c r="M2666" i="20" s="1"/>
  <c r="M2667" i="20" a="1"/>
  <c r="M2667" i="20" s="1"/>
  <c r="M2668" i="20" a="1"/>
  <c r="M2668" i="20"/>
  <c r="M2669" i="20" a="1"/>
  <c r="M2669" i="20" s="1"/>
  <c r="M2670" i="20" a="1"/>
  <c r="M2670" i="20" s="1"/>
  <c r="M2671" i="20" a="1"/>
  <c r="M2671" i="20"/>
  <c r="M2672" i="20" a="1"/>
  <c r="M2672" i="20" s="1"/>
  <c r="N2672" i="20" s="1"/>
  <c r="M2673" i="20" a="1"/>
  <c r="M2673" i="20" s="1"/>
  <c r="M2674" i="20" a="1"/>
  <c r="M2674" i="20" s="1"/>
  <c r="M2675" i="20" a="1"/>
  <c r="M2675" i="20" s="1"/>
  <c r="N2675" i="20" s="1"/>
  <c r="M2676" i="20" a="1"/>
  <c r="M2676" i="20" s="1"/>
  <c r="M2677" i="20" a="1"/>
  <c r="M2677" i="20" s="1"/>
  <c r="M2678" i="20" a="1"/>
  <c r="M2678" i="20" s="1"/>
  <c r="M2679" i="20" a="1"/>
  <c r="M2679" i="20"/>
  <c r="M2680" i="20" a="1"/>
  <c r="M2680" i="20"/>
  <c r="N2680" i="20" s="1"/>
  <c r="M2681" i="20" a="1"/>
  <c r="M2681" i="20"/>
  <c r="M2682" i="20" a="1"/>
  <c r="M2682" i="20" s="1"/>
  <c r="M2683" i="20" a="1"/>
  <c r="M2683" i="20"/>
  <c r="M2684" i="20" a="1"/>
  <c r="M2684" i="20" s="1"/>
  <c r="M2685" i="20" a="1"/>
  <c r="M2685" i="20" s="1"/>
  <c r="M2686" i="20" a="1"/>
  <c r="M2686" i="20" s="1"/>
  <c r="M2687" i="20" a="1"/>
  <c r="M2687" i="20"/>
  <c r="M2688" i="20" a="1"/>
  <c r="M2688" i="20" s="1"/>
  <c r="N2688" i="20" s="1"/>
  <c r="M2689" i="20" a="1"/>
  <c r="M2689" i="20"/>
  <c r="M2690" i="20" a="1"/>
  <c r="M2690" i="20" s="1"/>
  <c r="M2691" i="20" a="1"/>
  <c r="M2691" i="20"/>
  <c r="M2692" i="20" a="1"/>
  <c r="M2692" i="20" s="1"/>
  <c r="M2693" i="20" a="1"/>
  <c r="M2693" i="20" s="1"/>
  <c r="M2694" i="20" a="1"/>
  <c r="M2694" i="20" s="1"/>
  <c r="M2695" i="20" a="1"/>
  <c r="M2695" i="20"/>
  <c r="M2696" i="20" a="1"/>
  <c r="M2696" i="20" s="1"/>
  <c r="N2696" i="20" s="1"/>
  <c r="M2697" i="20" a="1"/>
  <c r="M2697" i="20"/>
  <c r="M2698" i="20" a="1"/>
  <c r="M2698" i="20" s="1"/>
  <c r="M2699" i="20" a="1"/>
  <c r="M2699" i="20" s="1"/>
  <c r="M2700" i="20" a="1"/>
  <c r="M2700" i="20"/>
  <c r="M2701" i="20" a="1"/>
  <c r="M2701" i="20" s="1"/>
  <c r="M2702" i="20" a="1"/>
  <c r="M2702" i="20" s="1"/>
  <c r="M2703" i="20" a="1"/>
  <c r="M2703" i="20"/>
  <c r="M2704" i="20" a="1"/>
  <c r="M2704" i="20" s="1"/>
  <c r="N2704" i="20" s="1"/>
  <c r="M2705" i="20" a="1"/>
  <c r="M2705" i="20" s="1"/>
  <c r="M2706" i="20" a="1"/>
  <c r="M2706" i="20" s="1"/>
  <c r="M2707" i="20" a="1"/>
  <c r="M2707" i="20"/>
  <c r="M2708" i="20" a="1"/>
  <c r="M2708" i="20" s="1"/>
  <c r="M2709" i="20" a="1"/>
  <c r="M2709" i="20" s="1"/>
  <c r="M2710" i="20" a="1"/>
  <c r="M2710" i="20" s="1"/>
  <c r="M2711" i="20" a="1"/>
  <c r="M2711" i="20"/>
  <c r="M2712" i="20" a="1"/>
  <c r="M2712" i="20"/>
  <c r="N2712" i="20" s="1"/>
  <c r="M2713" i="20" a="1"/>
  <c r="M2713" i="20"/>
  <c r="M2714" i="20" a="1"/>
  <c r="M2714" i="20" s="1"/>
  <c r="M2715" i="20" a="1"/>
  <c r="M2715" i="20"/>
  <c r="M2716" i="20" a="1"/>
  <c r="M2716" i="20" s="1"/>
  <c r="M2717" i="20" a="1"/>
  <c r="M2717" i="20" s="1"/>
  <c r="M2718" i="20" a="1"/>
  <c r="M2718" i="20" s="1"/>
  <c r="M2719" i="20" a="1"/>
  <c r="M2719" i="20"/>
  <c r="M2720" i="20" a="1"/>
  <c r="M2720" i="20" s="1"/>
  <c r="N2720" i="20" s="1"/>
  <c r="M2721" i="20" a="1"/>
  <c r="M2721" i="20" s="1"/>
  <c r="N2721" i="20" s="1"/>
  <c r="M2722" i="20" a="1"/>
  <c r="M2722" i="20" s="1"/>
  <c r="M2723" i="20" a="1"/>
  <c r="M2723" i="20"/>
  <c r="M2724" i="20" a="1"/>
  <c r="M2724" i="20" s="1"/>
  <c r="M2725" i="20" a="1"/>
  <c r="M2725" i="20" s="1"/>
  <c r="M2726" i="20" a="1"/>
  <c r="M2726" i="20" s="1"/>
  <c r="M2727" i="20" a="1"/>
  <c r="M2727" i="20" s="1"/>
  <c r="N2727" i="20" s="1"/>
  <c r="M2728" i="20" a="1"/>
  <c r="M2728" i="20" s="1"/>
  <c r="N2728" i="20" s="1"/>
  <c r="M2729" i="20" a="1"/>
  <c r="M2729" i="20"/>
  <c r="M2730" i="20" a="1"/>
  <c r="M2730" i="20" s="1"/>
  <c r="M2731" i="20" a="1"/>
  <c r="M2731" i="20" s="1"/>
  <c r="M2732" i="20" a="1"/>
  <c r="M2732" i="20"/>
  <c r="M2733" i="20" a="1"/>
  <c r="M2733" i="20" s="1"/>
  <c r="M2734" i="20" a="1"/>
  <c r="M2734" i="20" s="1"/>
  <c r="M2735" i="20" a="1"/>
  <c r="M2735" i="20"/>
  <c r="M2736" i="20" a="1"/>
  <c r="M2736" i="20" s="1"/>
  <c r="N2736" i="20" s="1"/>
  <c r="M2737" i="20" a="1"/>
  <c r="M2737" i="20" s="1"/>
  <c r="M2738" i="20" a="1"/>
  <c r="M2738" i="20" s="1"/>
  <c r="M2739" i="20" a="1"/>
  <c r="M2739" i="20" s="1"/>
  <c r="N2739" i="20" s="1"/>
  <c r="M2740" i="20" a="1"/>
  <c r="M2740" i="20" s="1"/>
  <c r="M2741" i="20" a="1"/>
  <c r="M2741" i="20" s="1"/>
  <c r="M2742" i="20" a="1"/>
  <c r="M2742" i="20" s="1"/>
  <c r="M2743" i="20" a="1"/>
  <c r="M2743" i="20"/>
  <c r="M2744" i="20" a="1"/>
  <c r="M2744" i="20"/>
  <c r="N2744" i="20" s="1"/>
  <c r="M2745" i="20" a="1"/>
  <c r="M2745" i="20"/>
  <c r="M2746" i="20" a="1"/>
  <c r="M2746" i="20" s="1"/>
  <c r="M2747" i="20" a="1"/>
  <c r="M2747" i="20"/>
  <c r="M2748" i="20" a="1"/>
  <c r="M2748" i="20" s="1"/>
  <c r="M2749" i="20" a="1"/>
  <c r="M2749" i="20" s="1"/>
  <c r="M2750" i="20" a="1"/>
  <c r="M2750" i="20" s="1"/>
  <c r="M2751" i="20" a="1"/>
  <c r="M2751" i="20"/>
  <c r="M2752" i="20" a="1"/>
  <c r="M2752" i="20" s="1"/>
  <c r="N2752" i="20" s="1"/>
  <c r="M2753" i="20" a="1"/>
  <c r="M2753" i="20"/>
  <c r="M2754" i="20" a="1"/>
  <c r="M2754" i="20" s="1"/>
  <c r="M2755" i="20" a="1"/>
  <c r="M2755" i="20"/>
  <c r="M2756" i="20" a="1"/>
  <c r="M2756" i="20" s="1"/>
  <c r="M2757" i="20" a="1"/>
  <c r="M2757" i="20" s="1"/>
  <c r="M2758" i="20" a="1"/>
  <c r="M2758" i="20" s="1"/>
  <c r="M2759" i="20" a="1"/>
  <c r="M2759" i="20"/>
  <c r="M2760" i="20" a="1"/>
  <c r="M2760" i="20" s="1"/>
  <c r="N2760" i="20" s="1"/>
  <c r="M2761" i="20" a="1"/>
  <c r="M2761" i="20"/>
  <c r="M2762" i="20" a="1"/>
  <c r="M2762" i="20" s="1"/>
  <c r="M2763" i="20" a="1"/>
  <c r="M2763" i="20" s="1"/>
  <c r="M2764" i="20" a="1"/>
  <c r="M2764" i="20"/>
  <c r="M2765" i="20" a="1"/>
  <c r="M2765" i="20" s="1"/>
  <c r="M2766" i="20" a="1"/>
  <c r="M2766" i="20" s="1"/>
  <c r="M2767" i="20" a="1"/>
  <c r="M2767" i="20"/>
  <c r="M2768" i="20" a="1"/>
  <c r="M2768" i="20" s="1"/>
  <c r="N2768" i="20" s="1"/>
  <c r="M2769" i="20" a="1"/>
  <c r="M2769" i="20" s="1"/>
  <c r="M2770" i="20" a="1"/>
  <c r="M2770" i="20" s="1"/>
  <c r="M2771" i="20" a="1"/>
  <c r="M2771" i="20"/>
  <c r="M2772" i="20" a="1"/>
  <c r="M2772" i="20" s="1"/>
  <c r="M2773" i="20" a="1"/>
  <c r="M2773" i="20" s="1"/>
  <c r="M2774" i="20" a="1"/>
  <c r="M2774" i="20" s="1"/>
  <c r="M2775" i="20" a="1"/>
  <c r="M2775" i="20"/>
  <c r="M2776" i="20" a="1"/>
  <c r="M2776" i="20"/>
  <c r="N2776" i="20" s="1"/>
  <c r="M2777" i="20" a="1"/>
  <c r="M2777" i="20"/>
  <c r="M2778" i="20" a="1"/>
  <c r="M2778" i="20" s="1"/>
  <c r="M2779" i="20" a="1"/>
  <c r="M2779" i="20"/>
  <c r="M2780" i="20" a="1"/>
  <c r="M2780" i="20" s="1"/>
  <c r="M2781" i="20" a="1"/>
  <c r="M2781" i="20" s="1"/>
  <c r="M2782" i="20" a="1"/>
  <c r="M2782" i="20" s="1"/>
  <c r="M2783" i="20" a="1"/>
  <c r="M2783" i="20"/>
  <c r="M2784" i="20" a="1"/>
  <c r="M2784" i="20" s="1"/>
  <c r="N2784" i="20" s="1"/>
  <c r="M2785" i="20" a="1"/>
  <c r="M2785" i="20" s="1"/>
  <c r="N2785" i="20" s="1"/>
  <c r="M2786" i="20" a="1"/>
  <c r="M2786" i="20" s="1"/>
  <c r="M2787" i="20" a="1"/>
  <c r="M2787" i="20"/>
  <c r="M2788" i="20" a="1"/>
  <c r="M2788" i="20" s="1"/>
  <c r="M2789" i="20" a="1"/>
  <c r="M2789" i="20" s="1"/>
  <c r="M2790" i="20" a="1"/>
  <c r="M2790" i="20" s="1"/>
  <c r="M2791" i="20" a="1"/>
  <c r="M2791" i="20" s="1"/>
  <c r="N2791" i="20" s="1"/>
  <c r="M2792" i="20" a="1"/>
  <c r="M2792" i="20" s="1"/>
  <c r="N2792" i="20" s="1"/>
  <c r="M2793" i="20" a="1"/>
  <c r="M2793" i="20"/>
  <c r="M2794" i="20" a="1"/>
  <c r="M2794" i="20" s="1"/>
  <c r="M2795" i="20" a="1"/>
  <c r="M2795" i="20" s="1"/>
  <c r="M2796" i="20" a="1"/>
  <c r="M2796" i="20" s="1"/>
  <c r="N2796" i="20" s="1"/>
  <c r="M2797" i="20" a="1"/>
  <c r="M2797" i="20" s="1"/>
  <c r="M2798" i="20" a="1"/>
  <c r="M2798" i="20" s="1"/>
  <c r="M2799" i="20" a="1"/>
  <c r="M2799" i="20" s="1"/>
  <c r="N2799" i="20" s="1"/>
  <c r="M2800" i="20" a="1"/>
  <c r="M2800" i="20" s="1"/>
  <c r="N2800" i="20" s="1"/>
  <c r="M2801" i="20" a="1"/>
  <c r="M2801" i="20" s="1"/>
  <c r="M2802" i="20" a="1"/>
  <c r="M2802" i="20" s="1"/>
  <c r="M2803" i="20" a="1"/>
  <c r="M2803" i="20"/>
  <c r="M2804" i="20" a="1"/>
  <c r="M2804" i="20" s="1"/>
  <c r="M2805" i="20" a="1"/>
  <c r="M2805" i="20" s="1"/>
  <c r="N2805" i="20" s="1"/>
  <c r="M2806" i="20" a="1"/>
  <c r="M2806" i="20" s="1"/>
  <c r="M2807" i="20" a="1"/>
  <c r="M2807" i="20"/>
  <c r="M2808" i="20" a="1"/>
  <c r="M2808" i="20"/>
  <c r="N2808" i="20" s="1"/>
  <c r="M2809" i="20" a="1"/>
  <c r="M2809" i="20"/>
  <c r="M2810" i="20" a="1"/>
  <c r="M2810" i="20" s="1"/>
  <c r="M2811" i="20" a="1"/>
  <c r="M2811" i="20" s="1"/>
  <c r="M2812" i="20" a="1"/>
  <c r="M2812" i="20" s="1"/>
  <c r="M2813" i="20" a="1"/>
  <c r="M2813" i="20" s="1"/>
  <c r="M2814" i="20" a="1"/>
  <c r="M2814" i="20" s="1"/>
  <c r="M2815" i="20" a="1"/>
  <c r="M2815" i="20" s="1"/>
  <c r="N2815" i="20" s="1"/>
  <c r="M2816" i="20" a="1"/>
  <c r="M2816" i="20" s="1"/>
  <c r="N2816" i="20" s="1"/>
  <c r="M2817" i="20" a="1"/>
  <c r="M2817" i="20"/>
  <c r="M2818" i="20" a="1"/>
  <c r="M2818" i="20" s="1"/>
  <c r="M2819" i="20" a="1"/>
  <c r="M2819" i="20" s="1"/>
  <c r="N2819" i="20" s="1"/>
  <c r="M2820" i="20" a="1"/>
  <c r="M2820" i="20" s="1"/>
  <c r="M2821" i="20" a="1"/>
  <c r="M2821" i="20" s="1"/>
  <c r="M2822" i="20" a="1"/>
  <c r="M2822" i="20" s="1"/>
  <c r="M2823" i="20" a="1"/>
  <c r="M2823" i="20"/>
  <c r="M2824" i="20" a="1"/>
  <c r="M2824" i="20" s="1"/>
  <c r="N2824" i="20" s="1"/>
  <c r="M2825" i="20" a="1"/>
  <c r="M2825" i="20" s="1"/>
  <c r="N2825" i="20" s="1"/>
  <c r="M2826" i="20" a="1"/>
  <c r="M2826" i="20" s="1"/>
  <c r="M2827" i="20" a="1"/>
  <c r="M2827" i="20" s="1"/>
  <c r="M2828" i="20" a="1"/>
  <c r="M2828" i="20" s="1"/>
  <c r="N2828" i="20" s="1"/>
  <c r="M2829" i="20" a="1"/>
  <c r="M2829" i="20" s="1"/>
  <c r="M2830" i="20" a="1"/>
  <c r="M2830" i="20" s="1"/>
  <c r="M2831" i="20" a="1"/>
  <c r="M2831" i="20"/>
  <c r="M2832" i="20" a="1"/>
  <c r="M2832" i="20"/>
  <c r="N2832" i="20" s="1"/>
  <c r="M2833" i="20" a="1"/>
  <c r="M2833" i="20" s="1"/>
  <c r="M2834" i="20" a="1"/>
  <c r="M2834" i="20" s="1"/>
  <c r="M2835" i="20" a="1"/>
  <c r="M2835" i="20"/>
  <c r="M2836" i="20" a="1"/>
  <c r="M2836" i="20" s="1"/>
  <c r="M2837" i="20" a="1"/>
  <c r="M2837" i="20" s="1"/>
  <c r="N2837" i="20" s="1"/>
  <c r="M2838" i="20" a="1"/>
  <c r="M2838" i="20" s="1"/>
  <c r="M2839" i="20" a="1"/>
  <c r="M2839" i="20" s="1"/>
  <c r="M2840" i="20" a="1"/>
  <c r="M2840" i="20" s="1"/>
  <c r="N2840" i="20" s="1"/>
  <c r="M2841" i="20" a="1"/>
  <c r="M2841" i="20"/>
  <c r="M2842" i="20" a="1"/>
  <c r="M2842" i="20" s="1"/>
  <c r="M2843" i="20" a="1"/>
  <c r="M2843" i="20" s="1"/>
  <c r="M2844" i="20" a="1"/>
  <c r="M2844" i="20" s="1"/>
  <c r="M2845" i="20" a="1"/>
  <c r="M2845" i="20" s="1"/>
  <c r="M2846" i="20" a="1"/>
  <c r="M2846" i="20" s="1"/>
  <c r="M2847" i="20" a="1"/>
  <c r="M2847" i="20"/>
  <c r="M2848" i="20" a="1"/>
  <c r="M2848" i="20"/>
  <c r="N2848" i="20" s="1"/>
  <c r="M2849" i="20" a="1"/>
  <c r="M2849" i="20" s="1"/>
  <c r="M2850" i="20" a="1"/>
  <c r="M2850" i="20" s="1"/>
  <c r="M2851" i="20" a="1"/>
  <c r="M2851" i="20"/>
  <c r="M2852" i="20" a="1"/>
  <c r="M2852" i="20" s="1"/>
  <c r="M2853" i="20" a="1"/>
  <c r="M2853" i="20" s="1"/>
  <c r="M2854" i="20" a="1"/>
  <c r="M2854" i="20" s="1"/>
  <c r="M2855" i="20" a="1"/>
  <c r="M2855" i="20" s="1"/>
  <c r="M2856" i="20" a="1"/>
  <c r="M2856" i="20" s="1"/>
  <c r="N2856" i="20" s="1"/>
  <c r="M2857" i="20" a="1"/>
  <c r="M2857" i="20" s="1"/>
  <c r="N2857" i="20" s="1"/>
  <c r="M2858" i="20" a="1"/>
  <c r="M2858" i="20" s="1"/>
  <c r="M2859" i="20" a="1"/>
  <c r="M2859" i="20"/>
  <c r="M2860" i="20" a="1"/>
  <c r="M2860" i="20" s="1"/>
  <c r="N2860" i="20" s="1"/>
  <c r="M2861" i="20" a="1"/>
  <c r="M2861" i="20" s="1"/>
  <c r="M2862" i="20" a="1"/>
  <c r="M2862" i="20" s="1"/>
  <c r="M2863" i="20" a="1"/>
  <c r="M2863" i="20" s="1"/>
  <c r="N2863" i="20" s="1"/>
  <c r="M2864" i="20" a="1"/>
  <c r="M2864" i="20" s="1"/>
  <c r="N2864" i="20" s="1"/>
  <c r="M2865" i="20" a="1"/>
  <c r="M2865" i="20" s="1"/>
  <c r="M2866" i="20" a="1"/>
  <c r="M2866" i="20" s="1"/>
  <c r="M2867" i="20" a="1"/>
  <c r="M2867" i="20"/>
  <c r="M2868" i="20" a="1"/>
  <c r="M2868" i="20" s="1"/>
  <c r="M2869" i="20" a="1"/>
  <c r="M2869" i="20"/>
  <c r="M2870" i="20" a="1"/>
  <c r="M2870" i="20" s="1"/>
  <c r="M2871" i="20" a="1"/>
  <c r="M2871" i="20" s="1"/>
  <c r="M2872" i="20" a="1"/>
  <c r="M2872" i="20"/>
  <c r="N2872" i="20" s="1"/>
  <c r="M2873" i="20" a="1"/>
  <c r="M2873" i="20"/>
  <c r="M2874" i="20" a="1"/>
  <c r="M2874" i="20" s="1"/>
  <c r="M2875" i="20" a="1"/>
  <c r="M2875" i="20" s="1"/>
  <c r="N2875" i="20" s="1"/>
  <c r="M2876" i="20" a="1"/>
  <c r="M2876" i="20" s="1"/>
  <c r="M2877" i="20" a="1"/>
  <c r="M2877" i="20" s="1"/>
  <c r="M2878" i="20" a="1"/>
  <c r="M2878" i="20" s="1"/>
  <c r="M2879" i="20" a="1"/>
  <c r="M2879" i="20"/>
  <c r="M2880" i="20" a="1"/>
  <c r="M2880" i="20"/>
  <c r="N2880" i="20" s="1"/>
  <c r="M2881" i="20" a="1"/>
  <c r="M2881" i="20" s="1"/>
  <c r="M2882" i="20" a="1"/>
  <c r="M2882" i="20" s="1"/>
  <c r="M2883" i="20" a="1"/>
  <c r="M2883" i="20"/>
  <c r="M2884" i="20" a="1"/>
  <c r="M2884" i="20" s="1"/>
  <c r="M2885" i="20" a="1"/>
  <c r="M2885" i="20" s="1"/>
  <c r="M2886" i="20" a="1"/>
  <c r="M2886" i="20" s="1"/>
  <c r="M2887" i="20" a="1"/>
  <c r="M2887" i="20" s="1"/>
  <c r="M2888" i="20" a="1"/>
  <c r="M2888" i="20" s="1"/>
  <c r="N2888" i="20" s="1"/>
  <c r="M2889" i="20" a="1"/>
  <c r="M2889" i="20"/>
  <c r="M2890" i="20" a="1"/>
  <c r="M2890" i="20" s="1"/>
  <c r="M2891" i="20" a="1"/>
  <c r="M2891" i="20"/>
  <c r="M2892" i="20" a="1"/>
  <c r="M2892" i="20" s="1"/>
  <c r="N2892" i="20" s="1"/>
  <c r="M2893" i="20" a="1"/>
  <c r="M2893" i="20" s="1"/>
  <c r="M2894" i="20" a="1"/>
  <c r="M2894" i="20" s="1"/>
  <c r="M2895" i="20" a="1"/>
  <c r="M2895" i="20"/>
  <c r="M2896" i="20" a="1"/>
  <c r="M2896" i="20" s="1"/>
  <c r="N2896" i="20" s="1"/>
  <c r="M2897" i="20" a="1"/>
  <c r="M2897" i="20" s="1"/>
  <c r="M2898" i="20" a="1"/>
  <c r="M2898" i="20" s="1"/>
  <c r="M2899" i="20" a="1"/>
  <c r="M2899" i="20" s="1"/>
  <c r="M2900" i="20" a="1"/>
  <c r="M2900" i="20" s="1"/>
  <c r="M2901" i="20" a="1"/>
  <c r="M2901" i="20"/>
  <c r="M2902" i="20" a="1"/>
  <c r="M2902" i="20" s="1"/>
  <c r="M2903" i="20" a="1"/>
  <c r="M2903" i="20"/>
  <c r="M2904" i="20" a="1"/>
  <c r="M2904" i="20" s="1"/>
  <c r="N2904" i="20" s="1"/>
  <c r="M2905" i="20" a="1"/>
  <c r="M2905" i="20" s="1"/>
  <c r="N2905" i="20" s="1"/>
  <c r="M2906" i="20" a="1"/>
  <c r="M2906" i="20" s="1"/>
  <c r="M2907" i="20" a="1"/>
  <c r="M2907" i="20"/>
  <c r="M2908" i="20" a="1"/>
  <c r="M2908" i="20" s="1"/>
  <c r="M2909" i="20" a="1"/>
  <c r="M2909" i="20" s="1"/>
  <c r="M2910" i="20" a="1"/>
  <c r="M2910" i="20" s="1"/>
  <c r="M2911" i="20" a="1"/>
  <c r="M2911" i="20" s="1"/>
  <c r="N2911" i="20" s="1"/>
  <c r="M2912" i="20" a="1"/>
  <c r="M2912" i="20"/>
  <c r="N2912" i="20" s="1"/>
  <c r="M2913" i="20" a="1"/>
  <c r="M2913" i="20" s="1"/>
  <c r="N2913" i="20" s="1"/>
  <c r="M2914" i="20" a="1"/>
  <c r="M2914" i="20" s="1"/>
  <c r="M2915" i="20" a="1"/>
  <c r="M2915" i="20"/>
  <c r="M2916" i="20" a="1"/>
  <c r="M2916" i="20" s="1"/>
  <c r="M2917" i="20" a="1"/>
  <c r="M2917" i="20" s="1"/>
  <c r="M2918" i="20" a="1"/>
  <c r="M2918" i="20" s="1"/>
  <c r="M2919" i="20" a="1"/>
  <c r="M2919" i="20" s="1"/>
  <c r="N2919" i="20" s="1"/>
  <c r="M2920" i="20" a="1"/>
  <c r="M2920" i="20" s="1"/>
  <c r="N2920" i="20" s="1"/>
  <c r="M2921" i="20" a="1"/>
  <c r="M2921" i="20"/>
  <c r="M2922" i="20" a="1"/>
  <c r="M2922" i="20" s="1"/>
  <c r="M2923" i="20" a="1"/>
  <c r="M2923" i="20"/>
  <c r="M2924" i="20" a="1"/>
  <c r="M2924" i="20" s="1"/>
  <c r="N2924" i="20" s="1"/>
  <c r="M2925" i="20" a="1"/>
  <c r="M2925" i="20" s="1"/>
  <c r="M2926" i="20" a="1"/>
  <c r="M2926" i="20" s="1"/>
  <c r="M2927" i="20" a="1"/>
  <c r="M2927" i="20"/>
  <c r="M2928" i="20" a="1"/>
  <c r="M2928" i="20"/>
  <c r="N2928" i="20" s="1"/>
  <c r="M2929" i="20" a="1"/>
  <c r="M2929" i="20" s="1"/>
  <c r="M2930" i="20" a="1"/>
  <c r="M2930" i="20" s="1"/>
  <c r="M2931" i="20" a="1"/>
  <c r="M2931" i="20" s="1"/>
  <c r="M2932" i="20" a="1"/>
  <c r="M2932" i="20" s="1"/>
  <c r="M2933" i="20" a="1"/>
  <c r="M2933" i="20"/>
  <c r="M2934" i="20" a="1"/>
  <c r="M2934" i="20" s="1"/>
  <c r="M2935" i="20" a="1"/>
  <c r="M2935" i="20"/>
  <c r="M2936" i="20" a="1"/>
  <c r="M2936" i="20" s="1"/>
  <c r="N2936" i="20" s="1"/>
  <c r="M2937" i="20" a="1"/>
  <c r="M2937" i="20"/>
  <c r="M2938" i="20" a="1"/>
  <c r="M2938" i="20" s="1"/>
  <c r="M2939" i="20" a="1"/>
  <c r="M2939" i="20" s="1"/>
  <c r="N2939" i="20" s="1"/>
  <c r="M2940" i="20" a="1"/>
  <c r="M2940" i="20" s="1"/>
  <c r="M2941" i="20" a="1"/>
  <c r="M2941" i="20" s="1"/>
  <c r="M2942" i="20" a="1"/>
  <c r="M2942" i="20" s="1"/>
  <c r="M2943" i="20" a="1"/>
  <c r="M2943" i="20"/>
  <c r="M2944" i="20" a="1"/>
  <c r="M2944" i="20"/>
  <c r="N2944" i="20" s="1"/>
  <c r="M2945" i="20" a="1"/>
  <c r="M2945" i="20"/>
  <c r="M2946" i="20" a="1"/>
  <c r="M2946" i="20" s="1"/>
  <c r="M2947" i="20" a="1"/>
  <c r="M2947" i="20" s="1"/>
  <c r="M2948" i="20" a="1"/>
  <c r="M2948" i="20" s="1"/>
  <c r="M2949" i="20" a="1"/>
  <c r="M2949" i="20" s="1"/>
  <c r="M2950" i="20" a="1"/>
  <c r="M2950" i="20" s="1"/>
  <c r="M2951" i="20" a="1"/>
  <c r="M2951" i="20" s="1"/>
  <c r="N2951" i="20" s="1"/>
  <c r="M2952" i="20" a="1"/>
  <c r="M2952" i="20" s="1"/>
  <c r="N2952" i="20" s="1"/>
  <c r="M2953" i="20" a="1"/>
  <c r="M2953" i="20" s="1"/>
  <c r="M2954" i="20" a="1"/>
  <c r="M2954" i="20" s="1"/>
  <c r="M2955" i="20" a="1"/>
  <c r="M2955" i="20"/>
  <c r="M2956" i="20" a="1"/>
  <c r="M2956" i="20" s="1"/>
  <c r="N2956" i="20" s="1"/>
  <c r="M2957" i="20" a="1"/>
  <c r="M2957" i="20" s="1"/>
  <c r="M2958" i="20" a="1"/>
  <c r="M2958" i="20" s="1"/>
  <c r="M2959" i="20" a="1"/>
  <c r="M2959" i="20" s="1"/>
  <c r="M2960" i="20" a="1"/>
  <c r="M2960" i="20"/>
  <c r="N2960" i="20" s="1"/>
  <c r="M2961" i="20" a="1"/>
  <c r="M2961" i="20" s="1"/>
  <c r="M2962" i="20" a="1"/>
  <c r="M2962" i="20" s="1"/>
  <c r="M2963" i="20" a="1"/>
  <c r="M2963" i="20"/>
  <c r="M2964" i="20" a="1"/>
  <c r="M2964" i="20" s="1"/>
  <c r="M2965" i="20" a="1"/>
  <c r="M2965" i="20"/>
  <c r="M2966" i="20" a="1"/>
  <c r="M2966" i="20" s="1"/>
  <c r="M2967" i="20" a="1"/>
  <c r="M2967" i="20"/>
  <c r="M2968" i="20" a="1"/>
  <c r="M2968" i="20"/>
  <c r="N2968" i="20" s="1"/>
  <c r="M2969" i="20" a="1"/>
  <c r="M2969" i="20" s="1"/>
  <c r="M2970" i="20" a="1"/>
  <c r="M2970" i="20" s="1"/>
  <c r="M2971" i="20" a="1"/>
  <c r="M2971" i="20"/>
  <c r="M2972" i="20" a="1"/>
  <c r="M2972" i="20" s="1"/>
  <c r="M2973" i="20" a="1"/>
  <c r="M2973" i="20" s="1"/>
  <c r="M2974" i="20" a="1"/>
  <c r="M2974" i="20" s="1"/>
  <c r="M2975" i="20" a="1"/>
  <c r="M2975" i="20" s="1"/>
  <c r="M2976" i="20" a="1"/>
  <c r="M2976" i="20"/>
  <c r="N2976" i="20" s="1"/>
  <c r="M2977" i="20" a="1"/>
  <c r="M2977" i="20"/>
  <c r="M2978" i="20" a="1"/>
  <c r="M2978" i="20" s="1"/>
  <c r="M2979" i="20" a="1"/>
  <c r="M2979" i="20" s="1"/>
  <c r="M2980" i="20" a="1"/>
  <c r="M2980" i="20" s="1"/>
  <c r="M2981" i="20" a="1"/>
  <c r="M2981" i="20" s="1"/>
  <c r="M2982" i="20" a="1"/>
  <c r="M2982" i="20" s="1"/>
  <c r="M2983" i="20" a="1"/>
  <c r="M2983" i="20"/>
  <c r="M2984" i="20" a="1"/>
  <c r="M2984" i="20" s="1"/>
  <c r="N2984" i="20" s="1"/>
  <c r="M2985" i="20" a="1"/>
  <c r="M2985" i="20" s="1"/>
  <c r="M2986" i="20" a="1"/>
  <c r="M2986" i="20" s="1"/>
  <c r="M2987" i="20" a="1"/>
  <c r="M2987" i="20"/>
  <c r="M2988" i="20" a="1"/>
  <c r="M2988" i="20" s="1"/>
  <c r="N2988" i="20" s="1"/>
  <c r="M2989" i="20" a="1"/>
  <c r="M2989" i="20" s="1"/>
  <c r="M2990" i="20" a="1"/>
  <c r="M2990" i="20" s="1"/>
  <c r="M2991" i="20" a="1"/>
  <c r="M2991" i="20" s="1"/>
  <c r="M2992" i="20" a="1"/>
  <c r="M2992" i="20"/>
  <c r="N2992" i="20" s="1"/>
  <c r="M2993" i="20" a="1"/>
  <c r="M2993" i="20" s="1"/>
  <c r="M2994" i="20" a="1"/>
  <c r="M2994" i="20" s="1"/>
  <c r="M2995" i="20" a="1"/>
  <c r="M2995" i="20"/>
  <c r="M2996" i="20" a="1"/>
  <c r="M2996" i="20" s="1"/>
  <c r="M2997" i="20" a="1"/>
  <c r="M2997" i="20" s="1"/>
  <c r="M2998" i="20" a="1"/>
  <c r="M2998" i="20" s="1"/>
  <c r="M2999" i="20" a="1"/>
  <c r="M2999" i="20" s="1"/>
  <c r="N2999" i="20" s="1"/>
  <c r="M3000" i="20" a="1"/>
  <c r="M3000" i="20" s="1"/>
  <c r="N3000" i="20" s="1"/>
  <c r="M3001" i="20" a="1"/>
  <c r="M3001" i="20" s="1"/>
  <c r="M3002" i="20" a="1"/>
  <c r="M3002" i="20" s="1"/>
  <c r="M3003" i="20" a="1"/>
  <c r="M3003" i="20" s="1"/>
  <c r="N3003" i="20" s="1"/>
  <c r="M3004" i="20" a="1"/>
  <c r="M3004" i="20" s="1"/>
  <c r="M3005" i="20" a="1"/>
  <c r="M3005" i="20" s="1"/>
  <c r="M3006" i="20" a="1"/>
  <c r="M3006" i="20" s="1"/>
  <c r="M3007" i="20" a="1"/>
  <c r="M3007" i="20" s="1"/>
  <c r="M3008" i="20" a="1"/>
  <c r="M3008" i="20"/>
  <c r="N3008" i="20" s="1"/>
  <c r="M3009" i="20" a="1"/>
  <c r="M3009" i="20" s="1"/>
  <c r="N3009" i="20" s="1"/>
  <c r="M3010" i="20" a="1"/>
  <c r="M3010" i="20" s="1"/>
  <c r="M3011" i="20" a="1"/>
  <c r="M3011" i="20"/>
  <c r="M3012" i="20" a="1"/>
  <c r="M3012" i="20" s="1"/>
  <c r="M3013" i="20" a="1"/>
  <c r="M3013" i="20" s="1"/>
  <c r="M3014" i="20" a="1"/>
  <c r="M3014" i="20" s="1"/>
  <c r="M3015" i="20" a="1"/>
  <c r="M3015" i="20" s="1"/>
  <c r="N3015" i="20" s="1"/>
  <c r="M3016" i="20" a="1"/>
  <c r="M3016" i="20" s="1"/>
  <c r="N3016" i="20" s="1"/>
  <c r="M3017" i="20" a="1"/>
  <c r="M3017" i="20"/>
  <c r="M3018" i="20" a="1"/>
  <c r="M3018" i="20" s="1"/>
  <c r="M3019" i="20" a="1"/>
  <c r="M3019" i="20"/>
  <c r="M3020" i="20" a="1"/>
  <c r="M3020" i="20" s="1"/>
  <c r="N3020" i="20" s="1"/>
  <c r="M3021" i="20" a="1"/>
  <c r="M3021" i="20" s="1"/>
  <c r="M3022" i="20" a="1"/>
  <c r="M3022" i="20" s="1"/>
  <c r="M3023" i="20" a="1"/>
  <c r="M3023" i="20"/>
  <c r="M3024" i="20" a="1"/>
  <c r="M3024" i="20" s="1"/>
  <c r="N3024" i="20" s="1"/>
  <c r="M3025" i="20" a="1"/>
  <c r="M3025" i="20" s="1"/>
  <c r="M3026" i="20" a="1"/>
  <c r="M3026" i="20" s="1"/>
  <c r="M3027" i="20" a="1"/>
  <c r="M3027" i="20" s="1"/>
  <c r="N3027" i="20" s="1"/>
  <c r="M3028" i="20" a="1"/>
  <c r="M3028" i="20" s="1"/>
  <c r="M3029" i="20" a="1"/>
  <c r="M3029" i="20" s="1"/>
  <c r="M3030" i="20" a="1"/>
  <c r="M3030" i="20" s="1"/>
  <c r="M3031" i="20" a="1"/>
  <c r="M3031" i="20"/>
  <c r="M3032" i="20" a="1"/>
  <c r="M3032" i="20"/>
  <c r="N3032" i="20" s="1"/>
  <c r="M3033" i="20" a="1"/>
  <c r="M3033" i="20"/>
  <c r="M3034" i="20" a="1"/>
  <c r="M3034" i="20" s="1"/>
  <c r="M3035" i="20" a="1"/>
  <c r="M3035" i="20"/>
  <c r="M3036" i="20" a="1"/>
  <c r="M3036" i="20" s="1"/>
  <c r="M3037" i="20" a="1"/>
  <c r="M3037" i="20" s="1"/>
  <c r="M3038" i="20" a="1"/>
  <c r="M3038" i="20" s="1"/>
  <c r="M3039" i="20" a="1"/>
  <c r="M3039" i="20"/>
  <c r="M3040" i="20" a="1"/>
  <c r="M3040" i="20" s="1"/>
  <c r="N3040" i="20" s="1"/>
  <c r="M3041" i="20" a="1"/>
  <c r="M3041" i="20" s="1"/>
  <c r="N3041" i="20" s="1"/>
  <c r="M3042" i="20" a="1"/>
  <c r="M3042" i="20" s="1"/>
  <c r="M3043" i="20" a="1"/>
  <c r="M3043" i="20"/>
  <c r="M3044" i="20" a="1"/>
  <c r="M3044" i="20" s="1"/>
  <c r="M3045" i="20" a="1"/>
  <c r="M3045" i="20" s="1"/>
  <c r="M3046" i="20" a="1"/>
  <c r="M3046" i="20" s="1"/>
  <c r="M3047" i="20" a="1"/>
  <c r="M3047" i="20" s="1"/>
  <c r="N3047" i="20" s="1"/>
  <c r="M3048" i="20" a="1"/>
  <c r="M3048" i="20" s="1"/>
  <c r="N3048" i="20" s="1"/>
  <c r="M3049" i="20" a="1"/>
  <c r="M3049" i="20"/>
  <c r="M3050" i="20" a="1"/>
  <c r="M3050" i="20" s="1"/>
  <c r="M3051" i="20" a="1"/>
  <c r="M3051" i="20" s="1"/>
  <c r="N2" i="20"/>
  <c r="N3" i="20"/>
  <c r="N6" i="20"/>
  <c r="N10" i="20"/>
  <c r="N12" i="20"/>
  <c r="N13" i="20"/>
  <c r="N14" i="20"/>
  <c r="N15" i="20"/>
  <c r="N19" i="20"/>
  <c r="N20" i="20"/>
  <c r="N21" i="20"/>
  <c r="N22" i="20"/>
  <c r="N25" i="20"/>
  <c r="N27" i="20"/>
  <c r="N29" i="20"/>
  <c r="N33" i="20"/>
  <c r="N34" i="20"/>
  <c r="N35" i="20"/>
  <c r="N37" i="20"/>
  <c r="N42" i="20"/>
  <c r="N43" i="20"/>
  <c r="N46" i="20"/>
  <c r="N47" i="20"/>
  <c r="N51" i="20"/>
  <c r="N52" i="20"/>
  <c r="N53" i="20"/>
  <c r="N57" i="20"/>
  <c r="N60" i="20"/>
  <c r="N61" i="20"/>
  <c r="N62" i="20"/>
  <c r="N65" i="20"/>
  <c r="N66" i="20"/>
  <c r="N67" i="20"/>
  <c r="N69" i="20"/>
  <c r="N75" i="20"/>
  <c r="N78" i="20"/>
  <c r="N79" i="20"/>
  <c r="N81" i="20"/>
  <c r="N83" i="20"/>
  <c r="N84" i="20"/>
  <c r="N90" i="20"/>
  <c r="N91" i="20"/>
  <c r="N93" i="20"/>
  <c r="N94" i="20"/>
  <c r="N97" i="20"/>
  <c r="N99" i="20"/>
  <c r="N102" i="20"/>
  <c r="N105" i="20"/>
  <c r="N106" i="20"/>
  <c r="N107" i="20"/>
  <c r="N110" i="20"/>
  <c r="N111" i="20"/>
  <c r="N115" i="20"/>
  <c r="N116" i="20"/>
  <c r="N117" i="20"/>
  <c r="N118" i="20"/>
  <c r="N121" i="20"/>
  <c r="N123" i="20"/>
  <c r="N124" i="20"/>
  <c r="N129" i="20"/>
  <c r="N130" i="20"/>
  <c r="N133" i="20"/>
  <c r="N134" i="20"/>
  <c r="N135" i="20"/>
  <c r="N138" i="20"/>
  <c r="N141" i="20"/>
  <c r="N143" i="20"/>
  <c r="N145" i="20"/>
  <c r="N146" i="20"/>
  <c r="N147" i="20"/>
  <c r="N148" i="20"/>
  <c r="N154" i="20"/>
  <c r="N155" i="20"/>
  <c r="N156" i="20"/>
  <c r="N158" i="20"/>
  <c r="N161" i="20"/>
  <c r="N162" i="20"/>
  <c r="N164" i="20"/>
  <c r="N167" i="20"/>
  <c r="N170" i="20"/>
  <c r="N171" i="20"/>
  <c r="N172" i="20"/>
  <c r="N173" i="20"/>
  <c r="N174" i="20"/>
  <c r="N175" i="20"/>
  <c r="N180" i="20"/>
  <c r="N181" i="20"/>
  <c r="N182" i="20"/>
  <c r="N185" i="20"/>
  <c r="N187" i="20"/>
  <c r="N188" i="20"/>
  <c r="N189" i="20"/>
  <c r="N193" i="20"/>
  <c r="N194" i="20"/>
  <c r="N195" i="20"/>
  <c r="N198" i="20"/>
  <c r="N199" i="20"/>
  <c r="N201" i="20"/>
  <c r="N203" i="20"/>
  <c r="N205" i="20"/>
  <c r="N207" i="20"/>
  <c r="N209" i="20"/>
  <c r="N211" i="20"/>
  <c r="N212" i="20"/>
  <c r="N213" i="20"/>
  <c r="N221" i="20"/>
  <c r="N222" i="20"/>
  <c r="N225" i="20"/>
  <c r="N226" i="20"/>
  <c r="N227" i="20"/>
  <c r="N228" i="20"/>
  <c r="N231" i="20"/>
  <c r="N233" i="20"/>
  <c r="N234" i="20"/>
  <c r="N235" i="20"/>
  <c r="N236" i="20"/>
  <c r="N237" i="20"/>
  <c r="N238" i="20"/>
  <c r="N239" i="20"/>
  <c r="N242" i="20"/>
  <c r="N243" i="20"/>
  <c r="N244" i="20"/>
  <c r="N246" i="20"/>
  <c r="N249" i="20"/>
  <c r="N250" i="20"/>
  <c r="N252" i="20"/>
  <c r="N254" i="20"/>
  <c r="N257" i="20"/>
  <c r="N258" i="20"/>
  <c r="N259" i="20"/>
  <c r="N262" i="20"/>
  <c r="N263" i="20"/>
  <c r="N267" i="20"/>
  <c r="N268" i="20"/>
  <c r="N270" i="20"/>
  <c r="N271" i="20"/>
  <c r="N273" i="20"/>
  <c r="N274" i="20"/>
  <c r="N275" i="20"/>
  <c r="N276" i="20"/>
  <c r="N279" i="20"/>
  <c r="N281" i="20"/>
  <c r="N282" i="20"/>
  <c r="N283" i="20"/>
  <c r="N285" i="20"/>
  <c r="N286" i="20"/>
  <c r="N287" i="20"/>
  <c r="N290" i="20"/>
  <c r="N291" i="20"/>
  <c r="N293" i="20"/>
  <c r="N294" i="20"/>
  <c r="N295" i="20"/>
  <c r="N297" i="20"/>
  <c r="N298" i="20"/>
  <c r="N299" i="20"/>
  <c r="N300" i="20"/>
  <c r="N302" i="20"/>
  <c r="N303" i="20"/>
  <c r="N307" i="20"/>
  <c r="N308" i="20"/>
  <c r="N309" i="20"/>
  <c r="N311" i="20"/>
  <c r="N313" i="20"/>
  <c r="N314" i="20"/>
  <c r="N315" i="20"/>
  <c r="N317" i="20"/>
  <c r="N318" i="20"/>
  <c r="N319" i="20"/>
  <c r="N322" i="20"/>
  <c r="N323" i="20"/>
  <c r="N325" i="20"/>
  <c r="N326" i="20"/>
  <c r="N327" i="20"/>
  <c r="N330" i="20"/>
  <c r="N331" i="20"/>
  <c r="N334" i="20"/>
  <c r="N335" i="20"/>
  <c r="N337" i="20"/>
  <c r="N339" i="20"/>
  <c r="N341" i="20"/>
  <c r="N342" i="20"/>
  <c r="N343" i="20"/>
  <c r="N345" i="20"/>
  <c r="N346" i="20"/>
  <c r="N347" i="20"/>
  <c r="N349" i="20"/>
  <c r="N351" i="20"/>
  <c r="N354" i="20"/>
  <c r="N355" i="20"/>
  <c r="N356" i="20"/>
  <c r="N357" i="20"/>
  <c r="N358" i="20"/>
  <c r="N359" i="20"/>
  <c r="N363" i="20"/>
  <c r="N364" i="20"/>
  <c r="N366" i="20"/>
  <c r="N367" i="20"/>
  <c r="N370" i="20"/>
  <c r="N371" i="20"/>
  <c r="N372" i="20"/>
  <c r="N374" i="20"/>
  <c r="N377" i="20"/>
  <c r="N379" i="20"/>
  <c r="N380" i="20"/>
  <c r="N381" i="20"/>
  <c r="N382" i="20"/>
  <c r="N383" i="20"/>
  <c r="N386" i="20"/>
  <c r="N389" i="20"/>
  <c r="N390" i="20"/>
  <c r="N391" i="20"/>
  <c r="N394" i="20"/>
  <c r="N395" i="20"/>
  <c r="N396" i="20"/>
  <c r="N398" i="20"/>
  <c r="N399" i="20"/>
  <c r="N401" i="20"/>
  <c r="N402" i="20"/>
  <c r="N403" i="20"/>
  <c r="N405" i="20"/>
  <c r="N407" i="20"/>
  <c r="N409" i="20"/>
  <c r="N411" i="20"/>
  <c r="N412" i="20"/>
  <c r="N413" i="20"/>
  <c r="N414" i="20"/>
  <c r="N417" i="20"/>
  <c r="N418" i="20"/>
  <c r="N419" i="20"/>
  <c r="N421" i="20"/>
  <c r="N422" i="20"/>
  <c r="N423" i="20"/>
  <c r="N426" i="20"/>
  <c r="N427" i="20"/>
  <c r="N429" i="20"/>
  <c r="N431" i="20"/>
  <c r="N435" i="20"/>
  <c r="N436" i="20"/>
  <c r="N437" i="20"/>
  <c r="N438" i="20"/>
  <c r="N439" i="20"/>
  <c r="N443" i="20"/>
  <c r="N444" i="20"/>
  <c r="N445" i="20"/>
  <c r="N446" i="20"/>
  <c r="N447" i="20"/>
  <c r="N449" i="20"/>
  <c r="N450" i="20"/>
  <c r="N451" i="20"/>
  <c r="N452" i="20"/>
  <c r="N453" i="20"/>
  <c r="N454" i="20"/>
  <c r="N455" i="20"/>
  <c r="N457" i="20"/>
  <c r="N458" i="20"/>
  <c r="N462" i="20"/>
  <c r="N463" i="20"/>
  <c r="N465" i="20"/>
  <c r="N466" i="20"/>
  <c r="N467" i="20"/>
  <c r="N468" i="20"/>
  <c r="N473" i="20"/>
  <c r="N474" i="20"/>
  <c r="N475" i="20"/>
  <c r="N476" i="20"/>
  <c r="N478" i="20"/>
  <c r="N479" i="20"/>
  <c r="N481" i="20"/>
  <c r="N482" i="20"/>
  <c r="N483" i="20"/>
  <c r="N486" i="20"/>
  <c r="N487" i="20"/>
  <c r="N491" i="20"/>
  <c r="N493" i="20"/>
  <c r="N494" i="20"/>
  <c r="N495" i="20"/>
  <c r="N499" i="20"/>
  <c r="N500" i="20"/>
  <c r="N501" i="20"/>
  <c r="N502" i="20"/>
  <c r="N503" i="20"/>
  <c r="N505" i="20"/>
  <c r="N507" i="20"/>
  <c r="N508" i="20"/>
  <c r="N509" i="20"/>
  <c r="N510" i="20"/>
  <c r="N511" i="20"/>
  <c r="N513" i="20"/>
  <c r="N515" i="20"/>
  <c r="N517" i="20"/>
  <c r="N518" i="20"/>
  <c r="N519" i="20"/>
  <c r="N522" i="20"/>
  <c r="N523" i="20"/>
  <c r="N524" i="20"/>
  <c r="N526" i="20"/>
  <c r="N527" i="20"/>
  <c r="N529" i="20"/>
  <c r="N530" i="20"/>
  <c r="N531" i="20"/>
  <c r="N532" i="20"/>
  <c r="N535" i="20"/>
  <c r="N537" i="20"/>
  <c r="N538" i="20"/>
  <c r="N539" i="20"/>
  <c r="N540" i="20"/>
  <c r="N541" i="20"/>
  <c r="N542" i="20"/>
  <c r="N543" i="20"/>
  <c r="N545" i="20"/>
  <c r="N546" i="20"/>
  <c r="N547" i="20"/>
  <c r="N548" i="20"/>
  <c r="N549" i="20"/>
  <c r="N551" i="20"/>
  <c r="N553" i="20"/>
  <c r="N554" i="20"/>
  <c r="N555" i="20"/>
  <c r="N557" i="20"/>
  <c r="N558" i="20"/>
  <c r="N559" i="20"/>
  <c r="N563" i="20"/>
  <c r="N564" i="20"/>
  <c r="N565" i="20"/>
  <c r="N567" i="20"/>
  <c r="N569" i="20"/>
  <c r="N571" i="20"/>
  <c r="N573" i="20"/>
  <c r="N575" i="20"/>
  <c r="N578" i="20"/>
  <c r="N579" i="20"/>
  <c r="N581" i="20"/>
  <c r="N582" i="20"/>
  <c r="N583" i="20"/>
  <c r="N586" i="20"/>
  <c r="N587" i="20"/>
  <c r="N590" i="20"/>
  <c r="N591" i="20"/>
  <c r="N593" i="20"/>
  <c r="N594" i="20"/>
  <c r="N595" i="20"/>
  <c r="N596" i="20"/>
  <c r="N597" i="20"/>
  <c r="N598" i="20"/>
  <c r="N599" i="20"/>
  <c r="N601" i="20"/>
  <c r="N602" i="20"/>
  <c r="N603" i="20"/>
  <c r="N604" i="20"/>
  <c r="N606" i="20"/>
  <c r="N607" i="20"/>
  <c r="N609" i="20"/>
  <c r="N610" i="20"/>
  <c r="N611" i="20"/>
  <c r="N612" i="20"/>
  <c r="N613" i="20"/>
  <c r="N614" i="20"/>
  <c r="N615" i="20"/>
  <c r="N617" i="20"/>
  <c r="N618" i="20"/>
  <c r="N619" i="20"/>
  <c r="N620" i="20"/>
  <c r="N621" i="20"/>
  <c r="N622" i="20"/>
  <c r="N623" i="20"/>
  <c r="N626" i="20"/>
  <c r="N627" i="20"/>
  <c r="N628" i="20"/>
  <c r="N629" i="20"/>
  <c r="N630" i="20"/>
  <c r="N633" i="20"/>
  <c r="N635" i="20"/>
  <c r="N636" i="20"/>
  <c r="N637" i="20"/>
  <c r="N638" i="20"/>
  <c r="N639" i="20"/>
  <c r="N641" i="20"/>
  <c r="N642" i="20"/>
  <c r="N644" i="20"/>
  <c r="N645" i="20"/>
  <c r="N646" i="20"/>
  <c r="N647" i="20"/>
  <c r="N649" i="20"/>
  <c r="N650" i="20"/>
  <c r="N651" i="20"/>
  <c r="N652" i="20"/>
  <c r="N653" i="20"/>
  <c r="N654" i="20"/>
  <c r="N655" i="20"/>
  <c r="N657" i="20"/>
  <c r="N658" i="20"/>
  <c r="N659" i="20"/>
  <c r="N660" i="20"/>
  <c r="N661" i="20"/>
  <c r="N662" i="20"/>
  <c r="N663" i="20"/>
  <c r="N665" i="20"/>
  <c r="N666" i="20"/>
  <c r="N667" i="20"/>
  <c r="N668" i="20"/>
  <c r="N669" i="20"/>
  <c r="N670" i="20"/>
  <c r="N671" i="20"/>
  <c r="N673" i="20"/>
  <c r="N674" i="20"/>
  <c r="N675" i="20"/>
  <c r="N676" i="20"/>
  <c r="N677" i="20"/>
  <c r="N678" i="20"/>
  <c r="N679" i="20"/>
  <c r="N681" i="20"/>
  <c r="N682" i="20"/>
  <c r="N683" i="20"/>
  <c r="N684" i="20"/>
  <c r="N685" i="20"/>
  <c r="N687" i="20"/>
  <c r="N690" i="20"/>
  <c r="N691" i="20"/>
  <c r="N692" i="20"/>
  <c r="N694" i="20"/>
  <c r="N695" i="20"/>
  <c r="N697" i="20"/>
  <c r="N699" i="20"/>
  <c r="N700" i="20"/>
  <c r="N701" i="20"/>
  <c r="N702" i="20"/>
  <c r="N703" i="20"/>
  <c r="N705" i="20"/>
  <c r="N706" i="20"/>
  <c r="N707" i="20"/>
  <c r="N708" i="20"/>
  <c r="N709" i="20"/>
  <c r="N710" i="20"/>
  <c r="N711" i="20"/>
  <c r="N713" i="20"/>
  <c r="N714" i="20"/>
  <c r="N715" i="20"/>
  <c r="N716" i="20"/>
  <c r="N717" i="20"/>
  <c r="N718" i="20"/>
  <c r="N719" i="20"/>
  <c r="N721" i="20"/>
  <c r="N722" i="20"/>
  <c r="N723" i="20"/>
  <c r="N724" i="20"/>
  <c r="N725" i="20"/>
  <c r="N726" i="20"/>
  <c r="N727" i="20"/>
  <c r="N729" i="20"/>
  <c r="N730" i="20"/>
  <c r="N731" i="20"/>
  <c r="N732" i="20"/>
  <c r="N733" i="20"/>
  <c r="N734" i="20"/>
  <c r="N735" i="20"/>
  <c r="N737" i="20"/>
  <c r="N738" i="20"/>
  <c r="N739" i="20"/>
  <c r="N740" i="20"/>
  <c r="N742" i="20"/>
  <c r="N743" i="20"/>
  <c r="N745" i="20"/>
  <c r="N747" i="20"/>
  <c r="N748" i="20"/>
  <c r="N749" i="20"/>
  <c r="N750" i="20"/>
  <c r="N751" i="20"/>
  <c r="N754" i="20"/>
  <c r="N755" i="20"/>
  <c r="N756" i="20"/>
  <c r="N758" i="20"/>
  <c r="N759" i="20"/>
  <c r="N761" i="20"/>
  <c r="N763" i="20"/>
  <c r="N764" i="20"/>
  <c r="N765" i="20"/>
  <c r="N766" i="20"/>
  <c r="N767" i="20"/>
  <c r="N769" i="20"/>
  <c r="N770" i="20"/>
  <c r="N771" i="20"/>
  <c r="N772" i="20"/>
  <c r="N773" i="20"/>
  <c r="N774" i="20"/>
  <c r="N775" i="20"/>
  <c r="N777" i="20"/>
  <c r="N778" i="20"/>
  <c r="N779" i="20"/>
  <c r="N780" i="20"/>
  <c r="N781" i="20"/>
  <c r="N782" i="20"/>
  <c r="N783" i="20"/>
  <c r="N785" i="20"/>
  <c r="N786" i="20"/>
  <c r="N787" i="20"/>
  <c r="N788" i="20"/>
  <c r="N790" i="20"/>
  <c r="N791" i="20"/>
  <c r="N793" i="20"/>
  <c r="N794" i="20"/>
  <c r="N795" i="20"/>
  <c r="N796" i="20"/>
  <c r="N797" i="20"/>
  <c r="N798" i="20"/>
  <c r="N799" i="20"/>
  <c r="N801" i="20"/>
  <c r="N802" i="20"/>
  <c r="N803" i="20"/>
  <c r="N804" i="20"/>
  <c r="N805" i="20"/>
  <c r="N806" i="20"/>
  <c r="N807" i="20"/>
  <c r="N809" i="20"/>
  <c r="N810" i="20"/>
  <c r="N811" i="20"/>
  <c r="N813" i="20"/>
  <c r="N814" i="20"/>
  <c r="N815" i="20"/>
  <c r="N818" i="20"/>
  <c r="N819" i="20"/>
  <c r="N820" i="20"/>
  <c r="N821" i="20"/>
  <c r="N822" i="20"/>
  <c r="N823" i="20"/>
  <c r="N825" i="20"/>
  <c r="N827" i="20"/>
  <c r="N829" i="20"/>
  <c r="N830" i="20"/>
  <c r="N831" i="20"/>
  <c r="N834" i="20"/>
  <c r="N835" i="20"/>
  <c r="N836" i="20"/>
  <c r="N837" i="20"/>
  <c r="N838" i="20"/>
  <c r="N839" i="20"/>
  <c r="N841" i="20"/>
  <c r="N842" i="20"/>
  <c r="N843" i="20"/>
  <c r="N845" i="20"/>
  <c r="N846" i="20"/>
  <c r="N847" i="20"/>
  <c r="N849" i="20"/>
  <c r="N850" i="20"/>
  <c r="N851" i="20"/>
  <c r="N852" i="20"/>
  <c r="N853" i="20"/>
  <c r="N854" i="20"/>
  <c r="N855" i="20"/>
  <c r="N857" i="20"/>
  <c r="N858" i="20"/>
  <c r="N859" i="20"/>
  <c r="N860" i="20"/>
  <c r="N861" i="20"/>
  <c r="N862" i="20"/>
  <c r="N863" i="20"/>
  <c r="N865" i="20"/>
  <c r="N866" i="20"/>
  <c r="N867" i="20"/>
  <c r="N869" i="20"/>
  <c r="N870" i="20"/>
  <c r="N871" i="20"/>
  <c r="N873" i="20"/>
  <c r="N874" i="20"/>
  <c r="N875" i="20"/>
  <c r="N876" i="20"/>
  <c r="N877" i="20"/>
  <c r="N878" i="20"/>
  <c r="N879" i="20"/>
  <c r="N882" i="20"/>
  <c r="N883" i="20"/>
  <c r="N884" i="20"/>
  <c r="N885" i="20"/>
  <c r="N889" i="20"/>
  <c r="N891" i="20"/>
  <c r="N892" i="20"/>
  <c r="N894" i="20"/>
  <c r="N895" i="20"/>
  <c r="N897" i="20"/>
  <c r="N898" i="20"/>
  <c r="N900" i="20"/>
  <c r="N901" i="20"/>
  <c r="N902" i="20"/>
  <c r="N903" i="20"/>
  <c r="N905" i="20"/>
  <c r="N906" i="20"/>
  <c r="N907" i="20"/>
  <c r="N908" i="20"/>
  <c r="N909" i="20"/>
  <c r="N910" i="20"/>
  <c r="N911" i="20"/>
  <c r="N913" i="20"/>
  <c r="N914" i="20"/>
  <c r="N915" i="20"/>
  <c r="N916" i="20"/>
  <c r="N917" i="20"/>
  <c r="N918" i="20"/>
  <c r="N919" i="20"/>
  <c r="N921" i="20"/>
  <c r="N923" i="20"/>
  <c r="N924" i="20"/>
  <c r="N925" i="20"/>
  <c r="N926" i="20"/>
  <c r="N927" i="20"/>
  <c r="N929" i="20"/>
  <c r="N930" i="20"/>
  <c r="N931" i="20"/>
  <c r="N932" i="20"/>
  <c r="N933" i="20"/>
  <c r="N934" i="20"/>
  <c r="N935" i="20"/>
  <c r="N937" i="20"/>
  <c r="N938" i="20"/>
  <c r="N939" i="20"/>
  <c r="N940" i="20"/>
  <c r="N943" i="20"/>
  <c r="N946" i="20"/>
  <c r="N947" i="20"/>
  <c r="N949" i="20"/>
  <c r="N950" i="20"/>
  <c r="N951" i="20"/>
  <c r="N953" i="20"/>
  <c r="N955" i="20"/>
  <c r="N956" i="20"/>
  <c r="N957" i="20"/>
  <c r="N958" i="20"/>
  <c r="N959" i="20"/>
  <c r="N961" i="20"/>
  <c r="N962" i="20"/>
  <c r="N963" i="20"/>
  <c r="N964" i="20"/>
  <c r="N965" i="20"/>
  <c r="N967" i="20"/>
  <c r="N969" i="20"/>
  <c r="N970" i="20"/>
  <c r="N971" i="20"/>
  <c r="N973" i="20"/>
  <c r="N974" i="20"/>
  <c r="N975" i="20"/>
  <c r="N977" i="20"/>
  <c r="N979" i="20"/>
  <c r="N980" i="20"/>
  <c r="N981" i="20"/>
  <c r="N982" i="20"/>
  <c r="N983" i="20"/>
  <c r="N985" i="20"/>
  <c r="N986" i="20"/>
  <c r="N987" i="20"/>
  <c r="N988" i="20"/>
  <c r="N989" i="20"/>
  <c r="N990" i="20"/>
  <c r="N991" i="20"/>
  <c r="N993" i="20"/>
  <c r="N994" i="20"/>
  <c r="N995" i="20"/>
  <c r="N996" i="20"/>
  <c r="N997" i="20"/>
  <c r="N998" i="20"/>
  <c r="N999" i="20"/>
  <c r="N1001" i="20"/>
  <c r="N1002" i="20"/>
  <c r="N1003" i="20"/>
  <c r="N1004" i="20"/>
  <c r="N1005" i="20"/>
  <c r="N1006" i="20"/>
  <c r="N1007" i="20"/>
  <c r="N1010" i="20"/>
  <c r="N1011" i="20"/>
  <c r="N1012" i="20"/>
  <c r="N1013" i="20"/>
  <c r="N1014" i="20"/>
  <c r="N1015" i="20"/>
  <c r="N1017" i="20"/>
  <c r="N1019" i="20"/>
  <c r="N1020" i="20"/>
  <c r="N1021" i="20"/>
  <c r="N1022" i="20"/>
  <c r="N1023" i="20"/>
  <c r="N1025" i="20"/>
  <c r="N1026" i="20"/>
  <c r="N1027" i="20"/>
  <c r="N1028" i="20"/>
  <c r="N1029" i="20"/>
  <c r="N1030" i="20"/>
  <c r="N1031" i="20"/>
  <c r="N1033" i="20"/>
  <c r="N1034" i="20"/>
  <c r="N1035" i="20"/>
  <c r="N1036" i="20"/>
  <c r="N1037" i="20"/>
  <c r="N1038" i="20"/>
  <c r="N1039" i="20"/>
  <c r="N1041" i="20"/>
  <c r="N1042" i="20"/>
  <c r="N1043" i="20"/>
  <c r="N1044" i="20"/>
  <c r="N1046" i="20"/>
  <c r="N1047" i="20"/>
  <c r="N1049" i="20"/>
  <c r="N1050" i="20"/>
  <c r="N1051" i="20"/>
  <c r="N1052" i="20"/>
  <c r="N1053" i="20"/>
  <c r="N1054" i="20"/>
  <c r="N1055" i="20"/>
  <c r="N1057" i="20"/>
  <c r="N1058" i="20"/>
  <c r="N1059" i="20"/>
  <c r="N1060" i="20"/>
  <c r="N1061" i="20"/>
  <c r="N1062" i="20"/>
  <c r="N1063" i="20"/>
  <c r="N1065" i="20"/>
  <c r="N1066" i="20"/>
  <c r="N1067" i="20"/>
  <c r="N1069" i="20"/>
  <c r="N1070" i="20"/>
  <c r="N1071" i="20"/>
  <c r="N1074" i="20"/>
  <c r="N1075" i="20"/>
  <c r="N1076" i="20"/>
  <c r="N1077" i="20"/>
  <c r="N1078" i="20"/>
  <c r="N1079" i="20"/>
  <c r="N1081" i="20"/>
  <c r="N1083" i="20"/>
  <c r="N1084" i="20"/>
  <c r="N1085" i="20"/>
  <c r="N1087" i="20"/>
  <c r="N1089" i="20"/>
  <c r="N1090" i="20"/>
  <c r="N1091" i="20"/>
  <c r="N1092" i="20"/>
  <c r="N1093" i="20"/>
  <c r="N1094" i="20"/>
  <c r="N1095" i="20"/>
  <c r="N1097" i="20"/>
  <c r="N1098" i="20"/>
  <c r="N1099" i="20"/>
  <c r="N1101" i="20"/>
  <c r="N1102" i="20"/>
  <c r="N1103" i="20"/>
  <c r="N1105" i="20"/>
  <c r="N1106" i="20"/>
  <c r="N1107" i="20"/>
  <c r="N1108" i="20"/>
  <c r="N1109" i="20"/>
  <c r="N1110" i="20"/>
  <c r="N1111" i="20"/>
  <c r="N1113" i="20"/>
  <c r="N1114" i="20"/>
  <c r="N1115" i="20"/>
  <c r="N1116" i="20"/>
  <c r="N1117" i="20"/>
  <c r="N1118" i="20"/>
  <c r="N1119" i="20"/>
  <c r="N1121" i="20"/>
  <c r="N1122" i="20"/>
  <c r="N1123" i="20"/>
  <c r="N1124" i="20"/>
  <c r="N1125" i="20"/>
  <c r="N1126" i="20"/>
  <c r="N1127" i="20"/>
  <c r="N1129" i="20"/>
  <c r="N1130" i="20"/>
  <c r="N1131" i="20"/>
  <c r="N1132" i="20"/>
  <c r="N1133" i="20"/>
  <c r="N1134" i="20"/>
  <c r="N1135" i="20"/>
  <c r="N1138" i="20"/>
  <c r="N1139" i="20"/>
  <c r="N1140" i="20"/>
  <c r="N1141" i="20"/>
  <c r="N1142" i="20"/>
  <c r="N1143" i="20"/>
  <c r="N1145" i="20"/>
  <c r="N1147" i="20"/>
  <c r="N1148" i="20"/>
  <c r="N1149" i="20"/>
  <c r="N1151" i="20"/>
  <c r="N1153" i="20"/>
  <c r="N1154" i="20"/>
  <c r="N1155" i="20"/>
  <c r="N1157" i="20"/>
  <c r="N1158" i="20"/>
  <c r="N1159" i="20"/>
  <c r="N1161" i="20"/>
  <c r="N1162" i="20"/>
  <c r="N1163" i="20"/>
  <c r="N1165" i="20"/>
  <c r="N1166" i="20"/>
  <c r="N1167" i="20"/>
  <c r="N1169" i="20"/>
  <c r="N1170" i="20"/>
  <c r="N1171" i="20"/>
  <c r="N1172" i="20"/>
  <c r="N1173" i="20"/>
  <c r="N1174" i="20"/>
  <c r="N1175" i="20"/>
  <c r="N1177" i="20"/>
  <c r="N1178" i="20"/>
  <c r="N1179" i="20"/>
  <c r="N1180" i="20"/>
  <c r="N1181" i="20"/>
  <c r="N1183" i="20"/>
  <c r="N1185" i="20"/>
  <c r="N1186" i="20"/>
  <c r="N1187" i="20"/>
  <c r="N1188" i="20"/>
  <c r="N1189" i="20"/>
  <c r="N1190" i="20"/>
  <c r="N1191" i="20"/>
  <c r="N1193" i="20"/>
  <c r="N1194" i="20"/>
  <c r="N1195" i="20"/>
  <c r="N1196" i="20"/>
  <c r="N1197" i="20"/>
  <c r="N1198" i="20"/>
  <c r="N1199" i="20"/>
  <c r="N1202" i="20"/>
  <c r="N1203" i="20"/>
  <c r="N1204" i="20"/>
  <c r="N1205" i="20"/>
  <c r="N1206" i="20"/>
  <c r="N1207" i="20"/>
  <c r="N1209" i="20"/>
  <c r="N1210" i="20"/>
  <c r="N1211" i="20"/>
  <c r="N1212" i="20"/>
  <c r="N1213" i="20"/>
  <c r="N1214" i="20"/>
  <c r="N1215" i="20"/>
  <c r="N1217" i="20"/>
  <c r="N1218" i="20"/>
  <c r="N1219" i="20"/>
  <c r="N1220" i="20"/>
  <c r="N1221" i="20"/>
  <c r="N1222" i="20"/>
  <c r="N1223" i="20"/>
  <c r="N1225" i="20"/>
  <c r="N1226" i="20"/>
  <c r="N1227" i="20"/>
  <c r="N1229" i="20"/>
  <c r="N1230" i="20"/>
  <c r="N1231" i="20"/>
  <c r="N1233" i="20"/>
  <c r="N1234" i="20"/>
  <c r="N1235" i="20"/>
  <c r="N1236" i="20"/>
  <c r="N1237" i="20"/>
  <c r="N1238" i="20"/>
  <c r="N1239" i="20"/>
  <c r="N1241" i="20"/>
  <c r="N1242" i="20"/>
  <c r="N1243" i="20"/>
  <c r="N1244" i="20"/>
  <c r="N1246" i="20"/>
  <c r="N1247" i="20"/>
  <c r="N1249" i="20"/>
  <c r="N1251" i="20"/>
  <c r="N1252" i="20"/>
  <c r="N1253" i="20"/>
  <c r="N1254" i="20"/>
  <c r="N1255" i="20"/>
  <c r="N1257" i="20"/>
  <c r="N1258" i="20"/>
  <c r="N1259" i="20"/>
  <c r="N1260" i="20"/>
  <c r="N1261" i="20"/>
  <c r="N1262" i="20"/>
  <c r="N1263" i="20"/>
  <c r="N1266" i="20"/>
  <c r="N1267" i="20"/>
  <c r="N1268" i="20"/>
  <c r="N1269" i="20"/>
  <c r="N1271" i="20"/>
  <c r="N1273" i="20"/>
  <c r="N1275" i="20"/>
  <c r="N1276" i="20"/>
  <c r="N1278" i="20"/>
  <c r="N1279" i="20"/>
  <c r="N1281" i="20"/>
  <c r="N1282" i="20"/>
  <c r="N1283" i="20"/>
  <c r="N1284" i="20"/>
  <c r="N1285" i="20"/>
  <c r="N1286" i="20"/>
  <c r="N1287" i="20"/>
  <c r="N1289" i="20"/>
  <c r="N1290" i="20"/>
  <c r="N1291" i="20"/>
  <c r="N1293" i="20"/>
  <c r="N1294" i="20"/>
  <c r="N1295" i="20"/>
  <c r="N1297" i="20"/>
  <c r="N1298" i="20"/>
  <c r="N1299" i="20"/>
  <c r="N1300" i="20"/>
  <c r="N1301" i="20"/>
  <c r="N1302" i="20"/>
  <c r="N1303" i="20"/>
  <c r="N1305" i="20"/>
  <c r="N1306" i="20"/>
  <c r="N1307" i="20"/>
  <c r="N1308" i="20"/>
  <c r="N1309" i="20"/>
  <c r="N1311" i="20"/>
  <c r="N1313" i="20"/>
  <c r="N1314" i="20"/>
  <c r="N1315" i="20"/>
  <c r="N1316" i="20"/>
  <c r="N1317" i="20"/>
  <c r="N1318" i="20"/>
  <c r="N1319" i="20"/>
  <c r="N1321" i="20"/>
  <c r="N1322" i="20"/>
  <c r="N1323" i="20"/>
  <c r="N1324" i="20"/>
  <c r="N1325" i="20"/>
  <c r="N1326" i="20"/>
  <c r="N1327" i="20"/>
  <c r="N1330" i="20"/>
  <c r="N1331" i="20"/>
  <c r="N1332" i="20"/>
  <c r="N1333" i="20"/>
  <c r="N1334" i="20"/>
  <c r="N1335" i="20"/>
  <c r="N1337" i="20"/>
  <c r="N1338" i="20"/>
  <c r="N1339" i="20"/>
  <c r="N1340" i="20"/>
  <c r="N1341" i="20"/>
  <c r="N1342" i="20"/>
  <c r="N1343" i="20"/>
  <c r="N1345" i="20"/>
  <c r="N1346" i="20"/>
  <c r="N1347" i="20"/>
  <c r="N1348" i="20"/>
  <c r="N1349" i="20"/>
  <c r="N1350" i="20"/>
  <c r="N1351" i="20"/>
  <c r="N1353" i="20"/>
  <c r="N1354" i="20"/>
  <c r="N1355" i="20"/>
  <c r="N1356" i="20"/>
  <c r="N1357" i="20"/>
  <c r="N1358" i="20"/>
  <c r="N1359" i="20"/>
  <c r="N1361" i="20"/>
  <c r="N1362" i="20"/>
  <c r="N1363" i="20"/>
  <c r="N1364" i="20"/>
  <c r="N1365" i="20"/>
  <c r="N1366" i="20"/>
  <c r="N1367" i="20"/>
  <c r="N1369" i="20"/>
  <c r="N1370" i="20"/>
  <c r="N1371" i="20"/>
  <c r="N1372" i="20"/>
  <c r="N1373" i="20"/>
  <c r="N1374" i="20"/>
  <c r="N1375" i="20"/>
  <c r="N1377" i="20"/>
  <c r="N1378" i="20"/>
  <c r="N1379" i="20"/>
  <c r="N1380" i="20"/>
  <c r="N1381" i="20"/>
  <c r="N1382" i="20"/>
  <c r="N1383" i="20"/>
  <c r="N1385" i="20"/>
  <c r="N1386" i="20"/>
  <c r="N1387" i="20"/>
  <c r="N1388" i="20"/>
  <c r="N1389" i="20"/>
  <c r="N1390" i="20"/>
  <c r="N1391" i="20"/>
  <c r="N1393" i="20"/>
  <c r="N1394" i="20"/>
  <c r="N1395" i="20"/>
  <c r="N1396" i="20"/>
  <c r="N1397" i="20"/>
  <c r="N1398" i="20"/>
  <c r="N1399" i="20"/>
  <c r="N1401" i="20"/>
  <c r="N1402" i="20"/>
  <c r="N1403" i="20"/>
  <c r="N1404" i="20"/>
  <c r="N1405" i="20"/>
  <c r="N1406" i="20"/>
  <c r="N1407" i="20"/>
  <c r="N1409" i="20"/>
  <c r="N1411" i="20"/>
  <c r="N1412" i="20"/>
  <c r="N1413" i="20"/>
  <c r="N1414" i="20"/>
  <c r="N1415" i="20"/>
  <c r="N1417" i="20"/>
  <c r="N1418" i="20"/>
  <c r="N1419" i="20"/>
  <c r="N1420" i="20"/>
  <c r="N1421" i="20"/>
  <c r="N1422" i="20"/>
  <c r="N1423" i="20"/>
  <c r="N1425" i="20"/>
  <c r="N1426" i="20"/>
  <c r="N1427" i="20"/>
  <c r="N1428" i="20"/>
  <c r="N1430" i="20"/>
  <c r="N1431" i="20"/>
  <c r="N1433" i="20"/>
  <c r="N1434" i="20"/>
  <c r="N1435" i="20"/>
  <c r="N1436" i="20"/>
  <c r="N1437" i="20"/>
  <c r="N1438" i="20"/>
  <c r="N1439" i="20"/>
  <c r="N1441" i="20"/>
  <c r="N1442" i="20"/>
  <c r="N1443" i="20"/>
  <c r="N1444" i="20"/>
  <c r="N1445" i="20"/>
  <c r="N1446" i="20"/>
  <c r="N1447" i="20"/>
  <c r="N1449" i="20"/>
  <c r="N1450" i="20"/>
  <c r="N1451" i="20"/>
  <c r="N1452" i="20"/>
  <c r="N1453" i="20"/>
  <c r="N1454" i="20"/>
  <c r="N1455" i="20"/>
  <c r="N1457" i="20"/>
  <c r="N1458" i="20"/>
  <c r="N1459" i="20"/>
  <c r="N1460" i="20"/>
  <c r="N1461" i="20"/>
  <c r="N1462" i="20"/>
  <c r="N1463" i="20"/>
  <c r="N1465" i="20"/>
  <c r="N1466" i="20"/>
  <c r="N1467" i="20"/>
  <c r="N1468" i="20"/>
  <c r="N1469" i="20"/>
  <c r="N1470" i="20"/>
  <c r="N1471" i="20"/>
  <c r="N1473" i="20"/>
  <c r="N1474" i="20"/>
  <c r="N1475" i="20"/>
  <c r="N1476" i="20"/>
  <c r="N1477" i="20"/>
  <c r="N1479" i="20"/>
  <c r="N1481" i="20"/>
  <c r="N1482" i="20"/>
  <c r="N1483" i="20"/>
  <c r="N1484" i="20"/>
  <c r="N1485" i="20"/>
  <c r="N1486" i="20"/>
  <c r="N1487" i="20"/>
  <c r="N1489" i="20"/>
  <c r="N1490" i="20"/>
  <c r="N1491" i="20"/>
  <c r="N1493" i="20"/>
  <c r="N1494" i="20"/>
  <c r="N1495" i="20"/>
  <c r="N1497" i="20"/>
  <c r="N1498" i="20"/>
  <c r="N1499" i="20"/>
  <c r="N1500" i="20"/>
  <c r="N1501" i="20"/>
  <c r="N1502" i="20"/>
  <c r="N1503" i="20"/>
  <c r="N1505" i="20"/>
  <c r="N1506" i="20"/>
  <c r="N1507" i="20"/>
  <c r="N1508" i="20"/>
  <c r="N1509" i="20"/>
  <c r="N1510" i="20"/>
  <c r="N1511" i="20"/>
  <c r="N1513" i="20"/>
  <c r="N1514" i="20"/>
  <c r="N1515" i="20"/>
  <c r="N1516" i="20"/>
  <c r="N1517" i="20"/>
  <c r="N1518" i="20"/>
  <c r="N1519" i="20"/>
  <c r="N1521" i="20"/>
  <c r="N1522" i="20"/>
  <c r="N1523" i="20"/>
  <c r="N1524" i="20"/>
  <c r="N1525" i="20"/>
  <c r="N1526" i="20"/>
  <c r="N1527" i="20"/>
  <c r="N1529" i="20"/>
  <c r="N1530" i="20"/>
  <c r="N1531" i="20"/>
  <c r="N1532" i="20"/>
  <c r="N1533" i="20"/>
  <c r="N1534" i="20"/>
  <c r="N1535" i="20"/>
  <c r="N1537" i="20"/>
  <c r="N1538" i="20"/>
  <c r="N1539" i="20"/>
  <c r="N1540" i="20"/>
  <c r="N1541" i="20"/>
  <c r="N1542" i="20"/>
  <c r="N1543" i="20"/>
  <c r="N1545" i="20"/>
  <c r="N1546" i="20"/>
  <c r="N1547" i="20"/>
  <c r="N1548" i="20"/>
  <c r="N1549" i="20"/>
  <c r="N1550" i="20"/>
  <c r="N1551" i="20"/>
  <c r="N1553" i="20"/>
  <c r="N1554" i="20"/>
  <c r="N1555" i="20"/>
  <c r="N1556" i="20"/>
  <c r="N1557" i="20"/>
  <c r="N1558" i="20"/>
  <c r="N1559" i="20"/>
  <c r="N1561" i="20"/>
  <c r="N1562" i="20"/>
  <c r="N1563" i="20"/>
  <c r="N1564" i="20"/>
  <c r="N1565" i="20"/>
  <c r="N1566" i="20"/>
  <c r="N1567" i="20"/>
  <c r="N1569" i="20"/>
  <c r="N1570" i="20"/>
  <c r="N1571" i="20"/>
  <c r="N1572" i="20"/>
  <c r="N1573" i="20"/>
  <c r="N1574" i="20"/>
  <c r="N1575" i="20"/>
  <c r="N1577" i="20"/>
  <c r="N1578" i="20"/>
  <c r="N1579" i="20"/>
  <c r="N1580" i="20"/>
  <c r="N1581" i="20"/>
  <c r="N1582" i="20"/>
  <c r="N1583" i="20"/>
  <c r="N1585" i="20"/>
  <c r="N1586" i="20"/>
  <c r="N1587" i="20"/>
  <c r="N1588" i="20"/>
  <c r="N1589" i="20"/>
  <c r="N1590" i="20"/>
  <c r="N1591" i="20"/>
  <c r="N1593" i="20"/>
  <c r="N1594" i="20"/>
  <c r="N1595" i="20"/>
  <c r="N1596" i="20"/>
  <c r="N1597" i="20"/>
  <c r="N1598" i="20"/>
  <c r="N1599" i="20"/>
  <c r="N1601" i="20"/>
  <c r="N1602" i="20"/>
  <c r="N1603" i="20"/>
  <c r="N1604" i="20"/>
  <c r="N1605" i="20"/>
  <c r="N1606" i="20"/>
  <c r="N1607" i="20"/>
  <c r="N1609" i="20"/>
  <c r="N1610" i="20"/>
  <c r="N1611" i="20"/>
  <c r="N1612" i="20"/>
  <c r="N1613" i="20"/>
  <c r="N1614" i="20"/>
  <c r="N1615" i="20"/>
  <c r="N1617" i="20"/>
  <c r="N1618" i="20"/>
  <c r="N1619" i="20"/>
  <c r="N1620" i="20"/>
  <c r="N1621" i="20"/>
  <c r="N1622" i="20"/>
  <c r="N1623" i="20"/>
  <c r="N1625" i="20"/>
  <c r="N1626" i="20"/>
  <c r="N1628" i="20"/>
  <c r="N1629" i="20"/>
  <c r="N1630" i="20"/>
  <c r="N1631" i="20"/>
  <c r="N1634" i="20"/>
  <c r="N1635" i="20"/>
  <c r="N1636" i="20"/>
  <c r="N1637" i="20"/>
  <c r="N1638" i="20"/>
  <c r="N1641" i="20"/>
  <c r="N1642" i="20"/>
  <c r="N1643" i="20"/>
  <c r="N1645" i="20"/>
  <c r="N1646" i="20"/>
  <c r="N1647" i="20"/>
  <c r="N1649" i="20"/>
  <c r="N1650" i="20"/>
  <c r="N1652" i="20"/>
  <c r="N1653" i="20"/>
  <c r="N1654" i="20"/>
  <c r="N1657" i="20"/>
  <c r="N1658" i="20"/>
  <c r="N1659" i="20"/>
  <c r="N1660" i="20"/>
  <c r="N1661" i="20"/>
  <c r="N1662" i="20"/>
  <c r="N1663" i="20"/>
  <c r="N1665" i="20"/>
  <c r="N1666" i="20"/>
  <c r="N1667" i="20"/>
  <c r="N1668" i="20"/>
  <c r="N1669" i="20"/>
  <c r="N1670" i="20"/>
  <c r="N1671" i="20"/>
  <c r="N1673" i="20"/>
  <c r="N1674" i="20"/>
  <c r="N1675" i="20"/>
  <c r="N1676" i="20"/>
  <c r="N1677" i="20"/>
  <c r="N1678" i="20"/>
  <c r="N1679" i="20"/>
  <c r="N1681" i="20"/>
  <c r="N1682" i="20"/>
  <c r="N1683" i="20"/>
  <c r="N1684" i="20"/>
  <c r="N1685" i="20"/>
  <c r="N1686" i="20"/>
  <c r="N1687" i="20"/>
  <c r="N1689" i="20"/>
  <c r="N1690" i="20"/>
  <c r="N1691" i="20"/>
  <c r="N1692" i="20"/>
  <c r="N1693" i="20"/>
  <c r="N1694" i="20"/>
  <c r="N1695" i="20"/>
  <c r="N1697" i="20"/>
  <c r="N1698" i="20"/>
  <c r="N1699" i="20"/>
  <c r="N1700" i="20"/>
  <c r="N1701" i="20"/>
  <c r="N1702" i="20"/>
  <c r="N1703" i="20"/>
  <c r="N1705" i="20"/>
  <c r="N1706" i="20"/>
  <c r="N1709" i="20"/>
  <c r="N1710" i="20"/>
  <c r="N1711" i="20"/>
  <c r="N1713" i="20"/>
  <c r="N1714" i="20"/>
  <c r="N1715" i="20"/>
  <c r="N1716" i="20"/>
  <c r="N1717" i="20"/>
  <c r="N1718" i="20"/>
  <c r="N1719" i="20"/>
  <c r="N1721" i="20"/>
  <c r="N1722" i="20"/>
  <c r="N1723" i="20"/>
  <c r="N1724" i="20"/>
  <c r="N1725" i="20"/>
  <c r="N1726" i="20"/>
  <c r="N1727" i="20"/>
  <c r="N1730" i="20"/>
  <c r="N1731" i="20"/>
  <c r="N1732" i="20"/>
  <c r="N1733" i="20"/>
  <c r="N1734" i="20"/>
  <c r="N1737" i="20"/>
  <c r="N1738" i="20"/>
  <c r="N1739" i="20"/>
  <c r="N1740" i="20"/>
  <c r="N1741" i="20"/>
  <c r="N1742" i="20"/>
  <c r="N1743" i="20"/>
  <c r="N1745" i="20"/>
  <c r="N1746" i="20"/>
  <c r="N1747" i="20"/>
  <c r="N1748" i="20"/>
  <c r="N1749" i="20"/>
  <c r="N1750" i="20"/>
  <c r="N1751" i="20"/>
  <c r="N1753" i="20"/>
  <c r="N1754" i="20"/>
  <c r="N1755" i="20"/>
  <c r="N1756" i="20"/>
  <c r="N1757" i="20"/>
  <c r="N1758" i="20"/>
  <c r="N1759" i="20"/>
  <c r="N1761" i="20"/>
  <c r="N1762" i="20"/>
  <c r="N1764" i="20"/>
  <c r="N1765" i="20"/>
  <c r="N1766" i="20"/>
  <c r="N1767" i="20"/>
  <c r="N1769" i="20"/>
  <c r="N1770" i="20"/>
  <c r="N1771" i="20"/>
  <c r="N1772" i="20"/>
  <c r="N1773" i="20"/>
  <c r="N1774" i="20"/>
  <c r="N1775" i="20"/>
  <c r="N1777" i="20"/>
  <c r="N1778" i="20"/>
  <c r="N1779" i="20"/>
  <c r="N1780" i="20"/>
  <c r="N1781" i="20"/>
  <c r="N1782" i="20"/>
  <c r="N1783" i="20"/>
  <c r="N1785" i="20"/>
  <c r="N1786" i="20"/>
  <c r="N1788" i="20"/>
  <c r="N1789" i="20"/>
  <c r="N1790" i="20"/>
  <c r="N1791" i="20"/>
  <c r="N1794" i="20"/>
  <c r="N1795" i="20"/>
  <c r="N1796" i="20"/>
  <c r="N1797" i="20"/>
  <c r="N1798" i="20"/>
  <c r="N1799" i="20"/>
  <c r="N1801" i="20"/>
  <c r="N1802" i="20"/>
  <c r="N1803" i="20"/>
  <c r="N1805" i="20"/>
  <c r="N1806" i="20"/>
  <c r="N1807" i="20"/>
  <c r="N1809" i="20"/>
  <c r="N1810" i="20"/>
  <c r="N1811" i="20"/>
  <c r="N1812" i="20"/>
  <c r="N1813" i="20"/>
  <c r="N1814" i="20"/>
  <c r="N1815" i="20"/>
  <c r="N1817" i="20"/>
  <c r="N1818" i="20"/>
  <c r="N1819" i="20"/>
  <c r="N1820" i="20"/>
  <c r="N1821" i="20"/>
  <c r="N1822" i="20"/>
  <c r="N1823" i="20"/>
  <c r="N1825" i="20"/>
  <c r="N1826" i="20"/>
  <c r="N1827" i="20"/>
  <c r="N1828" i="20"/>
  <c r="N1829" i="20"/>
  <c r="N1830" i="20"/>
  <c r="N1831" i="20"/>
  <c r="N1833" i="20"/>
  <c r="N1834" i="20"/>
  <c r="N1835" i="20"/>
  <c r="N1836" i="20"/>
  <c r="N1837" i="20"/>
  <c r="N1838" i="20"/>
  <c r="N1839" i="20"/>
  <c r="N1841" i="20"/>
  <c r="N1842" i="20"/>
  <c r="N1844" i="20"/>
  <c r="N1845" i="20"/>
  <c r="N1846" i="20"/>
  <c r="N1847" i="20"/>
  <c r="N1849" i="20"/>
  <c r="N1850" i="20"/>
  <c r="N1851" i="20"/>
  <c r="N1852" i="20"/>
  <c r="N1853" i="20"/>
  <c r="N1854" i="20"/>
  <c r="N1855" i="20"/>
  <c r="N1857" i="20"/>
  <c r="N1858" i="20"/>
  <c r="N1859" i="20"/>
  <c r="N1860" i="20"/>
  <c r="N1861" i="20"/>
  <c r="N1862" i="20"/>
  <c r="N1863" i="20"/>
  <c r="N1865" i="20"/>
  <c r="N1866" i="20"/>
  <c r="N1867" i="20"/>
  <c r="N1868" i="20"/>
  <c r="N1869" i="20"/>
  <c r="N1870" i="20"/>
  <c r="N1871" i="20"/>
  <c r="N1873" i="20"/>
  <c r="N1874" i="20"/>
  <c r="N1875" i="20"/>
  <c r="N1876" i="20"/>
  <c r="N1877" i="20"/>
  <c r="N1878" i="20"/>
  <c r="N1879" i="20"/>
  <c r="N1881" i="20"/>
  <c r="N1882" i="20"/>
  <c r="N1884" i="20"/>
  <c r="N1885" i="20"/>
  <c r="N1886" i="20"/>
  <c r="N1887" i="20"/>
  <c r="N1890" i="20"/>
  <c r="N1891" i="20"/>
  <c r="N1892" i="20"/>
  <c r="N1893" i="20"/>
  <c r="N1894" i="20"/>
  <c r="N1897" i="20"/>
  <c r="N1898" i="20"/>
  <c r="N1899" i="20"/>
  <c r="N1901" i="20"/>
  <c r="N1902" i="20"/>
  <c r="N1903" i="20"/>
  <c r="N1905" i="20"/>
  <c r="N1906" i="20"/>
  <c r="N1908" i="20"/>
  <c r="N1909" i="20"/>
  <c r="N1910" i="20"/>
  <c r="N1911" i="20"/>
  <c r="N1913" i="20"/>
  <c r="N1914" i="20"/>
  <c r="N1915" i="20"/>
  <c r="N1916" i="20"/>
  <c r="N1917" i="20"/>
  <c r="N1918" i="20"/>
  <c r="N1919" i="20"/>
  <c r="N1921" i="20"/>
  <c r="N1922" i="20"/>
  <c r="N1923" i="20"/>
  <c r="N1924" i="20"/>
  <c r="N1925" i="20"/>
  <c r="N1926" i="20"/>
  <c r="N1927" i="20"/>
  <c r="N1929" i="20"/>
  <c r="N1930" i="20"/>
  <c r="N1931" i="20"/>
  <c r="N1932" i="20"/>
  <c r="N1933" i="20"/>
  <c r="N1934" i="20"/>
  <c r="N1935" i="20"/>
  <c r="N1937" i="20"/>
  <c r="N1938" i="20"/>
  <c r="N1939" i="20"/>
  <c r="N1940" i="20"/>
  <c r="N1941" i="20"/>
  <c r="N1942" i="20"/>
  <c r="N1943" i="20"/>
  <c r="N1945" i="20"/>
  <c r="N1946" i="20"/>
  <c r="N1947" i="20"/>
  <c r="N1948" i="20"/>
  <c r="N1949" i="20"/>
  <c r="N1950" i="20"/>
  <c r="N1951" i="20"/>
  <c r="N1954" i="20"/>
  <c r="N1955" i="20"/>
  <c r="N1956" i="20"/>
  <c r="N1957" i="20"/>
  <c r="N1958" i="20"/>
  <c r="N1961" i="20"/>
  <c r="N1962" i="20"/>
  <c r="N1963" i="20"/>
  <c r="N1964" i="20"/>
  <c r="N1965" i="20"/>
  <c r="N1966" i="20"/>
  <c r="N1967" i="20"/>
  <c r="N1969" i="20"/>
  <c r="N1970" i="20"/>
  <c r="N1972" i="20"/>
  <c r="N1973" i="20"/>
  <c r="N1974" i="20"/>
  <c r="N1975" i="20"/>
  <c r="N1977" i="20"/>
  <c r="N1978" i="20"/>
  <c r="N1979" i="20"/>
  <c r="N1980" i="20"/>
  <c r="N1981" i="20"/>
  <c r="N1982" i="20"/>
  <c r="N1983" i="20"/>
  <c r="N1985" i="20"/>
  <c r="N1986" i="20"/>
  <c r="N1987" i="20"/>
  <c r="N1988" i="20"/>
  <c r="N1989" i="20"/>
  <c r="N1990" i="20"/>
  <c r="N1991" i="20"/>
  <c r="N1993" i="20"/>
  <c r="N1994" i="20"/>
  <c r="N1995" i="20"/>
  <c r="N1996" i="20"/>
  <c r="N1997" i="20"/>
  <c r="N1998" i="20"/>
  <c r="N1999" i="20"/>
  <c r="N2001" i="20"/>
  <c r="N2002" i="20"/>
  <c r="N2003" i="20"/>
  <c r="N2004" i="20"/>
  <c r="N2005" i="20"/>
  <c r="N2006" i="20"/>
  <c r="N2007" i="20"/>
  <c r="N2009" i="20"/>
  <c r="N2010" i="20"/>
  <c r="N2011" i="20"/>
  <c r="N2012" i="20"/>
  <c r="N2013" i="20"/>
  <c r="N2014" i="20"/>
  <c r="N2015" i="20"/>
  <c r="N2018" i="20"/>
  <c r="N2019" i="20"/>
  <c r="N2020" i="20"/>
  <c r="N2021" i="20"/>
  <c r="N2022" i="20"/>
  <c r="N2025" i="20"/>
  <c r="N2026" i="20"/>
  <c r="N2027" i="20"/>
  <c r="N2028" i="20"/>
  <c r="N2029" i="20"/>
  <c r="N2030" i="20"/>
  <c r="N2031" i="20"/>
  <c r="N2033" i="20"/>
  <c r="N2034" i="20"/>
  <c r="N2036" i="20"/>
  <c r="N2037" i="20"/>
  <c r="N2038" i="20"/>
  <c r="N2039" i="20"/>
  <c r="N2041" i="20"/>
  <c r="N2042" i="20"/>
  <c r="N2043" i="20"/>
  <c r="N2044" i="20"/>
  <c r="N2045" i="20"/>
  <c r="N2046" i="20"/>
  <c r="N2047" i="20"/>
  <c r="N2049" i="20"/>
  <c r="N2050" i="20"/>
  <c r="N2051" i="20"/>
  <c r="N2052" i="20"/>
  <c r="N2053" i="20"/>
  <c r="N2054" i="20"/>
  <c r="N2055" i="20"/>
  <c r="N2057" i="20"/>
  <c r="N2058" i="20"/>
  <c r="N2059" i="20"/>
  <c r="N2060" i="20"/>
  <c r="N2061" i="20"/>
  <c r="N2062" i="20"/>
  <c r="N2063" i="20"/>
  <c r="N2065" i="20"/>
  <c r="N2066" i="20"/>
  <c r="N2067" i="20"/>
  <c r="N2068" i="20"/>
  <c r="N2069" i="20"/>
  <c r="N2070" i="20"/>
  <c r="N2071" i="20"/>
  <c r="N2073" i="20"/>
  <c r="N2074" i="20"/>
  <c r="N2075" i="20"/>
  <c r="N2076" i="20"/>
  <c r="N2077" i="20"/>
  <c r="N2078" i="20"/>
  <c r="N2079" i="20"/>
  <c r="N2082" i="20"/>
  <c r="N2083" i="20"/>
  <c r="N2084" i="20"/>
  <c r="N2085" i="20"/>
  <c r="N2086" i="20"/>
  <c r="N2089" i="20"/>
  <c r="N2090" i="20"/>
  <c r="N2091" i="20"/>
  <c r="N2092" i="20"/>
  <c r="N2093" i="20"/>
  <c r="N2094" i="20"/>
  <c r="N2095" i="20"/>
  <c r="N2097" i="20"/>
  <c r="N2098" i="20"/>
  <c r="N2100" i="20"/>
  <c r="N2101" i="20"/>
  <c r="N2102" i="20"/>
  <c r="N2103" i="20"/>
  <c r="N2105" i="20"/>
  <c r="N2106" i="20"/>
  <c r="N2107" i="20"/>
  <c r="N2108" i="20"/>
  <c r="N2109" i="20"/>
  <c r="N2110" i="20"/>
  <c r="N2111" i="20"/>
  <c r="N2113" i="20"/>
  <c r="N2114" i="20"/>
  <c r="N2115" i="20"/>
  <c r="N2116" i="20"/>
  <c r="N2117" i="20"/>
  <c r="N2118" i="20"/>
  <c r="N2119" i="20"/>
  <c r="N2121" i="20"/>
  <c r="N2122" i="20"/>
  <c r="N2123" i="20"/>
  <c r="N2124" i="20"/>
  <c r="N2125" i="20"/>
  <c r="N2126" i="20"/>
  <c r="N2127" i="20"/>
  <c r="N2129" i="20"/>
  <c r="N2130" i="20"/>
  <c r="N2131" i="20"/>
  <c r="N2132" i="20"/>
  <c r="N2133" i="20"/>
  <c r="N2134" i="20"/>
  <c r="N2135" i="20"/>
  <c r="N2137" i="20"/>
  <c r="N2138" i="20"/>
  <c r="N2139" i="20"/>
  <c r="N2140" i="20"/>
  <c r="N2141" i="20"/>
  <c r="N2142" i="20"/>
  <c r="N2143" i="20"/>
  <c r="N2146" i="20"/>
  <c r="N2147" i="20"/>
  <c r="N2148" i="20"/>
  <c r="N2149" i="20"/>
  <c r="N2150" i="20"/>
  <c r="N2153" i="20"/>
  <c r="N2154" i="20"/>
  <c r="N2155" i="20"/>
  <c r="N2156" i="20"/>
  <c r="N2157" i="20"/>
  <c r="N2158" i="20"/>
  <c r="N2159" i="20"/>
  <c r="N2161" i="20"/>
  <c r="N2162" i="20"/>
  <c r="N2164" i="20"/>
  <c r="N2165" i="20"/>
  <c r="N2166" i="20"/>
  <c r="N2167" i="20"/>
  <c r="N2169" i="20"/>
  <c r="N2170" i="20"/>
  <c r="N2171" i="20"/>
  <c r="N2172" i="20"/>
  <c r="N2173" i="20"/>
  <c r="N2174" i="20"/>
  <c r="N2175" i="20"/>
  <c r="N2177" i="20"/>
  <c r="N2178" i="20"/>
  <c r="N2179" i="20"/>
  <c r="N2180" i="20"/>
  <c r="N2181" i="20"/>
  <c r="N2182" i="20"/>
  <c r="N2183" i="20"/>
  <c r="N2185" i="20"/>
  <c r="N2186" i="20"/>
  <c r="N2187" i="20"/>
  <c r="N2188" i="20"/>
  <c r="N2189" i="20"/>
  <c r="N2190" i="20"/>
  <c r="N2191" i="20"/>
  <c r="N2193" i="20"/>
  <c r="N2194" i="20"/>
  <c r="N2195" i="20"/>
  <c r="N2196" i="20"/>
  <c r="N2197" i="20"/>
  <c r="N2198" i="20"/>
  <c r="N2199" i="20"/>
  <c r="N2201" i="20"/>
  <c r="N2202" i="20"/>
  <c r="N2203" i="20"/>
  <c r="N2204" i="20"/>
  <c r="N2205" i="20"/>
  <c r="N2206" i="20"/>
  <c r="N2207" i="20"/>
  <c r="N2210" i="20"/>
  <c r="N2211" i="20"/>
  <c r="N2212" i="20"/>
  <c r="N2213" i="20"/>
  <c r="N2214" i="20"/>
  <c r="N2217" i="20"/>
  <c r="N2218" i="20"/>
  <c r="N2219" i="20"/>
  <c r="N2220" i="20"/>
  <c r="N2221" i="20"/>
  <c r="N2222" i="20"/>
  <c r="N2223" i="20"/>
  <c r="N2225" i="20"/>
  <c r="N2226" i="20"/>
  <c r="N2228" i="20"/>
  <c r="N2229" i="20"/>
  <c r="N2230" i="20"/>
  <c r="N2231" i="20"/>
  <c r="N2233" i="20"/>
  <c r="N2234" i="20"/>
  <c r="N2235" i="20"/>
  <c r="N2236" i="20"/>
  <c r="N2237" i="20"/>
  <c r="N2238" i="20"/>
  <c r="N2239" i="20"/>
  <c r="N2241" i="20"/>
  <c r="N2242" i="20"/>
  <c r="N2243" i="20"/>
  <c r="N2244" i="20"/>
  <c r="N2245" i="20"/>
  <c r="N2246" i="20"/>
  <c r="N2247" i="20"/>
  <c r="N2249" i="20"/>
  <c r="N2250" i="20"/>
  <c r="N2251" i="20"/>
  <c r="N2252" i="20"/>
  <c r="N2253" i="20"/>
  <c r="N2254" i="20"/>
  <c r="N2255" i="20"/>
  <c r="N2257" i="20"/>
  <c r="N2258" i="20"/>
  <c r="N2259" i="20"/>
  <c r="N2260" i="20"/>
  <c r="N2261" i="20"/>
  <c r="N2262" i="20"/>
  <c r="N2263" i="20"/>
  <c r="N2265" i="20"/>
  <c r="N2266" i="20"/>
  <c r="N2267" i="20"/>
  <c r="N2268" i="20"/>
  <c r="N2269" i="20"/>
  <c r="N2270" i="20"/>
  <c r="N2271" i="20"/>
  <c r="N2274" i="20"/>
  <c r="N2275" i="20"/>
  <c r="N2276" i="20"/>
  <c r="N2277" i="20"/>
  <c r="N2278" i="20"/>
  <c r="N2281" i="20"/>
  <c r="N2282" i="20"/>
  <c r="N2283" i="20"/>
  <c r="N2284" i="20"/>
  <c r="N2285" i="20"/>
  <c r="N2286" i="20"/>
  <c r="N2287" i="20"/>
  <c r="N2289" i="20"/>
  <c r="N2290" i="20"/>
  <c r="N2292" i="20"/>
  <c r="N2293" i="20"/>
  <c r="N2294" i="20"/>
  <c r="N2295" i="20"/>
  <c r="N2297" i="20"/>
  <c r="N2298" i="20"/>
  <c r="N2299" i="20"/>
  <c r="N2300" i="20"/>
  <c r="N2301" i="20"/>
  <c r="N2302" i="20"/>
  <c r="N2303" i="20"/>
  <c r="N2305" i="20"/>
  <c r="N2306" i="20"/>
  <c r="N2307" i="20"/>
  <c r="N2308" i="20"/>
  <c r="N2309" i="20"/>
  <c r="N2310" i="20"/>
  <c r="N2311" i="20"/>
  <c r="N2313" i="20"/>
  <c r="N2314" i="20"/>
  <c r="N2315" i="20"/>
  <c r="N2316" i="20"/>
  <c r="N2317" i="20"/>
  <c r="N2318" i="20"/>
  <c r="N2319" i="20"/>
  <c r="N2321" i="20"/>
  <c r="N2322" i="20"/>
  <c r="N2323" i="20"/>
  <c r="N2324" i="20"/>
  <c r="N2325" i="20"/>
  <c r="N2326" i="20"/>
  <c r="N2327" i="20"/>
  <c r="N2329" i="20"/>
  <c r="N2330" i="20"/>
  <c r="N2331" i="20"/>
  <c r="N2332" i="20"/>
  <c r="N2333" i="20"/>
  <c r="N2334" i="20"/>
  <c r="N2335" i="20"/>
  <c r="N2338" i="20"/>
  <c r="N2339" i="20"/>
  <c r="N2340" i="20"/>
  <c r="N2341" i="20"/>
  <c r="N2342" i="20"/>
  <c r="N2345" i="20"/>
  <c r="N2346" i="20"/>
  <c r="N2347" i="20"/>
  <c r="N2348" i="20"/>
  <c r="N2349" i="20"/>
  <c r="N2350" i="20"/>
  <c r="N2351" i="20"/>
  <c r="N2353" i="20"/>
  <c r="N2354" i="20"/>
  <c r="N2356" i="20"/>
  <c r="N2357" i="20"/>
  <c r="N2358" i="20"/>
  <c r="N2359" i="20"/>
  <c r="N2361" i="20"/>
  <c r="N2362" i="20"/>
  <c r="N2363" i="20"/>
  <c r="N2364" i="20"/>
  <c r="N2365" i="20"/>
  <c r="N2366" i="20"/>
  <c r="N2367" i="20"/>
  <c r="N2369" i="20"/>
  <c r="N2370" i="20"/>
  <c r="N2371" i="20"/>
  <c r="N2372" i="20"/>
  <c r="N2373" i="20"/>
  <c r="N2374" i="20"/>
  <c r="N2375" i="20"/>
  <c r="N2377" i="20"/>
  <c r="N2378" i="20"/>
  <c r="N2379" i="20"/>
  <c r="N2380" i="20"/>
  <c r="N2381" i="20"/>
  <c r="N2382" i="20"/>
  <c r="N2383" i="20"/>
  <c r="N2385" i="20"/>
  <c r="N2386" i="20"/>
  <c r="N2387" i="20"/>
  <c r="N2388" i="20"/>
  <c r="N2389" i="20"/>
  <c r="N2390" i="20"/>
  <c r="N2391" i="20"/>
  <c r="N2393" i="20"/>
  <c r="N2394" i="20"/>
  <c r="N2395" i="20"/>
  <c r="N2396" i="20"/>
  <c r="N2397" i="20"/>
  <c r="N2398" i="20"/>
  <c r="N2399" i="20"/>
  <c r="N2402" i="20"/>
  <c r="N2403" i="20"/>
  <c r="N2404" i="20"/>
  <c r="N2405" i="20"/>
  <c r="N2406" i="20"/>
  <c r="N2409" i="20"/>
  <c r="N2410" i="20"/>
  <c r="N2411" i="20"/>
  <c r="N2412" i="20"/>
  <c r="N2413" i="20"/>
  <c r="N2414" i="20"/>
  <c r="N2415" i="20"/>
  <c r="N2417" i="20"/>
  <c r="N2418" i="20"/>
  <c r="N2420" i="20"/>
  <c r="N2421" i="20"/>
  <c r="N2422" i="20"/>
  <c r="N2423" i="20"/>
  <c r="N2425" i="20"/>
  <c r="N2426" i="20"/>
  <c r="N2427" i="20"/>
  <c r="N2428" i="20"/>
  <c r="N2429" i="20"/>
  <c r="N2430" i="20"/>
  <c r="N2431" i="20"/>
  <c r="N2433" i="20"/>
  <c r="N2434" i="20"/>
  <c r="N2435" i="20"/>
  <c r="N2436" i="20"/>
  <c r="N2437" i="20"/>
  <c r="N2438" i="20"/>
  <c r="N2439" i="20"/>
  <c r="N2441" i="20"/>
  <c r="N2442" i="20"/>
  <c r="N2443" i="20"/>
  <c r="N2444" i="20"/>
  <c r="N2445" i="20"/>
  <c r="N2446" i="20"/>
  <c r="N2447" i="20"/>
  <c r="N2449" i="20"/>
  <c r="N2450" i="20"/>
  <c r="N2451" i="20"/>
  <c r="N2452" i="20"/>
  <c r="N2453" i="20"/>
  <c r="N2454" i="20"/>
  <c r="N2455" i="20"/>
  <c r="N2457" i="20"/>
  <c r="N2458" i="20"/>
  <c r="N2459" i="20"/>
  <c r="N2460" i="20"/>
  <c r="N2461" i="20"/>
  <c r="N2462" i="20"/>
  <c r="N2463" i="20"/>
  <c r="N2466" i="20"/>
  <c r="N2467" i="20"/>
  <c r="N2468" i="20"/>
  <c r="N2469" i="20"/>
  <c r="N2470" i="20"/>
  <c r="N2473" i="20"/>
  <c r="N2474" i="20"/>
  <c r="N2475" i="20"/>
  <c r="N2476" i="20"/>
  <c r="N2477" i="20"/>
  <c r="N2478" i="20"/>
  <c r="N2479" i="20"/>
  <c r="N2481" i="20"/>
  <c r="N2482" i="20"/>
  <c r="N2484" i="20"/>
  <c r="N2485" i="20"/>
  <c r="N2486" i="20"/>
  <c r="N2487" i="20"/>
  <c r="N2489" i="20"/>
  <c r="N2490" i="20"/>
  <c r="N2491" i="20"/>
  <c r="N2492" i="20"/>
  <c r="N2493" i="20"/>
  <c r="N2494" i="20"/>
  <c r="N2495" i="20"/>
  <c r="N2497" i="20"/>
  <c r="N2498" i="20"/>
  <c r="N2499" i="20"/>
  <c r="N2500" i="20"/>
  <c r="N2501" i="20"/>
  <c r="N2502" i="20"/>
  <c r="N2503" i="20"/>
  <c r="N2505" i="20"/>
  <c r="N2506" i="20"/>
  <c r="N2507" i="20"/>
  <c r="N2508" i="20"/>
  <c r="N2509" i="20"/>
  <c r="N2510" i="20"/>
  <c r="N2511" i="20"/>
  <c r="N2513" i="20"/>
  <c r="N2514" i="20"/>
  <c r="N2515" i="20"/>
  <c r="N2516" i="20"/>
  <c r="N2517" i="20"/>
  <c r="N2518" i="20"/>
  <c r="N2519" i="20"/>
  <c r="N2521" i="20"/>
  <c r="N2522" i="20"/>
  <c r="N2523" i="20"/>
  <c r="N2524" i="20"/>
  <c r="N2525" i="20"/>
  <c r="N2526" i="20"/>
  <c r="N2527" i="20"/>
  <c r="N2530" i="20"/>
  <c r="N2531" i="20"/>
  <c r="N2532" i="20"/>
  <c r="N2533" i="20"/>
  <c r="N2534" i="20"/>
  <c r="N2537" i="20"/>
  <c r="N2538" i="20"/>
  <c r="N2539" i="20"/>
  <c r="N2540" i="20"/>
  <c r="N2541" i="20"/>
  <c r="N2542" i="20"/>
  <c r="N2543" i="20"/>
  <c r="N2545" i="20"/>
  <c r="N2546" i="20"/>
  <c r="N2548" i="20"/>
  <c r="N2549" i="20"/>
  <c r="N2550" i="20"/>
  <c r="N2551" i="20"/>
  <c r="N2553" i="20"/>
  <c r="N2554" i="20"/>
  <c r="N2555" i="20"/>
  <c r="N2556" i="20"/>
  <c r="N2557" i="20"/>
  <c r="N2558" i="20"/>
  <c r="N2559" i="20"/>
  <c r="N2561" i="20"/>
  <c r="N2562" i="20"/>
  <c r="N2563" i="20"/>
  <c r="N2564" i="20"/>
  <c r="N2565" i="20"/>
  <c r="N2566" i="20"/>
  <c r="N2567" i="20"/>
  <c r="N2569" i="20"/>
  <c r="N2570" i="20"/>
  <c r="N2571" i="20"/>
  <c r="N2572" i="20"/>
  <c r="N2573" i="20"/>
  <c r="N2574" i="20"/>
  <c r="N2575" i="20"/>
  <c r="N2577" i="20"/>
  <c r="N2578" i="20"/>
  <c r="N2579" i="20"/>
  <c r="N2580" i="20"/>
  <c r="N2581" i="20"/>
  <c r="N2582" i="20"/>
  <c r="N2583" i="20"/>
  <c r="N2585" i="20"/>
  <c r="N2586" i="20"/>
  <c r="N2587" i="20"/>
  <c r="N2588" i="20"/>
  <c r="N2589" i="20"/>
  <c r="N2590" i="20"/>
  <c r="N2591" i="20"/>
  <c r="N2594" i="20"/>
  <c r="N2595" i="20"/>
  <c r="N2596" i="20"/>
  <c r="N2597" i="20"/>
  <c r="N2598" i="20"/>
  <c r="N2601" i="20"/>
  <c r="N2602" i="20"/>
  <c r="N2603" i="20"/>
  <c r="N2604" i="20"/>
  <c r="N2605" i="20"/>
  <c r="N2606" i="20"/>
  <c r="N2607" i="20"/>
  <c r="N2609" i="20"/>
  <c r="N2610" i="20"/>
  <c r="N2612" i="20"/>
  <c r="N2613" i="20"/>
  <c r="N2614" i="20"/>
  <c r="N2615" i="20"/>
  <c r="N2617" i="20"/>
  <c r="N2618" i="20"/>
  <c r="N2619" i="20"/>
  <c r="N2620" i="20"/>
  <c r="N2621" i="20"/>
  <c r="N2622" i="20"/>
  <c r="N2623" i="20"/>
  <c r="N2625" i="20"/>
  <c r="N2626" i="20"/>
  <c r="N2627" i="20"/>
  <c r="N2628" i="20"/>
  <c r="N2629" i="20"/>
  <c r="N2630" i="20"/>
  <c r="N2631" i="20"/>
  <c r="N2633" i="20"/>
  <c r="N2634" i="20"/>
  <c r="N2635" i="20"/>
  <c r="N2636" i="20"/>
  <c r="N2637" i="20"/>
  <c r="N2638" i="20"/>
  <c r="N2639" i="20"/>
  <c r="N2641" i="20"/>
  <c r="N2642" i="20"/>
  <c r="N2643" i="20"/>
  <c r="N2644" i="20"/>
  <c r="N2645" i="20"/>
  <c r="N2646" i="20"/>
  <c r="N2647" i="20"/>
  <c r="N2649" i="20"/>
  <c r="N2650" i="20"/>
  <c r="N2651" i="20"/>
  <c r="N2652" i="20"/>
  <c r="N2653" i="20"/>
  <c r="N2654" i="20"/>
  <c r="N2655" i="20"/>
  <c r="N2658" i="20"/>
  <c r="N2659" i="20"/>
  <c r="N2660" i="20"/>
  <c r="N2661" i="20"/>
  <c r="N2662" i="20"/>
  <c r="N2665" i="20"/>
  <c r="N2666" i="20"/>
  <c r="N2667" i="20"/>
  <c r="N2668" i="20"/>
  <c r="N2669" i="20"/>
  <c r="N2670" i="20"/>
  <c r="N2671" i="20"/>
  <c r="N2673" i="20"/>
  <c r="N2674" i="20"/>
  <c r="N2676" i="20"/>
  <c r="N2677" i="20"/>
  <c r="N2678" i="20"/>
  <c r="N2679" i="20"/>
  <c r="N2681" i="20"/>
  <c r="N2682" i="20"/>
  <c r="N2683" i="20"/>
  <c r="N2684" i="20"/>
  <c r="N2685" i="20"/>
  <c r="N2686" i="20"/>
  <c r="N2687" i="20"/>
  <c r="N2689" i="20"/>
  <c r="N2690" i="20"/>
  <c r="N2691" i="20"/>
  <c r="N2692" i="20"/>
  <c r="N2693" i="20"/>
  <c r="N2694" i="20"/>
  <c r="N2695" i="20"/>
  <c r="N2697" i="20"/>
  <c r="N2698" i="20"/>
  <c r="N2699" i="20"/>
  <c r="N2700" i="20"/>
  <c r="N2701" i="20"/>
  <c r="N2702" i="20"/>
  <c r="N2703" i="20"/>
  <c r="N2705" i="20"/>
  <c r="N2706" i="20"/>
  <c r="N2707" i="20"/>
  <c r="N2708" i="20"/>
  <c r="N2709" i="20"/>
  <c r="N2710" i="20"/>
  <c r="N2711" i="20"/>
  <c r="N2713" i="20"/>
  <c r="N2714" i="20"/>
  <c r="N2715" i="20"/>
  <c r="N2716" i="20"/>
  <c r="N2717" i="20"/>
  <c r="N2718" i="20"/>
  <c r="N2719" i="20"/>
  <c r="N2722" i="20"/>
  <c r="N2723" i="20"/>
  <c r="N2724" i="20"/>
  <c r="N2725" i="20"/>
  <c r="N2726" i="20"/>
  <c r="N2729" i="20"/>
  <c r="N2730" i="20"/>
  <c r="N2731" i="20"/>
  <c r="N2732" i="20"/>
  <c r="N2733" i="20"/>
  <c r="N2734" i="20"/>
  <c r="N2735" i="20"/>
  <c r="N2737" i="20"/>
  <c r="N2738" i="20"/>
  <c r="N2740" i="20"/>
  <c r="N2741" i="20"/>
  <c r="N2742" i="20"/>
  <c r="N2743" i="20"/>
  <c r="N2745" i="20"/>
  <c r="N2746" i="20"/>
  <c r="N2747" i="20"/>
  <c r="N2748" i="20"/>
  <c r="N2749" i="20"/>
  <c r="N2750" i="20"/>
  <c r="N2751" i="20"/>
  <c r="N2753" i="20"/>
  <c r="N2754" i="20"/>
  <c r="N2755" i="20"/>
  <c r="N2756" i="20"/>
  <c r="N2757" i="20"/>
  <c r="N2758" i="20"/>
  <c r="N2759" i="20"/>
  <c r="N2761" i="20"/>
  <c r="N2762" i="20"/>
  <c r="N2763" i="20"/>
  <c r="N2764" i="20"/>
  <c r="N2765" i="20"/>
  <c r="N2766" i="20"/>
  <c r="N2767" i="20"/>
  <c r="N2769" i="20"/>
  <c r="N2770" i="20"/>
  <c r="N2771" i="20"/>
  <c r="N2772" i="20"/>
  <c r="N2773" i="20"/>
  <c r="N2774" i="20"/>
  <c r="N2775" i="20"/>
  <c r="N2777" i="20"/>
  <c r="N2778" i="20"/>
  <c r="N2779" i="20"/>
  <c r="N2780" i="20"/>
  <c r="N2781" i="20"/>
  <c r="N2782" i="20"/>
  <c r="N2783" i="20"/>
  <c r="N2786" i="20"/>
  <c r="N2787" i="20"/>
  <c r="N2788" i="20"/>
  <c r="N2789" i="20"/>
  <c r="N2790" i="20"/>
  <c r="N2793" i="20"/>
  <c r="N2794" i="20"/>
  <c r="N2795" i="20"/>
  <c r="N2797" i="20"/>
  <c r="N2798" i="20"/>
  <c r="N2801" i="20"/>
  <c r="N2802" i="20"/>
  <c r="N2803" i="20"/>
  <c r="N2804" i="20"/>
  <c r="N2806" i="20"/>
  <c r="N2807" i="20"/>
  <c r="N2809" i="20"/>
  <c r="N2810" i="20"/>
  <c r="N2811" i="20"/>
  <c r="N2812" i="20"/>
  <c r="N2813" i="20"/>
  <c r="N2814" i="20"/>
  <c r="N2817" i="20"/>
  <c r="N2818" i="20"/>
  <c r="N2820" i="20"/>
  <c r="N2821" i="20"/>
  <c r="N2822" i="20"/>
  <c r="N2823" i="20"/>
  <c r="N2826" i="20"/>
  <c r="N2827" i="20"/>
  <c r="N2829" i="20"/>
  <c r="N2830" i="20"/>
  <c r="N2831" i="20"/>
  <c r="N2833" i="20"/>
  <c r="N2834" i="20"/>
  <c r="N2835" i="20"/>
  <c r="N2836" i="20"/>
  <c r="N2838" i="20"/>
  <c r="N2839" i="20"/>
  <c r="N2841" i="20"/>
  <c r="N2842" i="20"/>
  <c r="N2843" i="20"/>
  <c r="N2844" i="20"/>
  <c r="N2845" i="20"/>
  <c r="N2846" i="20"/>
  <c r="N2847" i="20"/>
  <c r="N2849" i="20"/>
  <c r="N2850" i="20"/>
  <c r="N2851" i="20"/>
  <c r="N2852" i="20"/>
  <c r="N2853" i="20"/>
  <c r="N2854" i="20"/>
  <c r="N2855" i="20"/>
  <c r="N2858" i="20"/>
  <c r="N2859" i="20"/>
  <c r="N2861" i="20"/>
  <c r="N2862" i="20"/>
  <c r="N2865" i="20"/>
  <c r="N2866" i="20"/>
  <c r="N2867" i="20"/>
  <c r="N2868" i="20"/>
  <c r="N2869" i="20"/>
  <c r="N2870" i="20"/>
  <c r="N2871" i="20"/>
  <c r="N2873" i="20"/>
  <c r="N2874" i="20"/>
  <c r="N2876" i="20"/>
  <c r="N2877" i="20"/>
  <c r="N2878" i="20"/>
  <c r="N2879" i="20"/>
  <c r="N2881" i="20"/>
  <c r="N2882" i="20"/>
  <c r="N2883" i="20"/>
  <c r="N2884" i="20"/>
  <c r="N2885" i="20"/>
  <c r="N2886" i="20"/>
  <c r="N2887" i="20"/>
  <c r="N2889" i="20"/>
  <c r="N2890" i="20"/>
  <c r="N2891" i="20"/>
  <c r="N2893" i="20"/>
  <c r="N2894" i="20"/>
  <c r="N2895" i="20"/>
  <c r="N2897" i="20"/>
  <c r="N2898" i="20"/>
  <c r="N2899" i="20"/>
  <c r="N2900" i="20"/>
  <c r="N2901" i="20"/>
  <c r="N2902" i="20"/>
  <c r="N2903" i="20"/>
  <c r="N2906" i="20"/>
  <c r="N2907" i="20"/>
  <c r="N2908" i="20"/>
  <c r="N2909" i="20"/>
  <c r="N2910" i="20"/>
  <c r="N2914" i="20"/>
  <c r="N2915" i="20"/>
  <c r="N2916" i="20"/>
  <c r="N2917" i="20"/>
  <c r="N2918" i="20"/>
  <c r="N2921" i="20"/>
  <c r="N2922" i="20"/>
  <c r="N2923" i="20"/>
  <c r="N2925" i="20"/>
  <c r="N2926" i="20"/>
  <c r="N2927" i="20"/>
  <c r="N2929" i="20"/>
  <c r="N2930" i="20"/>
  <c r="N2931" i="20"/>
  <c r="N2932" i="20"/>
  <c r="N2933" i="20"/>
  <c r="N2934" i="20"/>
  <c r="N2935" i="20"/>
  <c r="N2937" i="20"/>
  <c r="N2938" i="20"/>
  <c r="N2940" i="20"/>
  <c r="N2941" i="20"/>
  <c r="N2942" i="20"/>
  <c r="N2943" i="20"/>
  <c r="N2945" i="20"/>
  <c r="N2946" i="20"/>
  <c r="N2947" i="20"/>
  <c r="N2948" i="20"/>
  <c r="N2949" i="20"/>
  <c r="N2950" i="20"/>
  <c r="N2953" i="20"/>
  <c r="N2954" i="20"/>
  <c r="N2955" i="20"/>
  <c r="N2957" i="20"/>
  <c r="N2958" i="20"/>
  <c r="N2959" i="20"/>
  <c r="N2961" i="20"/>
  <c r="N2962" i="20"/>
  <c r="N2963" i="20"/>
  <c r="N2964" i="20"/>
  <c r="N2965" i="20"/>
  <c r="N2966" i="20"/>
  <c r="N2967" i="20"/>
  <c r="N2969" i="20"/>
  <c r="N2970" i="20"/>
  <c r="N2971" i="20"/>
  <c r="N2972" i="20"/>
  <c r="N2973" i="20"/>
  <c r="N2974" i="20"/>
  <c r="N2975" i="20"/>
  <c r="N2977" i="20"/>
  <c r="N2978" i="20"/>
  <c r="N2979" i="20"/>
  <c r="N2980" i="20"/>
  <c r="N2981" i="20"/>
  <c r="N2982" i="20"/>
  <c r="N2983" i="20"/>
  <c r="N2985" i="20"/>
  <c r="N2986" i="20"/>
  <c r="N2987" i="20"/>
  <c r="N2989" i="20"/>
  <c r="N2990" i="20"/>
  <c r="N2991" i="20"/>
  <c r="N2993" i="20"/>
  <c r="N2994" i="20"/>
  <c r="N2995" i="20"/>
  <c r="N2996" i="20"/>
  <c r="N2997" i="20"/>
  <c r="N2998" i="20"/>
  <c r="N3001" i="20"/>
  <c r="N3002" i="20"/>
  <c r="N3004" i="20"/>
  <c r="N3005" i="20"/>
  <c r="N3006" i="20"/>
  <c r="N3007" i="20"/>
  <c r="N3010" i="20"/>
  <c r="N3011" i="20"/>
  <c r="N3012" i="20"/>
  <c r="N3013" i="20"/>
  <c r="N3014" i="20"/>
  <c r="N3017" i="20"/>
  <c r="N3018" i="20"/>
  <c r="N3019" i="20"/>
  <c r="N3021" i="20"/>
  <c r="N3022" i="20"/>
  <c r="N3023" i="20"/>
  <c r="N3025" i="20"/>
  <c r="N3026" i="20"/>
  <c r="N3028" i="20"/>
  <c r="N3029" i="20"/>
  <c r="N3030" i="20"/>
  <c r="N3031" i="20"/>
  <c r="N3033" i="20"/>
  <c r="N3034" i="20"/>
  <c r="N3035" i="20"/>
  <c r="N3036" i="20"/>
  <c r="N3037" i="20"/>
  <c r="N3038" i="20"/>
  <c r="N3039" i="20"/>
  <c r="N3042" i="20"/>
  <c r="N3043" i="20"/>
  <c r="N3044" i="20"/>
  <c r="N3045" i="20"/>
  <c r="N3046" i="20"/>
  <c r="N3049" i="20"/>
  <c r="N3050" i="20"/>
  <c r="N3051" i="20"/>
  <c r="O2" i="20" a="1"/>
  <c r="O2" i="20" s="1"/>
  <c r="O3" i="20" a="1"/>
  <c r="O3" i="20" s="1"/>
  <c r="O4" i="20" a="1"/>
  <c r="O4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/>
  <c r="O155" i="20" a="1"/>
  <c r="O155" i="20" s="1"/>
  <c r="O156" i="20" a="1"/>
  <c r="O156" i="20" s="1"/>
  <c r="O157" i="20" a="1"/>
  <c r="O157" i="20" s="1"/>
  <c r="O158" i="20" a="1"/>
  <c r="O158" i="20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/>
  <c r="O187" i="20" a="1"/>
  <c r="O187" i="20" s="1"/>
  <c r="O188" i="20" a="1"/>
  <c r="O188" i="20" s="1"/>
  <c r="O189" i="20" a="1"/>
  <c r="O189" i="20" s="1"/>
  <c r="O190" i="20" a="1"/>
  <c r="O190" i="20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/>
  <c r="O219" i="20" a="1"/>
  <c r="O219" i="20" s="1"/>
  <c r="O220" i="20" a="1"/>
  <c r="O220" i="20" s="1"/>
  <c r="O221" i="20" a="1"/>
  <c r="O221" i="20" s="1"/>
  <c r="O222" i="20" a="1"/>
  <c r="O222" i="20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 s="1"/>
  <c r="O315" i="20" a="1"/>
  <c r="O315" i="20" s="1"/>
  <c r="O316" i="20" a="1"/>
  <c r="O316" i="20" s="1"/>
  <c r="O317" i="20" a="1"/>
  <c r="O317" i="20" s="1"/>
  <c r="O318" i="20" a="1"/>
  <c r="O318" i="20" s="1"/>
  <c r="O319" i="20" a="1"/>
  <c r="O319" i="20" s="1"/>
  <c r="O320" i="20" a="1"/>
  <c r="O320" i="20"/>
  <c r="O321" i="20" a="1"/>
  <c r="O321" i="20" s="1"/>
  <c r="O322" i="20" a="1"/>
  <c r="O322" i="20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 s="1"/>
  <c r="O329" i="20" a="1"/>
  <c r="O329" i="20" s="1"/>
  <c r="O330" i="20" a="1"/>
  <c r="O330" i="20" s="1"/>
  <c r="O331" i="20" a="1"/>
  <c r="O331" i="20"/>
  <c r="O332" i="20" a="1"/>
  <c r="O332" i="20" s="1"/>
  <c r="O333" i="20" a="1"/>
  <c r="O333" i="20" s="1"/>
  <c r="O334" i="20" a="1"/>
  <c r="O334" i="20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/>
  <c r="O341" i="20" a="1"/>
  <c r="O341" i="20" s="1"/>
  <c r="O342" i="20" a="1"/>
  <c r="O342" i="20" s="1"/>
  <c r="O343" i="20" a="1"/>
  <c r="O343" i="20" s="1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 s="1"/>
  <c r="O351" i="20" a="1"/>
  <c r="O351" i="20" s="1"/>
  <c r="O352" i="20" a="1"/>
  <c r="O352" i="20"/>
  <c r="O353" i="20" a="1"/>
  <c r="O353" i="20" s="1"/>
  <c r="O354" i="20" a="1"/>
  <c r="O354" i="20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 s="1"/>
  <c r="O360" i="20" a="1"/>
  <c r="O360" i="20" s="1"/>
  <c r="O361" i="20" a="1"/>
  <c r="O361" i="20" s="1"/>
  <c r="O362" i="20" a="1"/>
  <c r="O362" i="20" s="1"/>
  <c r="O363" i="20" a="1"/>
  <c r="O363" i="20"/>
  <c r="O364" i="20" a="1"/>
  <c r="O364" i="20"/>
  <c r="O365" i="20" a="1"/>
  <c r="O365" i="20" s="1"/>
  <c r="O366" i="20" a="1"/>
  <c r="O366" i="20" s="1"/>
  <c r="O367" i="20" a="1"/>
  <c r="O367" i="20" s="1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 s="1"/>
  <c r="O375" i="20" a="1"/>
  <c r="O375" i="20"/>
  <c r="O376" i="20" a="1"/>
  <c r="O376" i="20" s="1"/>
  <c r="O377" i="20" a="1"/>
  <c r="O377" i="20" s="1"/>
  <c r="O378" i="20" a="1"/>
  <c r="O378" i="20" s="1"/>
  <c r="O379" i="20" a="1"/>
  <c r="O379" i="20" s="1"/>
  <c r="O380" i="20" a="1"/>
  <c r="O380" i="20" s="1"/>
  <c r="O381" i="20" a="1"/>
  <c r="O381" i="20" s="1"/>
  <c r="O382" i="20" a="1"/>
  <c r="O382" i="20" s="1"/>
  <c r="O383" i="20" a="1"/>
  <c r="O383" i="20" s="1"/>
  <c r="O384" i="20" a="1"/>
  <c r="O384" i="20"/>
  <c r="O385" i="20" a="1"/>
  <c r="O385" i="20" s="1"/>
  <c r="O386" i="20" a="1"/>
  <c r="O386" i="20"/>
  <c r="O387" i="20" a="1"/>
  <c r="O387" i="20"/>
  <c r="O388" i="20" a="1"/>
  <c r="O388" i="20" s="1"/>
  <c r="O389" i="20" a="1"/>
  <c r="O389" i="20" s="1"/>
  <c r="O390" i="20" a="1"/>
  <c r="O390" i="20" s="1"/>
  <c r="O391" i="20" a="1"/>
  <c r="O391" i="20" s="1"/>
  <c r="O392" i="20" a="1"/>
  <c r="O392" i="20" s="1"/>
  <c r="O393" i="20" a="1"/>
  <c r="O393" i="20" s="1"/>
  <c r="O394" i="20" a="1"/>
  <c r="O394" i="20" s="1"/>
  <c r="O395" i="20" a="1"/>
  <c r="O395" i="20" s="1"/>
  <c r="O396" i="20" a="1"/>
  <c r="O396" i="20"/>
  <c r="O397" i="20" a="1"/>
  <c r="O397" i="20" s="1"/>
  <c r="O398" i="20" a="1"/>
  <c r="O398" i="20"/>
  <c r="O399" i="20" a="1"/>
  <c r="O399" i="20" s="1"/>
  <c r="O400" i="20" a="1"/>
  <c r="O400" i="20" s="1"/>
  <c r="O401" i="20" a="1"/>
  <c r="O401" i="20" s="1"/>
  <c r="O402" i="20" a="1"/>
  <c r="O402" i="20" s="1"/>
  <c r="O403" i="20" a="1"/>
  <c r="O403" i="20" s="1"/>
  <c r="O404" i="20" a="1"/>
  <c r="O404" i="20"/>
  <c r="O405" i="20" a="1"/>
  <c r="O405" i="20" s="1"/>
  <c r="O406" i="20" a="1"/>
  <c r="O406" i="20" s="1"/>
  <c r="O407" i="20" a="1"/>
  <c r="O407" i="20" s="1"/>
  <c r="O408" i="20" a="1"/>
  <c r="O408" i="20" s="1"/>
  <c r="O409" i="20" a="1"/>
  <c r="O409" i="20" s="1"/>
  <c r="O410" i="20" a="1"/>
  <c r="O410" i="20" s="1"/>
  <c r="O411" i="20" a="1"/>
  <c r="O411" i="20" s="1"/>
  <c r="O412" i="20" a="1"/>
  <c r="O412" i="20" s="1"/>
  <c r="O413" i="20" a="1"/>
  <c r="O413" i="20" s="1"/>
  <c r="O414" i="20" a="1"/>
  <c r="O414" i="20" s="1"/>
  <c r="O415" i="20" a="1"/>
  <c r="O415" i="20" s="1"/>
  <c r="O416" i="20" a="1"/>
  <c r="O416" i="20" s="1"/>
  <c r="O417" i="20" a="1"/>
  <c r="O417" i="20" s="1"/>
  <c r="O418" i="20" a="1"/>
  <c r="O418" i="20" s="1"/>
  <c r="O419" i="20" a="1"/>
  <c r="O419" i="20" s="1"/>
  <c r="O420" i="20" a="1"/>
  <c r="O420" i="20" s="1"/>
  <c r="O421" i="20" a="1"/>
  <c r="O421" i="20" s="1"/>
  <c r="O422" i="20" a="1"/>
  <c r="O422" i="20" s="1"/>
  <c r="O423" i="20" a="1"/>
  <c r="O423" i="20" s="1"/>
  <c r="O424" i="20" a="1"/>
  <c r="O424" i="20" s="1"/>
  <c r="O425" i="20" a="1"/>
  <c r="O425" i="20" s="1"/>
  <c r="O426" i="20" a="1"/>
  <c r="O426" i="20" s="1"/>
  <c r="O427" i="20" a="1"/>
  <c r="O427" i="20"/>
  <c r="O428" i="20" a="1"/>
  <c r="O428" i="20" s="1"/>
  <c r="O429" i="20" a="1"/>
  <c r="O429" i="20" s="1"/>
  <c r="O430" i="20" a="1"/>
  <c r="O430" i="20" s="1"/>
  <c r="O431" i="20" a="1"/>
  <c r="O431" i="20" s="1"/>
  <c r="O432" i="20" a="1"/>
  <c r="O432" i="20" s="1"/>
  <c r="O433" i="20" a="1"/>
  <c r="O433" i="20" s="1"/>
  <c r="O434" i="20" a="1"/>
  <c r="O434" i="20" s="1"/>
  <c r="O435" i="20" a="1"/>
  <c r="O435" i="20" s="1"/>
  <c r="O436" i="20" a="1"/>
  <c r="O436" i="20"/>
  <c r="O437" i="20" a="1"/>
  <c r="O437" i="20" s="1"/>
  <c r="O438" i="20" a="1"/>
  <c r="O438" i="20" s="1"/>
  <c r="O439" i="20" a="1"/>
  <c r="O439" i="20"/>
  <c r="O440" i="20" a="1"/>
  <c r="O440" i="20" s="1"/>
  <c r="O441" i="20" a="1"/>
  <c r="O441" i="20" s="1"/>
  <c r="O442" i="20" a="1"/>
  <c r="O442" i="20"/>
  <c r="O443" i="20" a="1"/>
  <c r="O443" i="20" s="1"/>
  <c r="O444" i="20" a="1"/>
  <c r="O444" i="20" s="1"/>
  <c r="O445" i="20" a="1"/>
  <c r="O445" i="20" s="1"/>
  <c r="O446" i="20" a="1"/>
  <c r="O446" i="20" s="1"/>
  <c r="O447" i="20" a="1"/>
  <c r="O447" i="20" s="1"/>
  <c r="O448" i="20" a="1"/>
  <c r="O448" i="20"/>
  <c r="O449" i="20" a="1"/>
  <c r="O449" i="20" s="1"/>
  <c r="O450" i="20" a="1"/>
  <c r="O450" i="20"/>
  <c r="O451" i="20" a="1"/>
  <c r="O451" i="20"/>
  <c r="O452" i="20" a="1"/>
  <c r="O452" i="20" s="1"/>
  <c r="O453" i="20" a="1"/>
  <c r="O453" i="20" s="1"/>
  <c r="O454" i="20" a="1"/>
  <c r="O454" i="20" s="1"/>
  <c r="O455" i="20" a="1"/>
  <c r="O455" i="20" s="1"/>
  <c r="O456" i="20" a="1"/>
  <c r="O456" i="20" s="1"/>
  <c r="O457" i="20" a="1"/>
  <c r="O457" i="20" s="1"/>
  <c r="O458" i="20" a="1"/>
  <c r="O458" i="20" s="1"/>
  <c r="O459" i="20" a="1"/>
  <c r="O459" i="20"/>
  <c r="O460" i="20" a="1"/>
  <c r="O460" i="20" s="1"/>
  <c r="O461" i="20" a="1"/>
  <c r="O461" i="20" s="1"/>
  <c r="O462" i="20" a="1"/>
  <c r="O462" i="20"/>
  <c r="O463" i="20" a="1"/>
  <c r="O463" i="20" s="1"/>
  <c r="O464" i="20" a="1"/>
  <c r="O464" i="20" s="1"/>
  <c r="O465" i="20" a="1"/>
  <c r="O465" i="20" s="1"/>
  <c r="O466" i="20" a="1"/>
  <c r="O466" i="20" s="1"/>
  <c r="O467" i="20" a="1"/>
  <c r="O467" i="20" s="1"/>
  <c r="O468" i="20" a="1"/>
  <c r="O468" i="20" s="1"/>
  <c r="O469" i="20" a="1"/>
  <c r="O469" i="20" s="1"/>
  <c r="O470" i="20" a="1"/>
  <c r="O470" i="20" s="1"/>
  <c r="O471" i="20" a="1"/>
  <c r="O471" i="20"/>
  <c r="O472" i="20" a="1"/>
  <c r="O472" i="20" s="1"/>
  <c r="O473" i="20" a="1"/>
  <c r="O473" i="20" s="1"/>
  <c r="O474" i="20" a="1"/>
  <c r="O474" i="20" s="1"/>
  <c r="O475" i="20" a="1"/>
  <c r="O475" i="20" s="1"/>
  <c r="O476" i="20" a="1"/>
  <c r="O476" i="20" s="1"/>
  <c r="O477" i="20" a="1"/>
  <c r="O477" i="20" s="1"/>
  <c r="O478" i="20" a="1"/>
  <c r="O478" i="20" s="1"/>
  <c r="O479" i="20" a="1"/>
  <c r="O479" i="20" s="1"/>
  <c r="O480" i="20" a="1"/>
  <c r="O480" i="20" s="1"/>
  <c r="O481" i="20" a="1"/>
  <c r="O481" i="20" s="1"/>
  <c r="O482" i="20" a="1"/>
  <c r="O482" i="20" s="1"/>
  <c r="O483" i="20" a="1"/>
  <c r="O483" i="20" s="1"/>
  <c r="O484" i="20" a="1"/>
  <c r="O484" i="20"/>
  <c r="O485" i="20" a="1"/>
  <c r="O485" i="20" s="1"/>
  <c r="O486" i="20" a="1"/>
  <c r="O486" i="20" s="1"/>
  <c r="O487" i="20" a="1"/>
  <c r="O487" i="20" s="1"/>
  <c r="O488" i="20" a="1"/>
  <c r="O488" i="20" s="1"/>
  <c r="O489" i="20" a="1"/>
  <c r="O489" i="20" s="1"/>
  <c r="O490" i="20" a="1"/>
  <c r="O490" i="20" s="1"/>
  <c r="O491" i="20" a="1"/>
  <c r="O491" i="20"/>
  <c r="O492" i="20" a="1"/>
  <c r="O492" i="20"/>
  <c r="O493" i="20" a="1"/>
  <c r="O493" i="20" s="1"/>
  <c r="O494" i="20" a="1"/>
  <c r="O494" i="20"/>
  <c r="O495" i="20" a="1"/>
  <c r="O495" i="20" s="1"/>
  <c r="O496" i="20" a="1"/>
  <c r="O496" i="20" s="1"/>
  <c r="O497" i="20" a="1"/>
  <c r="O497" i="20" s="1"/>
  <c r="O498" i="20" a="1"/>
  <c r="O498" i="20"/>
  <c r="O499" i="20" a="1"/>
  <c r="O499" i="20" s="1"/>
  <c r="O500" i="20" a="1"/>
  <c r="O500" i="20"/>
  <c r="O501" i="20" a="1"/>
  <c r="O501" i="20" s="1"/>
  <c r="O502" i="20" a="1"/>
  <c r="O502" i="20" s="1"/>
  <c r="O503" i="20" a="1"/>
  <c r="O503" i="20" s="1"/>
  <c r="O504" i="20" a="1"/>
  <c r="O504" i="20" s="1"/>
  <c r="O505" i="20" a="1"/>
  <c r="O505" i="20" s="1"/>
  <c r="O506" i="20" a="1"/>
  <c r="O506" i="20"/>
  <c r="O507" i="20" a="1"/>
  <c r="O507" i="20" s="1"/>
  <c r="O508" i="20" a="1"/>
  <c r="O508" i="20" s="1"/>
  <c r="O509" i="20" a="1"/>
  <c r="O509" i="20" s="1"/>
  <c r="O510" i="20" a="1"/>
  <c r="O510" i="20" s="1"/>
  <c r="O511" i="20" a="1"/>
  <c r="O511" i="20" s="1"/>
  <c r="O512" i="20" a="1"/>
  <c r="O512" i="20" s="1"/>
  <c r="O513" i="20" a="1"/>
  <c r="O513" i="20" s="1"/>
  <c r="O514" i="20" a="1"/>
  <c r="O514" i="20"/>
  <c r="O515" i="20" a="1"/>
  <c r="O515" i="20"/>
  <c r="O516" i="20" a="1"/>
  <c r="O516" i="20" s="1"/>
  <c r="O517" i="20" a="1"/>
  <c r="O517" i="20" s="1"/>
  <c r="O518" i="20" a="1"/>
  <c r="O518" i="20" s="1"/>
  <c r="O519" i="20" a="1"/>
  <c r="O519" i="20" s="1"/>
  <c r="O520" i="20" a="1"/>
  <c r="O520" i="20" s="1"/>
  <c r="O521" i="20" a="1"/>
  <c r="O521" i="20" s="1"/>
  <c r="O522" i="20" a="1"/>
  <c r="O522" i="20" s="1"/>
  <c r="O523" i="20" a="1"/>
  <c r="O523" i="20" s="1"/>
  <c r="O524" i="20" a="1"/>
  <c r="O524" i="20" s="1"/>
  <c r="O525" i="20" a="1"/>
  <c r="O525" i="20" s="1"/>
  <c r="O526" i="20" a="1"/>
  <c r="O526" i="20" s="1"/>
  <c r="O527" i="20" a="1"/>
  <c r="O527" i="20" s="1"/>
  <c r="O528" i="20" a="1"/>
  <c r="O528" i="20" s="1"/>
  <c r="O529" i="20" a="1"/>
  <c r="O529" i="20" s="1"/>
  <c r="O530" i="20" a="1"/>
  <c r="O530" i="20" s="1"/>
  <c r="O531" i="20" a="1"/>
  <c r="O531" i="20" s="1"/>
  <c r="O532" i="20" a="1"/>
  <c r="O532" i="20" s="1"/>
  <c r="O533" i="20" a="1"/>
  <c r="O533" i="20" s="1"/>
  <c r="O534" i="20" a="1"/>
  <c r="O534" i="20" s="1"/>
  <c r="O535" i="20" a="1"/>
  <c r="O535" i="20"/>
  <c r="O536" i="20" a="1"/>
  <c r="O536" i="20" s="1"/>
  <c r="O537" i="20" a="1"/>
  <c r="O537" i="20" s="1"/>
  <c r="O538" i="20" a="1"/>
  <c r="O538" i="20" s="1"/>
  <c r="O539" i="20" a="1"/>
  <c r="O539" i="20" s="1"/>
  <c r="O540" i="20" a="1"/>
  <c r="O540" i="20" s="1"/>
  <c r="O541" i="20" a="1"/>
  <c r="O541" i="20" s="1"/>
  <c r="O542" i="20" a="1"/>
  <c r="O542" i="20" s="1"/>
  <c r="O543" i="20" a="1"/>
  <c r="O543" i="20" s="1"/>
  <c r="O544" i="20" a="1"/>
  <c r="O544" i="20" s="1"/>
  <c r="O545" i="20" a="1"/>
  <c r="O545" i="20" s="1"/>
  <c r="O546" i="20" a="1"/>
  <c r="O546" i="20" s="1"/>
  <c r="O547" i="20" a="1"/>
  <c r="O547" i="20" s="1"/>
  <c r="O548" i="20" a="1"/>
  <c r="O548" i="20"/>
  <c r="O549" i="20" a="1"/>
  <c r="O549" i="20" s="1"/>
  <c r="O550" i="20" a="1"/>
  <c r="O550" i="20" s="1"/>
  <c r="O551" i="20" a="1"/>
  <c r="O551" i="20" s="1"/>
  <c r="O552" i="20" a="1"/>
  <c r="O552" i="20" s="1"/>
  <c r="O553" i="20" a="1"/>
  <c r="O553" i="20" s="1"/>
  <c r="O554" i="20" a="1"/>
  <c r="O554" i="20" s="1"/>
  <c r="O555" i="20" a="1"/>
  <c r="O555" i="20"/>
  <c r="O556" i="20" a="1"/>
  <c r="O556" i="20"/>
  <c r="O557" i="20" a="1"/>
  <c r="O557" i="20" s="1"/>
  <c r="O558" i="20" a="1"/>
  <c r="O558" i="20"/>
  <c r="O559" i="20" a="1"/>
  <c r="O559" i="20" s="1"/>
  <c r="O560" i="20" a="1"/>
  <c r="O560" i="20" s="1"/>
  <c r="O561" i="20" a="1"/>
  <c r="O561" i="20" s="1"/>
  <c r="O562" i="20" a="1"/>
  <c r="O562" i="20"/>
  <c r="O563" i="20" a="1"/>
  <c r="O563" i="20" s="1"/>
  <c r="O564" i="20" a="1"/>
  <c r="O564" i="20" s="1"/>
  <c r="O565" i="20" a="1"/>
  <c r="O565" i="20" s="1"/>
  <c r="O566" i="20" a="1"/>
  <c r="O566" i="20" s="1"/>
  <c r="O567" i="20" a="1"/>
  <c r="O567" i="20" s="1"/>
  <c r="O568" i="20" a="1"/>
  <c r="O568" i="20" s="1"/>
  <c r="O569" i="20" a="1"/>
  <c r="O569" i="20" s="1"/>
  <c r="O570" i="20" a="1"/>
  <c r="O570" i="20" s="1"/>
  <c r="O571" i="20" a="1"/>
  <c r="O571" i="20"/>
  <c r="O572" i="20" a="1"/>
  <c r="O572" i="20" s="1"/>
  <c r="O573" i="20" a="1"/>
  <c r="O573" i="20" s="1"/>
  <c r="O574" i="20" a="1"/>
  <c r="O574" i="20" s="1"/>
  <c r="O575" i="20" a="1"/>
  <c r="O575" i="20" s="1"/>
  <c r="O576" i="20" a="1"/>
  <c r="O576" i="20" s="1"/>
  <c r="O577" i="20" a="1"/>
  <c r="O577" i="20" s="1"/>
  <c r="O578" i="20" a="1"/>
  <c r="O578" i="20"/>
  <c r="O579" i="20" a="1"/>
  <c r="O579" i="20"/>
  <c r="O580" i="20" a="1"/>
  <c r="O580" i="20" s="1"/>
  <c r="O581" i="20" a="1"/>
  <c r="O581" i="20" s="1"/>
  <c r="O582" i="20" a="1"/>
  <c r="O582" i="20" s="1"/>
  <c r="O583" i="20" a="1"/>
  <c r="O583" i="20" s="1"/>
  <c r="O584" i="20" a="1"/>
  <c r="O584" i="20" s="1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 s="1"/>
  <c r="O590" i="20" a="1"/>
  <c r="O590" i="20" s="1"/>
  <c r="O591" i="20" a="1"/>
  <c r="O591" i="20" s="1"/>
  <c r="O592" i="20" a="1"/>
  <c r="O592" i="20" s="1"/>
  <c r="O593" i="20" a="1"/>
  <c r="O593" i="20" s="1"/>
  <c r="O594" i="20" a="1"/>
  <c r="O594" i="20" s="1"/>
  <c r="O595" i="20" a="1"/>
  <c r="O595" i="20" s="1"/>
  <c r="O596" i="20" a="1"/>
  <c r="O596" i="20" s="1"/>
  <c r="O597" i="20" a="1"/>
  <c r="O597" i="20" s="1"/>
  <c r="O598" i="20" a="1"/>
  <c r="O598" i="20" s="1"/>
  <c r="O599" i="20" a="1"/>
  <c r="O599" i="20" s="1"/>
  <c r="O600" i="20" a="1"/>
  <c r="O600" i="20" s="1"/>
  <c r="O601" i="20" a="1"/>
  <c r="O601" i="20" s="1"/>
  <c r="O602" i="20" a="1"/>
  <c r="O602" i="20" s="1"/>
  <c r="O603" i="20" a="1"/>
  <c r="O603" i="20" s="1"/>
  <c r="O604" i="20" a="1"/>
  <c r="O604" i="20" s="1"/>
  <c r="O605" i="20" a="1"/>
  <c r="O605" i="20" s="1"/>
  <c r="O606" i="20" a="1"/>
  <c r="O606" i="20" s="1"/>
  <c r="O607" i="20" a="1"/>
  <c r="O607" i="20" s="1"/>
  <c r="O608" i="20" a="1"/>
  <c r="O608" i="20" s="1"/>
  <c r="O609" i="20" a="1"/>
  <c r="O609" i="20" s="1"/>
  <c r="O610" i="20" a="1"/>
  <c r="O610" i="20" s="1"/>
  <c r="O611" i="20" a="1"/>
  <c r="O611" i="20" s="1"/>
  <c r="O612" i="20" a="1"/>
  <c r="O612" i="20"/>
  <c r="O613" i="20" a="1"/>
  <c r="O613" i="20" s="1"/>
  <c r="O614" i="20" a="1"/>
  <c r="O614" i="20" s="1"/>
  <c r="O615" i="20" a="1"/>
  <c r="O615" i="20" s="1"/>
  <c r="O616" i="20" a="1"/>
  <c r="O616" i="20" s="1"/>
  <c r="O617" i="20" a="1"/>
  <c r="O617" i="20" s="1"/>
  <c r="O618" i="20" a="1"/>
  <c r="O618" i="20" s="1"/>
  <c r="O619" i="20" a="1"/>
  <c r="O619" i="20"/>
  <c r="O620" i="20" a="1"/>
  <c r="O620" i="20"/>
  <c r="O621" i="20" a="1"/>
  <c r="O621" i="20" s="1"/>
  <c r="O622" i="20" a="1"/>
  <c r="O622" i="20" s="1"/>
  <c r="O623" i="20" a="1"/>
  <c r="O623" i="20" s="1"/>
  <c r="O624" i="20" a="1"/>
  <c r="O624" i="20" s="1"/>
  <c r="O625" i="20" a="1"/>
  <c r="O625" i="20" s="1"/>
  <c r="O626" i="20" a="1"/>
  <c r="O626" i="20"/>
  <c r="O627" i="20" a="1"/>
  <c r="O627" i="20" s="1"/>
  <c r="O628" i="20" a="1"/>
  <c r="O628" i="20" s="1"/>
  <c r="O629" i="20" a="1"/>
  <c r="O629" i="20" s="1"/>
  <c r="O630" i="20" a="1"/>
  <c r="O630" i="20" s="1"/>
  <c r="O631" i="20" a="1"/>
  <c r="O631" i="20" s="1"/>
  <c r="O632" i="20" a="1"/>
  <c r="O632" i="20" s="1"/>
  <c r="O633" i="20" a="1"/>
  <c r="O633" i="20" s="1"/>
  <c r="O634" i="20" a="1"/>
  <c r="O634" i="20" s="1"/>
  <c r="O635" i="20" a="1"/>
  <c r="O635" i="20"/>
  <c r="O636" i="20" a="1"/>
  <c r="O636" i="20" s="1"/>
  <c r="O637" i="20" a="1"/>
  <c r="O637" i="20" s="1"/>
  <c r="O638" i="20" a="1"/>
  <c r="O638" i="20" s="1"/>
  <c r="O639" i="20" a="1"/>
  <c r="O639" i="20" s="1"/>
  <c r="O640" i="20" a="1"/>
  <c r="O640" i="20" s="1"/>
  <c r="O641" i="20" a="1"/>
  <c r="O641" i="20" s="1"/>
  <c r="O642" i="20" a="1"/>
  <c r="O642" i="20"/>
  <c r="O643" i="20" a="1"/>
  <c r="O643" i="20"/>
  <c r="O644" i="20" a="1"/>
  <c r="O644" i="20" s="1"/>
  <c r="O645" i="20" a="1"/>
  <c r="O645" i="20" s="1"/>
  <c r="O646" i="20" a="1"/>
  <c r="O646" i="20" s="1"/>
  <c r="O647" i="20" a="1"/>
  <c r="O647" i="20" s="1"/>
  <c r="O648" i="20" a="1"/>
  <c r="O648" i="20" s="1"/>
  <c r="O649" i="20" a="1"/>
  <c r="O649" i="20" s="1"/>
  <c r="O650" i="20" a="1"/>
  <c r="O650" i="20" s="1"/>
  <c r="O651" i="20" a="1"/>
  <c r="O651" i="20" s="1"/>
  <c r="O652" i="20" a="1"/>
  <c r="O652" i="20"/>
  <c r="O653" i="20" a="1"/>
  <c r="O653" i="20" s="1"/>
  <c r="O654" i="20" a="1"/>
  <c r="O654" i="20" s="1"/>
  <c r="O655" i="20" a="1"/>
  <c r="O655" i="20" s="1"/>
  <c r="O656" i="20" a="1"/>
  <c r="O656" i="20" s="1"/>
  <c r="O657" i="20" a="1"/>
  <c r="O657" i="20" s="1"/>
  <c r="O658" i="20" a="1"/>
  <c r="O658" i="20"/>
  <c r="O659" i="20" a="1"/>
  <c r="O659" i="20" s="1"/>
  <c r="O660" i="20" a="1"/>
  <c r="O660" i="20" s="1"/>
  <c r="O661" i="20" a="1"/>
  <c r="O661" i="20" s="1"/>
  <c r="O662" i="20" a="1"/>
  <c r="O662" i="20" s="1"/>
  <c r="O663" i="20" a="1"/>
  <c r="O663" i="20" s="1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 s="1"/>
  <c r="O671" i="20" a="1"/>
  <c r="O671" i="20" s="1"/>
  <c r="O672" i="20" a="1"/>
  <c r="O672" i="20" s="1"/>
  <c r="O673" i="20" a="1"/>
  <c r="O673" i="20" s="1"/>
  <c r="O674" i="20" a="1"/>
  <c r="O674" i="20" s="1"/>
  <c r="O675" i="20" a="1"/>
  <c r="O675" i="20"/>
  <c r="O676" i="20" a="1"/>
  <c r="O676" i="20"/>
  <c r="O677" i="20" a="1"/>
  <c r="O677" i="20" s="1"/>
  <c r="O678" i="20" a="1"/>
  <c r="O678" i="20" s="1"/>
  <c r="O679" i="20" a="1"/>
  <c r="O679" i="20" s="1"/>
  <c r="O680" i="20" a="1"/>
  <c r="O680" i="20" s="1"/>
  <c r="O681" i="20" a="1"/>
  <c r="O681" i="20" s="1"/>
  <c r="O682" i="20" a="1"/>
  <c r="O682" i="20" s="1"/>
  <c r="O683" i="20" a="1"/>
  <c r="O683" i="20"/>
  <c r="O684" i="20" a="1"/>
  <c r="O684" i="20"/>
  <c r="O685" i="20" a="1"/>
  <c r="O685" i="20" s="1"/>
  <c r="O686" i="20" a="1"/>
  <c r="O686" i="20" s="1"/>
  <c r="O687" i="20" a="1"/>
  <c r="O687" i="20" s="1"/>
  <c r="O688" i="20" a="1"/>
  <c r="O688" i="20" s="1"/>
  <c r="O689" i="20" a="1"/>
  <c r="O689" i="20" s="1"/>
  <c r="O690" i="20" a="1"/>
  <c r="O690" i="20"/>
  <c r="O691" i="20" a="1"/>
  <c r="O691" i="20" s="1"/>
  <c r="O692" i="20" a="1"/>
  <c r="O692" i="20" s="1"/>
  <c r="O693" i="20" a="1"/>
  <c r="O693" i="20" s="1"/>
  <c r="O694" i="20" a="1"/>
  <c r="O694" i="20" s="1"/>
  <c r="O695" i="20" a="1"/>
  <c r="O695" i="20" s="1"/>
  <c r="O696" i="20" a="1"/>
  <c r="O696" i="20" s="1"/>
  <c r="O697" i="20" a="1"/>
  <c r="O697" i="20" s="1"/>
  <c r="O698" i="20" a="1"/>
  <c r="O698" i="20" s="1"/>
  <c r="O699" i="20" a="1"/>
  <c r="O699" i="20"/>
  <c r="O700" i="20" a="1"/>
  <c r="O700" i="20" s="1"/>
  <c r="O701" i="20" a="1"/>
  <c r="O701" i="20" s="1"/>
  <c r="O702" i="20" a="1"/>
  <c r="O702" i="20" s="1"/>
  <c r="O703" i="20" a="1"/>
  <c r="O703" i="20" s="1"/>
  <c r="O704" i="20" a="1"/>
  <c r="O704" i="20" s="1"/>
  <c r="O705" i="20" a="1"/>
  <c r="O705" i="20" s="1"/>
  <c r="O706" i="20" a="1"/>
  <c r="O706" i="20"/>
  <c r="O707" i="20" a="1"/>
  <c r="O707" i="20"/>
  <c r="O708" i="20" a="1"/>
  <c r="O708" i="20" s="1"/>
  <c r="O709" i="20" a="1"/>
  <c r="O709" i="20" s="1"/>
  <c r="O710" i="20" a="1"/>
  <c r="O710" i="20" s="1"/>
  <c r="O711" i="20" a="1"/>
  <c r="O711" i="20" s="1"/>
  <c r="O712" i="20" a="1"/>
  <c r="O712" i="20" s="1"/>
  <c r="O713" i="20" a="1"/>
  <c r="O713" i="20" s="1"/>
  <c r="O714" i="20" a="1"/>
  <c r="O714" i="20" s="1"/>
  <c r="O715" i="20" a="1"/>
  <c r="O715" i="20" s="1"/>
  <c r="O716" i="20" a="1"/>
  <c r="O716" i="20"/>
  <c r="O717" i="20" a="1"/>
  <c r="O717" i="20" s="1"/>
  <c r="O718" i="20" a="1"/>
  <c r="O718" i="20" s="1"/>
  <c r="O719" i="20" a="1"/>
  <c r="O719" i="20" s="1"/>
  <c r="O720" i="20" a="1"/>
  <c r="O720" i="20" s="1"/>
  <c r="O721" i="20" a="1"/>
  <c r="O721" i="20" s="1"/>
  <c r="O722" i="20" a="1"/>
  <c r="O722" i="20"/>
  <c r="O723" i="20" a="1"/>
  <c r="O723" i="20" s="1"/>
  <c r="O724" i="20" a="1"/>
  <c r="O724" i="20" s="1"/>
  <c r="O725" i="20" a="1"/>
  <c r="O725" i="20" s="1"/>
  <c r="O726" i="20" a="1"/>
  <c r="O726" i="20" s="1"/>
  <c r="O727" i="20" a="1"/>
  <c r="O727" i="20" s="1"/>
  <c r="O728" i="20" a="1"/>
  <c r="O728" i="20" s="1"/>
  <c r="O729" i="20" a="1"/>
  <c r="O729" i="20" s="1"/>
  <c r="O730" i="20" a="1"/>
  <c r="O730" i="20" s="1"/>
  <c r="O731" i="20" a="1"/>
  <c r="O731" i="20" s="1"/>
  <c r="O732" i="20" a="1"/>
  <c r="O732" i="20" s="1"/>
  <c r="O733" i="20" a="1"/>
  <c r="O733" i="20" s="1"/>
  <c r="O734" i="20" a="1"/>
  <c r="O734" i="20" s="1"/>
  <c r="O735" i="20" a="1"/>
  <c r="O735" i="20" s="1"/>
  <c r="O736" i="20" a="1"/>
  <c r="O736" i="20" s="1"/>
  <c r="O737" i="20" a="1"/>
  <c r="O737" i="20" s="1"/>
  <c r="O738" i="20" a="1"/>
  <c r="O738" i="20" s="1"/>
  <c r="O739" i="20" a="1"/>
  <c r="O739" i="20"/>
  <c r="O740" i="20" a="1"/>
  <c r="O740" i="20" s="1"/>
  <c r="O741" i="20" a="1"/>
  <c r="O741" i="20" s="1"/>
  <c r="O742" i="20" a="1"/>
  <c r="O742" i="20" s="1"/>
  <c r="O743" i="20" a="1"/>
  <c r="O743" i="20" s="1"/>
  <c r="O744" i="20" a="1"/>
  <c r="O744" i="20" s="1"/>
  <c r="O745" i="20" a="1"/>
  <c r="O745" i="20" s="1"/>
  <c r="O746" i="20" a="1"/>
  <c r="O746" i="20" s="1"/>
  <c r="O747" i="20" a="1"/>
  <c r="O747" i="20" s="1"/>
  <c r="O748" i="20" a="1"/>
  <c r="O748" i="20"/>
  <c r="O749" i="20" a="1"/>
  <c r="O749" i="20" s="1"/>
  <c r="O750" i="20" a="1"/>
  <c r="O750" i="20" s="1"/>
  <c r="O751" i="20" a="1"/>
  <c r="O751" i="20" s="1"/>
  <c r="O752" i="20" a="1"/>
  <c r="O752" i="20" s="1"/>
  <c r="O753" i="20" a="1"/>
  <c r="O753" i="20" s="1"/>
  <c r="O754" i="20" a="1"/>
  <c r="O754" i="20"/>
  <c r="O755" i="20" a="1"/>
  <c r="O755" i="20" s="1"/>
  <c r="O756" i="20" a="1"/>
  <c r="O756" i="20" s="1"/>
  <c r="O757" i="20" a="1"/>
  <c r="O757" i="20" s="1"/>
  <c r="O758" i="20" a="1"/>
  <c r="O758" i="20" s="1"/>
  <c r="O759" i="20" a="1"/>
  <c r="O759" i="20" s="1"/>
  <c r="O760" i="20" a="1"/>
  <c r="O760" i="20" s="1"/>
  <c r="O761" i="20" a="1"/>
  <c r="O761" i="20" s="1"/>
  <c r="O762" i="20" a="1"/>
  <c r="O762" i="20" s="1"/>
  <c r="O763" i="20" a="1"/>
  <c r="O763" i="20"/>
  <c r="O764" i="20" a="1"/>
  <c r="O764" i="20" s="1"/>
  <c r="O765" i="20" a="1"/>
  <c r="O765" i="20" s="1"/>
  <c r="O766" i="20" a="1"/>
  <c r="O766" i="20" s="1"/>
  <c r="O767" i="20" a="1"/>
  <c r="O767" i="20" s="1"/>
  <c r="O768" i="20" a="1"/>
  <c r="O768" i="20" s="1"/>
  <c r="O769" i="20" a="1"/>
  <c r="O769" i="20" s="1"/>
  <c r="O770" i="20" a="1"/>
  <c r="O770" i="20"/>
  <c r="O771" i="20" a="1"/>
  <c r="O771" i="20"/>
  <c r="O772" i="20" a="1"/>
  <c r="O772" i="20" s="1"/>
  <c r="O773" i="20" a="1"/>
  <c r="O773" i="20" s="1"/>
  <c r="O774" i="20" a="1"/>
  <c r="O774" i="20" s="1"/>
  <c r="O775" i="20" a="1"/>
  <c r="O775" i="20" s="1"/>
  <c r="O776" i="20" a="1"/>
  <c r="O776" i="20" s="1"/>
  <c r="O777" i="20" a="1"/>
  <c r="O777" i="20" s="1"/>
  <c r="O778" i="20" a="1"/>
  <c r="O778" i="20" s="1"/>
  <c r="O779" i="20" a="1"/>
  <c r="O779" i="20"/>
  <c r="O780" i="20" a="1"/>
  <c r="O780" i="20"/>
  <c r="O781" i="20" a="1"/>
  <c r="O781" i="20" s="1"/>
  <c r="O782" i="20" a="1"/>
  <c r="O782" i="20" s="1"/>
  <c r="O783" i="20" a="1"/>
  <c r="O783" i="20" s="1"/>
  <c r="O784" i="20" a="1"/>
  <c r="O784" i="20" s="1"/>
  <c r="O785" i="20" a="1"/>
  <c r="O785" i="20" s="1"/>
  <c r="O786" i="20" a="1"/>
  <c r="O786" i="20"/>
  <c r="O787" i="20" a="1"/>
  <c r="O787" i="20" s="1"/>
  <c r="O788" i="20" a="1"/>
  <c r="O788" i="20" s="1"/>
  <c r="O789" i="20" a="1"/>
  <c r="O789" i="20" s="1"/>
  <c r="O790" i="20" a="1"/>
  <c r="O790" i="20" s="1"/>
  <c r="O791" i="20" a="1"/>
  <c r="O791" i="20" s="1"/>
  <c r="O792" i="20" a="1"/>
  <c r="O792" i="20" s="1"/>
  <c r="O793" i="20" a="1"/>
  <c r="O793" i="20" s="1"/>
  <c r="O794" i="20" a="1"/>
  <c r="O794" i="20" s="1"/>
  <c r="O795" i="20" a="1"/>
  <c r="O795" i="20"/>
  <c r="O796" i="20" a="1"/>
  <c r="O796" i="20" s="1"/>
  <c r="O797" i="20" a="1"/>
  <c r="O797" i="20" s="1"/>
  <c r="O798" i="20" a="1"/>
  <c r="O798" i="20" s="1"/>
  <c r="O799" i="20" a="1"/>
  <c r="O799" i="20" s="1"/>
  <c r="O800" i="20" a="1"/>
  <c r="O800" i="20" s="1"/>
  <c r="O801" i="20" a="1"/>
  <c r="O801" i="20" s="1"/>
  <c r="O802" i="20" a="1"/>
  <c r="O802" i="20"/>
  <c r="O803" i="20" a="1"/>
  <c r="O803" i="20"/>
  <c r="O804" i="20" a="1"/>
  <c r="O804" i="20" s="1"/>
  <c r="O805" i="20" a="1"/>
  <c r="O805" i="20" s="1"/>
  <c r="O806" i="20" a="1"/>
  <c r="O806" i="20" s="1"/>
  <c r="O807" i="20" a="1"/>
  <c r="O807" i="20" s="1"/>
  <c r="O808" i="20" a="1"/>
  <c r="O808" i="20" s="1"/>
  <c r="O809" i="20" a="1"/>
  <c r="O809" i="20" s="1"/>
  <c r="O810" i="20" a="1"/>
  <c r="O810" i="20" s="1"/>
  <c r="O811" i="20" a="1"/>
  <c r="O811" i="20" s="1"/>
  <c r="O812" i="20" a="1"/>
  <c r="O812" i="20"/>
  <c r="O813" i="20" a="1"/>
  <c r="O813" i="20" s="1"/>
  <c r="O814" i="20" a="1"/>
  <c r="O814" i="20" s="1"/>
  <c r="O815" i="20" a="1"/>
  <c r="O815" i="20" s="1"/>
  <c r="O816" i="20" a="1"/>
  <c r="O816" i="20" s="1"/>
  <c r="O817" i="20" a="1"/>
  <c r="O817" i="20" s="1"/>
  <c r="O818" i="20" a="1"/>
  <c r="O818" i="20"/>
  <c r="O819" i="20" a="1"/>
  <c r="O819" i="20" s="1"/>
  <c r="O820" i="20" a="1"/>
  <c r="O820" i="20" s="1"/>
  <c r="O821" i="20" a="1"/>
  <c r="O821" i="20" s="1"/>
  <c r="O822" i="20" a="1"/>
  <c r="O822" i="20" s="1"/>
  <c r="O823" i="20" a="1"/>
  <c r="O823" i="20" s="1"/>
  <c r="O824" i="20" a="1"/>
  <c r="O824" i="20" s="1"/>
  <c r="O825" i="20" a="1"/>
  <c r="O825" i="20" s="1"/>
  <c r="O826" i="20" a="1"/>
  <c r="O826" i="20" s="1"/>
  <c r="O827" i="20" a="1"/>
  <c r="O827" i="20" s="1"/>
  <c r="O828" i="20" a="1"/>
  <c r="O828" i="20" s="1"/>
  <c r="O829" i="20" a="1"/>
  <c r="O829" i="20" s="1"/>
  <c r="O830" i="20" a="1"/>
  <c r="O830" i="20" s="1"/>
  <c r="O831" i="20" a="1"/>
  <c r="O831" i="20" s="1"/>
  <c r="O832" i="20" a="1"/>
  <c r="O832" i="20" s="1"/>
  <c r="O833" i="20" a="1"/>
  <c r="O833" i="20" s="1"/>
  <c r="O834" i="20" a="1"/>
  <c r="O834" i="20" s="1"/>
  <c r="O835" i="20" a="1"/>
  <c r="O835" i="20"/>
  <c r="O836" i="20" a="1"/>
  <c r="O836" i="20"/>
  <c r="O837" i="20" a="1"/>
  <c r="O837" i="20" s="1"/>
  <c r="O838" i="20" a="1"/>
  <c r="O838" i="20" s="1"/>
  <c r="O839" i="20" a="1"/>
  <c r="O839" i="20" s="1"/>
  <c r="O840" i="20" a="1"/>
  <c r="O840" i="20" s="1"/>
  <c r="O841" i="20" a="1"/>
  <c r="O841" i="20" s="1"/>
  <c r="O842" i="20" a="1"/>
  <c r="O842" i="20" s="1"/>
  <c r="O843" i="20" a="1"/>
  <c r="O843" i="20"/>
  <c r="O844" i="20" a="1"/>
  <c r="O844" i="20"/>
  <c r="O845" i="20" a="1"/>
  <c r="O845" i="20" s="1"/>
  <c r="O846" i="20" a="1"/>
  <c r="O846" i="20" s="1"/>
  <c r="O847" i="20" a="1"/>
  <c r="O847" i="20" s="1"/>
  <c r="O848" i="20" a="1"/>
  <c r="O848" i="20" s="1"/>
  <c r="O849" i="20" a="1"/>
  <c r="O849" i="20" s="1"/>
  <c r="O850" i="20" a="1"/>
  <c r="O850" i="20"/>
  <c r="O851" i="20" a="1"/>
  <c r="O851" i="20" s="1"/>
  <c r="O852" i="20" a="1"/>
  <c r="O852" i="20" s="1"/>
  <c r="O853" i="20" a="1"/>
  <c r="O853" i="20" s="1"/>
  <c r="O854" i="20" a="1"/>
  <c r="O854" i="20" s="1"/>
  <c r="O855" i="20" a="1"/>
  <c r="O855" i="20"/>
  <c r="O856" i="20" a="1"/>
  <c r="O856" i="20" s="1"/>
  <c r="O857" i="20" a="1"/>
  <c r="O857" i="20" s="1"/>
  <c r="O858" i="20" a="1"/>
  <c r="O858" i="20" s="1"/>
  <c r="O859" i="20" a="1"/>
  <c r="O859" i="20" s="1"/>
  <c r="O860" i="20" a="1"/>
  <c r="O860" i="20" s="1"/>
  <c r="O861" i="20" a="1"/>
  <c r="O861" i="20" s="1"/>
  <c r="O862" i="20" a="1"/>
  <c r="O862" i="20" s="1"/>
  <c r="O863" i="20" a="1"/>
  <c r="O863" i="20" s="1"/>
  <c r="O864" i="20" a="1"/>
  <c r="O864" i="20" s="1"/>
  <c r="O865" i="20" a="1"/>
  <c r="O865" i="20" s="1"/>
  <c r="O866" i="20" a="1"/>
  <c r="O866" i="20" s="1"/>
  <c r="O867" i="20" a="1"/>
  <c r="O867" i="20"/>
  <c r="O868" i="20" a="1"/>
  <c r="O868" i="20"/>
  <c r="O869" i="20" a="1"/>
  <c r="O869" i="20" s="1"/>
  <c r="O870" i="20" a="1"/>
  <c r="O870" i="20" s="1"/>
  <c r="O871" i="20" a="1"/>
  <c r="O871" i="20" s="1"/>
  <c r="O872" i="20" a="1"/>
  <c r="O872" i="20" s="1"/>
  <c r="O873" i="20" a="1"/>
  <c r="O873" i="20" s="1"/>
  <c r="O874" i="20" a="1"/>
  <c r="O874" i="20" s="1"/>
  <c r="O875" i="20" a="1"/>
  <c r="O875" i="20"/>
  <c r="O876" i="20" a="1"/>
  <c r="O876" i="20"/>
  <c r="O877" i="20" a="1"/>
  <c r="O877" i="20" s="1"/>
  <c r="O878" i="20" a="1"/>
  <c r="O878" i="20"/>
  <c r="O879" i="20" a="1"/>
  <c r="O879" i="20" s="1"/>
  <c r="O880" i="20" a="1"/>
  <c r="O880" i="20" s="1"/>
  <c r="O881" i="20" a="1"/>
  <c r="O881" i="20" s="1"/>
  <c r="O882" i="20" a="1"/>
  <c r="O882" i="20"/>
  <c r="O883" i="20" a="1"/>
  <c r="O883" i="20" s="1"/>
  <c r="O884" i="20" a="1"/>
  <c r="O884" i="20" s="1"/>
  <c r="O885" i="20" a="1"/>
  <c r="O885" i="20" s="1"/>
  <c r="O886" i="20" a="1"/>
  <c r="O886" i="20" s="1"/>
  <c r="O887" i="20" a="1"/>
  <c r="O887" i="20" s="1"/>
  <c r="O888" i="20" a="1"/>
  <c r="O888" i="20" s="1"/>
  <c r="O889" i="20" a="1"/>
  <c r="O889" i="20" s="1"/>
  <c r="O890" i="20" a="1"/>
  <c r="O890" i="20" s="1"/>
  <c r="O891" i="20" a="1"/>
  <c r="O891" i="20"/>
  <c r="O892" i="20" a="1"/>
  <c r="O892" i="20" s="1"/>
  <c r="O893" i="20" a="1"/>
  <c r="O893" i="20" s="1"/>
  <c r="O894" i="20" a="1"/>
  <c r="O894" i="20" s="1"/>
  <c r="O895" i="20" a="1"/>
  <c r="O895" i="20" s="1"/>
  <c r="O896" i="20" a="1"/>
  <c r="O896" i="20" s="1"/>
  <c r="O897" i="20" a="1"/>
  <c r="O897" i="20" s="1"/>
  <c r="O898" i="20" a="1"/>
  <c r="O898" i="20" s="1"/>
  <c r="O899" i="20" a="1"/>
  <c r="O899" i="20" s="1"/>
  <c r="O900" i="20" a="1"/>
  <c r="O900" i="20"/>
  <c r="O901" i="20" a="1"/>
  <c r="O901" i="20" s="1"/>
  <c r="O902" i="20" a="1"/>
  <c r="O902" i="20" s="1"/>
  <c r="O903" i="20" a="1"/>
  <c r="O903" i="20" s="1"/>
  <c r="O904" i="20" a="1"/>
  <c r="O904" i="20" s="1"/>
  <c r="O905" i="20" a="1"/>
  <c r="O905" i="20" s="1"/>
  <c r="O906" i="20" a="1"/>
  <c r="O906" i="20" s="1"/>
  <c r="O907" i="20" a="1"/>
  <c r="O907" i="20"/>
  <c r="O908" i="20" a="1"/>
  <c r="O908" i="20"/>
  <c r="O909" i="20" a="1"/>
  <c r="O909" i="20" s="1"/>
  <c r="O910" i="20" a="1"/>
  <c r="O910" i="20"/>
  <c r="O911" i="20" a="1"/>
  <c r="O911" i="20" s="1"/>
  <c r="O912" i="20" a="1"/>
  <c r="O912" i="20" s="1"/>
  <c r="O913" i="20" a="1"/>
  <c r="O913" i="20" s="1"/>
  <c r="O914" i="20" a="1"/>
  <c r="O914" i="20" s="1"/>
  <c r="O915" i="20" a="1"/>
  <c r="O915" i="20" s="1"/>
  <c r="O916" i="20" a="1"/>
  <c r="O916" i="20"/>
  <c r="O917" i="20" a="1"/>
  <c r="O917" i="20" s="1"/>
  <c r="O918" i="20" a="1"/>
  <c r="O918" i="20" s="1"/>
  <c r="O919" i="20" a="1"/>
  <c r="O919" i="20" s="1"/>
  <c r="O920" i="20" a="1"/>
  <c r="O920" i="20" s="1"/>
  <c r="O921" i="20" a="1"/>
  <c r="O921" i="20" s="1"/>
  <c r="O922" i="20" a="1"/>
  <c r="O922" i="20"/>
  <c r="O923" i="20" a="1"/>
  <c r="O923" i="20"/>
  <c r="O924" i="20" a="1"/>
  <c r="O924" i="20" s="1"/>
  <c r="O925" i="20" a="1"/>
  <c r="O925" i="20" s="1"/>
  <c r="O926" i="20" a="1"/>
  <c r="O926" i="20" s="1"/>
  <c r="O927" i="20" a="1"/>
  <c r="O927" i="20" s="1"/>
  <c r="O928" i="20" a="1"/>
  <c r="O928" i="20" s="1"/>
  <c r="O929" i="20" a="1"/>
  <c r="O929" i="20" s="1"/>
  <c r="O930" i="20" a="1"/>
  <c r="O930" i="20"/>
  <c r="O931" i="20" a="1"/>
  <c r="O931" i="20" s="1"/>
  <c r="O932" i="20" a="1"/>
  <c r="O932" i="20" s="1"/>
  <c r="O933" i="20" a="1"/>
  <c r="O933" i="20" s="1"/>
  <c r="O934" i="20" a="1"/>
  <c r="O934" i="20" s="1"/>
  <c r="O935" i="20" a="1"/>
  <c r="O935" i="20" s="1"/>
  <c r="O936" i="20" a="1"/>
  <c r="O936" i="20" s="1"/>
  <c r="O937" i="20" a="1"/>
  <c r="O937" i="20" s="1"/>
  <c r="O938" i="20" a="1"/>
  <c r="O938" i="20" s="1"/>
  <c r="O939" i="20" a="1"/>
  <c r="O939" i="20" s="1"/>
  <c r="O940" i="20" a="1"/>
  <c r="O940" i="20" s="1"/>
  <c r="O941" i="20" a="1"/>
  <c r="O941" i="20" s="1"/>
  <c r="O942" i="20" a="1"/>
  <c r="O942" i="20" s="1"/>
  <c r="O943" i="20" a="1"/>
  <c r="O943" i="20" s="1"/>
  <c r="O944" i="20" a="1"/>
  <c r="O944" i="20" s="1"/>
  <c r="O945" i="20" a="1"/>
  <c r="O945" i="20" s="1"/>
  <c r="O946" i="20" a="1"/>
  <c r="O946" i="20" s="1"/>
  <c r="O947" i="20" a="1"/>
  <c r="O947" i="20" s="1"/>
  <c r="O948" i="20" a="1"/>
  <c r="O948" i="20"/>
  <c r="O949" i="20" a="1"/>
  <c r="O949" i="20" s="1"/>
  <c r="O950" i="20" a="1"/>
  <c r="O950" i="20" s="1"/>
  <c r="O951" i="20" a="1"/>
  <c r="O951" i="20" s="1"/>
  <c r="O952" i="20" a="1"/>
  <c r="O952" i="20" s="1"/>
  <c r="O953" i="20" a="1"/>
  <c r="O953" i="20" s="1"/>
  <c r="O954" i="20" a="1"/>
  <c r="O954" i="20"/>
  <c r="O955" i="20" a="1"/>
  <c r="O955" i="20" s="1"/>
  <c r="O956" i="20" a="1"/>
  <c r="O956" i="20" s="1"/>
  <c r="O957" i="20" a="1"/>
  <c r="O957" i="20" s="1"/>
  <c r="O958" i="20" a="1"/>
  <c r="O958" i="20" s="1"/>
  <c r="O959" i="20" a="1"/>
  <c r="O959" i="20" s="1"/>
  <c r="O960" i="20" a="1"/>
  <c r="O960" i="20"/>
  <c r="O961" i="20" a="1"/>
  <c r="O961" i="20" s="1"/>
  <c r="O962" i="20" a="1"/>
  <c r="O962" i="20"/>
  <c r="O963" i="20" a="1"/>
  <c r="O963" i="20" s="1"/>
  <c r="O964" i="20" a="1"/>
  <c r="O964" i="20" s="1"/>
  <c r="O965" i="20" a="1"/>
  <c r="O965" i="20" s="1"/>
  <c r="O966" i="20" a="1"/>
  <c r="O966" i="20" s="1"/>
  <c r="O967" i="20" a="1"/>
  <c r="O967" i="20" s="1"/>
  <c r="O968" i="20" a="1"/>
  <c r="O968" i="20" s="1"/>
  <c r="O969" i="20" a="1"/>
  <c r="O969" i="20" s="1"/>
  <c r="O970" i="20" a="1"/>
  <c r="O970" i="20" s="1"/>
  <c r="O971" i="20" a="1"/>
  <c r="O971" i="20"/>
  <c r="O972" i="20" a="1"/>
  <c r="O972" i="20"/>
  <c r="O973" i="20" a="1"/>
  <c r="O973" i="20" s="1"/>
  <c r="O974" i="20" a="1"/>
  <c r="O974" i="20" s="1"/>
  <c r="O975" i="20" a="1"/>
  <c r="O975" i="20" s="1"/>
  <c r="O976" i="20" a="1"/>
  <c r="O976" i="20" s="1"/>
  <c r="O977" i="20" a="1"/>
  <c r="O977" i="20" s="1"/>
  <c r="O978" i="20" a="1"/>
  <c r="O978" i="20"/>
  <c r="O979" i="20" a="1"/>
  <c r="O979" i="20" s="1"/>
  <c r="O980" i="20" a="1"/>
  <c r="O980" i="20" s="1"/>
  <c r="O981" i="20" a="1"/>
  <c r="O981" i="20" s="1"/>
  <c r="O982" i="20" a="1"/>
  <c r="O982" i="20" s="1"/>
  <c r="O983" i="20" a="1"/>
  <c r="O983" i="20" s="1"/>
  <c r="O984" i="20" a="1"/>
  <c r="O984" i="20" s="1"/>
  <c r="O985" i="20" a="1"/>
  <c r="O985" i="20" s="1"/>
  <c r="O986" i="20" a="1"/>
  <c r="O986" i="20" s="1"/>
  <c r="O987" i="20" a="1"/>
  <c r="O987" i="20" s="1"/>
  <c r="O988" i="20" a="1"/>
  <c r="O988" i="20" s="1"/>
  <c r="O989" i="20" a="1"/>
  <c r="O989" i="20" s="1"/>
  <c r="O990" i="20" a="1"/>
  <c r="O990" i="20" s="1"/>
  <c r="O991" i="20" a="1"/>
  <c r="O991" i="20" s="1"/>
  <c r="O992" i="20" a="1"/>
  <c r="O992" i="20" s="1"/>
  <c r="O993" i="20" a="1"/>
  <c r="O993" i="20" s="1"/>
  <c r="O994" i="20" a="1"/>
  <c r="O994" i="20"/>
  <c r="O995" i="20" a="1"/>
  <c r="O995" i="20"/>
  <c r="O996" i="20" a="1"/>
  <c r="O996" i="20" s="1"/>
  <c r="O997" i="20" a="1"/>
  <c r="O997" i="20" s="1"/>
  <c r="O998" i="20" a="1"/>
  <c r="O998" i="20" s="1"/>
  <c r="O999" i="20" a="1"/>
  <c r="O999" i="20" s="1"/>
  <c r="O1000" i="20" a="1"/>
  <c r="O1000" i="20" s="1"/>
  <c r="O1001" i="20" a="1"/>
  <c r="O1001" i="20" s="1"/>
  <c r="O1002" i="20" a="1"/>
  <c r="O1002" i="20" s="1"/>
  <c r="O1003" i="20" a="1"/>
  <c r="O1003" i="20" s="1"/>
  <c r="O1004" i="20" a="1"/>
  <c r="O1004" i="20"/>
  <c r="O1005" i="20" a="1"/>
  <c r="O1005" i="20" s="1"/>
  <c r="O1006" i="20" a="1"/>
  <c r="O1006" i="20" s="1"/>
  <c r="O1007" i="20" a="1"/>
  <c r="O1007" i="20" s="1"/>
  <c r="O1008" i="20" a="1"/>
  <c r="O1008" i="20" s="1"/>
  <c r="O1009" i="20" a="1"/>
  <c r="O1009" i="20" s="1"/>
  <c r="O1010" i="20" a="1"/>
  <c r="O1010" i="20"/>
  <c r="O1011" i="20" a="1"/>
  <c r="O1011" i="20" s="1"/>
  <c r="O1012" i="20" a="1"/>
  <c r="O1012" i="20" s="1"/>
  <c r="O1013" i="20" a="1"/>
  <c r="O1013" i="20" s="1"/>
  <c r="O1014" i="20" a="1"/>
  <c r="O1014" i="20" s="1"/>
  <c r="O1015" i="20" a="1"/>
  <c r="O1015" i="20" s="1"/>
  <c r="O1016" i="20" a="1"/>
  <c r="O1016" i="20" s="1"/>
  <c r="O1017" i="20" a="1"/>
  <c r="O1017" i="20" s="1"/>
  <c r="O1018" i="20" a="1"/>
  <c r="O1018" i="20" s="1"/>
  <c r="O1019" i="20" a="1"/>
  <c r="O1019" i="20"/>
  <c r="O1020" i="20" a="1"/>
  <c r="O1020" i="20" s="1"/>
  <c r="O1021" i="20" a="1"/>
  <c r="O1021" i="20" s="1"/>
  <c r="O1022" i="20" a="1"/>
  <c r="O1022" i="20" s="1"/>
  <c r="O1023" i="20" a="1"/>
  <c r="O1023" i="20" s="1"/>
  <c r="O1024" i="20" a="1"/>
  <c r="O1024" i="20" s="1"/>
  <c r="O1025" i="20" a="1"/>
  <c r="O1025" i="20" s="1"/>
  <c r="O1026" i="20" a="1"/>
  <c r="O1026" i="20" s="1"/>
  <c r="O1027" i="20" a="1"/>
  <c r="O1027" i="20"/>
  <c r="O1028" i="20" a="1"/>
  <c r="O1028" i="20" s="1"/>
  <c r="O1029" i="20" a="1"/>
  <c r="O1029" i="20" s="1"/>
  <c r="O1030" i="20" a="1"/>
  <c r="O1030" i="20" s="1"/>
  <c r="O1031" i="20" a="1"/>
  <c r="O1031" i="20" s="1"/>
  <c r="O1032" i="20" a="1"/>
  <c r="O1032" i="20" s="1"/>
  <c r="O1033" i="20" a="1"/>
  <c r="O1033" i="20" s="1"/>
  <c r="O1034" i="20" a="1"/>
  <c r="O1034" i="20" s="1"/>
  <c r="O1035" i="20" a="1"/>
  <c r="O1035" i="20" s="1"/>
  <c r="O1036" i="20" a="1"/>
  <c r="O1036" i="20"/>
  <c r="O1037" i="20" a="1"/>
  <c r="O1037" i="20" s="1"/>
  <c r="O1038" i="20" a="1"/>
  <c r="O1038" i="20" s="1"/>
  <c r="O1039" i="20" a="1"/>
  <c r="O1039" i="20" s="1"/>
  <c r="O1040" i="20" a="1"/>
  <c r="O1040" i="20" s="1"/>
  <c r="O1041" i="20" a="1"/>
  <c r="O1041" i="20" s="1"/>
  <c r="O1042" i="20" a="1"/>
  <c r="O1042" i="20"/>
  <c r="O1043" i="20" a="1"/>
  <c r="O1043" i="20" s="1"/>
  <c r="O1044" i="20" a="1"/>
  <c r="O1044" i="20" s="1"/>
  <c r="O1045" i="20" a="1"/>
  <c r="O1045" i="20" s="1"/>
  <c r="O1046" i="20" a="1"/>
  <c r="O1046" i="20" s="1"/>
  <c r="O1047" i="20" a="1"/>
  <c r="O1047" i="20" s="1"/>
  <c r="O1048" i="20" a="1"/>
  <c r="O1048" i="20" s="1"/>
  <c r="O1049" i="20" a="1"/>
  <c r="O1049" i="20" s="1"/>
  <c r="O1050" i="20" a="1"/>
  <c r="O1050" i="20" s="1"/>
  <c r="O1051" i="20" a="1"/>
  <c r="O1051" i="20" s="1"/>
  <c r="O1052" i="20" a="1"/>
  <c r="O1052" i="20" s="1"/>
  <c r="O1053" i="20" a="1"/>
  <c r="O1053" i="20" s="1"/>
  <c r="O1054" i="20" a="1"/>
  <c r="O1054" i="20" s="1"/>
  <c r="O1055" i="20" a="1"/>
  <c r="O1055" i="20" s="1"/>
  <c r="O1056" i="20" a="1"/>
  <c r="O1056" i="20" s="1"/>
  <c r="O1057" i="20" a="1"/>
  <c r="O1057" i="20" s="1"/>
  <c r="O1058" i="20" a="1"/>
  <c r="O1058" i="20" s="1"/>
  <c r="O1059" i="20" a="1"/>
  <c r="O1059" i="20"/>
  <c r="O1060" i="20" a="1"/>
  <c r="O1060" i="20" s="1"/>
  <c r="O1061" i="20" a="1"/>
  <c r="O1061" i="20" s="1"/>
  <c r="O1062" i="20" a="1"/>
  <c r="O1062" i="20" s="1"/>
  <c r="O1063" i="20" a="1"/>
  <c r="O1063" i="20" s="1"/>
  <c r="O1064" i="20" a="1"/>
  <c r="O1064" i="20" s="1"/>
  <c r="O1065" i="20" a="1"/>
  <c r="O1065" i="20" s="1"/>
  <c r="O1066" i="20" a="1"/>
  <c r="O1066" i="20" s="1"/>
  <c r="O1067" i="20" a="1"/>
  <c r="O1067" i="20" s="1"/>
  <c r="O1068" i="20" a="1"/>
  <c r="O1068" i="20"/>
  <c r="O1069" i="20" a="1"/>
  <c r="O1069" i="20" s="1"/>
  <c r="O1070" i="20" a="1"/>
  <c r="O1070" i="20" s="1"/>
  <c r="O1071" i="20" a="1"/>
  <c r="O1071" i="20" s="1"/>
  <c r="O1072" i="20" a="1"/>
  <c r="O1072" i="20" s="1"/>
  <c r="O1073" i="20" a="1"/>
  <c r="O1073" i="20" s="1"/>
  <c r="O1074" i="20" a="1"/>
  <c r="O1074" i="20"/>
  <c r="O1075" i="20" a="1"/>
  <c r="O1075" i="20" s="1"/>
  <c r="O1076" i="20" a="1"/>
  <c r="O1076" i="20" s="1"/>
  <c r="O1077" i="20" a="1"/>
  <c r="O1077" i="20" s="1"/>
  <c r="O1078" i="20" a="1"/>
  <c r="O1078" i="20" s="1"/>
  <c r="O1079" i="20" a="1"/>
  <c r="O1079" i="20" s="1"/>
  <c r="O1080" i="20" a="1"/>
  <c r="O1080" i="20" s="1"/>
  <c r="O1081" i="20" a="1"/>
  <c r="O1081" i="20" s="1"/>
  <c r="O1082" i="20" a="1"/>
  <c r="O1082" i="20" s="1"/>
  <c r="O1083" i="20" a="1"/>
  <c r="O1083" i="20"/>
  <c r="O1084" i="20" a="1"/>
  <c r="O1084" i="20" s="1"/>
  <c r="O1085" i="20" a="1"/>
  <c r="O1085" i="20" s="1"/>
  <c r="O1086" i="20" a="1"/>
  <c r="O1086" i="20" s="1"/>
  <c r="O1087" i="20" a="1"/>
  <c r="O1087" i="20" s="1"/>
  <c r="O1088" i="20" a="1"/>
  <c r="O1088" i="20" s="1"/>
  <c r="O1089" i="20" a="1"/>
  <c r="O1089" i="20" s="1"/>
  <c r="O1090" i="20" a="1"/>
  <c r="O1090" i="20" s="1"/>
  <c r="O1091" i="20" a="1"/>
  <c r="O1091" i="20"/>
  <c r="O1092" i="20" a="1"/>
  <c r="O1092" i="20" s="1"/>
  <c r="O1093" i="20" a="1"/>
  <c r="O1093" i="20" s="1"/>
  <c r="O1094" i="20" a="1"/>
  <c r="O1094" i="20" s="1"/>
  <c r="O1095" i="20" a="1"/>
  <c r="O1095" i="20" s="1"/>
  <c r="O1096" i="20" a="1"/>
  <c r="O1096" i="20" s="1"/>
  <c r="O1097" i="20" a="1"/>
  <c r="O1097" i="20" s="1"/>
  <c r="O1098" i="20" a="1"/>
  <c r="O1098" i="20" s="1"/>
  <c r="O1099" i="20" a="1"/>
  <c r="O1099" i="20" s="1"/>
  <c r="O1100" i="20" a="1"/>
  <c r="O1100" i="20"/>
  <c r="O1101" i="20" a="1"/>
  <c r="O1101" i="20" s="1"/>
  <c r="O1102" i="20" a="1"/>
  <c r="O1102" i="20" s="1"/>
  <c r="O1103" i="20" a="1"/>
  <c r="O1103" i="20" s="1"/>
  <c r="O1104" i="20" a="1"/>
  <c r="O1104" i="20" s="1"/>
  <c r="O1105" i="20" a="1"/>
  <c r="O1105" i="20" s="1"/>
  <c r="O1106" i="20" a="1"/>
  <c r="O1106" i="20"/>
  <c r="O1107" i="20" a="1"/>
  <c r="O1107" i="20" s="1"/>
  <c r="O1108" i="20" a="1"/>
  <c r="O1108" i="20" s="1"/>
  <c r="O1109" i="20" a="1"/>
  <c r="O1109" i="20" s="1"/>
  <c r="O1110" i="20" a="1"/>
  <c r="O1110" i="20" s="1"/>
  <c r="O1111" i="20" a="1"/>
  <c r="O1111" i="20" s="1"/>
  <c r="O1112" i="20" a="1"/>
  <c r="O1112" i="20" s="1"/>
  <c r="O1113" i="20" a="1"/>
  <c r="O1113" i="20" s="1"/>
  <c r="O1114" i="20" a="1"/>
  <c r="O1114" i="20" s="1"/>
  <c r="O1115" i="20" a="1"/>
  <c r="O1115" i="20" s="1"/>
  <c r="O1116" i="20" a="1"/>
  <c r="O1116" i="20" s="1"/>
  <c r="O1117" i="20" a="1"/>
  <c r="O1117" i="20" s="1"/>
  <c r="O1118" i="20" a="1"/>
  <c r="O1118" i="20" s="1"/>
  <c r="O1119" i="20" a="1"/>
  <c r="O1119" i="20" s="1"/>
  <c r="O1120" i="20" a="1"/>
  <c r="O1120" i="20" s="1"/>
  <c r="O1121" i="20" a="1"/>
  <c r="O1121" i="20" s="1"/>
  <c r="O1122" i="20" a="1"/>
  <c r="O1122" i="20" s="1"/>
  <c r="O1123" i="20" a="1"/>
  <c r="O1123" i="20"/>
  <c r="O1124" i="20" a="1"/>
  <c r="O1124" i="20" s="1"/>
  <c r="O1125" i="20" a="1"/>
  <c r="O1125" i="20" s="1"/>
  <c r="O1126" i="20" a="1"/>
  <c r="O1126" i="20" s="1"/>
  <c r="O1127" i="20" a="1"/>
  <c r="O1127" i="20" s="1"/>
  <c r="O1128" i="20" a="1"/>
  <c r="O1128" i="20" s="1"/>
  <c r="O1129" i="20" a="1"/>
  <c r="O1129" i="20" s="1"/>
  <c r="O1130" i="20" a="1"/>
  <c r="O1130" i="20" s="1"/>
  <c r="O1131" i="20" a="1"/>
  <c r="O1131" i="20" s="1"/>
  <c r="O1132" i="20" a="1"/>
  <c r="O1132" i="20"/>
  <c r="O1133" i="20" a="1"/>
  <c r="O1133" i="20" s="1"/>
  <c r="O1134" i="20" a="1"/>
  <c r="O1134" i="20" s="1"/>
  <c r="O1135" i="20" a="1"/>
  <c r="O1135" i="20" s="1"/>
  <c r="O1136" i="20" a="1"/>
  <c r="O1136" i="20" s="1"/>
  <c r="O1137" i="20" a="1"/>
  <c r="O1137" i="20" s="1"/>
  <c r="O1138" i="20" a="1"/>
  <c r="O1138" i="20"/>
  <c r="O1139" i="20" a="1"/>
  <c r="O1139" i="20" s="1"/>
  <c r="O1140" i="20" a="1"/>
  <c r="O1140" i="20" s="1"/>
  <c r="O1141" i="20" a="1"/>
  <c r="O1141" i="20" s="1"/>
  <c r="O1142" i="20" a="1"/>
  <c r="O1142" i="20" s="1"/>
  <c r="O1143" i="20" a="1"/>
  <c r="O1143" i="20" s="1"/>
  <c r="O1144" i="20" a="1"/>
  <c r="O1144" i="20" s="1"/>
  <c r="O1145" i="20" a="1"/>
  <c r="O1145" i="20" s="1"/>
  <c r="O1146" i="20" a="1"/>
  <c r="O1146" i="20" s="1"/>
  <c r="O1147" i="20" a="1"/>
  <c r="O1147" i="20"/>
  <c r="O1148" i="20" a="1"/>
  <c r="O1148" i="20" s="1"/>
  <c r="O1149" i="20" a="1"/>
  <c r="O1149" i="20" s="1"/>
  <c r="O1150" i="20" a="1"/>
  <c r="O1150" i="20" s="1"/>
  <c r="O1151" i="20" a="1"/>
  <c r="O1151" i="20" s="1"/>
  <c r="O1152" i="20" a="1"/>
  <c r="O1152" i="20" s="1"/>
  <c r="O1153" i="20" a="1"/>
  <c r="O1153" i="20" s="1"/>
  <c r="O1154" i="20" a="1"/>
  <c r="O1154" i="20" s="1"/>
  <c r="O1155" i="20" a="1"/>
  <c r="O1155" i="20"/>
  <c r="O1156" i="20" a="1"/>
  <c r="O1156" i="20" s="1"/>
  <c r="O1157" i="20" a="1"/>
  <c r="O1157" i="20" s="1"/>
  <c r="O1158" i="20" a="1"/>
  <c r="O1158" i="20" s="1"/>
  <c r="O1159" i="20" a="1"/>
  <c r="O1159" i="20" s="1"/>
  <c r="O1160" i="20" a="1"/>
  <c r="O1160" i="20" s="1"/>
  <c r="O1161" i="20" a="1"/>
  <c r="O1161" i="20" s="1"/>
  <c r="O1162" i="20" a="1"/>
  <c r="O1162" i="20" s="1"/>
  <c r="O1163" i="20" a="1"/>
  <c r="O1163" i="20" s="1"/>
  <c r="O1164" i="20" a="1"/>
  <c r="O1164" i="20"/>
  <c r="O1165" i="20" a="1"/>
  <c r="O1165" i="20" s="1"/>
  <c r="O1166" i="20" a="1"/>
  <c r="O1166" i="20" s="1"/>
  <c r="O1167" i="20" a="1"/>
  <c r="O1167" i="20" s="1"/>
  <c r="O1168" i="20" a="1"/>
  <c r="O1168" i="20" s="1"/>
  <c r="O1169" i="20" a="1"/>
  <c r="O1169" i="20" s="1"/>
  <c r="O1170" i="20" a="1"/>
  <c r="O1170" i="20"/>
  <c r="O1171" i="20" a="1"/>
  <c r="O1171" i="20" s="1"/>
  <c r="O1172" i="20" a="1"/>
  <c r="O1172" i="20" s="1"/>
  <c r="O1173" i="20" a="1"/>
  <c r="O1173" i="20" s="1"/>
  <c r="O1174" i="20" a="1"/>
  <c r="O1174" i="20" s="1"/>
  <c r="O1175" i="20" a="1"/>
  <c r="O1175" i="20" s="1"/>
  <c r="O1176" i="20" a="1"/>
  <c r="O1176" i="20" s="1"/>
  <c r="O1177" i="20" a="1"/>
  <c r="O1177" i="20" s="1"/>
  <c r="O1178" i="20" a="1"/>
  <c r="O1178" i="20" s="1"/>
  <c r="O1179" i="20" a="1"/>
  <c r="O1179" i="20" s="1"/>
  <c r="O1180" i="20" a="1"/>
  <c r="O1180" i="20" s="1"/>
  <c r="O1181" i="20" a="1"/>
  <c r="O1181" i="20" s="1"/>
  <c r="O1182" i="20" a="1"/>
  <c r="O1182" i="20" s="1"/>
  <c r="O1183" i="20" a="1"/>
  <c r="O1183" i="20" s="1"/>
  <c r="O1184" i="20" a="1"/>
  <c r="O1184" i="20" s="1"/>
  <c r="O1185" i="20" a="1"/>
  <c r="O1185" i="20" s="1"/>
  <c r="O1186" i="20" a="1"/>
  <c r="O1186" i="20" s="1"/>
  <c r="O1187" i="20" a="1"/>
  <c r="O1187" i="20"/>
  <c r="O1188" i="20" a="1"/>
  <c r="O1188" i="20" s="1"/>
  <c r="O1189" i="20" a="1"/>
  <c r="O1189" i="20" s="1"/>
  <c r="O1190" i="20" a="1"/>
  <c r="O1190" i="20" s="1"/>
  <c r="O1191" i="20" a="1"/>
  <c r="O1191" i="20" s="1"/>
  <c r="O1192" i="20" a="1"/>
  <c r="O1192" i="20" s="1"/>
  <c r="O1193" i="20" a="1"/>
  <c r="O1193" i="20" s="1"/>
  <c r="O1194" i="20" a="1"/>
  <c r="O1194" i="20" s="1"/>
  <c r="O1195" i="20" a="1"/>
  <c r="O1195" i="20" s="1"/>
  <c r="O1196" i="20" a="1"/>
  <c r="O1196" i="20"/>
  <c r="O1197" i="20" a="1"/>
  <c r="O1197" i="20" s="1"/>
  <c r="O1198" i="20" a="1"/>
  <c r="O1198" i="20" s="1"/>
  <c r="O1199" i="20" a="1"/>
  <c r="O1199" i="20" s="1"/>
  <c r="O1200" i="20" a="1"/>
  <c r="O1200" i="20" s="1"/>
  <c r="O1201" i="20" a="1"/>
  <c r="O1201" i="20" s="1"/>
  <c r="O1202" i="20" a="1"/>
  <c r="O1202" i="20"/>
  <c r="O1203" i="20" a="1"/>
  <c r="O1203" i="20" s="1"/>
  <c r="O1204" i="20" a="1"/>
  <c r="O1204" i="20" s="1"/>
  <c r="O1205" i="20" a="1"/>
  <c r="O1205" i="20" s="1"/>
  <c r="O1206" i="20" a="1"/>
  <c r="O1206" i="20" s="1"/>
  <c r="O1207" i="20" a="1"/>
  <c r="O1207" i="20" s="1"/>
  <c r="O1208" i="20" a="1"/>
  <c r="O1208" i="20" s="1"/>
  <c r="O1209" i="20" a="1"/>
  <c r="O1209" i="20" s="1"/>
  <c r="O1210" i="20" a="1"/>
  <c r="O1210" i="20" s="1"/>
  <c r="O1211" i="20" a="1"/>
  <c r="O1211" i="20"/>
  <c r="O1212" i="20" a="1"/>
  <c r="O1212" i="20" s="1"/>
  <c r="O1213" i="20" a="1"/>
  <c r="O1213" i="20" s="1"/>
  <c r="O1214" i="20" a="1"/>
  <c r="O1214" i="20" s="1"/>
  <c r="O1215" i="20" a="1"/>
  <c r="O1215" i="20" s="1"/>
  <c r="O1216" i="20" a="1"/>
  <c r="O1216" i="20" s="1"/>
  <c r="O1217" i="20" a="1"/>
  <c r="O1217" i="20" s="1"/>
  <c r="O1218" i="20" a="1"/>
  <c r="O1218" i="20" s="1"/>
  <c r="O1219" i="20" a="1"/>
  <c r="O1219" i="20"/>
  <c r="O1220" i="20" a="1"/>
  <c r="O1220" i="20" s="1"/>
  <c r="O1221" i="20" a="1"/>
  <c r="O1221" i="20" s="1"/>
  <c r="O1222" i="20" a="1"/>
  <c r="O1222" i="20" s="1"/>
  <c r="O1223" i="20" a="1"/>
  <c r="O1223" i="20" s="1"/>
  <c r="O1224" i="20" a="1"/>
  <c r="O1224" i="20" s="1"/>
  <c r="O1225" i="20" a="1"/>
  <c r="O1225" i="20" s="1"/>
  <c r="O1226" i="20" a="1"/>
  <c r="O1226" i="20" s="1"/>
  <c r="O1227" i="20" a="1"/>
  <c r="O1227" i="20" s="1"/>
  <c r="O1228" i="20" a="1"/>
  <c r="O1228" i="20"/>
  <c r="O1229" i="20" a="1"/>
  <c r="O1229" i="20" s="1"/>
  <c r="O1230" i="20" a="1"/>
  <c r="O1230" i="20" s="1"/>
  <c r="O1231" i="20" a="1"/>
  <c r="O1231" i="20" s="1"/>
  <c r="O1232" i="20" a="1"/>
  <c r="O1232" i="20" s="1"/>
  <c r="O1233" i="20" a="1"/>
  <c r="O1233" i="20" s="1"/>
  <c r="O1234" i="20" a="1"/>
  <c r="O1234" i="20" s="1"/>
  <c r="O1235" i="20" a="1"/>
  <c r="O1235" i="20" s="1"/>
  <c r="O1236" i="20" a="1"/>
  <c r="O1236" i="20" s="1"/>
  <c r="O1237" i="20" a="1"/>
  <c r="O1237" i="20" s="1"/>
  <c r="O1238" i="20" a="1"/>
  <c r="O1238" i="20" s="1"/>
  <c r="O1239" i="20" a="1"/>
  <c r="O1239" i="20" s="1"/>
  <c r="O1240" i="20" a="1"/>
  <c r="O1240" i="20" s="1"/>
  <c r="O1241" i="20" a="1"/>
  <c r="O1241" i="20" s="1"/>
  <c r="O1242" i="20" a="1"/>
  <c r="O1242" i="20" s="1"/>
  <c r="O1243" i="20" a="1"/>
  <c r="O1243" i="20" s="1"/>
  <c r="O1244" i="20" a="1"/>
  <c r="O1244" i="20" s="1"/>
  <c r="O1245" i="20" a="1"/>
  <c r="O1245" i="20" s="1"/>
  <c r="O1246" i="20" a="1"/>
  <c r="O1246" i="20" s="1"/>
  <c r="O1247" i="20" a="1"/>
  <c r="O1247" i="20" s="1"/>
  <c r="O1248" i="20" a="1"/>
  <c r="O1248" i="20"/>
  <c r="O1249" i="20" a="1"/>
  <c r="O1249" i="20" s="1"/>
  <c r="O1250" i="20" a="1"/>
  <c r="O1250" i="20"/>
  <c r="O1251" i="20" a="1"/>
  <c r="O1251" i="20" s="1"/>
  <c r="O1252" i="20" a="1"/>
  <c r="O1252" i="20" s="1"/>
  <c r="O1253" i="20" a="1"/>
  <c r="O1253" i="20" s="1"/>
  <c r="O1254" i="20" a="1"/>
  <c r="O1254" i="20" s="1"/>
  <c r="O1255" i="20" a="1"/>
  <c r="O1255" i="20" s="1"/>
  <c r="O1256" i="20" a="1"/>
  <c r="O1256" i="20" s="1"/>
  <c r="O1257" i="20" a="1"/>
  <c r="O1257" i="20" s="1"/>
  <c r="O1258" i="20" a="1"/>
  <c r="O1258" i="20" s="1"/>
  <c r="O1259" i="20" a="1"/>
  <c r="O1259" i="20" s="1"/>
  <c r="O1260" i="20" a="1"/>
  <c r="O1260" i="20"/>
  <c r="O1261" i="20" a="1"/>
  <c r="O1261" i="20" s="1"/>
  <c r="O1262" i="20" a="1"/>
  <c r="O1262" i="20"/>
  <c r="O1263" i="20" a="1"/>
  <c r="O1263" i="20" s="1"/>
  <c r="O1264" i="20" a="1"/>
  <c r="O1264" i="20" s="1"/>
  <c r="O1265" i="20" a="1"/>
  <c r="O1265" i="20" s="1"/>
  <c r="O1266" i="20" a="1"/>
  <c r="O1266" i="20" s="1"/>
  <c r="O1267" i="20" a="1"/>
  <c r="O1267" i="20" s="1"/>
  <c r="O1268" i="20" a="1"/>
  <c r="O1268" i="20" s="1"/>
  <c r="O1269" i="20" a="1"/>
  <c r="O1269" i="20" s="1"/>
  <c r="O1270" i="20" a="1"/>
  <c r="O1270" i="20" s="1"/>
  <c r="O1271" i="20" a="1"/>
  <c r="O1271" i="20" s="1"/>
  <c r="O1272" i="20" a="1"/>
  <c r="O1272" i="20" s="1"/>
  <c r="O1273" i="20" a="1"/>
  <c r="O1273" i="20" s="1"/>
  <c r="O1274" i="20" a="1"/>
  <c r="O1274" i="20" s="1"/>
  <c r="O1275" i="20" a="1"/>
  <c r="O1275" i="20" s="1"/>
  <c r="O1276" i="20" a="1"/>
  <c r="O1276" i="20" s="1"/>
  <c r="O1277" i="20" a="1"/>
  <c r="O1277" i="20" s="1"/>
  <c r="O1278" i="20" a="1"/>
  <c r="O1278" i="20" s="1"/>
  <c r="O1279" i="20" a="1"/>
  <c r="O1279" i="20" s="1"/>
  <c r="O1280" i="20" a="1"/>
  <c r="O1280" i="20" s="1"/>
  <c r="O1281" i="20" a="1"/>
  <c r="O1281" i="20" s="1"/>
  <c r="O1282" i="20" a="1"/>
  <c r="O1282" i="20" s="1"/>
  <c r="O1283" i="20" a="1"/>
  <c r="O1283" i="20" s="1"/>
  <c r="O1284" i="20" a="1"/>
  <c r="O1284" i="20" s="1"/>
  <c r="O1285" i="20" a="1"/>
  <c r="O1285" i="20" s="1"/>
  <c r="O1286" i="20" a="1"/>
  <c r="O1286" i="20" s="1"/>
  <c r="O1287" i="20" a="1"/>
  <c r="O1287" i="20" s="1"/>
  <c r="O1288" i="20" a="1"/>
  <c r="O1288" i="20" s="1"/>
  <c r="O1289" i="20" a="1"/>
  <c r="O1289" i="20" s="1"/>
  <c r="O1290" i="20" a="1"/>
  <c r="O1290" i="20" s="1"/>
  <c r="O1291" i="20" a="1"/>
  <c r="O1291" i="20"/>
  <c r="O1292" i="20" a="1"/>
  <c r="O1292" i="20" s="1"/>
  <c r="O1293" i="20" a="1"/>
  <c r="O1293" i="20" s="1"/>
  <c r="O1294" i="20" a="1"/>
  <c r="O1294" i="20" s="1"/>
  <c r="O1295" i="20" a="1"/>
  <c r="O1295" i="20" s="1"/>
  <c r="O1296" i="20" a="1"/>
  <c r="O1296" i="20" s="1"/>
  <c r="O1297" i="20" a="1"/>
  <c r="O1297" i="20" s="1"/>
  <c r="O1298" i="20" a="1"/>
  <c r="O1298" i="20" s="1"/>
  <c r="O1299" i="20" a="1"/>
  <c r="O1299" i="20" s="1"/>
  <c r="O1300" i="20" a="1"/>
  <c r="O1300" i="20"/>
  <c r="O1301" i="20" a="1"/>
  <c r="O1301" i="20" s="1"/>
  <c r="O1302" i="20" a="1"/>
  <c r="O1302" i="20" s="1"/>
  <c r="O1303" i="20" a="1"/>
  <c r="O1303" i="20"/>
  <c r="O1304" i="20" a="1"/>
  <c r="O1304" i="20" s="1"/>
  <c r="O1305" i="20" a="1"/>
  <c r="O1305" i="20" s="1"/>
  <c r="O1306" i="20" a="1"/>
  <c r="O1306" i="20"/>
  <c r="O1307" i="20" a="1"/>
  <c r="O1307" i="20" s="1"/>
  <c r="O1308" i="20" a="1"/>
  <c r="O1308" i="20" s="1"/>
  <c r="O1309" i="20" a="1"/>
  <c r="O1309" i="20" s="1"/>
  <c r="O1310" i="20" a="1"/>
  <c r="O1310" i="20" s="1"/>
  <c r="O1311" i="20" a="1"/>
  <c r="O1311" i="20" s="1"/>
  <c r="O1312" i="20" a="1"/>
  <c r="O1312" i="20" s="1"/>
  <c r="O1313" i="20" a="1"/>
  <c r="O1313" i="20" s="1"/>
  <c r="O1314" i="20" a="1"/>
  <c r="O1314" i="20" s="1"/>
  <c r="O1315" i="20" a="1"/>
  <c r="O1315" i="20"/>
  <c r="O1316" i="20" a="1"/>
  <c r="O1316" i="20" s="1"/>
  <c r="O1317" i="20" a="1"/>
  <c r="O1317" i="20" s="1"/>
  <c r="O1318" i="20" a="1"/>
  <c r="O1318" i="20" s="1"/>
  <c r="O1319" i="20" a="1"/>
  <c r="O1319" i="20" s="1"/>
  <c r="O1320" i="20" a="1"/>
  <c r="O1320" i="20" s="1"/>
  <c r="O1321" i="20" a="1"/>
  <c r="O1321" i="20" s="1"/>
  <c r="O1322" i="20" a="1"/>
  <c r="O1322" i="20" s="1"/>
  <c r="O1323" i="20" a="1"/>
  <c r="O1323" i="20"/>
  <c r="O1324" i="20" a="1"/>
  <c r="O1324" i="20" s="1"/>
  <c r="O1325" i="20" a="1"/>
  <c r="O1325" i="20" s="1"/>
  <c r="O1326" i="20" a="1"/>
  <c r="O1326" i="20" s="1"/>
  <c r="O1327" i="20" a="1"/>
  <c r="O1327" i="20" s="1"/>
  <c r="O1328" i="20" a="1"/>
  <c r="O1328" i="20" s="1"/>
  <c r="O1329" i="20" a="1"/>
  <c r="O1329" i="20" s="1"/>
  <c r="O1330" i="20" a="1"/>
  <c r="O1330" i="20" s="1"/>
  <c r="O1331" i="20" a="1"/>
  <c r="O1331" i="20" s="1"/>
  <c r="O1332" i="20" a="1"/>
  <c r="O1332" i="20" s="1"/>
  <c r="O1333" i="20" a="1"/>
  <c r="O1333" i="20" s="1"/>
  <c r="O1334" i="20" a="1"/>
  <c r="O1334" i="20" s="1"/>
  <c r="O1335" i="20" a="1"/>
  <c r="O1335" i="20"/>
  <c r="O1336" i="20" a="1"/>
  <c r="O1336" i="20" s="1"/>
  <c r="O1337" i="20" a="1"/>
  <c r="O1337" i="20" s="1"/>
  <c r="O1338" i="20" a="1"/>
  <c r="O1338" i="20" s="1"/>
  <c r="O1339" i="20" a="1"/>
  <c r="O1339" i="20" s="1"/>
  <c r="O1340" i="20" a="1"/>
  <c r="O1340" i="20" s="1"/>
  <c r="O1341" i="20" a="1"/>
  <c r="O1341" i="20" s="1"/>
  <c r="O1342" i="20" a="1"/>
  <c r="O1342" i="20" s="1"/>
  <c r="O1343" i="20" a="1"/>
  <c r="O1343" i="20" s="1"/>
  <c r="O1344" i="20" a="1"/>
  <c r="O1344" i="20"/>
  <c r="O1345" i="20" a="1"/>
  <c r="O1345" i="20" s="1"/>
  <c r="O1346" i="20" a="1"/>
  <c r="O1346" i="20" s="1"/>
  <c r="O1347" i="20" a="1"/>
  <c r="O1347" i="20"/>
  <c r="O1348" i="20" a="1"/>
  <c r="O1348" i="20" s="1"/>
  <c r="O1349" i="20" a="1"/>
  <c r="O1349" i="20" s="1"/>
  <c r="O1350" i="20" a="1"/>
  <c r="O1350" i="20" s="1"/>
  <c r="O1351" i="20" a="1"/>
  <c r="O1351" i="20" s="1"/>
  <c r="O1352" i="20" a="1"/>
  <c r="O1352" i="20" s="1"/>
  <c r="O1353" i="20" a="1"/>
  <c r="O1353" i="20" s="1"/>
  <c r="O1354" i="20" a="1"/>
  <c r="O1354" i="20" s="1"/>
  <c r="O1355" i="20" a="1"/>
  <c r="O1355" i="20" s="1"/>
  <c r="O1356" i="20" a="1"/>
  <c r="O1356" i="20"/>
  <c r="O1357" i="20" a="1"/>
  <c r="O1357" i="20" s="1"/>
  <c r="O1358" i="20" a="1"/>
  <c r="O1358" i="20" s="1"/>
  <c r="O1359" i="20" a="1"/>
  <c r="O1359" i="20" s="1"/>
  <c r="O1360" i="20" a="1"/>
  <c r="O1360" i="20" s="1"/>
  <c r="O1361" i="20" a="1"/>
  <c r="O1361" i="20" s="1"/>
  <c r="O1362" i="20" a="1"/>
  <c r="O1362" i="20" s="1"/>
  <c r="O1363" i="20" a="1"/>
  <c r="O1363" i="20" s="1"/>
  <c r="O1364" i="20" a="1"/>
  <c r="O1364" i="20" s="1"/>
  <c r="O1365" i="20" a="1"/>
  <c r="O1365" i="20" s="1"/>
  <c r="O1366" i="20" a="1"/>
  <c r="O1366" i="20" s="1"/>
  <c r="O1367" i="20" a="1"/>
  <c r="O1367" i="20" s="1"/>
  <c r="O1368" i="20" a="1"/>
  <c r="O1368" i="20" s="1"/>
  <c r="O1369" i="20" a="1"/>
  <c r="O1369" i="20" s="1"/>
  <c r="O1370" i="20" a="1"/>
  <c r="O1370" i="20" s="1"/>
  <c r="O1371" i="20" a="1"/>
  <c r="O1371" i="20" s="1"/>
  <c r="O1372" i="20" a="1"/>
  <c r="O1372" i="20" s="1"/>
  <c r="O1373" i="20" a="1"/>
  <c r="O1373" i="20" s="1"/>
  <c r="O1374" i="20" a="1"/>
  <c r="O1374" i="20" s="1"/>
  <c r="O1375" i="20" a="1"/>
  <c r="O1375" i="20" s="1"/>
  <c r="O1376" i="20" a="1"/>
  <c r="O1376" i="20" s="1"/>
  <c r="O1377" i="20" a="1"/>
  <c r="O1377" i="20" s="1"/>
  <c r="O1378" i="20" a="1"/>
  <c r="O1378" i="20"/>
  <c r="O1379" i="20" a="1"/>
  <c r="O1379" i="20" s="1"/>
  <c r="O1380" i="20" a="1"/>
  <c r="O1380" i="20" s="1"/>
  <c r="O1381" i="20" a="1"/>
  <c r="O1381" i="20" s="1"/>
  <c r="O1382" i="20" a="1"/>
  <c r="O1382" i="20" s="1"/>
  <c r="O1383" i="20" a="1"/>
  <c r="O1383" i="20" s="1"/>
  <c r="O1384" i="20" a="1"/>
  <c r="O1384" i="20" s="1"/>
  <c r="O1385" i="20" a="1"/>
  <c r="O1385" i="20" s="1"/>
  <c r="O1386" i="20" a="1"/>
  <c r="O1386" i="20" s="1"/>
  <c r="O1387" i="20" a="1"/>
  <c r="O1387" i="20" s="1"/>
  <c r="O1388" i="20" a="1"/>
  <c r="O1388" i="20" s="1"/>
  <c r="O1389" i="20" a="1"/>
  <c r="O1389" i="20" s="1"/>
  <c r="O1390" i="20" a="1"/>
  <c r="O1390" i="20"/>
  <c r="O1391" i="20" a="1"/>
  <c r="O1391" i="20" s="1"/>
  <c r="O1392" i="20" a="1"/>
  <c r="O1392" i="20" s="1"/>
  <c r="O1393" i="20" a="1"/>
  <c r="O1393" i="20" s="1"/>
  <c r="O1394" i="20" a="1"/>
  <c r="O1394" i="20" s="1"/>
  <c r="O1395" i="20" a="1"/>
  <c r="O1395" i="20" s="1"/>
  <c r="O1396" i="20" a="1"/>
  <c r="O1396" i="20" s="1"/>
  <c r="O1397" i="20" a="1"/>
  <c r="O1397" i="20" s="1"/>
  <c r="O1398" i="20" a="1"/>
  <c r="O1398" i="20" s="1"/>
  <c r="O1399" i="20" a="1"/>
  <c r="O1399" i="20" s="1"/>
  <c r="O1400" i="20" a="1"/>
  <c r="O1400" i="20" s="1"/>
  <c r="O1401" i="20" a="1"/>
  <c r="O1401" i="20" s="1"/>
  <c r="O1402" i="20" a="1"/>
  <c r="O1402" i="20" s="1"/>
  <c r="O1403" i="20" a="1"/>
  <c r="O1403" i="20" s="1"/>
  <c r="O1404" i="20" a="1"/>
  <c r="O1404" i="20" s="1"/>
  <c r="O1405" i="20" a="1"/>
  <c r="O1405" i="20" s="1"/>
  <c r="O1406" i="20" a="1"/>
  <c r="O1406" i="20" s="1"/>
  <c r="O1407" i="20" a="1"/>
  <c r="O1407" i="20" s="1"/>
  <c r="O1408" i="20" a="1"/>
  <c r="O1408" i="20" s="1"/>
  <c r="O1409" i="20" a="1"/>
  <c r="O1409" i="20" s="1"/>
  <c r="O1410" i="20" a="1"/>
  <c r="O1410" i="20"/>
  <c r="O1411" i="20" a="1"/>
  <c r="O1411" i="20" s="1"/>
  <c r="O1412" i="20" a="1"/>
  <c r="O1412" i="20" s="1"/>
  <c r="O1413" i="20" a="1"/>
  <c r="O1413" i="20" s="1"/>
  <c r="O1414" i="20" a="1"/>
  <c r="O1414" i="20" s="1"/>
  <c r="O1415" i="20" a="1"/>
  <c r="O1415" i="20" s="1"/>
  <c r="O1416" i="20" a="1"/>
  <c r="O1416" i="20" s="1"/>
  <c r="O1417" i="20" a="1"/>
  <c r="O1417" i="20" s="1"/>
  <c r="O1418" i="20" a="1"/>
  <c r="O1418" i="20" s="1"/>
  <c r="O1419" i="20" a="1"/>
  <c r="O1419" i="20"/>
  <c r="O1420" i="20" a="1"/>
  <c r="O1420" i="20" s="1"/>
  <c r="O1421" i="20" a="1"/>
  <c r="O1421" i="20" s="1"/>
  <c r="O1422" i="20" a="1"/>
  <c r="O1422" i="20"/>
  <c r="O1423" i="20" a="1"/>
  <c r="O1423" i="20" s="1"/>
  <c r="O1424" i="20" a="1"/>
  <c r="O1424" i="20" s="1"/>
  <c r="O1425" i="20" a="1"/>
  <c r="O1425" i="20" s="1"/>
  <c r="O1426" i="20" a="1"/>
  <c r="O1426" i="20" s="1"/>
  <c r="O1427" i="20" a="1"/>
  <c r="O1427" i="20" s="1"/>
  <c r="O1428" i="20" a="1"/>
  <c r="O1428" i="20"/>
  <c r="O1429" i="20" a="1"/>
  <c r="O1429" i="20" s="1"/>
  <c r="O1430" i="20" a="1"/>
  <c r="O1430" i="20" s="1"/>
  <c r="O1431" i="20" a="1"/>
  <c r="O1431" i="20"/>
  <c r="O1432" i="20" a="1"/>
  <c r="O1432" i="20" s="1"/>
  <c r="O1433" i="20" a="1"/>
  <c r="O1433" i="20" s="1"/>
  <c r="O1434" i="20" a="1"/>
  <c r="O1434" i="20"/>
  <c r="O1435" i="20" a="1"/>
  <c r="O1435" i="20" s="1"/>
  <c r="O1436" i="20" a="1"/>
  <c r="O1436" i="20" s="1"/>
  <c r="O1437" i="20" a="1"/>
  <c r="O1437" i="20" s="1"/>
  <c r="O1438" i="20" a="1"/>
  <c r="O1438" i="20" s="1"/>
  <c r="O1439" i="20" a="1"/>
  <c r="O1439" i="20" s="1"/>
  <c r="O1440" i="20" a="1"/>
  <c r="O1440" i="20" s="1"/>
  <c r="O1441" i="20" a="1"/>
  <c r="O1441" i="20" s="1"/>
  <c r="O1442" i="20" a="1"/>
  <c r="O1442" i="20" s="1"/>
  <c r="O1443" i="20" a="1"/>
  <c r="O1443" i="20"/>
  <c r="O1444" i="20" a="1"/>
  <c r="O1444" i="20" s="1"/>
  <c r="O1445" i="20" a="1"/>
  <c r="O1445" i="20" s="1"/>
  <c r="O1446" i="20" a="1"/>
  <c r="O1446" i="20" s="1"/>
  <c r="O1447" i="20" a="1"/>
  <c r="O1447" i="20" s="1"/>
  <c r="O1448" i="20" a="1"/>
  <c r="O1448" i="20" s="1"/>
  <c r="O1449" i="20" a="1"/>
  <c r="O1449" i="20" s="1"/>
  <c r="O1450" i="20" a="1"/>
  <c r="O1450" i="20" s="1"/>
  <c r="O1451" i="20" a="1"/>
  <c r="O1451" i="20" s="1"/>
  <c r="O1452" i="20" a="1"/>
  <c r="O1452" i="20" s="1"/>
  <c r="O1453" i="20" a="1"/>
  <c r="O1453" i="20" s="1"/>
  <c r="O1454" i="20" a="1"/>
  <c r="O1454" i="20" s="1"/>
  <c r="O1455" i="20" a="1"/>
  <c r="O1455" i="20" s="1"/>
  <c r="O1456" i="20" a="1"/>
  <c r="O1456" i="20" s="1"/>
  <c r="O1457" i="20" a="1"/>
  <c r="O1457" i="20" s="1"/>
  <c r="O1458" i="20" a="1"/>
  <c r="O1458" i="20" s="1"/>
  <c r="O1459" i="20" a="1"/>
  <c r="O1459" i="20" s="1"/>
  <c r="O1460" i="20" a="1"/>
  <c r="O1460" i="20"/>
  <c r="O1461" i="20" a="1"/>
  <c r="O1461" i="20" s="1"/>
  <c r="O1462" i="20" a="1"/>
  <c r="O1462" i="20" s="1"/>
  <c r="O1463" i="20" a="1"/>
  <c r="O1463" i="20" s="1"/>
  <c r="O1464" i="20" a="1"/>
  <c r="O1464" i="20" s="1"/>
  <c r="O1465" i="20" a="1"/>
  <c r="O1465" i="20" s="1"/>
  <c r="O1466" i="20" a="1"/>
  <c r="O1466" i="20"/>
  <c r="O1467" i="20" a="1"/>
  <c r="O1467" i="20" s="1"/>
  <c r="O1468" i="20" a="1"/>
  <c r="O1468" i="20" s="1"/>
  <c r="O1469" i="20" a="1"/>
  <c r="O1469" i="20" s="1"/>
  <c r="O1470" i="20" a="1"/>
  <c r="O1470" i="20" s="1"/>
  <c r="O1471" i="20" a="1"/>
  <c r="O1471" i="20" s="1"/>
  <c r="O1472" i="20" a="1"/>
  <c r="O1472" i="20"/>
  <c r="O1473" i="20" a="1"/>
  <c r="O1473" i="20" s="1"/>
  <c r="O1474" i="20" a="1"/>
  <c r="O1474" i="20" s="1"/>
  <c r="O1475" i="20" a="1"/>
  <c r="O1475" i="20" s="1"/>
  <c r="O1476" i="20" a="1"/>
  <c r="O1476" i="20" s="1"/>
  <c r="O1477" i="20" a="1"/>
  <c r="O1477" i="20" s="1"/>
  <c r="O1478" i="20" a="1"/>
  <c r="O1478" i="20" s="1"/>
  <c r="O1479" i="20" a="1"/>
  <c r="O1479" i="20" s="1"/>
  <c r="O1480" i="20" a="1"/>
  <c r="O1480" i="20" s="1"/>
  <c r="O1481" i="20" a="1"/>
  <c r="O1481" i="20" s="1"/>
  <c r="O1482" i="20" a="1"/>
  <c r="O1482" i="20" s="1"/>
  <c r="O1483" i="20" a="1"/>
  <c r="O1483" i="20" s="1"/>
  <c r="O1484" i="20" a="1"/>
  <c r="O1484" i="20"/>
  <c r="O1485" i="20" a="1"/>
  <c r="O1485" i="20" s="1"/>
  <c r="O1486" i="20" a="1"/>
  <c r="O1486" i="20" s="1"/>
  <c r="O1487" i="20" a="1"/>
  <c r="O1487" i="20" s="1"/>
  <c r="O1488" i="20" a="1"/>
  <c r="O1488" i="20" s="1"/>
  <c r="O1489" i="20" a="1"/>
  <c r="O1489" i="20" s="1"/>
  <c r="O1490" i="20" a="1"/>
  <c r="O1490" i="20" s="1"/>
  <c r="O1491" i="20" a="1"/>
  <c r="O1491" i="20" s="1"/>
  <c r="O1492" i="20" a="1"/>
  <c r="O1492" i="20" s="1"/>
  <c r="O1493" i="20" a="1"/>
  <c r="O1493" i="20" s="1"/>
  <c r="O1494" i="20" a="1"/>
  <c r="O1494" i="20" s="1"/>
  <c r="O1495" i="20" a="1"/>
  <c r="O1495" i="20" s="1"/>
  <c r="O1496" i="20" a="1"/>
  <c r="O1496" i="20" s="1"/>
  <c r="O1497" i="20" a="1"/>
  <c r="O1497" i="20" s="1"/>
  <c r="O1498" i="20" a="1"/>
  <c r="O1498" i="20" s="1"/>
  <c r="O1499" i="20" a="1"/>
  <c r="O1499" i="20" s="1"/>
  <c r="O1500" i="20" a="1"/>
  <c r="O1500" i="20" s="1"/>
  <c r="O1501" i="20" a="1"/>
  <c r="O1501" i="20" s="1"/>
  <c r="O1502" i="20" a="1"/>
  <c r="O1502" i="20" s="1"/>
  <c r="O1503" i="20" a="1"/>
  <c r="O1503" i="20" s="1"/>
  <c r="O1504" i="20" a="1"/>
  <c r="O1504" i="20"/>
  <c r="O1505" i="20" a="1"/>
  <c r="O1505" i="20" s="1"/>
  <c r="O1506" i="20" a="1"/>
  <c r="O1506" i="20"/>
  <c r="O1507" i="20" a="1"/>
  <c r="O1507" i="20" s="1"/>
  <c r="O1508" i="20" a="1"/>
  <c r="O1508" i="20" s="1"/>
  <c r="O1509" i="20" a="1"/>
  <c r="O1509" i="20" s="1"/>
  <c r="O1510" i="20" a="1"/>
  <c r="O1510" i="20" s="1"/>
  <c r="O1511" i="20" a="1"/>
  <c r="O1511" i="20" s="1"/>
  <c r="O1512" i="20" a="1"/>
  <c r="O1512" i="20" s="1"/>
  <c r="O1513" i="20" a="1"/>
  <c r="O1513" i="20" s="1"/>
  <c r="O1514" i="20" a="1"/>
  <c r="O1514" i="20" s="1"/>
  <c r="O1515" i="20" a="1"/>
  <c r="O1515" i="20" s="1"/>
  <c r="O1516" i="20" a="1"/>
  <c r="O1516" i="20"/>
  <c r="O1517" i="20" a="1"/>
  <c r="O1517" i="20" s="1"/>
  <c r="O1518" i="20" a="1"/>
  <c r="O1518" i="20"/>
  <c r="O1519" i="20" a="1"/>
  <c r="O1519" i="20" s="1"/>
  <c r="O1520" i="20" a="1"/>
  <c r="O1520" i="20" s="1"/>
  <c r="O1521" i="20" a="1"/>
  <c r="O1521" i="20" s="1"/>
  <c r="O1522" i="20" a="1"/>
  <c r="O1522" i="20" s="1"/>
  <c r="O1523" i="20" a="1"/>
  <c r="O1523" i="20" s="1"/>
  <c r="O1524" i="20" a="1"/>
  <c r="O1524" i="20" s="1"/>
  <c r="O1525" i="20" a="1"/>
  <c r="O1525" i="20" s="1"/>
  <c r="O1526" i="20" a="1"/>
  <c r="O1526" i="20" s="1"/>
  <c r="O1527" i="20" a="1"/>
  <c r="O1527" i="20" s="1"/>
  <c r="O1528" i="20" a="1"/>
  <c r="O1528" i="20" s="1"/>
  <c r="O1529" i="20" a="1"/>
  <c r="O1529" i="20" s="1"/>
  <c r="O1530" i="20" a="1"/>
  <c r="O1530" i="20" s="1"/>
  <c r="O1531" i="20" a="1"/>
  <c r="O1531" i="20" s="1"/>
  <c r="O1532" i="20" a="1"/>
  <c r="O1532" i="20" s="1"/>
  <c r="O1533" i="20" a="1"/>
  <c r="O1533" i="20" s="1"/>
  <c r="O1534" i="20" a="1"/>
  <c r="O1534" i="20" s="1"/>
  <c r="O1535" i="20" a="1"/>
  <c r="O1535" i="20" s="1"/>
  <c r="O1536" i="20" a="1"/>
  <c r="O1536" i="20" s="1"/>
  <c r="O1537" i="20" a="1"/>
  <c r="O1537" i="20" s="1"/>
  <c r="O1538" i="20" a="1"/>
  <c r="O1538" i="20" s="1"/>
  <c r="O1539" i="20" a="1"/>
  <c r="O1539" i="20" s="1"/>
  <c r="O1540" i="20" a="1"/>
  <c r="O1540" i="20" s="1"/>
  <c r="O1541" i="20" a="1"/>
  <c r="O1541" i="20" s="1"/>
  <c r="O1542" i="20" a="1"/>
  <c r="O1542" i="20" s="1"/>
  <c r="O1543" i="20" a="1"/>
  <c r="O1543" i="20" s="1"/>
  <c r="O1544" i="20" a="1"/>
  <c r="O1544" i="20" s="1"/>
  <c r="O1545" i="20" a="1"/>
  <c r="O1545" i="20" s="1"/>
  <c r="O1546" i="20" a="1"/>
  <c r="O1546" i="20" s="1"/>
  <c r="O1547" i="20" a="1"/>
  <c r="O1547" i="20"/>
  <c r="O1548" i="20" a="1"/>
  <c r="O1548" i="20" s="1"/>
  <c r="O1549" i="20" a="1"/>
  <c r="O1549" i="20" s="1"/>
  <c r="O1550" i="20" a="1"/>
  <c r="O1550" i="20" s="1"/>
  <c r="O1551" i="20" a="1"/>
  <c r="O1551" i="20" s="1"/>
  <c r="O1552" i="20" a="1"/>
  <c r="O1552" i="20" s="1"/>
  <c r="O1553" i="20" a="1"/>
  <c r="O1553" i="20" s="1"/>
  <c r="O1554" i="20" a="1"/>
  <c r="O1554" i="20" s="1"/>
  <c r="O1555" i="20" a="1"/>
  <c r="O1555" i="20" s="1"/>
  <c r="O1556" i="20" a="1"/>
  <c r="O1556" i="20"/>
  <c r="O1557" i="20" a="1"/>
  <c r="O1557" i="20" s="1"/>
  <c r="O1558" i="20" a="1"/>
  <c r="O1558" i="20" s="1"/>
  <c r="O1559" i="20" a="1"/>
  <c r="O1559" i="20"/>
  <c r="O1560" i="20" a="1"/>
  <c r="O1560" i="20" s="1"/>
  <c r="O1561" i="20" a="1"/>
  <c r="O1561" i="20" s="1"/>
  <c r="O1562" i="20" a="1"/>
  <c r="O1562" i="20"/>
  <c r="O1563" i="20" a="1"/>
  <c r="O1563" i="20" s="1"/>
  <c r="O1564" i="20" a="1"/>
  <c r="O1564" i="20" s="1"/>
  <c r="O1565" i="20" a="1"/>
  <c r="O1565" i="20" s="1"/>
  <c r="O1566" i="20" a="1"/>
  <c r="O1566" i="20" s="1"/>
  <c r="O1567" i="20" a="1"/>
  <c r="O1567" i="20" s="1"/>
  <c r="O1568" i="20" a="1"/>
  <c r="O1568" i="20" s="1"/>
  <c r="O1569" i="20" a="1"/>
  <c r="O1569" i="20" s="1"/>
  <c r="O1570" i="20" a="1"/>
  <c r="O1570" i="20" s="1"/>
  <c r="O1571" i="20" a="1"/>
  <c r="O1571" i="20"/>
  <c r="O1572" i="20" a="1"/>
  <c r="O1572" i="20" s="1"/>
  <c r="O1573" i="20" a="1"/>
  <c r="O1573" i="20" s="1"/>
  <c r="O1574" i="20" a="1"/>
  <c r="O1574" i="20" s="1"/>
  <c r="O1575" i="20" a="1"/>
  <c r="O1575" i="20" s="1"/>
  <c r="O1576" i="20" a="1"/>
  <c r="O1576" i="20" s="1"/>
  <c r="O1577" i="20" a="1"/>
  <c r="O1577" i="20" s="1"/>
  <c r="O1578" i="20" a="1"/>
  <c r="O1578" i="20" s="1"/>
  <c r="O1579" i="20" a="1"/>
  <c r="O1579" i="20"/>
  <c r="O1580" i="20" a="1"/>
  <c r="O1580" i="20" s="1"/>
  <c r="O1581" i="20" a="1"/>
  <c r="O1581" i="20" s="1"/>
  <c r="O1582" i="20" a="1"/>
  <c r="O1582" i="20" s="1"/>
  <c r="O1583" i="20" a="1"/>
  <c r="O1583" i="20" s="1"/>
  <c r="O1584" i="20" a="1"/>
  <c r="O1584" i="20" s="1"/>
  <c r="O1585" i="20" a="1"/>
  <c r="O1585" i="20" s="1"/>
  <c r="O1586" i="20" a="1"/>
  <c r="O1586" i="20" s="1"/>
  <c r="O1587" i="20" a="1"/>
  <c r="O1587" i="20" s="1"/>
  <c r="O1588" i="20" a="1"/>
  <c r="O1588" i="20" s="1"/>
  <c r="O1589" i="20" a="1"/>
  <c r="O1589" i="20" s="1"/>
  <c r="O1590" i="20" a="1"/>
  <c r="O1590" i="20" s="1"/>
  <c r="O1591" i="20" a="1"/>
  <c r="O1591" i="20"/>
  <c r="O1592" i="20" a="1"/>
  <c r="O1592" i="20" s="1"/>
  <c r="O1593" i="20" a="1"/>
  <c r="O1593" i="20" s="1"/>
  <c r="O1594" i="20" a="1"/>
  <c r="O1594" i="20" s="1"/>
  <c r="O1595" i="20" a="1"/>
  <c r="O1595" i="20" s="1"/>
  <c r="O1596" i="20" a="1"/>
  <c r="O1596" i="20" s="1"/>
  <c r="O1597" i="20" a="1"/>
  <c r="O1597" i="20" s="1"/>
  <c r="O1598" i="20" a="1"/>
  <c r="O1598" i="20" s="1"/>
  <c r="O1599" i="20" a="1"/>
  <c r="O1599" i="20" s="1"/>
  <c r="O1600" i="20" a="1"/>
  <c r="O1600" i="20"/>
  <c r="O1601" i="20" a="1"/>
  <c r="O1601" i="20" s="1"/>
  <c r="O1602" i="20" a="1"/>
  <c r="O1602" i="20" s="1"/>
  <c r="O1603" i="20" a="1"/>
  <c r="O1603" i="20"/>
  <c r="O1604" i="20" a="1"/>
  <c r="O1604" i="20" s="1"/>
  <c r="O1605" i="20" a="1"/>
  <c r="O1605" i="20" s="1"/>
  <c r="O1606" i="20" a="1"/>
  <c r="O1606" i="20" s="1"/>
  <c r="O1607" i="20" a="1"/>
  <c r="O1607" i="20" s="1"/>
  <c r="O1608" i="20" a="1"/>
  <c r="O1608" i="20" s="1"/>
  <c r="O1609" i="20" a="1"/>
  <c r="O1609" i="20" s="1"/>
  <c r="O1610" i="20" a="1"/>
  <c r="O1610" i="20" s="1"/>
  <c r="O1611" i="20" a="1"/>
  <c r="O1611" i="20" s="1"/>
  <c r="O1612" i="20" a="1"/>
  <c r="O1612" i="20"/>
  <c r="O1613" i="20" a="1"/>
  <c r="O1613" i="20" s="1"/>
  <c r="O1614" i="20" a="1"/>
  <c r="O1614" i="20" s="1"/>
  <c r="O1615" i="20" a="1"/>
  <c r="O1615" i="20" s="1"/>
  <c r="O1616" i="20" a="1"/>
  <c r="O1616" i="20" s="1"/>
  <c r="O1617" i="20" a="1"/>
  <c r="O1617" i="20" s="1"/>
  <c r="O1618" i="20" a="1"/>
  <c r="O1618" i="20" s="1"/>
  <c r="O1619" i="20" a="1"/>
  <c r="O1619" i="20" s="1"/>
  <c r="O1620" i="20" a="1"/>
  <c r="O1620" i="20" s="1"/>
  <c r="O1621" i="20" a="1"/>
  <c r="O1621" i="20" s="1"/>
  <c r="O1622" i="20" a="1"/>
  <c r="O1622" i="20" s="1"/>
  <c r="O1623" i="20" a="1"/>
  <c r="O1623" i="20" s="1"/>
  <c r="O1624" i="20" a="1"/>
  <c r="O1624" i="20" s="1"/>
  <c r="O1625" i="20" a="1"/>
  <c r="O1625" i="20" s="1"/>
  <c r="O1626" i="20" a="1"/>
  <c r="O1626" i="20" s="1"/>
  <c r="O1627" i="20" a="1"/>
  <c r="O1627" i="20" s="1"/>
  <c r="O1628" i="20" a="1"/>
  <c r="O1628" i="20" s="1"/>
  <c r="O1629" i="20" a="1"/>
  <c r="O1629" i="20" s="1"/>
  <c r="O1630" i="20" a="1"/>
  <c r="O1630" i="20" s="1"/>
  <c r="O1631" i="20" a="1"/>
  <c r="O1631" i="20" s="1"/>
  <c r="O1632" i="20" a="1"/>
  <c r="O1632" i="20" s="1"/>
  <c r="O1633" i="20" a="1"/>
  <c r="O1633" i="20" s="1"/>
  <c r="O1634" i="20" a="1"/>
  <c r="O1634" i="20"/>
  <c r="O1635" i="20" a="1"/>
  <c r="O1635" i="20" s="1"/>
  <c r="O1636" i="20" a="1"/>
  <c r="O1636" i="20" s="1"/>
  <c r="O1637" i="20" a="1"/>
  <c r="O1637" i="20" s="1"/>
  <c r="O1638" i="20" a="1"/>
  <c r="O1638" i="20" s="1"/>
  <c r="O1639" i="20" a="1"/>
  <c r="O1639" i="20" s="1"/>
  <c r="O1640" i="20" a="1"/>
  <c r="O1640" i="20" s="1"/>
  <c r="O1641" i="20" a="1"/>
  <c r="O1641" i="20" s="1"/>
  <c r="O1642" i="20" a="1"/>
  <c r="O1642" i="20" s="1"/>
  <c r="O1643" i="20" a="1"/>
  <c r="O1643" i="20" s="1"/>
  <c r="O1644" i="20" a="1"/>
  <c r="O1644" i="20" s="1"/>
  <c r="O1645" i="20" a="1"/>
  <c r="O1645" i="20" s="1"/>
  <c r="O1646" i="20" a="1"/>
  <c r="O1646" i="20"/>
  <c r="O1647" i="20" a="1"/>
  <c r="O1647" i="20" s="1"/>
  <c r="O1648" i="20" a="1"/>
  <c r="O1648" i="20" s="1"/>
  <c r="O1649" i="20" a="1"/>
  <c r="O1649" i="20" s="1"/>
  <c r="O1650" i="20" a="1"/>
  <c r="O1650" i="20" s="1"/>
  <c r="O1651" i="20" a="1"/>
  <c r="O1651" i="20" s="1"/>
  <c r="O1652" i="20" a="1"/>
  <c r="O1652" i="20" s="1"/>
  <c r="O1653" i="20" a="1"/>
  <c r="O1653" i="20" s="1"/>
  <c r="O1654" i="20" a="1"/>
  <c r="O1654" i="20" s="1"/>
  <c r="O1655" i="20" a="1"/>
  <c r="O1655" i="20" s="1"/>
  <c r="O1656" i="20" a="1"/>
  <c r="O1656" i="20" s="1"/>
  <c r="O1657" i="20" a="1"/>
  <c r="O1657" i="20" s="1"/>
  <c r="O1658" i="20" a="1"/>
  <c r="O1658" i="20" s="1"/>
  <c r="O1659" i="20" a="1"/>
  <c r="O1659" i="20" s="1"/>
  <c r="O1660" i="20" a="1"/>
  <c r="O1660" i="20" s="1"/>
  <c r="O1661" i="20" a="1"/>
  <c r="O1661" i="20" s="1"/>
  <c r="O1662" i="20" a="1"/>
  <c r="O1662" i="20" s="1"/>
  <c r="O1663" i="20" a="1"/>
  <c r="O1663" i="20" s="1"/>
  <c r="O1664" i="20" a="1"/>
  <c r="O1664" i="20" s="1"/>
  <c r="O1665" i="20" a="1"/>
  <c r="O1665" i="20" s="1"/>
  <c r="O1666" i="20" a="1"/>
  <c r="O1666" i="20"/>
  <c r="O1667" i="20" a="1"/>
  <c r="O1667" i="20" s="1"/>
  <c r="O1668" i="20" a="1"/>
  <c r="O1668" i="20" s="1"/>
  <c r="O1669" i="20" a="1"/>
  <c r="O1669" i="20" s="1"/>
  <c r="O1670" i="20" a="1"/>
  <c r="O1670" i="20" s="1"/>
  <c r="O1671" i="20" a="1"/>
  <c r="O1671" i="20" s="1"/>
  <c r="O1672" i="20" a="1"/>
  <c r="O1672" i="20" s="1"/>
  <c r="O1673" i="20" a="1"/>
  <c r="O1673" i="20" s="1"/>
  <c r="O1674" i="20" a="1"/>
  <c r="O1674" i="20" s="1"/>
  <c r="O1675" i="20" a="1"/>
  <c r="O1675" i="20"/>
  <c r="O1676" i="20" a="1"/>
  <c r="O1676" i="20" s="1"/>
  <c r="O1677" i="20" a="1"/>
  <c r="O1677" i="20" s="1"/>
  <c r="O1678" i="20" a="1"/>
  <c r="O1678" i="20"/>
  <c r="O1679" i="20" a="1"/>
  <c r="O1679" i="20" s="1"/>
  <c r="O1680" i="20" a="1"/>
  <c r="O1680" i="20" s="1"/>
  <c r="O1681" i="20" a="1"/>
  <c r="O1681" i="20" s="1"/>
  <c r="O1682" i="20" a="1"/>
  <c r="O1682" i="20" s="1"/>
  <c r="O1683" i="20" a="1"/>
  <c r="O1683" i="20" s="1"/>
  <c r="O1684" i="20" a="1"/>
  <c r="O1684" i="20"/>
  <c r="O1685" i="20" a="1"/>
  <c r="O1685" i="20" s="1"/>
  <c r="O1686" i="20" a="1"/>
  <c r="O1686" i="20" s="1"/>
  <c r="O1687" i="20" a="1"/>
  <c r="O1687" i="20"/>
  <c r="O1688" i="20" a="1"/>
  <c r="O1688" i="20" s="1"/>
  <c r="O1689" i="20" a="1"/>
  <c r="O1689" i="20" s="1"/>
  <c r="O1690" i="20" a="1"/>
  <c r="O1690" i="20"/>
  <c r="O1691" i="20" a="1"/>
  <c r="O1691" i="20" s="1"/>
  <c r="O1692" i="20" a="1"/>
  <c r="O1692" i="20" s="1"/>
  <c r="O1693" i="20" a="1"/>
  <c r="O1693" i="20" s="1"/>
  <c r="O1694" i="20" a="1"/>
  <c r="O1694" i="20" s="1"/>
  <c r="O1695" i="20" a="1"/>
  <c r="O1695" i="20" s="1"/>
  <c r="O1696" i="20" a="1"/>
  <c r="O1696" i="20" s="1"/>
  <c r="O1697" i="20" a="1"/>
  <c r="O1697" i="20" s="1"/>
  <c r="O1698" i="20" a="1"/>
  <c r="O1698" i="20" s="1"/>
  <c r="O1699" i="20" a="1"/>
  <c r="O1699" i="20"/>
  <c r="O1700" i="20" a="1"/>
  <c r="O1700" i="20" s="1"/>
  <c r="O1701" i="20" a="1"/>
  <c r="O1701" i="20" s="1"/>
  <c r="O1702" i="20" a="1"/>
  <c r="O1702" i="20" s="1"/>
  <c r="O1703" i="20" a="1"/>
  <c r="O1703" i="20" s="1"/>
  <c r="O1704" i="20" a="1"/>
  <c r="O1704" i="20" s="1"/>
  <c r="O1705" i="20" a="1"/>
  <c r="O1705" i="20" s="1"/>
  <c r="O1706" i="20" a="1"/>
  <c r="O1706" i="20" s="1"/>
  <c r="O1707" i="20" a="1"/>
  <c r="O1707" i="20" s="1"/>
  <c r="O1708" i="20" a="1"/>
  <c r="O1708" i="20" s="1"/>
  <c r="O1709" i="20" a="1"/>
  <c r="O1709" i="20" s="1"/>
  <c r="O1710" i="20" a="1"/>
  <c r="O1710" i="20" s="1"/>
  <c r="O1711" i="20" a="1"/>
  <c r="O1711" i="20" s="1"/>
  <c r="O1712" i="20" a="1"/>
  <c r="O1712" i="20" s="1"/>
  <c r="O1713" i="20" a="1"/>
  <c r="O1713" i="20" s="1"/>
  <c r="O1714" i="20" a="1"/>
  <c r="O1714" i="20" s="1"/>
  <c r="O1715" i="20" a="1"/>
  <c r="O1715" i="20" s="1"/>
  <c r="O1716" i="20" a="1"/>
  <c r="O1716" i="20"/>
  <c r="O1717" i="20" a="1"/>
  <c r="O1717" i="20" s="1"/>
  <c r="O1718" i="20" a="1"/>
  <c r="O1718" i="20" s="1"/>
  <c r="O1719" i="20" a="1"/>
  <c r="O1719" i="20" s="1"/>
  <c r="O1720" i="20" a="1"/>
  <c r="O1720" i="20" s="1"/>
  <c r="O1721" i="20" a="1"/>
  <c r="O1721" i="20" s="1"/>
  <c r="O1722" i="20" a="1"/>
  <c r="O1722" i="20"/>
  <c r="O1723" i="20" a="1"/>
  <c r="O1723" i="20" s="1"/>
  <c r="O1724" i="20" a="1"/>
  <c r="O1724" i="20" s="1"/>
  <c r="O1725" i="20" a="1"/>
  <c r="O1725" i="20" s="1"/>
  <c r="O1726" i="20" a="1"/>
  <c r="O1726" i="20" s="1"/>
  <c r="O1727" i="20" a="1"/>
  <c r="O1727" i="20" s="1"/>
  <c r="O1728" i="20" a="1"/>
  <c r="O1728" i="20"/>
  <c r="O1729" i="20" a="1"/>
  <c r="O1729" i="20" s="1"/>
  <c r="O1730" i="20" a="1"/>
  <c r="O1730" i="20" s="1"/>
  <c r="O1731" i="20" a="1"/>
  <c r="O1731" i="20" s="1"/>
  <c r="O1732" i="20" a="1"/>
  <c r="O1732" i="20" s="1"/>
  <c r="O1733" i="20" a="1"/>
  <c r="O1733" i="20" s="1"/>
  <c r="O1734" i="20" a="1"/>
  <c r="O1734" i="20" s="1"/>
  <c r="O1735" i="20" a="1"/>
  <c r="O1735" i="20" s="1"/>
  <c r="O1736" i="20" a="1"/>
  <c r="O1736" i="20" s="1"/>
  <c r="O1737" i="20" a="1"/>
  <c r="O1737" i="20" s="1"/>
  <c r="O1738" i="20" a="1"/>
  <c r="O1738" i="20" s="1"/>
  <c r="O1739" i="20" a="1"/>
  <c r="O1739" i="20" s="1"/>
  <c r="O1740" i="20" a="1"/>
  <c r="O1740" i="20"/>
  <c r="O1741" i="20" a="1"/>
  <c r="O1741" i="20" s="1"/>
  <c r="O1742" i="20" a="1"/>
  <c r="O1742" i="20" s="1"/>
  <c r="O1743" i="20" a="1"/>
  <c r="O1743" i="20" s="1"/>
  <c r="O1744" i="20" a="1"/>
  <c r="O1744" i="20" s="1"/>
  <c r="O1745" i="20" a="1"/>
  <c r="O1745" i="20" s="1"/>
  <c r="O1746" i="20" a="1"/>
  <c r="O1746" i="20" s="1"/>
  <c r="O1747" i="20" a="1"/>
  <c r="O1747" i="20" s="1"/>
  <c r="O1748" i="20" a="1"/>
  <c r="O1748" i="20" s="1"/>
  <c r="O1749" i="20" a="1"/>
  <c r="O1749" i="20" s="1"/>
  <c r="O1750" i="20" a="1"/>
  <c r="O1750" i="20" s="1"/>
  <c r="O1751" i="20" a="1"/>
  <c r="O1751" i="20" s="1"/>
  <c r="O1752" i="20" a="1"/>
  <c r="O1752" i="20" s="1"/>
  <c r="O1753" i="20" a="1"/>
  <c r="O1753" i="20" s="1"/>
  <c r="O1754" i="20" a="1"/>
  <c r="O1754" i="20" s="1"/>
  <c r="O1755" i="20" a="1"/>
  <c r="O1755" i="20" s="1"/>
  <c r="O1756" i="20" a="1"/>
  <c r="O1756" i="20" s="1"/>
  <c r="O1757" i="20" a="1"/>
  <c r="O1757" i="20" s="1"/>
  <c r="O1758" i="20" a="1"/>
  <c r="O1758" i="20" s="1"/>
  <c r="O1759" i="20" a="1"/>
  <c r="O1759" i="20" s="1"/>
  <c r="O1760" i="20" a="1"/>
  <c r="O1760" i="20"/>
  <c r="O1761" i="20" a="1"/>
  <c r="O1761" i="20" s="1"/>
  <c r="O1762" i="20" a="1"/>
  <c r="O1762" i="20"/>
  <c r="O1763" i="20" a="1"/>
  <c r="O1763" i="20" s="1"/>
  <c r="O1764" i="20" a="1"/>
  <c r="O1764" i="20" s="1"/>
  <c r="O1765" i="20" a="1"/>
  <c r="O1765" i="20" s="1"/>
  <c r="O1766" i="20" a="1"/>
  <c r="O1766" i="20" s="1"/>
  <c r="O1767" i="20" a="1"/>
  <c r="O1767" i="20" s="1"/>
  <c r="O1768" i="20" a="1"/>
  <c r="O1768" i="20" s="1"/>
  <c r="O1769" i="20" a="1"/>
  <c r="O1769" i="20" s="1"/>
  <c r="O1770" i="20" a="1"/>
  <c r="O1770" i="20" s="1"/>
  <c r="O1771" i="20" a="1"/>
  <c r="O1771" i="20" s="1"/>
  <c r="O1772" i="20" a="1"/>
  <c r="O1772" i="20"/>
  <c r="O1773" i="20" a="1"/>
  <c r="O1773" i="20" s="1"/>
  <c r="O1774" i="20" a="1"/>
  <c r="O1774" i="20"/>
  <c r="O1775" i="20" a="1"/>
  <c r="O1775" i="20" s="1"/>
  <c r="O1776" i="20" a="1"/>
  <c r="O1776" i="20" s="1"/>
  <c r="O1777" i="20" a="1"/>
  <c r="O1777" i="20" s="1"/>
  <c r="O1778" i="20" a="1"/>
  <c r="O1778" i="20" s="1"/>
  <c r="O1779" i="20" a="1"/>
  <c r="O1779" i="20" s="1"/>
  <c r="O1780" i="20" a="1"/>
  <c r="O1780" i="20" s="1"/>
  <c r="O1781" i="20" a="1"/>
  <c r="O1781" i="20" s="1"/>
  <c r="O1782" i="20" a="1"/>
  <c r="O1782" i="20" s="1"/>
  <c r="O1783" i="20" a="1"/>
  <c r="O1783" i="20" s="1"/>
  <c r="O1784" i="20" a="1"/>
  <c r="O1784" i="20" s="1"/>
  <c r="O1785" i="20" a="1"/>
  <c r="O1785" i="20" s="1"/>
  <c r="O1786" i="20" a="1"/>
  <c r="O1786" i="20" s="1"/>
  <c r="O1787" i="20" a="1"/>
  <c r="O1787" i="20" s="1"/>
  <c r="O1788" i="20" a="1"/>
  <c r="O1788" i="20" s="1"/>
  <c r="O1789" i="20" a="1"/>
  <c r="O1789" i="20" s="1"/>
  <c r="O1790" i="20" a="1"/>
  <c r="O1790" i="20" s="1"/>
  <c r="O1791" i="20" a="1"/>
  <c r="O1791" i="20" s="1"/>
  <c r="O1792" i="20" a="1"/>
  <c r="O1792" i="20" s="1"/>
  <c r="O1793" i="20" a="1"/>
  <c r="O1793" i="20" s="1"/>
  <c r="O1794" i="20" a="1"/>
  <c r="O1794" i="20" s="1"/>
  <c r="O1795" i="20" a="1"/>
  <c r="O1795" i="20" s="1"/>
  <c r="O1796" i="20" a="1"/>
  <c r="O1796" i="20" s="1"/>
  <c r="O1797" i="20" a="1"/>
  <c r="O1797" i="20" s="1"/>
  <c r="O1798" i="20" a="1"/>
  <c r="O1798" i="20" s="1"/>
  <c r="O1799" i="20" a="1"/>
  <c r="O1799" i="20" s="1"/>
  <c r="O1800" i="20" a="1"/>
  <c r="O1800" i="20" s="1"/>
  <c r="O1801" i="20" a="1"/>
  <c r="O1801" i="20" s="1"/>
  <c r="O1802" i="20" a="1"/>
  <c r="O1802" i="20" s="1"/>
  <c r="O1803" i="20" a="1"/>
  <c r="O1803" i="20"/>
  <c r="O1804" i="20" a="1"/>
  <c r="O1804" i="20" s="1"/>
  <c r="O1805" i="20" a="1"/>
  <c r="O1805" i="20" s="1"/>
  <c r="O1806" i="20" a="1"/>
  <c r="O1806" i="20" s="1"/>
  <c r="O1807" i="20" a="1"/>
  <c r="O1807" i="20" s="1"/>
  <c r="O1808" i="20" a="1"/>
  <c r="O1808" i="20" s="1"/>
  <c r="O1809" i="20" a="1"/>
  <c r="O1809" i="20" s="1"/>
  <c r="O1810" i="20" a="1"/>
  <c r="O1810" i="20" s="1"/>
  <c r="O1811" i="20" a="1"/>
  <c r="O1811" i="20" s="1"/>
  <c r="O1812" i="20" a="1"/>
  <c r="O1812" i="20"/>
  <c r="O1813" i="20" a="1"/>
  <c r="O1813" i="20" s="1"/>
  <c r="O1814" i="20" a="1"/>
  <c r="O1814" i="20" s="1"/>
  <c r="O1815" i="20" a="1"/>
  <c r="O1815" i="20"/>
  <c r="O1816" i="20" a="1"/>
  <c r="O1816" i="20" s="1"/>
  <c r="O1817" i="20" a="1"/>
  <c r="O1817" i="20" s="1"/>
  <c r="O1818" i="20" a="1"/>
  <c r="O1818" i="20"/>
  <c r="O1819" i="20" a="1"/>
  <c r="O1819" i="20" s="1"/>
  <c r="O1820" i="20" a="1"/>
  <c r="O1820" i="20" s="1"/>
  <c r="O1821" i="20" a="1"/>
  <c r="O1821" i="20" s="1"/>
  <c r="O1822" i="20" a="1"/>
  <c r="O1822" i="20" s="1"/>
  <c r="O1823" i="20" a="1"/>
  <c r="O1823" i="20" s="1"/>
  <c r="O1824" i="20" a="1"/>
  <c r="O1824" i="20" s="1"/>
  <c r="O1825" i="20" a="1"/>
  <c r="O1825" i="20" s="1"/>
  <c r="O1826" i="20" a="1"/>
  <c r="O1826" i="20" s="1"/>
  <c r="O1827" i="20" a="1"/>
  <c r="O1827" i="20"/>
  <c r="O1828" i="20" a="1"/>
  <c r="O1828" i="20" s="1"/>
  <c r="O1829" i="20" a="1"/>
  <c r="O1829" i="20" s="1"/>
  <c r="O1830" i="20" a="1"/>
  <c r="O1830" i="20" s="1"/>
  <c r="O1831" i="20" a="1"/>
  <c r="O1831" i="20" s="1"/>
  <c r="O1832" i="20" a="1"/>
  <c r="O1832" i="20" s="1"/>
  <c r="O1833" i="20" a="1"/>
  <c r="O1833" i="20" s="1"/>
  <c r="O1834" i="20" a="1"/>
  <c r="O1834" i="20" s="1"/>
  <c r="O1835" i="20" a="1"/>
  <c r="O1835" i="20"/>
  <c r="O1836" i="20" a="1"/>
  <c r="O1836" i="20" s="1"/>
  <c r="O1837" i="20" a="1"/>
  <c r="O1837" i="20" s="1"/>
  <c r="O1838" i="20" a="1"/>
  <c r="O1838" i="20" s="1"/>
  <c r="O1839" i="20" a="1"/>
  <c r="O1839" i="20" s="1"/>
  <c r="O1840" i="20" a="1"/>
  <c r="O1840" i="20" s="1"/>
  <c r="O1841" i="20" a="1"/>
  <c r="O1841" i="20" s="1"/>
  <c r="O1842" i="20" a="1"/>
  <c r="O1842" i="20" s="1"/>
  <c r="O1843" i="20" a="1"/>
  <c r="O1843" i="20" s="1"/>
  <c r="O1844" i="20" a="1"/>
  <c r="O1844" i="20" s="1"/>
  <c r="O1845" i="20" a="1"/>
  <c r="O1845" i="20" s="1"/>
  <c r="O1846" i="20" a="1"/>
  <c r="O1846" i="20" s="1"/>
  <c r="O1847" i="20" a="1"/>
  <c r="O1847" i="20"/>
  <c r="O1848" i="20" a="1"/>
  <c r="O1848" i="20" s="1"/>
  <c r="O1849" i="20" a="1"/>
  <c r="O1849" i="20" s="1"/>
  <c r="O1850" i="20" a="1"/>
  <c r="O1850" i="20" s="1"/>
  <c r="O1851" i="20" a="1"/>
  <c r="O1851" i="20" s="1"/>
  <c r="O1852" i="20" a="1"/>
  <c r="O1852" i="20" s="1"/>
  <c r="O1853" i="20" a="1"/>
  <c r="O1853" i="20" s="1"/>
  <c r="O1854" i="20" a="1"/>
  <c r="O1854" i="20" s="1"/>
  <c r="O1855" i="20" a="1"/>
  <c r="O1855" i="20" s="1"/>
  <c r="O1856" i="20" a="1"/>
  <c r="O1856" i="20"/>
  <c r="O1857" i="20" a="1"/>
  <c r="O1857" i="20" s="1"/>
  <c r="O1858" i="20" a="1"/>
  <c r="O1858" i="20" s="1"/>
  <c r="O1859" i="20" a="1"/>
  <c r="O1859" i="20"/>
  <c r="O1860" i="20" a="1"/>
  <c r="O1860" i="20" s="1"/>
  <c r="O1861" i="20" a="1"/>
  <c r="O1861" i="20" s="1"/>
  <c r="O1862" i="20" a="1"/>
  <c r="O1862" i="20" s="1"/>
  <c r="O1863" i="20" a="1"/>
  <c r="O1863" i="20" s="1"/>
  <c r="O1864" i="20" a="1"/>
  <c r="O1864" i="20" s="1"/>
  <c r="O1865" i="20" a="1"/>
  <c r="O1865" i="20" s="1"/>
  <c r="O1866" i="20" a="1"/>
  <c r="O1866" i="20" s="1"/>
  <c r="O1867" i="20" a="1"/>
  <c r="O1867" i="20" s="1"/>
  <c r="O1868" i="20" a="1"/>
  <c r="O1868" i="20"/>
  <c r="O1869" i="20" a="1"/>
  <c r="O1869" i="20" s="1"/>
  <c r="O1870" i="20" a="1"/>
  <c r="O1870" i="20" s="1"/>
  <c r="O1871" i="20" a="1"/>
  <c r="O1871" i="20" s="1"/>
  <c r="O1872" i="20" a="1"/>
  <c r="O1872" i="20" s="1"/>
  <c r="O1873" i="20" a="1"/>
  <c r="O1873" i="20" s="1"/>
  <c r="O1874" i="20" a="1"/>
  <c r="O1874" i="20" s="1"/>
  <c r="O1875" i="20" a="1"/>
  <c r="O1875" i="20" s="1"/>
  <c r="O1876" i="20" a="1"/>
  <c r="O1876" i="20" s="1"/>
  <c r="O1877" i="20" a="1"/>
  <c r="O1877" i="20" s="1"/>
  <c r="O1878" i="20" a="1"/>
  <c r="O1878" i="20" s="1"/>
  <c r="O1879" i="20" a="1"/>
  <c r="O1879" i="20" s="1"/>
  <c r="O1880" i="20" a="1"/>
  <c r="O1880" i="20" s="1"/>
  <c r="O1881" i="20" a="1"/>
  <c r="O1881" i="20" s="1"/>
  <c r="O1882" i="20" a="1"/>
  <c r="O1882" i="20" s="1"/>
  <c r="O1883" i="20" a="1"/>
  <c r="O1883" i="20" s="1"/>
  <c r="O1884" i="20" a="1"/>
  <c r="O1884" i="20" s="1"/>
  <c r="O1885" i="20" a="1"/>
  <c r="O1885" i="20" s="1"/>
  <c r="O1886" i="20" a="1"/>
  <c r="O1886" i="20" s="1"/>
  <c r="O1887" i="20" a="1"/>
  <c r="O1887" i="20" s="1"/>
  <c r="O1888" i="20" a="1"/>
  <c r="O1888" i="20" s="1"/>
  <c r="O1889" i="20" a="1"/>
  <c r="O1889" i="20" s="1"/>
  <c r="O1890" i="20" a="1"/>
  <c r="O1890" i="20"/>
  <c r="O1891" i="20" a="1"/>
  <c r="O1891" i="20" s="1"/>
  <c r="O1892" i="20" a="1"/>
  <c r="O1892" i="20" s="1"/>
  <c r="O1893" i="20" a="1"/>
  <c r="O1893" i="20" s="1"/>
  <c r="O1894" i="20" a="1"/>
  <c r="O1894" i="20" s="1"/>
  <c r="O1895" i="20" a="1"/>
  <c r="O1895" i="20" s="1"/>
  <c r="O1896" i="20" a="1"/>
  <c r="O1896" i="20" s="1"/>
  <c r="O1897" i="20" a="1"/>
  <c r="O1897" i="20" s="1"/>
  <c r="O1898" i="20" a="1"/>
  <c r="O1898" i="20" s="1"/>
  <c r="O1899" i="20" a="1"/>
  <c r="O1899" i="20" s="1"/>
  <c r="O1900" i="20" a="1"/>
  <c r="O1900" i="20" s="1"/>
  <c r="O1901" i="20" a="1"/>
  <c r="O1901" i="20" s="1"/>
  <c r="O1902" i="20" a="1"/>
  <c r="O1902" i="20"/>
  <c r="O1903" i="20" a="1"/>
  <c r="O1903" i="20" s="1"/>
  <c r="O1904" i="20" a="1"/>
  <c r="O1904" i="20" s="1"/>
  <c r="O1905" i="20" a="1"/>
  <c r="O1905" i="20" s="1"/>
  <c r="O1906" i="20" a="1"/>
  <c r="O1906" i="20" s="1"/>
  <c r="O1907" i="20" a="1"/>
  <c r="O1907" i="20" s="1"/>
  <c r="O1908" i="20" a="1"/>
  <c r="O1908" i="20" s="1"/>
  <c r="O1909" i="20" a="1"/>
  <c r="O1909" i="20" s="1"/>
  <c r="O1910" i="20" a="1"/>
  <c r="O1910" i="20" s="1"/>
  <c r="O1911" i="20" a="1"/>
  <c r="O1911" i="20" s="1"/>
  <c r="O1912" i="20" a="1"/>
  <c r="O1912" i="20" s="1"/>
  <c r="O1913" i="20" a="1"/>
  <c r="O1913" i="20" s="1"/>
  <c r="O1914" i="20" a="1"/>
  <c r="O1914" i="20" s="1"/>
  <c r="O1915" i="20" a="1"/>
  <c r="O1915" i="20" s="1"/>
  <c r="O1916" i="20" a="1"/>
  <c r="O1916" i="20" s="1"/>
  <c r="O1917" i="20" a="1"/>
  <c r="O1917" i="20" s="1"/>
  <c r="O1918" i="20" a="1"/>
  <c r="O1918" i="20" s="1"/>
  <c r="O1919" i="20" a="1"/>
  <c r="O1919" i="20" s="1"/>
  <c r="O1920" i="20" a="1"/>
  <c r="O1920" i="20" s="1"/>
  <c r="O1921" i="20" a="1"/>
  <c r="O1921" i="20" s="1"/>
  <c r="O1922" i="20" a="1"/>
  <c r="O1922" i="20"/>
  <c r="O1923" i="20" a="1"/>
  <c r="O1923" i="20" s="1"/>
  <c r="O1924" i="20" a="1"/>
  <c r="O1924" i="20" s="1"/>
  <c r="O1925" i="20" a="1"/>
  <c r="O1925" i="20" s="1"/>
  <c r="O1926" i="20" a="1"/>
  <c r="O1926" i="20" s="1"/>
  <c r="O1927" i="20" a="1"/>
  <c r="O1927" i="20" s="1"/>
  <c r="O1928" i="20" a="1"/>
  <c r="O1928" i="20" s="1"/>
  <c r="O1929" i="20" a="1"/>
  <c r="O1929" i="20" s="1"/>
  <c r="O1930" i="20" a="1"/>
  <c r="O1930" i="20" s="1"/>
  <c r="O1931" i="20" a="1"/>
  <c r="O1931" i="20"/>
  <c r="O1932" i="20" a="1"/>
  <c r="O1932" i="20" s="1"/>
  <c r="O1933" i="20" a="1"/>
  <c r="O1933" i="20" s="1"/>
  <c r="O1934" i="20" a="1"/>
  <c r="O1934" i="20"/>
  <c r="O1935" i="20" a="1"/>
  <c r="O1935" i="20" s="1"/>
  <c r="O1936" i="20" a="1"/>
  <c r="O1936" i="20" s="1"/>
  <c r="O1937" i="20" a="1"/>
  <c r="O1937" i="20" s="1"/>
  <c r="O1938" i="20" a="1"/>
  <c r="O1938" i="20" s="1"/>
  <c r="O1939" i="20" a="1"/>
  <c r="O1939" i="20" s="1"/>
  <c r="O1940" i="20" a="1"/>
  <c r="O1940" i="20"/>
  <c r="O1941" i="20" a="1"/>
  <c r="O1941" i="20" s="1"/>
  <c r="O1942" i="20" a="1"/>
  <c r="O1942" i="20" s="1"/>
  <c r="O1943" i="20" a="1"/>
  <c r="O1943" i="20"/>
  <c r="O1944" i="20" a="1"/>
  <c r="O1944" i="20" s="1"/>
  <c r="O1945" i="20" a="1"/>
  <c r="O1945" i="20" s="1"/>
  <c r="O1946" i="20" a="1"/>
  <c r="O1946" i="20"/>
  <c r="O1947" i="20" a="1"/>
  <c r="O1947" i="20" s="1"/>
  <c r="O1948" i="20" a="1"/>
  <c r="O1948" i="20" s="1"/>
  <c r="O1949" i="20" a="1"/>
  <c r="O1949" i="20" s="1"/>
  <c r="O1950" i="20" a="1"/>
  <c r="O1950" i="20" s="1"/>
  <c r="O1951" i="20" a="1"/>
  <c r="O1951" i="20" s="1"/>
  <c r="O1952" i="20" a="1"/>
  <c r="O1952" i="20" s="1"/>
  <c r="O1953" i="20" a="1"/>
  <c r="O1953" i="20" s="1"/>
  <c r="O1954" i="20" a="1"/>
  <c r="O1954" i="20" s="1"/>
  <c r="O1955" i="20" a="1"/>
  <c r="O1955" i="20"/>
  <c r="O1956" i="20" a="1"/>
  <c r="O1956" i="20" s="1"/>
  <c r="O1957" i="20" a="1"/>
  <c r="O1957" i="20" s="1"/>
  <c r="O1958" i="20" a="1"/>
  <c r="O1958" i="20" s="1"/>
  <c r="O1959" i="20" a="1"/>
  <c r="O1959" i="20" s="1"/>
  <c r="O1960" i="20" a="1"/>
  <c r="O1960" i="20" s="1"/>
  <c r="O1961" i="20" a="1"/>
  <c r="O1961" i="20" s="1"/>
  <c r="O1962" i="20" a="1"/>
  <c r="O1962" i="20" s="1"/>
  <c r="O1963" i="20" a="1"/>
  <c r="O1963" i="20" s="1"/>
  <c r="O1964" i="20" a="1"/>
  <c r="O1964" i="20" s="1"/>
  <c r="O1965" i="20" a="1"/>
  <c r="O1965" i="20" s="1"/>
  <c r="O1966" i="20" a="1"/>
  <c r="O1966" i="20" s="1"/>
  <c r="O1967" i="20" a="1"/>
  <c r="O1967" i="20" s="1"/>
  <c r="O1968" i="20" a="1"/>
  <c r="O1968" i="20" s="1"/>
  <c r="O1969" i="20" a="1"/>
  <c r="O1969" i="20" s="1"/>
  <c r="O1970" i="20" a="1"/>
  <c r="O1970" i="20" s="1"/>
  <c r="O1971" i="20" a="1"/>
  <c r="O1971" i="20" s="1"/>
  <c r="O1972" i="20" a="1"/>
  <c r="O1972" i="20"/>
  <c r="O1973" i="20" a="1"/>
  <c r="O1973" i="20" s="1"/>
  <c r="O1974" i="20" a="1"/>
  <c r="O1974" i="20" s="1"/>
  <c r="O1975" i="20" a="1"/>
  <c r="O1975" i="20" s="1"/>
  <c r="O1976" i="20" a="1"/>
  <c r="O1976" i="20" s="1"/>
  <c r="O1977" i="20" a="1"/>
  <c r="O1977" i="20" s="1"/>
  <c r="O1978" i="20" a="1"/>
  <c r="O1978" i="20"/>
  <c r="O1979" i="20" a="1"/>
  <c r="O1979" i="20" s="1"/>
  <c r="O1980" i="20" a="1"/>
  <c r="O1980" i="20" s="1"/>
  <c r="O1981" i="20" a="1"/>
  <c r="O1981" i="20" s="1"/>
  <c r="O1982" i="20" a="1"/>
  <c r="O1982" i="20" s="1"/>
  <c r="O1983" i="20" a="1"/>
  <c r="O1983" i="20" s="1"/>
  <c r="O1984" i="20" a="1"/>
  <c r="O1984" i="20"/>
  <c r="O1985" i="20" a="1"/>
  <c r="O1985" i="20" s="1"/>
  <c r="O1986" i="20" a="1"/>
  <c r="O1986" i="20" s="1"/>
  <c r="O1987" i="20" a="1"/>
  <c r="O1987" i="20" s="1"/>
  <c r="O1988" i="20" a="1"/>
  <c r="O1988" i="20" s="1"/>
  <c r="O1989" i="20" a="1"/>
  <c r="O1989" i="20" s="1"/>
  <c r="O1990" i="20" a="1"/>
  <c r="O1990" i="20" s="1"/>
  <c r="O1991" i="20" a="1"/>
  <c r="O1991" i="20" s="1"/>
  <c r="O1992" i="20" a="1"/>
  <c r="O1992" i="20" s="1"/>
  <c r="O1993" i="20" a="1"/>
  <c r="O1993" i="20" s="1"/>
  <c r="O1994" i="20" a="1"/>
  <c r="O1994" i="20" s="1"/>
  <c r="O1995" i="20" a="1"/>
  <c r="O1995" i="20"/>
  <c r="O1996" i="20" a="1"/>
  <c r="O1996" i="20"/>
  <c r="O1997" i="20" a="1"/>
  <c r="O1997" i="20" s="1"/>
  <c r="O1998" i="20" a="1"/>
  <c r="O1998" i="20" s="1"/>
  <c r="O1999" i="20" a="1"/>
  <c r="O1999" i="20" s="1"/>
  <c r="O2000" i="20" a="1"/>
  <c r="O2000" i="20" s="1"/>
  <c r="O2001" i="20" a="1"/>
  <c r="O2001" i="20" s="1"/>
  <c r="O2002" i="20" a="1"/>
  <c r="O2002" i="20" s="1"/>
  <c r="O2003" i="20" a="1"/>
  <c r="O2003" i="20" s="1"/>
  <c r="O2004" i="20" a="1"/>
  <c r="O2004" i="20" s="1"/>
  <c r="O2005" i="20" a="1"/>
  <c r="O2005" i="20" s="1"/>
  <c r="O2006" i="20" a="1"/>
  <c r="O2006" i="20" s="1"/>
  <c r="O2007" i="20" a="1"/>
  <c r="O2007" i="20"/>
  <c r="O2008" i="20" a="1"/>
  <c r="O2008" i="20" s="1"/>
  <c r="O2009" i="20" a="1"/>
  <c r="O2009" i="20" s="1"/>
  <c r="O2010" i="20" a="1"/>
  <c r="O2010" i="20" s="1"/>
  <c r="O2011" i="20" a="1"/>
  <c r="O2011" i="20" s="1"/>
  <c r="O2012" i="20" a="1"/>
  <c r="O2012" i="20" s="1"/>
  <c r="O2013" i="20" a="1"/>
  <c r="O2013" i="20" s="1"/>
  <c r="O2014" i="20" a="1"/>
  <c r="O2014" i="20" s="1"/>
  <c r="O2015" i="20" a="1"/>
  <c r="O2015" i="20" s="1"/>
  <c r="O2016" i="20" a="1"/>
  <c r="O2016" i="20"/>
  <c r="O2017" i="20" a="1"/>
  <c r="O2017" i="20" s="1"/>
  <c r="O2018" i="20" a="1"/>
  <c r="O2018" i="20"/>
  <c r="O2019" i="20" a="1"/>
  <c r="O2019" i="20" s="1"/>
  <c r="O2020" i="20" a="1"/>
  <c r="O2020" i="20" s="1"/>
  <c r="O2021" i="20" a="1"/>
  <c r="O2021" i="20" s="1"/>
  <c r="O2022" i="20" a="1"/>
  <c r="O2022" i="20" s="1"/>
  <c r="O2023" i="20" a="1"/>
  <c r="O2023" i="20" s="1"/>
  <c r="O2024" i="20" a="1"/>
  <c r="O2024" i="20" s="1"/>
  <c r="O2025" i="20" a="1"/>
  <c r="O2025" i="20" s="1"/>
  <c r="O2026" i="20" a="1"/>
  <c r="O2026" i="20" s="1"/>
  <c r="O2027" i="20" a="1"/>
  <c r="O2027" i="20" s="1"/>
  <c r="O2028" i="20" a="1"/>
  <c r="O2028" i="20"/>
  <c r="O2029" i="20" a="1"/>
  <c r="O2029" i="20" s="1"/>
  <c r="O2030" i="20" a="1"/>
  <c r="O2030" i="20"/>
  <c r="O2031" i="20" a="1"/>
  <c r="O2031" i="20" s="1"/>
  <c r="O2032" i="20" a="1"/>
  <c r="O2032" i="20" s="1"/>
  <c r="O2033" i="20" a="1"/>
  <c r="O2033" i="20" s="1"/>
  <c r="O2034" i="20" a="1"/>
  <c r="O2034" i="20" s="1"/>
  <c r="O2035" i="20" a="1"/>
  <c r="O2035" i="20" s="1"/>
  <c r="O2036" i="20" a="1"/>
  <c r="O2036" i="20" s="1"/>
  <c r="O2037" i="20" a="1"/>
  <c r="O2037" i="20" s="1"/>
  <c r="O2038" i="20" a="1"/>
  <c r="O2038" i="20" s="1"/>
  <c r="O2039" i="20" a="1"/>
  <c r="O2039" i="20" s="1"/>
  <c r="O2040" i="20" a="1"/>
  <c r="O2040" i="20" s="1"/>
  <c r="O2041" i="20" a="1"/>
  <c r="O2041" i="20" s="1"/>
  <c r="O2042" i="20" a="1"/>
  <c r="O2042" i="20" s="1"/>
  <c r="O2043" i="20" a="1"/>
  <c r="O2043" i="20" s="1"/>
  <c r="O2044" i="20" a="1"/>
  <c r="O2044" i="20" s="1"/>
  <c r="O2045" i="20" a="1"/>
  <c r="O2045" i="20" s="1"/>
  <c r="O2046" i="20" a="1"/>
  <c r="O2046" i="20" s="1"/>
  <c r="O2047" i="20" a="1"/>
  <c r="O2047" i="20" s="1"/>
  <c r="O2048" i="20" a="1"/>
  <c r="O2048" i="20" s="1"/>
  <c r="O2049" i="20" a="1"/>
  <c r="O2049" i="20" s="1"/>
  <c r="O2050" i="20" a="1"/>
  <c r="O2050" i="20" s="1"/>
  <c r="O2051" i="20" a="1"/>
  <c r="O2051" i="20" s="1"/>
  <c r="O2052" i="20" a="1"/>
  <c r="O2052" i="20" s="1"/>
  <c r="O2053" i="20" a="1"/>
  <c r="O2053" i="20" s="1"/>
  <c r="O2054" i="20" a="1"/>
  <c r="O2054" i="20" s="1"/>
  <c r="O2055" i="20" a="1"/>
  <c r="O2055" i="20" s="1"/>
  <c r="O2056" i="20" a="1"/>
  <c r="O2056" i="20" s="1"/>
  <c r="O2057" i="20" a="1"/>
  <c r="O2057" i="20" s="1"/>
  <c r="O2058" i="20" a="1"/>
  <c r="O2058" i="20" s="1"/>
  <c r="O2059" i="20" a="1"/>
  <c r="O2059" i="20"/>
  <c r="O2060" i="20" a="1"/>
  <c r="O2060" i="20" s="1"/>
  <c r="O2061" i="20" a="1"/>
  <c r="O2061" i="20" s="1"/>
  <c r="O2062" i="20" a="1"/>
  <c r="O2062" i="20" s="1"/>
  <c r="O2063" i="20" a="1"/>
  <c r="O2063" i="20" s="1"/>
  <c r="O2064" i="20" a="1"/>
  <c r="O2064" i="20" s="1"/>
  <c r="O2065" i="20" a="1"/>
  <c r="O2065" i="20" s="1"/>
  <c r="O2066" i="20" a="1"/>
  <c r="O2066" i="20" s="1"/>
  <c r="O2067" i="20" a="1"/>
  <c r="O2067" i="20" s="1"/>
  <c r="O2068" i="20" a="1"/>
  <c r="O2068" i="20"/>
  <c r="O2069" i="20" a="1"/>
  <c r="O2069" i="20" s="1"/>
  <c r="O2070" i="20" a="1"/>
  <c r="O2070" i="20" s="1"/>
  <c r="O2071" i="20" a="1"/>
  <c r="O2071" i="20"/>
  <c r="O2072" i="20" a="1"/>
  <c r="O2072" i="20" s="1"/>
  <c r="O2073" i="20" a="1"/>
  <c r="O2073" i="20" s="1"/>
  <c r="O2074" i="20" a="1"/>
  <c r="O2074" i="20"/>
  <c r="O2075" i="20" a="1"/>
  <c r="O2075" i="20" s="1"/>
  <c r="O2076" i="20" a="1"/>
  <c r="O2076" i="20" s="1"/>
  <c r="O2077" i="20" a="1"/>
  <c r="O2077" i="20" s="1"/>
  <c r="O2078" i="20" a="1"/>
  <c r="O2078" i="20" s="1"/>
  <c r="O2079" i="20" a="1"/>
  <c r="O2079" i="20" s="1"/>
  <c r="O2080" i="20" a="1"/>
  <c r="O2080" i="20" s="1"/>
  <c r="O2081" i="20" a="1"/>
  <c r="O2081" i="20" s="1"/>
  <c r="O2082" i="20" a="1"/>
  <c r="O2082" i="20"/>
  <c r="O2083" i="20" a="1"/>
  <c r="O2083" i="20"/>
  <c r="O2084" i="20" a="1"/>
  <c r="O2084" i="20" s="1"/>
  <c r="O2085" i="20" a="1"/>
  <c r="O2085" i="20" s="1"/>
  <c r="O2086" i="20" a="1"/>
  <c r="O2086" i="20" s="1"/>
  <c r="O2087" i="20" a="1"/>
  <c r="O2087" i="20" s="1"/>
  <c r="O2088" i="20" a="1"/>
  <c r="O2088" i="20" s="1"/>
  <c r="O2089" i="20" a="1"/>
  <c r="O2089" i="20" s="1"/>
  <c r="O2090" i="20" a="1"/>
  <c r="O2090" i="20" s="1"/>
  <c r="O2091" i="20" a="1"/>
  <c r="O2091" i="20"/>
  <c r="O2092" i="20" a="1"/>
  <c r="O2092" i="20" s="1"/>
  <c r="O2093" i="20" a="1"/>
  <c r="O2093" i="20" s="1"/>
  <c r="O2094" i="20" a="1"/>
  <c r="O2094" i="20" s="1"/>
  <c r="O2095" i="20" a="1"/>
  <c r="O2095" i="20" s="1"/>
  <c r="O2096" i="20" a="1"/>
  <c r="O2096" i="20" s="1"/>
  <c r="O2097" i="20" a="1"/>
  <c r="O2097" i="20" s="1"/>
  <c r="O2098" i="20" a="1"/>
  <c r="O2098" i="20" s="1"/>
  <c r="O2099" i="20" a="1"/>
  <c r="O2099" i="20" s="1"/>
  <c r="O2100" i="20" a="1"/>
  <c r="O2100" i="20" s="1"/>
  <c r="O2101" i="20" a="1"/>
  <c r="O2101" i="20" s="1"/>
  <c r="O2102" i="20" a="1"/>
  <c r="O2102" i="20" s="1"/>
  <c r="O2103" i="20" a="1"/>
  <c r="O2103" i="20"/>
  <c r="O2104" i="20" a="1"/>
  <c r="O2104" i="20" s="1"/>
  <c r="O2105" i="20" a="1"/>
  <c r="O2105" i="20" s="1"/>
  <c r="O2106" i="20" a="1"/>
  <c r="O2106" i="20" s="1"/>
  <c r="O2107" i="20" a="1"/>
  <c r="O2107" i="20" s="1"/>
  <c r="O2108" i="20" a="1"/>
  <c r="O2108" i="20" s="1"/>
  <c r="O2109" i="20" a="1"/>
  <c r="O2109" i="20" s="1"/>
  <c r="O2110" i="20" a="1"/>
  <c r="O2110" i="20" s="1"/>
  <c r="O2111" i="20" a="1"/>
  <c r="O2111" i="20" s="1"/>
  <c r="O2112" i="20" a="1"/>
  <c r="O2112" i="20"/>
  <c r="O2113" i="20" a="1"/>
  <c r="O2113" i="20" s="1"/>
  <c r="O2114" i="20" a="1"/>
  <c r="O2114" i="20" s="1"/>
  <c r="O2115" i="20" a="1"/>
  <c r="O2115" i="20"/>
  <c r="O2116" i="20" a="1"/>
  <c r="O2116" i="20" s="1"/>
  <c r="O2117" i="20" a="1"/>
  <c r="O2117" i="20" s="1"/>
  <c r="O2118" i="20" a="1"/>
  <c r="O2118" i="20" s="1"/>
  <c r="O2119" i="20" a="1"/>
  <c r="O2119" i="20" s="1"/>
  <c r="O2120" i="20" a="1"/>
  <c r="O2120" i="20" s="1"/>
  <c r="O2121" i="20" a="1"/>
  <c r="O2121" i="20" s="1"/>
  <c r="O2122" i="20" a="1"/>
  <c r="O2122" i="20" s="1"/>
  <c r="O2123" i="20" a="1"/>
  <c r="O2123" i="20" s="1"/>
  <c r="O2124" i="20" a="1"/>
  <c r="O2124" i="20"/>
  <c r="O2125" i="20" a="1"/>
  <c r="O2125" i="20" s="1"/>
  <c r="O2126" i="20" a="1"/>
  <c r="O2126" i="20" s="1"/>
  <c r="O2127" i="20" a="1"/>
  <c r="O2127" i="20" s="1"/>
  <c r="O2128" i="20" a="1"/>
  <c r="O2128" i="20" s="1"/>
  <c r="O2129" i="20" a="1"/>
  <c r="O2129" i="20" s="1"/>
  <c r="O2130" i="20" a="1"/>
  <c r="O2130" i="20" s="1"/>
  <c r="O2131" i="20" a="1"/>
  <c r="O2131" i="20" s="1"/>
  <c r="O2132" i="20" a="1"/>
  <c r="O2132" i="20"/>
  <c r="O2133" i="20" a="1"/>
  <c r="O2133" i="20" s="1"/>
  <c r="O2134" i="20" a="1"/>
  <c r="O2134" i="20" s="1"/>
  <c r="O2135" i="20" a="1"/>
  <c r="O2135" i="20" s="1"/>
  <c r="O2136" i="20" a="1"/>
  <c r="O2136" i="20" s="1"/>
  <c r="O2137" i="20" a="1"/>
  <c r="O2137" i="20" s="1"/>
  <c r="O2138" i="20" a="1"/>
  <c r="O2138" i="20" s="1"/>
  <c r="O2139" i="20" a="1"/>
  <c r="O2139" i="20" s="1"/>
  <c r="O2140" i="20" a="1"/>
  <c r="O2140" i="20" s="1"/>
  <c r="O2141" i="20" a="1"/>
  <c r="O2141" i="20" s="1"/>
  <c r="O2142" i="20" a="1"/>
  <c r="O2142" i="20" s="1"/>
  <c r="O2143" i="20" a="1"/>
  <c r="O2143" i="20" s="1"/>
  <c r="O2144" i="20" a="1"/>
  <c r="O2144" i="20" s="1"/>
  <c r="O2145" i="20" a="1"/>
  <c r="O2145" i="20" s="1"/>
  <c r="O2146" i="20" a="1"/>
  <c r="O2146" i="20"/>
  <c r="O2147" i="20" a="1"/>
  <c r="O2147" i="20" s="1"/>
  <c r="O2148" i="20" a="1"/>
  <c r="O2148" i="20" s="1"/>
  <c r="O2149" i="20" a="1"/>
  <c r="O2149" i="20" s="1"/>
  <c r="O2150" i="20" a="1"/>
  <c r="O2150" i="20" s="1"/>
  <c r="O2151" i="20" a="1"/>
  <c r="O2151" i="20" s="1"/>
  <c r="O2152" i="20" a="1"/>
  <c r="O2152" i="20" s="1"/>
  <c r="O2153" i="20" a="1"/>
  <c r="O2153" i="20" s="1"/>
  <c r="O2154" i="20" a="1"/>
  <c r="O2154" i="20" s="1"/>
  <c r="O2155" i="20" a="1"/>
  <c r="O2155" i="20" s="1"/>
  <c r="O2156" i="20" a="1"/>
  <c r="O2156" i="20" s="1"/>
  <c r="O2157" i="20" a="1"/>
  <c r="O2157" i="20" s="1"/>
  <c r="O2158" i="20" a="1"/>
  <c r="O2158" i="20"/>
  <c r="O2159" i="20" a="1"/>
  <c r="O2159" i="20" s="1"/>
  <c r="O2160" i="20" a="1"/>
  <c r="O2160" i="20" s="1"/>
  <c r="O2161" i="20" a="1"/>
  <c r="O2161" i="20" s="1"/>
  <c r="O2162" i="20" a="1"/>
  <c r="O2162" i="20" s="1"/>
  <c r="O2163" i="20" a="1"/>
  <c r="O2163" i="20" s="1"/>
  <c r="O2164" i="20" a="1"/>
  <c r="O2164" i="20" s="1"/>
  <c r="O2165" i="20" a="1"/>
  <c r="O2165" i="20" s="1"/>
  <c r="O2166" i="20" a="1"/>
  <c r="O2166" i="20" s="1"/>
  <c r="O2167" i="20" a="1"/>
  <c r="O2167" i="20" s="1"/>
  <c r="O2168" i="20" a="1"/>
  <c r="O2168" i="20" s="1"/>
  <c r="O2169" i="20" a="1"/>
  <c r="O2169" i="20" s="1"/>
  <c r="O2170" i="20" a="1"/>
  <c r="O2170" i="20" s="1"/>
  <c r="O2171" i="20" a="1"/>
  <c r="O2171" i="20" s="1"/>
  <c r="O2172" i="20" a="1"/>
  <c r="O2172" i="20" s="1"/>
  <c r="O2173" i="20" a="1"/>
  <c r="O2173" i="20" s="1"/>
  <c r="O2174" i="20" a="1"/>
  <c r="O2174" i="20" s="1"/>
  <c r="O2175" i="20" a="1"/>
  <c r="O2175" i="20" s="1"/>
  <c r="O2176" i="20" a="1"/>
  <c r="O2176" i="20"/>
  <c r="O2177" i="20" a="1"/>
  <c r="O2177" i="20" s="1"/>
  <c r="O2178" i="20" a="1"/>
  <c r="O2178" i="20"/>
  <c r="O2179" i="20" a="1"/>
  <c r="O2179" i="20" s="1"/>
  <c r="O2180" i="20" a="1"/>
  <c r="O2180" i="20" s="1"/>
  <c r="O2181" i="20" a="1"/>
  <c r="O2181" i="20" s="1"/>
  <c r="O2182" i="20" a="1"/>
  <c r="O2182" i="20" s="1"/>
  <c r="O2183" i="20" a="1"/>
  <c r="O2183" i="20" s="1"/>
  <c r="O2184" i="20" a="1"/>
  <c r="O2184" i="20" s="1"/>
  <c r="O2185" i="20" a="1"/>
  <c r="O2185" i="20" s="1"/>
  <c r="O2186" i="20" a="1"/>
  <c r="O2186" i="20" s="1"/>
  <c r="O2187" i="20" a="1"/>
  <c r="O2187" i="20"/>
  <c r="O2188" i="20" a="1"/>
  <c r="O2188" i="20"/>
  <c r="O2189" i="20" a="1"/>
  <c r="O2189" i="20" s="1"/>
  <c r="O2190" i="20" a="1"/>
  <c r="O2190" i="20"/>
  <c r="O2191" i="20" a="1"/>
  <c r="O2191" i="20" s="1"/>
  <c r="O2192" i="20" a="1"/>
  <c r="O2192" i="20" s="1"/>
  <c r="O2193" i="20" a="1"/>
  <c r="O2193" i="20" s="1"/>
  <c r="O2194" i="20" a="1"/>
  <c r="O2194" i="20" s="1"/>
  <c r="O2195" i="20" a="1"/>
  <c r="O2195" i="20" s="1"/>
  <c r="O2196" i="20" a="1"/>
  <c r="O2196" i="20"/>
  <c r="O2197" i="20" a="1"/>
  <c r="O2197" i="20" s="1"/>
  <c r="O2198" i="20" a="1"/>
  <c r="O2198" i="20" s="1"/>
  <c r="O2199" i="20" a="1"/>
  <c r="O2199" i="20"/>
  <c r="O2200" i="20" a="1"/>
  <c r="O2200" i="20" s="1"/>
  <c r="O2201" i="20" a="1"/>
  <c r="O2201" i="20" s="1"/>
  <c r="O2202" i="20" a="1"/>
  <c r="O2202" i="20"/>
  <c r="O2203" i="20" a="1"/>
  <c r="O2203" i="20" s="1"/>
  <c r="O2204" i="20" a="1"/>
  <c r="O2204" i="20" s="1"/>
  <c r="O2205" i="20" a="1"/>
  <c r="O2205" i="20" s="1"/>
  <c r="O2206" i="20" a="1"/>
  <c r="O2206" i="20" s="1"/>
  <c r="O2207" i="20" a="1"/>
  <c r="O2207" i="20" s="1"/>
  <c r="O2208" i="20" a="1"/>
  <c r="O2208" i="20" s="1"/>
  <c r="O2209" i="20" a="1"/>
  <c r="O2209" i="20" s="1"/>
  <c r="O2210" i="20" a="1"/>
  <c r="O2210" i="20" s="1"/>
  <c r="O2211" i="20" a="1"/>
  <c r="O2211" i="20"/>
  <c r="O2212" i="20" a="1"/>
  <c r="O2212" i="20" s="1"/>
  <c r="O2213" i="20" a="1"/>
  <c r="O2213" i="20" s="1"/>
  <c r="O2214" i="20" a="1"/>
  <c r="O2214" i="20" s="1"/>
  <c r="O2215" i="20" a="1"/>
  <c r="O2215" i="20" s="1"/>
  <c r="O2216" i="20" a="1"/>
  <c r="O2216" i="20" s="1"/>
  <c r="O2217" i="20" a="1"/>
  <c r="O2217" i="20" s="1"/>
  <c r="O2218" i="20" a="1"/>
  <c r="O2218" i="20" s="1"/>
  <c r="O2219" i="20" a="1"/>
  <c r="O2219" i="20" s="1"/>
  <c r="O2220" i="20" a="1"/>
  <c r="O2220" i="20" s="1"/>
  <c r="O2221" i="20" a="1"/>
  <c r="O2221" i="20" s="1"/>
  <c r="O2222" i="20" a="1"/>
  <c r="O2222" i="20" s="1"/>
  <c r="O2223" i="20" a="1"/>
  <c r="O2223" i="20" s="1"/>
  <c r="O2224" i="20" a="1"/>
  <c r="O2224" i="20" s="1"/>
  <c r="O2225" i="20" a="1"/>
  <c r="O2225" i="20" s="1"/>
  <c r="O2226" i="20" a="1"/>
  <c r="O2226" i="20" s="1"/>
  <c r="O2227" i="20" a="1"/>
  <c r="O2227" i="20" s="1"/>
  <c r="O2228" i="20" a="1"/>
  <c r="O2228" i="20"/>
  <c r="O2229" i="20" a="1"/>
  <c r="O2229" i="20" s="1"/>
  <c r="O2230" i="20" a="1"/>
  <c r="O2230" i="20" s="1"/>
  <c r="O2231" i="20" a="1"/>
  <c r="O2231" i="20" s="1"/>
  <c r="O2232" i="20" a="1"/>
  <c r="O2232" i="20" s="1"/>
  <c r="O2233" i="20" a="1"/>
  <c r="O2233" i="20" s="1"/>
  <c r="O2234" i="20" a="1"/>
  <c r="O2234" i="20"/>
  <c r="O2235" i="20" a="1"/>
  <c r="O2235" i="20" s="1"/>
  <c r="O2236" i="20" a="1"/>
  <c r="O2236" i="20" s="1"/>
  <c r="O2237" i="20" a="1"/>
  <c r="O2237" i="20" s="1"/>
  <c r="O2238" i="20" a="1"/>
  <c r="O2238" i="20" s="1"/>
  <c r="O2239" i="20" a="1"/>
  <c r="O2239" i="20" s="1"/>
  <c r="O2240" i="20" a="1"/>
  <c r="O2240" i="20"/>
  <c r="O2241" i="20" a="1"/>
  <c r="O2241" i="20" s="1"/>
  <c r="O2242" i="20" a="1"/>
  <c r="O2242" i="20" s="1"/>
  <c r="O2243" i="20" a="1"/>
  <c r="O2243" i="20" s="1"/>
  <c r="O2244" i="20" a="1"/>
  <c r="O2244" i="20" s="1"/>
  <c r="O2245" i="20" a="1"/>
  <c r="O2245" i="20" s="1"/>
  <c r="O2246" i="20" a="1"/>
  <c r="O2246" i="20" s="1"/>
  <c r="O2247" i="20" a="1"/>
  <c r="O2247" i="20" s="1"/>
  <c r="O2248" i="20" a="1"/>
  <c r="O2248" i="20" s="1"/>
  <c r="O2249" i="20" a="1"/>
  <c r="O2249" i="20" s="1"/>
  <c r="O2250" i="20" a="1"/>
  <c r="O2250" i="20" s="1"/>
  <c r="O2251" i="20" a="1"/>
  <c r="O2251" i="20"/>
  <c r="O2252" i="20" a="1"/>
  <c r="O2252" i="20"/>
  <c r="O2253" i="20" a="1"/>
  <c r="O2253" i="20" s="1"/>
  <c r="O2254" i="20" a="1"/>
  <c r="O2254" i="20" s="1"/>
  <c r="O2255" i="20" a="1"/>
  <c r="O2255" i="20" s="1"/>
  <c r="O2256" i="20" a="1"/>
  <c r="O2256" i="20" s="1"/>
  <c r="O2257" i="20" a="1"/>
  <c r="O2257" i="20" s="1"/>
  <c r="O2258" i="20" a="1"/>
  <c r="O2258" i="20" s="1"/>
  <c r="O2259" i="20" a="1"/>
  <c r="O2259" i="20" s="1"/>
  <c r="O2260" i="20" a="1"/>
  <c r="O2260" i="20" s="1"/>
  <c r="O2261" i="20" a="1"/>
  <c r="O2261" i="20" s="1"/>
  <c r="O2262" i="20" a="1"/>
  <c r="O2262" i="20" s="1"/>
  <c r="O2263" i="20" a="1"/>
  <c r="O2263" i="20"/>
  <c r="O2264" i="20" a="1"/>
  <c r="O2264" i="20" s="1"/>
  <c r="O2265" i="20" a="1"/>
  <c r="O2265" i="20" s="1"/>
  <c r="O2266" i="20" a="1"/>
  <c r="O2266" i="20" s="1"/>
  <c r="O2267" i="20" a="1"/>
  <c r="O2267" i="20" s="1"/>
  <c r="O2268" i="20" a="1"/>
  <c r="O2268" i="20" s="1"/>
  <c r="O2269" i="20" a="1"/>
  <c r="O2269" i="20" s="1"/>
  <c r="O2270" i="20" a="1"/>
  <c r="O2270" i="20" s="1"/>
  <c r="O2271" i="20" a="1"/>
  <c r="O2271" i="20" s="1"/>
  <c r="O2272" i="20" a="1"/>
  <c r="O2272" i="20"/>
  <c r="O2273" i="20" a="1"/>
  <c r="O2273" i="20" s="1"/>
  <c r="O2274" i="20" a="1"/>
  <c r="O2274" i="20"/>
  <c r="O2275" i="20" a="1"/>
  <c r="O2275" i="20"/>
  <c r="O2276" i="20" a="1"/>
  <c r="O2276" i="20" s="1"/>
  <c r="O2277" i="20" a="1"/>
  <c r="O2277" i="20" s="1"/>
  <c r="O2278" i="20" a="1"/>
  <c r="O2278" i="20" s="1"/>
  <c r="O2279" i="20" a="1"/>
  <c r="O2279" i="20" s="1"/>
  <c r="O2280" i="20" a="1"/>
  <c r="O2280" i="20" s="1"/>
  <c r="O2281" i="20" a="1"/>
  <c r="O2281" i="20" s="1"/>
  <c r="O2282" i="20" a="1"/>
  <c r="O2282" i="20" s="1"/>
  <c r="O2283" i="20" a="1"/>
  <c r="O2283" i="20" s="1"/>
  <c r="O2284" i="20" a="1"/>
  <c r="O2284" i="20"/>
  <c r="O2285" i="20" a="1"/>
  <c r="O2285" i="20" s="1"/>
  <c r="O2286" i="20" a="1"/>
  <c r="O2286" i="20"/>
  <c r="O2287" i="20" a="1"/>
  <c r="O2287" i="20" s="1"/>
  <c r="O2288" i="20" a="1"/>
  <c r="O2288" i="20" s="1"/>
  <c r="O2289" i="20" a="1"/>
  <c r="O2289" i="20" s="1"/>
  <c r="O2290" i="20" a="1"/>
  <c r="O2290" i="20" s="1"/>
  <c r="O2291" i="20" a="1"/>
  <c r="O2291" i="20" s="1"/>
  <c r="O2292" i="20" a="1"/>
  <c r="O2292" i="20" s="1"/>
  <c r="O2293" i="20" a="1"/>
  <c r="O2293" i="20" s="1"/>
  <c r="O2294" i="20" a="1"/>
  <c r="O2294" i="20" s="1"/>
  <c r="O2295" i="20" a="1"/>
  <c r="O2295" i="20" s="1"/>
  <c r="O2296" i="20" a="1"/>
  <c r="O2296" i="20" s="1"/>
  <c r="O2297" i="20" a="1"/>
  <c r="O2297" i="20" s="1"/>
  <c r="O2298" i="20" a="1"/>
  <c r="O2298" i="20" s="1"/>
  <c r="O2299" i="20" a="1"/>
  <c r="O2299" i="20" s="1"/>
  <c r="O2300" i="20" a="1"/>
  <c r="O2300" i="20" s="1"/>
  <c r="O2301" i="20" a="1"/>
  <c r="O2301" i="20" s="1"/>
  <c r="O2302" i="20" a="1"/>
  <c r="O2302" i="20" s="1"/>
  <c r="O2303" i="20" a="1"/>
  <c r="O2303" i="20" s="1"/>
  <c r="O2304" i="20" a="1"/>
  <c r="O2304" i="20" s="1"/>
  <c r="O2305" i="20" a="1"/>
  <c r="O2305" i="20" s="1"/>
  <c r="O2306" i="20" a="1"/>
  <c r="O2306" i="20" s="1"/>
  <c r="O2307" i="20" a="1"/>
  <c r="O2307" i="20" s="1"/>
  <c r="O2308" i="20" a="1"/>
  <c r="O2308" i="20" s="1"/>
  <c r="O2309" i="20" a="1"/>
  <c r="O2309" i="20" s="1"/>
  <c r="O2310" i="20" a="1"/>
  <c r="O2310" i="20" s="1"/>
  <c r="O2311" i="20" a="1"/>
  <c r="O2311" i="20" s="1"/>
  <c r="O2312" i="20" a="1"/>
  <c r="O2312" i="20" s="1"/>
  <c r="O2313" i="20" a="1"/>
  <c r="O2313" i="20" s="1"/>
  <c r="O2314" i="20" a="1"/>
  <c r="O2314" i="20" s="1"/>
  <c r="O2315" i="20" a="1"/>
  <c r="O2315" i="20"/>
  <c r="O2316" i="20" a="1"/>
  <c r="O2316" i="20" s="1"/>
  <c r="O2317" i="20" a="1"/>
  <c r="O2317" i="20" s="1"/>
  <c r="O2318" i="20" a="1"/>
  <c r="O2318" i="20" s="1"/>
  <c r="O2319" i="20" a="1"/>
  <c r="O2319" i="20" s="1"/>
  <c r="O2320" i="20" a="1"/>
  <c r="O2320" i="20" s="1"/>
  <c r="O2321" i="20" a="1"/>
  <c r="O2321" i="20" s="1"/>
  <c r="O2322" i="20" a="1"/>
  <c r="O2322" i="20" s="1"/>
  <c r="O2323" i="20" a="1"/>
  <c r="O2323" i="20" s="1"/>
  <c r="O2324" i="20" a="1"/>
  <c r="O2324" i="20"/>
  <c r="O2325" i="20" a="1"/>
  <c r="O2325" i="20" s="1"/>
  <c r="O2326" i="20" a="1"/>
  <c r="O2326" i="20" s="1"/>
  <c r="O2327" i="20" a="1"/>
  <c r="O2327" i="20"/>
  <c r="O2328" i="20" a="1"/>
  <c r="O2328" i="20" s="1"/>
  <c r="O2329" i="20" a="1"/>
  <c r="O2329" i="20" s="1"/>
  <c r="O2330" i="20" a="1"/>
  <c r="O2330" i="20"/>
  <c r="O2331" i="20" a="1"/>
  <c r="O2331" i="20" s="1"/>
  <c r="O2332" i="20" a="1"/>
  <c r="O2332" i="20" s="1"/>
  <c r="O2333" i="20" a="1"/>
  <c r="O2333" i="20" s="1"/>
  <c r="O2334" i="20" a="1"/>
  <c r="O2334" i="20" s="1"/>
  <c r="O2335" i="20" a="1"/>
  <c r="O2335" i="20" s="1"/>
  <c r="O2336" i="20" a="1"/>
  <c r="O2336" i="20" s="1"/>
  <c r="O2337" i="20" a="1"/>
  <c r="O2337" i="20" s="1"/>
  <c r="O2338" i="20" a="1"/>
  <c r="O2338" i="20"/>
  <c r="O2339" i="20" a="1"/>
  <c r="O2339" i="20"/>
  <c r="O2340" i="20" a="1"/>
  <c r="O2340" i="20" s="1"/>
  <c r="O2341" i="20" a="1"/>
  <c r="O2341" i="20" s="1"/>
  <c r="O2342" i="20" a="1"/>
  <c r="O2342" i="20" s="1"/>
  <c r="O2343" i="20" a="1"/>
  <c r="O2343" i="20" s="1"/>
  <c r="O2344" i="20" a="1"/>
  <c r="O2344" i="20" s="1"/>
  <c r="O2345" i="20" a="1"/>
  <c r="O2345" i="20" s="1"/>
  <c r="O2346" i="20" a="1"/>
  <c r="O2346" i="20" s="1"/>
  <c r="O2347" i="20" a="1"/>
  <c r="O2347" i="20"/>
  <c r="O2348" i="20" a="1"/>
  <c r="O2348" i="20" s="1"/>
  <c r="O2349" i="20" a="1"/>
  <c r="O2349" i="20" s="1"/>
  <c r="O2350" i="20" a="1"/>
  <c r="O2350" i="20" s="1"/>
  <c r="O2351" i="20" a="1"/>
  <c r="O2351" i="20" s="1"/>
  <c r="O2352" i="20" a="1"/>
  <c r="O2352" i="20" s="1"/>
  <c r="O2353" i="20" a="1"/>
  <c r="O2353" i="20" s="1"/>
  <c r="O2354" i="20" a="1"/>
  <c r="O2354" i="20" s="1"/>
  <c r="O2355" i="20" a="1"/>
  <c r="O2355" i="20" s="1"/>
  <c r="O2356" i="20" a="1"/>
  <c r="O2356" i="20" s="1"/>
  <c r="O2357" i="20" a="1"/>
  <c r="O2357" i="20" s="1"/>
  <c r="O2358" i="20" a="1"/>
  <c r="O2358" i="20" s="1"/>
  <c r="O2359" i="20" a="1"/>
  <c r="O2359" i="20"/>
  <c r="O2360" i="20" a="1"/>
  <c r="O2360" i="20" s="1"/>
  <c r="O2361" i="20" a="1"/>
  <c r="O2361" i="20" s="1"/>
  <c r="O2362" i="20" a="1"/>
  <c r="O2362" i="20" s="1"/>
  <c r="O2363" i="20" a="1"/>
  <c r="O2363" i="20" s="1"/>
  <c r="O2364" i="20" a="1"/>
  <c r="O2364" i="20" s="1"/>
  <c r="O2365" i="20" a="1"/>
  <c r="O2365" i="20" s="1"/>
  <c r="O2366" i="20" a="1"/>
  <c r="O2366" i="20" s="1"/>
  <c r="O2367" i="20" a="1"/>
  <c r="O2367" i="20" s="1"/>
  <c r="O2368" i="20" a="1"/>
  <c r="O2368" i="20"/>
  <c r="O2369" i="20" a="1"/>
  <c r="O2369" i="20" s="1"/>
  <c r="O2370" i="20" a="1"/>
  <c r="O2370" i="20" s="1"/>
  <c r="O2371" i="20" a="1"/>
  <c r="O2371" i="20"/>
  <c r="O2372" i="20" a="1"/>
  <c r="O2372" i="20" s="1"/>
  <c r="O2373" i="20" a="1"/>
  <c r="O2373" i="20" s="1"/>
  <c r="O2374" i="20" a="1"/>
  <c r="O2374" i="20" s="1"/>
  <c r="O2375" i="20" a="1"/>
  <c r="O2375" i="20" s="1"/>
  <c r="O2376" i="20" a="1"/>
  <c r="O2376" i="20" s="1"/>
  <c r="O2377" i="20" a="1"/>
  <c r="O2377" i="20" s="1"/>
  <c r="O2378" i="20" a="1"/>
  <c r="O2378" i="20" s="1"/>
  <c r="O2379" i="20" a="1"/>
  <c r="O2379" i="20" s="1"/>
  <c r="O2380" i="20" a="1"/>
  <c r="O2380" i="20"/>
  <c r="O2381" i="20" a="1"/>
  <c r="O2381" i="20" s="1"/>
  <c r="O2382" i="20" a="1"/>
  <c r="O2382" i="20" s="1"/>
  <c r="O2383" i="20" a="1"/>
  <c r="O2383" i="20" s="1"/>
  <c r="O2384" i="20" a="1"/>
  <c r="O2384" i="20" s="1"/>
  <c r="O2385" i="20" a="1"/>
  <c r="O2385" i="20" s="1"/>
  <c r="O2386" i="20" a="1"/>
  <c r="O2386" i="20" s="1"/>
  <c r="O2387" i="20" a="1"/>
  <c r="O2387" i="20" s="1"/>
  <c r="O2388" i="20" a="1"/>
  <c r="O2388" i="20" s="1"/>
  <c r="O2389" i="20" a="1"/>
  <c r="O2389" i="20" s="1"/>
  <c r="O2390" i="20" a="1"/>
  <c r="O2390" i="20" s="1"/>
  <c r="O2391" i="20" a="1"/>
  <c r="O2391" i="20" s="1"/>
  <c r="O2392" i="20" a="1"/>
  <c r="O2392" i="20" s="1"/>
  <c r="O2393" i="20" a="1"/>
  <c r="O2393" i="20" s="1"/>
  <c r="O2394" i="20" a="1"/>
  <c r="O2394" i="20" s="1"/>
  <c r="O2395" i="20" a="1"/>
  <c r="O2395" i="20"/>
  <c r="O2396" i="20" a="1"/>
  <c r="O2396" i="20" s="1"/>
  <c r="O2397" i="20" a="1"/>
  <c r="O2397" i="20" s="1"/>
  <c r="O2398" i="20" a="1"/>
  <c r="O2398" i="20" s="1"/>
  <c r="O2399" i="20" a="1"/>
  <c r="O2399" i="20" s="1"/>
  <c r="O2400" i="20" a="1"/>
  <c r="O2400" i="20" s="1"/>
  <c r="O2401" i="20" a="1"/>
  <c r="O2401" i="20" s="1"/>
  <c r="O2402" i="20" a="1"/>
  <c r="O2402" i="20"/>
  <c r="O2403" i="20" a="1"/>
  <c r="O2403" i="20" s="1"/>
  <c r="O2404" i="20" a="1"/>
  <c r="O2404" i="20" s="1"/>
  <c r="O2405" i="20" a="1"/>
  <c r="O2405" i="20" s="1"/>
  <c r="O2406" i="20" a="1"/>
  <c r="O2406" i="20" s="1"/>
  <c r="O2407" i="20" a="1"/>
  <c r="O2407" i="20" s="1"/>
  <c r="O2408" i="20" a="1"/>
  <c r="O2408" i="20" s="1"/>
  <c r="O2409" i="20" a="1"/>
  <c r="O2409" i="20" s="1"/>
  <c r="O2410" i="20" a="1"/>
  <c r="O2410" i="20" s="1"/>
  <c r="O2411" i="20" a="1"/>
  <c r="O2411" i="20" s="1"/>
  <c r="O2412" i="20" a="1"/>
  <c r="O2412" i="20" s="1"/>
  <c r="O2413" i="20" a="1"/>
  <c r="O2413" i="20" s="1"/>
  <c r="O2414" i="20" a="1"/>
  <c r="O2414" i="20" s="1"/>
  <c r="O2415" i="20" a="1"/>
  <c r="O2415" i="20" s="1"/>
  <c r="O2416" i="20" a="1"/>
  <c r="O2416" i="20" s="1"/>
  <c r="O2417" i="20" a="1"/>
  <c r="O2417" i="20" s="1"/>
  <c r="O2418" i="20" a="1"/>
  <c r="O2418" i="20" s="1"/>
  <c r="O2419" i="20" a="1"/>
  <c r="O2419" i="20" s="1"/>
  <c r="O2420" i="20" a="1"/>
  <c r="O2420" i="20" s="1"/>
  <c r="O2421" i="20" a="1"/>
  <c r="O2421" i="20" s="1"/>
  <c r="O2422" i="20" a="1"/>
  <c r="O2422" i="20" s="1"/>
  <c r="O2423" i="20" a="1"/>
  <c r="O2423" i="20" s="1"/>
  <c r="O2424" i="20" a="1"/>
  <c r="O2424" i="20" s="1"/>
  <c r="O2425" i="20" a="1"/>
  <c r="O2425" i="20" s="1"/>
  <c r="O2426" i="20" a="1"/>
  <c r="O2426" i="20" s="1"/>
  <c r="O2427" i="20" a="1"/>
  <c r="O2427" i="20"/>
  <c r="O2428" i="20" a="1"/>
  <c r="O2428" i="20" s="1"/>
  <c r="O2429" i="20" a="1"/>
  <c r="O2429" i="20" s="1"/>
  <c r="O2430" i="20" a="1"/>
  <c r="O2430" i="20" s="1"/>
  <c r="O2431" i="20" a="1"/>
  <c r="O2431" i="20" s="1"/>
  <c r="O2432" i="20" a="1"/>
  <c r="O2432" i="20" s="1"/>
  <c r="O2433" i="20" a="1"/>
  <c r="O2433" i="20" s="1"/>
  <c r="O2434" i="20" a="1"/>
  <c r="O2434" i="20" s="1"/>
  <c r="O2435" i="20" a="1"/>
  <c r="O2435" i="20" s="1"/>
  <c r="O2436" i="20" a="1"/>
  <c r="O2436" i="20"/>
  <c r="O2437" i="20" a="1"/>
  <c r="O2437" i="20" s="1"/>
  <c r="O2438" i="20" a="1"/>
  <c r="O2438" i="20" s="1"/>
  <c r="O2439" i="20" a="1"/>
  <c r="O2439" i="20" s="1"/>
  <c r="O2440" i="20" a="1"/>
  <c r="O2440" i="20" s="1"/>
  <c r="O2441" i="20" a="1"/>
  <c r="O2441" i="20" s="1"/>
  <c r="O2442" i="20" a="1"/>
  <c r="O2442" i="20" s="1"/>
  <c r="O2443" i="20" a="1"/>
  <c r="O2443" i="20"/>
  <c r="O2444" i="20" a="1"/>
  <c r="O2444" i="20" s="1"/>
  <c r="O2445" i="20" a="1"/>
  <c r="O2445" i="20" s="1"/>
  <c r="O2446" i="20" a="1"/>
  <c r="O2446" i="20" s="1"/>
  <c r="O2447" i="20" a="1"/>
  <c r="O2447" i="20" s="1"/>
  <c r="O2448" i="20" a="1"/>
  <c r="O2448" i="20" s="1"/>
  <c r="O2449" i="20" a="1"/>
  <c r="O2449" i="20" s="1"/>
  <c r="O2450" i="20" a="1"/>
  <c r="O2450" i="20" s="1"/>
  <c r="O2451" i="20" a="1"/>
  <c r="O2451" i="20" s="1"/>
  <c r="O2452" i="20" a="1"/>
  <c r="O2452" i="20" s="1"/>
  <c r="O2453" i="20" a="1"/>
  <c r="O2453" i="20" s="1"/>
  <c r="O2454" i="20" a="1"/>
  <c r="O2454" i="20" s="1"/>
  <c r="O2455" i="20" a="1"/>
  <c r="O2455" i="20" s="1"/>
  <c r="O2456" i="20" a="1"/>
  <c r="O2456" i="20" s="1"/>
  <c r="O2457" i="20" a="1"/>
  <c r="O2457" i="20" s="1"/>
  <c r="O2458" i="20" a="1"/>
  <c r="O2458" i="20" s="1"/>
  <c r="O2459" i="20" a="1"/>
  <c r="O2459" i="20"/>
  <c r="O2460" i="20" a="1"/>
  <c r="O2460" i="20" s="1"/>
  <c r="O2461" i="20" a="1"/>
  <c r="O2461" i="20" s="1"/>
  <c r="O2462" i="20" a="1"/>
  <c r="O2462" i="20" s="1"/>
  <c r="O2463" i="20" a="1"/>
  <c r="O2463" i="20" s="1"/>
  <c r="O2464" i="20" a="1"/>
  <c r="O2464" i="20" s="1"/>
  <c r="O2465" i="20" a="1"/>
  <c r="O2465" i="20" s="1"/>
  <c r="O2466" i="20" a="1"/>
  <c r="O2466" i="20"/>
  <c r="O2467" i="20" a="1"/>
  <c r="O2467" i="20" s="1"/>
  <c r="O2468" i="20" a="1"/>
  <c r="O2468" i="20" s="1"/>
  <c r="O2469" i="20" a="1"/>
  <c r="O2469" i="20" s="1"/>
  <c r="O2470" i="20" a="1"/>
  <c r="O2470" i="20" s="1"/>
  <c r="O2471" i="20" a="1"/>
  <c r="O2471" i="20" s="1"/>
  <c r="O2472" i="20" a="1"/>
  <c r="O2472" i="20" s="1"/>
  <c r="O2473" i="20" a="1"/>
  <c r="O2473" i="20" s="1"/>
  <c r="O2474" i="20" a="1"/>
  <c r="O2474" i="20" s="1"/>
  <c r="O2475" i="20" a="1"/>
  <c r="O2475" i="20" s="1"/>
  <c r="O2476" i="20" a="1"/>
  <c r="O2476" i="20" s="1"/>
  <c r="O2477" i="20" a="1"/>
  <c r="O2477" i="20" s="1"/>
  <c r="O2478" i="20" a="1"/>
  <c r="O2478" i="20" s="1"/>
  <c r="O2479" i="20" a="1"/>
  <c r="O2479" i="20" s="1"/>
  <c r="O2480" i="20" a="1"/>
  <c r="O2480" i="20" s="1"/>
  <c r="O2481" i="20" a="1"/>
  <c r="O2481" i="20" s="1"/>
  <c r="O2482" i="20" a="1"/>
  <c r="O2482" i="20" s="1"/>
  <c r="O2483" i="20" a="1"/>
  <c r="O2483" i="20" s="1"/>
  <c r="O2484" i="20" a="1"/>
  <c r="O2484" i="20" s="1"/>
  <c r="O2485" i="20" a="1"/>
  <c r="O2485" i="20" s="1"/>
  <c r="O2486" i="20" a="1"/>
  <c r="O2486" i="20" s="1"/>
  <c r="O2487" i="20" a="1"/>
  <c r="O2487" i="20" s="1"/>
  <c r="O2488" i="20" a="1"/>
  <c r="O2488" i="20" s="1"/>
  <c r="O2489" i="20" a="1"/>
  <c r="O2489" i="20" s="1"/>
  <c r="O2490" i="20" a="1"/>
  <c r="O2490" i="20" s="1"/>
  <c r="O2491" i="20" a="1"/>
  <c r="O2491" i="20"/>
  <c r="O2492" i="20" a="1"/>
  <c r="O2492" i="20" s="1"/>
  <c r="O2493" i="20" a="1"/>
  <c r="O2493" i="20" s="1"/>
  <c r="O2494" i="20" a="1"/>
  <c r="O2494" i="20" s="1"/>
  <c r="O2495" i="20" a="1"/>
  <c r="O2495" i="20" s="1"/>
  <c r="O2496" i="20" a="1"/>
  <c r="O2496" i="20" s="1"/>
  <c r="O2497" i="20" a="1"/>
  <c r="O2497" i="20" s="1"/>
  <c r="O2498" i="20" a="1"/>
  <c r="O2498" i="20" s="1"/>
  <c r="O2499" i="20" a="1"/>
  <c r="O2499" i="20" s="1"/>
  <c r="O2500" i="20" a="1"/>
  <c r="O2500" i="20"/>
  <c r="O2501" i="20" a="1"/>
  <c r="O2501" i="20" s="1"/>
  <c r="O2502" i="20" a="1"/>
  <c r="O2502" i="20" s="1"/>
  <c r="O2503" i="20" a="1"/>
  <c r="O2503" i="20" s="1"/>
  <c r="O2504" i="20" a="1"/>
  <c r="O2504" i="20" s="1"/>
  <c r="O2505" i="20" a="1"/>
  <c r="O2505" i="20" s="1"/>
  <c r="O2506" i="20" a="1"/>
  <c r="O2506" i="20" s="1"/>
  <c r="O2507" i="20" a="1"/>
  <c r="O2507" i="20"/>
  <c r="O2508" i="20" a="1"/>
  <c r="O2508" i="20" s="1"/>
  <c r="O2509" i="20" a="1"/>
  <c r="O2509" i="20" s="1"/>
  <c r="O2510" i="20" a="1"/>
  <c r="O2510" i="20" s="1"/>
  <c r="O2511" i="20" a="1"/>
  <c r="O2511" i="20" s="1"/>
  <c r="O2512" i="20" a="1"/>
  <c r="O2512" i="20" s="1"/>
  <c r="O2513" i="20" a="1"/>
  <c r="O2513" i="20" s="1"/>
  <c r="O2514" i="20" a="1"/>
  <c r="O2514" i="20" s="1"/>
  <c r="O2515" i="20" a="1"/>
  <c r="O2515" i="20" s="1"/>
  <c r="O2516" i="20" a="1"/>
  <c r="O2516" i="20" s="1"/>
  <c r="O2517" i="20" a="1"/>
  <c r="O2517" i="20" s="1"/>
  <c r="O2518" i="20" a="1"/>
  <c r="O2518" i="20" s="1"/>
  <c r="O2519" i="20" a="1"/>
  <c r="O2519" i="20" s="1"/>
  <c r="O2520" i="20" a="1"/>
  <c r="O2520" i="20" s="1"/>
  <c r="O2521" i="20" a="1"/>
  <c r="O2521" i="20" s="1"/>
  <c r="O2522" i="20" a="1"/>
  <c r="O2522" i="20" s="1"/>
  <c r="O2523" i="20" a="1"/>
  <c r="O2523" i="20"/>
  <c r="O2524" i="20" a="1"/>
  <c r="O2524" i="20" s="1"/>
  <c r="O2525" i="20" a="1"/>
  <c r="O2525" i="20" s="1"/>
  <c r="O2526" i="20" a="1"/>
  <c r="O2526" i="20" s="1"/>
  <c r="O2527" i="20" a="1"/>
  <c r="O2527" i="20" s="1"/>
  <c r="O2528" i="20" a="1"/>
  <c r="O2528" i="20" s="1"/>
  <c r="O2529" i="20" a="1"/>
  <c r="O2529" i="20" s="1"/>
  <c r="O2530" i="20" a="1"/>
  <c r="O2530" i="20"/>
  <c r="O2531" i="20" a="1"/>
  <c r="O2531" i="20" s="1"/>
  <c r="O2532" i="20" a="1"/>
  <c r="O2532" i="20" s="1"/>
  <c r="O2533" i="20" a="1"/>
  <c r="O2533" i="20" s="1"/>
  <c r="O2534" i="20" a="1"/>
  <c r="O2534" i="20" s="1"/>
  <c r="O2535" i="20" a="1"/>
  <c r="O2535" i="20" s="1"/>
  <c r="O2536" i="20" a="1"/>
  <c r="O2536" i="20" s="1"/>
  <c r="O2537" i="20" a="1"/>
  <c r="O2537" i="20" s="1"/>
  <c r="O2538" i="20" a="1"/>
  <c r="O2538" i="20" s="1"/>
  <c r="O2539" i="20" a="1"/>
  <c r="O2539" i="20" s="1"/>
  <c r="O2540" i="20" a="1"/>
  <c r="O2540" i="20" s="1"/>
  <c r="O2541" i="20" a="1"/>
  <c r="O2541" i="20" s="1"/>
  <c r="O2542" i="20" a="1"/>
  <c r="O2542" i="20" s="1"/>
  <c r="O2543" i="20" a="1"/>
  <c r="O2543" i="20" s="1"/>
  <c r="O2544" i="20" a="1"/>
  <c r="O2544" i="20" s="1"/>
  <c r="O2545" i="20" a="1"/>
  <c r="O2545" i="20" s="1"/>
  <c r="O2546" i="20" a="1"/>
  <c r="O2546" i="20" s="1"/>
  <c r="O2547" i="20" a="1"/>
  <c r="O2547" i="20" s="1"/>
  <c r="O2548" i="20" a="1"/>
  <c r="O2548" i="20" s="1"/>
  <c r="O2549" i="20" a="1"/>
  <c r="O2549" i="20" s="1"/>
  <c r="O2550" i="20" a="1"/>
  <c r="O2550" i="20" s="1"/>
  <c r="O2551" i="20" a="1"/>
  <c r="O2551" i="20" s="1"/>
  <c r="O2552" i="20" a="1"/>
  <c r="O2552" i="20" s="1"/>
  <c r="O2553" i="20" a="1"/>
  <c r="O2553" i="20" s="1"/>
  <c r="O2554" i="20" a="1"/>
  <c r="O2554" i="20" s="1"/>
  <c r="O2555" i="20" a="1"/>
  <c r="O2555" i="20"/>
  <c r="O2556" i="20" a="1"/>
  <c r="O2556" i="20" s="1"/>
  <c r="O2557" i="20" a="1"/>
  <c r="O2557" i="20" s="1"/>
  <c r="O2558" i="20" a="1"/>
  <c r="O2558" i="20" s="1"/>
  <c r="O2559" i="20" a="1"/>
  <c r="O2559" i="20" s="1"/>
  <c r="O2560" i="20" a="1"/>
  <c r="O2560" i="20" s="1"/>
  <c r="O2561" i="20" a="1"/>
  <c r="O2561" i="20" s="1"/>
  <c r="O2562" i="20" a="1"/>
  <c r="O2562" i="20"/>
  <c r="O2563" i="20" a="1"/>
  <c r="O2563" i="20" s="1"/>
  <c r="O2564" i="20" a="1"/>
  <c r="O2564" i="20"/>
  <c r="O2565" i="20" a="1"/>
  <c r="O2565" i="20" s="1"/>
  <c r="O2566" i="20" a="1"/>
  <c r="O2566" i="20" s="1"/>
  <c r="O2567" i="20" a="1"/>
  <c r="O2567" i="20" s="1"/>
  <c r="O2568" i="20" a="1"/>
  <c r="O2568" i="20" s="1"/>
  <c r="O2569" i="20" a="1"/>
  <c r="O2569" i="20" s="1"/>
  <c r="O2570" i="20" a="1"/>
  <c r="O2570" i="20" s="1"/>
  <c r="O2571" i="20" a="1"/>
  <c r="O2571" i="20"/>
  <c r="O2572" i="20" a="1"/>
  <c r="O2572" i="20" s="1"/>
  <c r="O2573" i="20" a="1"/>
  <c r="O2573" i="20" s="1"/>
  <c r="O2574" i="20" a="1"/>
  <c r="O2574" i="20" s="1"/>
  <c r="O2575" i="20" a="1"/>
  <c r="O2575" i="20" s="1"/>
  <c r="O2576" i="20" a="1"/>
  <c r="O2576" i="20" s="1"/>
  <c r="O2577" i="20" a="1"/>
  <c r="O2577" i="20" s="1"/>
  <c r="O2578" i="20" a="1"/>
  <c r="O2578" i="20" s="1"/>
  <c r="O2579" i="20" a="1"/>
  <c r="O2579" i="20" s="1"/>
  <c r="O2580" i="20" a="1"/>
  <c r="O2580" i="20"/>
  <c r="O2581" i="20" a="1"/>
  <c r="O2581" i="20" s="1"/>
  <c r="O2582" i="20" a="1"/>
  <c r="O2582" i="20" s="1"/>
  <c r="O2583" i="20" a="1"/>
  <c r="O2583" i="20" s="1"/>
  <c r="O2584" i="20" a="1"/>
  <c r="O2584" i="20" s="1"/>
  <c r="O2585" i="20" a="1"/>
  <c r="O2585" i="20" s="1"/>
  <c r="O2586" i="20" a="1"/>
  <c r="O2586" i="20"/>
  <c r="O2587" i="20" a="1"/>
  <c r="O2587" i="20"/>
  <c r="O2588" i="20" a="1"/>
  <c r="O2588" i="20" s="1"/>
  <c r="O2589" i="20" a="1"/>
  <c r="O2589" i="20" s="1"/>
  <c r="O2590" i="20" a="1"/>
  <c r="O2590" i="20" s="1"/>
  <c r="O2591" i="20" a="1"/>
  <c r="O2591" i="20" s="1"/>
  <c r="O2592" i="20" a="1"/>
  <c r="O2592" i="20"/>
  <c r="O2593" i="20" a="1"/>
  <c r="O2593" i="20" s="1"/>
  <c r="O2594" i="20" a="1"/>
  <c r="O2594" i="20"/>
  <c r="O2595" i="20" a="1"/>
  <c r="O2595" i="20" s="1"/>
  <c r="O2596" i="20" a="1"/>
  <c r="O2596" i="20"/>
  <c r="O2597" i="20" a="1"/>
  <c r="O2597" i="20" s="1"/>
  <c r="O2598" i="20" a="1"/>
  <c r="O2598" i="20" s="1"/>
  <c r="O2599" i="20" a="1"/>
  <c r="O2599" i="20" s="1"/>
  <c r="O2600" i="20" a="1"/>
  <c r="O2600" i="20" s="1"/>
  <c r="O2601" i="20" a="1"/>
  <c r="O2601" i="20" s="1"/>
  <c r="O2602" i="20" a="1"/>
  <c r="O2602" i="20" s="1"/>
  <c r="O2603" i="20" a="1"/>
  <c r="O2603" i="20"/>
  <c r="O2604" i="20" a="1"/>
  <c r="O2604" i="20" s="1"/>
  <c r="O2605" i="20" a="1"/>
  <c r="O2605" i="20" s="1"/>
  <c r="O2606" i="20" a="1"/>
  <c r="O2606" i="20" s="1"/>
  <c r="O2607" i="20" a="1"/>
  <c r="O2607" i="20" s="1"/>
  <c r="O2608" i="20" a="1"/>
  <c r="O2608" i="20" s="1"/>
  <c r="O2609" i="20" a="1"/>
  <c r="O2609" i="20" s="1"/>
  <c r="O2610" i="20" a="1"/>
  <c r="O2610" i="20" s="1"/>
  <c r="O2611" i="20" a="1"/>
  <c r="O2611" i="20" s="1"/>
  <c r="O2612" i="20" a="1"/>
  <c r="O2612" i="20" s="1"/>
  <c r="O2613" i="20" a="1"/>
  <c r="O2613" i="20" s="1"/>
  <c r="O2614" i="20" a="1"/>
  <c r="O2614" i="20" s="1"/>
  <c r="O2615" i="20" a="1"/>
  <c r="O2615" i="20"/>
  <c r="O2616" i="20" a="1"/>
  <c r="O2616" i="20" s="1"/>
  <c r="O2617" i="20" a="1"/>
  <c r="O2617" i="20" s="1"/>
  <c r="O2618" i="20" a="1"/>
  <c r="O2618" i="20" s="1"/>
  <c r="O2619" i="20" a="1"/>
  <c r="O2619" i="20"/>
  <c r="O2620" i="20" a="1"/>
  <c r="O2620" i="20" s="1"/>
  <c r="O2621" i="20" a="1"/>
  <c r="O2621" i="20" s="1"/>
  <c r="O2622" i="20" a="1"/>
  <c r="O2622" i="20" s="1"/>
  <c r="O2623" i="20" a="1"/>
  <c r="O2623" i="20" s="1"/>
  <c r="O2624" i="20" a="1"/>
  <c r="O2624" i="20" s="1"/>
  <c r="O2625" i="20" a="1"/>
  <c r="O2625" i="20" s="1"/>
  <c r="O2626" i="20" a="1"/>
  <c r="O2626" i="20" s="1"/>
  <c r="O2627" i="20" a="1"/>
  <c r="O2627" i="20" s="1"/>
  <c r="O2628" i="20" a="1"/>
  <c r="O2628" i="20"/>
  <c r="O2629" i="20" a="1"/>
  <c r="O2629" i="20" s="1"/>
  <c r="O2630" i="20" a="1"/>
  <c r="O2630" i="20" s="1"/>
  <c r="O2631" i="20" a="1"/>
  <c r="O2631" i="20" s="1"/>
  <c r="O2632" i="20" a="1"/>
  <c r="O2632" i="20" s="1"/>
  <c r="O2633" i="20" a="1"/>
  <c r="O2633" i="20" s="1"/>
  <c r="O2634" i="20" a="1"/>
  <c r="O2634" i="20" s="1"/>
  <c r="O2635" i="20" a="1"/>
  <c r="O2635" i="20" s="1"/>
  <c r="O2636" i="20" a="1"/>
  <c r="O2636" i="20" s="1"/>
  <c r="O2637" i="20" a="1"/>
  <c r="O2637" i="20" s="1"/>
  <c r="O2638" i="20" a="1"/>
  <c r="O2638" i="20" s="1"/>
  <c r="O2639" i="20" a="1"/>
  <c r="O2639" i="20" s="1"/>
  <c r="O2640" i="20" a="1"/>
  <c r="O2640" i="20" s="1"/>
  <c r="O2641" i="20" a="1"/>
  <c r="O2641" i="20" s="1"/>
  <c r="O2642" i="20" a="1"/>
  <c r="O2642" i="20" s="1"/>
  <c r="O2643" i="20" a="1"/>
  <c r="O2643" i="20" s="1"/>
  <c r="O2644" i="20" a="1"/>
  <c r="O2644" i="20"/>
  <c r="O2645" i="20" a="1"/>
  <c r="O2645" i="20" s="1"/>
  <c r="O2646" i="20" a="1"/>
  <c r="O2646" i="20" s="1"/>
  <c r="O2647" i="20" a="1"/>
  <c r="O2647" i="20" s="1"/>
  <c r="O2648" i="20" a="1"/>
  <c r="O2648" i="20" s="1"/>
  <c r="O2649" i="20" a="1"/>
  <c r="O2649" i="20" s="1"/>
  <c r="O2650" i="20" a="1"/>
  <c r="O2650" i="20" s="1"/>
  <c r="O2651" i="20" a="1"/>
  <c r="O2651" i="20"/>
  <c r="O2652" i="20" a="1"/>
  <c r="O2652" i="20" s="1"/>
  <c r="O2653" i="20" a="1"/>
  <c r="O2653" i="20" s="1"/>
  <c r="O2654" i="20" a="1"/>
  <c r="O2654" i="20" s="1"/>
  <c r="O2655" i="20" a="1"/>
  <c r="O2655" i="20" s="1"/>
  <c r="O2656" i="20" a="1"/>
  <c r="O2656" i="20" s="1"/>
  <c r="O2657" i="20" a="1"/>
  <c r="O2657" i="20" s="1"/>
  <c r="O2658" i="20" a="1"/>
  <c r="O2658" i="20" s="1"/>
  <c r="O2659" i="20" a="1"/>
  <c r="O2659" i="20" s="1"/>
  <c r="O2660" i="20" a="1"/>
  <c r="O2660" i="20" s="1"/>
  <c r="O2661" i="20" a="1"/>
  <c r="O2661" i="20" s="1"/>
  <c r="O2662" i="20" a="1"/>
  <c r="O2662" i="20" s="1"/>
  <c r="O2663" i="20" a="1"/>
  <c r="O2663" i="20" s="1"/>
  <c r="O2664" i="20" a="1"/>
  <c r="O2664" i="20" s="1"/>
  <c r="O2665" i="20" a="1"/>
  <c r="O2665" i="20" s="1"/>
  <c r="O2666" i="20" a="1"/>
  <c r="O2666" i="20" s="1"/>
  <c r="O2667" i="20" a="1"/>
  <c r="O2667" i="20" s="1"/>
  <c r="O2668" i="20" a="1"/>
  <c r="O2668" i="20" s="1"/>
  <c r="O2669" i="20" a="1"/>
  <c r="O2669" i="20" s="1"/>
  <c r="O2670" i="20" a="1"/>
  <c r="O2670" i="20" s="1"/>
  <c r="O2671" i="20" a="1"/>
  <c r="O2671" i="20" s="1"/>
  <c r="O2672" i="20" a="1"/>
  <c r="O2672" i="20" s="1"/>
  <c r="O2673" i="20" a="1"/>
  <c r="O2673" i="20" s="1"/>
  <c r="O2674" i="20" a="1"/>
  <c r="O2674" i="20" s="1"/>
  <c r="O2675" i="20" a="1"/>
  <c r="O2675" i="20" s="1"/>
  <c r="O2676" i="20" a="1"/>
  <c r="O2676" i="20" s="1"/>
  <c r="O2677" i="20" a="1"/>
  <c r="O2677" i="20" s="1"/>
  <c r="O2678" i="20" a="1"/>
  <c r="O2678" i="20" s="1"/>
  <c r="O2679" i="20" a="1"/>
  <c r="O2679" i="20"/>
  <c r="O2680" i="20" a="1"/>
  <c r="O2680" i="20" s="1"/>
  <c r="O2681" i="20" a="1"/>
  <c r="O2681" i="20" s="1"/>
  <c r="O2682" i="20" a="1"/>
  <c r="O2682" i="20" s="1"/>
  <c r="O2683" i="20" a="1"/>
  <c r="O2683" i="20" s="1"/>
  <c r="O2684" i="20" a="1"/>
  <c r="O2684" i="20" s="1"/>
  <c r="O2685" i="20" a="1"/>
  <c r="O2685" i="20" s="1"/>
  <c r="O2686" i="20" a="1"/>
  <c r="O2686" i="20" s="1"/>
  <c r="O2687" i="20" a="1"/>
  <c r="O2687" i="20" s="1"/>
  <c r="O2688" i="20" a="1"/>
  <c r="O2688" i="20" s="1"/>
  <c r="O2689" i="20" a="1"/>
  <c r="O2689" i="20" s="1"/>
  <c r="O2690" i="20" a="1"/>
  <c r="O2690" i="20" s="1"/>
  <c r="O2691" i="20" a="1"/>
  <c r="O2691" i="20" s="1"/>
  <c r="O2692" i="20" a="1"/>
  <c r="O2692" i="20"/>
  <c r="O2693" i="20" a="1"/>
  <c r="O2693" i="20" s="1"/>
  <c r="O2694" i="20" a="1"/>
  <c r="O2694" i="20" s="1"/>
  <c r="O2695" i="20" a="1"/>
  <c r="O2695" i="20" s="1"/>
  <c r="O2696" i="20" a="1"/>
  <c r="O2696" i="20" s="1"/>
  <c r="O2697" i="20" a="1"/>
  <c r="O2697" i="20" s="1"/>
  <c r="O2698" i="20" a="1"/>
  <c r="O2698" i="20" s="1"/>
  <c r="O2699" i="20" a="1"/>
  <c r="O2699" i="20"/>
  <c r="O2700" i="20" a="1"/>
  <c r="O2700" i="20"/>
  <c r="O2701" i="20" a="1"/>
  <c r="O2701" i="20" s="1"/>
  <c r="O2702" i="20" a="1"/>
  <c r="O2702" i="20"/>
  <c r="O2703" i="20" a="1"/>
  <c r="O2703" i="20" s="1"/>
  <c r="O2704" i="20" a="1"/>
  <c r="O2704" i="20" s="1"/>
  <c r="O2705" i="20" a="1"/>
  <c r="O2705" i="20" s="1"/>
  <c r="O2706" i="20" a="1"/>
  <c r="O2706" i="20"/>
  <c r="O2707" i="20" a="1"/>
  <c r="O2707" i="20" s="1"/>
  <c r="O2708" i="20" a="1"/>
  <c r="O2708" i="20"/>
  <c r="O2709" i="20" a="1"/>
  <c r="O2709" i="20" s="1"/>
  <c r="O2710" i="20" a="1"/>
  <c r="O2710" i="20" s="1"/>
  <c r="O2711" i="20" a="1"/>
  <c r="O2711" i="20" s="1"/>
  <c r="O2712" i="20" a="1"/>
  <c r="O2712" i="20" s="1"/>
  <c r="O2713" i="20" a="1"/>
  <c r="O2713" i="20" s="1"/>
  <c r="O2714" i="20" a="1"/>
  <c r="O2714" i="20"/>
  <c r="O2715" i="20" a="1"/>
  <c r="O2715" i="20" s="1"/>
  <c r="O2716" i="20" a="1"/>
  <c r="O2716" i="20" s="1"/>
  <c r="O2717" i="20" a="1"/>
  <c r="O2717" i="20" s="1"/>
  <c r="O2718" i="20" a="1"/>
  <c r="O2718" i="20" s="1"/>
  <c r="O2719" i="20" a="1"/>
  <c r="O2719" i="20" s="1"/>
  <c r="O2720" i="20" a="1"/>
  <c r="O2720" i="20" s="1"/>
  <c r="O2721" i="20" a="1"/>
  <c r="O2721" i="20" s="1"/>
  <c r="O2722" i="20" a="1"/>
  <c r="O2722" i="20"/>
  <c r="O2723" i="20" a="1"/>
  <c r="O2723" i="20"/>
  <c r="O2724" i="20" a="1"/>
  <c r="O2724" i="20" s="1"/>
  <c r="O2725" i="20" a="1"/>
  <c r="O2725" i="20" s="1"/>
  <c r="O2726" i="20" a="1"/>
  <c r="O2726" i="20" s="1"/>
  <c r="O2727" i="20" a="1"/>
  <c r="O2727" i="20" s="1"/>
  <c r="O2728" i="20" a="1"/>
  <c r="O2728" i="20" s="1"/>
  <c r="O2729" i="20" a="1"/>
  <c r="O2729" i="20" s="1"/>
  <c r="O2730" i="20" a="1"/>
  <c r="O2730" i="20" s="1"/>
  <c r="O2731" i="20" a="1"/>
  <c r="O2731" i="20" s="1"/>
  <c r="O2732" i="20" a="1"/>
  <c r="O2732" i="20" s="1"/>
  <c r="O2733" i="20" a="1"/>
  <c r="O2733" i="20" s="1"/>
  <c r="O2734" i="20" a="1"/>
  <c r="O2734" i="20" s="1"/>
  <c r="O2735" i="20" a="1"/>
  <c r="O2735" i="20" s="1"/>
  <c r="O2736" i="20" a="1"/>
  <c r="O2736" i="20" s="1"/>
  <c r="O2737" i="20" a="1"/>
  <c r="O2737" i="20" s="1"/>
  <c r="O2738" i="20" a="1"/>
  <c r="O2738" i="20" s="1"/>
  <c r="O2739" i="20" a="1"/>
  <c r="O2739" i="20" s="1"/>
  <c r="O2740" i="20" a="1"/>
  <c r="O2740" i="20" s="1"/>
  <c r="O2741" i="20" a="1"/>
  <c r="O2741" i="20" s="1"/>
  <c r="O2742" i="20" a="1"/>
  <c r="O2742" i="20" s="1"/>
  <c r="O2743" i="20" a="1"/>
  <c r="O2743" i="20"/>
  <c r="O2744" i="20" a="1"/>
  <c r="O2744" i="20" s="1"/>
  <c r="O2745" i="20" a="1"/>
  <c r="O2745" i="20" s="1"/>
  <c r="O2746" i="20" a="1"/>
  <c r="O2746" i="20" s="1"/>
  <c r="O2747" i="20" a="1"/>
  <c r="O2747" i="20"/>
  <c r="O2748" i="20" a="1"/>
  <c r="O2748" i="20" s="1"/>
  <c r="O2749" i="20" a="1"/>
  <c r="O2749" i="20" s="1"/>
  <c r="O2750" i="20" a="1"/>
  <c r="O2750" i="20" s="1"/>
  <c r="O2751" i="20" a="1"/>
  <c r="O2751" i="20" s="1"/>
  <c r="O2752" i="20" a="1"/>
  <c r="O2752" i="20" s="1"/>
  <c r="O2753" i="20" a="1"/>
  <c r="O2753" i="20" s="1"/>
  <c r="O2754" i="20" a="1"/>
  <c r="O2754" i="20" s="1"/>
  <c r="O2755" i="20" a="1"/>
  <c r="O2755" i="20" s="1"/>
  <c r="O2756" i="20" a="1"/>
  <c r="O2756" i="20"/>
  <c r="O2757" i="20" a="1"/>
  <c r="O2757" i="20" s="1"/>
  <c r="O2758" i="20" a="1"/>
  <c r="O2758" i="20" s="1"/>
  <c r="O2759" i="20" a="1"/>
  <c r="O2759" i="20" s="1"/>
  <c r="O2760" i="20" a="1"/>
  <c r="O2760" i="20" s="1"/>
  <c r="O2761" i="20" a="1"/>
  <c r="O2761" i="20" s="1"/>
  <c r="O2762" i="20" a="1"/>
  <c r="O2762" i="20" s="1"/>
  <c r="O2763" i="20" a="1"/>
  <c r="O2763" i="20"/>
  <c r="O2764" i="20" a="1"/>
  <c r="O2764" i="20"/>
  <c r="O2765" i="20" a="1"/>
  <c r="O2765" i="20" s="1"/>
  <c r="O2766" i="20" a="1"/>
  <c r="O2766" i="20"/>
  <c r="O2767" i="20" a="1"/>
  <c r="O2767" i="20" s="1"/>
  <c r="O2768" i="20" a="1"/>
  <c r="O2768" i="20" s="1"/>
  <c r="O2769" i="20" a="1"/>
  <c r="O2769" i="20" s="1"/>
  <c r="O2770" i="20" a="1"/>
  <c r="O2770" i="20"/>
  <c r="O2771" i="20" a="1"/>
  <c r="O2771" i="20" s="1"/>
  <c r="O2772" i="20" a="1"/>
  <c r="O2772" i="20" s="1"/>
  <c r="O2773" i="20" a="1"/>
  <c r="O2773" i="20" s="1"/>
  <c r="O2774" i="20" a="1"/>
  <c r="O2774" i="20" s="1"/>
  <c r="O2775" i="20" a="1"/>
  <c r="O2775" i="20" s="1"/>
  <c r="O2776" i="20" a="1"/>
  <c r="O2776" i="20" s="1"/>
  <c r="O2777" i="20" a="1"/>
  <c r="O2777" i="20" s="1"/>
  <c r="O2778" i="20" a="1"/>
  <c r="O2778" i="20" s="1"/>
  <c r="O2779" i="20" a="1"/>
  <c r="O2779" i="20" s="1"/>
  <c r="O2780" i="20" a="1"/>
  <c r="O2780" i="20" s="1"/>
  <c r="O2781" i="20" a="1"/>
  <c r="O2781" i="20" s="1"/>
  <c r="O2782" i="20" a="1"/>
  <c r="O2782" i="20" s="1"/>
  <c r="O2783" i="20" a="1"/>
  <c r="O2783" i="20" s="1"/>
  <c r="O2784" i="20" a="1"/>
  <c r="O2784" i="20" s="1"/>
  <c r="O2785" i="20" a="1"/>
  <c r="O2785" i="20" s="1"/>
  <c r="O2786" i="20" a="1"/>
  <c r="O2786" i="20"/>
  <c r="O2787" i="20" a="1"/>
  <c r="O2787" i="20"/>
  <c r="O2788" i="20" a="1"/>
  <c r="O2788" i="20" s="1"/>
  <c r="O2789" i="20" a="1"/>
  <c r="O2789" i="20" s="1"/>
  <c r="O2790" i="20" a="1"/>
  <c r="O2790" i="20" s="1"/>
  <c r="O2791" i="20" a="1"/>
  <c r="O2791" i="20" s="1"/>
  <c r="O2792" i="20" a="1"/>
  <c r="O2792" i="20" s="1"/>
  <c r="O2793" i="20" a="1"/>
  <c r="O2793" i="20" s="1"/>
  <c r="O2794" i="20" a="1"/>
  <c r="O2794" i="20" s="1"/>
  <c r="O2795" i="20" a="1"/>
  <c r="O2795" i="20" s="1"/>
  <c r="O2796" i="20" a="1"/>
  <c r="O2796" i="20"/>
  <c r="O2797" i="20" a="1"/>
  <c r="O2797" i="20" s="1"/>
  <c r="O2798" i="20" a="1"/>
  <c r="O2798" i="20" s="1"/>
  <c r="O2799" i="20" a="1"/>
  <c r="O2799" i="20" s="1"/>
  <c r="O2800" i="20" a="1"/>
  <c r="O2800" i="20" s="1"/>
  <c r="O2801" i="20" a="1"/>
  <c r="O2801" i="20" s="1"/>
  <c r="O2802" i="20" a="1"/>
  <c r="O2802" i="20" s="1"/>
  <c r="O2803" i="20" a="1"/>
  <c r="O2803" i="20" s="1"/>
  <c r="O2804" i="20" a="1"/>
  <c r="O2804" i="20" s="1"/>
  <c r="O2805" i="20" a="1"/>
  <c r="O2805" i="20" s="1"/>
  <c r="O2806" i="20" a="1"/>
  <c r="O2806" i="20" s="1"/>
  <c r="O2807" i="20" a="1"/>
  <c r="O2807" i="20"/>
  <c r="O2808" i="20" a="1"/>
  <c r="O2808" i="20" s="1"/>
  <c r="O2809" i="20" a="1"/>
  <c r="O2809" i="20" s="1"/>
  <c r="O2810" i="20" a="1"/>
  <c r="O2810" i="20" s="1"/>
  <c r="O2811" i="20" a="1"/>
  <c r="O2811" i="20"/>
  <c r="O2812" i="20" a="1"/>
  <c r="O2812" i="20" s="1"/>
  <c r="O2813" i="20" a="1"/>
  <c r="O2813" i="20" s="1"/>
  <c r="O2814" i="20" a="1"/>
  <c r="O2814" i="20" s="1"/>
  <c r="O2815" i="20" a="1"/>
  <c r="O2815" i="20" s="1"/>
  <c r="O2816" i="20" a="1"/>
  <c r="O2816" i="20" s="1"/>
  <c r="O2817" i="20" a="1"/>
  <c r="O2817" i="20" s="1"/>
  <c r="O2818" i="20" a="1"/>
  <c r="O2818" i="20" s="1"/>
  <c r="O2819" i="20" a="1"/>
  <c r="O2819" i="20" s="1"/>
  <c r="O2820" i="20" a="1"/>
  <c r="O2820" i="20"/>
  <c r="O2821" i="20" a="1"/>
  <c r="O2821" i="20" s="1"/>
  <c r="O2822" i="20" a="1"/>
  <c r="O2822" i="20" s="1"/>
  <c r="O2823" i="20" a="1"/>
  <c r="O2823" i="20" s="1"/>
  <c r="O2824" i="20" a="1"/>
  <c r="O2824" i="20" s="1"/>
  <c r="O2825" i="20" a="1"/>
  <c r="O2825" i="20" s="1"/>
  <c r="O2826" i="20" a="1"/>
  <c r="O2826" i="20" s="1"/>
  <c r="O2827" i="20" a="1"/>
  <c r="O2827" i="20"/>
  <c r="O2828" i="20" a="1"/>
  <c r="O2828" i="20"/>
  <c r="O2829" i="20" a="1"/>
  <c r="O2829" i="20" s="1"/>
  <c r="O2830" i="20" a="1"/>
  <c r="O2830" i="20"/>
  <c r="O2831" i="20" a="1"/>
  <c r="O2831" i="20" s="1"/>
  <c r="O2832" i="20" a="1"/>
  <c r="O2832" i="20" s="1"/>
  <c r="O2833" i="20" a="1"/>
  <c r="O2833" i="20" s="1"/>
  <c r="O2834" i="20" a="1"/>
  <c r="O2834" i="20"/>
  <c r="O2835" i="20" a="1"/>
  <c r="O2835" i="20" s="1"/>
  <c r="O2836" i="20" a="1"/>
  <c r="O2836" i="20"/>
  <c r="O2837" i="20" a="1"/>
  <c r="O2837" i="20" s="1"/>
  <c r="O2838" i="20" a="1"/>
  <c r="O2838" i="20" s="1"/>
  <c r="O2839" i="20" a="1"/>
  <c r="O2839" i="20" s="1"/>
  <c r="O2840" i="20" a="1"/>
  <c r="O2840" i="20" s="1"/>
  <c r="O2841" i="20" a="1"/>
  <c r="O2841" i="20" s="1"/>
  <c r="O2842" i="20" a="1"/>
  <c r="O2842" i="20" s="1"/>
  <c r="O2843" i="20" a="1"/>
  <c r="O2843" i="20" s="1"/>
  <c r="O2844" i="20" a="1"/>
  <c r="O2844" i="20" s="1"/>
  <c r="O2845" i="20" a="1"/>
  <c r="O2845" i="20" s="1"/>
  <c r="O2846" i="20" a="1"/>
  <c r="O2846" i="20" s="1"/>
  <c r="O2847" i="20" a="1"/>
  <c r="O2847" i="20" s="1"/>
  <c r="O2848" i="20" a="1"/>
  <c r="O2848" i="20" s="1"/>
  <c r="O2849" i="20" a="1"/>
  <c r="O2849" i="20" s="1"/>
  <c r="O2850" i="20" a="1"/>
  <c r="O2850" i="20"/>
  <c r="O2851" i="20" a="1"/>
  <c r="O2851" i="20"/>
  <c r="O2852" i="20" a="1"/>
  <c r="O2852" i="20" s="1"/>
  <c r="O2853" i="20" a="1"/>
  <c r="O2853" i="20" s="1"/>
  <c r="O2854" i="20" a="1"/>
  <c r="O2854" i="20" s="1"/>
  <c r="O2855" i="20" a="1"/>
  <c r="O2855" i="20" s="1"/>
  <c r="O2856" i="20" a="1"/>
  <c r="O2856" i="20" s="1"/>
  <c r="O2857" i="20" a="1"/>
  <c r="O2857" i="20" s="1"/>
  <c r="O2858" i="20" a="1"/>
  <c r="O2858" i="20" s="1"/>
  <c r="O2859" i="20" a="1"/>
  <c r="O2859" i="20" s="1"/>
  <c r="O2860" i="20" a="1"/>
  <c r="O2860" i="20"/>
  <c r="O2861" i="20" a="1"/>
  <c r="O2861" i="20" s="1"/>
  <c r="O2862" i="20" a="1"/>
  <c r="O2862" i="20" s="1"/>
  <c r="O2863" i="20" a="1"/>
  <c r="O2863" i="20" s="1"/>
  <c r="O2864" i="20" a="1"/>
  <c r="O2864" i="20" s="1"/>
  <c r="O2865" i="20" a="1"/>
  <c r="O2865" i="20" s="1"/>
  <c r="O2866" i="20" a="1"/>
  <c r="O2866" i="20"/>
  <c r="O2867" i="20" a="1"/>
  <c r="O2867" i="20" s="1"/>
  <c r="O2868" i="20" a="1"/>
  <c r="O2868" i="20" s="1"/>
  <c r="O2869" i="20" a="1"/>
  <c r="O2869" i="20" s="1"/>
  <c r="O2870" i="20" a="1"/>
  <c r="O2870" i="20" s="1"/>
  <c r="O2871" i="20" a="1"/>
  <c r="O2871" i="20" s="1"/>
  <c r="O2872" i="20" a="1"/>
  <c r="O2872" i="20" s="1"/>
  <c r="O2873" i="20" a="1"/>
  <c r="O2873" i="20" s="1"/>
  <c r="O2874" i="20" a="1"/>
  <c r="O2874" i="20" s="1"/>
  <c r="O2875" i="20" a="1"/>
  <c r="O2875" i="20"/>
  <c r="O2876" i="20" a="1"/>
  <c r="O2876" i="20" s="1"/>
  <c r="O2877" i="20" a="1"/>
  <c r="O2877" i="20" s="1"/>
  <c r="O2878" i="20" a="1"/>
  <c r="O2878" i="20" s="1"/>
  <c r="O2879" i="20" a="1"/>
  <c r="O2879" i="20" s="1"/>
  <c r="O2880" i="20" a="1"/>
  <c r="O2880" i="20" s="1"/>
  <c r="O2881" i="20" a="1"/>
  <c r="O2881" i="20" s="1"/>
  <c r="O2882" i="20" a="1"/>
  <c r="O2882" i="20" s="1"/>
  <c r="O2883" i="20" a="1"/>
  <c r="O2883" i="20"/>
  <c r="O2884" i="20" a="1"/>
  <c r="O2884" i="20"/>
  <c r="O2885" i="20" a="1"/>
  <c r="O2885" i="20" s="1"/>
  <c r="O2886" i="20" a="1"/>
  <c r="O2886" i="20" s="1"/>
  <c r="O2887" i="20" a="1"/>
  <c r="O2887" i="20" s="1"/>
  <c r="O2888" i="20" a="1"/>
  <c r="O2888" i="20" s="1"/>
  <c r="O2889" i="20" a="1"/>
  <c r="O2889" i="20" s="1"/>
  <c r="O2890" i="20" a="1"/>
  <c r="O2890" i="20" s="1"/>
  <c r="O2891" i="20" a="1"/>
  <c r="O2891" i="20"/>
  <c r="O2892" i="20" a="1"/>
  <c r="O2892" i="20"/>
  <c r="O2893" i="20" a="1"/>
  <c r="O2893" i="20" s="1"/>
  <c r="O2894" i="20" a="1"/>
  <c r="O2894" i="20" s="1"/>
  <c r="O2895" i="20" a="1"/>
  <c r="O2895" i="20" s="1"/>
  <c r="O2896" i="20" a="1"/>
  <c r="O2896" i="20" s="1"/>
  <c r="O2897" i="20" a="1"/>
  <c r="O2897" i="20" s="1"/>
  <c r="O2898" i="20" a="1"/>
  <c r="O2898" i="20"/>
  <c r="O2899" i="20" a="1"/>
  <c r="O2899" i="20" s="1"/>
  <c r="O2900" i="20" a="1"/>
  <c r="O2900" i="20" s="1"/>
  <c r="O2901" i="20" a="1"/>
  <c r="O2901" i="20" s="1"/>
  <c r="O2902" i="20" a="1"/>
  <c r="O2902" i="20" s="1"/>
  <c r="O2903" i="20" a="1"/>
  <c r="O2903" i="20" s="1"/>
  <c r="O2904" i="20" a="1"/>
  <c r="O2904" i="20" s="1"/>
  <c r="O2905" i="20" a="1"/>
  <c r="O2905" i="20" s="1"/>
  <c r="O2906" i="20" a="1"/>
  <c r="O2906" i="20" s="1"/>
  <c r="O2907" i="20" a="1"/>
  <c r="O2907" i="20"/>
  <c r="O2908" i="20" a="1"/>
  <c r="O2908" i="20" s="1"/>
  <c r="O2909" i="20" a="1"/>
  <c r="O2909" i="20" s="1"/>
  <c r="O2910" i="20" a="1"/>
  <c r="O2910" i="20" s="1"/>
  <c r="O2911" i="20" a="1"/>
  <c r="O2911" i="20" s="1"/>
  <c r="O2912" i="20" a="1"/>
  <c r="O2912" i="20" s="1"/>
  <c r="O2913" i="20" a="1"/>
  <c r="O2913" i="20" s="1"/>
  <c r="O2914" i="20" a="1"/>
  <c r="O2914" i="20"/>
  <c r="O2915" i="20" a="1"/>
  <c r="O2915" i="20"/>
  <c r="O2916" i="20" a="1"/>
  <c r="O2916" i="20" s="1"/>
  <c r="O2917" i="20" a="1"/>
  <c r="O2917" i="20" s="1"/>
  <c r="O2918" i="20" a="1"/>
  <c r="O2918" i="20" s="1"/>
  <c r="O2919" i="20" a="1"/>
  <c r="O2919" i="20" s="1"/>
  <c r="O2920" i="20" a="1"/>
  <c r="O2920" i="20" s="1"/>
  <c r="O2921" i="20" a="1"/>
  <c r="O2921" i="20" s="1"/>
  <c r="O2922" i="20" a="1"/>
  <c r="O2922" i="20" s="1"/>
  <c r="O2923" i="20" a="1"/>
  <c r="O2923" i="20" s="1"/>
  <c r="O2924" i="20" a="1"/>
  <c r="O2924" i="20"/>
  <c r="O2925" i="20" a="1"/>
  <c r="O2925" i="20" s="1"/>
  <c r="O2926" i="20" a="1"/>
  <c r="O2926" i="20" s="1"/>
  <c r="O2927" i="20" a="1"/>
  <c r="O2927" i="20" s="1"/>
  <c r="O2928" i="20" a="1"/>
  <c r="O2928" i="20" s="1"/>
  <c r="O2929" i="20" a="1"/>
  <c r="O2929" i="20" s="1"/>
  <c r="O2930" i="20" a="1"/>
  <c r="O2930" i="20"/>
  <c r="O2931" i="20" a="1"/>
  <c r="O2931" i="20" s="1"/>
  <c r="O2932" i="20" a="1"/>
  <c r="O2932" i="20" s="1"/>
  <c r="O2933" i="20" a="1"/>
  <c r="O2933" i="20" s="1"/>
  <c r="O2934" i="20" a="1"/>
  <c r="O2934" i="20" s="1"/>
  <c r="O2935" i="20" a="1"/>
  <c r="O2935" i="20" s="1"/>
  <c r="O2936" i="20" a="1"/>
  <c r="O2936" i="20" s="1"/>
  <c r="O2937" i="20" a="1"/>
  <c r="O2937" i="20" s="1"/>
  <c r="O2938" i="20" a="1"/>
  <c r="O2938" i="20" s="1"/>
  <c r="O2939" i="20" a="1"/>
  <c r="O2939" i="20"/>
  <c r="O2940" i="20" a="1"/>
  <c r="O2940" i="20" s="1"/>
  <c r="O2941" i="20" a="1"/>
  <c r="O2941" i="20" s="1"/>
  <c r="O2942" i="20" a="1"/>
  <c r="O2942" i="20" s="1"/>
  <c r="O2943" i="20" a="1"/>
  <c r="O2943" i="20" s="1"/>
  <c r="O2944" i="20" a="1"/>
  <c r="O2944" i="20" s="1"/>
  <c r="O2945" i="20" a="1"/>
  <c r="O2945" i="20" s="1"/>
  <c r="O2946" i="20" a="1"/>
  <c r="O2946" i="20" s="1"/>
  <c r="O2947" i="20" a="1"/>
  <c r="O2947" i="20"/>
  <c r="O2948" i="20" a="1"/>
  <c r="O2948" i="20" s="1"/>
  <c r="O2949" i="20" a="1"/>
  <c r="O2949" i="20" s="1"/>
  <c r="O2950" i="20" a="1"/>
  <c r="O2950" i="20" s="1"/>
  <c r="O2951" i="20" a="1"/>
  <c r="O2951" i="20" s="1"/>
  <c r="O2952" i="20" a="1"/>
  <c r="O2952" i="20" s="1"/>
  <c r="O2953" i="20" a="1"/>
  <c r="O2953" i="20" s="1"/>
  <c r="O2954" i="20" a="1"/>
  <c r="O2954" i="20" s="1"/>
  <c r="O2955" i="20" a="1"/>
  <c r="O2955" i="20" s="1"/>
  <c r="O2956" i="20" a="1"/>
  <c r="O2956" i="20"/>
  <c r="O2957" i="20" a="1"/>
  <c r="O2957" i="20" s="1"/>
  <c r="O2958" i="20" a="1"/>
  <c r="O2958" i="20" s="1"/>
  <c r="O2959" i="20" a="1"/>
  <c r="O2959" i="20" s="1"/>
  <c r="O2960" i="20" a="1"/>
  <c r="O2960" i="20" s="1"/>
  <c r="O2961" i="20" a="1"/>
  <c r="O2961" i="20" s="1"/>
  <c r="O2962" i="20" a="1"/>
  <c r="O2962" i="20"/>
  <c r="O2963" i="20" a="1"/>
  <c r="O2963" i="20" s="1"/>
  <c r="O2964" i="20" a="1"/>
  <c r="O2964" i="20" s="1"/>
  <c r="O2965" i="20" a="1"/>
  <c r="O2965" i="20" s="1"/>
  <c r="O2966" i="20" a="1"/>
  <c r="O2966" i="20" s="1"/>
  <c r="O2967" i="20" a="1"/>
  <c r="O2967" i="20" s="1"/>
  <c r="O2968" i="20" a="1"/>
  <c r="O2968" i="20" s="1"/>
  <c r="O2969" i="20" a="1"/>
  <c r="O2969" i="20" s="1"/>
  <c r="O2970" i="20" a="1"/>
  <c r="O2970" i="20" s="1"/>
  <c r="O2971" i="20" a="1"/>
  <c r="O2971" i="20"/>
  <c r="O2972" i="20" a="1"/>
  <c r="O2972" i="20" s="1"/>
  <c r="O2973" i="20" a="1"/>
  <c r="O2973" i="20" s="1"/>
  <c r="O2974" i="20" a="1"/>
  <c r="O2974" i="20" s="1"/>
  <c r="O2975" i="20" a="1"/>
  <c r="O2975" i="20" s="1"/>
  <c r="O2976" i="20" a="1"/>
  <c r="O2976" i="20" s="1"/>
  <c r="O2977" i="20" a="1"/>
  <c r="O2977" i="20" s="1"/>
  <c r="O2978" i="20" a="1"/>
  <c r="O2978" i="20" s="1"/>
  <c r="O2979" i="20" a="1"/>
  <c r="O2979" i="20"/>
  <c r="O2980" i="20" a="1"/>
  <c r="O2980" i="20" s="1"/>
  <c r="O2981" i="20" a="1"/>
  <c r="O2981" i="20" s="1"/>
  <c r="O2982" i="20" a="1"/>
  <c r="O2982" i="20" s="1"/>
  <c r="O2983" i="20" a="1"/>
  <c r="O2983" i="20" s="1"/>
  <c r="O2984" i="20" a="1"/>
  <c r="O2984" i="20" s="1"/>
  <c r="O2985" i="20" a="1"/>
  <c r="O2985" i="20" s="1"/>
  <c r="O2986" i="20" a="1"/>
  <c r="O2986" i="20" s="1"/>
  <c r="O2987" i="20" a="1"/>
  <c r="O2987" i="20" s="1"/>
  <c r="O2988" i="20" a="1"/>
  <c r="O2988" i="20"/>
  <c r="O2989" i="20" a="1"/>
  <c r="O2989" i="20" s="1"/>
  <c r="O2990" i="20" a="1"/>
  <c r="O2990" i="20" s="1"/>
  <c r="O2991" i="20" a="1"/>
  <c r="O2991" i="20" s="1"/>
  <c r="O2992" i="20" a="1"/>
  <c r="O2992" i="20" s="1"/>
  <c r="O2993" i="20" a="1"/>
  <c r="O2993" i="20" s="1"/>
  <c r="O2994" i="20" a="1"/>
  <c r="O2994" i="20"/>
  <c r="O2995" i="20" a="1"/>
  <c r="O2995" i="20" s="1"/>
  <c r="O2996" i="20" a="1"/>
  <c r="O2996" i="20" s="1"/>
  <c r="O2997" i="20" a="1"/>
  <c r="O2997" i="20" s="1"/>
  <c r="O2998" i="20" a="1"/>
  <c r="O2998" i="20" s="1"/>
  <c r="O2999" i="20" a="1"/>
  <c r="O2999" i="20" s="1"/>
  <c r="O3000" i="20" a="1"/>
  <c r="O3000" i="20" s="1"/>
  <c r="O3001" i="20" a="1"/>
  <c r="O3001" i="20" s="1"/>
  <c r="O3002" i="20" a="1"/>
  <c r="O3002" i="20" s="1"/>
  <c r="O3003" i="20" a="1"/>
  <c r="O3003" i="20"/>
  <c r="O3004" i="20" a="1"/>
  <c r="O3004" i="20" s="1"/>
  <c r="O3005" i="20" a="1"/>
  <c r="O3005" i="20" s="1"/>
  <c r="O3006" i="20" a="1"/>
  <c r="O3006" i="20" s="1"/>
  <c r="O3007" i="20" a="1"/>
  <c r="O3007" i="20" s="1"/>
  <c r="O3008" i="20" a="1"/>
  <c r="O3008" i="20" s="1"/>
  <c r="O3009" i="20" a="1"/>
  <c r="O3009" i="20" s="1"/>
  <c r="O3010" i="20" a="1"/>
  <c r="O3010" i="20" s="1"/>
  <c r="O3011" i="20" a="1"/>
  <c r="O3011" i="20"/>
  <c r="O3012" i="20" a="1"/>
  <c r="O3012" i="20" s="1"/>
  <c r="O3013" i="20" a="1"/>
  <c r="O3013" i="20" s="1"/>
  <c r="O3014" i="20" a="1"/>
  <c r="O3014" i="20" s="1"/>
  <c r="O3015" i="20" a="1"/>
  <c r="O3015" i="20" s="1"/>
  <c r="O3016" i="20" a="1"/>
  <c r="O3016" i="20" s="1"/>
  <c r="O3017" i="20" a="1"/>
  <c r="O3017" i="20" s="1"/>
  <c r="O3018" i="20" a="1"/>
  <c r="O3018" i="20" s="1"/>
  <c r="O3019" i="20" a="1"/>
  <c r="O3019" i="20" s="1"/>
  <c r="O3020" i="20" a="1"/>
  <c r="O3020" i="20"/>
  <c r="O3021" i="20" a="1"/>
  <c r="O3021" i="20" s="1"/>
  <c r="O3022" i="20" a="1"/>
  <c r="O3022" i="20" s="1"/>
  <c r="O3023" i="20" a="1"/>
  <c r="O3023" i="20" s="1"/>
  <c r="O3024" i="20" a="1"/>
  <c r="O3024" i="20" s="1"/>
  <c r="O3025" i="20" a="1"/>
  <c r="O3025" i="20" s="1"/>
  <c r="O3026" i="20" a="1"/>
  <c r="O3026" i="20"/>
  <c r="O3027" i="20" a="1"/>
  <c r="O3027" i="20" s="1"/>
  <c r="O3028" i="20" a="1"/>
  <c r="O3028" i="20" s="1"/>
  <c r="O3029" i="20" a="1"/>
  <c r="O3029" i="20" s="1"/>
  <c r="O3030" i="20" a="1"/>
  <c r="O3030" i="20" s="1"/>
  <c r="O3031" i="20" a="1"/>
  <c r="O3031" i="20" s="1"/>
  <c r="O3032" i="20" a="1"/>
  <c r="O3032" i="20" s="1"/>
  <c r="O3033" i="20" a="1"/>
  <c r="O3033" i="20" s="1"/>
  <c r="O3034" i="20" a="1"/>
  <c r="O3034" i="20" s="1"/>
  <c r="O3035" i="20" a="1"/>
  <c r="O3035" i="20"/>
  <c r="O3036" i="20" a="1"/>
  <c r="O3036" i="20" s="1"/>
  <c r="O3037" i="20" a="1"/>
  <c r="O3037" i="20" s="1"/>
  <c r="O3038" i="20" a="1"/>
  <c r="O3038" i="20" s="1"/>
  <c r="O3039" i="20" a="1"/>
  <c r="O3039" i="20" s="1"/>
  <c r="O3040" i="20" a="1"/>
  <c r="O3040" i="20" s="1"/>
  <c r="O3041" i="20" a="1"/>
  <c r="O3041" i="20" s="1"/>
  <c r="O3042" i="20" a="1"/>
  <c r="O3042" i="20" s="1"/>
  <c r="O3043" i="20" a="1"/>
  <c r="O3043" i="20"/>
  <c r="O3044" i="20" a="1"/>
  <c r="O3044" i="20" s="1"/>
  <c r="O3045" i="20" a="1"/>
  <c r="O3045" i="20" s="1"/>
  <c r="O3046" i="20" a="1"/>
  <c r="O3046" i="20" s="1"/>
  <c r="O3047" i="20" a="1"/>
  <c r="O3047" i="20" s="1"/>
  <c r="O3048" i="20" a="1"/>
  <c r="O3048" i="20" s="1"/>
  <c r="O3049" i="20" a="1"/>
  <c r="O3049" i="20" s="1"/>
  <c r="O3050" i="20" a="1"/>
  <c r="O3050" i="20" s="1"/>
  <c r="O3051" i="20" a="1"/>
  <c r="O3051" i="20" s="1"/>
  <c r="P2" i="20" a="1"/>
  <c r="P2" i="20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 s="1"/>
  <c r="P296" i="20" a="1"/>
  <c r="P296" i="20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 s="1"/>
  <c r="P344" i="20" a="1"/>
  <c r="P344" i="20" s="1"/>
  <c r="P345" i="20" a="1"/>
  <c r="P345" i="20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 s="1"/>
  <c r="P360" i="20" a="1"/>
  <c r="P360" i="20"/>
  <c r="P361" i="20" a="1"/>
  <c r="P361" i="20" s="1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 s="1"/>
  <c r="P369" i="20" a="1"/>
  <c r="P369" i="20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 s="1"/>
  <c r="P377" i="20" a="1"/>
  <c r="P377" i="20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 s="1"/>
  <c r="P392" i="20" a="1"/>
  <c r="P392" i="20"/>
  <c r="P393" i="20" a="1"/>
  <c r="P393" i="20" s="1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P407" i="20" a="1"/>
  <c r="P407" i="20" s="1"/>
  <c r="P408" i="20" a="1"/>
  <c r="P408" i="20" s="1"/>
  <c r="P409" i="20" a="1"/>
  <c r="P409" i="20"/>
  <c r="P410" i="20" a="1"/>
  <c r="P410" i="20" s="1"/>
  <c r="P411" i="20" a="1"/>
  <c r="P411" i="20" s="1"/>
  <c r="P412" i="20" a="1"/>
  <c r="P412" i="20" s="1"/>
  <c r="P413" i="20" a="1"/>
  <c r="P413" i="20" s="1"/>
  <c r="P414" i="20" a="1"/>
  <c r="P414" i="20" s="1"/>
  <c r="P415" i="20" a="1"/>
  <c r="P415" i="20" s="1"/>
  <c r="P416" i="20" a="1"/>
  <c r="P416" i="20" s="1"/>
  <c r="P417" i="20" a="1"/>
  <c r="P417" i="20" s="1"/>
  <c r="P418" i="20" a="1"/>
  <c r="P418" i="20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 s="1"/>
  <c r="P424" i="20" a="1"/>
  <c r="P424" i="20"/>
  <c r="P425" i="20" a="1"/>
  <c r="P425" i="20" s="1"/>
  <c r="P426" i="20" a="1"/>
  <c r="P426" i="20" s="1"/>
  <c r="P427" i="20" a="1"/>
  <c r="P427" i="20" s="1"/>
  <c r="P428" i="20" a="1"/>
  <c r="P428" i="20" s="1"/>
  <c r="P429" i="20" a="1"/>
  <c r="P429" i="20" s="1"/>
  <c r="P430" i="20" a="1"/>
  <c r="P430" i="20" s="1"/>
  <c r="P431" i="20" a="1"/>
  <c r="P431" i="20" s="1"/>
  <c r="P432" i="20" a="1"/>
  <c r="P432" i="20" s="1"/>
  <c r="P433" i="20" a="1"/>
  <c r="P433" i="20"/>
  <c r="P434" i="20" a="1"/>
  <c r="P434" i="20" s="1"/>
  <c r="P435" i="20" a="1"/>
  <c r="P435" i="20" s="1"/>
  <c r="P436" i="20" a="1"/>
  <c r="P436" i="20" s="1"/>
  <c r="P437" i="20" a="1"/>
  <c r="P437" i="20" s="1"/>
  <c r="P438" i="20" a="1"/>
  <c r="P438" i="20" s="1"/>
  <c r="P439" i="20" a="1"/>
  <c r="P439" i="20" s="1"/>
  <c r="P440" i="20" a="1"/>
  <c r="P440" i="20" s="1"/>
  <c r="P441" i="20" a="1"/>
  <c r="P441" i="20"/>
  <c r="P442" i="20" a="1"/>
  <c r="P442" i="20" s="1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 s="1"/>
  <c r="P449" i="20" a="1"/>
  <c r="P449" i="20" s="1"/>
  <c r="P450" i="20" a="1"/>
  <c r="P450" i="20"/>
  <c r="P451" i="20" a="1"/>
  <c r="P451" i="20" s="1"/>
  <c r="P452" i="20" a="1"/>
  <c r="P452" i="20" s="1"/>
  <c r="P453" i="20" a="1"/>
  <c r="P453" i="20" s="1"/>
  <c r="P454" i="20" a="1"/>
  <c r="P454" i="20" s="1"/>
  <c r="P455" i="20" a="1"/>
  <c r="P455" i="20" s="1"/>
  <c r="P456" i="20" a="1"/>
  <c r="P456" i="20"/>
  <c r="P457" i="20" a="1"/>
  <c r="P457" i="20" s="1"/>
  <c r="P458" i="20" a="1"/>
  <c r="P458" i="20" s="1"/>
  <c r="P459" i="20" a="1"/>
  <c r="P459" i="20" s="1"/>
  <c r="P460" i="20" a="1"/>
  <c r="P460" i="20" s="1"/>
  <c r="P461" i="20" a="1"/>
  <c r="P461" i="20" s="1"/>
  <c r="P462" i="20" a="1"/>
  <c r="P462" i="20" s="1"/>
  <c r="P463" i="20" a="1"/>
  <c r="P463" i="20" s="1"/>
  <c r="P464" i="20" a="1"/>
  <c r="P464" i="20" s="1"/>
  <c r="P465" i="20" a="1"/>
  <c r="P465" i="20"/>
  <c r="P466" i="20" a="1"/>
  <c r="P466" i="20" s="1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 s="1"/>
  <c r="P473" i="20" a="1"/>
  <c r="P473" i="20"/>
  <c r="P474" i="20" a="1"/>
  <c r="P474" i="20" s="1"/>
  <c r="P475" i="20" a="1"/>
  <c r="P475" i="20" s="1"/>
  <c r="P476" i="20" a="1"/>
  <c r="P476" i="20" s="1"/>
  <c r="P477" i="20" a="1"/>
  <c r="P477" i="20" s="1"/>
  <c r="P478" i="20" a="1"/>
  <c r="P478" i="20" s="1"/>
  <c r="P479" i="20" a="1"/>
  <c r="P479" i="20" s="1"/>
  <c r="P480" i="20" a="1"/>
  <c r="P480" i="20" s="1"/>
  <c r="P481" i="20" a="1"/>
  <c r="P481" i="20" s="1"/>
  <c r="P482" i="20" a="1"/>
  <c r="P482" i="20"/>
  <c r="P483" i="20" a="1"/>
  <c r="P483" i="20" s="1"/>
  <c r="P484" i="20" a="1"/>
  <c r="P484" i="20" s="1"/>
  <c r="P485" i="20" a="1"/>
  <c r="P485" i="20" s="1"/>
  <c r="P486" i="20" a="1"/>
  <c r="P486" i="20" s="1"/>
  <c r="P487" i="20" a="1"/>
  <c r="P487" i="20" s="1"/>
  <c r="P488" i="20" a="1"/>
  <c r="P488" i="20"/>
  <c r="P489" i="20" a="1"/>
  <c r="P489" i="20" s="1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 s="1"/>
  <c r="P496" i="20" a="1"/>
  <c r="P496" i="20" s="1"/>
  <c r="P497" i="20" a="1"/>
  <c r="P497" i="20"/>
  <c r="P498" i="20" a="1"/>
  <c r="P498" i="20" s="1"/>
  <c r="P499" i="20" a="1"/>
  <c r="P499" i="20" s="1"/>
  <c r="P500" i="20" a="1"/>
  <c r="P500" i="20" s="1"/>
  <c r="P501" i="20" a="1"/>
  <c r="P501" i="20" s="1"/>
  <c r="P502" i="20" a="1"/>
  <c r="P502" i="20" s="1"/>
  <c r="P503" i="20" a="1"/>
  <c r="P503" i="20" s="1"/>
  <c r="P504" i="20" a="1"/>
  <c r="P504" i="20" s="1"/>
  <c r="P505" i="20" a="1"/>
  <c r="P505" i="20"/>
  <c r="P506" i="20" a="1"/>
  <c r="P506" i="20" s="1"/>
  <c r="P507" i="20" a="1"/>
  <c r="P507" i="20" s="1"/>
  <c r="P508" i="20" a="1"/>
  <c r="P508" i="20" s="1"/>
  <c r="P509" i="20" a="1"/>
  <c r="P509" i="20" s="1"/>
  <c r="P510" i="20" a="1"/>
  <c r="P510" i="20" s="1"/>
  <c r="P511" i="20" a="1"/>
  <c r="P511" i="20" s="1"/>
  <c r="P512" i="20" a="1"/>
  <c r="P512" i="20" s="1"/>
  <c r="P513" i="20" a="1"/>
  <c r="P513" i="20" s="1"/>
  <c r="P514" i="20" a="1"/>
  <c r="P514" i="20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 s="1"/>
  <c r="P520" i="20" a="1"/>
  <c r="P520" i="20"/>
  <c r="P521" i="20" a="1"/>
  <c r="P521" i="20" s="1"/>
  <c r="P522" i="20" a="1"/>
  <c r="P522" i="20" s="1"/>
  <c r="P523" i="20" a="1"/>
  <c r="P523" i="20" s="1"/>
  <c r="P524" i="20" a="1"/>
  <c r="P524" i="20" s="1"/>
  <c r="P525" i="20" a="1"/>
  <c r="P525" i="20" s="1"/>
  <c r="P526" i="20" a="1"/>
  <c r="P526" i="20" s="1"/>
  <c r="P527" i="20" a="1"/>
  <c r="P527" i="20" s="1"/>
  <c r="P528" i="20" a="1"/>
  <c r="P528" i="20" s="1"/>
  <c r="P529" i="20" a="1"/>
  <c r="P529" i="20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 s="1"/>
  <c r="P537" i="20" a="1"/>
  <c r="P537" i="20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 s="1"/>
  <c r="P544" i="20" a="1"/>
  <c r="P544" i="20" s="1"/>
  <c r="P545" i="20" a="1"/>
  <c r="P545" i="20" s="1"/>
  <c r="P546" i="20" a="1"/>
  <c r="P546" i="20"/>
  <c r="P547" i="20" a="1"/>
  <c r="P547" i="20" s="1"/>
  <c r="P548" i="20" a="1"/>
  <c r="P548" i="20" s="1"/>
  <c r="P549" i="20" a="1"/>
  <c r="P549" i="20" s="1"/>
  <c r="P550" i="20" a="1"/>
  <c r="P550" i="20" s="1"/>
  <c r="P551" i="20" a="1"/>
  <c r="P551" i="20" s="1"/>
  <c r="P552" i="20" a="1"/>
  <c r="P552" i="20" s="1"/>
  <c r="P553" i="20" a="1"/>
  <c r="P553" i="20" s="1"/>
  <c r="P554" i="20" a="1"/>
  <c r="P554" i="20" s="1"/>
  <c r="P555" i="20" a="1"/>
  <c r="P555" i="20" s="1"/>
  <c r="P556" i="20" a="1"/>
  <c r="P556" i="20" s="1"/>
  <c r="P557" i="20" a="1"/>
  <c r="P557" i="20" s="1"/>
  <c r="P558" i="20" a="1"/>
  <c r="P558" i="20" s="1"/>
  <c r="P559" i="20" a="1"/>
  <c r="P559" i="20" s="1"/>
  <c r="P560" i="20" a="1"/>
  <c r="P560" i="20" s="1"/>
  <c r="P561" i="20" a="1"/>
  <c r="P561" i="20" s="1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/>
  <c r="P567" i="20" a="1"/>
  <c r="P567" i="20" s="1"/>
  <c r="P568" i="20" a="1"/>
  <c r="P568" i="20"/>
  <c r="P569" i="20" a="1"/>
  <c r="P569" i="20" s="1"/>
  <c r="P570" i="20" a="1"/>
  <c r="P570" i="20" s="1"/>
  <c r="P571" i="20" a="1"/>
  <c r="P571" i="20" s="1"/>
  <c r="P572" i="20" a="1"/>
  <c r="P572" i="20" s="1"/>
  <c r="P573" i="20" a="1"/>
  <c r="P573" i="20" s="1"/>
  <c r="P574" i="20" a="1"/>
  <c r="P574" i="20" s="1"/>
  <c r="P575" i="20" a="1"/>
  <c r="P575" i="20" s="1"/>
  <c r="P576" i="20" a="1"/>
  <c r="P576" i="20" s="1"/>
  <c r="P577" i="20" a="1"/>
  <c r="P577" i="20" s="1"/>
  <c r="P578" i="20" a="1"/>
  <c r="P578" i="20"/>
  <c r="P579" i="20" a="1"/>
  <c r="P579" i="20" s="1"/>
  <c r="P580" i="20" a="1"/>
  <c r="P580" i="20"/>
  <c r="P581" i="20" a="1"/>
  <c r="P581" i="20" s="1"/>
  <c r="P582" i="20" a="1"/>
  <c r="P582" i="20" s="1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 s="1"/>
  <c r="P589" i="20" a="1"/>
  <c r="P589" i="20" s="1"/>
  <c r="P590" i="20" a="1"/>
  <c r="P590" i="20" s="1"/>
  <c r="P591" i="20" a="1"/>
  <c r="P591" i="20" s="1"/>
  <c r="P592" i="20" a="1"/>
  <c r="P592" i="20" s="1"/>
  <c r="P593" i="20" a="1"/>
  <c r="P593" i="20" s="1"/>
  <c r="P594" i="20" a="1"/>
  <c r="P594" i="20" s="1"/>
  <c r="P595" i="20" a="1"/>
  <c r="P595" i="20" s="1"/>
  <c r="P596" i="20" a="1"/>
  <c r="P596" i="20" s="1"/>
  <c r="P597" i="20" a="1"/>
  <c r="P597" i="20" s="1"/>
  <c r="P598" i="20" a="1"/>
  <c r="P598" i="20" s="1"/>
  <c r="P599" i="20" a="1"/>
  <c r="P599" i="20" s="1"/>
  <c r="P600" i="20" a="1"/>
  <c r="P600" i="20"/>
  <c r="P601" i="20" a="1"/>
  <c r="P601" i="20" s="1"/>
  <c r="P602" i="20" a="1"/>
  <c r="P602" i="20" s="1"/>
  <c r="P603" i="20" a="1"/>
  <c r="P603" i="20" s="1"/>
  <c r="P604" i="20" a="1"/>
  <c r="P604" i="20" s="1"/>
  <c r="P605" i="20" a="1"/>
  <c r="P605" i="20" s="1"/>
  <c r="P606" i="20" a="1"/>
  <c r="P606" i="20" s="1"/>
  <c r="P607" i="20" a="1"/>
  <c r="P607" i="20" s="1"/>
  <c r="P608" i="20" a="1"/>
  <c r="P608" i="20" s="1"/>
  <c r="P609" i="20" a="1"/>
  <c r="P609" i="20"/>
  <c r="P610" i="20" a="1"/>
  <c r="P610" i="20" s="1"/>
  <c r="P611" i="20" a="1"/>
  <c r="P611" i="20" s="1"/>
  <c r="P612" i="20" a="1"/>
  <c r="P612" i="20"/>
  <c r="P613" i="20" a="1"/>
  <c r="P613" i="20" s="1"/>
  <c r="P614" i="20" a="1"/>
  <c r="P614" i="20" s="1"/>
  <c r="P615" i="20" a="1"/>
  <c r="P615" i="20" s="1"/>
  <c r="P616" i="20" a="1"/>
  <c r="P616" i="20" s="1"/>
  <c r="P617" i="20" a="1"/>
  <c r="P617" i="20" s="1"/>
  <c r="P618" i="20" a="1"/>
  <c r="P618" i="20"/>
  <c r="P619" i="20" a="1"/>
  <c r="P619" i="20" s="1"/>
  <c r="P620" i="20" a="1"/>
  <c r="P620" i="20" s="1"/>
  <c r="P621" i="20" a="1"/>
  <c r="P621" i="20"/>
  <c r="P622" i="20" a="1"/>
  <c r="P622" i="20" s="1"/>
  <c r="P623" i="20" a="1"/>
  <c r="P623" i="20" s="1"/>
  <c r="P624" i="20" a="1"/>
  <c r="P624" i="20"/>
  <c r="P625" i="20" a="1"/>
  <c r="P625" i="20" s="1"/>
  <c r="P626" i="20" a="1"/>
  <c r="P626" i="20" s="1"/>
  <c r="P627" i="20" a="1"/>
  <c r="P627" i="20" s="1"/>
  <c r="P628" i="20" a="1"/>
  <c r="P628" i="20" s="1"/>
  <c r="P629" i="20" a="1"/>
  <c r="P629" i="20" s="1"/>
  <c r="P630" i="20" a="1"/>
  <c r="P630" i="20" s="1"/>
  <c r="P631" i="20" a="1"/>
  <c r="P631" i="20" s="1"/>
  <c r="P632" i="20" a="1"/>
  <c r="P632" i="20" s="1"/>
  <c r="P633" i="20" a="1"/>
  <c r="P633" i="20"/>
  <c r="P634" i="20" a="1"/>
  <c r="P634" i="20" s="1"/>
  <c r="P635" i="20" a="1"/>
  <c r="P635" i="20" s="1"/>
  <c r="P636" i="20" a="1"/>
  <c r="P636" i="20" s="1"/>
  <c r="P637" i="20" a="1"/>
  <c r="P637" i="20" s="1"/>
  <c r="P638" i="20" a="1"/>
  <c r="P638" i="20" s="1"/>
  <c r="P639" i="20" a="1"/>
  <c r="P639" i="20" s="1"/>
  <c r="P640" i="20" a="1"/>
  <c r="P640" i="20" s="1"/>
  <c r="P641" i="20" a="1"/>
  <c r="P641" i="20"/>
  <c r="P642" i="20" a="1"/>
  <c r="P642" i="20" s="1"/>
  <c r="P643" i="20" a="1"/>
  <c r="P643" i="20" s="1"/>
  <c r="P644" i="20" a="1"/>
  <c r="P644" i="20" s="1"/>
  <c r="P645" i="20" a="1"/>
  <c r="P645" i="20" s="1"/>
  <c r="P646" i="20" a="1"/>
  <c r="P646" i="20" s="1"/>
  <c r="P647" i="20" a="1"/>
  <c r="P647" i="20" s="1"/>
  <c r="P648" i="20" a="1"/>
  <c r="P648" i="20" s="1"/>
  <c r="P649" i="20" a="1"/>
  <c r="P649" i="20" s="1"/>
  <c r="P650" i="20" a="1"/>
  <c r="P650" i="20"/>
  <c r="P651" i="20" a="1"/>
  <c r="P651" i="20" s="1"/>
  <c r="P652" i="20" a="1"/>
  <c r="P652" i="20" s="1"/>
  <c r="P653" i="20" a="1"/>
  <c r="P653" i="20"/>
  <c r="P654" i="20" a="1"/>
  <c r="P654" i="20" s="1"/>
  <c r="P655" i="20" a="1"/>
  <c r="P655" i="20" s="1"/>
  <c r="P656" i="20" a="1"/>
  <c r="P656" i="20"/>
  <c r="P657" i="20" a="1"/>
  <c r="P657" i="20" s="1"/>
  <c r="P658" i="20" a="1"/>
  <c r="P658" i="20" s="1"/>
  <c r="P659" i="20" a="1"/>
  <c r="P659" i="20" s="1"/>
  <c r="P660" i="20" a="1"/>
  <c r="P660" i="20" s="1"/>
  <c r="P661" i="20" a="1"/>
  <c r="P661" i="20" s="1"/>
  <c r="P662" i="20" a="1"/>
  <c r="P662" i="20"/>
  <c r="P663" i="20" a="1"/>
  <c r="P663" i="20" s="1"/>
  <c r="P664" i="20" a="1"/>
  <c r="P664" i="20" s="1"/>
  <c r="P665" i="20" a="1"/>
  <c r="P665" i="20"/>
  <c r="P666" i="20" a="1"/>
  <c r="P666" i="20" s="1"/>
  <c r="P667" i="20" a="1"/>
  <c r="P667" i="20" s="1"/>
  <c r="P668" i="20" a="1"/>
  <c r="P668" i="20" s="1"/>
  <c r="P669" i="20" a="1"/>
  <c r="P669" i="20" s="1"/>
  <c r="P670" i="20" a="1"/>
  <c r="P670" i="20" s="1"/>
  <c r="P671" i="20" a="1"/>
  <c r="P671" i="20" s="1"/>
  <c r="P672" i="20" a="1"/>
  <c r="P672" i="20" s="1"/>
  <c r="P673" i="20" a="1"/>
  <c r="P673" i="20" s="1"/>
  <c r="P674" i="20" a="1"/>
  <c r="P674" i="20"/>
  <c r="P675" i="20" a="1"/>
  <c r="P675" i="20" s="1"/>
  <c r="P676" i="20" a="1"/>
  <c r="P676" i="20" s="1"/>
  <c r="P677" i="20" a="1"/>
  <c r="P677" i="20" s="1"/>
  <c r="P678" i="20" a="1"/>
  <c r="P678" i="20" s="1"/>
  <c r="P679" i="20" a="1"/>
  <c r="P679" i="20" s="1"/>
  <c r="P680" i="20" a="1"/>
  <c r="P680" i="20" s="1"/>
  <c r="P681" i="20" a="1"/>
  <c r="P681" i="20" s="1"/>
  <c r="P682" i="20" a="1"/>
  <c r="P682" i="20" s="1"/>
  <c r="P683" i="20" a="1"/>
  <c r="P683" i="20" s="1"/>
  <c r="P684" i="20" a="1"/>
  <c r="P684" i="20" s="1"/>
  <c r="P685" i="20" a="1"/>
  <c r="P685" i="20" s="1"/>
  <c r="P686" i="20" a="1"/>
  <c r="P686" i="20" s="1"/>
  <c r="P687" i="20" a="1"/>
  <c r="P687" i="20" s="1"/>
  <c r="P688" i="20" a="1"/>
  <c r="P688" i="20" s="1"/>
  <c r="P689" i="20" a="1"/>
  <c r="P689" i="20" s="1"/>
  <c r="P690" i="20" a="1"/>
  <c r="P690" i="20" s="1"/>
  <c r="P691" i="20" a="1"/>
  <c r="P691" i="20" s="1"/>
  <c r="P692" i="20" a="1"/>
  <c r="P692" i="20" s="1"/>
  <c r="P693" i="20" a="1"/>
  <c r="P693" i="20" s="1"/>
  <c r="P694" i="20" a="1"/>
  <c r="P694" i="20"/>
  <c r="P695" i="20" a="1"/>
  <c r="P695" i="20" s="1"/>
  <c r="P696" i="20" a="1"/>
  <c r="P696" i="20"/>
  <c r="P697" i="20" a="1"/>
  <c r="P697" i="20" s="1"/>
  <c r="P698" i="20" a="1"/>
  <c r="P698" i="20" s="1"/>
  <c r="P699" i="20" a="1"/>
  <c r="P699" i="20" s="1"/>
  <c r="P700" i="20" a="1"/>
  <c r="P700" i="20" s="1"/>
  <c r="P701" i="20" a="1"/>
  <c r="P701" i="20" s="1"/>
  <c r="P702" i="20" a="1"/>
  <c r="P702" i="20" s="1"/>
  <c r="P703" i="20" a="1"/>
  <c r="P703" i="20" s="1"/>
  <c r="P704" i="20" a="1"/>
  <c r="P704" i="20" s="1"/>
  <c r="P705" i="20" a="1"/>
  <c r="P705" i="20" s="1"/>
  <c r="P706" i="20" a="1"/>
  <c r="P706" i="20"/>
  <c r="P707" i="20" a="1"/>
  <c r="P707" i="20" s="1"/>
  <c r="P708" i="20" a="1"/>
  <c r="P708" i="20"/>
  <c r="P709" i="20" a="1"/>
  <c r="P709" i="20" s="1"/>
  <c r="P710" i="20" a="1"/>
  <c r="P710" i="20" s="1"/>
  <c r="P711" i="20" a="1"/>
  <c r="P711" i="20" s="1"/>
  <c r="P712" i="20" a="1"/>
  <c r="P712" i="20" s="1"/>
  <c r="P713" i="20" a="1"/>
  <c r="P713" i="20" s="1"/>
  <c r="P714" i="20" a="1"/>
  <c r="P714" i="20" s="1"/>
  <c r="P715" i="20" a="1"/>
  <c r="P715" i="20" s="1"/>
  <c r="P716" i="20" a="1"/>
  <c r="P716" i="20" s="1"/>
  <c r="P717" i="20" a="1"/>
  <c r="P717" i="20" s="1"/>
  <c r="P718" i="20" a="1"/>
  <c r="P718" i="20" s="1"/>
  <c r="P719" i="20" a="1"/>
  <c r="P719" i="20" s="1"/>
  <c r="P720" i="20" a="1"/>
  <c r="P720" i="20" s="1"/>
  <c r="P721" i="20" a="1"/>
  <c r="P721" i="20" s="1"/>
  <c r="P722" i="20" a="1"/>
  <c r="P722" i="20" s="1"/>
  <c r="P723" i="20" a="1"/>
  <c r="P723" i="20" s="1"/>
  <c r="P724" i="20" a="1"/>
  <c r="P724" i="20" s="1"/>
  <c r="P725" i="20" a="1"/>
  <c r="P725" i="20" s="1"/>
  <c r="P726" i="20" a="1"/>
  <c r="P726" i="20" s="1"/>
  <c r="P727" i="20" a="1"/>
  <c r="P727" i="20" s="1"/>
  <c r="P728" i="20" a="1"/>
  <c r="P728" i="20"/>
  <c r="P729" i="20" a="1"/>
  <c r="P729" i="20" s="1"/>
  <c r="P730" i="20" a="1"/>
  <c r="P730" i="20" s="1"/>
  <c r="P731" i="20" a="1"/>
  <c r="P731" i="20" s="1"/>
  <c r="P732" i="20" a="1"/>
  <c r="P732" i="20" s="1"/>
  <c r="P733" i="20" a="1"/>
  <c r="P733" i="20" s="1"/>
  <c r="P734" i="20" a="1"/>
  <c r="P734" i="20" s="1"/>
  <c r="P735" i="20" a="1"/>
  <c r="P735" i="20" s="1"/>
  <c r="P736" i="20" a="1"/>
  <c r="P736" i="20" s="1"/>
  <c r="P737" i="20" a="1"/>
  <c r="P737" i="20"/>
  <c r="P738" i="20" a="1"/>
  <c r="P738" i="20" s="1"/>
  <c r="P739" i="20" a="1"/>
  <c r="P739" i="20" s="1"/>
  <c r="P740" i="20" a="1"/>
  <c r="P740" i="20"/>
  <c r="P741" i="20" a="1"/>
  <c r="P741" i="20" s="1"/>
  <c r="P742" i="20" a="1"/>
  <c r="P742" i="20"/>
  <c r="P743" i="20" a="1"/>
  <c r="P743" i="20" s="1"/>
  <c r="P744" i="20" a="1"/>
  <c r="P744" i="20" s="1"/>
  <c r="P745" i="20" a="1"/>
  <c r="P745" i="20" s="1"/>
  <c r="P746" i="20" a="1"/>
  <c r="P746" i="20"/>
  <c r="P747" i="20" a="1"/>
  <c r="P747" i="20" s="1"/>
  <c r="P748" i="20" a="1"/>
  <c r="P748" i="20"/>
  <c r="P749" i="20" a="1"/>
  <c r="P749" i="20" s="1"/>
  <c r="P750" i="20" a="1"/>
  <c r="P750" i="20" s="1"/>
  <c r="P751" i="20" a="1"/>
  <c r="P751" i="20" s="1"/>
  <c r="P752" i="20" a="1"/>
  <c r="P752" i="20" s="1"/>
  <c r="P753" i="20" a="1"/>
  <c r="P753" i="20" s="1"/>
  <c r="P754" i="20" a="1"/>
  <c r="P754" i="20" s="1"/>
  <c r="P755" i="20" a="1"/>
  <c r="P755" i="20" s="1"/>
  <c r="P756" i="20" a="1"/>
  <c r="P756" i="20" s="1"/>
  <c r="P757" i="20" a="1"/>
  <c r="P757" i="20"/>
  <c r="P758" i="20" a="1"/>
  <c r="P758" i="20" s="1"/>
  <c r="P759" i="20" a="1"/>
  <c r="P759" i="20" s="1"/>
  <c r="P760" i="20" a="1"/>
  <c r="P760" i="20"/>
  <c r="P761" i="20" a="1"/>
  <c r="P761" i="20" s="1"/>
  <c r="P762" i="20" a="1"/>
  <c r="P762" i="20" s="1"/>
  <c r="P763" i="20" a="1"/>
  <c r="P763" i="20" s="1"/>
  <c r="P764" i="20" a="1"/>
  <c r="P764" i="20" s="1"/>
  <c r="P765" i="20" a="1"/>
  <c r="P765" i="20" s="1"/>
  <c r="P766" i="20" a="1"/>
  <c r="P766" i="20" s="1"/>
  <c r="P767" i="20" a="1"/>
  <c r="P767" i="20" s="1"/>
  <c r="P768" i="20" a="1"/>
  <c r="P768" i="20" s="1"/>
  <c r="P769" i="20" a="1"/>
  <c r="P769" i="20"/>
  <c r="P770" i="20" a="1"/>
  <c r="P770" i="20" s="1"/>
  <c r="P771" i="20" a="1"/>
  <c r="P771" i="20" s="1"/>
  <c r="P772" i="20" a="1"/>
  <c r="P772" i="20"/>
  <c r="P773" i="20" a="1"/>
  <c r="P773" i="20" s="1"/>
  <c r="P774" i="20" a="1"/>
  <c r="P774" i="20"/>
  <c r="P775" i="20" a="1"/>
  <c r="P775" i="20" s="1"/>
  <c r="P776" i="20" a="1"/>
  <c r="P776" i="20" s="1"/>
  <c r="P777" i="20" a="1"/>
  <c r="P777" i="20"/>
  <c r="P778" i="20" a="1"/>
  <c r="P778" i="20" s="1"/>
  <c r="P779" i="20" a="1"/>
  <c r="P779" i="20" s="1"/>
  <c r="P780" i="20" a="1"/>
  <c r="P780" i="20"/>
  <c r="P781" i="20" a="1"/>
  <c r="P781" i="20" s="1"/>
  <c r="P782" i="20" a="1"/>
  <c r="P782" i="20" s="1"/>
  <c r="P783" i="20" a="1"/>
  <c r="P783" i="20" s="1"/>
  <c r="P784" i="20" a="1"/>
  <c r="P784" i="20" s="1"/>
  <c r="P785" i="20" a="1"/>
  <c r="P785" i="20"/>
  <c r="P786" i="20" a="1"/>
  <c r="P786" i="20" s="1"/>
  <c r="P787" i="20" a="1"/>
  <c r="P787" i="20" s="1"/>
  <c r="P788" i="20" a="1"/>
  <c r="P788" i="20"/>
  <c r="P789" i="20" a="1"/>
  <c r="P789" i="20" s="1"/>
  <c r="P790" i="20" a="1"/>
  <c r="P790" i="20" s="1"/>
  <c r="P791" i="20" a="1"/>
  <c r="P791" i="20" s="1"/>
  <c r="P792" i="20" a="1"/>
  <c r="P792" i="20"/>
  <c r="P793" i="20" a="1"/>
  <c r="P793" i="20" s="1"/>
  <c r="P794" i="20" a="1"/>
  <c r="P794" i="20"/>
  <c r="P795" i="20" a="1"/>
  <c r="P795" i="20" s="1"/>
  <c r="P796" i="20" a="1"/>
  <c r="P796" i="20" s="1"/>
  <c r="P797" i="20" a="1"/>
  <c r="P797" i="20"/>
  <c r="P798" i="20" a="1"/>
  <c r="P798" i="20" s="1"/>
  <c r="P799" i="20" a="1"/>
  <c r="P799" i="20" s="1"/>
  <c r="P800" i="20" a="1"/>
  <c r="P800" i="20" s="1"/>
  <c r="P801" i="20" a="1"/>
  <c r="P801" i="20" s="1"/>
  <c r="P802" i="20" a="1"/>
  <c r="P802" i="20"/>
  <c r="P803" i="20" a="1"/>
  <c r="P803" i="20" s="1"/>
  <c r="P804" i="20" a="1"/>
  <c r="P804" i="20" s="1"/>
  <c r="P805" i="20" a="1"/>
  <c r="P805" i="20" s="1"/>
  <c r="P806" i="20" a="1"/>
  <c r="P806" i="20" s="1"/>
  <c r="P807" i="20" a="1"/>
  <c r="P807" i="20" s="1"/>
  <c r="P808" i="20" a="1"/>
  <c r="P808" i="20" s="1"/>
  <c r="P809" i="20" a="1"/>
  <c r="P809" i="20" s="1"/>
  <c r="P810" i="20" a="1"/>
  <c r="P810" i="20" s="1"/>
  <c r="P811" i="20" a="1"/>
  <c r="P811" i="20" s="1"/>
  <c r="P812" i="20" a="1"/>
  <c r="P812" i="20"/>
  <c r="P813" i="20" a="1"/>
  <c r="P813" i="20" s="1"/>
  <c r="P814" i="20" a="1"/>
  <c r="P814" i="20" s="1"/>
  <c r="P815" i="20" a="1"/>
  <c r="P815" i="20" s="1"/>
  <c r="P816" i="20" a="1"/>
  <c r="P816" i="20" s="1"/>
  <c r="P817" i="20" a="1"/>
  <c r="P817" i="20" s="1"/>
  <c r="P818" i="20" a="1"/>
  <c r="P818" i="20" s="1"/>
  <c r="P819" i="20" a="1"/>
  <c r="P819" i="20" s="1"/>
  <c r="P820" i="20" a="1"/>
  <c r="P820" i="20"/>
  <c r="P821" i="20" a="1"/>
  <c r="P821" i="20" s="1"/>
  <c r="P822" i="20" a="1"/>
  <c r="P822" i="20"/>
  <c r="P823" i="20" a="1"/>
  <c r="P823" i="20" s="1"/>
  <c r="P824" i="20" a="1"/>
  <c r="P824" i="20" s="1"/>
  <c r="P825" i="20" a="1"/>
  <c r="P825" i="20"/>
  <c r="P826" i="20" a="1"/>
  <c r="P826" i="20" s="1"/>
  <c r="P827" i="20" a="1"/>
  <c r="P827" i="20" s="1"/>
  <c r="P828" i="20" a="1"/>
  <c r="P828" i="20" s="1"/>
  <c r="P829" i="20" a="1"/>
  <c r="P829" i="20"/>
  <c r="P830" i="20" a="1"/>
  <c r="P830" i="20" s="1"/>
  <c r="P831" i="20" a="1"/>
  <c r="P831" i="20" s="1"/>
  <c r="P832" i="20" a="1"/>
  <c r="P832" i="20" s="1"/>
  <c r="P833" i="20" a="1"/>
  <c r="P833" i="20" s="1"/>
  <c r="P834" i="20" a="1"/>
  <c r="P834" i="20"/>
  <c r="P835" i="20" a="1"/>
  <c r="P835" i="20" s="1"/>
  <c r="P836" i="20" a="1"/>
  <c r="P836" i="20" s="1"/>
  <c r="P837" i="20" a="1"/>
  <c r="P837" i="20" s="1"/>
  <c r="P838" i="20" a="1"/>
  <c r="P838" i="20" s="1"/>
  <c r="P839" i="20" a="1"/>
  <c r="P839" i="20" s="1"/>
  <c r="P840" i="20" a="1"/>
  <c r="P840" i="20" s="1"/>
  <c r="P841" i="20" a="1"/>
  <c r="P841" i="20" s="1"/>
  <c r="P842" i="20" a="1"/>
  <c r="P842" i="20" s="1"/>
  <c r="P843" i="20" a="1"/>
  <c r="P843" i="20" s="1"/>
  <c r="P844" i="20" a="1"/>
  <c r="P844" i="20"/>
  <c r="P845" i="20" a="1"/>
  <c r="P845" i="20" s="1"/>
  <c r="P846" i="20" a="1"/>
  <c r="P846" i="20" s="1"/>
  <c r="P847" i="20" a="1"/>
  <c r="P847" i="20" s="1"/>
  <c r="P848" i="20" a="1"/>
  <c r="P848" i="20" s="1"/>
  <c r="P849" i="20" a="1"/>
  <c r="P849" i="20" s="1"/>
  <c r="P850" i="20" a="1"/>
  <c r="P850" i="20" s="1"/>
  <c r="P851" i="20" a="1"/>
  <c r="P851" i="20" s="1"/>
  <c r="P852" i="20" a="1"/>
  <c r="P852" i="20" s="1"/>
  <c r="P853" i="20" a="1"/>
  <c r="P853" i="20"/>
  <c r="P854" i="20" a="1"/>
  <c r="P854" i="20" s="1"/>
  <c r="P855" i="20" a="1"/>
  <c r="P855" i="20" s="1"/>
  <c r="P856" i="20" a="1"/>
  <c r="P856" i="20" s="1"/>
  <c r="P857" i="20" a="1"/>
  <c r="P857" i="20" s="1"/>
  <c r="P858" i="20" a="1"/>
  <c r="P858" i="20" s="1"/>
  <c r="P859" i="20" a="1"/>
  <c r="P859" i="20" s="1"/>
  <c r="P860" i="20" a="1"/>
  <c r="P860" i="20" s="1"/>
  <c r="P861" i="20" a="1"/>
  <c r="P861" i="20" s="1"/>
  <c r="P862" i="20" a="1"/>
  <c r="P862" i="20"/>
  <c r="P863" i="20" a="1"/>
  <c r="P863" i="20" s="1"/>
  <c r="P864" i="20" a="1"/>
  <c r="P864" i="20" s="1"/>
  <c r="P865" i="20" a="1"/>
  <c r="P865" i="20" s="1"/>
  <c r="P866" i="20" a="1"/>
  <c r="P866" i="20" s="1"/>
  <c r="P867" i="20" a="1"/>
  <c r="P867" i="20" s="1"/>
  <c r="P868" i="20" a="1"/>
  <c r="P868" i="20" s="1"/>
  <c r="P869" i="20" a="1"/>
  <c r="P869" i="20" s="1"/>
  <c r="P870" i="20" a="1"/>
  <c r="P870" i="20" s="1"/>
  <c r="P871" i="20" a="1"/>
  <c r="P871" i="20" s="1"/>
  <c r="P872" i="20" a="1"/>
  <c r="P872" i="20" s="1"/>
  <c r="P873" i="20" a="1"/>
  <c r="P873" i="20" s="1"/>
  <c r="P874" i="20" a="1"/>
  <c r="P874" i="20" s="1"/>
  <c r="P875" i="20" a="1"/>
  <c r="P875" i="20" s="1"/>
  <c r="P876" i="20" a="1"/>
  <c r="P876" i="20"/>
  <c r="P877" i="20" a="1"/>
  <c r="P877" i="20" s="1"/>
  <c r="P878" i="20" a="1"/>
  <c r="P878" i="20" s="1"/>
  <c r="P879" i="20" a="1"/>
  <c r="P879" i="20" s="1"/>
  <c r="P880" i="20" a="1"/>
  <c r="P880" i="20" s="1"/>
  <c r="P881" i="20" a="1"/>
  <c r="P881" i="20" s="1"/>
  <c r="P882" i="20" a="1"/>
  <c r="P882" i="20" s="1"/>
  <c r="P883" i="20" a="1"/>
  <c r="P883" i="20" s="1"/>
  <c r="P884" i="20" a="1"/>
  <c r="P884" i="20" s="1"/>
  <c r="P885" i="20" a="1"/>
  <c r="P885" i="20"/>
  <c r="P886" i="20" a="1"/>
  <c r="P886" i="20" s="1"/>
  <c r="P887" i="20" a="1"/>
  <c r="P887" i="20" s="1"/>
  <c r="P888" i="20" a="1"/>
  <c r="P888" i="20" s="1"/>
  <c r="P889" i="20" a="1"/>
  <c r="P889" i="20" s="1"/>
  <c r="P890" i="20" a="1"/>
  <c r="P890" i="20" s="1"/>
  <c r="P891" i="20" a="1"/>
  <c r="P891" i="20" s="1"/>
  <c r="P892" i="20" a="1"/>
  <c r="P892" i="20" s="1"/>
  <c r="P893" i="20" a="1"/>
  <c r="P893" i="20"/>
  <c r="P894" i="20" a="1"/>
  <c r="P894" i="20" s="1"/>
  <c r="P895" i="20" a="1"/>
  <c r="P895" i="20" s="1"/>
  <c r="P896" i="20" a="1"/>
  <c r="P896" i="20" s="1"/>
  <c r="P897" i="20" a="1"/>
  <c r="P897" i="20" s="1"/>
  <c r="P898" i="20" a="1"/>
  <c r="P898" i="20" s="1"/>
  <c r="P899" i="20" a="1"/>
  <c r="P899" i="20" s="1"/>
  <c r="P900" i="20" a="1"/>
  <c r="P900" i="20" s="1"/>
  <c r="P901" i="20" a="1"/>
  <c r="P901" i="20" s="1"/>
  <c r="P902" i="20" a="1"/>
  <c r="P902" i="20"/>
  <c r="P903" i="20" a="1"/>
  <c r="P903" i="20" s="1"/>
  <c r="P904" i="20" a="1"/>
  <c r="P904" i="20" s="1"/>
  <c r="P905" i="20" a="1"/>
  <c r="P905" i="20" s="1"/>
  <c r="P906" i="20" a="1"/>
  <c r="P906" i="20" s="1"/>
  <c r="P907" i="20" a="1"/>
  <c r="P907" i="20" s="1"/>
  <c r="P908" i="20" a="1"/>
  <c r="P908" i="20" s="1"/>
  <c r="P909" i="20" a="1"/>
  <c r="P909" i="20" s="1"/>
  <c r="P910" i="20" a="1"/>
  <c r="P910" i="20" s="1"/>
  <c r="P911" i="20" a="1"/>
  <c r="P911" i="20" s="1"/>
  <c r="P912" i="20" a="1"/>
  <c r="P912" i="20" s="1"/>
  <c r="P913" i="20" a="1"/>
  <c r="P913" i="20" s="1"/>
  <c r="P914" i="20" a="1"/>
  <c r="P914" i="20" s="1"/>
  <c r="P915" i="20" a="1"/>
  <c r="P915" i="20" s="1"/>
  <c r="P916" i="20" a="1"/>
  <c r="P916" i="20"/>
  <c r="P917" i="20" a="1"/>
  <c r="P917" i="20" s="1"/>
  <c r="P918" i="20" a="1"/>
  <c r="P918" i="20" s="1"/>
  <c r="P919" i="20" a="1"/>
  <c r="P919" i="20" s="1"/>
  <c r="P920" i="20" a="1"/>
  <c r="P920" i="20" s="1"/>
  <c r="P921" i="20" a="1"/>
  <c r="P921" i="20" s="1"/>
  <c r="P922" i="20" a="1"/>
  <c r="P922" i="20" s="1"/>
  <c r="P923" i="20" a="1"/>
  <c r="P923" i="20" s="1"/>
  <c r="P924" i="20" a="1"/>
  <c r="P924" i="20" s="1"/>
  <c r="P925" i="20" a="1"/>
  <c r="P925" i="20" s="1"/>
  <c r="P926" i="20" a="1"/>
  <c r="P926" i="20"/>
  <c r="P927" i="20" a="1"/>
  <c r="P927" i="20" s="1"/>
  <c r="P928" i="20" a="1"/>
  <c r="P928" i="20" s="1"/>
  <c r="P929" i="20" a="1"/>
  <c r="P929" i="20"/>
  <c r="P930" i="20" a="1"/>
  <c r="P930" i="20" s="1"/>
  <c r="P931" i="20" a="1"/>
  <c r="P931" i="20" s="1"/>
  <c r="P932" i="20" a="1"/>
  <c r="P932" i="20" s="1"/>
  <c r="P933" i="20" a="1"/>
  <c r="P933" i="20" s="1"/>
  <c r="P934" i="20" a="1"/>
  <c r="P934" i="20" s="1"/>
  <c r="P935" i="20" a="1"/>
  <c r="P935" i="20" s="1"/>
  <c r="P936" i="20" a="1"/>
  <c r="P936" i="20" s="1"/>
  <c r="P937" i="20" a="1"/>
  <c r="P937" i="20" s="1"/>
  <c r="P938" i="20" a="1"/>
  <c r="P938" i="20" s="1"/>
  <c r="P939" i="20" a="1"/>
  <c r="P939" i="20" s="1"/>
  <c r="P940" i="20" a="1"/>
  <c r="P940" i="20"/>
  <c r="P941" i="20" a="1"/>
  <c r="P941" i="20" s="1"/>
  <c r="P942" i="20" a="1"/>
  <c r="P942" i="20" s="1"/>
  <c r="P943" i="20" a="1"/>
  <c r="P943" i="20" s="1"/>
  <c r="P944" i="20" a="1"/>
  <c r="P944" i="20" s="1"/>
  <c r="P945" i="20" a="1"/>
  <c r="P945" i="20" s="1"/>
  <c r="P946" i="20" a="1"/>
  <c r="P946" i="20" s="1"/>
  <c r="P947" i="20" a="1"/>
  <c r="P947" i="20" s="1"/>
  <c r="P948" i="20" a="1"/>
  <c r="P948" i="20" s="1"/>
  <c r="P949" i="20" a="1"/>
  <c r="P949" i="20" s="1"/>
  <c r="P950" i="20" a="1"/>
  <c r="P950" i="20" s="1"/>
  <c r="P951" i="20" a="1"/>
  <c r="P951" i="20" s="1"/>
  <c r="P952" i="20" a="1"/>
  <c r="P952" i="20" s="1"/>
  <c r="P953" i="20" a="1"/>
  <c r="P953" i="20" s="1"/>
  <c r="P954" i="20" a="1"/>
  <c r="P954" i="20" s="1"/>
  <c r="P955" i="20" a="1"/>
  <c r="P955" i="20" s="1"/>
  <c r="P956" i="20" a="1"/>
  <c r="P956" i="20" s="1"/>
  <c r="P957" i="20" a="1"/>
  <c r="P957" i="20"/>
  <c r="P958" i="20" a="1"/>
  <c r="P958" i="20" s="1"/>
  <c r="P959" i="20" a="1"/>
  <c r="P959" i="20" s="1"/>
  <c r="P960" i="20" a="1"/>
  <c r="P960" i="20" s="1"/>
  <c r="P961" i="20" a="1"/>
  <c r="P961" i="20" s="1"/>
  <c r="P962" i="20" a="1"/>
  <c r="P962" i="20"/>
  <c r="P963" i="20" a="1"/>
  <c r="P963" i="20" s="1"/>
  <c r="P964" i="20" a="1"/>
  <c r="P964" i="20" s="1"/>
  <c r="P965" i="20" a="1"/>
  <c r="P965" i="20" s="1"/>
  <c r="P966" i="20" a="1"/>
  <c r="P966" i="20" s="1"/>
  <c r="P967" i="20" a="1"/>
  <c r="P967" i="20" s="1"/>
  <c r="P968" i="20" a="1"/>
  <c r="P968" i="20" s="1"/>
  <c r="P969" i="20" a="1"/>
  <c r="P969" i="20" s="1"/>
  <c r="P970" i="20" a="1"/>
  <c r="P970" i="20" s="1"/>
  <c r="P971" i="20" a="1"/>
  <c r="P971" i="20" s="1"/>
  <c r="P972" i="20" a="1"/>
  <c r="P972" i="20"/>
  <c r="P973" i="20" a="1"/>
  <c r="P973" i="20" s="1"/>
  <c r="P974" i="20" a="1"/>
  <c r="P974" i="20" s="1"/>
  <c r="P975" i="20" a="1"/>
  <c r="P975" i="20" s="1"/>
  <c r="P976" i="20" a="1"/>
  <c r="P976" i="20" s="1"/>
  <c r="P977" i="20" a="1"/>
  <c r="P977" i="20" s="1"/>
  <c r="P978" i="20" a="1"/>
  <c r="P978" i="20" s="1"/>
  <c r="P979" i="20" a="1"/>
  <c r="P979" i="20" s="1"/>
  <c r="P980" i="20" a="1"/>
  <c r="P980" i="20" s="1"/>
  <c r="P981" i="20" a="1"/>
  <c r="P981" i="20"/>
  <c r="P982" i="20" a="1"/>
  <c r="P982" i="20" s="1"/>
  <c r="P983" i="20" a="1"/>
  <c r="P983" i="20" s="1"/>
  <c r="P984" i="20" a="1"/>
  <c r="P984" i="20"/>
  <c r="P985" i="20" a="1"/>
  <c r="P985" i="20" s="1"/>
  <c r="P986" i="20" a="1"/>
  <c r="P986" i="20" s="1"/>
  <c r="P987" i="20" a="1"/>
  <c r="P987" i="20" s="1"/>
  <c r="P988" i="20" a="1"/>
  <c r="P988" i="20" s="1"/>
  <c r="P989" i="20" a="1"/>
  <c r="P989" i="20" s="1"/>
  <c r="P990" i="20" a="1"/>
  <c r="P990" i="20"/>
  <c r="P991" i="20" a="1"/>
  <c r="P991" i="20" s="1"/>
  <c r="P992" i="20" a="1"/>
  <c r="P992" i="20" s="1"/>
  <c r="P993" i="20" a="1"/>
  <c r="P993" i="20"/>
  <c r="P994" i="20" a="1"/>
  <c r="P994" i="20" s="1"/>
  <c r="P995" i="20" a="1"/>
  <c r="P995" i="20" s="1"/>
  <c r="P996" i="20" a="1"/>
  <c r="P996" i="20" s="1"/>
  <c r="P997" i="20" a="1"/>
  <c r="P997" i="20" s="1"/>
  <c r="P998" i="20" a="1"/>
  <c r="P998" i="20"/>
  <c r="P999" i="20" a="1"/>
  <c r="P999" i="20" s="1"/>
  <c r="P1000" i="20" a="1"/>
  <c r="P1000" i="20" s="1"/>
  <c r="P1001" i="20" a="1"/>
  <c r="P1001" i="20" s="1"/>
  <c r="P1002" i="20" a="1"/>
  <c r="P1002" i="20"/>
  <c r="P1003" i="20" a="1"/>
  <c r="P1003" i="20" s="1"/>
  <c r="P1004" i="20" a="1"/>
  <c r="P1004" i="20"/>
  <c r="P1005" i="20" a="1"/>
  <c r="P1005" i="20" s="1"/>
  <c r="P1006" i="20" a="1"/>
  <c r="P1006" i="20" s="1"/>
  <c r="P1007" i="20" a="1"/>
  <c r="P1007" i="20" s="1"/>
  <c r="P1008" i="20" a="1"/>
  <c r="P1008" i="20"/>
  <c r="P1009" i="20" a="1"/>
  <c r="P1009" i="20" s="1"/>
  <c r="P1010" i="20" a="1"/>
  <c r="P1010" i="20" s="1"/>
  <c r="P1011" i="20" a="1"/>
  <c r="P1011" i="20" s="1"/>
  <c r="P1012" i="20" a="1"/>
  <c r="P1012" i="20" s="1"/>
  <c r="P1013" i="20" a="1"/>
  <c r="P1013" i="20"/>
  <c r="P1014" i="20" a="1"/>
  <c r="P1014" i="20" s="1"/>
  <c r="P1015" i="20" a="1"/>
  <c r="P1015" i="20" s="1"/>
  <c r="P1016" i="20" a="1"/>
  <c r="P1016" i="20"/>
  <c r="P1017" i="20" a="1"/>
  <c r="P1017" i="20" s="1"/>
  <c r="P1018" i="20" a="1"/>
  <c r="P1018" i="20" s="1"/>
  <c r="P1019" i="20" a="1"/>
  <c r="P1019" i="20" s="1"/>
  <c r="P1020" i="20" a="1"/>
  <c r="P1020" i="20" s="1"/>
  <c r="P1021" i="20" a="1"/>
  <c r="P1021" i="20" s="1"/>
  <c r="P1022" i="20" a="1"/>
  <c r="P1022" i="20"/>
  <c r="P1023" i="20" a="1"/>
  <c r="P1023" i="20" s="1"/>
  <c r="P1024" i="20" a="1"/>
  <c r="P1024" i="20" s="1"/>
  <c r="P1025" i="20" a="1"/>
  <c r="P1025" i="20"/>
  <c r="P1026" i="20" a="1"/>
  <c r="P1026" i="20" s="1"/>
  <c r="P1027" i="20" a="1"/>
  <c r="P1027" i="20" s="1"/>
  <c r="P1028" i="20" a="1"/>
  <c r="P1028" i="20" s="1"/>
  <c r="P1029" i="20" a="1"/>
  <c r="P1029" i="20" s="1"/>
  <c r="P1030" i="20" a="1"/>
  <c r="P1030" i="20" s="1"/>
  <c r="P1031" i="20" a="1"/>
  <c r="P1031" i="20" s="1"/>
  <c r="P1032" i="20" a="1"/>
  <c r="P1032" i="20" s="1"/>
  <c r="P1033" i="20" a="1"/>
  <c r="P1033" i="20" s="1"/>
  <c r="P1034" i="20" a="1"/>
  <c r="P1034" i="20"/>
  <c r="P1035" i="20" a="1"/>
  <c r="P1035" i="20" s="1"/>
  <c r="P1036" i="20" a="1"/>
  <c r="P1036" i="20" s="1"/>
  <c r="P1037" i="20" a="1"/>
  <c r="P1037" i="20"/>
  <c r="P1038" i="20" a="1"/>
  <c r="P1038" i="20" s="1"/>
  <c r="P1039" i="20" a="1"/>
  <c r="P1039" i="20" s="1"/>
  <c r="P1040" i="20" a="1"/>
  <c r="P1040" i="20"/>
  <c r="P1041" i="20" a="1"/>
  <c r="P1041" i="20" s="1"/>
  <c r="P1042" i="20" a="1"/>
  <c r="P1042" i="20" s="1"/>
  <c r="P1043" i="20" a="1"/>
  <c r="P1043" i="20" s="1"/>
  <c r="P1044" i="20" a="1"/>
  <c r="P1044" i="20" s="1"/>
  <c r="P1045" i="20" a="1"/>
  <c r="P1045" i="20" s="1"/>
  <c r="P1046" i="20" a="1"/>
  <c r="P1046" i="20"/>
  <c r="P1047" i="20" a="1"/>
  <c r="P1047" i="20" s="1"/>
  <c r="P1048" i="20" a="1"/>
  <c r="P1048" i="20"/>
  <c r="P1049" i="20" a="1"/>
  <c r="P1049" i="20" s="1"/>
  <c r="P1050" i="20" a="1"/>
  <c r="P1050" i="20" s="1"/>
  <c r="P1051" i="20" a="1"/>
  <c r="P1051" i="20" s="1"/>
  <c r="P1052" i="20" a="1"/>
  <c r="P1052" i="20" s="1"/>
  <c r="P1053" i="20" a="1"/>
  <c r="P1053" i="20" s="1"/>
  <c r="P1054" i="20" a="1"/>
  <c r="P1054" i="20"/>
  <c r="P1055" i="20" a="1"/>
  <c r="P1055" i="20" s="1"/>
  <c r="P1056" i="20" a="1"/>
  <c r="P1056" i="20" s="1"/>
  <c r="P1057" i="20" a="1"/>
  <c r="P1057" i="20"/>
  <c r="P1058" i="20" a="1"/>
  <c r="P1058" i="20" s="1"/>
  <c r="P1059" i="20" a="1"/>
  <c r="P1059" i="20" s="1"/>
  <c r="P1060" i="20" a="1"/>
  <c r="P1060" i="20"/>
  <c r="P1061" i="20" a="1"/>
  <c r="P1061" i="20" s="1"/>
  <c r="P1062" i="20" a="1"/>
  <c r="P1062" i="20" s="1"/>
  <c r="P1063" i="20" a="1"/>
  <c r="P1063" i="20" s="1"/>
  <c r="P1064" i="20" a="1"/>
  <c r="P1064" i="20" s="1"/>
  <c r="P1065" i="20" a="1"/>
  <c r="P1065" i="20" s="1"/>
  <c r="P1066" i="20" a="1"/>
  <c r="P1066" i="20"/>
  <c r="P1067" i="20" a="1"/>
  <c r="P1067" i="20" s="1"/>
  <c r="P1068" i="20" a="1"/>
  <c r="P1068" i="20" s="1"/>
  <c r="P1069" i="20" a="1"/>
  <c r="P1069" i="20"/>
  <c r="P1070" i="20" a="1"/>
  <c r="P1070" i="20" s="1"/>
  <c r="P1071" i="20" a="1"/>
  <c r="P1071" i="20" s="1"/>
  <c r="P1072" i="20" a="1"/>
  <c r="P1072" i="20"/>
  <c r="P1073" i="20" a="1"/>
  <c r="P1073" i="20" s="1"/>
  <c r="P1074" i="20" a="1"/>
  <c r="P1074" i="20" s="1"/>
  <c r="P1075" i="20" a="1"/>
  <c r="P1075" i="20" s="1"/>
  <c r="P1076" i="20" a="1"/>
  <c r="P1076" i="20" s="1"/>
  <c r="P1077" i="20" a="1"/>
  <c r="P1077" i="20" s="1"/>
  <c r="P1078" i="20" a="1"/>
  <c r="P1078" i="20"/>
  <c r="P1079" i="20" a="1"/>
  <c r="P1079" i="20" s="1"/>
  <c r="P1080" i="20" a="1"/>
  <c r="P1080" i="20"/>
  <c r="P1081" i="20" a="1"/>
  <c r="P1081" i="20" s="1"/>
  <c r="P1082" i="20" a="1"/>
  <c r="P1082" i="20" s="1"/>
  <c r="P1083" i="20" a="1"/>
  <c r="P1083" i="20" s="1"/>
  <c r="P1084" i="20" a="1"/>
  <c r="P1084" i="20" s="1"/>
  <c r="P1085" i="20" a="1"/>
  <c r="P1085" i="20" s="1"/>
  <c r="P1086" i="20" a="1"/>
  <c r="P1086" i="20"/>
  <c r="P1087" i="20" a="1"/>
  <c r="P1087" i="20" s="1"/>
  <c r="P1088" i="20" a="1"/>
  <c r="P1088" i="20" s="1"/>
  <c r="P1089" i="20" a="1"/>
  <c r="P1089" i="20"/>
  <c r="P1090" i="20" a="1"/>
  <c r="P1090" i="20" s="1"/>
  <c r="P1091" i="20" a="1"/>
  <c r="P1091" i="20" s="1"/>
  <c r="P1092" i="20" a="1"/>
  <c r="P1092" i="20"/>
  <c r="P1093" i="20" a="1"/>
  <c r="P1093" i="20" s="1"/>
  <c r="P1094" i="20" a="1"/>
  <c r="P1094" i="20" s="1"/>
  <c r="P1095" i="20" a="1"/>
  <c r="P1095" i="20" s="1"/>
  <c r="P1096" i="20" a="1"/>
  <c r="P1096" i="20" s="1"/>
  <c r="P1097" i="20" a="1"/>
  <c r="P1097" i="20" s="1"/>
  <c r="P1098" i="20" a="1"/>
  <c r="P1098" i="20"/>
  <c r="P1099" i="20" a="1"/>
  <c r="P1099" i="20" s="1"/>
  <c r="P1100" i="20" a="1"/>
  <c r="P1100" i="20" s="1"/>
  <c r="P1101" i="20" a="1"/>
  <c r="P1101" i="20"/>
  <c r="P1102" i="20" a="1"/>
  <c r="P1102" i="20" s="1"/>
  <c r="P1103" i="20" a="1"/>
  <c r="P1103" i="20" s="1"/>
  <c r="P1104" i="20" a="1"/>
  <c r="P1104" i="20" s="1"/>
  <c r="P1105" i="20" a="1"/>
  <c r="P1105" i="20" s="1"/>
  <c r="P1106" i="20" a="1"/>
  <c r="P1106" i="20" s="1"/>
  <c r="P1107" i="20" a="1"/>
  <c r="P1107" i="20" s="1"/>
  <c r="P1108" i="20" a="1"/>
  <c r="P1108" i="20"/>
  <c r="P1109" i="20" a="1"/>
  <c r="P1109" i="20" s="1"/>
  <c r="P1110" i="20" a="1"/>
  <c r="P1110" i="20"/>
  <c r="P1111" i="20" a="1"/>
  <c r="P1111" i="20" s="1"/>
  <c r="P1112" i="20" a="1"/>
  <c r="P1112" i="20"/>
  <c r="P1113" i="20" a="1"/>
  <c r="P1113" i="20" s="1"/>
  <c r="P1114" i="20" a="1"/>
  <c r="P1114" i="20" s="1"/>
  <c r="P1115" i="20" a="1"/>
  <c r="P1115" i="20" s="1"/>
  <c r="P1116" i="20" a="1"/>
  <c r="P1116" i="20" s="1"/>
  <c r="P1117" i="20" a="1"/>
  <c r="P1117" i="20" s="1"/>
  <c r="P1118" i="20" a="1"/>
  <c r="P1118" i="20"/>
  <c r="P1119" i="20" a="1"/>
  <c r="P1119" i="20" s="1"/>
  <c r="P1120" i="20" a="1"/>
  <c r="P1120" i="20" s="1"/>
  <c r="P1121" i="20" a="1"/>
  <c r="P1121" i="20"/>
  <c r="P1122" i="20" a="1"/>
  <c r="P1122" i="20" s="1"/>
  <c r="P1123" i="20" a="1"/>
  <c r="P1123" i="20" s="1"/>
  <c r="P1124" i="20" a="1"/>
  <c r="P1124" i="20"/>
  <c r="P1125" i="20" a="1"/>
  <c r="P1125" i="20" s="1"/>
  <c r="P1126" i="20" a="1"/>
  <c r="P1126" i="20" s="1"/>
  <c r="P1127" i="20" a="1"/>
  <c r="P1127" i="20" s="1"/>
  <c r="P1128" i="20" a="1"/>
  <c r="P1128" i="20" s="1"/>
  <c r="P1129" i="20" a="1"/>
  <c r="P1129" i="20" s="1"/>
  <c r="P1130" i="20" a="1"/>
  <c r="P1130" i="20"/>
  <c r="P1131" i="20" a="1"/>
  <c r="P1131" i="20" s="1"/>
  <c r="P1132" i="20" a="1"/>
  <c r="P1132" i="20" s="1"/>
  <c r="P1133" i="20" a="1"/>
  <c r="P1133" i="20"/>
  <c r="P1134" i="20" a="1"/>
  <c r="P1134" i="20" s="1"/>
  <c r="P1135" i="20" a="1"/>
  <c r="P1135" i="20" s="1"/>
  <c r="P1136" i="20" a="1"/>
  <c r="P1136" i="20" s="1"/>
  <c r="P1137" i="20" a="1"/>
  <c r="P1137" i="20" s="1"/>
  <c r="P1138" i="20" a="1"/>
  <c r="P1138" i="20" s="1"/>
  <c r="P1139" i="20" a="1"/>
  <c r="P1139" i="20" s="1"/>
  <c r="P1140" i="20" a="1"/>
  <c r="P1140" i="20"/>
  <c r="P1141" i="20" a="1"/>
  <c r="P1141" i="20" s="1"/>
  <c r="P1142" i="20" a="1"/>
  <c r="P1142" i="20"/>
  <c r="P1143" i="20" a="1"/>
  <c r="P1143" i="20" s="1"/>
  <c r="P1144" i="20" a="1"/>
  <c r="P1144" i="20"/>
  <c r="P1145" i="20" a="1"/>
  <c r="P1145" i="20" s="1"/>
  <c r="P1146" i="20" a="1"/>
  <c r="P1146" i="20" s="1"/>
  <c r="P1147" i="20" a="1"/>
  <c r="P1147" i="20" s="1"/>
  <c r="P1148" i="20" a="1"/>
  <c r="P1148" i="20" s="1"/>
  <c r="P1149" i="20" a="1"/>
  <c r="P1149" i="20" s="1"/>
  <c r="P1150" i="20" a="1"/>
  <c r="P1150" i="20"/>
  <c r="P1151" i="20" a="1"/>
  <c r="P1151" i="20" s="1"/>
  <c r="P1152" i="20" a="1"/>
  <c r="P1152" i="20" s="1"/>
  <c r="P1153" i="20" a="1"/>
  <c r="P1153" i="20"/>
  <c r="P1154" i="20" a="1"/>
  <c r="P1154" i="20" s="1"/>
  <c r="P1155" i="20" a="1"/>
  <c r="P1155" i="20" s="1"/>
  <c r="P1156" i="20" a="1"/>
  <c r="P1156" i="20"/>
  <c r="P1157" i="20" a="1"/>
  <c r="P1157" i="20" s="1"/>
  <c r="P1158" i="20" a="1"/>
  <c r="P1158" i="20" s="1"/>
  <c r="P1159" i="20" a="1"/>
  <c r="P1159" i="20" s="1"/>
  <c r="P1160" i="20" a="1"/>
  <c r="P1160" i="20" s="1"/>
  <c r="P1161" i="20" a="1"/>
  <c r="P1161" i="20" s="1"/>
  <c r="P1162" i="20" a="1"/>
  <c r="P1162" i="20"/>
  <c r="P1163" i="20" a="1"/>
  <c r="P1163" i="20" s="1"/>
  <c r="P1164" i="20" a="1"/>
  <c r="P1164" i="20" s="1"/>
  <c r="P1165" i="20" a="1"/>
  <c r="P1165" i="20"/>
  <c r="P1166" i="20" a="1"/>
  <c r="P1166" i="20" s="1"/>
  <c r="P1167" i="20" a="1"/>
  <c r="P1167" i="20" s="1"/>
  <c r="P1168" i="20" a="1"/>
  <c r="P1168" i="20" s="1"/>
  <c r="P1169" i="20" a="1"/>
  <c r="P1169" i="20" s="1"/>
  <c r="P1170" i="20" a="1"/>
  <c r="P1170" i="20" s="1"/>
  <c r="P1171" i="20" a="1"/>
  <c r="P1171" i="20" s="1"/>
  <c r="P1172" i="20" a="1"/>
  <c r="P1172" i="20"/>
  <c r="P1173" i="20" a="1"/>
  <c r="P1173" i="20" s="1"/>
  <c r="P1174" i="20" a="1"/>
  <c r="P1174" i="20"/>
  <c r="P1175" i="20" a="1"/>
  <c r="P1175" i="20" s="1"/>
  <c r="P1176" i="20" a="1"/>
  <c r="P1176" i="20"/>
  <c r="P1177" i="20" a="1"/>
  <c r="P1177" i="20" s="1"/>
  <c r="P1178" i="20" a="1"/>
  <c r="P1178" i="20" s="1"/>
  <c r="P1179" i="20" a="1"/>
  <c r="P1179" i="20" s="1"/>
  <c r="P1180" i="20" a="1"/>
  <c r="P1180" i="20" s="1"/>
  <c r="P1181" i="20" a="1"/>
  <c r="P1181" i="20" s="1"/>
  <c r="P1182" i="20" a="1"/>
  <c r="P1182" i="20"/>
  <c r="P1183" i="20" a="1"/>
  <c r="P1183" i="20" s="1"/>
  <c r="P1184" i="20" a="1"/>
  <c r="P1184" i="20" s="1"/>
  <c r="P1185" i="20" a="1"/>
  <c r="P1185" i="20"/>
  <c r="P1186" i="20" a="1"/>
  <c r="P1186" i="20" s="1"/>
  <c r="P1187" i="20" a="1"/>
  <c r="P1187" i="20" s="1"/>
  <c r="P1188" i="20" a="1"/>
  <c r="P1188" i="20" s="1"/>
  <c r="P1189" i="20" a="1"/>
  <c r="P1189" i="20" s="1"/>
  <c r="P1190" i="20" a="1"/>
  <c r="P1190" i="20" s="1"/>
  <c r="P1191" i="20" a="1"/>
  <c r="P1191" i="20" s="1"/>
  <c r="P1192" i="20" a="1"/>
  <c r="P1192" i="20" s="1"/>
  <c r="P1193" i="20" a="1"/>
  <c r="P1193" i="20" s="1"/>
  <c r="P1194" i="20" a="1"/>
  <c r="P1194" i="20" s="1"/>
  <c r="P1195" i="20" a="1"/>
  <c r="P1195" i="20" s="1"/>
  <c r="P1196" i="20" a="1"/>
  <c r="P1196" i="20" s="1"/>
  <c r="P1197" i="20" a="1"/>
  <c r="P1197" i="20" s="1"/>
  <c r="P1198" i="20" a="1"/>
  <c r="P1198" i="20" s="1"/>
  <c r="P1199" i="20" a="1"/>
  <c r="P1199" i="20" s="1"/>
  <c r="P1200" i="20" a="1"/>
  <c r="P1200" i="20" s="1"/>
  <c r="P1201" i="20" a="1"/>
  <c r="P1201" i="20" s="1"/>
  <c r="P1202" i="20" a="1"/>
  <c r="P1202" i="20" s="1"/>
  <c r="P1203" i="20" a="1"/>
  <c r="P1203" i="20" s="1"/>
  <c r="P1204" i="20" a="1"/>
  <c r="P1204" i="20" s="1"/>
  <c r="P1205" i="20" a="1"/>
  <c r="P1205" i="20"/>
  <c r="P1206" i="20" a="1"/>
  <c r="P1206" i="20" s="1"/>
  <c r="P1207" i="20" a="1"/>
  <c r="P1207" i="20" s="1"/>
  <c r="P1208" i="20" a="1"/>
  <c r="P1208" i="20"/>
  <c r="P1209" i="20" a="1"/>
  <c r="P1209" i="20" s="1"/>
  <c r="P1210" i="20" a="1"/>
  <c r="P1210" i="20" s="1"/>
  <c r="P1211" i="20" a="1"/>
  <c r="P1211" i="20" s="1"/>
  <c r="P1212" i="20" a="1"/>
  <c r="P1212" i="20" s="1"/>
  <c r="P1213" i="20" a="1"/>
  <c r="P1213" i="20" s="1"/>
  <c r="P1214" i="20" a="1"/>
  <c r="P1214" i="20"/>
  <c r="P1215" i="20" a="1"/>
  <c r="P1215" i="20" s="1"/>
  <c r="P1216" i="20" a="1"/>
  <c r="P1216" i="20" s="1"/>
  <c r="P1217" i="20" a="1"/>
  <c r="P1217" i="20"/>
  <c r="P1218" i="20" a="1"/>
  <c r="P1218" i="20" s="1"/>
  <c r="P1219" i="20" a="1"/>
  <c r="P1219" i="20" s="1"/>
  <c r="P1220" i="20" a="1"/>
  <c r="P1220" i="20" s="1"/>
  <c r="P1221" i="20" a="1"/>
  <c r="P1221" i="20" s="1"/>
  <c r="P1222" i="20" a="1"/>
  <c r="P1222" i="20" s="1"/>
  <c r="P1223" i="20" a="1"/>
  <c r="P1223" i="20" s="1"/>
  <c r="P1224" i="20" a="1"/>
  <c r="P1224" i="20" s="1"/>
  <c r="P1225" i="20" a="1"/>
  <c r="P1225" i="20" s="1"/>
  <c r="P1226" i="20" a="1"/>
  <c r="P1226" i="20"/>
  <c r="P1227" i="20" a="1"/>
  <c r="P1227" i="20" s="1"/>
  <c r="P1228" i="20" a="1"/>
  <c r="P1228" i="20"/>
  <c r="P1229" i="20" a="1"/>
  <c r="P1229" i="20" s="1"/>
  <c r="P1230" i="20" a="1"/>
  <c r="P1230" i="20" s="1"/>
  <c r="P1231" i="20" a="1"/>
  <c r="P1231" i="20" s="1"/>
  <c r="P1232" i="20" a="1"/>
  <c r="P1232" i="20" s="1"/>
  <c r="P1233" i="20" a="1"/>
  <c r="P1233" i="20" s="1"/>
  <c r="P1234" i="20" a="1"/>
  <c r="P1234" i="20" s="1"/>
  <c r="P1235" i="20" a="1"/>
  <c r="P1235" i="20" s="1"/>
  <c r="P1236" i="20" a="1"/>
  <c r="P1236" i="20" s="1"/>
  <c r="P1237" i="20" a="1"/>
  <c r="P1237" i="20"/>
  <c r="P1238" i="20" a="1"/>
  <c r="P1238" i="20" s="1"/>
  <c r="P1239" i="20" a="1"/>
  <c r="P1239" i="20" s="1"/>
  <c r="P1240" i="20" a="1"/>
  <c r="P1240" i="20"/>
  <c r="P1241" i="20" a="1"/>
  <c r="P1241" i="20" s="1"/>
  <c r="P1242" i="20" a="1"/>
  <c r="P1242" i="20" s="1"/>
  <c r="P1243" i="20" a="1"/>
  <c r="P1243" i="20" s="1"/>
  <c r="P1244" i="20" a="1"/>
  <c r="P1244" i="20" s="1"/>
  <c r="P1245" i="20" a="1"/>
  <c r="P1245" i="20" s="1"/>
  <c r="P1246" i="20" a="1"/>
  <c r="P1246" i="20"/>
  <c r="P1247" i="20" a="1"/>
  <c r="P1247" i="20" s="1"/>
  <c r="P1248" i="20" a="1"/>
  <c r="P1248" i="20" s="1"/>
  <c r="P1249" i="20" a="1"/>
  <c r="P1249" i="20"/>
  <c r="P1250" i="20" a="1"/>
  <c r="P1250" i="20" s="1"/>
  <c r="P1251" i="20" a="1"/>
  <c r="P1251" i="20" s="1"/>
  <c r="P1252" i="20" a="1"/>
  <c r="P1252" i="20" s="1"/>
  <c r="P1253" i="20" a="1"/>
  <c r="P1253" i="20" s="1"/>
  <c r="P1254" i="20" a="1"/>
  <c r="P1254" i="20" s="1"/>
  <c r="P1255" i="20" a="1"/>
  <c r="P1255" i="20" s="1"/>
  <c r="P1256" i="20" a="1"/>
  <c r="P1256" i="20" s="1"/>
  <c r="P1257" i="20" a="1"/>
  <c r="P1257" i="20" s="1"/>
  <c r="P1258" i="20" a="1"/>
  <c r="P1258" i="20"/>
  <c r="P1259" i="20" a="1"/>
  <c r="P1259" i="20" s="1"/>
  <c r="P1260" i="20" a="1"/>
  <c r="P1260" i="20"/>
  <c r="P1261" i="20" a="1"/>
  <c r="P1261" i="20" s="1"/>
  <c r="P1262" i="20" a="1"/>
  <c r="P1262" i="20" s="1"/>
  <c r="P1263" i="20" a="1"/>
  <c r="P1263" i="20" s="1"/>
  <c r="P1264" i="20" a="1"/>
  <c r="P1264" i="20" s="1"/>
  <c r="P1265" i="20" a="1"/>
  <c r="P1265" i="20" s="1"/>
  <c r="P1266" i="20" a="1"/>
  <c r="P1266" i="20" s="1"/>
  <c r="P1267" i="20" a="1"/>
  <c r="P1267" i="20" s="1"/>
  <c r="P1268" i="20" a="1"/>
  <c r="P1268" i="20" s="1"/>
  <c r="P1269" i="20" a="1"/>
  <c r="P1269" i="20"/>
  <c r="P1270" i="20" a="1"/>
  <c r="P1270" i="20" s="1"/>
  <c r="P1271" i="20" a="1"/>
  <c r="P1271" i="20" s="1"/>
  <c r="P1272" i="20" a="1"/>
  <c r="P1272" i="20"/>
  <c r="P1273" i="20" a="1"/>
  <c r="P1273" i="20" s="1"/>
  <c r="P1274" i="20" a="1"/>
  <c r="P1274" i="20" s="1"/>
  <c r="P1275" i="20" a="1"/>
  <c r="P1275" i="20" s="1"/>
  <c r="P1276" i="20" a="1"/>
  <c r="P1276" i="20" s="1"/>
  <c r="P1277" i="20" a="1"/>
  <c r="P1277" i="20" s="1"/>
  <c r="P1278" i="20" a="1"/>
  <c r="P1278" i="20"/>
  <c r="P1279" i="20" a="1"/>
  <c r="P1279" i="20" s="1"/>
  <c r="P1280" i="20" a="1"/>
  <c r="P1280" i="20" s="1"/>
  <c r="P1281" i="20" a="1"/>
  <c r="P1281" i="20"/>
  <c r="P1282" i="20" a="1"/>
  <c r="P1282" i="20" s="1"/>
  <c r="P1283" i="20" a="1"/>
  <c r="P1283" i="20" s="1"/>
  <c r="P1284" i="20" a="1"/>
  <c r="P1284" i="20" s="1"/>
  <c r="P1285" i="20" a="1"/>
  <c r="P1285" i="20" s="1"/>
  <c r="P1286" i="20" a="1"/>
  <c r="P1286" i="20" s="1"/>
  <c r="P1287" i="20" a="1"/>
  <c r="P1287" i="20" s="1"/>
  <c r="P1288" i="20" a="1"/>
  <c r="P1288" i="20" s="1"/>
  <c r="P1289" i="20" a="1"/>
  <c r="P1289" i="20" s="1"/>
  <c r="P1290" i="20" a="1"/>
  <c r="P1290" i="20"/>
  <c r="P1291" i="20" a="1"/>
  <c r="P1291" i="20" s="1"/>
  <c r="P1292" i="20" a="1"/>
  <c r="P1292" i="20" s="1"/>
  <c r="P1293" i="20" a="1"/>
  <c r="P1293" i="20" s="1"/>
  <c r="P1294" i="20" a="1"/>
  <c r="P1294" i="20" s="1"/>
  <c r="P1295" i="20" a="1"/>
  <c r="P1295" i="20" s="1"/>
  <c r="P1296" i="20" a="1"/>
  <c r="P1296" i="20"/>
  <c r="P1297" i="20" a="1"/>
  <c r="P1297" i="20" s="1"/>
  <c r="P1298" i="20" a="1"/>
  <c r="P1298" i="20" s="1"/>
  <c r="P1299" i="20" a="1"/>
  <c r="P1299" i="20" s="1"/>
  <c r="P1300" i="20" a="1"/>
  <c r="P1300" i="20" s="1"/>
  <c r="P1301" i="20" a="1"/>
  <c r="P1301" i="20" s="1"/>
  <c r="P1302" i="20" a="1"/>
  <c r="P1302" i="20" s="1"/>
  <c r="P1303" i="20" a="1"/>
  <c r="P1303" i="20" s="1"/>
  <c r="P1304" i="20" a="1"/>
  <c r="P1304" i="20" s="1"/>
  <c r="P1305" i="20" a="1"/>
  <c r="P1305" i="20"/>
  <c r="P1306" i="20" a="1"/>
  <c r="P1306" i="20" s="1"/>
  <c r="P1307" i="20" a="1"/>
  <c r="P1307" i="20" s="1"/>
  <c r="P1308" i="20" a="1"/>
  <c r="P1308" i="20" s="1"/>
  <c r="P1309" i="20" a="1"/>
  <c r="P1309" i="20" s="1"/>
  <c r="P1310" i="20" a="1"/>
  <c r="P1310" i="20" s="1"/>
  <c r="P1311" i="20" a="1"/>
  <c r="P1311" i="20" s="1"/>
  <c r="P1312" i="20" a="1"/>
  <c r="P1312" i="20" s="1"/>
  <c r="P1313" i="20" a="1"/>
  <c r="P1313" i="20" s="1"/>
  <c r="P1314" i="20" a="1"/>
  <c r="P1314" i="20"/>
  <c r="P1315" i="20" a="1"/>
  <c r="P1315" i="20" s="1"/>
  <c r="P1316" i="20" a="1"/>
  <c r="P1316" i="20" s="1"/>
  <c r="P1317" i="20" a="1"/>
  <c r="P1317" i="20" s="1"/>
  <c r="P1318" i="20" a="1"/>
  <c r="P1318" i="20" s="1"/>
  <c r="P1319" i="20" a="1"/>
  <c r="P1319" i="20" s="1"/>
  <c r="P1320" i="20" a="1"/>
  <c r="P1320" i="20" s="1"/>
  <c r="P1321" i="20" a="1"/>
  <c r="P1321" i="20" s="1"/>
  <c r="P1322" i="20" a="1"/>
  <c r="P1322" i="20"/>
  <c r="P1323" i="20" a="1"/>
  <c r="P1323" i="20" s="1"/>
  <c r="P1324" i="20" a="1"/>
  <c r="P1324" i="20"/>
  <c r="P1325" i="20" a="1"/>
  <c r="P1325" i="20" s="1"/>
  <c r="P1326" i="20" a="1"/>
  <c r="P1326" i="20" s="1"/>
  <c r="P1327" i="20" a="1"/>
  <c r="P1327" i="20" s="1"/>
  <c r="P1328" i="20" a="1"/>
  <c r="P1328" i="20"/>
  <c r="P1329" i="20" a="1"/>
  <c r="P1329" i="20" s="1"/>
  <c r="P1330" i="20" a="1"/>
  <c r="P1330" i="20" s="1"/>
  <c r="P1331" i="20" a="1"/>
  <c r="P1331" i="20" s="1"/>
  <c r="P1332" i="20" a="1"/>
  <c r="P1332" i="20" s="1"/>
  <c r="P1333" i="20" a="1"/>
  <c r="P1333" i="20" s="1"/>
  <c r="P1334" i="20" a="1"/>
  <c r="P1334" i="20" s="1"/>
  <c r="P1335" i="20" a="1"/>
  <c r="P1335" i="20" s="1"/>
  <c r="P1336" i="20" a="1"/>
  <c r="P1336" i="20" s="1"/>
  <c r="P1337" i="20" a="1"/>
  <c r="P1337" i="20"/>
  <c r="P1338" i="20" a="1"/>
  <c r="P1338" i="20" s="1"/>
  <c r="P1339" i="20" a="1"/>
  <c r="P1339" i="20" s="1"/>
  <c r="P1340" i="20" a="1"/>
  <c r="P1340" i="20" s="1"/>
  <c r="P1341" i="20" a="1"/>
  <c r="P1341" i="20" s="1"/>
  <c r="P1342" i="20" a="1"/>
  <c r="P1342" i="20" s="1"/>
  <c r="P1343" i="20" a="1"/>
  <c r="P1343" i="20" s="1"/>
  <c r="P1344" i="20" a="1"/>
  <c r="P1344" i="20" s="1"/>
  <c r="P1345" i="20" a="1"/>
  <c r="P1345" i="20" s="1"/>
  <c r="P1346" i="20" a="1"/>
  <c r="P1346" i="20"/>
  <c r="P1347" i="20" a="1"/>
  <c r="P1347" i="20" s="1"/>
  <c r="P1348" i="20" a="1"/>
  <c r="P1348" i="20" s="1"/>
  <c r="P1349" i="20" a="1"/>
  <c r="P1349" i="20" s="1"/>
  <c r="P1350" i="20" a="1"/>
  <c r="P1350" i="20" s="1"/>
  <c r="P1351" i="20" a="1"/>
  <c r="P1351" i="20" s="1"/>
  <c r="P1352" i="20" a="1"/>
  <c r="P1352" i="20" s="1"/>
  <c r="P1353" i="20" a="1"/>
  <c r="P1353" i="20" s="1"/>
  <c r="P1354" i="20" a="1"/>
  <c r="P1354" i="20" s="1"/>
  <c r="P1355" i="20" a="1"/>
  <c r="P1355" i="20" s="1"/>
  <c r="P1356" i="20" a="1"/>
  <c r="P1356" i="20"/>
  <c r="P1357" i="20" a="1"/>
  <c r="P1357" i="20" s="1"/>
  <c r="P1358" i="20" a="1"/>
  <c r="P1358" i="20" s="1"/>
  <c r="P1359" i="20" a="1"/>
  <c r="P1359" i="20" s="1"/>
  <c r="P1360" i="20" a="1"/>
  <c r="P1360" i="20" s="1"/>
  <c r="P1361" i="20" a="1"/>
  <c r="P1361" i="20" s="1"/>
  <c r="P1362" i="20" a="1"/>
  <c r="P1362" i="20" s="1"/>
  <c r="P1363" i="20" a="1"/>
  <c r="P1363" i="20" s="1"/>
  <c r="P1364" i="20" a="1"/>
  <c r="P1364" i="20" s="1"/>
  <c r="P1365" i="20" a="1"/>
  <c r="P1365" i="20" s="1"/>
  <c r="P1366" i="20" a="1"/>
  <c r="P1366" i="20" s="1"/>
  <c r="P1367" i="20" a="1"/>
  <c r="P1367" i="20" s="1"/>
  <c r="P1368" i="20" a="1"/>
  <c r="P1368" i="20" s="1"/>
  <c r="P1369" i="20" a="1"/>
  <c r="P1369" i="20" s="1"/>
  <c r="P1370" i="20" a="1"/>
  <c r="P1370" i="20" s="1"/>
  <c r="P1371" i="20" a="1"/>
  <c r="P1371" i="20" s="1"/>
  <c r="P1372" i="20" a="1"/>
  <c r="P1372" i="20" s="1"/>
  <c r="P1373" i="20" a="1"/>
  <c r="P1373" i="20" s="1"/>
  <c r="P1374" i="20" a="1"/>
  <c r="P1374" i="20" s="1"/>
  <c r="P1375" i="20" a="1"/>
  <c r="P1375" i="20" s="1"/>
  <c r="P1376" i="20" a="1"/>
  <c r="P1376" i="20" s="1"/>
  <c r="P1377" i="20" a="1"/>
  <c r="P1377" i="20" s="1"/>
  <c r="P1378" i="20" a="1"/>
  <c r="P1378" i="20" s="1"/>
  <c r="P1379" i="20" a="1"/>
  <c r="P1379" i="20" s="1"/>
  <c r="P1380" i="20" a="1"/>
  <c r="P1380" i="20" s="1"/>
  <c r="P1381" i="20" a="1"/>
  <c r="P1381" i="20" s="1"/>
  <c r="P1382" i="20" a="1"/>
  <c r="P1382" i="20" s="1"/>
  <c r="P1383" i="20" a="1"/>
  <c r="P1383" i="20" s="1"/>
  <c r="P1384" i="20" a="1"/>
  <c r="P1384" i="20" s="1"/>
  <c r="P1385" i="20" a="1"/>
  <c r="P1385" i="20" s="1"/>
  <c r="P1386" i="20" a="1"/>
  <c r="P1386" i="20"/>
  <c r="P1387" i="20" a="1"/>
  <c r="P1387" i="20" s="1"/>
  <c r="P1388" i="20" a="1"/>
  <c r="P1388" i="20" s="1"/>
  <c r="P1389" i="20" a="1"/>
  <c r="P1389" i="20" s="1"/>
  <c r="P1390" i="20" a="1"/>
  <c r="P1390" i="20" s="1"/>
  <c r="P1391" i="20" a="1"/>
  <c r="P1391" i="20" s="1"/>
  <c r="P1392" i="20" a="1"/>
  <c r="P1392" i="20" s="1"/>
  <c r="P1393" i="20" a="1"/>
  <c r="P1393" i="20" s="1"/>
  <c r="P1394" i="20" a="1"/>
  <c r="P1394" i="20" s="1"/>
  <c r="P1395" i="20" a="1"/>
  <c r="P1395" i="20" s="1"/>
  <c r="P1396" i="20" a="1"/>
  <c r="P1396" i="20" s="1"/>
  <c r="P1397" i="20" a="1"/>
  <c r="P1397" i="20"/>
  <c r="P1398" i="20" a="1"/>
  <c r="P1398" i="20" s="1"/>
  <c r="P1399" i="20" a="1"/>
  <c r="P1399" i="20" s="1"/>
  <c r="P1400" i="20" a="1"/>
  <c r="P1400" i="20"/>
  <c r="P1401" i="20" a="1"/>
  <c r="P1401" i="20" s="1"/>
  <c r="P1402" i="20" a="1"/>
  <c r="P1402" i="20" s="1"/>
  <c r="P1403" i="20" a="1"/>
  <c r="P1403" i="20" s="1"/>
  <c r="P1404" i="20" a="1"/>
  <c r="P1404" i="20" s="1"/>
  <c r="P1405" i="20" a="1"/>
  <c r="P1405" i="20" s="1"/>
  <c r="P1406" i="20" a="1"/>
  <c r="P1406" i="20"/>
  <c r="P1407" i="20" a="1"/>
  <c r="P1407" i="20" s="1"/>
  <c r="P1408" i="20" a="1"/>
  <c r="P1408" i="20" s="1"/>
  <c r="P1409" i="20" a="1"/>
  <c r="P1409" i="20"/>
  <c r="P1410" i="20" a="1"/>
  <c r="P1410" i="20" s="1"/>
  <c r="P1411" i="20" a="1"/>
  <c r="P1411" i="20" s="1"/>
  <c r="P1412" i="20" a="1"/>
  <c r="P1412" i="20" s="1"/>
  <c r="P1413" i="20" a="1"/>
  <c r="P1413" i="20" s="1"/>
  <c r="P1414" i="20" a="1"/>
  <c r="P1414" i="20" s="1"/>
  <c r="P1415" i="20" a="1"/>
  <c r="P1415" i="20" s="1"/>
  <c r="P1416" i="20" a="1"/>
  <c r="P1416" i="20" s="1"/>
  <c r="P1417" i="20" a="1"/>
  <c r="P1417" i="20" s="1"/>
  <c r="P1418" i="20" a="1"/>
  <c r="P1418" i="20" s="1"/>
  <c r="P1419" i="20" a="1"/>
  <c r="P1419" i="20" s="1"/>
  <c r="P1420" i="20" a="1"/>
  <c r="P1420" i="20"/>
  <c r="P1421" i="20" a="1"/>
  <c r="P1421" i="20" s="1"/>
  <c r="P1422" i="20" a="1"/>
  <c r="P1422" i="20" s="1"/>
  <c r="P1423" i="20" a="1"/>
  <c r="P1423" i="20" s="1"/>
  <c r="P1424" i="20" a="1"/>
  <c r="P1424" i="20" s="1"/>
  <c r="P1425" i="20" a="1"/>
  <c r="P1425" i="20" s="1"/>
  <c r="P1426" i="20" a="1"/>
  <c r="P1426" i="20" s="1"/>
  <c r="P1427" i="20" a="1"/>
  <c r="P1427" i="20" s="1"/>
  <c r="P1428" i="20" a="1"/>
  <c r="P1428" i="20" s="1"/>
  <c r="P1429" i="20" a="1"/>
  <c r="P1429" i="20" s="1"/>
  <c r="P1430" i="20" a="1"/>
  <c r="P1430" i="20" s="1"/>
  <c r="P1431" i="20" a="1"/>
  <c r="P1431" i="20" s="1"/>
  <c r="P1432" i="20" a="1"/>
  <c r="P1432" i="20" s="1"/>
  <c r="P1433" i="20" a="1"/>
  <c r="P1433" i="20" s="1"/>
  <c r="P1434" i="20" a="1"/>
  <c r="P1434" i="20" s="1"/>
  <c r="P1435" i="20" a="1"/>
  <c r="P1435" i="20" s="1"/>
  <c r="P1436" i="20" a="1"/>
  <c r="P1436" i="20" s="1"/>
  <c r="P1437" i="20" a="1"/>
  <c r="P1437" i="20" s="1"/>
  <c r="P1438" i="20" a="1"/>
  <c r="P1438" i="20" s="1"/>
  <c r="P1439" i="20" a="1"/>
  <c r="P1439" i="20" s="1"/>
  <c r="P1440" i="20" a="1"/>
  <c r="P1440" i="20" s="1"/>
  <c r="P1441" i="20" a="1"/>
  <c r="P1441" i="20" s="1"/>
  <c r="P1442" i="20" a="1"/>
  <c r="P1442" i="20" s="1"/>
  <c r="P1443" i="20" a="1"/>
  <c r="P1443" i="20" s="1"/>
  <c r="P1444" i="20" a="1"/>
  <c r="P1444" i="20" s="1"/>
  <c r="P1445" i="20" a="1"/>
  <c r="P1445" i="20" s="1"/>
  <c r="P1446" i="20" a="1"/>
  <c r="P1446" i="20" s="1"/>
  <c r="P1447" i="20" a="1"/>
  <c r="P1447" i="20" s="1"/>
  <c r="P1448" i="20" a="1"/>
  <c r="P1448" i="20" s="1"/>
  <c r="P1449" i="20" a="1"/>
  <c r="P1449" i="20" s="1"/>
  <c r="P1450" i="20" a="1"/>
  <c r="P1450" i="20"/>
  <c r="P1451" i="20" a="1"/>
  <c r="P1451" i="20" s="1"/>
  <c r="P1452" i="20" a="1"/>
  <c r="P1452" i="20" s="1"/>
  <c r="P1453" i="20" a="1"/>
  <c r="P1453" i="20" s="1"/>
  <c r="P1454" i="20" a="1"/>
  <c r="P1454" i="20" s="1"/>
  <c r="P1455" i="20" a="1"/>
  <c r="P1455" i="20" s="1"/>
  <c r="P1456" i="20" a="1"/>
  <c r="P1456" i="20" s="1"/>
  <c r="P1457" i="20" a="1"/>
  <c r="P1457" i="20" s="1"/>
  <c r="P1458" i="20" a="1"/>
  <c r="P1458" i="20" s="1"/>
  <c r="P1459" i="20" a="1"/>
  <c r="P1459" i="20" s="1"/>
  <c r="P1460" i="20" a="1"/>
  <c r="P1460" i="20" s="1"/>
  <c r="P1461" i="20" a="1"/>
  <c r="P1461" i="20"/>
  <c r="P1462" i="20" a="1"/>
  <c r="P1462" i="20" s="1"/>
  <c r="P1463" i="20" a="1"/>
  <c r="P1463" i="20" s="1"/>
  <c r="P1464" i="20" a="1"/>
  <c r="P1464" i="20"/>
  <c r="P1465" i="20" a="1"/>
  <c r="P1465" i="20" s="1"/>
  <c r="P1466" i="20" a="1"/>
  <c r="P1466" i="20" s="1"/>
  <c r="P1467" i="20" a="1"/>
  <c r="P1467" i="20" s="1"/>
  <c r="P1468" i="20" a="1"/>
  <c r="P1468" i="20" s="1"/>
  <c r="P1469" i="20" a="1"/>
  <c r="P1469" i="20" s="1"/>
  <c r="P1470" i="20" a="1"/>
  <c r="P1470" i="20"/>
  <c r="P1471" i="20" a="1"/>
  <c r="P1471" i="20" s="1"/>
  <c r="P1472" i="20" a="1"/>
  <c r="P1472" i="20" s="1"/>
  <c r="P1473" i="20" a="1"/>
  <c r="P1473" i="20"/>
  <c r="P1474" i="20" a="1"/>
  <c r="P1474" i="20" s="1"/>
  <c r="P1475" i="20" a="1"/>
  <c r="P1475" i="20" s="1"/>
  <c r="P1476" i="20" a="1"/>
  <c r="P1476" i="20" s="1"/>
  <c r="P1477" i="20" a="1"/>
  <c r="P1477" i="20" s="1"/>
  <c r="P1478" i="20" a="1"/>
  <c r="P1478" i="20" s="1"/>
  <c r="P1479" i="20" a="1"/>
  <c r="P1479" i="20" s="1"/>
  <c r="P1480" i="20" a="1"/>
  <c r="P1480" i="20" s="1"/>
  <c r="P1481" i="20" a="1"/>
  <c r="P1481" i="20" s="1"/>
  <c r="P1482" i="20" a="1"/>
  <c r="P1482" i="20" s="1"/>
  <c r="P1483" i="20" a="1"/>
  <c r="P1483" i="20" s="1"/>
  <c r="P1484" i="20" a="1"/>
  <c r="P1484" i="20" s="1"/>
  <c r="P1485" i="20" a="1"/>
  <c r="P1485" i="20" s="1"/>
  <c r="P1486" i="20" a="1"/>
  <c r="P1486" i="20" s="1"/>
  <c r="P1487" i="20" a="1"/>
  <c r="P1487" i="20" s="1"/>
  <c r="P1488" i="20" a="1"/>
  <c r="P1488" i="20" s="1"/>
  <c r="P1489" i="20" a="1"/>
  <c r="P1489" i="20" s="1"/>
  <c r="P1490" i="20" a="1"/>
  <c r="P1490" i="20" s="1"/>
  <c r="P1491" i="20" a="1"/>
  <c r="P1491" i="20" s="1"/>
  <c r="P1492" i="20" a="1"/>
  <c r="P1492" i="20" s="1"/>
  <c r="P1493" i="20" a="1"/>
  <c r="P1493" i="20"/>
  <c r="P1494" i="20" a="1"/>
  <c r="P1494" i="20" s="1"/>
  <c r="P1495" i="20" a="1"/>
  <c r="P1495" i="20" s="1"/>
  <c r="P1496" i="20" a="1"/>
  <c r="P1496" i="20"/>
  <c r="P1497" i="20" a="1"/>
  <c r="P1497" i="20" s="1"/>
  <c r="P1498" i="20" a="1"/>
  <c r="P1498" i="20" s="1"/>
  <c r="P1499" i="20" a="1"/>
  <c r="P1499" i="20" s="1"/>
  <c r="P1500" i="20" a="1"/>
  <c r="P1500" i="20" s="1"/>
  <c r="P1501" i="20" a="1"/>
  <c r="P1501" i="20" s="1"/>
  <c r="P1502" i="20" a="1"/>
  <c r="P1502" i="20" s="1"/>
  <c r="P1503" i="20" a="1"/>
  <c r="P1503" i="20" s="1"/>
  <c r="P1504" i="20" a="1"/>
  <c r="P1504" i="20" s="1"/>
  <c r="P1505" i="20" a="1"/>
  <c r="P1505" i="20" s="1"/>
  <c r="P1506" i="20" a="1"/>
  <c r="P1506" i="20" s="1"/>
  <c r="P1507" i="20" a="1"/>
  <c r="P1507" i="20" s="1"/>
  <c r="P1508" i="20" a="1"/>
  <c r="P1508" i="20" s="1"/>
  <c r="P1509" i="20" a="1"/>
  <c r="P1509" i="20" s="1"/>
  <c r="P1510" i="20" a="1"/>
  <c r="P1510" i="20" s="1"/>
  <c r="P1511" i="20" a="1"/>
  <c r="P1511" i="20" s="1"/>
  <c r="P1512" i="20" a="1"/>
  <c r="P1512" i="20" s="1"/>
  <c r="P1513" i="20" a="1"/>
  <c r="P1513" i="20" s="1"/>
  <c r="P1514" i="20" a="1"/>
  <c r="P1514" i="20"/>
  <c r="P1515" i="20" a="1"/>
  <c r="P1515" i="20" s="1"/>
  <c r="P1516" i="20" a="1"/>
  <c r="P1516" i="20"/>
  <c r="P1517" i="20" a="1"/>
  <c r="P1517" i="20" s="1"/>
  <c r="P1518" i="20" a="1"/>
  <c r="P1518" i="20" s="1"/>
  <c r="P1519" i="20" a="1"/>
  <c r="P1519" i="20" s="1"/>
  <c r="P1520" i="20" a="1"/>
  <c r="P1520" i="20" s="1"/>
  <c r="P1521" i="20" a="1"/>
  <c r="P1521" i="20" s="1"/>
  <c r="P1522" i="20" a="1"/>
  <c r="P1522" i="20" s="1"/>
  <c r="P1523" i="20" a="1"/>
  <c r="P1523" i="20" s="1"/>
  <c r="P1524" i="20" a="1"/>
  <c r="P1524" i="20" s="1"/>
  <c r="P1525" i="20" a="1"/>
  <c r="P1525" i="20" s="1"/>
  <c r="P1526" i="20" a="1"/>
  <c r="P1526" i="20" s="1"/>
  <c r="P1527" i="20" a="1"/>
  <c r="P1527" i="20" s="1"/>
  <c r="P1528" i="20" a="1"/>
  <c r="P1528" i="20" s="1"/>
  <c r="P1529" i="20" a="1"/>
  <c r="P1529" i="20" s="1"/>
  <c r="P1530" i="20" a="1"/>
  <c r="P1530" i="20" s="1"/>
  <c r="P1531" i="20" a="1"/>
  <c r="P1531" i="20" s="1"/>
  <c r="P1532" i="20" a="1"/>
  <c r="P1532" i="20" s="1"/>
  <c r="P1533" i="20" a="1"/>
  <c r="P1533" i="20" s="1"/>
  <c r="P1534" i="20" a="1"/>
  <c r="P1534" i="20"/>
  <c r="P1535" i="20" a="1"/>
  <c r="P1535" i="20" s="1"/>
  <c r="P1536" i="20" a="1"/>
  <c r="P1536" i="20" s="1"/>
  <c r="P1537" i="20" a="1"/>
  <c r="P1537" i="20"/>
  <c r="P1538" i="20" a="1"/>
  <c r="P1538" i="20" s="1"/>
  <c r="P1539" i="20" a="1"/>
  <c r="P1539" i="20" s="1"/>
  <c r="P1540" i="20" a="1"/>
  <c r="P1540" i="20" s="1"/>
  <c r="P1541" i="20" a="1"/>
  <c r="P1541" i="20" s="1"/>
  <c r="P1542" i="20" a="1"/>
  <c r="P1542" i="20" s="1"/>
  <c r="P1543" i="20" a="1"/>
  <c r="P1543" i="20" s="1"/>
  <c r="P1544" i="20" a="1"/>
  <c r="P1544" i="20" s="1"/>
  <c r="P1545" i="20" a="1"/>
  <c r="P1545" i="20" s="1"/>
  <c r="P1546" i="20" a="1"/>
  <c r="P1546" i="20" s="1"/>
  <c r="P1547" i="20" a="1"/>
  <c r="P1547" i="20" s="1"/>
  <c r="P1548" i="20" a="1"/>
  <c r="P1548" i="20" s="1"/>
  <c r="P1549" i="20" a="1"/>
  <c r="P1549" i="20" s="1"/>
  <c r="P1550" i="20" a="1"/>
  <c r="P1550" i="20" s="1"/>
  <c r="P1551" i="20" a="1"/>
  <c r="P1551" i="20" s="1"/>
  <c r="P1552" i="20" a="1"/>
  <c r="P1552" i="20" s="1"/>
  <c r="P1553" i="20" a="1"/>
  <c r="P1553" i="20" s="1"/>
  <c r="P1554" i="20" a="1"/>
  <c r="P1554" i="20" s="1"/>
  <c r="P1555" i="20" a="1"/>
  <c r="P1555" i="20" s="1"/>
  <c r="P1556" i="20" a="1"/>
  <c r="P1556" i="20" s="1"/>
  <c r="P1557" i="20" a="1"/>
  <c r="P1557" i="20"/>
  <c r="P1558" i="20" a="1"/>
  <c r="P1558" i="20" s="1"/>
  <c r="P1559" i="20" a="1"/>
  <c r="P1559" i="20" s="1"/>
  <c r="P1560" i="20" a="1"/>
  <c r="P1560" i="20"/>
  <c r="P1561" i="20" a="1"/>
  <c r="P1561" i="20" s="1"/>
  <c r="P1562" i="20" a="1"/>
  <c r="P1562" i="20" s="1"/>
  <c r="P1563" i="20" a="1"/>
  <c r="P1563" i="20" s="1"/>
  <c r="P1564" i="20" a="1"/>
  <c r="P1564" i="20" s="1"/>
  <c r="P1565" i="20" a="1"/>
  <c r="P1565" i="20" s="1"/>
  <c r="P1566" i="20" a="1"/>
  <c r="P1566" i="20" s="1"/>
  <c r="P1567" i="20" a="1"/>
  <c r="P1567" i="20" s="1"/>
  <c r="P1568" i="20" a="1"/>
  <c r="P1568" i="20" s="1"/>
  <c r="P1569" i="20" a="1"/>
  <c r="P1569" i="20" s="1"/>
  <c r="P1570" i="20" a="1"/>
  <c r="P1570" i="20" s="1"/>
  <c r="P1571" i="20" a="1"/>
  <c r="P1571" i="20" s="1"/>
  <c r="P1572" i="20" a="1"/>
  <c r="P1572" i="20" s="1"/>
  <c r="P1573" i="20" a="1"/>
  <c r="P1573" i="20" s="1"/>
  <c r="P1574" i="20" a="1"/>
  <c r="P1574" i="20" s="1"/>
  <c r="P1575" i="20" a="1"/>
  <c r="P1575" i="20" s="1"/>
  <c r="P1576" i="20" a="1"/>
  <c r="P1576" i="20" s="1"/>
  <c r="P1577" i="20" a="1"/>
  <c r="P1577" i="20" s="1"/>
  <c r="P1578" i="20" a="1"/>
  <c r="P1578" i="20"/>
  <c r="P1579" i="20" a="1"/>
  <c r="P1579" i="20" s="1"/>
  <c r="P1580" i="20" a="1"/>
  <c r="P1580" i="20"/>
  <c r="P1581" i="20" a="1"/>
  <c r="P1581" i="20" s="1"/>
  <c r="P1582" i="20" a="1"/>
  <c r="P1582" i="20" s="1"/>
  <c r="P1583" i="20" a="1"/>
  <c r="P1583" i="20" s="1"/>
  <c r="P1584" i="20" a="1"/>
  <c r="P1584" i="20" s="1"/>
  <c r="P1585" i="20" a="1"/>
  <c r="P1585" i="20" s="1"/>
  <c r="P1586" i="20" a="1"/>
  <c r="P1586" i="20" s="1"/>
  <c r="P1587" i="20" a="1"/>
  <c r="P1587" i="20" s="1"/>
  <c r="P1588" i="20" a="1"/>
  <c r="P1588" i="20" s="1"/>
  <c r="P1589" i="20" a="1"/>
  <c r="P1589" i="20" s="1"/>
  <c r="P1590" i="20" a="1"/>
  <c r="P1590" i="20" s="1"/>
  <c r="P1591" i="20" a="1"/>
  <c r="P1591" i="20" s="1"/>
  <c r="P1592" i="20" a="1"/>
  <c r="P1592" i="20" s="1"/>
  <c r="P1593" i="20" a="1"/>
  <c r="P1593" i="20" s="1"/>
  <c r="P1594" i="20" a="1"/>
  <c r="P1594" i="20" s="1"/>
  <c r="P1595" i="20" a="1"/>
  <c r="P1595" i="20" s="1"/>
  <c r="P1596" i="20" a="1"/>
  <c r="P1596" i="20" s="1"/>
  <c r="P1597" i="20" a="1"/>
  <c r="P1597" i="20" s="1"/>
  <c r="P1598" i="20" a="1"/>
  <c r="P1598" i="20"/>
  <c r="P1599" i="20" a="1"/>
  <c r="P1599" i="20" s="1"/>
  <c r="P1600" i="20" a="1"/>
  <c r="P1600" i="20" s="1"/>
  <c r="P1601" i="20" a="1"/>
  <c r="P1601" i="20"/>
  <c r="P1602" i="20" a="1"/>
  <c r="P1602" i="20" s="1"/>
  <c r="P1603" i="20" a="1"/>
  <c r="P1603" i="20" s="1"/>
  <c r="P1604" i="20" a="1"/>
  <c r="P1604" i="20" s="1"/>
  <c r="P1605" i="20" a="1"/>
  <c r="P1605" i="20" s="1"/>
  <c r="P1606" i="20" a="1"/>
  <c r="P1606" i="20" s="1"/>
  <c r="P1607" i="20" a="1"/>
  <c r="P1607" i="20" s="1"/>
  <c r="P1608" i="20" a="1"/>
  <c r="P1608" i="20" s="1"/>
  <c r="P1609" i="20" a="1"/>
  <c r="P1609" i="20" s="1"/>
  <c r="P1610" i="20" a="1"/>
  <c r="P1610" i="20" s="1"/>
  <c r="P1611" i="20" a="1"/>
  <c r="P1611" i="20" s="1"/>
  <c r="P1612" i="20" a="1"/>
  <c r="P1612" i="20" s="1"/>
  <c r="P1613" i="20" a="1"/>
  <c r="P1613" i="20" s="1"/>
  <c r="P1614" i="20" a="1"/>
  <c r="P1614" i="20" s="1"/>
  <c r="P1615" i="20" a="1"/>
  <c r="P1615" i="20" s="1"/>
  <c r="P1616" i="20" a="1"/>
  <c r="P1616" i="20" s="1"/>
  <c r="P1617" i="20" a="1"/>
  <c r="P1617" i="20" s="1"/>
  <c r="P1618" i="20" a="1"/>
  <c r="P1618" i="20" s="1"/>
  <c r="P1619" i="20" a="1"/>
  <c r="P1619" i="20" s="1"/>
  <c r="P1620" i="20" a="1"/>
  <c r="P1620" i="20" s="1"/>
  <c r="P1621" i="20" a="1"/>
  <c r="P1621" i="20"/>
  <c r="P1622" i="20" a="1"/>
  <c r="P1622" i="20" s="1"/>
  <c r="P1623" i="20" a="1"/>
  <c r="P1623" i="20" s="1"/>
  <c r="P1624" i="20" a="1"/>
  <c r="P1624" i="20"/>
  <c r="P1625" i="20" a="1"/>
  <c r="P1625" i="20" s="1"/>
  <c r="P1626" i="20" a="1"/>
  <c r="P1626" i="20" s="1"/>
  <c r="P1627" i="20" a="1"/>
  <c r="P1627" i="20" s="1"/>
  <c r="P1628" i="20" a="1"/>
  <c r="P1628" i="20" s="1"/>
  <c r="P1629" i="20" a="1"/>
  <c r="P1629" i="20" s="1"/>
  <c r="P1630" i="20" a="1"/>
  <c r="P1630" i="20" s="1"/>
  <c r="P1631" i="20" a="1"/>
  <c r="P1631" i="20" s="1"/>
  <c r="P1632" i="20" a="1"/>
  <c r="P1632" i="20" s="1"/>
  <c r="P1633" i="20" a="1"/>
  <c r="P1633" i="20" s="1"/>
  <c r="P1634" i="20" a="1"/>
  <c r="P1634" i="20" s="1"/>
  <c r="P1635" i="20" a="1"/>
  <c r="P1635" i="20" s="1"/>
  <c r="P1636" i="20" a="1"/>
  <c r="P1636" i="20" s="1"/>
  <c r="P1637" i="20" a="1"/>
  <c r="P1637" i="20" s="1"/>
  <c r="P1638" i="20" a="1"/>
  <c r="P1638" i="20" s="1"/>
  <c r="P1639" i="20" a="1"/>
  <c r="P1639" i="20" s="1"/>
  <c r="P1640" i="20" a="1"/>
  <c r="P1640" i="20" s="1"/>
  <c r="P1641" i="20" a="1"/>
  <c r="P1641" i="20" s="1"/>
  <c r="P1642" i="20" a="1"/>
  <c r="P1642" i="20"/>
  <c r="P1643" i="20" a="1"/>
  <c r="P1643" i="20" s="1"/>
  <c r="P1644" i="20" a="1"/>
  <c r="P1644" i="20"/>
  <c r="P1645" i="20" a="1"/>
  <c r="P1645" i="20" s="1"/>
  <c r="P1646" i="20" a="1"/>
  <c r="P1646" i="20" s="1"/>
  <c r="P1647" i="20" a="1"/>
  <c r="P1647" i="20" s="1"/>
  <c r="P1648" i="20" a="1"/>
  <c r="P1648" i="20" s="1"/>
  <c r="P1649" i="20" a="1"/>
  <c r="P1649" i="20" s="1"/>
  <c r="P1650" i="20" a="1"/>
  <c r="P1650" i="20" s="1"/>
  <c r="P1651" i="20" a="1"/>
  <c r="P1651" i="20" s="1"/>
  <c r="P1652" i="20" a="1"/>
  <c r="P1652" i="20" s="1"/>
  <c r="P1653" i="20" a="1"/>
  <c r="P1653" i="20" s="1"/>
  <c r="P1654" i="20" a="1"/>
  <c r="P1654" i="20" s="1"/>
  <c r="P1655" i="20" a="1"/>
  <c r="P1655" i="20" s="1"/>
  <c r="P1656" i="20" a="1"/>
  <c r="P1656" i="20" s="1"/>
  <c r="P1657" i="20" a="1"/>
  <c r="P1657" i="20" s="1"/>
  <c r="P1658" i="20" a="1"/>
  <c r="P1658" i="20" s="1"/>
  <c r="P1659" i="20" a="1"/>
  <c r="P1659" i="20" s="1"/>
  <c r="P1660" i="20" a="1"/>
  <c r="P1660" i="20" s="1"/>
  <c r="P1661" i="20" a="1"/>
  <c r="P1661" i="20" s="1"/>
  <c r="P1662" i="20" a="1"/>
  <c r="P1662" i="20"/>
  <c r="P1663" i="20" a="1"/>
  <c r="P1663" i="20" s="1"/>
  <c r="P1664" i="20" a="1"/>
  <c r="P1664" i="20" s="1"/>
  <c r="P1665" i="20" a="1"/>
  <c r="P1665" i="20"/>
  <c r="P1666" i="20" a="1"/>
  <c r="P1666" i="20" s="1"/>
  <c r="P1667" i="20" a="1"/>
  <c r="P1667" i="20" s="1"/>
  <c r="P1668" i="20" a="1"/>
  <c r="P1668" i="20" s="1"/>
  <c r="P1669" i="20" a="1"/>
  <c r="P1669" i="20" s="1"/>
  <c r="P1670" i="20" a="1"/>
  <c r="P1670" i="20" s="1"/>
  <c r="P1671" i="20" a="1"/>
  <c r="P1671" i="20" s="1"/>
  <c r="P1672" i="20" a="1"/>
  <c r="P1672" i="20" s="1"/>
  <c r="P1673" i="20" a="1"/>
  <c r="P1673" i="20" s="1"/>
  <c r="P1674" i="20" a="1"/>
  <c r="P1674" i="20" s="1"/>
  <c r="P1675" i="20" a="1"/>
  <c r="P1675" i="20" s="1"/>
  <c r="P1676" i="20" a="1"/>
  <c r="P1676" i="20" s="1"/>
  <c r="P1677" i="20" a="1"/>
  <c r="P1677" i="20" s="1"/>
  <c r="P1678" i="20" a="1"/>
  <c r="P1678" i="20" s="1"/>
  <c r="P1679" i="20" a="1"/>
  <c r="P1679" i="20" s="1"/>
  <c r="P1680" i="20" a="1"/>
  <c r="P1680" i="20" s="1"/>
  <c r="P1681" i="20" a="1"/>
  <c r="P1681" i="20" s="1"/>
  <c r="P1682" i="20" a="1"/>
  <c r="P1682" i="20" s="1"/>
  <c r="P1683" i="20" a="1"/>
  <c r="P1683" i="20" s="1"/>
  <c r="P1684" i="20" a="1"/>
  <c r="P1684" i="20" s="1"/>
  <c r="P1685" i="20" a="1"/>
  <c r="P1685" i="20"/>
  <c r="P1686" i="20" a="1"/>
  <c r="P1686" i="20" s="1"/>
  <c r="P1687" i="20" a="1"/>
  <c r="P1687" i="20" s="1"/>
  <c r="P1688" i="20" a="1"/>
  <c r="P1688" i="20"/>
  <c r="P1689" i="20" a="1"/>
  <c r="P1689" i="20" s="1"/>
  <c r="P1690" i="20" a="1"/>
  <c r="P1690" i="20" s="1"/>
  <c r="P1691" i="20" a="1"/>
  <c r="P1691" i="20" s="1"/>
  <c r="P1692" i="20" a="1"/>
  <c r="P1692" i="20" s="1"/>
  <c r="P1693" i="20" a="1"/>
  <c r="P1693" i="20" s="1"/>
  <c r="P1694" i="20" a="1"/>
  <c r="P1694" i="20" s="1"/>
  <c r="P1695" i="20" a="1"/>
  <c r="P1695" i="20" s="1"/>
  <c r="P1696" i="20" a="1"/>
  <c r="P1696" i="20" s="1"/>
  <c r="P1697" i="20" a="1"/>
  <c r="P1697" i="20" s="1"/>
  <c r="P1698" i="20" a="1"/>
  <c r="P1698" i="20" s="1"/>
  <c r="P1699" i="20" a="1"/>
  <c r="P1699" i="20" s="1"/>
  <c r="P1700" i="20" a="1"/>
  <c r="P1700" i="20" s="1"/>
  <c r="P1701" i="20" a="1"/>
  <c r="P1701" i="20" s="1"/>
  <c r="P1702" i="20" a="1"/>
  <c r="P1702" i="20" s="1"/>
  <c r="P1703" i="20" a="1"/>
  <c r="P1703" i="20" s="1"/>
  <c r="P1704" i="20" a="1"/>
  <c r="P1704" i="20" s="1"/>
  <c r="P1705" i="20" a="1"/>
  <c r="P1705" i="20" s="1"/>
  <c r="P1706" i="20" a="1"/>
  <c r="P1706" i="20"/>
  <c r="P1707" i="20" a="1"/>
  <c r="P1707" i="20" s="1"/>
  <c r="P1708" i="20" a="1"/>
  <c r="P1708" i="20"/>
  <c r="P1709" i="20" a="1"/>
  <c r="P1709" i="20" s="1"/>
  <c r="P1710" i="20" a="1"/>
  <c r="P1710" i="20" s="1"/>
  <c r="P1711" i="20" a="1"/>
  <c r="P1711" i="20" s="1"/>
  <c r="P1712" i="20" a="1"/>
  <c r="P1712" i="20" s="1"/>
  <c r="P1713" i="20" a="1"/>
  <c r="P1713" i="20" s="1"/>
  <c r="P1714" i="20" a="1"/>
  <c r="P1714" i="20" s="1"/>
  <c r="P1715" i="20" a="1"/>
  <c r="P1715" i="20" s="1"/>
  <c r="P1716" i="20" a="1"/>
  <c r="P1716" i="20" s="1"/>
  <c r="P1717" i="20" a="1"/>
  <c r="P1717" i="20" s="1"/>
  <c r="P1718" i="20" a="1"/>
  <c r="P1718" i="20" s="1"/>
  <c r="P1719" i="20" a="1"/>
  <c r="P1719" i="20" s="1"/>
  <c r="P1720" i="20" a="1"/>
  <c r="P1720" i="20" s="1"/>
  <c r="P1721" i="20" a="1"/>
  <c r="P1721" i="20" s="1"/>
  <c r="P1722" i="20" a="1"/>
  <c r="P1722" i="20" s="1"/>
  <c r="P1723" i="20" a="1"/>
  <c r="P1723" i="20" s="1"/>
  <c r="P1724" i="20" a="1"/>
  <c r="P1724" i="20" s="1"/>
  <c r="P1725" i="20" a="1"/>
  <c r="P1725" i="20" s="1"/>
  <c r="P1726" i="20" a="1"/>
  <c r="P1726" i="20"/>
  <c r="P1727" i="20" a="1"/>
  <c r="P1727" i="20" s="1"/>
  <c r="P1728" i="20" a="1"/>
  <c r="P1728" i="20" s="1"/>
  <c r="P1729" i="20" a="1"/>
  <c r="P1729" i="20"/>
  <c r="P1730" i="20" a="1"/>
  <c r="P1730" i="20" s="1"/>
  <c r="P1731" i="20" a="1"/>
  <c r="P1731" i="20" s="1"/>
  <c r="P1732" i="20" a="1"/>
  <c r="P1732" i="20" s="1"/>
  <c r="P1733" i="20" a="1"/>
  <c r="P1733" i="20" s="1"/>
  <c r="P1734" i="20" a="1"/>
  <c r="P1734" i="20" s="1"/>
  <c r="P1735" i="20" a="1"/>
  <c r="P1735" i="20" s="1"/>
  <c r="P1736" i="20" a="1"/>
  <c r="P1736" i="20" s="1"/>
  <c r="P1737" i="20" a="1"/>
  <c r="P1737" i="20" s="1"/>
  <c r="P1738" i="20" a="1"/>
  <c r="P1738" i="20" s="1"/>
  <c r="P1739" i="20" a="1"/>
  <c r="P1739" i="20" s="1"/>
  <c r="P1740" i="20" a="1"/>
  <c r="P1740" i="20" s="1"/>
  <c r="P1741" i="20" a="1"/>
  <c r="P1741" i="20" s="1"/>
  <c r="P1742" i="20" a="1"/>
  <c r="P1742" i="20" s="1"/>
  <c r="P1743" i="20" a="1"/>
  <c r="P1743" i="20" s="1"/>
  <c r="P1744" i="20" a="1"/>
  <c r="P1744" i="20" s="1"/>
  <c r="P1745" i="20" a="1"/>
  <c r="P1745" i="20" s="1"/>
  <c r="P1746" i="20" a="1"/>
  <c r="P1746" i="20" s="1"/>
  <c r="P1747" i="20" a="1"/>
  <c r="P1747" i="20" s="1"/>
  <c r="P1748" i="20" a="1"/>
  <c r="P1748" i="20" s="1"/>
  <c r="P1749" i="20" a="1"/>
  <c r="P1749" i="20"/>
  <c r="P1750" i="20" a="1"/>
  <c r="P1750" i="20" s="1"/>
  <c r="P1751" i="20" a="1"/>
  <c r="P1751" i="20" s="1"/>
  <c r="P1752" i="20" a="1"/>
  <c r="P1752" i="20"/>
  <c r="P1753" i="20" a="1"/>
  <c r="P1753" i="20" s="1"/>
  <c r="P1754" i="20" a="1"/>
  <c r="P1754" i="20" s="1"/>
  <c r="P1755" i="20" a="1"/>
  <c r="P1755" i="20" s="1"/>
  <c r="P1756" i="20" a="1"/>
  <c r="P1756" i="20" s="1"/>
  <c r="P1757" i="20" a="1"/>
  <c r="P1757" i="20" s="1"/>
  <c r="P1758" i="20" a="1"/>
  <c r="P1758" i="20" s="1"/>
  <c r="P1759" i="20" a="1"/>
  <c r="P1759" i="20" s="1"/>
  <c r="P1760" i="20" a="1"/>
  <c r="P1760" i="20" s="1"/>
  <c r="P1761" i="20" a="1"/>
  <c r="P1761" i="20" s="1"/>
  <c r="P1762" i="20" a="1"/>
  <c r="P1762" i="20" s="1"/>
  <c r="P1763" i="20" a="1"/>
  <c r="P1763" i="20" s="1"/>
  <c r="P1764" i="20" a="1"/>
  <c r="P1764" i="20" s="1"/>
  <c r="P1765" i="20" a="1"/>
  <c r="P1765" i="20" s="1"/>
  <c r="P1766" i="20" a="1"/>
  <c r="P1766" i="20" s="1"/>
  <c r="P1767" i="20" a="1"/>
  <c r="P1767" i="20" s="1"/>
  <c r="P1768" i="20" a="1"/>
  <c r="P1768" i="20" s="1"/>
  <c r="P1769" i="20" a="1"/>
  <c r="P1769" i="20" s="1"/>
  <c r="P1770" i="20" a="1"/>
  <c r="P1770" i="20"/>
  <c r="P1771" i="20" a="1"/>
  <c r="P1771" i="20" s="1"/>
  <c r="P1772" i="20" a="1"/>
  <c r="P1772" i="20"/>
  <c r="P1773" i="20" a="1"/>
  <c r="P1773" i="20" s="1"/>
  <c r="P1774" i="20" a="1"/>
  <c r="P1774" i="20" s="1"/>
  <c r="P1775" i="20" a="1"/>
  <c r="P1775" i="20" s="1"/>
  <c r="P1776" i="20" a="1"/>
  <c r="P1776" i="20" s="1"/>
  <c r="P1777" i="20" a="1"/>
  <c r="P1777" i="20" s="1"/>
  <c r="P1778" i="20" a="1"/>
  <c r="P1778" i="20" s="1"/>
  <c r="P1779" i="20" a="1"/>
  <c r="P1779" i="20" s="1"/>
  <c r="P1780" i="20" a="1"/>
  <c r="P1780" i="20" s="1"/>
  <c r="P1781" i="20" a="1"/>
  <c r="P1781" i="20" s="1"/>
  <c r="P1782" i="20" a="1"/>
  <c r="P1782" i="20" s="1"/>
  <c r="P1783" i="20" a="1"/>
  <c r="P1783" i="20" s="1"/>
  <c r="P1784" i="20" a="1"/>
  <c r="P1784" i="20" s="1"/>
  <c r="P1785" i="20" a="1"/>
  <c r="P1785" i="20" s="1"/>
  <c r="P1786" i="20" a="1"/>
  <c r="P1786" i="20" s="1"/>
  <c r="P1787" i="20" a="1"/>
  <c r="P1787" i="20" s="1"/>
  <c r="P1788" i="20" a="1"/>
  <c r="P1788" i="20" s="1"/>
  <c r="P1789" i="20" a="1"/>
  <c r="P1789" i="20" s="1"/>
  <c r="P1790" i="20" a="1"/>
  <c r="P1790" i="20"/>
  <c r="P1791" i="20" a="1"/>
  <c r="P1791" i="20" s="1"/>
  <c r="P1792" i="20" a="1"/>
  <c r="P1792" i="20" s="1"/>
  <c r="P1793" i="20" a="1"/>
  <c r="P1793" i="20"/>
  <c r="P1794" i="20" a="1"/>
  <c r="P1794" i="20" s="1"/>
  <c r="P1795" i="20" a="1"/>
  <c r="P1795" i="20" s="1"/>
  <c r="P1796" i="20" a="1"/>
  <c r="P1796" i="20" s="1"/>
  <c r="P1797" i="20" a="1"/>
  <c r="P1797" i="20" s="1"/>
  <c r="P1798" i="20" a="1"/>
  <c r="P1798" i="20" s="1"/>
  <c r="P1799" i="20" a="1"/>
  <c r="P1799" i="20" s="1"/>
  <c r="P1800" i="20" a="1"/>
  <c r="P1800" i="20" s="1"/>
  <c r="P1801" i="20" a="1"/>
  <c r="P1801" i="20" s="1"/>
  <c r="P1802" i="20" a="1"/>
  <c r="P1802" i="20" s="1"/>
  <c r="P1803" i="20" a="1"/>
  <c r="P1803" i="20" s="1"/>
  <c r="P1804" i="20" a="1"/>
  <c r="P1804" i="20" s="1"/>
  <c r="P1805" i="20" a="1"/>
  <c r="P1805" i="20" s="1"/>
  <c r="P1806" i="20" a="1"/>
  <c r="P1806" i="20" s="1"/>
  <c r="P1807" i="20" a="1"/>
  <c r="P1807" i="20" s="1"/>
  <c r="P1808" i="20" a="1"/>
  <c r="P1808" i="20" s="1"/>
  <c r="P1809" i="20" a="1"/>
  <c r="P1809" i="20" s="1"/>
  <c r="P1810" i="20" a="1"/>
  <c r="P1810" i="20" s="1"/>
  <c r="P1811" i="20" a="1"/>
  <c r="P1811" i="20" s="1"/>
  <c r="P1812" i="20" a="1"/>
  <c r="P1812" i="20" s="1"/>
  <c r="P1813" i="20" a="1"/>
  <c r="P1813" i="20"/>
  <c r="P1814" i="20" a="1"/>
  <c r="P1814" i="20" s="1"/>
  <c r="P1815" i="20" a="1"/>
  <c r="P1815" i="20" s="1"/>
  <c r="P1816" i="20" a="1"/>
  <c r="P1816" i="20"/>
  <c r="P1817" i="20" a="1"/>
  <c r="P1817" i="20" s="1"/>
  <c r="P1818" i="20" a="1"/>
  <c r="P1818" i="20" s="1"/>
  <c r="P1819" i="20" a="1"/>
  <c r="P1819" i="20" s="1"/>
  <c r="P1820" i="20" a="1"/>
  <c r="P1820" i="20" s="1"/>
  <c r="P1821" i="20" a="1"/>
  <c r="P1821" i="20" s="1"/>
  <c r="P1822" i="20" a="1"/>
  <c r="P1822" i="20" s="1"/>
  <c r="P1823" i="20" a="1"/>
  <c r="P1823" i="20" s="1"/>
  <c r="P1824" i="20" a="1"/>
  <c r="P1824" i="20" s="1"/>
  <c r="P1825" i="20" a="1"/>
  <c r="P1825" i="20" s="1"/>
  <c r="P1826" i="20" a="1"/>
  <c r="P1826" i="20" s="1"/>
  <c r="P1827" i="20" a="1"/>
  <c r="P1827" i="20" s="1"/>
  <c r="P1828" i="20" a="1"/>
  <c r="P1828" i="20" s="1"/>
  <c r="P1829" i="20" a="1"/>
  <c r="P1829" i="20" s="1"/>
  <c r="P1830" i="20" a="1"/>
  <c r="P1830" i="20" s="1"/>
  <c r="P1831" i="20" a="1"/>
  <c r="P1831" i="20" s="1"/>
  <c r="P1832" i="20" a="1"/>
  <c r="P1832" i="20" s="1"/>
  <c r="P1833" i="20" a="1"/>
  <c r="P1833" i="20" s="1"/>
  <c r="P1834" i="20" a="1"/>
  <c r="P1834" i="20" s="1"/>
  <c r="P1835" i="20" a="1"/>
  <c r="P1835" i="20" s="1"/>
  <c r="P1836" i="20" a="1"/>
  <c r="P1836" i="20"/>
  <c r="P1837" i="20" a="1"/>
  <c r="P1837" i="20" s="1"/>
  <c r="P1838" i="20" a="1"/>
  <c r="P1838" i="20" s="1"/>
  <c r="P1839" i="20" a="1"/>
  <c r="P1839" i="20" s="1"/>
  <c r="P1840" i="20" a="1"/>
  <c r="P1840" i="20" s="1"/>
  <c r="P1841" i="20" a="1"/>
  <c r="P1841" i="20" s="1"/>
  <c r="P1842" i="20" a="1"/>
  <c r="P1842" i="20" s="1"/>
  <c r="P1843" i="20" a="1"/>
  <c r="P1843" i="20" s="1"/>
  <c r="P1844" i="20" a="1"/>
  <c r="P1844" i="20" s="1"/>
  <c r="P1845" i="20" a="1"/>
  <c r="P1845" i="20"/>
  <c r="P1846" i="20" a="1"/>
  <c r="P1846" i="20" s="1"/>
  <c r="P1847" i="20" a="1"/>
  <c r="P1847" i="20" s="1"/>
  <c r="P1848" i="20" a="1"/>
  <c r="P1848" i="20"/>
  <c r="P1849" i="20" a="1"/>
  <c r="P1849" i="20" s="1"/>
  <c r="P1850" i="20" a="1"/>
  <c r="P1850" i="20" s="1"/>
  <c r="P1851" i="20" a="1"/>
  <c r="P1851" i="20" s="1"/>
  <c r="P1852" i="20" a="1"/>
  <c r="P1852" i="20" s="1"/>
  <c r="P1853" i="20" a="1"/>
  <c r="P1853" i="20" s="1"/>
  <c r="P1854" i="20" a="1"/>
  <c r="P1854" i="20"/>
  <c r="P1855" i="20" a="1"/>
  <c r="P1855" i="20" s="1"/>
  <c r="P1856" i="20" a="1"/>
  <c r="P1856" i="20" s="1"/>
  <c r="P1857" i="20" a="1"/>
  <c r="P1857" i="20"/>
  <c r="P1858" i="20" a="1"/>
  <c r="P1858" i="20" s="1"/>
  <c r="P1859" i="20" a="1"/>
  <c r="P1859" i="20" s="1"/>
  <c r="P1860" i="20" a="1"/>
  <c r="P1860" i="20" s="1"/>
  <c r="P1861" i="20" a="1"/>
  <c r="P1861" i="20" s="1"/>
  <c r="P1862" i="20" a="1"/>
  <c r="P1862" i="20" s="1"/>
  <c r="P1863" i="20" a="1"/>
  <c r="P1863" i="20" s="1"/>
  <c r="P1864" i="20" a="1"/>
  <c r="P1864" i="20"/>
  <c r="P1865" i="20" a="1"/>
  <c r="P1865" i="20" s="1"/>
  <c r="P1866" i="20" a="1"/>
  <c r="P1866" i="20" s="1"/>
  <c r="P1867" i="20" a="1"/>
  <c r="P1867" i="20" s="1"/>
  <c r="P1868" i="20" a="1"/>
  <c r="P1868" i="20" s="1"/>
  <c r="P1869" i="20" a="1"/>
  <c r="P1869" i="20" s="1"/>
  <c r="P1870" i="20" a="1"/>
  <c r="P1870" i="20" s="1"/>
  <c r="P1871" i="20" a="1"/>
  <c r="P1871" i="20" s="1"/>
  <c r="P1872" i="20" a="1"/>
  <c r="P1872" i="20" s="1"/>
  <c r="P1873" i="20" a="1"/>
  <c r="P1873" i="20"/>
  <c r="P1874" i="20" a="1"/>
  <c r="P1874" i="20" s="1"/>
  <c r="P1875" i="20" a="1"/>
  <c r="P1875" i="20" s="1"/>
  <c r="P1876" i="20" a="1"/>
  <c r="P1876" i="20" s="1"/>
  <c r="P1877" i="20" a="1"/>
  <c r="P1877" i="20"/>
  <c r="P1878" i="20" a="1"/>
  <c r="P1878" i="20" s="1"/>
  <c r="P1879" i="20" a="1"/>
  <c r="P1879" i="20" s="1"/>
  <c r="P1880" i="20" a="1"/>
  <c r="P1880" i="20"/>
  <c r="P1881" i="20" a="1"/>
  <c r="P1881" i="20" s="1"/>
  <c r="P1882" i="20" a="1"/>
  <c r="P1882" i="20"/>
  <c r="P1883" i="20" a="1"/>
  <c r="P1883" i="20" s="1"/>
  <c r="P1884" i="20" a="1"/>
  <c r="P1884" i="20" s="1"/>
  <c r="P1885" i="20" a="1"/>
  <c r="P1885" i="20" s="1"/>
  <c r="P1886" i="20" a="1"/>
  <c r="P1886" i="20"/>
  <c r="P1887" i="20" a="1"/>
  <c r="P1887" i="20" s="1"/>
  <c r="P1888" i="20" a="1"/>
  <c r="P1888" i="20" s="1"/>
  <c r="P1889" i="20" a="1"/>
  <c r="P1889" i="20"/>
  <c r="P1890" i="20" a="1"/>
  <c r="P1890" i="20" s="1"/>
  <c r="P1891" i="20" a="1"/>
  <c r="P1891" i="20" s="1"/>
  <c r="P1892" i="20" a="1"/>
  <c r="P1892" i="20" s="1"/>
  <c r="P1893" i="20" a="1"/>
  <c r="P1893" i="20" s="1"/>
  <c r="P1894" i="20" a="1"/>
  <c r="P1894" i="20" s="1"/>
  <c r="P1895" i="20" a="1"/>
  <c r="P1895" i="20" s="1"/>
  <c r="P1896" i="20" a="1"/>
  <c r="P1896" i="20"/>
  <c r="P1897" i="20" a="1"/>
  <c r="P1897" i="20" s="1"/>
  <c r="P1898" i="20" a="1"/>
  <c r="P1898" i="20"/>
  <c r="P1899" i="20" a="1"/>
  <c r="P1899" i="20" s="1"/>
  <c r="P1900" i="20" a="1"/>
  <c r="P1900" i="20" s="1"/>
  <c r="P1901" i="20" a="1"/>
  <c r="P1901" i="20" s="1"/>
  <c r="P1902" i="20" a="1"/>
  <c r="P1902" i="20" s="1"/>
  <c r="P1903" i="20" a="1"/>
  <c r="P1903" i="20" s="1"/>
  <c r="P1904" i="20" a="1"/>
  <c r="P1904" i="20" s="1"/>
  <c r="P1905" i="20" a="1"/>
  <c r="P1905" i="20"/>
  <c r="P1906" i="20" a="1"/>
  <c r="P1906" i="20" s="1"/>
  <c r="P1907" i="20" a="1"/>
  <c r="P1907" i="20" s="1"/>
  <c r="P1908" i="20" a="1"/>
  <c r="P1908" i="20" s="1"/>
  <c r="P1909" i="20" a="1"/>
  <c r="P1909" i="20" s="1"/>
  <c r="P1910" i="20" a="1"/>
  <c r="P1910" i="20" s="1"/>
  <c r="P1911" i="20" a="1"/>
  <c r="P1911" i="20" s="1"/>
  <c r="P1912" i="20" a="1"/>
  <c r="P1912" i="20" s="1"/>
  <c r="P1913" i="20" a="1"/>
  <c r="P1913" i="20" s="1"/>
  <c r="P1914" i="20" a="1"/>
  <c r="P1914" i="20"/>
  <c r="P1915" i="20" a="1"/>
  <c r="P1915" i="20" s="1"/>
  <c r="P1916" i="20" a="1"/>
  <c r="P1916" i="20" s="1"/>
  <c r="P1917" i="20" a="1"/>
  <c r="P1917" i="20" s="1"/>
  <c r="P1918" i="20" a="1"/>
  <c r="P1918" i="20" s="1"/>
  <c r="P1919" i="20" a="1"/>
  <c r="P1919" i="20" s="1"/>
  <c r="P1920" i="20" a="1"/>
  <c r="P1920" i="20" s="1"/>
  <c r="P1921" i="20" a="1"/>
  <c r="P1921" i="20" s="1"/>
  <c r="P1922" i="20" a="1"/>
  <c r="P1922" i="20" s="1"/>
  <c r="P1923" i="20" a="1"/>
  <c r="P1923" i="20" s="1"/>
  <c r="P1924" i="20" a="1"/>
  <c r="P1924" i="20" s="1"/>
  <c r="P1925" i="20" a="1"/>
  <c r="P1925" i="20" s="1"/>
  <c r="P1926" i="20" a="1"/>
  <c r="P1926" i="20" s="1"/>
  <c r="P1927" i="20" a="1"/>
  <c r="P1927" i="20" s="1"/>
  <c r="P1928" i="20" a="1"/>
  <c r="P1928" i="20" s="1"/>
  <c r="P1929" i="20" a="1"/>
  <c r="P1929" i="20" s="1"/>
  <c r="P1930" i="20" a="1"/>
  <c r="P1930" i="20"/>
  <c r="P1931" i="20" a="1"/>
  <c r="P1931" i="20" s="1"/>
  <c r="P1932" i="20" a="1"/>
  <c r="P1932" i="20"/>
  <c r="P1933" i="20" a="1"/>
  <c r="P1933" i="20" s="1"/>
  <c r="P1934" i="20" a="1"/>
  <c r="P1934" i="20" s="1"/>
  <c r="P1935" i="20" a="1"/>
  <c r="P1935" i="20" s="1"/>
  <c r="P1936" i="20" a="1"/>
  <c r="P1936" i="20" s="1"/>
  <c r="P1937" i="20" a="1"/>
  <c r="P1937" i="20" s="1"/>
  <c r="P1938" i="20" a="1"/>
  <c r="P1938" i="20" s="1"/>
  <c r="P1939" i="20" a="1"/>
  <c r="P1939" i="20" s="1"/>
  <c r="P1940" i="20" a="1"/>
  <c r="P1940" i="20" s="1"/>
  <c r="P1941" i="20" a="1"/>
  <c r="P1941" i="20" s="1"/>
  <c r="P1942" i="20" a="1"/>
  <c r="P1942" i="20" s="1"/>
  <c r="P1943" i="20" a="1"/>
  <c r="P1943" i="20" s="1"/>
  <c r="P1944" i="20" a="1"/>
  <c r="P1944" i="20" s="1"/>
  <c r="P1945" i="20" a="1"/>
  <c r="P1945" i="20" s="1"/>
  <c r="P1946" i="20" a="1"/>
  <c r="P1946" i="20" s="1"/>
  <c r="P1947" i="20" a="1"/>
  <c r="P1947" i="20" s="1"/>
  <c r="P1948" i="20" a="1"/>
  <c r="P1948" i="20" s="1"/>
  <c r="P1949" i="20" a="1"/>
  <c r="P1949" i="20" s="1"/>
  <c r="P1950" i="20" a="1"/>
  <c r="P1950" i="20" s="1"/>
  <c r="P1951" i="20" a="1"/>
  <c r="P1951" i="20" s="1"/>
  <c r="P1952" i="20" a="1"/>
  <c r="P1952" i="20" s="1"/>
  <c r="P1953" i="20" a="1"/>
  <c r="P1953" i="20" s="1"/>
  <c r="P1954" i="20" a="1"/>
  <c r="P1954" i="20" s="1"/>
  <c r="P1955" i="20" a="1"/>
  <c r="P1955" i="20" s="1"/>
  <c r="P1956" i="20" a="1"/>
  <c r="P1956" i="20" s="1"/>
  <c r="P1957" i="20" a="1"/>
  <c r="P1957" i="20" s="1"/>
  <c r="P1958" i="20" a="1"/>
  <c r="P1958" i="20" s="1"/>
  <c r="P1959" i="20" a="1"/>
  <c r="P1959" i="20" s="1"/>
  <c r="P1960" i="20" a="1"/>
  <c r="P1960" i="20" s="1"/>
  <c r="P1961" i="20" a="1"/>
  <c r="P1961" i="20" s="1"/>
  <c r="P1962" i="20" a="1"/>
  <c r="P1962" i="20" s="1"/>
  <c r="P1963" i="20" a="1"/>
  <c r="P1963" i="20" s="1"/>
  <c r="P1964" i="20" a="1"/>
  <c r="P1964" i="20"/>
  <c r="P1965" i="20" a="1"/>
  <c r="P1965" i="20" s="1"/>
  <c r="P1966" i="20" a="1"/>
  <c r="P1966" i="20" s="1"/>
  <c r="P1967" i="20" a="1"/>
  <c r="P1967" i="20" s="1"/>
  <c r="P1968" i="20" a="1"/>
  <c r="P1968" i="20" s="1"/>
  <c r="P1969" i="20" a="1"/>
  <c r="P1969" i="20" s="1"/>
  <c r="P1970" i="20" a="1"/>
  <c r="P1970" i="20" s="1"/>
  <c r="P1971" i="20" a="1"/>
  <c r="P1971" i="20" s="1"/>
  <c r="P1972" i="20" a="1"/>
  <c r="P1972" i="20" s="1"/>
  <c r="P1973" i="20" a="1"/>
  <c r="P1973" i="20"/>
  <c r="P1974" i="20" a="1"/>
  <c r="P1974" i="20" s="1"/>
  <c r="P1975" i="20" a="1"/>
  <c r="P1975" i="20" s="1"/>
  <c r="P1976" i="20" a="1"/>
  <c r="P1976" i="20"/>
  <c r="P1977" i="20" a="1"/>
  <c r="P1977" i="20" s="1"/>
  <c r="P1978" i="20" a="1"/>
  <c r="P1978" i="20" s="1"/>
  <c r="P1979" i="20" a="1"/>
  <c r="P1979" i="20" s="1"/>
  <c r="P1980" i="20" a="1"/>
  <c r="P1980" i="20" s="1"/>
  <c r="P1981" i="20" a="1"/>
  <c r="P1981" i="20" s="1"/>
  <c r="P1982" i="20" a="1"/>
  <c r="P1982" i="20"/>
  <c r="P1983" i="20" a="1"/>
  <c r="P1983" i="20" s="1"/>
  <c r="P1984" i="20" a="1"/>
  <c r="P1984" i="20" s="1"/>
  <c r="P1985" i="20" a="1"/>
  <c r="P1985" i="20"/>
  <c r="P1986" i="20" a="1"/>
  <c r="P1986" i="20" s="1"/>
  <c r="P1987" i="20" a="1"/>
  <c r="P1987" i="20" s="1"/>
  <c r="P1988" i="20" a="1"/>
  <c r="P1988" i="20" s="1"/>
  <c r="P1989" i="20" a="1"/>
  <c r="P1989" i="20" s="1"/>
  <c r="P1990" i="20" a="1"/>
  <c r="P1990" i="20" s="1"/>
  <c r="P1991" i="20" a="1"/>
  <c r="P1991" i="20" s="1"/>
  <c r="P1992" i="20" a="1"/>
  <c r="P1992" i="20"/>
  <c r="P1993" i="20" a="1"/>
  <c r="P1993" i="20" s="1"/>
  <c r="P1994" i="20" a="1"/>
  <c r="P1994" i="20" s="1"/>
  <c r="P1995" i="20" a="1"/>
  <c r="P1995" i="20" s="1"/>
  <c r="P1996" i="20" a="1"/>
  <c r="P1996" i="20" s="1"/>
  <c r="P1997" i="20" a="1"/>
  <c r="P1997" i="20" s="1"/>
  <c r="P1998" i="20" a="1"/>
  <c r="P1998" i="20" s="1"/>
  <c r="P1999" i="20" a="1"/>
  <c r="P1999" i="20" s="1"/>
  <c r="P2000" i="20" a="1"/>
  <c r="P2000" i="20" s="1"/>
  <c r="P2001" i="20" a="1"/>
  <c r="P2001" i="20"/>
  <c r="P2002" i="20" a="1"/>
  <c r="P2002" i="20" s="1"/>
  <c r="P2003" i="20" a="1"/>
  <c r="P2003" i="20" s="1"/>
  <c r="P2004" i="20" a="1"/>
  <c r="P2004" i="20" s="1"/>
  <c r="P2005" i="20" a="1"/>
  <c r="P2005" i="20"/>
  <c r="P2006" i="20" a="1"/>
  <c r="P2006" i="20" s="1"/>
  <c r="P2007" i="20" a="1"/>
  <c r="P2007" i="20" s="1"/>
  <c r="P2008" i="20" a="1"/>
  <c r="P2008" i="20"/>
  <c r="P2009" i="20" a="1"/>
  <c r="P2009" i="20" s="1"/>
  <c r="P2010" i="20" a="1"/>
  <c r="P2010" i="20"/>
  <c r="P2011" i="20" a="1"/>
  <c r="P2011" i="20" s="1"/>
  <c r="P2012" i="20" a="1"/>
  <c r="P2012" i="20" s="1"/>
  <c r="P2013" i="20" a="1"/>
  <c r="P2013" i="20" s="1"/>
  <c r="P2014" i="20" a="1"/>
  <c r="P2014" i="20"/>
  <c r="P2015" i="20" a="1"/>
  <c r="P2015" i="20" s="1"/>
  <c r="P2016" i="20" a="1"/>
  <c r="P2016" i="20" s="1"/>
  <c r="P2017" i="20" a="1"/>
  <c r="P2017" i="20"/>
  <c r="P2018" i="20" a="1"/>
  <c r="P2018" i="20" s="1"/>
  <c r="P2019" i="20" a="1"/>
  <c r="P2019" i="20" s="1"/>
  <c r="P2020" i="20" a="1"/>
  <c r="P2020" i="20" s="1"/>
  <c r="P2021" i="20" a="1"/>
  <c r="P2021" i="20" s="1"/>
  <c r="P2022" i="20" a="1"/>
  <c r="P2022" i="20" s="1"/>
  <c r="P2023" i="20" a="1"/>
  <c r="P2023" i="20" s="1"/>
  <c r="P2024" i="20" a="1"/>
  <c r="P2024" i="20"/>
  <c r="P2025" i="20" a="1"/>
  <c r="P2025" i="20" s="1"/>
  <c r="P2026" i="20" a="1"/>
  <c r="P2026" i="20"/>
  <c r="P2027" i="20" a="1"/>
  <c r="P2027" i="20" s="1"/>
  <c r="P2028" i="20" a="1"/>
  <c r="P2028" i="20" s="1"/>
  <c r="P2029" i="20" a="1"/>
  <c r="P2029" i="20" s="1"/>
  <c r="P2030" i="20" a="1"/>
  <c r="P2030" i="20" s="1"/>
  <c r="P2031" i="20" a="1"/>
  <c r="P2031" i="20" s="1"/>
  <c r="P2032" i="20" a="1"/>
  <c r="P2032" i="20" s="1"/>
  <c r="P2033" i="20" a="1"/>
  <c r="P2033" i="20"/>
  <c r="P2034" i="20" a="1"/>
  <c r="P2034" i="20" s="1"/>
  <c r="P2035" i="20" a="1"/>
  <c r="P2035" i="20" s="1"/>
  <c r="P2036" i="20" a="1"/>
  <c r="P2036" i="20" s="1"/>
  <c r="P2037" i="20" a="1"/>
  <c r="P2037" i="20" s="1"/>
  <c r="P2038" i="20" a="1"/>
  <c r="P2038" i="20" s="1"/>
  <c r="P2039" i="20" a="1"/>
  <c r="P2039" i="20" s="1"/>
  <c r="P2040" i="20" a="1"/>
  <c r="P2040" i="20" s="1"/>
  <c r="P2041" i="20" a="1"/>
  <c r="P2041" i="20" s="1"/>
  <c r="P2042" i="20" a="1"/>
  <c r="P2042" i="20"/>
  <c r="P2043" i="20" a="1"/>
  <c r="P2043" i="20" s="1"/>
  <c r="P2044" i="20" a="1"/>
  <c r="P2044" i="20" s="1"/>
  <c r="P2045" i="20" a="1"/>
  <c r="P2045" i="20" s="1"/>
  <c r="P2046" i="20" a="1"/>
  <c r="P2046" i="20" s="1"/>
  <c r="P2047" i="20" a="1"/>
  <c r="P2047" i="20" s="1"/>
  <c r="P2048" i="20" a="1"/>
  <c r="P2048" i="20" s="1"/>
  <c r="P2049" i="20" a="1"/>
  <c r="P2049" i="20" s="1"/>
  <c r="P2050" i="20" a="1"/>
  <c r="P2050" i="20" s="1"/>
  <c r="P2051" i="20" a="1"/>
  <c r="P2051" i="20" s="1"/>
  <c r="P2052" i="20" a="1"/>
  <c r="P2052" i="20" s="1"/>
  <c r="P2053" i="20" a="1"/>
  <c r="P2053" i="20" s="1"/>
  <c r="P2054" i="20" a="1"/>
  <c r="P2054" i="20" s="1"/>
  <c r="P2055" i="20" a="1"/>
  <c r="P2055" i="20" s="1"/>
  <c r="P2056" i="20" a="1"/>
  <c r="P2056" i="20" s="1"/>
  <c r="P2057" i="20" a="1"/>
  <c r="P2057" i="20" s="1"/>
  <c r="P2058" i="20" a="1"/>
  <c r="P2058" i="20"/>
  <c r="P2059" i="20" a="1"/>
  <c r="P2059" i="20" s="1"/>
  <c r="P2060" i="20" a="1"/>
  <c r="P2060" i="20"/>
  <c r="P2061" i="20" a="1"/>
  <c r="P2061" i="20" s="1"/>
  <c r="P2062" i="20" a="1"/>
  <c r="P2062" i="20" s="1"/>
  <c r="P2063" i="20" a="1"/>
  <c r="P2063" i="20" s="1"/>
  <c r="P2064" i="20" a="1"/>
  <c r="P2064" i="20" s="1"/>
  <c r="P2065" i="20" a="1"/>
  <c r="P2065" i="20" s="1"/>
  <c r="P2066" i="20" a="1"/>
  <c r="P2066" i="20" s="1"/>
  <c r="P2067" i="20" a="1"/>
  <c r="P2067" i="20" s="1"/>
  <c r="P2068" i="20" a="1"/>
  <c r="P2068" i="20" s="1"/>
  <c r="P2069" i="20" a="1"/>
  <c r="P2069" i="20" s="1"/>
  <c r="P2070" i="20" a="1"/>
  <c r="P2070" i="20" s="1"/>
  <c r="P2071" i="20" a="1"/>
  <c r="P2071" i="20" s="1"/>
  <c r="P2072" i="20" a="1"/>
  <c r="P2072" i="20" s="1"/>
  <c r="P2073" i="20" a="1"/>
  <c r="P2073" i="20" s="1"/>
  <c r="P2074" i="20" a="1"/>
  <c r="P2074" i="20" s="1"/>
  <c r="P2075" i="20" a="1"/>
  <c r="P2075" i="20" s="1"/>
  <c r="P2076" i="20" a="1"/>
  <c r="P2076" i="20" s="1"/>
  <c r="P2077" i="20" a="1"/>
  <c r="P2077" i="20" s="1"/>
  <c r="P2078" i="20" a="1"/>
  <c r="P2078" i="20" s="1"/>
  <c r="P2079" i="20" a="1"/>
  <c r="P2079" i="20" s="1"/>
  <c r="P2080" i="20" a="1"/>
  <c r="P2080" i="20" s="1"/>
  <c r="P2081" i="20" a="1"/>
  <c r="P2081" i="20" s="1"/>
  <c r="P2082" i="20" a="1"/>
  <c r="P2082" i="20" s="1"/>
  <c r="P2083" i="20" a="1"/>
  <c r="P2083" i="20" s="1"/>
  <c r="P2084" i="20" a="1"/>
  <c r="P2084" i="20" s="1"/>
  <c r="P2085" i="20" a="1"/>
  <c r="P2085" i="20" s="1"/>
  <c r="P2086" i="20" a="1"/>
  <c r="P2086" i="20" s="1"/>
  <c r="P2087" i="20" a="1"/>
  <c r="P2087" i="20" s="1"/>
  <c r="P2088" i="20" a="1"/>
  <c r="P2088" i="20" s="1"/>
  <c r="P2089" i="20" a="1"/>
  <c r="P2089" i="20" s="1"/>
  <c r="P2090" i="20" a="1"/>
  <c r="P2090" i="20" s="1"/>
  <c r="P2091" i="20" a="1"/>
  <c r="P2091" i="20" s="1"/>
  <c r="P2092" i="20" a="1"/>
  <c r="P2092" i="20"/>
  <c r="P2093" i="20" a="1"/>
  <c r="P2093" i="20" s="1"/>
  <c r="P2094" i="20" a="1"/>
  <c r="P2094" i="20" s="1"/>
  <c r="P2095" i="20" a="1"/>
  <c r="P2095" i="20" s="1"/>
  <c r="P2096" i="20" a="1"/>
  <c r="P2096" i="20" s="1"/>
  <c r="P2097" i="20" a="1"/>
  <c r="P2097" i="20" s="1"/>
  <c r="P2098" i="20" a="1"/>
  <c r="P2098" i="20" s="1"/>
  <c r="P2099" i="20" a="1"/>
  <c r="P2099" i="20" s="1"/>
  <c r="P2100" i="20" a="1"/>
  <c r="P2100" i="20" s="1"/>
  <c r="P2101" i="20" a="1"/>
  <c r="P2101" i="20"/>
  <c r="P2102" i="20" a="1"/>
  <c r="P2102" i="20" s="1"/>
  <c r="P2103" i="20" a="1"/>
  <c r="P2103" i="20" s="1"/>
  <c r="P2104" i="20" a="1"/>
  <c r="P2104" i="20"/>
  <c r="P2105" i="20" a="1"/>
  <c r="P2105" i="20" s="1"/>
  <c r="P2106" i="20" a="1"/>
  <c r="P2106" i="20" s="1"/>
  <c r="P2107" i="20" a="1"/>
  <c r="P2107" i="20" s="1"/>
  <c r="P2108" i="20" a="1"/>
  <c r="P2108" i="20" s="1"/>
  <c r="P2109" i="20" a="1"/>
  <c r="P2109" i="20" s="1"/>
  <c r="P2110" i="20" a="1"/>
  <c r="P2110" i="20"/>
  <c r="P2111" i="20" a="1"/>
  <c r="P2111" i="20" s="1"/>
  <c r="P2112" i="20" a="1"/>
  <c r="P2112" i="20" s="1"/>
  <c r="P2113" i="20" a="1"/>
  <c r="P2113" i="20"/>
  <c r="P2114" i="20" a="1"/>
  <c r="P2114" i="20" s="1"/>
  <c r="P2115" i="20" a="1"/>
  <c r="P2115" i="20" s="1"/>
  <c r="P2116" i="20" a="1"/>
  <c r="P2116" i="20" s="1"/>
  <c r="P2117" i="20" a="1"/>
  <c r="P2117" i="20" s="1"/>
  <c r="P2118" i="20" a="1"/>
  <c r="P2118" i="20" s="1"/>
  <c r="P2119" i="20" a="1"/>
  <c r="P2119" i="20" s="1"/>
  <c r="P2120" i="20" a="1"/>
  <c r="P2120" i="20"/>
  <c r="P2121" i="20" a="1"/>
  <c r="P2121" i="20" s="1"/>
  <c r="P2122" i="20" a="1"/>
  <c r="P2122" i="20" s="1"/>
  <c r="P2123" i="20" a="1"/>
  <c r="P2123" i="20" s="1"/>
  <c r="P2124" i="20" a="1"/>
  <c r="P2124" i="20" s="1"/>
  <c r="P2125" i="20" a="1"/>
  <c r="P2125" i="20" s="1"/>
  <c r="P2126" i="20" a="1"/>
  <c r="P2126" i="20" s="1"/>
  <c r="P2127" i="20" a="1"/>
  <c r="P2127" i="20" s="1"/>
  <c r="P2128" i="20" a="1"/>
  <c r="P2128" i="20" s="1"/>
  <c r="P2129" i="20" a="1"/>
  <c r="P2129" i="20"/>
  <c r="P2130" i="20" a="1"/>
  <c r="P2130" i="20" s="1"/>
  <c r="P2131" i="20" a="1"/>
  <c r="P2131" i="20" s="1"/>
  <c r="P2132" i="20" a="1"/>
  <c r="P2132" i="20" s="1"/>
  <c r="P2133" i="20" a="1"/>
  <c r="P2133" i="20"/>
  <c r="P2134" i="20" a="1"/>
  <c r="P2134" i="20" s="1"/>
  <c r="P2135" i="20" a="1"/>
  <c r="P2135" i="20" s="1"/>
  <c r="P2136" i="20" a="1"/>
  <c r="P2136" i="20"/>
  <c r="P2137" i="20" a="1"/>
  <c r="P2137" i="20" s="1"/>
  <c r="P2138" i="20" a="1"/>
  <c r="P2138" i="20"/>
  <c r="P2139" i="20" a="1"/>
  <c r="P2139" i="20" s="1"/>
  <c r="P2140" i="20" a="1"/>
  <c r="P2140" i="20" s="1"/>
  <c r="P2141" i="20" a="1"/>
  <c r="P2141" i="20" s="1"/>
  <c r="P2142" i="20" a="1"/>
  <c r="P2142" i="20"/>
  <c r="P2143" i="20" a="1"/>
  <c r="P2143" i="20" s="1"/>
  <c r="P2144" i="20" a="1"/>
  <c r="P2144" i="20" s="1"/>
  <c r="P2145" i="20" a="1"/>
  <c r="P2145" i="20"/>
  <c r="P2146" i="20" a="1"/>
  <c r="P2146" i="20" s="1"/>
  <c r="P2147" i="20" a="1"/>
  <c r="P2147" i="20" s="1"/>
  <c r="P2148" i="20" a="1"/>
  <c r="P2148" i="20" s="1"/>
  <c r="P2149" i="20" a="1"/>
  <c r="P2149" i="20" s="1"/>
  <c r="P2150" i="20" a="1"/>
  <c r="P2150" i="20" s="1"/>
  <c r="P2151" i="20" a="1"/>
  <c r="P2151" i="20" s="1"/>
  <c r="P2152" i="20" a="1"/>
  <c r="P2152" i="20"/>
  <c r="P2153" i="20" a="1"/>
  <c r="P2153" i="20" s="1"/>
  <c r="P2154" i="20" a="1"/>
  <c r="P2154" i="20"/>
  <c r="P2155" i="20" a="1"/>
  <c r="P2155" i="20" s="1"/>
  <c r="P2156" i="20" a="1"/>
  <c r="P2156" i="20" s="1"/>
  <c r="P2157" i="20" a="1"/>
  <c r="P2157" i="20" s="1"/>
  <c r="P2158" i="20" a="1"/>
  <c r="P2158" i="20" s="1"/>
  <c r="P2159" i="20" a="1"/>
  <c r="P2159" i="20" s="1"/>
  <c r="P2160" i="20" a="1"/>
  <c r="P2160" i="20" s="1"/>
  <c r="P2161" i="20" a="1"/>
  <c r="P2161" i="20"/>
  <c r="P2162" i="20" a="1"/>
  <c r="P2162" i="20" s="1"/>
  <c r="P2163" i="20" a="1"/>
  <c r="P2163" i="20" s="1"/>
  <c r="P2164" i="20" a="1"/>
  <c r="P2164" i="20" s="1"/>
  <c r="P2165" i="20" a="1"/>
  <c r="P2165" i="20" s="1"/>
  <c r="P2166" i="20" a="1"/>
  <c r="P2166" i="20" s="1"/>
  <c r="P2167" i="20" a="1"/>
  <c r="P2167" i="20" s="1"/>
  <c r="P2168" i="20" a="1"/>
  <c r="P2168" i="20" s="1"/>
  <c r="P2169" i="20" a="1"/>
  <c r="P2169" i="20" s="1"/>
  <c r="P2170" i="20" a="1"/>
  <c r="P2170" i="20"/>
  <c r="P2171" i="20" a="1"/>
  <c r="P2171" i="20" s="1"/>
  <c r="P2172" i="20" a="1"/>
  <c r="P2172" i="20" s="1"/>
  <c r="P2173" i="20" a="1"/>
  <c r="P2173" i="20" s="1"/>
  <c r="P2174" i="20" a="1"/>
  <c r="P2174" i="20" s="1"/>
  <c r="P2175" i="20" a="1"/>
  <c r="P2175" i="20" s="1"/>
  <c r="P2176" i="20" a="1"/>
  <c r="P2176" i="20" s="1"/>
  <c r="P2177" i="20" a="1"/>
  <c r="P2177" i="20" s="1"/>
  <c r="P2178" i="20" a="1"/>
  <c r="P2178" i="20" s="1"/>
  <c r="P2179" i="20" a="1"/>
  <c r="P2179" i="20" s="1"/>
  <c r="P2180" i="20" a="1"/>
  <c r="P2180" i="20" s="1"/>
  <c r="P2181" i="20" a="1"/>
  <c r="P2181" i="20" s="1"/>
  <c r="P2182" i="20" a="1"/>
  <c r="P2182" i="20" s="1"/>
  <c r="P2183" i="20" a="1"/>
  <c r="P2183" i="20" s="1"/>
  <c r="P2184" i="20" a="1"/>
  <c r="P2184" i="20" s="1"/>
  <c r="P2185" i="20" a="1"/>
  <c r="P2185" i="20" s="1"/>
  <c r="P2186" i="20" a="1"/>
  <c r="P2186" i="20"/>
  <c r="P2187" i="20" a="1"/>
  <c r="P2187" i="20" s="1"/>
  <c r="P2188" i="20" a="1"/>
  <c r="P2188" i="20"/>
  <c r="P2189" i="20" a="1"/>
  <c r="P2189" i="20" s="1"/>
  <c r="P2190" i="20" a="1"/>
  <c r="P2190" i="20" s="1"/>
  <c r="P2191" i="20" a="1"/>
  <c r="P2191" i="20" s="1"/>
  <c r="P2192" i="20" a="1"/>
  <c r="P2192" i="20" s="1"/>
  <c r="P2193" i="20" a="1"/>
  <c r="P2193" i="20" s="1"/>
  <c r="P2194" i="20" a="1"/>
  <c r="P2194" i="20" s="1"/>
  <c r="P2195" i="20" a="1"/>
  <c r="P2195" i="20" s="1"/>
  <c r="P2196" i="20" a="1"/>
  <c r="P2196" i="20" s="1"/>
  <c r="P2197" i="20" a="1"/>
  <c r="P2197" i="20" s="1"/>
  <c r="P2198" i="20" a="1"/>
  <c r="P2198" i="20" s="1"/>
  <c r="P2199" i="20" a="1"/>
  <c r="P2199" i="20" s="1"/>
  <c r="P2200" i="20" a="1"/>
  <c r="P2200" i="20" s="1"/>
  <c r="P2201" i="20" a="1"/>
  <c r="P2201" i="20" s="1"/>
  <c r="P2202" i="20" a="1"/>
  <c r="P2202" i="20" s="1"/>
  <c r="P2203" i="20" a="1"/>
  <c r="P2203" i="20" s="1"/>
  <c r="P2204" i="20" a="1"/>
  <c r="P2204" i="20" s="1"/>
  <c r="P2205" i="20" a="1"/>
  <c r="P2205" i="20" s="1"/>
  <c r="P2206" i="20" a="1"/>
  <c r="P2206" i="20" s="1"/>
  <c r="P2207" i="20" a="1"/>
  <c r="P2207" i="20" s="1"/>
  <c r="P2208" i="20" a="1"/>
  <c r="P2208" i="20" s="1"/>
  <c r="P2209" i="20" a="1"/>
  <c r="P2209" i="20" s="1"/>
  <c r="P2210" i="20" a="1"/>
  <c r="P2210" i="20" s="1"/>
  <c r="P2211" i="20" a="1"/>
  <c r="P2211" i="20" s="1"/>
  <c r="P2212" i="20" a="1"/>
  <c r="P2212" i="20" s="1"/>
  <c r="P2213" i="20" a="1"/>
  <c r="P2213" i="20" s="1"/>
  <c r="P2214" i="20" a="1"/>
  <c r="P2214" i="20" s="1"/>
  <c r="P2215" i="20" a="1"/>
  <c r="P2215" i="20" s="1"/>
  <c r="P2216" i="20" a="1"/>
  <c r="P2216" i="20" s="1"/>
  <c r="P2217" i="20" a="1"/>
  <c r="P2217" i="20" s="1"/>
  <c r="P2218" i="20" a="1"/>
  <c r="P2218" i="20" s="1"/>
  <c r="P2219" i="20" a="1"/>
  <c r="P2219" i="20" s="1"/>
  <c r="P2220" i="20" a="1"/>
  <c r="P2220" i="20"/>
  <c r="P2221" i="20" a="1"/>
  <c r="P2221" i="20" s="1"/>
  <c r="P2222" i="20" a="1"/>
  <c r="P2222" i="20" s="1"/>
  <c r="P2223" i="20" a="1"/>
  <c r="P2223" i="20" s="1"/>
  <c r="P2224" i="20" a="1"/>
  <c r="P2224" i="20" s="1"/>
  <c r="P2225" i="20" a="1"/>
  <c r="P2225" i="20" s="1"/>
  <c r="P2226" i="20" a="1"/>
  <c r="P2226" i="20" s="1"/>
  <c r="P2227" i="20" a="1"/>
  <c r="P2227" i="20" s="1"/>
  <c r="P2228" i="20" a="1"/>
  <c r="P2228" i="20" s="1"/>
  <c r="P2229" i="20" a="1"/>
  <c r="P2229" i="20"/>
  <c r="P2230" i="20" a="1"/>
  <c r="P2230" i="20" s="1"/>
  <c r="P2231" i="20" a="1"/>
  <c r="P2231" i="20" s="1"/>
  <c r="P2232" i="20" a="1"/>
  <c r="P2232" i="20"/>
  <c r="P2233" i="20" a="1"/>
  <c r="P2233" i="20" s="1"/>
  <c r="P2234" i="20" a="1"/>
  <c r="P2234" i="20" s="1"/>
  <c r="P2235" i="20" a="1"/>
  <c r="P2235" i="20" s="1"/>
  <c r="P2236" i="20" a="1"/>
  <c r="P2236" i="20" s="1"/>
  <c r="P2237" i="20" a="1"/>
  <c r="P2237" i="20" s="1"/>
  <c r="P2238" i="20" a="1"/>
  <c r="P2238" i="20"/>
  <c r="P2239" i="20" a="1"/>
  <c r="P2239" i="20" s="1"/>
  <c r="P2240" i="20" a="1"/>
  <c r="P2240" i="20" s="1"/>
  <c r="P2241" i="20" a="1"/>
  <c r="P2241" i="20"/>
  <c r="P2242" i="20" a="1"/>
  <c r="P2242" i="20" s="1"/>
  <c r="P2243" i="20" a="1"/>
  <c r="P2243" i="20" s="1"/>
  <c r="P2244" i="20" a="1"/>
  <c r="P2244" i="20" s="1"/>
  <c r="P2245" i="20" a="1"/>
  <c r="P2245" i="20" s="1"/>
  <c r="P2246" i="20" a="1"/>
  <c r="P2246" i="20" s="1"/>
  <c r="P2247" i="20" a="1"/>
  <c r="P2247" i="20" s="1"/>
  <c r="P2248" i="20" a="1"/>
  <c r="P2248" i="20"/>
  <c r="P2249" i="20" a="1"/>
  <c r="P2249" i="20" s="1"/>
  <c r="P2250" i="20" a="1"/>
  <c r="P2250" i="20" s="1"/>
  <c r="P2251" i="20" a="1"/>
  <c r="P2251" i="20" s="1"/>
  <c r="P2252" i="20" a="1"/>
  <c r="P2252" i="20" s="1"/>
  <c r="P2253" i="20" a="1"/>
  <c r="P2253" i="20" s="1"/>
  <c r="P2254" i="20" a="1"/>
  <c r="P2254" i="20" s="1"/>
  <c r="P2255" i="20" a="1"/>
  <c r="P2255" i="20" s="1"/>
  <c r="P2256" i="20" a="1"/>
  <c r="P2256" i="20" s="1"/>
  <c r="P2257" i="20" a="1"/>
  <c r="P2257" i="20"/>
  <c r="P2258" i="20" a="1"/>
  <c r="P2258" i="20" s="1"/>
  <c r="P2259" i="20" a="1"/>
  <c r="P2259" i="20" s="1"/>
  <c r="P2260" i="20" a="1"/>
  <c r="P2260" i="20" s="1"/>
  <c r="P2261" i="20" a="1"/>
  <c r="P2261" i="20"/>
  <c r="P2262" i="20" a="1"/>
  <c r="P2262" i="20" s="1"/>
  <c r="P2263" i="20" a="1"/>
  <c r="P2263" i="20" s="1"/>
  <c r="P2264" i="20" a="1"/>
  <c r="P2264" i="20"/>
  <c r="P2265" i="20" a="1"/>
  <c r="P2265" i="20" s="1"/>
  <c r="P2266" i="20" a="1"/>
  <c r="P2266" i="20"/>
  <c r="P2267" i="20" a="1"/>
  <c r="P2267" i="20" s="1"/>
  <c r="P2268" i="20" a="1"/>
  <c r="P2268" i="20" s="1"/>
  <c r="P2269" i="20" a="1"/>
  <c r="P2269" i="20" s="1"/>
  <c r="P2270" i="20" a="1"/>
  <c r="P2270" i="20"/>
  <c r="P2271" i="20" a="1"/>
  <c r="P2271" i="20" s="1"/>
  <c r="P2272" i="20" a="1"/>
  <c r="P2272" i="20" s="1"/>
  <c r="P2273" i="20" a="1"/>
  <c r="P2273" i="20"/>
  <c r="P2274" i="20" a="1"/>
  <c r="P2274" i="20" s="1"/>
  <c r="P2275" i="20" a="1"/>
  <c r="P2275" i="20" s="1"/>
  <c r="P2276" i="20" a="1"/>
  <c r="P2276" i="20" s="1"/>
  <c r="P2277" i="20" a="1"/>
  <c r="P2277" i="20" s="1"/>
  <c r="P2278" i="20" a="1"/>
  <c r="P2278" i="20" s="1"/>
  <c r="P2279" i="20" a="1"/>
  <c r="P2279" i="20" s="1"/>
  <c r="P2280" i="20" a="1"/>
  <c r="P2280" i="20"/>
  <c r="P2281" i="20" a="1"/>
  <c r="P2281" i="20" s="1"/>
  <c r="P2282" i="20" a="1"/>
  <c r="P2282" i="20"/>
  <c r="P2283" i="20" a="1"/>
  <c r="P2283" i="20" s="1"/>
  <c r="P2284" i="20" a="1"/>
  <c r="P2284" i="20" s="1"/>
  <c r="P2285" i="20" a="1"/>
  <c r="P2285" i="20" s="1"/>
  <c r="P2286" i="20" a="1"/>
  <c r="P2286" i="20" s="1"/>
  <c r="P2287" i="20" a="1"/>
  <c r="P2287" i="20" s="1"/>
  <c r="P2288" i="20" a="1"/>
  <c r="P2288" i="20" s="1"/>
  <c r="P2289" i="20" a="1"/>
  <c r="P2289" i="20"/>
  <c r="P2290" i="20" a="1"/>
  <c r="P2290" i="20" s="1"/>
  <c r="P2291" i="20" a="1"/>
  <c r="P2291" i="20" s="1"/>
  <c r="P2292" i="20" a="1"/>
  <c r="P2292" i="20" s="1"/>
  <c r="P2293" i="20" a="1"/>
  <c r="P2293" i="20" s="1"/>
  <c r="P2294" i="20" a="1"/>
  <c r="P2294" i="20" s="1"/>
  <c r="P2295" i="20" a="1"/>
  <c r="P2295" i="20" s="1"/>
  <c r="P2296" i="20" a="1"/>
  <c r="P2296" i="20" s="1"/>
  <c r="P2297" i="20" a="1"/>
  <c r="P2297" i="20" s="1"/>
  <c r="P2298" i="20" a="1"/>
  <c r="P2298" i="20"/>
  <c r="P2299" i="20" a="1"/>
  <c r="P2299" i="20" s="1"/>
  <c r="P2300" i="20" a="1"/>
  <c r="P2300" i="20" s="1"/>
  <c r="P2301" i="20" a="1"/>
  <c r="P2301" i="20" s="1"/>
  <c r="P2302" i="20" a="1"/>
  <c r="P2302" i="20" s="1"/>
  <c r="P2303" i="20" a="1"/>
  <c r="P2303" i="20" s="1"/>
  <c r="P2304" i="20" a="1"/>
  <c r="P2304" i="20" s="1"/>
  <c r="P2305" i="20" a="1"/>
  <c r="P2305" i="20" s="1"/>
  <c r="P2306" i="20" a="1"/>
  <c r="P2306" i="20" s="1"/>
  <c r="P2307" i="20" a="1"/>
  <c r="P2307" i="20" s="1"/>
  <c r="P2308" i="20" a="1"/>
  <c r="P2308" i="20" s="1"/>
  <c r="P2309" i="20" a="1"/>
  <c r="P2309" i="20" s="1"/>
  <c r="P2310" i="20" a="1"/>
  <c r="P2310" i="20" s="1"/>
  <c r="P2311" i="20" a="1"/>
  <c r="P2311" i="20" s="1"/>
  <c r="P2312" i="20" a="1"/>
  <c r="P2312" i="20" s="1"/>
  <c r="P2313" i="20" a="1"/>
  <c r="P2313" i="20" s="1"/>
  <c r="P2314" i="20" a="1"/>
  <c r="P2314" i="20"/>
  <c r="P2315" i="20" a="1"/>
  <c r="P2315" i="20" s="1"/>
  <c r="P2316" i="20" a="1"/>
  <c r="P2316" i="20"/>
  <c r="P2317" i="20" a="1"/>
  <c r="P2317" i="20" s="1"/>
  <c r="P2318" i="20" a="1"/>
  <c r="P2318" i="20" s="1"/>
  <c r="P2319" i="20" a="1"/>
  <c r="P2319" i="20" s="1"/>
  <c r="P2320" i="20" a="1"/>
  <c r="P2320" i="20" s="1"/>
  <c r="P2321" i="20" a="1"/>
  <c r="P2321" i="20" s="1"/>
  <c r="P2322" i="20" a="1"/>
  <c r="P2322" i="20" s="1"/>
  <c r="P2323" i="20" a="1"/>
  <c r="P2323" i="20" s="1"/>
  <c r="P2324" i="20" a="1"/>
  <c r="P2324" i="20" s="1"/>
  <c r="P2325" i="20" a="1"/>
  <c r="P2325" i="20" s="1"/>
  <c r="P2326" i="20" a="1"/>
  <c r="P2326" i="20" s="1"/>
  <c r="P2327" i="20" a="1"/>
  <c r="P2327" i="20" s="1"/>
  <c r="P2328" i="20" a="1"/>
  <c r="P2328" i="20" s="1"/>
  <c r="P2329" i="20" a="1"/>
  <c r="P2329" i="20" s="1"/>
  <c r="P2330" i="20" a="1"/>
  <c r="P2330" i="20" s="1"/>
  <c r="P2331" i="20" a="1"/>
  <c r="P2331" i="20" s="1"/>
  <c r="P2332" i="20" a="1"/>
  <c r="P2332" i="20" s="1"/>
  <c r="P2333" i="20" a="1"/>
  <c r="P2333" i="20" s="1"/>
  <c r="P2334" i="20" a="1"/>
  <c r="P2334" i="20" s="1"/>
  <c r="P2335" i="20" a="1"/>
  <c r="P2335" i="20" s="1"/>
  <c r="P2336" i="20" a="1"/>
  <c r="P2336" i="20" s="1"/>
  <c r="P2337" i="20" a="1"/>
  <c r="P2337" i="20" s="1"/>
  <c r="P2338" i="20" a="1"/>
  <c r="P2338" i="20" s="1"/>
  <c r="P2339" i="20" a="1"/>
  <c r="P2339" i="20" s="1"/>
  <c r="P2340" i="20" a="1"/>
  <c r="P2340" i="20" s="1"/>
  <c r="P2341" i="20" a="1"/>
  <c r="P2341" i="20" s="1"/>
  <c r="P2342" i="20" a="1"/>
  <c r="P2342" i="20" s="1"/>
  <c r="P2343" i="20" a="1"/>
  <c r="P2343" i="20" s="1"/>
  <c r="P2344" i="20" a="1"/>
  <c r="P2344" i="20" s="1"/>
  <c r="P2345" i="20" a="1"/>
  <c r="P2345" i="20" s="1"/>
  <c r="P2346" i="20" a="1"/>
  <c r="P2346" i="20" s="1"/>
  <c r="P2347" i="20" a="1"/>
  <c r="P2347" i="20" s="1"/>
  <c r="P2348" i="20" a="1"/>
  <c r="P2348" i="20"/>
  <c r="P2349" i="20" a="1"/>
  <c r="P2349" i="20" s="1"/>
  <c r="P2350" i="20" a="1"/>
  <c r="P2350" i="20" s="1"/>
  <c r="P2351" i="20" a="1"/>
  <c r="P2351" i="20" s="1"/>
  <c r="P2352" i="20" a="1"/>
  <c r="P2352" i="20" s="1"/>
  <c r="P2353" i="20" a="1"/>
  <c r="P2353" i="20" s="1"/>
  <c r="P2354" i="20" a="1"/>
  <c r="P2354" i="20" s="1"/>
  <c r="P2355" i="20" a="1"/>
  <c r="P2355" i="20" s="1"/>
  <c r="P2356" i="20" a="1"/>
  <c r="P2356" i="20" s="1"/>
  <c r="P2357" i="20" a="1"/>
  <c r="P2357" i="20"/>
  <c r="P2358" i="20" a="1"/>
  <c r="P2358" i="20" s="1"/>
  <c r="P2359" i="20" a="1"/>
  <c r="P2359" i="20" s="1"/>
  <c r="P2360" i="20" a="1"/>
  <c r="P2360" i="20"/>
  <c r="P2361" i="20" a="1"/>
  <c r="P2361" i="20" s="1"/>
  <c r="P2362" i="20" a="1"/>
  <c r="P2362" i="20" s="1"/>
  <c r="P2363" i="20" a="1"/>
  <c r="P2363" i="20" s="1"/>
  <c r="P2364" i="20" a="1"/>
  <c r="P2364" i="20" s="1"/>
  <c r="P2365" i="20" a="1"/>
  <c r="P2365" i="20" s="1"/>
  <c r="P2366" i="20" a="1"/>
  <c r="P2366" i="20"/>
  <c r="P2367" i="20" a="1"/>
  <c r="P2367" i="20" s="1"/>
  <c r="P2368" i="20" a="1"/>
  <c r="P2368" i="20" s="1"/>
  <c r="P2369" i="20" a="1"/>
  <c r="P2369" i="20"/>
  <c r="P2370" i="20" a="1"/>
  <c r="P2370" i="20" s="1"/>
  <c r="P2371" i="20" a="1"/>
  <c r="P2371" i="20" s="1"/>
  <c r="P2372" i="20" a="1"/>
  <c r="P2372" i="20" s="1"/>
  <c r="P2373" i="20" a="1"/>
  <c r="P2373" i="20" s="1"/>
  <c r="P2374" i="20" a="1"/>
  <c r="P2374" i="20" s="1"/>
  <c r="P2375" i="20" a="1"/>
  <c r="P2375" i="20" s="1"/>
  <c r="P2376" i="20" a="1"/>
  <c r="P2376" i="20"/>
  <c r="P2377" i="20" a="1"/>
  <c r="P2377" i="20" s="1"/>
  <c r="P2378" i="20" a="1"/>
  <c r="P2378" i="20" s="1"/>
  <c r="P2379" i="20" a="1"/>
  <c r="P2379" i="20" s="1"/>
  <c r="P2380" i="20" a="1"/>
  <c r="P2380" i="20" s="1"/>
  <c r="P2381" i="20" a="1"/>
  <c r="P2381" i="20" s="1"/>
  <c r="P2382" i="20" a="1"/>
  <c r="P2382" i="20" s="1"/>
  <c r="P2383" i="20" a="1"/>
  <c r="P2383" i="20" s="1"/>
  <c r="P2384" i="20" a="1"/>
  <c r="P2384" i="20" s="1"/>
  <c r="P2385" i="20" a="1"/>
  <c r="P2385" i="20"/>
  <c r="P2386" i="20" a="1"/>
  <c r="P2386" i="20" s="1"/>
  <c r="P2387" i="20" a="1"/>
  <c r="P2387" i="20" s="1"/>
  <c r="P2388" i="20" a="1"/>
  <c r="P2388" i="20" s="1"/>
  <c r="P2389" i="20" a="1"/>
  <c r="P2389" i="20"/>
  <c r="P2390" i="20" a="1"/>
  <c r="P2390" i="20" s="1"/>
  <c r="P2391" i="20" a="1"/>
  <c r="P2391" i="20" s="1"/>
  <c r="P2392" i="20" a="1"/>
  <c r="P2392" i="20"/>
  <c r="P2393" i="20" a="1"/>
  <c r="P2393" i="20" s="1"/>
  <c r="P2394" i="20" a="1"/>
  <c r="P2394" i="20"/>
  <c r="P2395" i="20" a="1"/>
  <c r="P2395" i="20" s="1"/>
  <c r="P2396" i="20" a="1"/>
  <c r="P2396" i="20" s="1"/>
  <c r="P2397" i="20" a="1"/>
  <c r="P2397" i="20" s="1"/>
  <c r="P2398" i="20" a="1"/>
  <c r="P2398" i="20"/>
  <c r="P2399" i="20" a="1"/>
  <c r="P2399" i="20" s="1"/>
  <c r="P2400" i="20" a="1"/>
  <c r="P2400" i="20" s="1"/>
  <c r="P2401" i="20" a="1"/>
  <c r="P2401" i="20"/>
  <c r="P2402" i="20" a="1"/>
  <c r="P2402" i="20" s="1"/>
  <c r="P2403" i="20" a="1"/>
  <c r="P2403" i="20" s="1"/>
  <c r="P2404" i="20" a="1"/>
  <c r="P2404" i="20" s="1"/>
  <c r="P2405" i="20" a="1"/>
  <c r="P2405" i="20" s="1"/>
  <c r="P2406" i="20" a="1"/>
  <c r="P2406" i="20" s="1"/>
  <c r="P2407" i="20" a="1"/>
  <c r="P2407" i="20" s="1"/>
  <c r="P2408" i="20" a="1"/>
  <c r="P2408" i="20"/>
  <c r="P2409" i="20" a="1"/>
  <c r="P2409" i="20" s="1"/>
  <c r="P2410" i="20" a="1"/>
  <c r="P2410" i="20"/>
  <c r="P2411" i="20" a="1"/>
  <c r="P2411" i="20" s="1"/>
  <c r="P2412" i="20" a="1"/>
  <c r="P2412" i="20" s="1"/>
  <c r="P2413" i="20" a="1"/>
  <c r="P2413" i="20" s="1"/>
  <c r="P2414" i="20" a="1"/>
  <c r="P2414" i="20" s="1"/>
  <c r="P2415" i="20" a="1"/>
  <c r="P2415" i="20" s="1"/>
  <c r="P2416" i="20" a="1"/>
  <c r="P2416" i="20" s="1"/>
  <c r="P2417" i="20" a="1"/>
  <c r="P2417" i="20" s="1"/>
  <c r="P2418" i="20" a="1"/>
  <c r="P2418" i="20" s="1"/>
  <c r="P2419" i="20" a="1"/>
  <c r="P2419" i="20" s="1"/>
  <c r="P2420" i="20" a="1"/>
  <c r="P2420" i="20"/>
  <c r="P2421" i="20" a="1"/>
  <c r="P2421" i="20" s="1"/>
  <c r="P2422" i="20" a="1"/>
  <c r="P2422" i="20" s="1"/>
  <c r="P2423" i="20" a="1"/>
  <c r="P2423" i="20" s="1"/>
  <c r="P2424" i="20" a="1"/>
  <c r="P2424" i="20" s="1"/>
  <c r="P2425" i="20" a="1"/>
  <c r="P2425" i="20" s="1"/>
  <c r="P2426" i="20" a="1"/>
  <c r="P2426" i="20" s="1"/>
  <c r="P2427" i="20" a="1"/>
  <c r="P2427" i="20" s="1"/>
  <c r="P2428" i="20" a="1"/>
  <c r="P2428" i="20" s="1"/>
  <c r="P2429" i="20" a="1"/>
  <c r="P2429" i="20" s="1"/>
  <c r="P2430" i="20" a="1"/>
  <c r="P2430" i="20" s="1"/>
  <c r="P2431" i="20" a="1"/>
  <c r="P2431" i="20" s="1"/>
  <c r="P2432" i="20" a="1"/>
  <c r="P2432" i="20" s="1"/>
  <c r="P2433" i="20" a="1"/>
  <c r="P2433" i="20" s="1"/>
  <c r="P2434" i="20" a="1"/>
  <c r="P2434" i="20" s="1"/>
  <c r="P2435" i="20" a="1"/>
  <c r="P2435" i="20" s="1"/>
  <c r="P2436" i="20" a="1"/>
  <c r="P2436" i="20" s="1"/>
  <c r="P2437" i="20" a="1"/>
  <c r="P2437" i="20" s="1"/>
  <c r="P2438" i="20" a="1"/>
  <c r="P2438" i="20" s="1"/>
  <c r="P2439" i="20" a="1"/>
  <c r="P2439" i="20" s="1"/>
  <c r="P2440" i="20" a="1"/>
  <c r="P2440" i="20" s="1"/>
  <c r="P2441" i="20" a="1"/>
  <c r="P2441" i="20" s="1"/>
  <c r="P2442" i="20" a="1"/>
  <c r="P2442" i="20" s="1"/>
  <c r="P2443" i="20" a="1"/>
  <c r="P2443" i="20" s="1"/>
  <c r="P2444" i="20" a="1"/>
  <c r="P2444" i="20" s="1"/>
  <c r="P2445" i="20" a="1"/>
  <c r="P2445" i="20" s="1"/>
  <c r="P2446" i="20" a="1"/>
  <c r="P2446" i="20" s="1"/>
  <c r="P2447" i="20" a="1"/>
  <c r="P2447" i="20" s="1"/>
  <c r="P2448" i="20" a="1"/>
  <c r="P2448" i="20" s="1"/>
  <c r="P2449" i="20" a="1"/>
  <c r="P2449" i="20" s="1"/>
  <c r="P2450" i="20" a="1"/>
  <c r="P2450" i="20" s="1"/>
  <c r="P2451" i="20" a="1"/>
  <c r="P2451" i="20" s="1"/>
  <c r="P2452" i="20" a="1"/>
  <c r="P2452" i="20" s="1"/>
  <c r="P2453" i="20" a="1"/>
  <c r="P2453" i="20" s="1"/>
  <c r="P2454" i="20" a="1"/>
  <c r="P2454" i="20" s="1"/>
  <c r="P2455" i="20" a="1"/>
  <c r="P2455" i="20" s="1"/>
  <c r="P2456" i="20" a="1"/>
  <c r="P2456" i="20" s="1"/>
  <c r="P2457" i="20" a="1"/>
  <c r="P2457" i="20" s="1"/>
  <c r="P2458" i="20" a="1"/>
  <c r="P2458" i="20" s="1"/>
  <c r="P2459" i="20" a="1"/>
  <c r="P2459" i="20" s="1"/>
  <c r="P2460" i="20" a="1"/>
  <c r="P2460" i="20" s="1"/>
  <c r="P2461" i="20" a="1"/>
  <c r="P2461" i="20" s="1"/>
  <c r="P2462" i="20" a="1"/>
  <c r="P2462" i="20" s="1"/>
  <c r="P2463" i="20" a="1"/>
  <c r="P2463" i="20" s="1"/>
  <c r="P2464" i="20" a="1"/>
  <c r="P2464" i="20" s="1"/>
  <c r="P2465" i="20" a="1"/>
  <c r="P2465" i="20" s="1"/>
  <c r="P2466" i="20" a="1"/>
  <c r="P2466" i="20" s="1"/>
  <c r="P2467" i="20" a="1"/>
  <c r="P2467" i="20" s="1"/>
  <c r="P2468" i="20" a="1"/>
  <c r="P2468" i="20" s="1"/>
  <c r="P2469" i="20" a="1"/>
  <c r="P2469" i="20" s="1"/>
  <c r="P2470" i="20" a="1"/>
  <c r="P2470" i="20" s="1"/>
  <c r="P2471" i="20" a="1"/>
  <c r="P2471" i="20" s="1"/>
  <c r="P2472" i="20" a="1"/>
  <c r="P2472" i="20" s="1"/>
  <c r="P2473" i="20" a="1"/>
  <c r="P2473" i="20" s="1"/>
  <c r="P2474" i="20" a="1"/>
  <c r="P2474" i="20" s="1"/>
  <c r="P2475" i="20" a="1"/>
  <c r="P2475" i="20" s="1"/>
  <c r="P2476" i="20" a="1"/>
  <c r="P2476" i="20" s="1"/>
  <c r="P2477" i="20" a="1"/>
  <c r="P2477" i="20" s="1"/>
  <c r="P2478" i="20" a="1"/>
  <c r="P2478" i="20" s="1"/>
  <c r="P2479" i="20" a="1"/>
  <c r="P2479" i="20" s="1"/>
  <c r="P2480" i="20" a="1"/>
  <c r="P2480" i="20" s="1"/>
  <c r="P2481" i="20" a="1"/>
  <c r="P2481" i="20" s="1"/>
  <c r="P2482" i="20" a="1"/>
  <c r="P2482" i="20" s="1"/>
  <c r="P2483" i="20" a="1"/>
  <c r="P2483" i="20" s="1"/>
  <c r="P2484" i="20" a="1"/>
  <c r="P2484" i="20" s="1"/>
  <c r="P2485" i="20" a="1"/>
  <c r="P2485" i="20" s="1"/>
  <c r="P2486" i="20" a="1"/>
  <c r="P2486" i="20" s="1"/>
  <c r="P2487" i="20" a="1"/>
  <c r="P2487" i="20" s="1"/>
  <c r="P2488" i="20" a="1"/>
  <c r="P2488" i="20" s="1"/>
  <c r="P2489" i="20" a="1"/>
  <c r="P2489" i="20" s="1"/>
  <c r="P2490" i="20" a="1"/>
  <c r="P2490" i="20" s="1"/>
  <c r="P2491" i="20" a="1"/>
  <c r="P2491" i="20" s="1"/>
  <c r="P2492" i="20" a="1"/>
  <c r="P2492" i="20" s="1"/>
  <c r="P2493" i="20" a="1"/>
  <c r="P2493" i="20" s="1"/>
  <c r="P2494" i="20" a="1"/>
  <c r="P2494" i="20" s="1"/>
  <c r="P2495" i="20" a="1"/>
  <c r="P2495" i="20" s="1"/>
  <c r="P2496" i="20" a="1"/>
  <c r="P2496" i="20" s="1"/>
  <c r="P2497" i="20" a="1"/>
  <c r="P2497" i="20" s="1"/>
  <c r="P2498" i="20" a="1"/>
  <c r="P2498" i="20" s="1"/>
  <c r="P2499" i="20" a="1"/>
  <c r="P2499" i="20" s="1"/>
  <c r="P2500" i="20" a="1"/>
  <c r="P2500" i="20" s="1"/>
  <c r="P2501" i="20" a="1"/>
  <c r="P2501" i="20" s="1"/>
  <c r="P2502" i="20" a="1"/>
  <c r="P2502" i="20" s="1"/>
  <c r="P2503" i="20" a="1"/>
  <c r="P2503" i="20" s="1"/>
  <c r="P2504" i="20" a="1"/>
  <c r="P2504" i="20" s="1"/>
  <c r="P2505" i="20" a="1"/>
  <c r="P2505" i="20" s="1"/>
  <c r="P2506" i="20" a="1"/>
  <c r="P2506" i="20" s="1"/>
  <c r="P2507" i="20" a="1"/>
  <c r="P2507" i="20" s="1"/>
  <c r="P2508" i="20" a="1"/>
  <c r="P2508" i="20" s="1"/>
  <c r="P2509" i="20" a="1"/>
  <c r="P2509" i="20" s="1"/>
  <c r="P2510" i="20" a="1"/>
  <c r="P2510" i="20" s="1"/>
  <c r="P2511" i="20" a="1"/>
  <c r="P2511" i="20" s="1"/>
  <c r="P2512" i="20" a="1"/>
  <c r="P2512" i="20" s="1"/>
  <c r="P2513" i="20" a="1"/>
  <c r="P2513" i="20" s="1"/>
  <c r="P2514" i="20" a="1"/>
  <c r="P2514" i="20" s="1"/>
  <c r="P2515" i="20" a="1"/>
  <c r="P2515" i="20" s="1"/>
  <c r="P2516" i="20" a="1"/>
  <c r="P2516" i="20" s="1"/>
  <c r="P2517" i="20" a="1"/>
  <c r="P2517" i="20" s="1"/>
  <c r="P2518" i="20" a="1"/>
  <c r="P2518" i="20" s="1"/>
  <c r="P2519" i="20" a="1"/>
  <c r="P2519" i="20" s="1"/>
  <c r="P2520" i="20" a="1"/>
  <c r="P2520" i="20" s="1"/>
  <c r="P2521" i="20" a="1"/>
  <c r="P2521" i="20" s="1"/>
  <c r="P2522" i="20" a="1"/>
  <c r="P2522" i="20" s="1"/>
  <c r="P2523" i="20" a="1"/>
  <c r="P2523" i="20" s="1"/>
  <c r="P2524" i="20" a="1"/>
  <c r="P2524" i="20" s="1"/>
  <c r="P2525" i="20" a="1"/>
  <c r="P2525" i="20" s="1"/>
  <c r="P2526" i="20" a="1"/>
  <c r="P2526" i="20" s="1"/>
  <c r="P2527" i="20" a="1"/>
  <c r="P2527" i="20" s="1"/>
  <c r="P2528" i="20" a="1"/>
  <c r="P2528" i="20" s="1"/>
  <c r="P2529" i="20" a="1"/>
  <c r="P2529" i="20" s="1"/>
  <c r="P2530" i="20" a="1"/>
  <c r="P2530" i="20" s="1"/>
  <c r="P2531" i="20" a="1"/>
  <c r="P2531" i="20" s="1"/>
  <c r="P2532" i="20" a="1"/>
  <c r="P2532" i="20" s="1"/>
  <c r="P2533" i="20" a="1"/>
  <c r="P2533" i="20" s="1"/>
  <c r="P2534" i="20" a="1"/>
  <c r="P2534" i="20" s="1"/>
  <c r="P2535" i="20" a="1"/>
  <c r="P2535" i="20" s="1"/>
  <c r="P2536" i="20" a="1"/>
  <c r="P2536" i="20" s="1"/>
  <c r="P2537" i="20" a="1"/>
  <c r="P2537" i="20" s="1"/>
  <c r="P2538" i="20" a="1"/>
  <c r="P2538" i="20" s="1"/>
  <c r="P2539" i="20" a="1"/>
  <c r="P2539" i="20" s="1"/>
  <c r="P2540" i="20" a="1"/>
  <c r="P2540" i="20" s="1"/>
  <c r="P2541" i="20" a="1"/>
  <c r="P2541" i="20" s="1"/>
  <c r="P2542" i="20" a="1"/>
  <c r="P2542" i="20" s="1"/>
  <c r="P2543" i="20" a="1"/>
  <c r="P2543" i="20" s="1"/>
  <c r="P2544" i="20" a="1"/>
  <c r="P2544" i="20" s="1"/>
  <c r="P2545" i="20" a="1"/>
  <c r="P2545" i="20" s="1"/>
  <c r="P2546" i="20" a="1"/>
  <c r="P2546" i="20" s="1"/>
  <c r="P2547" i="20" a="1"/>
  <c r="P2547" i="20" s="1"/>
  <c r="P2548" i="20" a="1"/>
  <c r="P2548" i="20" s="1"/>
  <c r="P2549" i="20" a="1"/>
  <c r="P2549" i="20" s="1"/>
  <c r="P2550" i="20" a="1"/>
  <c r="P2550" i="20" s="1"/>
  <c r="P2551" i="20" a="1"/>
  <c r="P2551" i="20" s="1"/>
  <c r="P2552" i="20" a="1"/>
  <c r="P2552" i="20" s="1"/>
  <c r="P2553" i="20" a="1"/>
  <c r="P2553" i="20" s="1"/>
  <c r="P2554" i="20" a="1"/>
  <c r="P2554" i="20" s="1"/>
  <c r="P2555" i="20" a="1"/>
  <c r="P2555" i="20" s="1"/>
  <c r="P2556" i="20" a="1"/>
  <c r="P2556" i="20" s="1"/>
  <c r="P2557" i="20" a="1"/>
  <c r="P2557" i="20" s="1"/>
  <c r="P2558" i="20" a="1"/>
  <c r="P2558" i="20" s="1"/>
  <c r="P2559" i="20" a="1"/>
  <c r="P2559" i="20" s="1"/>
  <c r="P2560" i="20" a="1"/>
  <c r="P2560" i="20" s="1"/>
  <c r="P2561" i="20" a="1"/>
  <c r="P2561" i="20" s="1"/>
  <c r="P2562" i="20" a="1"/>
  <c r="P2562" i="20" s="1"/>
  <c r="P2563" i="20" a="1"/>
  <c r="P2563" i="20" s="1"/>
  <c r="P2564" i="20" a="1"/>
  <c r="P2564" i="20" s="1"/>
  <c r="P2565" i="20" a="1"/>
  <c r="P2565" i="20" s="1"/>
  <c r="P2566" i="20" a="1"/>
  <c r="P2566" i="20" s="1"/>
  <c r="P2567" i="20" a="1"/>
  <c r="P2567" i="20" s="1"/>
  <c r="P2568" i="20" a="1"/>
  <c r="P2568" i="20" s="1"/>
  <c r="P2569" i="20" a="1"/>
  <c r="P2569" i="20" s="1"/>
  <c r="P2570" i="20" a="1"/>
  <c r="P2570" i="20" s="1"/>
  <c r="P2571" i="20" a="1"/>
  <c r="P2571" i="20" s="1"/>
  <c r="P2572" i="20" a="1"/>
  <c r="P2572" i="20" s="1"/>
  <c r="P2573" i="20" a="1"/>
  <c r="P2573" i="20" s="1"/>
  <c r="P2574" i="20" a="1"/>
  <c r="P2574" i="20" s="1"/>
  <c r="P2575" i="20" a="1"/>
  <c r="P2575" i="20" s="1"/>
  <c r="P2576" i="20" a="1"/>
  <c r="P2576" i="20" s="1"/>
  <c r="P2577" i="20" a="1"/>
  <c r="P2577" i="20" s="1"/>
  <c r="P2578" i="20" a="1"/>
  <c r="P2578" i="20" s="1"/>
  <c r="P2579" i="20" a="1"/>
  <c r="P2579" i="20" s="1"/>
  <c r="P2580" i="20" a="1"/>
  <c r="P2580" i="20" s="1"/>
  <c r="P2581" i="20" a="1"/>
  <c r="P2581" i="20" s="1"/>
  <c r="P2582" i="20" a="1"/>
  <c r="P2582" i="20" s="1"/>
  <c r="P2583" i="20" a="1"/>
  <c r="P2583" i="20" s="1"/>
  <c r="P2584" i="20" a="1"/>
  <c r="P2584" i="20" s="1"/>
  <c r="P2585" i="20" a="1"/>
  <c r="P2585" i="20" s="1"/>
  <c r="P2586" i="20" a="1"/>
  <c r="P2586" i="20" s="1"/>
  <c r="P2587" i="20" a="1"/>
  <c r="P2587" i="20" s="1"/>
  <c r="P2588" i="20" a="1"/>
  <c r="P2588" i="20" s="1"/>
  <c r="P2589" i="20" a="1"/>
  <c r="P2589" i="20" s="1"/>
  <c r="P2590" i="20" a="1"/>
  <c r="P2590" i="20" s="1"/>
  <c r="P2591" i="20" a="1"/>
  <c r="P2591" i="20" s="1"/>
  <c r="P2592" i="20" a="1"/>
  <c r="P2592" i="20" s="1"/>
  <c r="P2593" i="20" a="1"/>
  <c r="P2593" i="20" s="1"/>
  <c r="P2594" i="20" a="1"/>
  <c r="P2594" i="20" s="1"/>
  <c r="P2595" i="20" a="1"/>
  <c r="P2595" i="20" s="1"/>
  <c r="P2596" i="20" a="1"/>
  <c r="P2596" i="20" s="1"/>
  <c r="P2597" i="20" a="1"/>
  <c r="P2597" i="20" s="1"/>
  <c r="P2598" i="20" a="1"/>
  <c r="P2598" i="20" s="1"/>
  <c r="P2599" i="20" a="1"/>
  <c r="P2599" i="20" s="1"/>
  <c r="P2600" i="20" a="1"/>
  <c r="P2600" i="20" s="1"/>
  <c r="P2601" i="20" a="1"/>
  <c r="P2601" i="20" s="1"/>
  <c r="P2602" i="20" a="1"/>
  <c r="P2602" i="20" s="1"/>
  <c r="P2603" i="20" a="1"/>
  <c r="P2603" i="20" s="1"/>
  <c r="P2604" i="20" a="1"/>
  <c r="P2604" i="20" s="1"/>
  <c r="P2605" i="20" a="1"/>
  <c r="P2605" i="20" s="1"/>
  <c r="P2606" i="20" a="1"/>
  <c r="P2606" i="20" s="1"/>
  <c r="P2607" i="20" a="1"/>
  <c r="P2607" i="20" s="1"/>
  <c r="P2608" i="20" a="1"/>
  <c r="P2608" i="20" s="1"/>
  <c r="P2609" i="20" a="1"/>
  <c r="P2609" i="20" s="1"/>
  <c r="P2610" i="20" a="1"/>
  <c r="P2610" i="20" s="1"/>
  <c r="P2611" i="20" a="1"/>
  <c r="P2611" i="20" s="1"/>
  <c r="P2612" i="20" a="1"/>
  <c r="P2612" i="20" s="1"/>
  <c r="P2613" i="20" a="1"/>
  <c r="P2613" i="20" s="1"/>
  <c r="P2614" i="20" a="1"/>
  <c r="P2614" i="20" s="1"/>
  <c r="P2615" i="20" a="1"/>
  <c r="P2615" i="20" s="1"/>
  <c r="P2616" i="20" a="1"/>
  <c r="P2616" i="20" s="1"/>
  <c r="P2617" i="20" a="1"/>
  <c r="P2617" i="20" s="1"/>
  <c r="P2618" i="20" a="1"/>
  <c r="P2618" i="20" s="1"/>
  <c r="P2619" i="20" a="1"/>
  <c r="P2619" i="20" s="1"/>
  <c r="P2620" i="20" a="1"/>
  <c r="P2620" i="20" s="1"/>
  <c r="P2621" i="20" a="1"/>
  <c r="P2621" i="20" s="1"/>
  <c r="P2622" i="20" a="1"/>
  <c r="P2622" i="20" s="1"/>
  <c r="P2623" i="20" a="1"/>
  <c r="P2623" i="20" s="1"/>
  <c r="P2624" i="20" a="1"/>
  <c r="P2624" i="20" s="1"/>
  <c r="P2625" i="20" a="1"/>
  <c r="P2625" i="20" s="1"/>
  <c r="P2626" i="20" a="1"/>
  <c r="P2626" i="20" s="1"/>
  <c r="P2627" i="20" a="1"/>
  <c r="P2627" i="20" s="1"/>
  <c r="P2628" i="20" a="1"/>
  <c r="P2628" i="20" s="1"/>
  <c r="P2629" i="20" a="1"/>
  <c r="P2629" i="20" s="1"/>
  <c r="P2630" i="20" a="1"/>
  <c r="P2630" i="20" s="1"/>
  <c r="P2631" i="20" a="1"/>
  <c r="P2631" i="20" s="1"/>
  <c r="P2632" i="20" a="1"/>
  <c r="P2632" i="20" s="1"/>
  <c r="P2633" i="20" a="1"/>
  <c r="P2633" i="20" s="1"/>
  <c r="P2634" i="20" a="1"/>
  <c r="P2634" i="20" s="1"/>
  <c r="P2635" i="20" a="1"/>
  <c r="P2635" i="20" s="1"/>
  <c r="P2636" i="20" a="1"/>
  <c r="P2636" i="20" s="1"/>
  <c r="P2637" i="20" a="1"/>
  <c r="P2637" i="20" s="1"/>
  <c r="P2638" i="20" a="1"/>
  <c r="P2638" i="20" s="1"/>
  <c r="P2639" i="20" a="1"/>
  <c r="P2639" i="20" s="1"/>
  <c r="P2640" i="20" a="1"/>
  <c r="P2640" i="20" s="1"/>
  <c r="P2641" i="20" a="1"/>
  <c r="P2641" i="20" s="1"/>
  <c r="P2642" i="20" a="1"/>
  <c r="P2642" i="20" s="1"/>
  <c r="P2643" i="20" a="1"/>
  <c r="P2643" i="20" s="1"/>
  <c r="P2644" i="20" a="1"/>
  <c r="P2644" i="20" s="1"/>
  <c r="P2645" i="20" a="1"/>
  <c r="P2645" i="20" s="1"/>
  <c r="P2646" i="20" a="1"/>
  <c r="P2646" i="20" s="1"/>
  <c r="P2647" i="20" a="1"/>
  <c r="P2647" i="20" s="1"/>
  <c r="P2648" i="20" a="1"/>
  <c r="P2648" i="20" s="1"/>
  <c r="P2649" i="20" a="1"/>
  <c r="P2649" i="20" s="1"/>
  <c r="P2650" i="20" a="1"/>
  <c r="P2650" i="20" s="1"/>
  <c r="P2651" i="20" a="1"/>
  <c r="P2651" i="20" s="1"/>
  <c r="P2652" i="20" a="1"/>
  <c r="P2652" i="20" s="1"/>
  <c r="P2653" i="20" a="1"/>
  <c r="P2653" i="20" s="1"/>
  <c r="P2654" i="20" a="1"/>
  <c r="P2654" i="20" s="1"/>
  <c r="P2655" i="20" a="1"/>
  <c r="P2655" i="20" s="1"/>
  <c r="P2656" i="20" a="1"/>
  <c r="P2656" i="20" s="1"/>
  <c r="P2657" i="20" a="1"/>
  <c r="P2657" i="20" s="1"/>
  <c r="P2658" i="20" a="1"/>
  <c r="P2658" i="20" s="1"/>
  <c r="P2659" i="20" a="1"/>
  <c r="P2659" i="20" s="1"/>
  <c r="P2660" i="20" a="1"/>
  <c r="P2660" i="20" s="1"/>
  <c r="P2661" i="20" a="1"/>
  <c r="P2661" i="20" s="1"/>
  <c r="P2662" i="20" a="1"/>
  <c r="P2662" i="20" s="1"/>
  <c r="P2663" i="20" a="1"/>
  <c r="P2663" i="20" s="1"/>
  <c r="P2664" i="20" a="1"/>
  <c r="P2664" i="20" s="1"/>
  <c r="P2665" i="20" a="1"/>
  <c r="P2665" i="20" s="1"/>
  <c r="P2666" i="20" a="1"/>
  <c r="P2666" i="20" s="1"/>
  <c r="P2667" i="20" a="1"/>
  <c r="P2667" i="20" s="1"/>
  <c r="P2668" i="20" a="1"/>
  <c r="P2668" i="20" s="1"/>
  <c r="P2669" i="20" a="1"/>
  <c r="P2669" i="20" s="1"/>
  <c r="P2670" i="20" a="1"/>
  <c r="P2670" i="20" s="1"/>
  <c r="P2671" i="20" a="1"/>
  <c r="P2671" i="20" s="1"/>
  <c r="P2672" i="20" a="1"/>
  <c r="P2672" i="20" s="1"/>
  <c r="P2673" i="20" a="1"/>
  <c r="P2673" i="20" s="1"/>
  <c r="P2674" i="20" a="1"/>
  <c r="P2674" i="20" s="1"/>
  <c r="P2675" i="20" a="1"/>
  <c r="P2675" i="20" s="1"/>
  <c r="P2676" i="20" a="1"/>
  <c r="P2676" i="20" s="1"/>
  <c r="P2677" i="20" a="1"/>
  <c r="P2677" i="20" s="1"/>
  <c r="P2678" i="20" a="1"/>
  <c r="P2678" i="20" s="1"/>
  <c r="P2679" i="20" a="1"/>
  <c r="P2679" i="20" s="1"/>
  <c r="P2680" i="20" a="1"/>
  <c r="P2680" i="20" s="1"/>
  <c r="P2681" i="20" a="1"/>
  <c r="P2681" i="20" s="1"/>
  <c r="P2682" i="20" a="1"/>
  <c r="P2682" i="20" s="1"/>
  <c r="P2683" i="20" a="1"/>
  <c r="P2683" i="20" s="1"/>
  <c r="P2684" i="20" a="1"/>
  <c r="P2684" i="20" s="1"/>
  <c r="P2685" i="20" a="1"/>
  <c r="P2685" i="20" s="1"/>
  <c r="P2686" i="20" a="1"/>
  <c r="P2686" i="20" s="1"/>
  <c r="P2687" i="20" a="1"/>
  <c r="P2687" i="20" s="1"/>
  <c r="P2688" i="20" a="1"/>
  <c r="P2688" i="20" s="1"/>
  <c r="P2689" i="20" a="1"/>
  <c r="P2689" i="20" s="1"/>
  <c r="P2690" i="20" a="1"/>
  <c r="P2690" i="20" s="1"/>
  <c r="P2691" i="20" a="1"/>
  <c r="P2691" i="20" s="1"/>
  <c r="P2692" i="20" a="1"/>
  <c r="P2692" i="20" s="1"/>
  <c r="P2693" i="20" a="1"/>
  <c r="P2693" i="20" s="1"/>
  <c r="P2694" i="20" a="1"/>
  <c r="P2694" i="20" s="1"/>
  <c r="P2695" i="20" a="1"/>
  <c r="P2695" i="20" s="1"/>
  <c r="P2696" i="20" a="1"/>
  <c r="P2696" i="20" s="1"/>
  <c r="P2697" i="20" a="1"/>
  <c r="P2697" i="20" s="1"/>
  <c r="P2698" i="20" a="1"/>
  <c r="P2698" i="20" s="1"/>
  <c r="P2699" i="20" a="1"/>
  <c r="P2699" i="20" s="1"/>
  <c r="P2700" i="20" a="1"/>
  <c r="P2700" i="20" s="1"/>
  <c r="P2701" i="20" a="1"/>
  <c r="P2701" i="20" s="1"/>
  <c r="P2702" i="20" a="1"/>
  <c r="P2702" i="20" s="1"/>
  <c r="P2703" i="20" a="1"/>
  <c r="P2703" i="20" s="1"/>
  <c r="P2704" i="20" a="1"/>
  <c r="P2704" i="20" s="1"/>
  <c r="P2705" i="20" a="1"/>
  <c r="P2705" i="20" s="1"/>
  <c r="P2706" i="20" a="1"/>
  <c r="P2706" i="20" s="1"/>
  <c r="P2707" i="20" a="1"/>
  <c r="P2707" i="20" s="1"/>
  <c r="P2708" i="20" a="1"/>
  <c r="P2708" i="20" s="1"/>
  <c r="P2709" i="20" a="1"/>
  <c r="P2709" i="20" s="1"/>
  <c r="P2710" i="20" a="1"/>
  <c r="P2710" i="20" s="1"/>
  <c r="P2711" i="20" a="1"/>
  <c r="P2711" i="20" s="1"/>
  <c r="P2712" i="20" a="1"/>
  <c r="P2712" i="20" s="1"/>
  <c r="P2713" i="20" a="1"/>
  <c r="P2713" i="20" s="1"/>
  <c r="P2714" i="20" a="1"/>
  <c r="P2714" i="20" s="1"/>
  <c r="P2715" i="20" a="1"/>
  <c r="P2715" i="20" s="1"/>
  <c r="P2716" i="20" a="1"/>
  <c r="P2716" i="20" s="1"/>
  <c r="P2717" i="20" a="1"/>
  <c r="P2717" i="20" s="1"/>
  <c r="P2718" i="20" a="1"/>
  <c r="P2718" i="20" s="1"/>
  <c r="P2719" i="20" a="1"/>
  <c r="P2719" i="20" s="1"/>
  <c r="P2720" i="20" a="1"/>
  <c r="P2720" i="20" s="1"/>
  <c r="P2721" i="20" a="1"/>
  <c r="P2721" i="20" s="1"/>
  <c r="P2722" i="20" a="1"/>
  <c r="P2722" i="20" s="1"/>
  <c r="P2723" i="20" a="1"/>
  <c r="P2723" i="20" s="1"/>
  <c r="P2724" i="20" a="1"/>
  <c r="P2724" i="20" s="1"/>
  <c r="P2725" i="20" a="1"/>
  <c r="P2725" i="20" s="1"/>
  <c r="P2726" i="20" a="1"/>
  <c r="P2726" i="20" s="1"/>
  <c r="P2727" i="20" a="1"/>
  <c r="P2727" i="20" s="1"/>
  <c r="P2728" i="20" a="1"/>
  <c r="P2728" i="20" s="1"/>
  <c r="P2729" i="20" a="1"/>
  <c r="P2729" i="20" s="1"/>
  <c r="P2730" i="20" a="1"/>
  <c r="P2730" i="20" s="1"/>
  <c r="P2731" i="20" a="1"/>
  <c r="P2731" i="20" s="1"/>
  <c r="P2732" i="20" a="1"/>
  <c r="P2732" i="20" s="1"/>
  <c r="P2733" i="20" a="1"/>
  <c r="P2733" i="20" s="1"/>
  <c r="P2734" i="20" a="1"/>
  <c r="P2734" i="20" s="1"/>
  <c r="P2735" i="20" a="1"/>
  <c r="P2735" i="20" s="1"/>
  <c r="P2736" i="20" a="1"/>
  <c r="P2736" i="20" s="1"/>
  <c r="P2737" i="20" a="1"/>
  <c r="P2737" i="20" s="1"/>
  <c r="P2738" i="20" a="1"/>
  <c r="P2738" i="20" s="1"/>
  <c r="P2739" i="20" a="1"/>
  <c r="P2739" i="20" s="1"/>
  <c r="P2740" i="20" a="1"/>
  <c r="P2740" i="20" s="1"/>
  <c r="P2741" i="20" a="1"/>
  <c r="P2741" i="20" s="1"/>
  <c r="P2742" i="20" a="1"/>
  <c r="P2742" i="20" s="1"/>
  <c r="P2743" i="20" a="1"/>
  <c r="P2743" i="20" s="1"/>
  <c r="P2744" i="20" a="1"/>
  <c r="P2744" i="20" s="1"/>
  <c r="P2745" i="20" a="1"/>
  <c r="P2745" i="20" s="1"/>
  <c r="P2746" i="20" a="1"/>
  <c r="P2746" i="20" s="1"/>
  <c r="P2747" i="20" a="1"/>
  <c r="P2747" i="20" s="1"/>
  <c r="P2748" i="20" a="1"/>
  <c r="P2748" i="20" s="1"/>
  <c r="P2749" i="20" a="1"/>
  <c r="P2749" i="20" s="1"/>
  <c r="P2750" i="20" a="1"/>
  <c r="P2750" i="20" s="1"/>
  <c r="P2751" i="20" a="1"/>
  <c r="P2751" i="20" s="1"/>
  <c r="P2752" i="20" a="1"/>
  <c r="P2752" i="20" s="1"/>
  <c r="P2753" i="20" a="1"/>
  <c r="P2753" i="20" s="1"/>
  <c r="P2754" i="20" a="1"/>
  <c r="P2754" i="20" s="1"/>
  <c r="P2755" i="20" a="1"/>
  <c r="P2755" i="20" s="1"/>
  <c r="P2756" i="20" a="1"/>
  <c r="P2756" i="20" s="1"/>
  <c r="P2757" i="20" a="1"/>
  <c r="P2757" i="20" s="1"/>
  <c r="P2758" i="20" a="1"/>
  <c r="P2758" i="20" s="1"/>
  <c r="P2759" i="20" a="1"/>
  <c r="P2759" i="20" s="1"/>
  <c r="P2760" i="20" a="1"/>
  <c r="P2760" i="20" s="1"/>
  <c r="P2761" i="20" a="1"/>
  <c r="P2761" i="20" s="1"/>
  <c r="P2762" i="20" a="1"/>
  <c r="P2762" i="20" s="1"/>
  <c r="P2763" i="20" a="1"/>
  <c r="P2763" i="20" s="1"/>
  <c r="P2764" i="20" a="1"/>
  <c r="P2764" i="20" s="1"/>
  <c r="P2765" i="20" a="1"/>
  <c r="P2765" i="20" s="1"/>
  <c r="P2766" i="20" a="1"/>
  <c r="P2766" i="20" s="1"/>
  <c r="P2767" i="20" a="1"/>
  <c r="P2767" i="20" s="1"/>
  <c r="P2768" i="20" a="1"/>
  <c r="P2768" i="20" s="1"/>
  <c r="P2769" i="20" a="1"/>
  <c r="P2769" i="20" s="1"/>
  <c r="P2770" i="20" a="1"/>
  <c r="P2770" i="20" s="1"/>
  <c r="P2771" i="20" a="1"/>
  <c r="P2771" i="20" s="1"/>
  <c r="P2772" i="20" a="1"/>
  <c r="P2772" i="20" s="1"/>
  <c r="P2773" i="20" a="1"/>
  <c r="P2773" i="20" s="1"/>
  <c r="P2774" i="20" a="1"/>
  <c r="P2774" i="20" s="1"/>
  <c r="P2775" i="20" a="1"/>
  <c r="P2775" i="20" s="1"/>
  <c r="P2776" i="20" a="1"/>
  <c r="P2776" i="20" s="1"/>
  <c r="P2777" i="20" a="1"/>
  <c r="P2777" i="20" s="1"/>
  <c r="P2778" i="20" a="1"/>
  <c r="P2778" i="20" s="1"/>
  <c r="P2779" i="20" a="1"/>
  <c r="P2779" i="20" s="1"/>
  <c r="P2780" i="20" a="1"/>
  <c r="P2780" i="20" s="1"/>
  <c r="P2781" i="20" a="1"/>
  <c r="P2781" i="20" s="1"/>
  <c r="P2782" i="20" a="1"/>
  <c r="P2782" i="20" s="1"/>
  <c r="P2783" i="20" a="1"/>
  <c r="P2783" i="20" s="1"/>
  <c r="P2784" i="20" a="1"/>
  <c r="P2784" i="20" s="1"/>
  <c r="P2785" i="20" a="1"/>
  <c r="P2785" i="20" s="1"/>
  <c r="P2786" i="20" a="1"/>
  <c r="P2786" i="20" s="1"/>
  <c r="P2787" i="20" a="1"/>
  <c r="P2787" i="20" s="1"/>
  <c r="P2788" i="20" a="1"/>
  <c r="P2788" i="20" s="1"/>
  <c r="P2789" i="20" a="1"/>
  <c r="P2789" i="20" s="1"/>
  <c r="P2790" i="20" a="1"/>
  <c r="P2790" i="20" s="1"/>
  <c r="P2791" i="20" a="1"/>
  <c r="P2791" i="20" s="1"/>
  <c r="P2792" i="20" a="1"/>
  <c r="P2792" i="20" s="1"/>
  <c r="P2793" i="20" a="1"/>
  <c r="P2793" i="20" s="1"/>
  <c r="P2794" i="20" a="1"/>
  <c r="P2794" i="20" s="1"/>
  <c r="P2795" i="20" a="1"/>
  <c r="P2795" i="20" s="1"/>
  <c r="P2796" i="20" a="1"/>
  <c r="P2796" i="20" s="1"/>
  <c r="P2797" i="20" a="1"/>
  <c r="P2797" i="20" s="1"/>
  <c r="P2798" i="20" a="1"/>
  <c r="P2798" i="20" s="1"/>
  <c r="P2799" i="20" a="1"/>
  <c r="P2799" i="20" s="1"/>
  <c r="P2800" i="20" a="1"/>
  <c r="P2800" i="20" s="1"/>
  <c r="P2801" i="20" a="1"/>
  <c r="P2801" i="20" s="1"/>
  <c r="P2802" i="20" a="1"/>
  <c r="P2802" i="20" s="1"/>
  <c r="P2803" i="20" a="1"/>
  <c r="P2803" i="20" s="1"/>
  <c r="P2804" i="20" a="1"/>
  <c r="P2804" i="20" s="1"/>
  <c r="P2805" i="20" a="1"/>
  <c r="P2805" i="20" s="1"/>
  <c r="P2806" i="20" a="1"/>
  <c r="P2806" i="20" s="1"/>
  <c r="P2807" i="20" a="1"/>
  <c r="P2807" i="20" s="1"/>
  <c r="P2808" i="20" a="1"/>
  <c r="P2808" i="20" s="1"/>
  <c r="P2809" i="20" a="1"/>
  <c r="P2809" i="20" s="1"/>
  <c r="P2810" i="20" a="1"/>
  <c r="P2810" i="20" s="1"/>
  <c r="P2811" i="20" a="1"/>
  <c r="P2811" i="20" s="1"/>
  <c r="P2812" i="20" a="1"/>
  <c r="P2812" i="20" s="1"/>
  <c r="P2813" i="20" a="1"/>
  <c r="P2813" i="20" s="1"/>
  <c r="P2814" i="20" a="1"/>
  <c r="P2814" i="20" s="1"/>
  <c r="P2815" i="20" a="1"/>
  <c r="P2815" i="20" s="1"/>
  <c r="P2816" i="20" a="1"/>
  <c r="P2816" i="20" s="1"/>
  <c r="P2817" i="20" a="1"/>
  <c r="P2817" i="20" s="1"/>
  <c r="P2818" i="20" a="1"/>
  <c r="P2818" i="20" s="1"/>
  <c r="P2819" i="20" a="1"/>
  <c r="P2819" i="20" s="1"/>
  <c r="P2820" i="20" a="1"/>
  <c r="P2820" i="20" s="1"/>
  <c r="P2821" i="20" a="1"/>
  <c r="P2821" i="20" s="1"/>
  <c r="P2822" i="20" a="1"/>
  <c r="P2822" i="20" s="1"/>
  <c r="P2823" i="20" a="1"/>
  <c r="P2823" i="20" s="1"/>
  <c r="P2824" i="20" a="1"/>
  <c r="P2824" i="20" s="1"/>
  <c r="P2825" i="20" a="1"/>
  <c r="P2825" i="20" s="1"/>
  <c r="P2826" i="20" a="1"/>
  <c r="P2826" i="20" s="1"/>
  <c r="P2827" i="20" a="1"/>
  <c r="P2827" i="20" s="1"/>
  <c r="P2828" i="20" a="1"/>
  <c r="P2828" i="20" s="1"/>
  <c r="P2829" i="20" a="1"/>
  <c r="P2829" i="20" s="1"/>
  <c r="P2830" i="20" a="1"/>
  <c r="P2830" i="20" s="1"/>
  <c r="P2831" i="20" a="1"/>
  <c r="P2831" i="20" s="1"/>
  <c r="P2832" i="20" a="1"/>
  <c r="P2832" i="20" s="1"/>
  <c r="P2833" i="20" a="1"/>
  <c r="P2833" i="20" s="1"/>
  <c r="P2834" i="20" a="1"/>
  <c r="P2834" i="20" s="1"/>
  <c r="P2835" i="20" a="1"/>
  <c r="P2835" i="20" s="1"/>
  <c r="P2836" i="20" a="1"/>
  <c r="P2836" i="20" s="1"/>
  <c r="P2837" i="20" a="1"/>
  <c r="P2837" i="20" s="1"/>
  <c r="P2838" i="20" a="1"/>
  <c r="P2838" i="20" s="1"/>
  <c r="P2839" i="20" a="1"/>
  <c r="P2839" i="20" s="1"/>
  <c r="P2840" i="20" a="1"/>
  <c r="P2840" i="20" s="1"/>
  <c r="P2841" i="20" a="1"/>
  <c r="P2841" i="20" s="1"/>
  <c r="P2842" i="20" a="1"/>
  <c r="P2842" i="20" s="1"/>
  <c r="P2843" i="20" a="1"/>
  <c r="P2843" i="20" s="1"/>
  <c r="P2844" i="20" a="1"/>
  <c r="P2844" i="20" s="1"/>
  <c r="P2845" i="20" a="1"/>
  <c r="P2845" i="20" s="1"/>
  <c r="P2846" i="20" a="1"/>
  <c r="P2846" i="20" s="1"/>
  <c r="P2847" i="20" a="1"/>
  <c r="P2847" i="20" s="1"/>
  <c r="P2848" i="20" a="1"/>
  <c r="P2848" i="20" s="1"/>
  <c r="P2849" i="20" a="1"/>
  <c r="P2849" i="20" s="1"/>
  <c r="P2850" i="20" a="1"/>
  <c r="P2850" i="20" s="1"/>
  <c r="P2851" i="20" a="1"/>
  <c r="P2851" i="20" s="1"/>
  <c r="P2852" i="20" a="1"/>
  <c r="P2852" i="20" s="1"/>
  <c r="P2853" i="20" a="1"/>
  <c r="P2853" i="20" s="1"/>
  <c r="P2854" i="20" a="1"/>
  <c r="P2854" i="20" s="1"/>
  <c r="P2855" i="20" a="1"/>
  <c r="P2855" i="20" s="1"/>
  <c r="P2856" i="20" a="1"/>
  <c r="P2856" i="20" s="1"/>
  <c r="P2857" i="20" a="1"/>
  <c r="P2857" i="20" s="1"/>
  <c r="P2858" i="20" a="1"/>
  <c r="P2858" i="20" s="1"/>
  <c r="P2859" i="20" a="1"/>
  <c r="P2859" i="20" s="1"/>
  <c r="P2860" i="20" a="1"/>
  <c r="P2860" i="20" s="1"/>
  <c r="P2861" i="20" a="1"/>
  <c r="P2861" i="20" s="1"/>
  <c r="P2862" i="20" a="1"/>
  <c r="P2862" i="20" s="1"/>
  <c r="P2863" i="20" a="1"/>
  <c r="P2863" i="20" s="1"/>
  <c r="P2864" i="20" a="1"/>
  <c r="P2864" i="20" s="1"/>
  <c r="P2865" i="20" a="1"/>
  <c r="P2865" i="20" s="1"/>
  <c r="P2866" i="20" a="1"/>
  <c r="P2866" i="20" s="1"/>
  <c r="P2867" i="20" a="1"/>
  <c r="P2867" i="20" s="1"/>
  <c r="P2868" i="20" a="1"/>
  <c r="P2868" i="20" s="1"/>
  <c r="P2869" i="20" a="1"/>
  <c r="P2869" i="20" s="1"/>
  <c r="P2870" i="20" a="1"/>
  <c r="P2870" i="20" s="1"/>
  <c r="P2871" i="20" a="1"/>
  <c r="P2871" i="20" s="1"/>
  <c r="P2872" i="20" a="1"/>
  <c r="P2872" i="20" s="1"/>
  <c r="P2873" i="20" a="1"/>
  <c r="P2873" i="20" s="1"/>
  <c r="P2874" i="20" a="1"/>
  <c r="P2874" i="20" s="1"/>
  <c r="P2875" i="20" a="1"/>
  <c r="P2875" i="20" s="1"/>
  <c r="P2876" i="20" a="1"/>
  <c r="P2876" i="20" s="1"/>
  <c r="P2877" i="20" a="1"/>
  <c r="P2877" i="20" s="1"/>
  <c r="P2878" i="20" a="1"/>
  <c r="P2878" i="20" s="1"/>
  <c r="P2879" i="20" a="1"/>
  <c r="P2879" i="20" s="1"/>
  <c r="P2880" i="20" a="1"/>
  <c r="P2880" i="20" s="1"/>
  <c r="P2881" i="20" a="1"/>
  <c r="P2881" i="20" s="1"/>
  <c r="P2882" i="20" a="1"/>
  <c r="P2882" i="20" s="1"/>
  <c r="P2883" i="20" a="1"/>
  <c r="P2883" i="20" s="1"/>
  <c r="P2884" i="20" a="1"/>
  <c r="P2884" i="20" s="1"/>
  <c r="P2885" i="20" a="1"/>
  <c r="P2885" i="20" s="1"/>
  <c r="P2886" i="20" a="1"/>
  <c r="P2886" i="20" s="1"/>
  <c r="P2887" i="20" a="1"/>
  <c r="P2887" i="20" s="1"/>
  <c r="P2888" i="20" a="1"/>
  <c r="P2888" i="20" s="1"/>
  <c r="P2889" i="20" a="1"/>
  <c r="P2889" i="20" s="1"/>
  <c r="P2890" i="20" a="1"/>
  <c r="P2890" i="20" s="1"/>
  <c r="P2891" i="20" a="1"/>
  <c r="P2891" i="20" s="1"/>
  <c r="P2892" i="20" a="1"/>
  <c r="P2892" i="20" s="1"/>
  <c r="P2893" i="20" a="1"/>
  <c r="P2893" i="20" s="1"/>
  <c r="P2894" i="20" a="1"/>
  <c r="P2894" i="20" s="1"/>
  <c r="P2895" i="20" a="1"/>
  <c r="P2895" i="20" s="1"/>
  <c r="P2896" i="20" a="1"/>
  <c r="P2896" i="20" s="1"/>
  <c r="P2897" i="20" a="1"/>
  <c r="P2897" i="20" s="1"/>
  <c r="P2898" i="20" a="1"/>
  <c r="P2898" i="20" s="1"/>
  <c r="P2899" i="20" a="1"/>
  <c r="P2899" i="20" s="1"/>
  <c r="P2900" i="20" a="1"/>
  <c r="P2900" i="20" s="1"/>
  <c r="P2901" i="20" a="1"/>
  <c r="P2901" i="20" s="1"/>
  <c r="P2902" i="20" a="1"/>
  <c r="P2902" i="20" s="1"/>
  <c r="P2903" i="20" a="1"/>
  <c r="P2903" i="20" s="1"/>
  <c r="P2904" i="20" a="1"/>
  <c r="P2904" i="20" s="1"/>
  <c r="P2905" i="20" a="1"/>
  <c r="P2905" i="20" s="1"/>
  <c r="P2906" i="20" a="1"/>
  <c r="P2906" i="20" s="1"/>
  <c r="P2907" i="20" a="1"/>
  <c r="P2907" i="20" s="1"/>
  <c r="P2908" i="20" a="1"/>
  <c r="P2908" i="20" s="1"/>
  <c r="P2909" i="20" a="1"/>
  <c r="P2909" i="20" s="1"/>
  <c r="P2910" i="20" a="1"/>
  <c r="P2910" i="20" s="1"/>
  <c r="P2911" i="20" a="1"/>
  <c r="P2911" i="20" s="1"/>
  <c r="P2912" i="20" a="1"/>
  <c r="P2912" i="20" s="1"/>
  <c r="P2913" i="20" a="1"/>
  <c r="P2913" i="20" s="1"/>
  <c r="P2914" i="20" a="1"/>
  <c r="P2914" i="20" s="1"/>
  <c r="P2915" i="20" a="1"/>
  <c r="P2915" i="20" s="1"/>
  <c r="P2916" i="20" a="1"/>
  <c r="P2916" i="20" s="1"/>
  <c r="P2917" i="20" a="1"/>
  <c r="P2917" i="20" s="1"/>
  <c r="P2918" i="20" a="1"/>
  <c r="P2918" i="20" s="1"/>
  <c r="P2919" i="20" a="1"/>
  <c r="P2919" i="20" s="1"/>
  <c r="P2920" i="20" a="1"/>
  <c r="P2920" i="20" s="1"/>
  <c r="P2921" i="20" a="1"/>
  <c r="P2921" i="20" s="1"/>
  <c r="P2922" i="20" a="1"/>
  <c r="P2922" i="20" s="1"/>
  <c r="P2923" i="20" a="1"/>
  <c r="P2923" i="20" s="1"/>
  <c r="P2924" i="20" a="1"/>
  <c r="P2924" i="20" s="1"/>
  <c r="P2925" i="20" a="1"/>
  <c r="P2925" i="20" s="1"/>
  <c r="P2926" i="20" a="1"/>
  <c r="P2926" i="20" s="1"/>
  <c r="P2927" i="20" a="1"/>
  <c r="P2927" i="20" s="1"/>
  <c r="P2928" i="20" a="1"/>
  <c r="P2928" i="20" s="1"/>
  <c r="P2929" i="20" a="1"/>
  <c r="P2929" i="20" s="1"/>
  <c r="P2930" i="20" a="1"/>
  <c r="P2930" i="20" s="1"/>
  <c r="P2931" i="20" a="1"/>
  <c r="P2931" i="20" s="1"/>
  <c r="P2932" i="20" a="1"/>
  <c r="P2932" i="20" s="1"/>
  <c r="P2933" i="20" a="1"/>
  <c r="P2933" i="20" s="1"/>
  <c r="P2934" i="20" a="1"/>
  <c r="P2934" i="20" s="1"/>
  <c r="P2935" i="20" a="1"/>
  <c r="P2935" i="20" s="1"/>
  <c r="P2936" i="20" a="1"/>
  <c r="P2936" i="20" s="1"/>
  <c r="P2937" i="20" a="1"/>
  <c r="P2937" i="20" s="1"/>
  <c r="P2938" i="20" a="1"/>
  <c r="P2938" i="20" s="1"/>
  <c r="P2939" i="20" a="1"/>
  <c r="P2939" i="20" s="1"/>
  <c r="P2940" i="20" a="1"/>
  <c r="P2940" i="20" s="1"/>
  <c r="P2941" i="20" a="1"/>
  <c r="P2941" i="20" s="1"/>
  <c r="P2942" i="20" a="1"/>
  <c r="P2942" i="20" s="1"/>
  <c r="P2943" i="20" a="1"/>
  <c r="P2943" i="20" s="1"/>
  <c r="P2944" i="20" a="1"/>
  <c r="P2944" i="20" s="1"/>
  <c r="P2945" i="20" a="1"/>
  <c r="P2945" i="20" s="1"/>
  <c r="P2946" i="20" a="1"/>
  <c r="P2946" i="20" s="1"/>
  <c r="P2947" i="20" a="1"/>
  <c r="P2947" i="20" s="1"/>
  <c r="P2948" i="20" a="1"/>
  <c r="P2948" i="20" s="1"/>
  <c r="P2949" i="20" a="1"/>
  <c r="P2949" i="20" s="1"/>
  <c r="P2950" i="20" a="1"/>
  <c r="P2950" i="20" s="1"/>
  <c r="P2951" i="20" a="1"/>
  <c r="P2951" i="20" s="1"/>
  <c r="P2952" i="20" a="1"/>
  <c r="P2952" i="20" s="1"/>
  <c r="P2953" i="20" a="1"/>
  <c r="P2953" i="20" s="1"/>
  <c r="P2954" i="20" a="1"/>
  <c r="P2954" i="20" s="1"/>
  <c r="P2955" i="20" a="1"/>
  <c r="P2955" i="20" s="1"/>
  <c r="P2956" i="20" a="1"/>
  <c r="P2956" i="20" s="1"/>
  <c r="P2957" i="20" a="1"/>
  <c r="P2957" i="20" s="1"/>
  <c r="P2958" i="20" a="1"/>
  <c r="P2958" i="20" s="1"/>
  <c r="P2959" i="20" a="1"/>
  <c r="P2959" i="20" s="1"/>
  <c r="P2960" i="20" a="1"/>
  <c r="P2960" i="20" s="1"/>
  <c r="P2961" i="20" a="1"/>
  <c r="P2961" i="20" s="1"/>
  <c r="P2962" i="20" a="1"/>
  <c r="P2962" i="20" s="1"/>
  <c r="P2963" i="20" a="1"/>
  <c r="P2963" i="20" s="1"/>
  <c r="P2964" i="20" a="1"/>
  <c r="P2964" i="20" s="1"/>
  <c r="P2965" i="20" a="1"/>
  <c r="P2965" i="20" s="1"/>
  <c r="P2966" i="20" a="1"/>
  <c r="P2966" i="20" s="1"/>
  <c r="P2967" i="20" a="1"/>
  <c r="P2967" i="20" s="1"/>
  <c r="P2968" i="20" a="1"/>
  <c r="P2968" i="20" s="1"/>
  <c r="P2969" i="20" a="1"/>
  <c r="P2969" i="20" s="1"/>
  <c r="P2970" i="20" a="1"/>
  <c r="P2970" i="20" s="1"/>
  <c r="P2971" i="20" a="1"/>
  <c r="P2971" i="20" s="1"/>
  <c r="P2972" i="20" a="1"/>
  <c r="P2972" i="20" s="1"/>
  <c r="P2973" i="20" a="1"/>
  <c r="P2973" i="20" s="1"/>
  <c r="P2974" i="20" a="1"/>
  <c r="P2974" i="20" s="1"/>
  <c r="P2975" i="20" a="1"/>
  <c r="P2975" i="20" s="1"/>
  <c r="P2976" i="20" a="1"/>
  <c r="P2976" i="20" s="1"/>
  <c r="P2977" i="20" a="1"/>
  <c r="P2977" i="20" s="1"/>
  <c r="P2978" i="20" a="1"/>
  <c r="P2978" i="20" s="1"/>
  <c r="P2979" i="20" a="1"/>
  <c r="P2979" i="20" s="1"/>
  <c r="P2980" i="20" a="1"/>
  <c r="P2980" i="20" s="1"/>
  <c r="P2981" i="20" a="1"/>
  <c r="P2981" i="20" s="1"/>
  <c r="P2982" i="20" a="1"/>
  <c r="P2982" i="20" s="1"/>
  <c r="P2983" i="20" a="1"/>
  <c r="P2983" i="20" s="1"/>
  <c r="P2984" i="20" a="1"/>
  <c r="P2984" i="20" s="1"/>
  <c r="P2985" i="20" a="1"/>
  <c r="P2985" i="20" s="1"/>
  <c r="P2986" i="20" a="1"/>
  <c r="P2986" i="20" s="1"/>
  <c r="P2987" i="20" a="1"/>
  <c r="P2987" i="20" s="1"/>
  <c r="P2988" i="20" a="1"/>
  <c r="P2988" i="20" s="1"/>
  <c r="P2989" i="20" a="1"/>
  <c r="P2989" i="20" s="1"/>
  <c r="P2990" i="20" a="1"/>
  <c r="P2990" i="20" s="1"/>
  <c r="P2991" i="20" a="1"/>
  <c r="P2991" i="20" s="1"/>
  <c r="P2992" i="20" a="1"/>
  <c r="P2992" i="20" s="1"/>
  <c r="P2993" i="20" a="1"/>
  <c r="P2993" i="20" s="1"/>
  <c r="P2994" i="20" a="1"/>
  <c r="P2994" i="20" s="1"/>
  <c r="P2995" i="20" a="1"/>
  <c r="P2995" i="20" s="1"/>
  <c r="P2996" i="20" a="1"/>
  <c r="P2996" i="20" s="1"/>
  <c r="P2997" i="20" a="1"/>
  <c r="P2997" i="20" s="1"/>
  <c r="P2998" i="20" a="1"/>
  <c r="P2998" i="20" s="1"/>
  <c r="P2999" i="20" a="1"/>
  <c r="P2999" i="20" s="1"/>
  <c r="P3000" i="20" a="1"/>
  <c r="P3000" i="20" s="1"/>
  <c r="P3001" i="20" a="1"/>
  <c r="P3001" i="20" s="1"/>
  <c r="P3002" i="20" a="1"/>
  <c r="P3002" i="20" s="1"/>
  <c r="P3003" i="20" a="1"/>
  <c r="P3003" i="20" s="1"/>
  <c r="P3004" i="20" a="1"/>
  <c r="P3004" i="20" s="1"/>
  <c r="P3005" i="20" a="1"/>
  <c r="P3005" i="20" s="1"/>
  <c r="P3006" i="20" a="1"/>
  <c r="P3006" i="20" s="1"/>
  <c r="P3007" i="20" a="1"/>
  <c r="P3007" i="20" s="1"/>
  <c r="P3008" i="20" a="1"/>
  <c r="P3008" i="20" s="1"/>
  <c r="P3009" i="20" a="1"/>
  <c r="P3009" i="20" s="1"/>
  <c r="P3010" i="20" a="1"/>
  <c r="P3010" i="20" s="1"/>
  <c r="P3011" i="20" a="1"/>
  <c r="P3011" i="20" s="1"/>
  <c r="P3012" i="20" a="1"/>
  <c r="P3012" i="20" s="1"/>
  <c r="P3013" i="20" a="1"/>
  <c r="P3013" i="20" s="1"/>
  <c r="P3014" i="20" a="1"/>
  <c r="P3014" i="20" s="1"/>
  <c r="P3015" i="20" a="1"/>
  <c r="P3015" i="20" s="1"/>
  <c r="P3016" i="20" a="1"/>
  <c r="P3016" i="20" s="1"/>
  <c r="P3017" i="20" a="1"/>
  <c r="P3017" i="20" s="1"/>
  <c r="P3018" i="20" a="1"/>
  <c r="P3018" i="20" s="1"/>
  <c r="P3019" i="20" a="1"/>
  <c r="P3019" i="20" s="1"/>
  <c r="P3020" i="20" a="1"/>
  <c r="P3020" i="20" s="1"/>
  <c r="P3021" i="20" a="1"/>
  <c r="P3021" i="20" s="1"/>
  <c r="P3022" i="20" a="1"/>
  <c r="P3022" i="20" s="1"/>
  <c r="P3023" i="20" a="1"/>
  <c r="P3023" i="20" s="1"/>
  <c r="P3024" i="20" a="1"/>
  <c r="P3024" i="20" s="1"/>
  <c r="P3025" i="20" a="1"/>
  <c r="P3025" i="20" s="1"/>
  <c r="P3026" i="20" a="1"/>
  <c r="P3026" i="20" s="1"/>
  <c r="P3027" i="20" a="1"/>
  <c r="P3027" i="20" s="1"/>
  <c r="P3028" i="20" a="1"/>
  <c r="P3028" i="20" s="1"/>
  <c r="P3029" i="20" a="1"/>
  <c r="P3029" i="20" s="1"/>
  <c r="P3030" i="20" a="1"/>
  <c r="P3030" i="20" s="1"/>
  <c r="P3031" i="20" a="1"/>
  <c r="P3031" i="20" s="1"/>
  <c r="P3032" i="20" a="1"/>
  <c r="P3032" i="20" s="1"/>
  <c r="P3033" i="20" a="1"/>
  <c r="P3033" i="20" s="1"/>
  <c r="P3034" i="20" a="1"/>
  <c r="P3034" i="20" s="1"/>
  <c r="P3035" i="20" a="1"/>
  <c r="P3035" i="20" s="1"/>
  <c r="P3036" i="20" a="1"/>
  <c r="P3036" i="20" s="1"/>
  <c r="P3037" i="20" a="1"/>
  <c r="P3037" i="20" s="1"/>
  <c r="P3038" i="20" a="1"/>
  <c r="P3038" i="20" s="1"/>
  <c r="P3039" i="20" a="1"/>
  <c r="P3039" i="20" s="1"/>
  <c r="P3040" i="20" a="1"/>
  <c r="P3040" i="20" s="1"/>
  <c r="P3041" i="20" a="1"/>
  <c r="P3041" i="20" s="1"/>
  <c r="P3042" i="20" a="1"/>
  <c r="P3042" i="20" s="1"/>
  <c r="P3043" i="20" a="1"/>
  <c r="P3043" i="20" s="1"/>
  <c r="P3044" i="20" a="1"/>
  <c r="P3044" i="20" s="1"/>
  <c r="P3045" i="20" a="1"/>
  <c r="P3045" i="20" s="1"/>
  <c r="P3046" i="20" a="1"/>
  <c r="P3046" i="20" s="1"/>
  <c r="P3047" i="20" a="1"/>
  <c r="P3047" i="20" s="1"/>
  <c r="P3048" i="20" a="1"/>
  <c r="P3048" i="20" s="1"/>
  <c r="P3049" i="20" a="1"/>
  <c r="P3049" i="20" s="1"/>
  <c r="P3050" i="20" a="1"/>
  <c r="P3050" i="20" s="1"/>
  <c r="P3051" i="20" a="1"/>
  <c r="P3051" i="20" s="1"/>
  <c r="M2" i="18"/>
  <c r="M3" i="18"/>
  <c r="M4" i="18"/>
  <c r="M5" i="18"/>
  <c r="M6" i="18"/>
  <c r="M7" i="18"/>
  <c r="M8" i="18"/>
  <c r="O2" i="18" s="1" a="1"/>
  <c r="O2" i="18" s="1"/>
  <c r="M9" i="18"/>
  <c r="M10" i="18"/>
  <c r="M11" i="18"/>
  <c r="M12" i="18"/>
  <c r="M13" i="18"/>
  <c r="M14" i="18"/>
  <c r="M15" i="18"/>
  <c r="M16" i="18"/>
  <c r="O16" i="18" s="1" a="1"/>
  <c r="O16" i="18" s="1"/>
  <c r="M17" i="18"/>
  <c r="O17" i="18" s="1" a="1"/>
  <c r="O17" i="18" s="1"/>
  <c r="M18" i="18"/>
  <c r="M19" i="18"/>
  <c r="M20" i="18"/>
  <c r="M21" i="18"/>
  <c r="M22" i="18"/>
  <c r="M23" i="18"/>
  <c r="M24" i="18"/>
  <c r="O24" i="18" s="1" a="1"/>
  <c r="O24" i="18" s="1"/>
  <c r="M25" i="18"/>
  <c r="O25" i="18" s="1" a="1"/>
  <c r="O25" i="18" s="1"/>
  <c r="M26" i="18"/>
  <c r="M27" i="18"/>
  <c r="M28" i="18"/>
  <c r="M29" i="18"/>
  <c r="M30" i="18"/>
  <c r="M31" i="18"/>
  <c r="M32" i="18"/>
  <c r="O32" i="18" s="1" a="1"/>
  <c r="O32" i="18" s="1"/>
  <c r="M33" i="18"/>
  <c r="M34" i="18"/>
  <c r="M35" i="18"/>
  <c r="M36" i="18"/>
  <c r="M37" i="18"/>
  <c r="M38" i="18"/>
  <c r="M39" i="18"/>
  <c r="M40" i="18"/>
  <c r="M41" i="18"/>
  <c r="O41" i="18" s="1" a="1"/>
  <c r="O41" i="18" s="1"/>
  <c r="M42" i="18"/>
  <c r="M43" i="18"/>
  <c r="M44" i="18"/>
  <c r="M45" i="18"/>
  <c r="M46" i="18"/>
  <c r="M47" i="18"/>
  <c r="M48" i="18"/>
  <c r="O48" i="18" s="1" a="1"/>
  <c r="O48" i="18" s="1"/>
  <c r="M49" i="18"/>
  <c r="O49" i="18" s="1" a="1"/>
  <c r="O49" i="18" s="1"/>
  <c r="M50" i="18"/>
  <c r="M51" i="18"/>
  <c r="M52" i="18"/>
  <c r="M53" i="18"/>
  <c r="M54" i="18"/>
  <c r="M55" i="18"/>
  <c r="M56" i="18"/>
  <c r="O56" i="18" s="1" a="1"/>
  <c r="O56" i="18" s="1"/>
  <c r="M57" i="18"/>
  <c r="O57" i="18" s="1" a="1"/>
  <c r="O57" i="18" s="1"/>
  <c r="M58" i="18"/>
  <c r="M59" i="18"/>
  <c r="M60" i="18"/>
  <c r="M61" i="18"/>
  <c r="M62" i="18"/>
  <c r="M63" i="18"/>
  <c r="M64" i="18"/>
  <c r="M65" i="18"/>
  <c r="O65" i="18" s="1" a="1"/>
  <c r="O65" i="18" s="1"/>
  <c r="M66" i="18"/>
  <c r="M67" i="18"/>
  <c r="M68" i="18"/>
  <c r="M69" i="18"/>
  <c r="M70" i="18"/>
  <c r="M71" i="18"/>
  <c r="M72" i="18"/>
  <c r="O72" i="18" s="1" a="1"/>
  <c r="O72" i="18" s="1"/>
  <c r="M73" i="18"/>
  <c r="O73" i="18" s="1" a="1"/>
  <c r="O73" i="18" s="1"/>
  <c r="M74" i="18"/>
  <c r="M75" i="18"/>
  <c r="M76" i="18"/>
  <c r="M77" i="18"/>
  <c r="M78" i="18"/>
  <c r="M79" i="18"/>
  <c r="M80" i="18"/>
  <c r="O80" i="18" s="1" a="1"/>
  <c r="O80" i="18" s="1"/>
  <c r="M81" i="18"/>
  <c r="O81" i="18" s="1" a="1"/>
  <c r="O81" i="18" s="1"/>
  <c r="M82" i="18"/>
  <c r="M83" i="18"/>
  <c r="M84" i="18"/>
  <c r="M85" i="18"/>
  <c r="M86" i="18"/>
  <c r="M87" i="18"/>
  <c r="M88" i="18"/>
  <c r="O88" i="18" s="1" a="1"/>
  <c r="O88" i="18" s="1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O105" i="18" s="1" a="1"/>
  <c r="O105" i="18" s="1"/>
  <c r="M106" i="18"/>
  <c r="M107" i="18"/>
  <c r="M108" i="18"/>
  <c r="M109" i="18"/>
  <c r="M110" i="18"/>
  <c r="M111" i="18"/>
  <c r="M112" i="18"/>
  <c r="M113" i="18"/>
  <c r="O113" i="18" s="1" a="1"/>
  <c r="O113" i="18" s="1"/>
  <c r="M114" i="18"/>
  <c r="M115" i="18"/>
  <c r="M116" i="18"/>
  <c r="M117" i="18"/>
  <c r="M118" i="18"/>
  <c r="M119" i="18"/>
  <c r="M120" i="18"/>
  <c r="O120" i="18" s="1" a="1"/>
  <c r="O120" i="18" s="1"/>
  <c r="M121" i="18"/>
  <c r="O121" i="18" s="1" a="1"/>
  <c r="O121" i="18" s="1"/>
  <c r="M122" i="18"/>
  <c r="M123" i="18"/>
  <c r="M124" i="18"/>
  <c r="M125" i="18"/>
  <c r="M126" i="18"/>
  <c r="M127" i="18"/>
  <c r="M128" i="18"/>
  <c r="O128" i="18" s="1" a="1"/>
  <c r="O128" i="18" s="1"/>
  <c r="M129" i="18"/>
  <c r="O129" i="18" s="1" a="1"/>
  <c r="O129" i="18" s="1"/>
  <c r="M130" i="18"/>
  <c r="M131" i="18"/>
  <c r="M132" i="18"/>
  <c r="M133" i="18"/>
  <c r="M134" i="18"/>
  <c r="M135" i="18"/>
  <c r="M136" i="18"/>
  <c r="O136" i="18" s="1" a="1"/>
  <c r="O136" i="18" s="1"/>
  <c r="M137" i="18"/>
  <c r="O137" i="18" s="1" a="1"/>
  <c r="O137" i="18" s="1"/>
  <c r="M138" i="18"/>
  <c r="M139" i="18"/>
  <c r="M140" i="18"/>
  <c r="M141" i="18"/>
  <c r="M142" i="18"/>
  <c r="M143" i="18"/>
  <c r="M144" i="18"/>
  <c r="O144" i="18" s="1" a="1"/>
  <c r="O144" i="18" s="1"/>
  <c r="M145" i="18"/>
  <c r="O145" i="18" s="1" a="1"/>
  <c r="O145" i="18" s="1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O141" i="18" s="1" a="1"/>
  <c r="O141" i="18" s="1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O147" i="18" s="1" a="1"/>
  <c r="O147" i="18" s="1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O149" i="18" s="1" a="1"/>
  <c r="O149" i="18" s="1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M652" i="18"/>
  <c r="M653" i="18"/>
  <c r="M654" i="18"/>
  <c r="M655" i="18"/>
  <c r="M656" i="18"/>
  <c r="M657" i="18"/>
  <c r="M658" i="18"/>
  <c r="M659" i="18"/>
  <c r="M660" i="18"/>
  <c r="M661" i="18"/>
  <c r="M662" i="18"/>
  <c r="M663" i="18"/>
  <c r="M664" i="18"/>
  <c r="M665" i="18"/>
  <c r="M666" i="18"/>
  <c r="M667" i="18"/>
  <c r="M668" i="18"/>
  <c r="M669" i="18"/>
  <c r="M670" i="18"/>
  <c r="M671" i="18"/>
  <c r="M672" i="18"/>
  <c r="M673" i="18"/>
  <c r="M674" i="18"/>
  <c r="M675" i="18"/>
  <c r="M676" i="18"/>
  <c r="M677" i="18"/>
  <c r="M678" i="18"/>
  <c r="M679" i="18"/>
  <c r="M680" i="18"/>
  <c r="M681" i="18"/>
  <c r="M682" i="18"/>
  <c r="M683" i="18"/>
  <c r="M684" i="18"/>
  <c r="M685" i="18"/>
  <c r="M686" i="18"/>
  <c r="M687" i="18"/>
  <c r="M688" i="18"/>
  <c r="M689" i="18"/>
  <c r="M690" i="18"/>
  <c r="M691" i="18"/>
  <c r="M692" i="18"/>
  <c r="M693" i="18"/>
  <c r="M694" i="18"/>
  <c r="M695" i="18"/>
  <c r="M696" i="18"/>
  <c r="M697" i="18"/>
  <c r="M698" i="18"/>
  <c r="M699" i="18"/>
  <c r="M700" i="18"/>
  <c r="M701" i="18"/>
  <c r="N2" i="18" a="1"/>
  <c r="N2" i="18" s="1"/>
  <c r="N3" i="18" a="1"/>
  <c r="N3" i="18"/>
  <c r="N4" i="18" a="1"/>
  <c r="N4" i="18" s="1"/>
  <c r="N5" i="18" a="1"/>
  <c r="N5" i="18" s="1"/>
  <c r="N6" i="18" a="1"/>
  <c r="N6" i="18" s="1"/>
  <c r="N7" i="18" a="1"/>
  <c r="N7" i="18" s="1"/>
  <c r="N8" i="18" a="1"/>
  <c r="N8" i="18"/>
  <c r="N9" i="18" a="1"/>
  <c r="N9" i="18" s="1"/>
  <c r="N10" i="18" a="1"/>
  <c r="N10" i="18" s="1"/>
  <c r="N11" i="18" a="1"/>
  <c r="N11" i="18" s="1"/>
  <c r="N12" i="18" a="1"/>
  <c r="N12" i="18" s="1"/>
  <c r="N13" i="18" a="1"/>
  <c r="N13" i="18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/>
  <c r="N212" i="18" a="1"/>
  <c r="N212" i="18"/>
  <c r="N213" i="18" a="1"/>
  <c r="N213" i="18"/>
  <c r="N214" i="18" a="1"/>
  <c r="N214" i="18" s="1"/>
  <c r="N215" i="18" a="1"/>
  <c r="N215" i="18" s="1"/>
  <c r="N216" i="18" a="1"/>
  <c r="N216" i="18"/>
  <c r="N217" i="18" a="1"/>
  <c r="N217" i="18" s="1"/>
  <c r="N218" i="18" a="1"/>
  <c r="N218" i="18" s="1"/>
  <c r="N219" i="18" a="1"/>
  <c r="N219" i="18"/>
  <c r="N220" i="18" a="1"/>
  <c r="N220" i="18" s="1"/>
  <c r="N221" i="18" a="1"/>
  <c r="N221" i="18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/>
  <c r="N228" i="18" a="1"/>
  <c r="N228" i="18"/>
  <c r="N229" i="18" a="1"/>
  <c r="N229" i="18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/>
  <c r="N324" i="18" a="1"/>
  <c r="N324" i="18" s="1"/>
  <c r="N325" i="18" a="1"/>
  <c r="N325" i="18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/>
  <c r="N333" i="18" a="1"/>
  <c r="N333" i="18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/>
  <c r="N340" i="18" a="1"/>
  <c r="N340" i="18"/>
  <c r="N341" i="18" a="1"/>
  <c r="N341" i="18" s="1"/>
  <c r="N342" i="18" a="1"/>
  <c r="N342" i="18"/>
  <c r="N343" i="18" a="1"/>
  <c r="N343" i="18" s="1"/>
  <c r="N344" i="18" a="1"/>
  <c r="N344" i="18"/>
  <c r="N345" i="18" a="1"/>
  <c r="N345" i="18" s="1"/>
  <c r="N346" i="18" a="1"/>
  <c r="N346" i="18"/>
  <c r="N347" i="18" a="1"/>
  <c r="N347" i="18" s="1"/>
  <c r="N348" i="18" a="1"/>
  <c r="N348" i="18"/>
  <c r="N349" i="18" a="1"/>
  <c r="N349" i="18" s="1"/>
  <c r="N350" i="18" a="1"/>
  <c r="N350" i="18"/>
  <c r="N351" i="18" a="1"/>
  <c r="N351" i="18" s="1"/>
  <c r="N352" i="18" a="1"/>
  <c r="N352" i="18"/>
  <c r="N353" i="18" a="1"/>
  <c r="N353" i="18" s="1"/>
  <c r="N354" i="18" a="1"/>
  <c r="N354" i="18"/>
  <c r="N355" i="18" a="1"/>
  <c r="N355" i="18" s="1"/>
  <c r="N356" i="18" a="1"/>
  <c r="N356" i="18"/>
  <c r="N357" i="18" a="1"/>
  <c r="N357" i="18" s="1"/>
  <c r="N358" i="18" a="1"/>
  <c r="N358" i="18"/>
  <c r="N359" i="18" a="1"/>
  <c r="N359" i="18" s="1"/>
  <c r="N360" i="18" a="1"/>
  <c r="N360" i="18"/>
  <c r="N361" i="18" a="1"/>
  <c r="N361" i="18" s="1"/>
  <c r="N362" i="18" a="1"/>
  <c r="N362" i="18"/>
  <c r="N363" i="18" a="1"/>
  <c r="N363" i="18" s="1"/>
  <c r="N364" i="18" a="1"/>
  <c r="N364" i="18"/>
  <c r="N365" i="18" a="1"/>
  <c r="N365" i="18" s="1"/>
  <c r="N366" i="18" a="1"/>
  <c r="N366" i="18"/>
  <c r="N367" i="18" a="1"/>
  <c r="N367" i="18" s="1"/>
  <c r="N368" i="18" a="1"/>
  <c r="N368" i="18"/>
  <c r="N369" i="18" a="1"/>
  <c r="N369" i="18" s="1"/>
  <c r="N370" i="18" a="1"/>
  <c r="N370" i="18"/>
  <c r="N371" i="18" a="1"/>
  <c r="N371" i="18" s="1"/>
  <c r="N372" i="18" a="1"/>
  <c r="N372" i="18"/>
  <c r="N373" i="18" a="1"/>
  <c r="N373" i="18" s="1"/>
  <c r="N374" i="18" a="1"/>
  <c r="N374" i="18"/>
  <c r="N375" i="18" a="1"/>
  <c r="N375" i="18" s="1"/>
  <c r="N376" i="18" a="1"/>
  <c r="N376" i="18"/>
  <c r="N377" i="18" a="1"/>
  <c r="N377" i="18" s="1"/>
  <c r="N378" i="18" a="1"/>
  <c r="N378" i="18"/>
  <c r="N379" i="18" a="1"/>
  <c r="N379" i="18" s="1"/>
  <c r="N380" i="18" a="1"/>
  <c r="N380" i="18"/>
  <c r="N381" i="18" a="1"/>
  <c r="N381" i="18" s="1"/>
  <c r="N382" i="18" a="1"/>
  <c r="N382" i="18"/>
  <c r="N383" i="18" a="1"/>
  <c r="N383" i="18" s="1"/>
  <c r="N384" i="18" a="1"/>
  <c r="N384" i="18"/>
  <c r="N385" i="18" a="1"/>
  <c r="N385" i="18" s="1"/>
  <c r="N386" i="18" a="1"/>
  <c r="N386" i="18"/>
  <c r="N387" i="18" a="1"/>
  <c r="N387" i="18" s="1"/>
  <c r="N388" i="18" a="1"/>
  <c r="N388" i="18"/>
  <c r="N389" i="18" a="1"/>
  <c r="N389" i="18" s="1"/>
  <c r="N390" i="18" a="1"/>
  <c r="N390" i="18"/>
  <c r="N391" i="18" a="1"/>
  <c r="N391" i="18" s="1"/>
  <c r="N392" i="18" a="1"/>
  <c r="N392" i="18"/>
  <c r="N393" i="18" a="1"/>
  <c r="N393" i="18" s="1"/>
  <c r="N394" i="18" a="1"/>
  <c r="N394" i="18"/>
  <c r="N395" i="18" a="1"/>
  <c r="N395" i="18" s="1"/>
  <c r="N396" i="18" a="1"/>
  <c r="N396" i="18"/>
  <c r="N397" i="18" a="1"/>
  <c r="N397" i="18" s="1"/>
  <c r="N398" i="18" a="1"/>
  <c r="N398" i="18"/>
  <c r="N399" i="18" a="1"/>
  <c r="N399" i="18" s="1"/>
  <c r="N400" i="18" a="1"/>
  <c r="N400" i="18"/>
  <c r="N401" i="18" a="1"/>
  <c r="N401" i="18" s="1"/>
  <c r="N402" i="18" a="1"/>
  <c r="N402" i="18"/>
  <c r="N403" i="18" a="1"/>
  <c r="N403" i="18" s="1"/>
  <c r="N404" i="18" a="1"/>
  <c r="N404" i="18"/>
  <c r="N405" i="18" a="1"/>
  <c r="N405" i="18" s="1"/>
  <c r="N406" i="18" a="1"/>
  <c r="N406" i="18"/>
  <c r="N407" i="18" a="1"/>
  <c r="N407" i="18" s="1"/>
  <c r="N408" i="18" a="1"/>
  <c r="N408" i="18"/>
  <c r="N409" i="18" a="1"/>
  <c r="N409" i="18" s="1"/>
  <c r="N410" i="18" a="1"/>
  <c r="N410" i="18"/>
  <c r="N411" i="18" a="1"/>
  <c r="N411" i="18" s="1"/>
  <c r="N412" i="18" a="1"/>
  <c r="N412" i="18"/>
  <c r="N413" i="18" a="1"/>
  <c r="N413" i="18" s="1"/>
  <c r="N414" i="18" a="1"/>
  <c r="N414" i="18"/>
  <c r="N415" i="18" a="1"/>
  <c r="N415" i="18" s="1"/>
  <c r="N416" i="18" a="1"/>
  <c r="N416" i="18"/>
  <c r="N417" i="18" a="1"/>
  <c r="N417" i="18" s="1"/>
  <c r="N418" i="18" a="1"/>
  <c r="N418" i="18"/>
  <c r="N419" i="18" a="1"/>
  <c r="N419" i="18" s="1"/>
  <c r="N420" i="18" a="1"/>
  <c r="N420" i="18"/>
  <c r="N421" i="18" a="1"/>
  <c r="N421" i="18" s="1"/>
  <c r="N422" i="18" a="1"/>
  <c r="N422" i="18"/>
  <c r="N423" i="18" a="1"/>
  <c r="N423" i="18" s="1"/>
  <c r="N424" i="18" a="1"/>
  <c r="N424" i="18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/>
  <c r="N430" i="18" a="1"/>
  <c r="N430" i="18" s="1"/>
  <c r="N431" i="18" a="1"/>
  <c r="N431" i="18" s="1"/>
  <c r="N432" i="18" a="1"/>
  <c r="N432" i="18" s="1"/>
  <c r="N433" i="18" a="1"/>
  <c r="N433" i="18"/>
  <c r="N434" i="18" a="1"/>
  <c r="N434" i="18"/>
  <c r="N435" i="18" a="1"/>
  <c r="N435" i="18" s="1"/>
  <c r="N436" i="18" a="1"/>
  <c r="N436" i="18" s="1"/>
  <c r="N437" i="18" a="1"/>
  <c r="N437" i="18"/>
  <c r="N438" i="18" a="1"/>
  <c r="N438" i="18" s="1"/>
  <c r="N439" i="18" a="1"/>
  <c r="N439" i="18" s="1"/>
  <c r="N440" i="18" a="1"/>
  <c r="N440" i="18" s="1"/>
  <c r="N441" i="18" a="1"/>
  <c r="N441" i="18" s="1"/>
  <c r="N442" i="18" a="1"/>
  <c r="N442" i="18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/>
  <c r="N449" i="18" a="1"/>
  <c r="N449" i="18"/>
  <c r="N450" i="18" a="1"/>
  <c r="N450" i="18" s="1"/>
  <c r="N451" i="18" a="1"/>
  <c r="N451" i="18" s="1"/>
  <c r="N452" i="18" a="1"/>
  <c r="N452" i="18"/>
  <c r="N453" i="18" a="1"/>
  <c r="N453" i="18" s="1"/>
  <c r="N454" i="18" a="1"/>
  <c r="N454" i="18"/>
  <c r="N455" i="18" a="1"/>
  <c r="N455" i="18" s="1"/>
  <c r="N456" i="18" a="1"/>
  <c r="N456" i="18" s="1"/>
  <c r="N457" i="18" a="1"/>
  <c r="N457" i="18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/>
  <c r="N466" i="18" a="1"/>
  <c r="N466" i="18" s="1"/>
  <c r="N467" i="18" a="1"/>
  <c r="N467" i="18" s="1"/>
  <c r="N468" i="18" a="1"/>
  <c r="N468" i="18"/>
  <c r="N469" i="18" a="1"/>
  <c r="N469" i="18" s="1"/>
  <c r="N470" i="18" a="1"/>
  <c r="N470" i="18"/>
  <c r="N471" i="18" a="1"/>
  <c r="N471" i="18" s="1"/>
  <c r="N472" i="18" a="1"/>
  <c r="N472" i="18" s="1"/>
  <c r="N473" i="18" a="1"/>
  <c r="N473" i="18"/>
  <c r="N474" i="18" a="1"/>
  <c r="N474" i="18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 s="1"/>
  <c r="N485" i="18" a="1"/>
  <c r="N485" i="18" s="1"/>
  <c r="N486" i="18" a="1"/>
  <c r="N486" i="18" s="1"/>
  <c r="N487" i="18" a="1"/>
  <c r="N487" i="18" s="1"/>
  <c r="N488" i="18" a="1"/>
  <c r="N488" i="18"/>
  <c r="N489" i="18" a="1"/>
  <c r="N489" i="18" s="1"/>
  <c r="N490" i="18" a="1"/>
  <c r="N490" i="18"/>
  <c r="N491" i="18" a="1"/>
  <c r="N491" i="18" s="1"/>
  <c r="N492" i="18" a="1"/>
  <c r="N492" i="18" s="1"/>
  <c r="N493" i="18" a="1"/>
  <c r="N493" i="18"/>
  <c r="N494" i="18" a="1"/>
  <c r="N494" i="18" s="1"/>
  <c r="N495" i="18" a="1"/>
  <c r="N495" i="18" s="1"/>
  <c r="N496" i="18" a="1"/>
  <c r="N496" i="18"/>
  <c r="N497" i="18" a="1"/>
  <c r="N497" i="18" s="1"/>
  <c r="N498" i="18" a="1"/>
  <c r="N498" i="18"/>
  <c r="N499" i="18" a="1"/>
  <c r="N499" i="18" s="1"/>
  <c r="N500" i="18" a="1"/>
  <c r="N500" i="18" s="1"/>
  <c r="N501" i="18" a="1"/>
  <c r="N501" i="18" s="1"/>
  <c r="N502" i="18" a="1"/>
  <c r="N502" i="18" s="1"/>
  <c r="N503" i="18" a="1"/>
  <c r="N503" i="18" s="1"/>
  <c r="N504" i="18" a="1"/>
  <c r="N504" i="18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/>
  <c r="N510" i="18" a="1"/>
  <c r="N510" i="18" s="1"/>
  <c r="N511" i="18" a="1"/>
  <c r="N511" i="18" s="1"/>
  <c r="N512" i="18" a="1"/>
  <c r="N512" i="18" s="1"/>
  <c r="N513" i="18" a="1"/>
  <c r="N513" i="18" s="1"/>
  <c r="N514" i="18" a="1"/>
  <c r="N514" i="18"/>
  <c r="N515" i="18" a="1"/>
  <c r="N515" i="18" s="1"/>
  <c r="N516" i="18" a="1"/>
  <c r="N516" i="18"/>
  <c r="N517" i="18" a="1"/>
  <c r="N517" i="18" s="1"/>
  <c r="N518" i="18" a="1"/>
  <c r="N518" i="18" s="1"/>
  <c r="N519" i="18" a="1"/>
  <c r="N519" i="18" s="1"/>
  <c r="N520" i="18" a="1"/>
  <c r="N520" i="18" s="1"/>
  <c r="N521" i="18" a="1"/>
  <c r="N521" i="18"/>
  <c r="N522" i="18" a="1"/>
  <c r="N522" i="18" s="1"/>
  <c r="N523" i="18" a="1"/>
  <c r="N523" i="18" s="1"/>
  <c r="N524" i="18" a="1"/>
  <c r="N524" i="18" s="1"/>
  <c r="N525" i="18" a="1"/>
  <c r="N525" i="18" s="1"/>
  <c r="N526" i="18" a="1"/>
  <c r="N526" i="18" s="1"/>
  <c r="N527" i="18" a="1"/>
  <c r="N527" i="18" s="1"/>
  <c r="N528" i="18" a="1"/>
  <c r="N528" i="18" s="1"/>
  <c r="N529" i="18" a="1"/>
  <c r="N529" i="18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/>
  <c r="N535" i="18" a="1"/>
  <c r="N535" i="18" s="1"/>
  <c r="N536" i="18" a="1"/>
  <c r="N536" i="18" s="1"/>
  <c r="N537" i="18" a="1"/>
  <c r="N537" i="18" s="1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 s="1"/>
  <c r="N545" i="18" a="1"/>
  <c r="N545" i="18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/>
  <c r="N551" i="18" a="1"/>
  <c r="N551" i="18" s="1"/>
  <c r="N552" i="18" a="1"/>
  <c r="N552" i="18"/>
  <c r="N553" i="18" a="1"/>
  <c r="N553" i="18" s="1"/>
  <c r="N554" i="18" a="1"/>
  <c r="N554" i="18"/>
  <c r="N555" i="18" a="1"/>
  <c r="N555" i="18" s="1"/>
  <c r="N556" i="18" a="1"/>
  <c r="N556" i="18" s="1"/>
  <c r="N557" i="18" a="1"/>
  <c r="N557" i="18"/>
  <c r="N558" i="18" a="1"/>
  <c r="N558" i="18" s="1"/>
  <c r="N559" i="18" a="1"/>
  <c r="N559" i="18" s="1"/>
  <c r="N560" i="18" a="1"/>
  <c r="N560" i="18"/>
  <c r="N561" i="18" a="1"/>
  <c r="N561" i="18" s="1"/>
  <c r="N562" i="18" a="1"/>
  <c r="N562" i="18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 s="1"/>
  <c r="N568" i="18" a="1"/>
  <c r="N568" i="18" s="1"/>
  <c r="N569" i="18" a="1"/>
  <c r="N569" i="18" s="1"/>
  <c r="N570" i="18" a="1"/>
  <c r="N570" i="18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/>
  <c r="N577" i="18" a="1"/>
  <c r="N577" i="18" s="1"/>
  <c r="N578" i="18" a="1"/>
  <c r="N578" i="18" s="1"/>
  <c r="N579" i="18" a="1"/>
  <c r="N579" i="18" s="1"/>
  <c r="N580" i="18" a="1"/>
  <c r="N580" i="18"/>
  <c r="N581" i="18" a="1"/>
  <c r="N581" i="18" s="1"/>
  <c r="N582" i="18" a="1"/>
  <c r="N582" i="18" s="1"/>
  <c r="N583" i="18" a="1"/>
  <c r="N583" i="18" s="1"/>
  <c r="N584" i="18" a="1"/>
  <c r="N584" i="18" s="1"/>
  <c r="N585" i="18" a="1"/>
  <c r="N585" i="18"/>
  <c r="N586" i="18" a="1"/>
  <c r="N586" i="18" s="1"/>
  <c r="N587" i="18" a="1"/>
  <c r="N587" i="18" s="1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 s="1"/>
  <c r="N593" i="18" a="1"/>
  <c r="N593" i="18"/>
  <c r="N594" i="18" a="1"/>
  <c r="N594" i="18" s="1"/>
  <c r="N595" i="18" a="1"/>
  <c r="N595" i="18" s="1"/>
  <c r="N596" i="18" a="1"/>
  <c r="N596" i="18"/>
  <c r="N597" i="18" a="1"/>
  <c r="N597" i="18" s="1"/>
  <c r="N598" i="18" a="1"/>
  <c r="N598" i="18"/>
  <c r="N599" i="18" a="1"/>
  <c r="N599" i="18" s="1"/>
  <c r="N600" i="18" a="1"/>
  <c r="N600" i="18" s="1"/>
  <c r="N601" i="18" a="1"/>
  <c r="N601" i="18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 s="1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 s="1"/>
  <c r="N615" i="18" a="1"/>
  <c r="N615" i="18" s="1"/>
  <c r="N616" i="18" a="1"/>
  <c r="N616" i="18"/>
  <c r="N617" i="18" a="1"/>
  <c r="N617" i="18" s="1"/>
  <c r="N618" i="18" a="1"/>
  <c r="N618" i="18"/>
  <c r="N619" i="18" a="1"/>
  <c r="N619" i="18" s="1"/>
  <c r="N620" i="18" a="1"/>
  <c r="N620" i="18" s="1"/>
  <c r="N621" i="18" a="1"/>
  <c r="N621" i="18"/>
  <c r="N622" i="18" a="1"/>
  <c r="N622" i="18" s="1"/>
  <c r="N623" i="18" a="1"/>
  <c r="N623" i="18" s="1"/>
  <c r="N624" i="18" a="1"/>
  <c r="N624" i="18"/>
  <c r="N625" i="18" a="1"/>
  <c r="N625" i="18" s="1"/>
  <c r="N626" i="18" a="1"/>
  <c r="N626" i="18"/>
  <c r="N627" i="18" a="1"/>
  <c r="N627" i="18" s="1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/>
  <c r="N633" i="18" a="1"/>
  <c r="N633" i="18" s="1"/>
  <c r="N634" i="18" a="1"/>
  <c r="N634" i="18" s="1"/>
  <c r="N635" i="18" a="1"/>
  <c r="N635" i="18" s="1"/>
  <c r="N636" i="18" a="1"/>
  <c r="N636" i="18" s="1"/>
  <c r="N637" i="18" a="1"/>
  <c r="N637" i="18"/>
  <c r="N638" i="18" a="1"/>
  <c r="N638" i="18" s="1"/>
  <c r="N639" i="18" a="1"/>
  <c r="N639" i="18" s="1"/>
  <c r="N640" i="18" a="1"/>
  <c r="N640" i="18" s="1"/>
  <c r="N641" i="18" a="1"/>
  <c r="N641" i="18" s="1"/>
  <c r="N642" i="18" a="1"/>
  <c r="N642" i="18"/>
  <c r="N643" i="18" a="1"/>
  <c r="N643" i="18" s="1"/>
  <c r="N644" i="18" a="1"/>
  <c r="N644" i="18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/>
  <c r="N650" i="18" a="1"/>
  <c r="N650" i="18" s="1"/>
  <c r="N651" i="18" a="1"/>
  <c r="N651" i="18" s="1"/>
  <c r="N652" i="18" a="1"/>
  <c r="N652" i="18" s="1"/>
  <c r="N653" i="18" a="1"/>
  <c r="N653" i="18" s="1"/>
  <c r="N654" i="18" a="1"/>
  <c r="N654" i="18" s="1"/>
  <c r="N655" i="18" a="1"/>
  <c r="N655" i="18" s="1"/>
  <c r="N656" i="18" a="1"/>
  <c r="N656" i="18" s="1"/>
  <c r="N657" i="18" a="1"/>
  <c r="N657" i="18"/>
  <c r="N658" i="18" a="1"/>
  <c r="N658" i="18" s="1"/>
  <c r="N659" i="18" a="1"/>
  <c r="N659" i="18" s="1"/>
  <c r="N660" i="18" a="1"/>
  <c r="N660" i="18" s="1"/>
  <c r="N661" i="18" a="1"/>
  <c r="N661" i="18" s="1"/>
  <c r="N662" i="18" a="1"/>
  <c r="N662" i="18"/>
  <c r="N663" i="18" a="1"/>
  <c r="N663" i="18" s="1"/>
  <c r="N664" i="18" a="1"/>
  <c r="N664" i="18" s="1"/>
  <c r="N665" i="18" a="1"/>
  <c r="N665" i="18" s="1"/>
  <c r="N666" i="18" a="1"/>
  <c r="N666" i="18" s="1"/>
  <c r="N667" i="18" a="1"/>
  <c r="N667" i="18" s="1"/>
  <c r="N668" i="18" a="1"/>
  <c r="N668" i="18" s="1"/>
  <c r="N669" i="18" a="1"/>
  <c r="N669" i="18" s="1"/>
  <c r="N670" i="18" a="1"/>
  <c r="N670" i="18" s="1"/>
  <c r="N671" i="18" a="1"/>
  <c r="N671" i="18" s="1"/>
  <c r="N672" i="18" a="1"/>
  <c r="N672" i="18" s="1"/>
  <c r="N673" i="18" a="1"/>
  <c r="N673" i="18"/>
  <c r="N674" i="18" a="1"/>
  <c r="N674" i="18" s="1"/>
  <c r="N675" i="18" a="1"/>
  <c r="N675" i="18" s="1"/>
  <c r="N676" i="18" a="1"/>
  <c r="N676" i="18" s="1"/>
  <c r="N677" i="18" a="1"/>
  <c r="N677" i="18" s="1"/>
  <c r="N678" i="18" a="1"/>
  <c r="N678" i="18"/>
  <c r="N679" i="18" a="1"/>
  <c r="N679" i="18" s="1"/>
  <c r="N680" i="18" a="1"/>
  <c r="N680" i="18"/>
  <c r="N681" i="18" a="1"/>
  <c r="N681" i="18" s="1"/>
  <c r="N682" i="18" a="1"/>
  <c r="N682" i="18"/>
  <c r="N683" i="18" a="1"/>
  <c r="N683" i="18" s="1"/>
  <c r="N684" i="18" a="1"/>
  <c r="N684" i="18" s="1"/>
  <c r="N685" i="18" a="1"/>
  <c r="N685" i="18"/>
  <c r="N686" i="18" a="1"/>
  <c r="N686" i="18" s="1"/>
  <c r="N687" i="18" a="1"/>
  <c r="N687" i="18" s="1"/>
  <c r="N688" i="18" a="1"/>
  <c r="N688" i="18"/>
  <c r="N689" i="18" a="1"/>
  <c r="N689" i="18" s="1"/>
  <c r="N690" i="18" a="1"/>
  <c r="N690" i="18"/>
  <c r="N691" i="18" a="1"/>
  <c r="N691" i="18" s="1"/>
  <c r="N692" i="18" a="1"/>
  <c r="N692" i="18" s="1"/>
  <c r="N693" i="18" a="1"/>
  <c r="N693" i="18" s="1"/>
  <c r="N694" i="18" a="1"/>
  <c r="N694" i="18" s="1"/>
  <c r="N695" i="18" a="1"/>
  <c r="N695" i="18" s="1"/>
  <c r="N696" i="18" a="1"/>
  <c r="N696" i="18" s="1"/>
  <c r="N697" i="18" a="1"/>
  <c r="N697" i="18" s="1"/>
  <c r="N698" i="18" a="1"/>
  <c r="N698" i="18"/>
  <c r="N699" i="18" a="1"/>
  <c r="N699" i="18" s="1"/>
  <c r="N700" i="18" a="1"/>
  <c r="N700" i="18" s="1"/>
  <c r="N701" i="18" a="1"/>
  <c r="N701" i="18" s="1"/>
  <c r="O8" i="18" a="1"/>
  <c r="O8" i="18" s="1"/>
  <c r="O9" i="18" a="1"/>
  <c r="O9" i="18" s="1"/>
  <c r="O14" i="18" a="1"/>
  <c r="O14" i="18" s="1"/>
  <c r="O15" i="18" a="1"/>
  <c r="O15" i="18" s="1"/>
  <c r="O21" i="18" a="1"/>
  <c r="O21" i="18" s="1"/>
  <c r="O27" i="18" a="1"/>
  <c r="O27" i="18" s="1"/>
  <c r="O28" i="18" a="1"/>
  <c r="O28" i="18" s="1"/>
  <c r="O33" i="18" a="1"/>
  <c r="O33" i="18" s="1"/>
  <c r="O39" i="18" a="1"/>
  <c r="O39" i="18" s="1"/>
  <c r="O40" i="18" a="1"/>
  <c r="O40" i="18" s="1"/>
  <c r="O45" i="18" a="1"/>
  <c r="O45" i="18" s="1"/>
  <c r="O46" i="18" a="1"/>
  <c r="O46" i="18" s="1"/>
  <c r="O53" i="18" a="1"/>
  <c r="O53" i="18" s="1"/>
  <c r="O58" i="18" a="1"/>
  <c r="O58" i="18" s="1"/>
  <c r="O59" i="18" a="1"/>
  <c r="O59" i="18" s="1"/>
  <c r="O64" i="18" a="1"/>
  <c r="O64" i="18" s="1"/>
  <c r="O70" i="18" a="1"/>
  <c r="O70" i="18" s="1"/>
  <c r="O71" i="18" a="1"/>
  <c r="O71" i="18" s="1"/>
  <c r="O76" i="18" a="1"/>
  <c r="O76" i="18" s="1"/>
  <c r="O77" i="18" a="1"/>
  <c r="O77" i="18" s="1"/>
  <c r="O83" i="18" a="1"/>
  <c r="O83" i="18" s="1"/>
  <c r="O89" i="18" a="1"/>
  <c r="O89" i="18" s="1"/>
  <c r="O90" i="18" a="1"/>
  <c r="O90" i="18" s="1"/>
  <c r="O96" i="18" a="1"/>
  <c r="O96" i="18" s="1"/>
  <c r="O97" i="18" a="1"/>
  <c r="O97" i="18" s="1"/>
  <c r="O104" i="18" a="1"/>
  <c r="O104" i="18" s="1"/>
  <c r="O111" i="18" a="1"/>
  <c r="O111" i="18" s="1"/>
  <c r="O112" i="18" a="1"/>
  <c r="O112" i="18" s="1"/>
  <c r="O118" i="18" a="1"/>
  <c r="O118" i="18" s="1"/>
  <c r="O119" i="18" a="1"/>
  <c r="O119" i="18" s="1"/>
  <c r="O125" i="18" a="1"/>
  <c r="O125" i="18" s="1"/>
  <c r="O126" i="18" a="1"/>
  <c r="O126" i="18" s="1"/>
  <c r="O132" i="18" a="1"/>
  <c r="O132" i="18" s="1"/>
  <c r="O138" i="18" a="1"/>
  <c r="O138" i="18" s="1"/>
  <c r="O139" i="18" a="1"/>
  <c r="O139" i="18" s="1"/>
  <c r="O146" i="18" a="1"/>
  <c r="O146" i="18" s="1"/>
  <c r="O148" i="18" a="1"/>
  <c r="O148" i="18" s="1"/>
  <c r="O152" i="18" a="1"/>
  <c r="O152" i="18" s="1"/>
  <c r="O153" i="18" a="1"/>
  <c r="O153" i="18" s="1"/>
  <c r="O154" i="18" a="1"/>
  <c r="O154" i="18" s="1"/>
  <c r="O155" i="18" a="1"/>
  <c r="O155" i="18" s="1"/>
  <c r="O158" i="18" a="1"/>
  <c r="O158" i="18"/>
  <c r="O159" i="18" a="1"/>
  <c r="O159" i="18" s="1"/>
  <c r="O160" i="18" a="1"/>
  <c r="O160" i="18" s="1"/>
  <c r="O161" i="18" a="1"/>
  <c r="O161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/>
  <c r="O210" i="18" a="1"/>
  <c r="O210" i="18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/>
  <c r="O251" i="18" a="1"/>
  <c r="O251" i="18" s="1"/>
  <c r="O252" i="18" a="1"/>
  <c r="O252" i="18" s="1"/>
  <c r="O253" i="18" a="1"/>
  <c r="O253" i="18" s="1"/>
  <c r="O254" i="18" a="1"/>
  <c r="O254" i="18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/>
  <c r="O348" i="18" a="1"/>
  <c r="O348" i="18" s="1"/>
  <c r="O349" i="18" a="1"/>
  <c r="O349" i="18" s="1"/>
  <c r="O350" i="18" a="1"/>
  <c r="O350" i="18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/>
  <c r="O443" i="18" a="1"/>
  <c r="O443" i="18" s="1"/>
  <c r="O444" i="18" a="1"/>
  <c r="O444" i="18" s="1"/>
  <c r="O445" i="18" a="1"/>
  <c r="O445" i="18"/>
  <c r="O446" i="18" a="1"/>
  <c r="O446" i="18" s="1"/>
  <c r="O447" i="18" a="1"/>
  <c r="O447" i="18" s="1"/>
  <c r="O448" i="18" a="1"/>
  <c r="O448" i="18" s="1"/>
  <c r="O449" i="18" a="1"/>
  <c r="O449" i="18" s="1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/>
  <c r="O455" i="18" a="1"/>
  <c r="O455" i="18" s="1"/>
  <c r="O456" i="18" a="1"/>
  <c r="O456" i="18" s="1"/>
  <c r="O457" i="18" a="1"/>
  <c r="O457" i="18" s="1"/>
  <c r="O458" i="18" a="1"/>
  <c r="O458" i="18" s="1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 s="1"/>
  <c r="O464" i="18" a="1"/>
  <c r="O464" i="18" s="1"/>
  <c r="O465" i="18" a="1"/>
  <c r="O465" i="18" s="1"/>
  <c r="O466" i="18" a="1"/>
  <c r="O466" i="18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 s="1"/>
  <c r="O473" i="18" a="1"/>
  <c r="O473" i="18" s="1"/>
  <c r="O474" i="18" a="1"/>
  <c r="O474" i="18" s="1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 s="1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/>
  <c r="O487" i="18" a="1"/>
  <c r="O487" i="18"/>
  <c r="O488" i="18" a="1"/>
  <c r="O488" i="18" s="1"/>
  <c r="O489" i="18" a="1"/>
  <c r="O489" i="18"/>
  <c r="O490" i="18" a="1"/>
  <c r="O490" i="18" s="1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 s="1"/>
  <c r="O496" i="18" a="1"/>
  <c r="O496" i="18" s="1"/>
  <c r="O497" i="18" a="1"/>
  <c r="O497" i="18" s="1"/>
  <c r="O498" i="18" a="1"/>
  <c r="O498" i="18" s="1"/>
  <c r="O499" i="18" a="1"/>
  <c r="O499" i="18" s="1"/>
  <c r="O500" i="18" a="1"/>
  <c r="O500" i="18" s="1"/>
  <c r="O501" i="18" a="1"/>
  <c r="O501" i="18" s="1"/>
  <c r="O502" i="18" a="1"/>
  <c r="O502" i="18" s="1"/>
  <c r="O503" i="18" a="1"/>
  <c r="O503" i="18" s="1"/>
  <c r="O504" i="18" a="1"/>
  <c r="O504" i="18" s="1"/>
  <c r="O505" i="18" a="1"/>
  <c r="O505" i="18" s="1"/>
  <c r="O506" i="18" a="1"/>
  <c r="O506" i="18" s="1"/>
  <c r="O507" i="18" a="1"/>
  <c r="O507" i="18" s="1"/>
  <c r="O508" i="18" a="1"/>
  <c r="O508" i="18" s="1"/>
  <c r="O509" i="18" a="1"/>
  <c r="O509" i="18" s="1"/>
  <c r="O510" i="18" a="1"/>
  <c r="O510" i="18" s="1"/>
  <c r="O511" i="18" a="1"/>
  <c r="O511" i="18" s="1"/>
  <c r="O512" i="18" a="1"/>
  <c r="O512" i="18" s="1"/>
  <c r="O513" i="18" a="1"/>
  <c r="O513" i="18" s="1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 s="1"/>
  <c r="O519" i="18" a="1"/>
  <c r="O519" i="18" s="1"/>
  <c r="O520" i="18" a="1"/>
  <c r="O520" i="18" s="1"/>
  <c r="O521" i="18" a="1"/>
  <c r="O521" i="18" s="1"/>
  <c r="O522" i="18" a="1"/>
  <c r="O522" i="18" s="1"/>
  <c r="O523" i="18" a="1"/>
  <c r="O523" i="18" s="1"/>
  <c r="O524" i="18" a="1"/>
  <c r="O524" i="18" s="1"/>
  <c r="O525" i="18" a="1"/>
  <c r="O525" i="18" s="1"/>
  <c r="O526" i="18" a="1"/>
  <c r="O526" i="18" s="1"/>
  <c r="O527" i="18" a="1"/>
  <c r="O527" i="18" s="1"/>
  <c r="O528" i="18" a="1"/>
  <c r="O528" i="18" s="1"/>
  <c r="O529" i="18" a="1"/>
  <c r="O529" i="18" s="1"/>
  <c r="O530" i="18" a="1"/>
  <c r="O530" i="18"/>
  <c r="O531" i="18" a="1"/>
  <c r="O531" i="18" s="1"/>
  <c r="O532" i="18" a="1"/>
  <c r="O532" i="18" s="1"/>
  <c r="O533" i="18" a="1"/>
  <c r="O533" i="18" s="1"/>
  <c r="O534" i="18" a="1"/>
  <c r="O534" i="18" s="1"/>
  <c r="O535" i="18" a="1"/>
  <c r="O535" i="18" s="1"/>
  <c r="O536" i="18" a="1"/>
  <c r="O536" i="18" s="1"/>
  <c r="O537" i="18" a="1"/>
  <c r="O537" i="18" s="1"/>
  <c r="O538" i="18" a="1"/>
  <c r="O538" i="18"/>
  <c r="O539" i="18" a="1"/>
  <c r="O539" i="18" s="1"/>
  <c r="O540" i="18" a="1"/>
  <c r="O540" i="18" s="1"/>
  <c r="O541" i="18" a="1"/>
  <c r="O541" i="18" s="1"/>
  <c r="O542" i="18" a="1"/>
  <c r="O542" i="18"/>
  <c r="O543" i="18" a="1"/>
  <c r="O543" i="18" s="1"/>
  <c r="O544" i="18" a="1"/>
  <c r="O544" i="18" s="1"/>
  <c r="O545" i="18" a="1"/>
  <c r="O545" i="18" s="1"/>
  <c r="O546" i="18" a="1"/>
  <c r="O546" i="18" s="1"/>
  <c r="O547" i="18" a="1"/>
  <c r="O547" i="18" s="1"/>
  <c r="O548" i="18" a="1"/>
  <c r="O548" i="18" s="1"/>
  <c r="O549" i="18" a="1"/>
  <c r="O549" i="18" s="1"/>
  <c r="O550" i="18" a="1"/>
  <c r="O550" i="18"/>
  <c r="O551" i="18" a="1"/>
  <c r="O551" i="18" s="1"/>
  <c r="O552" i="18" a="1"/>
  <c r="O552" i="18" s="1"/>
  <c r="O553" i="18" a="1"/>
  <c r="O553" i="18" s="1"/>
  <c r="O554" i="18" a="1"/>
  <c r="O554" i="18" s="1"/>
  <c r="O555" i="18" a="1"/>
  <c r="O555" i="18" s="1"/>
  <c r="O556" i="18" a="1"/>
  <c r="O556" i="18" s="1"/>
  <c r="O557" i="18" a="1"/>
  <c r="O557" i="18" s="1"/>
  <c r="O558" i="18" a="1"/>
  <c r="O558" i="18" s="1"/>
  <c r="O559" i="18" a="1"/>
  <c r="O559" i="18"/>
  <c r="O560" i="18" a="1"/>
  <c r="O560" i="18" s="1"/>
  <c r="O561" i="18" a="1"/>
  <c r="O561" i="18"/>
  <c r="O562" i="18" a="1"/>
  <c r="O562" i="18" s="1"/>
  <c r="O563" i="18" a="1"/>
  <c r="O563" i="18" s="1"/>
  <c r="O564" i="18" a="1"/>
  <c r="O564" i="18" s="1"/>
  <c r="O565" i="18" a="1"/>
  <c r="O565" i="18"/>
  <c r="O566" i="18" a="1"/>
  <c r="O566" i="18" s="1"/>
  <c r="O567" i="18" a="1"/>
  <c r="O567" i="18" s="1"/>
  <c r="O568" i="18" a="1"/>
  <c r="O568" i="18" s="1"/>
  <c r="O569" i="18" a="1"/>
  <c r="O569" i="18" s="1"/>
  <c r="O570" i="18" a="1"/>
  <c r="O570" i="18" s="1"/>
  <c r="O571" i="18" a="1"/>
  <c r="O571" i="18" s="1"/>
  <c r="O572" i="18" a="1"/>
  <c r="O572" i="18" s="1"/>
  <c r="O573" i="18" a="1"/>
  <c r="O573" i="18" s="1"/>
  <c r="O574" i="18" a="1"/>
  <c r="O574" i="18" s="1"/>
  <c r="O575" i="18" a="1"/>
  <c r="O575" i="18" s="1"/>
  <c r="O576" i="18" a="1"/>
  <c r="O576" i="18" s="1"/>
  <c r="O577" i="18" a="1"/>
  <c r="O577" i="18" s="1"/>
  <c r="O578" i="18" a="1"/>
  <c r="O578" i="18" s="1"/>
  <c r="O579" i="18" a="1"/>
  <c r="O579" i="18" s="1"/>
  <c r="O580" i="18" a="1"/>
  <c r="O580" i="18" s="1"/>
  <c r="O581" i="18" a="1"/>
  <c r="O581" i="18" s="1"/>
  <c r="O582" i="18" a="1"/>
  <c r="O582" i="18" s="1"/>
  <c r="O583" i="18" a="1"/>
  <c r="O583" i="18"/>
  <c r="O584" i="18" a="1"/>
  <c r="O584" i="18" s="1"/>
  <c r="O585" i="18" a="1"/>
  <c r="O585" i="18" s="1"/>
  <c r="O586" i="18" a="1"/>
  <c r="O586" i="18" s="1"/>
  <c r="O587" i="18" a="1"/>
  <c r="O587" i="18" s="1"/>
  <c r="O588" i="18" a="1"/>
  <c r="O588" i="18" s="1"/>
  <c r="O589" i="18" a="1"/>
  <c r="O589" i="18" s="1"/>
  <c r="O590" i="18" a="1"/>
  <c r="O590" i="18" s="1"/>
  <c r="O591" i="18" a="1"/>
  <c r="O591" i="18" s="1"/>
  <c r="O592" i="18" a="1"/>
  <c r="O592" i="18" s="1"/>
  <c r="O593" i="18" a="1"/>
  <c r="O593" i="18" s="1"/>
  <c r="O594" i="18" a="1"/>
  <c r="O594" i="18" s="1"/>
  <c r="O595" i="18" a="1"/>
  <c r="O595" i="18" s="1"/>
  <c r="O596" i="18" a="1"/>
  <c r="O596" i="18" s="1"/>
  <c r="O597" i="18" a="1"/>
  <c r="O597" i="18" s="1"/>
  <c r="O598" i="18" a="1"/>
  <c r="O598" i="18" s="1"/>
  <c r="O599" i="18" a="1"/>
  <c r="O599" i="18" s="1"/>
  <c r="O600" i="18" a="1"/>
  <c r="O600" i="18" s="1"/>
  <c r="O601" i="18" a="1"/>
  <c r="O601" i="18" s="1"/>
  <c r="O602" i="18" a="1"/>
  <c r="O602" i="18" s="1"/>
  <c r="O603" i="18" a="1"/>
  <c r="O603" i="18" s="1"/>
  <c r="O604" i="18" a="1"/>
  <c r="O604" i="18" s="1"/>
  <c r="O605" i="18" a="1"/>
  <c r="O605" i="18" s="1"/>
  <c r="O606" i="18" a="1"/>
  <c r="O606" i="18" s="1"/>
  <c r="O607" i="18" a="1"/>
  <c r="O607" i="18" s="1"/>
  <c r="O608" i="18" a="1"/>
  <c r="O608" i="18" s="1"/>
  <c r="O609" i="18" a="1"/>
  <c r="O609" i="18" s="1"/>
  <c r="O610" i="18" a="1"/>
  <c r="O610" i="18" s="1"/>
  <c r="O611" i="18" a="1"/>
  <c r="O611" i="18" s="1"/>
  <c r="O612" i="18" a="1"/>
  <c r="O612" i="18" s="1"/>
  <c r="O613" i="18" a="1"/>
  <c r="O613" i="18" s="1"/>
  <c r="O614" i="18" a="1"/>
  <c r="O614" i="18"/>
  <c r="O615" i="18" a="1"/>
  <c r="O615" i="18"/>
  <c r="O616" i="18" a="1"/>
  <c r="O616" i="18" s="1"/>
  <c r="O617" i="18" a="1"/>
  <c r="O617" i="18"/>
  <c r="O618" i="18" a="1"/>
  <c r="O618" i="18" s="1"/>
  <c r="O619" i="18" a="1"/>
  <c r="O619" i="18" s="1"/>
  <c r="O620" i="18" a="1"/>
  <c r="O620" i="18" s="1"/>
  <c r="O621" i="18" a="1"/>
  <c r="O621" i="18" s="1"/>
  <c r="O622" i="18" a="1"/>
  <c r="O622" i="18" s="1"/>
  <c r="O623" i="18" a="1"/>
  <c r="O623" i="18" s="1"/>
  <c r="O624" i="18" a="1"/>
  <c r="O624" i="18" s="1"/>
  <c r="O625" i="18" a="1"/>
  <c r="O625" i="18" s="1"/>
  <c r="O626" i="18" a="1"/>
  <c r="O626" i="18" s="1"/>
  <c r="O627" i="18" a="1"/>
  <c r="O627" i="18" s="1"/>
  <c r="O628" i="18" a="1"/>
  <c r="O628" i="18" s="1"/>
  <c r="O629" i="18" a="1"/>
  <c r="O629" i="18"/>
  <c r="O630" i="18" a="1"/>
  <c r="O630" i="18" s="1"/>
  <c r="O631" i="18" a="1"/>
  <c r="O631" i="18" s="1"/>
  <c r="O632" i="18" a="1"/>
  <c r="O632" i="18" s="1"/>
  <c r="O633" i="18" a="1"/>
  <c r="O633" i="18" s="1"/>
  <c r="O634" i="18" a="1"/>
  <c r="O634" i="18"/>
  <c r="O635" i="18" a="1"/>
  <c r="O635" i="18"/>
  <c r="O636" i="18" a="1"/>
  <c r="O636" i="18" s="1"/>
  <c r="O637" i="18" a="1"/>
  <c r="O637" i="18"/>
  <c r="O638" i="18" a="1"/>
  <c r="O638" i="18"/>
  <c r="O639" i="18" a="1"/>
  <c r="O639" i="18" s="1"/>
  <c r="O640" i="18" a="1"/>
  <c r="O640" i="18" s="1"/>
  <c r="O641" i="18" a="1"/>
  <c r="O641" i="18" s="1"/>
  <c r="O642" i="18" a="1"/>
  <c r="O642" i="18" s="1"/>
  <c r="O643" i="18" a="1"/>
  <c r="O643" i="18"/>
  <c r="O644" i="18" a="1"/>
  <c r="O644" i="18" s="1"/>
  <c r="O645" i="18" a="1"/>
  <c r="O645" i="18" s="1"/>
  <c r="O646" i="18" a="1"/>
  <c r="O646" i="18" s="1"/>
  <c r="O647" i="18" a="1"/>
  <c r="O647" i="18" s="1"/>
  <c r="O648" i="18" a="1"/>
  <c r="O648" i="18" s="1"/>
  <c r="O649" i="18" a="1"/>
  <c r="O649" i="18" s="1"/>
  <c r="O650" i="18" a="1"/>
  <c r="O650" i="18" s="1"/>
  <c r="O651" i="18" a="1"/>
  <c r="O651" i="18" s="1"/>
  <c r="O652" i="18" a="1"/>
  <c r="O652" i="18" s="1"/>
  <c r="O653" i="18" a="1"/>
  <c r="O653" i="18" s="1"/>
  <c r="O654" i="18" a="1"/>
  <c r="O654" i="18" s="1"/>
  <c r="O655" i="18" a="1"/>
  <c r="O655" i="18"/>
  <c r="O656" i="18" a="1"/>
  <c r="O656" i="18" s="1"/>
  <c r="O657" i="18" a="1"/>
  <c r="O657" i="18"/>
  <c r="O658" i="18" a="1"/>
  <c r="O658" i="18"/>
  <c r="O659" i="18" a="1"/>
  <c r="O659" i="18" s="1"/>
  <c r="O660" i="18" a="1"/>
  <c r="O660" i="18" s="1"/>
  <c r="O661" i="18" a="1"/>
  <c r="O661" i="18" s="1"/>
  <c r="O662" i="18" a="1"/>
  <c r="O662" i="18" s="1"/>
  <c r="O663" i="18" a="1"/>
  <c r="O663" i="18" s="1"/>
  <c r="O664" i="18" a="1"/>
  <c r="O664" i="18" s="1"/>
  <c r="O665" i="18" a="1"/>
  <c r="O665" i="18" s="1"/>
  <c r="O666" i="18" a="1"/>
  <c r="O666" i="18" s="1"/>
  <c r="O667" i="18" a="1"/>
  <c r="O667" i="18" s="1"/>
  <c r="O668" i="18" a="1"/>
  <c r="O668" i="18" s="1"/>
  <c r="O669" i="18" a="1"/>
  <c r="O669" i="18"/>
  <c r="O670" i="18" a="1"/>
  <c r="O670" i="18"/>
  <c r="O671" i="18" a="1"/>
  <c r="O671" i="18" s="1"/>
  <c r="O672" i="18" a="1"/>
  <c r="O672" i="18" s="1"/>
  <c r="O673" i="18" a="1"/>
  <c r="O673" i="18" s="1"/>
  <c r="O674" i="18" a="1"/>
  <c r="O674" i="18" s="1"/>
  <c r="O675" i="18" a="1"/>
  <c r="O675" i="18"/>
  <c r="O676" i="18" a="1"/>
  <c r="O676" i="18" s="1"/>
  <c r="O677" i="18" a="1"/>
  <c r="O677" i="18" s="1"/>
  <c r="O678" i="18" a="1"/>
  <c r="O678" i="18" s="1"/>
  <c r="O679" i="18" a="1"/>
  <c r="O679" i="18" s="1"/>
  <c r="O680" i="18" a="1"/>
  <c r="O680" i="18" s="1"/>
  <c r="O681" i="18" a="1"/>
  <c r="O681" i="18" s="1"/>
  <c r="O682" i="18" a="1"/>
  <c r="O682" i="18" s="1"/>
  <c r="O683" i="18" a="1"/>
  <c r="O683" i="18" s="1"/>
  <c r="O684" i="18" a="1"/>
  <c r="O684" i="18" s="1"/>
  <c r="O685" i="18" a="1"/>
  <c r="O685" i="18" s="1"/>
  <c r="O686" i="18" a="1"/>
  <c r="O686" i="18" s="1"/>
  <c r="O687" i="18" a="1"/>
  <c r="O687" i="18"/>
  <c r="O688" i="18" a="1"/>
  <c r="O688" i="18" s="1"/>
  <c r="O689" i="18" a="1"/>
  <c r="O689" i="18"/>
  <c r="O690" i="18" a="1"/>
  <c r="O690" i="18" s="1"/>
  <c r="O691" i="18" a="1"/>
  <c r="O691" i="18" s="1"/>
  <c r="O692" i="18" a="1"/>
  <c r="O692" i="18" s="1"/>
  <c r="O693" i="18" a="1"/>
  <c r="O693" i="18"/>
  <c r="O694" i="18" a="1"/>
  <c r="O694" i="18" s="1"/>
  <c r="O695" i="18" a="1"/>
  <c r="O695" i="18" s="1"/>
  <c r="O696" i="18" a="1"/>
  <c r="O696" i="18" s="1"/>
  <c r="O697" i="18" a="1"/>
  <c r="O697" i="18" s="1"/>
  <c r="O698" i="18" a="1"/>
  <c r="O698" i="18" s="1"/>
  <c r="O699" i="18" a="1"/>
  <c r="O699" i="18" s="1"/>
  <c r="O700" i="18" a="1"/>
  <c r="O700" i="18" s="1"/>
  <c r="O701" i="18" a="1"/>
  <c r="O701" i="18" s="1"/>
  <c r="P2" i="18" a="1"/>
  <c r="P2" i="18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/>
  <c r="P11" i="18" a="1"/>
  <c r="P11" i="18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/>
  <c r="P19" i="18" a="1"/>
  <c r="P19" i="18" s="1"/>
  <c r="P20" i="18" a="1"/>
  <c r="P20" i="18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R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/>
  <c r="P227" i="18" a="1"/>
  <c r="P227" i="18" s="1"/>
  <c r="P228" i="18" a="1"/>
  <c r="P228" i="18" s="1"/>
  <c r="P229" i="18" a="1"/>
  <c r="P229" i="18"/>
  <c r="P230" i="18" a="1"/>
  <c r="P230" i="18" s="1"/>
  <c r="P231" i="18" a="1"/>
  <c r="P231" i="18" s="1"/>
  <c r="P232" i="18" a="1"/>
  <c r="P232" i="18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/>
  <c r="P239" i="18" a="1"/>
  <c r="P239" i="18" s="1"/>
  <c r="P240" i="18" a="1"/>
  <c r="P240" i="18" s="1"/>
  <c r="P241" i="18" a="1"/>
  <c r="P241" i="18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/>
  <c r="P265" i="18" a="1"/>
  <c r="P265" i="18" s="1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/>
  <c r="P271" i="18" a="1"/>
  <c r="P271" i="18" s="1"/>
  <c r="P272" i="18" a="1"/>
  <c r="P272" i="18" s="1"/>
  <c r="P273" i="18" a="1"/>
  <c r="P273" i="18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 s="1"/>
  <c r="P321" i="18" a="1"/>
  <c r="P321" i="18" s="1"/>
  <c r="P322" i="18" a="1"/>
  <c r="P322" i="18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/>
  <c r="P335" i="18" a="1"/>
  <c r="P335" i="18" s="1"/>
  <c r="P336" i="18" a="1"/>
  <c r="P336" i="18" s="1"/>
  <c r="P337" i="18" a="1"/>
  <c r="P337" i="18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/>
  <c r="P346" i="18" a="1"/>
  <c r="P346" i="18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 s="1"/>
  <c r="P353" i="18" a="1"/>
  <c r="P353" i="18" s="1"/>
  <c r="P354" i="18" a="1"/>
  <c r="P354" i="18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/>
  <c r="P410" i="18" a="1"/>
  <c r="P410" i="18" s="1"/>
  <c r="P411" i="18" a="1"/>
  <c r="P411" i="18" s="1"/>
  <c r="P412" i="18" a="1"/>
  <c r="P412" i="18"/>
  <c r="P413" i="18" a="1"/>
  <c r="P413" i="18" s="1"/>
  <c r="P414" i="18" a="1"/>
  <c r="P414" i="18" s="1"/>
  <c r="P415" i="18" a="1"/>
  <c r="P415" i="18" s="1"/>
  <c r="P416" i="18" a="1"/>
  <c r="P416" i="18" s="1"/>
  <c r="P417" i="18" a="1"/>
  <c r="P417" i="18" s="1"/>
  <c r="P418" i="18" a="1"/>
  <c r="P418" i="18"/>
  <c r="P419" i="18" a="1"/>
  <c r="P419" i="18" s="1"/>
  <c r="P420" i="18" a="1"/>
  <c r="P420" i="18" s="1"/>
  <c r="P421" i="18" a="1"/>
  <c r="P421" i="18"/>
  <c r="P422" i="18" a="1"/>
  <c r="P422" i="18" s="1"/>
  <c r="P423" i="18" a="1"/>
  <c r="P423" i="18" s="1"/>
  <c r="P424" i="18" a="1"/>
  <c r="P424" i="18"/>
  <c r="P425" i="18" a="1"/>
  <c r="P425" i="18" s="1"/>
  <c r="P426" i="18" a="1"/>
  <c r="P426" i="18" s="1"/>
  <c r="P427" i="18" a="1"/>
  <c r="P427" i="18" s="1"/>
  <c r="P428" i="18" a="1"/>
  <c r="P428" i="18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 s="1"/>
  <c r="P435" i="18" a="1"/>
  <c r="P435" i="18" s="1"/>
  <c r="P436" i="18" a="1"/>
  <c r="P436" i="18" s="1"/>
  <c r="P437" i="18" a="1"/>
  <c r="P437" i="18"/>
  <c r="P438" i="18" a="1"/>
  <c r="P438" i="18" s="1"/>
  <c r="P439" i="18" a="1"/>
  <c r="P439" i="18" s="1"/>
  <c r="P440" i="18" a="1"/>
  <c r="P440" i="18" s="1"/>
  <c r="P441" i="18" a="1"/>
  <c r="P441" i="18" s="1"/>
  <c r="P442" i="18" a="1"/>
  <c r="P442" i="18" s="1"/>
  <c r="P443" i="18" a="1"/>
  <c r="P443" i="18" s="1"/>
  <c r="P444" i="18" a="1"/>
  <c r="P444" i="18"/>
  <c r="P445" i="18" a="1"/>
  <c r="P445" i="18" s="1"/>
  <c r="P446" i="18" a="1"/>
  <c r="P446" i="18" s="1"/>
  <c r="P447" i="18" a="1"/>
  <c r="P447" i="18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 s="1"/>
  <c r="P453" i="18" a="1"/>
  <c r="P453" i="18"/>
  <c r="P454" i="18" a="1"/>
  <c r="P454" i="18" s="1"/>
  <c r="P455" i="18" a="1"/>
  <c r="P455" i="18" s="1"/>
  <c r="P456" i="18" a="1"/>
  <c r="P456" i="18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 s="1"/>
  <c r="P463" i="18" a="1"/>
  <c r="P463" i="18" s="1"/>
  <c r="P464" i="18" a="1"/>
  <c r="P464" i="18" s="1"/>
  <c r="P465" i="18" a="1"/>
  <c r="P465" i="18"/>
  <c r="P466" i="18" a="1"/>
  <c r="P466" i="18" s="1"/>
  <c r="P467" i="18" a="1"/>
  <c r="P467" i="18"/>
  <c r="P468" i="18" a="1"/>
  <c r="P468" i="18" s="1"/>
  <c r="P469" i="18" a="1"/>
  <c r="P469" i="18" s="1"/>
  <c r="P470" i="18" a="1"/>
  <c r="P470" i="18" s="1"/>
  <c r="P471" i="18" a="1"/>
  <c r="P471" i="18" s="1"/>
  <c r="P472" i="18" a="1"/>
  <c r="P472" i="18" s="1"/>
  <c r="P473" i="18" a="1"/>
  <c r="P473" i="18" s="1"/>
  <c r="P474" i="18" a="1"/>
  <c r="P474" i="18" s="1"/>
  <c r="P475" i="18" a="1"/>
  <c r="P475" i="18" s="1"/>
  <c r="P476" i="18" a="1"/>
  <c r="P476" i="18" s="1"/>
  <c r="P477" i="18" a="1"/>
  <c r="P477" i="18" s="1"/>
  <c r="P478" i="18" a="1"/>
  <c r="P478" i="18" s="1"/>
  <c r="P479" i="18" a="1"/>
  <c r="P479" i="18"/>
  <c r="P480" i="18" a="1"/>
  <c r="P480" i="18" s="1"/>
  <c r="P481" i="18" a="1"/>
  <c r="P481" i="18" s="1"/>
  <c r="P482" i="18" a="1"/>
  <c r="P482" i="18" s="1"/>
  <c r="P483" i="18" a="1"/>
  <c r="P483" i="18" s="1"/>
  <c r="R483" i="18" s="1"/>
  <c r="P484" i="18" a="1"/>
  <c r="P484" i="18" s="1"/>
  <c r="P485" i="18" a="1"/>
  <c r="P485" i="18"/>
  <c r="P486" i="18" a="1"/>
  <c r="P486" i="18" s="1"/>
  <c r="P487" i="18" a="1"/>
  <c r="P487" i="18" s="1"/>
  <c r="P488" i="18" a="1"/>
  <c r="P488" i="18"/>
  <c r="P489" i="18" a="1"/>
  <c r="P489" i="18" s="1"/>
  <c r="P490" i="18" a="1"/>
  <c r="P490" i="18" s="1"/>
  <c r="P491" i="18" a="1"/>
  <c r="P491" i="18" s="1"/>
  <c r="P492" i="18" a="1"/>
  <c r="P492" i="18"/>
  <c r="P493" i="18" a="1"/>
  <c r="P493" i="18" s="1"/>
  <c r="P494" i="18" a="1"/>
  <c r="P494" i="18" s="1"/>
  <c r="P495" i="18" a="1"/>
  <c r="P495" i="18" s="1"/>
  <c r="R495" i="18" s="1"/>
  <c r="P496" i="18" a="1"/>
  <c r="P496" i="18" s="1"/>
  <c r="P497" i="18" a="1"/>
  <c r="P497" i="18"/>
  <c r="P498" i="18" a="1"/>
  <c r="P498" i="18" s="1"/>
  <c r="P499" i="18" a="1"/>
  <c r="P499" i="18" s="1"/>
  <c r="P500" i="18" a="1"/>
  <c r="P500" i="18" s="1"/>
  <c r="P501" i="18" a="1"/>
  <c r="P501" i="18" s="1"/>
  <c r="P502" i="18" a="1"/>
  <c r="P502" i="18" s="1"/>
  <c r="P503" i="18" a="1"/>
  <c r="P503" i="18" s="1"/>
  <c r="P504" i="18" a="1"/>
  <c r="P504" i="18" s="1"/>
  <c r="P505" i="18" a="1"/>
  <c r="P505" i="18" s="1"/>
  <c r="P506" i="18" a="1"/>
  <c r="P506" i="18" s="1"/>
  <c r="P507" i="18" a="1"/>
  <c r="P507" i="18" s="1"/>
  <c r="P508" i="18" a="1"/>
  <c r="P508" i="18" s="1"/>
  <c r="P509" i="18" a="1"/>
  <c r="P509" i="18" s="1"/>
  <c r="P510" i="18" a="1"/>
  <c r="P510" i="18" s="1"/>
  <c r="P511" i="18" a="1"/>
  <c r="P511" i="18" s="1"/>
  <c r="P512" i="18" a="1"/>
  <c r="P512" i="18" s="1"/>
  <c r="P513" i="18" a="1"/>
  <c r="P513" i="18"/>
  <c r="P514" i="18" a="1"/>
  <c r="P514" i="18" s="1"/>
  <c r="P515" i="18" a="1"/>
  <c r="P515" i="18"/>
  <c r="P516" i="18" a="1"/>
  <c r="P516" i="18" s="1"/>
  <c r="P517" i="18" a="1"/>
  <c r="P517" i="18" s="1"/>
  <c r="P518" i="18" a="1"/>
  <c r="P518" i="18" s="1"/>
  <c r="P519" i="18" a="1"/>
  <c r="P519" i="18" s="1"/>
  <c r="P520" i="18" a="1"/>
  <c r="P520" i="18" s="1"/>
  <c r="P521" i="18" a="1"/>
  <c r="P521" i="18" s="1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 s="1"/>
  <c r="P527" i="18" a="1"/>
  <c r="P527" i="18"/>
  <c r="P528" i="18" a="1"/>
  <c r="P528" i="18" s="1"/>
  <c r="P529" i="18" a="1"/>
  <c r="P529" i="18" s="1"/>
  <c r="P530" i="18" a="1"/>
  <c r="P530" i="18" s="1"/>
  <c r="P531" i="18" a="1"/>
  <c r="P531" i="18" s="1"/>
  <c r="P532" i="18" a="1"/>
  <c r="P532" i="18" s="1"/>
  <c r="P533" i="18" a="1"/>
  <c r="P533" i="18"/>
  <c r="P534" i="18" a="1"/>
  <c r="P534" i="18" s="1"/>
  <c r="P535" i="18" a="1"/>
  <c r="P535" i="18" s="1"/>
  <c r="P536" i="18" a="1"/>
  <c r="P536" i="18" s="1"/>
  <c r="P537" i="18" a="1"/>
  <c r="P537" i="18" s="1"/>
  <c r="P538" i="18" a="1"/>
  <c r="P538" i="18" s="1"/>
  <c r="P539" i="18" a="1"/>
  <c r="P539" i="18" s="1"/>
  <c r="P540" i="18" a="1"/>
  <c r="P540" i="18" s="1"/>
  <c r="P541" i="18" a="1"/>
  <c r="P541" i="18" s="1"/>
  <c r="P542" i="18" a="1"/>
  <c r="P542" i="18" s="1"/>
  <c r="P543" i="18" a="1"/>
  <c r="P543" i="18" s="1"/>
  <c r="P544" i="18" a="1"/>
  <c r="P544" i="18" s="1"/>
  <c r="P545" i="18" a="1"/>
  <c r="P545" i="18" s="1"/>
  <c r="P546" i="18" a="1"/>
  <c r="P546" i="18" s="1"/>
  <c r="P547" i="18" a="1"/>
  <c r="P547" i="18"/>
  <c r="P548" i="18" a="1"/>
  <c r="P548" i="18" s="1"/>
  <c r="P549" i="18" a="1"/>
  <c r="P549" i="18" s="1"/>
  <c r="P550" i="18" a="1"/>
  <c r="P550" i="18" s="1"/>
  <c r="P551" i="18" a="1"/>
  <c r="P551" i="18" s="1"/>
  <c r="P552" i="18" a="1"/>
  <c r="P552" i="18"/>
  <c r="P553" i="18" a="1"/>
  <c r="P553" i="18" s="1"/>
  <c r="P554" i="18" a="1"/>
  <c r="P554" i="18" s="1"/>
  <c r="P555" i="18" a="1"/>
  <c r="P555" i="18" s="1"/>
  <c r="P556" i="18" a="1"/>
  <c r="P556" i="18"/>
  <c r="P557" i="18" a="1"/>
  <c r="P557" i="18" s="1"/>
  <c r="P558" i="18" a="1"/>
  <c r="P558" i="18" s="1"/>
  <c r="P559" i="18" a="1"/>
  <c r="P559" i="18"/>
  <c r="P560" i="18" a="1"/>
  <c r="P560" i="18" s="1"/>
  <c r="P561" i="18" a="1"/>
  <c r="P561" i="18" s="1"/>
  <c r="P562" i="18" a="1"/>
  <c r="P562" i="18" s="1"/>
  <c r="P563" i="18" a="1"/>
  <c r="P563" i="18" s="1"/>
  <c r="P564" i="18" a="1"/>
  <c r="P564" i="18" s="1"/>
  <c r="P565" i="18" a="1"/>
  <c r="P565" i="18"/>
  <c r="P566" i="18" a="1"/>
  <c r="P566" i="18" s="1"/>
  <c r="P567" i="18" a="1"/>
  <c r="P567" i="18" s="1"/>
  <c r="P568" i="18" a="1"/>
  <c r="P568" i="18"/>
  <c r="P569" i="18" a="1"/>
  <c r="P569" i="18" s="1"/>
  <c r="P570" i="18" a="1"/>
  <c r="P570" i="18" s="1"/>
  <c r="P571" i="18" a="1"/>
  <c r="P571" i="18"/>
  <c r="P572" i="18" a="1"/>
  <c r="P572" i="18" s="1"/>
  <c r="P573" i="18" a="1"/>
  <c r="P573" i="18" s="1"/>
  <c r="P574" i="18" a="1"/>
  <c r="P574" i="18" s="1"/>
  <c r="P575" i="18" a="1"/>
  <c r="P575" i="18" s="1"/>
  <c r="P576" i="18" a="1"/>
  <c r="P576" i="18" s="1"/>
  <c r="P577" i="18" a="1"/>
  <c r="P577" i="18"/>
  <c r="P578" i="18" a="1"/>
  <c r="P578" i="18" s="1"/>
  <c r="P579" i="18" a="1"/>
  <c r="P579" i="18" s="1"/>
  <c r="P580" i="18" a="1"/>
  <c r="P580" i="18"/>
  <c r="P581" i="18" a="1"/>
  <c r="P581" i="18" s="1"/>
  <c r="P582" i="18" a="1"/>
  <c r="P582" i="18" s="1"/>
  <c r="P583" i="18" a="1"/>
  <c r="P583" i="18" s="1"/>
  <c r="P584" i="18" a="1"/>
  <c r="P584" i="18" s="1"/>
  <c r="P585" i="18" a="1"/>
  <c r="P585" i="18" s="1"/>
  <c r="P586" i="18" a="1"/>
  <c r="P586" i="18" s="1"/>
  <c r="P587" i="18" a="1"/>
  <c r="P587" i="18" s="1"/>
  <c r="P588" i="18" a="1"/>
  <c r="P588" i="18" s="1"/>
  <c r="P589" i="18" a="1"/>
  <c r="P589" i="18"/>
  <c r="P590" i="18" a="1"/>
  <c r="P590" i="18" s="1"/>
  <c r="P591" i="18" a="1"/>
  <c r="P591" i="18"/>
  <c r="P592" i="18" a="1"/>
  <c r="P592" i="18" s="1"/>
  <c r="P593" i="18" a="1"/>
  <c r="P593" i="18" s="1"/>
  <c r="P594" i="18" a="1"/>
  <c r="P594" i="18" s="1"/>
  <c r="P595" i="18" a="1"/>
  <c r="P595" i="18" s="1"/>
  <c r="P596" i="18" a="1"/>
  <c r="P596" i="18" s="1"/>
  <c r="P597" i="18" a="1"/>
  <c r="P597" i="18"/>
  <c r="P598" i="18" a="1"/>
  <c r="P598" i="18" s="1"/>
  <c r="P599" i="18" a="1"/>
  <c r="P599" i="18" s="1"/>
  <c r="P600" i="18" a="1"/>
  <c r="P600" i="18"/>
  <c r="P601" i="18" a="1"/>
  <c r="P601" i="18" s="1"/>
  <c r="P602" i="18" a="1"/>
  <c r="P602" i="18" s="1"/>
  <c r="P603" i="18" a="1"/>
  <c r="P603" i="18"/>
  <c r="P604" i="18" a="1"/>
  <c r="P604" i="18" s="1"/>
  <c r="P605" i="18" a="1"/>
  <c r="P605" i="18" s="1"/>
  <c r="P606" i="18" a="1"/>
  <c r="P606" i="18" s="1"/>
  <c r="P607" i="18" a="1"/>
  <c r="P607" i="18"/>
  <c r="P608" i="18" a="1"/>
  <c r="P608" i="18" s="1"/>
  <c r="P609" i="18" a="1"/>
  <c r="P609" i="18"/>
  <c r="P610" i="18" a="1"/>
  <c r="P610" i="18" s="1"/>
  <c r="P611" i="18" a="1"/>
  <c r="P611" i="18" s="1"/>
  <c r="P612" i="18" a="1"/>
  <c r="P612" i="18"/>
  <c r="P613" i="18" a="1"/>
  <c r="P613" i="18" s="1"/>
  <c r="P614" i="18" a="1"/>
  <c r="P614" i="18" s="1"/>
  <c r="P615" i="18" a="1"/>
  <c r="P615" i="18" s="1"/>
  <c r="P616" i="18" a="1"/>
  <c r="P616" i="18" s="1"/>
  <c r="P617" i="18" a="1"/>
  <c r="P617" i="18" s="1"/>
  <c r="P618" i="18" a="1"/>
  <c r="P618" i="18" s="1"/>
  <c r="P619" i="18" a="1"/>
  <c r="P619" i="18" s="1"/>
  <c r="P620" i="18" a="1"/>
  <c r="P620" i="18" s="1"/>
  <c r="P621" i="18" a="1"/>
  <c r="P621" i="18" s="1"/>
  <c r="R621" i="18" s="1"/>
  <c r="P622" i="18" a="1"/>
  <c r="P622" i="18" s="1"/>
  <c r="P623" i="18" a="1"/>
  <c r="P623" i="18"/>
  <c r="P624" i="18" a="1"/>
  <c r="P624" i="18" s="1"/>
  <c r="P625" i="18" a="1"/>
  <c r="P625" i="18" s="1"/>
  <c r="P626" i="18" a="1"/>
  <c r="P626" i="18" s="1"/>
  <c r="P627" i="18" a="1"/>
  <c r="P627" i="18" s="1"/>
  <c r="R627" i="18" s="1"/>
  <c r="P628" i="18" a="1"/>
  <c r="P628" i="18" s="1"/>
  <c r="P629" i="18" a="1"/>
  <c r="P629" i="18" s="1"/>
  <c r="P630" i="18" a="1"/>
  <c r="P630" i="18" s="1"/>
  <c r="P631" i="18" a="1"/>
  <c r="P631" i="18" s="1"/>
  <c r="P632" i="18" a="1"/>
  <c r="P632" i="18" s="1"/>
  <c r="P633" i="18" a="1"/>
  <c r="P633" i="18" s="1"/>
  <c r="P634" i="18" a="1"/>
  <c r="P634" i="18" s="1"/>
  <c r="P635" i="18" a="1"/>
  <c r="P635" i="18" s="1"/>
  <c r="R635" i="18" s="1"/>
  <c r="P636" i="18" a="1"/>
  <c r="P636" i="18" s="1"/>
  <c r="P637" i="18" a="1"/>
  <c r="P637" i="18" s="1"/>
  <c r="P638" i="18" a="1"/>
  <c r="P638" i="18" s="1"/>
  <c r="P639" i="18" a="1"/>
  <c r="P639" i="18" s="1"/>
  <c r="P640" i="18" a="1"/>
  <c r="P640" i="18" s="1"/>
  <c r="P641" i="18" a="1"/>
  <c r="P641" i="18" s="1"/>
  <c r="P642" i="18" a="1"/>
  <c r="P642" i="18" s="1"/>
  <c r="P643" i="18" a="1"/>
  <c r="P643" i="18"/>
  <c r="P644" i="18" a="1"/>
  <c r="P644" i="18" s="1"/>
  <c r="P645" i="18" a="1"/>
  <c r="P645" i="18" s="1"/>
  <c r="P646" i="18" a="1"/>
  <c r="P646" i="18" s="1"/>
  <c r="P647" i="18" a="1"/>
  <c r="P647" i="18" s="1"/>
  <c r="P648" i="18" a="1"/>
  <c r="P648" i="18"/>
  <c r="P649" i="18" a="1"/>
  <c r="P649" i="18" s="1"/>
  <c r="P650" i="18" a="1"/>
  <c r="P650" i="18" s="1"/>
  <c r="P651" i="18" a="1"/>
  <c r="P651" i="18" s="1"/>
  <c r="P652" i="18" a="1"/>
  <c r="P652" i="18"/>
  <c r="P653" i="18" a="1"/>
  <c r="P653" i="18" s="1"/>
  <c r="P654" i="18" a="1"/>
  <c r="P654" i="18" s="1"/>
  <c r="P655" i="18" a="1"/>
  <c r="P655" i="18"/>
  <c r="R655" i="18" s="1"/>
  <c r="P656" i="18" a="1"/>
  <c r="P656" i="18" s="1"/>
  <c r="P657" i="18" a="1"/>
  <c r="P657" i="18" s="1"/>
  <c r="P658" i="18" a="1"/>
  <c r="P658" i="18" s="1"/>
  <c r="P659" i="18" a="1"/>
  <c r="P659" i="18" s="1"/>
  <c r="P660" i="18" a="1"/>
  <c r="P660" i="18" s="1"/>
  <c r="P661" i="18" a="1"/>
  <c r="P661" i="18"/>
  <c r="P662" i="18" a="1"/>
  <c r="P662" i="18" s="1"/>
  <c r="P663" i="18" a="1"/>
  <c r="P663" i="18" s="1"/>
  <c r="P664" i="18" a="1"/>
  <c r="P664" i="18" s="1"/>
  <c r="P665" i="18" a="1"/>
  <c r="P665" i="18" s="1"/>
  <c r="P666" i="18" a="1"/>
  <c r="P666" i="18" s="1"/>
  <c r="P667" i="18" a="1"/>
  <c r="P667" i="18"/>
  <c r="P668" i="18" a="1"/>
  <c r="P668" i="18" s="1"/>
  <c r="P669" i="18" a="1"/>
  <c r="P669" i="18" s="1"/>
  <c r="P670" i="18" a="1"/>
  <c r="P670" i="18" s="1"/>
  <c r="P671" i="18" a="1"/>
  <c r="P671" i="18" s="1"/>
  <c r="P672" i="18" a="1"/>
  <c r="P672" i="18" s="1"/>
  <c r="P673" i="18" a="1"/>
  <c r="P673" i="18" s="1"/>
  <c r="P674" i="18" a="1"/>
  <c r="P674" i="18" s="1"/>
  <c r="P675" i="18" a="1"/>
  <c r="P675" i="18" s="1"/>
  <c r="R675" i="18" s="1"/>
  <c r="P676" i="18" a="1"/>
  <c r="P676" i="18" s="1"/>
  <c r="P677" i="18" a="1"/>
  <c r="P677" i="18" s="1"/>
  <c r="P678" i="18" a="1"/>
  <c r="P678" i="18" s="1"/>
  <c r="P679" i="18" a="1"/>
  <c r="P679" i="18" s="1"/>
  <c r="P680" i="18" a="1"/>
  <c r="P680" i="18" s="1"/>
  <c r="P681" i="18" a="1"/>
  <c r="P681" i="18" s="1"/>
  <c r="P682" i="18" a="1"/>
  <c r="P682" i="18" s="1"/>
  <c r="P683" i="18" a="1"/>
  <c r="P683" i="18" s="1"/>
  <c r="P684" i="18" a="1"/>
  <c r="P684" i="18"/>
  <c r="P685" i="18" a="1"/>
  <c r="P685" i="18" s="1"/>
  <c r="P686" i="18" a="1"/>
  <c r="P686" i="18" s="1"/>
  <c r="P687" i="18" a="1"/>
  <c r="P687" i="18"/>
  <c r="R687" i="18" s="1"/>
  <c r="P688" i="18" a="1"/>
  <c r="P688" i="18" s="1"/>
  <c r="P689" i="18" a="1"/>
  <c r="P689" i="18" s="1"/>
  <c r="P690" i="18" a="1"/>
  <c r="P690" i="18" s="1"/>
  <c r="P691" i="18" a="1"/>
  <c r="P691" i="18" s="1"/>
  <c r="P692" i="18" a="1"/>
  <c r="P692" i="18" s="1"/>
  <c r="P693" i="18" a="1"/>
  <c r="P693" i="18"/>
  <c r="P694" i="18" a="1"/>
  <c r="P694" i="18" s="1"/>
  <c r="P695" i="18" a="1"/>
  <c r="P695" i="18" s="1"/>
  <c r="P696" i="18" a="1"/>
  <c r="P696" i="18"/>
  <c r="P697" i="18" a="1"/>
  <c r="P697" i="18" s="1"/>
  <c r="P698" i="18" a="1"/>
  <c r="P698" i="18" s="1"/>
  <c r="P699" i="18" a="1"/>
  <c r="P699" i="18" s="1"/>
  <c r="P700" i="18" a="1"/>
  <c r="P700" i="18" s="1"/>
  <c r="R700" i="18" s="1"/>
  <c r="P701" i="18" a="1"/>
  <c r="P701" i="18" s="1"/>
  <c r="R701" i="18" s="1"/>
  <c r="Q2" i="18" a="1"/>
  <c r="Q2" i="18" s="1"/>
  <c r="Q3" i="18" a="1"/>
  <c r="Q3" i="18" s="1"/>
  <c r="Q4" i="18" a="1"/>
  <c r="Q4" i="18"/>
  <c r="R4" i="18" s="1"/>
  <c r="Q5" i="18" a="1"/>
  <c r="Q5" i="18" s="1"/>
  <c r="R5" i="18" s="1"/>
  <c r="Q6" i="18" a="1"/>
  <c r="Q6" i="18" s="1"/>
  <c r="Q7" i="18" a="1"/>
  <c r="Q7" i="18"/>
  <c r="R7" i="18" s="1"/>
  <c r="Q8" i="18" a="1"/>
  <c r="Q8" i="18" s="1"/>
  <c r="Q9" i="18" a="1"/>
  <c r="Q9" i="18" s="1"/>
  <c r="Q10" i="18" a="1"/>
  <c r="Q10" i="18" s="1"/>
  <c r="R10" i="18" s="1"/>
  <c r="Q11" i="18" a="1"/>
  <c r="Q11" i="18" s="1"/>
  <c r="R11" i="18" s="1"/>
  <c r="Q12" i="18" a="1"/>
  <c r="Q12" i="18"/>
  <c r="R12" i="18" s="1"/>
  <c r="Q13" i="18" a="1"/>
  <c r="Q13" i="18" s="1"/>
  <c r="R13" i="18" s="1"/>
  <c r="Q14" i="18" a="1"/>
  <c r="Q14" i="18" s="1"/>
  <c r="R14" i="18" s="1"/>
  <c r="Q15" i="18" a="1"/>
  <c r="Q15" i="18" s="1"/>
  <c r="Q16" i="18" a="1"/>
  <c r="Q16" i="18"/>
  <c r="R16" i="18" s="1"/>
  <c r="Q17" i="18" a="1"/>
  <c r="Q17" i="18" s="1"/>
  <c r="R17" i="18" s="1"/>
  <c r="Q18" i="18" a="1"/>
  <c r="Q18" i="18" s="1"/>
  <c r="R18" i="18" s="1"/>
  <c r="Q19" i="18" a="1"/>
  <c r="Q19" i="18"/>
  <c r="Q20" i="18" a="1"/>
  <c r="Q20" i="18" s="1"/>
  <c r="Q21" i="18" a="1"/>
  <c r="Q21" i="18"/>
  <c r="Q22" i="18" a="1"/>
  <c r="Q22" i="18" s="1"/>
  <c r="Q23" i="18" a="1"/>
  <c r="Q23" i="18" s="1"/>
  <c r="R23" i="18" s="1"/>
  <c r="Q24" i="18" a="1"/>
  <c r="Q24" i="18" s="1"/>
  <c r="R24" i="18" s="1"/>
  <c r="Q25" i="18" a="1"/>
  <c r="Q25" i="18"/>
  <c r="R25" i="18" s="1"/>
  <c r="Q26" i="18" a="1"/>
  <c r="Q26" i="18" s="1"/>
  <c r="R26" i="18" s="1"/>
  <c r="Q27" i="18" a="1"/>
  <c r="Q27" i="18"/>
  <c r="R27" i="18" s="1"/>
  <c r="Q28" i="18" a="1"/>
  <c r="Q28" i="18" s="1"/>
  <c r="R28" i="18" s="1"/>
  <c r="Q29" i="18" a="1"/>
  <c r="Q29" i="18" s="1"/>
  <c r="R29" i="18" s="1"/>
  <c r="Q30" i="18" a="1"/>
  <c r="Q30" i="18" s="1"/>
  <c r="Q31" i="18" a="1"/>
  <c r="Q31" i="18" s="1"/>
  <c r="R31" i="18" s="1"/>
  <c r="Q32" i="18" a="1"/>
  <c r="Q32" i="18" s="1"/>
  <c r="Q33" i="18" a="1"/>
  <c r="Q33" i="18" s="1"/>
  <c r="R33" i="18" s="1"/>
  <c r="Q34" i="18" a="1"/>
  <c r="Q34" i="18" s="1"/>
  <c r="R34" i="18" s="1"/>
  <c r="Q35" i="18" a="1"/>
  <c r="Q35" i="18"/>
  <c r="R35" i="18" s="1"/>
  <c r="Q36" i="18" a="1"/>
  <c r="Q36" i="18" s="1"/>
  <c r="Q37" i="18" a="1"/>
  <c r="Q37" i="18" s="1"/>
  <c r="Q38" i="18" a="1"/>
  <c r="Q38" i="18" s="1"/>
  <c r="Q39" i="18" a="1"/>
  <c r="Q39" i="18"/>
  <c r="R39" i="18" s="1"/>
  <c r="Q40" i="18" a="1"/>
  <c r="Q40" i="18" s="1"/>
  <c r="R40" i="18" s="1"/>
  <c r="Q41" i="18" a="1"/>
  <c r="Q41" i="18" s="1"/>
  <c r="R41" i="18" s="1"/>
  <c r="Q42" i="18" a="1"/>
  <c r="Q42" i="18" s="1"/>
  <c r="R42" i="18" s="1"/>
  <c r="Q43" i="18" a="1"/>
  <c r="Q43" i="18" s="1"/>
  <c r="R43" i="18" s="1"/>
  <c r="Q44" i="18" a="1"/>
  <c r="Q44" i="18" s="1"/>
  <c r="Q45" i="18" a="1"/>
  <c r="Q45" i="18"/>
  <c r="Q46" i="18" a="1"/>
  <c r="Q46" i="18" s="1"/>
  <c r="R46" i="18" s="1"/>
  <c r="Q47" i="18" a="1"/>
  <c r="Q47" i="18" s="1"/>
  <c r="Q48" i="18" a="1"/>
  <c r="Q48" i="18"/>
  <c r="R48" i="18" s="1"/>
  <c r="Q49" i="18" a="1"/>
  <c r="Q49" i="18" s="1"/>
  <c r="R49" i="18" s="1"/>
  <c r="Q50" i="18" a="1"/>
  <c r="Q50" i="18" s="1"/>
  <c r="Q51" i="18" a="1"/>
  <c r="Q51" i="18"/>
  <c r="Q52" i="18" a="1"/>
  <c r="Q52" i="18" s="1"/>
  <c r="R52" i="18" s="1"/>
  <c r="Q53" i="18" a="1"/>
  <c r="Q53" i="18" s="1"/>
  <c r="Q54" i="18" a="1"/>
  <c r="Q54" i="18" s="1"/>
  <c r="R54" i="18" s="1"/>
  <c r="Q55" i="18" a="1"/>
  <c r="Q55" i="18" s="1"/>
  <c r="Q56" i="18" a="1"/>
  <c r="Q56" i="18" s="1"/>
  <c r="R56" i="18" s="1"/>
  <c r="Q57" i="18" a="1"/>
  <c r="Q57" i="18"/>
  <c r="R57" i="18" s="1"/>
  <c r="Q58" i="18" a="1"/>
  <c r="Q58" i="18" s="1"/>
  <c r="R58" i="18" s="1"/>
  <c r="Q59" i="18" a="1"/>
  <c r="Q59" i="18" s="1"/>
  <c r="R59" i="18" s="1"/>
  <c r="Q60" i="18" a="1"/>
  <c r="Q60" i="18"/>
  <c r="Q61" i="18" a="1"/>
  <c r="Q61" i="18" s="1"/>
  <c r="R61" i="18" s="1"/>
  <c r="Q62" i="18" a="1"/>
  <c r="Q62" i="18" s="1"/>
  <c r="Q63" i="18" a="1"/>
  <c r="Q63" i="18"/>
  <c r="Q64" i="18" a="1"/>
  <c r="Q64" i="18" s="1"/>
  <c r="R64" i="18" s="1"/>
  <c r="Q65" i="18" a="1"/>
  <c r="Q65" i="18" s="1"/>
  <c r="R65" i="18" s="1"/>
  <c r="Q66" i="18" a="1"/>
  <c r="Q66" i="18" s="1"/>
  <c r="Q67" i="18" a="1"/>
  <c r="Q67" i="18"/>
  <c r="R67" i="18" s="1"/>
  <c r="Q68" i="18" a="1"/>
  <c r="Q68" i="18" s="1"/>
  <c r="Q69" i="18" a="1"/>
  <c r="Q69" i="18"/>
  <c r="R69" i="18" s="1"/>
  <c r="Q70" i="18" a="1"/>
  <c r="Q70" i="18" s="1"/>
  <c r="R70" i="18" s="1"/>
  <c r="Q71" i="18" a="1"/>
  <c r="Q71" i="18" s="1"/>
  <c r="R71" i="18" s="1"/>
  <c r="Q72" i="18" a="1"/>
  <c r="Q72" i="18" s="1"/>
  <c r="R72" i="18" s="1"/>
  <c r="Q73" i="18" a="1"/>
  <c r="Q73" i="18" s="1"/>
  <c r="Q74" i="18" a="1"/>
  <c r="Q74" i="18" s="1"/>
  <c r="R74" i="18" s="1"/>
  <c r="Q75" i="18" a="1"/>
  <c r="Q75" i="18" s="1"/>
  <c r="Q76" i="18" a="1"/>
  <c r="Q76" i="18" s="1"/>
  <c r="R76" i="18" s="1"/>
  <c r="Q77" i="18" a="1"/>
  <c r="Q77" i="18" s="1"/>
  <c r="R77" i="18" s="1"/>
  <c r="Q78" i="18" a="1"/>
  <c r="Q78" i="18" s="1"/>
  <c r="R78" i="18" s="1"/>
  <c r="Q79" i="18" a="1"/>
  <c r="Q79" i="18" s="1"/>
  <c r="Q80" i="18" a="1"/>
  <c r="Q80" i="18" s="1"/>
  <c r="Q81" i="18" a="1"/>
  <c r="Q81" i="18"/>
  <c r="R81" i="18" s="1"/>
  <c r="Q82" i="18" a="1"/>
  <c r="Q82" i="18" s="1"/>
  <c r="R82" i="18" s="1"/>
  <c r="Q83" i="18" a="1"/>
  <c r="Q83" i="18"/>
  <c r="R83" i="18" s="1"/>
  <c r="Q84" i="18" a="1"/>
  <c r="Q84" i="18" s="1"/>
  <c r="R84" i="18" s="1"/>
  <c r="Q85" i="18" a="1"/>
  <c r="Q85" i="18" s="1"/>
  <c r="R85" i="18" s="1"/>
  <c r="Q86" i="18" a="1"/>
  <c r="Q86" i="18" s="1"/>
  <c r="Q87" i="18" a="1"/>
  <c r="Q87" i="18" s="1"/>
  <c r="R87" i="18" s="1"/>
  <c r="Q88" i="18" a="1"/>
  <c r="Q88" i="18" s="1"/>
  <c r="R88" i="18" s="1"/>
  <c r="Q89" i="18" a="1"/>
  <c r="Q89" i="18"/>
  <c r="R89" i="18" s="1"/>
  <c r="Q90" i="18" a="1"/>
  <c r="Q90" i="18" s="1"/>
  <c r="R90" i="18" s="1"/>
  <c r="Q91" i="18" a="1"/>
  <c r="Q91" i="18" s="1"/>
  <c r="R91" i="18" s="1"/>
  <c r="Q92" i="18" a="1"/>
  <c r="Q92" i="18"/>
  <c r="Q93" i="18" a="1"/>
  <c r="Q93" i="18" s="1"/>
  <c r="Q94" i="18" a="1"/>
  <c r="Q94" i="18" s="1"/>
  <c r="Q95" i="18" a="1"/>
  <c r="Q95" i="18" s="1"/>
  <c r="R95" i="18" s="1"/>
  <c r="Q96" i="18" a="1"/>
  <c r="Q96" i="18" s="1"/>
  <c r="Q97" i="18" a="1"/>
  <c r="Q97" i="18" s="1"/>
  <c r="R97" i="18" s="1"/>
  <c r="Q98" i="18" a="1"/>
  <c r="Q98" i="18" s="1"/>
  <c r="Q99" i="18" a="1"/>
  <c r="Q99" i="18" s="1"/>
  <c r="R99" i="18" s="1"/>
  <c r="Q100" i="18" a="1"/>
  <c r="Q100" i="18"/>
  <c r="R100" i="18" s="1"/>
  <c r="Q101" i="18" a="1"/>
  <c r="Q101" i="18"/>
  <c r="Q102" i="18" a="1"/>
  <c r="Q102" i="18" s="1"/>
  <c r="Q103" i="18" a="1"/>
  <c r="Q103" i="18" s="1"/>
  <c r="R103" i="18" s="1"/>
  <c r="Q104" i="18" a="1"/>
  <c r="Q104" i="18" s="1"/>
  <c r="R104" i="18" s="1"/>
  <c r="Q105" i="18" a="1"/>
  <c r="Q105" i="18" s="1"/>
  <c r="R105" i="18" s="1"/>
  <c r="Q106" i="18" a="1"/>
  <c r="Q106" i="18" s="1"/>
  <c r="R106" i="18" s="1"/>
  <c r="Q107" i="18" a="1"/>
  <c r="Q107" i="18" s="1"/>
  <c r="R107" i="18" s="1"/>
  <c r="Q108" i="18" a="1"/>
  <c r="Q108" i="18" s="1"/>
  <c r="Q109" i="18" a="1"/>
  <c r="Q109" i="18" s="1"/>
  <c r="Q110" i="18" a="1"/>
  <c r="Q110" i="18" s="1"/>
  <c r="Q111" i="18" a="1"/>
  <c r="Q111" i="18" s="1"/>
  <c r="R111" i="18" s="1"/>
  <c r="Q112" i="18" a="1"/>
  <c r="Q112" i="18"/>
  <c r="Q113" i="18" a="1"/>
  <c r="Q113" i="18" s="1"/>
  <c r="R113" i="18" s="1"/>
  <c r="Q114" i="18" a="1"/>
  <c r="Q114" i="18" s="1"/>
  <c r="R114" i="18" s="1"/>
  <c r="Q115" i="18" a="1"/>
  <c r="Q115" i="18" s="1"/>
  <c r="R115" i="18" s="1"/>
  <c r="Q116" i="18" a="1"/>
  <c r="Q116" i="18" s="1"/>
  <c r="Q117" i="18" a="1"/>
  <c r="Q117" i="18" s="1"/>
  <c r="R117" i="18" s="1"/>
  <c r="Q118" i="18" a="1"/>
  <c r="Q118" i="18" s="1"/>
  <c r="Q119" i="18" a="1"/>
  <c r="Q119" i="18" s="1"/>
  <c r="Q120" i="18" a="1"/>
  <c r="Q120" i="18" s="1"/>
  <c r="R120" i="18" s="1"/>
  <c r="Q121" i="18" a="1"/>
  <c r="Q121" i="18" s="1"/>
  <c r="R121" i="18" s="1"/>
  <c r="Q122" i="18" a="1"/>
  <c r="Q122" i="18" s="1"/>
  <c r="R122" i="18" s="1"/>
  <c r="Q123" i="18" a="1"/>
  <c r="Q123" i="18" s="1"/>
  <c r="R123" i="18" s="1"/>
  <c r="Q124" i="18" a="1"/>
  <c r="Q124" i="18" s="1"/>
  <c r="R124" i="18" s="1"/>
  <c r="Q125" i="18" a="1"/>
  <c r="Q125" i="18" s="1"/>
  <c r="Q126" i="18" a="1"/>
  <c r="Q126" i="18" s="1"/>
  <c r="Q127" i="18" a="1"/>
  <c r="Q127" i="18" s="1"/>
  <c r="R127" i="18" s="1"/>
  <c r="Q128" i="18" a="1"/>
  <c r="Q128" i="18" s="1"/>
  <c r="R128" i="18" s="1"/>
  <c r="Q129" i="18" a="1"/>
  <c r="Q129" i="18" s="1"/>
  <c r="R129" i="18" s="1"/>
  <c r="Q130" i="18" a="1"/>
  <c r="Q130" i="18" s="1"/>
  <c r="Q131" i="18" a="1"/>
  <c r="Q131" i="18" s="1"/>
  <c r="R131" i="18" s="1"/>
  <c r="Q132" i="18" a="1"/>
  <c r="Q132" i="18"/>
  <c r="Q133" i="18" a="1"/>
  <c r="Q133" i="18" s="1"/>
  <c r="Q134" i="18" a="1"/>
  <c r="Q134" i="18" s="1"/>
  <c r="R134" i="18" s="1"/>
  <c r="Q135" i="18" a="1"/>
  <c r="Q135" i="18" s="1"/>
  <c r="R135" i="18" s="1"/>
  <c r="Q136" i="18" a="1"/>
  <c r="Q136" i="18"/>
  <c r="R136" i="18" s="1"/>
  <c r="Q137" i="18" a="1"/>
  <c r="Q137" i="18" s="1"/>
  <c r="R137" i="18" s="1"/>
  <c r="Q138" i="18" a="1"/>
  <c r="Q138" i="18" s="1"/>
  <c r="R138" i="18" s="1"/>
  <c r="Q139" i="18" a="1"/>
  <c r="Q139" i="18" s="1"/>
  <c r="Q140" i="18" a="1"/>
  <c r="Q140" i="18" s="1"/>
  <c r="R140" i="18" s="1"/>
  <c r="Q141" i="18" a="1"/>
  <c r="Q141" i="18" s="1"/>
  <c r="Q142" i="18" a="1"/>
  <c r="Q142" i="18" s="1"/>
  <c r="R142" i="18" s="1"/>
  <c r="Q143" i="18" a="1"/>
  <c r="Q143" i="18" s="1"/>
  <c r="R143" i="18" s="1"/>
  <c r="Q144" i="18" a="1"/>
  <c r="Q144" i="18" s="1"/>
  <c r="Q145" i="18" a="1"/>
  <c r="Q145" i="18"/>
  <c r="Q146" i="18" a="1"/>
  <c r="Q146" i="18" s="1"/>
  <c r="R146" i="18" s="1"/>
  <c r="Q147" i="18" a="1"/>
  <c r="Q147" i="18"/>
  <c r="R147" i="18" s="1"/>
  <c r="Q148" i="18" a="1"/>
  <c r="Q148" i="18" s="1"/>
  <c r="R148" i="18" s="1"/>
  <c r="Q149" i="18" a="1"/>
  <c r="Q149" i="18" s="1"/>
  <c r="R149" i="18" s="1"/>
  <c r="Q150" i="18" a="1"/>
  <c r="Q150" i="18" s="1"/>
  <c r="Q151" i="18" a="1"/>
  <c r="Q151" i="18" s="1"/>
  <c r="Q152" i="18" a="1"/>
  <c r="Q152" i="18" s="1"/>
  <c r="Q153" i="18" a="1"/>
  <c r="Q153" i="18"/>
  <c r="R153" i="18" s="1"/>
  <c r="Q154" i="18" a="1"/>
  <c r="Q154" i="18" s="1"/>
  <c r="R154" i="18" s="1"/>
  <c r="Q155" i="18" a="1"/>
  <c r="Q155" i="18" s="1"/>
  <c r="Q156" i="18" a="1"/>
  <c r="Q156" i="18" s="1"/>
  <c r="Q157" i="18" a="1"/>
  <c r="Q157" i="18" s="1"/>
  <c r="Q158" i="18" a="1"/>
  <c r="Q158" i="18" s="1"/>
  <c r="R158" i="18" s="1"/>
  <c r="Q159" i="18" a="1"/>
  <c r="Q159" i="18" s="1"/>
  <c r="R159" i="18" s="1"/>
  <c r="Q160" i="18" a="1"/>
  <c r="Q160" i="18" s="1"/>
  <c r="R160" i="18" s="1"/>
  <c r="Q161" i="18" a="1"/>
  <c r="Q161" i="18" s="1"/>
  <c r="Q162" i="18" a="1"/>
  <c r="Q162" i="18" s="1"/>
  <c r="Q163" i="18" a="1"/>
  <c r="Q163" i="18" s="1"/>
  <c r="R163" i="18" s="1"/>
  <c r="Q164" i="18" a="1"/>
  <c r="Q164" i="18" s="1"/>
  <c r="R164" i="18" s="1"/>
  <c r="Q165" i="18" a="1"/>
  <c r="Q165" i="18" s="1"/>
  <c r="R165" i="18" s="1"/>
  <c r="Q166" i="18" a="1"/>
  <c r="Q166" i="18" s="1"/>
  <c r="Q167" i="18" a="1"/>
  <c r="Q167" i="18" s="1"/>
  <c r="R167" i="18" s="1"/>
  <c r="Q168" i="18" a="1"/>
  <c r="Q168" i="18" s="1"/>
  <c r="Q169" i="18" a="1"/>
  <c r="Q169" i="18"/>
  <c r="R169" i="18" s="1"/>
  <c r="Q170" i="18" a="1"/>
  <c r="Q170" i="18" s="1"/>
  <c r="R170" i="18" s="1"/>
  <c r="Q171" i="18" a="1"/>
  <c r="Q171" i="18" s="1"/>
  <c r="R171" i="18" s="1"/>
  <c r="Q172" i="18" a="1"/>
  <c r="Q172" i="18"/>
  <c r="Q173" i="18" a="1"/>
  <c r="Q173" i="18" s="1"/>
  <c r="R173" i="18" s="1"/>
  <c r="Q174" i="18" a="1"/>
  <c r="Q174" i="18" s="1"/>
  <c r="Q175" i="18" a="1"/>
  <c r="Q175" i="18" s="1"/>
  <c r="R175" i="18" s="1"/>
  <c r="Q176" i="18" a="1"/>
  <c r="Q176" i="18" s="1"/>
  <c r="R176" i="18" s="1"/>
  <c r="Q177" i="18" a="1"/>
  <c r="Q177" i="18" s="1"/>
  <c r="R177" i="18" s="1"/>
  <c r="Q178" i="18" a="1"/>
  <c r="Q178" i="18" s="1"/>
  <c r="R178" i="18" s="1"/>
  <c r="Q179" i="18" a="1"/>
  <c r="Q179" i="18" s="1"/>
  <c r="R179" i="18" s="1"/>
  <c r="Q180" i="18" a="1"/>
  <c r="Q180" i="18" s="1"/>
  <c r="Q181" i="18" a="1"/>
  <c r="Q181" i="18"/>
  <c r="R181" i="18" s="1"/>
  <c r="Q182" i="18" a="1"/>
  <c r="Q182" i="18" s="1"/>
  <c r="R182" i="18" s="1"/>
  <c r="Q183" i="18" a="1"/>
  <c r="Q183" i="18"/>
  <c r="Q184" i="18" a="1"/>
  <c r="Q184" i="18" s="1"/>
  <c r="Q185" i="18" a="1"/>
  <c r="Q185" i="18" s="1"/>
  <c r="Q186" i="18" a="1"/>
  <c r="Q186" i="18" s="1"/>
  <c r="R186" i="18" s="1"/>
  <c r="Q187" i="18" a="1"/>
  <c r="Q187" i="18" s="1"/>
  <c r="R187" i="18" s="1"/>
  <c r="Q188" i="18" a="1"/>
  <c r="Q188" i="18" s="1"/>
  <c r="R188" i="18" s="1"/>
  <c r="Q189" i="18" a="1"/>
  <c r="Q189" i="18" s="1"/>
  <c r="Q190" i="18" a="1"/>
  <c r="Q190" i="18" s="1"/>
  <c r="Q191" i="18" a="1"/>
  <c r="Q191" i="18" s="1"/>
  <c r="R191" i="18" s="1"/>
  <c r="Q192" i="18" a="1"/>
  <c r="Q192" i="18" s="1"/>
  <c r="Q193" i="18" a="1"/>
  <c r="Q193" i="18" s="1"/>
  <c r="R193" i="18" s="1"/>
  <c r="Q194" i="18" a="1"/>
  <c r="Q194" i="18" s="1"/>
  <c r="Q195" i="18" a="1"/>
  <c r="Q195" i="18" s="1"/>
  <c r="R195" i="18" s="1"/>
  <c r="Q196" i="18" a="1"/>
  <c r="Q196" i="18" s="1"/>
  <c r="R196" i="18" s="1"/>
  <c r="Q197" i="18" a="1"/>
  <c r="Q197" i="18" s="1"/>
  <c r="R197" i="18" s="1"/>
  <c r="Q198" i="18" a="1"/>
  <c r="Q198" i="18" s="1"/>
  <c r="Q199" i="18" a="1"/>
  <c r="Q199" i="18"/>
  <c r="R199" i="18" s="1"/>
  <c r="Q200" i="18" a="1"/>
  <c r="Q200" i="18" s="1"/>
  <c r="R200" i="18" s="1"/>
  <c r="Q201" i="18" a="1"/>
  <c r="Q201" i="18"/>
  <c r="R201" i="18" s="1"/>
  <c r="Q202" i="18" a="1"/>
  <c r="Q202" i="18" s="1"/>
  <c r="R202" i="18" s="1"/>
  <c r="Q203" i="18" a="1"/>
  <c r="Q203" i="18" s="1"/>
  <c r="R203" i="18" s="1"/>
  <c r="Q204" i="18" a="1"/>
  <c r="Q204" i="18" s="1"/>
  <c r="Q205" i="18" a="1"/>
  <c r="Q205" i="18" s="1"/>
  <c r="R205" i="18" s="1"/>
  <c r="Q206" i="18" a="1"/>
  <c r="Q206" i="18" s="1"/>
  <c r="Q207" i="18" a="1"/>
  <c r="Q207" i="18" s="1"/>
  <c r="Q208" i="18" a="1"/>
  <c r="Q208" i="18" s="1"/>
  <c r="R208" i="18" s="1"/>
  <c r="Q209" i="18" a="1"/>
  <c r="Q209" i="18" s="1"/>
  <c r="Q210" i="18" a="1"/>
  <c r="Q210" i="18" s="1"/>
  <c r="R210" i="18" s="1"/>
  <c r="Q211" i="18" a="1"/>
  <c r="Q211" i="18" s="1"/>
  <c r="R211" i="18" s="1"/>
  <c r="Q212" i="18" a="1"/>
  <c r="Q212" i="18" s="1"/>
  <c r="Q213" i="18" a="1"/>
  <c r="Q213" i="18" s="1"/>
  <c r="Q214" i="18" a="1"/>
  <c r="Q214" i="18" s="1"/>
  <c r="R214" i="18" s="1"/>
  <c r="Q215" i="18" a="1"/>
  <c r="Q215" i="18" s="1"/>
  <c r="R215" i="18" s="1"/>
  <c r="Q216" i="18" a="1"/>
  <c r="Q216" i="18" s="1"/>
  <c r="Q217" i="18" a="1"/>
  <c r="Q217" i="18"/>
  <c r="R217" i="18" s="1"/>
  <c r="Q218" i="18" a="1"/>
  <c r="Q218" i="18" s="1"/>
  <c r="R218" i="18" s="1"/>
  <c r="Q219" i="18" a="1"/>
  <c r="Q219" i="18"/>
  <c r="R219" i="18" s="1"/>
  <c r="Q220" i="18" a="1"/>
  <c r="Q220" i="18" s="1"/>
  <c r="R220" i="18" s="1"/>
  <c r="Q221" i="18" a="1"/>
  <c r="Q221" i="18" s="1"/>
  <c r="Q222" i="18" a="1"/>
  <c r="Q222" i="18" s="1"/>
  <c r="Q223" i="18" a="1"/>
  <c r="Q223" i="18" s="1"/>
  <c r="Q224" i="18" a="1"/>
  <c r="Q224" i="18" s="1"/>
  <c r="R224" i="18" s="1"/>
  <c r="Q225" i="18" a="1"/>
  <c r="Q225" i="18" s="1"/>
  <c r="Q226" i="18" a="1"/>
  <c r="Q226" i="18" s="1"/>
  <c r="R226" i="18" s="1"/>
  <c r="Q227" i="18" a="1"/>
  <c r="Q227" i="18" s="1"/>
  <c r="R227" i="18" s="1"/>
  <c r="Q228" i="18" a="1"/>
  <c r="Q228" i="18" s="1"/>
  <c r="R228" i="18" s="1"/>
  <c r="Q229" i="18" a="1"/>
  <c r="Q229" i="18" s="1"/>
  <c r="R229" i="18" s="1"/>
  <c r="Q230" i="18" a="1"/>
  <c r="Q230" i="18" s="1"/>
  <c r="R230" i="18" s="1"/>
  <c r="Q231" i="18" a="1"/>
  <c r="Q231" i="18" s="1"/>
  <c r="Q232" i="18" a="1"/>
  <c r="Q232" i="18" s="1"/>
  <c r="R232" i="18" s="1"/>
  <c r="Q233" i="18" a="1"/>
  <c r="Q233" i="18" s="1"/>
  <c r="R233" i="18" s="1"/>
  <c r="Q234" i="18" a="1"/>
  <c r="Q234" i="18" s="1"/>
  <c r="R234" i="18" s="1"/>
  <c r="Q235" i="18" a="1"/>
  <c r="Q235" i="18" s="1"/>
  <c r="R235" i="18" s="1"/>
  <c r="Q236" i="18" a="1"/>
  <c r="Q236" i="18" s="1"/>
  <c r="Q237" i="18" a="1"/>
  <c r="Q237" i="18"/>
  <c r="R237" i="18" s="1"/>
  <c r="Q238" i="18" a="1"/>
  <c r="Q238" i="18" s="1"/>
  <c r="Q239" i="18" a="1"/>
  <c r="Q239" i="18" s="1"/>
  <c r="Q240" i="18" a="1"/>
  <c r="Q240" i="18"/>
  <c r="R240" i="18" s="1"/>
  <c r="Q241" i="18" a="1"/>
  <c r="Q241" i="18" s="1"/>
  <c r="Q242" i="18" a="1"/>
  <c r="Q242" i="18" s="1"/>
  <c r="R242" i="18" s="1"/>
  <c r="Q243" i="18" a="1"/>
  <c r="Q243" i="18" s="1"/>
  <c r="Q244" i="18" a="1"/>
  <c r="Q244" i="18" s="1"/>
  <c r="R244" i="18" s="1"/>
  <c r="Q245" i="18" a="1"/>
  <c r="Q245" i="18" s="1"/>
  <c r="Q246" i="18" a="1"/>
  <c r="Q246" i="18" s="1"/>
  <c r="R246" i="18" s="1"/>
  <c r="Q247" i="18" a="1"/>
  <c r="Q247" i="18" s="1"/>
  <c r="R247" i="18" s="1"/>
  <c r="Q248" i="18" a="1"/>
  <c r="Q248" i="18" s="1"/>
  <c r="R248" i="18" s="1"/>
  <c r="Q249" i="18" a="1"/>
  <c r="Q249" i="18"/>
  <c r="Q250" i="18" a="1"/>
  <c r="Q250" i="18" s="1"/>
  <c r="R250" i="18" s="1"/>
  <c r="Q251" i="18" a="1"/>
  <c r="Q251" i="18" s="1"/>
  <c r="R251" i="18" s="1"/>
  <c r="Q252" i="18" a="1"/>
  <c r="Q252" i="18" s="1"/>
  <c r="Q253" i="18" a="1"/>
  <c r="Q253" i="18" s="1"/>
  <c r="R253" i="18" s="1"/>
  <c r="Q254" i="18" a="1"/>
  <c r="Q254" i="18" s="1"/>
  <c r="Q255" i="18" a="1"/>
  <c r="Q255" i="18"/>
  <c r="R255" i="18" s="1"/>
  <c r="Q256" i="18" a="1"/>
  <c r="Q256" i="18"/>
  <c r="R256" i="18" s="1"/>
  <c r="Q257" i="18" a="1"/>
  <c r="Q257" i="18" s="1"/>
  <c r="Q258" i="18" a="1"/>
  <c r="Q258" i="18" s="1"/>
  <c r="Q259" i="18" a="1"/>
  <c r="Q259" i="18" s="1"/>
  <c r="Q260" i="18" a="1"/>
  <c r="Q260" i="18" s="1"/>
  <c r="R260" i="18" s="1"/>
  <c r="Q261" i="18" a="1"/>
  <c r="Q261" i="18" s="1"/>
  <c r="R261" i="18" s="1"/>
  <c r="Q262" i="18" a="1"/>
  <c r="Q262" i="18" s="1"/>
  <c r="Q263" i="18" a="1"/>
  <c r="Q263" i="18"/>
  <c r="R263" i="18" s="1"/>
  <c r="Q264" i="18" a="1"/>
  <c r="Q264" i="18" s="1"/>
  <c r="R264" i="18" s="1"/>
  <c r="Q265" i="18" a="1"/>
  <c r="Q265" i="18" s="1"/>
  <c r="Q266" i="18" a="1"/>
  <c r="Q266" i="18" s="1"/>
  <c r="R266" i="18" s="1"/>
  <c r="Q267" i="18" a="1"/>
  <c r="Q267" i="18" s="1"/>
  <c r="R267" i="18" s="1"/>
  <c r="Q268" i="18" a="1"/>
  <c r="Q268" i="18" s="1"/>
  <c r="R268" i="18" s="1"/>
  <c r="Q269" i="18" a="1"/>
  <c r="Q269" i="18"/>
  <c r="Q270" i="18" a="1"/>
  <c r="Q270" i="18" s="1"/>
  <c r="R270" i="18" s="1"/>
  <c r="Q271" i="18" a="1"/>
  <c r="Q271" i="18" s="1"/>
  <c r="Q272" i="18" a="1"/>
  <c r="Q272" i="18"/>
  <c r="R272" i="18" s="1"/>
  <c r="Q273" i="18" a="1"/>
  <c r="Q273" i="18" s="1"/>
  <c r="R273" i="18" s="1"/>
  <c r="Q274" i="18" a="1"/>
  <c r="Q274" i="18" s="1"/>
  <c r="R274" i="18" s="1"/>
  <c r="Q275" i="18" a="1"/>
  <c r="Q275" i="18"/>
  <c r="R275" i="18" s="1"/>
  <c r="Q276" i="18" a="1"/>
  <c r="Q276" i="18" s="1"/>
  <c r="Q277" i="18" a="1"/>
  <c r="Q277" i="18"/>
  <c r="R277" i="18" s="1"/>
  <c r="Q278" i="18" a="1"/>
  <c r="Q278" i="18" s="1"/>
  <c r="R278" i="18" s="1"/>
  <c r="Q279" i="18" a="1"/>
  <c r="Q279" i="18" s="1"/>
  <c r="R279" i="18" s="1"/>
  <c r="Q280" i="18" a="1"/>
  <c r="Q280" i="18" s="1"/>
  <c r="Q281" i="18" a="1"/>
  <c r="Q281" i="18"/>
  <c r="Q282" i="18" a="1"/>
  <c r="Q282" i="18" s="1"/>
  <c r="R282" i="18" s="1"/>
  <c r="Q283" i="18" a="1"/>
  <c r="Q283" i="18" s="1"/>
  <c r="Q284" i="18" a="1"/>
  <c r="Q284" i="18" s="1"/>
  <c r="R284" i="18" s="1"/>
  <c r="Q285" i="18" a="1"/>
  <c r="Q285" i="18" s="1"/>
  <c r="R285" i="18" s="1"/>
  <c r="Q286" i="18" a="1"/>
  <c r="Q286" i="18" s="1"/>
  <c r="Q287" i="18" a="1"/>
  <c r="Q287" i="18"/>
  <c r="Q288" i="18" a="1"/>
  <c r="Q288" i="18" s="1"/>
  <c r="R288" i="18" s="1"/>
  <c r="Q289" i="18" a="1"/>
  <c r="Q289" i="18" s="1"/>
  <c r="Q290" i="18" a="1"/>
  <c r="Q290" i="18"/>
  <c r="R290" i="18" s="1"/>
  <c r="Q291" i="18" a="1"/>
  <c r="Q291" i="18" s="1"/>
  <c r="R291" i="18" s="1"/>
  <c r="Q292" i="18" a="1"/>
  <c r="Q292" i="18"/>
  <c r="Q293" i="18" a="1"/>
  <c r="Q293" i="18" s="1"/>
  <c r="Q294" i="18" a="1"/>
  <c r="Q294" i="18" s="1"/>
  <c r="Q295" i="18" a="1"/>
  <c r="Q295" i="18" s="1"/>
  <c r="R295" i="18" s="1"/>
  <c r="Q296" i="18" a="1"/>
  <c r="Q296" i="18"/>
  <c r="R296" i="18" s="1"/>
  <c r="Q297" i="18" a="1"/>
  <c r="Q297" i="18" s="1"/>
  <c r="R297" i="18" s="1"/>
  <c r="Q298" i="18" a="1"/>
  <c r="Q298" i="18"/>
  <c r="R298" i="18" s="1"/>
  <c r="Q299" i="18" a="1"/>
  <c r="Q299" i="18" s="1"/>
  <c r="R299" i="18" s="1"/>
  <c r="Q300" i="18" a="1"/>
  <c r="Q300" i="18" s="1"/>
  <c r="R300" i="18" s="1"/>
  <c r="Q301" i="18" a="1"/>
  <c r="Q301" i="18" s="1"/>
  <c r="Q302" i="18" a="1"/>
  <c r="Q302" i="18" s="1"/>
  <c r="Q303" i="18" a="1"/>
  <c r="Q303" i="18" s="1"/>
  <c r="R303" i="18" s="1"/>
  <c r="Q304" i="18" a="1"/>
  <c r="Q304" i="18" s="1"/>
  <c r="R304" i="18" s="1"/>
  <c r="Q305" i="18" a="1"/>
  <c r="Q305" i="18" s="1"/>
  <c r="Q306" i="18" a="1"/>
  <c r="Q306" i="18"/>
  <c r="R306" i="18" s="1"/>
  <c r="Q307" i="18" a="1"/>
  <c r="Q307" i="18" s="1"/>
  <c r="R307" i="18" s="1"/>
  <c r="Q308" i="18" a="1"/>
  <c r="Q308" i="18"/>
  <c r="R308" i="18" s="1"/>
  <c r="Q309" i="18" a="1"/>
  <c r="Q309" i="18" s="1"/>
  <c r="R309" i="18" s="1"/>
  <c r="Q310" i="18" a="1"/>
  <c r="Q310" i="18"/>
  <c r="R310" i="18" s="1"/>
  <c r="Q311" i="18" a="1"/>
  <c r="Q311" i="18" s="1"/>
  <c r="Q312" i="18" a="1"/>
  <c r="Q312" i="18" s="1"/>
  <c r="Q313" i="18" a="1"/>
  <c r="Q313" i="18" s="1"/>
  <c r="Q314" i="18" a="1"/>
  <c r="Q314" i="18"/>
  <c r="R314" i="18" s="1"/>
  <c r="Q315" i="18" a="1"/>
  <c r="Q315" i="18" s="1"/>
  <c r="R315" i="18" s="1"/>
  <c r="Q316" i="18" a="1"/>
  <c r="Q316" i="18"/>
  <c r="Q317" i="18" a="1"/>
  <c r="Q317" i="18" s="1"/>
  <c r="Q318" i="18" a="1"/>
  <c r="Q318" i="18"/>
  <c r="R318" i="18" s="1"/>
  <c r="Q319" i="18" a="1"/>
  <c r="Q319" i="18"/>
  <c r="R319" i="18" s="1"/>
  <c r="Q320" i="18" a="1"/>
  <c r="Q320" i="18" s="1"/>
  <c r="Q321" i="18" a="1"/>
  <c r="Q321" i="18" s="1"/>
  <c r="Q322" i="18" a="1"/>
  <c r="Q322" i="18"/>
  <c r="R322" i="18" s="1"/>
  <c r="Q323" i="18" a="1"/>
  <c r="Q323" i="18" s="1"/>
  <c r="Q324" i="18" a="1"/>
  <c r="Q324" i="18" s="1"/>
  <c r="R324" i="18" s="1"/>
  <c r="Q325" i="18" a="1"/>
  <c r="Q325" i="18" s="1"/>
  <c r="Q326" i="18" a="1"/>
  <c r="Q326" i="18"/>
  <c r="Q327" i="18" a="1"/>
  <c r="Q327" i="18"/>
  <c r="R327" i="18" s="1"/>
  <c r="Q328" i="18" a="1"/>
  <c r="Q328" i="18"/>
  <c r="R328" i="18" s="1"/>
  <c r="Q329" i="18" a="1"/>
  <c r="Q329" i="18" s="1"/>
  <c r="Q330" i="18" a="1"/>
  <c r="Q330" i="18" s="1"/>
  <c r="R330" i="18" s="1"/>
  <c r="Q331" i="18" a="1"/>
  <c r="Q331" i="18" s="1"/>
  <c r="R331" i="18" s="1"/>
  <c r="Q332" i="18" a="1"/>
  <c r="Q332" i="18" s="1"/>
  <c r="Q333" i="18" a="1"/>
  <c r="Q333" i="18" s="1"/>
  <c r="Q334" i="18" a="1"/>
  <c r="Q334" i="18" s="1"/>
  <c r="R334" i="18" s="1"/>
  <c r="Q335" i="18" a="1"/>
  <c r="Q335" i="18" s="1"/>
  <c r="Q336" i="18" a="1"/>
  <c r="Q336" i="18" s="1"/>
  <c r="Q337" i="18" a="1"/>
  <c r="Q337" i="18" s="1"/>
  <c r="R337" i="18" s="1"/>
  <c r="Q338" i="18" a="1"/>
  <c r="Q338" i="18"/>
  <c r="R338" i="18" s="1"/>
  <c r="Q339" i="18" a="1"/>
  <c r="Q339" i="18"/>
  <c r="Q340" i="18" a="1"/>
  <c r="Q340" i="18" s="1"/>
  <c r="R340" i="18" s="1"/>
  <c r="Q341" i="18" a="1"/>
  <c r="Q341" i="18" s="1"/>
  <c r="Q342" i="18" a="1"/>
  <c r="Q342" i="18" s="1"/>
  <c r="R342" i="18" s="1"/>
  <c r="Q343" i="18" a="1"/>
  <c r="Q343" i="18" s="1"/>
  <c r="Q344" i="18" a="1"/>
  <c r="Q344" i="18" s="1"/>
  <c r="Q345" i="18" a="1"/>
  <c r="Q345" i="18" s="1"/>
  <c r="R345" i="18" s="1"/>
  <c r="Q346" i="18" a="1"/>
  <c r="Q346" i="18" s="1"/>
  <c r="R346" i="18" s="1"/>
  <c r="Q347" i="18" a="1"/>
  <c r="Q347" i="18"/>
  <c r="R347" i="18" s="1"/>
  <c r="Q348" i="18" a="1"/>
  <c r="Q348" i="18"/>
  <c r="Q349" i="18" a="1"/>
  <c r="Q349" i="18" s="1"/>
  <c r="Q350" i="18" a="1"/>
  <c r="Q350" i="18" s="1"/>
  <c r="R350" i="18" s="1"/>
  <c r="Q351" i="18" a="1"/>
  <c r="Q351" i="18" s="1"/>
  <c r="R351" i="18" s="1"/>
  <c r="Q352" i="18" a="1"/>
  <c r="Q352" i="18" s="1"/>
  <c r="R352" i="18" s="1"/>
  <c r="Q353" i="18" a="1"/>
  <c r="Q353" i="18" s="1"/>
  <c r="R353" i="18" s="1"/>
  <c r="Q354" i="18" a="1"/>
  <c r="Q354" i="18" s="1"/>
  <c r="R354" i="18" s="1"/>
  <c r="Q355" i="18" a="1"/>
  <c r="Q355" i="18" s="1"/>
  <c r="R355" i="18" s="1"/>
  <c r="Q356" i="18" a="1"/>
  <c r="Q356" i="18"/>
  <c r="Q357" i="18" a="1"/>
  <c r="Q357" i="18" s="1"/>
  <c r="Q358" i="18" a="1"/>
  <c r="Q358" i="18"/>
  <c r="R358" i="18" s="1"/>
  <c r="Q359" i="18" a="1"/>
  <c r="Q359" i="18" s="1"/>
  <c r="R359" i="18" s="1"/>
  <c r="Q360" i="18" a="1"/>
  <c r="Q360" i="18"/>
  <c r="Q361" i="18" a="1"/>
  <c r="Q361" i="18" s="1"/>
  <c r="Q362" i="18" a="1"/>
  <c r="Q362" i="18" s="1"/>
  <c r="R362" i="18" s="1"/>
  <c r="Q363" i="18" a="1"/>
  <c r="Q363" i="18" s="1"/>
  <c r="R363" i="18" s="1"/>
  <c r="Q364" i="18" a="1"/>
  <c r="Q364" i="18" s="1"/>
  <c r="R364" i="18" s="1"/>
  <c r="Q365" i="18" a="1"/>
  <c r="Q365" i="18" s="1"/>
  <c r="Q366" i="18" a="1"/>
  <c r="Q366" i="18"/>
  <c r="Q367" i="18" a="1"/>
  <c r="Q367" i="18" s="1"/>
  <c r="Q368" i="18" a="1"/>
  <c r="Q368" i="18"/>
  <c r="Q369" i="18" a="1"/>
  <c r="Q369" i="18" s="1"/>
  <c r="Q370" i="18" a="1"/>
  <c r="Q370" i="18" s="1"/>
  <c r="R370" i="18" s="1"/>
  <c r="Q371" i="18" a="1"/>
  <c r="Q371" i="18" s="1"/>
  <c r="R371" i="18" s="1"/>
  <c r="Q372" i="18" a="1"/>
  <c r="Q372" i="18" s="1"/>
  <c r="Q373" i="18" a="1"/>
  <c r="Q373" i="18" s="1"/>
  <c r="R373" i="18" s="1"/>
  <c r="Q374" i="18" a="1"/>
  <c r="Q374" i="18" s="1"/>
  <c r="R374" i="18" s="1"/>
  <c r="Q375" i="18" a="1"/>
  <c r="Q375" i="18" s="1"/>
  <c r="Q376" i="18" a="1"/>
  <c r="Q376" i="18" s="1"/>
  <c r="R376" i="18" s="1"/>
  <c r="Q377" i="18" a="1"/>
  <c r="Q377" i="18" s="1"/>
  <c r="R377" i="18" s="1"/>
  <c r="Q378" i="18" a="1"/>
  <c r="Q378" i="18" s="1"/>
  <c r="R378" i="18" s="1"/>
  <c r="Q379" i="18" a="1"/>
  <c r="Q379" i="18"/>
  <c r="Q380" i="18" a="1"/>
  <c r="Q380" i="18" s="1"/>
  <c r="Q381" i="18" a="1"/>
  <c r="Q381" i="18" s="1"/>
  <c r="R381" i="18" s="1"/>
  <c r="Q382" i="18" a="1"/>
  <c r="Q382" i="18"/>
  <c r="R382" i="18" s="1"/>
  <c r="Q383" i="18" a="1"/>
  <c r="Q383" i="18"/>
  <c r="Q384" i="18" a="1"/>
  <c r="Q384" i="18" s="1"/>
  <c r="Q385" i="18" a="1"/>
  <c r="Q385" i="18" s="1"/>
  <c r="Q386" i="18" a="1"/>
  <c r="Q386" i="18"/>
  <c r="R386" i="18" s="1"/>
  <c r="Q387" i="18" a="1"/>
  <c r="Q387" i="18" s="1"/>
  <c r="Q388" i="18" a="1"/>
  <c r="Q388" i="18" s="1"/>
  <c r="R388" i="18" s="1"/>
  <c r="Q389" i="18" a="1"/>
  <c r="Q389" i="18" s="1"/>
  <c r="R389" i="18" s="1"/>
  <c r="Q390" i="18" a="1"/>
  <c r="Q390" i="18"/>
  <c r="Q391" i="18" a="1"/>
  <c r="Q391" i="18"/>
  <c r="R391" i="18" s="1"/>
  <c r="Q392" i="18" a="1"/>
  <c r="Q392" i="18" s="1"/>
  <c r="R392" i="18" s="1"/>
  <c r="Q393" i="18" a="1"/>
  <c r="Q393" i="18" s="1"/>
  <c r="Q394" i="18" a="1"/>
  <c r="Q394" i="18" s="1"/>
  <c r="R394" i="18" s="1"/>
  <c r="Q395" i="18" a="1"/>
  <c r="Q395" i="18" s="1"/>
  <c r="Q396" i="18" a="1"/>
  <c r="Q396" i="18" s="1"/>
  <c r="Q397" i="18" a="1"/>
  <c r="Q397" i="18" s="1"/>
  <c r="R397" i="18" s="1"/>
  <c r="Q398" i="18" a="1"/>
  <c r="Q398" i="18" s="1"/>
  <c r="Q399" i="18" a="1"/>
  <c r="Q399" i="18" s="1"/>
  <c r="Q400" i="18" a="1"/>
  <c r="Q400" i="18" s="1"/>
  <c r="R400" i="18" s="1"/>
  <c r="Q401" i="18" a="1"/>
  <c r="Q401" i="18" s="1"/>
  <c r="R401" i="18" s="1"/>
  <c r="Q402" i="18" a="1"/>
  <c r="Q402" i="18"/>
  <c r="R402" i="18" s="1"/>
  <c r="Q403" i="18" a="1"/>
  <c r="Q403" i="18"/>
  <c r="Q404" i="18" a="1"/>
  <c r="Q404" i="18"/>
  <c r="Q405" i="18" a="1"/>
  <c r="Q405" i="18" s="1"/>
  <c r="Q406" i="18" a="1"/>
  <c r="Q406" i="18" s="1"/>
  <c r="Q407" i="18" a="1"/>
  <c r="Q407" i="18" s="1"/>
  <c r="Q408" i="18" a="1"/>
  <c r="Q408" i="18" s="1"/>
  <c r="Q409" i="18" a="1"/>
  <c r="Q409" i="18" s="1"/>
  <c r="Q410" i="18" a="1"/>
  <c r="Q410" i="18"/>
  <c r="R410" i="18" s="1"/>
  <c r="Q411" i="18" a="1"/>
  <c r="Q411" i="18"/>
  <c r="R411" i="18" s="1"/>
  <c r="Q412" i="18" a="1"/>
  <c r="Q412" i="18"/>
  <c r="Q413" i="18" a="1"/>
  <c r="Q413" i="18" s="1"/>
  <c r="Q414" i="18" a="1"/>
  <c r="Q414" i="18" s="1"/>
  <c r="R414" i="18" s="1"/>
  <c r="Q415" i="18" a="1"/>
  <c r="Q415" i="18" s="1"/>
  <c r="R415" i="18" s="1"/>
  <c r="Q416" i="18" a="1"/>
  <c r="Q416" i="18" s="1"/>
  <c r="Q417" i="18" a="1"/>
  <c r="Q417" i="18" s="1"/>
  <c r="Q418" i="18" a="1"/>
  <c r="Q418" i="18" s="1"/>
  <c r="R418" i="18" s="1"/>
  <c r="Q419" i="18" a="1"/>
  <c r="Q419" i="18" s="1"/>
  <c r="Q420" i="18" a="1"/>
  <c r="Q420" i="18" s="1"/>
  <c r="R420" i="18" s="1"/>
  <c r="Q421" i="18" a="1"/>
  <c r="Q421" i="18" s="1"/>
  <c r="R421" i="18" s="1"/>
  <c r="Q422" i="18" a="1"/>
  <c r="Q422" i="18" s="1"/>
  <c r="Q423" i="18" a="1"/>
  <c r="Q423" i="18"/>
  <c r="Q424" i="18" a="1"/>
  <c r="Q424" i="18" s="1"/>
  <c r="R424" i="18" s="1"/>
  <c r="Q425" i="18" a="1"/>
  <c r="Q425" i="18" s="1"/>
  <c r="Q426" i="18" a="1"/>
  <c r="Q426" i="18"/>
  <c r="R426" i="18" s="1"/>
  <c r="Q427" i="18" a="1"/>
  <c r="Q427" i="18" s="1"/>
  <c r="Q428" i="18" a="1"/>
  <c r="Q428" i="18" s="1"/>
  <c r="R428" i="18" s="1"/>
  <c r="Q429" i="18" a="1"/>
  <c r="Q429" i="18" s="1"/>
  <c r="R429" i="18" s="1"/>
  <c r="Q430" i="18" a="1"/>
  <c r="Q430" i="18" s="1"/>
  <c r="R430" i="18" s="1"/>
  <c r="Q431" i="18" a="1"/>
  <c r="Q431" i="18" s="1"/>
  <c r="R431" i="18" s="1"/>
  <c r="Q432" i="18" a="1"/>
  <c r="Q432" i="18" s="1"/>
  <c r="Q433" i="18" a="1"/>
  <c r="Q433" i="18" s="1"/>
  <c r="Q434" i="18" a="1"/>
  <c r="Q434" i="18" s="1"/>
  <c r="R434" i="18" s="1"/>
  <c r="Q435" i="18" a="1"/>
  <c r="Q435" i="18" s="1"/>
  <c r="Q436" i="18" a="1"/>
  <c r="Q436" i="18" s="1"/>
  <c r="Q437" i="18" a="1"/>
  <c r="Q437" i="18" s="1"/>
  <c r="Q438" i="18" a="1"/>
  <c r="Q438" i="18" s="1"/>
  <c r="R438" i="18" s="1"/>
  <c r="Q439" i="18" a="1"/>
  <c r="Q439" i="18" s="1"/>
  <c r="Q440" i="18" a="1"/>
  <c r="Q440" i="18" s="1"/>
  <c r="Q441" i="18" a="1"/>
  <c r="Q441" i="18" s="1"/>
  <c r="R441" i="18" s="1"/>
  <c r="Q442" i="18" a="1"/>
  <c r="Q442" i="18"/>
  <c r="R442" i="18" s="1"/>
  <c r="Q443" i="18" a="1"/>
  <c r="Q443" i="18" s="1"/>
  <c r="Q444" i="18" a="1"/>
  <c r="Q444" i="18" s="1"/>
  <c r="R444" i="18" s="1"/>
  <c r="Q445" i="18" a="1"/>
  <c r="Q445" i="18" s="1"/>
  <c r="Q446" i="18" a="1"/>
  <c r="Q446" i="18"/>
  <c r="Q447" i="18" a="1"/>
  <c r="Q447" i="18" s="1"/>
  <c r="R447" i="18" s="1"/>
  <c r="Q448" i="18" a="1"/>
  <c r="Q448" i="18" s="1"/>
  <c r="Q449" i="18" a="1"/>
  <c r="Q449" i="18" s="1"/>
  <c r="Q450" i="18" a="1"/>
  <c r="Q450" i="18"/>
  <c r="R450" i="18" s="1"/>
  <c r="Q451" i="18" a="1"/>
  <c r="Q451" i="18" s="1"/>
  <c r="Q452" i="18" a="1"/>
  <c r="Q452" i="18" s="1"/>
  <c r="Q453" i="18" a="1"/>
  <c r="Q453" i="18" s="1"/>
  <c r="Q454" i="18" a="1"/>
  <c r="Q454" i="18" s="1"/>
  <c r="Q455" i="18" a="1"/>
  <c r="Q455" i="18" s="1"/>
  <c r="R455" i="18" s="1"/>
  <c r="Q456" i="18" a="1"/>
  <c r="Q456" i="18" s="1"/>
  <c r="R456" i="18" s="1"/>
  <c r="Q457" i="18" a="1"/>
  <c r="Q457" i="18" s="1"/>
  <c r="Q458" i="18" a="1"/>
  <c r="Q458" i="18"/>
  <c r="R458" i="18" s="1"/>
  <c r="Q459" i="18" a="1"/>
  <c r="Q459" i="18" s="1"/>
  <c r="Q460" i="18" a="1"/>
  <c r="Q460" i="18" s="1"/>
  <c r="Q461" i="18" a="1"/>
  <c r="Q461" i="18" s="1"/>
  <c r="Q462" i="18" a="1"/>
  <c r="Q462" i="18" s="1"/>
  <c r="R462" i="18" s="1"/>
  <c r="Q463" i="18" a="1"/>
  <c r="Q463" i="18" s="1"/>
  <c r="Q464" i="18" a="1"/>
  <c r="Q464" i="18" s="1"/>
  <c r="Q465" i="18" a="1"/>
  <c r="Q465" i="18" s="1"/>
  <c r="R465" i="18" s="1"/>
  <c r="Q466" i="18" a="1"/>
  <c r="Q466" i="18"/>
  <c r="R466" i="18" s="1"/>
  <c r="Q467" i="18" a="1"/>
  <c r="Q467" i="18" s="1"/>
  <c r="Q468" i="18" a="1"/>
  <c r="Q468" i="18" s="1"/>
  <c r="Q469" i="18" a="1"/>
  <c r="Q469" i="18" s="1"/>
  <c r="Q470" i="18" a="1"/>
  <c r="Q470" i="18" s="1"/>
  <c r="R470" i="18" s="1"/>
  <c r="Q471" i="18" a="1"/>
  <c r="Q471" i="18" s="1"/>
  <c r="R471" i="18" s="1"/>
  <c r="Q472" i="18" a="1"/>
  <c r="Q472" i="18" s="1"/>
  <c r="Q473" i="18" a="1"/>
  <c r="Q473" i="18" s="1"/>
  <c r="R473" i="18" s="1"/>
  <c r="Q474" i="18" a="1"/>
  <c r="Q474" i="18"/>
  <c r="Q475" i="18" a="1"/>
  <c r="Q475" i="18" s="1"/>
  <c r="R475" i="18" s="1"/>
  <c r="Q476" i="18" a="1"/>
  <c r="Q476" i="18" s="1"/>
  <c r="Q477" i="18" a="1"/>
  <c r="Q477" i="18" s="1"/>
  <c r="Q478" i="18" a="1"/>
  <c r="Q478" i="18" s="1"/>
  <c r="R478" i="18" s="1"/>
  <c r="Q479" i="18" a="1"/>
  <c r="Q479" i="18" s="1"/>
  <c r="Q480" i="18" a="1"/>
  <c r="Q480" i="18" s="1"/>
  <c r="Q481" i="18" a="1"/>
  <c r="Q481" i="18" s="1"/>
  <c r="R481" i="18" s="1"/>
  <c r="Q482" i="18" a="1"/>
  <c r="Q482" i="18" s="1"/>
  <c r="R482" i="18" s="1"/>
  <c r="Q483" i="18" a="1"/>
  <c r="Q483" i="18" s="1"/>
  <c r="Q484" i="18" a="1"/>
  <c r="Q484" i="18" s="1"/>
  <c r="R484" i="18" s="1"/>
  <c r="Q485" i="18" a="1"/>
  <c r="Q485" i="18" s="1"/>
  <c r="Q486" i="18" a="1"/>
  <c r="Q486" i="18" s="1"/>
  <c r="Q487" i="18" a="1"/>
  <c r="Q487" i="18" s="1"/>
  <c r="Q488" i="18" a="1"/>
  <c r="Q488" i="18" s="1"/>
  <c r="R488" i="18" s="1"/>
  <c r="Q489" i="18" a="1"/>
  <c r="Q489" i="18" s="1"/>
  <c r="R489" i="18" s="1"/>
  <c r="Q490" i="18" a="1"/>
  <c r="Q490" i="18"/>
  <c r="R490" i="18" s="1"/>
  <c r="Q491" i="18" a="1"/>
  <c r="Q491" i="18" s="1"/>
  <c r="R491" i="18" s="1"/>
  <c r="Q492" i="18" a="1"/>
  <c r="Q492" i="18" s="1"/>
  <c r="Q493" i="18" a="1"/>
  <c r="Q493" i="18" s="1"/>
  <c r="Q494" i="18" a="1"/>
  <c r="Q494" i="18"/>
  <c r="Q495" i="18" a="1"/>
  <c r="Q495" i="18" s="1"/>
  <c r="Q496" i="18" a="1"/>
  <c r="Q496" i="18" s="1"/>
  <c r="Q497" i="18" a="1"/>
  <c r="Q497" i="18" s="1"/>
  <c r="R497" i="18" s="1"/>
  <c r="Q498" i="18" a="1"/>
  <c r="Q498" i="18" s="1"/>
  <c r="R498" i="18" s="1"/>
  <c r="Q499" i="18" a="1"/>
  <c r="Q499" i="18" s="1"/>
  <c r="Q500" i="18" a="1"/>
  <c r="Q500" i="18" s="1"/>
  <c r="Q501" i="18" a="1"/>
  <c r="Q501" i="18" s="1"/>
  <c r="Q502" i="18" a="1"/>
  <c r="Q502" i="18" s="1"/>
  <c r="R502" i="18" s="1"/>
  <c r="Q503" i="18" a="1"/>
  <c r="Q503" i="18" s="1"/>
  <c r="Q504" i="18" a="1"/>
  <c r="Q504" i="18" s="1"/>
  <c r="Q505" i="18" a="1"/>
  <c r="Q505" i="18" s="1"/>
  <c r="R505" i="18" s="1"/>
  <c r="Q506" i="18" a="1"/>
  <c r="Q506" i="18"/>
  <c r="Q507" i="18" a="1"/>
  <c r="Q507" i="18" s="1"/>
  <c r="Q508" i="18" a="1"/>
  <c r="Q508" i="18" s="1"/>
  <c r="R508" i="18" s="1"/>
  <c r="Q509" i="18" a="1"/>
  <c r="Q509" i="18" s="1"/>
  <c r="Q510" i="18" a="1"/>
  <c r="Q510" i="18"/>
  <c r="Q511" i="18" a="1"/>
  <c r="Q511" i="18" s="1"/>
  <c r="R511" i="18" s="1"/>
  <c r="Q512" i="18" a="1"/>
  <c r="Q512" i="18" s="1"/>
  <c r="Q513" i="18" a="1"/>
  <c r="Q513" i="18" s="1"/>
  <c r="R513" i="18" s="1"/>
  <c r="Q514" i="18" a="1"/>
  <c r="Q514" i="18"/>
  <c r="Q515" i="18" a="1"/>
  <c r="Q515" i="18" s="1"/>
  <c r="Q516" i="18" a="1"/>
  <c r="Q516" i="18" s="1"/>
  <c r="Q517" i="18" a="1"/>
  <c r="Q517" i="18" s="1"/>
  <c r="R517" i="18" s="1"/>
  <c r="Q518" i="18" a="1"/>
  <c r="Q518" i="18" s="1"/>
  <c r="R518" i="18" s="1"/>
  <c r="Q519" i="18" a="1"/>
  <c r="Q519" i="18" s="1"/>
  <c r="Q520" i="18" a="1"/>
  <c r="Q520" i="18" s="1"/>
  <c r="R520" i="18" s="1"/>
  <c r="Q521" i="18" a="1"/>
  <c r="Q521" i="18" s="1"/>
  <c r="R521" i="18" s="1"/>
  <c r="Q522" i="18" a="1"/>
  <c r="Q522" i="18"/>
  <c r="Q523" i="18" a="1"/>
  <c r="Q523" i="18" s="1"/>
  <c r="Q524" i="18" a="1"/>
  <c r="Q524" i="18" s="1"/>
  <c r="R524" i="18" s="1"/>
  <c r="Q525" i="18" a="1"/>
  <c r="Q525" i="18" s="1"/>
  <c r="Q526" i="18" a="1"/>
  <c r="Q526" i="18"/>
  <c r="Q527" i="18" a="1"/>
  <c r="Q527" i="18" s="1"/>
  <c r="Q528" i="18" a="1"/>
  <c r="Q528" i="18" s="1"/>
  <c r="Q529" i="18" a="1"/>
  <c r="Q529" i="18" s="1"/>
  <c r="R529" i="18" s="1"/>
  <c r="Q530" i="18" a="1"/>
  <c r="Q530" i="18"/>
  <c r="R530" i="18" s="1"/>
  <c r="Q531" i="18" a="1"/>
  <c r="Q531" i="18" s="1"/>
  <c r="Q532" i="18" a="1"/>
  <c r="Q532" i="18" s="1"/>
  <c r="Q533" i="18" a="1"/>
  <c r="Q533" i="18" s="1"/>
  <c r="Q534" i="18" a="1"/>
  <c r="Q534" i="18" s="1"/>
  <c r="Q535" i="18" a="1"/>
  <c r="Q535" i="18" s="1"/>
  <c r="R535" i="18" s="1"/>
  <c r="Q536" i="18" a="1"/>
  <c r="Q536" i="18" s="1"/>
  <c r="Q537" i="18" a="1"/>
  <c r="Q537" i="18" s="1"/>
  <c r="R537" i="18" s="1"/>
  <c r="Q538" i="18" a="1"/>
  <c r="Q538" i="18"/>
  <c r="R538" i="18" s="1"/>
  <c r="Q539" i="18" a="1"/>
  <c r="Q539" i="18" s="1"/>
  <c r="Q540" i="18" a="1"/>
  <c r="Q540" i="18" s="1"/>
  <c r="Q541" i="18" a="1"/>
  <c r="Q541" i="18" s="1"/>
  <c r="Q542" i="18" a="1"/>
  <c r="Q542" i="18" s="1"/>
  <c r="R542" i="18" s="1"/>
  <c r="Q543" i="18" a="1"/>
  <c r="Q543" i="18" s="1"/>
  <c r="Q544" i="18" a="1"/>
  <c r="Q544" i="18" s="1"/>
  <c r="Q545" i="18" a="1"/>
  <c r="Q545" i="18" s="1"/>
  <c r="R545" i="18" s="1"/>
  <c r="Q546" i="18" a="1"/>
  <c r="Q546" i="18"/>
  <c r="Q547" i="18" a="1"/>
  <c r="Q547" i="18" s="1"/>
  <c r="Q548" i="18" a="1"/>
  <c r="Q548" i="18" s="1"/>
  <c r="R548" i="18" s="1"/>
  <c r="Q549" i="18" a="1"/>
  <c r="Q549" i="18" s="1"/>
  <c r="Q550" i="18" a="1"/>
  <c r="Q550" i="18" s="1"/>
  <c r="Q551" i="18" a="1"/>
  <c r="Q551" i="18" s="1"/>
  <c r="R551" i="18" s="1"/>
  <c r="Q552" i="18" a="1"/>
  <c r="Q552" i="18" s="1"/>
  <c r="R552" i="18" s="1"/>
  <c r="Q553" i="18" a="1"/>
  <c r="Q553" i="18" s="1"/>
  <c r="R553" i="18" s="1"/>
  <c r="Q554" i="18" a="1"/>
  <c r="Q554" i="18"/>
  <c r="Q555" i="18" a="1"/>
  <c r="Q555" i="18" s="1"/>
  <c r="Q556" i="18" a="1"/>
  <c r="Q556" i="18" s="1"/>
  <c r="Q557" i="18" a="1"/>
  <c r="Q557" i="18" s="1"/>
  <c r="Q558" i="18" a="1"/>
  <c r="Q558" i="18"/>
  <c r="R558" i="18" s="1"/>
  <c r="Q559" i="18" a="1"/>
  <c r="Q559" i="18" s="1"/>
  <c r="Q560" i="18" a="1"/>
  <c r="Q560" i="18" s="1"/>
  <c r="Q561" i="18" a="1"/>
  <c r="Q561" i="18" s="1"/>
  <c r="R561" i="18" s="1"/>
  <c r="Q562" i="18" a="1"/>
  <c r="Q562" i="18" s="1"/>
  <c r="R562" i="18" s="1"/>
  <c r="Q563" i="18" a="1"/>
  <c r="Q563" i="18" s="1"/>
  <c r="Q564" i="18" a="1"/>
  <c r="Q564" i="18" s="1"/>
  <c r="Q565" i="18" a="1"/>
  <c r="Q565" i="18" s="1"/>
  <c r="R565" i="18" s="1"/>
  <c r="Q566" i="18" a="1"/>
  <c r="Q566" i="18" s="1"/>
  <c r="Q567" i="18" a="1"/>
  <c r="Q567" i="18" s="1"/>
  <c r="Q568" i="18" a="1"/>
  <c r="Q568" i="18" s="1"/>
  <c r="Q569" i="18" a="1"/>
  <c r="Q569" i="18" s="1"/>
  <c r="R569" i="18" s="1"/>
  <c r="Q570" i="18" a="1"/>
  <c r="Q570" i="18"/>
  <c r="Q571" i="18" a="1"/>
  <c r="Q571" i="18" s="1"/>
  <c r="R571" i="18" s="1"/>
  <c r="Q572" i="18" a="1"/>
  <c r="Q572" i="18" s="1"/>
  <c r="R572" i="18" s="1"/>
  <c r="Q573" i="18" a="1"/>
  <c r="Q573" i="18" s="1"/>
  <c r="Q574" i="18" a="1"/>
  <c r="Q574" i="18"/>
  <c r="Q575" i="18" a="1"/>
  <c r="Q575" i="18" s="1"/>
  <c r="R575" i="18" s="1"/>
  <c r="Q576" i="18" a="1"/>
  <c r="Q576" i="18" s="1"/>
  <c r="Q577" i="18" a="1"/>
  <c r="Q577" i="18" s="1"/>
  <c r="R577" i="18" s="1"/>
  <c r="Q578" i="18" a="1"/>
  <c r="Q578" i="18"/>
  <c r="Q579" i="18" a="1"/>
  <c r="Q579" i="18" s="1"/>
  <c r="Q580" i="18" a="1"/>
  <c r="Q580" i="18" s="1"/>
  <c r="Q581" i="18" a="1"/>
  <c r="Q581" i="18" s="1"/>
  <c r="Q582" i="18" a="1"/>
  <c r="Q582" i="18" s="1"/>
  <c r="Q583" i="18" a="1"/>
  <c r="Q583" i="18" s="1"/>
  <c r="Q584" i="18" a="1"/>
  <c r="Q584" i="18" s="1"/>
  <c r="Q585" i="18" a="1"/>
  <c r="Q585" i="18" s="1"/>
  <c r="R585" i="18" s="1"/>
  <c r="Q586" i="18" a="1"/>
  <c r="Q586" i="18"/>
  <c r="Q587" i="18" a="1"/>
  <c r="Q587" i="18" s="1"/>
  <c r="Q588" i="18" a="1"/>
  <c r="Q588" i="18" s="1"/>
  <c r="Q589" i="18" a="1"/>
  <c r="Q589" i="18" s="1"/>
  <c r="Q590" i="18" a="1"/>
  <c r="Q590" i="18" s="1"/>
  <c r="R590" i="18" s="1"/>
  <c r="Q591" i="18" a="1"/>
  <c r="Q591" i="18" s="1"/>
  <c r="Q592" i="18" a="1"/>
  <c r="Q592" i="18" s="1"/>
  <c r="Q593" i="18" a="1"/>
  <c r="Q593" i="18" s="1"/>
  <c r="R593" i="18" s="1"/>
  <c r="Q594" i="18" a="1"/>
  <c r="Q594" i="18"/>
  <c r="R594" i="18" s="1"/>
  <c r="Q595" i="18" a="1"/>
  <c r="Q595" i="18" s="1"/>
  <c r="Q596" i="18" a="1"/>
  <c r="Q596" i="18" s="1"/>
  <c r="Q597" i="18" a="1"/>
  <c r="Q597" i="18" s="1"/>
  <c r="Q598" i="18" a="1"/>
  <c r="Q598" i="18" s="1"/>
  <c r="R598" i="18" s="1"/>
  <c r="Q599" i="18" a="1"/>
  <c r="Q599" i="18" s="1"/>
  <c r="R599" i="18" s="1"/>
  <c r="Q600" i="18" a="1"/>
  <c r="Q600" i="18" s="1"/>
  <c r="Q601" i="18" a="1"/>
  <c r="Q601" i="18" s="1"/>
  <c r="R601" i="18" s="1"/>
  <c r="Q602" i="18" a="1"/>
  <c r="Q602" i="18"/>
  <c r="Q603" i="18" a="1"/>
  <c r="Q603" i="18" s="1"/>
  <c r="R603" i="18" s="1"/>
  <c r="Q604" i="18" a="1"/>
  <c r="Q604" i="18" s="1"/>
  <c r="Q605" i="18" a="1"/>
  <c r="Q605" i="18" s="1"/>
  <c r="Q606" i="18" a="1"/>
  <c r="Q606" i="18" s="1"/>
  <c r="R606" i="18" s="1"/>
  <c r="Q607" i="18" a="1"/>
  <c r="Q607" i="18" s="1"/>
  <c r="Q608" i="18" a="1"/>
  <c r="Q608" i="18" s="1"/>
  <c r="Q609" i="18" a="1"/>
  <c r="Q609" i="18" s="1"/>
  <c r="R609" i="18" s="1"/>
  <c r="Q610" i="18" a="1"/>
  <c r="Q610" i="18" s="1"/>
  <c r="R610" i="18" s="1"/>
  <c r="Q611" i="18" a="1"/>
  <c r="Q611" i="18" s="1"/>
  <c r="Q612" i="18" a="1"/>
  <c r="Q612" i="18" s="1"/>
  <c r="R612" i="18" s="1"/>
  <c r="Q613" i="18" a="1"/>
  <c r="Q613" i="18" s="1"/>
  <c r="Q614" i="18" a="1"/>
  <c r="Q614" i="18" s="1"/>
  <c r="Q615" i="18" a="1"/>
  <c r="Q615" i="18" s="1"/>
  <c r="Q616" i="18" a="1"/>
  <c r="Q616" i="18" s="1"/>
  <c r="R616" i="18" s="1"/>
  <c r="Q617" i="18" a="1"/>
  <c r="Q617" i="18" s="1"/>
  <c r="R617" i="18" s="1"/>
  <c r="Q618" i="18" a="1"/>
  <c r="Q618" i="18"/>
  <c r="R618" i="18" s="1"/>
  <c r="Q619" i="18" a="1"/>
  <c r="Q619" i="18" s="1"/>
  <c r="R619" i="18" s="1"/>
  <c r="Q620" i="18" a="1"/>
  <c r="Q620" i="18" s="1"/>
  <c r="Q621" i="18" a="1"/>
  <c r="Q621" i="18" s="1"/>
  <c r="Q622" i="18" a="1"/>
  <c r="Q622" i="18"/>
  <c r="Q623" i="18" a="1"/>
  <c r="Q623" i="18" s="1"/>
  <c r="Q624" i="18" a="1"/>
  <c r="Q624" i="18" s="1"/>
  <c r="Q625" i="18" a="1"/>
  <c r="Q625" i="18" s="1"/>
  <c r="R625" i="18" s="1"/>
  <c r="Q626" i="18" a="1"/>
  <c r="Q626" i="18" s="1"/>
  <c r="R626" i="18" s="1"/>
  <c r="Q627" i="18" a="1"/>
  <c r="Q627" i="18" s="1"/>
  <c r="Q628" i="18" a="1"/>
  <c r="Q628" i="18" s="1"/>
  <c r="Q629" i="18" a="1"/>
  <c r="Q629" i="18" s="1"/>
  <c r="Q630" i="18" a="1"/>
  <c r="Q630" i="18" s="1"/>
  <c r="R630" i="18" s="1"/>
  <c r="Q631" i="18" a="1"/>
  <c r="Q631" i="18" s="1"/>
  <c r="Q632" i="18" a="1"/>
  <c r="Q632" i="18" s="1"/>
  <c r="Q633" i="18" a="1"/>
  <c r="Q633" i="18" s="1"/>
  <c r="R633" i="18" s="1"/>
  <c r="Q634" i="18" a="1"/>
  <c r="Q634" i="18"/>
  <c r="Q635" i="18" a="1"/>
  <c r="Q635" i="18" s="1"/>
  <c r="Q636" i="18" a="1"/>
  <c r="Q636" i="18" s="1"/>
  <c r="R636" i="18" s="1"/>
  <c r="Q637" i="18" a="1"/>
  <c r="Q637" i="18" s="1"/>
  <c r="Q638" i="18" a="1"/>
  <c r="Q638" i="18"/>
  <c r="Q639" i="18" a="1"/>
  <c r="Q639" i="18" s="1"/>
  <c r="R639" i="18" s="1"/>
  <c r="Q640" i="18" a="1"/>
  <c r="Q640" i="18" s="1"/>
  <c r="Q641" i="18" a="1"/>
  <c r="Q641" i="18" s="1"/>
  <c r="R641" i="18" s="1"/>
  <c r="Q642" i="18" a="1"/>
  <c r="Q642" i="18"/>
  <c r="Q643" i="18" a="1"/>
  <c r="Q643" i="18" s="1"/>
  <c r="Q644" i="18" a="1"/>
  <c r="Q644" i="18" s="1"/>
  <c r="Q645" i="18" a="1"/>
  <c r="Q645" i="18" s="1"/>
  <c r="R645" i="18" s="1"/>
  <c r="Q646" i="18" a="1"/>
  <c r="Q646" i="18" s="1"/>
  <c r="R646" i="18" s="1"/>
  <c r="Q647" i="18" a="1"/>
  <c r="Q647" i="18" s="1"/>
  <c r="Q648" i="18" a="1"/>
  <c r="Q648" i="18" s="1"/>
  <c r="R648" i="18" s="1"/>
  <c r="Q649" i="18" a="1"/>
  <c r="Q649" i="18" s="1"/>
  <c r="Q650" i="18" a="1"/>
  <c r="Q650" i="18"/>
  <c r="Q651" i="18" a="1"/>
  <c r="Q651" i="18" s="1"/>
  <c r="Q652" i="18" a="1"/>
  <c r="Q652" i="18" s="1"/>
  <c r="R652" i="18" s="1"/>
  <c r="Q653" i="18" a="1"/>
  <c r="Q653" i="18" s="1"/>
  <c r="Q654" i="18" a="1"/>
  <c r="Q654" i="18"/>
  <c r="Q655" i="18" a="1"/>
  <c r="Q655" i="18" s="1"/>
  <c r="Q656" i="18" a="1"/>
  <c r="Q656" i="18" s="1"/>
  <c r="Q657" i="18" a="1"/>
  <c r="Q657" i="18" s="1"/>
  <c r="Q658" i="18" a="1"/>
  <c r="Q658" i="18"/>
  <c r="R658" i="18" s="1"/>
  <c r="Q659" i="18" a="1"/>
  <c r="Q659" i="18" s="1"/>
  <c r="Q660" i="18" a="1"/>
  <c r="Q660" i="18" s="1"/>
  <c r="Q661" i="18" a="1"/>
  <c r="Q661" i="18"/>
  <c r="Q662" i="18" a="1"/>
  <c r="Q662" i="18"/>
  <c r="Q663" i="18" a="1"/>
  <c r="Q663" i="18" s="1"/>
  <c r="Q664" i="18" a="1"/>
  <c r="Q664" i="18" s="1"/>
  <c r="R664" i="18" s="1"/>
  <c r="Q665" i="18" a="1"/>
  <c r="Q665" i="18" s="1"/>
  <c r="R665" i="18" s="1"/>
  <c r="Q666" i="18" a="1"/>
  <c r="Q666" i="18"/>
  <c r="Q667" i="18" a="1"/>
  <c r="Q667" i="18" s="1"/>
  <c r="R667" i="18" s="1"/>
  <c r="Q668" i="18" a="1"/>
  <c r="Q668" i="18" s="1"/>
  <c r="Q669" i="18" a="1"/>
  <c r="Q669" i="18" s="1"/>
  <c r="R669" i="18" s="1"/>
  <c r="Q670" i="18" a="1"/>
  <c r="Q670" i="18" s="1"/>
  <c r="Q671" i="18" a="1"/>
  <c r="Q671" i="18" s="1"/>
  <c r="Q672" i="18" a="1"/>
  <c r="Q672" i="18" s="1"/>
  <c r="Q673" i="18" a="1"/>
  <c r="Q673" i="18" s="1"/>
  <c r="Q674" i="18" a="1"/>
  <c r="Q674" i="18"/>
  <c r="R674" i="18" s="1"/>
  <c r="Q675" i="18" a="1"/>
  <c r="Q675" i="18" s="1"/>
  <c r="Q676" i="18" a="1"/>
  <c r="Q676" i="18" s="1"/>
  <c r="R676" i="18" s="1"/>
  <c r="Q677" i="18" a="1"/>
  <c r="Q677" i="18"/>
  <c r="R677" i="18" s="1"/>
  <c r="Q678" i="18" a="1"/>
  <c r="Q678" i="18"/>
  <c r="Q679" i="18" a="1"/>
  <c r="Q679" i="18" s="1"/>
  <c r="Q680" i="18" a="1"/>
  <c r="Q680" i="18" s="1"/>
  <c r="Q681" i="18" a="1"/>
  <c r="Q681" i="18" s="1"/>
  <c r="R681" i="18" s="1"/>
  <c r="Q682" i="18" a="1"/>
  <c r="Q682" i="18" s="1"/>
  <c r="Q683" i="18" a="1"/>
  <c r="Q683" i="18" s="1"/>
  <c r="R683" i="18" s="1"/>
  <c r="Q684" i="18" a="1"/>
  <c r="Q684" i="18" s="1"/>
  <c r="R684" i="18" s="1"/>
  <c r="Q685" i="18" a="1"/>
  <c r="Q685" i="18" s="1"/>
  <c r="Q686" i="18" a="1"/>
  <c r="Q686" i="18"/>
  <c r="Q687" i="18" a="1"/>
  <c r="Q687" i="18" s="1"/>
  <c r="Q688" i="18" a="1"/>
  <c r="Q688" i="18" s="1"/>
  <c r="Q689" i="18" a="1"/>
  <c r="Q689" i="18" s="1"/>
  <c r="R689" i="18" s="1"/>
  <c r="Q690" i="18" a="1"/>
  <c r="Q690" i="18"/>
  <c r="R690" i="18" s="1"/>
  <c r="Q691" i="18" a="1"/>
  <c r="Q691" i="18" s="1"/>
  <c r="Q692" i="18" a="1"/>
  <c r="Q692" i="18" s="1"/>
  <c r="Q693" i="18" a="1"/>
  <c r="Q693" i="18"/>
  <c r="R693" i="18" s="1"/>
  <c r="Q694" i="18" a="1"/>
  <c r="Q694" i="18"/>
  <c r="Q695" i="18" a="1"/>
  <c r="Q695" i="18" s="1"/>
  <c r="R695" i="18" s="1"/>
  <c r="Q696" i="18" a="1"/>
  <c r="Q696" i="18" s="1"/>
  <c r="R696" i="18" s="1"/>
  <c r="Q697" i="18" a="1"/>
  <c r="Q697" i="18" s="1"/>
  <c r="Q698" i="18" a="1"/>
  <c r="Q698" i="18"/>
  <c r="Q699" i="18" a="1"/>
  <c r="Q699" i="18" s="1"/>
  <c r="Q700" i="18" a="1"/>
  <c r="Q700" i="18" s="1"/>
  <c r="Q701" i="18" a="1"/>
  <c r="Q701" i="18"/>
  <c r="R2" i="18"/>
  <c r="R3" i="18"/>
  <c r="R6" i="18"/>
  <c r="R8" i="18"/>
  <c r="R9" i="18"/>
  <c r="R15" i="18"/>
  <c r="R19" i="18"/>
  <c r="R20" i="18"/>
  <c r="R21" i="18"/>
  <c r="R22" i="18"/>
  <c r="R30" i="18"/>
  <c r="R32" i="18"/>
  <c r="R36" i="18"/>
  <c r="R37" i="18"/>
  <c r="R38" i="18"/>
  <c r="R44" i="18"/>
  <c r="R45" i="18"/>
  <c r="R47" i="18"/>
  <c r="R51" i="18"/>
  <c r="R53" i="18"/>
  <c r="R55" i="18"/>
  <c r="R60" i="18"/>
  <c r="R62" i="18"/>
  <c r="R63" i="18"/>
  <c r="R66" i="18"/>
  <c r="R68" i="18"/>
  <c r="R73" i="18"/>
  <c r="R79" i="18"/>
  <c r="R80" i="18"/>
  <c r="R86" i="18"/>
  <c r="R92" i="18"/>
  <c r="R93" i="18"/>
  <c r="R96" i="18"/>
  <c r="R98" i="18"/>
  <c r="R101" i="18"/>
  <c r="R102" i="18"/>
  <c r="R108" i="18"/>
  <c r="R109" i="18"/>
  <c r="R112" i="18"/>
  <c r="R116" i="18"/>
  <c r="R118" i="18"/>
  <c r="R119" i="18"/>
  <c r="R125" i="18"/>
  <c r="R126" i="18"/>
  <c r="R130" i="18"/>
  <c r="R132" i="18"/>
  <c r="R133" i="18"/>
  <c r="R139" i="18"/>
  <c r="R141" i="18"/>
  <c r="R144" i="18"/>
  <c r="R145" i="18"/>
  <c r="R150" i="18"/>
  <c r="R151" i="18"/>
  <c r="R152" i="18"/>
  <c r="R155" i="18"/>
  <c r="R157" i="18"/>
  <c r="R161" i="18"/>
  <c r="R162" i="18"/>
  <c r="R166" i="18"/>
  <c r="R168" i="18"/>
  <c r="R172" i="18"/>
  <c r="R174" i="18"/>
  <c r="R180" i="18"/>
  <c r="R183" i="18"/>
  <c r="R184" i="18"/>
  <c r="R185" i="18"/>
  <c r="R189" i="18"/>
  <c r="R190" i="18"/>
  <c r="R192" i="18"/>
  <c r="R194" i="18"/>
  <c r="R198" i="18"/>
  <c r="R204" i="18"/>
  <c r="R206" i="18"/>
  <c r="R207" i="18"/>
  <c r="R209" i="18"/>
  <c r="R212" i="18"/>
  <c r="R213" i="18"/>
  <c r="R216" i="18"/>
  <c r="R221" i="18"/>
  <c r="R222" i="18"/>
  <c r="R223" i="18"/>
  <c r="R225" i="18"/>
  <c r="R231" i="18"/>
  <c r="R236" i="18"/>
  <c r="R238" i="18"/>
  <c r="R239" i="18"/>
  <c r="R241" i="18"/>
  <c r="R243" i="18"/>
  <c r="R245" i="18"/>
  <c r="R249" i="18"/>
  <c r="R252" i="18"/>
  <c r="R254" i="18"/>
  <c r="R257" i="18"/>
  <c r="R258" i="18"/>
  <c r="R259" i="18"/>
  <c r="R262" i="18"/>
  <c r="R265" i="18"/>
  <c r="R269" i="18"/>
  <c r="R271" i="18"/>
  <c r="R276" i="18"/>
  <c r="R280" i="18"/>
  <c r="R281" i="18"/>
  <c r="R283" i="18"/>
  <c r="R286" i="18"/>
  <c r="R287" i="18"/>
  <c r="R289" i="18"/>
  <c r="R292" i="18"/>
  <c r="R293" i="18"/>
  <c r="R294" i="18"/>
  <c r="R301" i="18"/>
  <c r="R302" i="18"/>
  <c r="R305" i="18"/>
  <c r="R311" i="18"/>
  <c r="R312" i="18"/>
  <c r="R313" i="18"/>
  <c r="R316" i="18"/>
  <c r="R317" i="18"/>
  <c r="R320" i="18"/>
  <c r="R321" i="18"/>
  <c r="R323" i="18"/>
  <c r="R325" i="18"/>
  <c r="R326" i="18"/>
  <c r="R329" i="18"/>
  <c r="R332" i="18"/>
  <c r="R333" i="18"/>
  <c r="R335" i="18"/>
  <c r="R339" i="18"/>
  <c r="R341" i="18"/>
  <c r="R343" i="18"/>
  <c r="R344" i="18"/>
  <c r="R348" i="18"/>
  <c r="R349" i="18"/>
  <c r="R356" i="18"/>
  <c r="R357" i="18"/>
  <c r="R360" i="18"/>
  <c r="R361" i="18"/>
  <c r="R365" i="18"/>
  <c r="R366" i="18"/>
  <c r="R367" i="18"/>
  <c r="R368" i="18"/>
  <c r="R369" i="18"/>
  <c r="R372" i="18"/>
  <c r="R375" i="18"/>
  <c r="R379" i="18"/>
  <c r="R380" i="18"/>
  <c r="R383" i="18"/>
  <c r="R384" i="18"/>
  <c r="R385" i="18"/>
  <c r="R387" i="18"/>
  <c r="R390" i="18"/>
  <c r="R393" i="18"/>
  <c r="R395" i="18"/>
  <c r="R396" i="18"/>
  <c r="R398" i="18"/>
  <c r="R399" i="18"/>
  <c r="R403" i="18"/>
  <c r="R404" i="18"/>
  <c r="R405" i="18"/>
  <c r="R406" i="18"/>
  <c r="R407" i="18"/>
  <c r="R408" i="18"/>
  <c r="R409" i="18"/>
  <c r="R412" i="18"/>
  <c r="R413" i="18"/>
  <c r="R416" i="18"/>
  <c r="R417" i="18"/>
  <c r="R419" i="18"/>
  <c r="R422" i="18"/>
  <c r="R423" i="18"/>
  <c r="R425" i="18"/>
  <c r="R427" i="18"/>
  <c r="R432" i="18"/>
  <c r="R433" i="18"/>
  <c r="R435" i="18"/>
  <c r="R436" i="18"/>
  <c r="R437" i="18"/>
  <c r="R439" i="18"/>
  <c r="R440" i="18"/>
  <c r="R443" i="18"/>
  <c r="R445" i="18"/>
  <c r="R446" i="18"/>
  <c r="R448" i="18"/>
  <c r="R449" i="18"/>
  <c r="R451" i="18"/>
  <c r="R452" i="18"/>
  <c r="R453" i="18"/>
  <c r="R454" i="18"/>
  <c r="R457" i="18"/>
  <c r="R459" i="18"/>
  <c r="R460" i="18"/>
  <c r="R461" i="18"/>
  <c r="R463" i="18"/>
  <c r="R464" i="18"/>
  <c r="R467" i="18"/>
  <c r="R468" i="18"/>
  <c r="R469" i="18"/>
  <c r="R472" i="18"/>
  <c r="R474" i="18"/>
  <c r="R476" i="18"/>
  <c r="R477" i="18"/>
  <c r="R479" i="18"/>
  <c r="R480" i="18"/>
  <c r="R485" i="18"/>
  <c r="R486" i="18"/>
  <c r="R487" i="18"/>
  <c r="R492" i="18"/>
  <c r="R493" i="18"/>
  <c r="R494" i="18"/>
  <c r="R496" i="18"/>
  <c r="R499" i="18"/>
  <c r="R500" i="18"/>
  <c r="R501" i="18"/>
  <c r="R503" i="18"/>
  <c r="R504" i="18"/>
  <c r="R506" i="18"/>
  <c r="R507" i="18"/>
  <c r="R509" i="18"/>
  <c r="R510" i="18"/>
  <c r="R512" i="18"/>
  <c r="R514" i="18"/>
  <c r="R515" i="18"/>
  <c r="R516" i="18"/>
  <c r="R519" i="18"/>
  <c r="R522" i="18"/>
  <c r="R523" i="18"/>
  <c r="R525" i="18"/>
  <c r="R526" i="18"/>
  <c r="R527" i="18"/>
  <c r="R528" i="18"/>
  <c r="R531" i="18"/>
  <c r="R532" i="18"/>
  <c r="R533" i="18"/>
  <c r="R534" i="18"/>
  <c r="R536" i="18"/>
  <c r="R539" i="18"/>
  <c r="R540" i="18"/>
  <c r="R541" i="18"/>
  <c r="R543" i="18"/>
  <c r="R544" i="18"/>
  <c r="R546" i="18"/>
  <c r="R547" i="18"/>
  <c r="R549" i="18"/>
  <c r="R550" i="18"/>
  <c r="R554" i="18"/>
  <c r="R555" i="18"/>
  <c r="R556" i="18"/>
  <c r="R557" i="18"/>
  <c r="R559" i="18"/>
  <c r="R560" i="18"/>
  <c r="R563" i="18"/>
  <c r="R564" i="18"/>
  <c r="R566" i="18"/>
  <c r="R567" i="18"/>
  <c r="R568" i="18"/>
  <c r="R570" i="18"/>
  <c r="R573" i="18"/>
  <c r="R574" i="18"/>
  <c r="R576" i="18"/>
  <c r="R578" i="18"/>
  <c r="R579" i="18"/>
  <c r="R580" i="18"/>
  <c r="R581" i="18"/>
  <c r="R582" i="18"/>
  <c r="R583" i="18"/>
  <c r="R584" i="18"/>
  <c r="R586" i="18"/>
  <c r="R587" i="18"/>
  <c r="R588" i="18"/>
  <c r="R589" i="18"/>
  <c r="R591" i="18"/>
  <c r="R592" i="18"/>
  <c r="R595" i="18"/>
  <c r="R596" i="18"/>
  <c r="R597" i="18"/>
  <c r="R600" i="18"/>
  <c r="R602" i="18"/>
  <c r="R604" i="18"/>
  <c r="R605" i="18"/>
  <c r="R607" i="18"/>
  <c r="R608" i="18"/>
  <c r="R611" i="18"/>
  <c r="R613" i="18"/>
  <c r="R614" i="18"/>
  <c r="R615" i="18"/>
  <c r="R620" i="18"/>
  <c r="R622" i="18"/>
  <c r="R623" i="18"/>
  <c r="R624" i="18"/>
  <c r="R628" i="18"/>
  <c r="R629" i="18"/>
  <c r="R631" i="18"/>
  <c r="R632" i="18"/>
  <c r="R634" i="18"/>
  <c r="R637" i="18"/>
  <c r="R638" i="18"/>
  <c r="R640" i="18"/>
  <c r="R642" i="18"/>
  <c r="R643" i="18"/>
  <c r="R644" i="18"/>
  <c r="R647" i="18"/>
  <c r="R650" i="18"/>
  <c r="R651" i="18"/>
  <c r="R653" i="18"/>
  <c r="R654" i="18"/>
  <c r="R656" i="18"/>
  <c r="R659" i="18"/>
  <c r="R660" i="18"/>
  <c r="R661" i="18"/>
  <c r="R662" i="18"/>
  <c r="R663" i="18"/>
  <c r="R666" i="18"/>
  <c r="R668" i="18"/>
  <c r="R670" i="18"/>
  <c r="R671" i="18"/>
  <c r="R672" i="18"/>
  <c r="R678" i="18"/>
  <c r="R679" i="18"/>
  <c r="R680" i="18"/>
  <c r="R682" i="18"/>
  <c r="R686" i="18"/>
  <c r="R688" i="18"/>
  <c r="R691" i="18"/>
  <c r="R692" i="18"/>
  <c r="R698" i="18"/>
  <c r="R699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/>
  <c r="S11" i="18" a="1"/>
  <c r="S11" i="18" s="1"/>
  <c r="S12" i="18" a="1"/>
  <c r="S12" i="18" s="1"/>
  <c r="S13" i="18" a="1"/>
  <c r="S13" i="18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/>
  <c r="S39" i="18" a="1"/>
  <c r="S39" i="18" s="1"/>
  <c r="S40" i="18" a="1"/>
  <c r="S40" i="18" s="1"/>
  <c r="S41" i="18" a="1"/>
  <c r="S41" i="18" s="1"/>
  <c r="S42" i="18" a="1"/>
  <c r="S42" i="18"/>
  <c r="S43" i="18" a="1"/>
  <c r="S43" i="18" s="1"/>
  <c r="S44" i="18" a="1"/>
  <c r="S44" i="18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/>
  <c r="S53" i="18" a="1"/>
  <c r="S53" i="18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/>
  <c r="S71" i="18" a="1"/>
  <c r="S71" i="18" s="1"/>
  <c r="S72" i="18" a="1"/>
  <c r="S72" i="18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/>
  <c r="S82" i="18" a="1"/>
  <c r="S82" i="18" s="1"/>
  <c r="S83" i="18" a="1"/>
  <c r="S83" i="18" s="1"/>
  <c r="S84" i="18" a="1"/>
  <c r="S84" i="18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/>
  <c r="S91" i="18" a="1"/>
  <c r="S91" i="18" s="1"/>
  <c r="S92" i="18" a="1"/>
  <c r="S92" i="18" s="1"/>
  <c r="S93" i="18" a="1"/>
  <c r="S93" i="18"/>
  <c r="S94" i="18" a="1"/>
  <c r="S94" i="18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/>
  <c r="S103" i="18" a="1"/>
  <c r="S103" i="18" s="1"/>
  <c r="S104" i="18" a="1"/>
  <c r="S104" i="18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/>
  <c r="S114" i="18" a="1"/>
  <c r="S114" i="18" s="1"/>
  <c r="S115" i="18" a="1"/>
  <c r="S115" i="18" s="1"/>
  <c r="S116" i="18" a="1"/>
  <c r="S116" i="18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/>
  <c r="S123" i="18" a="1"/>
  <c r="S123" i="18" s="1"/>
  <c r="S124" i="18" a="1"/>
  <c r="S124" i="18" s="1"/>
  <c r="S125" i="18" a="1"/>
  <c r="S125" i="18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/>
  <c r="S135" i="18" a="1"/>
  <c r="S135" i="18" s="1"/>
  <c r="S136" i="18" a="1"/>
  <c r="S136" i="18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/>
  <c r="S146" i="18" a="1"/>
  <c r="S146" i="18" s="1"/>
  <c r="S147" i="18" a="1"/>
  <c r="S147" i="18" s="1"/>
  <c r="S148" i="18" a="1"/>
  <c r="S148" i="18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/>
  <c r="S155" i="18" a="1"/>
  <c r="S155" i="18" s="1"/>
  <c r="S156" i="18" a="1"/>
  <c r="S156" i="18" s="1"/>
  <c r="S157" i="18" a="1"/>
  <c r="S157" i="18"/>
  <c r="S158" i="18" a="1"/>
  <c r="S158" i="18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/>
  <c r="S167" i="18" a="1"/>
  <c r="S167" i="18" s="1"/>
  <c r="S168" i="18" a="1"/>
  <c r="S168" i="18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/>
  <c r="S178" i="18" a="1"/>
  <c r="S178" i="18" s="1"/>
  <c r="S179" i="18" a="1"/>
  <c r="S179" i="18" s="1"/>
  <c r="S180" i="18" a="1"/>
  <c r="S180" i="18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/>
  <c r="S187" i="18" a="1"/>
  <c r="S187" i="18" s="1"/>
  <c r="S188" i="18" a="1"/>
  <c r="S188" i="18" s="1"/>
  <c r="S189" i="18" a="1"/>
  <c r="S189" i="18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/>
  <c r="S199" i="18" a="1"/>
  <c r="S199" i="18" s="1"/>
  <c r="S200" i="18" a="1"/>
  <c r="S200" i="18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/>
  <c r="S210" i="18" a="1"/>
  <c r="S210" i="18" s="1"/>
  <c r="S211" i="18" a="1"/>
  <c r="S211" i="18" s="1"/>
  <c r="S212" i="18" a="1"/>
  <c r="S212" i="18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/>
  <c r="S219" i="18" a="1"/>
  <c r="S219" i="18" s="1"/>
  <c r="S220" i="18" a="1"/>
  <c r="S220" i="18" s="1"/>
  <c r="S221" i="18" a="1"/>
  <c r="S221" i="18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/>
  <c r="S231" i="18" a="1"/>
  <c r="S231" i="18" s="1"/>
  <c r="S232" i="18" a="1"/>
  <c r="S232" i="18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/>
  <c r="S242" i="18" a="1"/>
  <c r="S242" i="18" s="1"/>
  <c r="S243" i="18" a="1"/>
  <c r="S243" i="18" s="1"/>
  <c r="S244" i="18" a="1"/>
  <c r="S244" i="18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/>
  <c r="S251" i="18" a="1"/>
  <c r="S251" i="18" s="1"/>
  <c r="S252" i="18" a="1"/>
  <c r="S252" i="18" s="1"/>
  <c r="S253" i="18" a="1"/>
  <c r="S253" i="18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/>
  <c r="S263" i="18" a="1"/>
  <c r="S263" i="18" s="1"/>
  <c r="S264" i="18" a="1"/>
  <c r="S264" i="18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/>
  <c r="S274" i="18" a="1"/>
  <c r="S274" i="18" s="1"/>
  <c r="S275" i="18" a="1"/>
  <c r="S275" i="18" s="1"/>
  <c r="S276" i="18" a="1"/>
  <c r="S276" i="18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/>
  <c r="S283" i="18" a="1"/>
  <c r="S283" i="18" s="1"/>
  <c r="S284" i="18" a="1"/>
  <c r="S284" i="18" s="1"/>
  <c r="S285" i="18" a="1"/>
  <c r="S285" i="18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/>
  <c r="S295" i="18" a="1"/>
  <c r="S295" i="18" s="1"/>
  <c r="S296" i="18" a="1"/>
  <c r="S296" i="18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/>
  <c r="S306" i="18" a="1"/>
  <c r="S306" i="18" s="1"/>
  <c r="S307" i="18" a="1"/>
  <c r="S307" i="18" s="1"/>
  <c r="S308" i="18" a="1"/>
  <c r="S308" i="18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/>
  <c r="S315" i="18" a="1"/>
  <c r="S315" i="18" s="1"/>
  <c r="S316" i="18" a="1"/>
  <c r="S316" i="18" s="1"/>
  <c r="S317" i="18" a="1"/>
  <c r="S317" i="18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/>
  <c r="S351" i="18" a="1"/>
  <c r="S351" i="18" s="1"/>
  <c r="S352" i="18" a="1"/>
  <c r="S352" i="18" s="1"/>
  <c r="S353" i="18" a="1"/>
  <c r="S353" i="18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/>
  <c r="S361" i="18" a="1"/>
  <c r="S361" i="18" s="1"/>
  <c r="S362" i="18" a="1"/>
  <c r="S362" i="18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/>
  <c r="S373" i="18" a="1"/>
  <c r="S373" i="18" s="1"/>
  <c r="S374" i="18" a="1"/>
  <c r="S374" i="18" s="1"/>
  <c r="S375" i="18" a="1"/>
  <c r="S375" i="18" s="1"/>
  <c r="S376" i="18" a="1"/>
  <c r="S376" i="18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/>
  <c r="S391" i="18" a="1"/>
  <c r="S391" i="18" s="1"/>
  <c r="S392" i="18" a="1"/>
  <c r="S392" i="18" s="1"/>
  <c r="S393" i="18" a="1"/>
  <c r="S393" i="18" s="1"/>
  <c r="S394" i="18" a="1"/>
  <c r="S394" i="18"/>
  <c r="S395" i="18" a="1"/>
  <c r="S395" i="18" s="1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/>
  <c r="S402" i="18" a="1"/>
  <c r="S402" i="18" s="1"/>
  <c r="S403" i="18" a="1"/>
  <c r="S403" i="18" s="1"/>
  <c r="S404" i="18" a="1"/>
  <c r="S404" i="18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/>
  <c r="S425" i="18" a="1"/>
  <c r="S425" i="18" s="1"/>
  <c r="S426" i="18" a="1"/>
  <c r="S426" i="18" s="1"/>
  <c r="S427" i="18" a="1"/>
  <c r="S427" i="18" s="1"/>
  <c r="S428" i="18" a="1"/>
  <c r="S428" i="18" s="1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S442" i="18" a="1"/>
  <c r="S442" i="18" s="1"/>
  <c r="S443" i="18" a="1"/>
  <c r="S443" i="18" s="1"/>
  <c r="S444" i="18" a="1"/>
  <c r="S444" i="18" s="1"/>
  <c r="S445" i="18" a="1"/>
  <c r="S445" i="18" s="1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 s="1"/>
  <c r="S458" i="18" a="1"/>
  <c r="S458" i="18" s="1"/>
  <c r="S459" i="18" a="1"/>
  <c r="S459" i="18" s="1"/>
  <c r="S460" i="18" a="1"/>
  <c r="S460" i="18" s="1"/>
  <c r="S461" i="18" a="1"/>
  <c r="S461" i="18" s="1"/>
  <c r="S462" i="18" a="1"/>
  <c r="S462" i="18" s="1"/>
  <c r="S463" i="18" a="1"/>
  <c r="S463" i="18" s="1"/>
  <c r="S464" i="18" a="1"/>
  <c r="S464" i="18" s="1"/>
  <c r="S465" i="18" a="1"/>
  <c r="S465" i="18"/>
  <c r="S466" i="18" a="1"/>
  <c r="S466" i="18" s="1"/>
  <c r="S467" i="18" a="1"/>
  <c r="S467" i="18" s="1"/>
  <c r="S468" i="18" a="1"/>
  <c r="S468" i="18"/>
  <c r="S469" i="18" a="1"/>
  <c r="S469" i="18" s="1"/>
  <c r="S470" i="18" a="1"/>
  <c r="S470" i="18" s="1"/>
  <c r="S471" i="18" a="1"/>
  <c r="S471" i="18" s="1"/>
  <c r="S472" i="18" a="1"/>
  <c r="S472" i="18" s="1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/>
  <c r="S478" i="18" a="1"/>
  <c r="S478" i="18" s="1"/>
  <c r="S479" i="18" a="1"/>
  <c r="S479" i="18" s="1"/>
  <c r="S480" i="18" a="1"/>
  <c r="S480" i="18" s="1"/>
  <c r="S481" i="18" a="1"/>
  <c r="S481" i="18"/>
  <c r="S482" i="18" a="1"/>
  <c r="S482" i="18" s="1"/>
  <c r="S483" i="18" a="1"/>
  <c r="S483" i="18" s="1"/>
  <c r="S484" i="18" a="1"/>
  <c r="S484" i="18" s="1"/>
  <c r="S485" i="18" a="1"/>
  <c r="S485" i="18" s="1"/>
  <c r="S486" i="18" a="1"/>
  <c r="S486" i="18"/>
  <c r="S487" i="18" a="1"/>
  <c r="S487" i="18" s="1"/>
  <c r="S488" i="18" a="1"/>
  <c r="S488" i="18" s="1"/>
  <c r="S489" i="18" a="1"/>
  <c r="S489" i="18" s="1"/>
  <c r="S490" i="18" a="1"/>
  <c r="S490" i="18"/>
  <c r="S491" i="18" a="1"/>
  <c r="S491" i="18" s="1"/>
  <c r="S492" i="18" a="1"/>
  <c r="S492" i="18" s="1"/>
  <c r="S493" i="18" a="1"/>
  <c r="S493" i="18" s="1"/>
  <c r="S494" i="18" a="1"/>
  <c r="S494" i="18" s="1"/>
  <c r="S495" i="18" a="1"/>
  <c r="S495" i="18" s="1"/>
  <c r="S496" i="18" a="1"/>
  <c r="S496" i="18" s="1"/>
  <c r="S497" i="18" a="1"/>
  <c r="S497" i="18"/>
  <c r="S498" i="18" a="1"/>
  <c r="S498" i="18" s="1"/>
  <c r="S499" i="18" a="1"/>
  <c r="S499" i="18" s="1"/>
  <c r="S500" i="18" a="1"/>
  <c r="S500" i="18"/>
  <c r="S501" i="18" a="1"/>
  <c r="S501" i="18" s="1"/>
  <c r="S502" i="18" a="1"/>
  <c r="S502" i="18" s="1"/>
  <c r="S503" i="18" a="1"/>
  <c r="S503" i="18" s="1"/>
  <c r="S504" i="18" a="1"/>
  <c r="S504" i="18" s="1"/>
  <c r="S505" i="18" a="1"/>
  <c r="S505" i="18" s="1"/>
  <c r="S506" i="18" a="1"/>
  <c r="S506" i="18"/>
  <c r="S507" i="18" a="1"/>
  <c r="S507" i="18" s="1"/>
  <c r="S508" i="18" a="1"/>
  <c r="S508" i="18" s="1"/>
  <c r="S509" i="18" a="1"/>
  <c r="S509" i="18"/>
  <c r="S510" i="18" a="1"/>
  <c r="S510" i="18" s="1"/>
  <c r="S511" i="18" a="1"/>
  <c r="S511" i="18" s="1"/>
  <c r="S512" i="18" a="1"/>
  <c r="S512" i="18" s="1"/>
  <c r="S513" i="18" a="1"/>
  <c r="S513" i="18" s="1"/>
  <c r="S514" i="18" a="1"/>
  <c r="S514" i="18" s="1"/>
  <c r="S515" i="18" a="1"/>
  <c r="S515" i="18" s="1"/>
  <c r="S516" i="18" a="1"/>
  <c r="S516" i="18" s="1"/>
  <c r="S517" i="18" a="1"/>
  <c r="S517" i="18" s="1"/>
  <c r="S518" i="18" a="1"/>
  <c r="S518" i="18" s="1"/>
  <c r="S519" i="18" a="1"/>
  <c r="S519" i="18" s="1"/>
  <c r="S520" i="18" a="1"/>
  <c r="S520" i="18"/>
  <c r="S521" i="18" a="1"/>
  <c r="S521" i="18" s="1"/>
  <c r="S522" i="18" a="1"/>
  <c r="S522" i="18" s="1"/>
  <c r="S523" i="18" a="1"/>
  <c r="S523" i="18" s="1"/>
  <c r="S524" i="18" a="1"/>
  <c r="S524" i="18" s="1"/>
  <c r="S525" i="18" a="1"/>
  <c r="S525" i="18" s="1"/>
  <c r="S526" i="18" a="1"/>
  <c r="S526" i="18" s="1"/>
  <c r="S527" i="18" a="1"/>
  <c r="S527" i="18" s="1"/>
  <c r="S528" i="18" a="1"/>
  <c r="S528" i="18" s="1"/>
  <c r="S529" i="18" a="1"/>
  <c r="S529" i="18" s="1"/>
  <c r="S530" i="18" a="1"/>
  <c r="S530" i="18" s="1"/>
  <c r="S531" i="18" a="1"/>
  <c r="S531" i="18" s="1"/>
  <c r="S532" i="18" a="1"/>
  <c r="S532" i="18" s="1"/>
  <c r="S533" i="18" a="1"/>
  <c r="S533" i="18" s="1"/>
  <c r="S534" i="18" a="1"/>
  <c r="S534" i="18" s="1"/>
  <c r="S535" i="18" a="1"/>
  <c r="S535" i="18" s="1"/>
  <c r="S536" i="18" a="1"/>
  <c r="S536" i="18"/>
  <c r="S537" i="18" a="1"/>
  <c r="S537" i="18" s="1"/>
  <c r="S538" i="18" a="1"/>
  <c r="S538" i="18" s="1"/>
  <c r="S539" i="18" a="1"/>
  <c r="S539" i="18" s="1"/>
  <c r="S540" i="18" a="1"/>
  <c r="S540" i="18" s="1"/>
  <c r="S541" i="18" a="1"/>
  <c r="S541" i="18" s="1"/>
  <c r="S542" i="18" a="1"/>
  <c r="S542" i="18" s="1"/>
  <c r="S543" i="18" a="1"/>
  <c r="S543" i="18" s="1"/>
  <c r="S544" i="18" a="1"/>
  <c r="S544" i="18" s="1"/>
  <c r="S545" i="18" a="1"/>
  <c r="S545" i="18"/>
  <c r="S546" i="18" a="1"/>
  <c r="S546" i="18" s="1"/>
  <c r="S547" i="18" a="1"/>
  <c r="S547" i="18" s="1"/>
  <c r="S548" i="18" a="1"/>
  <c r="S548" i="18" s="1"/>
  <c r="S549" i="18" a="1"/>
  <c r="S549" i="18" s="1"/>
  <c r="S550" i="18" a="1"/>
  <c r="S550" i="18"/>
  <c r="S551" i="18" a="1"/>
  <c r="S551" i="18" s="1"/>
  <c r="S552" i="18" a="1"/>
  <c r="S552" i="18"/>
  <c r="S553" i="18" a="1"/>
  <c r="S553" i="18" s="1"/>
  <c r="S554" i="18" a="1"/>
  <c r="S554" i="18" s="1"/>
  <c r="S555" i="18" a="1"/>
  <c r="S555" i="18" s="1"/>
  <c r="S556" i="18" a="1"/>
  <c r="S556" i="18" s="1"/>
  <c r="S557" i="18" a="1"/>
  <c r="S557" i="18" s="1"/>
  <c r="S558" i="18" a="1"/>
  <c r="S558" i="18" s="1"/>
  <c r="S559" i="18" a="1"/>
  <c r="S559" i="18" s="1"/>
  <c r="S560" i="18" a="1"/>
  <c r="S560" i="18" s="1"/>
  <c r="S561" i="18" a="1"/>
  <c r="S561" i="18" s="1"/>
  <c r="S562" i="18" a="1"/>
  <c r="S562" i="18" s="1"/>
  <c r="S563" i="18" a="1"/>
  <c r="S563" i="18" s="1"/>
  <c r="S564" i="18" a="1"/>
  <c r="S564" i="18" s="1"/>
  <c r="S565" i="18" a="1"/>
  <c r="S565" i="18" s="1"/>
  <c r="S566" i="18" a="1"/>
  <c r="S566" i="18" s="1"/>
  <c r="S567" i="18" a="1"/>
  <c r="S567" i="18" s="1"/>
  <c r="S568" i="18" a="1"/>
  <c r="S568" i="18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 s="1"/>
  <c r="S574" i="18" a="1"/>
  <c r="S574" i="18" s="1"/>
  <c r="S575" i="18" a="1"/>
  <c r="S575" i="18" s="1"/>
  <c r="S576" i="18" a="1"/>
  <c r="S576" i="18" s="1"/>
  <c r="S577" i="18" a="1"/>
  <c r="S577" i="18"/>
  <c r="S578" i="18" a="1"/>
  <c r="S578" i="18" s="1"/>
  <c r="S579" i="18" a="1"/>
  <c r="S579" i="18" s="1"/>
  <c r="S580" i="18" a="1"/>
  <c r="S580" i="18" s="1"/>
  <c r="S581" i="18" a="1"/>
  <c r="S581" i="18" s="1"/>
  <c r="S582" i="18" a="1"/>
  <c r="S582" i="18"/>
  <c r="S583" i="18" a="1"/>
  <c r="S583" i="18" s="1"/>
  <c r="S584" i="18" a="1"/>
  <c r="S584" i="18"/>
  <c r="S585" i="18" a="1"/>
  <c r="S585" i="18" s="1"/>
  <c r="S586" i="18" a="1"/>
  <c r="S586" i="18"/>
  <c r="S587" i="18" a="1"/>
  <c r="S587" i="18" s="1"/>
  <c r="S588" i="18" a="1"/>
  <c r="S588" i="18" s="1"/>
  <c r="S589" i="18" a="1"/>
  <c r="S589" i="18" s="1"/>
  <c r="S590" i="18" a="1"/>
  <c r="S590" i="18" s="1"/>
  <c r="S591" i="18" a="1"/>
  <c r="S591" i="18" s="1"/>
  <c r="S592" i="18" a="1"/>
  <c r="S592" i="18" s="1"/>
  <c r="S593" i="18" a="1"/>
  <c r="S593" i="18"/>
  <c r="S594" i="18" a="1"/>
  <c r="S594" i="18" s="1"/>
  <c r="S595" i="18" a="1"/>
  <c r="S595" i="18" s="1"/>
  <c r="S596" i="18" a="1"/>
  <c r="S596" i="18"/>
  <c r="S597" i="18" a="1"/>
  <c r="S597" i="18" s="1"/>
  <c r="S598" i="18" a="1"/>
  <c r="S598" i="18" s="1"/>
  <c r="S599" i="18" a="1"/>
  <c r="S599" i="18" s="1"/>
  <c r="S600" i="18" a="1"/>
  <c r="S600" i="18" s="1"/>
  <c r="S601" i="18" a="1"/>
  <c r="S601" i="18" s="1"/>
  <c r="S602" i="18" a="1"/>
  <c r="S602" i="18"/>
  <c r="S603" i="18" a="1"/>
  <c r="S603" i="18" s="1"/>
  <c r="S604" i="18" a="1"/>
  <c r="S604" i="18" s="1"/>
  <c r="S605" i="18" a="1"/>
  <c r="S605" i="18"/>
  <c r="S606" i="18" a="1"/>
  <c r="S606" i="18" s="1"/>
  <c r="S607" i="18" a="1"/>
  <c r="S607" i="18" s="1"/>
  <c r="S608" i="18" a="1"/>
  <c r="S608" i="18" s="1"/>
  <c r="S609" i="18" a="1"/>
  <c r="S609" i="18"/>
  <c r="S610" i="18" a="1"/>
  <c r="S610" i="18" s="1"/>
  <c r="S611" i="18" a="1"/>
  <c r="S611" i="18" s="1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/>
  <c r="S617" i="18" a="1"/>
  <c r="S617" i="18" s="1"/>
  <c r="S618" i="18" a="1"/>
  <c r="S618" i="18" s="1"/>
  <c r="S619" i="18" a="1"/>
  <c r="S619" i="18" s="1"/>
  <c r="S620" i="18" a="1"/>
  <c r="S620" i="18"/>
  <c r="S621" i="18" a="1"/>
  <c r="S621" i="18" s="1"/>
  <c r="S622" i="18" a="1"/>
  <c r="S622" i="18" s="1"/>
  <c r="S623" i="18" a="1"/>
  <c r="S623" i="18" s="1"/>
  <c r="S624" i="18" a="1"/>
  <c r="S624" i="18" s="1"/>
  <c r="S625" i="18" a="1"/>
  <c r="S625" i="18"/>
  <c r="S626" i="18" a="1"/>
  <c r="S626" i="18" s="1"/>
  <c r="S627" i="18" a="1"/>
  <c r="S627" i="18" s="1"/>
  <c r="S628" i="18" a="1"/>
  <c r="S628" i="18" s="1"/>
  <c r="S629" i="18" a="1"/>
  <c r="S629" i="18" s="1"/>
  <c r="S630" i="18" a="1"/>
  <c r="S630" i="18" s="1"/>
  <c r="S631" i="18" a="1"/>
  <c r="S631" i="18" s="1"/>
  <c r="S632" i="18" a="1"/>
  <c r="S632" i="18" s="1"/>
  <c r="S633" i="18" a="1"/>
  <c r="S633" i="18" s="1"/>
  <c r="S634" i="18" a="1"/>
  <c r="S634" i="18" s="1"/>
  <c r="S635" i="18" a="1"/>
  <c r="S635" i="18" s="1"/>
  <c r="S636" i="18" a="1"/>
  <c r="S636" i="18"/>
  <c r="S637" i="18" a="1"/>
  <c r="S637" i="18" s="1"/>
  <c r="S638" i="18" a="1"/>
  <c r="S638" i="18" s="1"/>
  <c r="S639" i="18" a="1"/>
  <c r="S639" i="18" s="1"/>
  <c r="S640" i="18" a="1"/>
  <c r="S640" i="18" s="1"/>
  <c r="S641" i="18" a="1"/>
  <c r="S641" i="18" s="1"/>
  <c r="S642" i="18" a="1"/>
  <c r="S642" i="18" s="1"/>
  <c r="S643" i="18" a="1"/>
  <c r="S643" i="18" s="1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 s="1"/>
  <c r="S649" i="18" a="1"/>
  <c r="S649" i="18" s="1"/>
  <c r="S650" i="18" a="1"/>
  <c r="S650" i="18" s="1"/>
  <c r="S651" i="18" a="1"/>
  <c r="S651" i="18" s="1"/>
  <c r="S652" i="18" a="1"/>
  <c r="S652" i="18" s="1"/>
  <c r="S653" i="18" a="1"/>
  <c r="S653" i="18" s="1"/>
  <c r="S654" i="18" a="1"/>
  <c r="S654" i="18" s="1"/>
  <c r="S655" i="18" a="1"/>
  <c r="S655" i="18" s="1"/>
  <c r="S656" i="18" a="1"/>
  <c r="S656" i="18" s="1"/>
  <c r="S657" i="18" a="1"/>
  <c r="S657" i="18" s="1"/>
  <c r="S658" i="18" a="1"/>
  <c r="S658" i="18" s="1"/>
  <c r="S659" i="18" a="1"/>
  <c r="S659" i="18" s="1"/>
  <c r="S660" i="18" a="1"/>
  <c r="S660" i="18" s="1"/>
  <c r="S661" i="18" a="1"/>
  <c r="S661" i="18" s="1"/>
  <c r="S662" i="18" a="1"/>
  <c r="S662" i="18" s="1"/>
  <c r="S663" i="18" a="1"/>
  <c r="S663" i="18" s="1"/>
  <c r="S664" i="18" a="1"/>
  <c r="S664" i="18" s="1"/>
  <c r="S665" i="18" a="1"/>
  <c r="S665" i="18" s="1"/>
  <c r="S666" i="18" a="1"/>
  <c r="S666" i="18" s="1"/>
  <c r="S667" i="18" a="1"/>
  <c r="S667" i="18" s="1"/>
  <c r="S668" i="18" a="1"/>
  <c r="S668" i="18" s="1"/>
  <c r="S669" i="18" a="1"/>
  <c r="S669" i="18" s="1"/>
  <c r="S670" i="18" a="1"/>
  <c r="S670" i="18" s="1"/>
  <c r="S671" i="18" a="1"/>
  <c r="S671" i="18" s="1"/>
  <c r="S672" i="18" a="1"/>
  <c r="S672" i="18" s="1"/>
  <c r="S673" i="18" a="1"/>
  <c r="S673" i="18" s="1"/>
  <c r="S674" i="18" a="1"/>
  <c r="S674" i="18" s="1"/>
  <c r="S675" i="18" a="1"/>
  <c r="S675" i="18" s="1"/>
  <c r="S676" i="18" a="1"/>
  <c r="S676" i="18" s="1"/>
  <c r="S677" i="18" a="1"/>
  <c r="S677" i="18" s="1"/>
  <c r="S678" i="18" a="1"/>
  <c r="S678" i="18" s="1"/>
  <c r="S679" i="18" a="1"/>
  <c r="S679" i="18" s="1"/>
  <c r="S680" i="18" a="1"/>
  <c r="S680" i="18" s="1"/>
  <c r="S681" i="18" a="1"/>
  <c r="S681" i="18" s="1"/>
  <c r="S682" i="18" a="1"/>
  <c r="S682" i="18" s="1"/>
  <c r="S683" i="18" a="1"/>
  <c r="S683" i="18" s="1"/>
  <c r="S684" i="18" a="1"/>
  <c r="S684" i="18" s="1"/>
  <c r="S685" i="18" a="1"/>
  <c r="S685" i="18" s="1"/>
  <c r="S686" i="18" a="1"/>
  <c r="S686" i="18" s="1"/>
  <c r="S687" i="18" a="1"/>
  <c r="S687" i="18" s="1"/>
  <c r="S688" i="18" a="1"/>
  <c r="S688" i="18" s="1"/>
  <c r="S689" i="18" a="1"/>
  <c r="S689" i="18" s="1"/>
  <c r="S690" i="18" a="1"/>
  <c r="S690" i="18" s="1"/>
  <c r="S691" i="18" a="1"/>
  <c r="S691" i="18" s="1"/>
  <c r="S692" i="18" a="1"/>
  <c r="S692" i="18" s="1"/>
  <c r="S693" i="18" a="1"/>
  <c r="S693" i="18" s="1"/>
  <c r="S694" i="18" a="1"/>
  <c r="S694" i="18" s="1"/>
  <c r="S695" i="18" a="1"/>
  <c r="S695" i="18" s="1"/>
  <c r="S696" i="18" a="1"/>
  <c r="S696" i="18" s="1"/>
  <c r="S697" i="18" a="1"/>
  <c r="S697" i="18" s="1"/>
  <c r="S698" i="18" a="1"/>
  <c r="S698" i="18" s="1"/>
  <c r="S699" i="18" a="1"/>
  <c r="S699" i="18" s="1"/>
  <c r="S700" i="18" a="1"/>
  <c r="S700" i="18" s="1"/>
  <c r="S701" i="18" a="1"/>
  <c r="S70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/>
  <c r="T377" i="18" a="1"/>
  <c r="T377" i="18"/>
  <c r="T378" i="18" a="1"/>
  <c r="T378" i="18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/>
  <c r="T394" i="18" a="1"/>
  <c r="T394" i="18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/>
  <c r="T409" i="18" a="1"/>
  <c r="T409" i="18" s="1"/>
  <c r="T410" i="18" a="1"/>
  <c r="T410" i="18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/>
  <c r="T425" i="18" a="1"/>
  <c r="T425" i="18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/>
  <c r="T441" i="18" a="1"/>
  <c r="T441" i="18"/>
  <c r="T442" i="18" a="1"/>
  <c r="T442" i="18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/>
  <c r="T458" i="18" a="1"/>
  <c r="T458" i="18"/>
  <c r="T459" i="18" a="1"/>
  <c r="T459" i="18" s="1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 s="1"/>
  <c r="T470" i="18" a="1"/>
  <c r="T470" i="18" s="1"/>
  <c r="T471" i="18" a="1"/>
  <c r="T471" i="18" s="1"/>
  <c r="T472" i="18" a="1"/>
  <c r="T472" i="18"/>
  <c r="T473" i="18" a="1"/>
  <c r="T473" i="18" s="1"/>
  <c r="T474" i="18" a="1"/>
  <c r="T474" i="18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 s="1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 s="1"/>
  <c r="T488" i="18" a="1"/>
  <c r="T488" i="18"/>
  <c r="T489" i="18" a="1"/>
  <c r="T489" i="18"/>
  <c r="T490" i="18" a="1"/>
  <c r="T490" i="18" s="1"/>
  <c r="T491" i="18" a="1"/>
  <c r="T491" i="18" s="1"/>
  <c r="T492" i="18" a="1"/>
  <c r="T492" i="18" s="1"/>
  <c r="T493" i="18" a="1"/>
  <c r="T493" i="18" s="1"/>
  <c r="T494" i="18" a="1"/>
  <c r="T494" i="18" s="1"/>
  <c r="T495" i="18" a="1"/>
  <c r="T495" i="18" s="1"/>
  <c r="T496" i="18" a="1"/>
  <c r="T496" i="18" s="1"/>
  <c r="T497" i="18" a="1"/>
  <c r="T497" i="18" s="1"/>
  <c r="T498" i="18" a="1"/>
  <c r="T498" i="18" s="1"/>
  <c r="T499" i="18" a="1"/>
  <c r="T499" i="18" s="1"/>
  <c r="T500" i="18" a="1"/>
  <c r="T500" i="18" s="1"/>
  <c r="T501" i="18" a="1"/>
  <c r="T501" i="18" s="1"/>
  <c r="T502" i="18" a="1"/>
  <c r="T502" i="18" s="1"/>
  <c r="T503" i="18" a="1"/>
  <c r="T503" i="18" s="1"/>
  <c r="T504" i="18" a="1"/>
  <c r="T504" i="18"/>
  <c r="T505" i="18" a="1"/>
  <c r="T505" i="18"/>
  <c r="T506" i="18" a="1"/>
  <c r="T506" i="18"/>
  <c r="T507" i="18" a="1"/>
  <c r="T507" i="18" s="1"/>
  <c r="T508" i="18" a="1"/>
  <c r="T508" i="18" s="1"/>
  <c r="T509" i="18" a="1"/>
  <c r="T509" i="18" s="1"/>
  <c r="T510" i="18" a="1"/>
  <c r="T510" i="18" s="1"/>
  <c r="T511" i="18" a="1"/>
  <c r="T511" i="18" s="1"/>
  <c r="T512" i="18" a="1"/>
  <c r="T512" i="18" s="1"/>
  <c r="T513" i="18" a="1"/>
  <c r="T513" i="18" s="1"/>
  <c r="T514" i="18" a="1"/>
  <c r="T514" i="18" s="1"/>
  <c r="T515" i="18" a="1"/>
  <c r="T515" i="18" s="1"/>
  <c r="T516" i="18" a="1"/>
  <c r="T516" i="18" s="1"/>
  <c r="T517" i="18" a="1"/>
  <c r="T517" i="18" s="1"/>
  <c r="T518" i="18" a="1"/>
  <c r="T518" i="18" s="1"/>
  <c r="T519" i="18" a="1"/>
  <c r="T519" i="18" s="1"/>
  <c r="T520" i="18" a="1"/>
  <c r="T520" i="18" s="1"/>
  <c r="T521" i="18" a="1"/>
  <c r="T521" i="18"/>
  <c r="T522" i="18" a="1"/>
  <c r="T522" i="18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 s="1"/>
  <c r="T528" i="18" a="1"/>
  <c r="T528" i="18" s="1"/>
  <c r="T529" i="18" a="1"/>
  <c r="T529" i="18" s="1"/>
  <c r="T530" i="18" a="1"/>
  <c r="T530" i="18" s="1"/>
  <c r="T531" i="18" a="1"/>
  <c r="T531" i="18" s="1"/>
  <c r="T532" i="18" a="1"/>
  <c r="T532" i="18" s="1"/>
  <c r="T533" i="18" a="1"/>
  <c r="T533" i="18" s="1"/>
  <c r="T534" i="18" a="1"/>
  <c r="T534" i="18" s="1"/>
  <c r="T535" i="18" a="1"/>
  <c r="T535" i="18" s="1"/>
  <c r="T536" i="18" a="1"/>
  <c r="T536" i="18"/>
  <c r="T537" i="18" a="1"/>
  <c r="T537" i="18" s="1"/>
  <c r="T538" i="18" a="1"/>
  <c r="T538" i="18"/>
  <c r="T539" i="18" a="1"/>
  <c r="T539" i="18" s="1"/>
  <c r="T540" i="18" a="1"/>
  <c r="T540" i="18" s="1"/>
  <c r="T541" i="18" a="1"/>
  <c r="T541" i="18" s="1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/>
  <c r="T553" i="18" a="1"/>
  <c r="T553" i="18"/>
  <c r="T554" i="18" a="1"/>
  <c r="T554" i="18" s="1"/>
  <c r="T555" i="18" a="1"/>
  <c r="T555" i="18" s="1"/>
  <c r="T556" i="18" a="1"/>
  <c r="T556" i="18" s="1"/>
  <c r="T557" i="18" a="1"/>
  <c r="T557" i="18" s="1"/>
  <c r="T558" i="18" a="1"/>
  <c r="T558" i="18" s="1"/>
  <c r="T559" i="18" a="1"/>
  <c r="T559" i="18" s="1"/>
  <c r="T560" i="18" a="1"/>
  <c r="T560" i="18" s="1"/>
  <c r="T561" i="18" a="1"/>
  <c r="T561" i="18" s="1"/>
  <c r="T562" i="18" a="1"/>
  <c r="T562" i="18" s="1"/>
  <c r="T563" i="18" a="1"/>
  <c r="T563" i="18" s="1"/>
  <c r="T564" i="18" a="1"/>
  <c r="T564" i="18" s="1"/>
  <c r="T565" i="18" a="1"/>
  <c r="T565" i="18" s="1"/>
  <c r="T566" i="18" a="1"/>
  <c r="T566" i="18" s="1"/>
  <c r="T567" i="18" a="1"/>
  <c r="T567" i="18" s="1"/>
  <c r="T568" i="18" a="1"/>
  <c r="T568" i="18"/>
  <c r="T569" i="18" a="1"/>
  <c r="T569" i="18"/>
  <c r="T570" i="18" a="1"/>
  <c r="T570" i="18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 s="1"/>
  <c r="T576" i="18" a="1"/>
  <c r="T576" i="18" s="1"/>
  <c r="T577" i="18" a="1"/>
  <c r="T577" i="18" s="1"/>
  <c r="T578" i="18" a="1"/>
  <c r="T578" i="18" s="1"/>
  <c r="T579" i="18" a="1"/>
  <c r="T579" i="18" s="1"/>
  <c r="T580" i="18" a="1"/>
  <c r="T580" i="18" s="1"/>
  <c r="T581" i="18" a="1"/>
  <c r="T581" i="18" s="1"/>
  <c r="T582" i="18" a="1"/>
  <c r="T582" i="18" s="1"/>
  <c r="T583" i="18" a="1"/>
  <c r="T583" i="18" s="1"/>
  <c r="T584" i="18" a="1"/>
  <c r="T584" i="18" s="1"/>
  <c r="T585" i="18" a="1"/>
  <c r="T585" i="18"/>
  <c r="T586" i="18" a="1"/>
  <c r="T586" i="18"/>
  <c r="T587" i="18" a="1"/>
  <c r="T587" i="18" s="1"/>
  <c r="T588" i="18" a="1"/>
  <c r="T588" i="18" s="1"/>
  <c r="T589" i="18" a="1"/>
  <c r="T589" i="18" s="1"/>
  <c r="T590" i="18" a="1"/>
  <c r="T590" i="18" s="1"/>
  <c r="T591" i="18" a="1"/>
  <c r="T591" i="18" s="1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/>
  <c r="T601" i="18" a="1"/>
  <c r="T601" i="18" s="1"/>
  <c r="T602" i="18" a="1"/>
  <c r="T602" i="18"/>
  <c r="T603" i="18" a="1"/>
  <c r="T603" i="18" s="1"/>
  <c r="T604" i="18" a="1"/>
  <c r="T604" i="18" s="1"/>
  <c r="T605" i="18" a="1"/>
  <c r="T605" i="18" s="1"/>
  <c r="T606" i="18" a="1"/>
  <c r="T606" i="18" s="1"/>
  <c r="T607" i="18" a="1"/>
  <c r="T607" i="18" s="1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 s="1"/>
  <c r="T615" i="18" a="1"/>
  <c r="T615" i="18" s="1"/>
  <c r="T616" i="18" a="1"/>
  <c r="T616" i="18"/>
  <c r="T617" i="18" a="1"/>
  <c r="T617" i="18"/>
  <c r="T618" i="18" a="1"/>
  <c r="T618" i="18" s="1"/>
  <c r="T619" i="18" a="1"/>
  <c r="T619" i="18" s="1"/>
  <c r="T620" i="18" a="1"/>
  <c r="T620" i="18" s="1"/>
  <c r="T621" i="18" a="1"/>
  <c r="T621" i="18" s="1"/>
  <c r="T622" i="18" a="1"/>
  <c r="T622" i="18" s="1"/>
  <c r="T623" i="18" a="1"/>
  <c r="T623" i="18" s="1"/>
  <c r="T624" i="18" a="1"/>
  <c r="T624" i="18" s="1"/>
  <c r="T625" i="18" a="1"/>
  <c r="T625" i="18"/>
  <c r="T626" i="18" a="1"/>
  <c r="T626" i="18" s="1"/>
  <c r="T627" i="18" a="1"/>
  <c r="T627" i="18" s="1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/>
  <c r="T633" i="18" a="1"/>
  <c r="T633" i="18"/>
  <c r="T634" i="18" a="1"/>
  <c r="T634" i="18"/>
  <c r="T635" i="18" a="1"/>
  <c r="T635" i="18" s="1"/>
  <c r="T636" i="18" a="1"/>
  <c r="T636" i="18" s="1"/>
  <c r="T637" i="18" a="1"/>
  <c r="T637" i="18" s="1"/>
  <c r="T638" i="18" a="1"/>
  <c r="T638" i="18" s="1"/>
  <c r="T639" i="18" a="1"/>
  <c r="T639" i="18" s="1"/>
  <c r="T640" i="18" a="1"/>
  <c r="T640" i="18" s="1"/>
  <c r="T641" i="18" a="1"/>
  <c r="T641" i="18" s="1"/>
  <c r="T642" i="18" a="1"/>
  <c r="T642" i="18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 s="1"/>
  <c r="T648" i="18" a="1"/>
  <c r="T648" i="18"/>
  <c r="T649" i="18" a="1"/>
  <c r="T649" i="18"/>
  <c r="T650" i="18" a="1"/>
  <c r="T650" i="18" s="1"/>
  <c r="T651" i="18" a="1"/>
  <c r="T651" i="18" s="1"/>
  <c r="T652" i="18" a="1"/>
  <c r="T652" i="18" s="1"/>
  <c r="T653" i="18" a="1"/>
  <c r="T653" i="18" s="1"/>
  <c r="T654" i="18" a="1"/>
  <c r="T654" i="18" s="1"/>
  <c r="T655" i="18" a="1"/>
  <c r="T655" i="18" s="1"/>
  <c r="T656" i="18" a="1"/>
  <c r="T656" i="18"/>
  <c r="T657" i="18" a="1"/>
  <c r="T657" i="18" s="1"/>
  <c r="T658" i="18" a="1"/>
  <c r="T658" i="18"/>
  <c r="T659" i="18" a="1"/>
  <c r="T659" i="18" s="1"/>
  <c r="T660" i="18" a="1"/>
  <c r="T660" i="18" s="1"/>
  <c r="T661" i="18" a="1"/>
  <c r="T661" i="18" s="1"/>
  <c r="T662" i="18" a="1"/>
  <c r="T662" i="18" s="1"/>
  <c r="T663" i="18" a="1"/>
  <c r="T663" i="18" s="1"/>
  <c r="T664" i="18" a="1"/>
  <c r="T664" i="18"/>
  <c r="T665" i="18" a="1"/>
  <c r="T665" i="18" s="1"/>
  <c r="T666" i="18" a="1"/>
  <c r="T666" i="18" s="1"/>
  <c r="T667" i="18" a="1"/>
  <c r="T667" i="18" s="1"/>
  <c r="T668" i="18" a="1"/>
  <c r="T668" i="18" s="1"/>
  <c r="T669" i="18" a="1"/>
  <c r="T669" i="18" s="1"/>
  <c r="T670" i="18" a="1"/>
  <c r="T670" i="18" s="1"/>
  <c r="T671" i="18" a="1"/>
  <c r="T671" i="18" s="1"/>
  <c r="T672" i="18" a="1"/>
  <c r="T672" i="18"/>
  <c r="T673" i="18" a="1"/>
  <c r="T673" i="18"/>
  <c r="T674" i="18" a="1"/>
  <c r="T674" i="18" s="1"/>
  <c r="T675" i="18" a="1"/>
  <c r="T675" i="18" s="1"/>
  <c r="T676" i="18" a="1"/>
  <c r="T676" i="18" s="1"/>
  <c r="T677" i="18" a="1"/>
  <c r="T677" i="18" s="1"/>
  <c r="T678" i="18" a="1"/>
  <c r="T678" i="18" s="1"/>
  <c r="T679" i="18" a="1"/>
  <c r="T679" i="18" s="1"/>
  <c r="T680" i="18" a="1"/>
  <c r="T680" i="18"/>
  <c r="T681" i="18" a="1"/>
  <c r="T681" i="18" s="1"/>
  <c r="T682" i="18" a="1"/>
  <c r="T682" i="18"/>
  <c r="T683" i="18" a="1"/>
  <c r="T683" i="18" s="1"/>
  <c r="T684" i="18" a="1"/>
  <c r="T684" i="18" s="1"/>
  <c r="T685" i="18" a="1"/>
  <c r="T685" i="18" s="1"/>
  <c r="T686" i="18" a="1"/>
  <c r="T686" i="18" s="1"/>
  <c r="T687" i="18" a="1"/>
  <c r="T687" i="18" s="1"/>
  <c r="T688" i="18" a="1"/>
  <c r="T688" i="18" s="1"/>
  <c r="T689" i="18" a="1"/>
  <c r="T689" i="18" s="1"/>
  <c r="T690" i="18" a="1"/>
  <c r="T690" i="18" s="1"/>
  <c r="T691" i="18" a="1"/>
  <c r="T691" i="18" s="1"/>
  <c r="T692" i="18" a="1"/>
  <c r="T692" i="18" s="1"/>
  <c r="T693" i="18" a="1"/>
  <c r="T693" i="18" s="1"/>
  <c r="T694" i="18" a="1"/>
  <c r="T694" i="18" s="1"/>
  <c r="T695" i="18" a="1"/>
  <c r="T695" i="18" s="1"/>
  <c r="T696" i="18" a="1"/>
  <c r="T696" i="18"/>
  <c r="T697" i="18" a="1"/>
  <c r="T697" i="18"/>
  <c r="T698" i="18" a="1"/>
  <c r="T698" i="18" s="1"/>
  <c r="T699" i="18" a="1"/>
  <c r="T699" i="18" s="1"/>
  <c r="T700" i="18" a="1"/>
  <c r="T700" i="18" s="1"/>
  <c r="T701" i="18" a="1"/>
  <c r="T701" i="18" s="1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2" i="18"/>
  <c r="U463" i="18"/>
  <c r="U464" i="18"/>
  <c r="U465" i="18"/>
  <c r="U466" i="18"/>
  <c r="U467" i="18"/>
  <c r="U468" i="18"/>
  <c r="U469" i="18"/>
  <c r="U470" i="18"/>
  <c r="U471" i="18"/>
  <c r="U472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1" i="18"/>
  <c r="U562" i="18"/>
  <c r="U563" i="18"/>
  <c r="U564" i="18"/>
  <c r="U565" i="18"/>
  <c r="U566" i="18"/>
  <c r="U567" i="18"/>
  <c r="U568" i="18"/>
  <c r="U569" i="18"/>
  <c r="U570" i="18"/>
  <c r="U571" i="18"/>
  <c r="U572" i="18"/>
  <c r="U573" i="18"/>
  <c r="U574" i="18"/>
  <c r="U575" i="18"/>
  <c r="U576" i="18"/>
  <c r="U577" i="18"/>
  <c r="U578" i="18"/>
  <c r="U579" i="18"/>
  <c r="U580" i="18"/>
  <c r="U581" i="18"/>
  <c r="U582" i="18"/>
  <c r="U583" i="18"/>
  <c r="U584" i="18"/>
  <c r="U585" i="18"/>
  <c r="U586" i="18"/>
  <c r="U587" i="18"/>
  <c r="U588" i="18"/>
  <c r="U589" i="18"/>
  <c r="U590" i="18"/>
  <c r="U591" i="18"/>
  <c r="U592" i="18"/>
  <c r="U593" i="18"/>
  <c r="U594" i="18"/>
  <c r="U595" i="18"/>
  <c r="U596" i="18"/>
  <c r="U597" i="18"/>
  <c r="U598" i="18"/>
  <c r="U599" i="18"/>
  <c r="U600" i="18"/>
  <c r="U601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4" i="18"/>
  <c r="U615" i="18"/>
  <c r="U616" i="18"/>
  <c r="U617" i="18"/>
  <c r="U618" i="18"/>
  <c r="U619" i="18"/>
  <c r="U620" i="18"/>
  <c r="U621" i="18"/>
  <c r="U622" i="18"/>
  <c r="U623" i="18"/>
  <c r="U624" i="18"/>
  <c r="U625" i="18"/>
  <c r="U626" i="18"/>
  <c r="U627" i="18"/>
  <c r="U628" i="18"/>
  <c r="U629" i="18"/>
  <c r="U630" i="18"/>
  <c r="U631" i="18"/>
  <c r="U632" i="18"/>
  <c r="U633" i="18"/>
  <c r="U634" i="18"/>
  <c r="U635" i="18"/>
  <c r="U636" i="18"/>
  <c r="U637" i="18"/>
  <c r="U638" i="18"/>
  <c r="U639" i="18"/>
  <c r="U640" i="18"/>
  <c r="U641" i="18"/>
  <c r="U642" i="18"/>
  <c r="U643" i="18"/>
  <c r="U644" i="18"/>
  <c r="U645" i="18"/>
  <c r="U646" i="18"/>
  <c r="U647" i="18"/>
  <c r="U648" i="18"/>
  <c r="U650" i="18"/>
  <c r="U651" i="18"/>
  <c r="U652" i="18"/>
  <c r="U653" i="18"/>
  <c r="U654" i="18"/>
  <c r="U655" i="18"/>
  <c r="U656" i="18"/>
  <c r="U658" i="18"/>
  <c r="U659" i="18"/>
  <c r="U660" i="18"/>
  <c r="U661" i="18"/>
  <c r="U662" i="18"/>
  <c r="U663" i="18"/>
  <c r="U664" i="18"/>
  <c r="U665" i="18"/>
  <c r="U666" i="18"/>
  <c r="U667" i="18"/>
  <c r="U668" i="18"/>
  <c r="U669" i="18"/>
  <c r="U670" i="18"/>
  <c r="U671" i="18"/>
  <c r="U672" i="18"/>
  <c r="U674" i="18"/>
  <c r="U675" i="18"/>
  <c r="U676" i="18"/>
  <c r="U677" i="18"/>
  <c r="U678" i="18"/>
  <c r="U679" i="18"/>
  <c r="U680" i="18"/>
  <c r="U681" i="18"/>
  <c r="U682" i="18"/>
  <c r="U683" i="18"/>
  <c r="U684" i="18"/>
  <c r="U686" i="18"/>
  <c r="U687" i="18"/>
  <c r="U688" i="18"/>
  <c r="U689" i="18"/>
  <c r="U690" i="18"/>
  <c r="U691" i="18"/>
  <c r="U692" i="18"/>
  <c r="U693" i="18"/>
  <c r="U695" i="18"/>
  <c r="U696" i="18"/>
  <c r="U698" i="18"/>
  <c r="U699" i="18"/>
  <c r="U700" i="18"/>
  <c r="U701" i="18"/>
  <c r="L2" i="17"/>
  <c r="L3" i="17"/>
  <c r="L4" i="17"/>
  <c r="L5" i="17"/>
  <c r="L6" i="17"/>
  <c r="L7" i="17"/>
  <c r="L302" i="17"/>
  <c r="L303" i="17"/>
  <c r="L402" i="17"/>
  <c r="L403" i="17"/>
  <c r="L404" i="17"/>
  <c r="L405" i="17"/>
  <c r="L406" i="17"/>
  <c r="L407" i="17"/>
  <c r="L702" i="17"/>
  <c r="L703" i="17"/>
  <c r="L802" i="17"/>
  <c r="L803" i="17"/>
  <c r="L804" i="17"/>
  <c r="L805" i="17"/>
  <c r="L806" i="17"/>
  <c r="L807" i="17"/>
  <c r="L808" i="17"/>
  <c r="L809" i="17"/>
  <c r="L810" i="17"/>
  <c r="L811" i="17"/>
  <c r="L812" i="17"/>
  <c r="L813" i="17"/>
  <c r="L1402" i="17"/>
  <c r="L1403" i="17"/>
  <c r="L1404" i="17"/>
  <c r="L1405" i="17"/>
  <c r="L1406" i="17"/>
  <c r="L1407" i="17"/>
  <c r="L1702" i="17"/>
  <c r="L1703" i="17"/>
  <c r="L1802" i="17"/>
  <c r="L1803" i="17"/>
  <c r="L1804" i="17"/>
  <c r="L1805" i="17"/>
  <c r="L1806" i="17"/>
  <c r="L1807" i="17"/>
  <c r="L2102" i="17"/>
  <c r="L2103" i="17"/>
  <c r="L8" i="17"/>
  <c r="L9" i="17"/>
  <c r="L10" i="17"/>
  <c r="L11" i="17"/>
  <c r="L12" i="17"/>
  <c r="L13" i="17"/>
  <c r="L304" i="17"/>
  <c r="L305" i="17"/>
  <c r="L408" i="17"/>
  <c r="L409" i="17"/>
  <c r="L410" i="17"/>
  <c r="L411" i="17"/>
  <c r="L412" i="17"/>
  <c r="L413" i="17"/>
  <c r="L704" i="17"/>
  <c r="L705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L1408" i="17"/>
  <c r="L1409" i="17"/>
  <c r="L1410" i="17"/>
  <c r="L1411" i="17"/>
  <c r="L1412" i="17"/>
  <c r="L1413" i="17"/>
  <c r="L1704" i="17"/>
  <c r="L1705" i="17"/>
  <c r="L1808" i="17"/>
  <c r="L1809" i="17"/>
  <c r="L1810" i="17"/>
  <c r="L1811" i="17"/>
  <c r="L1812" i="17"/>
  <c r="L1813" i="17"/>
  <c r="L2104" i="17"/>
  <c r="L2105" i="17"/>
  <c r="L14" i="17"/>
  <c r="L15" i="17"/>
  <c r="L16" i="17"/>
  <c r="L17" i="17"/>
  <c r="L18" i="17"/>
  <c r="L19" i="17"/>
  <c r="L306" i="17"/>
  <c r="L307" i="17"/>
  <c r="L414" i="17"/>
  <c r="L415" i="17"/>
  <c r="L416" i="17"/>
  <c r="L417" i="17"/>
  <c r="L418" i="17"/>
  <c r="L419" i="17"/>
  <c r="L706" i="17"/>
  <c r="L707" i="17"/>
  <c r="L826" i="17"/>
  <c r="L827" i="17"/>
  <c r="L828" i="17"/>
  <c r="L829" i="17"/>
  <c r="L830" i="17"/>
  <c r="L831" i="17"/>
  <c r="L832" i="17"/>
  <c r="L833" i="17"/>
  <c r="L834" i="17"/>
  <c r="L835" i="17"/>
  <c r="L836" i="17"/>
  <c r="L837" i="17"/>
  <c r="L1414" i="17"/>
  <c r="L1415" i="17"/>
  <c r="L1416" i="17"/>
  <c r="L1417" i="17"/>
  <c r="L1418" i="17"/>
  <c r="L1419" i="17"/>
  <c r="L1706" i="17"/>
  <c r="L1707" i="17"/>
  <c r="L1814" i="17"/>
  <c r="L1815" i="17"/>
  <c r="L1816" i="17"/>
  <c r="L1817" i="17"/>
  <c r="L1818" i="17"/>
  <c r="L1819" i="17"/>
  <c r="L2106" i="17"/>
  <c r="L2107" i="17"/>
  <c r="L20" i="17"/>
  <c r="L21" i="17"/>
  <c r="L22" i="17"/>
  <c r="L23" i="17"/>
  <c r="L24" i="17"/>
  <c r="L25" i="17"/>
  <c r="L308" i="17"/>
  <c r="L309" i="17"/>
  <c r="L420" i="17"/>
  <c r="L421" i="17"/>
  <c r="L422" i="17"/>
  <c r="L423" i="17"/>
  <c r="L424" i="17"/>
  <c r="L425" i="17"/>
  <c r="L708" i="17"/>
  <c r="L709" i="17"/>
  <c r="L838" i="17"/>
  <c r="L839" i="17"/>
  <c r="L840" i="17"/>
  <c r="L841" i="17"/>
  <c r="L842" i="17"/>
  <c r="L843" i="17"/>
  <c r="L844" i="17"/>
  <c r="L845" i="17"/>
  <c r="L846" i="17"/>
  <c r="L847" i="17"/>
  <c r="L848" i="17"/>
  <c r="L849" i="17"/>
  <c r="L1420" i="17"/>
  <c r="L1421" i="17"/>
  <c r="L1422" i="17"/>
  <c r="L1423" i="17"/>
  <c r="L1424" i="17"/>
  <c r="L1425" i="17"/>
  <c r="L1708" i="17"/>
  <c r="L1709" i="17"/>
  <c r="L1820" i="17"/>
  <c r="L1821" i="17"/>
  <c r="L1822" i="17"/>
  <c r="L1823" i="17"/>
  <c r="L1824" i="17"/>
  <c r="L1825" i="17"/>
  <c r="L2108" i="17"/>
  <c r="L2109" i="17"/>
  <c r="L26" i="17"/>
  <c r="L27" i="17"/>
  <c r="L28" i="17"/>
  <c r="L29" i="17"/>
  <c r="L30" i="17"/>
  <c r="L31" i="17"/>
  <c r="L310" i="17"/>
  <c r="L311" i="17"/>
  <c r="L426" i="17"/>
  <c r="L427" i="17"/>
  <c r="L428" i="17"/>
  <c r="L429" i="17"/>
  <c r="L430" i="17"/>
  <c r="L431" i="17"/>
  <c r="L710" i="17"/>
  <c r="L711" i="17"/>
  <c r="L850" i="17"/>
  <c r="L851" i="17"/>
  <c r="L852" i="17"/>
  <c r="L853" i="17"/>
  <c r="L854" i="17"/>
  <c r="L855" i="17"/>
  <c r="L856" i="17"/>
  <c r="L857" i="17"/>
  <c r="L858" i="17"/>
  <c r="L859" i="17"/>
  <c r="L860" i="17"/>
  <c r="L861" i="17"/>
  <c r="L1426" i="17"/>
  <c r="L1427" i="17"/>
  <c r="L1428" i="17"/>
  <c r="L1429" i="17"/>
  <c r="L1430" i="17"/>
  <c r="L1431" i="17"/>
  <c r="L1710" i="17"/>
  <c r="L1711" i="17"/>
  <c r="L1826" i="17"/>
  <c r="L1827" i="17"/>
  <c r="L1828" i="17"/>
  <c r="L1829" i="17"/>
  <c r="L1830" i="17"/>
  <c r="L1831" i="17"/>
  <c r="L2110" i="17"/>
  <c r="L2111" i="17"/>
  <c r="L32" i="17"/>
  <c r="L33" i="17"/>
  <c r="L34" i="17"/>
  <c r="L35" i="17"/>
  <c r="L36" i="17"/>
  <c r="L37" i="17"/>
  <c r="L312" i="17"/>
  <c r="L313" i="17"/>
  <c r="L432" i="17"/>
  <c r="L433" i="17"/>
  <c r="L434" i="17"/>
  <c r="L435" i="17"/>
  <c r="L436" i="17"/>
  <c r="L437" i="17"/>
  <c r="L712" i="17"/>
  <c r="L713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1432" i="17"/>
  <c r="L1433" i="17"/>
  <c r="L1434" i="17"/>
  <c r="L1435" i="17"/>
  <c r="L1436" i="17"/>
  <c r="L1437" i="17"/>
  <c r="L1712" i="17"/>
  <c r="L1713" i="17"/>
  <c r="L1832" i="17"/>
  <c r="L1833" i="17"/>
  <c r="L1834" i="17"/>
  <c r="L1835" i="17"/>
  <c r="L1836" i="17"/>
  <c r="L1837" i="17"/>
  <c r="L2112" i="17"/>
  <c r="L2113" i="17"/>
  <c r="L38" i="17"/>
  <c r="L39" i="17"/>
  <c r="L40" i="17"/>
  <c r="L41" i="17"/>
  <c r="L42" i="17"/>
  <c r="L43" i="17"/>
  <c r="L314" i="17"/>
  <c r="L315" i="17"/>
  <c r="L438" i="17"/>
  <c r="L439" i="17"/>
  <c r="L440" i="17"/>
  <c r="L441" i="17"/>
  <c r="L442" i="17"/>
  <c r="L443" i="17"/>
  <c r="L714" i="17"/>
  <c r="L715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1438" i="17"/>
  <c r="L1439" i="17"/>
  <c r="L1440" i="17"/>
  <c r="L1441" i="17"/>
  <c r="L1442" i="17"/>
  <c r="L1443" i="17"/>
  <c r="L1714" i="17"/>
  <c r="L1715" i="17"/>
  <c r="L1838" i="17"/>
  <c r="L1839" i="17"/>
  <c r="L1840" i="17"/>
  <c r="L1841" i="17"/>
  <c r="L1842" i="17"/>
  <c r="L1843" i="17"/>
  <c r="L2114" i="17"/>
  <c r="L2115" i="17"/>
  <c r="L44" i="17"/>
  <c r="L45" i="17"/>
  <c r="L46" i="17"/>
  <c r="L47" i="17"/>
  <c r="L48" i="17"/>
  <c r="L49" i="17"/>
  <c r="L316" i="17"/>
  <c r="L317" i="17"/>
  <c r="L444" i="17"/>
  <c r="L445" i="17"/>
  <c r="L446" i="17"/>
  <c r="L447" i="17"/>
  <c r="L448" i="17"/>
  <c r="L449" i="17"/>
  <c r="L716" i="17"/>
  <c r="L717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1444" i="17"/>
  <c r="L1445" i="17"/>
  <c r="L1446" i="17"/>
  <c r="L1447" i="17"/>
  <c r="L1448" i="17"/>
  <c r="L1449" i="17"/>
  <c r="L1716" i="17"/>
  <c r="L1717" i="17"/>
  <c r="L1844" i="17"/>
  <c r="L1845" i="17"/>
  <c r="L1846" i="17"/>
  <c r="L1847" i="17"/>
  <c r="L1848" i="17"/>
  <c r="L1849" i="17"/>
  <c r="L2116" i="17"/>
  <c r="L2117" i="17"/>
  <c r="L50" i="17"/>
  <c r="L51" i="17"/>
  <c r="L52" i="17"/>
  <c r="L53" i="17"/>
  <c r="L54" i="17"/>
  <c r="L55" i="17"/>
  <c r="L318" i="17"/>
  <c r="L319" i="17"/>
  <c r="L450" i="17"/>
  <c r="L451" i="17"/>
  <c r="L452" i="17"/>
  <c r="L453" i="17"/>
  <c r="L454" i="17"/>
  <c r="L455" i="17"/>
  <c r="L718" i="17"/>
  <c r="L719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1450" i="17"/>
  <c r="L1451" i="17"/>
  <c r="L1452" i="17"/>
  <c r="L1453" i="17"/>
  <c r="L1454" i="17"/>
  <c r="L1455" i="17"/>
  <c r="L1718" i="17"/>
  <c r="L1719" i="17"/>
  <c r="L1850" i="17"/>
  <c r="L1851" i="17"/>
  <c r="L1852" i="17"/>
  <c r="L1853" i="17"/>
  <c r="L1854" i="17"/>
  <c r="L1855" i="17"/>
  <c r="L2118" i="17"/>
  <c r="L2119" i="17"/>
  <c r="L56" i="17"/>
  <c r="L57" i="17"/>
  <c r="L58" i="17"/>
  <c r="L59" i="17"/>
  <c r="L60" i="17"/>
  <c r="L61" i="17"/>
  <c r="L320" i="17"/>
  <c r="L321" i="17"/>
  <c r="L456" i="17"/>
  <c r="L457" i="17"/>
  <c r="L458" i="17"/>
  <c r="L459" i="17"/>
  <c r="L460" i="17"/>
  <c r="L461" i="17"/>
  <c r="L720" i="17"/>
  <c r="L721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1456" i="17"/>
  <c r="L1457" i="17"/>
  <c r="L1458" i="17"/>
  <c r="L1459" i="17"/>
  <c r="L1460" i="17"/>
  <c r="L1461" i="17"/>
  <c r="L1720" i="17"/>
  <c r="L1721" i="17"/>
  <c r="L1856" i="17"/>
  <c r="L1857" i="17"/>
  <c r="L1858" i="17"/>
  <c r="L1859" i="17"/>
  <c r="L1860" i="17"/>
  <c r="L1861" i="17"/>
  <c r="L2120" i="17"/>
  <c r="L2121" i="17"/>
  <c r="L62" i="17"/>
  <c r="L63" i="17"/>
  <c r="L64" i="17"/>
  <c r="L65" i="17"/>
  <c r="L66" i="17"/>
  <c r="L67" i="17"/>
  <c r="L322" i="17"/>
  <c r="L323" i="17"/>
  <c r="L462" i="17"/>
  <c r="L463" i="17"/>
  <c r="L464" i="17"/>
  <c r="L465" i="17"/>
  <c r="L466" i="17"/>
  <c r="L467" i="17"/>
  <c r="L722" i="17"/>
  <c r="L723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1462" i="17"/>
  <c r="L1463" i="17"/>
  <c r="L1464" i="17"/>
  <c r="L1465" i="17"/>
  <c r="L1466" i="17"/>
  <c r="L1467" i="17"/>
  <c r="L1722" i="17"/>
  <c r="L1723" i="17"/>
  <c r="L1862" i="17"/>
  <c r="L1863" i="17"/>
  <c r="L1864" i="17"/>
  <c r="L1865" i="17"/>
  <c r="L1866" i="17"/>
  <c r="L1867" i="17"/>
  <c r="L2122" i="17"/>
  <c r="L2123" i="17"/>
  <c r="L68" i="17"/>
  <c r="L69" i="17"/>
  <c r="L70" i="17"/>
  <c r="L71" i="17"/>
  <c r="L72" i="17"/>
  <c r="L73" i="17"/>
  <c r="L324" i="17"/>
  <c r="L325" i="17"/>
  <c r="L468" i="17"/>
  <c r="L469" i="17"/>
  <c r="L470" i="17"/>
  <c r="L471" i="17"/>
  <c r="L472" i="17"/>
  <c r="L473" i="17"/>
  <c r="L724" i="17"/>
  <c r="L725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1468" i="17"/>
  <c r="L1469" i="17"/>
  <c r="L1470" i="17"/>
  <c r="L1471" i="17"/>
  <c r="L1472" i="17"/>
  <c r="L1473" i="17"/>
  <c r="L1724" i="17"/>
  <c r="L1725" i="17"/>
  <c r="L1868" i="17"/>
  <c r="L1869" i="17"/>
  <c r="L1870" i="17"/>
  <c r="L1871" i="17"/>
  <c r="L1872" i="17"/>
  <c r="L1873" i="17"/>
  <c r="L2124" i="17"/>
  <c r="L2125" i="17"/>
  <c r="L74" i="17"/>
  <c r="L75" i="17"/>
  <c r="L76" i="17"/>
  <c r="L77" i="17"/>
  <c r="L78" i="17"/>
  <c r="L79" i="17"/>
  <c r="L326" i="17"/>
  <c r="L327" i="17"/>
  <c r="L474" i="17"/>
  <c r="L475" i="17"/>
  <c r="L476" i="17"/>
  <c r="L477" i="17"/>
  <c r="L478" i="17"/>
  <c r="L479" i="17"/>
  <c r="L726" i="17"/>
  <c r="L727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1474" i="17"/>
  <c r="L1475" i="17"/>
  <c r="L1476" i="17"/>
  <c r="L1477" i="17"/>
  <c r="L1478" i="17"/>
  <c r="L1479" i="17"/>
  <c r="L1726" i="17"/>
  <c r="L1727" i="17"/>
  <c r="L1874" i="17"/>
  <c r="L1875" i="17"/>
  <c r="L1876" i="17"/>
  <c r="L1877" i="17"/>
  <c r="L1878" i="17"/>
  <c r="L1879" i="17"/>
  <c r="L2126" i="17"/>
  <c r="L2127" i="17"/>
  <c r="L80" i="17"/>
  <c r="L81" i="17"/>
  <c r="L82" i="17"/>
  <c r="L83" i="17"/>
  <c r="L84" i="17"/>
  <c r="L85" i="17"/>
  <c r="L328" i="17"/>
  <c r="L329" i="17"/>
  <c r="L480" i="17"/>
  <c r="L481" i="17"/>
  <c r="L482" i="17"/>
  <c r="L483" i="17"/>
  <c r="L484" i="17"/>
  <c r="L485" i="17"/>
  <c r="L728" i="17"/>
  <c r="L729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1480" i="17"/>
  <c r="L1481" i="17"/>
  <c r="L1482" i="17"/>
  <c r="L1483" i="17"/>
  <c r="L1484" i="17"/>
  <c r="L1485" i="17"/>
  <c r="L1728" i="17"/>
  <c r="L1729" i="17"/>
  <c r="L1880" i="17"/>
  <c r="L1881" i="17"/>
  <c r="L1882" i="17"/>
  <c r="L1883" i="17"/>
  <c r="L1884" i="17"/>
  <c r="L1885" i="17"/>
  <c r="L2128" i="17"/>
  <c r="L2129" i="17"/>
  <c r="L86" i="17"/>
  <c r="L87" i="17"/>
  <c r="L88" i="17"/>
  <c r="L89" i="17"/>
  <c r="L90" i="17"/>
  <c r="L91" i="17"/>
  <c r="L330" i="17"/>
  <c r="L331" i="17"/>
  <c r="L486" i="17"/>
  <c r="L487" i="17"/>
  <c r="L488" i="17"/>
  <c r="L489" i="17"/>
  <c r="L490" i="17"/>
  <c r="L491" i="17"/>
  <c r="L730" i="17"/>
  <c r="L731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1486" i="17"/>
  <c r="L1487" i="17"/>
  <c r="L1488" i="17"/>
  <c r="L1489" i="17"/>
  <c r="L1490" i="17"/>
  <c r="L1491" i="17"/>
  <c r="L1730" i="17"/>
  <c r="L1731" i="17"/>
  <c r="L1886" i="17"/>
  <c r="L1887" i="17"/>
  <c r="L1888" i="17"/>
  <c r="L1889" i="17"/>
  <c r="L1890" i="17"/>
  <c r="L1891" i="17"/>
  <c r="L2130" i="17"/>
  <c r="L2131" i="17"/>
  <c r="L92" i="17"/>
  <c r="L93" i="17"/>
  <c r="L94" i="17"/>
  <c r="L95" i="17"/>
  <c r="L96" i="17"/>
  <c r="L97" i="17"/>
  <c r="L332" i="17"/>
  <c r="L333" i="17"/>
  <c r="L492" i="17"/>
  <c r="L493" i="17"/>
  <c r="L494" i="17"/>
  <c r="L495" i="17"/>
  <c r="L496" i="17"/>
  <c r="L497" i="17"/>
  <c r="L732" i="17"/>
  <c r="L733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1492" i="17"/>
  <c r="L1493" i="17"/>
  <c r="L1494" i="17"/>
  <c r="L1495" i="17"/>
  <c r="L1496" i="17"/>
  <c r="L1497" i="17"/>
  <c r="L1732" i="17"/>
  <c r="L1733" i="17"/>
  <c r="L1892" i="17"/>
  <c r="L1893" i="17"/>
  <c r="L1894" i="17"/>
  <c r="L1895" i="17"/>
  <c r="L1896" i="17"/>
  <c r="L1897" i="17"/>
  <c r="L2132" i="17"/>
  <c r="L2133" i="17"/>
  <c r="L98" i="17"/>
  <c r="L99" i="17"/>
  <c r="L100" i="17"/>
  <c r="L101" i="17"/>
  <c r="L102" i="17"/>
  <c r="L103" i="17"/>
  <c r="L334" i="17"/>
  <c r="L335" i="17"/>
  <c r="L498" i="17"/>
  <c r="L499" i="17"/>
  <c r="L500" i="17"/>
  <c r="L501" i="17"/>
  <c r="L502" i="17"/>
  <c r="L503" i="17"/>
  <c r="L734" i="17"/>
  <c r="L735" i="17"/>
  <c r="L994" i="17"/>
  <c r="L995" i="17"/>
  <c r="L996" i="17"/>
  <c r="L997" i="17"/>
  <c r="L998" i="17"/>
  <c r="L999" i="17"/>
  <c r="L1000" i="17"/>
  <c r="L1001" i="17"/>
  <c r="L1002" i="17"/>
  <c r="L1003" i="17"/>
  <c r="L1004" i="17"/>
  <c r="L1005" i="17"/>
  <c r="L1498" i="17"/>
  <c r="L1499" i="17"/>
  <c r="L1500" i="17"/>
  <c r="L1501" i="17"/>
  <c r="L1502" i="17"/>
  <c r="L1503" i="17"/>
  <c r="L1734" i="17"/>
  <c r="L1735" i="17"/>
  <c r="L1898" i="17"/>
  <c r="L1899" i="17"/>
  <c r="L1900" i="17"/>
  <c r="L1901" i="17"/>
  <c r="L1902" i="17"/>
  <c r="L1903" i="17"/>
  <c r="L2134" i="17"/>
  <c r="L2135" i="17"/>
  <c r="L104" i="17"/>
  <c r="L105" i="17"/>
  <c r="L106" i="17"/>
  <c r="L107" i="17"/>
  <c r="L108" i="17"/>
  <c r="L109" i="17"/>
  <c r="L336" i="17"/>
  <c r="L337" i="17"/>
  <c r="L504" i="17"/>
  <c r="L505" i="17"/>
  <c r="L506" i="17"/>
  <c r="L507" i="17"/>
  <c r="L508" i="17"/>
  <c r="L509" i="17"/>
  <c r="L736" i="17"/>
  <c r="L737" i="17"/>
  <c r="L1006" i="17"/>
  <c r="L1007" i="17"/>
  <c r="L1008" i="17"/>
  <c r="L1009" i="17"/>
  <c r="L1010" i="17"/>
  <c r="L1011" i="17"/>
  <c r="L1012" i="17"/>
  <c r="L1013" i="17"/>
  <c r="L1014" i="17"/>
  <c r="L1015" i="17"/>
  <c r="L1016" i="17"/>
  <c r="L1017" i="17"/>
  <c r="L1504" i="17"/>
  <c r="L1505" i="17"/>
  <c r="L1506" i="17"/>
  <c r="L1507" i="17"/>
  <c r="L1508" i="17"/>
  <c r="L1509" i="17"/>
  <c r="L1736" i="17"/>
  <c r="L1737" i="17"/>
  <c r="L1904" i="17"/>
  <c r="L1905" i="17"/>
  <c r="L1906" i="17"/>
  <c r="L1907" i="17"/>
  <c r="L1908" i="17"/>
  <c r="L1909" i="17"/>
  <c r="L2136" i="17"/>
  <c r="L2137" i="17"/>
  <c r="L110" i="17"/>
  <c r="L111" i="17"/>
  <c r="L112" i="17"/>
  <c r="L113" i="17"/>
  <c r="L114" i="17"/>
  <c r="L115" i="17"/>
  <c r="L338" i="17"/>
  <c r="L339" i="17"/>
  <c r="L510" i="17"/>
  <c r="L511" i="17"/>
  <c r="L512" i="17"/>
  <c r="L513" i="17"/>
  <c r="L514" i="17"/>
  <c r="L515" i="17"/>
  <c r="L738" i="17"/>
  <c r="L739" i="17"/>
  <c r="L1018" i="17"/>
  <c r="L1019" i="17"/>
  <c r="L1020" i="17"/>
  <c r="L1021" i="17"/>
  <c r="L1022" i="17"/>
  <c r="L1023" i="17"/>
  <c r="L1024" i="17"/>
  <c r="L1025" i="17"/>
  <c r="L1026" i="17"/>
  <c r="L1027" i="17"/>
  <c r="L1028" i="17"/>
  <c r="L1029" i="17"/>
  <c r="L1510" i="17"/>
  <c r="L1511" i="17"/>
  <c r="L1512" i="17"/>
  <c r="L1513" i="17"/>
  <c r="L1514" i="17"/>
  <c r="L1515" i="17"/>
  <c r="L1738" i="17"/>
  <c r="L1739" i="17"/>
  <c r="L1910" i="17"/>
  <c r="L1911" i="17"/>
  <c r="L1912" i="17"/>
  <c r="L1913" i="17"/>
  <c r="L1914" i="17"/>
  <c r="L1915" i="17"/>
  <c r="L2138" i="17"/>
  <c r="L2139" i="17"/>
  <c r="L116" i="17"/>
  <c r="L117" i="17"/>
  <c r="L118" i="17"/>
  <c r="L119" i="17"/>
  <c r="L120" i="17"/>
  <c r="L121" i="17"/>
  <c r="L340" i="17"/>
  <c r="L341" i="17"/>
  <c r="L516" i="17"/>
  <c r="L517" i="17"/>
  <c r="L518" i="17"/>
  <c r="L519" i="17"/>
  <c r="L520" i="17"/>
  <c r="L521" i="17"/>
  <c r="L740" i="17"/>
  <c r="L741" i="17"/>
  <c r="L1030" i="17"/>
  <c r="L1031" i="17"/>
  <c r="L1032" i="17"/>
  <c r="L1033" i="17"/>
  <c r="L1034" i="17"/>
  <c r="L1035" i="17"/>
  <c r="L1036" i="17"/>
  <c r="L1037" i="17"/>
  <c r="L1038" i="17"/>
  <c r="L1039" i="17"/>
  <c r="L1040" i="17"/>
  <c r="L1041" i="17"/>
  <c r="L1516" i="17"/>
  <c r="L1517" i="17"/>
  <c r="L1518" i="17"/>
  <c r="L1519" i="17"/>
  <c r="L1520" i="17"/>
  <c r="L1521" i="17"/>
  <c r="L1740" i="17"/>
  <c r="L1741" i="17"/>
  <c r="L1916" i="17"/>
  <c r="L1917" i="17"/>
  <c r="L1918" i="17"/>
  <c r="L1919" i="17"/>
  <c r="L1920" i="17"/>
  <c r="L1921" i="17"/>
  <c r="L2140" i="17"/>
  <c r="L2141" i="17"/>
  <c r="L122" i="17"/>
  <c r="L123" i="17"/>
  <c r="L124" i="17"/>
  <c r="L125" i="17"/>
  <c r="L126" i="17"/>
  <c r="L127" i="17"/>
  <c r="L342" i="17"/>
  <c r="L343" i="17"/>
  <c r="L522" i="17"/>
  <c r="L523" i="17"/>
  <c r="L524" i="17"/>
  <c r="L525" i="17"/>
  <c r="L526" i="17"/>
  <c r="L527" i="17"/>
  <c r="L742" i="17"/>
  <c r="L743" i="17"/>
  <c r="L1042" i="17"/>
  <c r="L1043" i="17"/>
  <c r="L1044" i="17"/>
  <c r="L1045" i="17"/>
  <c r="L1046" i="17"/>
  <c r="L1047" i="17"/>
  <c r="L1048" i="17"/>
  <c r="L1049" i="17"/>
  <c r="L1050" i="17"/>
  <c r="L1051" i="17"/>
  <c r="L1052" i="17"/>
  <c r="L1053" i="17"/>
  <c r="L1522" i="17"/>
  <c r="L1523" i="17"/>
  <c r="L1524" i="17"/>
  <c r="L1525" i="17"/>
  <c r="L1526" i="17"/>
  <c r="L1527" i="17"/>
  <c r="L1742" i="17"/>
  <c r="L1743" i="17"/>
  <c r="L1922" i="17"/>
  <c r="L1923" i="17"/>
  <c r="L1924" i="17"/>
  <c r="L1925" i="17"/>
  <c r="L1926" i="17"/>
  <c r="L1927" i="17"/>
  <c r="L2142" i="17"/>
  <c r="L2143" i="17"/>
  <c r="L128" i="17"/>
  <c r="L129" i="17"/>
  <c r="L130" i="17"/>
  <c r="L131" i="17"/>
  <c r="L132" i="17"/>
  <c r="L133" i="17"/>
  <c r="L344" i="17"/>
  <c r="L345" i="17"/>
  <c r="L528" i="17"/>
  <c r="L529" i="17"/>
  <c r="L530" i="17"/>
  <c r="L531" i="17"/>
  <c r="L532" i="17"/>
  <c r="L533" i="17"/>
  <c r="L744" i="17"/>
  <c r="L745" i="17"/>
  <c r="L1054" i="17"/>
  <c r="L1055" i="17"/>
  <c r="L1056" i="17"/>
  <c r="L1057" i="17"/>
  <c r="L1058" i="17"/>
  <c r="L1059" i="17"/>
  <c r="L1060" i="17"/>
  <c r="L1061" i="17"/>
  <c r="L1062" i="17"/>
  <c r="L1063" i="17"/>
  <c r="L1064" i="17"/>
  <c r="L1065" i="17"/>
  <c r="L1528" i="17"/>
  <c r="L1529" i="17"/>
  <c r="L1530" i="17"/>
  <c r="L1531" i="17"/>
  <c r="L1532" i="17"/>
  <c r="L1533" i="17"/>
  <c r="L1744" i="17"/>
  <c r="L1745" i="17"/>
  <c r="L1928" i="17"/>
  <c r="L1929" i="17"/>
  <c r="L1930" i="17"/>
  <c r="L1931" i="17"/>
  <c r="L1932" i="17"/>
  <c r="L1933" i="17"/>
  <c r="L2144" i="17"/>
  <c r="L2145" i="17"/>
  <c r="L134" i="17"/>
  <c r="L135" i="17"/>
  <c r="L136" i="17"/>
  <c r="L137" i="17"/>
  <c r="L138" i="17"/>
  <c r="L139" i="17"/>
  <c r="L346" i="17"/>
  <c r="L347" i="17"/>
  <c r="L534" i="17"/>
  <c r="L535" i="17"/>
  <c r="L536" i="17"/>
  <c r="L537" i="17"/>
  <c r="L538" i="17"/>
  <c r="L539" i="17"/>
  <c r="L746" i="17"/>
  <c r="L747" i="17"/>
  <c r="L1066" i="17"/>
  <c r="L1067" i="17"/>
  <c r="L1068" i="17"/>
  <c r="L1069" i="17"/>
  <c r="L1070" i="17"/>
  <c r="L1071" i="17"/>
  <c r="L1072" i="17"/>
  <c r="L1073" i="17"/>
  <c r="L1074" i="17"/>
  <c r="L1075" i="17"/>
  <c r="L1076" i="17"/>
  <c r="L1077" i="17"/>
  <c r="L1534" i="17"/>
  <c r="L1535" i="17"/>
  <c r="L1536" i="17"/>
  <c r="L1537" i="17"/>
  <c r="L1538" i="17"/>
  <c r="L1539" i="17"/>
  <c r="L1746" i="17"/>
  <c r="L1747" i="17"/>
  <c r="L1934" i="17"/>
  <c r="L1935" i="17"/>
  <c r="L1936" i="17"/>
  <c r="L1937" i="17"/>
  <c r="L1938" i="17"/>
  <c r="L1939" i="17"/>
  <c r="L2146" i="17"/>
  <c r="L2147" i="17"/>
  <c r="L140" i="17"/>
  <c r="L141" i="17"/>
  <c r="L142" i="17"/>
  <c r="L143" i="17"/>
  <c r="L144" i="17"/>
  <c r="L145" i="17"/>
  <c r="L348" i="17"/>
  <c r="L349" i="17"/>
  <c r="L540" i="17"/>
  <c r="L541" i="17"/>
  <c r="L542" i="17"/>
  <c r="L543" i="17"/>
  <c r="L544" i="17"/>
  <c r="L545" i="17"/>
  <c r="L748" i="17"/>
  <c r="L749" i="17"/>
  <c r="L1078" i="17"/>
  <c r="L1079" i="17"/>
  <c r="L1080" i="17"/>
  <c r="L1081" i="17"/>
  <c r="L1082" i="17"/>
  <c r="L1083" i="17"/>
  <c r="L1084" i="17"/>
  <c r="L1085" i="17"/>
  <c r="L1086" i="17"/>
  <c r="L1087" i="17"/>
  <c r="L1088" i="17"/>
  <c r="L1089" i="17"/>
  <c r="L1540" i="17"/>
  <c r="L1541" i="17"/>
  <c r="L1542" i="17"/>
  <c r="L1543" i="17"/>
  <c r="L1544" i="17"/>
  <c r="L1545" i="17"/>
  <c r="L1748" i="17"/>
  <c r="L1749" i="17"/>
  <c r="L1940" i="17"/>
  <c r="L1941" i="17"/>
  <c r="L1942" i="17"/>
  <c r="L1943" i="17"/>
  <c r="L1944" i="17"/>
  <c r="L1945" i="17"/>
  <c r="L2148" i="17"/>
  <c r="L2149" i="17"/>
  <c r="L146" i="17"/>
  <c r="L147" i="17"/>
  <c r="L148" i="17"/>
  <c r="L149" i="17"/>
  <c r="L150" i="17"/>
  <c r="L151" i="17"/>
  <c r="L350" i="17"/>
  <c r="L351" i="17"/>
  <c r="L546" i="17"/>
  <c r="L547" i="17"/>
  <c r="L548" i="17"/>
  <c r="L549" i="17"/>
  <c r="L550" i="17"/>
  <c r="L551" i="17"/>
  <c r="L750" i="17"/>
  <c r="L751" i="17"/>
  <c r="L1090" i="17"/>
  <c r="L1091" i="17"/>
  <c r="L1092" i="17"/>
  <c r="L1093" i="17"/>
  <c r="L1094" i="17"/>
  <c r="L1095" i="17"/>
  <c r="L1096" i="17"/>
  <c r="L1097" i="17"/>
  <c r="L1098" i="17"/>
  <c r="L1099" i="17"/>
  <c r="L1100" i="17"/>
  <c r="L1101" i="17"/>
  <c r="L1546" i="17"/>
  <c r="L1547" i="17"/>
  <c r="L1548" i="17"/>
  <c r="L1549" i="17"/>
  <c r="L1550" i="17"/>
  <c r="L1551" i="17"/>
  <c r="L1750" i="17"/>
  <c r="L1751" i="17"/>
  <c r="L1946" i="17"/>
  <c r="L1947" i="17"/>
  <c r="L1948" i="17"/>
  <c r="L1949" i="17"/>
  <c r="L1950" i="17"/>
  <c r="L1951" i="17"/>
  <c r="L2150" i="17"/>
  <c r="L2151" i="17"/>
  <c r="L152" i="17"/>
  <c r="L153" i="17"/>
  <c r="L154" i="17"/>
  <c r="L155" i="17"/>
  <c r="L156" i="17"/>
  <c r="L157" i="17"/>
  <c r="L352" i="17"/>
  <c r="L353" i="17"/>
  <c r="L552" i="17"/>
  <c r="L553" i="17"/>
  <c r="L554" i="17"/>
  <c r="L555" i="17"/>
  <c r="L556" i="17"/>
  <c r="L557" i="17"/>
  <c r="L752" i="17"/>
  <c r="L753" i="17"/>
  <c r="L1102" i="17"/>
  <c r="L1103" i="17"/>
  <c r="L1104" i="17"/>
  <c r="L1105" i="17"/>
  <c r="L1106" i="17"/>
  <c r="L1107" i="17"/>
  <c r="L1108" i="17"/>
  <c r="L1109" i="17"/>
  <c r="L1110" i="17"/>
  <c r="L1111" i="17"/>
  <c r="L1112" i="17"/>
  <c r="L1113" i="17"/>
  <c r="L1552" i="17"/>
  <c r="L1553" i="17"/>
  <c r="L1554" i="17"/>
  <c r="L1555" i="17"/>
  <c r="L1556" i="17"/>
  <c r="L1557" i="17"/>
  <c r="L1752" i="17"/>
  <c r="L1753" i="17"/>
  <c r="L1952" i="17"/>
  <c r="L1953" i="17"/>
  <c r="L1954" i="17"/>
  <c r="L1955" i="17"/>
  <c r="L1956" i="17"/>
  <c r="L1957" i="17"/>
  <c r="L2152" i="17"/>
  <c r="L2153" i="17"/>
  <c r="L158" i="17"/>
  <c r="L159" i="17"/>
  <c r="L160" i="17"/>
  <c r="L161" i="17"/>
  <c r="L162" i="17"/>
  <c r="L163" i="17"/>
  <c r="L354" i="17"/>
  <c r="L355" i="17"/>
  <c r="L558" i="17"/>
  <c r="L559" i="17"/>
  <c r="L560" i="17"/>
  <c r="L561" i="17"/>
  <c r="L562" i="17"/>
  <c r="L563" i="17"/>
  <c r="L754" i="17"/>
  <c r="L755" i="17"/>
  <c r="L1114" i="17"/>
  <c r="L1115" i="17"/>
  <c r="L1116" i="17"/>
  <c r="L1117" i="17"/>
  <c r="L1118" i="17"/>
  <c r="L1119" i="17"/>
  <c r="L1120" i="17"/>
  <c r="L1121" i="17"/>
  <c r="L1122" i="17"/>
  <c r="L1123" i="17"/>
  <c r="L1124" i="17"/>
  <c r="L1125" i="17"/>
  <c r="L1558" i="17"/>
  <c r="L1559" i="17"/>
  <c r="L1560" i="17"/>
  <c r="L1561" i="17"/>
  <c r="L1562" i="17"/>
  <c r="L1563" i="17"/>
  <c r="L1754" i="17"/>
  <c r="L1755" i="17"/>
  <c r="L1958" i="17"/>
  <c r="L1959" i="17"/>
  <c r="L1960" i="17"/>
  <c r="L1961" i="17"/>
  <c r="L1962" i="17"/>
  <c r="L1963" i="17"/>
  <c r="L2154" i="17"/>
  <c r="L2155" i="17"/>
  <c r="L164" i="17"/>
  <c r="L165" i="17"/>
  <c r="L166" i="17"/>
  <c r="L167" i="17"/>
  <c r="L168" i="17"/>
  <c r="L169" i="17"/>
  <c r="L356" i="17"/>
  <c r="L357" i="17"/>
  <c r="L564" i="17"/>
  <c r="L565" i="17"/>
  <c r="L566" i="17"/>
  <c r="L567" i="17"/>
  <c r="L568" i="17"/>
  <c r="L569" i="17"/>
  <c r="L756" i="17"/>
  <c r="L757" i="17"/>
  <c r="L1126" i="17"/>
  <c r="L1127" i="17"/>
  <c r="L1128" i="17"/>
  <c r="L1129" i="17"/>
  <c r="L1130" i="17"/>
  <c r="L1131" i="17"/>
  <c r="L1132" i="17"/>
  <c r="L1133" i="17"/>
  <c r="L1134" i="17"/>
  <c r="L1135" i="17"/>
  <c r="L1136" i="17"/>
  <c r="L1137" i="17"/>
  <c r="L1564" i="17"/>
  <c r="L1565" i="17"/>
  <c r="L1566" i="17"/>
  <c r="L1567" i="17"/>
  <c r="L1568" i="17"/>
  <c r="L1569" i="17"/>
  <c r="L1756" i="17"/>
  <c r="L1757" i="17"/>
  <c r="L1964" i="17"/>
  <c r="L1965" i="17"/>
  <c r="L1966" i="17"/>
  <c r="L1967" i="17"/>
  <c r="L1968" i="17"/>
  <c r="L1969" i="17"/>
  <c r="L2156" i="17"/>
  <c r="L2157" i="17"/>
  <c r="L170" i="17"/>
  <c r="L171" i="17"/>
  <c r="L172" i="17"/>
  <c r="L173" i="17"/>
  <c r="L174" i="17"/>
  <c r="L175" i="17"/>
  <c r="L358" i="17"/>
  <c r="L359" i="17"/>
  <c r="L570" i="17"/>
  <c r="L571" i="17"/>
  <c r="L572" i="17"/>
  <c r="L573" i="17"/>
  <c r="L574" i="17"/>
  <c r="L575" i="17"/>
  <c r="L758" i="17"/>
  <c r="L759" i="17"/>
  <c r="L1138" i="17"/>
  <c r="L1139" i="17"/>
  <c r="L1140" i="17"/>
  <c r="L1141" i="17"/>
  <c r="L1142" i="17"/>
  <c r="L1143" i="17"/>
  <c r="L1144" i="17"/>
  <c r="L1145" i="17"/>
  <c r="L1146" i="17"/>
  <c r="L1147" i="17"/>
  <c r="L1148" i="17"/>
  <c r="L1149" i="17"/>
  <c r="L1570" i="17"/>
  <c r="L1571" i="17"/>
  <c r="L1572" i="17"/>
  <c r="L1573" i="17"/>
  <c r="L1574" i="17"/>
  <c r="L1575" i="17"/>
  <c r="L1758" i="17"/>
  <c r="L1759" i="17"/>
  <c r="L1970" i="17"/>
  <c r="L1971" i="17"/>
  <c r="L1972" i="17"/>
  <c r="L1973" i="17"/>
  <c r="L1974" i="17"/>
  <c r="L1975" i="17"/>
  <c r="L2158" i="17"/>
  <c r="L2159" i="17"/>
  <c r="L176" i="17"/>
  <c r="L177" i="17"/>
  <c r="L178" i="17"/>
  <c r="L179" i="17"/>
  <c r="L180" i="17"/>
  <c r="L181" i="17"/>
  <c r="L360" i="17"/>
  <c r="L361" i="17"/>
  <c r="L576" i="17"/>
  <c r="L577" i="17"/>
  <c r="L578" i="17"/>
  <c r="L579" i="17"/>
  <c r="L580" i="17"/>
  <c r="L581" i="17"/>
  <c r="L760" i="17"/>
  <c r="L761" i="17"/>
  <c r="L1150" i="17"/>
  <c r="L1151" i="17"/>
  <c r="L1152" i="17"/>
  <c r="L1153" i="17"/>
  <c r="L1154" i="17"/>
  <c r="L1155" i="17"/>
  <c r="L1156" i="17"/>
  <c r="L1157" i="17"/>
  <c r="L1158" i="17"/>
  <c r="L1159" i="17"/>
  <c r="L1160" i="17"/>
  <c r="L1161" i="17"/>
  <c r="L1576" i="17"/>
  <c r="L1577" i="17"/>
  <c r="L1578" i="17"/>
  <c r="L1579" i="17"/>
  <c r="L1580" i="17"/>
  <c r="L1581" i="17"/>
  <c r="L1760" i="17"/>
  <c r="L1761" i="17"/>
  <c r="L1976" i="17"/>
  <c r="L1977" i="17"/>
  <c r="L1978" i="17"/>
  <c r="L1979" i="17"/>
  <c r="L1980" i="17"/>
  <c r="L1981" i="17"/>
  <c r="L2160" i="17"/>
  <c r="L2161" i="17"/>
  <c r="L182" i="17"/>
  <c r="L183" i="17"/>
  <c r="L184" i="17"/>
  <c r="L185" i="17"/>
  <c r="L186" i="17"/>
  <c r="L187" i="17"/>
  <c r="L362" i="17"/>
  <c r="L363" i="17"/>
  <c r="L582" i="17"/>
  <c r="L583" i="17"/>
  <c r="L584" i="17"/>
  <c r="L585" i="17"/>
  <c r="L586" i="17"/>
  <c r="L587" i="17"/>
  <c r="L762" i="17"/>
  <c r="L763" i="17"/>
  <c r="L1162" i="17"/>
  <c r="L1163" i="17"/>
  <c r="L1164" i="17"/>
  <c r="L1165" i="17"/>
  <c r="L1166" i="17"/>
  <c r="L1167" i="17"/>
  <c r="L1168" i="17"/>
  <c r="L1169" i="17"/>
  <c r="L1170" i="17"/>
  <c r="L1171" i="17"/>
  <c r="L1172" i="17"/>
  <c r="L1173" i="17"/>
  <c r="L1582" i="17"/>
  <c r="L1583" i="17"/>
  <c r="L1584" i="17"/>
  <c r="L1585" i="17"/>
  <c r="L1586" i="17"/>
  <c r="L1587" i="17"/>
  <c r="L1762" i="17"/>
  <c r="L1763" i="17"/>
  <c r="L1982" i="17"/>
  <c r="L1983" i="17"/>
  <c r="L1984" i="17"/>
  <c r="L1985" i="17"/>
  <c r="L1986" i="17"/>
  <c r="L1987" i="17"/>
  <c r="L2162" i="17"/>
  <c r="L2163" i="17"/>
  <c r="L188" i="17"/>
  <c r="L189" i="17"/>
  <c r="L190" i="17"/>
  <c r="L191" i="17"/>
  <c r="L192" i="17"/>
  <c r="L193" i="17"/>
  <c r="L364" i="17"/>
  <c r="L365" i="17"/>
  <c r="L588" i="17"/>
  <c r="L589" i="17"/>
  <c r="L590" i="17"/>
  <c r="L591" i="17"/>
  <c r="L592" i="17"/>
  <c r="L593" i="17"/>
  <c r="L764" i="17"/>
  <c r="L765" i="17"/>
  <c r="L1174" i="17"/>
  <c r="L1175" i="17"/>
  <c r="L1176" i="17"/>
  <c r="L1177" i="17"/>
  <c r="L1178" i="17"/>
  <c r="L1179" i="17"/>
  <c r="L1180" i="17"/>
  <c r="L1181" i="17"/>
  <c r="L1182" i="17"/>
  <c r="L1183" i="17"/>
  <c r="L1184" i="17"/>
  <c r="L1185" i="17"/>
  <c r="L1588" i="17"/>
  <c r="L1589" i="17"/>
  <c r="L1590" i="17"/>
  <c r="L1591" i="17"/>
  <c r="L1592" i="17"/>
  <c r="L1593" i="17"/>
  <c r="L1764" i="17"/>
  <c r="L1765" i="17"/>
  <c r="L1988" i="17"/>
  <c r="L1989" i="17"/>
  <c r="L1990" i="17"/>
  <c r="L1991" i="17"/>
  <c r="L1992" i="17"/>
  <c r="L1993" i="17"/>
  <c r="L2164" i="17"/>
  <c r="L2165" i="17"/>
  <c r="L194" i="17"/>
  <c r="L195" i="17"/>
  <c r="L196" i="17"/>
  <c r="L197" i="17"/>
  <c r="L198" i="17"/>
  <c r="L199" i="17"/>
  <c r="L366" i="17"/>
  <c r="L367" i="17"/>
  <c r="L594" i="17"/>
  <c r="L595" i="17"/>
  <c r="L596" i="17"/>
  <c r="L597" i="17"/>
  <c r="L598" i="17"/>
  <c r="L599" i="17"/>
  <c r="L766" i="17"/>
  <c r="L767" i="17"/>
  <c r="L1186" i="17"/>
  <c r="L1187" i="17"/>
  <c r="L1188" i="17"/>
  <c r="L1189" i="17"/>
  <c r="L1190" i="17"/>
  <c r="L1191" i="17"/>
  <c r="L1192" i="17"/>
  <c r="L1193" i="17"/>
  <c r="L1194" i="17"/>
  <c r="L1195" i="17"/>
  <c r="L1196" i="17"/>
  <c r="L1197" i="17"/>
  <c r="L1594" i="17"/>
  <c r="L1595" i="17"/>
  <c r="L1596" i="17"/>
  <c r="L1597" i="17"/>
  <c r="L1598" i="17"/>
  <c r="L1599" i="17"/>
  <c r="L1766" i="17"/>
  <c r="L1767" i="17"/>
  <c r="L1994" i="17"/>
  <c r="L1995" i="17"/>
  <c r="L1996" i="17"/>
  <c r="L1997" i="17"/>
  <c r="L1998" i="17"/>
  <c r="L1999" i="17"/>
  <c r="L2166" i="17"/>
  <c r="L2167" i="17"/>
  <c r="L200" i="17"/>
  <c r="L201" i="17"/>
  <c r="L202" i="17"/>
  <c r="L203" i="17"/>
  <c r="L204" i="17"/>
  <c r="L205" i="17"/>
  <c r="L368" i="17"/>
  <c r="L369" i="17"/>
  <c r="L600" i="17"/>
  <c r="L601" i="17"/>
  <c r="L602" i="17"/>
  <c r="L603" i="17"/>
  <c r="L604" i="17"/>
  <c r="L605" i="17"/>
  <c r="L768" i="17"/>
  <c r="L769" i="17"/>
  <c r="L1198" i="17"/>
  <c r="L1199" i="17"/>
  <c r="L1200" i="17"/>
  <c r="L1201" i="17"/>
  <c r="L1202" i="17"/>
  <c r="L1203" i="17"/>
  <c r="L1204" i="17"/>
  <c r="L1205" i="17"/>
  <c r="L1206" i="17"/>
  <c r="L1207" i="17"/>
  <c r="L1208" i="17"/>
  <c r="L1209" i="17"/>
  <c r="L1600" i="17"/>
  <c r="L1601" i="17"/>
  <c r="L1602" i="17"/>
  <c r="L1603" i="17"/>
  <c r="L1604" i="17"/>
  <c r="L1605" i="17"/>
  <c r="L1768" i="17"/>
  <c r="L1769" i="17"/>
  <c r="L2000" i="17"/>
  <c r="L2001" i="17"/>
  <c r="L2002" i="17"/>
  <c r="L2003" i="17"/>
  <c r="L2004" i="17"/>
  <c r="L2005" i="17"/>
  <c r="L2168" i="17"/>
  <c r="L2169" i="17"/>
  <c r="L206" i="17"/>
  <c r="L207" i="17"/>
  <c r="L208" i="17"/>
  <c r="L209" i="17"/>
  <c r="L210" i="17"/>
  <c r="L211" i="17"/>
  <c r="L370" i="17"/>
  <c r="L371" i="17"/>
  <c r="L606" i="17"/>
  <c r="L607" i="17"/>
  <c r="L608" i="17"/>
  <c r="L609" i="17"/>
  <c r="L610" i="17"/>
  <c r="L611" i="17"/>
  <c r="L770" i="17"/>
  <c r="L771" i="17"/>
  <c r="L1210" i="17"/>
  <c r="L1211" i="17"/>
  <c r="L1212" i="17"/>
  <c r="L1213" i="17"/>
  <c r="L1214" i="17"/>
  <c r="L1215" i="17"/>
  <c r="L1216" i="17"/>
  <c r="L1217" i="17"/>
  <c r="L1218" i="17"/>
  <c r="L1219" i="17"/>
  <c r="L1220" i="17"/>
  <c r="L1221" i="17"/>
  <c r="L1606" i="17"/>
  <c r="L1607" i="17"/>
  <c r="L1608" i="17"/>
  <c r="L1609" i="17"/>
  <c r="L1610" i="17"/>
  <c r="L1611" i="17"/>
  <c r="L1770" i="17"/>
  <c r="L1771" i="17"/>
  <c r="L2006" i="17"/>
  <c r="L2007" i="17"/>
  <c r="L2008" i="17"/>
  <c r="L2009" i="17"/>
  <c r="L2010" i="17"/>
  <c r="L2011" i="17"/>
  <c r="L2170" i="17"/>
  <c r="L2171" i="17"/>
  <c r="L212" i="17"/>
  <c r="L213" i="17"/>
  <c r="L214" i="17"/>
  <c r="L215" i="17"/>
  <c r="L216" i="17"/>
  <c r="L217" i="17"/>
  <c r="L372" i="17"/>
  <c r="L373" i="17"/>
  <c r="L612" i="17"/>
  <c r="L613" i="17"/>
  <c r="L614" i="17"/>
  <c r="L615" i="17"/>
  <c r="L616" i="17"/>
  <c r="L617" i="17"/>
  <c r="L772" i="17"/>
  <c r="L773" i="17"/>
  <c r="L1222" i="17"/>
  <c r="L1223" i="17"/>
  <c r="L1224" i="17"/>
  <c r="L1225" i="17"/>
  <c r="L1226" i="17"/>
  <c r="L1227" i="17"/>
  <c r="L1228" i="17"/>
  <c r="L1229" i="17"/>
  <c r="L1230" i="17"/>
  <c r="L1231" i="17"/>
  <c r="L1232" i="17"/>
  <c r="L1233" i="17"/>
  <c r="L1612" i="17"/>
  <c r="L1613" i="17"/>
  <c r="L1614" i="17"/>
  <c r="L1615" i="17"/>
  <c r="L1616" i="17"/>
  <c r="L1617" i="17"/>
  <c r="L1772" i="17"/>
  <c r="L1773" i="17"/>
  <c r="L2012" i="17"/>
  <c r="L2013" i="17"/>
  <c r="L2014" i="17"/>
  <c r="L2015" i="17"/>
  <c r="L2016" i="17"/>
  <c r="L2017" i="17"/>
  <c r="L2172" i="17"/>
  <c r="L2173" i="17"/>
  <c r="L218" i="17"/>
  <c r="L219" i="17"/>
  <c r="L220" i="17"/>
  <c r="L221" i="17"/>
  <c r="L222" i="17"/>
  <c r="L223" i="17"/>
  <c r="L374" i="17"/>
  <c r="L375" i="17"/>
  <c r="L618" i="17"/>
  <c r="L619" i="17"/>
  <c r="L620" i="17"/>
  <c r="L621" i="17"/>
  <c r="L622" i="17"/>
  <c r="L623" i="17"/>
  <c r="L774" i="17"/>
  <c r="L775" i="17"/>
  <c r="L1234" i="17"/>
  <c r="L1235" i="17"/>
  <c r="L1236" i="17"/>
  <c r="L1237" i="17"/>
  <c r="L1238" i="17"/>
  <c r="L1239" i="17"/>
  <c r="L1240" i="17"/>
  <c r="L1241" i="17"/>
  <c r="L1242" i="17"/>
  <c r="L1243" i="17"/>
  <c r="L1244" i="17"/>
  <c r="L1245" i="17"/>
  <c r="L1618" i="17"/>
  <c r="L1619" i="17"/>
  <c r="L1620" i="17"/>
  <c r="L1621" i="17"/>
  <c r="L1622" i="17"/>
  <c r="L1623" i="17"/>
  <c r="L1774" i="17"/>
  <c r="L1775" i="17"/>
  <c r="L2018" i="17"/>
  <c r="L2019" i="17"/>
  <c r="L2020" i="17"/>
  <c r="L2021" i="17"/>
  <c r="L2022" i="17"/>
  <c r="L2023" i="17"/>
  <c r="L2174" i="17"/>
  <c r="L2175" i="17"/>
  <c r="L224" i="17"/>
  <c r="L225" i="17"/>
  <c r="L226" i="17"/>
  <c r="L227" i="17"/>
  <c r="L228" i="17"/>
  <c r="L229" i="17"/>
  <c r="L376" i="17"/>
  <c r="L377" i="17"/>
  <c r="L624" i="17"/>
  <c r="L625" i="17"/>
  <c r="L626" i="17"/>
  <c r="L627" i="17"/>
  <c r="L628" i="17"/>
  <c r="L629" i="17"/>
  <c r="L776" i="17"/>
  <c r="L777" i="17"/>
  <c r="L1246" i="17"/>
  <c r="L1247" i="17"/>
  <c r="L1248" i="17"/>
  <c r="L1249" i="17"/>
  <c r="L1250" i="17"/>
  <c r="L1251" i="17"/>
  <c r="L1252" i="17"/>
  <c r="L1253" i="17"/>
  <c r="L1254" i="17"/>
  <c r="L1255" i="17"/>
  <c r="L1256" i="17"/>
  <c r="L1257" i="17"/>
  <c r="L1624" i="17"/>
  <c r="L1625" i="17"/>
  <c r="L1626" i="17"/>
  <c r="L1627" i="17"/>
  <c r="L1628" i="17"/>
  <c r="L1629" i="17"/>
  <c r="L1776" i="17"/>
  <c r="L1777" i="17"/>
  <c r="L2024" i="17"/>
  <c r="L2025" i="17"/>
  <c r="L2026" i="17"/>
  <c r="L2027" i="17"/>
  <c r="L2028" i="17"/>
  <c r="L2029" i="17"/>
  <c r="L2176" i="17"/>
  <c r="L2177" i="17"/>
  <c r="L230" i="17"/>
  <c r="L231" i="17"/>
  <c r="L232" i="17"/>
  <c r="L233" i="17"/>
  <c r="L234" i="17"/>
  <c r="L235" i="17"/>
  <c r="L378" i="17"/>
  <c r="L379" i="17"/>
  <c r="L630" i="17"/>
  <c r="L631" i="17"/>
  <c r="L632" i="17"/>
  <c r="L633" i="17"/>
  <c r="L634" i="17"/>
  <c r="L635" i="17"/>
  <c r="L778" i="17"/>
  <c r="L779" i="17"/>
  <c r="L1258" i="17"/>
  <c r="L1259" i="17"/>
  <c r="L1260" i="17"/>
  <c r="L1261" i="17"/>
  <c r="L1262" i="17"/>
  <c r="L1263" i="17"/>
  <c r="L1264" i="17"/>
  <c r="L1265" i="17"/>
  <c r="L1266" i="17"/>
  <c r="L1267" i="17"/>
  <c r="L1268" i="17"/>
  <c r="L1269" i="17"/>
  <c r="L1630" i="17"/>
  <c r="L1631" i="17"/>
  <c r="L1632" i="17"/>
  <c r="L1633" i="17"/>
  <c r="L1634" i="17"/>
  <c r="L1635" i="17"/>
  <c r="L1778" i="17"/>
  <c r="L1779" i="17"/>
  <c r="L2030" i="17"/>
  <c r="L2031" i="17"/>
  <c r="L2032" i="17"/>
  <c r="L2033" i="17"/>
  <c r="L2034" i="17"/>
  <c r="L2035" i="17"/>
  <c r="L2178" i="17"/>
  <c r="L2179" i="17"/>
  <c r="L236" i="17"/>
  <c r="L237" i="17"/>
  <c r="L238" i="17"/>
  <c r="L239" i="17"/>
  <c r="L240" i="17"/>
  <c r="L241" i="17"/>
  <c r="L380" i="17"/>
  <c r="L381" i="17"/>
  <c r="L636" i="17"/>
  <c r="L637" i="17"/>
  <c r="L638" i="17"/>
  <c r="L639" i="17"/>
  <c r="L640" i="17"/>
  <c r="L641" i="17"/>
  <c r="L780" i="17"/>
  <c r="L781" i="17"/>
  <c r="L1270" i="17"/>
  <c r="L1271" i="17"/>
  <c r="L1272" i="17"/>
  <c r="L1273" i="17"/>
  <c r="L1274" i="17"/>
  <c r="L1275" i="17"/>
  <c r="L1276" i="17"/>
  <c r="L1277" i="17"/>
  <c r="L1278" i="17"/>
  <c r="L1279" i="17"/>
  <c r="L1280" i="17"/>
  <c r="L1281" i="17"/>
  <c r="L1636" i="17"/>
  <c r="L1637" i="17"/>
  <c r="L1638" i="17"/>
  <c r="L1639" i="17"/>
  <c r="L1640" i="17"/>
  <c r="L1641" i="17"/>
  <c r="L1780" i="17"/>
  <c r="L1781" i="17"/>
  <c r="L2036" i="17"/>
  <c r="L2037" i="17"/>
  <c r="L2038" i="17"/>
  <c r="L2039" i="17"/>
  <c r="L2040" i="17"/>
  <c r="L2041" i="17"/>
  <c r="L2180" i="17"/>
  <c r="L2181" i="17"/>
  <c r="L242" i="17"/>
  <c r="L243" i="17"/>
  <c r="L244" i="17"/>
  <c r="L245" i="17"/>
  <c r="L246" i="17"/>
  <c r="L247" i="17"/>
  <c r="L382" i="17"/>
  <c r="L383" i="17"/>
  <c r="L642" i="17"/>
  <c r="L643" i="17"/>
  <c r="L644" i="17"/>
  <c r="L645" i="17"/>
  <c r="L646" i="17"/>
  <c r="L647" i="17"/>
  <c r="L782" i="17"/>
  <c r="L783" i="17"/>
  <c r="L1282" i="17"/>
  <c r="L1283" i="17"/>
  <c r="L1284" i="17"/>
  <c r="L1285" i="17"/>
  <c r="L1286" i="17"/>
  <c r="L1287" i="17"/>
  <c r="L1288" i="17"/>
  <c r="L1289" i="17"/>
  <c r="L1290" i="17"/>
  <c r="L1291" i="17"/>
  <c r="L1292" i="17"/>
  <c r="L1293" i="17"/>
  <c r="L1642" i="17"/>
  <c r="L1643" i="17"/>
  <c r="L1644" i="17"/>
  <c r="L1645" i="17"/>
  <c r="L1646" i="17"/>
  <c r="L1647" i="17"/>
  <c r="L1782" i="17"/>
  <c r="L1783" i="17"/>
  <c r="L2042" i="17"/>
  <c r="L2043" i="17"/>
  <c r="L2044" i="17"/>
  <c r="L2045" i="17"/>
  <c r="L2046" i="17"/>
  <c r="L2047" i="17"/>
  <c r="L2182" i="17"/>
  <c r="L2183" i="17"/>
  <c r="L248" i="17"/>
  <c r="L249" i="17"/>
  <c r="L250" i="17"/>
  <c r="L251" i="17"/>
  <c r="L252" i="17"/>
  <c r="L253" i="17"/>
  <c r="L384" i="17"/>
  <c r="L385" i="17"/>
  <c r="L648" i="17"/>
  <c r="L649" i="17"/>
  <c r="L650" i="17"/>
  <c r="L651" i="17"/>
  <c r="L652" i="17"/>
  <c r="L653" i="17"/>
  <c r="L784" i="17"/>
  <c r="L785" i="17"/>
  <c r="L1294" i="17"/>
  <c r="L1295" i="17"/>
  <c r="L1296" i="17"/>
  <c r="L1297" i="17"/>
  <c r="L1298" i="17"/>
  <c r="L1299" i="17"/>
  <c r="L1300" i="17"/>
  <c r="L1301" i="17"/>
  <c r="L1302" i="17"/>
  <c r="L1303" i="17"/>
  <c r="L1304" i="17"/>
  <c r="L1305" i="17"/>
  <c r="L1648" i="17"/>
  <c r="L1649" i="17"/>
  <c r="L1650" i="17"/>
  <c r="L1651" i="17"/>
  <c r="L1652" i="17"/>
  <c r="L1653" i="17"/>
  <c r="L1784" i="17"/>
  <c r="L1785" i="17"/>
  <c r="L2048" i="17"/>
  <c r="L2049" i="17"/>
  <c r="L2050" i="17"/>
  <c r="L2051" i="17"/>
  <c r="L2052" i="17"/>
  <c r="L2053" i="17"/>
  <c r="L2184" i="17"/>
  <c r="L2185" i="17"/>
  <c r="L254" i="17"/>
  <c r="L255" i="17"/>
  <c r="L256" i="17"/>
  <c r="L257" i="17"/>
  <c r="L258" i="17"/>
  <c r="L259" i="17"/>
  <c r="L386" i="17"/>
  <c r="L387" i="17"/>
  <c r="L654" i="17"/>
  <c r="L655" i="17"/>
  <c r="L656" i="17"/>
  <c r="L657" i="17"/>
  <c r="L658" i="17"/>
  <c r="L659" i="17"/>
  <c r="L786" i="17"/>
  <c r="L787" i="17"/>
  <c r="L1306" i="17"/>
  <c r="L1307" i="17"/>
  <c r="L1308" i="17"/>
  <c r="L1309" i="17"/>
  <c r="L1310" i="17"/>
  <c r="L1311" i="17"/>
  <c r="L1312" i="17"/>
  <c r="L1313" i="17"/>
  <c r="L1314" i="17"/>
  <c r="L1315" i="17"/>
  <c r="L1316" i="17"/>
  <c r="L1317" i="17"/>
  <c r="L1654" i="17"/>
  <c r="L1655" i="17"/>
  <c r="L1656" i="17"/>
  <c r="L1657" i="17"/>
  <c r="L1658" i="17"/>
  <c r="L1659" i="17"/>
  <c r="L1786" i="17"/>
  <c r="L1787" i="17"/>
  <c r="L2054" i="17"/>
  <c r="L2055" i="17"/>
  <c r="L2056" i="17"/>
  <c r="L2057" i="17"/>
  <c r="L2058" i="17"/>
  <c r="L2059" i="17"/>
  <c r="L2186" i="17"/>
  <c r="L2187" i="17"/>
  <c r="L260" i="17"/>
  <c r="L261" i="17"/>
  <c r="L262" i="17"/>
  <c r="L263" i="17"/>
  <c r="L264" i="17"/>
  <c r="L265" i="17"/>
  <c r="L388" i="17"/>
  <c r="L389" i="17"/>
  <c r="L660" i="17"/>
  <c r="L661" i="17"/>
  <c r="L662" i="17"/>
  <c r="L663" i="17"/>
  <c r="L664" i="17"/>
  <c r="L665" i="17"/>
  <c r="L788" i="17"/>
  <c r="L789" i="17"/>
  <c r="L1318" i="17"/>
  <c r="L1319" i="17"/>
  <c r="L1320" i="17"/>
  <c r="L1321" i="17"/>
  <c r="L1322" i="17"/>
  <c r="L1323" i="17"/>
  <c r="L1324" i="17"/>
  <c r="L1325" i="17"/>
  <c r="L1326" i="17"/>
  <c r="L1327" i="17"/>
  <c r="L1328" i="17"/>
  <c r="L1329" i="17"/>
  <c r="L1660" i="17"/>
  <c r="L1661" i="17"/>
  <c r="L1662" i="17"/>
  <c r="L1663" i="17"/>
  <c r="L1664" i="17"/>
  <c r="L1665" i="17"/>
  <c r="L1788" i="17"/>
  <c r="L1789" i="17"/>
  <c r="L2060" i="17"/>
  <c r="L2061" i="17"/>
  <c r="L2062" i="17"/>
  <c r="L2063" i="17"/>
  <c r="L2064" i="17"/>
  <c r="L2065" i="17"/>
  <c r="L2188" i="17"/>
  <c r="L2189" i="17"/>
  <c r="L266" i="17"/>
  <c r="L267" i="17"/>
  <c r="L268" i="17"/>
  <c r="L269" i="17"/>
  <c r="L270" i="17"/>
  <c r="L271" i="17"/>
  <c r="L390" i="17"/>
  <c r="L391" i="17"/>
  <c r="L666" i="17"/>
  <c r="L667" i="17"/>
  <c r="L668" i="17"/>
  <c r="L669" i="17"/>
  <c r="L670" i="17"/>
  <c r="L671" i="17"/>
  <c r="L790" i="17"/>
  <c r="L791" i="17"/>
  <c r="L1330" i="17"/>
  <c r="L1331" i="17"/>
  <c r="L1332" i="17"/>
  <c r="L1333" i="17"/>
  <c r="L1334" i="17"/>
  <c r="L1335" i="17"/>
  <c r="L1336" i="17"/>
  <c r="L1337" i="17"/>
  <c r="L1338" i="17"/>
  <c r="L1339" i="17"/>
  <c r="L1340" i="17"/>
  <c r="L1341" i="17"/>
  <c r="L1666" i="17"/>
  <c r="L1667" i="17"/>
  <c r="L1668" i="17"/>
  <c r="L1669" i="17"/>
  <c r="L1670" i="17"/>
  <c r="L1671" i="17"/>
  <c r="L1790" i="17"/>
  <c r="L1791" i="17"/>
  <c r="L2066" i="17"/>
  <c r="L2067" i="17"/>
  <c r="L2068" i="17"/>
  <c r="L2069" i="17"/>
  <c r="L2070" i="17"/>
  <c r="L2071" i="17"/>
  <c r="L2190" i="17"/>
  <c r="L2191" i="17"/>
  <c r="L272" i="17"/>
  <c r="L273" i="17"/>
  <c r="L274" i="17"/>
  <c r="L275" i="17"/>
  <c r="L276" i="17"/>
  <c r="L277" i="17"/>
  <c r="L392" i="17"/>
  <c r="L393" i="17"/>
  <c r="L672" i="17"/>
  <c r="L673" i="17"/>
  <c r="L674" i="17"/>
  <c r="L675" i="17"/>
  <c r="L676" i="17"/>
  <c r="L677" i="17"/>
  <c r="L792" i="17"/>
  <c r="L793" i="17"/>
  <c r="L1342" i="17"/>
  <c r="L1343" i="17"/>
  <c r="L1344" i="17"/>
  <c r="L1345" i="17"/>
  <c r="L1346" i="17"/>
  <c r="L1347" i="17"/>
  <c r="L1348" i="17"/>
  <c r="L1349" i="17"/>
  <c r="L1350" i="17"/>
  <c r="L1351" i="17"/>
  <c r="L1352" i="17"/>
  <c r="L1353" i="17"/>
  <c r="L1672" i="17"/>
  <c r="L1673" i="17"/>
  <c r="L1674" i="17"/>
  <c r="L1675" i="17"/>
  <c r="L1676" i="17"/>
  <c r="L1677" i="17"/>
  <c r="L1792" i="17"/>
  <c r="L1793" i="17"/>
  <c r="L2072" i="17"/>
  <c r="L2073" i="17"/>
  <c r="L2074" i="17"/>
  <c r="L2075" i="17"/>
  <c r="L2076" i="17"/>
  <c r="L2077" i="17"/>
  <c r="L2192" i="17"/>
  <c r="L2193" i="17"/>
  <c r="L278" i="17"/>
  <c r="L279" i="17"/>
  <c r="L280" i="17"/>
  <c r="L281" i="17"/>
  <c r="L282" i="17"/>
  <c r="L283" i="17"/>
  <c r="L394" i="17"/>
  <c r="L395" i="17"/>
  <c r="L678" i="17"/>
  <c r="L679" i="17"/>
  <c r="L680" i="17"/>
  <c r="L681" i="17"/>
  <c r="L682" i="17"/>
  <c r="L683" i="17"/>
  <c r="L794" i="17"/>
  <c r="L795" i="17"/>
  <c r="L1354" i="17"/>
  <c r="L1355" i="17"/>
  <c r="L1356" i="17"/>
  <c r="L1357" i="17"/>
  <c r="L1358" i="17"/>
  <c r="L1359" i="17"/>
  <c r="L1360" i="17"/>
  <c r="L1361" i="17"/>
  <c r="L1362" i="17"/>
  <c r="L1363" i="17"/>
  <c r="L1364" i="17"/>
  <c r="L1365" i="17"/>
  <c r="L1678" i="17"/>
  <c r="L1679" i="17"/>
  <c r="L1680" i="17"/>
  <c r="L1681" i="17"/>
  <c r="L1682" i="17"/>
  <c r="L1683" i="17"/>
  <c r="L1794" i="17"/>
  <c r="L1795" i="17"/>
  <c r="L2078" i="17"/>
  <c r="L2079" i="17"/>
  <c r="L2080" i="17"/>
  <c r="L2081" i="17"/>
  <c r="L2082" i="17"/>
  <c r="L2083" i="17"/>
  <c r="L2194" i="17"/>
  <c r="L2195" i="17"/>
  <c r="L284" i="17"/>
  <c r="L285" i="17"/>
  <c r="L286" i="17"/>
  <c r="L287" i="17"/>
  <c r="L288" i="17"/>
  <c r="L289" i="17"/>
  <c r="L396" i="17"/>
  <c r="L397" i="17"/>
  <c r="L684" i="17"/>
  <c r="L685" i="17"/>
  <c r="L686" i="17"/>
  <c r="L687" i="17"/>
  <c r="L688" i="17"/>
  <c r="L689" i="17"/>
  <c r="L796" i="17"/>
  <c r="L797" i="17"/>
  <c r="L1366" i="17"/>
  <c r="L1367" i="17"/>
  <c r="L1368" i="17"/>
  <c r="L1369" i="17"/>
  <c r="L1370" i="17"/>
  <c r="L1371" i="17"/>
  <c r="L1372" i="17"/>
  <c r="L1373" i="17"/>
  <c r="L1374" i="17"/>
  <c r="L1375" i="17"/>
  <c r="L1376" i="17"/>
  <c r="L1377" i="17"/>
  <c r="L1684" i="17"/>
  <c r="L1685" i="17"/>
  <c r="L1686" i="17"/>
  <c r="L1687" i="17"/>
  <c r="L1688" i="17"/>
  <c r="L1689" i="17"/>
  <c r="L1796" i="17"/>
  <c r="L1797" i="17"/>
  <c r="L2084" i="17"/>
  <c r="L2085" i="17"/>
  <c r="L2086" i="17"/>
  <c r="L2087" i="17"/>
  <c r="L2088" i="17"/>
  <c r="L2089" i="17"/>
  <c r="L2196" i="17"/>
  <c r="L2197" i="17"/>
  <c r="L290" i="17"/>
  <c r="L291" i="17"/>
  <c r="L292" i="17"/>
  <c r="L293" i="17"/>
  <c r="L294" i="17"/>
  <c r="L295" i="17"/>
  <c r="L398" i="17"/>
  <c r="L399" i="17"/>
  <c r="L690" i="17"/>
  <c r="L691" i="17"/>
  <c r="L692" i="17"/>
  <c r="L693" i="17"/>
  <c r="L694" i="17"/>
  <c r="L695" i="17"/>
  <c r="L798" i="17"/>
  <c r="L799" i="17"/>
  <c r="L1378" i="17"/>
  <c r="L1379" i="17"/>
  <c r="L1380" i="17"/>
  <c r="L1381" i="17"/>
  <c r="L1382" i="17"/>
  <c r="L1383" i="17"/>
  <c r="L1384" i="17"/>
  <c r="L1385" i="17"/>
  <c r="L1386" i="17"/>
  <c r="L1387" i="17"/>
  <c r="L1388" i="17"/>
  <c r="L1389" i="17"/>
  <c r="L1690" i="17"/>
  <c r="L1691" i="17"/>
  <c r="L1692" i="17"/>
  <c r="L1693" i="17"/>
  <c r="L1694" i="17"/>
  <c r="L1695" i="17"/>
  <c r="L1798" i="17"/>
  <c r="L1799" i="17"/>
  <c r="L2090" i="17"/>
  <c r="L2091" i="17"/>
  <c r="L2092" i="17"/>
  <c r="L2093" i="17"/>
  <c r="L2094" i="17"/>
  <c r="L2095" i="17"/>
  <c r="L2198" i="17"/>
  <c r="L2199" i="17"/>
  <c r="L296" i="17"/>
  <c r="L297" i="17"/>
  <c r="L298" i="17"/>
  <c r="L299" i="17"/>
  <c r="L300" i="17"/>
  <c r="L301" i="17"/>
  <c r="L400" i="17"/>
  <c r="L401" i="17"/>
  <c r="L696" i="17"/>
  <c r="L697" i="17"/>
  <c r="L698" i="17"/>
  <c r="L699" i="17"/>
  <c r="L700" i="17"/>
  <c r="L701" i="17"/>
  <c r="L800" i="17"/>
  <c r="L801" i="17"/>
  <c r="L1390" i="17"/>
  <c r="L1391" i="17"/>
  <c r="L1392" i="17"/>
  <c r="L1393" i="17"/>
  <c r="L1394" i="17"/>
  <c r="L1395" i="17"/>
  <c r="L1396" i="17"/>
  <c r="L1397" i="17"/>
  <c r="L1398" i="17"/>
  <c r="L1399" i="17"/>
  <c r="L1400" i="17"/>
  <c r="L1401" i="17"/>
  <c r="L1696" i="17"/>
  <c r="L1697" i="17"/>
  <c r="L1698" i="17"/>
  <c r="L1699" i="17"/>
  <c r="L1700" i="17"/>
  <c r="L1701" i="17"/>
  <c r="L1800" i="17"/>
  <c r="L1801" i="17"/>
  <c r="L2096" i="17"/>
  <c r="L2097" i="17"/>
  <c r="L2098" i="17"/>
  <c r="L2099" i="17"/>
  <c r="L2100" i="17"/>
  <c r="L2101" i="17"/>
  <c r="L2200" i="17"/>
  <c r="L220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02" i="17" a="1"/>
  <c r="M302" i="17" s="1"/>
  <c r="M303" i="17" a="1"/>
  <c r="M303" i="17" s="1"/>
  <c r="M402" i="17" a="1"/>
  <c r="M402" i="17" s="1"/>
  <c r="M403" i="17" a="1"/>
  <c r="M403" i="17" s="1"/>
  <c r="M404" i="17" a="1"/>
  <c r="M404" i="17" s="1"/>
  <c r="M405" i="17" a="1"/>
  <c r="M405" i="17" s="1"/>
  <c r="M406" i="17" a="1"/>
  <c r="M406" i="17" s="1"/>
  <c r="M407" i="17" a="1"/>
  <c r="M407" i="17" s="1"/>
  <c r="M702" i="17" a="1"/>
  <c r="M702" i="17" s="1"/>
  <c r="M703" i="17" a="1"/>
  <c r="M703" i="17" s="1"/>
  <c r="M802" i="17" a="1"/>
  <c r="M802" i="17" s="1"/>
  <c r="M803" i="17" a="1"/>
  <c r="M803" i="17" s="1"/>
  <c r="M804" i="17" a="1"/>
  <c r="M804" i="17" s="1"/>
  <c r="M805" i="17" a="1"/>
  <c r="M805" i="17" s="1"/>
  <c r="M806" i="17" a="1"/>
  <c r="M806" i="17" s="1"/>
  <c r="M807" i="17" a="1"/>
  <c r="M807" i="17" s="1"/>
  <c r="M808" i="17" a="1"/>
  <c r="M808" i="17" s="1"/>
  <c r="M809" i="17" a="1"/>
  <c r="M809" i="17" s="1"/>
  <c r="M810" i="17" a="1"/>
  <c r="M810" i="17" s="1"/>
  <c r="M811" i="17" a="1"/>
  <c r="M811" i="17" s="1"/>
  <c r="M812" i="17" a="1"/>
  <c r="M812" i="17" s="1"/>
  <c r="M813" i="17" a="1"/>
  <c r="M813" i="17" s="1"/>
  <c r="M1402" i="17" a="1"/>
  <c r="M1402" i="17" s="1"/>
  <c r="M1403" i="17" a="1"/>
  <c r="M1403" i="17" s="1"/>
  <c r="M1404" i="17" a="1"/>
  <c r="M1404" i="17" s="1"/>
  <c r="M1405" i="17" a="1"/>
  <c r="M1405" i="17" s="1"/>
  <c r="M1406" i="17" a="1"/>
  <c r="M1406" i="17" s="1"/>
  <c r="M1407" i="17" a="1"/>
  <c r="M1407" i="17" s="1"/>
  <c r="M1702" i="17" a="1"/>
  <c r="M1702" i="17" s="1"/>
  <c r="M1703" i="17" a="1"/>
  <c r="M1703" i="17" s="1"/>
  <c r="M1802" i="17" a="1"/>
  <c r="M1802" i="17" s="1"/>
  <c r="M1803" i="17" a="1"/>
  <c r="M1803" i="17" s="1"/>
  <c r="M1804" i="17" a="1"/>
  <c r="M1804" i="17" s="1"/>
  <c r="M1805" i="17" a="1"/>
  <c r="M1805" i="17" s="1"/>
  <c r="M1806" i="17" a="1"/>
  <c r="M1806" i="17" s="1"/>
  <c r="M1807" i="17" a="1"/>
  <c r="M1807" i="17" s="1"/>
  <c r="M2102" i="17" a="1"/>
  <c r="M2102" i="17" s="1"/>
  <c r="M2103" i="17" a="1"/>
  <c r="M2103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04" i="17" a="1"/>
  <c r="M304" i="17" s="1"/>
  <c r="M305" i="17" a="1"/>
  <c r="M305" i="17" s="1"/>
  <c r="M408" i="17" a="1"/>
  <c r="M408" i="17" s="1"/>
  <c r="M409" i="17" a="1"/>
  <c r="M409" i="17" s="1"/>
  <c r="M410" i="17" a="1"/>
  <c r="M410" i="17" s="1"/>
  <c r="M411" i="17" a="1"/>
  <c r="M411" i="17" s="1"/>
  <c r="M412" i="17" a="1"/>
  <c r="M412" i="17" s="1"/>
  <c r="M413" i="17" a="1"/>
  <c r="M413" i="17" s="1"/>
  <c r="M704" i="17" a="1"/>
  <c r="M704" i="17" s="1"/>
  <c r="M705" i="17" a="1"/>
  <c r="M705" i="17" s="1"/>
  <c r="M814" i="17" a="1"/>
  <c r="M814" i="17" s="1"/>
  <c r="M815" i="17" a="1"/>
  <c r="M815" i="17" s="1"/>
  <c r="M816" i="17" a="1"/>
  <c r="M816" i="17" s="1"/>
  <c r="M817" i="17" a="1"/>
  <c r="M817" i="17" s="1"/>
  <c r="M818" i="17" a="1"/>
  <c r="M818" i="17" s="1"/>
  <c r="M819" i="17" a="1"/>
  <c r="M819" i="17" s="1"/>
  <c r="M820" i="17" a="1"/>
  <c r="M820" i="17" s="1"/>
  <c r="M821" i="17" a="1"/>
  <c r="M821" i="17" s="1"/>
  <c r="M822" i="17" a="1"/>
  <c r="M822" i="17" s="1"/>
  <c r="M823" i="17" a="1"/>
  <c r="M823" i="17" s="1"/>
  <c r="M824" i="17" a="1"/>
  <c r="M824" i="17" s="1"/>
  <c r="M825" i="17" a="1"/>
  <c r="M825" i="17" s="1"/>
  <c r="M1408" i="17" a="1"/>
  <c r="M1408" i="17" s="1"/>
  <c r="M1409" i="17" a="1"/>
  <c r="M1409" i="17" s="1"/>
  <c r="M1410" i="17" a="1"/>
  <c r="M1410" i="17" s="1"/>
  <c r="M1411" i="17" a="1"/>
  <c r="M1411" i="17" s="1"/>
  <c r="M1412" i="17" a="1"/>
  <c r="M1412" i="17" s="1"/>
  <c r="M1413" i="17" a="1"/>
  <c r="M1413" i="17" s="1"/>
  <c r="M1704" i="17" a="1"/>
  <c r="M1704" i="17" s="1"/>
  <c r="M1705" i="17" a="1"/>
  <c r="M1705" i="17" s="1"/>
  <c r="M1808" i="17" a="1"/>
  <c r="M1808" i="17" s="1"/>
  <c r="M1809" i="17" a="1"/>
  <c r="M1809" i="17" s="1"/>
  <c r="M1810" i="17" a="1"/>
  <c r="M1810" i="17" s="1"/>
  <c r="M1811" i="17" a="1"/>
  <c r="M1811" i="17" s="1"/>
  <c r="M1812" i="17" a="1"/>
  <c r="M1812" i="17" s="1"/>
  <c r="M1813" i="17" a="1"/>
  <c r="M1813" i="17" s="1"/>
  <c r="M2104" i="17" a="1"/>
  <c r="M2104" i="17" s="1"/>
  <c r="M2105" i="17" a="1"/>
  <c r="M2105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06" i="17" a="1"/>
  <c r="M306" i="17" s="1"/>
  <c r="M307" i="17" a="1"/>
  <c r="M307" i="17" s="1"/>
  <c r="M414" i="17" a="1"/>
  <c r="M414" i="17" s="1"/>
  <c r="M415" i="17" a="1"/>
  <c r="M415" i="17" s="1"/>
  <c r="M416" i="17" a="1"/>
  <c r="M416" i="17" s="1"/>
  <c r="M417" i="17" a="1"/>
  <c r="M417" i="17" s="1"/>
  <c r="M418" i="17" a="1"/>
  <c r="M418" i="17" s="1"/>
  <c r="M419" i="17" a="1"/>
  <c r="M419" i="17" s="1"/>
  <c r="M706" i="17" a="1"/>
  <c r="M706" i="17" s="1"/>
  <c r="M707" i="17" a="1"/>
  <c r="M707" i="17" s="1"/>
  <c r="M826" i="17" a="1"/>
  <c r="M826" i="17" s="1"/>
  <c r="M827" i="17" a="1"/>
  <c r="M827" i="17" s="1"/>
  <c r="M828" i="17" a="1"/>
  <c r="M828" i="17" s="1"/>
  <c r="M829" i="17" a="1"/>
  <c r="M829" i="17" s="1"/>
  <c r="M830" i="17" a="1"/>
  <c r="M830" i="17" s="1"/>
  <c r="M831" i="17" a="1"/>
  <c r="M831" i="17" s="1"/>
  <c r="M832" i="17" a="1"/>
  <c r="M832" i="17" s="1"/>
  <c r="M833" i="17" a="1"/>
  <c r="M833" i="17" s="1"/>
  <c r="M834" i="17" a="1"/>
  <c r="M834" i="17" s="1"/>
  <c r="M835" i="17" a="1"/>
  <c r="M835" i="17" s="1"/>
  <c r="M836" i="17" a="1"/>
  <c r="M836" i="17" s="1"/>
  <c r="M837" i="17" a="1"/>
  <c r="M837" i="17" s="1"/>
  <c r="M1414" i="17" a="1"/>
  <c r="M1414" i="17" s="1"/>
  <c r="M1415" i="17" a="1"/>
  <c r="M1415" i="17" s="1"/>
  <c r="M1416" i="17" a="1"/>
  <c r="M1416" i="17" s="1"/>
  <c r="M1417" i="17" a="1"/>
  <c r="M1417" i="17" s="1"/>
  <c r="M1418" i="17" a="1"/>
  <c r="M1418" i="17" s="1"/>
  <c r="M1419" i="17" a="1"/>
  <c r="M1419" i="17" s="1"/>
  <c r="M1706" i="17" a="1"/>
  <c r="M1706" i="17" s="1"/>
  <c r="M1707" i="17" a="1"/>
  <c r="M1707" i="17" s="1"/>
  <c r="M1814" i="17" a="1"/>
  <c r="M1814" i="17" s="1"/>
  <c r="M1815" i="17" a="1"/>
  <c r="M1815" i="17" s="1"/>
  <c r="M1816" i="17" a="1"/>
  <c r="M1816" i="17" s="1"/>
  <c r="M1817" i="17" a="1"/>
  <c r="M1817" i="17" s="1"/>
  <c r="M1818" i="17" a="1"/>
  <c r="M1818" i="17" s="1"/>
  <c r="M1819" i="17" a="1"/>
  <c r="M1819" i="17" s="1"/>
  <c r="M2106" i="17" a="1"/>
  <c r="M2106" i="17" s="1"/>
  <c r="M2107" i="17" a="1"/>
  <c r="M2107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308" i="17" a="1"/>
  <c r="M308" i="17" s="1"/>
  <c r="M309" i="17" a="1"/>
  <c r="M309" i="17" s="1"/>
  <c r="M420" i="17" a="1"/>
  <c r="M420" i="17" s="1"/>
  <c r="M421" i="17" a="1"/>
  <c r="M421" i="17" s="1"/>
  <c r="M422" i="17" a="1"/>
  <c r="M422" i="17" s="1"/>
  <c r="M423" i="17" a="1"/>
  <c r="M423" i="17" s="1"/>
  <c r="M424" i="17" a="1"/>
  <c r="M424" i="17" s="1"/>
  <c r="M425" i="17" a="1"/>
  <c r="M425" i="17" s="1"/>
  <c r="M708" i="17" a="1"/>
  <c r="M708" i="17" s="1"/>
  <c r="M709" i="17" a="1"/>
  <c r="M709" i="17" s="1"/>
  <c r="M838" i="17" a="1"/>
  <c r="M838" i="17" s="1"/>
  <c r="M839" i="17" a="1"/>
  <c r="M839" i="17" s="1"/>
  <c r="M840" i="17" a="1"/>
  <c r="M840" i="17" s="1"/>
  <c r="M841" i="17" a="1"/>
  <c r="M841" i="17" s="1"/>
  <c r="M842" i="17" a="1"/>
  <c r="M842" i="17" s="1"/>
  <c r="M843" i="17" a="1"/>
  <c r="M843" i="17" s="1"/>
  <c r="M844" i="17" a="1"/>
  <c r="M844" i="17" s="1"/>
  <c r="M845" i="17" a="1"/>
  <c r="M845" i="17" s="1"/>
  <c r="M846" i="17" a="1"/>
  <c r="M846" i="17" s="1"/>
  <c r="M847" i="17" a="1"/>
  <c r="M847" i="17" s="1"/>
  <c r="M848" i="17" a="1"/>
  <c r="M848" i="17" s="1"/>
  <c r="M849" i="17" a="1"/>
  <c r="M849" i="17" s="1"/>
  <c r="M1420" i="17" a="1"/>
  <c r="M1420" i="17" s="1"/>
  <c r="M1421" i="17" a="1"/>
  <c r="M1421" i="17" s="1"/>
  <c r="M1422" i="17" a="1"/>
  <c r="M1422" i="17" s="1"/>
  <c r="M1423" i="17" a="1"/>
  <c r="M1423" i="17" s="1"/>
  <c r="M1424" i="17" a="1"/>
  <c r="M1424" i="17" s="1"/>
  <c r="M1425" i="17" a="1"/>
  <c r="M1425" i="17" s="1"/>
  <c r="M1708" i="17" a="1"/>
  <c r="M1708" i="17" s="1"/>
  <c r="M1709" i="17" a="1"/>
  <c r="M1709" i="17" s="1"/>
  <c r="M1820" i="17" a="1"/>
  <c r="M1820" i="17" s="1"/>
  <c r="M1821" i="17" a="1"/>
  <c r="M1821" i="17" s="1"/>
  <c r="M1822" i="17" a="1"/>
  <c r="M1822" i="17" s="1"/>
  <c r="M1823" i="17" a="1"/>
  <c r="M1823" i="17" s="1"/>
  <c r="M1824" i="17" a="1"/>
  <c r="M1824" i="17" s="1"/>
  <c r="M1825" i="17" a="1"/>
  <c r="M1825" i="17" s="1"/>
  <c r="M2108" i="17" a="1"/>
  <c r="M2108" i="17" s="1"/>
  <c r="M2109" i="17" a="1"/>
  <c r="M2109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10" i="17" a="1"/>
  <c r="M310" i="17" s="1"/>
  <c r="M311" i="17" a="1"/>
  <c r="M311" i="17" s="1"/>
  <c r="M426" i="17" a="1"/>
  <c r="M426" i="17" s="1"/>
  <c r="M427" i="17" a="1"/>
  <c r="M427" i="17" s="1"/>
  <c r="M428" i="17" a="1"/>
  <c r="M428" i="17" s="1"/>
  <c r="M429" i="17" a="1"/>
  <c r="M429" i="17" s="1"/>
  <c r="M430" i="17" a="1"/>
  <c r="M430" i="17" s="1"/>
  <c r="M431" i="17" a="1"/>
  <c r="M431" i="17" s="1"/>
  <c r="M710" i="17" a="1"/>
  <c r="M710" i="17" s="1"/>
  <c r="M711" i="17" a="1"/>
  <c r="M711" i="17" s="1"/>
  <c r="M850" i="17" a="1"/>
  <c r="M850" i="17" s="1"/>
  <c r="M851" i="17" a="1"/>
  <c r="M851" i="17" s="1"/>
  <c r="M852" i="17" a="1"/>
  <c r="M852" i="17" s="1"/>
  <c r="M853" i="17" a="1"/>
  <c r="M853" i="17" s="1"/>
  <c r="M854" i="17" a="1"/>
  <c r="M854" i="17" s="1"/>
  <c r="M855" i="17" a="1"/>
  <c r="M855" i="17" s="1"/>
  <c r="M856" i="17" a="1"/>
  <c r="M856" i="17" s="1"/>
  <c r="M857" i="17" a="1"/>
  <c r="M857" i="17" s="1"/>
  <c r="M858" i="17" a="1"/>
  <c r="M858" i="17" s="1"/>
  <c r="M859" i="17" a="1"/>
  <c r="M859" i="17" s="1"/>
  <c r="M860" i="17" a="1"/>
  <c r="M860" i="17" s="1"/>
  <c r="M861" i="17" a="1"/>
  <c r="M861" i="17" s="1"/>
  <c r="M1426" i="17" a="1"/>
  <c r="M1426" i="17" s="1"/>
  <c r="M1427" i="17" a="1"/>
  <c r="M1427" i="17" s="1"/>
  <c r="M1428" i="17" a="1"/>
  <c r="M1428" i="17" s="1"/>
  <c r="M1429" i="17" a="1"/>
  <c r="M1429" i="17" s="1"/>
  <c r="M1430" i="17" a="1"/>
  <c r="M1430" i="17" s="1"/>
  <c r="M1431" i="17" a="1"/>
  <c r="M1431" i="17" s="1"/>
  <c r="M1710" i="17" a="1"/>
  <c r="M1710" i="17" s="1"/>
  <c r="M1711" i="17" a="1"/>
  <c r="M1711" i="17" s="1"/>
  <c r="M1826" i="17" a="1"/>
  <c r="M1826" i="17" s="1"/>
  <c r="M1827" i="17" a="1"/>
  <c r="M1827" i="17" s="1"/>
  <c r="M1828" i="17" a="1"/>
  <c r="M1828" i="17" s="1"/>
  <c r="M1829" i="17" a="1"/>
  <c r="M1829" i="17" s="1"/>
  <c r="M1830" i="17" a="1"/>
  <c r="M1830" i="17" s="1"/>
  <c r="M1831" i="17" a="1"/>
  <c r="M1831" i="17" s="1"/>
  <c r="M2110" i="17" a="1"/>
  <c r="M2110" i="17" s="1"/>
  <c r="M2111" i="17" a="1"/>
  <c r="M211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12" i="17" a="1"/>
  <c r="M312" i="17" s="1"/>
  <c r="M313" i="17" a="1"/>
  <c r="M313" i="17" s="1"/>
  <c r="M432" i="17" a="1"/>
  <c r="M432" i="17" s="1"/>
  <c r="M433" i="17" a="1"/>
  <c r="M433" i="17" s="1"/>
  <c r="M434" i="17" a="1"/>
  <c r="M434" i="17" s="1"/>
  <c r="M435" i="17" a="1"/>
  <c r="M435" i="17" s="1"/>
  <c r="M436" i="17" a="1"/>
  <c r="M436" i="17" s="1"/>
  <c r="M437" i="17" a="1"/>
  <c r="M437" i="17" s="1"/>
  <c r="M712" i="17" a="1"/>
  <c r="M712" i="17" s="1"/>
  <c r="M713" i="17" a="1"/>
  <c r="M713" i="17" s="1"/>
  <c r="M862" i="17" a="1"/>
  <c r="M862" i="17" s="1"/>
  <c r="M863" i="17" a="1"/>
  <c r="M863" i="17" s="1"/>
  <c r="M864" i="17" a="1"/>
  <c r="M864" i="17" s="1"/>
  <c r="M865" i="17" a="1"/>
  <c r="M865" i="17" s="1"/>
  <c r="M866" i="17" a="1"/>
  <c r="M866" i="17" s="1"/>
  <c r="M867" i="17" a="1"/>
  <c r="M867" i="17" s="1"/>
  <c r="M868" i="17" a="1"/>
  <c r="M868" i="17" s="1"/>
  <c r="M869" i="17" a="1"/>
  <c r="M869" i="17" s="1"/>
  <c r="M870" i="17" a="1"/>
  <c r="M870" i="17" s="1"/>
  <c r="M871" i="17" a="1"/>
  <c r="M871" i="17" s="1"/>
  <c r="M872" i="17" a="1"/>
  <c r="M872" i="17" s="1"/>
  <c r="M873" i="17" a="1"/>
  <c r="M873" i="17" s="1"/>
  <c r="M1432" i="17" a="1"/>
  <c r="M1432" i="17" s="1"/>
  <c r="M1433" i="17" a="1"/>
  <c r="M1433" i="17" s="1"/>
  <c r="M1434" i="17" a="1"/>
  <c r="M1434" i="17" s="1"/>
  <c r="M1435" i="17" a="1"/>
  <c r="M1435" i="17" s="1"/>
  <c r="M1436" i="17" a="1"/>
  <c r="M1436" i="17" s="1"/>
  <c r="M1437" i="17" a="1"/>
  <c r="M1437" i="17" s="1"/>
  <c r="M1712" i="17" a="1"/>
  <c r="M1712" i="17" s="1"/>
  <c r="M1713" i="17" a="1"/>
  <c r="M1713" i="17" s="1"/>
  <c r="M1832" i="17" a="1"/>
  <c r="M1832" i="17" s="1"/>
  <c r="M1833" i="17" a="1"/>
  <c r="M1833" i="17" s="1"/>
  <c r="M1834" i="17" a="1"/>
  <c r="M1834" i="17" s="1"/>
  <c r="M1835" i="17" a="1"/>
  <c r="M1835" i="17" s="1"/>
  <c r="M1836" i="17" a="1"/>
  <c r="M1836" i="17"/>
  <c r="M1837" i="17" a="1"/>
  <c r="M1837" i="17" s="1"/>
  <c r="M2112" i="17" a="1"/>
  <c r="M2112" i="17" s="1"/>
  <c r="M2113" i="17" a="1"/>
  <c r="M211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14" i="17" a="1"/>
  <c r="M314" i="17" s="1"/>
  <c r="M315" i="17" a="1"/>
  <c r="M315" i="17" s="1"/>
  <c r="M438" i="17" a="1"/>
  <c r="M438" i="17" s="1"/>
  <c r="M439" i="17" a="1"/>
  <c r="M439" i="17" s="1"/>
  <c r="M440" i="17" a="1"/>
  <c r="M440" i="17"/>
  <c r="M441" i="17" a="1"/>
  <c r="M441" i="17" s="1"/>
  <c r="M442" i="17" a="1"/>
  <c r="M442" i="17" s="1"/>
  <c r="M443" i="17" a="1"/>
  <c r="M443" i="17" s="1"/>
  <c r="M714" i="17" a="1"/>
  <c r="M714" i="17" s="1"/>
  <c r="M715" i="17" a="1"/>
  <c r="M715" i="17" s="1"/>
  <c r="M874" i="17" a="1"/>
  <c r="M874" i="17" s="1"/>
  <c r="M875" i="17" a="1"/>
  <c r="M875" i="17" s="1"/>
  <c r="M876" i="17" a="1"/>
  <c r="M876" i="17" s="1"/>
  <c r="M877" i="17" a="1"/>
  <c r="M877" i="17" s="1"/>
  <c r="M878" i="17" a="1"/>
  <c r="M878" i="17" s="1"/>
  <c r="M879" i="17" a="1"/>
  <c r="M879" i="17" s="1"/>
  <c r="M880" i="17" a="1"/>
  <c r="M880" i="17" s="1"/>
  <c r="M881" i="17" a="1"/>
  <c r="M881" i="17" s="1"/>
  <c r="M882" i="17" a="1"/>
  <c r="M882" i="17" s="1"/>
  <c r="M883" i="17" a="1"/>
  <c r="M883" i="17" s="1"/>
  <c r="M884" i="17" a="1"/>
  <c r="M884" i="17" s="1"/>
  <c r="M885" i="17" a="1"/>
  <c r="M885" i="17" s="1"/>
  <c r="M1438" i="17" a="1"/>
  <c r="M1438" i="17"/>
  <c r="M1439" i="17" a="1"/>
  <c r="M1439" i="17" s="1"/>
  <c r="M1440" i="17" a="1"/>
  <c r="M1440" i="17" s="1"/>
  <c r="M1441" i="17" a="1"/>
  <c r="M1441" i="17" s="1"/>
  <c r="M1442" i="17" a="1"/>
  <c r="M1442" i="17" s="1"/>
  <c r="M1443" i="17" a="1"/>
  <c r="M1443" i="17" s="1"/>
  <c r="M1714" i="17" a="1"/>
  <c r="M1714" i="17" s="1"/>
  <c r="M1715" i="17" a="1"/>
  <c r="M1715" i="17" s="1"/>
  <c r="M1838" i="17" a="1"/>
  <c r="M1838" i="17" s="1"/>
  <c r="M1839" i="17" a="1"/>
  <c r="M1839" i="17" s="1"/>
  <c r="M1840" i="17" a="1"/>
  <c r="M1840" i="17"/>
  <c r="M1841" i="17" a="1"/>
  <c r="M1841" i="17" s="1"/>
  <c r="M1842" i="17" a="1"/>
  <c r="M1842" i="17" s="1"/>
  <c r="M1843" i="17" a="1"/>
  <c r="M1843" i="17" s="1"/>
  <c r="M2114" i="17" a="1"/>
  <c r="M2114" i="17"/>
  <c r="M2115" i="17" a="1"/>
  <c r="M2115" i="17" s="1"/>
  <c r="M44" i="17" a="1"/>
  <c r="M44" i="17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16" i="17" a="1"/>
  <c r="M316" i="17" s="1"/>
  <c r="M317" i="17" a="1"/>
  <c r="M317" i="17" s="1"/>
  <c r="M444" i="17" a="1"/>
  <c r="M444" i="17" s="1"/>
  <c r="M445" i="17" a="1"/>
  <c r="M445" i="17" s="1"/>
  <c r="M446" i="17" a="1"/>
  <c r="M446" i="17" s="1"/>
  <c r="M447" i="17" a="1"/>
  <c r="M447" i="17" s="1"/>
  <c r="M448" i="17" a="1"/>
  <c r="M448" i="17" s="1"/>
  <c r="M449" i="17" a="1"/>
  <c r="M449" i="17" s="1"/>
  <c r="M716" i="17" a="1"/>
  <c r="M716" i="17" s="1"/>
  <c r="M717" i="17" a="1"/>
  <c r="M717" i="17" s="1"/>
  <c r="M886" i="17" a="1"/>
  <c r="M886" i="17" s="1"/>
  <c r="M887" i="17" a="1"/>
  <c r="M887" i="17" s="1"/>
  <c r="M888" i="17" a="1"/>
  <c r="M888" i="17" s="1"/>
  <c r="M889" i="17" a="1"/>
  <c r="M889" i="17" s="1"/>
  <c r="M890" i="17" a="1"/>
  <c r="M890" i="17" s="1"/>
  <c r="M891" i="17" a="1"/>
  <c r="M891" i="17" s="1"/>
  <c r="M892" i="17" a="1"/>
  <c r="M892" i="17" s="1"/>
  <c r="M893" i="17" a="1"/>
  <c r="M893" i="17" s="1"/>
  <c r="M894" i="17" a="1"/>
  <c r="M894" i="17" s="1"/>
  <c r="M895" i="17" a="1"/>
  <c r="M895" i="17" s="1"/>
  <c r="M896" i="17" a="1"/>
  <c r="M896" i="17"/>
  <c r="M897" i="17" a="1"/>
  <c r="M897" i="17" s="1"/>
  <c r="M1444" i="17" a="1"/>
  <c r="M1444" i="17" s="1"/>
  <c r="M1445" i="17" a="1"/>
  <c r="M1445" i="17" s="1"/>
  <c r="M1446" i="17" a="1"/>
  <c r="M1446" i="17" s="1"/>
  <c r="M1447" i="17" a="1"/>
  <c r="M1447" i="17" s="1"/>
  <c r="M1448" i="17" a="1"/>
  <c r="M1448" i="17" s="1"/>
  <c r="M1449" i="17" a="1"/>
  <c r="M1449" i="17" s="1"/>
  <c r="M1716" i="17" a="1"/>
  <c r="M1716" i="17" s="1"/>
  <c r="M1717" i="17" a="1"/>
  <c r="M1717" i="17" s="1"/>
  <c r="M1844" i="17" a="1"/>
  <c r="M1844" i="17" s="1"/>
  <c r="M1845" i="17" a="1"/>
  <c r="M1845" i="17" s="1"/>
  <c r="M1846" i="17" a="1"/>
  <c r="M1846" i="17" s="1"/>
  <c r="M1847" i="17" a="1"/>
  <c r="M1847" i="17" s="1"/>
  <c r="M1848" i="17" a="1"/>
  <c r="M1848" i="17" s="1"/>
  <c r="M1849" i="17" a="1"/>
  <c r="M1849" i="17" s="1"/>
  <c r="M2116" i="17" a="1"/>
  <c r="M2116" i="17" s="1"/>
  <c r="M2117" i="17" a="1"/>
  <c r="M2117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18" i="17" a="1"/>
  <c r="M318" i="17" s="1"/>
  <c r="M319" i="17" a="1"/>
  <c r="M319" i="17" s="1"/>
  <c r="M450" i="17" a="1"/>
  <c r="M450" i="17" s="1"/>
  <c r="M451" i="17" a="1"/>
  <c r="M451" i="17" s="1"/>
  <c r="M452" i="17" a="1"/>
  <c r="M452" i="17" s="1"/>
  <c r="M453" i="17" a="1"/>
  <c r="M453" i="17" s="1"/>
  <c r="M454" i="17" a="1"/>
  <c r="M454" i="17"/>
  <c r="M455" i="17" a="1"/>
  <c r="M455" i="17" s="1"/>
  <c r="M718" i="17" a="1"/>
  <c r="M718" i="17" s="1"/>
  <c r="M719" i="17" a="1"/>
  <c r="M719" i="17" s="1"/>
  <c r="M898" i="17" a="1"/>
  <c r="M898" i="17" s="1"/>
  <c r="M899" i="17" a="1"/>
  <c r="M899" i="17" s="1"/>
  <c r="M900" i="17" a="1"/>
  <c r="M900" i="17" s="1"/>
  <c r="M901" i="17" a="1"/>
  <c r="M901" i="17" s="1"/>
  <c r="M902" i="17" a="1"/>
  <c r="M902" i="17" s="1"/>
  <c r="M903" i="17" a="1"/>
  <c r="M903" i="17" s="1"/>
  <c r="M904" i="17" a="1"/>
  <c r="M904" i="17" s="1"/>
  <c r="M905" i="17" a="1"/>
  <c r="M905" i="17" s="1"/>
  <c r="M906" i="17" a="1"/>
  <c r="M906" i="17" s="1"/>
  <c r="M907" i="17" a="1"/>
  <c r="M907" i="17" s="1"/>
  <c r="M908" i="17" a="1"/>
  <c r="M908" i="17" s="1"/>
  <c r="M909" i="17" a="1"/>
  <c r="M909" i="17" s="1"/>
  <c r="M1450" i="17" a="1"/>
  <c r="M1450" i="17" s="1"/>
  <c r="M1451" i="17" a="1"/>
  <c r="M1451" i="17" s="1"/>
  <c r="M1452" i="17" a="1"/>
  <c r="M1452" i="17" s="1"/>
  <c r="M1453" i="17" a="1"/>
  <c r="M1453" i="17" s="1"/>
  <c r="M1454" i="17" a="1"/>
  <c r="M1454" i="17" s="1"/>
  <c r="M1455" i="17" a="1"/>
  <c r="M1455" i="17" s="1"/>
  <c r="M1718" i="17" a="1"/>
  <c r="M1718" i="17" s="1"/>
  <c r="M1719" i="17" a="1"/>
  <c r="M1719" i="17" s="1"/>
  <c r="M1850" i="17" a="1"/>
  <c r="M1850" i="17" s="1"/>
  <c r="M1851" i="17" a="1"/>
  <c r="M1851" i="17" s="1"/>
  <c r="M1852" i="17" a="1"/>
  <c r="M1852" i="17" s="1"/>
  <c r="M1853" i="17" a="1"/>
  <c r="M1853" i="17" s="1"/>
  <c r="M1854" i="17" a="1"/>
  <c r="M1854" i="17" s="1"/>
  <c r="M1855" i="17" a="1"/>
  <c r="M1855" i="17" s="1"/>
  <c r="M2118" i="17" a="1"/>
  <c r="M2118" i="17" s="1"/>
  <c r="M2119" i="17" a="1"/>
  <c r="M2119" i="17" s="1"/>
  <c r="M56" i="17" a="1"/>
  <c r="M56" i="17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320" i="17" a="1"/>
  <c r="M320" i="17" s="1"/>
  <c r="M321" i="17" a="1"/>
  <c r="M321" i="17" s="1"/>
  <c r="M456" i="17" a="1"/>
  <c r="M456" i="17" s="1"/>
  <c r="M457" i="17" a="1"/>
  <c r="M457" i="17" s="1"/>
  <c r="M458" i="17" a="1"/>
  <c r="M458" i="17" s="1"/>
  <c r="M459" i="17" a="1"/>
  <c r="M459" i="17" s="1"/>
  <c r="M460" i="17" a="1"/>
  <c r="M460" i="17" s="1"/>
  <c r="M461" i="17" a="1"/>
  <c r="M461" i="17" s="1"/>
  <c r="M720" i="17" a="1"/>
  <c r="M720" i="17" s="1"/>
  <c r="M721" i="17" a="1"/>
  <c r="M721" i="17" s="1"/>
  <c r="M910" i="17" a="1"/>
  <c r="M910" i="17" s="1"/>
  <c r="M911" i="17" a="1"/>
  <c r="M911" i="17" s="1"/>
  <c r="M912" i="17" a="1"/>
  <c r="M912" i="17" s="1"/>
  <c r="M913" i="17" a="1"/>
  <c r="M913" i="17" s="1"/>
  <c r="M914" i="17" a="1"/>
  <c r="M914" i="17" s="1"/>
  <c r="M915" i="17" a="1"/>
  <c r="M915" i="17" s="1"/>
  <c r="M916" i="17" a="1"/>
  <c r="M916" i="17" s="1"/>
  <c r="M917" i="17" a="1"/>
  <c r="M917" i="17" s="1"/>
  <c r="M918" i="17" a="1"/>
  <c r="M918" i="17" s="1"/>
  <c r="M919" i="17" a="1"/>
  <c r="M919" i="17" s="1"/>
  <c r="M920" i="17" a="1"/>
  <c r="M920" i="17" s="1"/>
  <c r="M921" i="17" a="1"/>
  <c r="M921" i="17" s="1"/>
  <c r="M1456" i="17" a="1"/>
  <c r="M1456" i="17" s="1"/>
  <c r="M1457" i="17" a="1"/>
  <c r="M1457" i="17" s="1"/>
  <c r="M1458" i="17" a="1"/>
  <c r="M1458" i="17" s="1"/>
  <c r="M1459" i="17" a="1"/>
  <c r="M1459" i="17" s="1"/>
  <c r="M1460" i="17" a="1"/>
  <c r="M1460" i="17" s="1"/>
  <c r="M1461" i="17" a="1"/>
  <c r="M1461" i="17" s="1"/>
  <c r="M1720" i="17" a="1"/>
  <c r="M1720" i="17" s="1"/>
  <c r="M1721" i="17" a="1"/>
  <c r="M1721" i="17" s="1"/>
  <c r="M1856" i="17" a="1"/>
  <c r="M1856" i="17" s="1"/>
  <c r="M1857" i="17" a="1"/>
  <c r="M1857" i="17" s="1"/>
  <c r="M1858" i="17" a="1"/>
  <c r="M1858" i="17" s="1"/>
  <c r="M1859" i="17" a="1"/>
  <c r="M1859" i="17" s="1"/>
  <c r="M1860" i="17" a="1"/>
  <c r="M1860" i="17" s="1"/>
  <c r="M1861" i="17" a="1"/>
  <c r="M1861" i="17" s="1"/>
  <c r="M2120" i="17" a="1"/>
  <c r="M2120" i="17" s="1"/>
  <c r="M2121" i="17" a="1"/>
  <c r="M212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322" i="17" a="1"/>
  <c r="M322" i="17" s="1"/>
  <c r="M323" i="17" a="1"/>
  <c r="M323" i="17" s="1"/>
  <c r="M462" i="17" a="1"/>
  <c r="M462" i="17" s="1"/>
  <c r="M463" i="17" a="1"/>
  <c r="M463" i="17" s="1"/>
  <c r="M464" i="17" a="1"/>
  <c r="M464" i="17" s="1"/>
  <c r="M465" i="17" a="1"/>
  <c r="M465" i="17" s="1"/>
  <c r="M466" i="17" a="1"/>
  <c r="M466" i="17" s="1"/>
  <c r="M467" i="17" a="1"/>
  <c r="M467" i="17" s="1"/>
  <c r="M722" i="17" a="1"/>
  <c r="M722" i="17" s="1"/>
  <c r="M723" i="17" a="1"/>
  <c r="M723" i="17" s="1"/>
  <c r="M922" i="17" a="1"/>
  <c r="M922" i="17" s="1"/>
  <c r="M923" i="17" a="1"/>
  <c r="M923" i="17" s="1"/>
  <c r="M924" i="17" a="1"/>
  <c r="M924" i="17" s="1"/>
  <c r="M925" i="17" a="1"/>
  <c r="M925" i="17" s="1"/>
  <c r="M926" i="17" a="1"/>
  <c r="M926" i="17" s="1"/>
  <c r="M927" i="17" a="1"/>
  <c r="M927" i="17" s="1"/>
  <c r="M928" i="17" a="1"/>
  <c r="M928" i="17" s="1"/>
  <c r="M929" i="17" a="1"/>
  <c r="M929" i="17" s="1"/>
  <c r="M930" i="17" a="1"/>
  <c r="M930" i="17" s="1"/>
  <c r="M931" i="17" a="1"/>
  <c r="M931" i="17" s="1"/>
  <c r="M932" i="17" a="1"/>
  <c r="M932" i="17" s="1"/>
  <c r="M933" i="17" a="1"/>
  <c r="M933" i="17" s="1"/>
  <c r="M1462" i="17" a="1"/>
  <c r="M1462" i="17"/>
  <c r="M1463" i="17" a="1"/>
  <c r="M1463" i="17" s="1"/>
  <c r="M1464" i="17" a="1"/>
  <c r="M1464" i="17" s="1"/>
  <c r="M1465" i="17" a="1"/>
  <c r="M1465" i="17" s="1"/>
  <c r="M1466" i="17" a="1"/>
  <c r="M1466" i="17" s="1"/>
  <c r="M1467" i="17" a="1"/>
  <c r="M1467" i="17" s="1"/>
  <c r="M1722" i="17" a="1"/>
  <c r="M1722" i="17" s="1"/>
  <c r="M1723" i="17" a="1"/>
  <c r="M1723" i="17" s="1"/>
  <c r="M1862" i="17" a="1"/>
  <c r="M1862" i="17" s="1"/>
  <c r="M1863" i="17" a="1"/>
  <c r="M1863" i="17" s="1"/>
  <c r="M1864" i="17" a="1"/>
  <c r="M1864" i="17"/>
  <c r="M1865" i="17" a="1"/>
  <c r="M1865" i="17" s="1"/>
  <c r="M1866" i="17" a="1"/>
  <c r="M1866" i="17" s="1"/>
  <c r="M1867" i="17" a="1"/>
  <c r="M1867" i="17" s="1"/>
  <c r="M2122" i="17" a="1"/>
  <c r="M2122" i="17" s="1"/>
  <c r="M2123" i="17" a="1"/>
  <c r="M2123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324" i="17" a="1"/>
  <c r="M324" i="17" s="1"/>
  <c r="M325" i="17" a="1"/>
  <c r="M325" i="17" s="1"/>
  <c r="M468" i="17" a="1"/>
  <c r="M468" i="17" s="1"/>
  <c r="M469" i="17" a="1"/>
  <c r="M469" i="17" s="1"/>
  <c r="M470" i="17" a="1"/>
  <c r="M470" i="17" s="1"/>
  <c r="M471" i="17" a="1"/>
  <c r="M471" i="17" s="1"/>
  <c r="M472" i="17" a="1"/>
  <c r="M472" i="17" s="1"/>
  <c r="M473" i="17" a="1"/>
  <c r="M473" i="17" s="1"/>
  <c r="M724" i="17" a="1"/>
  <c r="M724" i="17" s="1"/>
  <c r="M725" i="17" a="1"/>
  <c r="M725" i="17" s="1"/>
  <c r="M934" i="17" a="1"/>
  <c r="M934" i="17"/>
  <c r="M935" i="17" a="1"/>
  <c r="M935" i="17" s="1"/>
  <c r="M936" i="17" a="1"/>
  <c r="M936" i="17" s="1"/>
  <c r="M937" i="17" a="1"/>
  <c r="M937" i="17" s="1"/>
  <c r="M938" i="17" a="1"/>
  <c r="M938" i="17" s="1"/>
  <c r="M939" i="17" a="1"/>
  <c r="M939" i="17" s="1"/>
  <c r="M940" i="17" a="1"/>
  <c r="M940" i="17" s="1"/>
  <c r="M941" i="17" a="1"/>
  <c r="M941" i="17" s="1"/>
  <c r="M942" i="17" a="1"/>
  <c r="M942" i="17" s="1"/>
  <c r="M943" i="17" a="1"/>
  <c r="M943" i="17" s="1"/>
  <c r="M944" i="17" a="1"/>
  <c r="M944" i="17" s="1"/>
  <c r="M945" i="17" a="1"/>
  <c r="M945" i="17" s="1"/>
  <c r="M1468" i="17" a="1"/>
  <c r="M1468" i="17" s="1"/>
  <c r="M1469" i="17" a="1"/>
  <c r="M1469" i="17" s="1"/>
  <c r="M1470" i="17" a="1"/>
  <c r="M1470" i="17" s="1"/>
  <c r="M1471" i="17" a="1"/>
  <c r="M1471" i="17" s="1"/>
  <c r="M1472" i="17" a="1"/>
  <c r="M1472" i="17" s="1"/>
  <c r="M1473" i="17" a="1"/>
  <c r="M1473" i="17" s="1"/>
  <c r="M1724" i="17" a="1"/>
  <c r="M1724" i="17" s="1"/>
  <c r="M1725" i="17" a="1"/>
  <c r="M1725" i="17" s="1"/>
  <c r="M1868" i="17" a="1"/>
  <c r="M1868" i="17" s="1"/>
  <c r="M1869" i="17" a="1"/>
  <c r="M1869" i="17" s="1"/>
  <c r="M1870" i="17" a="1"/>
  <c r="M1870" i="17" s="1"/>
  <c r="M1871" i="17" a="1"/>
  <c r="M1871" i="17" s="1"/>
  <c r="M1872" i="17" a="1"/>
  <c r="M1872" i="17" s="1"/>
  <c r="M1873" i="17" a="1"/>
  <c r="M1873" i="17" s="1"/>
  <c r="M2124" i="17" a="1"/>
  <c r="M2124" i="17" s="1"/>
  <c r="M2125" i="17" a="1"/>
  <c r="M2125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326" i="17" a="1"/>
  <c r="M326" i="17" s="1"/>
  <c r="M327" i="17" a="1"/>
  <c r="M327" i="17" s="1"/>
  <c r="M474" i="17" a="1"/>
  <c r="M474" i="17" s="1"/>
  <c r="M475" i="17" a="1"/>
  <c r="M475" i="17" s="1"/>
  <c r="M476" i="17" a="1"/>
  <c r="M476" i="17" s="1"/>
  <c r="M477" i="17" a="1"/>
  <c r="M477" i="17" s="1"/>
  <c r="M478" i="17" a="1"/>
  <c r="M478" i="17" s="1"/>
  <c r="M479" i="17" a="1"/>
  <c r="M479" i="17" s="1"/>
  <c r="M726" i="17" a="1"/>
  <c r="M726" i="17" s="1"/>
  <c r="M727" i="17" a="1"/>
  <c r="M727" i="17" s="1"/>
  <c r="M946" i="17" a="1"/>
  <c r="M946" i="17"/>
  <c r="M947" i="17" a="1"/>
  <c r="M947" i="17" s="1"/>
  <c r="M948" i="17" a="1"/>
  <c r="M948" i="17" s="1"/>
  <c r="M949" i="17" a="1"/>
  <c r="M949" i="17" s="1"/>
  <c r="M950" i="17" a="1"/>
  <c r="M950" i="17" s="1"/>
  <c r="M951" i="17" a="1"/>
  <c r="M951" i="17" s="1"/>
  <c r="M952" i="17" a="1"/>
  <c r="M952" i="17" s="1"/>
  <c r="M953" i="17" a="1"/>
  <c r="M953" i="17" s="1"/>
  <c r="M954" i="17" a="1"/>
  <c r="M954" i="17" s="1"/>
  <c r="M955" i="17" a="1"/>
  <c r="M955" i="17" s="1"/>
  <c r="M956" i="17" a="1"/>
  <c r="M956" i="17" s="1"/>
  <c r="M957" i="17" a="1"/>
  <c r="M957" i="17" s="1"/>
  <c r="M1474" i="17" a="1"/>
  <c r="M1474" i="17" s="1"/>
  <c r="M1475" i="17" a="1"/>
  <c r="M1475" i="17" s="1"/>
  <c r="M1476" i="17" a="1"/>
  <c r="M1476" i="17" s="1"/>
  <c r="M1477" i="17" a="1"/>
  <c r="M1477" i="17" s="1"/>
  <c r="M1478" i="17" a="1"/>
  <c r="M1478" i="17"/>
  <c r="M1479" i="17" a="1"/>
  <c r="M1479" i="17" s="1"/>
  <c r="M1726" i="17" a="1"/>
  <c r="M1726" i="17" s="1"/>
  <c r="M1727" i="17" a="1"/>
  <c r="M1727" i="17" s="1"/>
  <c r="M1874" i="17" a="1"/>
  <c r="M1874" i="17" s="1"/>
  <c r="M1875" i="17" a="1"/>
  <c r="M1875" i="17" s="1"/>
  <c r="M1876" i="17" a="1"/>
  <c r="M1876" i="17" s="1"/>
  <c r="M1877" i="17" a="1"/>
  <c r="M1877" i="17" s="1"/>
  <c r="M1878" i="17" a="1"/>
  <c r="M1878" i="17" s="1"/>
  <c r="M1879" i="17" a="1"/>
  <c r="M1879" i="17" s="1"/>
  <c r="M2126" i="17" a="1"/>
  <c r="M2126" i="17" s="1"/>
  <c r="M2127" i="17" a="1"/>
  <c r="M2127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328" i="17" a="1"/>
  <c r="M328" i="17" s="1"/>
  <c r="M329" i="17" a="1"/>
  <c r="M329" i="17" s="1"/>
  <c r="M480" i="17" a="1"/>
  <c r="M480" i="17" s="1"/>
  <c r="M481" i="17" a="1"/>
  <c r="M481" i="17" s="1"/>
  <c r="M482" i="17" a="1"/>
  <c r="M482" i="17" s="1"/>
  <c r="M483" i="17" a="1"/>
  <c r="M483" i="17" s="1"/>
  <c r="M484" i="17" a="1"/>
  <c r="M484" i="17" s="1"/>
  <c r="M485" i="17" a="1"/>
  <c r="M485" i="17" s="1"/>
  <c r="M728" i="17" a="1"/>
  <c r="M728" i="17" s="1"/>
  <c r="M729" i="17" a="1"/>
  <c r="M729" i="17" s="1"/>
  <c r="M958" i="17" a="1"/>
  <c r="M958" i="17" s="1"/>
  <c r="M959" i="17" a="1"/>
  <c r="M959" i="17" s="1"/>
  <c r="M960" i="17" a="1"/>
  <c r="M960" i="17" s="1"/>
  <c r="M961" i="17" a="1"/>
  <c r="M961" i="17" s="1"/>
  <c r="M962" i="17" a="1"/>
  <c r="M962" i="17" s="1"/>
  <c r="M963" i="17" a="1"/>
  <c r="M963" i="17" s="1"/>
  <c r="M964" i="17" a="1"/>
  <c r="M964" i="17" s="1"/>
  <c r="M965" i="17" a="1"/>
  <c r="M965" i="17" s="1"/>
  <c r="M966" i="17" a="1"/>
  <c r="M966" i="17"/>
  <c r="M967" i="17" a="1"/>
  <c r="M967" i="17" s="1"/>
  <c r="M968" i="17" a="1"/>
  <c r="M968" i="17" s="1"/>
  <c r="M969" i="17" a="1"/>
  <c r="M969" i="17" s="1"/>
  <c r="M1480" i="17" a="1"/>
  <c r="M1480" i="17" s="1"/>
  <c r="M1481" i="17" a="1"/>
  <c r="M1481" i="17" s="1"/>
  <c r="M1482" i="17" a="1"/>
  <c r="M1482" i="17" s="1"/>
  <c r="M1483" i="17" a="1"/>
  <c r="M1483" i="17" s="1"/>
  <c r="M1484" i="17" a="1"/>
  <c r="M1484" i="17" s="1"/>
  <c r="M1485" i="17" a="1"/>
  <c r="M1485" i="17" s="1"/>
  <c r="M1728" i="17" a="1"/>
  <c r="M1728" i="17" s="1"/>
  <c r="M1729" i="17" a="1"/>
  <c r="M1729" i="17" s="1"/>
  <c r="M1880" i="17" a="1"/>
  <c r="M1880" i="17" s="1"/>
  <c r="M1881" i="17" a="1"/>
  <c r="M1881" i="17" s="1"/>
  <c r="M1882" i="17" a="1"/>
  <c r="M1882" i="17" s="1"/>
  <c r="M1883" i="17" a="1"/>
  <c r="M1883" i="17" s="1"/>
  <c r="M1884" i="17" a="1"/>
  <c r="M1884" i="17" s="1"/>
  <c r="M1885" i="17" a="1"/>
  <c r="M1885" i="17" s="1"/>
  <c r="M2128" i="17" a="1"/>
  <c r="M2128" i="17" s="1"/>
  <c r="M2129" i="17" a="1"/>
  <c r="M2129" i="17" s="1"/>
  <c r="M86" i="17" a="1"/>
  <c r="M86" i="17" s="1"/>
  <c r="M87" i="17" a="1"/>
  <c r="M87" i="17" s="1"/>
  <c r="M88" i="17" a="1"/>
  <c r="M88" i="17"/>
  <c r="M89" i="17" a="1"/>
  <c r="M89" i="17" s="1"/>
  <c r="M90" i="17" a="1"/>
  <c r="M90" i="17" s="1"/>
  <c r="M91" i="17" a="1"/>
  <c r="M91" i="17" s="1"/>
  <c r="M330" i="17" a="1"/>
  <c r="M330" i="17" s="1"/>
  <c r="M331" i="17" a="1"/>
  <c r="M331" i="17" s="1"/>
  <c r="M486" i="17" a="1"/>
  <c r="M486" i="17" s="1"/>
  <c r="M487" i="17" a="1"/>
  <c r="M487" i="17" s="1"/>
  <c r="M488" i="17" a="1"/>
  <c r="M488" i="17" s="1"/>
  <c r="M489" i="17" a="1"/>
  <c r="M489" i="17" s="1"/>
  <c r="M490" i="17" a="1"/>
  <c r="M490" i="17" s="1"/>
  <c r="M491" i="17" a="1"/>
  <c r="M491" i="17" s="1"/>
  <c r="M730" i="17" a="1"/>
  <c r="M730" i="17" s="1"/>
  <c r="M731" i="17" a="1"/>
  <c r="M731" i="17" s="1"/>
  <c r="M970" i="17" a="1"/>
  <c r="M970" i="17" s="1"/>
  <c r="M971" i="17" a="1"/>
  <c r="M971" i="17" s="1"/>
  <c r="M972" i="17" a="1"/>
  <c r="M972" i="17" s="1"/>
  <c r="M973" i="17" a="1"/>
  <c r="M973" i="17" s="1"/>
  <c r="M974" i="17" a="1"/>
  <c r="M974" i="17" s="1"/>
  <c r="M975" i="17" a="1"/>
  <c r="M975" i="17" s="1"/>
  <c r="M976" i="17" a="1"/>
  <c r="M976" i="17" s="1"/>
  <c r="M977" i="17" a="1"/>
  <c r="M977" i="17" s="1"/>
  <c r="M978" i="17" a="1"/>
  <c r="M978" i="17" s="1"/>
  <c r="M979" i="17" a="1"/>
  <c r="M979" i="17" s="1"/>
  <c r="M980" i="17" a="1"/>
  <c r="M980" i="17" s="1"/>
  <c r="M981" i="17" a="1"/>
  <c r="M981" i="17" s="1"/>
  <c r="M1486" i="17" a="1"/>
  <c r="M1486" i="17" s="1"/>
  <c r="M1487" i="17" a="1"/>
  <c r="M1487" i="17" s="1"/>
  <c r="M1488" i="17" a="1"/>
  <c r="M1488" i="17" s="1"/>
  <c r="M1489" i="17" a="1"/>
  <c r="M1489" i="17" s="1"/>
  <c r="M1490" i="17" a="1"/>
  <c r="M1490" i="17" s="1"/>
  <c r="M1491" i="17" a="1"/>
  <c r="M1491" i="17" s="1"/>
  <c r="M1730" i="17" a="1"/>
  <c r="M1730" i="17" s="1"/>
  <c r="M1731" i="17" a="1"/>
  <c r="M1731" i="17" s="1"/>
  <c r="M1886" i="17" a="1"/>
  <c r="M1886" i="17" s="1"/>
  <c r="M1887" i="17" a="1"/>
  <c r="M1887" i="17" s="1"/>
  <c r="M1888" i="17" a="1"/>
  <c r="M1888" i="17"/>
  <c r="M1889" i="17" a="1"/>
  <c r="M1889" i="17" s="1"/>
  <c r="M1890" i="17" a="1"/>
  <c r="M1890" i="17" s="1"/>
  <c r="M1891" i="17" a="1"/>
  <c r="M1891" i="17" s="1"/>
  <c r="M2130" i="17" a="1"/>
  <c r="M2130" i="17" s="1"/>
  <c r="M2131" i="17" a="1"/>
  <c r="M2131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332" i="17" a="1"/>
  <c r="M332" i="17" s="1"/>
  <c r="M333" i="17" a="1"/>
  <c r="M333" i="17" s="1"/>
  <c r="M492" i="17" a="1"/>
  <c r="M492" i="17" s="1"/>
  <c r="M493" i="17" a="1"/>
  <c r="M493" i="17" s="1"/>
  <c r="M494" i="17" a="1"/>
  <c r="M494" i="17" s="1"/>
  <c r="M495" i="17" a="1"/>
  <c r="M495" i="17" s="1"/>
  <c r="M496" i="17" a="1"/>
  <c r="M496" i="17" s="1"/>
  <c r="M497" i="17" a="1"/>
  <c r="M497" i="17" s="1"/>
  <c r="M732" i="17" a="1"/>
  <c r="M732" i="17" s="1"/>
  <c r="M733" i="17" a="1"/>
  <c r="M733" i="17"/>
  <c r="M982" i="17" a="1"/>
  <c r="M982" i="17" s="1"/>
  <c r="M983" i="17" a="1"/>
  <c r="M983" i="17" s="1"/>
  <c r="M984" i="17" a="1"/>
  <c r="M984" i="17" s="1"/>
  <c r="M985" i="17" a="1"/>
  <c r="M985" i="17" s="1"/>
  <c r="M986" i="17" a="1"/>
  <c r="M986" i="17"/>
  <c r="M987" i="17" a="1"/>
  <c r="M987" i="17" s="1"/>
  <c r="M988" i="17" a="1"/>
  <c r="M988" i="17" s="1"/>
  <c r="M989" i="17" a="1"/>
  <c r="M989" i="17" s="1"/>
  <c r="M990" i="17" a="1"/>
  <c r="M990" i="17" s="1"/>
  <c r="M991" i="17" a="1"/>
  <c r="M991" i="17" s="1"/>
  <c r="M992" i="17" a="1"/>
  <c r="M992" i="17" s="1"/>
  <c r="M993" i="17" a="1"/>
  <c r="M993" i="17" s="1"/>
  <c r="M1492" i="17" a="1"/>
  <c r="M1492" i="17" s="1"/>
  <c r="M1493" i="17" a="1"/>
  <c r="M1493" i="17" s="1"/>
  <c r="M1494" i="17" a="1"/>
  <c r="M1494" i="17" s="1"/>
  <c r="M1495" i="17" a="1"/>
  <c r="M1495" i="17" s="1"/>
  <c r="M1496" i="17" a="1"/>
  <c r="M1496" i="17" s="1"/>
  <c r="M1497" i="17" a="1"/>
  <c r="M1497" i="17" s="1"/>
  <c r="M1732" i="17" a="1"/>
  <c r="M1732" i="17" s="1"/>
  <c r="M1733" i="17" a="1"/>
  <c r="M1733" i="17" s="1"/>
  <c r="M1892" i="17" a="1"/>
  <c r="M1892" i="17" s="1"/>
  <c r="M1893" i="17" a="1"/>
  <c r="M1893" i="17" s="1"/>
  <c r="M1894" i="17" a="1"/>
  <c r="M1894" i="17" s="1"/>
  <c r="M1895" i="17" a="1"/>
  <c r="M1895" i="17" s="1"/>
  <c r="M1896" i="17" a="1"/>
  <c r="M1896" i="17" s="1"/>
  <c r="M1897" i="17" a="1"/>
  <c r="M1897" i="17" s="1"/>
  <c r="M2132" i="17" a="1"/>
  <c r="M2132" i="17" s="1"/>
  <c r="M2133" i="17" a="1"/>
  <c r="M2133" i="17" s="1"/>
  <c r="M98" i="17" a="1"/>
  <c r="M98" i="17" s="1"/>
  <c r="M99" i="17" a="1"/>
  <c r="M99" i="17"/>
  <c r="M100" i="17" a="1"/>
  <c r="M100" i="17" s="1"/>
  <c r="M101" i="17" a="1"/>
  <c r="M101" i="17" s="1"/>
  <c r="M102" i="17" a="1"/>
  <c r="M102" i="17" s="1"/>
  <c r="M103" i="17" a="1"/>
  <c r="M103" i="17" s="1"/>
  <c r="M334" i="17" a="1"/>
  <c r="M334" i="17" s="1"/>
  <c r="M335" i="17" a="1"/>
  <c r="M335" i="17" s="1"/>
  <c r="M498" i="17" a="1"/>
  <c r="M498" i="17" s="1"/>
  <c r="M499" i="17" a="1"/>
  <c r="M499" i="17"/>
  <c r="M500" i="17" a="1"/>
  <c r="M500" i="17" s="1"/>
  <c r="M501" i="17" a="1"/>
  <c r="M501" i="17" s="1"/>
  <c r="M502" i="17" a="1"/>
  <c r="M502" i="17" s="1"/>
  <c r="M503" i="17" a="1"/>
  <c r="M503" i="17" s="1"/>
  <c r="M734" i="17" a="1"/>
  <c r="M734" i="17" s="1"/>
  <c r="M735" i="17" a="1"/>
  <c r="M735" i="17" s="1"/>
  <c r="M994" i="17" a="1"/>
  <c r="M994" i="17" s="1"/>
  <c r="M995" i="17" a="1"/>
  <c r="M995" i="17" s="1"/>
  <c r="M996" i="17" a="1"/>
  <c r="M996" i="17" s="1"/>
  <c r="M997" i="17" a="1"/>
  <c r="M997" i="17" s="1"/>
  <c r="M998" i="17" a="1"/>
  <c r="M998" i="17" s="1"/>
  <c r="M999" i="17" a="1"/>
  <c r="M999" i="17" s="1"/>
  <c r="M1000" i="17" a="1"/>
  <c r="M1000" i="17" s="1"/>
  <c r="M1001" i="17" a="1"/>
  <c r="M1001" i="17" s="1"/>
  <c r="M1002" i="17" a="1"/>
  <c r="M1002" i="17" s="1"/>
  <c r="M1003" i="17" a="1"/>
  <c r="M1003" i="17" s="1"/>
  <c r="M1004" i="17" a="1"/>
  <c r="M1004" i="17" s="1"/>
  <c r="M1005" i="17" a="1"/>
  <c r="M1005" i="17" s="1"/>
  <c r="M1498" i="17" a="1"/>
  <c r="M1498" i="17" s="1"/>
  <c r="M1499" i="17" a="1"/>
  <c r="M1499" i="17" s="1"/>
  <c r="M1500" i="17" a="1"/>
  <c r="M1500" i="17" s="1"/>
  <c r="M1501" i="17" a="1"/>
  <c r="M1501" i="17" s="1"/>
  <c r="M1502" i="17" a="1"/>
  <c r="M1502" i="17" s="1"/>
  <c r="M1503" i="17" a="1"/>
  <c r="M1503" i="17" s="1"/>
  <c r="M1734" i="17" a="1"/>
  <c r="M1734" i="17" s="1"/>
  <c r="M1735" i="17" a="1"/>
  <c r="M1735" i="17" s="1"/>
  <c r="M1898" i="17" a="1"/>
  <c r="M1898" i="17" s="1"/>
  <c r="M1899" i="17" a="1"/>
  <c r="M1899" i="17" s="1"/>
  <c r="M1900" i="17" a="1"/>
  <c r="M1900" i="17" s="1"/>
  <c r="M1901" i="17" a="1"/>
  <c r="M1901" i="17" s="1"/>
  <c r="M1902" i="17" a="1"/>
  <c r="M1902" i="17" s="1"/>
  <c r="M1903" i="17" a="1"/>
  <c r="M1903" i="17"/>
  <c r="M2134" i="17" a="1"/>
  <c r="M2134" i="17" s="1"/>
  <c r="M2135" i="17" a="1"/>
  <c r="M2135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336" i="17" a="1"/>
  <c r="M336" i="17" s="1"/>
  <c r="M337" i="17" a="1"/>
  <c r="M337" i="17" s="1"/>
  <c r="M504" i="17" a="1"/>
  <c r="M504" i="17" s="1"/>
  <c r="M505" i="17" a="1"/>
  <c r="M505" i="17" s="1"/>
  <c r="M506" i="17" a="1"/>
  <c r="M506" i="17" s="1"/>
  <c r="M507" i="17" a="1"/>
  <c r="M507" i="17"/>
  <c r="M508" i="17" a="1"/>
  <c r="M508" i="17" s="1"/>
  <c r="M509" i="17" a="1"/>
  <c r="M509" i="17" s="1"/>
  <c r="M736" i="17" a="1"/>
  <c r="M736" i="17" s="1"/>
  <c r="M737" i="17" a="1"/>
  <c r="M737" i="17" s="1"/>
  <c r="M1006" i="17" a="1"/>
  <c r="M1006" i="17" s="1"/>
  <c r="M1007" i="17" a="1"/>
  <c r="M1007" i="17" s="1"/>
  <c r="M1008" i="17" a="1"/>
  <c r="M1008" i="17" s="1"/>
  <c r="M1009" i="17" a="1"/>
  <c r="M1009" i="17" s="1"/>
  <c r="M1010" i="17" a="1"/>
  <c r="M1010" i="17" s="1"/>
  <c r="M1011" i="17" a="1"/>
  <c r="M1011" i="17" s="1"/>
  <c r="M1012" i="17" a="1"/>
  <c r="M1012" i="17" s="1"/>
  <c r="M1013" i="17" a="1"/>
  <c r="M1013" i="17" s="1"/>
  <c r="M1014" i="17" a="1"/>
  <c r="M1014" i="17" s="1"/>
  <c r="M1015" i="17" a="1"/>
  <c r="M1015" i="17" s="1"/>
  <c r="M1016" i="17" a="1"/>
  <c r="M1016" i="17" s="1"/>
  <c r="M1017" i="17" a="1"/>
  <c r="M1017" i="17" s="1"/>
  <c r="M1504" i="17" a="1"/>
  <c r="M1504" i="17" s="1"/>
  <c r="M1505" i="17" a="1"/>
  <c r="M1505" i="17" s="1"/>
  <c r="M1506" i="17" a="1"/>
  <c r="M1506" i="17" s="1"/>
  <c r="M1507" i="17" a="1"/>
  <c r="M1507" i="17" s="1"/>
  <c r="M1508" i="17" a="1"/>
  <c r="M1508" i="17" s="1"/>
  <c r="M1509" i="17" a="1"/>
  <c r="M1509" i="17" s="1"/>
  <c r="M1736" i="17" a="1"/>
  <c r="M1736" i="17" s="1"/>
  <c r="M1737" i="17" a="1"/>
  <c r="M1737" i="17" s="1"/>
  <c r="M1904" i="17" a="1"/>
  <c r="M1904" i="17" s="1"/>
  <c r="M1905" i="17" a="1"/>
  <c r="M1905" i="17" s="1"/>
  <c r="M1906" i="17" a="1"/>
  <c r="M1906" i="17" s="1"/>
  <c r="M1907" i="17" a="1"/>
  <c r="M1907" i="17" s="1"/>
  <c r="M1908" i="17" a="1"/>
  <c r="M1908" i="17" s="1"/>
  <c r="M1909" i="17" a="1"/>
  <c r="M1909" i="17" s="1"/>
  <c r="M2136" i="17" a="1"/>
  <c r="M2136" i="17" s="1"/>
  <c r="M2137" i="17" a="1"/>
  <c r="M2137" i="17" s="1"/>
  <c r="M110" i="17" a="1"/>
  <c r="M110" i="17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338" i="17" a="1"/>
  <c r="M338" i="17" s="1"/>
  <c r="M339" i="17" a="1"/>
  <c r="M339" i="17"/>
  <c r="M510" i="17" a="1"/>
  <c r="M510" i="17" s="1"/>
  <c r="M511" i="17" a="1"/>
  <c r="M511" i="17" s="1"/>
  <c r="M512" i="17" a="1"/>
  <c r="M512" i="17" s="1"/>
  <c r="M513" i="17" a="1"/>
  <c r="M513" i="17" s="1"/>
  <c r="M514" i="17" a="1"/>
  <c r="M514" i="17" s="1"/>
  <c r="M515" i="17" a="1"/>
  <c r="M515" i="17" s="1"/>
  <c r="M738" i="17" a="1"/>
  <c r="M738" i="17" s="1"/>
  <c r="M739" i="17" a="1"/>
  <c r="M739" i="17" s="1"/>
  <c r="M1018" i="17" a="1"/>
  <c r="M1018" i="17" s="1"/>
  <c r="M1019" i="17" a="1"/>
  <c r="M1019" i="17" s="1"/>
  <c r="M1020" i="17" a="1"/>
  <c r="M1020" i="17" s="1"/>
  <c r="M1021" i="17" a="1"/>
  <c r="M1021" i="17" s="1"/>
  <c r="M1022" i="17" a="1"/>
  <c r="M1022" i="17" s="1"/>
  <c r="M1023" i="17" a="1"/>
  <c r="M1023" i="17" s="1"/>
  <c r="M1024" i="17" a="1"/>
  <c r="M1024" i="17" s="1"/>
  <c r="M1025" i="17" a="1"/>
  <c r="M1025" i="17" s="1"/>
  <c r="M1026" i="17" a="1"/>
  <c r="M1026" i="17" s="1"/>
  <c r="M1027" i="17" a="1"/>
  <c r="M1027" i="17"/>
  <c r="M1028" i="17" a="1"/>
  <c r="M1028" i="17" s="1"/>
  <c r="M1029" i="17" a="1"/>
  <c r="M1029" i="17" s="1"/>
  <c r="M1510" i="17" a="1"/>
  <c r="M1510" i="17" s="1"/>
  <c r="M1511" i="17" a="1"/>
  <c r="M1511" i="17" s="1"/>
  <c r="M1512" i="17" a="1"/>
  <c r="M1512" i="17" s="1"/>
  <c r="M1513" i="17" a="1"/>
  <c r="M1513" i="17" s="1"/>
  <c r="M1514" i="17" a="1"/>
  <c r="M1514" i="17" s="1"/>
  <c r="M1515" i="17" a="1"/>
  <c r="M1515" i="17" s="1"/>
  <c r="M1738" i="17" a="1"/>
  <c r="M1738" i="17" s="1"/>
  <c r="M1739" i="17" a="1"/>
  <c r="M1739" i="17" s="1"/>
  <c r="M1910" i="17" a="1"/>
  <c r="M1910" i="17" s="1"/>
  <c r="M1911" i="17" a="1"/>
  <c r="M1911" i="17" s="1"/>
  <c r="M1912" i="17" a="1"/>
  <c r="M1912" i="17" s="1"/>
  <c r="M1913" i="17" a="1"/>
  <c r="M1913" i="17" s="1"/>
  <c r="M1914" i="17" a="1"/>
  <c r="M1914" i="17" s="1"/>
  <c r="M1915" i="17" a="1"/>
  <c r="M1915" i="17" s="1"/>
  <c r="M2138" i="17" a="1"/>
  <c r="M2138" i="17" s="1"/>
  <c r="M2139" i="17" a="1"/>
  <c r="M2139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340" i="17" a="1"/>
  <c r="M340" i="17" s="1"/>
  <c r="M341" i="17" a="1"/>
  <c r="M341" i="17" s="1"/>
  <c r="M516" i="17" a="1"/>
  <c r="M516" i="17" s="1"/>
  <c r="M517" i="17" a="1"/>
  <c r="M517" i="17" s="1"/>
  <c r="M518" i="17" a="1"/>
  <c r="M518" i="17" s="1"/>
  <c r="M519" i="17" a="1"/>
  <c r="M519" i="17" s="1"/>
  <c r="M520" i="17" a="1"/>
  <c r="M520" i="17" s="1"/>
  <c r="M521" i="17" a="1"/>
  <c r="M521" i="17" s="1"/>
  <c r="M740" i="17" a="1"/>
  <c r="M740" i="17" s="1"/>
  <c r="M741" i="17" a="1"/>
  <c r="M741" i="17"/>
  <c r="M1030" i="17" a="1"/>
  <c r="M1030" i="17" s="1"/>
  <c r="M1031" i="17" a="1"/>
  <c r="M1031" i="17" s="1"/>
  <c r="M1032" i="17" a="1"/>
  <c r="M1032" i="17" s="1"/>
  <c r="M1033" i="17" a="1"/>
  <c r="M1033" i="17" s="1"/>
  <c r="M1034" i="17" a="1"/>
  <c r="M1034" i="17" s="1"/>
  <c r="M1035" i="17" a="1"/>
  <c r="M1035" i="17" s="1"/>
  <c r="M1036" i="17" a="1"/>
  <c r="M1036" i="17" s="1"/>
  <c r="M1037" i="17" a="1"/>
  <c r="M1037" i="17" s="1"/>
  <c r="M1038" i="17" a="1"/>
  <c r="M1038" i="17"/>
  <c r="M1039" i="17" a="1"/>
  <c r="M1039" i="17" s="1"/>
  <c r="M1040" i="17" a="1"/>
  <c r="M1040" i="17" s="1"/>
  <c r="M1041" i="17" a="1"/>
  <c r="M1041" i="17" s="1"/>
  <c r="M1516" i="17" a="1"/>
  <c r="M1516" i="17"/>
  <c r="M1517" i="17" a="1"/>
  <c r="M1517" i="17" s="1"/>
  <c r="M1518" i="17" a="1"/>
  <c r="M1518" i="17" s="1"/>
  <c r="M1519" i="17" a="1"/>
  <c r="M1519" i="17" s="1"/>
  <c r="M1520" i="17" a="1"/>
  <c r="M1520" i="17" s="1"/>
  <c r="M1521" i="17" a="1"/>
  <c r="M1521" i="17"/>
  <c r="M1740" i="17" a="1"/>
  <c r="M1740" i="17" s="1"/>
  <c r="M1741" i="17" a="1"/>
  <c r="M1741" i="17" s="1"/>
  <c r="M1916" i="17" a="1"/>
  <c r="M1916" i="17" s="1"/>
  <c r="M1917" i="17" a="1"/>
  <c r="M1917" i="17" s="1"/>
  <c r="M1918" i="17" a="1"/>
  <c r="M1918" i="17" s="1"/>
  <c r="M1919" i="17" a="1"/>
  <c r="M1919" i="17" s="1"/>
  <c r="M1920" i="17" a="1"/>
  <c r="M1920" i="17" s="1"/>
  <c r="M1921" i="17" a="1"/>
  <c r="M1921" i="17" s="1"/>
  <c r="M2140" i="17" a="1"/>
  <c r="M2140" i="17" s="1"/>
  <c r="M2141" i="17" a="1"/>
  <c r="M2141" i="17" s="1"/>
  <c r="M122" i="17" a="1"/>
  <c r="M122" i="17" s="1"/>
  <c r="M123" i="17" a="1"/>
  <c r="M123" i="17" s="1"/>
  <c r="M124" i="17" a="1"/>
  <c r="M124" i="17" s="1"/>
  <c r="M125" i="17" a="1"/>
  <c r="M125" i="17"/>
  <c r="M126" i="17" a="1"/>
  <c r="M126" i="17" s="1"/>
  <c r="M127" i="17" a="1"/>
  <c r="M127" i="17" s="1"/>
  <c r="M342" i="17" a="1"/>
  <c r="M342" i="17" s="1"/>
  <c r="M343" i="17" a="1"/>
  <c r="M343" i="17" s="1"/>
  <c r="M522" i="17" a="1"/>
  <c r="M522" i="17" s="1"/>
  <c r="M523" i="17" a="1"/>
  <c r="M523" i="17" s="1"/>
  <c r="M524" i="17" a="1"/>
  <c r="M524" i="17" s="1"/>
  <c r="M525" i="17" a="1"/>
  <c r="M525" i="17" s="1"/>
  <c r="M526" i="17" a="1"/>
  <c r="M526" i="17" s="1"/>
  <c r="M527" i="17" a="1"/>
  <c r="M527" i="17" s="1"/>
  <c r="M742" i="17" a="1"/>
  <c r="M742" i="17" s="1"/>
  <c r="M743" i="17" a="1"/>
  <c r="M743" i="17" s="1"/>
  <c r="M1042" i="17" a="1"/>
  <c r="M1042" i="17"/>
  <c r="M1043" i="17" a="1"/>
  <c r="M1043" i="17" s="1"/>
  <c r="M1044" i="17" a="1"/>
  <c r="M1044" i="17" s="1"/>
  <c r="M1045" i="17" a="1"/>
  <c r="M1045" i="17" s="1"/>
  <c r="M1046" i="17" a="1"/>
  <c r="M1046" i="17" s="1"/>
  <c r="M1047" i="17" a="1"/>
  <c r="M1047" i="17" s="1"/>
  <c r="M1048" i="17" a="1"/>
  <c r="M1048" i="17" s="1"/>
  <c r="M1049" i="17" a="1"/>
  <c r="M1049" i="17" s="1"/>
  <c r="M1050" i="17" a="1"/>
  <c r="M1050" i="17" s="1"/>
  <c r="M1051" i="17" a="1"/>
  <c r="M1051" i="17" s="1"/>
  <c r="M1052" i="17" a="1"/>
  <c r="M1052" i="17" s="1"/>
  <c r="M1053" i="17" a="1"/>
  <c r="M1053" i="17" s="1"/>
  <c r="M1522" i="17" a="1"/>
  <c r="M1522" i="17" s="1"/>
  <c r="M1523" i="17" a="1"/>
  <c r="M1523" i="17" s="1"/>
  <c r="M1524" i="17" a="1"/>
  <c r="M1524" i="17" s="1"/>
  <c r="M1525" i="17" a="1"/>
  <c r="M1525" i="17" s="1"/>
  <c r="M1526" i="17" a="1"/>
  <c r="M1526" i="17" s="1"/>
  <c r="M1527" i="17" a="1"/>
  <c r="M1527" i="17" s="1"/>
  <c r="M1742" i="17" a="1"/>
  <c r="M1742" i="17" s="1"/>
  <c r="M1743" i="17" a="1"/>
  <c r="M1743" i="17" s="1"/>
  <c r="M1922" i="17" a="1"/>
  <c r="M1922" i="17" s="1"/>
  <c r="M1923" i="17" a="1"/>
  <c r="M1923" i="17" s="1"/>
  <c r="M1924" i="17" a="1"/>
  <c r="M1924" i="17" s="1"/>
  <c r="M1925" i="17" a="1"/>
  <c r="M1925" i="17" s="1"/>
  <c r="M1926" i="17" a="1"/>
  <c r="M1926" i="17" s="1"/>
  <c r="M1927" i="17" a="1"/>
  <c r="M1927" i="17" s="1"/>
  <c r="M2142" i="17" a="1"/>
  <c r="M2142" i="17" s="1"/>
  <c r="M2143" i="17" a="1"/>
  <c r="M2143" i="17" s="1"/>
  <c r="M128" i="17" a="1"/>
  <c r="M128" i="17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344" i="17" a="1"/>
  <c r="M344" i="17" s="1"/>
  <c r="M345" i="17" a="1"/>
  <c r="M345" i="17" s="1"/>
  <c r="M528" i="17" a="1"/>
  <c r="M528" i="17" s="1"/>
  <c r="M529" i="17" a="1"/>
  <c r="M529" i="17" s="1"/>
  <c r="M530" i="17" a="1"/>
  <c r="M530" i="17" s="1"/>
  <c r="M531" i="17" a="1"/>
  <c r="M531" i="17" s="1"/>
  <c r="M532" i="17" a="1"/>
  <c r="M532" i="17" s="1"/>
  <c r="M533" i="17" a="1"/>
  <c r="M533" i="17" s="1"/>
  <c r="M744" i="17" a="1"/>
  <c r="M744" i="17" s="1"/>
  <c r="M745" i="17" a="1"/>
  <c r="M745" i="17" s="1"/>
  <c r="M1054" i="17" a="1"/>
  <c r="M1054" i="17" s="1"/>
  <c r="M1055" i="17" a="1"/>
  <c r="M1055" i="17" s="1"/>
  <c r="M1056" i="17" a="1"/>
  <c r="M1056" i="17" s="1"/>
  <c r="M1057" i="17" a="1"/>
  <c r="M1057" i="17" s="1"/>
  <c r="M1058" i="17" a="1"/>
  <c r="M1058" i="17" s="1"/>
  <c r="M1059" i="17" a="1"/>
  <c r="M1059" i="17" s="1"/>
  <c r="M1060" i="17" a="1"/>
  <c r="M1060" i="17" s="1"/>
  <c r="M1061" i="17" a="1"/>
  <c r="M1061" i="17" s="1"/>
  <c r="M1062" i="17" a="1"/>
  <c r="M1062" i="17" s="1"/>
  <c r="M1063" i="17" a="1"/>
  <c r="M1063" i="17" s="1"/>
  <c r="M1064" i="17" a="1"/>
  <c r="M1064" i="17" s="1"/>
  <c r="M1065" i="17" a="1"/>
  <c r="M1065" i="17" s="1"/>
  <c r="M1528" i="17" a="1"/>
  <c r="M1528" i="17" s="1"/>
  <c r="M1529" i="17" a="1"/>
  <c r="M1529" i="17" s="1"/>
  <c r="M1530" i="17" a="1"/>
  <c r="M1530" i="17" s="1"/>
  <c r="M1531" i="17" a="1"/>
  <c r="M1531" i="17" s="1"/>
  <c r="M1532" i="17" a="1"/>
  <c r="M1532" i="17"/>
  <c r="M1533" i="17" a="1"/>
  <c r="M1533" i="17" s="1"/>
  <c r="M1744" i="17" a="1"/>
  <c r="M1744" i="17" s="1"/>
  <c r="M1745" i="17" a="1"/>
  <c r="M1745" i="17" s="1"/>
  <c r="M1928" i="17" a="1"/>
  <c r="M1928" i="17" s="1"/>
  <c r="M1929" i="17" a="1"/>
  <c r="M1929" i="17" s="1"/>
  <c r="M1930" i="17" a="1"/>
  <c r="M1930" i="17" s="1"/>
  <c r="M1931" i="17" a="1"/>
  <c r="M1931" i="17" s="1"/>
  <c r="M1932" i="17" a="1"/>
  <c r="M1932" i="17" s="1"/>
  <c r="M1933" i="17" a="1"/>
  <c r="M1933" i="17" s="1"/>
  <c r="M2144" i="17" a="1"/>
  <c r="M2144" i="17" s="1"/>
  <c r="M2145" i="17" a="1"/>
  <c r="M2145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346" i="17" a="1"/>
  <c r="M346" i="17" s="1"/>
  <c r="M347" i="17" a="1"/>
  <c r="M347" i="17" s="1"/>
  <c r="M534" i="17" a="1"/>
  <c r="M534" i="17" s="1"/>
  <c r="M535" i="17" a="1"/>
  <c r="M535" i="17" s="1"/>
  <c r="M536" i="17" a="1"/>
  <c r="M536" i="17" s="1"/>
  <c r="M537" i="17" a="1"/>
  <c r="M537" i="17" s="1"/>
  <c r="M538" i="17" a="1"/>
  <c r="M538" i="17" s="1"/>
  <c r="M539" i="17" a="1"/>
  <c r="M539" i="17" s="1"/>
  <c r="M746" i="17" a="1"/>
  <c r="M746" i="17" s="1"/>
  <c r="M747" i="17" a="1"/>
  <c r="M747" i="17" s="1"/>
  <c r="M1066" i="17" a="1"/>
  <c r="M1066" i="17" s="1"/>
  <c r="M1067" i="17" a="1"/>
  <c r="M1067" i="17" s="1"/>
  <c r="M1068" i="17" a="1"/>
  <c r="M1068" i="17" s="1"/>
  <c r="M1069" i="17" a="1"/>
  <c r="M1069" i="17" s="1"/>
  <c r="M1070" i="17" a="1"/>
  <c r="M1070" i="17" s="1"/>
  <c r="M1071" i="17" a="1"/>
  <c r="M1071" i="17" s="1"/>
  <c r="M1072" i="17" a="1"/>
  <c r="M1072" i="17" s="1"/>
  <c r="M1073" i="17" a="1"/>
  <c r="M1073" i="17" s="1"/>
  <c r="M1074" i="17" a="1"/>
  <c r="M1074" i="17" s="1"/>
  <c r="M1075" i="17" a="1"/>
  <c r="M1075" i="17" s="1"/>
  <c r="M1076" i="17" a="1"/>
  <c r="M1076" i="17" s="1"/>
  <c r="M1077" i="17" a="1"/>
  <c r="M1077" i="17" s="1"/>
  <c r="M1534" i="17" a="1"/>
  <c r="M1534" i="17" s="1"/>
  <c r="M1535" i="17" a="1"/>
  <c r="M1535" i="17" s="1"/>
  <c r="M1536" i="17" a="1"/>
  <c r="M1536" i="17" s="1"/>
  <c r="M1537" i="17" a="1"/>
  <c r="M1537" i="17" s="1"/>
  <c r="M1538" i="17" a="1"/>
  <c r="M1538" i="17" s="1"/>
  <c r="M1539" i="17" a="1"/>
  <c r="M1539" i="17" s="1"/>
  <c r="M1746" i="17" a="1"/>
  <c r="M1746" i="17" s="1"/>
  <c r="M1747" i="17" a="1"/>
  <c r="M1747" i="17" s="1"/>
  <c r="M1934" i="17" a="1"/>
  <c r="M1934" i="17" s="1"/>
  <c r="M1935" i="17" a="1"/>
  <c r="M1935" i="17" s="1"/>
  <c r="M1936" i="17" a="1"/>
  <c r="M1936" i="17" s="1"/>
  <c r="M1937" i="17" a="1"/>
  <c r="M1937" i="17" s="1"/>
  <c r="M1938" i="17" a="1"/>
  <c r="M1938" i="17" s="1"/>
  <c r="M1939" i="17" a="1"/>
  <c r="M1939" i="17" s="1"/>
  <c r="M2146" i="17" a="1"/>
  <c r="M2146" i="17" s="1"/>
  <c r="M2147" i="17" a="1"/>
  <c r="M2147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348" i="17" a="1"/>
  <c r="M348" i="17" s="1"/>
  <c r="M349" i="17" a="1"/>
  <c r="M349" i="17" s="1"/>
  <c r="M540" i="17" a="1"/>
  <c r="M540" i="17" s="1"/>
  <c r="M541" i="17" a="1"/>
  <c r="M541" i="17" s="1"/>
  <c r="M542" i="17" a="1"/>
  <c r="M542" i="17" s="1"/>
  <c r="M543" i="17" a="1"/>
  <c r="M543" i="17" s="1"/>
  <c r="M544" i="17" a="1"/>
  <c r="M544" i="17" s="1"/>
  <c r="M545" i="17" a="1"/>
  <c r="M545" i="17" s="1"/>
  <c r="M748" i="17" a="1"/>
  <c r="M748" i="17" s="1"/>
  <c r="M749" i="17" a="1"/>
  <c r="M749" i="17" s="1"/>
  <c r="M1078" i="17" a="1"/>
  <c r="M1078" i="17" s="1"/>
  <c r="M1079" i="17" a="1"/>
  <c r="M1079" i="17" s="1"/>
  <c r="M1080" i="17" a="1"/>
  <c r="M1080" i="17" s="1"/>
  <c r="M1081" i="17" a="1"/>
  <c r="M1081" i="17" s="1"/>
  <c r="M1082" i="17" a="1"/>
  <c r="M1082" i="17" s="1"/>
  <c r="M1083" i="17" a="1"/>
  <c r="M1083" i="17" s="1"/>
  <c r="M1084" i="17" a="1"/>
  <c r="M1084" i="17" s="1"/>
  <c r="M1085" i="17" a="1"/>
  <c r="M1085" i="17" s="1"/>
  <c r="M1086" i="17" a="1"/>
  <c r="M1086" i="17" s="1"/>
  <c r="M1087" i="17" a="1"/>
  <c r="M1087" i="17" s="1"/>
  <c r="M1088" i="17" a="1"/>
  <c r="M1088" i="17" s="1"/>
  <c r="M1089" i="17" a="1"/>
  <c r="M1089" i="17" s="1"/>
  <c r="M1540" i="17" a="1"/>
  <c r="M1540" i="17" s="1"/>
  <c r="M1541" i="17" a="1"/>
  <c r="M1541" i="17" s="1"/>
  <c r="M1542" i="17" a="1"/>
  <c r="M1542" i="17" s="1"/>
  <c r="M1543" i="17" a="1"/>
  <c r="M1543" i="17" s="1"/>
  <c r="M1544" i="17" a="1"/>
  <c r="M1544" i="17" s="1"/>
  <c r="M1545" i="17" a="1"/>
  <c r="M1545" i="17" s="1"/>
  <c r="M1748" i="17" a="1"/>
  <c r="M1748" i="17" s="1"/>
  <c r="M1749" i="17" a="1"/>
  <c r="M1749" i="17" s="1"/>
  <c r="M1940" i="17" a="1"/>
  <c r="M1940" i="17" s="1"/>
  <c r="M1941" i="17" a="1"/>
  <c r="M1941" i="17" s="1"/>
  <c r="M1942" i="17" a="1"/>
  <c r="M1942" i="17" s="1"/>
  <c r="M1943" i="17" a="1"/>
  <c r="M1943" i="17" s="1"/>
  <c r="M1944" i="17" a="1"/>
  <c r="M1944" i="17" s="1"/>
  <c r="M1945" i="17" a="1"/>
  <c r="M1945" i="17" s="1"/>
  <c r="M2148" i="17" a="1"/>
  <c r="M2148" i="17" s="1"/>
  <c r="M2149" i="17" a="1"/>
  <c r="M2149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350" i="17" a="1"/>
  <c r="M350" i="17" s="1"/>
  <c r="M351" i="17" a="1"/>
  <c r="M351" i="17" s="1"/>
  <c r="M546" i="17" a="1"/>
  <c r="M546" i="17" s="1"/>
  <c r="M547" i="17" a="1"/>
  <c r="M547" i="17" s="1"/>
  <c r="M548" i="17" a="1"/>
  <c r="M548" i="17" s="1"/>
  <c r="M549" i="17" a="1"/>
  <c r="M549" i="17" s="1"/>
  <c r="M550" i="17" a="1"/>
  <c r="M550" i="17" s="1"/>
  <c r="M551" i="17" a="1"/>
  <c r="M551" i="17" s="1"/>
  <c r="M750" i="17" a="1"/>
  <c r="M750" i="17" s="1"/>
  <c r="M751" i="17" a="1"/>
  <c r="M751" i="17" s="1"/>
  <c r="M1090" i="17" a="1"/>
  <c r="M1090" i="17" s="1"/>
  <c r="M1091" i="17" a="1"/>
  <c r="M1091" i="17" s="1"/>
  <c r="M1092" i="17" a="1"/>
  <c r="M1092" i="17" s="1"/>
  <c r="M1093" i="17" a="1"/>
  <c r="M1093" i="17" s="1"/>
  <c r="M1094" i="17" a="1"/>
  <c r="M1094" i="17"/>
  <c r="M1095" i="17" a="1"/>
  <c r="M1095" i="17" s="1"/>
  <c r="M1096" i="17" a="1"/>
  <c r="M1096" i="17" s="1"/>
  <c r="M1097" i="17" a="1"/>
  <c r="M1097" i="17" s="1"/>
  <c r="M1098" i="17" a="1"/>
  <c r="M1098" i="17" s="1"/>
  <c r="M1099" i="17" a="1"/>
  <c r="M1099" i="17" s="1"/>
  <c r="M1100" i="17" a="1"/>
  <c r="M1100" i="17" s="1"/>
  <c r="M1101" i="17" a="1"/>
  <c r="M1101" i="17"/>
  <c r="M1546" i="17" a="1"/>
  <c r="M1546" i="17" s="1"/>
  <c r="M1547" i="17" a="1"/>
  <c r="M1547" i="17" s="1"/>
  <c r="M1548" i="17" a="1"/>
  <c r="M1548" i="17" s="1"/>
  <c r="M1549" i="17" a="1"/>
  <c r="M1549" i="17" s="1"/>
  <c r="M1550" i="17" a="1"/>
  <c r="M1550" i="17" s="1"/>
  <c r="M1551" i="17" a="1"/>
  <c r="M1551" i="17" s="1"/>
  <c r="M1750" i="17" a="1"/>
  <c r="M1750" i="17" s="1"/>
  <c r="M1751" i="17" a="1"/>
  <c r="M1751" i="17" s="1"/>
  <c r="M1946" i="17" a="1"/>
  <c r="M1946" i="17" s="1"/>
  <c r="M1947" i="17" a="1"/>
  <c r="M1947" i="17" s="1"/>
  <c r="M1948" i="17" a="1"/>
  <c r="M1948" i="17" s="1"/>
  <c r="M1949" i="17" a="1"/>
  <c r="M1949" i="17" s="1"/>
  <c r="M1950" i="17" a="1"/>
  <c r="M1950" i="17" s="1"/>
  <c r="M1951" i="17" a="1"/>
  <c r="M1951" i="17" s="1"/>
  <c r="M2150" i="17" a="1"/>
  <c r="M2150" i="17" s="1"/>
  <c r="M2151" i="17" a="1"/>
  <c r="M2151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352" i="17" a="1"/>
  <c r="M352" i="17" s="1"/>
  <c r="M353" i="17" a="1"/>
  <c r="M353" i="17" s="1"/>
  <c r="M552" i="17" a="1"/>
  <c r="M552" i="17"/>
  <c r="M553" i="17" a="1"/>
  <c r="M553" i="17" s="1"/>
  <c r="M554" i="17" a="1"/>
  <c r="M554" i="17" s="1"/>
  <c r="M555" i="17" a="1"/>
  <c r="M555" i="17" s="1"/>
  <c r="M556" i="17" a="1"/>
  <c r="M556" i="17" s="1"/>
  <c r="M557" i="17" a="1"/>
  <c r="M557" i="17" s="1"/>
  <c r="M752" i="17" a="1"/>
  <c r="M752" i="17" s="1"/>
  <c r="M753" i="17" a="1"/>
  <c r="M753" i="17"/>
  <c r="M1102" i="17" a="1"/>
  <c r="M1102" i="17" s="1"/>
  <c r="M1103" i="17" a="1"/>
  <c r="M1103" i="17" s="1"/>
  <c r="M1104" i="17" a="1"/>
  <c r="M1104" i="17" s="1"/>
  <c r="M1105" i="17" a="1"/>
  <c r="M1105" i="17"/>
  <c r="M1106" i="17" a="1"/>
  <c r="M1106" i="17" s="1"/>
  <c r="M1107" i="17" a="1"/>
  <c r="M1107" i="17" s="1"/>
  <c r="M1108" i="17" a="1"/>
  <c r="M1108" i="17" s="1"/>
  <c r="M1109" i="17" a="1"/>
  <c r="M1109" i="17" s="1"/>
  <c r="M1110" i="17" a="1"/>
  <c r="M1110" i="17" s="1"/>
  <c r="M1111" i="17" a="1"/>
  <c r="M1111" i="17" s="1"/>
  <c r="M1112" i="17" a="1"/>
  <c r="M1112" i="17" s="1"/>
  <c r="M1113" i="17" a="1"/>
  <c r="M1113" i="17" s="1"/>
  <c r="M1552" i="17" a="1"/>
  <c r="M1552" i="17" s="1"/>
  <c r="M1553" i="17" a="1"/>
  <c r="M1553" i="17" s="1"/>
  <c r="M1554" i="17" a="1"/>
  <c r="M1554" i="17" s="1"/>
  <c r="M1555" i="17" a="1"/>
  <c r="M1555" i="17" s="1"/>
  <c r="M1556" i="17" a="1"/>
  <c r="M1556" i="17" s="1"/>
  <c r="M1557" i="17" a="1"/>
  <c r="M1557" i="17" s="1"/>
  <c r="M1752" i="17" a="1"/>
  <c r="M1752" i="17" s="1"/>
  <c r="M1753" i="17" a="1"/>
  <c r="M1753" i="17" s="1"/>
  <c r="M1952" i="17" a="1"/>
  <c r="M1952" i="17" s="1"/>
  <c r="M1953" i="17" a="1"/>
  <c r="M1953" i="17" s="1"/>
  <c r="M1954" i="17" a="1"/>
  <c r="M1954" i="17" s="1"/>
  <c r="M1955" i="17" a="1"/>
  <c r="M1955" i="17" s="1"/>
  <c r="M1956" i="17" a="1"/>
  <c r="M1956" i="17"/>
  <c r="M1957" i="17" a="1"/>
  <c r="M1957" i="17" s="1"/>
  <c r="M2152" i="17" a="1"/>
  <c r="M2152" i="17" s="1"/>
  <c r="M2153" i="17" a="1"/>
  <c r="M2153" i="17" s="1"/>
  <c r="M158" i="17" a="1"/>
  <c r="M158" i="17" s="1"/>
  <c r="M159" i="17" a="1"/>
  <c r="M159" i="17" s="1"/>
  <c r="M160" i="17" a="1"/>
  <c r="M160" i="17" s="1"/>
  <c r="M161" i="17" a="1"/>
  <c r="M161" i="17"/>
  <c r="M162" i="17" a="1"/>
  <c r="M162" i="17"/>
  <c r="M163" i="17" a="1"/>
  <c r="M163" i="17" s="1"/>
  <c r="M354" i="17" a="1"/>
  <c r="M354" i="17" s="1"/>
  <c r="M355" i="17" a="1"/>
  <c r="M355" i="17" s="1"/>
  <c r="M558" i="17" a="1"/>
  <c r="M558" i="17" s="1"/>
  <c r="M559" i="17" a="1"/>
  <c r="M559" i="17" s="1"/>
  <c r="M560" i="17" a="1"/>
  <c r="M560" i="17" s="1"/>
  <c r="M561" i="17" a="1"/>
  <c r="M561" i="17" s="1"/>
  <c r="M562" i="17" a="1"/>
  <c r="M562" i="17"/>
  <c r="M563" i="17" a="1"/>
  <c r="M563" i="17" s="1"/>
  <c r="M754" i="17" a="1"/>
  <c r="M754" i="17" s="1"/>
  <c r="M755" i="17" a="1"/>
  <c r="M755" i="17" s="1"/>
  <c r="M1114" i="17" a="1"/>
  <c r="M1114" i="17" s="1"/>
  <c r="M1115" i="17" a="1"/>
  <c r="M1115" i="17" s="1"/>
  <c r="M1116" i="17" a="1"/>
  <c r="M1116" i="17" s="1"/>
  <c r="M1117" i="17" a="1"/>
  <c r="M1117" i="17" s="1"/>
  <c r="M1118" i="17" a="1"/>
  <c r="M1118" i="17" s="1"/>
  <c r="M1119" i="17" a="1"/>
  <c r="M1119" i="17" s="1"/>
  <c r="M1120" i="17" a="1"/>
  <c r="M1120" i="17" s="1"/>
  <c r="M1121" i="17" a="1"/>
  <c r="M1121" i="17" s="1"/>
  <c r="M1122" i="17" a="1"/>
  <c r="M1122" i="17" s="1"/>
  <c r="M1123" i="17" a="1"/>
  <c r="M1123" i="17" s="1"/>
  <c r="M1124" i="17" a="1"/>
  <c r="M1124" i="17" s="1"/>
  <c r="M1125" i="17" a="1"/>
  <c r="M1125" i="17" s="1"/>
  <c r="M1558" i="17" a="1"/>
  <c r="M1558" i="17" s="1"/>
  <c r="M1559" i="17" a="1"/>
  <c r="M1559" i="17" s="1"/>
  <c r="M1560" i="17" a="1"/>
  <c r="M1560" i="17" s="1"/>
  <c r="M1561" i="17" a="1"/>
  <c r="M1561" i="17" s="1"/>
  <c r="M1562" i="17" a="1"/>
  <c r="M1562" i="17" s="1"/>
  <c r="M1563" i="17" a="1"/>
  <c r="M1563" i="17" s="1"/>
  <c r="M1754" i="17" a="1"/>
  <c r="M1754" i="17" s="1"/>
  <c r="M1755" i="17" a="1"/>
  <c r="M1755" i="17" s="1"/>
  <c r="M1958" i="17" a="1"/>
  <c r="M1958" i="17" s="1"/>
  <c r="M1959" i="17" a="1"/>
  <c r="M1959" i="17" s="1"/>
  <c r="M1960" i="17" a="1"/>
  <c r="M1960" i="17" s="1"/>
  <c r="M1961" i="17" a="1"/>
  <c r="M1961" i="17" s="1"/>
  <c r="M1962" i="17" a="1"/>
  <c r="M1962" i="17" s="1"/>
  <c r="M1963" i="17" a="1"/>
  <c r="M1963" i="17" s="1"/>
  <c r="M2154" i="17" a="1"/>
  <c r="M2154" i="17" s="1"/>
  <c r="M2155" i="17" a="1"/>
  <c r="M2155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356" i="17" a="1"/>
  <c r="M356" i="17" s="1"/>
  <c r="M357" i="17" a="1"/>
  <c r="M357" i="17" s="1"/>
  <c r="M564" i="17" a="1"/>
  <c r="M564" i="17" s="1"/>
  <c r="M565" i="17" a="1"/>
  <c r="M565" i="17" s="1"/>
  <c r="M566" i="17" a="1"/>
  <c r="M566" i="17" s="1"/>
  <c r="M567" i="17" a="1"/>
  <c r="M567" i="17" s="1"/>
  <c r="M568" i="17" a="1"/>
  <c r="M568" i="17" s="1"/>
  <c r="M569" i="17" a="1"/>
  <c r="M569" i="17"/>
  <c r="M756" i="17" a="1"/>
  <c r="M756" i="17" s="1"/>
  <c r="M757" i="17" a="1"/>
  <c r="M757" i="17" s="1"/>
  <c r="M1126" i="17" a="1"/>
  <c r="M1126" i="17" s="1"/>
  <c r="M1127" i="17" a="1"/>
  <c r="M1127" i="17" s="1"/>
  <c r="M1128" i="17" a="1"/>
  <c r="M1128" i="17" s="1"/>
  <c r="M1129" i="17" a="1"/>
  <c r="M1129" i="17" s="1"/>
  <c r="M1130" i="17" a="1"/>
  <c r="M1130" i="17" s="1"/>
  <c r="M1131" i="17" a="1"/>
  <c r="M1131" i="17" s="1"/>
  <c r="M1132" i="17" a="1"/>
  <c r="M1132" i="17" s="1"/>
  <c r="M1133" i="17" a="1"/>
  <c r="M1133" i="17" s="1"/>
  <c r="M1134" i="17" a="1"/>
  <c r="M1134" i="17" s="1"/>
  <c r="M1135" i="17" a="1"/>
  <c r="M1135" i="17"/>
  <c r="M1136" i="17" a="1"/>
  <c r="M1136" i="17" s="1"/>
  <c r="M1137" i="17" a="1"/>
  <c r="M1137" i="17"/>
  <c r="M1564" i="17" a="1"/>
  <c r="M1564" i="17" s="1"/>
  <c r="M1565" i="17" a="1"/>
  <c r="M1565" i="17" s="1"/>
  <c r="M1566" i="17" a="1"/>
  <c r="M1566" i="17" s="1"/>
  <c r="M1567" i="17" a="1"/>
  <c r="M1567" i="17" s="1"/>
  <c r="M1568" i="17" a="1"/>
  <c r="M1568" i="17" s="1"/>
  <c r="M1569" i="17" a="1"/>
  <c r="M1569" i="17" s="1"/>
  <c r="M1756" i="17" a="1"/>
  <c r="M1756" i="17" s="1"/>
  <c r="M1757" i="17" a="1"/>
  <c r="M1757" i="17"/>
  <c r="M1964" i="17" a="1"/>
  <c r="M1964" i="17" s="1"/>
  <c r="M1965" i="17" a="1"/>
  <c r="M1965" i="17" s="1"/>
  <c r="M1966" i="17" a="1"/>
  <c r="M1966" i="17" s="1"/>
  <c r="M1967" i="17" a="1"/>
  <c r="M1967" i="17"/>
  <c r="M1968" i="17" a="1"/>
  <c r="M1968" i="17" s="1"/>
  <c r="M1969" i="17" a="1"/>
  <c r="M1969" i="17" s="1"/>
  <c r="M2156" i="17" a="1"/>
  <c r="M2156" i="17" s="1"/>
  <c r="M2157" i="17" a="1"/>
  <c r="M2157" i="17" s="1"/>
  <c r="M170" i="17" a="1"/>
  <c r="M170" i="17" s="1"/>
  <c r="M171" i="17" a="1"/>
  <c r="M171" i="17" s="1"/>
  <c r="M172" i="17" a="1"/>
  <c r="M172" i="17" s="1"/>
  <c r="M173" i="17" a="1"/>
  <c r="M173" i="17"/>
  <c r="M174" i="17" a="1"/>
  <c r="M174" i="17" s="1"/>
  <c r="M175" i="17" a="1"/>
  <c r="M175" i="17" s="1"/>
  <c r="M358" i="17" a="1"/>
  <c r="M358" i="17" s="1"/>
  <c r="M359" i="17" a="1"/>
  <c r="M359" i="17" s="1"/>
  <c r="M570" i="17" a="1"/>
  <c r="M570" i="17" s="1"/>
  <c r="M571" i="17" a="1"/>
  <c r="M571" i="17" s="1"/>
  <c r="M572" i="17" a="1"/>
  <c r="M572" i="17" s="1"/>
  <c r="M573" i="17" a="1"/>
  <c r="M573" i="17" s="1"/>
  <c r="M574" i="17" a="1"/>
  <c r="M574" i="17" s="1"/>
  <c r="M575" i="17" a="1"/>
  <c r="M575" i="17" s="1"/>
  <c r="M758" i="17" a="1"/>
  <c r="M758" i="17" s="1"/>
  <c r="M759" i="17" a="1"/>
  <c r="M759" i="17" s="1"/>
  <c r="M1138" i="17" a="1"/>
  <c r="M1138" i="17" s="1"/>
  <c r="M1139" i="17" a="1"/>
  <c r="M1139" i="17" s="1"/>
  <c r="M1140" i="17" a="1"/>
  <c r="M1140" i="17" s="1"/>
  <c r="M1141" i="17" a="1"/>
  <c r="M1141" i="17" s="1"/>
  <c r="M1142" i="17" a="1"/>
  <c r="M1142" i="17" s="1"/>
  <c r="M1143" i="17" a="1"/>
  <c r="M1143" i="17" s="1"/>
  <c r="M1144" i="17" a="1"/>
  <c r="M1144" i="17" s="1"/>
  <c r="M1145" i="17" a="1"/>
  <c r="M1145" i="17" s="1"/>
  <c r="M1146" i="17" a="1"/>
  <c r="M1146" i="17" s="1"/>
  <c r="M1147" i="17" a="1"/>
  <c r="M1147" i="17" s="1"/>
  <c r="M1148" i="17" a="1"/>
  <c r="M1148" i="17" s="1"/>
  <c r="M1149" i="17" a="1"/>
  <c r="M1149" i="17" s="1"/>
  <c r="M1570" i="17" a="1"/>
  <c r="M1570" i="17" s="1"/>
  <c r="M1571" i="17" a="1"/>
  <c r="M1571" i="17" s="1"/>
  <c r="M1572" i="17" a="1"/>
  <c r="M1572" i="17" s="1"/>
  <c r="M1573" i="17" a="1"/>
  <c r="M1573" i="17" s="1"/>
  <c r="M1574" i="17" a="1"/>
  <c r="M1574" i="17" s="1"/>
  <c r="M1575" i="17" a="1"/>
  <c r="M1575" i="17" s="1"/>
  <c r="M1758" i="17" a="1"/>
  <c r="M1758" i="17" s="1"/>
  <c r="M1759" i="17" a="1"/>
  <c r="M1759" i="17" s="1"/>
  <c r="M1970" i="17" a="1"/>
  <c r="M1970" i="17" s="1"/>
  <c r="M1971" i="17" a="1"/>
  <c r="M1971" i="17" s="1"/>
  <c r="M1972" i="17" a="1"/>
  <c r="M1972" i="17" s="1"/>
  <c r="M1973" i="17" a="1"/>
  <c r="M1973" i="17" s="1"/>
  <c r="M1974" i="17" a="1"/>
  <c r="M1974" i="17" s="1"/>
  <c r="M1975" i="17" a="1"/>
  <c r="M1975" i="17" s="1"/>
  <c r="M2158" i="17" a="1"/>
  <c r="M2158" i="17" s="1"/>
  <c r="M2159" i="17" a="1"/>
  <c r="M2159" i="17" s="1"/>
  <c r="M176" i="17" a="1"/>
  <c r="M176" i="17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360" i="17" a="1"/>
  <c r="M360" i="17" s="1"/>
  <c r="M361" i="17" a="1"/>
  <c r="M361" i="17" s="1"/>
  <c r="M576" i="17" a="1"/>
  <c r="M576" i="17" s="1"/>
  <c r="M577" i="17" a="1"/>
  <c r="M577" i="17" s="1"/>
  <c r="M578" i="17" a="1"/>
  <c r="M578" i="17" s="1"/>
  <c r="M579" i="17" a="1"/>
  <c r="M579" i="17"/>
  <c r="M580" i="17" a="1"/>
  <c r="M580" i="17" s="1"/>
  <c r="M581" i="17" a="1"/>
  <c r="M581" i="17" s="1"/>
  <c r="M760" i="17" a="1"/>
  <c r="M760" i="17" s="1"/>
  <c r="M761" i="17" a="1"/>
  <c r="M761" i="17" s="1"/>
  <c r="M1150" i="17" a="1"/>
  <c r="M1150" i="17" s="1"/>
  <c r="M1151" i="17" a="1"/>
  <c r="M1151" i="17" s="1"/>
  <c r="M1152" i="17" a="1"/>
  <c r="M1152" i="17" s="1"/>
  <c r="M1153" i="17" a="1"/>
  <c r="M1153" i="17" s="1"/>
  <c r="M1154" i="17" a="1"/>
  <c r="M1154" i="17" s="1"/>
  <c r="M1155" i="17" a="1"/>
  <c r="M1155" i="17" s="1"/>
  <c r="M1156" i="17" a="1"/>
  <c r="M1156" i="17" s="1"/>
  <c r="M1157" i="17" a="1"/>
  <c r="M1157" i="17" s="1"/>
  <c r="M1158" i="17" a="1"/>
  <c r="M1158" i="17"/>
  <c r="M1159" i="17" a="1"/>
  <c r="M1159" i="17" s="1"/>
  <c r="M1160" i="17" a="1"/>
  <c r="M1160" i="17" s="1"/>
  <c r="M1161" i="17" a="1"/>
  <c r="M1161" i="17" s="1"/>
  <c r="M1576" i="17" a="1"/>
  <c r="M1576" i="17" s="1"/>
  <c r="M1577" i="17" a="1"/>
  <c r="M1577" i="17" s="1"/>
  <c r="M1578" i="17" a="1"/>
  <c r="M1578" i="17" s="1"/>
  <c r="M1579" i="17" a="1"/>
  <c r="M1579" i="17" s="1"/>
  <c r="M1580" i="17" a="1"/>
  <c r="M1580" i="17"/>
  <c r="M1581" i="17" a="1"/>
  <c r="M1581" i="17" s="1"/>
  <c r="M1760" i="17" a="1"/>
  <c r="M1760" i="17" s="1"/>
  <c r="M1761" i="17" a="1"/>
  <c r="M1761" i="17" s="1"/>
  <c r="M1976" i="17" a="1"/>
  <c r="M1976" i="17" s="1"/>
  <c r="M1977" i="17" a="1"/>
  <c r="M1977" i="17" s="1"/>
  <c r="M1978" i="17" a="1"/>
  <c r="M1978" i="17" s="1"/>
  <c r="M1979" i="17" a="1"/>
  <c r="M1979" i="17" s="1"/>
  <c r="M1980" i="17" a="1"/>
  <c r="M1980" i="17" s="1"/>
  <c r="M1981" i="17" a="1"/>
  <c r="M1981" i="17" s="1"/>
  <c r="M2160" i="17" a="1"/>
  <c r="M2160" i="17" s="1"/>
  <c r="M2161" i="17" a="1"/>
  <c r="M2161" i="17" s="1"/>
  <c r="M182" i="17" a="1"/>
  <c r="M182" i="17" s="1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/>
  <c r="M362" i="17" a="1"/>
  <c r="M362" i="17" s="1"/>
  <c r="M363" i="17" a="1"/>
  <c r="M363" i="17" s="1"/>
  <c r="M582" i="17" a="1"/>
  <c r="M582" i="17" s="1"/>
  <c r="M583" i="17" a="1"/>
  <c r="M583" i="17" s="1"/>
  <c r="M584" i="17" a="1"/>
  <c r="M584" i="17" s="1"/>
  <c r="M585" i="17" a="1"/>
  <c r="M585" i="17" s="1"/>
  <c r="M586" i="17" a="1"/>
  <c r="M586" i="17" s="1"/>
  <c r="M587" i="17" a="1"/>
  <c r="M587" i="17" s="1"/>
  <c r="M762" i="17" a="1"/>
  <c r="M762" i="17" s="1"/>
  <c r="M763" i="17" a="1"/>
  <c r="M763" i="17" s="1"/>
  <c r="M1162" i="17" a="1"/>
  <c r="M1162" i="17" s="1"/>
  <c r="M1163" i="17" a="1"/>
  <c r="M1163" i="17" s="1"/>
  <c r="M1164" i="17" a="1"/>
  <c r="M1164" i="17" s="1"/>
  <c r="M1165" i="17" a="1"/>
  <c r="M1165" i="17"/>
  <c r="M1166" i="17" a="1"/>
  <c r="M1166" i="17" s="1"/>
  <c r="M1167" i="17" a="1"/>
  <c r="M1167" i="17" s="1"/>
  <c r="M1168" i="17" a="1"/>
  <c r="M1168" i="17" s="1"/>
  <c r="M1169" i="17" a="1"/>
  <c r="M1169" i="17" s="1"/>
  <c r="M1170" i="17" a="1"/>
  <c r="M1170" i="17" s="1"/>
  <c r="M1171" i="17" a="1"/>
  <c r="M1171" i="17" s="1"/>
  <c r="M1172" i="17" a="1"/>
  <c r="M1172" i="17" s="1"/>
  <c r="M1173" i="17" a="1"/>
  <c r="M1173" i="17" s="1"/>
  <c r="M1582" i="17" a="1"/>
  <c r="M1582" i="17" s="1"/>
  <c r="M1583" i="17" a="1"/>
  <c r="M1583" i="17" s="1"/>
  <c r="M1584" i="17" a="1"/>
  <c r="M1584" i="17" s="1"/>
  <c r="M1585" i="17" a="1"/>
  <c r="M1585" i="17" s="1"/>
  <c r="M1586" i="17" a="1"/>
  <c r="M1586" i="17"/>
  <c r="M1587" i="17" a="1"/>
  <c r="M1587" i="17" s="1"/>
  <c r="M1762" i="17" a="1"/>
  <c r="M1762" i="17" s="1"/>
  <c r="M1763" i="17" a="1"/>
  <c r="M1763" i="17" s="1"/>
  <c r="M1982" i="17" a="1"/>
  <c r="M1982" i="17" s="1"/>
  <c r="M1983" i="17" a="1"/>
  <c r="M1983" i="17" s="1"/>
  <c r="M1984" i="17" a="1"/>
  <c r="M1984" i="17" s="1"/>
  <c r="M1985" i="17" a="1"/>
  <c r="M1985" i="17" s="1"/>
  <c r="M1986" i="17" a="1"/>
  <c r="M1986" i="17" s="1"/>
  <c r="M1987" i="17" a="1"/>
  <c r="M1987" i="17" s="1"/>
  <c r="M2162" i="17" a="1"/>
  <c r="M2162" i="17" s="1"/>
  <c r="M2163" i="17" a="1"/>
  <c r="M2163" i="17"/>
  <c r="M188" i="17" a="1"/>
  <c r="M188" i="17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/>
  <c r="M364" i="17" a="1"/>
  <c r="M364" i="17" s="1"/>
  <c r="M365" i="17" a="1"/>
  <c r="M365" i="17" s="1"/>
  <c r="M588" i="17" a="1"/>
  <c r="M588" i="17" s="1"/>
  <c r="M589" i="17" a="1"/>
  <c r="M589" i="17"/>
  <c r="M590" i="17" a="1"/>
  <c r="M590" i="17" s="1"/>
  <c r="M591" i="17" a="1"/>
  <c r="M591" i="17"/>
  <c r="M592" i="17" a="1"/>
  <c r="M592" i="17" s="1"/>
  <c r="M593" i="17" a="1"/>
  <c r="M593" i="17" s="1"/>
  <c r="M764" i="17" a="1"/>
  <c r="M764" i="17" s="1"/>
  <c r="M765" i="17" a="1"/>
  <c r="M765" i="17" s="1"/>
  <c r="M1174" i="17" a="1"/>
  <c r="M1174" i="17" s="1"/>
  <c r="M1175" i="17" a="1"/>
  <c r="M1175" i="17"/>
  <c r="M1176" i="17" a="1"/>
  <c r="M1176" i="17" s="1"/>
  <c r="M1177" i="17" a="1"/>
  <c r="M1177" i="17" s="1"/>
  <c r="M1178" i="17" a="1"/>
  <c r="M1178" i="17" s="1"/>
  <c r="M1179" i="17" a="1"/>
  <c r="M1179" i="17" s="1"/>
  <c r="M1180" i="17" a="1"/>
  <c r="M1180" i="17" s="1"/>
  <c r="M1181" i="17" a="1"/>
  <c r="M1181" i="17" s="1"/>
  <c r="M1182" i="17" a="1"/>
  <c r="M1182" i="17" s="1"/>
  <c r="M1183" i="17" a="1"/>
  <c r="M1183" i="17" s="1"/>
  <c r="M1184" i="17" a="1"/>
  <c r="M1184" i="17" s="1"/>
  <c r="M1185" i="17" a="1"/>
  <c r="M1185" i="17" s="1"/>
  <c r="M1588" i="17" a="1"/>
  <c r="M1588" i="17"/>
  <c r="M1589" i="17" a="1"/>
  <c r="M1589" i="17" s="1"/>
  <c r="M1590" i="17" a="1"/>
  <c r="M1590" i="17" s="1"/>
  <c r="M1591" i="17" a="1"/>
  <c r="M1591" i="17"/>
  <c r="M1592" i="17" a="1"/>
  <c r="M1592" i="17" s="1"/>
  <c r="M1593" i="17" a="1"/>
  <c r="M1593" i="17" s="1"/>
  <c r="M1764" i="17" a="1"/>
  <c r="M1764" i="17" s="1"/>
  <c r="M1765" i="17" a="1"/>
  <c r="M1765" i="17" s="1"/>
  <c r="M1988" i="17" a="1"/>
  <c r="M1988" i="17" s="1"/>
  <c r="M1989" i="17" a="1"/>
  <c r="M1989" i="17" s="1"/>
  <c r="M1990" i="17" a="1"/>
  <c r="M1990" i="17" s="1"/>
  <c r="M1991" i="17" a="1"/>
  <c r="M1991" i="17" s="1"/>
  <c r="M1992" i="17" a="1"/>
  <c r="M1992" i="17" s="1"/>
  <c r="M1993" i="17" a="1"/>
  <c r="M1993" i="17" s="1"/>
  <c r="M2164" i="17" a="1"/>
  <c r="M2164" i="17" s="1"/>
  <c r="M2165" i="17" a="1"/>
  <c r="M2165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 s="1"/>
  <c r="M366" i="17" a="1"/>
  <c r="M366" i="17" s="1"/>
  <c r="M367" i="17" a="1"/>
  <c r="M367" i="17" s="1"/>
  <c r="M594" i="17" a="1"/>
  <c r="M594" i="17" s="1"/>
  <c r="M595" i="17" a="1"/>
  <c r="M595" i="17" s="1"/>
  <c r="M596" i="17" a="1"/>
  <c r="M596" i="17" s="1"/>
  <c r="M597" i="17" a="1"/>
  <c r="M597" i="17" s="1"/>
  <c r="M598" i="17" a="1"/>
  <c r="M598" i="17" s="1"/>
  <c r="M599" i="17" a="1"/>
  <c r="M599" i="17" s="1"/>
  <c r="M766" i="17" a="1"/>
  <c r="M766" i="17" s="1"/>
  <c r="M767" i="17" a="1"/>
  <c r="M767" i="17" s="1"/>
  <c r="M1186" i="17" a="1"/>
  <c r="M1186" i="17" s="1"/>
  <c r="M1187" i="17" a="1"/>
  <c r="M1187" i="17" s="1"/>
  <c r="M1188" i="17" a="1"/>
  <c r="M1188" i="17" s="1"/>
  <c r="M1189" i="17" a="1"/>
  <c r="M1189" i="17"/>
  <c r="M1190" i="17" a="1"/>
  <c r="M1190" i="17" s="1"/>
  <c r="M1191" i="17" a="1"/>
  <c r="M1191" i="17" s="1"/>
  <c r="M1192" i="17" a="1"/>
  <c r="M1192" i="17" s="1"/>
  <c r="M1193" i="17" a="1"/>
  <c r="M1193" i="17" s="1"/>
  <c r="M1194" i="17" a="1"/>
  <c r="M1194" i="17" s="1"/>
  <c r="M1195" i="17" a="1"/>
  <c r="M1195" i="17" s="1"/>
  <c r="M1196" i="17" a="1"/>
  <c r="M1196" i="17" s="1"/>
  <c r="M1197" i="17" a="1"/>
  <c r="M1197" i="17" s="1"/>
  <c r="M1594" i="17" a="1"/>
  <c r="M1594" i="17"/>
  <c r="M1595" i="17" a="1"/>
  <c r="M1595" i="17" s="1"/>
  <c r="M1596" i="17" a="1"/>
  <c r="M1596" i="17" s="1"/>
  <c r="M1597" i="17" a="1"/>
  <c r="M1597" i="17" s="1"/>
  <c r="M1598" i="17" a="1"/>
  <c r="M1598" i="17" s="1"/>
  <c r="M1599" i="17" a="1"/>
  <c r="M1599" i="17" s="1"/>
  <c r="M1766" i="17" a="1"/>
  <c r="M1766" i="17" s="1"/>
  <c r="M1767" i="17" a="1"/>
  <c r="M1767" i="17" s="1"/>
  <c r="M1994" i="17" a="1"/>
  <c r="M1994" i="17" s="1"/>
  <c r="M1995" i="17" a="1"/>
  <c r="M1995" i="17" s="1"/>
  <c r="M1996" i="17" a="1"/>
  <c r="M1996" i="17" s="1"/>
  <c r="M1997" i="17" a="1"/>
  <c r="M1997" i="17" s="1"/>
  <c r="M1998" i="17" a="1"/>
  <c r="M1998" i="17" s="1"/>
  <c r="M1999" i="17" a="1"/>
  <c r="M1999" i="17"/>
  <c r="M2166" i="17" a="1"/>
  <c r="M2166" i="17" s="1"/>
  <c r="M2167" i="17" a="1"/>
  <c r="M2167" i="17" s="1"/>
  <c r="M200" i="17" a="1"/>
  <c r="M200" i="17" s="1"/>
  <c r="M201" i="17" a="1"/>
  <c r="M201" i="17" s="1"/>
  <c r="M202" i="17" a="1"/>
  <c r="M202" i="17" s="1"/>
  <c r="M203" i="17" a="1"/>
  <c r="M203" i="17" s="1"/>
  <c r="M204" i="17" a="1"/>
  <c r="M204" i="17" s="1"/>
  <c r="M205" i="17" a="1"/>
  <c r="M205" i="17" s="1"/>
  <c r="M368" i="17" a="1"/>
  <c r="M368" i="17" s="1"/>
  <c r="M369" i="17" a="1"/>
  <c r="M369" i="17" s="1"/>
  <c r="M600" i="17" a="1"/>
  <c r="M600" i="17"/>
  <c r="M601" i="17" a="1"/>
  <c r="M601" i="17" s="1"/>
  <c r="M602" i="17" a="1"/>
  <c r="M602" i="17" s="1"/>
  <c r="M603" i="17" a="1"/>
  <c r="M603" i="17" s="1"/>
  <c r="M604" i="17" a="1"/>
  <c r="M604" i="17"/>
  <c r="M605" i="17" a="1"/>
  <c r="M605" i="17" s="1"/>
  <c r="M768" i="17" a="1"/>
  <c r="M768" i="17" s="1"/>
  <c r="M769" i="17" a="1"/>
  <c r="M769" i="17" s="1"/>
  <c r="M1198" i="17" a="1"/>
  <c r="M1198" i="17" s="1"/>
  <c r="M1199" i="17" a="1"/>
  <c r="M1199" i="17" s="1"/>
  <c r="M1200" i="17" a="1"/>
  <c r="M1200" i="17" s="1"/>
  <c r="M1201" i="17" a="1"/>
  <c r="M1201" i="17"/>
  <c r="M1202" i="17" a="1"/>
  <c r="M1202" i="17" s="1"/>
  <c r="M1203" i="17" a="1"/>
  <c r="M1203" i="17" s="1"/>
  <c r="M1204" i="17" a="1"/>
  <c r="M1204" i="17"/>
  <c r="M1205" i="17" a="1"/>
  <c r="M1205" i="17" s="1"/>
  <c r="M1206" i="17" a="1"/>
  <c r="M1206" i="17" s="1"/>
  <c r="M1207" i="17" a="1"/>
  <c r="M1207" i="17" s="1"/>
  <c r="M1208" i="17" a="1"/>
  <c r="M1208" i="17" s="1"/>
  <c r="M1209" i="17" a="1"/>
  <c r="M1209" i="17" s="1"/>
  <c r="M1600" i="17" a="1"/>
  <c r="M1600" i="17" s="1"/>
  <c r="M1601" i="17" a="1"/>
  <c r="M1601" i="17" s="1"/>
  <c r="M1602" i="17" a="1"/>
  <c r="M1602" i="17" s="1"/>
  <c r="M1603" i="17" a="1"/>
  <c r="M1603" i="17" s="1"/>
  <c r="M1604" i="17" a="1"/>
  <c r="M1604" i="17"/>
  <c r="M1605" i="17" a="1"/>
  <c r="M1605" i="17" s="1"/>
  <c r="M1768" i="17" a="1"/>
  <c r="M1768" i="17" s="1"/>
  <c r="M1769" i="17" a="1"/>
  <c r="M1769" i="17" s="1"/>
  <c r="M2000" i="17" a="1"/>
  <c r="M2000" i="17" s="1"/>
  <c r="M2001" i="17" a="1"/>
  <c r="M2001" i="17" s="1"/>
  <c r="M2002" i="17" a="1"/>
  <c r="M2002" i="17" s="1"/>
  <c r="M2003" i="17" a="1"/>
  <c r="M2003" i="17" s="1"/>
  <c r="M2004" i="17" a="1"/>
  <c r="M2004" i="17" s="1"/>
  <c r="M2005" i="17" a="1"/>
  <c r="M2005" i="17" s="1"/>
  <c r="M2168" i="17" a="1"/>
  <c r="M2168" i="17" s="1"/>
  <c r="M2169" i="17" a="1"/>
  <c r="M2169" i="17" s="1"/>
  <c r="M206" i="17" a="1"/>
  <c r="M206" i="17"/>
  <c r="M207" i="17" a="1"/>
  <c r="M207" i="17" s="1"/>
  <c r="M208" i="17" a="1"/>
  <c r="M208" i="17" s="1"/>
  <c r="M209" i="17" a="1"/>
  <c r="M209" i="17" s="1"/>
  <c r="M210" i="17" a="1"/>
  <c r="M210" i="17" s="1"/>
  <c r="M211" i="17" a="1"/>
  <c r="M211" i="17" s="1"/>
  <c r="M370" i="17" a="1"/>
  <c r="M370" i="17" s="1"/>
  <c r="M371" i="17" a="1"/>
  <c r="M371" i="17"/>
  <c r="M606" i="17" a="1"/>
  <c r="M606" i="17"/>
  <c r="M607" i="17" a="1"/>
  <c r="M607" i="17" s="1"/>
  <c r="M608" i="17" a="1"/>
  <c r="M608" i="17"/>
  <c r="M609" i="17" a="1"/>
  <c r="M609" i="17" s="1"/>
  <c r="M610" i="17" a="1"/>
  <c r="M610" i="17" s="1"/>
  <c r="M611" i="17" a="1"/>
  <c r="M611" i="17" s="1"/>
  <c r="M770" i="17" a="1"/>
  <c r="M770" i="17" s="1"/>
  <c r="M771" i="17" a="1"/>
  <c r="M771" i="17" s="1"/>
  <c r="M1210" i="17" a="1"/>
  <c r="M1210" i="17" s="1"/>
  <c r="M1211" i="17" a="1"/>
  <c r="M1211" i="17" s="1"/>
  <c r="M1212" i="17" a="1"/>
  <c r="M1212" i="17" s="1"/>
  <c r="M1213" i="17" a="1"/>
  <c r="M1213" i="17"/>
  <c r="M1214" i="17" a="1"/>
  <c r="M1214" i="17" s="1"/>
  <c r="M1215" i="17" a="1"/>
  <c r="M1215" i="17" s="1"/>
  <c r="M1216" i="17" a="1"/>
  <c r="M1216" i="17" s="1"/>
  <c r="M1217" i="17" a="1"/>
  <c r="M1217" i="17"/>
  <c r="M1218" i="17" a="1"/>
  <c r="M1218" i="17" s="1"/>
  <c r="M1219" i="17" a="1"/>
  <c r="M1219" i="17" s="1"/>
  <c r="M1220" i="17" a="1"/>
  <c r="M1220" i="17" s="1"/>
  <c r="M1221" i="17" a="1"/>
  <c r="M1221" i="17"/>
  <c r="M1606" i="17" a="1"/>
  <c r="M1606" i="17" s="1"/>
  <c r="M1607" i="17" a="1"/>
  <c r="M1607" i="17" s="1"/>
  <c r="M1608" i="17" a="1"/>
  <c r="M1608" i="17" s="1"/>
  <c r="M1609" i="17" a="1"/>
  <c r="M1609" i="17" s="1"/>
  <c r="M1610" i="17" a="1"/>
  <c r="M1610" i="17" s="1"/>
  <c r="M1611" i="17" a="1"/>
  <c r="M1611" i="17" s="1"/>
  <c r="M1770" i="17" a="1"/>
  <c r="M1770" i="17" s="1"/>
  <c r="M1771" i="17" a="1"/>
  <c r="M1771" i="17" s="1"/>
  <c r="M2006" i="17" a="1"/>
  <c r="M2006" i="17" s="1"/>
  <c r="M2007" i="17" a="1"/>
  <c r="M2007" i="17" s="1"/>
  <c r="M2008" i="17" a="1"/>
  <c r="M2008" i="17" s="1"/>
  <c r="M2009" i="17" a="1"/>
  <c r="M2009" i="17" s="1"/>
  <c r="M2010" i="17" a="1"/>
  <c r="M2010" i="17" s="1"/>
  <c r="M2011" i="17" a="1"/>
  <c r="M2011" i="17" s="1"/>
  <c r="M2170" i="17" a="1"/>
  <c r="M2170" i="17" s="1"/>
  <c r="M2171" i="17" a="1"/>
  <c r="M2171" i="17" s="1"/>
  <c r="M212" i="17" a="1"/>
  <c r="M212" i="17" s="1"/>
  <c r="M213" i="17" a="1"/>
  <c r="M213" i="17" s="1"/>
  <c r="M214" i="17" a="1"/>
  <c r="M214" i="17" s="1"/>
  <c r="M215" i="17" a="1"/>
  <c r="M215" i="17" s="1"/>
  <c r="M216" i="17" a="1"/>
  <c r="M216" i="17" s="1"/>
  <c r="M217" i="17" a="1"/>
  <c r="M217" i="17" s="1"/>
  <c r="M372" i="17" a="1"/>
  <c r="M372" i="17" s="1"/>
  <c r="M373" i="17" a="1"/>
  <c r="M373" i="17" s="1"/>
  <c r="M612" i="17" a="1"/>
  <c r="M612" i="17" s="1"/>
  <c r="M613" i="17" a="1"/>
  <c r="M613" i="17" s="1"/>
  <c r="M614" i="17" a="1"/>
  <c r="M614" i="17" s="1"/>
  <c r="M615" i="17" a="1"/>
  <c r="M615" i="17" s="1"/>
  <c r="M616" i="17" a="1"/>
  <c r="M616" i="17" s="1"/>
  <c r="M617" i="17" a="1"/>
  <c r="M617" i="17" s="1"/>
  <c r="M772" i="17" a="1"/>
  <c r="M772" i="17" s="1"/>
  <c r="M773" i="17" a="1"/>
  <c r="M773" i="17" s="1"/>
  <c r="M1222" i="17" a="1"/>
  <c r="M1222" i="17"/>
  <c r="M1223" i="17" a="1"/>
  <c r="M1223" i="17" s="1"/>
  <c r="M1224" i="17" a="1"/>
  <c r="M1224" i="17" s="1"/>
  <c r="M1225" i="17" a="1"/>
  <c r="M1225" i="17" s="1"/>
  <c r="M1226" i="17" a="1"/>
  <c r="M1226" i="17" s="1"/>
  <c r="M1227" i="17" a="1"/>
  <c r="M1227" i="17" s="1"/>
  <c r="M1228" i="17" a="1"/>
  <c r="M1228" i="17" s="1"/>
  <c r="M1229" i="17" a="1"/>
  <c r="M1229" i="17" s="1"/>
  <c r="M1230" i="17" a="1"/>
  <c r="M1230" i="17" s="1"/>
  <c r="M1231" i="17" a="1"/>
  <c r="M1231" i="17" s="1"/>
  <c r="M1232" i="17" a="1"/>
  <c r="M1232" i="17" s="1"/>
  <c r="M1233" i="17" a="1"/>
  <c r="M1233" i="17"/>
  <c r="M1612" i="17" a="1"/>
  <c r="M1612" i="17" s="1"/>
  <c r="M1613" i="17" a="1"/>
  <c r="M1613" i="17" s="1"/>
  <c r="M1614" i="17" a="1"/>
  <c r="M1614" i="17" s="1"/>
  <c r="M1615" i="17" a="1"/>
  <c r="M1615" i="17" s="1"/>
  <c r="M1616" i="17" a="1"/>
  <c r="M1616" i="17" s="1"/>
  <c r="M1617" i="17" a="1"/>
  <c r="M1617" i="17" s="1"/>
  <c r="M1772" i="17" a="1"/>
  <c r="M1772" i="17" s="1"/>
  <c r="M1773" i="17" a="1"/>
  <c r="M1773" i="17" s="1"/>
  <c r="M2012" i="17" a="1"/>
  <c r="M2012" i="17" s="1"/>
  <c r="M2013" i="17" a="1"/>
  <c r="M2013" i="17" s="1"/>
  <c r="M2014" i="17" a="1"/>
  <c r="M2014" i="17" s="1"/>
  <c r="M2015" i="17" a="1"/>
  <c r="M2015" i="17"/>
  <c r="M2016" i="17" a="1"/>
  <c r="M2016" i="17"/>
  <c r="M2017" i="17" a="1"/>
  <c r="M2017" i="17" s="1"/>
  <c r="M2172" i="17" a="1"/>
  <c r="M2172" i="17" s="1"/>
  <c r="M2173" i="17" a="1"/>
  <c r="M2173" i="17" s="1"/>
  <c r="M218" i="17" a="1"/>
  <c r="M218" i="17" s="1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374" i="17" a="1"/>
  <c r="M374" i="17" s="1"/>
  <c r="M375" i="17" a="1"/>
  <c r="M375" i="17" s="1"/>
  <c r="M618" i="17" a="1"/>
  <c r="M618" i="17" s="1"/>
  <c r="M619" i="17" a="1"/>
  <c r="M619" i="17" s="1"/>
  <c r="M620" i="17" a="1"/>
  <c r="M620" i="17" s="1"/>
  <c r="M621" i="17" a="1"/>
  <c r="M621" i="17" s="1"/>
  <c r="M622" i="17" a="1"/>
  <c r="M622" i="17" s="1"/>
  <c r="M623" i="17" a="1"/>
  <c r="M623" i="17" s="1"/>
  <c r="M774" i="17" a="1"/>
  <c r="M774" i="17" s="1"/>
  <c r="M775" i="17" a="1"/>
  <c r="M775" i="17"/>
  <c r="M1234" i="17" a="1"/>
  <c r="M1234" i="17" s="1"/>
  <c r="M1235" i="17" a="1"/>
  <c r="M1235" i="17" s="1"/>
  <c r="M1236" i="17" a="1"/>
  <c r="M1236" i="17" s="1"/>
  <c r="M1237" i="17" a="1"/>
  <c r="M1237" i="17" s="1"/>
  <c r="M1238" i="17" a="1"/>
  <c r="M1238" i="17" s="1"/>
  <c r="M1239" i="17" a="1"/>
  <c r="M1239" i="17" s="1"/>
  <c r="M1240" i="17" a="1"/>
  <c r="M1240" i="17" s="1"/>
  <c r="M1241" i="17" a="1"/>
  <c r="M1241" i="17" s="1"/>
  <c r="M1242" i="17" a="1"/>
  <c r="M1242" i="17" s="1"/>
  <c r="M1243" i="17" a="1"/>
  <c r="M1243" i="17" s="1"/>
  <c r="M1244" i="17" a="1"/>
  <c r="M1244" i="17" s="1"/>
  <c r="M1245" i="17" a="1"/>
  <c r="M1245" i="17" s="1"/>
  <c r="M1618" i="17" a="1"/>
  <c r="M1618" i="17" s="1"/>
  <c r="M1619" i="17" a="1"/>
  <c r="M1619" i="17" s="1"/>
  <c r="M1620" i="17" a="1"/>
  <c r="M1620" i="17" s="1"/>
  <c r="M1621" i="17" a="1"/>
  <c r="M1621" i="17"/>
  <c r="M1622" i="17" a="1"/>
  <c r="M1622" i="17" s="1"/>
  <c r="M1623" i="17" a="1"/>
  <c r="M1623" i="17" s="1"/>
  <c r="M1774" i="17" a="1"/>
  <c r="M1774" i="17" s="1"/>
  <c r="M1775" i="17" a="1"/>
  <c r="M1775" i="17"/>
  <c r="M2018" i="17" a="1"/>
  <c r="M2018" i="17" s="1"/>
  <c r="M2019" i="17" a="1"/>
  <c r="M2019" i="17" s="1"/>
  <c r="M2020" i="17" a="1"/>
  <c r="M2020" i="17" s="1"/>
  <c r="M2021" i="17" a="1"/>
  <c r="M2021" i="17" s="1"/>
  <c r="M2022" i="17" a="1"/>
  <c r="M2022" i="17"/>
  <c r="M2023" i="17" a="1"/>
  <c r="M2023" i="17" s="1"/>
  <c r="M2174" i="17" a="1"/>
  <c r="M2174" i="17"/>
  <c r="M2175" i="17" a="1"/>
  <c r="M2175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376" i="17" a="1"/>
  <c r="M376" i="17"/>
  <c r="M377" i="17" a="1"/>
  <c r="M377" i="17" s="1"/>
  <c r="M624" i="17" a="1"/>
  <c r="M624" i="17" s="1"/>
  <c r="M625" i="17" a="1"/>
  <c r="M625" i="17" s="1"/>
  <c r="M626" i="17" a="1"/>
  <c r="M626" i="17"/>
  <c r="M627" i="17" a="1"/>
  <c r="M627" i="17" s="1"/>
  <c r="M628" i="17" a="1"/>
  <c r="M628" i="17" s="1"/>
  <c r="M629" i="17" a="1"/>
  <c r="M629" i="17" s="1"/>
  <c r="M776" i="17" a="1"/>
  <c r="M776" i="17" s="1"/>
  <c r="M777" i="17" a="1"/>
  <c r="M777" i="17" s="1"/>
  <c r="M1246" i="17" a="1"/>
  <c r="M1246" i="17"/>
  <c r="M1247" i="17" a="1"/>
  <c r="M1247" i="17" s="1"/>
  <c r="M1248" i="17" a="1"/>
  <c r="M1248" i="17" s="1"/>
  <c r="M1249" i="17" a="1"/>
  <c r="M1249" i="17" s="1"/>
  <c r="M1250" i="17" a="1"/>
  <c r="M1250" i="17" s="1"/>
  <c r="M1251" i="17" a="1"/>
  <c r="M1251" i="17" s="1"/>
  <c r="M1252" i="17" a="1"/>
  <c r="M1252" i="17" s="1"/>
  <c r="M1253" i="17" a="1"/>
  <c r="M1253" i="17" s="1"/>
  <c r="M1254" i="17" a="1"/>
  <c r="M1254" i="17" s="1"/>
  <c r="M1255" i="17" a="1"/>
  <c r="M1255" i="17" s="1"/>
  <c r="M1256" i="17" a="1"/>
  <c r="M1256" i="17" s="1"/>
  <c r="M1257" i="17" a="1"/>
  <c r="M1257" i="17" s="1"/>
  <c r="M1624" i="17" a="1"/>
  <c r="M1624" i="17" s="1"/>
  <c r="M1625" i="17" a="1"/>
  <c r="M1625" i="17" s="1"/>
  <c r="M1626" i="17" a="1"/>
  <c r="M1626" i="17" s="1"/>
  <c r="M1627" i="17" a="1"/>
  <c r="M1627" i="17" s="1"/>
  <c r="M1628" i="17" a="1"/>
  <c r="M1628" i="17" s="1"/>
  <c r="M1629" i="17" a="1"/>
  <c r="M1629" i="17" s="1"/>
  <c r="M1776" i="17" a="1"/>
  <c r="M1776" i="17" s="1"/>
  <c r="M1777" i="17" a="1"/>
  <c r="M1777" i="17" s="1"/>
  <c r="M2024" i="17" a="1"/>
  <c r="M2024" i="17" s="1"/>
  <c r="M2025" i="17" a="1"/>
  <c r="M2025" i="17"/>
  <c r="M2026" i="17" a="1"/>
  <c r="M2026" i="17" s="1"/>
  <c r="M2027" i="17" a="1"/>
  <c r="M2027" i="17"/>
  <c r="M2028" i="17" a="1"/>
  <c r="M2028" i="17" s="1"/>
  <c r="M2029" i="17" a="1"/>
  <c r="M2029" i="17" s="1"/>
  <c r="M2176" i="17" a="1"/>
  <c r="M2176" i="17" s="1"/>
  <c r="M2177" i="17" a="1"/>
  <c r="M2177" i="17" s="1"/>
  <c r="M230" i="17" a="1"/>
  <c r="M230" i="17" s="1"/>
  <c r="M231" i="17" a="1"/>
  <c r="M231" i="17" s="1"/>
  <c r="M232" i="17" a="1"/>
  <c r="M232" i="17" s="1"/>
  <c r="M233" i="17" a="1"/>
  <c r="M233" i="17" s="1"/>
  <c r="M234" i="17" a="1"/>
  <c r="M234" i="17" s="1"/>
  <c r="M235" i="17" a="1"/>
  <c r="M235" i="17" s="1"/>
  <c r="M378" i="17" a="1"/>
  <c r="M378" i="17" s="1"/>
  <c r="M379" i="17" a="1"/>
  <c r="M379" i="17" s="1"/>
  <c r="M630" i="17" a="1"/>
  <c r="M630" i="17" s="1"/>
  <c r="M631" i="17" a="1"/>
  <c r="M631" i="17" s="1"/>
  <c r="M632" i="17" a="1"/>
  <c r="M632" i="17" s="1"/>
  <c r="M633" i="17" a="1"/>
  <c r="M633" i="17"/>
  <c r="M634" i="17" a="1"/>
  <c r="M634" i="17" s="1"/>
  <c r="M635" i="17" a="1"/>
  <c r="M635" i="17" s="1"/>
  <c r="M778" i="17" a="1"/>
  <c r="M778" i="17" s="1"/>
  <c r="M779" i="17" a="1"/>
  <c r="M779" i="17" s="1"/>
  <c r="M1258" i="17" a="1"/>
  <c r="M1258" i="17" s="1"/>
  <c r="M1259" i="17" a="1"/>
  <c r="M1259" i="17" s="1"/>
  <c r="M1260" i="17" a="1"/>
  <c r="M1260" i="17" s="1"/>
  <c r="M1261" i="17" a="1"/>
  <c r="M1261" i="17" s="1"/>
  <c r="M1262" i="17" a="1"/>
  <c r="M1262" i="17" s="1"/>
  <c r="M1263" i="17" a="1"/>
  <c r="M1263" i="17" s="1"/>
  <c r="M1264" i="17" a="1"/>
  <c r="M1264" i="17" s="1"/>
  <c r="M1265" i="17" a="1"/>
  <c r="M1265" i="17" s="1"/>
  <c r="M1266" i="17" a="1"/>
  <c r="M1266" i="17" s="1"/>
  <c r="M1267" i="17" a="1"/>
  <c r="M1267" i="17" s="1"/>
  <c r="M1268" i="17" a="1"/>
  <c r="M1268" i="17" s="1"/>
  <c r="M1269" i="17" a="1"/>
  <c r="M1269" i="17" s="1"/>
  <c r="M1630" i="17" a="1"/>
  <c r="M1630" i="17" s="1"/>
  <c r="M1631" i="17" a="1"/>
  <c r="M1631" i="17" s="1"/>
  <c r="M1632" i="17" a="1"/>
  <c r="M1632" i="17" s="1"/>
  <c r="M1633" i="17" a="1"/>
  <c r="M1633" i="17" s="1"/>
  <c r="M1634" i="17" a="1"/>
  <c r="M1634" i="17" s="1"/>
  <c r="M1635" i="17" a="1"/>
  <c r="M1635" i="17" s="1"/>
  <c r="M1778" i="17" a="1"/>
  <c r="M1778" i="17" s="1"/>
  <c r="M1779" i="17" a="1"/>
  <c r="M1779" i="17" s="1"/>
  <c r="M2030" i="17" a="1"/>
  <c r="M2030" i="17" s="1"/>
  <c r="M2031" i="17" a="1"/>
  <c r="M2031" i="17" s="1"/>
  <c r="M2032" i="17" a="1"/>
  <c r="M2032" i="17" s="1"/>
  <c r="M2033" i="17" a="1"/>
  <c r="M2033" i="17" s="1"/>
  <c r="M2034" i="17" a="1"/>
  <c r="M2034" i="17" s="1"/>
  <c r="M2035" i="17" a="1"/>
  <c r="M2035" i="17"/>
  <c r="M2178" i="17" a="1"/>
  <c r="M2178" i="17" s="1"/>
  <c r="M2179" i="17" a="1"/>
  <c r="M2179" i="17" s="1"/>
  <c r="M236" i="17" a="1"/>
  <c r="M236" i="17" s="1"/>
  <c r="M237" i="17" a="1"/>
  <c r="M237" i="17" s="1"/>
  <c r="M238" i="17" a="1"/>
  <c r="M238" i="17" s="1"/>
  <c r="M239" i="17" a="1"/>
  <c r="M239" i="17" s="1"/>
  <c r="M240" i="17" a="1"/>
  <c r="M240" i="17" s="1"/>
  <c r="M241" i="17" a="1"/>
  <c r="M241" i="17" s="1"/>
  <c r="M380" i="17" a="1"/>
  <c r="M380" i="17" s="1"/>
  <c r="M381" i="17" a="1"/>
  <c r="M381" i="17" s="1"/>
  <c r="M636" i="17" a="1"/>
  <c r="M636" i="17" s="1"/>
  <c r="M637" i="17" a="1"/>
  <c r="M637" i="17" s="1"/>
  <c r="M638" i="17" a="1"/>
  <c r="M638" i="17" s="1"/>
  <c r="M639" i="17" a="1"/>
  <c r="M639" i="17" s="1"/>
  <c r="M640" i="17" a="1"/>
  <c r="M640" i="17" s="1"/>
  <c r="M641" i="17" a="1"/>
  <c r="M641" i="17"/>
  <c r="M780" i="17" a="1"/>
  <c r="M780" i="17" s="1"/>
  <c r="M781" i="17" a="1"/>
  <c r="M781" i="17"/>
  <c r="M1270" i="17" a="1"/>
  <c r="M1270" i="17" s="1"/>
  <c r="M1271" i="17" a="1"/>
  <c r="M1271" i="17" s="1"/>
  <c r="M1272" i="17" a="1"/>
  <c r="M1272" i="17" s="1"/>
  <c r="M1273" i="17" a="1"/>
  <c r="M1273" i="17" s="1"/>
  <c r="M1274" i="17" a="1"/>
  <c r="M1274" i="17" s="1"/>
  <c r="M1275" i="17" a="1"/>
  <c r="M1275" i="17" s="1"/>
  <c r="M1276" i="17" a="1"/>
  <c r="M1276" i="17" s="1"/>
  <c r="M1277" i="17" a="1"/>
  <c r="M1277" i="17" s="1"/>
  <c r="M1278" i="17" a="1"/>
  <c r="M1278" i="17" s="1"/>
  <c r="M1279" i="17" a="1"/>
  <c r="M1279" i="17" s="1"/>
  <c r="M1280" i="17" a="1"/>
  <c r="M1280" i="17" s="1"/>
  <c r="M1281" i="17" a="1"/>
  <c r="M1281" i="17" s="1"/>
  <c r="M1636" i="17" a="1"/>
  <c r="M1636" i="17" s="1"/>
  <c r="M1637" i="17" a="1"/>
  <c r="M1637" i="17" s="1"/>
  <c r="M1638" i="17" a="1"/>
  <c r="M1638" i="17" s="1"/>
  <c r="M1639" i="17" a="1"/>
  <c r="M1639" i="17" s="1"/>
  <c r="M1640" i="17" a="1"/>
  <c r="M1640" i="17" s="1"/>
  <c r="M1641" i="17" a="1"/>
  <c r="M1641" i="17" s="1"/>
  <c r="M1780" i="17" a="1"/>
  <c r="M1780" i="17" s="1"/>
  <c r="M1781" i="17" a="1"/>
  <c r="M1781" i="17" s="1"/>
  <c r="M2036" i="17" a="1"/>
  <c r="M2036" i="17" s="1"/>
  <c r="M2037" i="17" a="1"/>
  <c r="M2037" i="17"/>
  <c r="M2038" i="17" a="1"/>
  <c r="M2038" i="17" s="1"/>
  <c r="M2039" i="17" a="1"/>
  <c r="M2039" i="17" s="1"/>
  <c r="M2040" i="17" a="1"/>
  <c r="M2040" i="17" s="1"/>
  <c r="M2041" i="17" a="1"/>
  <c r="M2041" i="17" s="1"/>
  <c r="M2180" i="17" a="1"/>
  <c r="M2180" i="17" s="1"/>
  <c r="M2181" i="17" a="1"/>
  <c r="M2181" i="17" s="1"/>
  <c r="M242" i="17" a="1"/>
  <c r="M242" i="17" s="1"/>
  <c r="M243" i="17" a="1"/>
  <c r="M243" i="17" s="1"/>
  <c r="M244" i="17" a="1"/>
  <c r="M244" i="17" s="1"/>
  <c r="M245" i="17" a="1"/>
  <c r="M245" i="17" s="1"/>
  <c r="M246" i="17" a="1"/>
  <c r="M246" i="17" s="1"/>
  <c r="M247" i="17" a="1"/>
  <c r="M247" i="17" s="1"/>
  <c r="M382" i="17" a="1"/>
  <c r="M382" i="17" s="1"/>
  <c r="M383" i="17" a="1"/>
  <c r="M383" i="17" s="1"/>
  <c r="M642" i="17" a="1"/>
  <c r="M642" i="17" s="1"/>
  <c r="M643" i="17" a="1"/>
  <c r="M643" i="17" s="1"/>
  <c r="M644" i="17" a="1"/>
  <c r="M644" i="17" s="1"/>
  <c r="M645" i="17" a="1"/>
  <c r="M645" i="17" s="1"/>
  <c r="M646" i="17" a="1"/>
  <c r="M646" i="17" s="1"/>
  <c r="M647" i="17" a="1"/>
  <c r="M647" i="17" s="1"/>
  <c r="M782" i="17" a="1"/>
  <c r="M782" i="17" s="1"/>
  <c r="M783" i="17" a="1"/>
  <c r="M783" i="17" s="1"/>
  <c r="M1282" i="17" a="1"/>
  <c r="M1282" i="17" s="1"/>
  <c r="M1283" i="17" a="1"/>
  <c r="M1283" i="17"/>
  <c r="M1284" i="17" a="1"/>
  <c r="M1284" i="17" s="1"/>
  <c r="M1285" i="17" a="1"/>
  <c r="M1285" i="17" s="1"/>
  <c r="M1286" i="17" a="1"/>
  <c r="M1286" i="17" s="1"/>
  <c r="M1287" i="17" a="1"/>
  <c r="M1287" i="17" s="1"/>
  <c r="M1288" i="17" a="1"/>
  <c r="M1288" i="17" s="1"/>
  <c r="M1289" i="17" a="1"/>
  <c r="M1289" i="17" s="1"/>
  <c r="M1290" i="17" a="1"/>
  <c r="M1290" i="17" s="1"/>
  <c r="M1291" i="17" a="1"/>
  <c r="M1291" i="17" s="1"/>
  <c r="M1292" i="17" a="1"/>
  <c r="M1292" i="17" s="1"/>
  <c r="M1293" i="17" a="1"/>
  <c r="M1293" i="17" s="1"/>
  <c r="M1642" i="17" a="1"/>
  <c r="M1642" i="17" s="1"/>
  <c r="M1643" i="17" a="1"/>
  <c r="M1643" i="17" s="1"/>
  <c r="M1644" i="17" a="1"/>
  <c r="M1644" i="17" s="1"/>
  <c r="M1645" i="17" a="1"/>
  <c r="M1645" i="17" s="1"/>
  <c r="M1646" i="17" a="1"/>
  <c r="M1646" i="17" s="1"/>
  <c r="M1647" i="17" a="1"/>
  <c r="M1647" i="17"/>
  <c r="M1782" i="17" a="1"/>
  <c r="M1782" i="17" s="1"/>
  <c r="M1783" i="17" a="1"/>
  <c r="M1783" i="17"/>
  <c r="M2042" i="17" a="1"/>
  <c r="M2042" i="17" s="1"/>
  <c r="M2043" i="17" a="1"/>
  <c r="M2043" i="17" s="1"/>
  <c r="M2044" i="17" a="1"/>
  <c r="M2044" i="17" s="1"/>
  <c r="M2045" i="17" a="1"/>
  <c r="M2045" i="17" s="1"/>
  <c r="M2046" i="17" a="1"/>
  <c r="M2046" i="17" s="1"/>
  <c r="M2047" i="17" a="1"/>
  <c r="M2047" i="17" s="1"/>
  <c r="M2182" i="17" a="1"/>
  <c r="M2182" i="17" s="1"/>
  <c r="M2183" i="17" a="1"/>
  <c r="M2183" i="17" s="1"/>
  <c r="M248" i="17" a="1"/>
  <c r="M248" i="17" s="1"/>
  <c r="M249" i="17" a="1"/>
  <c r="M249" i="17" s="1"/>
  <c r="M250" i="17" a="1"/>
  <c r="M250" i="17" s="1"/>
  <c r="M251" i="17" a="1"/>
  <c r="M251" i="17" s="1"/>
  <c r="M252" i="17" a="1"/>
  <c r="M252" i="17" s="1"/>
  <c r="M253" i="17" a="1"/>
  <c r="M253" i="17" s="1"/>
  <c r="M384" i="17" a="1"/>
  <c r="M384" i="17" s="1"/>
  <c r="M385" i="17" a="1"/>
  <c r="M385" i="17" s="1"/>
  <c r="M648" i="17" a="1"/>
  <c r="M648" i="17" s="1"/>
  <c r="M649" i="17" a="1"/>
  <c r="M649" i="17" s="1"/>
  <c r="M650" i="17" a="1"/>
  <c r="M650" i="17" s="1"/>
  <c r="M651" i="17" a="1"/>
  <c r="M651" i="17" s="1"/>
  <c r="M652" i="17" a="1"/>
  <c r="M652" i="17" s="1"/>
  <c r="M653" i="17" a="1"/>
  <c r="M653" i="17"/>
  <c r="M784" i="17" a="1"/>
  <c r="M784" i="17" s="1"/>
  <c r="M785" i="17" a="1"/>
  <c r="M785" i="17" s="1"/>
  <c r="M1294" i="17" a="1"/>
  <c r="M1294" i="17" s="1"/>
  <c r="M1295" i="17" a="1"/>
  <c r="M1295" i="17" s="1"/>
  <c r="M1296" i="17" a="1"/>
  <c r="M1296" i="17" s="1"/>
  <c r="M1297" i="17" a="1"/>
  <c r="M1297" i="17" s="1"/>
  <c r="M1298" i="17" a="1"/>
  <c r="M1298" i="17" s="1"/>
  <c r="M1299" i="17" a="1"/>
  <c r="M1299" i="17" s="1"/>
  <c r="M1300" i="17" a="1"/>
  <c r="M1300" i="17" s="1"/>
  <c r="M1301" i="17" a="1"/>
  <c r="M1301" i="17" s="1"/>
  <c r="M1302" i="17" a="1"/>
  <c r="M1302" i="17" s="1"/>
  <c r="M1303" i="17" a="1"/>
  <c r="M1303" i="17" s="1"/>
  <c r="M1304" i="17" a="1"/>
  <c r="M1304" i="17" s="1"/>
  <c r="M1305" i="17" a="1"/>
  <c r="M1305" i="17" s="1"/>
  <c r="M1648" i="17" a="1"/>
  <c r="M1648" i="17" s="1"/>
  <c r="M1649" i="17" a="1"/>
  <c r="M1649" i="17" s="1"/>
  <c r="M1650" i="17" a="1"/>
  <c r="M1650" i="17" s="1"/>
  <c r="M1651" i="17" a="1"/>
  <c r="M1651" i="17" s="1"/>
  <c r="M1652" i="17" a="1"/>
  <c r="M1652" i="17" s="1"/>
  <c r="M1653" i="17" a="1"/>
  <c r="M1653" i="17" s="1"/>
  <c r="M1784" i="17" a="1"/>
  <c r="M1784" i="17" s="1"/>
  <c r="M1785" i="17" a="1"/>
  <c r="M1785" i="17" s="1"/>
  <c r="M2048" i="17" a="1"/>
  <c r="M2048" i="17" s="1"/>
  <c r="M2049" i="17" a="1"/>
  <c r="M2049" i="17"/>
  <c r="M2050" i="17" a="1"/>
  <c r="M2050" i="17" s="1"/>
  <c r="M2051" i="17" a="1"/>
  <c r="M2051" i="17" s="1"/>
  <c r="M2052" i="17" a="1"/>
  <c r="M2052" i="17" s="1"/>
  <c r="M2053" i="17" a="1"/>
  <c r="M2053" i="17" s="1"/>
  <c r="M2184" i="17" a="1"/>
  <c r="M2184" i="17" s="1"/>
  <c r="M2185" i="17" a="1"/>
  <c r="M2185" i="17" s="1"/>
  <c r="M254" i="17" a="1"/>
  <c r="M254" i="17" s="1"/>
  <c r="M255" i="17" a="1"/>
  <c r="M255" i="17" s="1"/>
  <c r="M256" i="17" a="1"/>
  <c r="M256" i="17" s="1"/>
  <c r="M257" i="17" a="1"/>
  <c r="M257" i="17" s="1"/>
  <c r="M258" i="17" a="1"/>
  <c r="M258" i="17" s="1"/>
  <c r="M259" i="17" a="1"/>
  <c r="M259" i="17" s="1"/>
  <c r="M386" i="17" a="1"/>
  <c r="M386" i="17" s="1"/>
  <c r="M387" i="17" a="1"/>
  <c r="M387" i="17" s="1"/>
  <c r="M654" i="17" a="1"/>
  <c r="M654" i="17" s="1"/>
  <c r="M655" i="17" a="1"/>
  <c r="M655" i="17"/>
  <c r="M656" i="17" a="1"/>
  <c r="M656" i="17" s="1"/>
  <c r="M657" i="17" a="1"/>
  <c r="M657" i="17"/>
  <c r="M658" i="17" a="1"/>
  <c r="M658" i="17" s="1"/>
  <c r="M659" i="17" a="1"/>
  <c r="M659" i="17" s="1"/>
  <c r="M786" i="17" a="1"/>
  <c r="M786" i="17" s="1"/>
  <c r="M787" i="17" a="1"/>
  <c r="M787" i="17" s="1"/>
  <c r="M1306" i="17" a="1"/>
  <c r="M1306" i="17" s="1"/>
  <c r="M1307" i="17" a="1"/>
  <c r="M1307" i="17" s="1"/>
  <c r="M1308" i="17" a="1"/>
  <c r="M1308" i="17" s="1"/>
  <c r="M1309" i="17" a="1"/>
  <c r="M1309" i="17" s="1"/>
  <c r="M1310" i="17" a="1"/>
  <c r="M1310" i="17" s="1"/>
  <c r="M1311" i="17" a="1"/>
  <c r="M1311" i="17" s="1"/>
  <c r="M1312" i="17" a="1"/>
  <c r="M1312" i="17" s="1"/>
  <c r="M1313" i="17" a="1"/>
  <c r="M1313" i="17" s="1"/>
  <c r="M1314" i="17" a="1"/>
  <c r="M1314" i="17" s="1"/>
  <c r="M1315" i="17" a="1"/>
  <c r="M1315" i="17" s="1"/>
  <c r="M1316" i="17" a="1"/>
  <c r="M1316" i="17" s="1"/>
  <c r="M1317" i="17" a="1"/>
  <c r="M1317" i="17" s="1"/>
  <c r="M1654" i="17" a="1"/>
  <c r="M1654" i="17" s="1"/>
  <c r="M1655" i="17" a="1"/>
  <c r="M1655" i="17" s="1"/>
  <c r="M1656" i="17" a="1"/>
  <c r="M1656" i="17" s="1"/>
  <c r="M1657" i="17" a="1"/>
  <c r="M1657" i="17" s="1"/>
  <c r="M1658" i="17" a="1"/>
  <c r="M1658" i="17" s="1"/>
  <c r="M1659" i="17" a="1"/>
  <c r="M1659" i="17"/>
  <c r="M1786" i="17" a="1"/>
  <c r="M1786" i="17" s="1"/>
  <c r="M1787" i="17" a="1"/>
  <c r="M1787" i="17" s="1"/>
  <c r="M2054" i="17" a="1"/>
  <c r="M2054" i="17" s="1"/>
  <c r="M2055" i="17" a="1"/>
  <c r="M2055" i="17" s="1"/>
  <c r="M2056" i="17" a="1"/>
  <c r="M2056" i="17" s="1"/>
  <c r="M2057" i="17" a="1"/>
  <c r="M2057" i="17" s="1"/>
  <c r="M2058" i="17" a="1"/>
  <c r="M2058" i="17" s="1"/>
  <c r="M2059" i="17" a="1"/>
  <c r="M2059" i="17" s="1"/>
  <c r="M2186" i="17" a="1"/>
  <c r="M2186" i="17" s="1"/>
  <c r="M2187" i="17" a="1"/>
  <c r="M2187" i="17" s="1"/>
  <c r="M260" i="17" a="1"/>
  <c r="M260" i="17" s="1"/>
  <c r="M261" i="17" a="1"/>
  <c r="M261" i="17" s="1"/>
  <c r="M262" i="17" a="1"/>
  <c r="M262" i="17" s="1"/>
  <c r="M263" i="17" a="1"/>
  <c r="M263" i="17" s="1"/>
  <c r="M264" i="17" a="1"/>
  <c r="M264" i="17" s="1"/>
  <c r="M265" i="17" a="1"/>
  <c r="M265" i="17" s="1"/>
  <c r="M388" i="17" a="1"/>
  <c r="M388" i="17" s="1"/>
  <c r="M389" i="17" a="1"/>
  <c r="M389" i="17" s="1"/>
  <c r="M660" i="17" a="1"/>
  <c r="M660" i="17" s="1"/>
  <c r="M661" i="17" a="1"/>
  <c r="M661" i="17" s="1"/>
  <c r="M662" i="17" a="1"/>
  <c r="M662" i="17" s="1"/>
  <c r="M663" i="17" a="1"/>
  <c r="M663" i="17" s="1"/>
  <c r="M664" i="17" a="1"/>
  <c r="M664" i="17" s="1"/>
  <c r="M665" i="17" a="1"/>
  <c r="M665" i="17" s="1"/>
  <c r="M788" i="17" a="1"/>
  <c r="M788" i="17" s="1"/>
  <c r="M789" i="17" a="1"/>
  <c r="M789" i="17" s="1"/>
  <c r="M1318" i="17" a="1"/>
  <c r="M1318" i="17" s="1"/>
  <c r="M1319" i="17" a="1"/>
  <c r="M1319" i="17" s="1"/>
  <c r="M1320" i="17" a="1"/>
  <c r="M1320" i="17" s="1"/>
  <c r="M1321" i="17" a="1"/>
  <c r="M1321" i="17" s="1"/>
  <c r="M1322" i="17" a="1"/>
  <c r="M1322" i="17" s="1"/>
  <c r="M1323" i="17" a="1"/>
  <c r="M1323" i="17" s="1"/>
  <c r="M1324" i="17" a="1"/>
  <c r="M1324" i="17" s="1"/>
  <c r="M1325" i="17" a="1"/>
  <c r="M1325" i="17" s="1"/>
  <c r="M1326" i="17" a="1"/>
  <c r="M1326" i="17" s="1"/>
  <c r="M1327" i="17" a="1"/>
  <c r="M1327" i="17" s="1"/>
  <c r="M1328" i="17" a="1"/>
  <c r="M1328" i="17" s="1"/>
  <c r="M1329" i="17" a="1"/>
  <c r="M1329" i="17" s="1"/>
  <c r="M1660" i="17" a="1"/>
  <c r="M1660" i="17" s="1"/>
  <c r="M1661" i="17" a="1"/>
  <c r="M1661" i="17"/>
  <c r="M1662" i="17" a="1"/>
  <c r="M1662" i="17" s="1"/>
  <c r="M1663" i="17" a="1"/>
  <c r="M1663" i="17"/>
  <c r="M1664" i="17" a="1"/>
  <c r="M1664" i="17" s="1"/>
  <c r="M1665" i="17" a="1"/>
  <c r="M1665" i="17" s="1"/>
  <c r="M1788" i="17" a="1"/>
  <c r="M1788" i="17" s="1"/>
  <c r="M1789" i="17" a="1"/>
  <c r="M1789" i="17" s="1"/>
  <c r="M2060" i="17" a="1"/>
  <c r="M2060" i="17" s="1"/>
  <c r="M2061" i="17" a="1"/>
  <c r="M2061" i="17" s="1"/>
  <c r="M2062" i="17" a="1"/>
  <c r="M2062" i="17" s="1"/>
  <c r="M2063" i="17" a="1"/>
  <c r="M2063" i="17" s="1"/>
  <c r="M2064" i="17" a="1"/>
  <c r="M2064" i="17" s="1"/>
  <c r="M2065" i="17" a="1"/>
  <c r="M2065" i="17" s="1"/>
  <c r="M2188" i="17" a="1"/>
  <c r="M2188" i="17" s="1"/>
  <c r="M2189" i="17" a="1"/>
  <c r="M2189" i="17" s="1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 s="1"/>
  <c r="M271" i="17" a="1"/>
  <c r="M271" i="17" s="1"/>
  <c r="M390" i="17" a="1"/>
  <c r="M390" i="17" s="1"/>
  <c r="M391" i="17" a="1"/>
  <c r="M391" i="17" s="1"/>
  <c r="M666" i="17" a="1"/>
  <c r="M666" i="17" s="1"/>
  <c r="M667" i="17" a="1"/>
  <c r="M667" i="17"/>
  <c r="M668" i="17" a="1"/>
  <c r="M668" i="17" s="1"/>
  <c r="M669" i="17" a="1"/>
  <c r="M669" i="17" s="1"/>
  <c r="M670" i="17" a="1"/>
  <c r="M670" i="17" s="1"/>
  <c r="M671" i="17" a="1"/>
  <c r="M671" i="17" s="1"/>
  <c r="M790" i="17" a="1"/>
  <c r="M790" i="17" s="1"/>
  <c r="M791" i="17" a="1"/>
  <c r="M791" i="17" s="1"/>
  <c r="M1330" i="17" a="1"/>
  <c r="M1330" i="17" s="1"/>
  <c r="M1331" i="17" a="1"/>
  <c r="M1331" i="17" s="1"/>
  <c r="M1332" i="17" a="1"/>
  <c r="M1332" i="17" s="1"/>
  <c r="M1333" i="17" a="1"/>
  <c r="M1333" i="17" s="1"/>
  <c r="M1334" i="17" a="1"/>
  <c r="M1334" i="17" s="1"/>
  <c r="M1335" i="17" a="1"/>
  <c r="M1335" i="17" s="1"/>
  <c r="M1336" i="17" a="1"/>
  <c r="M1336" i="17" s="1"/>
  <c r="M1337" i="17" a="1"/>
  <c r="M1337" i="17" s="1"/>
  <c r="M1338" i="17" a="1"/>
  <c r="M1338" i="17" s="1"/>
  <c r="M1339" i="17" a="1"/>
  <c r="M1339" i="17" s="1"/>
  <c r="M1340" i="17" a="1"/>
  <c r="M1340" i="17" s="1"/>
  <c r="M1341" i="17" a="1"/>
  <c r="M1341" i="17" s="1"/>
  <c r="M1666" i="17" a="1"/>
  <c r="M1666" i="17" s="1"/>
  <c r="M1667" i="17" a="1"/>
  <c r="M1667" i="17" s="1"/>
  <c r="M1668" i="17" a="1"/>
  <c r="M1668" i="17" s="1"/>
  <c r="M1669" i="17" a="1"/>
  <c r="M1669" i="17" s="1"/>
  <c r="M1670" i="17" a="1"/>
  <c r="M1670" i="17" s="1"/>
  <c r="M1671" i="17" a="1"/>
  <c r="M1671" i="17" s="1"/>
  <c r="M1790" i="17" a="1"/>
  <c r="M1790" i="17" s="1"/>
  <c r="M1791" i="17" a="1"/>
  <c r="M1791" i="17" s="1"/>
  <c r="M2066" i="17" a="1"/>
  <c r="M2066" i="17" s="1"/>
  <c r="M2067" i="17" a="1"/>
  <c r="M2067" i="17" s="1"/>
  <c r="M2068" i="17" a="1"/>
  <c r="M2068" i="17" s="1"/>
  <c r="M2069" i="17" a="1"/>
  <c r="M2069" i="17" s="1"/>
  <c r="M2070" i="17" a="1"/>
  <c r="M2070" i="17" s="1"/>
  <c r="M2071" i="17" a="1"/>
  <c r="M2071" i="17" s="1"/>
  <c r="M2190" i="17" a="1"/>
  <c r="M2190" i="17" s="1"/>
  <c r="M2191" i="17" a="1"/>
  <c r="M2191" i="17" s="1"/>
  <c r="M272" i="17" a="1"/>
  <c r="M272" i="17" s="1"/>
  <c r="M273" i="17" a="1"/>
  <c r="M273" i="17" s="1"/>
  <c r="M274" i="17" a="1"/>
  <c r="M274" i="17" s="1"/>
  <c r="M275" i="17" a="1"/>
  <c r="M275" i="17" s="1"/>
  <c r="M276" i="17" a="1"/>
  <c r="M276" i="17" s="1"/>
  <c r="M277" i="17" a="1"/>
  <c r="M277" i="17"/>
  <c r="M392" i="17" a="1"/>
  <c r="M392" i="17" s="1"/>
  <c r="M393" i="17" a="1"/>
  <c r="M393" i="17"/>
  <c r="M672" i="17" a="1"/>
  <c r="M672" i="17" s="1"/>
  <c r="M673" i="17" a="1"/>
  <c r="M673" i="17" s="1"/>
  <c r="M674" i="17" a="1"/>
  <c r="M674" i="17" s="1"/>
  <c r="M675" i="17" a="1"/>
  <c r="M675" i="17" s="1"/>
  <c r="M676" i="17" a="1"/>
  <c r="M676" i="17" s="1"/>
  <c r="M677" i="17" a="1"/>
  <c r="M677" i="17" s="1"/>
  <c r="M792" i="17" a="1"/>
  <c r="M792" i="17" s="1"/>
  <c r="M793" i="17" a="1"/>
  <c r="M793" i="17" s="1"/>
  <c r="M1342" i="17" a="1"/>
  <c r="M1342" i="17" s="1"/>
  <c r="M1343" i="17" a="1"/>
  <c r="M1343" i="17" s="1"/>
  <c r="M1344" i="17" a="1"/>
  <c r="M1344" i="17" s="1"/>
  <c r="M1345" i="17" a="1"/>
  <c r="M1345" i="17" s="1"/>
  <c r="M1346" i="17" a="1"/>
  <c r="M1346" i="17" s="1"/>
  <c r="M1347" i="17" a="1"/>
  <c r="M1347" i="17" s="1"/>
  <c r="M1348" i="17" a="1"/>
  <c r="M1348" i="17" s="1"/>
  <c r="M1349" i="17" a="1"/>
  <c r="M1349" i="17" s="1"/>
  <c r="M1350" i="17" a="1"/>
  <c r="M1350" i="17" s="1"/>
  <c r="M1351" i="17" a="1"/>
  <c r="M1351" i="17" s="1"/>
  <c r="M1352" i="17" a="1"/>
  <c r="M1352" i="17" s="1"/>
  <c r="M1353" i="17" a="1"/>
  <c r="M1353" i="17" s="1"/>
  <c r="M1672" i="17" a="1"/>
  <c r="M1672" i="17" s="1"/>
  <c r="M1673" i="17" a="1"/>
  <c r="M1673" i="17"/>
  <c r="M1674" i="17" a="1"/>
  <c r="M1674" i="17" s="1"/>
  <c r="M1675" i="17" a="1"/>
  <c r="M1675" i="17" s="1"/>
  <c r="M1676" i="17" a="1"/>
  <c r="M1676" i="17" s="1"/>
  <c r="M1677" i="17" a="1"/>
  <c r="M1677" i="17" s="1"/>
  <c r="M1792" i="17" a="1"/>
  <c r="M1792" i="17" s="1"/>
  <c r="M1793" i="17" a="1"/>
  <c r="M1793" i="17" s="1"/>
  <c r="M2072" i="17" a="1"/>
  <c r="M2072" i="17" s="1"/>
  <c r="M2073" i="17" a="1"/>
  <c r="M2073" i="17" s="1"/>
  <c r="M2074" i="17" a="1"/>
  <c r="M2074" i="17" s="1"/>
  <c r="M2075" i="17" a="1"/>
  <c r="M2075" i="17" s="1"/>
  <c r="M2076" i="17" a="1"/>
  <c r="M2076" i="17" s="1"/>
  <c r="M2077" i="17" a="1"/>
  <c r="M2077" i="17" s="1"/>
  <c r="M2192" i="17" a="1"/>
  <c r="M2192" i="17" s="1"/>
  <c r="M2193" i="17" a="1"/>
  <c r="M2193" i="17" s="1"/>
  <c r="M278" i="17" a="1"/>
  <c r="M278" i="17" s="1"/>
  <c r="M279" i="17" a="1"/>
  <c r="M279" i="17" s="1"/>
  <c r="M280" i="17" a="1"/>
  <c r="M280" i="17" s="1"/>
  <c r="M281" i="17" a="1"/>
  <c r="M281" i="17" s="1"/>
  <c r="M282" i="17" a="1"/>
  <c r="M282" i="17" s="1"/>
  <c r="M283" i="17" a="1"/>
  <c r="M283" i="17" s="1"/>
  <c r="M394" i="17" a="1"/>
  <c r="M394" i="17" s="1"/>
  <c r="M395" i="17" a="1"/>
  <c r="M395" i="17" s="1"/>
  <c r="M678" i="17" a="1"/>
  <c r="M678" i="17" s="1"/>
  <c r="M679" i="17" a="1"/>
  <c r="M679" i="17" s="1"/>
  <c r="M680" i="17" a="1"/>
  <c r="M680" i="17" s="1"/>
  <c r="M681" i="17" a="1"/>
  <c r="M681" i="17" s="1"/>
  <c r="M682" i="17" a="1"/>
  <c r="M682" i="17" s="1"/>
  <c r="M683" i="17" a="1"/>
  <c r="M683" i="17" s="1"/>
  <c r="M794" i="17" a="1"/>
  <c r="M794" i="17" s="1"/>
  <c r="M795" i="17" a="1"/>
  <c r="M795" i="17" s="1"/>
  <c r="M1354" i="17" a="1"/>
  <c r="M1354" i="17" s="1"/>
  <c r="M1355" i="17" a="1"/>
  <c r="M1355" i="17" s="1"/>
  <c r="M1356" i="17" a="1"/>
  <c r="M1356" i="17" s="1"/>
  <c r="M1357" i="17" a="1"/>
  <c r="M1357" i="17" s="1"/>
  <c r="M1358" i="17" a="1"/>
  <c r="M1358" i="17" s="1"/>
  <c r="M1359" i="17" a="1"/>
  <c r="M1359" i="17" s="1"/>
  <c r="M1360" i="17" a="1"/>
  <c r="M1360" i="17" s="1"/>
  <c r="M1361" i="17" a="1"/>
  <c r="M1361" i="17" s="1"/>
  <c r="M1362" i="17" a="1"/>
  <c r="M1362" i="17" s="1"/>
  <c r="M1363" i="17" a="1"/>
  <c r="M1363" i="17"/>
  <c r="M1364" i="17" a="1"/>
  <c r="M1364" i="17" s="1"/>
  <c r="M1365" i="17" a="1"/>
  <c r="M1365" i="17"/>
  <c r="M1678" i="17" a="1"/>
  <c r="M1678" i="17" s="1"/>
  <c r="M1679" i="17" a="1"/>
  <c r="M1679" i="17" s="1"/>
  <c r="M1680" i="17" a="1"/>
  <c r="M1680" i="17" s="1"/>
  <c r="M1681" i="17" a="1"/>
  <c r="M1681" i="17" s="1"/>
  <c r="M1682" i="17" a="1"/>
  <c r="M1682" i="17" s="1"/>
  <c r="M1683" i="17" a="1"/>
  <c r="M1683" i="17" s="1"/>
  <c r="M1794" i="17" a="1"/>
  <c r="M1794" i="17" s="1"/>
  <c r="M1795" i="17" a="1"/>
  <c r="M1795" i="17" s="1"/>
  <c r="M2078" i="17" a="1"/>
  <c r="M2078" i="17" s="1"/>
  <c r="M2079" i="17" a="1"/>
  <c r="M2079" i="17" s="1"/>
  <c r="M2080" i="17" a="1"/>
  <c r="M2080" i="17" s="1"/>
  <c r="M2081" i="17" a="1"/>
  <c r="M2081" i="17" s="1"/>
  <c r="M2082" i="17" a="1"/>
  <c r="M2082" i="17" s="1"/>
  <c r="M2083" i="17" a="1"/>
  <c r="M2083" i="17" s="1"/>
  <c r="M2194" i="17" a="1"/>
  <c r="M2194" i="17" s="1"/>
  <c r="M2195" i="17" a="1"/>
  <c r="M2195" i="17" s="1"/>
  <c r="M284" i="17" a="1"/>
  <c r="M284" i="17" s="1"/>
  <c r="M285" i="17" a="1"/>
  <c r="M285" i="17" s="1"/>
  <c r="M286" i="17" a="1"/>
  <c r="M286" i="17" s="1"/>
  <c r="M287" i="17" a="1"/>
  <c r="M287" i="17" s="1"/>
  <c r="M288" i="17" a="1"/>
  <c r="M288" i="17" s="1"/>
  <c r="M289" i="17" a="1"/>
  <c r="M289" i="17"/>
  <c r="M396" i="17" a="1"/>
  <c r="M396" i="17" s="1"/>
  <c r="M397" i="17" a="1"/>
  <c r="M397" i="17" s="1"/>
  <c r="M684" i="17" a="1"/>
  <c r="M684" i="17" s="1"/>
  <c r="M685" i="17" a="1"/>
  <c r="M685" i="17" s="1"/>
  <c r="M686" i="17" a="1"/>
  <c r="M686" i="17" s="1"/>
  <c r="M687" i="17" a="1"/>
  <c r="M687" i="17" s="1"/>
  <c r="M688" i="17" a="1"/>
  <c r="M688" i="17" s="1"/>
  <c r="M689" i="17" a="1"/>
  <c r="M689" i="17" s="1"/>
  <c r="M796" i="17" a="1"/>
  <c r="M796" i="17" s="1"/>
  <c r="M797" i="17" a="1"/>
  <c r="M797" i="17" s="1"/>
  <c r="M1366" i="17" a="1"/>
  <c r="M1366" i="17" s="1"/>
  <c r="M1367" i="17" a="1"/>
  <c r="M1367" i="17" s="1"/>
  <c r="M1368" i="17" a="1"/>
  <c r="M1368" i="17" s="1"/>
  <c r="M1369" i="17" a="1"/>
  <c r="M1369" i="17" s="1"/>
  <c r="M1370" i="17" a="1"/>
  <c r="M1370" i="17" s="1"/>
  <c r="M1371" i="17" a="1"/>
  <c r="M1371" i="17" s="1"/>
  <c r="M1372" i="17" a="1"/>
  <c r="M1372" i="17" s="1"/>
  <c r="M1373" i="17" a="1"/>
  <c r="M1373" i="17" s="1"/>
  <c r="M1374" i="17" a="1"/>
  <c r="M1374" i="17" s="1"/>
  <c r="M1375" i="17" a="1"/>
  <c r="M1375" i="17" s="1"/>
  <c r="M1376" i="17" a="1"/>
  <c r="M1376" i="17" s="1"/>
  <c r="M1377" i="17" a="1"/>
  <c r="M1377" i="17" s="1"/>
  <c r="M1684" i="17" a="1"/>
  <c r="M1684" i="17" s="1"/>
  <c r="M1685" i="17" a="1"/>
  <c r="M1685" i="17" s="1"/>
  <c r="M1686" i="17" a="1"/>
  <c r="M1686" i="17" s="1"/>
  <c r="M1687" i="17" a="1"/>
  <c r="M1687" i="17" s="1"/>
  <c r="M1688" i="17" a="1"/>
  <c r="M1688" i="17" s="1"/>
  <c r="M1689" i="17" a="1"/>
  <c r="M1689" i="17" s="1"/>
  <c r="M1796" i="17" a="1"/>
  <c r="M1796" i="17" s="1"/>
  <c r="M1797" i="17" a="1"/>
  <c r="M1797" i="17" s="1"/>
  <c r="M2084" i="17" a="1"/>
  <c r="M2084" i="17" s="1"/>
  <c r="M2085" i="17" a="1"/>
  <c r="M2085" i="17" s="1"/>
  <c r="M2086" i="17" a="1"/>
  <c r="M2086" i="17" s="1"/>
  <c r="M2087" i="17" a="1"/>
  <c r="M2087" i="17" s="1"/>
  <c r="M2088" i="17" a="1"/>
  <c r="M2088" i="17" s="1"/>
  <c r="M2089" i="17" a="1"/>
  <c r="M2089" i="17" s="1"/>
  <c r="M2196" i="17" a="1"/>
  <c r="M2196" i="17" s="1"/>
  <c r="M2197" i="17" a="1"/>
  <c r="M2197" i="17" s="1"/>
  <c r="M290" i="17" a="1"/>
  <c r="M290" i="17" s="1"/>
  <c r="M291" i="17" a="1"/>
  <c r="M291" i="17"/>
  <c r="M292" i="17" a="1"/>
  <c r="M292" i="17" s="1"/>
  <c r="M293" i="17" a="1"/>
  <c r="M293" i="17"/>
  <c r="M294" i="17" a="1"/>
  <c r="M294" i="17" s="1"/>
  <c r="M295" i="17" a="1"/>
  <c r="M295" i="17" s="1"/>
  <c r="M398" i="17" a="1"/>
  <c r="M398" i="17" s="1"/>
  <c r="M399" i="17" a="1"/>
  <c r="M399" i="17" s="1"/>
  <c r="M690" i="17" a="1"/>
  <c r="M690" i="17" s="1"/>
  <c r="M691" i="17" a="1"/>
  <c r="M691" i="17" s="1"/>
  <c r="M692" i="17" a="1"/>
  <c r="M692" i="17" s="1"/>
  <c r="M693" i="17" a="1"/>
  <c r="M693" i="17" s="1"/>
  <c r="M694" i="17" a="1"/>
  <c r="M694" i="17" s="1"/>
  <c r="M695" i="17" a="1"/>
  <c r="M695" i="17" s="1"/>
  <c r="M798" i="17" a="1"/>
  <c r="M798" i="17" s="1"/>
  <c r="M799" i="17" a="1"/>
  <c r="M799" i="17" s="1"/>
  <c r="M1378" i="17" a="1"/>
  <c r="M1378" i="17" s="1"/>
  <c r="M1379" i="17" a="1"/>
  <c r="M1379" i="17" s="1"/>
  <c r="M1380" i="17" a="1"/>
  <c r="M1380" i="17" s="1"/>
  <c r="M1381" i="17" a="1"/>
  <c r="M1381" i="17" s="1"/>
  <c r="M1382" i="17" a="1"/>
  <c r="M1382" i="17" s="1"/>
  <c r="M1383" i="17" a="1"/>
  <c r="M1383" i="17" s="1"/>
  <c r="M1384" i="17" a="1"/>
  <c r="M1384" i="17" s="1"/>
  <c r="M1385" i="17" a="1"/>
  <c r="M1385" i="17" s="1"/>
  <c r="M1386" i="17" a="1"/>
  <c r="M1386" i="17" s="1"/>
  <c r="M1387" i="17" a="1"/>
  <c r="M1387" i="17"/>
  <c r="M1388" i="17" a="1"/>
  <c r="M1388" i="17" s="1"/>
  <c r="M1389" i="17" a="1"/>
  <c r="M1389" i="17" s="1"/>
  <c r="M1690" i="17" a="1"/>
  <c r="M1690" i="17" s="1"/>
  <c r="M1691" i="17" a="1"/>
  <c r="M1691" i="17" s="1"/>
  <c r="M1692" i="17" a="1"/>
  <c r="M1692" i="17" s="1"/>
  <c r="M1693" i="17" a="1"/>
  <c r="M1693" i="17" s="1"/>
  <c r="M1694" i="17" a="1"/>
  <c r="M1694" i="17" s="1"/>
  <c r="M1695" i="17" a="1"/>
  <c r="M1695" i="17"/>
  <c r="M1798" i="17" a="1"/>
  <c r="M1798" i="17" s="1"/>
  <c r="M1799" i="17" a="1"/>
  <c r="M1799" i="17" s="1"/>
  <c r="M2090" i="17" a="1"/>
  <c r="M2090" i="17" s="1"/>
  <c r="M2091" i="17" a="1"/>
  <c r="M2091" i="17" s="1"/>
  <c r="M2092" i="17" a="1"/>
  <c r="M2092" i="17" s="1"/>
  <c r="M2093" i="17" a="1"/>
  <c r="M2093" i="17" s="1"/>
  <c r="M2094" i="17" a="1"/>
  <c r="M2094" i="17" s="1"/>
  <c r="M2095" i="17" a="1"/>
  <c r="M2095" i="17" s="1"/>
  <c r="M2198" i="17" a="1"/>
  <c r="M2198" i="17" s="1"/>
  <c r="M2199" i="17" a="1"/>
  <c r="M2199" i="17" s="1"/>
  <c r="M296" i="17" a="1"/>
  <c r="M296" i="17" s="1"/>
  <c r="M297" i="17" a="1"/>
  <c r="M297" i="17" s="1"/>
  <c r="M298" i="17" a="1"/>
  <c r="M298" i="17" s="1"/>
  <c r="M299" i="17" a="1"/>
  <c r="M299" i="17" s="1"/>
  <c r="M300" i="17" a="1"/>
  <c r="M300" i="17" s="1"/>
  <c r="M301" i="17" a="1"/>
  <c r="M301" i="17" s="1"/>
  <c r="M400" i="17" a="1"/>
  <c r="M400" i="17" s="1"/>
  <c r="M401" i="17" a="1"/>
  <c r="M401" i="17" s="1"/>
  <c r="M696" i="17" a="1"/>
  <c r="M696" i="17" s="1"/>
  <c r="M697" i="17" a="1"/>
  <c r="M697" i="17" s="1"/>
  <c r="M698" i="17" a="1"/>
  <c r="M698" i="17" s="1"/>
  <c r="M699" i="17" a="1"/>
  <c r="M699" i="17" s="1"/>
  <c r="M700" i="17" a="1"/>
  <c r="M700" i="17" s="1"/>
  <c r="M701" i="17" a="1"/>
  <c r="M701" i="17" s="1"/>
  <c r="M800" i="17" a="1"/>
  <c r="M800" i="17" s="1"/>
  <c r="M801" i="17" a="1"/>
  <c r="M801" i="17" s="1"/>
  <c r="M1390" i="17" a="1"/>
  <c r="M1390" i="17" s="1"/>
  <c r="M1391" i="17" a="1"/>
  <c r="M1391" i="17" s="1"/>
  <c r="M1392" i="17" a="1"/>
  <c r="M1392" i="17" s="1"/>
  <c r="M1393" i="17" a="1"/>
  <c r="M1393" i="17" s="1"/>
  <c r="M1394" i="17" a="1"/>
  <c r="M1394" i="17" s="1"/>
  <c r="M1395" i="17" a="1"/>
  <c r="M1395" i="17"/>
  <c r="M1396" i="17" a="1"/>
  <c r="M1396" i="17" s="1"/>
  <c r="M1397" i="17" a="1"/>
  <c r="M1397" i="17"/>
  <c r="M1398" i="17" a="1"/>
  <c r="M1398" i="17" s="1"/>
  <c r="M1399" i="17" a="1"/>
  <c r="M1399" i="17" s="1"/>
  <c r="M1400" i="17" a="1"/>
  <c r="M1400" i="17" s="1"/>
  <c r="M1401" i="17" a="1"/>
  <c r="M1401" i="17" s="1"/>
  <c r="M1696" i="17" a="1"/>
  <c r="M1696" i="17" s="1"/>
  <c r="M1697" i="17" a="1"/>
  <c r="M1697" i="17" s="1"/>
  <c r="M1698" i="17" a="1"/>
  <c r="M1698" i="17" s="1"/>
  <c r="M1699" i="17" a="1"/>
  <c r="M1699" i="17" s="1"/>
  <c r="M1700" i="17" a="1"/>
  <c r="M1700" i="17" s="1"/>
  <c r="M1701" i="17" a="1"/>
  <c r="M1701" i="17" s="1"/>
  <c r="M1800" i="17" a="1"/>
  <c r="M1800" i="17" s="1"/>
  <c r="M1801" i="17" a="1"/>
  <c r="M1801" i="17" s="1"/>
  <c r="M2096" i="17" a="1"/>
  <c r="M2096" i="17" s="1"/>
  <c r="M2097" i="17" a="1"/>
  <c r="M2097" i="17" s="1"/>
  <c r="M2098" i="17" a="1"/>
  <c r="M2098" i="17" s="1"/>
  <c r="M2099" i="17" a="1"/>
  <c r="M2099" i="17" s="1"/>
  <c r="M2100" i="17" a="1"/>
  <c r="M2100" i="17" s="1"/>
  <c r="M2101" i="17" a="1"/>
  <c r="M2101" i="17" s="1"/>
  <c r="M2200" i="17" a="1"/>
  <c r="M2200" i="17" s="1"/>
  <c r="M2201" i="17" a="1"/>
  <c r="M2201" i="17" s="1"/>
  <c r="N2" i="17" a="1"/>
  <c r="N2" i="17" s="1"/>
  <c r="N3" i="17" a="1"/>
  <c r="N3" i="17" s="1"/>
  <c r="N4" i="17" a="1"/>
  <c r="N4" i="17" s="1"/>
  <c r="N5" i="17" a="1"/>
  <c r="N5" i="17" s="1"/>
  <c r="N6" i="17" a="1"/>
  <c r="N6" i="17" s="1"/>
  <c r="N7" i="17" a="1"/>
  <c r="N7" i="17" s="1"/>
  <c r="N302" i="17" a="1"/>
  <c r="N302" i="17" s="1"/>
  <c r="N303" i="17" a="1"/>
  <c r="N303" i="17" s="1"/>
  <c r="N402" i="17" a="1"/>
  <c r="N402" i="17" s="1"/>
  <c r="N403" i="17" a="1"/>
  <c r="N403" i="17" s="1"/>
  <c r="N404" i="17" a="1"/>
  <c r="N404" i="17" s="1"/>
  <c r="N405" i="17" a="1"/>
  <c r="N405" i="17" s="1"/>
  <c r="N406" i="17" a="1"/>
  <c r="N406" i="17" s="1"/>
  <c r="N407" i="17" a="1"/>
  <c r="N407" i="17" s="1"/>
  <c r="N702" i="17" a="1"/>
  <c r="N702" i="17" s="1"/>
  <c r="N703" i="17" a="1"/>
  <c r="N703" i="17" s="1"/>
  <c r="N802" i="17" a="1"/>
  <c r="N802" i="17" s="1"/>
  <c r="N803" i="17" a="1"/>
  <c r="N803" i="17" s="1"/>
  <c r="N804" i="17" a="1"/>
  <c r="N804" i="17" s="1"/>
  <c r="N805" i="17" a="1"/>
  <c r="N805" i="17" s="1"/>
  <c r="N806" i="17" a="1"/>
  <c r="N806" i="17" s="1"/>
  <c r="N807" i="17" a="1"/>
  <c r="N807" i="17" s="1"/>
  <c r="N808" i="17" a="1"/>
  <c r="N808" i="17" s="1"/>
  <c r="N809" i="17" a="1"/>
  <c r="N809" i="17" s="1"/>
  <c r="N810" i="17" a="1"/>
  <c r="N810" i="17" s="1"/>
  <c r="N811" i="17" a="1"/>
  <c r="N811" i="17" s="1"/>
  <c r="N812" i="17" a="1"/>
  <c r="N812" i="17" s="1"/>
  <c r="N813" i="17" a="1"/>
  <c r="N813" i="17" s="1"/>
  <c r="N1402" i="17" a="1"/>
  <c r="N1402" i="17" s="1"/>
  <c r="N1403" i="17" a="1"/>
  <c r="N1403" i="17" s="1"/>
  <c r="N1404" i="17" a="1"/>
  <c r="N1404" i="17" s="1"/>
  <c r="N1405" i="17" a="1"/>
  <c r="N1405" i="17" s="1"/>
  <c r="N1406" i="17" a="1"/>
  <c r="N1406" i="17" s="1"/>
  <c r="N1407" i="17" a="1"/>
  <c r="N1407" i="17" s="1"/>
  <c r="N1702" i="17" a="1"/>
  <c r="N1702" i="17" s="1"/>
  <c r="N1703" i="17" a="1"/>
  <c r="N1703" i="17" s="1"/>
  <c r="N1802" i="17" a="1"/>
  <c r="N1802" i="17" s="1"/>
  <c r="N1803" i="17" a="1"/>
  <c r="N1803" i="17" s="1"/>
  <c r="N1804" i="17" a="1"/>
  <c r="N1804" i="17" s="1"/>
  <c r="N1805" i="17" a="1"/>
  <c r="N1805" i="17" s="1"/>
  <c r="N1806" i="17" a="1"/>
  <c r="N1806" i="17" s="1"/>
  <c r="N1807" i="17" a="1"/>
  <c r="N1807" i="17" s="1"/>
  <c r="N2102" i="17" a="1"/>
  <c r="N2102" i="17" s="1"/>
  <c r="N2103" i="17" a="1"/>
  <c r="N2103" i="17" s="1"/>
  <c r="N8" i="17" a="1"/>
  <c r="N8" i="17" s="1"/>
  <c r="N9" i="17" a="1"/>
  <c r="N9" i="17" s="1"/>
  <c r="N10" i="17" a="1"/>
  <c r="N10" i="17" s="1"/>
  <c r="N11" i="17" a="1"/>
  <c r="N11" i="17" s="1"/>
  <c r="N12" i="17" a="1"/>
  <c r="N12" i="17" s="1"/>
  <c r="N13" i="17" a="1"/>
  <c r="N13" i="17" s="1"/>
  <c r="N304" i="17" a="1"/>
  <c r="N304" i="17" s="1"/>
  <c r="N305" i="17" a="1"/>
  <c r="N305" i="17" s="1"/>
  <c r="N408" i="17" a="1"/>
  <c r="N408" i="17" s="1"/>
  <c r="N409" i="17" a="1"/>
  <c r="N409" i="17" s="1"/>
  <c r="N410" i="17" a="1"/>
  <c r="N410" i="17" s="1"/>
  <c r="N411" i="17" a="1"/>
  <c r="N411" i="17" s="1"/>
  <c r="N412" i="17" a="1"/>
  <c r="N412" i="17" s="1"/>
  <c r="N413" i="17" a="1"/>
  <c r="N413" i="17" s="1"/>
  <c r="N704" i="17" a="1"/>
  <c r="N704" i="17" s="1"/>
  <c r="N705" i="17" a="1"/>
  <c r="N705" i="17" s="1"/>
  <c r="N814" i="17" a="1"/>
  <c r="N814" i="17" s="1"/>
  <c r="N815" i="17" a="1"/>
  <c r="N815" i="17" s="1"/>
  <c r="N816" i="17" a="1"/>
  <c r="N816" i="17" s="1"/>
  <c r="N817" i="17" a="1"/>
  <c r="N817" i="17" s="1"/>
  <c r="N818" i="17" a="1"/>
  <c r="N818" i="17" s="1"/>
  <c r="N819" i="17" a="1"/>
  <c r="N819" i="17" s="1"/>
  <c r="N820" i="17" a="1"/>
  <c r="N820" i="17" s="1"/>
  <c r="N821" i="17" a="1"/>
  <c r="N821" i="17" s="1"/>
  <c r="N822" i="17" a="1"/>
  <c r="N822" i="17" s="1"/>
  <c r="N823" i="17" a="1"/>
  <c r="N823" i="17" s="1"/>
  <c r="N824" i="17" a="1"/>
  <c r="N824" i="17" s="1"/>
  <c r="N825" i="17" a="1"/>
  <c r="N825" i="17" s="1"/>
  <c r="N1408" i="17" a="1"/>
  <c r="N1408" i="17" s="1"/>
  <c r="N1409" i="17" a="1"/>
  <c r="N1409" i="17" s="1"/>
  <c r="N1410" i="17" a="1"/>
  <c r="N1410" i="17" s="1"/>
  <c r="N1411" i="17" a="1"/>
  <c r="N1411" i="17" s="1"/>
  <c r="N1412" i="17" a="1"/>
  <c r="N1412" i="17" s="1"/>
  <c r="N1413" i="17" a="1"/>
  <c r="N1413" i="17" s="1"/>
  <c r="N1704" i="17" a="1"/>
  <c r="N1704" i="17" s="1"/>
  <c r="N1705" i="17" a="1"/>
  <c r="N1705" i="17" s="1"/>
  <c r="N1808" i="17" a="1"/>
  <c r="N1808" i="17" s="1"/>
  <c r="N1809" i="17" a="1"/>
  <c r="N1809" i="17" s="1"/>
  <c r="N1810" i="17" a="1"/>
  <c r="N1810" i="17" s="1"/>
  <c r="N1811" i="17" a="1"/>
  <c r="N1811" i="17" s="1"/>
  <c r="N1812" i="17" a="1"/>
  <c r="N1812" i="17" s="1"/>
  <c r="N1813" i="17" a="1"/>
  <c r="N1813" i="17" s="1"/>
  <c r="N2104" i="17" a="1"/>
  <c r="N2104" i="17" s="1"/>
  <c r="N2105" i="17" a="1"/>
  <c r="N2105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306" i="17" a="1"/>
  <c r="N306" i="17" s="1"/>
  <c r="N307" i="17" a="1"/>
  <c r="N307" i="17" s="1"/>
  <c r="N414" i="17" a="1"/>
  <c r="N414" i="17" s="1"/>
  <c r="N415" i="17" a="1"/>
  <c r="N415" i="17" s="1"/>
  <c r="N416" i="17" a="1"/>
  <c r="N416" i="17" s="1"/>
  <c r="N417" i="17" a="1"/>
  <c r="N417" i="17" s="1"/>
  <c r="N418" i="17" a="1"/>
  <c r="N418" i="17" s="1"/>
  <c r="N419" i="17" a="1"/>
  <c r="N419" i="17" s="1"/>
  <c r="N706" i="17" a="1"/>
  <c r="N706" i="17" s="1"/>
  <c r="N707" i="17" a="1"/>
  <c r="N707" i="17" s="1"/>
  <c r="N826" i="17" a="1"/>
  <c r="N826" i="17" s="1"/>
  <c r="N827" i="17" a="1"/>
  <c r="N827" i="17" s="1"/>
  <c r="N828" i="17" a="1"/>
  <c r="N828" i="17" s="1"/>
  <c r="N829" i="17" a="1"/>
  <c r="N829" i="17" s="1"/>
  <c r="N830" i="17" a="1"/>
  <c r="N830" i="17" s="1"/>
  <c r="N831" i="17" a="1"/>
  <c r="N831" i="17" s="1"/>
  <c r="N832" i="17" a="1"/>
  <c r="N832" i="17" s="1"/>
  <c r="N833" i="17" a="1"/>
  <c r="N833" i="17" s="1"/>
  <c r="N834" i="17" a="1"/>
  <c r="N834" i="17" s="1"/>
  <c r="N835" i="17" a="1"/>
  <c r="N835" i="17" s="1"/>
  <c r="N836" i="17" a="1"/>
  <c r="N836" i="17" s="1"/>
  <c r="N837" i="17" a="1"/>
  <c r="N837" i="17" s="1"/>
  <c r="N1414" i="17" a="1"/>
  <c r="N1414" i="17" s="1"/>
  <c r="N1415" i="17" a="1"/>
  <c r="N1415" i="17" s="1"/>
  <c r="N1416" i="17" a="1"/>
  <c r="N1416" i="17" s="1"/>
  <c r="N1417" i="17" a="1"/>
  <c r="N1417" i="17" s="1"/>
  <c r="N1418" i="17" a="1"/>
  <c r="N1418" i="17" s="1"/>
  <c r="N1419" i="17" a="1"/>
  <c r="N1419" i="17" s="1"/>
  <c r="N1706" i="17" a="1"/>
  <c r="N1706" i="17" s="1"/>
  <c r="N1707" i="17" a="1"/>
  <c r="N1707" i="17"/>
  <c r="N1814" i="17" a="1"/>
  <c r="N1814" i="17" s="1"/>
  <c r="N1815" i="17" a="1"/>
  <c r="N1815" i="17" s="1"/>
  <c r="N1816" i="17" a="1"/>
  <c r="N1816" i="17" s="1"/>
  <c r="N1817" i="17" a="1"/>
  <c r="N1817" i="17" s="1"/>
  <c r="N1818" i="17" a="1"/>
  <c r="N1818" i="17" s="1"/>
  <c r="N1819" i="17" a="1"/>
  <c r="N1819" i="17" s="1"/>
  <c r="N2106" i="17" a="1"/>
  <c r="N2106" i="17" s="1"/>
  <c r="N2107" i="17" a="1"/>
  <c r="N2107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308" i="17" a="1"/>
  <c r="N308" i="17" s="1"/>
  <c r="N309" i="17" a="1"/>
  <c r="N309" i="17" s="1"/>
  <c r="N420" i="17" a="1"/>
  <c r="N420" i="17" s="1"/>
  <c r="N421" i="17" a="1"/>
  <c r="N421" i="17" s="1"/>
  <c r="N422" i="17" a="1"/>
  <c r="N422" i="17" s="1"/>
  <c r="N423" i="17" a="1"/>
  <c r="N423" i="17" s="1"/>
  <c r="N424" i="17" a="1"/>
  <c r="N424" i="17" s="1"/>
  <c r="N425" i="17" a="1"/>
  <c r="N425" i="17" s="1"/>
  <c r="N708" i="17" a="1"/>
  <c r="N708" i="17" s="1"/>
  <c r="N709" i="17" a="1"/>
  <c r="N709" i="17" s="1"/>
  <c r="N838" i="17" a="1"/>
  <c r="N838" i="17" s="1"/>
  <c r="N839" i="17" a="1"/>
  <c r="N839" i="17" s="1"/>
  <c r="N840" i="17" a="1"/>
  <c r="N840" i="17"/>
  <c r="N841" i="17" a="1"/>
  <c r="N841" i="17" s="1"/>
  <c r="N842" i="17" a="1"/>
  <c r="N842" i="17" s="1"/>
  <c r="N843" i="17" a="1"/>
  <c r="N843" i="17" s="1"/>
  <c r="N844" i="17" a="1"/>
  <c r="N844" i="17" s="1"/>
  <c r="N845" i="17" a="1"/>
  <c r="N845" i="17" s="1"/>
  <c r="N846" i="17" a="1"/>
  <c r="N846" i="17" s="1"/>
  <c r="N847" i="17" a="1"/>
  <c r="N847" i="17" s="1"/>
  <c r="N848" i="17" a="1"/>
  <c r="N848" i="17" s="1"/>
  <c r="N849" i="17" a="1"/>
  <c r="N849" i="17" s="1"/>
  <c r="N1420" i="17" a="1"/>
  <c r="N1420" i="17" s="1"/>
  <c r="N1421" i="17" a="1"/>
  <c r="N1421" i="17" s="1"/>
  <c r="N1422" i="17" a="1"/>
  <c r="N1422" i="17" s="1"/>
  <c r="N1423" i="17" a="1"/>
  <c r="N1423" i="17" s="1"/>
  <c r="N1424" i="17" a="1"/>
  <c r="N1424" i="17" s="1"/>
  <c r="N1425" i="17" a="1"/>
  <c r="N1425" i="17" s="1"/>
  <c r="N1708" i="17" a="1"/>
  <c r="N1708" i="17" s="1"/>
  <c r="N1709" i="17" a="1"/>
  <c r="N1709" i="17" s="1"/>
  <c r="N1820" i="17" a="1"/>
  <c r="N1820" i="17" s="1"/>
  <c r="N1821" i="17" a="1"/>
  <c r="N1821" i="17" s="1"/>
  <c r="N1822" i="17" a="1"/>
  <c r="N1822" i="17" s="1"/>
  <c r="N1823" i="17" a="1"/>
  <c r="N1823" i="17" s="1"/>
  <c r="N1824" i="17" a="1"/>
  <c r="N1824" i="17" s="1"/>
  <c r="N1825" i="17" a="1"/>
  <c r="N1825" i="17" s="1"/>
  <c r="N2108" i="17" a="1"/>
  <c r="N2108" i="17" s="1"/>
  <c r="N2109" i="17" a="1"/>
  <c r="N2109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310" i="17" a="1"/>
  <c r="N310" i="17" s="1"/>
  <c r="N311" i="17" a="1"/>
  <c r="N311" i="17" s="1"/>
  <c r="N426" i="17" a="1"/>
  <c r="N426" i="17" s="1"/>
  <c r="N427" i="17" a="1"/>
  <c r="N427" i="17" s="1"/>
  <c r="N428" i="17" a="1"/>
  <c r="N428" i="17" s="1"/>
  <c r="N429" i="17" a="1"/>
  <c r="N429" i="17" s="1"/>
  <c r="N430" i="17" a="1"/>
  <c r="N430" i="17" s="1"/>
  <c r="N431" i="17" a="1"/>
  <c r="N431" i="17" s="1"/>
  <c r="N710" i="17" a="1"/>
  <c r="N710" i="17" s="1"/>
  <c r="N711" i="17" a="1"/>
  <c r="N711" i="17" s="1"/>
  <c r="N850" i="17" a="1"/>
  <c r="N850" i="17"/>
  <c r="N851" i="17" a="1"/>
  <c r="N851" i="17" s="1"/>
  <c r="N852" i="17" a="1"/>
  <c r="N852" i="17" s="1"/>
  <c r="N853" i="17" a="1"/>
  <c r="N853" i="17" s="1"/>
  <c r="N854" i="17" a="1"/>
  <c r="N854" i="17" s="1"/>
  <c r="N855" i="17" a="1"/>
  <c r="N855" i="17" s="1"/>
  <c r="N856" i="17" a="1"/>
  <c r="N856" i="17" s="1"/>
  <c r="N857" i="17" a="1"/>
  <c r="N857" i="17" s="1"/>
  <c r="N858" i="17" a="1"/>
  <c r="N858" i="17" s="1"/>
  <c r="N859" i="17" a="1"/>
  <c r="N859" i="17" s="1"/>
  <c r="N860" i="17" a="1"/>
  <c r="N860" i="17" s="1"/>
  <c r="N861" i="17" a="1"/>
  <c r="N861" i="17" s="1"/>
  <c r="N1426" i="17" a="1"/>
  <c r="N1426" i="17" s="1"/>
  <c r="N1427" i="17" a="1"/>
  <c r="N1427" i="17" s="1"/>
  <c r="N1428" i="17" a="1"/>
  <c r="N1428" i="17" s="1"/>
  <c r="N1429" i="17" a="1"/>
  <c r="N1429" i="17" s="1"/>
  <c r="N1430" i="17" a="1"/>
  <c r="N1430" i="17" s="1"/>
  <c r="N1431" i="17" a="1"/>
  <c r="N1431" i="17" s="1"/>
  <c r="N1710" i="17" a="1"/>
  <c r="N1710" i="17" s="1"/>
  <c r="N1711" i="17" a="1"/>
  <c r="N1711" i="17" s="1"/>
  <c r="N1826" i="17" a="1"/>
  <c r="N1826" i="17" s="1"/>
  <c r="N1827" i="17" a="1"/>
  <c r="N1827" i="17" s="1"/>
  <c r="N1828" i="17" a="1"/>
  <c r="N1828" i="17" s="1"/>
  <c r="N1829" i="17" a="1"/>
  <c r="N1829" i="17" s="1"/>
  <c r="N1830" i="17" a="1"/>
  <c r="N1830" i="17" s="1"/>
  <c r="N1831" i="17" a="1"/>
  <c r="N1831" i="17" s="1"/>
  <c r="N2110" i="17" a="1"/>
  <c r="N2110" i="17" s="1"/>
  <c r="N2111" i="17" a="1"/>
  <c r="N2111" i="17" s="1"/>
  <c r="N32" i="17" a="1"/>
  <c r="N32" i="17" s="1"/>
  <c r="N33" i="17" a="1"/>
  <c r="N33" i="17" s="1"/>
  <c r="N34" i="17" a="1"/>
  <c r="N34" i="17" s="1"/>
  <c r="N35" i="17" a="1"/>
  <c r="N35" i="17"/>
  <c r="N36" i="17" a="1"/>
  <c r="N36" i="17" s="1"/>
  <c r="N37" i="17" a="1"/>
  <c r="N37" i="17" s="1"/>
  <c r="N312" i="17" a="1"/>
  <c r="N312" i="17" s="1"/>
  <c r="N313" i="17" a="1"/>
  <c r="N313" i="17" s="1"/>
  <c r="N432" i="17" a="1"/>
  <c r="N432" i="17" s="1"/>
  <c r="N433" i="17" a="1"/>
  <c r="N433" i="17" s="1"/>
  <c r="N434" i="17" a="1"/>
  <c r="N434" i="17" s="1"/>
  <c r="N435" i="17" a="1"/>
  <c r="N435" i="17" s="1"/>
  <c r="N436" i="17" a="1"/>
  <c r="N436" i="17" s="1"/>
  <c r="N437" i="17" a="1"/>
  <c r="N437" i="17" s="1"/>
  <c r="N712" i="17" a="1"/>
  <c r="N712" i="17" s="1"/>
  <c r="N713" i="17" a="1"/>
  <c r="N713" i="17" s="1"/>
  <c r="N862" i="17" a="1"/>
  <c r="N862" i="17" s="1"/>
  <c r="N863" i="17" a="1"/>
  <c r="N863" i="17" s="1"/>
  <c r="N864" i="17" a="1"/>
  <c r="N864" i="17" s="1"/>
  <c r="N865" i="17" a="1"/>
  <c r="N865" i="17" s="1"/>
  <c r="N866" i="17" a="1"/>
  <c r="N866" i="17" s="1"/>
  <c r="N867" i="17" a="1"/>
  <c r="N867" i="17" s="1"/>
  <c r="N868" i="17" a="1"/>
  <c r="N868" i="17" s="1"/>
  <c r="N869" i="17" a="1"/>
  <c r="N869" i="17" s="1"/>
  <c r="N870" i="17" a="1"/>
  <c r="N870" i="17" s="1"/>
  <c r="N871" i="17" a="1"/>
  <c r="N871" i="17" s="1"/>
  <c r="N872" i="17" a="1"/>
  <c r="N872" i="17" s="1"/>
  <c r="N873" i="17" a="1"/>
  <c r="N873" i="17" s="1"/>
  <c r="N1432" i="17" a="1"/>
  <c r="N1432" i="17" s="1"/>
  <c r="N1433" i="17" a="1"/>
  <c r="N1433" i="17" s="1"/>
  <c r="N1434" i="17" a="1"/>
  <c r="N1434" i="17" s="1"/>
  <c r="N1435" i="17" a="1"/>
  <c r="N1435" i="17" s="1"/>
  <c r="N1436" i="17" a="1"/>
  <c r="N1436" i="17" s="1"/>
  <c r="N1437" i="17" a="1"/>
  <c r="N1437" i="17" s="1"/>
  <c r="N1712" i="17" a="1"/>
  <c r="N1712" i="17" s="1"/>
  <c r="N1713" i="17" a="1"/>
  <c r="N1713" i="17" s="1"/>
  <c r="N1832" i="17" a="1"/>
  <c r="N1832" i="17" s="1"/>
  <c r="N1833" i="17" a="1"/>
  <c r="N1833" i="17" s="1"/>
  <c r="N1834" i="17" a="1"/>
  <c r="N1834" i="17" s="1"/>
  <c r="N1835" i="17" a="1"/>
  <c r="N1835" i="17" s="1"/>
  <c r="N1836" i="17" a="1"/>
  <c r="N1836" i="17" s="1"/>
  <c r="N1837" i="17" a="1"/>
  <c r="N1837" i="17" s="1"/>
  <c r="N2112" i="17" a="1"/>
  <c r="N2112" i="17" s="1"/>
  <c r="N2113" i="17" a="1"/>
  <c r="N2113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314" i="17" a="1"/>
  <c r="N314" i="17"/>
  <c r="N315" i="17" a="1"/>
  <c r="N315" i="17" s="1"/>
  <c r="N438" i="17" a="1"/>
  <c r="N438" i="17" s="1"/>
  <c r="N439" i="17" a="1"/>
  <c r="N439" i="17" s="1"/>
  <c r="N440" i="17" a="1"/>
  <c r="N440" i="17" s="1"/>
  <c r="N441" i="17" a="1"/>
  <c r="N441" i="17" s="1"/>
  <c r="N442" i="17" a="1"/>
  <c r="N442" i="17" s="1"/>
  <c r="N443" i="17" a="1"/>
  <c r="N443" i="17" s="1"/>
  <c r="N714" i="17" a="1"/>
  <c r="N714" i="17" s="1"/>
  <c r="N715" i="17" a="1"/>
  <c r="N715" i="17" s="1"/>
  <c r="N874" i="17" a="1"/>
  <c r="N874" i="17" s="1"/>
  <c r="N875" i="17" a="1"/>
  <c r="N875" i="17" s="1"/>
  <c r="N876" i="17" a="1"/>
  <c r="N876" i="17" s="1"/>
  <c r="N877" i="17" a="1"/>
  <c r="N877" i="17" s="1"/>
  <c r="N878" i="17" a="1"/>
  <c r="N878" i="17" s="1"/>
  <c r="N879" i="17" a="1"/>
  <c r="N879" i="17" s="1"/>
  <c r="N880" i="17" a="1"/>
  <c r="N880" i="17" s="1"/>
  <c r="N881" i="17" a="1"/>
  <c r="N881" i="17" s="1"/>
  <c r="N882" i="17" a="1"/>
  <c r="N882" i="17" s="1"/>
  <c r="N883" i="17" a="1"/>
  <c r="N883" i="17" s="1"/>
  <c r="N884" i="17" a="1"/>
  <c r="N884" i="17" s="1"/>
  <c r="N885" i="17" a="1"/>
  <c r="N885" i="17" s="1"/>
  <c r="N1438" i="17" a="1"/>
  <c r="N1438" i="17" s="1"/>
  <c r="N1439" i="17" a="1"/>
  <c r="N1439" i="17" s="1"/>
  <c r="N1440" i="17" a="1"/>
  <c r="N1440" i="17" s="1"/>
  <c r="N1441" i="17" a="1"/>
  <c r="N1441" i="17" s="1"/>
  <c r="N1442" i="17" a="1"/>
  <c r="N1442" i="17" s="1"/>
  <c r="N1443" i="17" a="1"/>
  <c r="N1443" i="17" s="1"/>
  <c r="N1714" i="17" a="1"/>
  <c r="N1714" i="17" s="1"/>
  <c r="N1715" i="17" a="1"/>
  <c r="N1715" i="17" s="1"/>
  <c r="N1838" i="17" a="1"/>
  <c r="N1838" i="17" s="1"/>
  <c r="N1839" i="17" a="1"/>
  <c r="N1839" i="17" s="1"/>
  <c r="N1840" i="17" a="1"/>
  <c r="N1840" i="17"/>
  <c r="N1841" i="17" a="1"/>
  <c r="N1841" i="17" s="1"/>
  <c r="N1842" i="17" a="1"/>
  <c r="N1842" i="17" s="1"/>
  <c r="N1843" i="17" a="1"/>
  <c r="N1843" i="17" s="1"/>
  <c r="N2114" i="17" a="1"/>
  <c r="N2114" i="17" s="1"/>
  <c r="N2115" i="17" a="1"/>
  <c r="N2115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316" i="17" a="1"/>
  <c r="N316" i="17" s="1"/>
  <c r="N317" i="17" a="1"/>
  <c r="N317" i="17" s="1"/>
  <c r="N444" i="17" a="1"/>
  <c r="N444" i="17" s="1"/>
  <c r="N445" i="17" a="1"/>
  <c r="N445" i="17" s="1"/>
  <c r="N446" i="17" a="1"/>
  <c r="N446" i="17" s="1"/>
  <c r="N447" i="17" a="1"/>
  <c r="N447" i="17" s="1"/>
  <c r="N448" i="17" a="1"/>
  <c r="N448" i="17" s="1"/>
  <c r="N449" i="17" a="1"/>
  <c r="N449" i="17" s="1"/>
  <c r="N716" i="17" a="1"/>
  <c r="N716" i="17" s="1"/>
  <c r="N717" i="17" a="1"/>
  <c r="N717" i="17" s="1"/>
  <c r="N886" i="17" a="1"/>
  <c r="N886" i="17" s="1"/>
  <c r="N887" i="17" a="1"/>
  <c r="N887" i="17" s="1"/>
  <c r="N888" i="17" a="1"/>
  <c r="N888" i="17" s="1"/>
  <c r="N889" i="17" a="1"/>
  <c r="N889" i="17" s="1"/>
  <c r="N890" i="17" a="1"/>
  <c r="N890" i="17"/>
  <c r="N891" i="17" a="1"/>
  <c r="N891" i="17" s="1"/>
  <c r="N892" i="17" a="1"/>
  <c r="N892" i="17" s="1"/>
  <c r="N893" i="17" a="1"/>
  <c r="N893" i="17" s="1"/>
  <c r="N894" i="17" a="1"/>
  <c r="N894" i="17" s="1"/>
  <c r="N895" i="17" a="1"/>
  <c r="N895" i="17" s="1"/>
  <c r="N896" i="17" a="1"/>
  <c r="N896" i="17"/>
  <c r="N897" i="17" a="1"/>
  <c r="N897" i="17" s="1"/>
  <c r="N1444" i="17" a="1"/>
  <c r="N1444" i="17" s="1"/>
  <c r="N1445" i="17" a="1"/>
  <c r="N1445" i="17" s="1"/>
  <c r="N1446" i="17" a="1"/>
  <c r="N1446" i="17" s="1"/>
  <c r="N1447" i="17" a="1"/>
  <c r="N1447" i="17" s="1"/>
  <c r="N1448" i="17" a="1"/>
  <c r="N1448" i="17" s="1"/>
  <c r="N1449" i="17" a="1"/>
  <c r="N1449" i="17" s="1"/>
  <c r="N1716" i="17" a="1"/>
  <c r="N1716" i="17" s="1"/>
  <c r="N1717" i="17" a="1"/>
  <c r="N1717" i="17"/>
  <c r="N1844" i="17" a="1"/>
  <c r="N1844" i="17" s="1"/>
  <c r="N1845" i="17" a="1"/>
  <c r="N1845" i="17" s="1"/>
  <c r="N1846" i="17" a="1"/>
  <c r="N1846" i="17" s="1"/>
  <c r="N1847" i="17" a="1"/>
  <c r="N1847" i="17" s="1"/>
  <c r="N1848" i="17" a="1"/>
  <c r="N1848" i="17" s="1"/>
  <c r="N1849" i="17" a="1"/>
  <c r="N1849" i="17" s="1"/>
  <c r="N2116" i="17" a="1"/>
  <c r="N2116" i="17" s="1"/>
  <c r="N2117" i="17" a="1"/>
  <c r="N2117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318" i="17" a="1"/>
  <c r="N318" i="17" s="1"/>
  <c r="N319" i="17" a="1"/>
  <c r="N319" i="17" s="1"/>
  <c r="N450" i="17" a="1"/>
  <c r="N450" i="17" s="1"/>
  <c r="N451" i="17" a="1"/>
  <c r="N451" i="17" s="1"/>
  <c r="N452" i="17" a="1"/>
  <c r="N452" i="17" s="1"/>
  <c r="N453" i="17" a="1"/>
  <c r="N453" i="17" s="1"/>
  <c r="N454" i="17" a="1"/>
  <c r="N454" i="17" s="1"/>
  <c r="N455" i="17" a="1"/>
  <c r="N455" i="17" s="1"/>
  <c r="N718" i="17" a="1"/>
  <c r="N718" i="17" s="1"/>
  <c r="N719" i="17" a="1"/>
  <c r="N719" i="17" s="1"/>
  <c r="N898" i="17" a="1"/>
  <c r="N898" i="17" s="1"/>
  <c r="N899" i="17" a="1"/>
  <c r="N899" i="17" s="1"/>
  <c r="N900" i="17" a="1"/>
  <c r="N900" i="17" s="1"/>
  <c r="N901" i="17" a="1"/>
  <c r="N901" i="17" s="1"/>
  <c r="N902" i="17" a="1"/>
  <c r="N902" i="17" s="1"/>
  <c r="N903" i="17" a="1"/>
  <c r="N903" i="17" s="1"/>
  <c r="N904" i="17" a="1"/>
  <c r="N904" i="17" s="1"/>
  <c r="N905" i="17" a="1"/>
  <c r="N905" i="17" s="1"/>
  <c r="N906" i="17" a="1"/>
  <c r="N906" i="17" s="1"/>
  <c r="N907" i="17" a="1"/>
  <c r="N907" i="17" s="1"/>
  <c r="N908" i="17" a="1"/>
  <c r="N908" i="17" s="1"/>
  <c r="N909" i="17" a="1"/>
  <c r="N909" i="17" s="1"/>
  <c r="N1450" i="17" a="1"/>
  <c r="N1450" i="17" s="1"/>
  <c r="N1451" i="17" a="1"/>
  <c r="N1451" i="17" s="1"/>
  <c r="N1452" i="17" a="1"/>
  <c r="N1452" i="17" s="1"/>
  <c r="N1453" i="17" a="1"/>
  <c r="N1453" i="17" s="1"/>
  <c r="N1454" i="17" a="1"/>
  <c r="N1454" i="17" s="1"/>
  <c r="N1455" i="17" a="1"/>
  <c r="N1455" i="17" s="1"/>
  <c r="N1718" i="17" a="1"/>
  <c r="N1718" i="17" s="1"/>
  <c r="N1719" i="17" a="1"/>
  <c r="N1719" i="17" s="1"/>
  <c r="N1850" i="17" a="1"/>
  <c r="N1850" i="17" s="1"/>
  <c r="N1851" i="17" a="1"/>
  <c r="N1851" i="17" s="1"/>
  <c r="N1852" i="17" a="1"/>
  <c r="N1852" i="17" s="1"/>
  <c r="N1853" i="17" a="1"/>
  <c r="N1853" i="17" s="1"/>
  <c r="N1854" i="17" a="1"/>
  <c r="N1854" i="17" s="1"/>
  <c r="N1855" i="17" a="1"/>
  <c r="N1855" i="17" s="1"/>
  <c r="N2118" i="17" a="1"/>
  <c r="N2118" i="17" s="1"/>
  <c r="N2119" i="17" a="1"/>
  <c r="N2119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320" i="17" a="1"/>
  <c r="N320" i="17" s="1"/>
  <c r="N321" i="17" a="1"/>
  <c r="N321" i="17" s="1"/>
  <c r="N456" i="17" a="1"/>
  <c r="N456" i="17" s="1"/>
  <c r="N457" i="17" a="1"/>
  <c r="N457" i="17" s="1"/>
  <c r="N458" i="17" a="1"/>
  <c r="N458" i="17" s="1"/>
  <c r="N459" i="17" a="1"/>
  <c r="N459" i="17" s="1"/>
  <c r="N460" i="17" a="1"/>
  <c r="N460" i="17" s="1"/>
  <c r="N461" i="17" a="1"/>
  <c r="N461" i="17" s="1"/>
  <c r="N720" i="17" a="1"/>
  <c r="N720" i="17" s="1"/>
  <c r="N721" i="17" a="1"/>
  <c r="N721" i="17" s="1"/>
  <c r="N910" i="17" a="1"/>
  <c r="N910" i="17" s="1"/>
  <c r="N911" i="17" a="1"/>
  <c r="N911" i="17" s="1"/>
  <c r="N912" i="17" a="1"/>
  <c r="N912" i="17" s="1"/>
  <c r="N913" i="17" a="1"/>
  <c r="N913" i="17" s="1"/>
  <c r="N914" i="17" a="1"/>
  <c r="N914" i="17"/>
  <c r="N915" i="17" a="1"/>
  <c r="N915" i="17" s="1"/>
  <c r="N916" i="17" a="1"/>
  <c r="N916" i="17" s="1"/>
  <c r="N917" i="17" a="1"/>
  <c r="N917" i="17" s="1"/>
  <c r="N918" i="17" a="1"/>
  <c r="N918" i="17" s="1"/>
  <c r="N919" i="17" a="1"/>
  <c r="N919" i="17" s="1"/>
  <c r="N920" i="17" a="1"/>
  <c r="N920" i="17" s="1"/>
  <c r="N921" i="17" a="1"/>
  <c r="N921" i="17" s="1"/>
  <c r="N1456" i="17" a="1"/>
  <c r="N1456" i="17" s="1"/>
  <c r="N1457" i="17" a="1"/>
  <c r="N1457" i="17" s="1"/>
  <c r="N1458" i="17" a="1"/>
  <c r="N1458" i="17" s="1"/>
  <c r="N1459" i="17" a="1"/>
  <c r="N1459" i="17" s="1"/>
  <c r="N1460" i="17" a="1"/>
  <c r="N1460" i="17" s="1"/>
  <c r="N1461" i="17" a="1"/>
  <c r="N1461" i="17" s="1"/>
  <c r="N1720" i="17" a="1"/>
  <c r="N1720" i="17"/>
  <c r="N1721" i="17" a="1"/>
  <c r="N1721" i="17" s="1"/>
  <c r="N1856" i="17" a="1"/>
  <c r="N1856" i="17" s="1"/>
  <c r="N1857" i="17" a="1"/>
  <c r="N1857" i="17" s="1"/>
  <c r="N1858" i="17" a="1"/>
  <c r="N1858" i="17" s="1"/>
  <c r="N1859" i="17" a="1"/>
  <c r="N1859" i="17" s="1"/>
  <c r="N1860" i="17" a="1"/>
  <c r="N1860" i="17" s="1"/>
  <c r="N1861" i="17" a="1"/>
  <c r="N1861" i="17" s="1"/>
  <c r="N2120" i="17" a="1"/>
  <c r="N2120" i="17" s="1"/>
  <c r="N2121" i="17" a="1"/>
  <c r="N2121" i="17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322" i="17" a="1"/>
  <c r="N322" i="17" s="1"/>
  <c r="N323" i="17" a="1"/>
  <c r="N323" i="17" s="1"/>
  <c r="N462" i="17" a="1"/>
  <c r="N462" i="17" s="1"/>
  <c r="N463" i="17" a="1"/>
  <c r="N463" i="17" s="1"/>
  <c r="N464" i="17" a="1"/>
  <c r="N464" i="17" s="1"/>
  <c r="N465" i="17" a="1"/>
  <c r="N465" i="17" s="1"/>
  <c r="N466" i="17" a="1"/>
  <c r="N466" i="17" s="1"/>
  <c r="N467" i="17" a="1"/>
  <c r="N467" i="17" s="1"/>
  <c r="N722" i="17" a="1"/>
  <c r="N722" i="17" s="1"/>
  <c r="N723" i="17" a="1"/>
  <c r="N723" i="17" s="1"/>
  <c r="N922" i="17" a="1"/>
  <c r="N922" i="17" s="1"/>
  <c r="N923" i="17" a="1"/>
  <c r="N923" i="17" s="1"/>
  <c r="N924" i="17" a="1"/>
  <c r="N924" i="17" s="1"/>
  <c r="N925" i="17" a="1"/>
  <c r="N925" i="17" s="1"/>
  <c r="N926" i="17" a="1"/>
  <c r="N926" i="17" s="1"/>
  <c r="N927" i="17" a="1"/>
  <c r="N927" i="17" s="1"/>
  <c r="N928" i="17" a="1"/>
  <c r="N928" i="17" s="1"/>
  <c r="N929" i="17" a="1"/>
  <c r="N929" i="17" s="1"/>
  <c r="N930" i="17" a="1"/>
  <c r="N930" i="17" s="1"/>
  <c r="N931" i="17" a="1"/>
  <c r="N931" i="17" s="1"/>
  <c r="N932" i="17" a="1"/>
  <c r="N932" i="17" s="1"/>
  <c r="N933" i="17" a="1"/>
  <c r="N933" i="17" s="1"/>
  <c r="N1462" i="17" a="1"/>
  <c r="N1462" i="17" s="1"/>
  <c r="N1463" i="17" a="1"/>
  <c r="N1463" i="17" s="1"/>
  <c r="N1464" i="17" a="1"/>
  <c r="N1464" i="17" s="1"/>
  <c r="N1465" i="17" a="1"/>
  <c r="N1465" i="17"/>
  <c r="N1466" i="17" a="1"/>
  <c r="N1466" i="17" s="1"/>
  <c r="N1467" i="17" a="1"/>
  <c r="N1467" i="17" s="1"/>
  <c r="N1722" i="17" a="1"/>
  <c r="N1722" i="17" s="1"/>
  <c r="N1723" i="17" a="1"/>
  <c r="N1723" i="17" s="1"/>
  <c r="N1862" i="17" a="1"/>
  <c r="N1862" i="17" s="1"/>
  <c r="N1863" i="17" a="1"/>
  <c r="N1863" i="17" s="1"/>
  <c r="N1864" i="17" a="1"/>
  <c r="N1864" i="17" s="1"/>
  <c r="N1865" i="17" a="1"/>
  <c r="N1865" i="17" s="1"/>
  <c r="N1866" i="17" a="1"/>
  <c r="N1866" i="17"/>
  <c r="N1867" i="17" a="1"/>
  <c r="N1867" i="17" s="1"/>
  <c r="N2122" i="17" a="1"/>
  <c r="N2122" i="17" s="1"/>
  <c r="N2123" i="17" a="1"/>
  <c r="N2123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324" i="17" a="1"/>
  <c r="N324" i="17" s="1"/>
  <c r="N325" i="17" a="1"/>
  <c r="N325" i="17" s="1"/>
  <c r="N468" i="17" a="1"/>
  <c r="N468" i="17" s="1"/>
  <c r="N469" i="17" a="1"/>
  <c r="N469" i="17" s="1"/>
  <c r="N470" i="17" a="1"/>
  <c r="N470" i="17" s="1"/>
  <c r="N471" i="17" a="1"/>
  <c r="N471" i="17"/>
  <c r="N472" i="17" a="1"/>
  <c r="N472" i="17"/>
  <c r="N473" i="17" a="1"/>
  <c r="N473" i="17" s="1"/>
  <c r="N724" i="17" a="1"/>
  <c r="N724" i="17" s="1"/>
  <c r="N725" i="17" a="1"/>
  <c r="N725" i="17" s="1"/>
  <c r="N934" i="17" a="1"/>
  <c r="N934" i="17" s="1"/>
  <c r="N935" i="17" a="1"/>
  <c r="N935" i="17" s="1"/>
  <c r="N936" i="17" a="1"/>
  <c r="N936" i="17" s="1"/>
  <c r="N937" i="17" a="1"/>
  <c r="N937" i="17" s="1"/>
  <c r="N938" i="17" a="1"/>
  <c r="N938" i="17" s="1"/>
  <c r="N939" i="17" a="1"/>
  <c r="N939" i="17" s="1"/>
  <c r="N940" i="17" a="1"/>
  <c r="N940" i="17" s="1"/>
  <c r="N941" i="17" a="1"/>
  <c r="N941" i="17" s="1"/>
  <c r="N942" i="17" a="1"/>
  <c r="N942" i="17" s="1"/>
  <c r="N943" i="17" a="1"/>
  <c r="N943" i="17" s="1"/>
  <c r="N944" i="17" a="1"/>
  <c r="N944" i="17" s="1"/>
  <c r="N945" i="17" a="1"/>
  <c r="N945" i="17" s="1"/>
  <c r="N1468" i="17" a="1"/>
  <c r="N1468" i="17"/>
  <c r="N1469" i="17" a="1"/>
  <c r="N1469" i="17" s="1"/>
  <c r="N1470" i="17" a="1"/>
  <c r="N1470" i="17" s="1"/>
  <c r="N1471" i="17" a="1"/>
  <c r="N1471" i="17" s="1"/>
  <c r="N1472" i="17" a="1"/>
  <c r="N1472" i="17" s="1"/>
  <c r="N1473" i="17" a="1"/>
  <c r="N1473" i="17" s="1"/>
  <c r="N1724" i="17" a="1"/>
  <c r="N1724" i="17" s="1"/>
  <c r="N1725" i="17" a="1"/>
  <c r="N1725" i="17" s="1"/>
  <c r="N1868" i="17" a="1"/>
  <c r="N1868" i="17" s="1"/>
  <c r="N1869" i="17" a="1"/>
  <c r="N1869" i="17" s="1"/>
  <c r="N1870" i="17" a="1"/>
  <c r="N1870" i="17" s="1"/>
  <c r="N1871" i="17" a="1"/>
  <c r="N1871" i="17" s="1"/>
  <c r="N1872" i="17" a="1"/>
  <c r="N1872" i="17" s="1"/>
  <c r="N1873" i="17" a="1"/>
  <c r="N1873" i="17" s="1"/>
  <c r="N2124" i="17" a="1"/>
  <c r="N2124" i="17" s="1"/>
  <c r="N2125" i="17" a="1"/>
  <c r="N2125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326" i="17" a="1"/>
  <c r="N326" i="17"/>
  <c r="N327" i="17" a="1"/>
  <c r="N327" i="17" s="1"/>
  <c r="N474" i="17" a="1"/>
  <c r="N474" i="17" s="1"/>
  <c r="N475" i="17" a="1"/>
  <c r="N475" i="17" s="1"/>
  <c r="N476" i="17" a="1"/>
  <c r="N476" i="17" s="1"/>
  <c r="N477" i="17" a="1"/>
  <c r="N477" i="17" s="1"/>
  <c r="N478" i="17" a="1"/>
  <c r="N478" i="17" s="1"/>
  <c r="N479" i="17" a="1"/>
  <c r="N479" i="17" s="1"/>
  <c r="N726" i="17" a="1"/>
  <c r="N726" i="17" s="1"/>
  <c r="N727" i="17" a="1"/>
  <c r="N727" i="17" s="1"/>
  <c r="N946" i="17" a="1"/>
  <c r="N946" i="17" s="1"/>
  <c r="N947" i="17" a="1"/>
  <c r="N947" i="17" s="1"/>
  <c r="N948" i="17" a="1"/>
  <c r="N948" i="17" s="1"/>
  <c r="N949" i="17" a="1"/>
  <c r="N949" i="17" s="1"/>
  <c r="N950" i="17" a="1"/>
  <c r="N950" i="17" s="1"/>
  <c r="N951" i="17" a="1"/>
  <c r="N951" i="17" s="1"/>
  <c r="N952" i="17" a="1"/>
  <c r="N952" i="17" s="1"/>
  <c r="N953" i="17" a="1"/>
  <c r="N953" i="17" s="1"/>
  <c r="N954" i="17" a="1"/>
  <c r="N954" i="17" s="1"/>
  <c r="N955" i="17" a="1"/>
  <c r="N955" i="17" s="1"/>
  <c r="N956" i="17" a="1"/>
  <c r="N956" i="17" s="1"/>
  <c r="N957" i="17" a="1"/>
  <c r="N957" i="17" s="1"/>
  <c r="N1474" i="17" a="1"/>
  <c r="N1474" i="17" s="1"/>
  <c r="N1475" i="17" a="1"/>
  <c r="N1475" i="17" s="1"/>
  <c r="N1476" i="17" a="1"/>
  <c r="N1476" i="17" s="1"/>
  <c r="N1477" i="17" a="1"/>
  <c r="N1477" i="17"/>
  <c r="N1478" i="17" a="1"/>
  <c r="N1478" i="17" s="1"/>
  <c r="N1479" i="17" a="1"/>
  <c r="N1479" i="17" s="1"/>
  <c r="N1726" i="17" a="1"/>
  <c r="N1726" i="17" s="1"/>
  <c r="N1727" i="17" a="1"/>
  <c r="N1727" i="17" s="1"/>
  <c r="N1874" i="17" a="1"/>
  <c r="N1874" i="17" s="1"/>
  <c r="N1875" i="17" a="1"/>
  <c r="N1875" i="17" s="1"/>
  <c r="N1876" i="17" a="1"/>
  <c r="N1876" i="17" s="1"/>
  <c r="N1877" i="17" a="1"/>
  <c r="N1877" i="17" s="1"/>
  <c r="N1878" i="17" a="1"/>
  <c r="N1878" i="17" s="1"/>
  <c r="N1879" i="17" a="1"/>
  <c r="N1879" i="17" s="1"/>
  <c r="N2126" i="17" a="1"/>
  <c r="N2126" i="17" s="1"/>
  <c r="N2127" i="17" a="1"/>
  <c r="N2127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/>
  <c r="N85" i="17" a="1"/>
  <c r="N85" i="17" s="1"/>
  <c r="N328" i="17" a="1"/>
  <c r="N328" i="17" s="1"/>
  <c r="N329" i="17" a="1"/>
  <c r="N329" i="17" s="1"/>
  <c r="N480" i="17" a="1"/>
  <c r="N480" i="17" s="1"/>
  <c r="N481" i="17" a="1"/>
  <c r="N481" i="17" s="1"/>
  <c r="N482" i="17" a="1"/>
  <c r="N482" i="17" s="1"/>
  <c r="N483" i="17" a="1"/>
  <c r="N483" i="17"/>
  <c r="N484" i="17" a="1"/>
  <c r="N484" i="17" s="1"/>
  <c r="N485" i="17" a="1"/>
  <c r="N485" i="17" s="1"/>
  <c r="N728" i="17" a="1"/>
  <c r="N728" i="17" s="1"/>
  <c r="N729" i="17" a="1"/>
  <c r="N729" i="17" s="1"/>
  <c r="N958" i="17" a="1"/>
  <c r="N958" i="17" s="1"/>
  <c r="N959" i="17" a="1"/>
  <c r="N959" i="17" s="1"/>
  <c r="N960" i="17" a="1"/>
  <c r="N960" i="17"/>
  <c r="N961" i="17" a="1"/>
  <c r="N961" i="17" s="1"/>
  <c r="N962" i="17" a="1"/>
  <c r="N962" i="17" s="1"/>
  <c r="N963" i="17" a="1"/>
  <c r="N963" i="17" s="1"/>
  <c r="N964" i="17" a="1"/>
  <c r="N964" i="17" s="1"/>
  <c r="N965" i="17" a="1"/>
  <c r="N965" i="17" s="1"/>
  <c r="N966" i="17" a="1"/>
  <c r="N966" i="17" s="1"/>
  <c r="N967" i="17" a="1"/>
  <c r="N967" i="17" s="1"/>
  <c r="N968" i="17" a="1"/>
  <c r="N968" i="17" s="1"/>
  <c r="N969" i="17" a="1"/>
  <c r="N969" i="17" s="1"/>
  <c r="N1480" i="17" a="1"/>
  <c r="N1480" i="17" s="1"/>
  <c r="N1481" i="17" a="1"/>
  <c r="N1481" i="17" s="1"/>
  <c r="N1482" i="17" a="1"/>
  <c r="N1482" i="17" s="1"/>
  <c r="N1483" i="17" a="1"/>
  <c r="N1483" i="17" s="1"/>
  <c r="N1484" i="17" a="1"/>
  <c r="N1484" i="17" s="1"/>
  <c r="N1485" i="17" a="1"/>
  <c r="N1485" i="17" s="1"/>
  <c r="N1728" i="17" a="1"/>
  <c r="N1728" i="17" s="1"/>
  <c r="N1729" i="17" a="1"/>
  <c r="N1729" i="17" s="1"/>
  <c r="N1880" i="17" a="1"/>
  <c r="N1880" i="17"/>
  <c r="N1881" i="17" a="1"/>
  <c r="N1881" i="17" s="1"/>
  <c r="N1882" i="17" a="1"/>
  <c r="N1882" i="17" s="1"/>
  <c r="N1883" i="17" a="1"/>
  <c r="N1883" i="17" s="1"/>
  <c r="N1884" i="17" a="1"/>
  <c r="N1884" i="17" s="1"/>
  <c r="N1885" i="17" a="1"/>
  <c r="N1885" i="17" s="1"/>
  <c r="N2128" i="17" a="1"/>
  <c r="N2128" i="17" s="1"/>
  <c r="N2129" i="17" a="1"/>
  <c r="N2129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330" i="17" a="1"/>
  <c r="N330" i="17" s="1"/>
  <c r="N331" i="17" a="1"/>
  <c r="N331" i="17" s="1"/>
  <c r="N486" i="17" a="1"/>
  <c r="N486" i="17" s="1"/>
  <c r="N487" i="17" a="1"/>
  <c r="N487" i="17" s="1"/>
  <c r="N488" i="17" a="1"/>
  <c r="N488" i="17" s="1"/>
  <c r="N489" i="17" a="1"/>
  <c r="N489" i="17" s="1"/>
  <c r="N490" i="17" a="1"/>
  <c r="N490" i="17" s="1"/>
  <c r="N491" i="17" a="1"/>
  <c r="N491" i="17" s="1"/>
  <c r="N730" i="17" a="1"/>
  <c r="N730" i="17" s="1"/>
  <c r="N731" i="17" a="1"/>
  <c r="N731" i="17" s="1"/>
  <c r="N970" i="17" a="1"/>
  <c r="N970" i="17" s="1"/>
  <c r="N971" i="17" a="1"/>
  <c r="N971" i="17" s="1"/>
  <c r="N972" i="17" a="1"/>
  <c r="N972" i="17" s="1"/>
  <c r="N973" i="17" a="1"/>
  <c r="N973" i="17" s="1"/>
  <c r="N974" i="17" a="1"/>
  <c r="N974" i="17" s="1"/>
  <c r="N975" i="17" a="1"/>
  <c r="N975" i="17" s="1"/>
  <c r="N976" i="17" a="1"/>
  <c r="N976" i="17" s="1"/>
  <c r="N977" i="17" a="1"/>
  <c r="N977" i="17" s="1"/>
  <c r="N978" i="17" a="1"/>
  <c r="N978" i="17" s="1"/>
  <c r="N979" i="17" a="1"/>
  <c r="N979" i="17" s="1"/>
  <c r="N980" i="17" a="1"/>
  <c r="N980" i="17" s="1"/>
  <c r="N981" i="17" a="1"/>
  <c r="N981" i="17" s="1"/>
  <c r="N1486" i="17" a="1"/>
  <c r="N1486" i="17" s="1"/>
  <c r="N1487" i="17" a="1"/>
  <c r="N1487" i="17" s="1"/>
  <c r="N1488" i="17" a="1"/>
  <c r="N1488" i="17" s="1"/>
  <c r="N1489" i="17" a="1"/>
  <c r="N1489" i="17" s="1"/>
  <c r="N1490" i="17" a="1"/>
  <c r="N1490" i="17" s="1"/>
  <c r="N1491" i="17" a="1"/>
  <c r="N1491" i="17" s="1"/>
  <c r="N1730" i="17" a="1"/>
  <c r="N1730" i="17" s="1"/>
  <c r="N1731" i="17" a="1"/>
  <c r="N1731" i="17" s="1"/>
  <c r="N1886" i="17" a="1"/>
  <c r="N1886" i="17" s="1"/>
  <c r="N1887" i="17" a="1"/>
  <c r="N1887" i="17" s="1"/>
  <c r="N1888" i="17" a="1"/>
  <c r="N1888" i="17"/>
  <c r="N1889" i="17" a="1"/>
  <c r="N1889" i="17"/>
  <c r="N1890" i="17" a="1"/>
  <c r="N1890" i="17" s="1"/>
  <c r="N1891" i="17" a="1"/>
  <c r="N1891" i="17" s="1"/>
  <c r="N2130" i="17" a="1"/>
  <c r="N2130" i="17" s="1"/>
  <c r="N2131" i="17" a="1"/>
  <c r="N2131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332" i="17" a="1"/>
  <c r="N332" i="17" s="1"/>
  <c r="N333" i="17" a="1"/>
  <c r="N333" i="17" s="1"/>
  <c r="N492" i="17" a="1"/>
  <c r="N492" i="17" s="1"/>
  <c r="N493" i="17" a="1"/>
  <c r="N493" i="17" s="1"/>
  <c r="N494" i="17" a="1"/>
  <c r="N494" i="17" s="1"/>
  <c r="N495" i="17" a="1"/>
  <c r="N495" i="17" s="1"/>
  <c r="N496" i="17" a="1"/>
  <c r="N496" i="17"/>
  <c r="N497" i="17" a="1"/>
  <c r="N497" i="17" s="1"/>
  <c r="N732" i="17" a="1"/>
  <c r="N732" i="17" s="1"/>
  <c r="N733" i="17" a="1"/>
  <c r="N733" i="17" s="1"/>
  <c r="N982" i="17" a="1"/>
  <c r="N982" i="17" s="1"/>
  <c r="N983" i="17" a="1"/>
  <c r="N983" i="17" s="1"/>
  <c r="N984" i="17" a="1"/>
  <c r="N984" i="17" s="1"/>
  <c r="N985" i="17" a="1"/>
  <c r="N985" i="17" s="1"/>
  <c r="N986" i="17" a="1"/>
  <c r="N986" i="17" s="1"/>
  <c r="N987" i="17" a="1"/>
  <c r="N987" i="17" s="1"/>
  <c r="N988" i="17" a="1"/>
  <c r="N988" i="17" s="1"/>
  <c r="N989" i="17" a="1"/>
  <c r="N989" i="17" s="1"/>
  <c r="N990" i="17" a="1"/>
  <c r="N990" i="17" s="1"/>
  <c r="N991" i="17" a="1"/>
  <c r="N991" i="17" s="1"/>
  <c r="N992" i="17" a="1"/>
  <c r="N992" i="17"/>
  <c r="N993" i="17" a="1"/>
  <c r="N993" i="17" s="1"/>
  <c r="N1492" i="17" a="1"/>
  <c r="N1492" i="17" s="1"/>
  <c r="N1493" i="17" a="1"/>
  <c r="N1493" i="17" s="1"/>
  <c r="N1494" i="17" a="1"/>
  <c r="N1494" i="17" s="1"/>
  <c r="N1495" i="17" a="1"/>
  <c r="N1495" i="17" s="1"/>
  <c r="N1496" i="17" a="1"/>
  <c r="N1496" i="17" s="1"/>
  <c r="N1497" i="17" a="1"/>
  <c r="N1497" i="17" s="1"/>
  <c r="N1732" i="17" a="1"/>
  <c r="N1732" i="17" s="1"/>
  <c r="N1733" i="17" a="1"/>
  <c r="N1733" i="17" s="1"/>
  <c r="N1892" i="17" a="1"/>
  <c r="N1892" i="17"/>
  <c r="N1893" i="17" a="1"/>
  <c r="N1893" i="17" s="1"/>
  <c r="N1894" i="17" a="1"/>
  <c r="N1894" i="17" s="1"/>
  <c r="N1895" i="17" a="1"/>
  <c r="N1895" i="17" s="1"/>
  <c r="N1896" i="17" a="1"/>
  <c r="N1896" i="17" s="1"/>
  <c r="N1897" i="17" a="1"/>
  <c r="N1897" i="17" s="1"/>
  <c r="N2132" i="17" a="1"/>
  <c r="N2132" i="17" s="1"/>
  <c r="N2133" i="17" a="1"/>
  <c r="N2133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334" i="17" a="1"/>
  <c r="N334" i="17"/>
  <c r="N335" i="17" a="1"/>
  <c r="N335" i="17" s="1"/>
  <c r="N498" i="17" a="1"/>
  <c r="N498" i="17" s="1"/>
  <c r="N499" i="17" a="1"/>
  <c r="N499" i="17" s="1"/>
  <c r="N500" i="17" a="1"/>
  <c r="N500" i="17" s="1"/>
  <c r="N501" i="17" a="1"/>
  <c r="N501" i="17" s="1"/>
  <c r="N502" i="17" a="1"/>
  <c r="N502" i="17" s="1"/>
  <c r="N503" i="17" a="1"/>
  <c r="N503" i="17" s="1"/>
  <c r="N734" i="17" a="1"/>
  <c r="N734" i="17" s="1"/>
  <c r="N735" i="17" a="1"/>
  <c r="N735" i="17" s="1"/>
  <c r="N994" i="17" a="1"/>
  <c r="N994" i="17" s="1"/>
  <c r="N995" i="17" a="1"/>
  <c r="N995" i="17" s="1"/>
  <c r="N996" i="17" a="1"/>
  <c r="N996" i="17" s="1"/>
  <c r="N997" i="17" a="1"/>
  <c r="N997" i="17" s="1"/>
  <c r="N998" i="17" a="1"/>
  <c r="N998" i="17" s="1"/>
  <c r="N999" i="17" a="1"/>
  <c r="N999" i="17" s="1"/>
  <c r="N1000" i="17" a="1"/>
  <c r="N1000" i="17" s="1"/>
  <c r="N1001" i="17" a="1"/>
  <c r="N1001" i="17" s="1"/>
  <c r="N1002" i="17" a="1"/>
  <c r="N1002" i="17"/>
  <c r="N1003" i="17" a="1"/>
  <c r="N1003" i="17" s="1"/>
  <c r="N1004" i="17" a="1"/>
  <c r="N1004" i="17" s="1"/>
  <c r="N1005" i="17" a="1"/>
  <c r="N1005" i="17" s="1"/>
  <c r="N1498" i="17" a="1"/>
  <c r="N1498" i="17" s="1"/>
  <c r="N1499" i="17" a="1"/>
  <c r="N1499" i="17" s="1"/>
  <c r="N1500" i="17" a="1"/>
  <c r="N1500" i="17" s="1"/>
  <c r="N1501" i="17" a="1"/>
  <c r="N1501" i="17" s="1"/>
  <c r="N1502" i="17" a="1"/>
  <c r="N1502" i="17" s="1"/>
  <c r="N1503" i="17" a="1"/>
  <c r="N1503" i="17" s="1"/>
  <c r="N1734" i="17" a="1"/>
  <c r="N1734" i="17" s="1"/>
  <c r="N1735" i="17" a="1"/>
  <c r="N1735" i="17" s="1"/>
  <c r="N1898" i="17" a="1"/>
  <c r="N1898" i="17" s="1"/>
  <c r="N1899" i="17" a="1"/>
  <c r="N1899" i="17" s="1"/>
  <c r="N1900" i="17" a="1"/>
  <c r="N1900" i="17"/>
  <c r="N1901" i="17" a="1"/>
  <c r="N1901" i="17" s="1"/>
  <c r="N1902" i="17" a="1"/>
  <c r="N1902" i="17" s="1"/>
  <c r="N1903" i="17" a="1"/>
  <c r="N1903" i="17" s="1"/>
  <c r="N2134" i="17" a="1"/>
  <c r="N2134" i="17" s="1"/>
  <c r="N2135" i="17" a="1"/>
  <c r="N2135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336" i="17" a="1"/>
  <c r="N336" i="17" s="1"/>
  <c r="N337" i="17" a="1"/>
  <c r="N337" i="17" s="1"/>
  <c r="N504" i="17" a="1"/>
  <c r="N504" i="17" s="1"/>
  <c r="N505" i="17" a="1"/>
  <c r="N505" i="17" s="1"/>
  <c r="N506" i="17" a="1"/>
  <c r="N506" i="17" s="1"/>
  <c r="N507" i="17" a="1"/>
  <c r="N507" i="17" s="1"/>
  <c r="N508" i="17" a="1"/>
  <c r="N508" i="17" s="1"/>
  <c r="N509" i="17" a="1"/>
  <c r="N509" i="17" s="1"/>
  <c r="N736" i="17" a="1"/>
  <c r="N736" i="17" s="1"/>
  <c r="N737" i="17" a="1"/>
  <c r="N737" i="17" s="1"/>
  <c r="N1006" i="17" a="1"/>
  <c r="N1006" i="17" s="1"/>
  <c r="N1007" i="17" a="1"/>
  <c r="N1007" i="17" s="1"/>
  <c r="N1008" i="17" a="1"/>
  <c r="N1008" i="17" s="1"/>
  <c r="N1009" i="17" a="1"/>
  <c r="N1009" i="17" s="1"/>
  <c r="N1010" i="17" a="1"/>
  <c r="N1010" i="17" s="1"/>
  <c r="N1011" i="17" a="1"/>
  <c r="N1011" i="17" s="1"/>
  <c r="N1012" i="17" a="1"/>
  <c r="N1012" i="17" s="1"/>
  <c r="N1013" i="17" a="1"/>
  <c r="N1013" i="17" s="1"/>
  <c r="N1014" i="17" a="1"/>
  <c r="N1014" i="17" s="1"/>
  <c r="N1015" i="17" a="1"/>
  <c r="N1015" i="17" s="1"/>
  <c r="N1016" i="17" a="1"/>
  <c r="N1016" i="17" s="1"/>
  <c r="N1017" i="17" a="1"/>
  <c r="N1017" i="17" s="1"/>
  <c r="N1504" i="17" a="1"/>
  <c r="N1504" i="17" s="1"/>
  <c r="N1505" i="17" a="1"/>
  <c r="N1505" i="17" s="1"/>
  <c r="N1506" i="17" a="1"/>
  <c r="N1506" i="17" s="1"/>
  <c r="N1507" i="17" a="1"/>
  <c r="N1507" i="17" s="1"/>
  <c r="N1508" i="17" a="1"/>
  <c r="N1508" i="17" s="1"/>
  <c r="N1509" i="17" a="1"/>
  <c r="N1509" i="17" s="1"/>
  <c r="N1736" i="17" a="1"/>
  <c r="N1736" i="17" s="1"/>
  <c r="N1737" i="17" a="1"/>
  <c r="N1737" i="17" s="1"/>
  <c r="N1904" i="17" a="1"/>
  <c r="N1904" i="17" s="1"/>
  <c r="N1905" i="17" a="1"/>
  <c r="N1905" i="17" s="1"/>
  <c r="N1906" i="17" a="1"/>
  <c r="N1906" i="17" s="1"/>
  <c r="N1907" i="17" a="1"/>
  <c r="N1907" i="17" s="1"/>
  <c r="N1908" i="17" a="1"/>
  <c r="N1908" i="17" s="1"/>
  <c r="N1909" i="17" a="1"/>
  <c r="N1909" i="17" s="1"/>
  <c r="N2136" i="17" a="1"/>
  <c r="N2136" i="17" s="1"/>
  <c r="N2137" i="17" a="1"/>
  <c r="N2137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338" i="17" a="1"/>
  <c r="N338" i="17" s="1"/>
  <c r="N339" i="17" a="1"/>
  <c r="N339" i="17" s="1"/>
  <c r="N510" i="17" a="1"/>
  <c r="N510" i="17" s="1"/>
  <c r="N511" i="17" a="1"/>
  <c r="N511" i="17" s="1"/>
  <c r="N512" i="17" a="1"/>
  <c r="N512" i="17" s="1"/>
  <c r="N513" i="17" a="1"/>
  <c r="N513" i="17" s="1"/>
  <c r="N514" i="17" a="1"/>
  <c r="N514" i="17" s="1"/>
  <c r="N515" i="17" a="1"/>
  <c r="N515" i="17"/>
  <c r="N738" i="17" a="1"/>
  <c r="N738" i="17"/>
  <c r="N739" i="17" a="1"/>
  <c r="N739" i="17" s="1"/>
  <c r="N1018" i="17" a="1"/>
  <c r="N1018" i="17" s="1"/>
  <c r="N1019" i="17" a="1"/>
  <c r="N1019" i="17" s="1"/>
  <c r="N1020" i="17" a="1"/>
  <c r="N1020" i="17" s="1"/>
  <c r="N1021" i="17" a="1"/>
  <c r="N1021" i="17" s="1"/>
  <c r="N1022" i="17" a="1"/>
  <c r="N1022" i="17" s="1"/>
  <c r="N1023" i="17" a="1"/>
  <c r="N1023" i="17" s="1"/>
  <c r="N1024" i="17" a="1"/>
  <c r="N1024" i="17" s="1"/>
  <c r="N1025" i="17" a="1"/>
  <c r="N1025" i="17" s="1"/>
  <c r="N1026" i="17" a="1"/>
  <c r="N1026" i="17" s="1"/>
  <c r="N1027" i="17" a="1"/>
  <c r="N1027" i="17" s="1"/>
  <c r="N1028" i="17" a="1"/>
  <c r="N1028" i="17" s="1"/>
  <c r="N1029" i="17" a="1"/>
  <c r="N1029" i="17" s="1"/>
  <c r="N1510" i="17" a="1"/>
  <c r="N1510" i="17" s="1"/>
  <c r="N1511" i="17" a="1"/>
  <c r="N1511" i="17" s="1"/>
  <c r="N1512" i="17" a="1"/>
  <c r="N1512" i="17" s="1"/>
  <c r="N1513" i="17" a="1"/>
  <c r="N1513" i="17" s="1"/>
  <c r="N1514" i="17" a="1"/>
  <c r="N1514" i="17" s="1"/>
  <c r="N1515" i="17" a="1"/>
  <c r="N1515" i="17" s="1"/>
  <c r="N1738" i="17" a="1"/>
  <c r="N1738" i="17" s="1"/>
  <c r="N1739" i="17" a="1"/>
  <c r="N1739" i="17" s="1"/>
  <c r="N1910" i="17" a="1"/>
  <c r="N1910" i="17" s="1"/>
  <c r="N1911" i="17" a="1"/>
  <c r="N1911" i="17"/>
  <c r="N1912" i="17" a="1"/>
  <c r="N1912" i="17" s="1"/>
  <c r="N1913" i="17" a="1"/>
  <c r="N1913" i="17" s="1"/>
  <c r="N1914" i="17" a="1"/>
  <c r="N1914" i="17" s="1"/>
  <c r="N1915" i="17" a="1"/>
  <c r="N1915" i="17" s="1"/>
  <c r="N2138" i="17" a="1"/>
  <c r="N2138" i="17" s="1"/>
  <c r="N2139" i="17" a="1"/>
  <c r="N2139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340" i="17" a="1"/>
  <c r="N340" i="17" s="1"/>
  <c r="N341" i="17" a="1"/>
  <c r="N341" i="17"/>
  <c r="N516" i="17" a="1"/>
  <c r="N516" i="17" s="1"/>
  <c r="N517" i="17" a="1"/>
  <c r="N517" i="17" s="1"/>
  <c r="N518" i="17" a="1"/>
  <c r="N518" i="17" s="1"/>
  <c r="N519" i="17" a="1"/>
  <c r="N519" i="17" s="1"/>
  <c r="N520" i="17" a="1"/>
  <c r="N520" i="17" s="1"/>
  <c r="N521" i="17" a="1"/>
  <c r="N521" i="17" s="1"/>
  <c r="N740" i="17" a="1"/>
  <c r="N740" i="17" s="1"/>
  <c r="N741" i="17" a="1"/>
  <c r="N741" i="17" s="1"/>
  <c r="N1030" i="17" a="1"/>
  <c r="N1030" i="17" s="1"/>
  <c r="N1031" i="17" a="1"/>
  <c r="N1031" i="17" s="1"/>
  <c r="N1032" i="17" a="1"/>
  <c r="N1032" i="17" s="1"/>
  <c r="N1033" i="17" a="1"/>
  <c r="N1033" i="17" s="1"/>
  <c r="N1034" i="17" a="1"/>
  <c r="N1034" i="17" s="1"/>
  <c r="N1035" i="17" a="1"/>
  <c r="N1035" i="17" s="1"/>
  <c r="N1036" i="17" a="1"/>
  <c r="N1036" i="17" s="1"/>
  <c r="N1037" i="17" a="1"/>
  <c r="N1037" i="17" s="1"/>
  <c r="N1038" i="17" a="1"/>
  <c r="N1038" i="17" s="1"/>
  <c r="N1039" i="17" a="1"/>
  <c r="N1039" i="17" s="1"/>
  <c r="N1040" i="17" a="1"/>
  <c r="N1040" i="17" s="1"/>
  <c r="N1041" i="17" a="1"/>
  <c r="N1041" i="17" s="1"/>
  <c r="N1516" i="17" a="1"/>
  <c r="N1516" i="17" s="1"/>
  <c r="N1517" i="17" a="1"/>
  <c r="N1517" i="17" s="1"/>
  <c r="N1518" i="17" a="1"/>
  <c r="N1518" i="17" s="1"/>
  <c r="N1519" i="17" a="1"/>
  <c r="N1519" i="17" s="1"/>
  <c r="N1520" i="17" a="1"/>
  <c r="N1520" i="17" s="1"/>
  <c r="N1521" i="17" a="1"/>
  <c r="N1521" i="17" s="1"/>
  <c r="N1740" i="17" a="1"/>
  <c r="N1740" i="17" s="1"/>
  <c r="N1741" i="17" a="1"/>
  <c r="N1741" i="17" s="1"/>
  <c r="N1916" i="17" a="1"/>
  <c r="N1916" i="17" s="1"/>
  <c r="N1917" i="17" a="1"/>
  <c r="N1917" i="17" s="1"/>
  <c r="N1918" i="17" a="1"/>
  <c r="N1918" i="17" s="1"/>
  <c r="N1919" i="17" a="1"/>
  <c r="N1919" i="17" s="1"/>
  <c r="N1920" i="17" a="1"/>
  <c r="N1920" i="17" s="1"/>
  <c r="N1921" i="17" a="1"/>
  <c r="N1921" i="17" s="1"/>
  <c r="N2140" i="17" a="1"/>
  <c r="N2140" i="17" s="1"/>
  <c r="N2141" i="17" a="1"/>
  <c r="N214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/>
  <c r="N127" i="17" a="1"/>
  <c r="N127" i="17" s="1"/>
  <c r="N342" i="17" a="1"/>
  <c r="N342" i="17" s="1"/>
  <c r="N343" i="17" a="1"/>
  <c r="N343" i="17" s="1"/>
  <c r="N522" i="17" a="1"/>
  <c r="N522" i="17" s="1"/>
  <c r="N523" i="17" a="1"/>
  <c r="N523" i="17" s="1"/>
  <c r="N524" i="17" a="1"/>
  <c r="N524" i="17" s="1"/>
  <c r="N525" i="17" a="1"/>
  <c r="N525" i="17" s="1"/>
  <c r="N526" i="17" a="1"/>
  <c r="N526" i="17" s="1"/>
  <c r="N527" i="17" a="1"/>
  <c r="N527" i="17" s="1"/>
  <c r="N742" i="17" a="1"/>
  <c r="N742" i="17" s="1"/>
  <c r="N743" i="17" a="1"/>
  <c r="N743" i="17" s="1"/>
  <c r="N1042" i="17" a="1"/>
  <c r="N1042" i="17" s="1"/>
  <c r="N1043" i="17" a="1"/>
  <c r="N1043" i="17" s="1"/>
  <c r="N1044" i="17" a="1"/>
  <c r="N1044" i="17" s="1"/>
  <c r="N1045" i="17" a="1"/>
  <c r="N1045" i="17" s="1"/>
  <c r="N1046" i="17" a="1"/>
  <c r="N1046" i="17" s="1"/>
  <c r="N1047" i="17" a="1"/>
  <c r="N1047" i="17" s="1"/>
  <c r="N1048" i="17" a="1"/>
  <c r="N1048" i="17" s="1"/>
  <c r="N1049" i="17" a="1"/>
  <c r="N1049" i="17" s="1"/>
  <c r="N1050" i="17" a="1"/>
  <c r="N1050" i="17" s="1"/>
  <c r="N1051" i="17" a="1"/>
  <c r="N1051" i="17" s="1"/>
  <c r="N1052" i="17" a="1"/>
  <c r="N1052" i="17" s="1"/>
  <c r="N1053" i="17" a="1"/>
  <c r="N1053" i="17" s="1"/>
  <c r="N1522" i="17" a="1"/>
  <c r="N1522" i="17" s="1"/>
  <c r="N1523" i="17" a="1"/>
  <c r="N1523" i="17" s="1"/>
  <c r="N1524" i="17" a="1"/>
  <c r="N1524" i="17" s="1"/>
  <c r="N1525" i="17" a="1"/>
  <c r="N1525" i="17" s="1"/>
  <c r="N1526" i="17" a="1"/>
  <c r="N1526" i="17" s="1"/>
  <c r="N1527" i="17" a="1"/>
  <c r="N1527" i="17" s="1"/>
  <c r="N1742" i="17" a="1"/>
  <c r="N1742" i="17" s="1"/>
  <c r="N1743" i="17" a="1"/>
  <c r="N1743" i="17" s="1"/>
  <c r="N1922" i="17" a="1"/>
  <c r="N1922" i="17"/>
  <c r="N1923" i="17" a="1"/>
  <c r="N1923" i="17" s="1"/>
  <c r="N1924" i="17" a="1"/>
  <c r="N1924" i="17" s="1"/>
  <c r="N1925" i="17" a="1"/>
  <c r="N1925" i="17" s="1"/>
  <c r="N1926" i="17" a="1"/>
  <c r="N1926" i="17" s="1"/>
  <c r="N1927" i="17" a="1"/>
  <c r="N1927" i="17" s="1"/>
  <c r="N2142" i="17" a="1"/>
  <c r="N2142" i="17" s="1"/>
  <c r="N2143" i="17" a="1"/>
  <c r="N2143" i="17" s="1"/>
  <c r="N128" i="17" a="1"/>
  <c r="N128" i="17" s="1"/>
  <c r="N129" i="17" a="1"/>
  <c r="N129" i="17"/>
  <c r="N130" i="17" a="1"/>
  <c r="N130" i="17" s="1"/>
  <c r="N131" i="17" a="1"/>
  <c r="N131" i="17" s="1"/>
  <c r="N132" i="17" a="1"/>
  <c r="N132" i="17" s="1"/>
  <c r="N133" i="17" a="1"/>
  <c r="N133" i="17" s="1"/>
  <c r="N344" i="17" a="1"/>
  <c r="N344" i="17" s="1"/>
  <c r="N345" i="17" a="1"/>
  <c r="N345" i="17" s="1"/>
  <c r="N528" i="17" a="1"/>
  <c r="N528" i="17" s="1"/>
  <c r="N529" i="17" a="1"/>
  <c r="N529" i="17" s="1"/>
  <c r="N530" i="17" a="1"/>
  <c r="N530" i="17" s="1"/>
  <c r="N531" i="17" a="1"/>
  <c r="N531" i="17" s="1"/>
  <c r="N532" i="17" a="1"/>
  <c r="N532" i="17" s="1"/>
  <c r="N533" i="17" a="1"/>
  <c r="N533" i="17" s="1"/>
  <c r="N744" i="17" a="1"/>
  <c r="N744" i="17" s="1"/>
  <c r="N745" i="17" a="1"/>
  <c r="N745" i="17" s="1"/>
  <c r="N1054" i="17" a="1"/>
  <c r="N1054" i="17" s="1"/>
  <c r="N1055" i="17" a="1"/>
  <c r="N1055" i="17" s="1"/>
  <c r="N1056" i="17" a="1"/>
  <c r="N1056" i="17" s="1"/>
  <c r="N1057" i="17" a="1"/>
  <c r="N1057" i="17" s="1"/>
  <c r="N1058" i="17" a="1"/>
  <c r="N1058" i="17" s="1"/>
  <c r="N1059" i="17" a="1"/>
  <c r="N1059" i="17" s="1"/>
  <c r="N1060" i="17" a="1"/>
  <c r="N1060" i="17" s="1"/>
  <c r="N1061" i="17" a="1"/>
  <c r="N1061" i="17" s="1"/>
  <c r="N1062" i="17" a="1"/>
  <c r="N1062" i="17" s="1"/>
  <c r="N1063" i="17" a="1"/>
  <c r="N1063" i="17" s="1"/>
  <c r="N1064" i="17" a="1"/>
  <c r="N1064" i="17" s="1"/>
  <c r="N1065" i="17" a="1"/>
  <c r="N1065" i="17"/>
  <c r="N1528" i="17" a="1"/>
  <c r="N1528" i="17" s="1"/>
  <c r="N1529" i="17" a="1"/>
  <c r="N1529" i="17"/>
  <c r="N1530" i="17" a="1"/>
  <c r="N1530" i="17" s="1"/>
  <c r="N1531" i="17" a="1"/>
  <c r="N1531" i="17" s="1"/>
  <c r="N1532" i="17" a="1"/>
  <c r="N1532" i="17" s="1"/>
  <c r="N1533" i="17" a="1"/>
  <c r="N1533" i="17" s="1"/>
  <c r="N1744" i="17" a="1"/>
  <c r="N1744" i="17" s="1"/>
  <c r="N1745" i="17" a="1"/>
  <c r="N1745" i="17" s="1"/>
  <c r="N1928" i="17" a="1"/>
  <c r="N1928" i="17"/>
  <c r="N1929" i="17" a="1"/>
  <c r="N1929" i="17" s="1"/>
  <c r="N1930" i="17" a="1"/>
  <c r="N1930" i="17" s="1"/>
  <c r="N1931" i="17" a="1"/>
  <c r="N1931" i="17" s="1"/>
  <c r="N1932" i="17" a="1"/>
  <c r="N1932" i="17" s="1"/>
  <c r="N1933" i="17" a="1"/>
  <c r="N1933" i="17" s="1"/>
  <c r="N2144" i="17" a="1"/>
  <c r="N2144" i="17" s="1"/>
  <c r="N2145" i="17" a="1"/>
  <c r="N2145" i="17" s="1"/>
  <c r="N134" i="17" a="1"/>
  <c r="N134" i="17" s="1"/>
  <c r="N135" i="17" a="1"/>
  <c r="N135" i="17"/>
  <c r="N136" i="17" a="1"/>
  <c r="N136" i="17" s="1"/>
  <c r="N137" i="17" a="1"/>
  <c r="N137" i="17" s="1"/>
  <c r="N138" i="17" a="1"/>
  <c r="N138" i="17" s="1"/>
  <c r="N139" i="17" a="1"/>
  <c r="N139" i="17" s="1"/>
  <c r="N346" i="17" a="1"/>
  <c r="N346" i="17" s="1"/>
  <c r="N347" i="17" a="1"/>
  <c r="N347" i="17" s="1"/>
  <c r="N534" i="17" a="1"/>
  <c r="N534" i="17" s="1"/>
  <c r="N535" i="17" a="1"/>
  <c r="N535" i="17" s="1"/>
  <c r="N536" i="17" a="1"/>
  <c r="N536" i="17" s="1"/>
  <c r="N537" i="17" a="1"/>
  <c r="N537" i="17" s="1"/>
  <c r="N538" i="17" a="1"/>
  <c r="N538" i="17" s="1"/>
  <c r="N539" i="17" a="1"/>
  <c r="N539" i="17" s="1"/>
  <c r="N746" i="17" a="1"/>
  <c r="N746" i="17" s="1"/>
  <c r="N747" i="17" a="1"/>
  <c r="N747" i="17" s="1"/>
  <c r="N1066" i="17" a="1"/>
  <c r="N1066" i="17" s="1"/>
  <c r="N1067" i="17" a="1"/>
  <c r="N1067" i="17" s="1"/>
  <c r="N1068" i="17" a="1"/>
  <c r="N1068" i="17" s="1"/>
  <c r="N1069" i="17" a="1"/>
  <c r="N1069" i="17" s="1"/>
  <c r="N1070" i="17" a="1"/>
  <c r="N1070" i="17" s="1"/>
  <c r="N1071" i="17" a="1"/>
  <c r="N1071" i="17" s="1"/>
  <c r="N1072" i="17" a="1"/>
  <c r="N1072" i="17" s="1"/>
  <c r="N1073" i="17" a="1"/>
  <c r="N1073" i="17" s="1"/>
  <c r="N1074" i="17" a="1"/>
  <c r="N1074" i="17" s="1"/>
  <c r="N1075" i="17" a="1"/>
  <c r="N1075" i="17" s="1"/>
  <c r="N1076" i="17" a="1"/>
  <c r="N1076" i="17" s="1"/>
  <c r="N1077" i="17" a="1"/>
  <c r="N1077" i="17" s="1"/>
  <c r="N1534" i="17" a="1"/>
  <c r="N1534" i="17" s="1"/>
  <c r="N1535" i="17" a="1"/>
  <c r="N1535" i="17" s="1"/>
  <c r="N1536" i="17" a="1"/>
  <c r="N1536" i="17" s="1"/>
  <c r="N1537" i="17" a="1"/>
  <c r="N1537" i="17" s="1"/>
  <c r="N1538" i="17" a="1"/>
  <c r="N1538" i="17" s="1"/>
  <c r="N1539" i="17" a="1"/>
  <c r="N1539" i="17" s="1"/>
  <c r="N1746" i="17" a="1"/>
  <c r="N1746" i="17" s="1"/>
  <c r="N1747" i="17" a="1"/>
  <c r="N1747" i="17" s="1"/>
  <c r="N1934" i="17" a="1"/>
  <c r="N1934" i="17" s="1"/>
  <c r="N1935" i="17" a="1"/>
  <c r="N1935" i="17" s="1"/>
  <c r="N1936" i="17" a="1"/>
  <c r="N1936" i="17" s="1"/>
  <c r="N1937" i="17" a="1"/>
  <c r="N1937" i="17" s="1"/>
  <c r="N1938" i="17" a="1"/>
  <c r="N1938" i="17" s="1"/>
  <c r="N1939" i="17" a="1"/>
  <c r="N1939" i="17" s="1"/>
  <c r="N2146" i="17" a="1"/>
  <c r="N2146" i="17" s="1"/>
  <c r="N2147" i="17" a="1"/>
  <c r="N2147" i="17" s="1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N348" i="17" a="1"/>
  <c r="N348" i="17" s="1"/>
  <c r="N349" i="17" a="1"/>
  <c r="N349" i="17" s="1"/>
  <c r="N540" i="17" a="1"/>
  <c r="N540" i="17" s="1"/>
  <c r="N541" i="17" a="1"/>
  <c r="N541" i="17" s="1"/>
  <c r="N542" i="17" a="1"/>
  <c r="N542" i="17" s="1"/>
  <c r="N543" i="17" a="1"/>
  <c r="N543" i="17" s="1"/>
  <c r="N544" i="17" a="1"/>
  <c r="N544" i="17" s="1"/>
  <c r="N545" i="17" a="1"/>
  <c r="N545" i="17" s="1"/>
  <c r="N748" i="17" a="1"/>
  <c r="N748" i="17" s="1"/>
  <c r="N749" i="17" a="1"/>
  <c r="N749" i="17" s="1"/>
  <c r="N1078" i="17" a="1"/>
  <c r="N1078" i="17" s="1"/>
  <c r="N1079" i="17" a="1"/>
  <c r="N1079" i="17" s="1"/>
  <c r="N1080" i="17" a="1"/>
  <c r="N1080" i="17" s="1"/>
  <c r="N1081" i="17" a="1"/>
  <c r="N1081" i="17" s="1"/>
  <c r="N1082" i="17" a="1"/>
  <c r="N1082" i="17" s="1"/>
  <c r="N1083" i="17" a="1"/>
  <c r="N1083" i="17" s="1"/>
  <c r="N1084" i="17" a="1"/>
  <c r="N1084" i="17" s="1"/>
  <c r="N1085" i="17" a="1"/>
  <c r="N1085" i="17" s="1"/>
  <c r="N1086" i="17" a="1"/>
  <c r="N1086" i="17" s="1"/>
  <c r="N1087" i="17" a="1"/>
  <c r="N1087" i="17" s="1"/>
  <c r="N1088" i="17" a="1"/>
  <c r="N1088" i="17" s="1"/>
  <c r="N1089" i="17" a="1"/>
  <c r="N1089" i="17" s="1"/>
  <c r="N1540" i="17" a="1"/>
  <c r="N1540" i="17" s="1"/>
  <c r="N1541" i="17" a="1"/>
  <c r="N1541" i="17" s="1"/>
  <c r="N1542" i="17" a="1"/>
  <c r="N1542" i="17" s="1"/>
  <c r="N1543" i="17" a="1"/>
  <c r="N1543" i="17" s="1"/>
  <c r="N1544" i="17" a="1"/>
  <c r="N1544" i="17" s="1"/>
  <c r="N1545" i="17" a="1"/>
  <c r="N1545" i="17" s="1"/>
  <c r="N1748" i="17" a="1"/>
  <c r="N1748" i="17" s="1"/>
  <c r="N1749" i="17" a="1"/>
  <c r="N1749" i="17" s="1"/>
  <c r="N1940" i="17" a="1"/>
  <c r="N1940" i="17" s="1"/>
  <c r="N1941" i="17" a="1"/>
  <c r="N1941" i="17" s="1"/>
  <c r="N1942" i="17" a="1"/>
  <c r="N1942" i="17" s="1"/>
  <c r="N1943" i="17" a="1"/>
  <c r="N1943" i="17" s="1"/>
  <c r="N1944" i="17" a="1"/>
  <c r="N1944" i="17" s="1"/>
  <c r="N1945" i="17" a="1"/>
  <c r="N1945" i="17" s="1"/>
  <c r="N2148" i="17" a="1"/>
  <c r="N2148" i="17" s="1"/>
  <c r="N2149" i="17" a="1"/>
  <c r="N2149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350" i="17" a="1"/>
  <c r="N350" i="17" s="1"/>
  <c r="N351" i="17" a="1"/>
  <c r="N351" i="17" s="1"/>
  <c r="N546" i="17" a="1"/>
  <c r="N546" i="17" s="1"/>
  <c r="N547" i="17" a="1"/>
  <c r="N547" i="17" s="1"/>
  <c r="N548" i="17" a="1"/>
  <c r="N548" i="17" s="1"/>
  <c r="N549" i="17" a="1"/>
  <c r="N549" i="17" s="1"/>
  <c r="N550" i="17" a="1"/>
  <c r="N550" i="17" s="1"/>
  <c r="N551" i="17" a="1"/>
  <c r="N551" i="17" s="1"/>
  <c r="N750" i="17" a="1"/>
  <c r="N750" i="17" s="1"/>
  <c r="N751" i="17" a="1"/>
  <c r="N751" i="17" s="1"/>
  <c r="N1090" i="17" a="1"/>
  <c r="N1090" i="17" s="1"/>
  <c r="N1091" i="17" a="1"/>
  <c r="N1091" i="17" s="1"/>
  <c r="N1092" i="17" a="1"/>
  <c r="N1092" i="17" s="1"/>
  <c r="N1093" i="17" a="1"/>
  <c r="N1093" i="17" s="1"/>
  <c r="N1094" i="17" a="1"/>
  <c r="N1094" i="17" s="1"/>
  <c r="N1095" i="17" a="1"/>
  <c r="N1095" i="17" s="1"/>
  <c r="N1096" i="17" a="1"/>
  <c r="N1096" i="17" s="1"/>
  <c r="N1097" i="17" a="1"/>
  <c r="N1097" i="17"/>
  <c r="N1098" i="17" a="1"/>
  <c r="N1098" i="17" s="1"/>
  <c r="N1099" i="17" a="1"/>
  <c r="N1099" i="17" s="1"/>
  <c r="N1100" i="17" a="1"/>
  <c r="N1100" i="17" s="1"/>
  <c r="N1101" i="17" a="1"/>
  <c r="N1101" i="17" s="1"/>
  <c r="N1546" i="17" a="1"/>
  <c r="N1546" i="17" s="1"/>
  <c r="N1547" i="17" a="1"/>
  <c r="N1547" i="17" s="1"/>
  <c r="N1548" i="17" a="1"/>
  <c r="N1548" i="17" s="1"/>
  <c r="N1549" i="17" a="1"/>
  <c r="N1549" i="17" s="1"/>
  <c r="N1550" i="17" a="1"/>
  <c r="N1550" i="17" s="1"/>
  <c r="N1551" i="17" a="1"/>
  <c r="N1551" i="17" s="1"/>
  <c r="N1750" i="17" a="1"/>
  <c r="N1750" i="17" s="1"/>
  <c r="N1751" i="17" a="1"/>
  <c r="N1751" i="17" s="1"/>
  <c r="N1946" i="17" a="1"/>
  <c r="N1946" i="17" s="1"/>
  <c r="N1947" i="17" a="1"/>
  <c r="N1947" i="17" s="1"/>
  <c r="N1948" i="17" a="1"/>
  <c r="N1948" i="17" s="1"/>
  <c r="N1949" i="17" a="1"/>
  <c r="N1949" i="17" s="1"/>
  <c r="N1950" i="17" a="1"/>
  <c r="N1950" i="17" s="1"/>
  <c r="N1951" i="17" a="1"/>
  <c r="N1951" i="17"/>
  <c r="N2150" i="17" a="1"/>
  <c r="N2150" i="17" s="1"/>
  <c r="N2151" i="17" a="1"/>
  <c r="N2151" i="17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352" i="17" a="1"/>
  <c r="N352" i="17" s="1"/>
  <c r="N353" i="17" a="1"/>
  <c r="N353" i="17" s="1"/>
  <c r="N552" i="17" a="1"/>
  <c r="N552" i="17"/>
  <c r="N553" i="17" a="1"/>
  <c r="N553" i="17" s="1"/>
  <c r="N554" i="17" a="1"/>
  <c r="N554" i="17" s="1"/>
  <c r="N555" i="17" a="1"/>
  <c r="N555" i="17" s="1"/>
  <c r="N556" i="17" a="1"/>
  <c r="N556" i="17" s="1"/>
  <c r="N557" i="17" a="1"/>
  <c r="N557" i="17" s="1"/>
  <c r="N752" i="17" a="1"/>
  <c r="N752" i="17" s="1"/>
  <c r="N753" i="17" a="1"/>
  <c r="N753" i="17" s="1"/>
  <c r="N1102" i="17" a="1"/>
  <c r="N1102" i="17" s="1"/>
  <c r="N1103" i="17" a="1"/>
  <c r="N1103" i="17" s="1"/>
  <c r="N1104" i="17" a="1"/>
  <c r="N1104" i="17" s="1"/>
  <c r="N1105" i="17" a="1"/>
  <c r="N1105" i="17" s="1"/>
  <c r="N1106" i="17" a="1"/>
  <c r="N1106" i="17" s="1"/>
  <c r="N1107" i="17" a="1"/>
  <c r="N1107" i="17" s="1"/>
  <c r="N1108" i="17" a="1"/>
  <c r="N1108" i="17" s="1"/>
  <c r="N1109" i="17" a="1"/>
  <c r="N1109" i="17" s="1"/>
  <c r="N1110" i="17" a="1"/>
  <c r="N1110" i="17" s="1"/>
  <c r="N1111" i="17" a="1"/>
  <c r="N1111" i="17" s="1"/>
  <c r="N1112" i="17" a="1"/>
  <c r="N1112" i="17" s="1"/>
  <c r="N1113" i="17" a="1"/>
  <c r="N1113" i="17" s="1"/>
  <c r="N1552" i="17" a="1"/>
  <c r="N1552" i="17" s="1"/>
  <c r="N1553" i="17" a="1"/>
  <c r="N1553" i="17" s="1"/>
  <c r="N1554" i="17" a="1"/>
  <c r="N1554" i="17" s="1"/>
  <c r="N1555" i="17" a="1"/>
  <c r="N1555" i="17" s="1"/>
  <c r="N1556" i="17" a="1"/>
  <c r="N1556" i="17" s="1"/>
  <c r="N1557" i="17" a="1"/>
  <c r="N1557" i="17" s="1"/>
  <c r="N1752" i="17" a="1"/>
  <c r="N1752" i="17" s="1"/>
  <c r="N1753" i="17" a="1"/>
  <c r="N1753" i="17" s="1"/>
  <c r="N1952" i="17" a="1"/>
  <c r="N1952" i="17" s="1"/>
  <c r="N1953" i="17" a="1"/>
  <c r="N1953" i="17" s="1"/>
  <c r="N1954" i="17" a="1"/>
  <c r="N1954" i="17" s="1"/>
  <c r="N1955" i="17" a="1"/>
  <c r="N1955" i="17" s="1"/>
  <c r="N1956" i="17" a="1"/>
  <c r="N1956" i="17" s="1"/>
  <c r="N1957" i="17" a="1"/>
  <c r="N1957" i="17" s="1"/>
  <c r="N2152" i="17" a="1"/>
  <c r="N2152" i="17" s="1"/>
  <c r="N2153" i="17" a="1"/>
  <c r="N2153" i="17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354" i="17" a="1"/>
  <c r="N354" i="17" s="1"/>
  <c r="N355" i="17" a="1"/>
  <c r="N355" i="17" s="1"/>
  <c r="N558" i="17" a="1"/>
  <c r="N558" i="17" s="1"/>
  <c r="N559" i="17" a="1"/>
  <c r="N559" i="17" s="1"/>
  <c r="N560" i="17" a="1"/>
  <c r="N560" i="17" s="1"/>
  <c r="N561" i="17" a="1"/>
  <c r="N561" i="17" s="1"/>
  <c r="N562" i="17" a="1"/>
  <c r="N562" i="17" s="1"/>
  <c r="N563" i="17" a="1"/>
  <c r="N563" i="17" s="1"/>
  <c r="N754" i="17" a="1"/>
  <c r="N754" i="17" s="1"/>
  <c r="N755" i="17" a="1"/>
  <c r="N755" i="17" s="1"/>
  <c r="N1114" i="17" a="1"/>
  <c r="N1114" i="17" s="1"/>
  <c r="N1115" i="17" a="1"/>
  <c r="N1115" i="17" s="1"/>
  <c r="N1116" i="17" a="1"/>
  <c r="N1116" i="17" s="1"/>
  <c r="N1117" i="17" a="1"/>
  <c r="N1117" i="17"/>
  <c r="N1118" i="17" a="1"/>
  <c r="N1118" i="17" s="1"/>
  <c r="N1119" i="17" a="1"/>
  <c r="N1119" i="17" s="1"/>
  <c r="N1120" i="17" a="1"/>
  <c r="N1120" i="17" s="1"/>
  <c r="N1121" i="17" a="1"/>
  <c r="N1121" i="17" s="1"/>
  <c r="N1122" i="17" a="1"/>
  <c r="N1122" i="17" s="1"/>
  <c r="N1123" i="17" a="1"/>
  <c r="N1123" i="17" s="1"/>
  <c r="N1124" i="17" a="1"/>
  <c r="N1124" i="17" s="1"/>
  <c r="N1125" i="17" a="1"/>
  <c r="N1125" i="17" s="1"/>
  <c r="N1558" i="17" a="1"/>
  <c r="N1558" i="17" s="1"/>
  <c r="N1559" i="17" a="1"/>
  <c r="N1559" i="17" s="1"/>
  <c r="N1560" i="17" a="1"/>
  <c r="N1560" i="17" s="1"/>
  <c r="N1561" i="17" a="1"/>
  <c r="N1561" i="17" s="1"/>
  <c r="N1562" i="17" a="1"/>
  <c r="N1562" i="17" s="1"/>
  <c r="N1563" i="17" a="1"/>
  <c r="N1563" i="17" s="1"/>
  <c r="N1754" i="17" a="1"/>
  <c r="N1754" i="17" s="1"/>
  <c r="N1755" i="17" a="1"/>
  <c r="N1755" i="17" s="1"/>
  <c r="N1958" i="17" a="1"/>
  <c r="N1958" i="17" s="1"/>
  <c r="N1959" i="17" a="1"/>
  <c r="N1959" i="17" s="1"/>
  <c r="N1960" i="17" a="1"/>
  <c r="N1960" i="17" s="1"/>
  <c r="N1961" i="17" a="1"/>
  <c r="N1961" i="17" s="1"/>
  <c r="N1962" i="17" a="1"/>
  <c r="N1962" i="17" s="1"/>
  <c r="N1963" i="17" a="1"/>
  <c r="N1963" i="17" s="1"/>
  <c r="N2154" i="17" a="1"/>
  <c r="N2154" i="17" s="1"/>
  <c r="N2155" i="17" a="1"/>
  <c r="N2155" i="17" s="1"/>
  <c r="N164" i="17" a="1"/>
  <c r="N164" i="17" s="1"/>
  <c r="N165" i="17" a="1"/>
  <c r="N165" i="17" s="1"/>
  <c r="N166" i="17" a="1"/>
  <c r="N166" i="17" s="1"/>
  <c r="N167" i="17" a="1"/>
  <c r="N167" i="17" s="1"/>
  <c r="N168" i="17" a="1"/>
  <c r="N168" i="17" s="1"/>
  <c r="N169" i="17" a="1"/>
  <c r="N169" i="17" s="1"/>
  <c r="N356" i="17" a="1"/>
  <c r="N356" i="17" s="1"/>
  <c r="N357" i="17" a="1"/>
  <c r="N357" i="17"/>
  <c r="N564" i="17" a="1"/>
  <c r="N564" i="17" s="1"/>
  <c r="N565" i="17" a="1"/>
  <c r="N565" i="17" s="1"/>
  <c r="N566" i="17" a="1"/>
  <c r="N566" i="17" s="1"/>
  <c r="N567" i="17" a="1"/>
  <c r="N567" i="17" s="1"/>
  <c r="N568" i="17" a="1"/>
  <c r="N568" i="17" s="1"/>
  <c r="N569" i="17" a="1"/>
  <c r="N569" i="17" s="1"/>
  <c r="N756" i="17" a="1"/>
  <c r="N756" i="17" s="1"/>
  <c r="N757" i="17" a="1"/>
  <c r="N757" i="17" s="1"/>
  <c r="N1126" i="17" a="1"/>
  <c r="N1126" i="17" s="1"/>
  <c r="N1127" i="17" a="1"/>
  <c r="N1127" i="17" s="1"/>
  <c r="N1128" i="17" a="1"/>
  <c r="N1128" i="17" s="1"/>
  <c r="N1129" i="17" a="1"/>
  <c r="N1129" i="17" s="1"/>
  <c r="N1130" i="17" a="1"/>
  <c r="N1130" i="17" s="1"/>
  <c r="N1131" i="17" a="1"/>
  <c r="N1131" i="17" s="1"/>
  <c r="N1132" i="17" a="1"/>
  <c r="N1132" i="17" s="1"/>
  <c r="N1133" i="17" a="1"/>
  <c r="N1133" i="17" s="1"/>
  <c r="N1134" i="17" a="1"/>
  <c r="N1134" i="17" s="1"/>
  <c r="N1135" i="17" a="1"/>
  <c r="N1135" i="17" s="1"/>
  <c r="N1136" i="17" a="1"/>
  <c r="N1136" i="17" s="1"/>
  <c r="N1137" i="17" a="1"/>
  <c r="N1137" i="17" s="1"/>
  <c r="N1564" i="17" a="1"/>
  <c r="N1564" i="17" s="1"/>
  <c r="N1565" i="17" a="1"/>
  <c r="N1565" i="17" s="1"/>
  <c r="N1566" i="17" a="1"/>
  <c r="N1566" i="17" s="1"/>
  <c r="N1567" i="17" a="1"/>
  <c r="N1567" i="17" s="1"/>
  <c r="N1568" i="17" a="1"/>
  <c r="N1568" i="17" s="1"/>
  <c r="N1569" i="17" a="1"/>
  <c r="N1569" i="17" s="1"/>
  <c r="N1756" i="17" a="1"/>
  <c r="N1756" i="17" s="1"/>
  <c r="N1757" i="17" a="1"/>
  <c r="N1757" i="17" s="1"/>
  <c r="N1964" i="17" a="1"/>
  <c r="N1964" i="17" s="1"/>
  <c r="N1965" i="17" a="1"/>
  <c r="N1965" i="17" s="1"/>
  <c r="N1966" i="17" a="1"/>
  <c r="N1966" i="17" s="1"/>
  <c r="N1967" i="17" a="1"/>
  <c r="N1967" i="17" s="1"/>
  <c r="N1968" i="17" a="1"/>
  <c r="N1968" i="17" s="1"/>
  <c r="N1969" i="17" a="1"/>
  <c r="N1969" i="17" s="1"/>
  <c r="N2156" i="17" a="1"/>
  <c r="N2156" i="17" s="1"/>
  <c r="N2157" i="17" a="1"/>
  <c r="N2157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358" i="17" a="1"/>
  <c r="N358" i="17" s="1"/>
  <c r="N359" i="17" a="1"/>
  <c r="N359" i="17" s="1"/>
  <c r="N570" i="17" a="1"/>
  <c r="N570" i="17" s="1"/>
  <c r="N571" i="17" a="1"/>
  <c r="N571" i="17" s="1"/>
  <c r="N572" i="17" a="1"/>
  <c r="N572" i="17" s="1"/>
  <c r="N573" i="17" a="1"/>
  <c r="N573" i="17" s="1"/>
  <c r="N574" i="17" a="1"/>
  <c r="N574" i="17" s="1"/>
  <c r="N575" i="17" a="1"/>
  <c r="N575" i="17"/>
  <c r="N758" i="17" a="1"/>
  <c r="N758" i="17" s="1"/>
  <c r="N759" i="17" a="1"/>
  <c r="N759" i="17" s="1"/>
  <c r="N1138" i="17" a="1"/>
  <c r="N1138" i="17" s="1"/>
  <c r="N1139" i="17" a="1"/>
  <c r="N1139" i="17" s="1"/>
  <c r="N1140" i="17" a="1"/>
  <c r="N1140" i="17" s="1"/>
  <c r="N1141" i="17" a="1"/>
  <c r="N1141" i="17" s="1"/>
  <c r="N1142" i="17" a="1"/>
  <c r="N1142" i="17" s="1"/>
  <c r="N1143" i="17" a="1"/>
  <c r="N1143" i="17" s="1"/>
  <c r="N1144" i="17" a="1"/>
  <c r="N1144" i="17" s="1"/>
  <c r="N1145" i="17" a="1"/>
  <c r="N1145" i="17" s="1"/>
  <c r="N1146" i="17" a="1"/>
  <c r="N1146" i="17" s="1"/>
  <c r="N1147" i="17" a="1"/>
  <c r="N1147" i="17" s="1"/>
  <c r="N1148" i="17" a="1"/>
  <c r="N1148" i="17" s="1"/>
  <c r="N1149" i="17" a="1"/>
  <c r="N1149" i="17" s="1"/>
  <c r="N1570" i="17" a="1"/>
  <c r="N1570" i="17" s="1"/>
  <c r="N1571" i="17" a="1"/>
  <c r="N1571" i="17" s="1"/>
  <c r="N1572" i="17" a="1"/>
  <c r="N1572" i="17" s="1"/>
  <c r="N1573" i="17" a="1"/>
  <c r="N1573" i="17" s="1"/>
  <c r="N1574" i="17" a="1"/>
  <c r="N1574" i="17" s="1"/>
  <c r="N1575" i="17" a="1"/>
  <c r="N1575" i="17" s="1"/>
  <c r="N1758" i="17" a="1"/>
  <c r="N1758" i="17" s="1"/>
  <c r="N1759" i="17" a="1"/>
  <c r="N1759" i="17" s="1"/>
  <c r="N1970" i="17" a="1"/>
  <c r="N1970" i="17" s="1"/>
  <c r="N1971" i="17" a="1"/>
  <c r="N1971" i="17" s="1"/>
  <c r="N1972" i="17" a="1"/>
  <c r="N1972" i="17" s="1"/>
  <c r="N1973" i="17" a="1"/>
  <c r="N1973" i="17" s="1"/>
  <c r="N1974" i="17" a="1"/>
  <c r="N1974" i="17" s="1"/>
  <c r="N1975" i="17" a="1"/>
  <c r="N1975" i="17" s="1"/>
  <c r="N2158" i="17" a="1"/>
  <c r="N2158" i="17" s="1"/>
  <c r="N2159" i="17" a="1"/>
  <c r="N2159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360" i="17" a="1"/>
  <c r="N360" i="17" s="1"/>
  <c r="N361" i="17" a="1"/>
  <c r="N361" i="17" s="1"/>
  <c r="N576" i="17" a="1"/>
  <c r="N576" i="17" s="1"/>
  <c r="N577" i="17" a="1"/>
  <c r="N577" i="17" s="1"/>
  <c r="N578" i="17" a="1"/>
  <c r="N578" i="17" s="1"/>
  <c r="N579" i="17" a="1"/>
  <c r="N579" i="17" s="1"/>
  <c r="N580" i="17" a="1"/>
  <c r="N580" i="17" s="1"/>
  <c r="N581" i="17" a="1"/>
  <c r="N581" i="17" s="1"/>
  <c r="N760" i="17" a="1"/>
  <c r="N760" i="17" s="1"/>
  <c r="N761" i="17" a="1"/>
  <c r="N761" i="17" s="1"/>
  <c r="N1150" i="17" a="1"/>
  <c r="N1150" i="17" s="1"/>
  <c r="N1151" i="17" a="1"/>
  <c r="N1151" i="17" s="1"/>
  <c r="N1152" i="17" a="1"/>
  <c r="N1152" i="17" s="1"/>
  <c r="N1153" i="17" a="1"/>
  <c r="N1153" i="17" s="1"/>
  <c r="N1154" i="17" a="1"/>
  <c r="N1154" i="17" s="1"/>
  <c r="N1155" i="17" a="1"/>
  <c r="N1155" i="17" s="1"/>
  <c r="N1156" i="17" a="1"/>
  <c r="N1156" i="17" s="1"/>
  <c r="N1157" i="17" a="1"/>
  <c r="N1157" i="17" s="1"/>
  <c r="N1158" i="17" a="1"/>
  <c r="N1158" i="17" s="1"/>
  <c r="N1159" i="17" a="1"/>
  <c r="N1159" i="17" s="1"/>
  <c r="N1160" i="17" a="1"/>
  <c r="N1160" i="17" s="1"/>
  <c r="N1161" i="17" a="1"/>
  <c r="N1161" i="17" s="1"/>
  <c r="N1576" i="17" a="1"/>
  <c r="N1576" i="17" s="1"/>
  <c r="N1577" i="17" a="1"/>
  <c r="N1577" i="17" s="1"/>
  <c r="N1578" i="17" a="1"/>
  <c r="N1578" i="17" s="1"/>
  <c r="N1579" i="17" a="1"/>
  <c r="N1579" i="17" s="1"/>
  <c r="N1580" i="17" a="1"/>
  <c r="N1580" i="17" s="1"/>
  <c r="N1581" i="17" a="1"/>
  <c r="N1581" i="17"/>
  <c r="N1760" i="17" a="1"/>
  <c r="N1760" i="17" s="1"/>
  <c r="N1761" i="17" a="1"/>
  <c r="N1761" i="17" s="1"/>
  <c r="N1976" i="17" a="1"/>
  <c r="N1976" i="17" s="1"/>
  <c r="N1977" i="17" a="1"/>
  <c r="N1977" i="17" s="1"/>
  <c r="N1978" i="17" a="1"/>
  <c r="N1978" i="17" s="1"/>
  <c r="N1979" i="17" a="1"/>
  <c r="N1979" i="17" s="1"/>
  <c r="N1980" i="17" a="1"/>
  <c r="N1980" i="17" s="1"/>
  <c r="N1981" i="17" a="1"/>
  <c r="N1981" i="17" s="1"/>
  <c r="N2160" i="17" a="1"/>
  <c r="N2160" i="17" s="1"/>
  <c r="N2161" i="17" a="1"/>
  <c r="N2161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 s="1"/>
  <c r="N187" i="17" a="1"/>
  <c r="N187" i="17" s="1"/>
  <c r="N362" i="17" a="1"/>
  <c r="N362" i="17" s="1"/>
  <c r="N363" i="17" a="1"/>
  <c r="N363" i="17" s="1"/>
  <c r="N582" i="17" a="1"/>
  <c r="N582" i="17" s="1"/>
  <c r="N583" i="17" a="1"/>
  <c r="N583" i="17" s="1"/>
  <c r="N584" i="17" a="1"/>
  <c r="N584" i="17" s="1"/>
  <c r="N585" i="17" a="1"/>
  <c r="N585" i="17" s="1"/>
  <c r="N586" i="17" a="1"/>
  <c r="N586" i="17" s="1"/>
  <c r="N587" i="17" a="1"/>
  <c r="N587" i="17" s="1"/>
  <c r="N762" i="17" a="1"/>
  <c r="N762" i="17" s="1"/>
  <c r="N763" i="17" a="1"/>
  <c r="N763" i="17" s="1"/>
  <c r="N1162" i="17" a="1"/>
  <c r="N1162" i="17" s="1"/>
  <c r="N1163" i="17" a="1"/>
  <c r="N1163" i="17" s="1"/>
  <c r="N1164" i="17" a="1"/>
  <c r="N1164" i="17" s="1"/>
  <c r="N1165" i="17" a="1"/>
  <c r="N1165" i="17" s="1"/>
  <c r="N1166" i="17" a="1"/>
  <c r="N1166" i="17" s="1"/>
  <c r="N1167" i="17" a="1"/>
  <c r="N1167" i="17"/>
  <c r="N1168" i="17" a="1"/>
  <c r="N1168" i="17" s="1"/>
  <c r="N1169" i="17" a="1"/>
  <c r="N1169" i="17" s="1"/>
  <c r="N1170" i="17" a="1"/>
  <c r="N1170" i="17" s="1"/>
  <c r="N1171" i="17" a="1"/>
  <c r="N1171" i="17" s="1"/>
  <c r="N1172" i="17" a="1"/>
  <c r="N1172" i="17" s="1"/>
  <c r="N1173" i="17" a="1"/>
  <c r="N1173" i="17" s="1"/>
  <c r="N1582" i="17" a="1"/>
  <c r="N1582" i="17" s="1"/>
  <c r="N1583" i="17" a="1"/>
  <c r="N1583" i="17" s="1"/>
  <c r="N1584" i="17" a="1"/>
  <c r="N1584" i="17" s="1"/>
  <c r="N1585" i="17" a="1"/>
  <c r="N1585" i="17" s="1"/>
  <c r="N1586" i="17" a="1"/>
  <c r="N1586" i="17" s="1"/>
  <c r="N1587" i="17" a="1"/>
  <c r="N1587" i="17" s="1"/>
  <c r="N1762" i="17" a="1"/>
  <c r="N1762" i="17" s="1"/>
  <c r="N1763" i="17" a="1"/>
  <c r="N1763" i="17" s="1"/>
  <c r="N1982" i="17" a="1"/>
  <c r="N1982" i="17" s="1"/>
  <c r="N1983" i="17" a="1"/>
  <c r="N1983" i="17" s="1"/>
  <c r="N1984" i="17" a="1"/>
  <c r="N1984" i="17" s="1"/>
  <c r="N1985" i="17" a="1"/>
  <c r="N1985" i="17" s="1"/>
  <c r="N1986" i="17" a="1"/>
  <c r="N1986" i="17" s="1"/>
  <c r="N1987" i="17" a="1"/>
  <c r="N1987" i="17" s="1"/>
  <c r="N2162" i="17" a="1"/>
  <c r="N2162" i="17" s="1"/>
  <c r="N2163" i="17" a="1"/>
  <c r="N2163" i="17" s="1"/>
  <c r="N188" i="17" a="1"/>
  <c r="N188" i="17" s="1"/>
  <c r="N189" i="17" a="1"/>
  <c r="N189" i="17" s="1"/>
  <c r="N190" i="17" a="1"/>
  <c r="N190" i="17" s="1"/>
  <c r="N191" i="17" a="1"/>
  <c r="N191" i="17" s="1"/>
  <c r="N192" i="17" a="1"/>
  <c r="N192" i="17" s="1"/>
  <c r="N193" i="17" a="1"/>
  <c r="N193" i="17" s="1"/>
  <c r="N364" i="17" a="1"/>
  <c r="N364" i="17" s="1"/>
  <c r="N365" i="17" a="1"/>
  <c r="N365" i="17" s="1"/>
  <c r="N588" i="17" a="1"/>
  <c r="N588" i="17" s="1"/>
  <c r="N589" i="17" a="1"/>
  <c r="N589" i="17" s="1"/>
  <c r="N590" i="17" a="1"/>
  <c r="N590" i="17" s="1"/>
  <c r="N591" i="17" a="1"/>
  <c r="N591" i="17"/>
  <c r="N592" i="17" a="1"/>
  <c r="N592" i="17" s="1"/>
  <c r="N593" i="17" a="1"/>
  <c r="N593" i="17" s="1"/>
  <c r="N764" i="17" a="1"/>
  <c r="N764" i="17" s="1"/>
  <c r="N765" i="17" a="1"/>
  <c r="N765" i="17" s="1"/>
  <c r="N1174" i="17" a="1"/>
  <c r="N1174" i="17" s="1"/>
  <c r="N1175" i="17" a="1"/>
  <c r="N1175" i="17" s="1"/>
  <c r="N1176" i="17" a="1"/>
  <c r="N1176" i="17" s="1"/>
  <c r="N1177" i="17" a="1"/>
  <c r="N1177" i="17" s="1"/>
  <c r="N1178" i="17" a="1"/>
  <c r="N1178" i="17" s="1"/>
  <c r="N1179" i="17" a="1"/>
  <c r="N1179" i="17" s="1"/>
  <c r="N1180" i="17" a="1"/>
  <c r="N1180" i="17" s="1"/>
  <c r="N1181" i="17" a="1"/>
  <c r="N1181" i="17" s="1"/>
  <c r="N1182" i="17" a="1"/>
  <c r="N1182" i="17" s="1"/>
  <c r="N1183" i="17" a="1"/>
  <c r="N1183" i="17" s="1"/>
  <c r="N1184" i="17" a="1"/>
  <c r="N1184" i="17" s="1"/>
  <c r="N1185" i="17" a="1"/>
  <c r="N1185" i="17" s="1"/>
  <c r="N1588" i="17" a="1"/>
  <c r="N1588" i="17" s="1"/>
  <c r="N1589" i="17" a="1"/>
  <c r="N1589" i="17" s="1"/>
  <c r="N1590" i="17" a="1"/>
  <c r="N1590" i="17" s="1"/>
  <c r="N1591" i="17" a="1"/>
  <c r="N1591" i="17" s="1"/>
  <c r="N1592" i="17" a="1"/>
  <c r="N1592" i="17"/>
  <c r="N1593" i="17" a="1"/>
  <c r="N1593" i="17"/>
  <c r="N1764" i="17" a="1"/>
  <c r="N1764" i="17" s="1"/>
  <c r="N1765" i="17" a="1"/>
  <c r="N1765" i="17" s="1"/>
  <c r="N1988" i="17" a="1"/>
  <c r="N1988" i="17" s="1"/>
  <c r="N1989" i="17" a="1"/>
  <c r="N1989" i="17" s="1"/>
  <c r="N1990" i="17" a="1"/>
  <c r="N1990" i="17" s="1"/>
  <c r="N1991" i="17" a="1"/>
  <c r="N1991" i="17" s="1"/>
  <c r="N1992" i="17" a="1"/>
  <c r="N1992" i="17" s="1"/>
  <c r="N1993" i="17" a="1"/>
  <c r="N1993" i="17" s="1"/>
  <c r="N2164" i="17" a="1"/>
  <c r="N2164" i="17" s="1"/>
  <c r="N2165" i="17" a="1"/>
  <c r="N2165" i="17" s="1"/>
  <c r="N194" i="17" a="1"/>
  <c r="N194" i="17" s="1"/>
  <c r="N195" i="17" a="1"/>
  <c r="N195" i="17" s="1"/>
  <c r="N196" i="17" a="1"/>
  <c r="N196" i="17" s="1"/>
  <c r="N197" i="17" a="1"/>
  <c r="N197" i="17" s="1"/>
  <c r="N198" i="17" a="1"/>
  <c r="N198" i="17" s="1"/>
  <c r="N199" i="17" a="1"/>
  <c r="N199" i="17" s="1"/>
  <c r="N366" i="17" a="1"/>
  <c r="N366" i="17" s="1"/>
  <c r="N367" i="17" a="1"/>
  <c r="N367" i="17" s="1"/>
  <c r="N594" i="17" a="1"/>
  <c r="N594" i="17" s="1"/>
  <c r="N595" i="17" a="1"/>
  <c r="N595" i="17" s="1"/>
  <c r="N596" i="17" a="1"/>
  <c r="N596" i="17" s="1"/>
  <c r="N597" i="17" a="1"/>
  <c r="N597" i="17" s="1"/>
  <c r="N598" i="17" a="1"/>
  <c r="N598" i="17" s="1"/>
  <c r="N599" i="17" a="1"/>
  <c r="N599" i="17" s="1"/>
  <c r="N766" i="17" a="1"/>
  <c r="N766" i="17" s="1"/>
  <c r="N767" i="17" a="1"/>
  <c r="N767" i="17" s="1"/>
  <c r="N1186" i="17" a="1"/>
  <c r="N1186" i="17" s="1"/>
  <c r="N1187" i="17" a="1"/>
  <c r="N1187" i="17" s="1"/>
  <c r="N1188" i="17" a="1"/>
  <c r="N1188" i="17" s="1"/>
  <c r="N1189" i="17" a="1"/>
  <c r="N1189" i="17" s="1"/>
  <c r="N1190" i="17" a="1"/>
  <c r="N1190" i="17" s="1"/>
  <c r="N1191" i="17" a="1"/>
  <c r="N1191" i="17" s="1"/>
  <c r="N1192" i="17" a="1"/>
  <c r="N1192" i="17" s="1"/>
  <c r="N1193" i="17" a="1"/>
  <c r="N1193" i="17" s="1"/>
  <c r="N1194" i="17" a="1"/>
  <c r="N1194" i="17" s="1"/>
  <c r="N1195" i="17" a="1"/>
  <c r="N1195" i="17" s="1"/>
  <c r="N1196" i="17" a="1"/>
  <c r="N1196" i="17" s="1"/>
  <c r="N1197" i="17" a="1"/>
  <c r="N1197" i="17" s="1"/>
  <c r="N1594" i="17" a="1"/>
  <c r="N1594" i="17" s="1"/>
  <c r="N1595" i="17" a="1"/>
  <c r="N1595" i="17" s="1"/>
  <c r="N1596" i="17" a="1"/>
  <c r="N1596" i="17" s="1"/>
  <c r="N1597" i="17" a="1"/>
  <c r="N1597" i="17" s="1"/>
  <c r="N1598" i="17" a="1"/>
  <c r="N1598" i="17" s="1"/>
  <c r="N1599" i="17" a="1"/>
  <c r="N1599" i="17" s="1"/>
  <c r="N1766" i="17" a="1"/>
  <c r="N1766" i="17" s="1"/>
  <c r="N1767" i="17" a="1"/>
  <c r="N1767" i="17" s="1"/>
  <c r="N1994" i="17" a="1"/>
  <c r="N1994" i="17" s="1"/>
  <c r="N1995" i="17" a="1"/>
  <c r="N1995" i="17" s="1"/>
  <c r="N1996" i="17" a="1"/>
  <c r="N1996" i="17" s="1"/>
  <c r="N1997" i="17" a="1"/>
  <c r="N1997" i="17" s="1"/>
  <c r="N1998" i="17" a="1"/>
  <c r="N1998" i="17" s="1"/>
  <c r="N1999" i="17" a="1"/>
  <c r="N1999" i="17" s="1"/>
  <c r="N2166" i="17" a="1"/>
  <c r="N2166" i="17" s="1"/>
  <c r="N2167" i="17" a="1"/>
  <c r="N2167" i="17"/>
  <c r="N200" i="17" a="1"/>
  <c r="N200" i="17"/>
  <c r="N201" i="17" a="1"/>
  <c r="N201" i="17" s="1"/>
  <c r="N202" i="17" a="1"/>
  <c r="N202" i="17" s="1"/>
  <c r="N203" i="17" a="1"/>
  <c r="N203" i="17" s="1"/>
  <c r="N204" i="17" a="1"/>
  <c r="N204" i="17" s="1"/>
  <c r="N205" i="17" a="1"/>
  <c r="N205" i="17" s="1"/>
  <c r="N368" i="17" a="1"/>
  <c r="N368" i="17" s="1"/>
  <c r="N369" i="17" a="1"/>
  <c r="N369" i="17" s="1"/>
  <c r="N600" i="17" a="1"/>
  <c r="N600" i="17" s="1"/>
  <c r="N601" i="17" a="1"/>
  <c r="N601" i="17" s="1"/>
  <c r="N602" i="17" a="1"/>
  <c r="N602" i="17" s="1"/>
  <c r="N603" i="17" a="1"/>
  <c r="N603" i="17" s="1"/>
  <c r="N604" i="17" a="1"/>
  <c r="N604" i="17" s="1"/>
  <c r="N605" i="17" a="1"/>
  <c r="N605" i="17" s="1"/>
  <c r="N768" i="17" a="1"/>
  <c r="N768" i="17" s="1"/>
  <c r="N769" i="17" a="1"/>
  <c r="N769" i="17" s="1"/>
  <c r="N1198" i="17" a="1"/>
  <c r="N1198" i="17" s="1"/>
  <c r="N1199" i="17" a="1"/>
  <c r="N1199" i="17" s="1"/>
  <c r="N1200" i="17" a="1"/>
  <c r="N1200" i="17" s="1"/>
  <c r="N1201" i="17" a="1"/>
  <c r="N1201" i="17" s="1"/>
  <c r="N1202" i="17" a="1"/>
  <c r="N1202" i="17" s="1"/>
  <c r="N1203" i="17" a="1"/>
  <c r="N1203" i="17" s="1"/>
  <c r="N1204" i="17" a="1"/>
  <c r="N1204" i="17" s="1"/>
  <c r="N1205" i="17" a="1"/>
  <c r="N1205" i="17" s="1"/>
  <c r="N1206" i="17" a="1"/>
  <c r="N1206" i="17" s="1"/>
  <c r="N1207" i="17" a="1"/>
  <c r="N1207" i="17" s="1"/>
  <c r="N1208" i="17" a="1"/>
  <c r="N1208" i="17" s="1"/>
  <c r="N1209" i="17" a="1"/>
  <c r="N1209" i="17" s="1"/>
  <c r="N1600" i="17" a="1"/>
  <c r="N1600" i="17" s="1"/>
  <c r="N1601" i="17" a="1"/>
  <c r="N1601" i="17" s="1"/>
  <c r="N1602" i="17" a="1"/>
  <c r="N1602" i="17" s="1"/>
  <c r="N1603" i="17" a="1"/>
  <c r="N1603" i="17" s="1"/>
  <c r="N1604" i="17" a="1"/>
  <c r="N1604" i="17" s="1"/>
  <c r="N1605" i="17" a="1"/>
  <c r="N1605" i="17" s="1"/>
  <c r="N1768" i="17" a="1"/>
  <c r="N1768" i="17" s="1"/>
  <c r="N1769" i="17" a="1"/>
  <c r="N1769" i="17" s="1"/>
  <c r="N2000" i="17" a="1"/>
  <c r="N2000" i="17" s="1"/>
  <c r="N2001" i="17" a="1"/>
  <c r="N2001" i="17" s="1"/>
  <c r="N2002" i="17" a="1"/>
  <c r="N2002" i="17" s="1"/>
  <c r="N2003" i="17" a="1"/>
  <c r="N2003" i="17" s="1"/>
  <c r="N2004" i="17" a="1"/>
  <c r="N2004" i="17" s="1"/>
  <c r="N2005" i="17" a="1"/>
  <c r="N2005" i="17" s="1"/>
  <c r="N2168" i="17" a="1"/>
  <c r="N2168" i="17" s="1"/>
  <c r="N2169" i="17" a="1"/>
  <c r="N2169" i="17" s="1"/>
  <c r="N206" i="17" a="1"/>
  <c r="N206" i="17" s="1"/>
  <c r="N207" i="17" a="1"/>
  <c r="N207" i="17" s="1"/>
  <c r="N208" i="17" a="1"/>
  <c r="N208" i="17" s="1"/>
  <c r="N209" i="17" a="1"/>
  <c r="N209" i="17" s="1"/>
  <c r="N210" i="17" a="1"/>
  <c r="N210" i="17" s="1"/>
  <c r="N211" i="17" a="1"/>
  <c r="N211" i="17" s="1"/>
  <c r="N370" i="17" a="1"/>
  <c r="N370" i="17" s="1"/>
  <c r="N371" i="17" a="1"/>
  <c r="N371" i="17" s="1"/>
  <c r="N606" i="17" a="1"/>
  <c r="N606" i="17" s="1"/>
  <c r="N607" i="17" a="1"/>
  <c r="N607" i="17" s="1"/>
  <c r="N608" i="17" a="1"/>
  <c r="N608" i="17" s="1"/>
  <c r="N609" i="17" a="1"/>
  <c r="N609" i="17" s="1"/>
  <c r="N610" i="17" a="1"/>
  <c r="N610" i="17" s="1"/>
  <c r="N611" i="17" a="1"/>
  <c r="N611" i="17"/>
  <c r="N770" i="17" a="1"/>
  <c r="N770" i="17" s="1"/>
  <c r="N771" i="17" a="1"/>
  <c r="N771" i="17" s="1"/>
  <c r="N1210" i="17" a="1"/>
  <c r="N1210" i="17" s="1"/>
  <c r="N1211" i="17" a="1"/>
  <c r="N1211" i="17" s="1"/>
  <c r="N1212" i="17" a="1"/>
  <c r="N1212" i="17" s="1"/>
  <c r="N1213" i="17" a="1"/>
  <c r="N1213" i="17" s="1"/>
  <c r="N1214" i="17" a="1"/>
  <c r="N1214" i="17" s="1"/>
  <c r="N1215" i="17" a="1"/>
  <c r="N1215" i="17" s="1"/>
  <c r="N1216" i="17" a="1"/>
  <c r="N1216" i="17" s="1"/>
  <c r="N1217" i="17" a="1"/>
  <c r="N1217" i="17"/>
  <c r="N1218" i="17" a="1"/>
  <c r="N1218" i="17"/>
  <c r="N1219" i="17" a="1"/>
  <c r="N1219" i="17" s="1"/>
  <c r="N1220" i="17" a="1"/>
  <c r="N1220" i="17" s="1"/>
  <c r="N1221" i="17" a="1"/>
  <c r="N1221" i="17" s="1"/>
  <c r="N1606" i="17" a="1"/>
  <c r="N1606" i="17" s="1"/>
  <c r="N1607" i="17" a="1"/>
  <c r="N1607" i="17" s="1"/>
  <c r="N1608" i="17" a="1"/>
  <c r="N1608" i="17" s="1"/>
  <c r="N1609" i="17" a="1"/>
  <c r="N1609" i="17" s="1"/>
  <c r="N1610" i="17" a="1"/>
  <c r="N1610" i="17" s="1"/>
  <c r="N1611" i="17" a="1"/>
  <c r="N1611" i="17" s="1"/>
  <c r="N1770" i="17" a="1"/>
  <c r="N1770" i="17" s="1"/>
  <c r="N1771" i="17" a="1"/>
  <c r="N1771" i="17" s="1"/>
  <c r="N2006" i="17" a="1"/>
  <c r="N2006" i="17" s="1"/>
  <c r="N2007" i="17" a="1"/>
  <c r="N2007" i="17" s="1"/>
  <c r="N2008" i="17" a="1"/>
  <c r="N2008" i="17" s="1"/>
  <c r="N2009" i="17" a="1"/>
  <c r="N2009" i="17" s="1"/>
  <c r="N2010" i="17" a="1"/>
  <c r="N2010" i="17" s="1"/>
  <c r="N2011" i="17" a="1"/>
  <c r="N2011" i="17" s="1"/>
  <c r="N2170" i="17" a="1"/>
  <c r="N2170" i="17" s="1"/>
  <c r="N2171" i="17" a="1"/>
  <c r="N2171" i="17" s="1"/>
  <c r="N212" i="17" a="1"/>
  <c r="N212" i="17" s="1"/>
  <c r="N213" i="17" a="1"/>
  <c r="N213" i="17" s="1"/>
  <c r="N214" i="17" a="1"/>
  <c r="N214" i="17" s="1"/>
  <c r="N215" i="17" a="1"/>
  <c r="N215" i="17" s="1"/>
  <c r="N216" i="17" a="1"/>
  <c r="N216" i="17" s="1"/>
  <c r="N217" i="17" a="1"/>
  <c r="N217" i="17" s="1"/>
  <c r="N372" i="17" a="1"/>
  <c r="N372" i="17" s="1"/>
  <c r="N373" i="17" a="1"/>
  <c r="N373" i="17" s="1"/>
  <c r="N612" i="17" a="1"/>
  <c r="N612" i="17" s="1"/>
  <c r="N613" i="17" a="1"/>
  <c r="N613" i="17" s="1"/>
  <c r="N614" i="17" a="1"/>
  <c r="N614" i="17" s="1"/>
  <c r="N615" i="17" a="1"/>
  <c r="N615" i="17" s="1"/>
  <c r="N616" i="17" a="1"/>
  <c r="N616" i="17"/>
  <c r="N617" i="17" a="1"/>
  <c r="N617" i="17"/>
  <c r="N772" i="17" a="1"/>
  <c r="N772" i="17" s="1"/>
  <c r="N773" i="17" a="1"/>
  <c r="N773" i="17" s="1"/>
  <c r="N1222" i="17" a="1"/>
  <c r="N1222" i="17" s="1"/>
  <c r="N1223" i="17" a="1"/>
  <c r="N1223" i="17" s="1"/>
  <c r="N1224" i="17" a="1"/>
  <c r="N1224" i="17" s="1"/>
  <c r="N1225" i="17" a="1"/>
  <c r="N1225" i="17" s="1"/>
  <c r="N1226" i="17" a="1"/>
  <c r="N1226" i="17" s="1"/>
  <c r="N1227" i="17" a="1"/>
  <c r="N1227" i="17"/>
  <c r="N1228" i="17" a="1"/>
  <c r="N1228" i="17" s="1"/>
  <c r="N1229" i="17" a="1"/>
  <c r="N1229" i="17" s="1"/>
  <c r="N1230" i="17" a="1"/>
  <c r="N1230" i="17"/>
  <c r="N1231" i="17" a="1"/>
  <c r="N1231" i="17" s="1"/>
  <c r="N1232" i="17" a="1"/>
  <c r="N1232" i="17" s="1"/>
  <c r="N1233" i="17" a="1"/>
  <c r="N1233" i="17" s="1"/>
  <c r="N1612" i="17" a="1"/>
  <c r="N1612" i="17" s="1"/>
  <c r="N1613" i="17" a="1"/>
  <c r="N1613" i="17" s="1"/>
  <c r="N1614" i="17" a="1"/>
  <c r="N1614" i="17" s="1"/>
  <c r="N1615" i="17" a="1"/>
  <c r="N1615" i="17" s="1"/>
  <c r="N1616" i="17" a="1"/>
  <c r="N1616" i="17"/>
  <c r="N1617" i="17" a="1"/>
  <c r="N1617" i="17" s="1"/>
  <c r="N1772" i="17" a="1"/>
  <c r="N1772" i="17" s="1"/>
  <c r="N1773" i="17" a="1"/>
  <c r="N1773" i="17" s="1"/>
  <c r="N2012" i="17" a="1"/>
  <c r="N2012" i="17"/>
  <c r="N2013" i="17" a="1"/>
  <c r="N2013" i="17" s="1"/>
  <c r="N2014" i="17" a="1"/>
  <c r="N2014" i="17" s="1"/>
  <c r="N2015" i="17" a="1"/>
  <c r="N2015" i="17" s="1"/>
  <c r="N2016" i="17" a="1"/>
  <c r="N2016" i="17" s="1"/>
  <c r="N2017" i="17" a="1"/>
  <c r="N2017" i="17" s="1"/>
  <c r="N2172" i="17" a="1"/>
  <c r="N2172" i="17" s="1"/>
  <c r="N2173" i="17" a="1"/>
  <c r="N2173" i="17" s="1"/>
  <c r="N218" i="17" a="1"/>
  <c r="N218" i="17" s="1"/>
  <c r="N219" i="17" a="1"/>
  <c r="N219" i="17"/>
  <c r="N220" i="17" a="1"/>
  <c r="N220" i="17" s="1"/>
  <c r="N221" i="17" a="1"/>
  <c r="N221" i="17" s="1"/>
  <c r="N222" i="17" a="1"/>
  <c r="N222" i="17" s="1"/>
  <c r="N223" i="17" a="1"/>
  <c r="N223" i="17" s="1"/>
  <c r="N374" i="17" a="1"/>
  <c r="N374" i="17" s="1"/>
  <c r="N375" i="17" a="1"/>
  <c r="N375" i="17" s="1"/>
  <c r="N618" i="17" a="1"/>
  <c r="N618" i="17" s="1"/>
  <c r="N619" i="17" a="1"/>
  <c r="N619" i="17" s="1"/>
  <c r="N620" i="17" a="1"/>
  <c r="N620" i="17" s="1"/>
  <c r="N621" i="17" a="1"/>
  <c r="N621" i="17" s="1"/>
  <c r="N622" i="17" a="1"/>
  <c r="N622" i="17" s="1"/>
  <c r="N623" i="17" a="1"/>
  <c r="N623" i="17" s="1"/>
  <c r="N774" i="17" a="1"/>
  <c r="N774" i="17" s="1"/>
  <c r="N775" i="17" a="1"/>
  <c r="N775" i="17" s="1"/>
  <c r="N1234" i="17" a="1"/>
  <c r="N1234" i="17" s="1"/>
  <c r="N1235" i="17" a="1"/>
  <c r="N1235" i="17" s="1"/>
  <c r="N1236" i="17" a="1"/>
  <c r="N1236" i="17" s="1"/>
  <c r="N1237" i="17" a="1"/>
  <c r="N1237" i="17" s="1"/>
  <c r="N1238" i="17" a="1"/>
  <c r="N1238" i="17" s="1"/>
  <c r="N1239" i="17" a="1"/>
  <c r="N1239" i="17" s="1"/>
  <c r="N1240" i="17" a="1"/>
  <c r="N1240" i="17" s="1"/>
  <c r="N1241" i="17" a="1"/>
  <c r="N1241" i="17" s="1"/>
  <c r="N1242" i="17" a="1"/>
  <c r="N1242" i="17" s="1"/>
  <c r="N1243" i="17" a="1"/>
  <c r="N1243" i="17" s="1"/>
  <c r="N1244" i="17" a="1"/>
  <c r="N1244" i="17" s="1"/>
  <c r="N1245" i="17" a="1"/>
  <c r="N1245" i="17" s="1"/>
  <c r="N1618" i="17" a="1"/>
  <c r="N1618" i="17" s="1"/>
  <c r="N1619" i="17" a="1"/>
  <c r="N1619" i="17" s="1"/>
  <c r="N1620" i="17" a="1"/>
  <c r="N1620" i="17" s="1"/>
  <c r="N1621" i="17" a="1"/>
  <c r="N1621" i="17" s="1"/>
  <c r="N1622" i="17" a="1"/>
  <c r="N1622" i="17" s="1"/>
  <c r="N1623" i="17" a="1"/>
  <c r="N1623" i="17" s="1"/>
  <c r="N1774" i="17" a="1"/>
  <c r="N1774" i="17" s="1"/>
  <c r="N1775" i="17" a="1"/>
  <c r="N1775" i="17" s="1"/>
  <c r="N2018" i="17" a="1"/>
  <c r="N2018" i="17" s="1"/>
  <c r="N2019" i="17" a="1"/>
  <c r="N2019" i="17" s="1"/>
  <c r="N2020" i="17" a="1"/>
  <c r="N2020" i="17" s="1"/>
  <c r="N2021" i="17" a="1"/>
  <c r="N2021" i="17" s="1"/>
  <c r="N2022" i="17" a="1"/>
  <c r="N2022" i="17" s="1"/>
  <c r="N2023" i="17" a="1"/>
  <c r="N2023" i="17" s="1"/>
  <c r="N2174" i="17" a="1"/>
  <c r="N2174" i="17" s="1"/>
  <c r="N2175" i="17" a="1"/>
  <c r="N2175" i="17" s="1"/>
  <c r="N224" i="17" a="1"/>
  <c r="N224" i="17" s="1"/>
  <c r="N225" i="17" a="1"/>
  <c r="N225" i="17" s="1"/>
  <c r="N226" i="17" a="1"/>
  <c r="N226" i="17" s="1"/>
  <c r="N227" i="17" a="1"/>
  <c r="N227" i="17" s="1"/>
  <c r="N228" i="17" a="1"/>
  <c r="N228" i="17" s="1"/>
  <c r="N229" i="17" a="1"/>
  <c r="N229" i="17" s="1"/>
  <c r="N376" i="17" a="1"/>
  <c r="N376" i="17" s="1"/>
  <c r="N377" i="17" a="1"/>
  <c r="N377" i="17" s="1"/>
  <c r="N624" i="17" a="1"/>
  <c r="N624" i="17" s="1"/>
  <c r="N625" i="17" a="1"/>
  <c r="N625" i="17" s="1"/>
  <c r="N626" i="17" a="1"/>
  <c r="N626" i="17" s="1"/>
  <c r="N627" i="17" a="1"/>
  <c r="N627" i="17" s="1"/>
  <c r="N628" i="17" a="1"/>
  <c r="N628" i="17" s="1"/>
  <c r="N629" i="17" a="1"/>
  <c r="N629" i="17" s="1"/>
  <c r="N776" i="17" a="1"/>
  <c r="N776" i="17" s="1"/>
  <c r="N777" i="17" a="1"/>
  <c r="N777" i="17" s="1"/>
  <c r="N1246" i="17" a="1"/>
  <c r="N1246" i="17" s="1"/>
  <c r="N1247" i="17" a="1"/>
  <c r="N1247" i="17" s="1"/>
  <c r="N1248" i="17" a="1"/>
  <c r="N1248" i="17" s="1"/>
  <c r="N1249" i="17" a="1"/>
  <c r="N1249" i="17" s="1"/>
  <c r="N1250" i="17" a="1"/>
  <c r="N1250" i="17" s="1"/>
  <c r="N1251" i="17" a="1"/>
  <c r="N1251" i="17" s="1"/>
  <c r="N1252" i="17" a="1"/>
  <c r="N1252" i="17" s="1"/>
  <c r="N1253" i="17" a="1"/>
  <c r="N1253" i="17" s="1"/>
  <c r="N1254" i="17" a="1"/>
  <c r="N1254" i="17" s="1"/>
  <c r="N1255" i="17" a="1"/>
  <c r="N1255" i="17" s="1"/>
  <c r="N1256" i="17" a="1"/>
  <c r="N1256" i="17" s="1"/>
  <c r="N1257" i="17" a="1"/>
  <c r="N1257" i="17" s="1"/>
  <c r="N1624" i="17" a="1"/>
  <c r="N1624" i="17" s="1"/>
  <c r="N1625" i="17" a="1"/>
  <c r="N1625" i="17"/>
  <c r="N1626" i="17" a="1"/>
  <c r="N1626" i="17" s="1"/>
  <c r="N1627" i="17" a="1"/>
  <c r="N1627" i="17" s="1"/>
  <c r="N1628" i="17" a="1"/>
  <c r="N1628" i="17" s="1"/>
  <c r="N1629" i="17" a="1"/>
  <c r="N1629" i="17" s="1"/>
  <c r="N1776" i="17" a="1"/>
  <c r="N1776" i="17" s="1"/>
  <c r="N1777" i="17" a="1"/>
  <c r="N1777" i="17" s="1"/>
  <c r="N2024" i="17" a="1"/>
  <c r="N2024" i="17" s="1"/>
  <c r="N2025" i="17" a="1"/>
  <c r="N2025" i="17" s="1"/>
  <c r="N2026" i="17" a="1"/>
  <c r="N2026" i="17" s="1"/>
  <c r="N2027" i="17" a="1"/>
  <c r="N2027" i="17" s="1"/>
  <c r="N2028" i="17" a="1"/>
  <c r="N2028" i="17" s="1"/>
  <c r="N2029" i="17" a="1"/>
  <c r="N2029" i="17" s="1"/>
  <c r="N2176" i="17" a="1"/>
  <c r="N2176" i="17" s="1"/>
  <c r="N2177" i="17" a="1"/>
  <c r="N2177" i="17" s="1"/>
  <c r="N230" i="17" a="1"/>
  <c r="N230" i="17" s="1"/>
  <c r="N231" i="17" a="1"/>
  <c r="N231" i="17" s="1"/>
  <c r="N232" i="17" a="1"/>
  <c r="N232" i="17" s="1"/>
  <c r="N233" i="17" a="1"/>
  <c r="N233" i="17" s="1"/>
  <c r="N234" i="17" a="1"/>
  <c r="N234" i="17" s="1"/>
  <c r="N235" i="17" a="1"/>
  <c r="N235" i="17" s="1"/>
  <c r="N378" i="17" a="1"/>
  <c r="N378" i="17" s="1"/>
  <c r="N379" i="17" a="1"/>
  <c r="N379" i="17" s="1"/>
  <c r="N630" i="17" a="1"/>
  <c r="N630" i="17"/>
  <c r="N631" i="17" a="1"/>
  <c r="N631" i="17" s="1"/>
  <c r="N632" i="17" a="1"/>
  <c r="N632" i="17" s="1"/>
  <c r="N633" i="17" a="1"/>
  <c r="N633" i="17" s="1"/>
  <c r="N634" i="17" a="1"/>
  <c r="N634" i="17" s="1"/>
  <c r="N635" i="17" a="1"/>
  <c r="N635" i="17" s="1"/>
  <c r="N778" i="17" a="1"/>
  <c r="N778" i="17" s="1"/>
  <c r="N779" i="17" a="1"/>
  <c r="N779" i="17" s="1"/>
  <c r="N1258" i="17" a="1"/>
  <c r="N1258" i="17" s="1"/>
  <c r="N1259" i="17" a="1"/>
  <c r="N1259" i="17" s="1"/>
  <c r="N1260" i="17" a="1"/>
  <c r="N1260" i="17" s="1"/>
  <c r="N1261" i="17" a="1"/>
  <c r="N1261" i="17" s="1"/>
  <c r="N1262" i="17" a="1"/>
  <c r="N1262" i="17" s="1"/>
  <c r="N1263" i="17" a="1"/>
  <c r="N1263" i="17" s="1"/>
  <c r="N1264" i="17" a="1"/>
  <c r="N1264" i="17" s="1"/>
  <c r="N1265" i="17" a="1"/>
  <c r="N1265" i="17" s="1"/>
  <c r="N1266" i="17" a="1"/>
  <c r="N1266" i="17" s="1"/>
  <c r="N1267" i="17" a="1"/>
  <c r="N1267" i="17"/>
  <c r="N1268" i="17" a="1"/>
  <c r="N1268" i="17" s="1"/>
  <c r="N1269" i="17" a="1"/>
  <c r="N1269" i="17" s="1"/>
  <c r="N1630" i="17" a="1"/>
  <c r="N1630" i="17" s="1"/>
  <c r="N1631" i="17" a="1"/>
  <c r="N1631" i="17" s="1"/>
  <c r="N1632" i="17" a="1"/>
  <c r="N1632" i="17" s="1"/>
  <c r="N1633" i="17" a="1"/>
  <c r="N1633" i="17" s="1"/>
  <c r="N1634" i="17" a="1"/>
  <c r="N1634" i="17" s="1"/>
  <c r="N1635" i="17" a="1"/>
  <c r="N1635" i="17" s="1"/>
  <c r="N1778" i="17" a="1"/>
  <c r="N1778" i="17" s="1"/>
  <c r="N1779" i="17" a="1"/>
  <c r="N1779" i="17" s="1"/>
  <c r="N2030" i="17" a="1"/>
  <c r="N2030" i="17" s="1"/>
  <c r="N2031" i="17" a="1"/>
  <c r="N2031" i="17" s="1"/>
  <c r="N2032" i="17" a="1"/>
  <c r="N2032" i="17" s="1"/>
  <c r="N2033" i="17" a="1"/>
  <c r="N2033" i="17" s="1"/>
  <c r="N2034" i="17" a="1"/>
  <c r="N2034" i="17" s="1"/>
  <c r="N2035" i="17" a="1"/>
  <c r="N2035" i="17" s="1"/>
  <c r="N2178" i="17" a="1"/>
  <c r="N2178" i="17" s="1"/>
  <c r="N2179" i="17" a="1"/>
  <c r="N2179" i="17" s="1"/>
  <c r="N236" i="17" a="1"/>
  <c r="N236" i="17" s="1"/>
  <c r="N237" i="17" a="1"/>
  <c r="N237" i="17" s="1"/>
  <c r="N238" i="17" a="1"/>
  <c r="N238" i="17" s="1"/>
  <c r="N239" i="17" a="1"/>
  <c r="N239" i="17" s="1"/>
  <c r="N240" i="17" a="1"/>
  <c r="N240" i="17" s="1"/>
  <c r="N241" i="17" a="1"/>
  <c r="N241" i="17" s="1"/>
  <c r="N380" i="17" a="1"/>
  <c r="N380" i="17" s="1"/>
  <c r="N381" i="17" a="1"/>
  <c r="N381" i="17" s="1"/>
  <c r="N636" i="17" a="1"/>
  <c r="N636" i="17" s="1"/>
  <c r="N637" i="17" a="1"/>
  <c r="N637" i="17" s="1"/>
  <c r="N638" i="17" a="1"/>
  <c r="N638" i="17" s="1"/>
  <c r="N639" i="17" a="1"/>
  <c r="N639" i="17" s="1"/>
  <c r="N640" i="17" a="1"/>
  <c r="N640" i="17" s="1"/>
  <c r="N641" i="17" a="1"/>
  <c r="N641" i="17" s="1"/>
  <c r="N780" i="17" a="1"/>
  <c r="N780" i="17" s="1"/>
  <c r="N781" i="17" a="1"/>
  <c r="N781" i="17" s="1"/>
  <c r="N1270" i="17" a="1"/>
  <c r="N1270" i="17" s="1"/>
  <c r="N1271" i="17" a="1"/>
  <c r="N1271" i="17" s="1"/>
  <c r="N1272" i="17" a="1"/>
  <c r="N1272" i="17" s="1"/>
  <c r="N1273" i="17" a="1"/>
  <c r="N1273" i="17" s="1"/>
  <c r="N1274" i="17" a="1"/>
  <c r="N1274" i="17" s="1"/>
  <c r="N1275" i="17" a="1"/>
  <c r="N1275" i="17" s="1"/>
  <c r="N1276" i="17" a="1"/>
  <c r="N1276" i="17" s="1"/>
  <c r="N1277" i="17" a="1"/>
  <c r="N1277" i="17" s="1"/>
  <c r="N1278" i="17" a="1"/>
  <c r="N1278" i="17" s="1"/>
  <c r="N1279" i="17" a="1"/>
  <c r="N1279" i="17" s="1"/>
  <c r="N1280" i="17" a="1"/>
  <c r="N1280" i="17" s="1"/>
  <c r="N1281" i="17" a="1"/>
  <c r="N1281" i="17" s="1"/>
  <c r="N1636" i="17" a="1"/>
  <c r="N1636" i="17" s="1"/>
  <c r="N1637" i="17" a="1"/>
  <c r="N1637" i="17" s="1"/>
  <c r="N1638" i="17" a="1"/>
  <c r="N1638" i="17" s="1"/>
  <c r="N1639" i="17" a="1"/>
  <c r="N1639" i="17" s="1"/>
  <c r="N1640" i="17" a="1"/>
  <c r="N1640" i="17" s="1"/>
  <c r="N1641" i="17" a="1"/>
  <c r="N1641" i="17" s="1"/>
  <c r="N1780" i="17" a="1"/>
  <c r="N1780" i="17" s="1"/>
  <c r="N1781" i="17" a="1"/>
  <c r="N1781" i="17" s="1"/>
  <c r="N2036" i="17" a="1"/>
  <c r="N2036" i="17" s="1"/>
  <c r="N2037" i="17" a="1"/>
  <c r="N2037" i="17"/>
  <c r="N2038" i="17" a="1"/>
  <c r="N2038" i="17" s="1"/>
  <c r="N2039" i="17" a="1"/>
  <c r="N2039" i="17" s="1"/>
  <c r="N2040" i="17" a="1"/>
  <c r="N2040" i="17" s="1"/>
  <c r="N2041" i="17" a="1"/>
  <c r="N2041" i="17" s="1"/>
  <c r="N2180" i="17" a="1"/>
  <c r="N2180" i="17" s="1"/>
  <c r="N2181" i="17" a="1"/>
  <c r="N2181" i="17" s="1"/>
  <c r="N242" i="17" a="1"/>
  <c r="N242" i="17" s="1"/>
  <c r="N243" i="17" a="1"/>
  <c r="N243" i="17" s="1"/>
  <c r="N244" i="17" a="1"/>
  <c r="N244" i="17" s="1"/>
  <c r="N245" i="17" a="1"/>
  <c r="N245" i="17" s="1"/>
  <c r="N246" i="17" a="1"/>
  <c r="N246" i="17" s="1"/>
  <c r="N247" i="17" a="1"/>
  <c r="N247" i="17" s="1"/>
  <c r="N382" i="17" a="1"/>
  <c r="N382" i="17" s="1"/>
  <c r="N383" i="17" a="1"/>
  <c r="N383" i="17"/>
  <c r="N642" i="17" a="1"/>
  <c r="N642" i="17"/>
  <c r="N643" i="17" a="1"/>
  <c r="N643" i="17" s="1"/>
  <c r="N644" i="17" a="1"/>
  <c r="N644" i="17" s="1"/>
  <c r="N645" i="17" a="1"/>
  <c r="N645" i="17" s="1"/>
  <c r="N646" i="17" a="1"/>
  <c r="N646" i="17" s="1"/>
  <c r="N647" i="17" a="1"/>
  <c r="N647" i="17" s="1"/>
  <c r="N782" i="17" a="1"/>
  <c r="N782" i="17" s="1"/>
  <c r="N783" i="17" a="1"/>
  <c r="N783" i="17"/>
  <c r="N1282" i="17" a="1"/>
  <c r="N1282" i="17" s="1"/>
  <c r="N1283" i="17" a="1"/>
  <c r="N1283" i="17" s="1"/>
  <c r="N1284" i="17" a="1"/>
  <c r="N1284" i="17" s="1"/>
  <c r="N1285" i="17" a="1"/>
  <c r="N1285" i="17" s="1"/>
  <c r="N1286" i="17" a="1"/>
  <c r="N1286" i="17" s="1"/>
  <c r="N1287" i="17" a="1"/>
  <c r="N1287" i="17" s="1"/>
  <c r="N1288" i="17" a="1"/>
  <c r="N1288" i="17" s="1"/>
  <c r="N1289" i="17" a="1"/>
  <c r="N1289" i="17" s="1"/>
  <c r="N1290" i="17" a="1"/>
  <c r="N1290" i="17" s="1"/>
  <c r="N1291" i="17" a="1"/>
  <c r="N1291" i="17" s="1"/>
  <c r="N1292" i="17" a="1"/>
  <c r="N1292" i="17" s="1"/>
  <c r="N1293" i="17" a="1"/>
  <c r="N1293" i="17" s="1"/>
  <c r="N1642" i="17" a="1"/>
  <c r="N1642" i="17" s="1"/>
  <c r="N1643" i="17" a="1"/>
  <c r="N1643" i="17" s="1"/>
  <c r="N1644" i="17" a="1"/>
  <c r="N1644" i="17" s="1"/>
  <c r="N1645" i="17" a="1"/>
  <c r="N1645" i="17" s="1"/>
  <c r="N1646" i="17" a="1"/>
  <c r="N1646" i="17" s="1"/>
  <c r="N1647" i="17" a="1"/>
  <c r="N1647" i="17" s="1"/>
  <c r="N1782" i="17" a="1"/>
  <c r="N1782" i="17" s="1"/>
  <c r="N1783" i="17" a="1"/>
  <c r="N1783" i="17" s="1"/>
  <c r="N2042" i="17" a="1"/>
  <c r="N2042" i="17" s="1"/>
  <c r="N2043" i="17" a="1"/>
  <c r="N2043" i="17" s="1"/>
  <c r="N2044" i="17" a="1"/>
  <c r="N2044" i="17" s="1"/>
  <c r="N2045" i="17" a="1"/>
  <c r="N2045" i="17" s="1"/>
  <c r="N2046" i="17" a="1"/>
  <c r="N2046" i="17" s="1"/>
  <c r="N2047" i="17" a="1"/>
  <c r="N2047" i="17" s="1"/>
  <c r="N2182" i="17" a="1"/>
  <c r="N2182" i="17" s="1"/>
  <c r="N2183" i="17" a="1"/>
  <c r="N2183" i="17" s="1"/>
  <c r="N248" i="17" a="1"/>
  <c r="N248" i="17" s="1"/>
  <c r="N249" i="17" a="1"/>
  <c r="N249" i="17" s="1"/>
  <c r="N250" i="17" a="1"/>
  <c r="N250" i="17" s="1"/>
  <c r="N251" i="17" a="1"/>
  <c r="N251" i="17" s="1"/>
  <c r="N252" i="17" a="1"/>
  <c r="N252" i="17" s="1"/>
  <c r="N253" i="17" a="1"/>
  <c r="N253" i="17"/>
  <c r="N384" i="17" a="1"/>
  <c r="N384" i="17" s="1"/>
  <c r="N385" i="17" a="1"/>
  <c r="N385" i="17" s="1"/>
  <c r="N648" i="17" a="1"/>
  <c r="N648" i="17" s="1"/>
  <c r="N649" i="17" a="1"/>
  <c r="N649" i="17" s="1"/>
  <c r="N650" i="17" a="1"/>
  <c r="N650" i="17" s="1"/>
  <c r="N651" i="17" a="1"/>
  <c r="N651" i="17" s="1"/>
  <c r="N652" i="17" a="1"/>
  <c r="N652" i="17"/>
  <c r="N653" i="17" a="1"/>
  <c r="N653" i="17" s="1"/>
  <c r="N784" i="17" a="1"/>
  <c r="N784" i="17" s="1"/>
  <c r="N785" i="17" a="1"/>
  <c r="N785" i="17" s="1"/>
  <c r="N1294" i="17" a="1"/>
  <c r="N1294" i="17" s="1"/>
  <c r="N1295" i="17" a="1"/>
  <c r="N1295" i="17" s="1"/>
  <c r="N1296" i="17" a="1"/>
  <c r="N1296" i="17" s="1"/>
  <c r="N1297" i="17" a="1"/>
  <c r="N1297" i="17"/>
  <c r="N1298" i="17" a="1"/>
  <c r="N1298" i="17" s="1"/>
  <c r="N1299" i="17" a="1"/>
  <c r="N1299" i="17" s="1"/>
  <c r="N1300" i="17" a="1"/>
  <c r="N1300" i="17" s="1"/>
  <c r="N1301" i="17" a="1"/>
  <c r="N1301" i="17" s="1"/>
  <c r="N1302" i="17" a="1"/>
  <c r="N1302" i="17" s="1"/>
  <c r="N1303" i="17" a="1"/>
  <c r="N1303" i="17" s="1"/>
  <c r="N1304" i="17" a="1"/>
  <c r="N1304" i="17" s="1"/>
  <c r="N1305" i="17" a="1"/>
  <c r="N1305" i="17" s="1"/>
  <c r="N1648" i="17" a="1"/>
  <c r="N1648" i="17" s="1"/>
  <c r="N1649" i="17" a="1"/>
  <c r="N1649" i="17" s="1"/>
  <c r="N1650" i="17" a="1"/>
  <c r="N1650" i="17" s="1"/>
  <c r="N1651" i="17" a="1"/>
  <c r="N1651" i="17" s="1"/>
  <c r="N1652" i="17" a="1"/>
  <c r="N1652" i="17" s="1"/>
  <c r="N1653" i="17" a="1"/>
  <c r="N1653" i="17" s="1"/>
  <c r="N1784" i="17" a="1"/>
  <c r="N1784" i="17" s="1"/>
  <c r="N1785" i="17" a="1"/>
  <c r="N1785" i="17" s="1"/>
  <c r="N2048" i="17" a="1"/>
  <c r="N2048" i="17" s="1"/>
  <c r="N2049" i="17" a="1"/>
  <c r="N2049" i="17" s="1"/>
  <c r="N2050" i="17" a="1"/>
  <c r="N2050" i="17" s="1"/>
  <c r="N2051" i="17" a="1"/>
  <c r="N2051" i="17" s="1"/>
  <c r="N2052" i="17" a="1"/>
  <c r="N2052" i="17" s="1"/>
  <c r="N2053" i="17" a="1"/>
  <c r="N2053" i="17" s="1"/>
  <c r="N2184" i="17" a="1"/>
  <c r="N2184" i="17" s="1"/>
  <c r="N2185" i="17" a="1"/>
  <c r="N2185" i="17" s="1"/>
  <c r="N254" i="17" a="1"/>
  <c r="N254" i="17"/>
  <c r="N255" i="17" a="1"/>
  <c r="N255" i="17" s="1"/>
  <c r="N256" i="17" a="1"/>
  <c r="N256" i="17" s="1"/>
  <c r="N257" i="17" a="1"/>
  <c r="N257" i="17" s="1"/>
  <c r="N258" i="17" a="1"/>
  <c r="N258" i="17" s="1"/>
  <c r="N259" i="17" a="1"/>
  <c r="N259" i="17" s="1"/>
  <c r="N386" i="17" a="1"/>
  <c r="N386" i="17" s="1"/>
  <c r="N387" i="17" a="1"/>
  <c r="N387" i="17"/>
  <c r="N654" i="17" a="1"/>
  <c r="N654" i="17" s="1"/>
  <c r="N655" i="17" a="1"/>
  <c r="N655" i="17"/>
  <c r="N656" i="17" a="1"/>
  <c r="N656" i="17" s="1"/>
  <c r="N657" i="17" a="1"/>
  <c r="N657" i="17" s="1"/>
  <c r="N658" i="17" a="1"/>
  <c r="N658" i="17" s="1"/>
  <c r="N659" i="17" a="1"/>
  <c r="N659" i="17" s="1"/>
  <c r="N786" i="17" a="1"/>
  <c r="N786" i="17" s="1"/>
  <c r="N787" i="17" a="1"/>
  <c r="N787" i="17" s="1"/>
  <c r="N1306" i="17" a="1"/>
  <c r="N1306" i="17"/>
  <c r="N1307" i="17" a="1"/>
  <c r="N1307" i="17" s="1"/>
  <c r="N1308" i="17" a="1"/>
  <c r="N1308" i="17" s="1"/>
  <c r="N1309" i="17" a="1"/>
  <c r="N1309" i="17" s="1"/>
  <c r="N1310" i="17" a="1"/>
  <c r="N1310" i="17" s="1"/>
  <c r="N1311" i="17" a="1"/>
  <c r="N1311" i="17" s="1"/>
  <c r="N1312" i="17" a="1"/>
  <c r="N1312" i="17" s="1"/>
  <c r="N1313" i="17" a="1"/>
  <c r="N1313" i="17" s="1"/>
  <c r="N1314" i="17" a="1"/>
  <c r="N1314" i="17" s="1"/>
  <c r="N1315" i="17" a="1"/>
  <c r="N1315" i="17" s="1"/>
  <c r="N1316" i="17" a="1"/>
  <c r="N1316" i="17" s="1"/>
  <c r="N1317" i="17" a="1"/>
  <c r="N1317" i="17" s="1"/>
  <c r="N1654" i="17" a="1"/>
  <c r="N1654" i="17" s="1"/>
  <c r="N1655" i="17" a="1"/>
  <c r="N1655" i="17" s="1"/>
  <c r="N1656" i="17" a="1"/>
  <c r="N1656" i="17" s="1"/>
  <c r="N1657" i="17" a="1"/>
  <c r="N1657" i="17" s="1"/>
  <c r="N1658" i="17" a="1"/>
  <c r="N1658" i="17" s="1"/>
  <c r="N1659" i="17" a="1"/>
  <c r="N1659" i="17" s="1"/>
  <c r="N1786" i="17" a="1"/>
  <c r="N1786" i="17" s="1"/>
  <c r="N1787" i="17" a="1"/>
  <c r="N1787" i="17" s="1"/>
  <c r="N2054" i="17" a="1"/>
  <c r="N2054" i="17" s="1"/>
  <c r="N2055" i="17" a="1"/>
  <c r="N2055" i="17" s="1"/>
  <c r="N2056" i="17" a="1"/>
  <c r="N2056" i="17" s="1"/>
  <c r="N2057" i="17" a="1"/>
  <c r="N2057" i="17" s="1"/>
  <c r="N2058" i="17" a="1"/>
  <c r="N2058" i="17" s="1"/>
  <c r="N2059" i="17" a="1"/>
  <c r="N2059" i="17" s="1"/>
  <c r="N2186" i="17" a="1"/>
  <c r="N2186" i="17" s="1"/>
  <c r="N2187" i="17" a="1"/>
  <c r="N2187" i="17" s="1"/>
  <c r="N260" i="17" a="1"/>
  <c r="N260" i="17" s="1"/>
  <c r="N261" i="17" a="1"/>
  <c r="N261" i="17" s="1"/>
  <c r="N262" i="17" a="1"/>
  <c r="N262" i="17" s="1"/>
  <c r="N263" i="17" a="1"/>
  <c r="N263" i="17"/>
  <c r="N264" i="17" a="1"/>
  <c r="N264" i="17" s="1"/>
  <c r="N265" i="17" a="1"/>
  <c r="N265" i="17" s="1"/>
  <c r="N388" i="17" a="1"/>
  <c r="N388" i="17" s="1"/>
  <c r="N389" i="17" a="1"/>
  <c r="N389" i="17" s="1"/>
  <c r="N660" i="17" a="1"/>
  <c r="N660" i="17" s="1"/>
  <c r="N661" i="17" a="1"/>
  <c r="N661" i="17" s="1"/>
  <c r="N662" i="17" a="1"/>
  <c r="N662" i="17" s="1"/>
  <c r="N663" i="17" a="1"/>
  <c r="N663" i="17" s="1"/>
  <c r="N664" i="17" a="1"/>
  <c r="N664" i="17"/>
  <c r="N665" i="17" a="1"/>
  <c r="N665" i="17" s="1"/>
  <c r="N788" i="17" a="1"/>
  <c r="N788" i="17" s="1"/>
  <c r="N789" i="17" a="1"/>
  <c r="N789" i="17" s="1"/>
  <c r="N1318" i="17" a="1"/>
  <c r="N1318" i="17" s="1"/>
  <c r="N1319" i="17" a="1"/>
  <c r="N1319" i="17" s="1"/>
  <c r="N1320" i="17" a="1"/>
  <c r="N1320" i="17" s="1"/>
  <c r="N1321" i="17" a="1"/>
  <c r="N1321" i="17"/>
  <c r="N1322" i="17" a="1"/>
  <c r="N1322" i="17" s="1"/>
  <c r="N1323" i="17" a="1"/>
  <c r="N1323" i="17" s="1"/>
  <c r="N1324" i="17" a="1"/>
  <c r="N1324" i="17" s="1"/>
  <c r="N1325" i="17" a="1"/>
  <c r="N1325" i="17" s="1"/>
  <c r="N1326" i="17" a="1"/>
  <c r="N1326" i="17" s="1"/>
  <c r="N1327" i="17" a="1"/>
  <c r="N1327" i="17" s="1"/>
  <c r="N1328" i="17" a="1"/>
  <c r="N1328" i="17" s="1"/>
  <c r="N1329" i="17" a="1"/>
  <c r="N1329" i="17" s="1"/>
  <c r="N1660" i="17" a="1"/>
  <c r="N1660" i="17" s="1"/>
  <c r="N1661" i="17" a="1"/>
  <c r="N1661" i="17" s="1"/>
  <c r="N1662" i="17" a="1"/>
  <c r="N1662" i="17" s="1"/>
  <c r="N1663" i="17" a="1"/>
  <c r="N1663" i="17" s="1"/>
  <c r="N1664" i="17" a="1"/>
  <c r="N1664" i="17" s="1"/>
  <c r="N1665" i="17" a="1"/>
  <c r="N1665" i="17" s="1"/>
  <c r="N1788" i="17" a="1"/>
  <c r="N1788" i="17" s="1"/>
  <c r="N1789" i="17" a="1"/>
  <c r="N1789" i="17" s="1"/>
  <c r="N2060" i="17" a="1"/>
  <c r="N2060" i="17" s="1"/>
  <c r="N2061" i="17" a="1"/>
  <c r="N2061" i="17" s="1"/>
  <c r="N2062" i="17" a="1"/>
  <c r="N2062" i="17" s="1"/>
  <c r="N2063" i="17" a="1"/>
  <c r="N2063" i="17" s="1"/>
  <c r="N2064" i="17" a="1"/>
  <c r="N2064" i="17" s="1"/>
  <c r="N2065" i="17" a="1"/>
  <c r="N2065" i="17" s="1"/>
  <c r="N2188" i="17" a="1"/>
  <c r="N2188" i="17" s="1"/>
  <c r="N2189" i="17" a="1"/>
  <c r="N2189" i="17" s="1"/>
  <c r="N266" i="17" a="1"/>
  <c r="N266" i="17" s="1"/>
  <c r="N267" i="17" a="1"/>
  <c r="N267" i="17" s="1"/>
  <c r="N268" i="17" a="1"/>
  <c r="N268" i="17" s="1"/>
  <c r="N269" i="17" a="1"/>
  <c r="N269" i="17" s="1"/>
  <c r="N270" i="17" a="1"/>
  <c r="N270" i="17" s="1"/>
  <c r="N271" i="17" a="1"/>
  <c r="N271" i="17" s="1"/>
  <c r="N390" i="17" a="1"/>
  <c r="N390" i="17" s="1"/>
  <c r="N391" i="17" a="1"/>
  <c r="N391" i="17" s="1"/>
  <c r="N666" i="17" a="1"/>
  <c r="N666" i="17" s="1"/>
  <c r="N667" i="17" a="1"/>
  <c r="N667" i="17"/>
  <c r="N668" i="17" a="1"/>
  <c r="N668" i="17" s="1"/>
  <c r="N669" i="17" a="1"/>
  <c r="N669" i="17" s="1"/>
  <c r="N670" i="17" a="1"/>
  <c r="N670" i="17" s="1"/>
  <c r="N671" i="17" a="1"/>
  <c r="N671" i="17" s="1"/>
  <c r="N790" i="17" a="1"/>
  <c r="N790" i="17" s="1"/>
  <c r="N791" i="17" a="1"/>
  <c r="N791" i="17"/>
  <c r="N1330" i="17" a="1"/>
  <c r="N1330" i="17" s="1"/>
  <c r="N1331" i="17" a="1"/>
  <c r="N1331" i="17" s="1"/>
  <c r="N1332" i="17" a="1"/>
  <c r="N1332" i="17" s="1"/>
  <c r="N1333" i="17" a="1"/>
  <c r="N1333" i="17" s="1"/>
  <c r="N1334" i="17" a="1"/>
  <c r="N1334" i="17" s="1"/>
  <c r="N1335" i="17" a="1"/>
  <c r="N1335" i="17" s="1"/>
  <c r="N1336" i="17" a="1"/>
  <c r="N1336" i="17" s="1"/>
  <c r="N1337" i="17" a="1"/>
  <c r="N1337" i="17" s="1"/>
  <c r="N1338" i="17" a="1"/>
  <c r="N1338" i="17" s="1"/>
  <c r="N1339" i="17" a="1"/>
  <c r="N1339" i="17" s="1"/>
  <c r="N1340" i="17" a="1"/>
  <c r="N1340" i="17" s="1"/>
  <c r="N1341" i="17" a="1"/>
  <c r="N1341" i="17" s="1"/>
  <c r="N1666" i="17" a="1"/>
  <c r="N1666" i="17" s="1"/>
  <c r="N1667" i="17" a="1"/>
  <c r="N1667" i="17" s="1"/>
  <c r="N1668" i="17" a="1"/>
  <c r="N1668" i="17" s="1"/>
  <c r="N1669" i="17" a="1"/>
  <c r="N1669" i="17" s="1"/>
  <c r="N1670" i="17" a="1"/>
  <c r="N1670" i="17" s="1"/>
  <c r="N1671" i="17" a="1"/>
  <c r="N1671" i="17" s="1"/>
  <c r="N1790" i="17" a="1"/>
  <c r="N1790" i="17" s="1"/>
  <c r="N1791" i="17" a="1"/>
  <c r="N1791" i="17" s="1"/>
  <c r="N2066" i="17" a="1"/>
  <c r="N2066" i="17" s="1"/>
  <c r="N2067" i="17" a="1"/>
  <c r="N2067" i="17" s="1"/>
  <c r="N2068" i="17" a="1"/>
  <c r="N2068" i="17" s="1"/>
  <c r="N2069" i="17" a="1"/>
  <c r="N2069" i="17" s="1"/>
  <c r="N2070" i="17" a="1"/>
  <c r="N2070" i="17"/>
  <c r="N2071" i="17" a="1"/>
  <c r="N2071" i="17" s="1"/>
  <c r="N2190" i="17" a="1"/>
  <c r="N2190" i="17" s="1"/>
  <c r="N2191" i="17" a="1"/>
  <c r="N2191" i="17" s="1"/>
  <c r="N272" i="17" a="1"/>
  <c r="N272" i="17" s="1"/>
  <c r="N273" i="17" a="1"/>
  <c r="N273" i="17" s="1"/>
  <c r="N274" i="17" a="1"/>
  <c r="N274" i="17" s="1"/>
  <c r="N275" i="17" a="1"/>
  <c r="N275" i="17"/>
  <c r="N276" i="17" a="1"/>
  <c r="N276" i="17" s="1"/>
  <c r="N277" i="17" a="1"/>
  <c r="N277" i="17"/>
  <c r="N392" i="17" a="1"/>
  <c r="N392" i="17" s="1"/>
  <c r="N393" i="17" a="1"/>
  <c r="N393" i="17" s="1"/>
  <c r="N672" i="17" a="1"/>
  <c r="N672" i="17" s="1"/>
  <c r="N673" i="17" a="1"/>
  <c r="N673" i="17" s="1"/>
  <c r="N674" i="17" a="1"/>
  <c r="N674" i="17" s="1"/>
  <c r="N675" i="17" a="1"/>
  <c r="N675" i="17" s="1"/>
  <c r="N676" i="17" a="1"/>
  <c r="N676" i="17"/>
  <c r="N677" i="17" a="1"/>
  <c r="N677" i="17" s="1"/>
  <c r="N792" i="17" a="1"/>
  <c r="N792" i="17" s="1"/>
  <c r="N793" i="17" a="1"/>
  <c r="N793" i="17" s="1"/>
  <c r="N1342" i="17" a="1"/>
  <c r="N1342" i="17" s="1"/>
  <c r="N1343" i="17" a="1"/>
  <c r="N1343" i="17" s="1"/>
  <c r="N1344" i="17" a="1"/>
  <c r="N1344" i="17" s="1"/>
  <c r="N1345" i="17" a="1"/>
  <c r="N1345" i="17" s="1"/>
  <c r="N1346" i="17" a="1"/>
  <c r="N1346" i="17" s="1"/>
  <c r="N1347" i="17" a="1"/>
  <c r="N1347" i="17" s="1"/>
  <c r="N1348" i="17" a="1"/>
  <c r="N1348" i="17" s="1"/>
  <c r="N1349" i="17" a="1"/>
  <c r="N1349" i="17" s="1"/>
  <c r="N1350" i="17" a="1"/>
  <c r="N1350" i="17" s="1"/>
  <c r="N1351" i="17" a="1"/>
  <c r="N1351" i="17" s="1"/>
  <c r="N1352" i="17" a="1"/>
  <c r="N1352" i="17" s="1"/>
  <c r="N1353" i="17" a="1"/>
  <c r="N1353" i="17" s="1"/>
  <c r="N1672" i="17" a="1"/>
  <c r="N1672" i="17" s="1"/>
  <c r="N1673" i="17" a="1"/>
  <c r="N1673" i="17" s="1"/>
  <c r="N1674" i="17" a="1"/>
  <c r="N1674" i="17" s="1"/>
  <c r="N1675" i="17" a="1"/>
  <c r="N1675" i="17" s="1"/>
  <c r="N1676" i="17" a="1"/>
  <c r="N1676" i="17" s="1"/>
  <c r="N1677" i="17" a="1"/>
  <c r="N1677" i="17" s="1"/>
  <c r="N1792" i="17" a="1"/>
  <c r="N1792" i="17" s="1"/>
  <c r="N1793" i="17" a="1"/>
  <c r="N1793" i="17" s="1"/>
  <c r="N2072" i="17" a="1"/>
  <c r="N2072" i="17" s="1"/>
  <c r="N2073" i="17" a="1"/>
  <c r="N2073" i="17" s="1"/>
  <c r="N2074" i="17" a="1"/>
  <c r="N2074" i="17" s="1"/>
  <c r="N2075" i="17" a="1"/>
  <c r="N2075" i="17" s="1"/>
  <c r="N2076" i="17" a="1"/>
  <c r="N2076" i="17" s="1"/>
  <c r="N2077" i="17" a="1"/>
  <c r="N2077" i="17" s="1"/>
  <c r="N2192" i="17" a="1"/>
  <c r="N2192" i="17" s="1"/>
  <c r="N2193" i="17" a="1"/>
  <c r="N2193" i="17"/>
  <c r="N278" i="17" a="1"/>
  <c r="N278" i="17" s="1"/>
  <c r="N279" i="17" a="1"/>
  <c r="N279" i="17" s="1"/>
  <c r="N280" i="17" a="1"/>
  <c r="N280" i="17" s="1"/>
  <c r="N281" i="17" a="1"/>
  <c r="N281" i="17" s="1"/>
  <c r="N282" i="17" a="1"/>
  <c r="N282" i="17" s="1"/>
  <c r="N283" i="17" a="1"/>
  <c r="N283" i="17" s="1"/>
  <c r="N394" i="17" a="1"/>
  <c r="N394" i="17" s="1"/>
  <c r="N395" i="17" a="1"/>
  <c r="N395" i="17" s="1"/>
  <c r="N678" i="17" a="1"/>
  <c r="N678" i="17"/>
  <c r="N679" i="17" a="1"/>
  <c r="N679" i="17" s="1"/>
  <c r="N680" i="17" a="1"/>
  <c r="N680" i="17" s="1"/>
  <c r="N681" i="17" a="1"/>
  <c r="N681" i="17" s="1"/>
  <c r="N682" i="17" a="1"/>
  <c r="N682" i="17" s="1"/>
  <c r="N683" i="17" a="1"/>
  <c r="N683" i="17" s="1"/>
  <c r="N794" i="17" a="1"/>
  <c r="N794" i="17" s="1"/>
  <c r="N795" i="17" a="1"/>
  <c r="N795" i="17"/>
  <c r="N1354" i="17" a="1"/>
  <c r="N1354" i="17" s="1"/>
  <c r="N1355" i="17" a="1"/>
  <c r="N1355" i="17" s="1"/>
  <c r="N1356" i="17" a="1"/>
  <c r="N1356" i="17" s="1"/>
  <c r="N1357" i="17" a="1"/>
  <c r="N1357" i="17" s="1"/>
  <c r="N1358" i="17" a="1"/>
  <c r="N1358" i="17" s="1"/>
  <c r="N1359" i="17" a="1"/>
  <c r="N1359" i="17" s="1"/>
  <c r="N1360" i="17" a="1"/>
  <c r="N1360" i="17" s="1"/>
  <c r="N1361" i="17" a="1"/>
  <c r="N1361" i="17" s="1"/>
  <c r="N1362" i="17" a="1"/>
  <c r="N1362" i="17" s="1"/>
  <c r="N1363" i="17" a="1"/>
  <c r="N1363" i="17" s="1"/>
  <c r="N1364" i="17" a="1"/>
  <c r="N1364" i="17" s="1"/>
  <c r="N1365" i="17" a="1"/>
  <c r="N1365" i="17" s="1"/>
  <c r="N1678" i="17" a="1"/>
  <c r="N1678" i="17" s="1"/>
  <c r="N1679" i="17" a="1"/>
  <c r="N1679" i="17" s="1"/>
  <c r="N1680" i="17" a="1"/>
  <c r="N1680" i="17" s="1"/>
  <c r="N1681" i="17" a="1"/>
  <c r="N1681" i="17" s="1"/>
  <c r="N1682" i="17" a="1"/>
  <c r="N1682" i="17" s="1"/>
  <c r="N1683" i="17" a="1"/>
  <c r="N1683" i="17"/>
  <c r="N1794" i="17" a="1"/>
  <c r="N1794" i="17" s="1"/>
  <c r="N1795" i="17" a="1"/>
  <c r="N1795" i="17" s="1"/>
  <c r="N2078" i="17" a="1"/>
  <c r="N2078" i="17" s="1"/>
  <c r="N2079" i="17" a="1"/>
  <c r="N2079" i="17" s="1"/>
  <c r="N2080" i="17" a="1"/>
  <c r="N2080" i="17" s="1"/>
  <c r="N2081" i="17" a="1"/>
  <c r="N2081" i="17" s="1"/>
  <c r="N2082" i="17" a="1"/>
  <c r="N2082" i="17"/>
  <c r="N2083" i="17" a="1"/>
  <c r="N2083" i="17" s="1"/>
  <c r="N2194" i="17" a="1"/>
  <c r="N2194" i="17" s="1"/>
  <c r="N2195" i="17" a="1"/>
  <c r="N2195" i="17" s="1"/>
  <c r="N284" i="17" a="1"/>
  <c r="N284" i="17" s="1"/>
  <c r="N285" i="17" a="1"/>
  <c r="N285" i="17" s="1"/>
  <c r="N286" i="17" a="1"/>
  <c r="N286" i="17" s="1"/>
  <c r="N287" i="17" a="1"/>
  <c r="N287" i="17" s="1"/>
  <c r="N288" i="17" a="1"/>
  <c r="N288" i="17" s="1"/>
  <c r="N289" i="17" a="1"/>
  <c r="N289" i="17"/>
  <c r="N396" i="17" a="1"/>
  <c r="N396" i="17" s="1"/>
  <c r="N397" i="17" a="1"/>
  <c r="N397" i="17" s="1"/>
  <c r="N684" i="17" a="1"/>
  <c r="N684" i="17" s="1"/>
  <c r="N685" i="17" a="1"/>
  <c r="N685" i="17" s="1"/>
  <c r="N686" i="17" a="1"/>
  <c r="N686" i="17" s="1"/>
  <c r="N687" i="17" a="1"/>
  <c r="N687" i="17" s="1"/>
  <c r="N688" i="17" a="1"/>
  <c r="N688" i="17" s="1"/>
  <c r="N689" i="17" a="1"/>
  <c r="N689" i="17" s="1"/>
  <c r="N796" i="17" a="1"/>
  <c r="N796" i="17" s="1"/>
  <c r="N797" i="17" a="1"/>
  <c r="N797" i="17" s="1"/>
  <c r="N1366" i="17" a="1"/>
  <c r="N1366" i="17" s="1"/>
  <c r="N1367" i="17" a="1"/>
  <c r="N1367" i="17" s="1"/>
  <c r="N1368" i="17" a="1"/>
  <c r="N1368" i="17" s="1"/>
  <c r="N1369" i="17" a="1"/>
  <c r="N1369" i="17"/>
  <c r="N1370" i="17" a="1"/>
  <c r="N1370" i="17" s="1"/>
  <c r="N1371" i="17" a="1"/>
  <c r="N1371" i="17" s="1"/>
  <c r="N1372" i="17" a="1"/>
  <c r="N1372" i="17" s="1"/>
  <c r="N1373" i="17" a="1"/>
  <c r="N1373" i="17" s="1"/>
  <c r="N1374" i="17" a="1"/>
  <c r="N1374" i="17" s="1"/>
  <c r="N1375" i="17" a="1"/>
  <c r="N1375" i="17" s="1"/>
  <c r="N1376" i="17" a="1"/>
  <c r="N1376" i="17" s="1"/>
  <c r="N1377" i="17" a="1"/>
  <c r="N1377" i="17" s="1"/>
  <c r="N1684" i="17" a="1"/>
  <c r="N1684" i="17" s="1"/>
  <c r="N1685" i="17" a="1"/>
  <c r="N1685" i="17" s="1"/>
  <c r="N1686" i="17" a="1"/>
  <c r="N1686" i="17" s="1"/>
  <c r="N1687" i="17" a="1"/>
  <c r="N1687" i="17" s="1"/>
  <c r="N1688" i="17" a="1"/>
  <c r="N1688" i="17" s="1"/>
  <c r="N1689" i="17" a="1"/>
  <c r="N1689" i="17" s="1"/>
  <c r="N1796" i="17" a="1"/>
  <c r="N1796" i="17" s="1"/>
  <c r="N1797" i="17" a="1"/>
  <c r="N1797" i="17" s="1"/>
  <c r="N2084" i="17" a="1"/>
  <c r="N2084" i="17" s="1"/>
  <c r="N2085" i="17" a="1"/>
  <c r="N2085" i="17" s="1"/>
  <c r="N2086" i="17" a="1"/>
  <c r="N2086" i="17" s="1"/>
  <c r="N2087" i="17" a="1"/>
  <c r="N2087" i="17" s="1"/>
  <c r="N2088" i="17" a="1"/>
  <c r="N2088" i="17" s="1"/>
  <c r="N2089" i="17" a="1"/>
  <c r="N2089" i="17" s="1"/>
  <c r="N2196" i="17" a="1"/>
  <c r="N2196" i="17" s="1"/>
  <c r="N2197" i="17" a="1"/>
  <c r="N2197" i="17" s="1"/>
  <c r="N290" i="17" a="1"/>
  <c r="N290" i="17" s="1"/>
  <c r="N291" i="17" a="1"/>
  <c r="N291" i="17" s="1"/>
  <c r="N292" i="17" a="1"/>
  <c r="N292" i="17" s="1"/>
  <c r="N293" i="17" a="1"/>
  <c r="N293" i="17" s="1"/>
  <c r="N294" i="17" a="1"/>
  <c r="N294" i="17" s="1"/>
  <c r="N295" i="17" a="1"/>
  <c r="N295" i="17" s="1"/>
  <c r="N398" i="17" a="1"/>
  <c r="N398" i="17" s="1"/>
  <c r="N399" i="17" a="1"/>
  <c r="N399" i="17" s="1"/>
  <c r="N690" i="17" a="1"/>
  <c r="N690" i="17" s="1"/>
  <c r="N691" i="17" a="1"/>
  <c r="N691" i="17" s="1"/>
  <c r="N692" i="17" a="1"/>
  <c r="N692" i="17" s="1"/>
  <c r="N693" i="17" a="1"/>
  <c r="N693" i="17" s="1"/>
  <c r="N694" i="17" a="1"/>
  <c r="N694" i="17" s="1"/>
  <c r="N695" i="17" a="1"/>
  <c r="N695" i="17" s="1"/>
  <c r="N798" i="17" a="1"/>
  <c r="N798" i="17" s="1"/>
  <c r="N799" i="17" a="1"/>
  <c r="N799" i="17" s="1"/>
  <c r="N1378" i="17" a="1"/>
  <c r="N1378" i="17"/>
  <c r="N1379" i="17" a="1"/>
  <c r="N1379" i="17"/>
  <c r="N1380" i="17" a="1"/>
  <c r="N1380" i="17" s="1"/>
  <c r="N1381" i="17" a="1"/>
  <c r="N1381" i="17" s="1"/>
  <c r="N1382" i="17" a="1"/>
  <c r="N1382" i="17" s="1"/>
  <c r="N1383" i="17" a="1"/>
  <c r="N1383" i="17" s="1"/>
  <c r="N1384" i="17" a="1"/>
  <c r="N1384" i="17" s="1"/>
  <c r="N1385" i="17" a="1"/>
  <c r="N1385" i="17" s="1"/>
  <c r="N1386" i="17" a="1"/>
  <c r="N1386" i="17"/>
  <c r="N1387" i="17" a="1"/>
  <c r="N1387" i="17" s="1"/>
  <c r="N1388" i="17" a="1"/>
  <c r="N1388" i="17" s="1"/>
  <c r="N1389" i="17" a="1"/>
  <c r="N1389" i="17" s="1"/>
  <c r="N1690" i="17" a="1"/>
  <c r="N1690" i="17" s="1"/>
  <c r="N1691" i="17" a="1"/>
  <c r="N1691" i="17" s="1"/>
  <c r="N1692" i="17" a="1"/>
  <c r="N1692" i="17" s="1"/>
  <c r="N1693" i="17" a="1"/>
  <c r="N1693" i="17"/>
  <c r="N1694" i="17" a="1"/>
  <c r="N1694" i="17" s="1"/>
  <c r="N1695" i="17" a="1"/>
  <c r="N1695" i="17" s="1"/>
  <c r="N1798" i="17" a="1"/>
  <c r="N1798" i="17" s="1"/>
  <c r="N1799" i="17" a="1"/>
  <c r="N1799" i="17" s="1"/>
  <c r="N2090" i="17" a="1"/>
  <c r="N2090" i="17" s="1"/>
  <c r="N2091" i="17" a="1"/>
  <c r="N2091" i="17" s="1"/>
  <c r="N2092" i="17" a="1"/>
  <c r="N2092" i="17" s="1"/>
  <c r="N2093" i="17" a="1"/>
  <c r="N2093" i="17" s="1"/>
  <c r="N2094" i="17" a="1"/>
  <c r="N2094" i="17" s="1"/>
  <c r="N2095" i="17" a="1"/>
  <c r="N2095" i="17" s="1"/>
  <c r="N2198" i="17" a="1"/>
  <c r="N2198" i="17" s="1"/>
  <c r="N2199" i="17" a="1"/>
  <c r="N2199" i="17" s="1"/>
  <c r="N296" i="17" a="1"/>
  <c r="N296" i="17" s="1"/>
  <c r="N297" i="17" a="1"/>
  <c r="N297" i="17" s="1"/>
  <c r="N298" i="17" a="1"/>
  <c r="N298" i="17" s="1"/>
  <c r="N299" i="17" a="1"/>
  <c r="N299" i="17" s="1"/>
  <c r="N300" i="17" a="1"/>
  <c r="N300" i="17" s="1"/>
  <c r="N301" i="17" a="1"/>
  <c r="N301" i="17" s="1"/>
  <c r="N400" i="17" a="1"/>
  <c r="N400" i="17" s="1"/>
  <c r="N401" i="17" a="1"/>
  <c r="N401" i="17" s="1"/>
  <c r="N696" i="17" a="1"/>
  <c r="N696" i="17" s="1"/>
  <c r="N697" i="17" a="1"/>
  <c r="N697" i="17" s="1"/>
  <c r="N698" i="17" a="1"/>
  <c r="N698" i="17" s="1"/>
  <c r="N699" i="17" a="1"/>
  <c r="N699" i="17" s="1"/>
  <c r="N700" i="17" a="1"/>
  <c r="N700" i="17" s="1"/>
  <c r="N701" i="17" a="1"/>
  <c r="N701" i="17" s="1"/>
  <c r="N800" i="17" a="1"/>
  <c r="N800" i="17" s="1"/>
  <c r="N801" i="17" a="1"/>
  <c r="N801" i="17" s="1"/>
  <c r="N1390" i="17" a="1"/>
  <c r="N1390" i="17" s="1"/>
  <c r="N1391" i="17" a="1"/>
  <c r="N1391" i="17" s="1"/>
  <c r="N1392" i="17" a="1"/>
  <c r="N1392" i="17" s="1"/>
  <c r="N1393" i="17" a="1"/>
  <c r="N1393" i="17" s="1"/>
  <c r="N1394" i="17" a="1"/>
  <c r="N1394" i="17" s="1"/>
  <c r="N1395" i="17" a="1"/>
  <c r="N1395" i="17" s="1"/>
  <c r="N1396" i="17" a="1"/>
  <c r="N1396" i="17" s="1"/>
  <c r="N1397" i="17" a="1"/>
  <c r="N1397" i="17" s="1"/>
  <c r="N1398" i="17" a="1"/>
  <c r="N1398" i="17" s="1"/>
  <c r="N1399" i="17" a="1"/>
  <c r="N1399" i="17" s="1"/>
  <c r="N1400" i="17" a="1"/>
  <c r="N1400" i="17" s="1"/>
  <c r="N1401" i="17" a="1"/>
  <c r="N1401" i="17" s="1"/>
  <c r="N1696" i="17" a="1"/>
  <c r="N1696" i="17" s="1"/>
  <c r="N1697" i="17" a="1"/>
  <c r="N1697" i="17" s="1"/>
  <c r="N1698" i="17" a="1"/>
  <c r="N1698" i="17" s="1"/>
  <c r="N1699" i="17" a="1"/>
  <c r="N1699" i="17" s="1"/>
  <c r="N1700" i="17" a="1"/>
  <c r="N1700" i="17" s="1"/>
  <c r="N1701" i="17" a="1"/>
  <c r="N1701" i="17" s="1"/>
  <c r="N1800" i="17" a="1"/>
  <c r="N1800" i="17" s="1"/>
  <c r="N1801" i="17" a="1"/>
  <c r="N1801" i="17" s="1"/>
  <c r="N2096" i="17" a="1"/>
  <c r="N2096" i="17"/>
  <c r="N2097" i="17" a="1"/>
  <c r="N2097" i="17" s="1"/>
  <c r="N2098" i="17" a="1"/>
  <c r="N2098" i="17" s="1"/>
  <c r="N2099" i="17" a="1"/>
  <c r="N2099" i="17" s="1"/>
  <c r="N2100" i="17" a="1"/>
  <c r="N2100" i="17" s="1"/>
  <c r="N2101" i="17" a="1"/>
  <c r="N2101" i="17" s="1"/>
  <c r="N2200" i="17" a="1"/>
  <c r="N2200" i="17" s="1"/>
  <c r="N2201" i="17" a="1"/>
  <c r="N220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302" i="17" a="1"/>
  <c r="O302" i="17" s="1"/>
  <c r="O303" i="17" a="1"/>
  <c r="O303" i="17"/>
  <c r="O402" i="17" a="1"/>
  <c r="O402" i="17" s="1"/>
  <c r="O403" i="17" a="1"/>
  <c r="O403" i="17" s="1"/>
  <c r="O404" i="17" a="1"/>
  <c r="O404" i="17" s="1"/>
  <c r="O405" i="17" a="1"/>
  <c r="O405" i="17" s="1"/>
  <c r="O406" i="17" a="1"/>
  <c r="O406" i="17" s="1"/>
  <c r="O407" i="17" a="1"/>
  <c r="O407" i="17" s="1"/>
  <c r="O702" i="17" a="1"/>
  <c r="O702" i="17" s="1"/>
  <c r="O703" i="17" a="1"/>
  <c r="O703" i="17" s="1"/>
  <c r="O802" i="17" a="1"/>
  <c r="O802" i="17" s="1"/>
  <c r="O803" i="17" a="1"/>
  <c r="O803" i="17" s="1"/>
  <c r="O804" i="17" a="1"/>
  <c r="O804" i="17" s="1"/>
  <c r="O805" i="17" a="1"/>
  <c r="O805" i="17" s="1"/>
  <c r="O806" i="17" a="1"/>
  <c r="O806" i="17" s="1"/>
  <c r="O807" i="17" a="1"/>
  <c r="O807" i="17" s="1"/>
  <c r="O808" i="17" a="1"/>
  <c r="O808" i="17" s="1"/>
  <c r="O809" i="17" a="1"/>
  <c r="O809" i="17" s="1"/>
  <c r="O810" i="17" a="1"/>
  <c r="O810" i="17" s="1"/>
  <c r="O811" i="17" a="1"/>
  <c r="O811" i="17" s="1"/>
  <c r="O812" i="17" a="1"/>
  <c r="O812" i="17" s="1"/>
  <c r="O813" i="17" a="1"/>
  <c r="O813" i="17" s="1"/>
  <c r="O1402" i="17" a="1"/>
  <c r="O1402" i="17" s="1"/>
  <c r="O1403" i="17" a="1"/>
  <c r="O1403" i="17" s="1"/>
  <c r="O1404" i="17" a="1"/>
  <c r="O1404" i="17" s="1"/>
  <c r="O1405" i="17" a="1"/>
  <c r="O1405" i="17" s="1"/>
  <c r="O1406" i="17" a="1"/>
  <c r="O1406" i="17" s="1"/>
  <c r="O1407" i="17" a="1"/>
  <c r="O1407" i="17" s="1"/>
  <c r="O1702" i="17" a="1"/>
  <c r="O1702" i="17" s="1"/>
  <c r="O1703" i="17" a="1"/>
  <c r="O1703" i="17" s="1"/>
  <c r="O1802" i="17" a="1"/>
  <c r="O1802" i="17" s="1"/>
  <c r="O1803" i="17" a="1"/>
  <c r="O1803" i="17" s="1"/>
  <c r="O1804" i="17" a="1"/>
  <c r="O1804" i="17" s="1"/>
  <c r="O1805" i="17" a="1"/>
  <c r="O1805" i="17" s="1"/>
  <c r="O1806" i="17" a="1"/>
  <c r="O1806" i="17" s="1"/>
  <c r="O1807" i="17" a="1"/>
  <c r="O1807" i="17" s="1"/>
  <c r="O2102" i="17" a="1"/>
  <c r="O2102" i="17" s="1"/>
  <c r="O2103" i="17" a="1"/>
  <c r="O2103" i="17" s="1"/>
  <c r="O8" i="17" a="1"/>
  <c r="O8" i="17" s="1"/>
  <c r="O9" i="17" a="1"/>
  <c r="O9" i="17" s="1"/>
  <c r="O10" i="17" a="1"/>
  <c r="O10" i="17" s="1"/>
  <c r="O11" i="17" a="1"/>
  <c r="O11" i="17"/>
  <c r="O12" i="17" a="1"/>
  <c r="O12" i="17"/>
  <c r="O13" i="17" a="1"/>
  <c r="O13" i="17" s="1"/>
  <c r="O304" i="17" a="1"/>
  <c r="O304" i="17" s="1"/>
  <c r="O305" i="17" a="1"/>
  <c r="O305" i="17" s="1"/>
  <c r="O408" i="17" a="1"/>
  <c r="O408" i="17" s="1"/>
  <c r="O409" i="17" a="1"/>
  <c r="O409" i="17" s="1"/>
  <c r="O410" i="17" a="1"/>
  <c r="O410" i="17" s="1"/>
  <c r="O411" i="17" a="1"/>
  <c r="O411" i="17"/>
  <c r="O412" i="17" a="1"/>
  <c r="O412" i="17" s="1"/>
  <c r="O413" i="17" a="1"/>
  <c r="O413" i="17" s="1"/>
  <c r="O704" i="17" a="1"/>
  <c r="O704" i="17" s="1"/>
  <c r="O705" i="17" a="1"/>
  <c r="O705" i="17" s="1"/>
  <c r="O814" i="17" a="1"/>
  <c r="O814" i="17" s="1"/>
  <c r="O815" i="17" a="1"/>
  <c r="O815" i="17" s="1"/>
  <c r="O816" i="17" a="1"/>
  <c r="O816" i="17" s="1"/>
  <c r="O817" i="17" a="1"/>
  <c r="O817" i="17" s="1"/>
  <c r="O818" i="17" a="1"/>
  <c r="O818" i="17" s="1"/>
  <c r="O819" i="17" a="1"/>
  <c r="O819" i="17" s="1"/>
  <c r="O820" i="17" a="1"/>
  <c r="O820" i="17" s="1"/>
  <c r="O821" i="17" a="1"/>
  <c r="O821" i="17" s="1"/>
  <c r="O822" i="17" a="1"/>
  <c r="O822" i="17" s="1"/>
  <c r="O823" i="17" a="1"/>
  <c r="O823" i="17" s="1"/>
  <c r="O824" i="17" a="1"/>
  <c r="O824" i="17" s="1"/>
  <c r="O825" i="17" a="1"/>
  <c r="O825" i="17" s="1"/>
  <c r="O1408" i="17" a="1"/>
  <c r="O1408" i="17" s="1"/>
  <c r="O1409" i="17" a="1"/>
  <c r="O1409" i="17" s="1"/>
  <c r="O1410" i="17" a="1"/>
  <c r="O1410" i="17" s="1"/>
  <c r="O1411" i="17" a="1"/>
  <c r="O1411" i="17" s="1"/>
  <c r="O1412" i="17" a="1"/>
  <c r="O1412" i="17" s="1"/>
  <c r="O1413" i="17" a="1"/>
  <c r="O1413" i="17" s="1"/>
  <c r="O1704" i="17" a="1"/>
  <c r="O1704" i="17" s="1"/>
  <c r="O1705" i="17" a="1"/>
  <c r="O1705" i="17" s="1"/>
  <c r="O1808" i="17" a="1"/>
  <c r="O1808" i="17" s="1"/>
  <c r="O1809" i="17" a="1"/>
  <c r="O1809" i="17" s="1"/>
  <c r="O1810" i="17" a="1"/>
  <c r="O1810" i="17" s="1"/>
  <c r="O1811" i="17" a="1"/>
  <c r="O1811" i="17" s="1"/>
  <c r="O1812" i="17" a="1"/>
  <c r="O1812" i="17" s="1"/>
  <c r="O1813" i="17" a="1"/>
  <c r="O1813" i="17" s="1"/>
  <c r="O2104" i="17" a="1"/>
  <c r="O2104" i="17" s="1"/>
  <c r="O2105" i="17" a="1"/>
  <c r="O2105" i="17" s="1"/>
  <c r="O14" i="17" a="1"/>
  <c r="O14" i="17" s="1"/>
  <c r="O15" i="17" a="1"/>
  <c r="O15" i="17"/>
  <c r="O16" i="17" a="1"/>
  <c r="O16" i="17" s="1"/>
  <c r="O17" i="17" a="1"/>
  <c r="O17" i="17" s="1"/>
  <c r="O18" i="17" a="1"/>
  <c r="O18" i="17" s="1"/>
  <c r="O19" i="17" a="1"/>
  <c r="O19" i="17" s="1"/>
  <c r="O306" i="17" a="1"/>
  <c r="O306" i="17" s="1"/>
  <c r="O307" i="17" a="1"/>
  <c r="O307" i="17" s="1"/>
  <c r="O414" i="17" a="1"/>
  <c r="O414" i="17"/>
  <c r="O415" i="17" a="1"/>
  <c r="O415" i="17" s="1"/>
  <c r="O416" i="17" a="1"/>
  <c r="O416" i="17" s="1"/>
  <c r="O417" i="17" a="1"/>
  <c r="O417" i="17" s="1"/>
  <c r="O418" i="17" a="1"/>
  <c r="O418" i="17" s="1"/>
  <c r="O419" i="17" a="1"/>
  <c r="O419" i="17" s="1"/>
  <c r="O706" i="17" a="1"/>
  <c r="O706" i="17" s="1"/>
  <c r="O707" i="17" a="1"/>
  <c r="O707" i="17"/>
  <c r="O826" i="17" a="1"/>
  <c r="O826" i="17" s="1"/>
  <c r="O827" i="17" a="1"/>
  <c r="O827" i="17" s="1"/>
  <c r="O828" i="17" a="1"/>
  <c r="O828" i="17" s="1"/>
  <c r="O829" i="17" a="1"/>
  <c r="O829" i="17" s="1"/>
  <c r="O830" i="17" a="1"/>
  <c r="O830" i="17" s="1"/>
  <c r="O831" i="17" a="1"/>
  <c r="O831" i="17" s="1"/>
  <c r="O832" i="17" a="1"/>
  <c r="O832" i="17" s="1"/>
  <c r="O833" i="17" a="1"/>
  <c r="O833" i="17" s="1"/>
  <c r="O834" i="17" a="1"/>
  <c r="O834" i="17" s="1"/>
  <c r="O835" i="17" a="1"/>
  <c r="O835" i="17" s="1"/>
  <c r="O836" i="17" a="1"/>
  <c r="O836" i="17" s="1"/>
  <c r="O837" i="17" a="1"/>
  <c r="O837" i="17" s="1"/>
  <c r="O1414" i="17" a="1"/>
  <c r="O1414" i="17" s="1"/>
  <c r="O1415" i="17" a="1"/>
  <c r="O1415" i="17" s="1"/>
  <c r="O1416" i="17" a="1"/>
  <c r="O1416" i="17" s="1"/>
  <c r="O1417" i="17" a="1"/>
  <c r="O1417" i="17" s="1"/>
  <c r="O1418" i="17" a="1"/>
  <c r="O1418" i="17" s="1"/>
  <c r="O1419" i="17" a="1"/>
  <c r="O1419" i="17" s="1"/>
  <c r="O1706" i="17" a="1"/>
  <c r="O1706" i="17" s="1"/>
  <c r="O1707" i="17" a="1"/>
  <c r="O1707" i="17" s="1"/>
  <c r="O1814" i="17" a="1"/>
  <c r="O1814" i="17" s="1"/>
  <c r="O1815" i="17" a="1"/>
  <c r="O1815" i="17" s="1"/>
  <c r="O1816" i="17" a="1"/>
  <c r="O1816" i="17" s="1"/>
  <c r="O1817" i="17" a="1"/>
  <c r="O1817" i="17" s="1"/>
  <c r="O1818" i="17" a="1"/>
  <c r="O1818" i="17" s="1"/>
  <c r="O1819" i="17" a="1"/>
  <c r="O1819" i="17" s="1"/>
  <c r="O2106" i="17" a="1"/>
  <c r="O2106" i="17" s="1"/>
  <c r="O2107" i="17" a="1"/>
  <c r="O2107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308" i="17" a="1"/>
  <c r="O308" i="17" s="1"/>
  <c r="O309" i="17" a="1"/>
  <c r="O309" i="17" s="1"/>
  <c r="O420" i="17" a="1"/>
  <c r="O420" i="17" s="1"/>
  <c r="O421" i="17" a="1"/>
  <c r="O421" i="17" s="1"/>
  <c r="O422" i="17" a="1"/>
  <c r="O422" i="17" s="1"/>
  <c r="O423" i="17" a="1"/>
  <c r="O423" i="17"/>
  <c r="O424" i="17" a="1"/>
  <c r="O424" i="17"/>
  <c r="O425" i="17" a="1"/>
  <c r="O425" i="17" s="1"/>
  <c r="O708" i="17" a="1"/>
  <c r="O708" i="17" s="1"/>
  <c r="O709" i="17" a="1"/>
  <c r="O709" i="17" s="1"/>
  <c r="O838" i="17" a="1"/>
  <c r="O838" i="17" s="1"/>
  <c r="O839" i="17" a="1"/>
  <c r="O839" i="17" s="1"/>
  <c r="O840" i="17" a="1"/>
  <c r="O840" i="17" s="1"/>
  <c r="O841" i="17" a="1"/>
  <c r="O841" i="17"/>
  <c r="O842" i="17" a="1"/>
  <c r="O842" i="17" s="1"/>
  <c r="O843" i="17" a="1"/>
  <c r="O843" i="17" s="1"/>
  <c r="O844" i="17" a="1"/>
  <c r="O844" i="17" s="1"/>
  <c r="O845" i="17" a="1"/>
  <c r="O845" i="17" s="1"/>
  <c r="O846" i="17" a="1"/>
  <c r="O846" i="17" s="1"/>
  <c r="O847" i="17" a="1"/>
  <c r="O847" i="17" s="1"/>
  <c r="O848" i="17" a="1"/>
  <c r="O848" i="17" s="1"/>
  <c r="O849" i="17" a="1"/>
  <c r="O849" i="17" s="1"/>
  <c r="O1420" i="17" a="1"/>
  <c r="O1420" i="17" s="1"/>
  <c r="O1421" i="17" a="1"/>
  <c r="O1421" i="17" s="1"/>
  <c r="O1422" i="17" a="1"/>
  <c r="O1422" i="17" s="1"/>
  <c r="O1423" i="17" a="1"/>
  <c r="O1423" i="17" s="1"/>
  <c r="O1424" i="17" a="1"/>
  <c r="O1424" i="17" s="1"/>
  <c r="O1425" i="17" a="1"/>
  <c r="O1425" i="17" s="1"/>
  <c r="O1708" i="17" a="1"/>
  <c r="O1708" i="17" s="1"/>
  <c r="O1709" i="17" a="1"/>
  <c r="O1709" i="17" s="1"/>
  <c r="O1820" i="17" a="1"/>
  <c r="O1820" i="17" s="1"/>
  <c r="O1821" i="17" a="1"/>
  <c r="O1821" i="17" s="1"/>
  <c r="O1822" i="17" a="1"/>
  <c r="O1822" i="17" s="1"/>
  <c r="O1823" i="17" a="1"/>
  <c r="O1823" i="17" s="1"/>
  <c r="O1824" i="17" a="1"/>
  <c r="O1824" i="17" s="1"/>
  <c r="O1825" i="17" a="1"/>
  <c r="O1825" i="17" s="1"/>
  <c r="O2108" i="17" a="1"/>
  <c r="O2108" i="17" s="1"/>
  <c r="O2109" i="17" a="1"/>
  <c r="O2109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10" i="17" a="1"/>
  <c r="O310" i="17" s="1"/>
  <c r="O311" i="17" a="1"/>
  <c r="O311" i="17" s="1"/>
  <c r="O426" i="17" a="1"/>
  <c r="O426" i="17" s="1"/>
  <c r="O427" i="17" a="1"/>
  <c r="O427" i="17" s="1"/>
  <c r="O428" i="17" a="1"/>
  <c r="O428" i="17" s="1"/>
  <c r="O429" i="17" a="1"/>
  <c r="O429" i="17" s="1"/>
  <c r="O430" i="17" a="1"/>
  <c r="O430" i="17" s="1"/>
  <c r="O431" i="17" a="1"/>
  <c r="O431" i="17" s="1"/>
  <c r="O710" i="17" a="1"/>
  <c r="O710" i="17" s="1"/>
  <c r="O711" i="17" a="1"/>
  <c r="O711" i="17" s="1"/>
  <c r="O850" i="17" a="1"/>
  <c r="O850" i="17" s="1"/>
  <c r="O851" i="17" a="1"/>
  <c r="O851" i="17" s="1"/>
  <c r="O852" i="17" a="1"/>
  <c r="O852" i="17" s="1"/>
  <c r="O853" i="17" a="1"/>
  <c r="O853" i="17" s="1"/>
  <c r="O854" i="17" a="1"/>
  <c r="O854" i="17" s="1"/>
  <c r="O855" i="17" a="1"/>
  <c r="O855" i="17" s="1"/>
  <c r="O856" i="17" a="1"/>
  <c r="O856" i="17" s="1"/>
  <c r="O857" i="17" a="1"/>
  <c r="O857" i="17" s="1"/>
  <c r="O858" i="17" a="1"/>
  <c r="O858" i="17" s="1"/>
  <c r="O859" i="17" a="1"/>
  <c r="O859" i="17" s="1"/>
  <c r="O860" i="17" a="1"/>
  <c r="O860" i="17" s="1"/>
  <c r="O861" i="17" a="1"/>
  <c r="O861" i="17" s="1"/>
  <c r="O1426" i="17" a="1"/>
  <c r="O1426" i="17" s="1"/>
  <c r="O1427" i="17" a="1"/>
  <c r="O1427" i="17" s="1"/>
  <c r="O1428" i="17" a="1"/>
  <c r="O1428" i="17" s="1"/>
  <c r="O1429" i="17" a="1"/>
  <c r="O1429" i="17"/>
  <c r="O1430" i="17" a="1"/>
  <c r="O1430" i="17" s="1"/>
  <c r="O1431" i="17" a="1"/>
  <c r="O1431" i="17" s="1"/>
  <c r="O1710" i="17" a="1"/>
  <c r="O1710" i="17" s="1"/>
  <c r="O1711" i="17" a="1"/>
  <c r="O1711" i="17" s="1"/>
  <c r="O1826" i="17" a="1"/>
  <c r="O1826" i="17" s="1"/>
  <c r="O1827" i="17" a="1"/>
  <c r="O1827" i="17" s="1"/>
  <c r="O1828" i="17" a="1"/>
  <c r="O1828" i="17" s="1"/>
  <c r="O1829" i="17" a="1"/>
  <c r="O1829" i="17" s="1"/>
  <c r="O1830" i="17" a="1"/>
  <c r="O1830" i="17" s="1"/>
  <c r="O1831" i="17" a="1"/>
  <c r="O1831" i="17" s="1"/>
  <c r="O2110" i="17" a="1"/>
  <c r="O2110" i="17" s="1"/>
  <c r="O2111" i="17" a="1"/>
  <c r="O2111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312" i="17" a="1"/>
  <c r="O312" i="17" s="1"/>
  <c r="O313" i="17" a="1"/>
  <c r="O313" i="17" s="1"/>
  <c r="O432" i="17" a="1"/>
  <c r="O432" i="17" s="1"/>
  <c r="O433" i="17" a="1"/>
  <c r="O433" i="17" s="1"/>
  <c r="O434" i="17" a="1"/>
  <c r="O434" i="17" s="1"/>
  <c r="O435" i="17" a="1"/>
  <c r="O435" i="17" s="1"/>
  <c r="O436" i="17" a="1"/>
  <c r="O436" i="17" s="1"/>
  <c r="O437" i="17" a="1"/>
  <c r="O437" i="17" s="1"/>
  <c r="O712" i="17" a="1"/>
  <c r="O712" i="17" s="1"/>
  <c r="O713" i="17" a="1"/>
  <c r="O713" i="17" s="1"/>
  <c r="O862" i="17" a="1"/>
  <c r="O862" i="17" s="1"/>
  <c r="O863" i="17" a="1"/>
  <c r="O863" i="17" s="1"/>
  <c r="O864" i="17" a="1"/>
  <c r="O864" i="17" s="1"/>
  <c r="O865" i="17" a="1"/>
  <c r="O865" i="17" s="1"/>
  <c r="O866" i="17" a="1"/>
  <c r="O866" i="17" s="1"/>
  <c r="O867" i="17" a="1"/>
  <c r="O867" i="17" s="1"/>
  <c r="O868" i="17" a="1"/>
  <c r="O868" i="17" s="1"/>
  <c r="O869" i="17" a="1"/>
  <c r="O869" i="17" s="1"/>
  <c r="O870" i="17" a="1"/>
  <c r="O870" i="17" s="1"/>
  <c r="O871" i="17" a="1"/>
  <c r="O871" i="17" s="1"/>
  <c r="O872" i="17" a="1"/>
  <c r="O872" i="17" s="1"/>
  <c r="O873" i="17" a="1"/>
  <c r="O873" i="17" s="1"/>
  <c r="O1432" i="17" a="1"/>
  <c r="O1432" i="17"/>
  <c r="O1433" i="17" a="1"/>
  <c r="O1433" i="17" s="1"/>
  <c r="O1434" i="17" a="1"/>
  <c r="O1434" i="17" s="1"/>
  <c r="O1435" i="17" a="1"/>
  <c r="O1435" i="17" s="1"/>
  <c r="O1436" i="17" a="1"/>
  <c r="O1436" i="17" s="1"/>
  <c r="O1437" i="17" a="1"/>
  <c r="O1437" i="17" s="1"/>
  <c r="O1712" i="17" a="1"/>
  <c r="O1712" i="17" s="1"/>
  <c r="O1713" i="17" a="1"/>
  <c r="O1713" i="17" s="1"/>
  <c r="O1832" i="17" a="1"/>
  <c r="O1832" i="17" s="1"/>
  <c r="O1833" i="17" a="1"/>
  <c r="O1833" i="17" s="1"/>
  <c r="O1834" i="17" a="1"/>
  <c r="O1834" i="17" s="1"/>
  <c r="O1835" i="17" a="1"/>
  <c r="O1835" i="17" s="1"/>
  <c r="O1836" i="17" a="1"/>
  <c r="O1836" i="17" s="1"/>
  <c r="O1837" i="17" a="1"/>
  <c r="O1837" i="17" s="1"/>
  <c r="O2112" i="17" a="1"/>
  <c r="O2112" i="17" s="1"/>
  <c r="O2113" i="17" a="1"/>
  <c r="O2113" i="17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314" i="17" a="1"/>
  <c r="O314" i="17" s="1"/>
  <c r="O315" i="17" a="1"/>
  <c r="O315" i="17"/>
  <c r="O438" i="17" a="1"/>
  <c r="O438" i="17" s="1"/>
  <c r="O439" i="17" a="1"/>
  <c r="O439" i="17" s="1"/>
  <c r="O440" i="17" a="1"/>
  <c r="O440" i="17" s="1"/>
  <c r="O441" i="17" a="1"/>
  <c r="O441" i="17" s="1"/>
  <c r="O442" i="17" a="1"/>
  <c r="O442" i="17" s="1"/>
  <c r="O443" i="17" a="1"/>
  <c r="O443" i="17" s="1"/>
  <c r="O714" i="17" a="1"/>
  <c r="O714" i="17" s="1"/>
  <c r="O715" i="17" a="1"/>
  <c r="O715" i="17" s="1"/>
  <c r="O874" i="17" a="1"/>
  <c r="O874" i="17" s="1"/>
  <c r="O875" i="17" a="1"/>
  <c r="O875" i="17" s="1"/>
  <c r="O876" i="17" a="1"/>
  <c r="O876" i="17" s="1"/>
  <c r="O877" i="17" a="1"/>
  <c r="O877" i="17" s="1"/>
  <c r="O878" i="17" a="1"/>
  <c r="O878" i="17" s="1"/>
  <c r="O879" i="17" a="1"/>
  <c r="O879" i="17" s="1"/>
  <c r="O880" i="17" a="1"/>
  <c r="O880" i="17" s="1"/>
  <c r="O881" i="17" a="1"/>
  <c r="O881" i="17" s="1"/>
  <c r="O882" i="17" a="1"/>
  <c r="O882" i="17" s="1"/>
  <c r="O883" i="17" a="1"/>
  <c r="O883" i="17"/>
  <c r="O884" i="17" a="1"/>
  <c r="O884" i="17" s="1"/>
  <c r="O885" i="17" a="1"/>
  <c r="O885" i="17" s="1"/>
  <c r="O1438" i="17" a="1"/>
  <c r="O1438" i="17" s="1"/>
  <c r="O1439" i="17" a="1"/>
  <c r="O1439" i="17" s="1"/>
  <c r="O1440" i="17" a="1"/>
  <c r="O1440" i="17" s="1"/>
  <c r="O1441" i="17" a="1"/>
  <c r="O1441" i="17" s="1"/>
  <c r="O1442" i="17" a="1"/>
  <c r="O1442" i="17" s="1"/>
  <c r="O1443" i="17" a="1"/>
  <c r="O1443" i="17" s="1"/>
  <c r="O1714" i="17" a="1"/>
  <c r="O1714" i="17" s="1"/>
  <c r="O1715" i="17" a="1"/>
  <c r="O1715" i="17" s="1"/>
  <c r="O1838" i="17" a="1"/>
  <c r="O1838" i="17" s="1"/>
  <c r="O1839" i="17" a="1"/>
  <c r="O1839" i="17" s="1"/>
  <c r="O1840" i="17" a="1"/>
  <c r="O1840" i="17" s="1"/>
  <c r="O1841" i="17" a="1"/>
  <c r="O1841" i="17" s="1"/>
  <c r="O1842" i="17" a="1"/>
  <c r="O1842" i="17"/>
  <c r="O1843" i="17" a="1"/>
  <c r="O1843" i="17" s="1"/>
  <c r="O2114" i="17" a="1"/>
  <c r="O2114" i="17" s="1"/>
  <c r="O2115" i="17" a="1"/>
  <c r="O2115" i="17" s="1"/>
  <c r="O44" i="17" a="1"/>
  <c r="O44" i="17" s="1"/>
  <c r="O45" i="17" a="1"/>
  <c r="O45" i="17" s="1"/>
  <c r="O46" i="17" a="1"/>
  <c r="O46" i="17" s="1"/>
  <c r="O47" i="17" a="1"/>
  <c r="O47" i="17"/>
  <c r="O48" i="17" a="1"/>
  <c r="O48" i="17" s="1"/>
  <c r="O49" i="17" a="1"/>
  <c r="O49" i="17" s="1"/>
  <c r="O316" i="17" a="1"/>
  <c r="O316" i="17" s="1"/>
  <c r="O317" i="17" a="1"/>
  <c r="O317" i="17" s="1"/>
  <c r="O444" i="17" a="1"/>
  <c r="O444" i="17" s="1"/>
  <c r="O445" i="17" a="1"/>
  <c r="O445" i="17" s="1"/>
  <c r="O446" i="17" a="1"/>
  <c r="O446" i="17" s="1"/>
  <c r="O447" i="17" a="1"/>
  <c r="O447" i="17" s="1"/>
  <c r="O448" i="17" a="1"/>
  <c r="O448" i="17" s="1"/>
  <c r="O449" i="17" a="1"/>
  <c r="O449" i="17" s="1"/>
  <c r="O716" i="17" a="1"/>
  <c r="O716" i="17" s="1"/>
  <c r="O717" i="17" a="1"/>
  <c r="O717" i="17" s="1"/>
  <c r="O886" i="17" a="1"/>
  <c r="O886" i="17" s="1"/>
  <c r="O887" i="17" a="1"/>
  <c r="O887" i="17" s="1"/>
  <c r="O888" i="17" a="1"/>
  <c r="O888" i="17" s="1"/>
  <c r="O889" i="17" a="1"/>
  <c r="O889" i="17" s="1"/>
  <c r="O890" i="17" a="1"/>
  <c r="O890" i="17" s="1"/>
  <c r="O891" i="17" a="1"/>
  <c r="O891" i="17"/>
  <c r="O892" i="17" a="1"/>
  <c r="O892" i="17" s="1"/>
  <c r="O893" i="17" a="1"/>
  <c r="O893" i="17" s="1"/>
  <c r="O894" i="17" a="1"/>
  <c r="O894" i="17" s="1"/>
  <c r="O895" i="17" a="1"/>
  <c r="O895" i="17" s="1"/>
  <c r="O896" i="17" a="1"/>
  <c r="O896" i="17" s="1"/>
  <c r="O897" i="17" a="1"/>
  <c r="O897" i="17"/>
  <c r="O1444" i="17" a="1"/>
  <c r="O1444" i="17" s="1"/>
  <c r="O1445" i="17" a="1"/>
  <c r="O1445" i="17" s="1"/>
  <c r="O1446" i="17" a="1"/>
  <c r="O1446" i="17" s="1"/>
  <c r="O1447" i="17" a="1"/>
  <c r="O1447" i="17" s="1"/>
  <c r="O1448" i="17" a="1"/>
  <c r="O1448" i="17" s="1"/>
  <c r="O1449" i="17" a="1"/>
  <c r="O1449" i="17" s="1"/>
  <c r="O1716" i="17" a="1"/>
  <c r="O1716" i="17" s="1"/>
  <c r="O1717" i="17" a="1"/>
  <c r="O1717" i="17" s="1"/>
  <c r="O1844" i="17" a="1"/>
  <c r="O1844" i="17" s="1"/>
  <c r="O1845" i="17" a="1"/>
  <c r="O1845" i="17"/>
  <c r="O1846" i="17" a="1"/>
  <c r="O1846" i="17" s="1"/>
  <c r="O1847" i="17" a="1"/>
  <c r="O1847" i="17" s="1"/>
  <c r="O1848" i="17" a="1"/>
  <c r="O1848" i="17" s="1"/>
  <c r="O1849" i="17" a="1"/>
  <c r="O1849" i="17" s="1"/>
  <c r="O2116" i="17" a="1"/>
  <c r="O2116" i="17" s="1"/>
  <c r="O2117" i="17" a="1"/>
  <c r="O2117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318" i="17" a="1"/>
  <c r="O318" i="17" s="1"/>
  <c r="O319" i="17" a="1"/>
  <c r="O319" i="17" s="1"/>
  <c r="O450" i="17" a="1"/>
  <c r="O450" i="17" s="1"/>
  <c r="O451" i="17" a="1"/>
  <c r="O451" i="17" s="1"/>
  <c r="O452" i="17" a="1"/>
  <c r="O452" i="17" s="1"/>
  <c r="O453" i="17" a="1"/>
  <c r="O453" i="17" s="1"/>
  <c r="O454" i="17" a="1"/>
  <c r="O454" i="17" s="1"/>
  <c r="O455" i="17" a="1"/>
  <c r="O455" i="17" s="1"/>
  <c r="O718" i="17" a="1"/>
  <c r="O718" i="17" s="1"/>
  <c r="O719" i="17" a="1"/>
  <c r="O719" i="17" s="1"/>
  <c r="O898" i="17" a="1"/>
  <c r="O898" i="17"/>
  <c r="O899" i="17" a="1"/>
  <c r="O899" i="17" s="1"/>
  <c r="O900" i="17" a="1"/>
  <c r="O900" i="17" s="1"/>
  <c r="O901" i="17" a="1"/>
  <c r="O901" i="17" s="1"/>
  <c r="O902" i="17" a="1"/>
  <c r="O902" i="17" s="1"/>
  <c r="O903" i="17" a="1"/>
  <c r="O903" i="17" s="1"/>
  <c r="O904" i="17" a="1"/>
  <c r="O904" i="17" s="1"/>
  <c r="O905" i="17" a="1"/>
  <c r="O905" i="17" s="1"/>
  <c r="O906" i="17" a="1"/>
  <c r="O906" i="17"/>
  <c r="O907" i="17" a="1"/>
  <c r="O907" i="17" s="1"/>
  <c r="O908" i="17" a="1"/>
  <c r="O908" i="17" s="1"/>
  <c r="O909" i="17" a="1"/>
  <c r="O909" i="17" s="1"/>
  <c r="O1450" i="17" a="1"/>
  <c r="O1450" i="17" s="1"/>
  <c r="O1451" i="17" a="1"/>
  <c r="O1451" i="17" s="1"/>
  <c r="O1452" i="17" a="1"/>
  <c r="O1452" i="17" s="1"/>
  <c r="O1453" i="17" a="1"/>
  <c r="O1453" i="17" s="1"/>
  <c r="O1454" i="17" a="1"/>
  <c r="O1454" i="17" s="1"/>
  <c r="O1455" i="17" a="1"/>
  <c r="O1455" i="17" s="1"/>
  <c r="O1718" i="17" a="1"/>
  <c r="O1718" i="17" s="1"/>
  <c r="O1719" i="17" a="1"/>
  <c r="O1719" i="17" s="1"/>
  <c r="O1850" i="17" a="1"/>
  <c r="O1850" i="17"/>
  <c r="O1851" i="17" a="1"/>
  <c r="O1851" i="17" s="1"/>
  <c r="O1852" i="17" a="1"/>
  <c r="O1852" i="17" s="1"/>
  <c r="O1853" i="17" a="1"/>
  <c r="O1853" i="17"/>
  <c r="O1854" i="17" a="1"/>
  <c r="O1854" i="17" s="1"/>
  <c r="O1855" i="17" a="1"/>
  <c r="O1855" i="17" s="1"/>
  <c r="O2118" i="17" a="1"/>
  <c r="O2118" i="17" s="1"/>
  <c r="O2119" i="17" a="1"/>
  <c r="O2119" i="17" s="1"/>
  <c r="O56" i="17" a="1"/>
  <c r="O56" i="17" s="1"/>
  <c r="O57" i="17" a="1"/>
  <c r="O57" i="17"/>
  <c r="O58" i="17" a="1"/>
  <c r="O58" i="17" s="1"/>
  <c r="O59" i="17" a="1"/>
  <c r="O59" i="17" s="1"/>
  <c r="O60" i="17" a="1"/>
  <c r="O60" i="17" s="1"/>
  <c r="O61" i="17" a="1"/>
  <c r="O61" i="17" s="1"/>
  <c r="O320" i="17" a="1"/>
  <c r="O320" i="17" s="1"/>
  <c r="O321" i="17" a="1"/>
  <c r="O321" i="17" s="1"/>
  <c r="O456" i="17" a="1"/>
  <c r="O456" i="17" s="1"/>
  <c r="O457" i="17" a="1"/>
  <c r="O457" i="17" s="1"/>
  <c r="O458" i="17" a="1"/>
  <c r="O458" i="17" s="1"/>
  <c r="O459" i="17" a="1"/>
  <c r="O459" i="17" s="1"/>
  <c r="O460" i="17" a="1"/>
  <c r="O460" i="17" s="1"/>
  <c r="O461" i="17" a="1"/>
  <c r="O461" i="17" s="1"/>
  <c r="O720" i="17" a="1"/>
  <c r="O720" i="17" s="1"/>
  <c r="O721" i="17" a="1"/>
  <c r="O721" i="17" s="1"/>
  <c r="O910" i="17" a="1"/>
  <c r="O910" i="17" s="1"/>
  <c r="O911" i="17" a="1"/>
  <c r="O911" i="17" s="1"/>
  <c r="O912" i="17" a="1"/>
  <c r="O912" i="17" s="1"/>
  <c r="O913" i="17" a="1"/>
  <c r="O913" i="17" s="1"/>
  <c r="O914" i="17" a="1"/>
  <c r="O914" i="17" s="1"/>
  <c r="O915" i="17" a="1"/>
  <c r="O915" i="17" s="1"/>
  <c r="O916" i="17" a="1"/>
  <c r="O916" i="17" s="1"/>
  <c r="O917" i="17" a="1"/>
  <c r="O917" i="17" s="1"/>
  <c r="O918" i="17" a="1"/>
  <c r="O918" i="17" s="1"/>
  <c r="O919" i="17" a="1"/>
  <c r="O919" i="17" s="1"/>
  <c r="O920" i="17" a="1"/>
  <c r="O920" i="17" s="1"/>
  <c r="O921" i="17" a="1"/>
  <c r="O921" i="17"/>
  <c r="O1456" i="17" a="1"/>
  <c r="O1456" i="17" s="1"/>
  <c r="O1457" i="17" a="1"/>
  <c r="O1457" i="17" s="1"/>
  <c r="O1458" i="17" a="1"/>
  <c r="O1458" i="17" s="1"/>
  <c r="O1459" i="17" a="1"/>
  <c r="O1459" i="17" s="1"/>
  <c r="O1460" i="17" a="1"/>
  <c r="O1460" i="17" s="1"/>
  <c r="O1461" i="17" a="1"/>
  <c r="O1461" i="17" s="1"/>
  <c r="O1720" i="17" a="1"/>
  <c r="O1720" i="17" s="1"/>
  <c r="O1721" i="17" a="1"/>
  <c r="O1721" i="17" s="1"/>
  <c r="O1856" i="17" a="1"/>
  <c r="O1856" i="17" s="1"/>
  <c r="O1857" i="17" a="1"/>
  <c r="O1857" i="17" s="1"/>
  <c r="O1858" i="17" a="1"/>
  <c r="O1858" i="17" s="1"/>
  <c r="O1859" i="17" a="1"/>
  <c r="O1859" i="17" s="1"/>
  <c r="O1860" i="17" a="1"/>
  <c r="O1860" i="17" s="1"/>
  <c r="O1861" i="17" a="1"/>
  <c r="O1861" i="17" s="1"/>
  <c r="O2120" i="17" a="1"/>
  <c r="O2120" i="17" s="1"/>
  <c r="O2121" i="17" a="1"/>
  <c r="O212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322" i="17" a="1"/>
  <c r="O322" i="17" s="1"/>
  <c r="O323" i="17" a="1"/>
  <c r="O323" i="17" s="1"/>
  <c r="O462" i="17" a="1"/>
  <c r="O462" i="17" s="1"/>
  <c r="O463" i="17" a="1"/>
  <c r="O463" i="17" s="1"/>
  <c r="O464" i="17" a="1"/>
  <c r="O464" i="17" s="1"/>
  <c r="O465" i="17" a="1"/>
  <c r="O465" i="17" s="1"/>
  <c r="O466" i="17" a="1"/>
  <c r="O466" i="17" s="1"/>
  <c r="O467" i="17" a="1"/>
  <c r="O467" i="17" s="1"/>
  <c r="O722" i="17" a="1"/>
  <c r="O722" i="17" s="1"/>
  <c r="O723" i="17" a="1"/>
  <c r="O723" i="17" s="1"/>
  <c r="O922" i="17" a="1"/>
  <c r="O922" i="17" s="1"/>
  <c r="O923" i="17" a="1"/>
  <c r="O923" i="17" s="1"/>
  <c r="O924" i="17" a="1"/>
  <c r="O924" i="17" s="1"/>
  <c r="O925" i="17" a="1"/>
  <c r="O925" i="17" s="1"/>
  <c r="O926" i="17" a="1"/>
  <c r="O926" i="17" s="1"/>
  <c r="O927" i="17" a="1"/>
  <c r="O927" i="17" s="1"/>
  <c r="O928" i="17" a="1"/>
  <c r="O928" i="17" s="1"/>
  <c r="O929" i="17" a="1"/>
  <c r="O929" i="17" s="1"/>
  <c r="O930" i="17" a="1"/>
  <c r="O930" i="17" s="1"/>
  <c r="O931" i="17" a="1"/>
  <c r="O931" i="17" s="1"/>
  <c r="O932" i="17" a="1"/>
  <c r="O932" i="17" s="1"/>
  <c r="O933" i="17" a="1"/>
  <c r="O933" i="17" s="1"/>
  <c r="O1462" i="17" a="1"/>
  <c r="O1462" i="17" s="1"/>
  <c r="O1463" i="17" a="1"/>
  <c r="O1463" i="17" s="1"/>
  <c r="O1464" i="17" a="1"/>
  <c r="O1464" i="17" s="1"/>
  <c r="O1465" i="17" a="1"/>
  <c r="O1465" i="17" s="1"/>
  <c r="O1466" i="17" a="1"/>
  <c r="O1466" i="17" s="1"/>
  <c r="O1467" i="17" a="1"/>
  <c r="O1467" i="17" s="1"/>
  <c r="O1722" i="17" a="1"/>
  <c r="O1722" i="17" s="1"/>
  <c r="O1723" i="17" a="1"/>
  <c r="O1723" i="17" s="1"/>
  <c r="O1862" i="17" a="1"/>
  <c r="O1862" i="17" s="1"/>
  <c r="O1863" i="17" a="1"/>
  <c r="O1863" i="17" s="1"/>
  <c r="O1864" i="17" a="1"/>
  <c r="O1864" i="17" s="1"/>
  <c r="O1865" i="17" a="1"/>
  <c r="O1865" i="17" s="1"/>
  <c r="O1866" i="17" a="1"/>
  <c r="O1866" i="17" s="1"/>
  <c r="O1867" i="17" a="1"/>
  <c r="O1867" i="17" s="1"/>
  <c r="O2122" i="17" a="1"/>
  <c r="O2122" i="17" s="1"/>
  <c r="O2123" i="17" a="1"/>
  <c r="O2123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324" i="17" a="1"/>
  <c r="O324" i="17" s="1"/>
  <c r="O325" i="17" a="1"/>
  <c r="O325" i="17"/>
  <c r="O468" i="17" a="1"/>
  <c r="O468" i="17" s="1"/>
  <c r="O469" i="17" a="1"/>
  <c r="O469" i="17" s="1"/>
  <c r="O470" i="17" a="1"/>
  <c r="O470" i="17" s="1"/>
  <c r="O471" i="17" a="1"/>
  <c r="O471" i="17"/>
  <c r="O472" i="17" a="1"/>
  <c r="O472" i="17" s="1"/>
  <c r="O473" i="17" a="1"/>
  <c r="O473" i="17" s="1"/>
  <c r="O724" i="17" a="1"/>
  <c r="O724" i="17" s="1"/>
  <c r="O725" i="17" a="1"/>
  <c r="O725" i="17" s="1"/>
  <c r="O934" i="17" a="1"/>
  <c r="O934" i="17" s="1"/>
  <c r="O935" i="17" a="1"/>
  <c r="O935" i="17" s="1"/>
  <c r="O936" i="17" a="1"/>
  <c r="O936" i="17" s="1"/>
  <c r="O937" i="17" a="1"/>
  <c r="O937" i="17" s="1"/>
  <c r="O938" i="17" a="1"/>
  <c r="O938" i="17" s="1"/>
  <c r="O939" i="17" a="1"/>
  <c r="O939" i="17" s="1"/>
  <c r="O940" i="17" a="1"/>
  <c r="O940" i="17" s="1"/>
  <c r="O941" i="17" a="1"/>
  <c r="O941" i="17" s="1"/>
  <c r="O942" i="17" a="1"/>
  <c r="O942" i="17" s="1"/>
  <c r="O943" i="17" a="1"/>
  <c r="O943" i="17" s="1"/>
  <c r="O944" i="17" a="1"/>
  <c r="O944" i="17" s="1"/>
  <c r="O945" i="17" a="1"/>
  <c r="O945" i="17" s="1"/>
  <c r="O1468" i="17" a="1"/>
  <c r="O1468" i="17" s="1"/>
  <c r="O1469" i="17" a="1"/>
  <c r="O1469" i="17" s="1"/>
  <c r="O1470" i="17" a="1"/>
  <c r="O1470" i="17" s="1"/>
  <c r="O1471" i="17" a="1"/>
  <c r="O1471" i="17" s="1"/>
  <c r="O1472" i="17" a="1"/>
  <c r="O1472" i="17" s="1"/>
  <c r="O1473" i="17" a="1"/>
  <c r="O1473" i="17" s="1"/>
  <c r="O1724" i="17" a="1"/>
  <c r="O1724" i="17"/>
  <c r="O1725" i="17" a="1"/>
  <c r="O1725" i="17" s="1"/>
  <c r="O1868" i="17" a="1"/>
  <c r="O1868" i="17" s="1"/>
  <c r="O1869" i="17" a="1"/>
  <c r="O1869" i="17" s="1"/>
  <c r="O1870" i="17" a="1"/>
  <c r="O1870" i="17" s="1"/>
  <c r="O1871" i="17" a="1"/>
  <c r="O1871" i="17" s="1"/>
  <c r="O1872" i="17" a="1"/>
  <c r="O1872" i="17" s="1"/>
  <c r="O1873" i="17" a="1"/>
  <c r="O1873" i="17" s="1"/>
  <c r="O2124" i="17" a="1"/>
  <c r="O2124" i="17" s="1"/>
  <c r="O2125" i="17" a="1"/>
  <c r="O2125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326" i="17" a="1"/>
  <c r="O326" i="17" s="1"/>
  <c r="O327" i="17" a="1"/>
  <c r="O327" i="17" s="1"/>
  <c r="O474" i="17" a="1"/>
  <c r="O474" i="17" s="1"/>
  <c r="O475" i="17" a="1"/>
  <c r="O475" i="17" s="1"/>
  <c r="O476" i="17" a="1"/>
  <c r="O476" i="17" s="1"/>
  <c r="O477" i="17" a="1"/>
  <c r="O477" i="17" s="1"/>
  <c r="O478" i="17" a="1"/>
  <c r="O478" i="17" s="1"/>
  <c r="O479" i="17" a="1"/>
  <c r="O479" i="17" s="1"/>
  <c r="O726" i="17" a="1"/>
  <c r="O726" i="17" s="1"/>
  <c r="O727" i="17" a="1"/>
  <c r="O727" i="17" s="1"/>
  <c r="O946" i="17" a="1"/>
  <c r="O946" i="17" s="1"/>
  <c r="O947" i="17" a="1"/>
  <c r="O947" i="17" s="1"/>
  <c r="O948" i="17" a="1"/>
  <c r="O948" i="17" s="1"/>
  <c r="O949" i="17" a="1"/>
  <c r="O949" i="17" s="1"/>
  <c r="O950" i="17" a="1"/>
  <c r="O950" i="17" s="1"/>
  <c r="O951" i="17" a="1"/>
  <c r="O951" i="17" s="1"/>
  <c r="O952" i="17" a="1"/>
  <c r="O952" i="17" s="1"/>
  <c r="O953" i="17" a="1"/>
  <c r="O953" i="17" s="1"/>
  <c r="O954" i="17" a="1"/>
  <c r="O954" i="17" s="1"/>
  <c r="O955" i="17" a="1"/>
  <c r="O955" i="17" s="1"/>
  <c r="O956" i="17" a="1"/>
  <c r="O956" i="17" s="1"/>
  <c r="O957" i="17" a="1"/>
  <c r="O957" i="17" s="1"/>
  <c r="O1474" i="17" a="1"/>
  <c r="O1474" i="17" s="1"/>
  <c r="O1475" i="17" a="1"/>
  <c r="O1475" i="17" s="1"/>
  <c r="O1476" i="17" a="1"/>
  <c r="O1476" i="17" s="1"/>
  <c r="O1477" i="17" a="1"/>
  <c r="O1477" i="17" s="1"/>
  <c r="O1478" i="17" a="1"/>
  <c r="O1478" i="17" s="1"/>
  <c r="O1479" i="17" a="1"/>
  <c r="O1479" i="17" s="1"/>
  <c r="O1726" i="17" a="1"/>
  <c r="O1726" i="17" s="1"/>
  <c r="O1727" i="17" a="1"/>
  <c r="O1727" i="17" s="1"/>
  <c r="O1874" i="17" a="1"/>
  <c r="O1874" i="17" s="1"/>
  <c r="O1875" i="17" a="1"/>
  <c r="O1875" i="17" s="1"/>
  <c r="O1876" i="17" a="1"/>
  <c r="O1876" i="17" s="1"/>
  <c r="O1877" i="17" a="1"/>
  <c r="O1877" i="17" s="1"/>
  <c r="O1878" i="17" a="1"/>
  <c r="O1878" i="17" s="1"/>
  <c r="O1879" i="17" a="1"/>
  <c r="O1879" i="17" s="1"/>
  <c r="O2126" i="17" a="1"/>
  <c r="O2126" i="17" s="1"/>
  <c r="O2127" i="17" a="1"/>
  <c r="O2127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328" i="17" a="1"/>
  <c r="O328" i="17" s="1"/>
  <c r="O329" i="17" a="1"/>
  <c r="O329" i="17" s="1"/>
  <c r="O480" i="17" a="1"/>
  <c r="O480" i="17" s="1"/>
  <c r="O481" i="17" a="1"/>
  <c r="O481" i="17" s="1"/>
  <c r="O482" i="17" a="1"/>
  <c r="O482" i="17" s="1"/>
  <c r="O483" i="17" a="1"/>
  <c r="O483" i="17" s="1"/>
  <c r="O484" i="17" a="1"/>
  <c r="O484" i="17" s="1"/>
  <c r="O485" i="17" a="1"/>
  <c r="O485" i="17" s="1"/>
  <c r="O728" i="17" a="1"/>
  <c r="O728" i="17" s="1"/>
  <c r="O729" i="17" a="1"/>
  <c r="O729" i="17" s="1"/>
  <c r="O958" i="17" a="1"/>
  <c r="O958" i="17" s="1"/>
  <c r="O959" i="17" a="1"/>
  <c r="O959" i="17" s="1"/>
  <c r="O960" i="17" a="1"/>
  <c r="O960" i="17" s="1"/>
  <c r="O961" i="17" a="1"/>
  <c r="O961" i="17" s="1"/>
  <c r="O962" i="17" a="1"/>
  <c r="O962" i="17" s="1"/>
  <c r="O963" i="17" a="1"/>
  <c r="O963" i="17" s="1"/>
  <c r="O964" i="17" a="1"/>
  <c r="O964" i="17" s="1"/>
  <c r="O965" i="17" a="1"/>
  <c r="O965" i="17" s="1"/>
  <c r="O966" i="17" a="1"/>
  <c r="O966" i="17" s="1"/>
  <c r="O967" i="17" a="1"/>
  <c r="O967" i="17" s="1"/>
  <c r="O968" i="17" a="1"/>
  <c r="O968" i="17" s="1"/>
  <c r="O969" i="17" a="1"/>
  <c r="O969" i="17" s="1"/>
  <c r="O1480" i="17" a="1"/>
  <c r="O1480" i="17"/>
  <c r="O1481" i="17" a="1"/>
  <c r="O1481" i="17" s="1"/>
  <c r="O1482" i="17" a="1"/>
  <c r="O1482" i="17" s="1"/>
  <c r="O1483" i="17" a="1"/>
  <c r="O1483" i="17" s="1"/>
  <c r="O1484" i="17" a="1"/>
  <c r="O1484" i="17" s="1"/>
  <c r="O1485" i="17" a="1"/>
  <c r="O1485" i="17" s="1"/>
  <c r="O1728" i="17" a="1"/>
  <c r="O1728" i="17" s="1"/>
  <c r="O1729" i="17" a="1"/>
  <c r="O1729" i="17" s="1"/>
  <c r="O1880" i="17" a="1"/>
  <c r="O1880" i="17" s="1"/>
  <c r="O1881" i="17" a="1"/>
  <c r="O1881" i="17" s="1"/>
  <c r="O1882" i="17" a="1"/>
  <c r="O1882" i="17" s="1"/>
  <c r="O1883" i="17" a="1"/>
  <c r="O1883" i="17" s="1"/>
  <c r="O1884" i="17" a="1"/>
  <c r="O1884" i="17" s="1"/>
  <c r="O1885" i="17" a="1"/>
  <c r="O1885" i="17" s="1"/>
  <c r="O2128" i="17" a="1"/>
  <c r="O2128" i="17" s="1"/>
  <c r="O2129" i="17" a="1"/>
  <c r="O2129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330" i="17" a="1"/>
  <c r="O330" i="17" s="1"/>
  <c r="O331" i="17" a="1"/>
  <c r="O331" i="17" s="1"/>
  <c r="O486" i="17" a="1"/>
  <c r="O486" i="17" s="1"/>
  <c r="O487" i="17" a="1"/>
  <c r="O487" i="17" s="1"/>
  <c r="O488" i="17" a="1"/>
  <c r="O488" i="17" s="1"/>
  <c r="O489" i="17" a="1"/>
  <c r="O489" i="17" s="1"/>
  <c r="O490" i="17" a="1"/>
  <c r="O490" i="17" s="1"/>
  <c r="O491" i="17" a="1"/>
  <c r="O491" i="17" s="1"/>
  <c r="O730" i="17" a="1"/>
  <c r="O730" i="17" s="1"/>
  <c r="O731" i="17" a="1"/>
  <c r="O731" i="17"/>
  <c r="O970" i="17" a="1"/>
  <c r="O970" i="17"/>
  <c r="O971" i="17" a="1"/>
  <c r="O971" i="17" s="1"/>
  <c r="O972" i="17" a="1"/>
  <c r="O972" i="17" s="1"/>
  <c r="O973" i="17" a="1"/>
  <c r="O973" i="17" s="1"/>
  <c r="O974" i="17" a="1"/>
  <c r="O974" i="17" s="1"/>
  <c r="O975" i="17" a="1"/>
  <c r="O975" i="17" s="1"/>
  <c r="O976" i="17" a="1"/>
  <c r="O976" i="17" s="1"/>
  <c r="O977" i="17" a="1"/>
  <c r="O977" i="17" s="1"/>
  <c r="O978" i="17" a="1"/>
  <c r="O978" i="17" s="1"/>
  <c r="O979" i="17" a="1"/>
  <c r="O979" i="17" s="1"/>
  <c r="O980" i="17" a="1"/>
  <c r="O980" i="17" s="1"/>
  <c r="O981" i="17" a="1"/>
  <c r="O981" i="17" s="1"/>
  <c r="O1486" i="17" a="1"/>
  <c r="O1486" i="17" s="1"/>
  <c r="O1487" i="17" a="1"/>
  <c r="O1487" i="17" s="1"/>
  <c r="O1488" i="17" a="1"/>
  <c r="O1488" i="17" s="1"/>
  <c r="O1489" i="17" a="1"/>
  <c r="O1489" i="17" s="1"/>
  <c r="O1490" i="17" a="1"/>
  <c r="O1490" i="17" s="1"/>
  <c r="O1491" i="17" a="1"/>
  <c r="O1491" i="17" s="1"/>
  <c r="O1730" i="17" a="1"/>
  <c r="O1730" i="17" s="1"/>
  <c r="O1731" i="17" a="1"/>
  <c r="O1731" i="17" s="1"/>
  <c r="O1886" i="17" a="1"/>
  <c r="O1886" i="17" s="1"/>
  <c r="O1887" i="17" a="1"/>
  <c r="O1887" i="17" s="1"/>
  <c r="O1888" i="17" a="1"/>
  <c r="O1888" i="17" s="1"/>
  <c r="O1889" i="17" a="1"/>
  <c r="O1889" i="17" s="1"/>
  <c r="O1890" i="17" a="1"/>
  <c r="O1890" i="17" s="1"/>
  <c r="O1891" i="17" a="1"/>
  <c r="O1891" i="17" s="1"/>
  <c r="O2130" i="17" a="1"/>
  <c r="O2130" i="17" s="1"/>
  <c r="O2131" i="17" a="1"/>
  <c r="O2131" i="17" s="1"/>
  <c r="O92" i="17" a="1"/>
  <c r="O92" i="17" s="1"/>
  <c r="O93" i="17" a="1"/>
  <c r="O93" i="17" s="1"/>
  <c r="O94" i="17" a="1"/>
  <c r="O94" i="17" s="1"/>
  <c r="O95" i="17" a="1"/>
  <c r="O95" i="17"/>
  <c r="O96" i="17" a="1"/>
  <c r="O96" i="17"/>
  <c r="O97" i="17" a="1"/>
  <c r="O97" i="17" s="1"/>
  <c r="O332" i="17" a="1"/>
  <c r="O332" i="17" s="1"/>
  <c r="O333" i="17" a="1"/>
  <c r="O333" i="17" s="1"/>
  <c r="O492" i="17" a="1"/>
  <c r="O492" i="17" s="1"/>
  <c r="O493" i="17" a="1"/>
  <c r="O493" i="17" s="1"/>
  <c r="O494" i="17" a="1"/>
  <c r="O494" i="17" s="1"/>
  <c r="O495" i="17" a="1"/>
  <c r="O495" i="17" s="1"/>
  <c r="O496" i="17" a="1"/>
  <c r="O496" i="17" s="1"/>
  <c r="O497" i="17" a="1"/>
  <c r="O497" i="17" s="1"/>
  <c r="O732" i="17" a="1"/>
  <c r="O732" i="17" s="1"/>
  <c r="O733" i="17" a="1"/>
  <c r="O733" i="17" s="1"/>
  <c r="O982" i="17" a="1"/>
  <c r="O982" i="17" s="1"/>
  <c r="O983" i="17" a="1"/>
  <c r="O983" i="17" s="1"/>
  <c r="O984" i="17" a="1"/>
  <c r="O984" i="17"/>
  <c r="O985" i="17" a="1"/>
  <c r="O985" i="17" s="1"/>
  <c r="O986" i="17" a="1"/>
  <c r="O986" i="17" s="1"/>
  <c r="O987" i="17" a="1"/>
  <c r="O987" i="17" s="1"/>
  <c r="O988" i="17" a="1"/>
  <c r="O988" i="17" s="1"/>
  <c r="O989" i="17" a="1"/>
  <c r="O989" i="17" s="1"/>
  <c r="O990" i="17" a="1"/>
  <c r="O990" i="17" s="1"/>
  <c r="O991" i="17" a="1"/>
  <c r="O991" i="17" s="1"/>
  <c r="O992" i="17" a="1"/>
  <c r="O992" i="17" s="1"/>
  <c r="O993" i="17" a="1"/>
  <c r="O993" i="17" s="1"/>
  <c r="O1492" i="17" a="1"/>
  <c r="O1492" i="17" s="1"/>
  <c r="O1493" i="17" a="1"/>
  <c r="O1493" i="17" s="1"/>
  <c r="O1494" i="17" a="1"/>
  <c r="O1494" i="17" s="1"/>
  <c r="O1495" i="17" a="1"/>
  <c r="O1495" i="17" s="1"/>
  <c r="O1496" i="17" a="1"/>
  <c r="O1496" i="17" s="1"/>
  <c r="O1497" i="17" a="1"/>
  <c r="O1497" i="17" s="1"/>
  <c r="O1732" i="17" a="1"/>
  <c r="O1732" i="17" s="1"/>
  <c r="O1733" i="17" a="1"/>
  <c r="O1733" i="17" s="1"/>
  <c r="O1892" i="17" a="1"/>
  <c r="O1892" i="17" s="1"/>
  <c r="O1893" i="17" a="1"/>
  <c r="O1893" i="17" s="1"/>
  <c r="O1894" i="17" a="1"/>
  <c r="O1894" i="17"/>
  <c r="O1895" i="17" a="1"/>
  <c r="O1895" i="17" s="1"/>
  <c r="O1896" i="17" a="1"/>
  <c r="O1896" i="17" s="1"/>
  <c r="O1897" i="17" a="1"/>
  <c r="O1897" i="17" s="1"/>
  <c r="O2132" i="17" a="1"/>
  <c r="O2132" i="17" s="1"/>
  <c r="O2133" i="17" a="1"/>
  <c r="O2133" i="17" s="1"/>
  <c r="O98" i="17" a="1"/>
  <c r="O98" i="17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334" i="17" a="1"/>
  <c r="O334" i="17" s="1"/>
  <c r="O335" i="17" a="1"/>
  <c r="O335" i="17" s="1"/>
  <c r="O498" i="17" a="1"/>
  <c r="O498" i="17" s="1"/>
  <c r="O499" i="17" a="1"/>
  <c r="O499" i="17" s="1"/>
  <c r="O500" i="17" a="1"/>
  <c r="O500" i="17" s="1"/>
  <c r="O501" i="17" a="1"/>
  <c r="O501" i="17" s="1"/>
  <c r="O502" i="17" a="1"/>
  <c r="O502" i="17"/>
  <c r="O503" i="17" a="1"/>
  <c r="O503" i="17" s="1"/>
  <c r="O734" i="17" a="1"/>
  <c r="O734" i="17"/>
  <c r="O735" i="17" a="1"/>
  <c r="O735" i="17" s="1"/>
  <c r="O994" i="17" a="1"/>
  <c r="O994" i="17" s="1"/>
  <c r="O995" i="17" a="1"/>
  <c r="O995" i="17" s="1"/>
  <c r="O996" i="17" a="1"/>
  <c r="O996" i="17" s="1"/>
  <c r="O997" i="17" a="1"/>
  <c r="O997" i="17" s="1"/>
  <c r="O998" i="17" a="1"/>
  <c r="O998" i="17" s="1"/>
  <c r="O999" i="17" a="1"/>
  <c r="O999" i="17" s="1"/>
  <c r="O1000" i="17" a="1"/>
  <c r="O1000" i="17" s="1"/>
  <c r="O1001" i="17" a="1"/>
  <c r="O1001" i="17" s="1"/>
  <c r="O1002" i="17" a="1"/>
  <c r="O1002" i="17" s="1"/>
  <c r="O1003" i="17" a="1"/>
  <c r="O1003" i="17" s="1"/>
  <c r="O1004" i="17" a="1"/>
  <c r="O1004" i="17" s="1"/>
  <c r="O1005" i="17" a="1"/>
  <c r="O1005" i="17" s="1"/>
  <c r="O1498" i="17" a="1"/>
  <c r="O1498" i="17" s="1"/>
  <c r="O1499" i="17" a="1"/>
  <c r="O1499" i="17" s="1"/>
  <c r="O1500" i="17" a="1"/>
  <c r="O1500" i="17" s="1"/>
  <c r="O1501" i="17" a="1"/>
  <c r="O1501" i="17" s="1"/>
  <c r="O1502" i="17" a="1"/>
  <c r="O1502" i="17" s="1"/>
  <c r="O1503" i="17" a="1"/>
  <c r="O1503" i="17" s="1"/>
  <c r="O1734" i="17" a="1"/>
  <c r="O1734" i="17"/>
  <c r="O1735" i="17" a="1"/>
  <c r="O1735" i="17"/>
  <c r="O1898" i="17" a="1"/>
  <c r="O1898" i="17" s="1"/>
  <c r="O1899" i="17" a="1"/>
  <c r="O1899" i="17" s="1"/>
  <c r="O1900" i="17" a="1"/>
  <c r="O1900" i="17" s="1"/>
  <c r="O1901" i="17" a="1"/>
  <c r="O1901" i="17" s="1"/>
  <c r="O1902" i="17" a="1"/>
  <c r="O1902" i="17" s="1"/>
  <c r="O1903" i="17" a="1"/>
  <c r="O1903" i="17" s="1"/>
  <c r="O2134" i="17" a="1"/>
  <c r="O2134" i="17" s="1"/>
  <c r="O2135" i="17" a="1"/>
  <c r="O2135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336" i="17" a="1"/>
  <c r="O336" i="17" s="1"/>
  <c r="O337" i="17" a="1"/>
  <c r="O337" i="17" s="1"/>
  <c r="O504" i="17" a="1"/>
  <c r="O504" i="17" s="1"/>
  <c r="O505" i="17" a="1"/>
  <c r="O505" i="17" s="1"/>
  <c r="O506" i="17" a="1"/>
  <c r="O506" i="17" s="1"/>
  <c r="O507" i="17" a="1"/>
  <c r="O507" i="17" s="1"/>
  <c r="O508" i="17" a="1"/>
  <c r="O508" i="17" s="1"/>
  <c r="O509" i="17" a="1"/>
  <c r="O509" i="17"/>
  <c r="O736" i="17" a="1"/>
  <c r="O736" i="17" s="1"/>
  <c r="O737" i="17" a="1"/>
  <c r="O737" i="17" s="1"/>
  <c r="O1006" i="17" a="1"/>
  <c r="O1006" i="17" s="1"/>
  <c r="O1007" i="17" a="1"/>
  <c r="O1007" i="17" s="1"/>
  <c r="O1008" i="17" a="1"/>
  <c r="O1008" i="17" s="1"/>
  <c r="O1009" i="17" a="1"/>
  <c r="O1009" i="17"/>
  <c r="O1010" i="17" a="1"/>
  <c r="O1010" i="17" s="1"/>
  <c r="O1011" i="17" a="1"/>
  <c r="O1011" i="17" s="1"/>
  <c r="O1012" i="17" a="1"/>
  <c r="O1012" i="17" s="1"/>
  <c r="O1013" i="17" a="1"/>
  <c r="O1013" i="17" s="1"/>
  <c r="O1014" i="17" a="1"/>
  <c r="O1014" i="17" s="1"/>
  <c r="O1015" i="17" a="1"/>
  <c r="O1015" i="17" s="1"/>
  <c r="O1016" i="17" a="1"/>
  <c r="O1016" i="17" s="1"/>
  <c r="O1017" i="17" a="1"/>
  <c r="O1017" i="17" s="1"/>
  <c r="O1504" i="17" a="1"/>
  <c r="O1504" i="17" s="1"/>
  <c r="O1505" i="17" a="1"/>
  <c r="O1505" i="17" s="1"/>
  <c r="O1506" i="17" a="1"/>
  <c r="O1506" i="17" s="1"/>
  <c r="O1507" i="17" a="1"/>
  <c r="O1507" i="17" s="1"/>
  <c r="O1508" i="17" a="1"/>
  <c r="O1508" i="17" s="1"/>
  <c r="O1509" i="17" a="1"/>
  <c r="O1509" i="17" s="1"/>
  <c r="O1736" i="17" a="1"/>
  <c r="O1736" i="17" s="1"/>
  <c r="O1737" i="17" a="1"/>
  <c r="O1737" i="17" s="1"/>
  <c r="O1904" i="17" a="1"/>
  <c r="O1904" i="17" s="1"/>
  <c r="O1905" i="17" a="1"/>
  <c r="O1905" i="17" s="1"/>
  <c r="O1906" i="17" a="1"/>
  <c r="O1906" i="17" s="1"/>
  <c r="O1907" i="17" a="1"/>
  <c r="O1907" i="17"/>
  <c r="O1908" i="17" a="1"/>
  <c r="O1908" i="17" s="1"/>
  <c r="O1909" i="17" a="1"/>
  <c r="O1909" i="17" s="1"/>
  <c r="O2136" i="17" a="1"/>
  <c r="O2136" i="17" s="1"/>
  <c r="O2137" i="17" a="1"/>
  <c r="O2137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338" i="17" a="1"/>
  <c r="O338" i="17" s="1"/>
  <c r="O339" i="17" a="1"/>
  <c r="O339" i="17" s="1"/>
  <c r="O510" i="17" a="1"/>
  <c r="O510" i="17" s="1"/>
  <c r="O511" i="17" a="1"/>
  <c r="O511" i="17" s="1"/>
  <c r="O512" i="17" a="1"/>
  <c r="O512" i="17" s="1"/>
  <c r="O513" i="17" a="1"/>
  <c r="O513" i="17" s="1"/>
  <c r="O514" i="17" a="1"/>
  <c r="O514" i="17" s="1"/>
  <c r="O515" i="17" a="1"/>
  <c r="O515" i="17"/>
  <c r="O738" i="17" a="1"/>
  <c r="O738" i="17" s="1"/>
  <c r="O739" i="17" a="1"/>
  <c r="O739" i="17" s="1"/>
  <c r="O1018" i="17" a="1"/>
  <c r="O1018" i="17" s="1"/>
  <c r="O1019" i="17" a="1"/>
  <c r="O1019" i="17" s="1"/>
  <c r="O1020" i="17" a="1"/>
  <c r="O1020" i="17" s="1"/>
  <c r="O1021" i="17" a="1"/>
  <c r="O1021" i="17" s="1"/>
  <c r="O1022" i="17" a="1"/>
  <c r="O1022" i="17" s="1"/>
  <c r="O1023" i="17" a="1"/>
  <c r="O1023" i="17" s="1"/>
  <c r="O1024" i="17" a="1"/>
  <c r="O1024" i="17" s="1"/>
  <c r="O1025" i="17" a="1"/>
  <c r="O1025" i="17" s="1"/>
  <c r="O1026" i="17" a="1"/>
  <c r="O1026" i="17" s="1"/>
  <c r="O1027" i="17" a="1"/>
  <c r="O1027" i="17" s="1"/>
  <c r="O1028" i="17" a="1"/>
  <c r="O1028" i="17" s="1"/>
  <c r="O1029" i="17" a="1"/>
  <c r="O1029" i="17" s="1"/>
  <c r="O1510" i="17" a="1"/>
  <c r="O1510" i="17" s="1"/>
  <c r="O1511" i="17" a="1"/>
  <c r="O1511" i="17" s="1"/>
  <c r="O1512" i="17" a="1"/>
  <c r="O1512" i="17" s="1"/>
  <c r="O1513" i="17" a="1"/>
  <c r="O1513" i="17" s="1"/>
  <c r="O1514" i="17" a="1"/>
  <c r="O1514" i="17" s="1"/>
  <c r="O1515" i="17" a="1"/>
  <c r="O1515" i="17" s="1"/>
  <c r="O1738" i="17" a="1"/>
  <c r="O1738" i="17" s="1"/>
  <c r="O1739" i="17" a="1"/>
  <c r="O1739" i="17" s="1"/>
  <c r="O1910" i="17" a="1"/>
  <c r="O1910" i="17" s="1"/>
  <c r="O1911" i="17" a="1"/>
  <c r="O1911" i="17" s="1"/>
  <c r="O1912" i="17" a="1"/>
  <c r="O1912" i="17" s="1"/>
  <c r="O1913" i="17" a="1"/>
  <c r="O1913" i="17" s="1"/>
  <c r="O1914" i="17" a="1"/>
  <c r="O1914" i="17" s="1"/>
  <c r="O1915" i="17" a="1"/>
  <c r="O1915" i="17" s="1"/>
  <c r="O2138" i="17" a="1"/>
  <c r="O2138" i="17" s="1"/>
  <c r="O2139" i="17" a="1"/>
  <c r="O2139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340" i="17" a="1"/>
  <c r="O340" i="17" s="1"/>
  <c r="O341" i="17" a="1"/>
  <c r="O341" i="17" s="1"/>
  <c r="O516" i="17" a="1"/>
  <c r="O516" i="17" s="1"/>
  <c r="O517" i="17" a="1"/>
  <c r="O517" i="17" s="1"/>
  <c r="O518" i="17" a="1"/>
  <c r="O518" i="17" s="1"/>
  <c r="O519" i="17" a="1"/>
  <c r="O519" i="17" s="1"/>
  <c r="O520" i="17" a="1"/>
  <c r="O520" i="17"/>
  <c r="O521" i="17" a="1"/>
  <c r="O521" i="17" s="1"/>
  <c r="O740" i="17" a="1"/>
  <c r="O740" i="17" s="1"/>
  <c r="O741" i="17" a="1"/>
  <c r="O741" i="17" s="1"/>
  <c r="O1030" i="17" a="1"/>
  <c r="O1030" i="17" s="1"/>
  <c r="O1031" i="17" a="1"/>
  <c r="O1031" i="17" s="1"/>
  <c r="O1032" i="17" a="1"/>
  <c r="O1032" i="17" s="1"/>
  <c r="O1033" i="17" a="1"/>
  <c r="O1033" i="17"/>
  <c r="O1034" i="17" a="1"/>
  <c r="O1034" i="17" s="1"/>
  <c r="O1035" i="17" a="1"/>
  <c r="O1035" i="17" s="1"/>
  <c r="O1036" i="17" a="1"/>
  <c r="O1036" i="17" s="1"/>
  <c r="O1037" i="17" a="1"/>
  <c r="O1037" i="17" s="1"/>
  <c r="O1038" i="17" a="1"/>
  <c r="O1038" i="17" s="1"/>
  <c r="O1039" i="17" a="1"/>
  <c r="O1039" i="17" s="1"/>
  <c r="O1040" i="17" a="1"/>
  <c r="O1040" i="17" s="1"/>
  <c r="O1041" i="17" a="1"/>
  <c r="O1041" i="17" s="1"/>
  <c r="O1516" i="17" a="1"/>
  <c r="O1516" i="17" s="1"/>
  <c r="O1517" i="17" a="1"/>
  <c r="O1517" i="17" s="1"/>
  <c r="O1518" i="17" a="1"/>
  <c r="O1518" i="17" s="1"/>
  <c r="O1519" i="17" a="1"/>
  <c r="O1519" i="17" s="1"/>
  <c r="O1520" i="17" a="1"/>
  <c r="O1520" i="17" s="1"/>
  <c r="O1521" i="17" a="1"/>
  <c r="O1521" i="17" s="1"/>
  <c r="O1740" i="17" a="1"/>
  <c r="O1740" i="17" s="1"/>
  <c r="O1741" i="17" a="1"/>
  <c r="O1741" i="17"/>
  <c r="O1916" i="17" a="1"/>
  <c r="O1916" i="17" s="1"/>
  <c r="O1917" i="17" a="1"/>
  <c r="O1917" i="17" s="1"/>
  <c r="O1918" i="17" a="1"/>
  <c r="O1918" i="17" s="1"/>
  <c r="O1919" i="17" a="1"/>
  <c r="O1919" i="17" s="1"/>
  <c r="O1920" i="17" a="1"/>
  <c r="O1920" i="17" s="1"/>
  <c r="O1921" i="17" a="1"/>
  <c r="O1921" i="17" s="1"/>
  <c r="O2140" i="17" a="1"/>
  <c r="O2140" i="17" s="1"/>
  <c r="O2141" i="17" a="1"/>
  <c r="O214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342" i="17" a="1"/>
  <c r="O342" i="17" s="1"/>
  <c r="O343" i="17" a="1"/>
  <c r="O343" i="17"/>
  <c r="O522" i="17" a="1"/>
  <c r="O522" i="17" s="1"/>
  <c r="O523" i="17" a="1"/>
  <c r="O523" i="17" s="1"/>
  <c r="O524" i="17" a="1"/>
  <c r="O524" i="17" s="1"/>
  <c r="O525" i="17" a="1"/>
  <c r="O525" i="17" s="1"/>
  <c r="O526" i="17" a="1"/>
  <c r="O526" i="17" s="1"/>
  <c r="O527" i="17" a="1"/>
  <c r="O527" i="17" s="1"/>
  <c r="O742" i="17" a="1"/>
  <c r="O742" i="17" s="1"/>
  <c r="O743" i="17" a="1"/>
  <c r="O743" i="17" s="1"/>
  <c r="O1042" i="17" a="1"/>
  <c r="O1042" i="17" s="1"/>
  <c r="O1043" i="17" a="1"/>
  <c r="O1043" i="17" s="1"/>
  <c r="O1044" i="17" a="1"/>
  <c r="O1044" i="17" s="1"/>
  <c r="O1045" i="17" a="1"/>
  <c r="O1045" i="17"/>
  <c r="O1046" i="17" a="1"/>
  <c r="O1046" i="17" s="1"/>
  <c r="O1047" i="17" a="1"/>
  <c r="O1047" i="17" s="1"/>
  <c r="O1048" i="17" a="1"/>
  <c r="O1048" i="17" s="1"/>
  <c r="O1049" i="17" a="1"/>
  <c r="O1049" i="17" s="1"/>
  <c r="O1050" i="17" a="1"/>
  <c r="O1050" i="17" s="1"/>
  <c r="O1051" i="17" a="1"/>
  <c r="O1051" i="17" s="1"/>
  <c r="O1052" i="17" a="1"/>
  <c r="O1052" i="17" s="1"/>
  <c r="O1053" i="17" a="1"/>
  <c r="O1053" i="17" s="1"/>
  <c r="O1522" i="17" a="1"/>
  <c r="O1522" i="17" s="1"/>
  <c r="O1523" i="17" a="1"/>
  <c r="O1523" i="17" s="1"/>
  <c r="O1524" i="17" a="1"/>
  <c r="O1524" i="17" s="1"/>
  <c r="O1525" i="17" a="1"/>
  <c r="O1525" i="17" s="1"/>
  <c r="O1526" i="17" a="1"/>
  <c r="O1526" i="17"/>
  <c r="O1527" i="17" a="1"/>
  <c r="O1527" i="17" s="1"/>
  <c r="O1742" i="17" a="1"/>
  <c r="O1742" i="17" s="1"/>
  <c r="O1743" i="17" a="1"/>
  <c r="O1743" i="17" s="1"/>
  <c r="O1922" i="17" a="1"/>
  <c r="O1922" i="17" s="1"/>
  <c r="O1923" i="17" a="1"/>
  <c r="O1923" i="17" s="1"/>
  <c r="O1924" i="17" a="1"/>
  <c r="O1924" i="17" s="1"/>
  <c r="O1925" i="17" a="1"/>
  <c r="O1925" i="17"/>
  <c r="O1926" i="17" a="1"/>
  <c r="O1926" i="17" s="1"/>
  <c r="O1927" i="17" a="1"/>
  <c r="O1927" i="17" s="1"/>
  <c r="O2142" i="17" a="1"/>
  <c r="O2142" i="17" s="1"/>
  <c r="O2143" i="17" a="1"/>
  <c r="O2143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/>
  <c r="O133" i="17" a="1"/>
  <c r="O133" i="17" s="1"/>
  <c r="O344" i="17" a="1"/>
  <c r="O344" i="17" s="1"/>
  <c r="O345" i="17" a="1"/>
  <c r="O345" i="17" s="1"/>
  <c r="O528" i="17" a="1"/>
  <c r="O528" i="17" s="1"/>
  <c r="O529" i="17" a="1"/>
  <c r="O529" i="17" s="1"/>
  <c r="O530" i="17" a="1"/>
  <c r="O530" i="17" s="1"/>
  <c r="O531" i="17" a="1"/>
  <c r="O531" i="17" s="1"/>
  <c r="O532" i="17" a="1"/>
  <c r="O532" i="17" s="1"/>
  <c r="O533" i="17" a="1"/>
  <c r="O533" i="17" s="1"/>
  <c r="O744" i="17" a="1"/>
  <c r="O744" i="17" s="1"/>
  <c r="O745" i="17" a="1"/>
  <c r="O745" i="17" s="1"/>
  <c r="O1054" i="17" a="1"/>
  <c r="O1054" i="17" s="1"/>
  <c r="O1055" i="17" a="1"/>
  <c r="O1055" i="17" s="1"/>
  <c r="O1056" i="17" a="1"/>
  <c r="O1056" i="17" s="1"/>
  <c r="O1057" i="17" a="1"/>
  <c r="O1057" i="17" s="1"/>
  <c r="O1058" i="17" a="1"/>
  <c r="O1058" i="17" s="1"/>
  <c r="O1059" i="17" a="1"/>
  <c r="O1059" i="17" s="1"/>
  <c r="O1060" i="17" a="1"/>
  <c r="O1060" i="17" s="1"/>
  <c r="O1061" i="17" a="1"/>
  <c r="O1061" i="17"/>
  <c r="O1062" i="17" a="1"/>
  <c r="O1062" i="17" s="1"/>
  <c r="O1063" i="17" a="1"/>
  <c r="O1063" i="17" s="1"/>
  <c r="O1064" i="17" a="1"/>
  <c r="O1064" i="17" s="1"/>
  <c r="O1065" i="17" a="1"/>
  <c r="O1065" i="17" s="1"/>
  <c r="O1528" i="17" a="1"/>
  <c r="O1528" i="17" s="1"/>
  <c r="O1529" i="17" a="1"/>
  <c r="O1529" i="17" s="1"/>
  <c r="O1530" i="17" a="1"/>
  <c r="O1530" i="17" s="1"/>
  <c r="O1531" i="17" a="1"/>
  <c r="O1531" i="17" s="1"/>
  <c r="O1532" i="17" a="1"/>
  <c r="O1532" i="17" s="1"/>
  <c r="O1533" i="17" a="1"/>
  <c r="O1533" i="17" s="1"/>
  <c r="O1744" i="17" a="1"/>
  <c r="O1744" i="17" s="1"/>
  <c r="O1745" i="17" a="1"/>
  <c r="O1745" i="17" s="1"/>
  <c r="O1928" i="17" a="1"/>
  <c r="O1928" i="17" s="1"/>
  <c r="O1929" i="17" a="1"/>
  <c r="O1929" i="17" s="1"/>
  <c r="O1930" i="17" a="1"/>
  <c r="O1930" i="17" s="1"/>
  <c r="O1931" i="17" a="1"/>
  <c r="O1931" i="17" s="1"/>
  <c r="O1932" i="17" a="1"/>
  <c r="O1932" i="17" s="1"/>
  <c r="O1933" i="17" a="1"/>
  <c r="O1933" i="17" s="1"/>
  <c r="O2144" i="17" a="1"/>
  <c r="O2144" i="17" s="1"/>
  <c r="O2145" i="17" a="1"/>
  <c r="O2145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46" i="17" a="1"/>
  <c r="O346" i="17" s="1"/>
  <c r="O347" i="17" a="1"/>
  <c r="O347" i="17" s="1"/>
  <c r="O534" i="17" a="1"/>
  <c r="O534" i="17" s="1"/>
  <c r="O535" i="17" a="1"/>
  <c r="O535" i="17" s="1"/>
  <c r="O536" i="17" a="1"/>
  <c r="O536" i="17" s="1"/>
  <c r="O537" i="17" a="1"/>
  <c r="O537" i="17" s="1"/>
  <c r="O538" i="17" a="1"/>
  <c r="O538" i="17" s="1"/>
  <c r="O539" i="17" a="1"/>
  <c r="O539" i="17" s="1"/>
  <c r="O746" i="17" a="1"/>
  <c r="O746" i="17" s="1"/>
  <c r="O747" i="17" a="1"/>
  <c r="O747" i="17" s="1"/>
  <c r="O1066" i="17" a="1"/>
  <c r="O1066" i="17" s="1"/>
  <c r="O1067" i="17" a="1"/>
  <c r="O1067" i="17" s="1"/>
  <c r="O1068" i="17" a="1"/>
  <c r="O1068" i="17" s="1"/>
  <c r="O1069" i="17" a="1"/>
  <c r="O1069" i="17" s="1"/>
  <c r="O1070" i="17" a="1"/>
  <c r="O1070" i="17" s="1"/>
  <c r="O1071" i="17" a="1"/>
  <c r="O1071" i="17" s="1"/>
  <c r="O1072" i="17" a="1"/>
  <c r="O1072" i="17" s="1"/>
  <c r="O1073" i="17" a="1"/>
  <c r="O1073" i="17" s="1"/>
  <c r="O1074" i="17" a="1"/>
  <c r="O1074" i="17" s="1"/>
  <c r="O1075" i="17" a="1"/>
  <c r="O1075" i="17" s="1"/>
  <c r="O1076" i="17" a="1"/>
  <c r="O1076" i="17" s="1"/>
  <c r="O1077" i="17" a="1"/>
  <c r="O1077" i="17" s="1"/>
  <c r="O1534" i="17" a="1"/>
  <c r="O1534" i="17" s="1"/>
  <c r="O1535" i="17" a="1"/>
  <c r="O1535" i="17" s="1"/>
  <c r="O1536" i="17" a="1"/>
  <c r="O1536" i="17" s="1"/>
  <c r="O1537" i="17" a="1"/>
  <c r="O1537" i="17"/>
  <c r="O1538" i="17" a="1"/>
  <c r="O1538" i="17" s="1"/>
  <c r="O1539" i="17" a="1"/>
  <c r="O1539" i="17" s="1"/>
  <c r="O1746" i="17" a="1"/>
  <c r="O1746" i="17" s="1"/>
  <c r="O1747" i="17" a="1"/>
  <c r="O1747" i="17" s="1"/>
  <c r="O1934" i="17" a="1"/>
  <c r="O1934" i="17" s="1"/>
  <c r="O1935" i="17" a="1"/>
  <c r="O1935" i="17" s="1"/>
  <c r="O1936" i="17" a="1"/>
  <c r="O1936" i="17" s="1"/>
  <c r="O1937" i="17" a="1"/>
  <c r="O1937" i="17" s="1"/>
  <c r="O1938" i="17" a="1"/>
  <c r="O1938" i="17" s="1"/>
  <c r="O1939" i="17" a="1"/>
  <c r="O1939" i="17" s="1"/>
  <c r="O2146" i="17" a="1"/>
  <c r="O2146" i="17" s="1"/>
  <c r="O2147" i="17" a="1"/>
  <c r="O2147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348" i="17" a="1"/>
  <c r="O348" i="17" s="1"/>
  <c r="O349" i="17" a="1"/>
  <c r="O349" i="17" s="1"/>
  <c r="O540" i="17" a="1"/>
  <c r="O540" i="17" s="1"/>
  <c r="O541" i="17" a="1"/>
  <c r="O541" i="17" s="1"/>
  <c r="O542" i="17" a="1"/>
  <c r="O542" i="17" s="1"/>
  <c r="O543" i="17" a="1"/>
  <c r="O543" i="17" s="1"/>
  <c r="O544" i="17" a="1"/>
  <c r="O544" i="17"/>
  <c r="O545" i="17" a="1"/>
  <c r="O545" i="17" s="1"/>
  <c r="O748" i="17" a="1"/>
  <c r="O748" i="17" s="1"/>
  <c r="O749" i="17" a="1"/>
  <c r="O749" i="17"/>
  <c r="O1078" i="17" a="1"/>
  <c r="O1078" i="17" s="1"/>
  <c r="O1079" i="17" a="1"/>
  <c r="O1079" i="17" s="1"/>
  <c r="O1080" i="17" a="1"/>
  <c r="O1080" i="17" s="1"/>
  <c r="O1081" i="17" a="1"/>
  <c r="O1081" i="17" s="1"/>
  <c r="O1082" i="17" a="1"/>
  <c r="O1082" i="17" s="1"/>
  <c r="O1083" i="17" a="1"/>
  <c r="O1083" i="17" s="1"/>
  <c r="O1084" i="17" a="1"/>
  <c r="O1084" i="17" s="1"/>
  <c r="O1085" i="17" a="1"/>
  <c r="O1085" i="17" s="1"/>
  <c r="O1086" i="17" a="1"/>
  <c r="O1086" i="17" s="1"/>
  <c r="O1087" i="17" a="1"/>
  <c r="O1087" i="17" s="1"/>
  <c r="O1088" i="17" a="1"/>
  <c r="O1088" i="17" s="1"/>
  <c r="O1089" i="17" a="1"/>
  <c r="O1089" i="17" s="1"/>
  <c r="O1540" i="17" a="1"/>
  <c r="O1540" i="17"/>
  <c r="O1541" i="17" a="1"/>
  <c r="O1541" i="17" s="1"/>
  <c r="O1542" i="17" a="1"/>
  <c r="O1542" i="17" s="1"/>
  <c r="O1543" i="17" a="1"/>
  <c r="O1543" i="17" s="1"/>
  <c r="O1544" i="17" a="1"/>
  <c r="O1544" i="17" s="1"/>
  <c r="O1545" i="17" a="1"/>
  <c r="O1545" i="17" s="1"/>
  <c r="O1748" i="17" a="1"/>
  <c r="O1748" i="17" s="1"/>
  <c r="O1749" i="17" a="1"/>
  <c r="O1749" i="17"/>
  <c r="O1940" i="17" a="1"/>
  <c r="O1940" i="17" s="1"/>
  <c r="O1941" i="17" a="1"/>
  <c r="O1941" i="17" s="1"/>
  <c r="O1942" i="17" a="1"/>
  <c r="O1942" i="17" s="1"/>
  <c r="O1943" i="17" a="1"/>
  <c r="O1943" i="17" s="1"/>
  <c r="O1944" i="17" a="1"/>
  <c r="O1944" i="17" s="1"/>
  <c r="O1945" i="17" a="1"/>
  <c r="O1945" i="17" s="1"/>
  <c r="O2148" i="17" a="1"/>
  <c r="O2148" i="17" s="1"/>
  <c r="O2149" i="17" a="1"/>
  <c r="O2149" i="17" s="1"/>
  <c r="O146" i="17" a="1"/>
  <c r="O146" i="17"/>
  <c r="O147" i="17" a="1"/>
  <c r="O147" i="17" s="1"/>
  <c r="O148" i="17" a="1"/>
  <c r="O148" i="17" s="1"/>
  <c r="O149" i="17" a="1"/>
  <c r="O149" i="17"/>
  <c r="O150" i="17" a="1"/>
  <c r="O150" i="17" s="1"/>
  <c r="O151" i="17" a="1"/>
  <c r="O151" i="17" s="1"/>
  <c r="O350" i="17" a="1"/>
  <c r="O350" i="17" s="1"/>
  <c r="O351" i="17" a="1"/>
  <c r="O351" i="17" s="1"/>
  <c r="O546" i="17" a="1"/>
  <c r="O546" i="17" s="1"/>
  <c r="O547" i="17" a="1"/>
  <c r="O547" i="17" s="1"/>
  <c r="O548" i="17" a="1"/>
  <c r="O548" i="17" s="1"/>
  <c r="O549" i="17" a="1"/>
  <c r="O549" i="17" s="1"/>
  <c r="O550" i="17" a="1"/>
  <c r="O550" i="17" s="1"/>
  <c r="O551" i="17" a="1"/>
  <c r="O551" i="17" s="1"/>
  <c r="O750" i="17" a="1"/>
  <c r="O750" i="17" s="1"/>
  <c r="O751" i="17" a="1"/>
  <c r="O751" i="17" s="1"/>
  <c r="O1090" i="17" a="1"/>
  <c r="O1090" i="17" s="1"/>
  <c r="O1091" i="17" a="1"/>
  <c r="O1091" i="17" s="1"/>
  <c r="O1092" i="17" a="1"/>
  <c r="O1092" i="17" s="1"/>
  <c r="O1093" i="17" a="1"/>
  <c r="O1093" i="17"/>
  <c r="O1094" i="17" a="1"/>
  <c r="O1094" i="17" s="1"/>
  <c r="O1095" i="17" a="1"/>
  <c r="O1095" i="17" s="1"/>
  <c r="O1096" i="17" a="1"/>
  <c r="O1096" i="17" s="1"/>
  <c r="O1097" i="17" a="1"/>
  <c r="O1097" i="17" s="1"/>
  <c r="O1098" i="17" a="1"/>
  <c r="O1098" i="17" s="1"/>
  <c r="O1099" i="17" a="1"/>
  <c r="O1099" i="17" s="1"/>
  <c r="O1100" i="17" a="1"/>
  <c r="O1100" i="17" s="1"/>
  <c r="O1101" i="17" a="1"/>
  <c r="O1101" i="17" s="1"/>
  <c r="O1546" i="17" a="1"/>
  <c r="O1546" i="17" s="1"/>
  <c r="O1547" i="17" a="1"/>
  <c r="O1547" i="17" s="1"/>
  <c r="O1548" i="17" a="1"/>
  <c r="O1548" i="17" s="1"/>
  <c r="O1549" i="17" a="1"/>
  <c r="O1549" i="17" s="1"/>
  <c r="O1550" i="17" a="1"/>
  <c r="O1550" i="17" s="1"/>
  <c r="O1551" i="17" a="1"/>
  <c r="O1551" i="17" s="1"/>
  <c r="O1750" i="17" a="1"/>
  <c r="O1750" i="17" s="1"/>
  <c r="O1751" i="17" a="1"/>
  <c r="O1751" i="17" s="1"/>
  <c r="O1946" i="17" a="1"/>
  <c r="O1946" i="17" s="1"/>
  <c r="O1947" i="17" a="1"/>
  <c r="O1947" i="17" s="1"/>
  <c r="O1948" i="17" a="1"/>
  <c r="O1948" i="17" s="1"/>
  <c r="O1949" i="17" a="1"/>
  <c r="O1949" i="17" s="1"/>
  <c r="O1950" i="17" a="1"/>
  <c r="O1950" i="17" s="1"/>
  <c r="O1951" i="17" a="1"/>
  <c r="O1951" i="17" s="1"/>
  <c r="O2150" i="17" a="1"/>
  <c r="O2150" i="17" s="1"/>
  <c r="O2151" i="17" a="1"/>
  <c r="O2151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352" i="17" a="1"/>
  <c r="O352" i="17" s="1"/>
  <c r="O353" i="17" a="1"/>
  <c r="O353" i="17" s="1"/>
  <c r="O552" i="17" a="1"/>
  <c r="O552" i="17" s="1"/>
  <c r="O553" i="17" a="1"/>
  <c r="O553" i="17" s="1"/>
  <c r="O554" i="17" a="1"/>
  <c r="O554" i="17" s="1"/>
  <c r="O555" i="17" a="1"/>
  <c r="O555" i="17" s="1"/>
  <c r="O556" i="17" a="1"/>
  <c r="O556" i="17" s="1"/>
  <c r="O557" i="17" a="1"/>
  <c r="O557" i="17" s="1"/>
  <c r="O752" i="17" a="1"/>
  <c r="O752" i="17" s="1"/>
  <c r="O753" i="17" a="1"/>
  <c r="O753" i="17" s="1"/>
  <c r="O1102" i="17" a="1"/>
  <c r="O1102" i="17" s="1"/>
  <c r="O1103" i="17" a="1"/>
  <c r="O1103" i="17" s="1"/>
  <c r="O1104" i="17" a="1"/>
  <c r="O1104" i="17" s="1"/>
  <c r="O1105" i="17" a="1"/>
  <c r="O1105" i="17" s="1"/>
  <c r="O1106" i="17" a="1"/>
  <c r="O1106" i="17" s="1"/>
  <c r="O1107" i="17" a="1"/>
  <c r="O1107" i="17" s="1"/>
  <c r="O1108" i="17" a="1"/>
  <c r="O1108" i="17" s="1"/>
  <c r="O1109" i="17" a="1"/>
  <c r="O1109" i="17" s="1"/>
  <c r="O1110" i="17" a="1"/>
  <c r="O1110" i="17" s="1"/>
  <c r="O1111" i="17" a="1"/>
  <c r="O1111" i="17" s="1"/>
  <c r="O1112" i="17" a="1"/>
  <c r="O1112" i="17" s="1"/>
  <c r="O1113" i="17" a="1"/>
  <c r="O1113" i="17" s="1"/>
  <c r="O1552" i="17" a="1"/>
  <c r="O1552" i="17" s="1"/>
  <c r="O1553" i="17" a="1"/>
  <c r="O1553" i="17" s="1"/>
  <c r="O1554" i="17" a="1"/>
  <c r="O1554" i="17" s="1"/>
  <c r="O1555" i="17" a="1"/>
  <c r="O1555" i="17" s="1"/>
  <c r="O1556" i="17" a="1"/>
  <c r="O1556" i="17" s="1"/>
  <c r="O1557" i="17" a="1"/>
  <c r="O1557" i="17" s="1"/>
  <c r="O1752" i="17" a="1"/>
  <c r="O1752" i="17" s="1"/>
  <c r="O1753" i="17" a="1"/>
  <c r="O1753" i="17" s="1"/>
  <c r="O1952" i="17" a="1"/>
  <c r="O1952" i="17" s="1"/>
  <c r="O1953" i="17" a="1"/>
  <c r="O1953" i="17" s="1"/>
  <c r="O1954" i="17" a="1"/>
  <c r="O1954" i="17" s="1"/>
  <c r="O1955" i="17" a="1"/>
  <c r="O1955" i="17"/>
  <c r="O1956" i="17" a="1"/>
  <c r="O1956" i="17" s="1"/>
  <c r="O1957" i="17" a="1"/>
  <c r="O1957" i="17" s="1"/>
  <c r="O2152" i="17" a="1"/>
  <c r="O2152" i="17" s="1"/>
  <c r="O2153" i="17" a="1"/>
  <c r="O2153" i="17" s="1"/>
  <c r="O158" i="17" a="1"/>
  <c r="O158" i="17" s="1"/>
  <c r="O159" i="17" a="1"/>
  <c r="O159" i="17"/>
  <c r="O160" i="17" a="1"/>
  <c r="O160" i="17" s="1"/>
  <c r="O161" i="17" a="1"/>
  <c r="O161" i="17" s="1"/>
  <c r="O162" i="17" a="1"/>
  <c r="O162" i="17" s="1"/>
  <c r="O163" i="17" a="1"/>
  <c r="O163" i="17" s="1"/>
  <c r="O354" i="17" a="1"/>
  <c r="O354" i="17" s="1"/>
  <c r="O355" i="17" a="1"/>
  <c r="O355" i="17" s="1"/>
  <c r="O558" i="17" a="1"/>
  <c r="O558" i="17" s="1"/>
  <c r="O559" i="17" a="1"/>
  <c r="O559" i="17" s="1"/>
  <c r="O560" i="17" a="1"/>
  <c r="O560" i="17" s="1"/>
  <c r="O561" i="17" a="1"/>
  <c r="O561" i="17" s="1"/>
  <c r="O562" i="17" a="1"/>
  <c r="O562" i="17" s="1"/>
  <c r="O563" i="17" a="1"/>
  <c r="O563" i="17" s="1"/>
  <c r="O754" i="17" a="1"/>
  <c r="O754" i="17" s="1"/>
  <c r="O755" i="17" a="1"/>
  <c r="O755" i="17" s="1"/>
  <c r="O1114" i="17" a="1"/>
  <c r="O1114" i="17" s="1"/>
  <c r="O1115" i="17" a="1"/>
  <c r="O1115" i="17" s="1"/>
  <c r="O1116" i="17" a="1"/>
  <c r="O1116" i="17" s="1"/>
  <c r="O1117" i="17" a="1"/>
  <c r="O1117" i="17" s="1"/>
  <c r="O1118" i="17" a="1"/>
  <c r="O1118" i="17" s="1"/>
  <c r="O1119" i="17" a="1"/>
  <c r="O1119" i="17" s="1"/>
  <c r="O1120" i="17" a="1"/>
  <c r="O1120" i="17" s="1"/>
  <c r="O1121" i="17" a="1"/>
  <c r="O1121" i="17" s="1"/>
  <c r="O1122" i="17" a="1"/>
  <c r="O1122" i="17" s="1"/>
  <c r="O1123" i="17" a="1"/>
  <c r="O1123" i="17" s="1"/>
  <c r="O1124" i="17" a="1"/>
  <c r="O1124" i="17" s="1"/>
  <c r="O1125" i="17" a="1"/>
  <c r="O1125" i="17" s="1"/>
  <c r="O1558" i="17" a="1"/>
  <c r="O1558" i="17" s="1"/>
  <c r="O1559" i="17" a="1"/>
  <c r="O1559" i="17" s="1"/>
  <c r="O1560" i="17" a="1"/>
  <c r="O1560" i="17" s="1"/>
  <c r="O1561" i="17" a="1"/>
  <c r="O1561" i="17" s="1"/>
  <c r="O1562" i="17" a="1"/>
  <c r="O1562" i="17" s="1"/>
  <c r="O1563" i="17" a="1"/>
  <c r="O1563" i="17"/>
  <c r="O1754" i="17" a="1"/>
  <c r="O1754" i="17" s="1"/>
  <c r="O1755" i="17" a="1"/>
  <c r="O1755" i="17" s="1"/>
  <c r="O1958" i="17" a="1"/>
  <c r="O1958" i="17"/>
  <c r="O1959" i="17" a="1"/>
  <c r="O1959" i="17" s="1"/>
  <c r="O1960" i="17" a="1"/>
  <c r="O1960" i="17" s="1"/>
  <c r="O1961" i="17" a="1"/>
  <c r="O1961" i="17" s="1"/>
  <c r="O1962" i="17" a="1"/>
  <c r="O1962" i="17" s="1"/>
  <c r="O1963" i="17" a="1"/>
  <c r="O1963" i="17" s="1"/>
  <c r="O2154" i="17" a="1"/>
  <c r="O2154" i="17" s="1"/>
  <c r="O2155" i="17" a="1"/>
  <c r="O2155" i="17" s="1"/>
  <c r="O164" i="17" a="1"/>
  <c r="O164" i="17" s="1"/>
  <c r="O165" i="17" a="1"/>
  <c r="O165" i="17" s="1"/>
  <c r="O166" i="17" a="1"/>
  <c r="O166" i="17" s="1"/>
  <c r="O167" i="17" a="1"/>
  <c r="O167" i="17"/>
  <c r="O168" i="17" a="1"/>
  <c r="O168" i="17" s="1"/>
  <c r="O169" i="17" a="1"/>
  <c r="O169" i="17" s="1"/>
  <c r="O356" i="17" a="1"/>
  <c r="O356" i="17" s="1"/>
  <c r="O357" i="17" a="1"/>
  <c r="O357" i="17" s="1"/>
  <c r="O564" i="17" a="1"/>
  <c r="O564" i="17" s="1"/>
  <c r="O565" i="17" a="1"/>
  <c r="O565" i="17" s="1"/>
  <c r="O566" i="17" a="1"/>
  <c r="O566" i="17" s="1"/>
  <c r="O567" i="17" a="1"/>
  <c r="O567" i="17" s="1"/>
  <c r="O568" i="17" a="1"/>
  <c r="O568" i="17" s="1"/>
  <c r="O569" i="17" a="1"/>
  <c r="O569" i="17" s="1"/>
  <c r="O756" i="17" a="1"/>
  <c r="O756" i="17" s="1"/>
  <c r="O757" i="17" a="1"/>
  <c r="O757" i="17" s="1"/>
  <c r="O1126" i="17" a="1"/>
  <c r="O1126" i="17" s="1"/>
  <c r="O1127" i="17" a="1"/>
  <c r="O1127" i="17" s="1"/>
  <c r="O1128" i="17" a="1"/>
  <c r="O1128" i="17" s="1"/>
  <c r="O1129" i="17" a="1"/>
  <c r="O1129" i="17" s="1"/>
  <c r="O1130" i="17" a="1"/>
  <c r="O1130" i="17" s="1"/>
  <c r="O1131" i="17" a="1"/>
  <c r="O1131" i="17" s="1"/>
  <c r="O1132" i="17" a="1"/>
  <c r="O1132" i="17" s="1"/>
  <c r="O1133" i="17" a="1"/>
  <c r="O1133" i="17" s="1"/>
  <c r="O1134" i="17" a="1"/>
  <c r="O1134" i="17"/>
  <c r="O1135" i="17" a="1"/>
  <c r="O1135" i="17" s="1"/>
  <c r="O1136" i="17" a="1"/>
  <c r="O1136" i="17" s="1"/>
  <c r="O1137" i="17" a="1"/>
  <c r="O1137" i="17" s="1"/>
  <c r="O1564" i="17" a="1"/>
  <c r="O1564" i="17" s="1"/>
  <c r="O1565" i="17" a="1"/>
  <c r="O1565" i="17" s="1"/>
  <c r="O1566" i="17" a="1"/>
  <c r="O1566" i="17" s="1"/>
  <c r="O1567" i="17" a="1"/>
  <c r="O1567" i="17" s="1"/>
  <c r="O1568" i="17" a="1"/>
  <c r="O1568" i="17" s="1"/>
  <c r="O1569" i="17" a="1"/>
  <c r="O1569" i="17"/>
  <c r="O1756" i="17" a="1"/>
  <c r="O1756" i="17" s="1"/>
  <c r="O1757" i="17" a="1"/>
  <c r="O1757" i="17" s="1"/>
  <c r="O1964" i="17" a="1"/>
  <c r="O1964" i="17" s="1"/>
  <c r="O1965" i="17" a="1"/>
  <c r="O1965" i="17" s="1"/>
  <c r="O1966" i="17" a="1"/>
  <c r="O1966" i="17" s="1"/>
  <c r="O1967" i="17" a="1"/>
  <c r="O1967" i="17" s="1"/>
  <c r="O1968" i="17" a="1"/>
  <c r="O1968" i="17"/>
  <c r="O1969" i="17" a="1"/>
  <c r="O1969" i="17" s="1"/>
  <c r="O2156" i="17" a="1"/>
  <c r="O2156" i="17" s="1"/>
  <c r="O2157" i="17" a="1"/>
  <c r="O2157" i="17" s="1"/>
  <c r="O170" i="17" a="1"/>
  <c r="O170" i="17" s="1"/>
  <c r="O171" i="17" a="1"/>
  <c r="O171" i="17" s="1"/>
  <c r="O172" i="17" a="1"/>
  <c r="O172" i="17" s="1"/>
  <c r="O173" i="17" a="1"/>
  <c r="O173" i="17"/>
  <c r="O174" i="17" a="1"/>
  <c r="O174" i="17" s="1"/>
  <c r="O175" i="17" a="1"/>
  <c r="O175" i="17" s="1"/>
  <c r="O358" i="17" a="1"/>
  <c r="O358" i="17" s="1"/>
  <c r="O359" i="17" a="1"/>
  <c r="O359" i="17" s="1"/>
  <c r="O570" i="17" a="1"/>
  <c r="O570" i="17" s="1"/>
  <c r="O571" i="17" a="1"/>
  <c r="O571" i="17" s="1"/>
  <c r="O572" i="17" a="1"/>
  <c r="O572" i="17" s="1"/>
  <c r="O573" i="17" a="1"/>
  <c r="O573" i="17" s="1"/>
  <c r="O574" i="17" a="1"/>
  <c r="O574" i="17" s="1"/>
  <c r="O575" i="17" a="1"/>
  <c r="O575" i="17" s="1"/>
  <c r="O758" i="17" a="1"/>
  <c r="O758" i="17" s="1"/>
  <c r="O759" i="17" a="1"/>
  <c r="O759" i="17" s="1"/>
  <c r="O1138" i="17" a="1"/>
  <c r="O1138" i="17" s="1"/>
  <c r="O1139" i="17" a="1"/>
  <c r="O1139" i="17" s="1"/>
  <c r="O1140" i="17" a="1"/>
  <c r="O1140" i="17" s="1"/>
  <c r="O1141" i="17" a="1"/>
  <c r="O1141" i="17" s="1"/>
  <c r="O1142" i="17" a="1"/>
  <c r="O1142" i="17" s="1"/>
  <c r="O1143" i="17" a="1"/>
  <c r="O1143" i="17" s="1"/>
  <c r="O1144" i="17" a="1"/>
  <c r="O1144" i="17" s="1"/>
  <c r="O1145" i="17" a="1"/>
  <c r="O1145" i="17" s="1"/>
  <c r="O1146" i="17" a="1"/>
  <c r="O1146" i="17" s="1"/>
  <c r="O1147" i="17" a="1"/>
  <c r="O1147" i="17"/>
  <c r="O1148" i="17" a="1"/>
  <c r="O1148" i="17" s="1"/>
  <c r="O1149" i="17" a="1"/>
  <c r="O1149" i="17" s="1"/>
  <c r="O1570" i="17" a="1"/>
  <c r="O1570" i="17" s="1"/>
  <c r="O1571" i="17" a="1"/>
  <c r="O1571" i="17" s="1"/>
  <c r="O1572" i="17" a="1"/>
  <c r="O1572" i="17" s="1"/>
  <c r="O1573" i="17" a="1"/>
  <c r="O1573" i="17" s="1"/>
  <c r="O1574" i="17" a="1"/>
  <c r="O1574" i="17" s="1"/>
  <c r="O1575" i="17" a="1"/>
  <c r="O1575" i="17" s="1"/>
  <c r="O1758" i="17" a="1"/>
  <c r="O1758" i="17" s="1"/>
  <c r="O1759" i="17" a="1"/>
  <c r="O1759" i="17" s="1"/>
  <c r="O1970" i="17" a="1"/>
  <c r="O1970" i="17" s="1"/>
  <c r="O1971" i="17" a="1"/>
  <c r="O1971" i="17" s="1"/>
  <c r="O1972" i="17" a="1"/>
  <c r="O1972" i="17" s="1"/>
  <c r="O1973" i="17" a="1"/>
  <c r="O1973" i="17" s="1"/>
  <c r="O1974" i="17" a="1"/>
  <c r="O1974" i="17" s="1"/>
  <c r="O1975" i="17" a="1"/>
  <c r="O1975" i="17" s="1"/>
  <c r="O2158" i="17" a="1"/>
  <c r="O2158" i="17" s="1"/>
  <c r="O2159" i="17" a="1"/>
  <c r="O2159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360" i="17" a="1"/>
  <c r="O360" i="17" s="1"/>
  <c r="O361" i="17" a="1"/>
  <c r="O361" i="17"/>
  <c r="O576" i="17" a="1"/>
  <c r="O576" i="17" s="1"/>
  <c r="O577" i="17" a="1"/>
  <c r="O577" i="17" s="1"/>
  <c r="O578" i="17" a="1"/>
  <c r="O578" i="17" s="1"/>
  <c r="O579" i="17" a="1"/>
  <c r="O579" i="17" s="1"/>
  <c r="O580" i="17" a="1"/>
  <c r="O580" i="17" s="1"/>
  <c r="O581" i="17" a="1"/>
  <c r="O581" i="17" s="1"/>
  <c r="O760" i="17" a="1"/>
  <c r="O760" i="17" s="1"/>
  <c r="O761" i="17" a="1"/>
  <c r="O761" i="17" s="1"/>
  <c r="O1150" i="17" a="1"/>
  <c r="O1150" i="17"/>
  <c r="O1151" i="17" a="1"/>
  <c r="O1151" i="17" s="1"/>
  <c r="O1152" i="17" a="1"/>
  <c r="O1152" i="17" s="1"/>
  <c r="O1153" i="17" a="1"/>
  <c r="O1153" i="17" s="1"/>
  <c r="O1154" i="17" a="1"/>
  <c r="O1154" i="17" s="1"/>
  <c r="O1155" i="17" a="1"/>
  <c r="O1155" i="17" s="1"/>
  <c r="O1156" i="17" a="1"/>
  <c r="O1156" i="17"/>
  <c r="O1157" i="17" a="1"/>
  <c r="O1157" i="17" s="1"/>
  <c r="O1158" i="17" a="1"/>
  <c r="O1158" i="17" s="1"/>
  <c r="O1159" i="17" a="1"/>
  <c r="O1159" i="17" s="1"/>
  <c r="O1160" i="17" a="1"/>
  <c r="O1160" i="17" s="1"/>
  <c r="O1161" i="17" a="1"/>
  <c r="O1161" i="17" s="1"/>
  <c r="O1576" i="17" a="1"/>
  <c r="O1576" i="17" s="1"/>
  <c r="O1577" i="17" a="1"/>
  <c r="O1577" i="17" s="1"/>
  <c r="O1578" i="17" a="1"/>
  <c r="O1578" i="17" s="1"/>
  <c r="O1579" i="17" a="1"/>
  <c r="O1579" i="17" s="1"/>
  <c r="O1580" i="17" a="1"/>
  <c r="O1580" i="17" s="1"/>
  <c r="O1581" i="17" a="1"/>
  <c r="O1581" i="17" s="1"/>
  <c r="O1760" i="17" a="1"/>
  <c r="O1760" i="17" s="1"/>
  <c r="O1761" i="17" a="1"/>
  <c r="O1761" i="17" s="1"/>
  <c r="O1976" i="17" a="1"/>
  <c r="O1976" i="17" s="1"/>
  <c r="O1977" i="17" a="1"/>
  <c r="O1977" i="17" s="1"/>
  <c r="O1978" i="17" a="1"/>
  <c r="O1978" i="17" s="1"/>
  <c r="O1979" i="17" a="1"/>
  <c r="O1979" i="17"/>
  <c r="O1980" i="17" a="1"/>
  <c r="O1980" i="17" s="1"/>
  <c r="O1981" i="17" a="1"/>
  <c r="O1981" i="17" s="1"/>
  <c r="O2160" i="17" a="1"/>
  <c r="O2160" i="17" s="1"/>
  <c r="O2161" i="17" a="1"/>
  <c r="O2161" i="17" s="1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362" i="17" a="1"/>
  <c r="O362" i="17" s="1"/>
  <c r="O363" i="17" a="1"/>
  <c r="O363" i="17" s="1"/>
  <c r="O582" i="17" a="1"/>
  <c r="O582" i="17" s="1"/>
  <c r="O583" i="17" a="1"/>
  <c r="O583" i="17" s="1"/>
  <c r="O584" i="17" a="1"/>
  <c r="O584" i="17" s="1"/>
  <c r="O585" i="17" a="1"/>
  <c r="O585" i="17" s="1"/>
  <c r="O586" i="17" a="1"/>
  <c r="O586" i="17"/>
  <c r="O587" i="17" a="1"/>
  <c r="O587" i="17"/>
  <c r="O762" i="17" a="1"/>
  <c r="O762" i="17" s="1"/>
  <c r="O763" i="17" a="1"/>
  <c r="O763" i="17" s="1"/>
  <c r="O1162" i="17" a="1"/>
  <c r="O1162" i="17" s="1"/>
  <c r="O1163" i="17" a="1"/>
  <c r="O1163" i="17" s="1"/>
  <c r="O1164" i="17" a="1"/>
  <c r="O1164" i="17" s="1"/>
  <c r="O1165" i="17" a="1"/>
  <c r="O1165" i="17" s="1"/>
  <c r="O1166" i="17" a="1"/>
  <c r="O1166" i="17" s="1"/>
  <c r="O1167" i="17" a="1"/>
  <c r="O1167" i="17" s="1"/>
  <c r="O1168" i="17" a="1"/>
  <c r="O1168" i="17" s="1"/>
  <c r="O1169" i="17" a="1"/>
  <c r="O1169" i="17" s="1"/>
  <c r="O1170" i="17" a="1"/>
  <c r="O1170" i="17" s="1"/>
  <c r="O1171" i="17" a="1"/>
  <c r="O1171" i="17" s="1"/>
  <c r="O1172" i="17" a="1"/>
  <c r="O1172" i="17" s="1"/>
  <c r="O1173" i="17" a="1"/>
  <c r="O1173" i="17" s="1"/>
  <c r="O1582" i="17" a="1"/>
  <c r="O1582" i="17"/>
  <c r="O1583" i="17" a="1"/>
  <c r="O1583" i="17"/>
  <c r="O1584" i="17" a="1"/>
  <c r="O1584" i="17" s="1"/>
  <c r="O1585" i="17" a="1"/>
  <c r="O1585" i="17" s="1"/>
  <c r="O1586" i="17" a="1"/>
  <c r="O1586" i="17" s="1"/>
  <c r="O1587" i="17" a="1"/>
  <c r="O1587" i="17" s="1"/>
  <c r="O1762" i="17" a="1"/>
  <c r="O1762" i="17" s="1"/>
  <c r="O1763" i="17" a="1"/>
  <c r="O1763" i="17" s="1"/>
  <c r="O1982" i="17" a="1"/>
  <c r="O1982" i="17" s="1"/>
  <c r="O1983" i="17" a="1"/>
  <c r="O1983" i="17" s="1"/>
  <c r="O1984" i="17" a="1"/>
  <c r="O1984" i="17" s="1"/>
  <c r="O1985" i="17" a="1"/>
  <c r="O1985" i="17" s="1"/>
  <c r="O1986" i="17" a="1"/>
  <c r="O1986" i="17" s="1"/>
  <c r="O1987" i="17" a="1"/>
  <c r="O1987" i="17" s="1"/>
  <c r="O2162" i="17" a="1"/>
  <c r="O2162" i="17" s="1"/>
  <c r="O2163" i="17" a="1"/>
  <c r="O2163" i="17" s="1"/>
  <c r="O188" i="17" a="1"/>
  <c r="O188" i="17" s="1"/>
  <c r="O189" i="17" a="1"/>
  <c r="O189" i="17"/>
  <c r="O190" i="17" a="1"/>
  <c r="O190" i="17" s="1"/>
  <c r="O191" i="17" a="1"/>
  <c r="O191" i="17" s="1"/>
  <c r="O192" i="17" a="1"/>
  <c r="O192" i="17" s="1"/>
  <c r="O193" i="17" a="1"/>
  <c r="O193" i="17" s="1"/>
  <c r="O364" i="17" a="1"/>
  <c r="O364" i="17" s="1"/>
  <c r="O365" i="17" a="1"/>
  <c r="O365" i="17" s="1"/>
  <c r="O588" i="17" a="1"/>
  <c r="O588" i="17" s="1"/>
  <c r="O589" i="17" a="1"/>
  <c r="O589" i="17" s="1"/>
  <c r="O590" i="17" a="1"/>
  <c r="O590" i="17" s="1"/>
  <c r="O591" i="17" a="1"/>
  <c r="O591" i="17" s="1"/>
  <c r="O592" i="17" a="1"/>
  <c r="O592" i="17" s="1"/>
  <c r="O593" i="17" a="1"/>
  <c r="O593" i="17" s="1"/>
  <c r="O764" i="17" a="1"/>
  <c r="O764" i="17" s="1"/>
  <c r="O765" i="17" a="1"/>
  <c r="O765" i="17"/>
  <c r="O1174" i="17" a="1"/>
  <c r="O1174" i="17" s="1"/>
  <c r="O1175" i="17" a="1"/>
  <c r="O1175" i="17" s="1"/>
  <c r="O1176" i="17" a="1"/>
  <c r="O1176" i="17" s="1"/>
  <c r="O1177" i="17" a="1"/>
  <c r="O1177" i="17" s="1"/>
  <c r="O1178" i="17" a="1"/>
  <c r="O1178" i="17" s="1"/>
  <c r="O1179" i="17" a="1"/>
  <c r="O1179" i="17" s="1"/>
  <c r="O1180" i="17" a="1"/>
  <c r="O1180" i="17" s="1"/>
  <c r="O1181" i="17" a="1"/>
  <c r="O1181" i="17" s="1"/>
  <c r="O1182" i="17" a="1"/>
  <c r="O1182" i="17"/>
  <c r="O1183" i="17" a="1"/>
  <c r="O1183" i="17" s="1"/>
  <c r="O1184" i="17" a="1"/>
  <c r="O1184" i="17" s="1"/>
  <c r="O1185" i="17" a="1"/>
  <c r="O1185" i="17" s="1"/>
  <c r="O1588" i="17" a="1"/>
  <c r="O1588" i="17" s="1"/>
  <c r="O1589" i="17" a="1"/>
  <c r="O1589" i="17" s="1"/>
  <c r="O1590" i="17" a="1"/>
  <c r="O1590" i="17" s="1"/>
  <c r="O1591" i="17" a="1"/>
  <c r="O1591" i="17"/>
  <c r="O1592" i="17" a="1"/>
  <c r="O1592" i="17"/>
  <c r="O1593" i="17" a="1"/>
  <c r="O1593" i="17"/>
  <c r="O1764" i="17" a="1"/>
  <c r="O1764" i="17" s="1"/>
  <c r="O1765" i="17" a="1"/>
  <c r="O1765" i="17" s="1"/>
  <c r="O1988" i="17" a="1"/>
  <c r="O1988" i="17" s="1"/>
  <c r="O1989" i="17" a="1"/>
  <c r="O1989" i="17" s="1"/>
  <c r="O1990" i="17" a="1"/>
  <c r="O1990" i="17" s="1"/>
  <c r="O1991" i="17" a="1"/>
  <c r="O1991" i="17" s="1"/>
  <c r="O1992" i="17" a="1"/>
  <c r="O1992" i="17"/>
  <c r="O1993" i="17" a="1"/>
  <c r="O1993" i="17" s="1"/>
  <c r="O2164" i="17" a="1"/>
  <c r="O2164" i="17" s="1"/>
  <c r="O2165" i="17" a="1"/>
  <c r="O2165" i="17" s="1"/>
  <c r="O194" i="17" a="1"/>
  <c r="O194" i="17" s="1"/>
  <c r="O195" i="17" a="1"/>
  <c r="O195" i="17" s="1"/>
  <c r="O196" i="17" a="1"/>
  <c r="O196" i="17" s="1"/>
  <c r="O197" i="17" a="1"/>
  <c r="O197" i="17" s="1"/>
  <c r="O198" i="17" a="1"/>
  <c r="O198" i="17"/>
  <c r="O199" i="17" a="1"/>
  <c r="O199" i="17"/>
  <c r="O366" i="17" a="1"/>
  <c r="O366" i="17" s="1"/>
  <c r="O367" i="17" a="1"/>
  <c r="O367" i="17" s="1"/>
  <c r="O594" i="17" a="1"/>
  <c r="O594" i="17" s="1"/>
  <c r="O595" i="17" a="1"/>
  <c r="O595" i="17" s="1"/>
  <c r="O596" i="17" a="1"/>
  <c r="O596" i="17" s="1"/>
  <c r="O597" i="17" a="1"/>
  <c r="O597" i="17" s="1"/>
  <c r="O598" i="17" a="1"/>
  <c r="O598" i="17" s="1"/>
  <c r="O599" i="17" a="1"/>
  <c r="O599" i="17" s="1"/>
  <c r="O766" i="17" a="1"/>
  <c r="O766" i="17" s="1"/>
  <c r="O767" i="17" a="1"/>
  <c r="O767" i="17" s="1"/>
  <c r="O1186" i="17" a="1"/>
  <c r="O1186" i="17" s="1"/>
  <c r="O1187" i="17" a="1"/>
  <c r="O1187" i="17" s="1"/>
  <c r="O1188" i="17" a="1"/>
  <c r="O1188" i="17" s="1"/>
  <c r="O1189" i="17" a="1"/>
  <c r="O1189" i="17" s="1"/>
  <c r="O1190" i="17" a="1"/>
  <c r="O1190" i="17" s="1"/>
  <c r="O1191" i="17" a="1"/>
  <c r="O1191" i="17" s="1"/>
  <c r="O1192" i="17" a="1"/>
  <c r="O1192" i="17" s="1"/>
  <c r="O1193" i="17" a="1"/>
  <c r="O1193" i="17" s="1"/>
  <c r="O1194" i="17" a="1"/>
  <c r="O1194" i="17" s="1"/>
  <c r="O1195" i="17" a="1"/>
  <c r="O1195" i="17" s="1"/>
  <c r="O1196" i="17" a="1"/>
  <c r="O1196" i="17" s="1"/>
  <c r="O1197" i="17" a="1"/>
  <c r="O1197" i="17"/>
  <c r="O1594" i="17" a="1"/>
  <c r="O1594" i="17" s="1"/>
  <c r="O1595" i="17" a="1"/>
  <c r="O1595" i="17" s="1"/>
  <c r="O1596" i="17" a="1"/>
  <c r="O1596" i="17" s="1"/>
  <c r="O1597" i="17" a="1"/>
  <c r="O1597" i="17" s="1"/>
  <c r="O1598" i="17" a="1"/>
  <c r="O1598" i="17" s="1"/>
  <c r="O1599" i="17" a="1"/>
  <c r="O1599" i="17" s="1"/>
  <c r="O1766" i="17" a="1"/>
  <c r="O1766" i="17" s="1"/>
  <c r="O1767" i="17" a="1"/>
  <c r="O1767" i="17" s="1"/>
  <c r="O1994" i="17" a="1"/>
  <c r="O1994" i="17" s="1"/>
  <c r="O1995" i="17" a="1"/>
  <c r="O1995" i="17" s="1"/>
  <c r="O1996" i="17" a="1"/>
  <c r="O1996" i="17" s="1"/>
  <c r="O1997" i="17" a="1"/>
  <c r="O1997" i="17" s="1"/>
  <c r="O1998" i="17" a="1"/>
  <c r="O1998" i="17" s="1"/>
  <c r="O1999" i="17" a="1"/>
  <c r="O1999" i="17" s="1"/>
  <c r="O2166" i="17" a="1"/>
  <c r="O2166" i="17" s="1"/>
  <c r="O2167" i="17" a="1"/>
  <c r="O2167" i="17" s="1"/>
  <c r="O200" i="17" a="1"/>
  <c r="O200" i="17"/>
  <c r="O201" i="17" a="1"/>
  <c r="O201" i="17" s="1"/>
  <c r="O202" i="17" a="1"/>
  <c r="O202" i="17" s="1"/>
  <c r="O203" i="17" a="1"/>
  <c r="O203" i="17" s="1"/>
  <c r="O204" i="17" a="1"/>
  <c r="O204" i="17" s="1"/>
  <c r="O205" i="17" a="1"/>
  <c r="O205" i="17" s="1"/>
  <c r="O368" i="17" a="1"/>
  <c r="O368" i="17" s="1"/>
  <c r="O369" i="17" a="1"/>
  <c r="O369" i="17"/>
  <c r="O600" i="17" a="1"/>
  <c r="O600" i="17"/>
  <c r="O601" i="17" a="1"/>
  <c r="O601" i="17" s="1"/>
  <c r="O602" i="17" a="1"/>
  <c r="O602" i="17" s="1"/>
  <c r="O603" i="17" a="1"/>
  <c r="O603" i="17" s="1"/>
  <c r="O604" i="17" a="1"/>
  <c r="O604" i="17" s="1"/>
  <c r="O605" i="17" a="1"/>
  <c r="O605" i="17" s="1"/>
  <c r="O768" i="17" a="1"/>
  <c r="O768" i="17" s="1"/>
  <c r="O769" i="17" a="1"/>
  <c r="O769" i="17" s="1"/>
  <c r="O1198" i="17" a="1"/>
  <c r="O1198" i="17" s="1"/>
  <c r="O1199" i="17" a="1"/>
  <c r="O1199" i="17" s="1"/>
  <c r="O1200" i="17" a="1"/>
  <c r="O1200" i="17" s="1"/>
  <c r="O1201" i="17" a="1"/>
  <c r="O1201" i="17" s="1"/>
  <c r="O1202" i="17" a="1"/>
  <c r="O1202" i="17" s="1"/>
  <c r="O1203" i="17" a="1"/>
  <c r="O1203" i="17" s="1"/>
  <c r="O1204" i="17" a="1"/>
  <c r="O1204" i="17" s="1"/>
  <c r="O1205" i="17" a="1"/>
  <c r="O1205" i="17" s="1"/>
  <c r="O1206" i="17" a="1"/>
  <c r="O1206" i="17"/>
  <c r="O1207" i="17" a="1"/>
  <c r="O1207" i="17"/>
  <c r="O1208" i="17" a="1"/>
  <c r="O1208" i="17" s="1"/>
  <c r="O1209" i="17" a="1"/>
  <c r="O1209" i="17" s="1"/>
  <c r="O1600" i="17" a="1"/>
  <c r="O1600" i="17" s="1"/>
  <c r="O1601" i="17" a="1"/>
  <c r="O1601" i="17" s="1"/>
  <c r="O1602" i="17" a="1"/>
  <c r="O1602" i="17" s="1"/>
  <c r="O1603" i="17" a="1"/>
  <c r="O1603" i="17" s="1"/>
  <c r="O1604" i="17" a="1"/>
  <c r="O1604" i="17" s="1"/>
  <c r="O1605" i="17" a="1"/>
  <c r="O1605" i="17"/>
  <c r="O1768" i="17" a="1"/>
  <c r="O1768" i="17" s="1"/>
  <c r="O1769" i="17" a="1"/>
  <c r="O1769" i="17" s="1"/>
  <c r="O2000" i="17" a="1"/>
  <c r="O2000" i="17" s="1"/>
  <c r="O2001" i="17" a="1"/>
  <c r="O2001" i="17" s="1"/>
  <c r="O2002" i="17" a="1"/>
  <c r="O2002" i="17" s="1"/>
  <c r="O2003" i="17" a="1"/>
  <c r="O2003" i="17"/>
  <c r="O2004" i="17" a="1"/>
  <c r="O2004" i="17" s="1"/>
  <c r="O2005" i="17" a="1"/>
  <c r="O2005" i="17" s="1"/>
  <c r="O2168" i="17" a="1"/>
  <c r="O2168" i="17" s="1"/>
  <c r="O2169" i="17" a="1"/>
  <c r="O2169" i="17" s="1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370" i="17" a="1"/>
  <c r="O370" i="17" s="1"/>
  <c r="O371" i="17" a="1"/>
  <c r="O371" i="17" s="1"/>
  <c r="O606" i="17" a="1"/>
  <c r="O606" i="17" s="1"/>
  <c r="O607" i="17" a="1"/>
  <c r="O607" i="17" s="1"/>
  <c r="O608" i="17" a="1"/>
  <c r="O608" i="17" s="1"/>
  <c r="O609" i="17" a="1"/>
  <c r="O609" i="17" s="1"/>
  <c r="O610" i="17" a="1"/>
  <c r="O610" i="17" s="1"/>
  <c r="O611" i="17" a="1"/>
  <c r="O611" i="17" s="1"/>
  <c r="O770" i="17" a="1"/>
  <c r="O770" i="17" s="1"/>
  <c r="O771" i="17" a="1"/>
  <c r="O771" i="17" s="1"/>
  <c r="O1210" i="17" a="1"/>
  <c r="O1210" i="17" s="1"/>
  <c r="O1211" i="17" a="1"/>
  <c r="O1211" i="17" s="1"/>
  <c r="O1212" i="17" a="1"/>
  <c r="O1212" i="17" s="1"/>
  <c r="O1213" i="17" a="1"/>
  <c r="O1213" i="17" s="1"/>
  <c r="O1214" i="17" a="1"/>
  <c r="O1214" i="17" s="1"/>
  <c r="O1215" i="17" a="1"/>
  <c r="O1215" i="17" s="1"/>
  <c r="O1216" i="17" a="1"/>
  <c r="O1216" i="17" s="1"/>
  <c r="O1217" i="17" a="1"/>
  <c r="O1217" i="17" s="1"/>
  <c r="O1218" i="17" a="1"/>
  <c r="O1218" i="17" s="1"/>
  <c r="O1219" i="17" a="1"/>
  <c r="O1219" i="17" s="1"/>
  <c r="O1220" i="17" a="1"/>
  <c r="O1220" i="17" s="1"/>
  <c r="O1221" i="17" a="1"/>
  <c r="O1221" i="17" s="1"/>
  <c r="O1606" i="17" a="1"/>
  <c r="O1606" i="17"/>
  <c r="O1607" i="17" a="1"/>
  <c r="O1607" i="17" s="1"/>
  <c r="O1608" i="17" a="1"/>
  <c r="O1608" i="17" s="1"/>
  <c r="O1609" i="17" a="1"/>
  <c r="O1609" i="17" s="1"/>
  <c r="O1610" i="17" a="1"/>
  <c r="O1610" i="17" s="1"/>
  <c r="O1611" i="17" a="1"/>
  <c r="O1611" i="17" s="1"/>
  <c r="O1770" i="17" a="1"/>
  <c r="O1770" i="17" s="1"/>
  <c r="O1771" i="17" a="1"/>
  <c r="O1771" i="17" s="1"/>
  <c r="O2006" i="17" a="1"/>
  <c r="O2006" i="17" s="1"/>
  <c r="O2007" i="17" a="1"/>
  <c r="O2007" i="17" s="1"/>
  <c r="O2008" i="17" a="1"/>
  <c r="O2008" i="17" s="1"/>
  <c r="O2009" i="17" a="1"/>
  <c r="O2009" i="17" s="1"/>
  <c r="O2010" i="17" a="1"/>
  <c r="O2010" i="17" s="1"/>
  <c r="O2011" i="17" a="1"/>
  <c r="O2011" i="17" s="1"/>
  <c r="O2170" i="17" a="1"/>
  <c r="O2170" i="17" s="1"/>
  <c r="O2171" i="17" a="1"/>
  <c r="O2171" i="17" s="1"/>
  <c r="O212" i="17" a="1"/>
  <c r="O212" i="17"/>
  <c r="O213" i="17" a="1"/>
  <c r="O213" i="17"/>
  <c r="O214" i="17" a="1"/>
  <c r="O214" i="17" s="1"/>
  <c r="O215" i="17" a="1"/>
  <c r="O215" i="17" s="1"/>
  <c r="O216" i="17" a="1"/>
  <c r="O216" i="17" s="1"/>
  <c r="O217" i="17" a="1"/>
  <c r="O217" i="17" s="1"/>
  <c r="O372" i="17" a="1"/>
  <c r="O372" i="17" s="1"/>
  <c r="O373" i="17" a="1"/>
  <c r="O373" i="17" s="1"/>
  <c r="O612" i="17" a="1"/>
  <c r="O612" i="17" s="1"/>
  <c r="O613" i="17" a="1"/>
  <c r="O613" i="17" s="1"/>
  <c r="O614" i="17" a="1"/>
  <c r="O614" i="17" s="1"/>
  <c r="O615" i="17" a="1"/>
  <c r="O615" i="17" s="1"/>
  <c r="O616" i="17" a="1"/>
  <c r="O616" i="17" s="1"/>
  <c r="O617" i="17" a="1"/>
  <c r="O617" i="17" s="1"/>
  <c r="O772" i="17" a="1"/>
  <c r="O772" i="17" s="1"/>
  <c r="O773" i="17" a="1"/>
  <c r="O773" i="17"/>
  <c r="O1222" i="17" a="1"/>
  <c r="O1222" i="17" s="1"/>
  <c r="O1223" i="17" a="1"/>
  <c r="O1223" i="17"/>
  <c r="O1224" i="17" a="1"/>
  <c r="O1224" i="17" s="1"/>
  <c r="O1225" i="17" a="1"/>
  <c r="O1225" i="17" s="1"/>
  <c r="O1226" i="17" a="1"/>
  <c r="O1226" i="17" s="1"/>
  <c r="O1227" i="17" a="1"/>
  <c r="O1227" i="17" s="1"/>
  <c r="O1228" i="17" a="1"/>
  <c r="O1228" i="17" s="1"/>
  <c r="O1229" i="17" a="1"/>
  <c r="O1229" i="17"/>
  <c r="O1230" i="17" a="1"/>
  <c r="O1230" i="17" s="1"/>
  <c r="O1231" i="17" a="1"/>
  <c r="O1231" i="17" s="1"/>
  <c r="O1232" i="17" a="1"/>
  <c r="O1232" i="17" s="1"/>
  <c r="O1233" i="17" a="1"/>
  <c r="O1233" i="17" s="1"/>
  <c r="O1612" i="17" a="1"/>
  <c r="O1612" i="17" s="1"/>
  <c r="O1613" i="17" a="1"/>
  <c r="O1613" i="17" s="1"/>
  <c r="O1614" i="17" a="1"/>
  <c r="O1614" i="17" s="1"/>
  <c r="O1615" i="17" a="1"/>
  <c r="O1615" i="17"/>
  <c r="O1616" i="17" a="1"/>
  <c r="O1616" i="17" s="1"/>
  <c r="O1617" i="17" a="1"/>
  <c r="O1617" i="17" s="1"/>
  <c r="O1772" i="17" a="1"/>
  <c r="O1772" i="17" s="1"/>
  <c r="O1773" i="17" a="1"/>
  <c r="O1773" i="17" s="1"/>
  <c r="O2012" i="17" a="1"/>
  <c r="O2012" i="17" s="1"/>
  <c r="O2013" i="17" a="1"/>
  <c r="O2013" i="17" s="1"/>
  <c r="O2014" i="17" a="1"/>
  <c r="O2014" i="17" s="1"/>
  <c r="O2015" i="17" a="1"/>
  <c r="O2015" i="17" s="1"/>
  <c r="O2016" i="17" a="1"/>
  <c r="O2016" i="17" s="1"/>
  <c r="O2017" i="17" a="1"/>
  <c r="O2017" i="17" s="1"/>
  <c r="O2172" i="17" a="1"/>
  <c r="O2172" i="17" s="1"/>
  <c r="O2173" i="17" a="1"/>
  <c r="O2173" i="17" s="1"/>
  <c r="O218" i="17" a="1"/>
  <c r="O218" i="17" s="1"/>
  <c r="O219" i="17" a="1"/>
  <c r="O219" i="17" s="1"/>
  <c r="O220" i="17" a="1"/>
  <c r="O220" i="17" s="1"/>
  <c r="O221" i="17" a="1"/>
  <c r="O221" i="17" s="1"/>
  <c r="O222" i="17" a="1"/>
  <c r="O222" i="17" s="1"/>
  <c r="O223" i="17" a="1"/>
  <c r="O223" i="17"/>
  <c r="O374" i="17" a="1"/>
  <c r="O374" i="17" s="1"/>
  <c r="O375" i="17" a="1"/>
  <c r="O375" i="17" s="1"/>
  <c r="O618" i="17" a="1"/>
  <c r="O618" i="17" s="1"/>
  <c r="O619" i="17" a="1"/>
  <c r="O619" i="17" s="1"/>
  <c r="O620" i="17" a="1"/>
  <c r="O620" i="17" s="1"/>
  <c r="O621" i="17" a="1"/>
  <c r="O621" i="17" s="1"/>
  <c r="O622" i="17" a="1"/>
  <c r="O622" i="17"/>
  <c r="O623" i="17" a="1"/>
  <c r="O623" i="17" s="1"/>
  <c r="O774" i="17" a="1"/>
  <c r="O774" i="17" s="1"/>
  <c r="O775" i="17" a="1"/>
  <c r="O775" i="17" s="1"/>
  <c r="O1234" i="17" a="1"/>
  <c r="O1234" i="17" s="1"/>
  <c r="O1235" i="17" a="1"/>
  <c r="O1235" i="17" s="1"/>
  <c r="O1236" i="17" a="1"/>
  <c r="O1236" i="17" s="1"/>
  <c r="O1237" i="17" a="1"/>
  <c r="O1237" i="17" s="1"/>
  <c r="O1238" i="17" a="1"/>
  <c r="O1238" i="17" s="1"/>
  <c r="O1239" i="17" a="1"/>
  <c r="O1239" i="17"/>
  <c r="O1240" i="17" a="1"/>
  <c r="O1240" i="17" s="1"/>
  <c r="O1241" i="17" a="1"/>
  <c r="O1241" i="17" s="1"/>
  <c r="O1242" i="17" a="1"/>
  <c r="O1242" i="17" s="1"/>
  <c r="O1243" i="17" a="1"/>
  <c r="O1243" i="17" s="1"/>
  <c r="O1244" i="17" a="1"/>
  <c r="O1244" i="17" s="1"/>
  <c r="O1245" i="17" a="1"/>
  <c r="O1245" i="17" s="1"/>
  <c r="O1618" i="17" a="1"/>
  <c r="O1618" i="17" s="1"/>
  <c r="O1619" i="17" a="1"/>
  <c r="O1619" i="17" s="1"/>
  <c r="O1620" i="17" a="1"/>
  <c r="O1620" i="17" s="1"/>
  <c r="O1621" i="17" a="1"/>
  <c r="O1621" i="17" s="1"/>
  <c r="O1622" i="17" a="1"/>
  <c r="O1622" i="17" s="1"/>
  <c r="O1623" i="17" a="1"/>
  <c r="O1623" i="17" s="1"/>
  <c r="O1774" i="17" a="1"/>
  <c r="O1774" i="17" s="1"/>
  <c r="O1775" i="17" a="1"/>
  <c r="O1775" i="17"/>
  <c r="O2018" i="17" a="1"/>
  <c r="O2018" i="17" s="1"/>
  <c r="O2019" i="17" a="1"/>
  <c r="O2019" i="17" s="1"/>
  <c r="O2020" i="17" a="1"/>
  <c r="O2020" i="17" s="1"/>
  <c r="O2021" i="17" a="1"/>
  <c r="O2021" i="17" s="1"/>
  <c r="O2022" i="17" a="1"/>
  <c r="O2022" i="17" s="1"/>
  <c r="O2023" i="17" a="1"/>
  <c r="O2023" i="17" s="1"/>
  <c r="O2174" i="17" a="1"/>
  <c r="O2174" i="17" s="1"/>
  <c r="O2175" i="17" a="1"/>
  <c r="O2175" i="17"/>
  <c r="O224" i="17" a="1"/>
  <c r="O224" i="17" s="1"/>
  <c r="O225" i="17" a="1"/>
  <c r="O225" i="17" s="1"/>
  <c r="O226" i="17" a="1"/>
  <c r="O226" i="17" s="1"/>
  <c r="O227" i="17" a="1"/>
  <c r="O227" i="17" s="1"/>
  <c r="O228" i="17" a="1"/>
  <c r="O228" i="17" s="1"/>
  <c r="O229" i="17" a="1"/>
  <c r="O229" i="17" s="1"/>
  <c r="O376" i="17" a="1"/>
  <c r="O376" i="17" s="1"/>
  <c r="O377" i="17" a="1"/>
  <c r="O377" i="17" s="1"/>
  <c r="O624" i="17" a="1"/>
  <c r="O624" i="17"/>
  <c r="O625" i="17" a="1"/>
  <c r="O625" i="17" s="1"/>
  <c r="O626" i="17" a="1"/>
  <c r="O626" i="17" s="1"/>
  <c r="O627" i="17" a="1"/>
  <c r="O627" i="17" s="1"/>
  <c r="O628" i="17" a="1"/>
  <c r="O628" i="17" s="1"/>
  <c r="O629" i="17" a="1"/>
  <c r="O629" i="17" s="1"/>
  <c r="O776" i="17" a="1"/>
  <c r="O776" i="17" s="1"/>
  <c r="O777" i="17" a="1"/>
  <c r="O777" i="17" s="1"/>
  <c r="O1246" i="17" a="1"/>
  <c r="O1246" i="17" s="1"/>
  <c r="O1247" i="17" a="1"/>
  <c r="O1247" i="17" s="1"/>
  <c r="O1248" i="17" a="1"/>
  <c r="O1248" i="17" s="1"/>
  <c r="O1249" i="17" a="1"/>
  <c r="O1249" i="17" s="1"/>
  <c r="O1250" i="17" a="1"/>
  <c r="O1250" i="17" s="1"/>
  <c r="O1251" i="17" a="1"/>
  <c r="O1251" i="17" s="1"/>
  <c r="O1252" i="17" a="1"/>
  <c r="O1252" i="17" s="1"/>
  <c r="O1253" i="17" a="1"/>
  <c r="O1253" i="17" s="1"/>
  <c r="O1254" i="17" a="1"/>
  <c r="O1254" i="17" s="1"/>
  <c r="O1255" i="17" a="1"/>
  <c r="O1255" i="17" s="1"/>
  <c r="O1256" i="17" a="1"/>
  <c r="O1256" i="17" s="1"/>
  <c r="O1257" i="17" a="1"/>
  <c r="O1257" i="17" s="1"/>
  <c r="O1624" i="17" a="1"/>
  <c r="O1624" i="17" s="1"/>
  <c r="O1625" i="17" a="1"/>
  <c r="O1625" i="17" s="1"/>
  <c r="O1626" i="17" a="1"/>
  <c r="O1626" i="17" s="1"/>
  <c r="O1627" i="17" a="1"/>
  <c r="O1627" i="17" s="1"/>
  <c r="O1628" i="17" a="1"/>
  <c r="O1628" i="17" s="1"/>
  <c r="O1629" i="17" a="1"/>
  <c r="O1629" i="17" s="1"/>
  <c r="O1776" i="17" a="1"/>
  <c r="O1776" i="17" s="1"/>
  <c r="O1777" i="17" a="1"/>
  <c r="O1777" i="17" s="1"/>
  <c r="O2024" i="17" a="1"/>
  <c r="O2024" i="17" s="1"/>
  <c r="O2025" i="17" a="1"/>
  <c r="O2025" i="17" s="1"/>
  <c r="O2026" i="17" a="1"/>
  <c r="O2026" i="17" s="1"/>
  <c r="O2027" i="17" a="1"/>
  <c r="O2027" i="17" s="1"/>
  <c r="O2028" i="17" a="1"/>
  <c r="O2028" i="17"/>
  <c r="O2029" i="17" a="1"/>
  <c r="O2029" i="17" s="1"/>
  <c r="O2176" i="17" a="1"/>
  <c r="O2176" i="17" s="1"/>
  <c r="O2177" i="17" a="1"/>
  <c r="O2177" i="17" s="1"/>
  <c r="O230" i="17" a="1"/>
  <c r="O230" i="17" s="1"/>
  <c r="O231" i="17" a="1"/>
  <c r="O231" i="17" s="1"/>
  <c r="O232" i="17" a="1"/>
  <c r="O232" i="17" s="1"/>
  <c r="O233" i="17" a="1"/>
  <c r="O233" i="17" s="1"/>
  <c r="O234" i="17" a="1"/>
  <c r="O234" i="17" s="1"/>
  <c r="O235" i="17" a="1"/>
  <c r="O235" i="17" s="1"/>
  <c r="O378" i="17" a="1"/>
  <c r="O378" i="17" s="1"/>
  <c r="O379" i="17" a="1"/>
  <c r="O379" i="17" s="1"/>
  <c r="O630" i="17" a="1"/>
  <c r="O630" i="17" s="1"/>
  <c r="O631" i="17" a="1"/>
  <c r="O631" i="17" s="1"/>
  <c r="O632" i="17" a="1"/>
  <c r="O632" i="17" s="1"/>
  <c r="O633" i="17" a="1"/>
  <c r="O633" i="17" s="1"/>
  <c r="O634" i="17" a="1"/>
  <c r="O634" i="17" s="1"/>
  <c r="O635" i="17" a="1"/>
  <c r="O635" i="17" s="1"/>
  <c r="O778" i="17" a="1"/>
  <c r="O778" i="17" s="1"/>
  <c r="O779" i="17" a="1"/>
  <c r="O779" i="17" s="1"/>
  <c r="O1258" i="17" a="1"/>
  <c r="O1258" i="17" s="1"/>
  <c r="O1259" i="17" a="1"/>
  <c r="O1259" i="17" s="1"/>
  <c r="O1260" i="17" a="1"/>
  <c r="O1260" i="17" s="1"/>
  <c r="O1261" i="17" a="1"/>
  <c r="O1261" i="17"/>
  <c r="O1262" i="17" a="1"/>
  <c r="O1262" i="17" s="1"/>
  <c r="O1263" i="17" a="1"/>
  <c r="O1263" i="17" s="1"/>
  <c r="O1264" i="17" a="1"/>
  <c r="O1264" i="17" s="1"/>
  <c r="O1265" i="17" a="1"/>
  <c r="O1265" i="17" s="1"/>
  <c r="O1266" i="17" a="1"/>
  <c r="O1266" i="17" s="1"/>
  <c r="O1267" i="17" a="1"/>
  <c r="O1267" i="17" s="1"/>
  <c r="O1268" i="17" a="1"/>
  <c r="O1268" i="17" s="1"/>
  <c r="O1269" i="17" a="1"/>
  <c r="O1269" i="17" s="1"/>
  <c r="O1630" i="17" a="1"/>
  <c r="O1630" i="17" s="1"/>
  <c r="O1631" i="17" a="1"/>
  <c r="O1631" i="17" s="1"/>
  <c r="O1632" i="17" a="1"/>
  <c r="O1632" i="17" s="1"/>
  <c r="O1633" i="17" a="1"/>
  <c r="O1633" i="17" s="1"/>
  <c r="O1634" i="17" a="1"/>
  <c r="O1634" i="17" s="1"/>
  <c r="O1635" i="17" a="1"/>
  <c r="O1635" i="17" s="1"/>
  <c r="O1778" i="17" a="1"/>
  <c r="O1778" i="17" s="1"/>
  <c r="O1779" i="17" a="1"/>
  <c r="O1779" i="17" s="1"/>
  <c r="O2030" i="17" a="1"/>
  <c r="O2030" i="17" s="1"/>
  <c r="O2031" i="17" a="1"/>
  <c r="O2031" i="17" s="1"/>
  <c r="O2032" i="17" a="1"/>
  <c r="O2032" i="17" s="1"/>
  <c r="O2033" i="17" a="1"/>
  <c r="O2033" i="17" s="1"/>
  <c r="O2034" i="17" a="1"/>
  <c r="O2034" i="17" s="1"/>
  <c r="O2035" i="17" a="1"/>
  <c r="O2035" i="17" s="1"/>
  <c r="O2178" i="17" a="1"/>
  <c r="O2178" i="17" s="1"/>
  <c r="O2179" i="17" a="1"/>
  <c r="O2179" i="17" s="1"/>
  <c r="O236" i="17" a="1"/>
  <c r="O236" i="17" s="1"/>
  <c r="O237" i="17" a="1"/>
  <c r="O237" i="17" s="1"/>
  <c r="O238" i="17" a="1"/>
  <c r="O238" i="17" s="1"/>
  <c r="O239" i="17" a="1"/>
  <c r="O239" i="17" s="1"/>
  <c r="O240" i="17" a="1"/>
  <c r="O240" i="17" s="1"/>
  <c r="O241" i="17" a="1"/>
  <c r="O241" i="17" s="1"/>
  <c r="O380" i="17" a="1"/>
  <c r="O380" i="17" s="1"/>
  <c r="O381" i="17" a="1"/>
  <c r="O381" i="17" s="1"/>
  <c r="O636" i="17" a="1"/>
  <c r="O636" i="17" s="1"/>
  <c r="O637" i="17" a="1"/>
  <c r="O637" i="17" s="1"/>
  <c r="O638" i="17" a="1"/>
  <c r="O638" i="17" s="1"/>
  <c r="O639" i="17" a="1"/>
  <c r="O639" i="17" s="1"/>
  <c r="O640" i="17" a="1"/>
  <c r="O640" i="17" s="1"/>
  <c r="O641" i="17" a="1"/>
  <c r="O641" i="17" s="1"/>
  <c r="O780" i="17" a="1"/>
  <c r="O780" i="17" s="1"/>
  <c r="O781" i="17" a="1"/>
  <c r="O781" i="17" s="1"/>
  <c r="O1270" i="17" a="1"/>
  <c r="O1270" i="17"/>
  <c r="O1271" i="17" a="1"/>
  <c r="O1271" i="17"/>
  <c r="O1272" i="17" a="1"/>
  <c r="O1272" i="17" s="1"/>
  <c r="O1273" i="17" a="1"/>
  <c r="O1273" i="17" s="1"/>
  <c r="O1274" i="17" a="1"/>
  <c r="O1274" i="17" s="1"/>
  <c r="O1275" i="17" a="1"/>
  <c r="O1275" i="17" s="1"/>
  <c r="O1276" i="17" a="1"/>
  <c r="O1276" i="17" s="1"/>
  <c r="O1277" i="17" a="1"/>
  <c r="O1277" i="17" s="1"/>
  <c r="O1278" i="17" a="1"/>
  <c r="O1278" i="17" s="1"/>
  <c r="O1279" i="17" a="1"/>
  <c r="O1279" i="17" s="1"/>
  <c r="O1280" i="17" a="1"/>
  <c r="O1280" i="17" s="1"/>
  <c r="O1281" i="17" a="1"/>
  <c r="O1281" i="17" s="1"/>
  <c r="O1636" i="17" a="1"/>
  <c r="O1636" i="17" s="1"/>
  <c r="O1637" i="17" a="1"/>
  <c r="O1637" i="17" s="1"/>
  <c r="O1638" i="17" a="1"/>
  <c r="O1638" i="17" s="1"/>
  <c r="O1639" i="17" a="1"/>
  <c r="O1639" i="17"/>
  <c r="O1640" i="17" a="1"/>
  <c r="O1640" i="17" s="1"/>
  <c r="O1641" i="17" a="1"/>
  <c r="O1641" i="17" s="1"/>
  <c r="O1780" i="17" a="1"/>
  <c r="O1780" i="17" s="1"/>
  <c r="O1781" i="17" a="1"/>
  <c r="O1781" i="17" s="1"/>
  <c r="O2036" i="17" a="1"/>
  <c r="O2036" i="17" s="1"/>
  <c r="O2037" i="17" a="1"/>
  <c r="O2037" i="17" s="1"/>
  <c r="O2038" i="17" a="1"/>
  <c r="O2038" i="17" s="1"/>
  <c r="O2039" i="17" a="1"/>
  <c r="O2039" i="17" s="1"/>
  <c r="O2040" i="17" a="1"/>
  <c r="O2040" i="17" s="1"/>
  <c r="O2041" i="17" a="1"/>
  <c r="O2041" i="17" s="1"/>
  <c r="O2180" i="17" a="1"/>
  <c r="O2180" i="17" s="1"/>
  <c r="O2181" i="17" a="1"/>
  <c r="O2181" i="17" s="1"/>
  <c r="O242" i="17" a="1"/>
  <c r="O242" i="17" s="1"/>
  <c r="O243" i="17" a="1"/>
  <c r="O243" i="17" s="1"/>
  <c r="O244" i="17" a="1"/>
  <c r="O244" i="17" s="1"/>
  <c r="O245" i="17" a="1"/>
  <c r="O245" i="17" s="1"/>
  <c r="O246" i="17" a="1"/>
  <c r="O246" i="17"/>
  <c r="O247" i="17" a="1"/>
  <c r="O247" i="17" s="1"/>
  <c r="O382" i="17" a="1"/>
  <c r="O382" i="17" s="1"/>
  <c r="O383" i="17" a="1"/>
  <c r="O383" i="17" s="1"/>
  <c r="O642" i="17" a="1"/>
  <c r="O642" i="17" s="1"/>
  <c r="O643" i="17" a="1"/>
  <c r="O643" i="17" s="1"/>
  <c r="O644" i="17" a="1"/>
  <c r="O644" i="17" s="1"/>
  <c r="O645" i="17" a="1"/>
  <c r="O645" i="17"/>
  <c r="O646" i="17" a="1"/>
  <c r="O646" i="17"/>
  <c r="O647" i="17" a="1"/>
  <c r="O647" i="17" s="1"/>
  <c r="O782" i="17" a="1"/>
  <c r="O782" i="17" s="1"/>
  <c r="O783" i="17" a="1"/>
  <c r="O783" i="17" s="1"/>
  <c r="O1282" i="17" a="1"/>
  <c r="O1282" i="17" s="1"/>
  <c r="O1283" i="17" a="1"/>
  <c r="O1283" i="17" s="1"/>
  <c r="O1284" i="17" a="1"/>
  <c r="O1284" i="17" s="1"/>
  <c r="O1285" i="17" a="1"/>
  <c r="O1285" i="17"/>
  <c r="O1286" i="17" a="1"/>
  <c r="O1286" i="17"/>
  <c r="O1287" i="17" a="1"/>
  <c r="O1287" i="17" s="1"/>
  <c r="O1288" i="17" a="1"/>
  <c r="O1288" i="17" s="1"/>
  <c r="O1289" i="17" a="1"/>
  <c r="O1289" i="17" s="1"/>
  <c r="O1290" i="17" a="1"/>
  <c r="O1290" i="17" s="1"/>
  <c r="O1291" i="17" a="1"/>
  <c r="O1291" i="17" s="1"/>
  <c r="O1292" i="17" a="1"/>
  <c r="O1292" i="17" s="1"/>
  <c r="O1293" i="17" a="1"/>
  <c r="O1293" i="17" s="1"/>
  <c r="O1642" i="17" a="1"/>
  <c r="O1642" i="17" s="1"/>
  <c r="O1643" i="17" a="1"/>
  <c r="O1643" i="17" s="1"/>
  <c r="O1644" i="17" a="1"/>
  <c r="O1644" i="17" s="1"/>
  <c r="O1645" i="17" a="1"/>
  <c r="O1645" i="17" s="1"/>
  <c r="O1646" i="17" a="1"/>
  <c r="O1646" i="17" s="1"/>
  <c r="O1647" i="17" a="1"/>
  <c r="O1647" i="17" s="1"/>
  <c r="O1782" i="17" a="1"/>
  <c r="O1782" i="17" s="1"/>
  <c r="O1783" i="17" a="1"/>
  <c r="O1783" i="17" s="1"/>
  <c r="O2042" i="17" a="1"/>
  <c r="O2042" i="17" s="1"/>
  <c r="O2043" i="17" a="1"/>
  <c r="O2043" i="17" s="1"/>
  <c r="O2044" i="17" a="1"/>
  <c r="O2044" i="17" s="1"/>
  <c r="O2045" i="17" a="1"/>
  <c r="O2045" i="17" s="1"/>
  <c r="O2046" i="17" a="1"/>
  <c r="O2046" i="17" s="1"/>
  <c r="O2047" i="17" a="1"/>
  <c r="O2047" i="17" s="1"/>
  <c r="O2182" i="17" a="1"/>
  <c r="O2182" i="17" s="1"/>
  <c r="O2183" i="17" a="1"/>
  <c r="O2183" i="17" s="1"/>
  <c r="O248" i="17" a="1"/>
  <c r="O248" i="17" s="1"/>
  <c r="O249" i="17" a="1"/>
  <c r="O249" i="17"/>
  <c r="O250" i="17" a="1"/>
  <c r="O250" i="17" s="1"/>
  <c r="O251" i="17" a="1"/>
  <c r="O251" i="17" s="1"/>
  <c r="O252" i="17" a="1"/>
  <c r="O252" i="17" s="1"/>
  <c r="O253" i="17" a="1"/>
  <c r="O253" i="17" s="1"/>
  <c r="O384" i="17" a="1"/>
  <c r="O384" i="17" s="1"/>
  <c r="O385" i="17" a="1"/>
  <c r="O385" i="17" s="1"/>
  <c r="O648" i="17" a="1"/>
  <c r="O648" i="17" s="1"/>
  <c r="O649" i="17" a="1"/>
  <c r="O649" i="17"/>
  <c r="O650" i="17" a="1"/>
  <c r="O650" i="17" s="1"/>
  <c r="O651" i="17" a="1"/>
  <c r="O651" i="17" s="1"/>
  <c r="O652" i="17" a="1"/>
  <c r="O652" i="17" s="1"/>
  <c r="O653" i="17" a="1"/>
  <c r="O653" i="17" s="1"/>
  <c r="O784" i="17" a="1"/>
  <c r="O784" i="17" s="1"/>
  <c r="O785" i="17" a="1"/>
  <c r="O785" i="17" s="1"/>
  <c r="O1294" i="17" a="1"/>
  <c r="O1294" i="17" s="1"/>
  <c r="O1295" i="17" a="1"/>
  <c r="O1295" i="17" s="1"/>
  <c r="O1296" i="17" a="1"/>
  <c r="O1296" i="17" s="1"/>
  <c r="O1297" i="17" a="1"/>
  <c r="O1297" i="17" s="1"/>
  <c r="O1298" i="17" a="1"/>
  <c r="O1298" i="17" s="1"/>
  <c r="O1299" i="17" a="1"/>
  <c r="O1299" i="17" s="1"/>
  <c r="O1300" i="17" a="1"/>
  <c r="O1300" i="17" s="1"/>
  <c r="O1301" i="17" a="1"/>
  <c r="O1301" i="17" s="1"/>
  <c r="O1302" i="17" a="1"/>
  <c r="O1302" i="17" s="1"/>
  <c r="O1303" i="17" a="1"/>
  <c r="O1303" i="17" s="1"/>
  <c r="O1304" i="17" a="1"/>
  <c r="O1304" i="17" s="1"/>
  <c r="O1305" i="17" a="1"/>
  <c r="O1305" i="17" s="1"/>
  <c r="O1648" i="17" a="1"/>
  <c r="O1648" i="17" s="1"/>
  <c r="O1649" i="17" a="1"/>
  <c r="O1649" i="17" s="1"/>
  <c r="O1650" i="17" a="1"/>
  <c r="O1650" i="17" s="1"/>
  <c r="O1651" i="17" a="1"/>
  <c r="O1651" i="17" s="1"/>
  <c r="O1652" i="17" a="1"/>
  <c r="O1652" i="17" s="1"/>
  <c r="O1653" i="17" a="1"/>
  <c r="O1653" i="17" s="1"/>
  <c r="O1784" i="17" a="1"/>
  <c r="O1784" i="17" s="1"/>
  <c r="O1785" i="17" a="1"/>
  <c r="O1785" i="17" s="1"/>
  <c r="O2048" i="17" a="1"/>
  <c r="O2048" i="17" s="1"/>
  <c r="O2049" i="17" a="1"/>
  <c r="O2049" i="17" s="1"/>
  <c r="O2050" i="17" a="1"/>
  <c r="O2050" i="17" s="1"/>
  <c r="O2051" i="17" a="1"/>
  <c r="O2051" i="17" s="1"/>
  <c r="O2052" i="17" a="1"/>
  <c r="O2052" i="17"/>
  <c r="O2053" i="17" a="1"/>
  <c r="O2053" i="17" s="1"/>
  <c r="O2184" i="17" a="1"/>
  <c r="O2184" i="17" s="1"/>
  <c r="O2185" i="17" a="1"/>
  <c r="O2185" i="17" s="1"/>
  <c r="O254" i="17" a="1"/>
  <c r="O254" i="17" s="1"/>
  <c r="O255" i="17" a="1"/>
  <c r="O255" i="17" s="1"/>
  <c r="O256" i="17" a="1"/>
  <c r="O256" i="17" s="1"/>
  <c r="O257" i="17" a="1"/>
  <c r="O257" i="17" s="1"/>
  <c r="O258" i="17" a="1"/>
  <c r="O258" i="17" s="1"/>
  <c r="O259" i="17" a="1"/>
  <c r="O259" i="17" s="1"/>
  <c r="O386" i="17" a="1"/>
  <c r="O386" i="17" s="1"/>
  <c r="O387" i="17" a="1"/>
  <c r="O387" i="17" s="1"/>
  <c r="O654" i="17" a="1"/>
  <c r="O654" i="17" s="1"/>
  <c r="O655" i="17" a="1"/>
  <c r="O655" i="17" s="1"/>
  <c r="O656" i="17" a="1"/>
  <c r="O656" i="17" s="1"/>
  <c r="O657" i="17" a="1"/>
  <c r="O657" i="17" s="1"/>
  <c r="O658" i="17" a="1"/>
  <c r="O658" i="17"/>
  <c r="O659" i="17" a="1"/>
  <c r="O659" i="17"/>
  <c r="O786" i="17" a="1"/>
  <c r="O786" i="17" s="1"/>
  <c r="O787" i="17" a="1"/>
  <c r="O787" i="17" s="1"/>
  <c r="O1306" i="17" a="1"/>
  <c r="O1306" i="17" s="1"/>
  <c r="O1307" i="17" a="1"/>
  <c r="O1307" i="17" s="1"/>
  <c r="O1308" i="17" a="1"/>
  <c r="O1308" i="17" s="1"/>
  <c r="O1309" i="17" a="1"/>
  <c r="O1309" i="17" s="1"/>
  <c r="O1310" i="17" a="1"/>
  <c r="O1310" i="17" s="1"/>
  <c r="O1311" i="17" a="1"/>
  <c r="O1311" i="17" s="1"/>
  <c r="O1312" i="17" a="1"/>
  <c r="O1312" i="17" s="1"/>
  <c r="O1313" i="17" a="1"/>
  <c r="O1313" i="17" s="1"/>
  <c r="O1314" i="17" a="1"/>
  <c r="O1314" i="17" s="1"/>
  <c r="O1315" i="17" a="1"/>
  <c r="O1315" i="17" s="1"/>
  <c r="O1316" i="17" a="1"/>
  <c r="O1316" i="17" s="1"/>
  <c r="O1317" i="17" a="1"/>
  <c r="O1317" i="17" s="1"/>
  <c r="O1654" i="17" a="1"/>
  <c r="O1654" i="17" s="1"/>
  <c r="O1655" i="17" a="1"/>
  <c r="O1655" i="17"/>
  <c r="O1656" i="17" a="1"/>
  <c r="O1656" i="17" s="1"/>
  <c r="O1657" i="17" a="1"/>
  <c r="O1657" i="17" s="1"/>
  <c r="O1658" i="17" a="1"/>
  <c r="O1658" i="17" s="1"/>
  <c r="O1659" i="17" a="1"/>
  <c r="O1659" i="17" s="1"/>
  <c r="O1786" i="17" a="1"/>
  <c r="O1786" i="17" s="1"/>
  <c r="O1787" i="17" a="1"/>
  <c r="O1787" i="17" s="1"/>
  <c r="O2054" i="17" a="1"/>
  <c r="O2054" i="17"/>
  <c r="O2055" i="17" a="1"/>
  <c r="O2055" i="17" s="1"/>
  <c r="O2056" i="17" a="1"/>
  <c r="O2056" i="17" s="1"/>
  <c r="O2057" i="17" a="1"/>
  <c r="O2057" i="17" s="1"/>
  <c r="O2058" i="17" a="1"/>
  <c r="O2058" i="17" s="1"/>
  <c r="O2059" i="17" a="1"/>
  <c r="O2059" i="17" s="1"/>
  <c r="O2186" i="17" a="1"/>
  <c r="O2186" i="17" s="1"/>
  <c r="O2187" i="17" a="1"/>
  <c r="O2187" i="17"/>
  <c r="O260" i="17" a="1"/>
  <c r="O260" i="17"/>
  <c r="O261" i="17" a="1"/>
  <c r="O261" i="17" s="1"/>
  <c r="O262" i="17" a="1"/>
  <c r="O262" i="17" s="1"/>
  <c r="O263" i="17" a="1"/>
  <c r="O263" i="17" s="1"/>
  <c r="O264" i="17" a="1"/>
  <c r="O264" i="17" s="1"/>
  <c r="O265" i="17" a="1"/>
  <c r="O265" i="17" s="1"/>
  <c r="O388" i="17" a="1"/>
  <c r="O388" i="17" s="1"/>
  <c r="O389" i="17" a="1"/>
  <c r="O389" i="17"/>
  <c r="O660" i="17" a="1"/>
  <c r="O660" i="17" s="1"/>
  <c r="O661" i="17" a="1"/>
  <c r="O661" i="17" s="1"/>
  <c r="O662" i="17" a="1"/>
  <c r="O662" i="17" s="1"/>
  <c r="O663" i="17" a="1"/>
  <c r="O663" i="17" s="1"/>
  <c r="O664" i="17" a="1"/>
  <c r="O664" i="17" s="1"/>
  <c r="O665" i="17" a="1"/>
  <c r="O665" i="17" s="1"/>
  <c r="O788" i="17" a="1"/>
  <c r="O788" i="17" s="1"/>
  <c r="O789" i="17" a="1"/>
  <c r="O789" i="17" s="1"/>
  <c r="O1318" i="17" a="1"/>
  <c r="O1318" i="17" s="1"/>
  <c r="O1319" i="17" a="1"/>
  <c r="O1319" i="17" s="1"/>
  <c r="O1320" i="17" a="1"/>
  <c r="O1320" i="17" s="1"/>
  <c r="O1321" i="17" a="1"/>
  <c r="O1321" i="17" s="1"/>
  <c r="O1322" i="17" a="1"/>
  <c r="O1322" i="17" s="1"/>
  <c r="O1323" i="17" a="1"/>
  <c r="O1323" i="17" s="1"/>
  <c r="O1324" i="17" a="1"/>
  <c r="O1324" i="17" s="1"/>
  <c r="O1325" i="17" a="1"/>
  <c r="O1325" i="17"/>
  <c r="O1326" i="17" a="1"/>
  <c r="O1326" i="17" s="1"/>
  <c r="O1327" i="17" a="1"/>
  <c r="O1327" i="17" s="1"/>
  <c r="O1328" i="17" a="1"/>
  <c r="O1328" i="17" s="1"/>
  <c r="O1329" i="17" a="1"/>
  <c r="O1329" i="17" s="1"/>
  <c r="O1660" i="17" a="1"/>
  <c r="O1660" i="17" s="1"/>
  <c r="O1661" i="17" a="1"/>
  <c r="O1661" i="17" s="1"/>
  <c r="O1662" i="17" a="1"/>
  <c r="O1662" i="17" s="1"/>
  <c r="O1663" i="17" a="1"/>
  <c r="O1663" i="17" s="1"/>
  <c r="O1664" i="17" a="1"/>
  <c r="O1664" i="17" s="1"/>
  <c r="O1665" i="17" a="1"/>
  <c r="O1665" i="17" s="1"/>
  <c r="O1788" i="17" a="1"/>
  <c r="O1788" i="17" s="1"/>
  <c r="O1789" i="17" a="1"/>
  <c r="O1789" i="17" s="1"/>
  <c r="O2060" i="17" a="1"/>
  <c r="O2060" i="17" s="1"/>
  <c r="O2061" i="17" a="1"/>
  <c r="O2061" i="17" s="1"/>
  <c r="O2062" i="17" a="1"/>
  <c r="O2062" i="17" s="1"/>
  <c r="O2063" i="17" a="1"/>
  <c r="O2063" i="17" s="1"/>
  <c r="O2064" i="17" a="1"/>
  <c r="O2064" i="17" s="1"/>
  <c r="O2065" i="17" a="1"/>
  <c r="O2065" i="17" s="1"/>
  <c r="O2188" i="17" a="1"/>
  <c r="O2188" i="17" s="1"/>
  <c r="O2189" i="17" a="1"/>
  <c r="O2189" i="17" s="1"/>
  <c r="O266" i="17" a="1"/>
  <c r="O266" i="17" s="1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 s="1"/>
  <c r="O390" i="17" a="1"/>
  <c r="O390" i="17" s="1"/>
  <c r="O391" i="17" a="1"/>
  <c r="O391" i="17" s="1"/>
  <c r="O666" i="17" a="1"/>
  <c r="O666" i="17" s="1"/>
  <c r="O667" i="17" a="1"/>
  <c r="O667" i="17" s="1"/>
  <c r="O668" i="17" a="1"/>
  <c r="O668" i="17" s="1"/>
  <c r="O669" i="17" a="1"/>
  <c r="O669" i="17" s="1"/>
  <c r="O670" i="17" a="1"/>
  <c r="O670" i="17" s="1"/>
  <c r="O671" i="17" a="1"/>
  <c r="O671" i="17" s="1"/>
  <c r="O790" i="17" a="1"/>
  <c r="O790" i="17" s="1"/>
  <c r="O791" i="17" a="1"/>
  <c r="O791" i="17" s="1"/>
  <c r="O1330" i="17" a="1"/>
  <c r="O1330" i="17" s="1"/>
  <c r="O1331" i="17" a="1"/>
  <c r="O1331" i="17" s="1"/>
  <c r="O1332" i="17" a="1"/>
  <c r="O1332" i="17" s="1"/>
  <c r="O1333" i="17" a="1"/>
  <c r="O1333" i="17" s="1"/>
  <c r="O1334" i="17" a="1"/>
  <c r="O1334" i="17" s="1"/>
  <c r="O1335" i="17" a="1"/>
  <c r="O1335" i="17" s="1"/>
  <c r="O1336" i="17" a="1"/>
  <c r="O1336" i="17" s="1"/>
  <c r="O1337" i="17" a="1"/>
  <c r="O1337" i="17" s="1"/>
  <c r="O1338" i="17" a="1"/>
  <c r="O1338" i="17" s="1"/>
  <c r="O1339" i="17" a="1"/>
  <c r="O1339" i="17" s="1"/>
  <c r="O1340" i="17" a="1"/>
  <c r="O1340" i="17" s="1"/>
  <c r="O1341" i="17" a="1"/>
  <c r="O1341" i="17" s="1"/>
  <c r="O1666" i="17" a="1"/>
  <c r="O1666" i="17"/>
  <c r="O1667" i="17" a="1"/>
  <c r="O1667" i="17"/>
  <c r="O1668" i="17" a="1"/>
  <c r="O1668" i="17" s="1"/>
  <c r="O1669" i="17" a="1"/>
  <c r="O1669" i="17" s="1"/>
  <c r="O1670" i="17" a="1"/>
  <c r="O1670" i="17" s="1"/>
  <c r="O1671" i="17" a="1"/>
  <c r="O1671" i="17" s="1"/>
  <c r="O1790" i="17" a="1"/>
  <c r="O1790" i="17" s="1"/>
  <c r="O1791" i="17" a="1"/>
  <c r="O1791" i="17" s="1"/>
  <c r="O2066" i="17" a="1"/>
  <c r="O2066" i="17" s="1"/>
  <c r="O2067" i="17" a="1"/>
  <c r="O2067" i="17" s="1"/>
  <c r="O2068" i="17" a="1"/>
  <c r="O2068" i="17" s="1"/>
  <c r="O2069" i="17" a="1"/>
  <c r="O2069" i="17" s="1"/>
  <c r="O2070" i="17" a="1"/>
  <c r="O2070" i="17" s="1"/>
  <c r="O2071" i="17" a="1"/>
  <c r="O2071" i="17" s="1"/>
  <c r="O2190" i="17" a="1"/>
  <c r="O2190" i="17" s="1"/>
  <c r="O2191" i="17" a="1"/>
  <c r="O2191" i="17"/>
  <c r="O272" i="17" a="1"/>
  <c r="O272" i="17" s="1"/>
  <c r="O273" i="17" a="1"/>
  <c r="O273" i="17" s="1"/>
  <c r="O274" i="17" a="1"/>
  <c r="O274" i="17" s="1"/>
  <c r="O275" i="17" a="1"/>
  <c r="O275" i="17" s="1"/>
  <c r="O276" i="17" a="1"/>
  <c r="O276" i="17" s="1"/>
  <c r="O277" i="17" a="1"/>
  <c r="O277" i="17" s="1"/>
  <c r="O392" i="17" a="1"/>
  <c r="O392" i="17" s="1"/>
  <c r="O393" i="17" a="1"/>
  <c r="O393" i="17"/>
  <c r="O672" i="17" a="1"/>
  <c r="O672" i="17" s="1"/>
  <c r="O673" i="17" a="1"/>
  <c r="O673" i="17" s="1"/>
  <c r="O674" i="17" a="1"/>
  <c r="O674" i="17" s="1"/>
  <c r="O675" i="17" a="1"/>
  <c r="O675" i="17" s="1"/>
  <c r="O676" i="17" a="1"/>
  <c r="O676" i="17" s="1"/>
  <c r="O677" i="17" a="1"/>
  <c r="O677" i="17" s="1"/>
  <c r="O792" i="17" a="1"/>
  <c r="O792" i="17" s="1"/>
  <c r="O793" i="17" a="1"/>
  <c r="O793" i="17" s="1"/>
  <c r="O1342" i="17" a="1"/>
  <c r="O1342" i="17" s="1"/>
  <c r="O1343" i="17" a="1"/>
  <c r="O1343" i="17" s="1"/>
  <c r="O1344" i="17" a="1"/>
  <c r="O1344" i="17" s="1"/>
  <c r="O1345" i="17" a="1"/>
  <c r="O1345" i="17" s="1"/>
  <c r="O1346" i="17" a="1"/>
  <c r="O1346" i="17" s="1"/>
  <c r="O1347" i="17" a="1"/>
  <c r="O1347" i="17" s="1"/>
  <c r="O1348" i="17" a="1"/>
  <c r="O1348" i="17" s="1"/>
  <c r="O1349" i="17" a="1"/>
  <c r="O1349" i="17" s="1"/>
  <c r="O1350" i="17" a="1"/>
  <c r="O1350" i="17" s="1"/>
  <c r="O1351" i="17" a="1"/>
  <c r="O1351" i="17" s="1"/>
  <c r="O1352" i="17" a="1"/>
  <c r="O1352" i="17" s="1"/>
  <c r="O1353" i="17" a="1"/>
  <c r="O1353" i="17" s="1"/>
  <c r="O1672" i="17" a="1"/>
  <c r="O1672" i="17" s="1"/>
  <c r="O1673" i="17" a="1"/>
  <c r="O1673" i="17" s="1"/>
  <c r="O1674" i="17" a="1"/>
  <c r="O1674" i="17" s="1"/>
  <c r="O1675" i="17" a="1"/>
  <c r="O1675" i="17" s="1"/>
  <c r="O1676" i="17" a="1"/>
  <c r="O1676" i="17" s="1"/>
  <c r="O1677" i="17" a="1"/>
  <c r="O1677" i="17" s="1"/>
  <c r="O1792" i="17" a="1"/>
  <c r="O1792" i="17" s="1"/>
  <c r="O1793" i="17" a="1"/>
  <c r="O1793" i="17" s="1"/>
  <c r="O2072" i="17" a="1"/>
  <c r="O2072" i="17" s="1"/>
  <c r="O2073" i="17" a="1"/>
  <c r="O2073" i="17" s="1"/>
  <c r="O2074" i="17" a="1"/>
  <c r="O2074" i="17" s="1"/>
  <c r="O2075" i="17" a="1"/>
  <c r="O2075" i="17" s="1"/>
  <c r="O2076" i="17" a="1"/>
  <c r="O2076" i="17" s="1"/>
  <c r="O2077" i="17" a="1"/>
  <c r="O2077" i="17" s="1"/>
  <c r="O2192" i="17" a="1"/>
  <c r="O2192" i="17" s="1"/>
  <c r="O2193" i="17" a="1"/>
  <c r="O2193" i="17" s="1"/>
  <c r="O278" i="17" a="1"/>
  <c r="O278" i="17" s="1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394" i="17" a="1"/>
  <c r="O394" i="17" s="1"/>
  <c r="O395" i="17" a="1"/>
  <c r="O395" i="17" s="1"/>
  <c r="O678" i="17" a="1"/>
  <c r="O678" i="17" s="1"/>
  <c r="O679" i="17" a="1"/>
  <c r="O679" i="17" s="1"/>
  <c r="O680" i="17" a="1"/>
  <c r="O680" i="17" s="1"/>
  <c r="O681" i="17" a="1"/>
  <c r="O681" i="17" s="1"/>
  <c r="O682" i="17" a="1"/>
  <c r="O682" i="17" s="1"/>
  <c r="O683" i="17" a="1"/>
  <c r="O683" i="17"/>
  <c r="O794" i="17" a="1"/>
  <c r="O794" i="17" s="1"/>
  <c r="O795" i="17" a="1"/>
  <c r="O795" i="17" s="1"/>
  <c r="O1354" i="17" a="1"/>
  <c r="O1354" i="17" s="1"/>
  <c r="O1355" i="17" a="1"/>
  <c r="O1355" i="17" s="1"/>
  <c r="O1356" i="17" a="1"/>
  <c r="O1356" i="17" s="1"/>
  <c r="O1357" i="17" a="1"/>
  <c r="O1357" i="17" s="1"/>
  <c r="O1358" i="17" a="1"/>
  <c r="O1358" i="17" s="1"/>
  <c r="O1359" i="17" a="1"/>
  <c r="O1359" i="17"/>
  <c r="O1360" i="17" a="1"/>
  <c r="O1360" i="17" s="1"/>
  <c r="O1361" i="17" a="1"/>
  <c r="O1361" i="17" s="1"/>
  <c r="O1362" i="17" a="1"/>
  <c r="O1362" i="17" s="1"/>
  <c r="O1363" i="17" a="1"/>
  <c r="O1363" i="17" s="1"/>
  <c r="O1364" i="17" a="1"/>
  <c r="O1364" i="17" s="1"/>
  <c r="O1365" i="17" a="1"/>
  <c r="O1365" i="17" s="1"/>
  <c r="O1678" i="17" a="1"/>
  <c r="O1678" i="17" s="1"/>
  <c r="O1679" i="17" a="1"/>
  <c r="O1679" i="17" s="1"/>
  <c r="O1680" i="17" a="1"/>
  <c r="O1680" i="17" s="1"/>
  <c r="O1681" i="17" a="1"/>
  <c r="O1681" i="17" s="1"/>
  <c r="O1682" i="17" a="1"/>
  <c r="O1682" i="17" s="1"/>
  <c r="O1683" i="17" a="1"/>
  <c r="O1683" i="17" s="1"/>
  <c r="O1794" i="17" a="1"/>
  <c r="O1794" i="17" s="1"/>
  <c r="O1795" i="17" a="1"/>
  <c r="O1795" i="17"/>
  <c r="O2078" i="17" a="1"/>
  <c r="O2078" i="17"/>
  <c r="O2079" i="17" a="1"/>
  <c r="O2079" i="17" s="1"/>
  <c r="O2080" i="17" a="1"/>
  <c r="O2080" i="17" s="1"/>
  <c r="O2081" i="17" a="1"/>
  <c r="O2081" i="17" s="1"/>
  <c r="O2082" i="17" a="1"/>
  <c r="O2082" i="17" s="1"/>
  <c r="O2083" i="17" a="1"/>
  <c r="O2083" i="17" s="1"/>
  <c r="O2194" i="17" a="1"/>
  <c r="O2194" i="17" s="1"/>
  <c r="O2195" i="17" a="1"/>
  <c r="O2195" i="17" s="1"/>
  <c r="O284" i="17" a="1"/>
  <c r="O284" i="17"/>
  <c r="O285" i="17" a="1"/>
  <c r="O285" i="17" s="1"/>
  <c r="O286" i="17" a="1"/>
  <c r="O286" i="17" s="1"/>
  <c r="O287" i="17" a="1"/>
  <c r="O287" i="17" s="1"/>
  <c r="O288" i="17" a="1"/>
  <c r="O288" i="17" s="1"/>
  <c r="O289" i="17" a="1"/>
  <c r="O289" i="17" s="1"/>
  <c r="O396" i="17" a="1"/>
  <c r="O396" i="17" s="1"/>
  <c r="O397" i="17" a="1"/>
  <c r="O397" i="17"/>
  <c r="O684" i="17" a="1"/>
  <c r="O684" i="17"/>
  <c r="O685" i="17" a="1"/>
  <c r="O685" i="17"/>
  <c r="O686" i="17" a="1"/>
  <c r="O686" i="17" s="1"/>
  <c r="O687" i="17" a="1"/>
  <c r="O687" i="17" s="1"/>
  <c r="O688" i="17" a="1"/>
  <c r="O688" i="17" s="1"/>
  <c r="O689" i="17" a="1"/>
  <c r="O689" i="17" s="1"/>
  <c r="O796" i="17" a="1"/>
  <c r="O796" i="17" s="1"/>
  <c r="O797" i="17" a="1"/>
  <c r="O797" i="17" s="1"/>
  <c r="O1366" i="17" a="1"/>
  <c r="O1366" i="17"/>
  <c r="O1367" i="17" a="1"/>
  <c r="O1367" i="17" s="1"/>
  <c r="O1368" i="17" a="1"/>
  <c r="O1368" i="17" s="1"/>
  <c r="O1369" i="17" a="1"/>
  <c r="O1369" i="17" s="1"/>
  <c r="O1370" i="17" a="1"/>
  <c r="O1370" i="17" s="1"/>
  <c r="O1371" i="17" a="1"/>
  <c r="O1371" i="17" s="1"/>
  <c r="O1372" i="17" a="1"/>
  <c r="O1372" i="17" s="1"/>
  <c r="O1373" i="17" a="1"/>
  <c r="O1373" i="17" s="1"/>
  <c r="O1374" i="17" a="1"/>
  <c r="O1374" i="17" s="1"/>
  <c r="O1375" i="17" a="1"/>
  <c r="O1375" i="17"/>
  <c r="O1376" i="17" a="1"/>
  <c r="O1376" i="17" s="1"/>
  <c r="O1377" i="17" a="1"/>
  <c r="O1377" i="17" s="1"/>
  <c r="O1684" i="17" a="1"/>
  <c r="O1684" i="17" s="1"/>
  <c r="O1685" i="17" a="1"/>
  <c r="O1685" i="17" s="1"/>
  <c r="O1686" i="17" a="1"/>
  <c r="O1686" i="17" s="1"/>
  <c r="O1687" i="17" a="1"/>
  <c r="O1687" i="17" s="1"/>
  <c r="O1688" i="17" a="1"/>
  <c r="O1688" i="17" s="1"/>
  <c r="O1689" i="17" a="1"/>
  <c r="O1689" i="17" s="1"/>
  <c r="O1796" i="17" a="1"/>
  <c r="O1796" i="17" s="1"/>
  <c r="O1797" i="17" a="1"/>
  <c r="O1797" i="17" s="1"/>
  <c r="O2084" i="17" a="1"/>
  <c r="O2084" i="17" s="1"/>
  <c r="O2085" i="17" a="1"/>
  <c r="O2085" i="17" s="1"/>
  <c r="O2086" i="17" a="1"/>
  <c r="O2086" i="17" s="1"/>
  <c r="O2087" i="17" a="1"/>
  <c r="O2087" i="17"/>
  <c r="O2088" i="17" a="1"/>
  <c r="O2088" i="17" s="1"/>
  <c r="O2089" i="17" a="1"/>
  <c r="O2089" i="17" s="1"/>
  <c r="O2196" i="17" a="1"/>
  <c r="O2196" i="17" s="1"/>
  <c r="O2197" i="17" a="1"/>
  <c r="O2197" i="17" s="1"/>
  <c r="O290" i="17" a="1"/>
  <c r="O290" i="17" s="1"/>
  <c r="O291" i="17" a="1"/>
  <c r="O291" i="17" s="1"/>
  <c r="O292" i="17" a="1"/>
  <c r="O292" i="17" s="1"/>
  <c r="O293" i="17" a="1"/>
  <c r="O293" i="17"/>
  <c r="O294" i="17" a="1"/>
  <c r="O294" i="17" s="1"/>
  <c r="O295" i="17" a="1"/>
  <c r="O295" i="17" s="1"/>
  <c r="O398" i="17" a="1"/>
  <c r="O398" i="17" s="1"/>
  <c r="O399" i="17" a="1"/>
  <c r="O399" i="17" s="1"/>
  <c r="O690" i="17" a="1"/>
  <c r="O690" i="17" s="1"/>
  <c r="O691" i="17" a="1"/>
  <c r="O691" i="17" s="1"/>
  <c r="O692" i="17" a="1"/>
  <c r="O692" i="17" s="1"/>
  <c r="O693" i="17" a="1"/>
  <c r="O693" i="17" s="1"/>
  <c r="O694" i="17" a="1"/>
  <c r="O694" i="17" s="1"/>
  <c r="O695" i="17" a="1"/>
  <c r="O695" i="17" s="1"/>
  <c r="O798" i="17" a="1"/>
  <c r="O798" i="17" s="1"/>
  <c r="O799" i="17" a="1"/>
  <c r="O799" i="17" s="1"/>
  <c r="O1378" i="17" a="1"/>
  <c r="O1378" i="17" s="1"/>
  <c r="O1379" i="17" a="1"/>
  <c r="O1379" i="17" s="1"/>
  <c r="O1380" i="17" a="1"/>
  <c r="O1380" i="17" s="1"/>
  <c r="O1381" i="17" a="1"/>
  <c r="O1381" i="17" s="1"/>
  <c r="O1382" i="17" a="1"/>
  <c r="O1382" i="17" s="1"/>
  <c r="O1383" i="17" a="1"/>
  <c r="O1383" i="17" s="1"/>
  <c r="O1384" i="17" a="1"/>
  <c r="O1384" i="17" s="1"/>
  <c r="O1385" i="17" a="1"/>
  <c r="O1385" i="17" s="1"/>
  <c r="O1386" i="17" a="1"/>
  <c r="O1386" i="17" s="1"/>
  <c r="O1387" i="17" a="1"/>
  <c r="O1387" i="17" s="1"/>
  <c r="O1388" i="17" a="1"/>
  <c r="O1388" i="17" s="1"/>
  <c r="O1389" i="17" a="1"/>
  <c r="O1389" i="17" s="1"/>
  <c r="O1690" i="17" a="1"/>
  <c r="O1690" i="17" s="1"/>
  <c r="O1691" i="17" a="1"/>
  <c r="O1691" i="17" s="1"/>
  <c r="O1692" i="17" a="1"/>
  <c r="O1692" i="17" s="1"/>
  <c r="O1693" i="17" a="1"/>
  <c r="O1693" i="17" s="1"/>
  <c r="O1694" i="17" a="1"/>
  <c r="O1694" i="17" s="1"/>
  <c r="O1695" i="17" a="1"/>
  <c r="O1695" i="17" s="1"/>
  <c r="O1798" i="17" a="1"/>
  <c r="O1798" i="17" s="1"/>
  <c r="O1799" i="17" a="1"/>
  <c r="O1799" i="17" s="1"/>
  <c r="O2090" i="17" a="1"/>
  <c r="O2090" i="17" s="1"/>
  <c r="O2091" i="17" a="1"/>
  <c r="O2091" i="17"/>
  <c r="O2092" i="17" a="1"/>
  <c r="O2092" i="17" s="1"/>
  <c r="O2093" i="17" a="1"/>
  <c r="O2093" i="17" s="1"/>
  <c r="O2094" i="17" a="1"/>
  <c r="O2094" i="17" s="1"/>
  <c r="O2095" i="17" a="1"/>
  <c r="O2095" i="17" s="1"/>
  <c r="O2198" i="17" a="1"/>
  <c r="O2198" i="17" s="1"/>
  <c r="O2199" i="17" a="1"/>
  <c r="O2199" i="17" s="1"/>
  <c r="O296" i="17" a="1"/>
  <c r="O296" i="17" s="1"/>
  <c r="O297" i="17" a="1"/>
  <c r="O297" i="17" s="1"/>
  <c r="O298" i="17" a="1"/>
  <c r="O298" i="17" s="1"/>
  <c r="O299" i="17" a="1"/>
  <c r="O299" i="17" s="1"/>
  <c r="O300" i="17" a="1"/>
  <c r="O300" i="17" s="1"/>
  <c r="O301" i="17" a="1"/>
  <c r="O301" i="17" s="1"/>
  <c r="O400" i="17" a="1"/>
  <c r="O400" i="17" s="1"/>
  <c r="O401" i="17" a="1"/>
  <c r="O401" i="17" s="1"/>
  <c r="O696" i="17" a="1"/>
  <c r="O696" i="17" s="1"/>
  <c r="O697" i="17" a="1"/>
  <c r="O697" i="17" s="1"/>
  <c r="O698" i="17" a="1"/>
  <c r="O698" i="17" s="1"/>
  <c r="O699" i="17" a="1"/>
  <c r="O699" i="17" s="1"/>
  <c r="O700" i="17" a="1"/>
  <c r="O700" i="17" s="1"/>
  <c r="O701" i="17" a="1"/>
  <c r="O701" i="17" s="1"/>
  <c r="O800" i="17" a="1"/>
  <c r="O800" i="17" s="1"/>
  <c r="O801" i="17" a="1"/>
  <c r="O801" i="17"/>
  <c r="O1390" i="17" a="1"/>
  <c r="O1390" i="17" s="1"/>
  <c r="O1391" i="17" a="1"/>
  <c r="O1391" i="17"/>
  <c r="O1392" i="17" a="1"/>
  <c r="O1392" i="17" s="1"/>
  <c r="O1393" i="17" a="1"/>
  <c r="O1393" i="17" s="1"/>
  <c r="O1394" i="17" a="1"/>
  <c r="O1394" i="17" s="1"/>
  <c r="O1395" i="17" a="1"/>
  <c r="O1395" i="17" s="1"/>
  <c r="O1396" i="17" a="1"/>
  <c r="O1396" i="17" s="1"/>
  <c r="O1397" i="17" a="1"/>
  <c r="O1397" i="17"/>
  <c r="O1398" i="17" a="1"/>
  <c r="O1398" i="17" s="1"/>
  <c r="O1399" i="17" a="1"/>
  <c r="O1399" i="17" s="1"/>
  <c r="O1400" i="17" a="1"/>
  <c r="O1400" i="17" s="1"/>
  <c r="O1401" i="17" a="1"/>
  <c r="O1401" i="17" s="1"/>
  <c r="O1696" i="17" a="1"/>
  <c r="O1696" i="17" s="1"/>
  <c r="O1697" i="17" a="1"/>
  <c r="O1697" i="17" s="1"/>
  <c r="O1698" i="17" a="1"/>
  <c r="O1698" i="17" s="1"/>
  <c r="O1699" i="17" a="1"/>
  <c r="O1699" i="17" s="1"/>
  <c r="O1700" i="17" a="1"/>
  <c r="O1700" i="17"/>
  <c r="O1701" i="17" a="1"/>
  <c r="O1701" i="17" s="1"/>
  <c r="O1800" i="17" a="1"/>
  <c r="O1800" i="17" s="1"/>
  <c r="O1801" i="17" a="1"/>
  <c r="O1801" i="17" s="1"/>
  <c r="O2096" i="17" a="1"/>
  <c r="O2096" i="17" s="1"/>
  <c r="O2097" i="17" a="1"/>
  <c r="O2097" i="17" s="1"/>
  <c r="O2098" i="17" a="1"/>
  <c r="O2098" i="17" s="1"/>
  <c r="O2099" i="17" a="1"/>
  <c r="O2099" i="17" s="1"/>
  <c r="O2100" i="17" a="1"/>
  <c r="O2100" i="17" s="1"/>
  <c r="O2101" i="17" a="1"/>
  <c r="O2101" i="17"/>
  <c r="O2200" i="17" a="1"/>
  <c r="O2200" i="17" s="1"/>
  <c r="O2201" i="17" a="1"/>
  <c r="O220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302" i="17" a="1"/>
  <c r="P302" i="17" s="1"/>
  <c r="P303" i="17" a="1"/>
  <c r="P303" i="17" s="1"/>
  <c r="P402" i="17" a="1"/>
  <c r="P402" i="17"/>
  <c r="P403" i="17" a="1"/>
  <c r="P403" i="17" s="1"/>
  <c r="P404" i="17" a="1"/>
  <c r="P404" i="17" s="1"/>
  <c r="P405" i="17" a="1"/>
  <c r="P405" i="17" s="1"/>
  <c r="P406" i="17" a="1"/>
  <c r="P406" i="17" s="1"/>
  <c r="P407" i="17" a="1"/>
  <c r="P407" i="17"/>
  <c r="P702" i="17" a="1"/>
  <c r="P702" i="17" s="1"/>
  <c r="P703" i="17" a="1"/>
  <c r="P703" i="17" s="1"/>
  <c r="P802" i="17" a="1"/>
  <c r="P802" i="17" s="1"/>
  <c r="P803" i="17" a="1"/>
  <c r="P803" i="17" s="1"/>
  <c r="P804" i="17" a="1"/>
  <c r="P804" i="17" s="1"/>
  <c r="P805" i="17" a="1"/>
  <c r="P805" i="17"/>
  <c r="P806" i="17" a="1"/>
  <c r="P806" i="17" s="1"/>
  <c r="P807" i="17" a="1"/>
  <c r="P807" i="17" s="1"/>
  <c r="P808" i="17" a="1"/>
  <c r="P808" i="17" s="1"/>
  <c r="P809" i="17" a="1"/>
  <c r="P809" i="17" s="1"/>
  <c r="P810" i="17" a="1"/>
  <c r="P810" i="17" s="1"/>
  <c r="P811" i="17" a="1"/>
  <c r="P811" i="17" s="1"/>
  <c r="P812" i="17" a="1"/>
  <c r="P812" i="17" s="1"/>
  <c r="P813" i="17" a="1"/>
  <c r="P813" i="17"/>
  <c r="P1402" i="17" a="1"/>
  <c r="P1402" i="17" s="1"/>
  <c r="P1403" i="17" a="1"/>
  <c r="P1403" i="17" s="1"/>
  <c r="P1404" i="17" a="1"/>
  <c r="P1404" i="17" s="1"/>
  <c r="P1405" i="17" a="1"/>
  <c r="P1405" i="17" s="1"/>
  <c r="P1406" i="17" a="1"/>
  <c r="P1406" i="17" s="1"/>
  <c r="P1407" i="17" a="1"/>
  <c r="P1407" i="17" s="1"/>
  <c r="P1702" i="17" a="1"/>
  <c r="P1702" i="17" s="1"/>
  <c r="P1703" i="17" a="1"/>
  <c r="P1703" i="17" s="1"/>
  <c r="P1802" i="17" a="1"/>
  <c r="P1802" i="17" s="1"/>
  <c r="P1803" i="17" a="1"/>
  <c r="P1803" i="17" s="1"/>
  <c r="P1804" i="17" a="1"/>
  <c r="P1804" i="17" s="1"/>
  <c r="P1805" i="17" a="1"/>
  <c r="P1805" i="17" s="1"/>
  <c r="P1806" i="17" a="1"/>
  <c r="P1806" i="17"/>
  <c r="P1807" i="17" a="1"/>
  <c r="P1807" i="17" s="1"/>
  <c r="P2102" i="17" a="1"/>
  <c r="P2102" i="17" s="1"/>
  <c r="P2103" i="17" a="1"/>
  <c r="P2103" i="17" s="1"/>
  <c r="P8" i="17" a="1"/>
  <c r="P8" i="17"/>
  <c r="P9" i="17" a="1"/>
  <c r="P9" i="17"/>
  <c r="P10" i="17" a="1"/>
  <c r="P10" i="17" s="1"/>
  <c r="P11" i="17" a="1"/>
  <c r="P11" i="17" s="1"/>
  <c r="P12" i="17" a="1"/>
  <c r="P12" i="17" s="1"/>
  <c r="P13" i="17" a="1"/>
  <c r="P13" i="17"/>
  <c r="P304" i="17" a="1"/>
  <c r="P304" i="17" s="1"/>
  <c r="P305" i="17" a="1"/>
  <c r="P305" i="17"/>
  <c r="P408" i="17" a="1"/>
  <c r="P408" i="17" s="1"/>
  <c r="P409" i="17" a="1"/>
  <c r="P409" i="17" s="1"/>
  <c r="P410" i="17" a="1"/>
  <c r="P410" i="17" s="1"/>
  <c r="P411" i="17" a="1"/>
  <c r="P411" i="17" s="1"/>
  <c r="P412" i="17" a="1"/>
  <c r="P412" i="17" s="1"/>
  <c r="P413" i="17" a="1"/>
  <c r="P413" i="17" s="1"/>
  <c r="P704" i="17" a="1"/>
  <c r="P704" i="17" s="1"/>
  <c r="P705" i="17" a="1"/>
  <c r="P705" i="17" s="1"/>
  <c r="P814" i="17" a="1"/>
  <c r="P814" i="17" s="1"/>
  <c r="P815" i="17" a="1"/>
  <c r="P815" i="17" s="1"/>
  <c r="P816" i="17" a="1"/>
  <c r="P816" i="17" s="1"/>
  <c r="P817" i="17" a="1"/>
  <c r="P817" i="17"/>
  <c r="P818" i="17" a="1"/>
  <c r="P818" i="17" s="1"/>
  <c r="P819" i="17" a="1"/>
  <c r="P819" i="17" s="1"/>
  <c r="P820" i="17" a="1"/>
  <c r="P820" i="17" s="1"/>
  <c r="P821" i="17" a="1"/>
  <c r="P821" i="17" s="1"/>
  <c r="P822" i="17" a="1"/>
  <c r="P822" i="17" s="1"/>
  <c r="P823" i="17" a="1"/>
  <c r="P823" i="17" s="1"/>
  <c r="P824" i="17" a="1"/>
  <c r="P824" i="17" s="1"/>
  <c r="P825" i="17" a="1"/>
  <c r="P825" i="17" s="1"/>
  <c r="P1408" i="17" a="1"/>
  <c r="P1408" i="17" s="1"/>
  <c r="P1409" i="17" a="1"/>
  <c r="P1409" i="17" s="1"/>
  <c r="P1410" i="17" a="1"/>
  <c r="P1410" i="17" s="1"/>
  <c r="P1411" i="17" a="1"/>
  <c r="P1411" i="17" s="1"/>
  <c r="P1412" i="17" a="1"/>
  <c r="P1412" i="17" s="1"/>
  <c r="P1413" i="17" a="1"/>
  <c r="P1413" i="17"/>
  <c r="P1704" i="17" a="1"/>
  <c r="P1704" i="17" s="1"/>
  <c r="P1705" i="17" a="1"/>
  <c r="P1705" i="17" s="1"/>
  <c r="P1808" i="17" a="1"/>
  <c r="P1808" i="17" s="1"/>
  <c r="P1809" i="17" a="1"/>
  <c r="P1809" i="17" s="1"/>
  <c r="P1810" i="17" a="1"/>
  <c r="P1810" i="17" s="1"/>
  <c r="P1811" i="17" a="1"/>
  <c r="P1811" i="17" s="1"/>
  <c r="P1812" i="17" a="1"/>
  <c r="P1812" i="17" s="1"/>
  <c r="P1813" i="17" a="1"/>
  <c r="P1813" i="17" s="1"/>
  <c r="P2104" i="17" a="1"/>
  <c r="P2104" i="17" s="1"/>
  <c r="P2105" i="17" a="1"/>
  <c r="P2105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/>
  <c r="P306" i="17" a="1"/>
  <c r="P306" i="17" s="1"/>
  <c r="P307" i="17" a="1"/>
  <c r="P307" i="17" s="1"/>
  <c r="P414" i="17" a="1"/>
  <c r="P414" i="17" s="1"/>
  <c r="P415" i="17" a="1"/>
  <c r="P415" i="17" s="1"/>
  <c r="P416" i="17" a="1"/>
  <c r="P416" i="17" s="1"/>
  <c r="P417" i="17" a="1"/>
  <c r="P417" i="17" s="1"/>
  <c r="P418" i="17" a="1"/>
  <c r="P418" i="17"/>
  <c r="P419" i="17" a="1"/>
  <c r="P419" i="17"/>
  <c r="P706" i="17" a="1"/>
  <c r="P706" i="17" s="1"/>
  <c r="P707" i="17" a="1"/>
  <c r="P707" i="17" s="1"/>
  <c r="P826" i="17" a="1"/>
  <c r="P826" i="17" s="1"/>
  <c r="P827" i="17" a="1"/>
  <c r="P827" i="17" s="1"/>
  <c r="P828" i="17" a="1"/>
  <c r="P828" i="17" s="1"/>
  <c r="P829" i="17" a="1"/>
  <c r="P829" i="17" s="1"/>
  <c r="P830" i="17" a="1"/>
  <c r="P830" i="17" s="1"/>
  <c r="P831" i="17" a="1"/>
  <c r="P831" i="17" s="1"/>
  <c r="P832" i="17" a="1"/>
  <c r="P832" i="17" s="1"/>
  <c r="P833" i="17" a="1"/>
  <c r="P833" i="17" s="1"/>
  <c r="P834" i="17" a="1"/>
  <c r="P834" i="17" s="1"/>
  <c r="P835" i="17" a="1"/>
  <c r="P835" i="17" s="1"/>
  <c r="P836" i="17" a="1"/>
  <c r="P836" i="17" s="1"/>
  <c r="P837" i="17" a="1"/>
  <c r="P837" i="17" s="1"/>
  <c r="P1414" i="17" a="1"/>
  <c r="P1414" i="17" s="1"/>
  <c r="P1415" i="17" a="1"/>
  <c r="P1415" i="17" s="1"/>
  <c r="P1416" i="17" a="1"/>
  <c r="P1416" i="17" s="1"/>
  <c r="P1417" i="17" a="1"/>
  <c r="P1417" i="17" s="1"/>
  <c r="P1418" i="17" a="1"/>
  <c r="P1418" i="17" s="1"/>
  <c r="P1419" i="17" a="1"/>
  <c r="P1419" i="17" s="1"/>
  <c r="P1706" i="17" a="1"/>
  <c r="P1706" i="17" s="1"/>
  <c r="P1707" i="17" a="1"/>
  <c r="P1707" i="17" s="1"/>
  <c r="P1814" i="17" a="1"/>
  <c r="P1814" i="17" s="1"/>
  <c r="P1815" i="17" a="1"/>
  <c r="P1815" i="17"/>
  <c r="P1816" i="17" a="1"/>
  <c r="P1816" i="17" s="1"/>
  <c r="P1817" i="17" a="1"/>
  <c r="P1817" i="17" s="1"/>
  <c r="P1818" i="17" a="1"/>
  <c r="P1818" i="17" s="1"/>
  <c r="P1819" i="17" a="1"/>
  <c r="P1819" i="17" s="1"/>
  <c r="P2106" i="17" a="1"/>
  <c r="P2106" i="17" s="1"/>
  <c r="P2107" i="17" a="1"/>
  <c r="P2107" i="17" s="1"/>
  <c r="P20" i="17" a="1"/>
  <c r="P20" i="17" s="1"/>
  <c r="P21" i="17" a="1"/>
  <c r="P21" i="17"/>
  <c r="P22" i="17" a="1"/>
  <c r="P22" i="17" s="1"/>
  <c r="P23" i="17" a="1"/>
  <c r="P23" i="17" s="1"/>
  <c r="P24" i="17" a="1"/>
  <c r="P24" i="17" s="1"/>
  <c r="P25" i="17" a="1"/>
  <c r="P25" i="17" s="1"/>
  <c r="P308" i="17" a="1"/>
  <c r="P308" i="17" s="1"/>
  <c r="P309" i="17" a="1"/>
  <c r="P309" i="17" s="1"/>
  <c r="P420" i="17" a="1"/>
  <c r="P420" i="17" s="1"/>
  <c r="P421" i="17" a="1"/>
  <c r="P421" i="17" s="1"/>
  <c r="P422" i="17" a="1"/>
  <c r="P422" i="17" s="1"/>
  <c r="P423" i="17" a="1"/>
  <c r="P423" i="17" s="1"/>
  <c r="P424" i="17" a="1"/>
  <c r="P424" i="17" s="1"/>
  <c r="P425" i="17" a="1"/>
  <c r="P425" i="17" s="1"/>
  <c r="P708" i="17" a="1"/>
  <c r="P708" i="17" s="1"/>
  <c r="P709" i="17" a="1"/>
  <c r="P709" i="17"/>
  <c r="P838" i="17" a="1"/>
  <c r="P838" i="17" s="1"/>
  <c r="P839" i="17" a="1"/>
  <c r="P839" i="17"/>
  <c r="P840" i="17" a="1"/>
  <c r="P840" i="17" s="1"/>
  <c r="P841" i="17" a="1"/>
  <c r="P841" i="17" s="1"/>
  <c r="P842" i="17" a="1"/>
  <c r="P842" i="17" s="1"/>
  <c r="P843" i="17" a="1"/>
  <c r="P843" i="17" s="1"/>
  <c r="P844" i="17" a="1"/>
  <c r="P844" i="17" s="1"/>
  <c r="P845" i="17" a="1"/>
  <c r="P845" i="17" s="1"/>
  <c r="P846" i="17" a="1"/>
  <c r="P846" i="17"/>
  <c r="P847" i="17" a="1"/>
  <c r="P847" i="17" s="1"/>
  <c r="P848" i="17" a="1"/>
  <c r="P848" i="17" s="1"/>
  <c r="P849" i="17" a="1"/>
  <c r="P849" i="17" s="1"/>
  <c r="P1420" i="17" a="1"/>
  <c r="P1420" i="17" s="1"/>
  <c r="P1421" i="17" a="1"/>
  <c r="P1421" i="17" s="1"/>
  <c r="P1422" i="17" a="1"/>
  <c r="P1422" i="17" s="1"/>
  <c r="P1423" i="17" a="1"/>
  <c r="P1423" i="17" s="1"/>
  <c r="P1424" i="17" a="1"/>
  <c r="P1424" i="17" s="1"/>
  <c r="P1425" i="17" a="1"/>
  <c r="P1425" i="17" s="1"/>
  <c r="P1708" i="17" a="1"/>
  <c r="P1708" i="17" s="1"/>
  <c r="P1709" i="17" a="1"/>
  <c r="P1709" i="17" s="1"/>
  <c r="P1820" i="17" a="1"/>
  <c r="P1820" i="17" s="1"/>
  <c r="P1821" i="17" a="1"/>
  <c r="P1821" i="17" s="1"/>
  <c r="P1822" i="17" a="1"/>
  <c r="P1822" i="17" s="1"/>
  <c r="P1823" i="17" a="1"/>
  <c r="P1823" i="17" s="1"/>
  <c r="P1824" i="17" a="1"/>
  <c r="P1824" i="17" s="1"/>
  <c r="P1825" i="17" a="1"/>
  <c r="P1825" i="17" s="1"/>
  <c r="P2108" i="17" a="1"/>
  <c r="P2108" i="17" s="1"/>
  <c r="P2109" i="17" a="1"/>
  <c r="P2109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/>
  <c r="P310" i="17" a="1"/>
  <c r="P310" i="17" s="1"/>
  <c r="P311" i="17" a="1"/>
  <c r="P311" i="17" s="1"/>
  <c r="P426" i="17" a="1"/>
  <c r="P426" i="17" s="1"/>
  <c r="P427" i="17" a="1"/>
  <c r="P427" i="17" s="1"/>
  <c r="P428" i="17" a="1"/>
  <c r="P428" i="17" s="1"/>
  <c r="P429" i="17" a="1"/>
  <c r="P429" i="17" s="1"/>
  <c r="P430" i="17" a="1"/>
  <c r="P430" i="17"/>
  <c r="P431" i="17" a="1"/>
  <c r="P431" i="17"/>
  <c r="P710" i="17" a="1"/>
  <c r="P710" i="17" s="1"/>
  <c r="P711" i="17" a="1"/>
  <c r="P711" i="17" s="1"/>
  <c r="P850" i="17" a="1"/>
  <c r="P850" i="17" s="1"/>
  <c r="P851" i="17" a="1"/>
  <c r="P851" i="17" s="1"/>
  <c r="P852" i="17" a="1"/>
  <c r="P852" i="17" s="1"/>
  <c r="P853" i="17" a="1"/>
  <c r="P853" i="17" s="1"/>
  <c r="P854" i="17" a="1"/>
  <c r="P854" i="17" s="1"/>
  <c r="P855" i="17" a="1"/>
  <c r="P855" i="17" s="1"/>
  <c r="P856" i="17" a="1"/>
  <c r="P856" i="17" s="1"/>
  <c r="P857" i="17" a="1"/>
  <c r="P857" i="17" s="1"/>
  <c r="P858" i="17" a="1"/>
  <c r="P858" i="17" s="1"/>
  <c r="P859" i="17" a="1"/>
  <c r="P859" i="17" s="1"/>
  <c r="P860" i="17" a="1"/>
  <c r="P860" i="17" s="1"/>
  <c r="P861" i="17" a="1"/>
  <c r="P861" i="17" s="1"/>
  <c r="P1426" i="17" a="1"/>
  <c r="P1426" i="17" s="1"/>
  <c r="P1427" i="17" a="1"/>
  <c r="P1427" i="17" s="1"/>
  <c r="P1428" i="17" a="1"/>
  <c r="P1428" i="17" s="1"/>
  <c r="P1429" i="17" a="1"/>
  <c r="P1429" i="17" s="1"/>
  <c r="P1430" i="17" a="1"/>
  <c r="P1430" i="17" s="1"/>
  <c r="P1431" i="17" a="1"/>
  <c r="P1431" i="17"/>
  <c r="P1710" i="17" a="1"/>
  <c r="P1710" i="17" s="1"/>
  <c r="P1711" i="17" a="1"/>
  <c r="P1711" i="17"/>
  <c r="P1826" i="17" a="1"/>
  <c r="P1826" i="17" s="1"/>
  <c r="P1827" i="17" a="1"/>
  <c r="P1827" i="17" s="1"/>
  <c r="P1828" i="17" a="1"/>
  <c r="P1828" i="17" s="1"/>
  <c r="P1829" i="17" a="1"/>
  <c r="P1829" i="17" s="1"/>
  <c r="P1830" i="17" a="1"/>
  <c r="P1830" i="17" s="1"/>
  <c r="P1831" i="17" a="1"/>
  <c r="P1831" i="17" s="1"/>
  <c r="P2110" i="17" a="1"/>
  <c r="P2110" i="17" s="1"/>
  <c r="P2111" i="17" a="1"/>
  <c r="P2111" i="17" s="1"/>
  <c r="P32" i="17" a="1"/>
  <c r="P32" i="17" s="1"/>
  <c r="P33" i="17" a="1"/>
  <c r="P33" i="17" s="1"/>
  <c r="P34" i="17" a="1"/>
  <c r="P34" i="17" s="1"/>
  <c r="P35" i="17" a="1"/>
  <c r="P35" i="17"/>
  <c r="P36" i="17" a="1"/>
  <c r="P36" i="17" s="1"/>
  <c r="P37" i="17" a="1"/>
  <c r="P37" i="17" s="1"/>
  <c r="P312" i="17" a="1"/>
  <c r="P312" i="17" s="1"/>
  <c r="P313" i="17" a="1"/>
  <c r="P313" i="17" s="1"/>
  <c r="P432" i="17" a="1"/>
  <c r="P432" i="17" s="1"/>
  <c r="P433" i="17" a="1"/>
  <c r="P433" i="17"/>
  <c r="P434" i="17" a="1"/>
  <c r="P434" i="17" s="1"/>
  <c r="P435" i="17" a="1"/>
  <c r="P435" i="17" s="1"/>
  <c r="P436" i="17" a="1"/>
  <c r="P436" i="17" s="1"/>
  <c r="P437" i="17" a="1"/>
  <c r="P437" i="17" s="1"/>
  <c r="P712" i="17" a="1"/>
  <c r="P712" i="17" s="1"/>
  <c r="P713" i="17" a="1"/>
  <c r="P713" i="17" s="1"/>
  <c r="P862" i="17" a="1"/>
  <c r="P862" i="17" s="1"/>
  <c r="P863" i="17" a="1"/>
  <c r="P863" i="17" s="1"/>
  <c r="P864" i="17" a="1"/>
  <c r="P864" i="17" s="1"/>
  <c r="P865" i="17" a="1"/>
  <c r="P865" i="17" s="1"/>
  <c r="P866" i="17" a="1"/>
  <c r="P866" i="17" s="1"/>
  <c r="P867" i="17" a="1"/>
  <c r="P867" i="17" s="1"/>
  <c r="P868" i="17" a="1"/>
  <c r="P868" i="17" s="1"/>
  <c r="P869" i="17" a="1"/>
  <c r="P869" i="17" s="1"/>
  <c r="P870" i="17" a="1"/>
  <c r="P870" i="17" s="1"/>
  <c r="P871" i="17" a="1"/>
  <c r="P871" i="17" s="1"/>
  <c r="P872" i="17" a="1"/>
  <c r="P872" i="17" s="1"/>
  <c r="P873" i="17" a="1"/>
  <c r="P873" i="17" s="1"/>
  <c r="P1432" i="17" a="1"/>
  <c r="P1432" i="17" s="1"/>
  <c r="P1433" i="17" a="1"/>
  <c r="P1433" i="17" s="1"/>
  <c r="P1434" i="17" a="1"/>
  <c r="P1434" i="17" s="1"/>
  <c r="P1435" i="17" a="1"/>
  <c r="P1435" i="17" s="1"/>
  <c r="P1436" i="17" a="1"/>
  <c r="P1436" i="17"/>
  <c r="P1437" i="17" a="1"/>
  <c r="P1437" i="17"/>
  <c r="P1712" i="17" a="1"/>
  <c r="P1712" i="17" s="1"/>
  <c r="P1713" i="17" a="1"/>
  <c r="P1713" i="17" s="1"/>
  <c r="P1832" i="17" a="1"/>
  <c r="P1832" i="17" s="1"/>
  <c r="P1833" i="17" a="1"/>
  <c r="P1833" i="17" s="1"/>
  <c r="P1834" i="17" a="1"/>
  <c r="P1834" i="17" s="1"/>
  <c r="P1835" i="17" a="1"/>
  <c r="P1835" i="17" s="1"/>
  <c r="P1836" i="17" a="1"/>
  <c r="P1836" i="17" s="1"/>
  <c r="P1837" i="17" a="1"/>
  <c r="P1837" i="17"/>
  <c r="P2112" i="17" a="1"/>
  <c r="P2112" i="17" s="1"/>
  <c r="P2113" i="17" a="1"/>
  <c r="P2113" i="17" s="1"/>
  <c r="P38" i="17" a="1"/>
  <c r="P38" i="17" s="1"/>
  <c r="P39" i="17" a="1"/>
  <c r="P39" i="17" s="1"/>
  <c r="P40" i="17" a="1"/>
  <c r="P40" i="17" s="1"/>
  <c r="P41" i="17" a="1"/>
  <c r="P41" i="17"/>
  <c r="P42" i="17" a="1"/>
  <c r="P42" i="17"/>
  <c r="P43" i="17" a="1"/>
  <c r="P43" i="17" s="1"/>
  <c r="P314" i="17" a="1"/>
  <c r="P314" i="17" s="1"/>
  <c r="P315" i="17" a="1"/>
  <c r="P315" i="17" s="1"/>
  <c r="P438" i="17" a="1"/>
  <c r="P438" i="17" s="1"/>
  <c r="P439" i="17" a="1"/>
  <c r="P439" i="17" s="1"/>
  <c r="P440" i="17" a="1"/>
  <c r="P440" i="17" s="1"/>
  <c r="P441" i="17" a="1"/>
  <c r="P441" i="17" s="1"/>
  <c r="P442" i="17" a="1"/>
  <c r="P442" i="17" s="1"/>
  <c r="P443" i="17" a="1"/>
  <c r="P443" i="17" s="1"/>
  <c r="P714" i="17" a="1"/>
  <c r="P714" i="17" s="1"/>
  <c r="P715" i="17" a="1"/>
  <c r="P715" i="17" s="1"/>
  <c r="P874" i="17" a="1"/>
  <c r="P874" i="17" s="1"/>
  <c r="P875" i="17" a="1"/>
  <c r="P875" i="17" s="1"/>
  <c r="P876" i="17" a="1"/>
  <c r="P876" i="17" s="1"/>
  <c r="P877" i="17" a="1"/>
  <c r="P877" i="17" s="1"/>
  <c r="P878" i="17" a="1"/>
  <c r="P878" i="17" s="1"/>
  <c r="P879" i="17" a="1"/>
  <c r="P879" i="17"/>
  <c r="P880" i="17" a="1"/>
  <c r="P880" i="17" s="1"/>
  <c r="P881" i="17" a="1"/>
  <c r="P881" i="17"/>
  <c r="P882" i="17" a="1"/>
  <c r="P882" i="17" s="1"/>
  <c r="P883" i="17" a="1"/>
  <c r="P883" i="17" s="1"/>
  <c r="P884" i="17" a="1"/>
  <c r="P884" i="17" s="1"/>
  <c r="P885" i="17" a="1"/>
  <c r="P885" i="17"/>
  <c r="P1438" i="17" a="1"/>
  <c r="P1438" i="17" s="1"/>
  <c r="P1439" i="17" a="1"/>
  <c r="P1439" i="17"/>
  <c r="P1440" i="17" a="1"/>
  <c r="P1440" i="17" s="1"/>
  <c r="P1441" i="17" a="1"/>
  <c r="P1441" i="17" s="1"/>
  <c r="P1442" i="17" a="1"/>
  <c r="P1442" i="17" s="1"/>
  <c r="P1443" i="17" a="1"/>
  <c r="P1443" i="17" s="1"/>
  <c r="P1714" i="17" a="1"/>
  <c r="P1714" i="17" s="1"/>
  <c r="P1715" i="17" a="1"/>
  <c r="P1715" i="17"/>
  <c r="P1838" i="17" a="1"/>
  <c r="P1838" i="17" s="1"/>
  <c r="P1839" i="17" a="1"/>
  <c r="P1839" i="17" s="1"/>
  <c r="P1840" i="17" a="1"/>
  <c r="P1840" i="17" s="1"/>
  <c r="P1841" i="17" a="1"/>
  <c r="P1841" i="17" s="1"/>
  <c r="P1842" i="17" a="1"/>
  <c r="P1842" i="17" s="1"/>
  <c r="P1843" i="17" a="1"/>
  <c r="P1843" i="17" s="1"/>
  <c r="P2114" i="17" a="1"/>
  <c r="P2114" i="17" s="1"/>
  <c r="P2115" i="17" a="1"/>
  <c r="P2115" i="17" s="1"/>
  <c r="P44" i="17" a="1"/>
  <c r="P44" i="17" s="1"/>
  <c r="P45" i="17" a="1"/>
  <c r="P45" i="17"/>
  <c r="P46" i="17" a="1"/>
  <c r="P46" i="17" s="1"/>
  <c r="P47" i="17" a="1"/>
  <c r="P47" i="17" s="1"/>
  <c r="P48" i="17" a="1"/>
  <c r="P48" i="17" s="1"/>
  <c r="P49" i="17" a="1"/>
  <c r="P49" i="17" s="1"/>
  <c r="P316" i="17" a="1"/>
  <c r="P316" i="17" s="1"/>
  <c r="P317" i="17" a="1"/>
  <c r="P317" i="17" s="1"/>
  <c r="P444" i="17" a="1"/>
  <c r="P444" i="17" s="1"/>
  <c r="P445" i="17" a="1"/>
  <c r="P445" i="17" s="1"/>
  <c r="P446" i="17" a="1"/>
  <c r="P446" i="17" s="1"/>
  <c r="P447" i="17" a="1"/>
  <c r="P447" i="17"/>
  <c r="P448" i="17" a="1"/>
  <c r="P448" i="17" s="1"/>
  <c r="P449" i="17" a="1"/>
  <c r="P449" i="17" s="1"/>
  <c r="P716" i="17" a="1"/>
  <c r="P716" i="17" s="1"/>
  <c r="P717" i="17" a="1"/>
  <c r="P717" i="17" s="1"/>
  <c r="P886" i="17" a="1"/>
  <c r="P886" i="17" s="1"/>
  <c r="P887" i="17" a="1"/>
  <c r="P887" i="17" s="1"/>
  <c r="P888" i="17" a="1"/>
  <c r="P888" i="17" s="1"/>
  <c r="P889" i="17" a="1"/>
  <c r="P889" i="17" s="1"/>
  <c r="P890" i="17" a="1"/>
  <c r="P890" i="17" s="1"/>
  <c r="P891" i="17" a="1"/>
  <c r="P891" i="17" s="1"/>
  <c r="P892" i="17" a="1"/>
  <c r="P892" i="17" s="1"/>
  <c r="P893" i="17" a="1"/>
  <c r="P893" i="17" s="1"/>
  <c r="P894" i="17" a="1"/>
  <c r="P894" i="17" s="1"/>
  <c r="P895" i="17" a="1"/>
  <c r="P895" i="17" s="1"/>
  <c r="P896" i="17" a="1"/>
  <c r="P896" i="17" s="1"/>
  <c r="P897" i="17" a="1"/>
  <c r="P897" i="17" s="1"/>
  <c r="P1444" i="17" a="1"/>
  <c r="P1444" i="17" s="1"/>
  <c r="P1445" i="17" a="1"/>
  <c r="P1445" i="17" s="1"/>
  <c r="P1446" i="17" a="1"/>
  <c r="P1446" i="17" s="1"/>
  <c r="P1447" i="17" a="1"/>
  <c r="P1447" i="17" s="1"/>
  <c r="P1448" i="17" a="1"/>
  <c r="P1448" i="17" s="1"/>
  <c r="P1449" i="17" a="1"/>
  <c r="P1449" i="17"/>
  <c r="P1716" i="17" a="1"/>
  <c r="P1716" i="17" s="1"/>
  <c r="P1717" i="17" a="1"/>
  <c r="P1717" i="17" s="1"/>
  <c r="P1844" i="17" a="1"/>
  <c r="P1844" i="17" s="1"/>
  <c r="P1845" i="17" a="1"/>
  <c r="P1845" i="17" s="1"/>
  <c r="P1846" i="17" a="1"/>
  <c r="P1846" i="17" s="1"/>
  <c r="P1847" i="17" a="1"/>
  <c r="P1847" i="17" s="1"/>
  <c r="P1848" i="17" a="1"/>
  <c r="P1848" i="17"/>
  <c r="P1849" i="17" a="1"/>
  <c r="P1849" i="17"/>
  <c r="P2116" i="17" a="1"/>
  <c r="P2116" i="17" s="1"/>
  <c r="P2117" i="17" a="1"/>
  <c r="P2117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/>
  <c r="P55" i="17" a="1"/>
  <c r="P55" i="17" s="1"/>
  <c r="P318" i="17" a="1"/>
  <c r="P318" i="17" s="1"/>
  <c r="P319" i="17" a="1"/>
  <c r="P319" i="17" s="1"/>
  <c r="P450" i="17" a="1"/>
  <c r="P450" i="17" s="1"/>
  <c r="P451" i="17" a="1"/>
  <c r="P451" i="17" s="1"/>
  <c r="P452" i="17" a="1"/>
  <c r="P452" i="17" s="1"/>
  <c r="P453" i="17" a="1"/>
  <c r="P453" i="17" s="1"/>
  <c r="P454" i="17" a="1"/>
  <c r="P454" i="17" s="1"/>
  <c r="P455" i="17" a="1"/>
  <c r="P455" i="17" s="1"/>
  <c r="P718" i="17" a="1"/>
  <c r="P718" i="17" s="1"/>
  <c r="P719" i="17" a="1"/>
  <c r="P719" i="17" s="1"/>
  <c r="P898" i="17" a="1"/>
  <c r="P898" i="17" s="1"/>
  <c r="P899" i="17" a="1"/>
  <c r="P899" i="17" s="1"/>
  <c r="P900" i="17" a="1"/>
  <c r="P900" i="17" s="1"/>
  <c r="P901" i="17" a="1"/>
  <c r="P901" i="17" s="1"/>
  <c r="P902" i="17" a="1"/>
  <c r="P902" i="17" s="1"/>
  <c r="P903" i="17" a="1"/>
  <c r="P903" i="17" s="1"/>
  <c r="P904" i="17" a="1"/>
  <c r="P904" i="17" s="1"/>
  <c r="P905" i="17" a="1"/>
  <c r="P905" i="17" s="1"/>
  <c r="P906" i="17" a="1"/>
  <c r="P906" i="17" s="1"/>
  <c r="P907" i="17" a="1"/>
  <c r="P907" i="17" s="1"/>
  <c r="P908" i="17" a="1"/>
  <c r="P908" i="17" s="1"/>
  <c r="P909" i="17" a="1"/>
  <c r="P909" i="17" s="1"/>
  <c r="P1450" i="17" a="1"/>
  <c r="P1450" i="17" s="1"/>
  <c r="P1451" i="17" a="1"/>
  <c r="P1451" i="17" s="1"/>
  <c r="P1452" i="17" a="1"/>
  <c r="P1452" i="17" s="1"/>
  <c r="P1453" i="17" a="1"/>
  <c r="P1453" i="17" s="1"/>
  <c r="P1454" i="17" a="1"/>
  <c r="P1454" i="17" s="1"/>
  <c r="P1455" i="17" a="1"/>
  <c r="P1455" i="17" s="1"/>
  <c r="P1718" i="17" a="1"/>
  <c r="P1718" i="17" s="1"/>
  <c r="P1719" i="17" a="1"/>
  <c r="P1719" i="17"/>
  <c r="P1850" i="17" a="1"/>
  <c r="P1850" i="17" s="1"/>
  <c r="P1851" i="17" a="1"/>
  <c r="P1851" i="17" s="1"/>
  <c r="P1852" i="17" a="1"/>
  <c r="P1852" i="17" s="1"/>
  <c r="P1853" i="17" a="1"/>
  <c r="P1853" i="17" s="1"/>
  <c r="P1854" i="17" a="1"/>
  <c r="P1854" i="17" s="1"/>
  <c r="P1855" i="17" a="1"/>
  <c r="P1855" i="17" s="1"/>
  <c r="P2118" i="17" a="1"/>
  <c r="P2118" i="17" s="1"/>
  <c r="P2119" i="17" a="1"/>
  <c r="P2119" i="17" s="1"/>
  <c r="P56" i="17" a="1"/>
  <c r="P56" i="17"/>
  <c r="P57" i="17" a="1"/>
  <c r="P57" i="17"/>
  <c r="P58" i="17" a="1"/>
  <c r="P58" i="17" s="1"/>
  <c r="P59" i="17" a="1"/>
  <c r="P59" i="17" s="1"/>
  <c r="P60" i="17" a="1"/>
  <c r="P60" i="17" s="1"/>
  <c r="P61" i="17" a="1"/>
  <c r="P61" i="17" s="1"/>
  <c r="P320" i="17" a="1"/>
  <c r="P320" i="17" s="1"/>
  <c r="P321" i="17" a="1"/>
  <c r="P321" i="17" s="1"/>
  <c r="P456" i="17" a="1"/>
  <c r="P456" i="17"/>
  <c r="P457" i="17" a="1"/>
  <c r="P457" i="17" s="1"/>
  <c r="P458" i="17" a="1"/>
  <c r="P458" i="17" s="1"/>
  <c r="P459" i="17" a="1"/>
  <c r="P459" i="17" s="1"/>
  <c r="P460" i="17" a="1"/>
  <c r="P460" i="17" s="1"/>
  <c r="P461" i="17" a="1"/>
  <c r="P461" i="17" s="1"/>
  <c r="P720" i="17" a="1"/>
  <c r="P720" i="17" s="1"/>
  <c r="P721" i="17" a="1"/>
  <c r="P721" i="17"/>
  <c r="P910" i="17" a="1"/>
  <c r="P910" i="17" s="1"/>
  <c r="P911" i="17" a="1"/>
  <c r="P911" i="17" s="1"/>
  <c r="P912" i="17" a="1"/>
  <c r="P912" i="17" s="1"/>
  <c r="P913" i="17" a="1"/>
  <c r="P913" i="17"/>
  <c r="P914" i="17" a="1"/>
  <c r="P914" i="17" s="1"/>
  <c r="P915" i="17" a="1"/>
  <c r="P915" i="17" s="1"/>
  <c r="P916" i="17" a="1"/>
  <c r="P916" i="17" s="1"/>
  <c r="P917" i="17" a="1"/>
  <c r="P917" i="17" s="1"/>
  <c r="P918" i="17" a="1"/>
  <c r="P918" i="17" s="1"/>
  <c r="P919" i="17" a="1"/>
  <c r="P919" i="17" s="1"/>
  <c r="P920" i="17" a="1"/>
  <c r="P920" i="17" s="1"/>
  <c r="P921" i="17" a="1"/>
  <c r="P921" i="17" s="1"/>
  <c r="P1456" i="17" a="1"/>
  <c r="P1456" i="17" s="1"/>
  <c r="P1457" i="17" a="1"/>
  <c r="P1457" i="17" s="1"/>
  <c r="P1458" i="17" a="1"/>
  <c r="P1458" i="17" s="1"/>
  <c r="P1459" i="17" a="1"/>
  <c r="P1459" i="17"/>
  <c r="P1460" i="17" a="1"/>
  <c r="P1460" i="17"/>
  <c r="P1461" i="17" a="1"/>
  <c r="P1461" i="17" s="1"/>
  <c r="P1720" i="17" a="1"/>
  <c r="P1720" i="17" s="1"/>
  <c r="P1721" i="17" a="1"/>
  <c r="P1721" i="17" s="1"/>
  <c r="P1856" i="17" a="1"/>
  <c r="P1856" i="17" s="1"/>
  <c r="P1857" i="17" a="1"/>
  <c r="P1857" i="17"/>
  <c r="P1858" i="17" a="1"/>
  <c r="P1858" i="17" s="1"/>
  <c r="P1859" i="17" a="1"/>
  <c r="P1859" i="17"/>
  <c r="P1860" i="17" a="1"/>
  <c r="P1860" i="17" s="1"/>
  <c r="P1861" i="17" a="1"/>
  <c r="P1861" i="17" s="1"/>
  <c r="P2120" i="17" a="1"/>
  <c r="P2120" i="17" s="1"/>
  <c r="P2121" i="17" a="1"/>
  <c r="P212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/>
  <c r="P67" i="17" a="1"/>
  <c r="P67" i="17" s="1"/>
  <c r="P322" i="17" a="1"/>
  <c r="P322" i="17" s="1"/>
  <c r="P323" i="17" a="1"/>
  <c r="P323" i="17" s="1"/>
  <c r="P462" i="17" a="1"/>
  <c r="P462" i="17" s="1"/>
  <c r="P463" i="17" a="1"/>
  <c r="P463" i="17" s="1"/>
  <c r="P464" i="17" a="1"/>
  <c r="P464" i="17" s="1"/>
  <c r="P465" i="17" a="1"/>
  <c r="P465" i="17" s="1"/>
  <c r="P466" i="17" a="1"/>
  <c r="P466" i="17" s="1"/>
  <c r="P467" i="17" a="1"/>
  <c r="P467" i="17"/>
  <c r="P722" i="17" a="1"/>
  <c r="P722" i="17" s="1"/>
  <c r="P723" i="17" a="1"/>
  <c r="P723" i="17" s="1"/>
  <c r="P922" i="17" a="1"/>
  <c r="P922" i="17" s="1"/>
  <c r="P923" i="17" a="1"/>
  <c r="P923" i="17" s="1"/>
  <c r="P924" i="17" a="1"/>
  <c r="P924" i="17" s="1"/>
  <c r="P925" i="17" a="1"/>
  <c r="P925" i="17" s="1"/>
  <c r="P926" i="17" a="1"/>
  <c r="P926" i="17" s="1"/>
  <c r="P927" i="17" a="1"/>
  <c r="P927" i="17" s="1"/>
  <c r="P928" i="17" a="1"/>
  <c r="P928" i="17" s="1"/>
  <c r="P929" i="17" a="1"/>
  <c r="P929" i="17" s="1"/>
  <c r="P930" i="17" a="1"/>
  <c r="P930" i="17" s="1"/>
  <c r="P931" i="17" a="1"/>
  <c r="P931" i="17" s="1"/>
  <c r="P932" i="17" a="1"/>
  <c r="P932" i="17" s="1"/>
  <c r="P933" i="17" a="1"/>
  <c r="P933" i="17" s="1"/>
  <c r="P1462" i="17" a="1"/>
  <c r="P1462" i="17"/>
  <c r="P1463" i="17" a="1"/>
  <c r="P1463" i="17"/>
  <c r="P1464" i="17" a="1"/>
  <c r="P1464" i="17" s="1"/>
  <c r="P1465" i="17" a="1"/>
  <c r="P1465" i="17" s="1"/>
  <c r="P1466" i="17" a="1"/>
  <c r="P1466" i="17" s="1"/>
  <c r="P1467" i="17" a="1"/>
  <c r="P1467" i="17" s="1"/>
  <c r="P1722" i="17" a="1"/>
  <c r="P1722" i="17" s="1"/>
  <c r="P1723" i="17" a="1"/>
  <c r="P1723" i="17" s="1"/>
  <c r="P1862" i="17" a="1"/>
  <c r="P1862" i="17"/>
  <c r="P1863" i="17" a="1"/>
  <c r="P1863" i="17" s="1"/>
  <c r="P1864" i="17" a="1"/>
  <c r="P1864" i="17" s="1"/>
  <c r="P1865" i="17" a="1"/>
  <c r="P1865" i="17" s="1"/>
  <c r="P1866" i="17" a="1"/>
  <c r="P1866" i="17" s="1"/>
  <c r="P1867" i="17" a="1"/>
  <c r="P1867" i="17" s="1"/>
  <c r="P2122" i="17" a="1"/>
  <c r="P2122" i="17" s="1"/>
  <c r="P2123" i="17" a="1"/>
  <c r="P2123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324" i="17" a="1"/>
  <c r="P324" i="17" s="1"/>
  <c r="P325" i="17" a="1"/>
  <c r="P325" i="17" s="1"/>
  <c r="P468" i="17" a="1"/>
  <c r="P468" i="17" s="1"/>
  <c r="P469" i="17" a="1"/>
  <c r="P469" i="17" s="1"/>
  <c r="P470" i="17" a="1"/>
  <c r="P470" i="17" s="1"/>
  <c r="P471" i="17" a="1"/>
  <c r="P471" i="17" s="1"/>
  <c r="P472" i="17" a="1"/>
  <c r="P472" i="17" s="1"/>
  <c r="P473" i="17" a="1"/>
  <c r="P473" i="17" s="1"/>
  <c r="P724" i="17" a="1"/>
  <c r="P724" i="17" s="1"/>
  <c r="P725" i="17" a="1"/>
  <c r="P725" i="17" s="1"/>
  <c r="P934" i="17" a="1"/>
  <c r="P934" i="17"/>
  <c r="P935" i="17" a="1"/>
  <c r="P935" i="17"/>
  <c r="P936" i="17" a="1"/>
  <c r="P936" i="17" s="1"/>
  <c r="P937" i="17" a="1"/>
  <c r="P937" i="17" s="1"/>
  <c r="P938" i="17" a="1"/>
  <c r="P938" i="17" s="1"/>
  <c r="P939" i="17" a="1"/>
  <c r="P939" i="17" s="1"/>
  <c r="P940" i="17" a="1"/>
  <c r="P940" i="17" s="1"/>
  <c r="P941" i="17" a="1"/>
  <c r="P941" i="17" s="1"/>
  <c r="P942" i="17" a="1"/>
  <c r="P942" i="17"/>
  <c r="P943" i="17" a="1"/>
  <c r="P943" i="17" s="1"/>
  <c r="P944" i="17" a="1"/>
  <c r="P944" i="17" s="1"/>
  <c r="P945" i="17" a="1"/>
  <c r="P945" i="17" s="1"/>
  <c r="P1468" i="17" a="1"/>
  <c r="P1468" i="17" s="1"/>
  <c r="P1469" i="17" a="1"/>
  <c r="P1469" i="17" s="1"/>
  <c r="P1470" i="17" a="1"/>
  <c r="P1470" i="17" s="1"/>
  <c r="P1471" i="17" a="1"/>
  <c r="P1471" i="17" s="1"/>
  <c r="P1472" i="17" a="1"/>
  <c r="P1472" i="17" s="1"/>
  <c r="P1473" i="17" a="1"/>
  <c r="P1473" i="17" s="1"/>
  <c r="P1724" i="17" a="1"/>
  <c r="P1724" i="17" s="1"/>
  <c r="P1725" i="17" a="1"/>
  <c r="P1725" i="17" s="1"/>
  <c r="P1868" i="17" a="1"/>
  <c r="P1868" i="17" s="1"/>
  <c r="P1869" i="17" a="1"/>
  <c r="P1869" i="17" s="1"/>
  <c r="P1870" i="17" a="1"/>
  <c r="P1870" i="17" s="1"/>
  <c r="P1871" i="17" a="1"/>
  <c r="P1871" i="17" s="1"/>
  <c r="P1872" i="17" a="1"/>
  <c r="P1872" i="17" s="1"/>
  <c r="P1873" i="17" a="1"/>
  <c r="P1873" i="17" s="1"/>
  <c r="P2124" i="17" a="1"/>
  <c r="P2124" i="17" s="1"/>
  <c r="P2125" i="17" a="1"/>
  <c r="P2125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326" i="17" a="1"/>
  <c r="P326" i="17" s="1"/>
  <c r="P327" i="17" a="1"/>
  <c r="P327" i="17" s="1"/>
  <c r="P474" i="17" a="1"/>
  <c r="P474" i="17" s="1"/>
  <c r="P475" i="17" a="1"/>
  <c r="P475" i="17" s="1"/>
  <c r="P476" i="17" a="1"/>
  <c r="P476" i="17" s="1"/>
  <c r="P477" i="17" a="1"/>
  <c r="P477" i="17" s="1"/>
  <c r="P478" i="17" a="1"/>
  <c r="P478" i="17"/>
  <c r="P479" i="17" a="1"/>
  <c r="P479" i="17"/>
  <c r="P726" i="17" a="1"/>
  <c r="P726" i="17" s="1"/>
  <c r="P727" i="17" a="1"/>
  <c r="P727" i="17" s="1"/>
  <c r="P946" i="17" a="1"/>
  <c r="P946" i="17" s="1"/>
  <c r="P947" i="17" a="1"/>
  <c r="P947" i="17" s="1"/>
  <c r="P948" i="17" a="1"/>
  <c r="P948" i="17" s="1"/>
  <c r="P949" i="17" a="1"/>
  <c r="P949" i="17" s="1"/>
  <c r="P950" i="17" a="1"/>
  <c r="P950" i="17" s="1"/>
  <c r="P951" i="17" a="1"/>
  <c r="P951" i="17" s="1"/>
  <c r="P952" i="17" a="1"/>
  <c r="P952" i="17" s="1"/>
  <c r="P953" i="17" a="1"/>
  <c r="P953" i="17" s="1"/>
  <c r="P954" i="17" a="1"/>
  <c r="P954" i="17" s="1"/>
  <c r="P955" i="17" a="1"/>
  <c r="P955" i="17" s="1"/>
  <c r="P956" i="17" a="1"/>
  <c r="P956" i="17" s="1"/>
  <c r="P957" i="17" a="1"/>
  <c r="P957" i="17" s="1"/>
  <c r="P1474" i="17" a="1"/>
  <c r="P1474" i="17" s="1"/>
  <c r="P1475" i="17" a="1"/>
  <c r="P1475" i="17" s="1"/>
  <c r="P1476" i="17" a="1"/>
  <c r="P1476" i="17" s="1"/>
  <c r="P1477" i="17" a="1"/>
  <c r="P1477" i="17" s="1"/>
  <c r="P1478" i="17" a="1"/>
  <c r="P1478" i="17" s="1"/>
  <c r="P1479" i="17" a="1"/>
  <c r="P1479" i="17" s="1"/>
  <c r="P1726" i="17" a="1"/>
  <c r="P1726" i="17" s="1"/>
  <c r="P1727" i="17" a="1"/>
  <c r="P1727" i="17" s="1"/>
  <c r="P1874" i="17" a="1"/>
  <c r="P1874" i="17" s="1"/>
  <c r="P1875" i="17" a="1"/>
  <c r="P1875" i="17" s="1"/>
  <c r="P1876" i="17" a="1"/>
  <c r="P1876" i="17" s="1"/>
  <c r="P1877" i="17" a="1"/>
  <c r="P1877" i="17" s="1"/>
  <c r="P1878" i="17" a="1"/>
  <c r="P1878" i="17" s="1"/>
  <c r="P1879" i="17" a="1"/>
  <c r="P1879" i="17" s="1"/>
  <c r="P2126" i="17" a="1"/>
  <c r="P2126" i="17" s="1"/>
  <c r="P2127" i="17" a="1"/>
  <c r="P2127" i="17" s="1"/>
  <c r="P80" i="17" a="1"/>
  <c r="P80" i="17" s="1"/>
  <c r="P81" i="17" a="1"/>
  <c r="P81" i="17"/>
  <c r="P82" i="17" a="1"/>
  <c r="P82" i="17" s="1"/>
  <c r="P83" i="17" a="1"/>
  <c r="P83" i="17" s="1"/>
  <c r="P84" i="17" a="1"/>
  <c r="P84" i="17" s="1"/>
  <c r="P85" i="17" a="1"/>
  <c r="P85" i="17" s="1"/>
  <c r="P328" i="17" a="1"/>
  <c r="P328" i="17" s="1"/>
  <c r="P329" i="17" a="1"/>
  <c r="P329" i="17"/>
  <c r="P480" i="17" a="1"/>
  <c r="P480" i="17" s="1"/>
  <c r="P481" i="17" a="1"/>
  <c r="P481" i="17" s="1"/>
  <c r="P482" i="17" a="1"/>
  <c r="P482" i="17" s="1"/>
  <c r="P483" i="17" a="1"/>
  <c r="P483" i="17" s="1"/>
  <c r="P484" i="17" a="1"/>
  <c r="P484" i="17" s="1"/>
  <c r="P485" i="17" a="1"/>
  <c r="P485" i="17" s="1"/>
  <c r="P728" i="17" a="1"/>
  <c r="P728" i="17" s="1"/>
  <c r="P729" i="17" a="1"/>
  <c r="P729" i="17" s="1"/>
  <c r="P958" i="17" a="1"/>
  <c r="P958" i="17" s="1"/>
  <c r="P959" i="17" a="1"/>
  <c r="P959" i="17"/>
  <c r="P960" i="17" a="1"/>
  <c r="P960" i="17" s="1"/>
  <c r="P961" i="17" a="1"/>
  <c r="P961" i="17" s="1"/>
  <c r="P962" i="17" a="1"/>
  <c r="P962" i="17" s="1"/>
  <c r="P963" i="17" a="1"/>
  <c r="P963" i="17"/>
  <c r="P964" i="17" a="1"/>
  <c r="P964" i="17" s="1"/>
  <c r="P965" i="17" a="1"/>
  <c r="P965" i="17"/>
  <c r="P966" i="17" a="1"/>
  <c r="P966" i="17" s="1"/>
  <c r="P967" i="17" a="1"/>
  <c r="P967" i="17" s="1"/>
  <c r="P968" i="17" a="1"/>
  <c r="P968" i="17" s="1"/>
  <c r="P969" i="17" a="1"/>
  <c r="P969" i="17" s="1"/>
  <c r="P1480" i="17" a="1"/>
  <c r="P1480" i="17" s="1"/>
  <c r="P1481" i="17" a="1"/>
  <c r="P1481" i="17" s="1"/>
  <c r="P1482" i="17" a="1"/>
  <c r="P1482" i="17" s="1"/>
  <c r="P1483" i="17" a="1"/>
  <c r="P1483" i="17" s="1"/>
  <c r="P1484" i="17" a="1"/>
  <c r="P1484" i="17" s="1"/>
  <c r="P1485" i="17" a="1"/>
  <c r="P1485" i="17" s="1"/>
  <c r="P1728" i="17" a="1"/>
  <c r="P1728" i="17" s="1"/>
  <c r="P1729" i="17" a="1"/>
  <c r="P1729" i="17" s="1"/>
  <c r="P1880" i="17" a="1"/>
  <c r="P1880" i="17" s="1"/>
  <c r="P1881" i="17" a="1"/>
  <c r="P1881" i="17" s="1"/>
  <c r="P1882" i="17" a="1"/>
  <c r="P1882" i="17" s="1"/>
  <c r="P1883" i="17" a="1"/>
  <c r="P1883" i="17" s="1"/>
  <c r="P1884" i="17" a="1"/>
  <c r="P1884" i="17"/>
  <c r="P1885" i="17" a="1"/>
  <c r="P1885" i="17" s="1"/>
  <c r="P2128" i="17" a="1"/>
  <c r="P2128" i="17" s="1"/>
  <c r="P2129" i="17" a="1"/>
  <c r="P2129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330" i="17" a="1"/>
  <c r="P330" i="17" s="1"/>
  <c r="P331" i="17" a="1"/>
  <c r="P331" i="17" s="1"/>
  <c r="P486" i="17" a="1"/>
  <c r="P486" i="17" s="1"/>
  <c r="P487" i="17" a="1"/>
  <c r="P487" i="17" s="1"/>
  <c r="P488" i="17" a="1"/>
  <c r="P488" i="17" s="1"/>
  <c r="P489" i="17" a="1"/>
  <c r="P489" i="17" s="1"/>
  <c r="P490" i="17" a="1"/>
  <c r="P490" i="17" s="1"/>
  <c r="P491" i="17" a="1"/>
  <c r="P491" i="17" s="1"/>
  <c r="P730" i="17" a="1"/>
  <c r="P730" i="17" s="1"/>
  <c r="P731" i="17" a="1"/>
  <c r="P731" i="17" s="1"/>
  <c r="P970" i="17" a="1"/>
  <c r="P970" i="17" s="1"/>
  <c r="P971" i="17" a="1"/>
  <c r="P971" i="17" s="1"/>
  <c r="P972" i="17" a="1"/>
  <c r="P972" i="17" s="1"/>
  <c r="P973" i="17" a="1"/>
  <c r="P973" i="17" s="1"/>
  <c r="P974" i="17" a="1"/>
  <c r="P974" i="17" s="1"/>
  <c r="P975" i="17" a="1"/>
  <c r="P975" i="17" s="1"/>
  <c r="P976" i="17" a="1"/>
  <c r="P976" i="17" s="1"/>
  <c r="P977" i="17" a="1"/>
  <c r="P977" i="17" s="1"/>
  <c r="P978" i="17" a="1"/>
  <c r="P978" i="17" s="1"/>
  <c r="P979" i="17" a="1"/>
  <c r="P979" i="17" s="1"/>
  <c r="P980" i="17" a="1"/>
  <c r="P980" i="17" s="1"/>
  <c r="P981" i="17" a="1"/>
  <c r="P981" i="17"/>
  <c r="P1486" i="17" a="1"/>
  <c r="P1486" i="17" s="1"/>
  <c r="P1487" i="17" a="1"/>
  <c r="P1487" i="17"/>
  <c r="P1488" i="17" a="1"/>
  <c r="P1488" i="17" s="1"/>
  <c r="P1489" i="17" a="1"/>
  <c r="P1489" i="17" s="1"/>
  <c r="P1490" i="17" a="1"/>
  <c r="P1490" i="17" s="1"/>
  <c r="P1491" i="17" a="1"/>
  <c r="P1491" i="17" s="1"/>
  <c r="P1730" i="17" a="1"/>
  <c r="P1730" i="17" s="1"/>
  <c r="P1731" i="17" a="1"/>
  <c r="P1731" i="17" s="1"/>
  <c r="P1886" i="17" a="1"/>
  <c r="P1886" i="17"/>
  <c r="P1887" i="17" a="1"/>
  <c r="P1887" i="17" s="1"/>
  <c r="P1888" i="17" a="1"/>
  <c r="P1888" i="17" s="1"/>
  <c r="P1889" i="17" a="1"/>
  <c r="P1889" i="17" s="1"/>
  <c r="P1890" i="17" a="1"/>
  <c r="P1890" i="17" s="1"/>
  <c r="P1891" i="17" a="1"/>
  <c r="P1891" i="17" s="1"/>
  <c r="P2130" i="17" a="1"/>
  <c r="P2130" i="17" s="1"/>
  <c r="P2131" i="17" a="1"/>
  <c r="P2131" i="17"/>
  <c r="P92" i="17" a="1"/>
  <c r="P92" i="17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332" i="17" a="1"/>
  <c r="P332" i="17" s="1"/>
  <c r="P333" i="17" a="1"/>
  <c r="P333" i="17" s="1"/>
  <c r="P492" i="17" a="1"/>
  <c r="P492" i="17" s="1"/>
  <c r="P493" i="17" a="1"/>
  <c r="P493" i="17"/>
  <c r="P494" i="17" a="1"/>
  <c r="P494" i="17" s="1"/>
  <c r="P495" i="17" a="1"/>
  <c r="P495" i="17" s="1"/>
  <c r="P496" i="17" a="1"/>
  <c r="P496" i="17" s="1"/>
  <c r="P497" i="17" a="1"/>
  <c r="P497" i="17" s="1"/>
  <c r="P732" i="17" a="1"/>
  <c r="P732" i="17" s="1"/>
  <c r="P733" i="17" a="1"/>
  <c r="P733" i="17" s="1"/>
  <c r="P982" i="17" a="1"/>
  <c r="P982" i="17" s="1"/>
  <c r="P983" i="17" a="1"/>
  <c r="P983" i="17" s="1"/>
  <c r="P984" i="17" a="1"/>
  <c r="P984" i="17" s="1"/>
  <c r="P985" i="17" a="1"/>
  <c r="P985" i="17" s="1"/>
  <c r="P986" i="17" a="1"/>
  <c r="P986" i="17" s="1"/>
  <c r="P987" i="17" a="1"/>
  <c r="P987" i="17" s="1"/>
  <c r="P988" i="17" a="1"/>
  <c r="P988" i="17" s="1"/>
  <c r="P989" i="17" a="1"/>
  <c r="P989" i="17" s="1"/>
  <c r="P990" i="17" a="1"/>
  <c r="P990" i="17" s="1"/>
  <c r="P991" i="17" a="1"/>
  <c r="P991" i="17" s="1"/>
  <c r="P992" i="17" a="1"/>
  <c r="P992" i="17" s="1"/>
  <c r="P993" i="17" a="1"/>
  <c r="P993" i="17" s="1"/>
  <c r="P1492" i="17" a="1"/>
  <c r="P1492" i="17" s="1"/>
  <c r="P1493" i="17" a="1"/>
  <c r="P1493" i="17" s="1"/>
  <c r="P1494" i="17" a="1"/>
  <c r="P1494" i="17" s="1"/>
  <c r="P1495" i="17" a="1"/>
  <c r="P1495" i="17" s="1"/>
  <c r="P1496" i="17" a="1"/>
  <c r="P1496" i="17" s="1"/>
  <c r="P1497" i="17" a="1"/>
  <c r="P1497" i="17" s="1"/>
  <c r="P1732" i="17" a="1"/>
  <c r="P1732" i="17" s="1"/>
  <c r="P1733" i="17" a="1"/>
  <c r="P1733" i="17" s="1"/>
  <c r="P1892" i="17" a="1"/>
  <c r="P1892" i="17" s="1"/>
  <c r="P1893" i="17" a="1"/>
  <c r="P1893" i="17" s="1"/>
  <c r="P1894" i="17" a="1"/>
  <c r="P1894" i="17" s="1"/>
  <c r="P1895" i="17" a="1"/>
  <c r="P1895" i="17" s="1"/>
  <c r="P1896" i="17" a="1"/>
  <c r="P1896" i="17" s="1"/>
  <c r="P1897" i="17" a="1"/>
  <c r="P1897" i="17" s="1"/>
  <c r="P2132" i="17" a="1"/>
  <c r="P2132" i="17" s="1"/>
  <c r="P2133" i="17" a="1"/>
  <c r="P2133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334" i="17" a="1"/>
  <c r="P334" i="17" s="1"/>
  <c r="P335" i="17" a="1"/>
  <c r="P335" i="17" s="1"/>
  <c r="P498" i="17" a="1"/>
  <c r="P498" i="17" s="1"/>
  <c r="P499" i="17" a="1"/>
  <c r="P499" i="17" s="1"/>
  <c r="P500" i="17" a="1"/>
  <c r="P500" i="17" s="1"/>
  <c r="P501" i="17" a="1"/>
  <c r="P501" i="17"/>
  <c r="P502" i="17" a="1"/>
  <c r="P502" i="17"/>
  <c r="P503" i="17" a="1"/>
  <c r="P503" i="17" s="1"/>
  <c r="P734" i="17" a="1"/>
  <c r="P734" i="17" s="1"/>
  <c r="P735" i="17" a="1"/>
  <c r="P735" i="17" s="1"/>
  <c r="P994" i="17" a="1"/>
  <c r="P994" i="17" s="1"/>
  <c r="P995" i="17" a="1"/>
  <c r="P995" i="17"/>
  <c r="P996" i="17" a="1"/>
  <c r="P996" i="17" s="1"/>
  <c r="P997" i="17" a="1"/>
  <c r="P997" i="17"/>
  <c r="P998" i="17" a="1"/>
  <c r="P998" i="17" s="1"/>
  <c r="P999" i="17" a="1"/>
  <c r="P999" i="17" s="1"/>
  <c r="P1000" i="17" a="1"/>
  <c r="P1000" i="17" s="1"/>
  <c r="P1001" i="17" a="1"/>
  <c r="P1001" i="17" s="1"/>
  <c r="P1002" i="17" a="1"/>
  <c r="P1002" i="17" s="1"/>
  <c r="P1003" i="17" a="1"/>
  <c r="P1003" i="17" s="1"/>
  <c r="P1004" i="17" a="1"/>
  <c r="P1004" i="17" s="1"/>
  <c r="P1005" i="17" a="1"/>
  <c r="P1005" i="17" s="1"/>
  <c r="P1498" i="17" a="1"/>
  <c r="P1498" i="17" s="1"/>
  <c r="P1499" i="17" a="1"/>
  <c r="P1499" i="17" s="1"/>
  <c r="P1500" i="17" a="1"/>
  <c r="P1500" i="17" s="1"/>
  <c r="P1501" i="17" a="1"/>
  <c r="P1501" i="17"/>
  <c r="P1502" i="17" a="1"/>
  <c r="P1502" i="17" s="1"/>
  <c r="P1503" i="17" a="1"/>
  <c r="P1503" i="17" s="1"/>
  <c r="P1734" i="17" a="1"/>
  <c r="P1734" i="17" s="1"/>
  <c r="P1735" i="17" a="1"/>
  <c r="P1735" i="17" s="1"/>
  <c r="P1898" i="17" a="1"/>
  <c r="P1898" i="17" s="1"/>
  <c r="P1899" i="17" a="1"/>
  <c r="P1899" i="17" s="1"/>
  <c r="P1900" i="17" a="1"/>
  <c r="P1900" i="17" s="1"/>
  <c r="P1901" i="17" a="1"/>
  <c r="P1901" i="17" s="1"/>
  <c r="P1902" i="17" a="1"/>
  <c r="P1902" i="17" s="1"/>
  <c r="P1903" i="17" a="1"/>
  <c r="P1903" i="17" s="1"/>
  <c r="P2134" i="17" a="1"/>
  <c r="P2134" i="17" s="1"/>
  <c r="P2135" i="17" a="1"/>
  <c r="P2135" i="17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336" i="17" a="1"/>
  <c r="P336" i="17" s="1"/>
  <c r="P337" i="17" a="1"/>
  <c r="P337" i="17"/>
  <c r="P504" i="17" a="1"/>
  <c r="P504" i="17" s="1"/>
  <c r="P505" i="17" a="1"/>
  <c r="P505" i="17" s="1"/>
  <c r="P506" i="17" a="1"/>
  <c r="P506" i="17" s="1"/>
  <c r="P507" i="17" a="1"/>
  <c r="P507" i="17" s="1"/>
  <c r="P508" i="17" a="1"/>
  <c r="P508" i="17" s="1"/>
  <c r="P509" i="17" a="1"/>
  <c r="P509" i="17" s="1"/>
  <c r="P736" i="17" a="1"/>
  <c r="P736" i="17" s="1"/>
  <c r="P737" i="17" a="1"/>
  <c r="P737" i="17" s="1"/>
  <c r="P1006" i="17" a="1"/>
  <c r="P1006" i="17" s="1"/>
  <c r="P1007" i="17" a="1"/>
  <c r="P1007" i="17" s="1"/>
  <c r="P1008" i="17" a="1"/>
  <c r="P1008" i="17" s="1"/>
  <c r="P1009" i="17" a="1"/>
  <c r="P1009" i="17" s="1"/>
  <c r="P1010" i="17" a="1"/>
  <c r="P1010" i="17" s="1"/>
  <c r="P1011" i="17" a="1"/>
  <c r="P1011" i="17" s="1"/>
  <c r="P1012" i="17" a="1"/>
  <c r="P1012" i="17" s="1"/>
  <c r="P1013" i="17" a="1"/>
  <c r="P1013" i="17" s="1"/>
  <c r="P1014" i="17" a="1"/>
  <c r="P1014" i="17" s="1"/>
  <c r="P1015" i="17" a="1"/>
  <c r="P1015" i="17" s="1"/>
  <c r="P1016" i="17" a="1"/>
  <c r="P1016" i="17" s="1"/>
  <c r="P1017" i="17" a="1"/>
  <c r="P1017" i="17" s="1"/>
  <c r="P1504" i="17" a="1"/>
  <c r="P1504" i="17" s="1"/>
  <c r="P1505" i="17" a="1"/>
  <c r="P1505" i="17" s="1"/>
  <c r="P1506" i="17" a="1"/>
  <c r="P1506" i="17" s="1"/>
  <c r="P1507" i="17" a="1"/>
  <c r="P1507" i="17"/>
  <c r="P1508" i="17" a="1"/>
  <c r="P1508" i="17" s="1"/>
  <c r="P1509" i="17" a="1"/>
  <c r="P1509" i="17" s="1"/>
  <c r="P1736" i="17" a="1"/>
  <c r="P1736" i="17" s="1"/>
  <c r="P1737" i="17" a="1"/>
  <c r="P1737" i="17" s="1"/>
  <c r="P1904" i="17" a="1"/>
  <c r="P1904" i="17" s="1"/>
  <c r="P1905" i="17" a="1"/>
  <c r="P1905" i="17" s="1"/>
  <c r="P1906" i="17" a="1"/>
  <c r="P1906" i="17" s="1"/>
  <c r="P1907" i="17" a="1"/>
  <c r="P1907" i="17" s="1"/>
  <c r="P1908" i="17" a="1"/>
  <c r="P1908" i="17"/>
  <c r="P1909" i="17" a="1"/>
  <c r="P1909" i="17"/>
  <c r="P2136" i="17" a="1"/>
  <c r="P2136" i="17" s="1"/>
  <c r="P2137" i="17" a="1"/>
  <c r="P2137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/>
  <c r="P115" i="17" a="1"/>
  <c r="P115" i="17" s="1"/>
  <c r="P338" i="17" a="1"/>
  <c r="P338" i="17" s="1"/>
  <c r="P339" i="17" a="1"/>
  <c r="P339" i="17" s="1"/>
  <c r="P510" i="17" a="1"/>
  <c r="P510" i="17" s="1"/>
  <c r="P511" i="17" a="1"/>
  <c r="P511" i="17" s="1"/>
  <c r="P512" i="17" a="1"/>
  <c r="P512" i="17" s="1"/>
  <c r="P513" i="17" a="1"/>
  <c r="P513" i="17" s="1"/>
  <c r="P514" i="17" a="1"/>
  <c r="P514" i="17" s="1"/>
  <c r="P515" i="17" a="1"/>
  <c r="P515" i="17" s="1"/>
  <c r="P738" i="17" a="1"/>
  <c r="P738" i="17" s="1"/>
  <c r="P739" i="17" a="1"/>
  <c r="P739" i="17" s="1"/>
  <c r="P1018" i="17" a="1"/>
  <c r="P1018" i="17" s="1"/>
  <c r="P1019" i="17" a="1"/>
  <c r="P1019" i="17" s="1"/>
  <c r="P1020" i="17" a="1"/>
  <c r="P1020" i="17" s="1"/>
  <c r="P1021" i="17" a="1"/>
  <c r="P1021" i="17" s="1"/>
  <c r="P1022" i="17" a="1"/>
  <c r="P1022" i="17" s="1"/>
  <c r="P1023" i="17" a="1"/>
  <c r="P1023" i="17" s="1"/>
  <c r="P1024" i="17" a="1"/>
  <c r="P1024" i="17" s="1"/>
  <c r="P1025" i="17" a="1"/>
  <c r="P1025" i="17" s="1"/>
  <c r="P1026" i="17" a="1"/>
  <c r="P1026" i="17" s="1"/>
  <c r="P1027" i="17" a="1"/>
  <c r="P1027" i="17" s="1"/>
  <c r="P1028" i="17" a="1"/>
  <c r="P1028" i="17" s="1"/>
  <c r="P1029" i="17" a="1"/>
  <c r="P1029" i="17" s="1"/>
  <c r="P1510" i="17" a="1"/>
  <c r="P1510" i="17" s="1"/>
  <c r="P1511" i="17" a="1"/>
  <c r="P1511" i="17"/>
  <c r="P1512" i="17" a="1"/>
  <c r="P1512" i="17" s="1"/>
  <c r="P1513" i="17" a="1"/>
  <c r="P1513" i="17" s="1"/>
  <c r="P1514" i="17" a="1"/>
  <c r="P1514" i="17" s="1"/>
  <c r="P1515" i="17" a="1"/>
  <c r="P1515" i="17" s="1"/>
  <c r="P1738" i="17" a="1"/>
  <c r="P1738" i="17" s="1"/>
  <c r="P1739" i="17" a="1"/>
  <c r="P1739" i="17" s="1"/>
  <c r="P1910" i="17" a="1"/>
  <c r="P1910" i="17"/>
  <c r="P1911" i="17" a="1"/>
  <c r="P1911" i="17" s="1"/>
  <c r="P1912" i="17" a="1"/>
  <c r="P1912" i="17" s="1"/>
  <c r="P1913" i="17" a="1"/>
  <c r="P1913" i="17"/>
  <c r="P1914" i="17" a="1"/>
  <c r="P1914" i="17" s="1"/>
  <c r="P1915" i="17" a="1"/>
  <c r="P1915" i="17" s="1"/>
  <c r="P2138" i="17" a="1"/>
  <c r="P2138" i="17" s="1"/>
  <c r="P2139" i="17" a="1"/>
  <c r="P2139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340" i="17" a="1"/>
  <c r="P340" i="17" s="1"/>
  <c r="P341" i="17" a="1"/>
  <c r="P341" i="17" s="1"/>
  <c r="P516" i="17" a="1"/>
  <c r="P516" i="17"/>
  <c r="P517" i="17" a="1"/>
  <c r="P517" i="17" s="1"/>
  <c r="P518" i="17" a="1"/>
  <c r="P518" i="17" s="1"/>
  <c r="P519" i="17" a="1"/>
  <c r="P519" i="17" s="1"/>
  <c r="P520" i="17" a="1"/>
  <c r="P520" i="17" s="1"/>
  <c r="P521" i="17" a="1"/>
  <c r="P521" i="17" s="1"/>
  <c r="P740" i="17" a="1"/>
  <c r="P740" i="17" s="1"/>
  <c r="P741" i="17" a="1"/>
  <c r="P741" i="17"/>
  <c r="P1030" i="17" a="1"/>
  <c r="P1030" i="17" s="1"/>
  <c r="P1031" i="17" a="1"/>
  <c r="P1031" i="17" s="1"/>
  <c r="P1032" i="17" a="1"/>
  <c r="P1032" i="17" s="1"/>
  <c r="P1033" i="17" a="1"/>
  <c r="P1033" i="17" s="1"/>
  <c r="P1034" i="17" a="1"/>
  <c r="P1034" i="17" s="1"/>
  <c r="P1035" i="17" a="1"/>
  <c r="P1035" i="17" s="1"/>
  <c r="P1036" i="17" a="1"/>
  <c r="P1036" i="17" s="1"/>
  <c r="P1037" i="17" a="1"/>
  <c r="P1037" i="17" s="1"/>
  <c r="P1038" i="17" a="1"/>
  <c r="P1038" i="17"/>
  <c r="P1039" i="17" a="1"/>
  <c r="P1039" i="17"/>
  <c r="P1040" i="17" a="1"/>
  <c r="P1040" i="17" s="1"/>
  <c r="P1041" i="17" a="1"/>
  <c r="P1041" i="17" s="1"/>
  <c r="P1516" i="17" a="1"/>
  <c r="P1516" i="17" s="1"/>
  <c r="P1517" i="17" a="1"/>
  <c r="P1517" i="17" s="1"/>
  <c r="P1518" i="17" a="1"/>
  <c r="P1518" i="17" s="1"/>
  <c r="P1519" i="17" a="1"/>
  <c r="P1519" i="17" s="1"/>
  <c r="P1520" i="17" a="1"/>
  <c r="P1520" i="17"/>
  <c r="P1521" i="17" a="1"/>
  <c r="P1521" i="17" s="1"/>
  <c r="P1740" i="17" a="1"/>
  <c r="P1740" i="17" s="1"/>
  <c r="P1741" i="17" a="1"/>
  <c r="P1741" i="17" s="1"/>
  <c r="P1916" i="17" a="1"/>
  <c r="P1916" i="17"/>
  <c r="P1917" i="17" a="1"/>
  <c r="P1917" i="17" s="1"/>
  <c r="P1918" i="17" a="1"/>
  <c r="P1918" i="17" s="1"/>
  <c r="P1919" i="17" a="1"/>
  <c r="P1919" i="17" s="1"/>
  <c r="P1920" i="17" a="1"/>
  <c r="P1920" i="17" s="1"/>
  <c r="P1921" i="17" a="1"/>
  <c r="P1921" i="17"/>
  <c r="P2140" i="17" a="1"/>
  <c r="P2140" i="17" s="1"/>
  <c r="P2141" i="17" a="1"/>
  <c r="P2141" i="17" s="1"/>
  <c r="P122" i="17" a="1"/>
  <c r="P122" i="17" s="1"/>
  <c r="P123" i="17" a="1"/>
  <c r="P123" i="17" s="1"/>
  <c r="P124" i="17" a="1"/>
  <c r="P124" i="17" s="1"/>
  <c r="P125" i="17" a="1"/>
  <c r="P125" i="17"/>
  <c r="P126" i="17" a="1"/>
  <c r="P126" i="17"/>
  <c r="P127" i="17" a="1"/>
  <c r="P127" i="17" s="1"/>
  <c r="P342" i="17" a="1"/>
  <c r="P342" i="17" s="1"/>
  <c r="P343" i="17" a="1"/>
  <c r="P343" i="17" s="1"/>
  <c r="P522" i="17" a="1"/>
  <c r="P522" i="17" s="1"/>
  <c r="P523" i="17" a="1"/>
  <c r="P523" i="17" s="1"/>
  <c r="P524" i="17" a="1"/>
  <c r="P524" i="17" s="1"/>
  <c r="P525" i="17" a="1"/>
  <c r="P525" i="17" s="1"/>
  <c r="P526" i="17" a="1"/>
  <c r="P526" i="17" s="1"/>
  <c r="P527" i="17" a="1"/>
  <c r="P527" i="17" s="1"/>
  <c r="P742" i="17" a="1"/>
  <c r="P742" i="17" s="1"/>
  <c r="P743" i="17" a="1"/>
  <c r="P743" i="17" s="1"/>
  <c r="P1042" i="17" a="1"/>
  <c r="P1042" i="17" s="1"/>
  <c r="P1043" i="17" a="1"/>
  <c r="P1043" i="17" s="1"/>
  <c r="P1044" i="17" a="1"/>
  <c r="P1044" i="17" s="1"/>
  <c r="P1045" i="17" a="1"/>
  <c r="P1045" i="17" s="1"/>
  <c r="P1046" i="17" a="1"/>
  <c r="P1046" i="17"/>
  <c r="P1047" i="17" a="1"/>
  <c r="P1047" i="17" s="1"/>
  <c r="P1048" i="17" a="1"/>
  <c r="P1048" i="17" s="1"/>
  <c r="P1049" i="17" a="1"/>
  <c r="P1049" i="17" s="1"/>
  <c r="P1050" i="17" a="1"/>
  <c r="P1050" i="17" s="1"/>
  <c r="P1051" i="17" a="1"/>
  <c r="P1051" i="17" s="1"/>
  <c r="P1052" i="17" a="1"/>
  <c r="P1052" i="17" s="1"/>
  <c r="P1053" i="17" a="1"/>
  <c r="P1053" i="17" s="1"/>
  <c r="P1522" i="17" a="1"/>
  <c r="P1522" i="17" s="1"/>
  <c r="P1523" i="17" a="1"/>
  <c r="P1523" i="17" s="1"/>
  <c r="P1524" i="17" a="1"/>
  <c r="P1524" i="17" s="1"/>
  <c r="P1525" i="17" a="1"/>
  <c r="P1525" i="17" s="1"/>
  <c r="P1526" i="17" a="1"/>
  <c r="P1526" i="17"/>
  <c r="P1527" i="17" a="1"/>
  <c r="P1527" i="17" s="1"/>
  <c r="P1742" i="17" a="1"/>
  <c r="P1742" i="17" s="1"/>
  <c r="P1743" i="17" a="1"/>
  <c r="P1743" i="17" s="1"/>
  <c r="P1922" i="17" a="1"/>
  <c r="P1922" i="17" s="1"/>
  <c r="P1923" i="17" a="1"/>
  <c r="P1923" i="17" s="1"/>
  <c r="P1924" i="17" a="1"/>
  <c r="P1924" i="17" s="1"/>
  <c r="P1925" i="17" a="1"/>
  <c r="P1925" i="17" s="1"/>
  <c r="P1926" i="17" a="1"/>
  <c r="P1926" i="17" s="1"/>
  <c r="P1927" i="17" a="1"/>
  <c r="P1927" i="17" s="1"/>
  <c r="P2142" i="17" a="1"/>
  <c r="P2142" i="17" s="1"/>
  <c r="P2143" i="17" a="1"/>
  <c r="P2143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344" i="17" a="1"/>
  <c r="P344" i="17" s="1"/>
  <c r="P345" i="17" a="1"/>
  <c r="P345" i="17" s="1"/>
  <c r="P528" i="17" a="1"/>
  <c r="P528" i="17" s="1"/>
  <c r="P529" i="17" a="1"/>
  <c r="P529" i="17" s="1"/>
  <c r="P530" i="17" a="1"/>
  <c r="P530" i="17" s="1"/>
  <c r="P531" i="17" a="1"/>
  <c r="P531" i="17"/>
  <c r="P532" i="17" a="1"/>
  <c r="P532" i="17" s="1"/>
  <c r="P533" i="17" a="1"/>
  <c r="P533" i="17" s="1"/>
  <c r="P744" i="17" a="1"/>
  <c r="P744" i="17" s="1"/>
  <c r="P745" i="17" a="1"/>
  <c r="P745" i="17" s="1"/>
  <c r="P1054" i="17" a="1"/>
  <c r="P1054" i="17" s="1"/>
  <c r="P1055" i="17" a="1"/>
  <c r="P1055" i="17" s="1"/>
  <c r="P1056" i="17" a="1"/>
  <c r="P1056" i="17" s="1"/>
  <c r="P1057" i="17" a="1"/>
  <c r="P1057" i="17" s="1"/>
  <c r="P1058" i="17" a="1"/>
  <c r="P1058" i="17" s="1"/>
  <c r="P1059" i="17" a="1"/>
  <c r="P1059" i="17" s="1"/>
  <c r="P1060" i="17" a="1"/>
  <c r="P1060" i="17" s="1"/>
  <c r="P1061" i="17" a="1"/>
  <c r="P1061" i="17"/>
  <c r="P1062" i="17" a="1"/>
  <c r="P1062" i="17" s="1"/>
  <c r="P1063" i="17" a="1"/>
  <c r="P1063" i="17" s="1"/>
  <c r="P1064" i="17" a="1"/>
  <c r="P1064" i="17" s="1"/>
  <c r="P1065" i="17" a="1"/>
  <c r="P1065" i="17" s="1"/>
  <c r="P1528" i="17" a="1"/>
  <c r="P1528" i="17" s="1"/>
  <c r="P1529" i="17" a="1"/>
  <c r="P1529" i="17" s="1"/>
  <c r="P1530" i="17" a="1"/>
  <c r="P1530" i="17" s="1"/>
  <c r="P1531" i="17" a="1"/>
  <c r="P1531" i="17" s="1"/>
  <c r="P1532" i="17" a="1"/>
  <c r="P1532" i="17" s="1"/>
  <c r="P1533" i="17" a="1"/>
  <c r="P1533" i="17" s="1"/>
  <c r="P1744" i="17" a="1"/>
  <c r="P1744" i="17" s="1"/>
  <c r="P1745" i="17" a="1"/>
  <c r="P1745" i="17" s="1"/>
  <c r="P1928" i="17" a="1"/>
  <c r="P1928" i="17" s="1"/>
  <c r="P1929" i="17" a="1"/>
  <c r="P1929" i="17" s="1"/>
  <c r="P1930" i="17" a="1"/>
  <c r="P1930" i="17" s="1"/>
  <c r="P1931" i="17" a="1"/>
  <c r="P1931" i="17" s="1"/>
  <c r="P1932" i="17" a="1"/>
  <c r="P1932" i="17"/>
  <c r="P1933" i="17" a="1"/>
  <c r="P1933" i="17"/>
  <c r="P2144" i="17" a="1"/>
  <c r="P2144" i="17" s="1"/>
  <c r="P2145" i="17" a="1"/>
  <c r="P2145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346" i="17" a="1"/>
  <c r="P346" i="17" s="1"/>
  <c r="P347" i="17" a="1"/>
  <c r="P347" i="17" s="1"/>
  <c r="P534" i="17" a="1"/>
  <c r="P534" i="17" s="1"/>
  <c r="P535" i="17" a="1"/>
  <c r="P535" i="17" s="1"/>
  <c r="P536" i="17" a="1"/>
  <c r="P536" i="17" s="1"/>
  <c r="P537" i="17" a="1"/>
  <c r="P537" i="17" s="1"/>
  <c r="P538" i="17" a="1"/>
  <c r="P538" i="17" s="1"/>
  <c r="P539" i="17" a="1"/>
  <c r="P539" i="17" s="1"/>
  <c r="P746" i="17" a="1"/>
  <c r="P746" i="17" s="1"/>
  <c r="P747" i="17" a="1"/>
  <c r="P747" i="17" s="1"/>
  <c r="P1066" i="17" a="1"/>
  <c r="P1066" i="17" s="1"/>
  <c r="P1067" i="17" a="1"/>
  <c r="P1067" i="17" s="1"/>
  <c r="P1068" i="17" a="1"/>
  <c r="P1068" i="17" s="1"/>
  <c r="P1069" i="17" a="1"/>
  <c r="P1069" i="17" s="1"/>
  <c r="P1070" i="17" a="1"/>
  <c r="P1070" i="17"/>
  <c r="P1071" i="17" a="1"/>
  <c r="P1071" i="17" s="1"/>
  <c r="P1072" i="17" a="1"/>
  <c r="P1072" i="17" s="1"/>
  <c r="P1073" i="17" a="1"/>
  <c r="P1073" i="17" s="1"/>
  <c r="P1074" i="17" a="1"/>
  <c r="P1074" i="17" s="1"/>
  <c r="P1075" i="17" a="1"/>
  <c r="P1075" i="17"/>
  <c r="P1076" i="17" a="1"/>
  <c r="P1076" i="17" s="1"/>
  <c r="P1077" i="17" a="1"/>
  <c r="P1077" i="17" s="1"/>
  <c r="P1534" i="17" a="1"/>
  <c r="P1534" i="17" s="1"/>
  <c r="P1535" i="17" a="1"/>
  <c r="P1535" i="17" s="1"/>
  <c r="P1536" i="17" a="1"/>
  <c r="P1536" i="17" s="1"/>
  <c r="P1537" i="17" a="1"/>
  <c r="P1537" i="17" s="1"/>
  <c r="P1538" i="17" a="1"/>
  <c r="P1538" i="17" s="1"/>
  <c r="P1539" i="17" a="1"/>
  <c r="P1539" i="17" s="1"/>
  <c r="P1746" i="17" a="1"/>
  <c r="P1746" i="17" s="1"/>
  <c r="P1747" i="17" a="1"/>
  <c r="P1747" i="17" s="1"/>
  <c r="P1934" i="17" a="1"/>
  <c r="P1934" i="17" s="1"/>
  <c r="P1935" i="17" a="1"/>
  <c r="P1935" i="17" s="1"/>
  <c r="P1936" i="17" a="1"/>
  <c r="P1936" i="17" s="1"/>
  <c r="P1937" i="17" a="1"/>
  <c r="P1937" i="17" s="1"/>
  <c r="P1938" i="17" a="1"/>
  <c r="P1938" i="17" s="1"/>
  <c r="P1939" i="17" a="1"/>
  <c r="P1939" i="17" s="1"/>
  <c r="P2146" i="17" a="1"/>
  <c r="P2146" i="17" s="1"/>
  <c r="P2147" i="17" a="1"/>
  <c r="P2147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348" i="17" a="1"/>
  <c r="P348" i="17" s="1"/>
  <c r="P349" i="17" a="1"/>
  <c r="P349" i="17" s="1"/>
  <c r="P540" i="17" a="1"/>
  <c r="P540" i="17"/>
  <c r="P541" i="17" a="1"/>
  <c r="P541" i="17" s="1"/>
  <c r="P542" i="17" a="1"/>
  <c r="P542" i="17" s="1"/>
  <c r="P543" i="17" a="1"/>
  <c r="P543" i="17" s="1"/>
  <c r="P544" i="17" a="1"/>
  <c r="P544" i="17" s="1"/>
  <c r="P545" i="17" a="1"/>
  <c r="P545" i="17" s="1"/>
  <c r="P748" i="17" a="1"/>
  <c r="P748" i="17" s="1"/>
  <c r="P749" i="17" a="1"/>
  <c r="P749" i="17"/>
  <c r="P1078" i="17" a="1"/>
  <c r="P1078" i="17" s="1"/>
  <c r="P1079" i="17" a="1"/>
  <c r="P1079" i="17" s="1"/>
  <c r="P1080" i="17" a="1"/>
  <c r="P1080" i="17" s="1"/>
  <c r="P1081" i="17" a="1"/>
  <c r="P1081" i="17" s="1"/>
  <c r="P1082" i="17" a="1"/>
  <c r="P1082" i="17"/>
  <c r="P1083" i="17" a="1"/>
  <c r="P1083" i="17" s="1"/>
  <c r="P1084" i="17" a="1"/>
  <c r="P1084" i="17" s="1"/>
  <c r="P1085" i="17" a="1"/>
  <c r="P1085" i="17" s="1"/>
  <c r="P1086" i="17" a="1"/>
  <c r="P1086" i="17" s="1"/>
  <c r="P1087" i="17" a="1"/>
  <c r="P1087" i="17" s="1"/>
  <c r="P1088" i="17" a="1"/>
  <c r="P1088" i="17" s="1"/>
  <c r="P1089" i="17" a="1"/>
  <c r="P1089" i="17" s="1"/>
  <c r="P1540" i="17" a="1"/>
  <c r="P1540" i="17" s="1"/>
  <c r="P1541" i="17" a="1"/>
  <c r="P1541" i="17" s="1"/>
  <c r="P1542" i="17" a="1"/>
  <c r="P1542" i="17" s="1"/>
  <c r="P1543" i="17" a="1"/>
  <c r="P1543" i="17" s="1"/>
  <c r="P1544" i="17" a="1"/>
  <c r="P1544" i="17"/>
  <c r="P1545" i="17" a="1"/>
  <c r="P1545" i="17" s="1"/>
  <c r="P1748" i="17" a="1"/>
  <c r="P1748" i="17" s="1"/>
  <c r="P1749" i="17" a="1"/>
  <c r="P1749" i="17" s="1"/>
  <c r="P1940" i="17" a="1"/>
  <c r="P1940" i="17" s="1"/>
  <c r="P1941" i="17" a="1"/>
  <c r="P1941" i="17" s="1"/>
  <c r="P1942" i="17" a="1"/>
  <c r="P1942" i="17" s="1"/>
  <c r="P1943" i="17" a="1"/>
  <c r="P1943" i="17"/>
  <c r="P1944" i="17" a="1"/>
  <c r="P1944" i="17" s="1"/>
  <c r="P1945" i="17" a="1"/>
  <c r="P1945" i="17" s="1"/>
  <c r="P2148" i="17" a="1"/>
  <c r="P2148" i="17" s="1"/>
  <c r="P2149" i="17" a="1"/>
  <c r="P2149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350" i="17" a="1"/>
  <c r="P350" i="17" s="1"/>
  <c r="P351" i="17" a="1"/>
  <c r="P351" i="17"/>
  <c r="P546" i="17" a="1"/>
  <c r="P546" i="17" s="1"/>
  <c r="P547" i="17" a="1"/>
  <c r="P547" i="17" s="1"/>
  <c r="P548" i="17" a="1"/>
  <c r="P548" i="17" s="1"/>
  <c r="P549" i="17" a="1"/>
  <c r="P549" i="17" s="1"/>
  <c r="P550" i="17" a="1"/>
  <c r="P550" i="17" s="1"/>
  <c r="P551" i="17" a="1"/>
  <c r="P551" i="17"/>
  <c r="P750" i="17" a="1"/>
  <c r="P750" i="17" s="1"/>
  <c r="P751" i="17" a="1"/>
  <c r="P751" i="17" s="1"/>
  <c r="P1090" i="17" a="1"/>
  <c r="P1090" i="17" s="1"/>
  <c r="P1091" i="17" a="1"/>
  <c r="P1091" i="17" s="1"/>
  <c r="P1092" i="17" a="1"/>
  <c r="P1092" i="17" s="1"/>
  <c r="P1093" i="17" a="1"/>
  <c r="P1093" i="17" s="1"/>
  <c r="P1094" i="17" a="1"/>
  <c r="P1094" i="17" s="1"/>
  <c r="P1095" i="17" a="1"/>
  <c r="P1095" i="17" s="1"/>
  <c r="P1096" i="17" a="1"/>
  <c r="P1096" i="17" s="1"/>
  <c r="P1097" i="17" a="1"/>
  <c r="P1097" i="17" s="1"/>
  <c r="P1098" i="17" a="1"/>
  <c r="P1098" i="17" s="1"/>
  <c r="P1099" i="17" a="1"/>
  <c r="P1099" i="17" s="1"/>
  <c r="P1100" i="17" a="1"/>
  <c r="P1100" i="17" s="1"/>
  <c r="P1101" i="17" a="1"/>
  <c r="P1101" i="17" s="1"/>
  <c r="P1546" i="17" a="1"/>
  <c r="P1546" i="17" s="1"/>
  <c r="P1547" i="17" a="1"/>
  <c r="P1547" i="17" s="1"/>
  <c r="P1548" i="17" a="1"/>
  <c r="P1548" i="17" s="1"/>
  <c r="P1549" i="17" a="1"/>
  <c r="P1549" i="17" s="1"/>
  <c r="P1550" i="17" a="1"/>
  <c r="P1550" i="17" s="1"/>
  <c r="P1551" i="17" a="1"/>
  <c r="P1551" i="17" s="1"/>
  <c r="P1750" i="17" a="1"/>
  <c r="P1750" i="17" s="1"/>
  <c r="P1751" i="17" a="1"/>
  <c r="P1751" i="17" s="1"/>
  <c r="P1946" i="17" a="1"/>
  <c r="P1946" i="17" s="1"/>
  <c r="P1947" i="17" a="1"/>
  <c r="P1947" i="17" s="1"/>
  <c r="P1948" i="17" a="1"/>
  <c r="P1948" i="17" s="1"/>
  <c r="P1949" i="17" a="1"/>
  <c r="P1949" i="17" s="1"/>
  <c r="P1950" i="17" a="1"/>
  <c r="P1950" i="17" s="1"/>
  <c r="P1951" i="17" a="1"/>
  <c r="P1951" i="17" s="1"/>
  <c r="P2150" i="17" a="1"/>
  <c r="P2150" i="17" s="1"/>
  <c r="P2151" i="17" a="1"/>
  <c r="P2151" i="17" s="1"/>
  <c r="P152" i="17" a="1"/>
  <c r="P152" i="17" s="1"/>
  <c r="P153" i="17" a="1"/>
  <c r="P153" i="17"/>
  <c r="P154" i="17" a="1"/>
  <c r="P154" i="17" s="1"/>
  <c r="P155" i="17" a="1"/>
  <c r="P155" i="17" s="1"/>
  <c r="P156" i="17" a="1"/>
  <c r="P156" i="17" s="1"/>
  <c r="P157" i="17" a="1"/>
  <c r="P157" i="17" s="1"/>
  <c r="P352" i="17" a="1"/>
  <c r="P352" i="17" s="1"/>
  <c r="P353" i="17" a="1"/>
  <c r="P353" i="17" s="1"/>
  <c r="P552" i="17" a="1"/>
  <c r="P552" i="17" s="1"/>
  <c r="P553" i="17" a="1"/>
  <c r="P553" i="17" s="1"/>
  <c r="P554" i="17" a="1"/>
  <c r="P554" i="17" s="1"/>
  <c r="P555" i="17" a="1"/>
  <c r="P555" i="17" s="1"/>
  <c r="P556" i="17" a="1"/>
  <c r="P556" i="17"/>
  <c r="P557" i="17" a="1"/>
  <c r="P557" i="17" s="1"/>
  <c r="P752" i="17" a="1"/>
  <c r="P752" i="17" s="1"/>
  <c r="P753" i="17" a="1"/>
  <c r="P753" i="17" s="1"/>
  <c r="P1102" i="17" a="1"/>
  <c r="P1102" i="17" s="1"/>
  <c r="P1103" i="17" a="1"/>
  <c r="P1103" i="17"/>
  <c r="P1104" i="17" a="1"/>
  <c r="P1104" i="17" s="1"/>
  <c r="P1105" i="17" a="1"/>
  <c r="P1105" i="17"/>
  <c r="P1106" i="17" a="1"/>
  <c r="P1106" i="17" s="1"/>
  <c r="P1107" i="17" a="1"/>
  <c r="P1107" i="17" s="1"/>
  <c r="P1108" i="17" a="1"/>
  <c r="P1108" i="17" s="1"/>
  <c r="P1109" i="17" a="1"/>
  <c r="P1109" i="17" s="1"/>
  <c r="P1110" i="17" a="1"/>
  <c r="P1110" i="17" s="1"/>
  <c r="P1111" i="17" a="1"/>
  <c r="P1111" i="17"/>
  <c r="P1112" i="17" a="1"/>
  <c r="P1112" i="17" s="1"/>
  <c r="P1113" i="17" a="1"/>
  <c r="P1113" i="17" s="1"/>
  <c r="P1552" i="17" a="1"/>
  <c r="P1552" i="17"/>
  <c r="P1553" i="17" a="1"/>
  <c r="P1553" i="17" s="1"/>
  <c r="P1554" i="17" a="1"/>
  <c r="P1554" i="17" s="1"/>
  <c r="P1555" i="17" a="1"/>
  <c r="P1555" i="17" s="1"/>
  <c r="P1556" i="17" a="1"/>
  <c r="P1556" i="17" s="1"/>
  <c r="P1557" i="17" a="1"/>
  <c r="P1557" i="17" s="1"/>
  <c r="P1752" i="17" a="1"/>
  <c r="P1752" i="17" s="1"/>
  <c r="P1753" i="17" a="1"/>
  <c r="P1753" i="17" s="1"/>
  <c r="P1952" i="17" a="1"/>
  <c r="P1952" i="17"/>
  <c r="P1953" i="17" a="1"/>
  <c r="P1953" i="17" s="1"/>
  <c r="P1954" i="17" a="1"/>
  <c r="P1954" i="17" s="1"/>
  <c r="P1955" i="17" a="1"/>
  <c r="P1955" i="17" s="1"/>
  <c r="P1956" i="17" a="1"/>
  <c r="P1956" i="17"/>
  <c r="P1957" i="17" a="1"/>
  <c r="P1957" i="17"/>
  <c r="P2152" i="17" a="1"/>
  <c r="P2152" i="17" s="1"/>
  <c r="P2153" i="17" a="1"/>
  <c r="P2153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354" i="17" a="1"/>
  <c r="P354" i="17" s="1"/>
  <c r="P355" i="17" a="1"/>
  <c r="P355" i="17" s="1"/>
  <c r="P558" i="17" a="1"/>
  <c r="P558" i="17" s="1"/>
  <c r="P559" i="17" a="1"/>
  <c r="P559" i="17" s="1"/>
  <c r="P560" i="17" a="1"/>
  <c r="P560" i="17" s="1"/>
  <c r="P561" i="17" a="1"/>
  <c r="P561" i="17" s="1"/>
  <c r="P562" i="17" a="1"/>
  <c r="P562" i="17" s="1"/>
  <c r="P563" i="17" a="1"/>
  <c r="P563" i="17" s="1"/>
  <c r="P754" i="17" a="1"/>
  <c r="P754" i="17" s="1"/>
  <c r="P755" i="17" a="1"/>
  <c r="P755" i="17" s="1"/>
  <c r="P1114" i="17" a="1"/>
  <c r="P1114" i="17" s="1"/>
  <c r="P1115" i="17" a="1"/>
  <c r="P1115" i="17" s="1"/>
  <c r="P1116" i="17" a="1"/>
  <c r="P1116" i="17" s="1"/>
  <c r="P1117" i="17" a="1"/>
  <c r="P1117" i="17" s="1"/>
  <c r="P1118" i="17" a="1"/>
  <c r="P1118" i="17" s="1"/>
  <c r="P1119" i="17" a="1"/>
  <c r="P1119" i="17" s="1"/>
  <c r="P1120" i="17" a="1"/>
  <c r="P1120" i="17" s="1"/>
  <c r="P1121" i="17" a="1"/>
  <c r="P1121" i="17" s="1"/>
  <c r="P1122" i="17" a="1"/>
  <c r="P1122" i="17" s="1"/>
  <c r="P1123" i="17" a="1"/>
  <c r="P1123" i="17" s="1"/>
  <c r="P1124" i="17" a="1"/>
  <c r="P1124" i="17" s="1"/>
  <c r="P1125" i="17" a="1"/>
  <c r="P1125" i="17" s="1"/>
  <c r="P1558" i="17" a="1"/>
  <c r="P1558" i="17" s="1"/>
  <c r="P1559" i="17" a="1"/>
  <c r="P1559" i="17" s="1"/>
  <c r="P1560" i="17" a="1"/>
  <c r="P1560" i="17" s="1"/>
  <c r="P1561" i="17" a="1"/>
  <c r="P1561" i="17" s="1"/>
  <c r="P1562" i="17" a="1"/>
  <c r="P1562" i="17" s="1"/>
  <c r="P1563" i="17" a="1"/>
  <c r="P1563" i="17" s="1"/>
  <c r="P1754" i="17" a="1"/>
  <c r="P1754" i="17" s="1"/>
  <c r="P1755" i="17" a="1"/>
  <c r="P1755" i="17" s="1"/>
  <c r="P1958" i="17" a="1"/>
  <c r="P1958" i="17" s="1"/>
  <c r="P1959" i="17" a="1"/>
  <c r="P1959" i="17" s="1"/>
  <c r="P1960" i="17" a="1"/>
  <c r="P1960" i="17" s="1"/>
  <c r="P1961" i="17" a="1"/>
  <c r="P1961" i="17" s="1"/>
  <c r="P1962" i="17" a="1"/>
  <c r="P1962" i="17" s="1"/>
  <c r="P1963" i="17" a="1"/>
  <c r="P1963" i="17" s="1"/>
  <c r="P2154" i="17" a="1"/>
  <c r="P2154" i="17" s="1"/>
  <c r="P2155" i="17" a="1"/>
  <c r="P2155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356" i="17" a="1"/>
  <c r="P356" i="17" s="1"/>
  <c r="P357" i="17" a="1"/>
  <c r="P357" i="17" s="1"/>
  <c r="P564" i="17" a="1"/>
  <c r="P564" i="17" s="1"/>
  <c r="P565" i="17" a="1"/>
  <c r="P565" i="17" s="1"/>
  <c r="P566" i="17" a="1"/>
  <c r="P566" i="17" s="1"/>
  <c r="P567" i="17" a="1"/>
  <c r="P567" i="17" s="1"/>
  <c r="P568" i="17" a="1"/>
  <c r="P568" i="17" s="1"/>
  <c r="P569" i="17" a="1"/>
  <c r="P569" i="17" s="1"/>
  <c r="P756" i="17" a="1"/>
  <c r="P756" i="17" s="1"/>
  <c r="P757" i="17" a="1"/>
  <c r="P757" i="17" s="1"/>
  <c r="P1126" i="17" a="1"/>
  <c r="P1126" i="17" s="1"/>
  <c r="P1127" i="17" a="1"/>
  <c r="P1127" i="17" s="1"/>
  <c r="P1128" i="17" a="1"/>
  <c r="P1128" i="17" s="1"/>
  <c r="P1129" i="17" a="1"/>
  <c r="P1129" i="17" s="1"/>
  <c r="P1130" i="17" a="1"/>
  <c r="P1130" i="17" s="1"/>
  <c r="P1131" i="17" a="1"/>
  <c r="P1131" i="17" s="1"/>
  <c r="P1132" i="17" a="1"/>
  <c r="P1132" i="17" s="1"/>
  <c r="P1133" i="17" a="1"/>
  <c r="P1133" i="17" s="1"/>
  <c r="P1134" i="17" a="1"/>
  <c r="P1134" i="17" s="1"/>
  <c r="P1135" i="17" a="1"/>
  <c r="P1135" i="17"/>
  <c r="P1136" i="17" a="1"/>
  <c r="P1136" i="17" s="1"/>
  <c r="P1137" i="17" a="1"/>
  <c r="P1137" i="17" s="1"/>
  <c r="P1564" i="17" a="1"/>
  <c r="P1564" i="17" s="1"/>
  <c r="P1565" i="17" a="1"/>
  <c r="P1565" i="17" s="1"/>
  <c r="P1566" i="17" a="1"/>
  <c r="P1566" i="17" s="1"/>
  <c r="P1567" i="17" a="1"/>
  <c r="P1567" i="17"/>
  <c r="P1568" i="17" a="1"/>
  <c r="P1568" i="17" s="1"/>
  <c r="P1569" i="17" a="1"/>
  <c r="P1569" i="17" s="1"/>
  <c r="P1756" i="17" a="1"/>
  <c r="P1756" i="17" s="1"/>
  <c r="P1757" i="17" a="1"/>
  <c r="P1757" i="17" s="1"/>
  <c r="P1964" i="17" a="1"/>
  <c r="P1964" i="17" s="1"/>
  <c r="P1965" i="17" a="1"/>
  <c r="P1965" i="17" s="1"/>
  <c r="P1966" i="17" a="1"/>
  <c r="P1966" i="17" s="1"/>
  <c r="P1967" i="17" a="1"/>
  <c r="P1967" i="17" s="1"/>
  <c r="P1968" i="17" a="1"/>
  <c r="P1968" i="17" s="1"/>
  <c r="P1969" i="17" a="1"/>
  <c r="P1969" i="17" s="1"/>
  <c r="P2156" i="17" a="1"/>
  <c r="P2156" i="17" s="1"/>
  <c r="P2157" i="17" a="1"/>
  <c r="P2157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358" i="17" a="1"/>
  <c r="P358" i="17" s="1"/>
  <c r="P359" i="17" a="1"/>
  <c r="P359" i="17" s="1"/>
  <c r="P570" i="17" a="1"/>
  <c r="P570" i="17" s="1"/>
  <c r="P571" i="17" a="1"/>
  <c r="P571" i="17" s="1"/>
  <c r="P572" i="17" a="1"/>
  <c r="P572" i="17" s="1"/>
  <c r="P573" i="17" a="1"/>
  <c r="P573" i="17" s="1"/>
  <c r="P574" i="17" a="1"/>
  <c r="P574" i="17" s="1"/>
  <c r="P575" i="17" a="1"/>
  <c r="P575" i="17" s="1"/>
  <c r="P758" i="17" a="1"/>
  <c r="P758" i="17" s="1"/>
  <c r="P759" i="17" a="1"/>
  <c r="P759" i="17" s="1"/>
  <c r="P1138" i="17" a="1"/>
  <c r="P1138" i="17" s="1"/>
  <c r="P1139" i="17" a="1"/>
  <c r="P1139" i="17" s="1"/>
  <c r="P1140" i="17" a="1"/>
  <c r="P1140" i="17" s="1"/>
  <c r="P1141" i="17" a="1"/>
  <c r="P1141" i="17" s="1"/>
  <c r="P1142" i="17" a="1"/>
  <c r="P1142" i="17" s="1"/>
  <c r="P1143" i="17" a="1"/>
  <c r="P1143" i="17" s="1"/>
  <c r="P1144" i="17" a="1"/>
  <c r="P1144" i="17" s="1"/>
  <c r="P1145" i="17" a="1"/>
  <c r="P1145" i="17" s="1"/>
  <c r="P1146" i="17" a="1"/>
  <c r="P1146" i="17" s="1"/>
  <c r="P1147" i="17" a="1"/>
  <c r="P1147" i="17" s="1"/>
  <c r="P1148" i="17" a="1"/>
  <c r="P1148" i="17" s="1"/>
  <c r="P1149" i="17" a="1"/>
  <c r="P1149" i="17"/>
  <c r="P1570" i="17" a="1"/>
  <c r="P1570" i="17" s="1"/>
  <c r="P1571" i="17" a="1"/>
  <c r="P1571" i="17" s="1"/>
  <c r="P1572" i="17" a="1"/>
  <c r="P1572" i="17" s="1"/>
  <c r="P1573" i="17" a="1"/>
  <c r="P1573" i="17" s="1"/>
  <c r="P1574" i="17" a="1"/>
  <c r="P1574" i="17" s="1"/>
  <c r="P1575" i="17" a="1"/>
  <c r="P1575" i="17" s="1"/>
  <c r="P1758" i="17" a="1"/>
  <c r="P1758" i="17" s="1"/>
  <c r="P1759" i="17" a="1"/>
  <c r="P1759" i="17" s="1"/>
  <c r="P1970" i="17" a="1"/>
  <c r="P1970" i="17" s="1"/>
  <c r="P1971" i="17" a="1"/>
  <c r="P1971" i="17" s="1"/>
  <c r="P1972" i="17" a="1"/>
  <c r="P1972" i="17" s="1"/>
  <c r="P1973" i="17" a="1"/>
  <c r="P1973" i="17" s="1"/>
  <c r="P1974" i="17" a="1"/>
  <c r="P1974" i="17" s="1"/>
  <c r="P1975" i="17" a="1"/>
  <c r="P1975" i="17" s="1"/>
  <c r="P2158" i="17" a="1"/>
  <c r="P2158" i="17" s="1"/>
  <c r="P2159" i="17" a="1"/>
  <c r="P2159" i="17" s="1"/>
  <c r="P176" i="17" a="1"/>
  <c r="P176" i="17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360" i="17" a="1"/>
  <c r="P360" i="17" s="1"/>
  <c r="P361" i="17" a="1"/>
  <c r="P361" i="17"/>
  <c r="P576" i="17" a="1"/>
  <c r="P576" i="17" s="1"/>
  <c r="P577" i="17" a="1"/>
  <c r="P577" i="17" s="1"/>
  <c r="P578" i="17" a="1"/>
  <c r="P578" i="17" s="1"/>
  <c r="P579" i="17" a="1"/>
  <c r="P579" i="17" s="1"/>
  <c r="P580" i="17" a="1"/>
  <c r="P580" i="17" s="1"/>
  <c r="P581" i="17" a="1"/>
  <c r="P581" i="17" s="1"/>
  <c r="P760" i="17" a="1"/>
  <c r="P760" i="17" s="1"/>
  <c r="P761" i="17" a="1"/>
  <c r="P761" i="17" s="1"/>
  <c r="P1150" i="17" a="1"/>
  <c r="P1150" i="17" s="1"/>
  <c r="P1151" i="17" a="1"/>
  <c r="P1151" i="17" s="1"/>
  <c r="P1152" i="17" a="1"/>
  <c r="P1152" i="17" s="1"/>
  <c r="P1153" i="17" a="1"/>
  <c r="P1153" i="17"/>
  <c r="P1154" i="17" a="1"/>
  <c r="P1154" i="17" s="1"/>
  <c r="P1155" i="17" a="1"/>
  <c r="P1155" i="17"/>
  <c r="P1156" i="17" a="1"/>
  <c r="P1156" i="17" s="1"/>
  <c r="P1157" i="17" a="1"/>
  <c r="P1157" i="17" s="1"/>
  <c r="P1158" i="17" a="1"/>
  <c r="P1158" i="17"/>
  <c r="P1159" i="17" a="1"/>
  <c r="P1159" i="17" s="1"/>
  <c r="P1160" i="17" a="1"/>
  <c r="P1160" i="17" s="1"/>
  <c r="P1161" i="17" a="1"/>
  <c r="P1161" i="17" s="1"/>
  <c r="P1576" i="17" a="1"/>
  <c r="P1576" i="17" s="1"/>
  <c r="P1577" i="17" a="1"/>
  <c r="P1577" i="17" s="1"/>
  <c r="P1578" i="17" a="1"/>
  <c r="P1578" i="17" s="1"/>
  <c r="P1579" i="17" a="1"/>
  <c r="P1579" i="17" s="1"/>
  <c r="P1580" i="17" a="1"/>
  <c r="P1580" i="17"/>
  <c r="P1581" i="17" a="1"/>
  <c r="P1581" i="17" s="1"/>
  <c r="P1760" i="17" a="1"/>
  <c r="P1760" i="17" s="1"/>
  <c r="P1761" i="17" a="1"/>
  <c r="P1761" i="17" s="1"/>
  <c r="P1976" i="17" a="1"/>
  <c r="P1976" i="17" s="1"/>
  <c r="P1977" i="17" a="1"/>
  <c r="P1977" i="17" s="1"/>
  <c r="P1978" i="17" a="1"/>
  <c r="P1978" i="17" s="1"/>
  <c r="P1979" i="17" a="1"/>
  <c r="P1979" i="17" s="1"/>
  <c r="P1980" i="17" a="1"/>
  <c r="P1980" i="17" s="1"/>
  <c r="P1981" i="17" a="1"/>
  <c r="P1981" i="17" s="1"/>
  <c r="P2160" i="17" a="1"/>
  <c r="P2160" i="17" s="1"/>
  <c r="P2161" i="17" a="1"/>
  <c r="P2161" i="17" s="1"/>
  <c r="P182" i="17" a="1"/>
  <c r="P182" i="17" s="1"/>
  <c r="P183" i="17" a="1"/>
  <c r="P183" i="17" s="1"/>
  <c r="P184" i="17" a="1"/>
  <c r="P184" i="17" s="1"/>
  <c r="P185" i="17" a="1"/>
  <c r="P185" i="17" s="1"/>
  <c r="P186" i="17" a="1"/>
  <c r="P186" i="17" s="1"/>
  <c r="P187" i="17" a="1"/>
  <c r="P187" i="17" s="1"/>
  <c r="P362" i="17" a="1"/>
  <c r="P362" i="17" s="1"/>
  <c r="P363" i="17" a="1"/>
  <c r="P363" i="17" s="1"/>
  <c r="P582" i="17" a="1"/>
  <c r="P582" i="17" s="1"/>
  <c r="P583" i="17" a="1"/>
  <c r="P583" i="17" s="1"/>
  <c r="P584" i="17" a="1"/>
  <c r="P584" i="17" s="1"/>
  <c r="P585" i="17" a="1"/>
  <c r="P585" i="17"/>
  <c r="P586" i="17" a="1"/>
  <c r="P586" i="17"/>
  <c r="P587" i="17" a="1"/>
  <c r="P587" i="17" s="1"/>
  <c r="P762" i="17" a="1"/>
  <c r="P762" i="17" s="1"/>
  <c r="P763" i="17" a="1"/>
  <c r="P763" i="17" s="1"/>
  <c r="P1162" i="17" a="1"/>
  <c r="P1162" i="17" s="1"/>
  <c r="P1163" i="17" a="1"/>
  <c r="P1163" i="17"/>
  <c r="P1164" i="17" a="1"/>
  <c r="P1164" i="17" s="1"/>
  <c r="P1165" i="17" a="1"/>
  <c r="P1165" i="17" s="1"/>
  <c r="P1166" i="17" a="1"/>
  <c r="P1166" i="17" s="1"/>
  <c r="P1167" i="17" a="1"/>
  <c r="P1167" i="17" s="1"/>
  <c r="P1168" i="17" a="1"/>
  <c r="P1168" i="17" s="1"/>
  <c r="P1169" i="17" a="1"/>
  <c r="P1169" i="17" s="1"/>
  <c r="P1170" i="17" a="1"/>
  <c r="P1170" i="17" s="1"/>
  <c r="P1171" i="17" a="1"/>
  <c r="P1171" i="17" s="1"/>
  <c r="P1172" i="17" a="1"/>
  <c r="P1172" i="17" s="1"/>
  <c r="P1173" i="17" a="1"/>
  <c r="P1173" i="17" s="1"/>
  <c r="P1582" i="17" a="1"/>
  <c r="P1582" i="17" s="1"/>
  <c r="P1583" i="17" a="1"/>
  <c r="P1583" i="17" s="1"/>
  <c r="P1584" i="17" a="1"/>
  <c r="P1584" i="17" s="1"/>
  <c r="P1585" i="17" a="1"/>
  <c r="P1585" i="17"/>
  <c r="P1586" i="17" a="1"/>
  <c r="P1586" i="17" s="1"/>
  <c r="P1587" i="17" a="1"/>
  <c r="P1587" i="17" s="1"/>
  <c r="P1762" i="17" a="1"/>
  <c r="P1762" i="17" s="1"/>
  <c r="P1763" i="17" a="1"/>
  <c r="P1763" i="17" s="1"/>
  <c r="P1982" i="17" a="1"/>
  <c r="P1982" i="17" s="1"/>
  <c r="P1983" i="17" a="1"/>
  <c r="P1983" i="17" s="1"/>
  <c r="P1984" i="17" a="1"/>
  <c r="P1984" i="17" s="1"/>
  <c r="P1985" i="17" a="1"/>
  <c r="P1985" i="17" s="1"/>
  <c r="P1986" i="17" a="1"/>
  <c r="P1986" i="17" s="1"/>
  <c r="P1987" i="17" a="1"/>
  <c r="P1987" i="17" s="1"/>
  <c r="P2162" i="17" a="1"/>
  <c r="P2162" i="17" s="1"/>
  <c r="P2163" i="17" a="1"/>
  <c r="P2163" i="17"/>
  <c r="P188" i="17" a="1"/>
  <c r="P188" i="17" s="1"/>
  <c r="P189" i="17" a="1"/>
  <c r="P189" i="17"/>
  <c r="P190" i="17" a="1"/>
  <c r="P190" i="17" s="1"/>
  <c r="P191" i="17" a="1"/>
  <c r="P191" i="17" s="1"/>
  <c r="P192" i="17" a="1"/>
  <c r="P192" i="17"/>
  <c r="P193" i="17" a="1"/>
  <c r="P193" i="17" s="1"/>
  <c r="P364" i="17" a="1"/>
  <c r="P364" i="17" s="1"/>
  <c r="P365" i="17" a="1"/>
  <c r="P365" i="17"/>
  <c r="P588" i="17" a="1"/>
  <c r="P588" i="17" s="1"/>
  <c r="P589" i="17" a="1"/>
  <c r="P589" i="17" s="1"/>
  <c r="P590" i="17" a="1"/>
  <c r="P590" i="17" s="1"/>
  <c r="P591" i="17" a="1"/>
  <c r="P591" i="17" s="1"/>
  <c r="P592" i="17" a="1"/>
  <c r="P592" i="17" s="1"/>
  <c r="P593" i="17" a="1"/>
  <c r="P593" i="17" s="1"/>
  <c r="P764" i="17" a="1"/>
  <c r="P764" i="17" s="1"/>
  <c r="P765" i="17" a="1"/>
  <c r="P765" i="17" s="1"/>
  <c r="P1174" i="17" a="1"/>
  <c r="P1174" i="17"/>
  <c r="P1175" i="17" a="1"/>
  <c r="P1175" i="17" s="1"/>
  <c r="P1176" i="17" a="1"/>
  <c r="P1176" i="17" s="1"/>
  <c r="P1177" i="17" a="1"/>
  <c r="P1177" i="17" s="1"/>
  <c r="P1178" i="17" a="1"/>
  <c r="P1178" i="17" s="1"/>
  <c r="P1179" i="17" a="1"/>
  <c r="P1179" i="17" s="1"/>
  <c r="P1180" i="17" a="1"/>
  <c r="P1180" i="17" s="1"/>
  <c r="P1181" i="17" a="1"/>
  <c r="P1181" i="17" s="1"/>
  <c r="P1182" i="17" a="1"/>
  <c r="P1182" i="17" s="1"/>
  <c r="P1183" i="17" a="1"/>
  <c r="P1183" i="17"/>
  <c r="P1184" i="17" a="1"/>
  <c r="P1184" i="17" s="1"/>
  <c r="P1185" i="17" a="1"/>
  <c r="P1185" i="17" s="1"/>
  <c r="P1588" i="17" a="1"/>
  <c r="P1588" i="17" s="1"/>
  <c r="P1589" i="17" a="1"/>
  <c r="P1589" i="17" s="1"/>
  <c r="P1590" i="17" a="1"/>
  <c r="P1590" i="17" s="1"/>
  <c r="P1591" i="17" a="1"/>
  <c r="P1591" i="17" s="1"/>
  <c r="P1592" i="17" a="1"/>
  <c r="P1592" i="17" s="1"/>
  <c r="P1593" i="17" a="1"/>
  <c r="P1593" i="17" s="1"/>
  <c r="P1764" i="17" a="1"/>
  <c r="P1764" i="17" s="1"/>
  <c r="P1765" i="17" a="1"/>
  <c r="P1765" i="17" s="1"/>
  <c r="P1988" i="17" a="1"/>
  <c r="P1988" i="17"/>
  <c r="P1989" i="17" a="1"/>
  <c r="P1989" i="17" s="1"/>
  <c r="P1990" i="17" a="1"/>
  <c r="P1990" i="17" s="1"/>
  <c r="P1991" i="17" a="1"/>
  <c r="P1991" i="17" s="1"/>
  <c r="P1992" i="17" a="1"/>
  <c r="P1992" i="17"/>
  <c r="P1993" i="17" a="1"/>
  <c r="P1993" i="17"/>
  <c r="P2164" i="17" a="1"/>
  <c r="P2164" i="17" s="1"/>
  <c r="P2165" i="17" a="1"/>
  <c r="P2165" i="17" s="1"/>
  <c r="P194" i="17" a="1"/>
  <c r="P194" i="17" s="1"/>
  <c r="P195" i="17" a="1"/>
  <c r="P195" i="17" s="1"/>
  <c r="P196" i="17" a="1"/>
  <c r="P196" i="17" s="1"/>
  <c r="P197" i="17" a="1"/>
  <c r="P197" i="17" s="1"/>
  <c r="P198" i="17" a="1"/>
  <c r="P198" i="17" s="1"/>
  <c r="P199" i="17" a="1"/>
  <c r="P199" i="17" s="1"/>
  <c r="P366" i="17" a="1"/>
  <c r="P366" i="17" s="1"/>
  <c r="P367" i="17" a="1"/>
  <c r="P367" i="17" s="1"/>
  <c r="P594" i="17" a="1"/>
  <c r="P594" i="17" s="1"/>
  <c r="P595" i="17" a="1"/>
  <c r="P595" i="17" s="1"/>
  <c r="P596" i="17" a="1"/>
  <c r="P596" i="17" s="1"/>
  <c r="P597" i="17" a="1"/>
  <c r="P597" i="17" s="1"/>
  <c r="P598" i="17" a="1"/>
  <c r="P598" i="17" s="1"/>
  <c r="P599" i="17" a="1"/>
  <c r="P599" i="17" s="1"/>
  <c r="P766" i="17" a="1"/>
  <c r="P766" i="17" s="1"/>
  <c r="P767" i="17" a="1"/>
  <c r="P767" i="17" s="1"/>
  <c r="P1186" i="17" a="1"/>
  <c r="P1186" i="17" s="1"/>
  <c r="P1187" i="17" a="1"/>
  <c r="P1187" i="17" s="1"/>
  <c r="P1188" i="17" a="1"/>
  <c r="P1188" i="17" s="1"/>
  <c r="P1189" i="17" a="1"/>
  <c r="P1189" i="17" s="1"/>
  <c r="P1190" i="17" a="1"/>
  <c r="P1190" i="17"/>
  <c r="P1191" i="17" a="1"/>
  <c r="P1191" i="17" s="1"/>
  <c r="P1192" i="17" a="1"/>
  <c r="P1192" i="17" s="1"/>
  <c r="P1193" i="17" a="1"/>
  <c r="P1193" i="17" s="1"/>
  <c r="P1194" i="17" a="1"/>
  <c r="P1194" i="17" s="1"/>
  <c r="P1195" i="17" a="1"/>
  <c r="P1195" i="17" s="1"/>
  <c r="P1196" i="17" a="1"/>
  <c r="P1196" i="17" s="1"/>
  <c r="P1197" i="17" a="1"/>
  <c r="P1197" i="17"/>
  <c r="P1594" i="17" a="1"/>
  <c r="P1594" i="17" s="1"/>
  <c r="P1595" i="17" a="1"/>
  <c r="P1595" i="17" s="1"/>
  <c r="P1596" i="17" a="1"/>
  <c r="P1596" i="17" s="1"/>
  <c r="P1597" i="17" a="1"/>
  <c r="P1597" i="17" s="1"/>
  <c r="P1598" i="17" a="1"/>
  <c r="P1598" i="17" s="1"/>
  <c r="P1599" i="17" a="1"/>
  <c r="P1599" i="17"/>
  <c r="P1766" i="17" a="1"/>
  <c r="P1766" i="17" s="1"/>
  <c r="P1767" i="17" a="1"/>
  <c r="P1767" i="17" s="1"/>
  <c r="P1994" i="17" a="1"/>
  <c r="P1994" i="17" s="1"/>
  <c r="P1995" i="17" a="1"/>
  <c r="P1995" i="17"/>
  <c r="P1996" i="17" a="1"/>
  <c r="P1996" i="17" s="1"/>
  <c r="P1997" i="17" a="1"/>
  <c r="P1997" i="17"/>
  <c r="P1998" i="17" a="1"/>
  <c r="P1998" i="17" s="1"/>
  <c r="P1999" i="17" a="1"/>
  <c r="P1999" i="17" s="1"/>
  <c r="P2166" i="17" a="1"/>
  <c r="P2166" i="17" s="1"/>
  <c r="P2167" i="17" a="1"/>
  <c r="P2167" i="17"/>
  <c r="P200" i="17" a="1"/>
  <c r="P200" i="17" s="1"/>
  <c r="P201" i="17" a="1"/>
  <c r="P201" i="17" s="1"/>
  <c r="P202" i="17" a="1"/>
  <c r="P202" i="17" s="1"/>
  <c r="P203" i="17" a="1"/>
  <c r="P203" i="17" s="1"/>
  <c r="P204" i="17" a="1"/>
  <c r="P204" i="17" s="1"/>
  <c r="P205" i="17" a="1"/>
  <c r="P205" i="17" s="1"/>
  <c r="P368" i="17" a="1"/>
  <c r="P368" i="17" s="1"/>
  <c r="P369" i="17" a="1"/>
  <c r="P369" i="17" s="1"/>
  <c r="P600" i="17" a="1"/>
  <c r="P600" i="17" s="1"/>
  <c r="P601" i="17" a="1"/>
  <c r="P601" i="17" s="1"/>
  <c r="P602" i="17" a="1"/>
  <c r="P602" i="17" s="1"/>
  <c r="P603" i="17" a="1"/>
  <c r="P603" i="17" s="1"/>
  <c r="P604" i="17" a="1"/>
  <c r="P604" i="17"/>
  <c r="P605" i="17" a="1"/>
  <c r="P605" i="17" s="1"/>
  <c r="P768" i="17" a="1"/>
  <c r="P768" i="17" s="1"/>
  <c r="P769" i="17" a="1"/>
  <c r="P769" i="17" s="1"/>
  <c r="P1198" i="17" a="1"/>
  <c r="P1198" i="17"/>
  <c r="P1199" i="17" a="1"/>
  <c r="P1199" i="17"/>
  <c r="P1200" i="17" a="1"/>
  <c r="P1200" i="17" s="1"/>
  <c r="P1201" i="17" a="1"/>
  <c r="P1201" i="17" s="1"/>
  <c r="P1202" i="17" a="1"/>
  <c r="P1202" i="17" s="1"/>
  <c r="P1203" i="17" a="1"/>
  <c r="P1203" i="17" s="1"/>
  <c r="P1204" i="17" a="1"/>
  <c r="P1204" i="17" s="1"/>
  <c r="P1205" i="17" a="1"/>
  <c r="P1205" i="17" s="1"/>
  <c r="P1206" i="17" a="1"/>
  <c r="P1206" i="17" s="1"/>
  <c r="P1207" i="17" a="1"/>
  <c r="P1207" i="17" s="1"/>
  <c r="P1208" i="17" a="1"/>
  <c r="P1208" i="17" s="1"/>
  <c r="P1209" i="17" a="1"/>
  <c r="P1209" i="17" s="1"/>
  <c r="P1600" i="17" a="1"/>
  <c r="P1600" i="17" s="1"/>
  <c r="P1601" i="17" a="1"/>
  <c r="P1601" i="17" s="1"/>
  <c r="P1602" i="17" a="1"/>
  <c r="P1602" i="17" s="1"/>
  <c r="P1603" i="17" a="1"/>
  <c r="P1603" i="17" s="1"/>
  <c r="P1604" i="17" a="1"/>
  <c r="P1604" i="17" s="1"/>
  <c r="P1605" i="17" a="1"/>
  <c r="P1605" i="17" s="1"/>
  <c r="P1768" i="17" a="1"/>
  <c r="P1768" i="17" s="1"/>
  <c r="P1769" i="17" a="1"/>
  <c r="P1769" i="17" s="1"/>
  <c r="P2000" i="17" a="1"/>
  <c r="P2000" i="17" s="1"/>
  <c r="P2001" i="17" a="1"/>
  <c r="P2001" i="17" s="1"/>
  <c r="P2002" i="17" a="1"/>
  <c r="P2002" i="17" s="1"/>
  <c r="P2003" i="17" a="1"/>
  <c r="P2003" i="17" s="1"/>
  <c r="P2004" i="17" a="1"/>
  <c r="P2004" i="17" s="1"/>
  <c r="P2005" i="17" a="1"/>
  <c r="P2005" i="17" s="1"/>
  <c r="P2168" i="17" a="1"/>
  <c r="P2168" i="17" s="1"/>
  <c r="P2169" i="17" a="1"/>
  <c r="P2169" i="17" s="1"/>
  <c r="P206" i="17" a="1"/>
  <c r="P206" i="17"/>
  <c r="P207" i="17" a="1"/>
  <c r="P207" i="17" s="1"/>
  <c r="P208" i="17" a="1"/>
  <c r="P208" i="17" s="1"/>
  <c r="P209" i="17" a="1"/>
  <c r="P209" i="17" s="1"/>
  <c r="P210" i="17" a="1"/>
  <c r="P210" i="17" s="1"/>
  <c r="P211" i="17" a="1"/>
  <c r="P211" i="17"/>
  <c r="P370" i="17" a="1"/>
  <c r="P370" i="17" s="1"/>
  <c r="P371" i="17" a="1"/>
  <c r="P371" i="17"/>
  <c r="P606" i="17" a="1"/>
  <c r="P606" i="17" s="1"/>
  <c r="P607" i="17" a="1"/>
  <c r="P607" i="17" s="1"/>
  <c r="P608" i="17" a="1"/>
  <c r="P608" i="17" s="1"/>
  <c r="P609" i="17" a="1"/>
  <c r="P609" i="17" s="1"/>
  <c r="P610" i="17" a="1"/>
  <c r="P610" i="17"/>
  <c r="P611" i="17" a="1"/>
  <c r="P611" i="17"/>
  <c r="P770" i="17" a="1"/>
  <c r="P770" i="17" s="1"/>
  <c r="P771" i="17" a="1"/>
  <c r="P771" i="17" s="1"/>
  <c r="P1210" i="17" a="1"/>
  <c r="P1210" i="17" s="1"/>
  <c r="P1211" i="17" a="1"/>
  <c r="P1211" i="17" s="1"/>
  <c r="P1212" i="17" a="1"/>
  <c r="P1212" i="17" s="1"/>
  <c r="P1213" i="17" a="1"/>
  <c r="P1213" i="17" s="1"/>
  <c r="P1214" i="17" a="1"/>
  <c r="P1214" i="17" s="1"/>
  <c r="P1215" i="17" a="1"/>
  <c r="P1215" i="17" s="1"/>
  <c r="P1216" i="17" a="1"/>
  <c r="P1216" i="17" s="1"/>
  <c r="P1217" i="17" a="1"/>
  <c r="P1217" i="17" s="1"/>
  <c r="P1218" i="17" a="1"/>
  <c r="P1218" i="17" s="1"/>
  <c r="P1219" i="17" a="1"/>
  <c r="P1219" i="17" s="1"/>
  <c r="P1220" i="17" a="1"/>
  <c r="P1220" i="17" s="1"/>
  <c r="P1221" i="17" a="1"/>
  <c r="P1221" i="17" s="1"/>
  <c r="P1606" i="17" a="1"/>
  <c r="P1606" i="17"/>
  <c r="P1607" i="17" a="1"/>
  <c r="P1607" i="17"/>
  <c r="P1608" i="17" a="1"/>
  <c r="P1608" i="17" s="1"/>
  <c r="P1609" i="17" a="1"/>
  <c r="P1609" i="17" s="1"/>
  <c r="P1610" i="17" a="1"/>
  <c r="P1610" i="17" s="1"/>
  <c r="P1611" i="17" a="1"/>
  <c r="P1611" i="17" s="1"/>
  <c r="P1770" i="17" a="1"/>
  <c r="P1770" i="17" s="1"/>
  <c r="P1771" i="17" a="1"/>
  <c r="P1771" i="17" s="1"/>
  <c r="P2006" i="17" a="1"/>
  <c r="P2006" i="17" s="1"/>
  <c r="P2007" i="17" a="1"/>
  <c r="P2007" i="17"/>
  <c r="P2008" i="17" a="1"/>
  <c r="P2008" i="17" s="1"/>
  <c r="P2009" i="17" a="1"/>
  <c r="P2009" i="17" s="1"/>
  <c r="P2010" i="17" a="1"/>
  <c r="P2010" i="17" s="1"/>
  <c r="P2011" i="17" a="1"/>
  <c r="P2011" i="17" s="1"/>
  <c r="P2170" i="17" a="1"/>
  <c r="P2170" i="17" s="1"/>
  <c r="P2171" i="17" a="1"/>
  <c r="P2171" i="17"/>
  <c r="P212" i="17" a="1"/>
  <c r="P212" i="17" s="1"/>
  <c r="P213" i="17" a="1"/>
  <c r="P213" i="17" s="1"/>
  <c r="P214" i="17" a="1"/>
  <c r="P214" i="17" s="1"/>
  <c r="P215" i="17" a="1"/>
  <c r="P215" i="17" s="1"/>
  <c r="P216" i="17" a="1"/>
  <c r="P216" i="17" s="1"/>
  <c r="P217" i="17" a="1"/>
  <c r="P217" i="17" s="1"/>
  <c r="P372" i="17" a="1"/>
  <c r="P372" i="17" s="1"/>
  <c r="P373" i="17" a="1"/>
  <c r="P373" i="17" s="1"/>
  <c r="P612" i="17" a="1"/>
  <c r="P612" i="17" s="1"/>
  <c r="P613" i="17" a="1"/>
  <c r="P613" i="17" s="1"/>
  <c r="P614" i="17" a="1"/>
  <c r="P614" i="17" s="1"/>
  <c r="P615" i="17" a="1"/>
  <c r="P615" i="17" s="1"/>
  <c r="P616" i="17" a="1"/>
  <c r="P616" i="17" s="1"/>
  <c r="P617" i="17" a="1"/>
  <c r="P617" i="17" s="1"/>
  <c r="P772" i="17" a="1"/>
  <c r="P772" i="17" s="1"/>
  <c r="P773" i="17" a="1"/>
  <c r="P773" i="17" s="1"/>
  <c r="P1222" i="17" a="1"/>
  <c r="P1222" i="17" s="1"/>
  <c r="P1223" i="17" a="1"/>
  <c r="P1223" i="17" s="1"/>
  <c r="P1224" i="17" a="1"/>
  <c r="P1224" i="17" s="1"/>
  <c r="P1225" i="17" a="1"/>
  <c r="P1225" i="17" s="1"/>
  <c r="P1226" i="17" a="1"/>
  <c r="P1226" i="17" s="1"/>
  <c r="P1227" i="17" a="1"/>
  <c r="P1227" i="17" s="1"/>
  <c r="P1228" i="17" a="1"/>
  <c r="P1228" i="17" s="1"/>
  <c r="P1229" i="17" a="1"/>
  <c r="P1229" i="17" s="1"/>
  <c r="P1230" i="17" a="1"/>
  <c r="P1230" i="17" s="1"/>
  <c r="P1231" i="17" a="1"/>
  <c r="P1231" i="17" s="1"/>
  <c r="P1232" i="17" a="1"/>
  <c r="P1232" i="17" s="1"/>
  <c r="P1233" i="17" a="1"/>
  <c r="P1233" i="17" s="1"/>
  <c r="P1612" i="17" a="1"/>
  <c r="P1612" i="17" s="1"/>
  <c r="P1613" i="17" a="1"/>
  <c r="P1613" i="17" s="1"/>
  <c r="P1614" i="17" a="1"/>
  <c r="P1614" i="17" s="1"/>
  <c r="P1615" i="17" a="1"/>
  <c r="P1615" i="17" s="1"/>
  <c r="P1616" i="17" a="1"/>
  <c r="P1616" i="17" s="1"/>
  <c r="P1617" i="17" a="1"/>
  <c r="P1617" i="17" s="1"/>
  <c r="P1772" i="17" a="1"/>
  <c r="P1772" i="17" s="1"/>
  <c r="P1773" i="17" a="1"/>
  <c r="P1773" i="17" s="1"/>
  <c r="P2012" i="17" a="1"/>
  <c r="P2012" i="17"/>
  <c r="P2013" i="17" a="1"/>
  <c r="P2013" i="17" s="1"/>
  <c r="P2014" i="17" a="1"/>
  <c r="P2014" i="17" s="1"/>
  <c r="P2015" i="17" a="1"/>
  <c r="P2015" i="17" s="1"/>
  <c r="P2016" i="17" a="1"/>
  <c r="P2016" i="17" s="1"/>
  <c r="P2017" i="17" a="1"/>
  <c r="P2017" i="17" s="1"/>
  <c r="P2172" i="17" a="1"/>
  <c r="P2172" i="17" s="1"/>
  <c r="P2173" i="17" a="1"/>
  <c r="P2173" i="17" s="1"/>
  <c r="P218" i="17" a="1"/>
  <c r="P218" i="17" s="1"/>
  <c r="P219" i="17" a="1"/>
  <c r="P219" i="17" s="1"/>
  <c r="P220" i="17" a="1"/>
  <c r="P220" i="17" s="1"/>
  <c r="P221" i="17" a="1"/>
  <c r="P221" i="17" s="1"/>
  <c r="P222" i="17" a="1"/>
  <c r="P222" i="17" s="1"/>
  <c r="P223" i="17" a="1"/>
  <c r="P223" i="17" s="1"/>
  <c r="P374" i="17" a="1"/>
  <c r="P374" i="17" s="1"/>
  <c r="P375" i="17" a="1"/>
  <c r="P375" i="17" s="1"/>
  <c r="P618" i="17" a="1"/>
  <c r="P618" i="17" s="1"/>
  <c r="P619" i="17" a="1"/>
  <c r="P619" i="17" s="1"/>
  <c r="P620" i="17" a="1"/>
  <c r="P620" i="17" s="1"/>
  <c r="P621" i="17" a="1"/>
  <c r="P621" i="17" s="1"/>
  <c r="P622" i="17" a="1"/>
  <c r="P622" i="17"/>
  <c r="P623" i="17" a="1"/>
  <c r="P623" i="17" s="1"/>
  <c r="P774" i="17" a="1"/>
  <c r="P774" i="17" s="1"/>
  <c r="P775" i="17" a="1"/>
  <c r="P775" i="17" s="1"/>
  <c r="P1234" i="17" a="1"/>
  <c r="P1234" i="17"/>
  <c r="P1235" i="17" a="1"/>
  <c r="P1235" i="17" s="1"/>
  <c r="P1236" i="17" a="1"/>
  <c r="P1236" i="17" s="1"/>
  <c r="P1237" i="17" a="1"/>
  <c r="P1237" i="17" s="1"/>
  <c r="P1238" i="17" a="1"/>
  <c r="P1238" i="17"/>
  <c r="P1239" i="17" a="1"/>
  <c r="P1239" i="17" s="1"/>
  <c r="P1240" i="17" a="1"/>
  <c r="P1240" i="17" s="1"/>
  <c r="P1241" i="17" a="1"/>
  <c r="P1241" i="17" s="1"/>
  <c r="P1242" i="17" a="1"/>
  <c r="P1242" i="17" s="1"/>
  <c r="P1243" i="17" a="1"/>
  <c r="P1243" i="17" s="1"/>
  <c r="P1244" i="17" a="1"/>
  <c r="P1244" i="17" s="1"/>
  <c r="P1245" i="17" a="1"/>
  <c r="P1245" i="17" s="1"/>
  <c r="P1618" i="17" a="1"/>
  <c r="P1618" i="17"/>
  <c r="P1619" i="17" a="1"/>
  <c r="P1619" i="17" s="1"/>
  <c r="P1620" i="17" a="1"/>
  <c r="P1620" i="17" s="1"/>
  <c r="P1621" i="17" a="1"/>
  <c r="P1621" i="17" s="1"/>
  <c r="P1622" i="17" a="1"/>
  <c r="P1622" i="17" s="1"/>
  <c r="P1623" i="17" a="1"/>
  <c r="P1623" i="17" s="1"/>
  <c r="P1774" i="17" a="1"/>
  <c r="P1774" i="17" s="1"/>
  <c r="P1775" i="17" a="1"/>
  <c r="P1775" i="17" s="1"/>
  <c r="P2018" i="17" a="1"/>
  <c r="P2018" i="17" s="1"/>
  <c r="P2019" i="17" a="1"/>
  <c r="P2019" i="17" s="1"/>
  <c r="P2020" i="17" a="1"/>
  <c r="P2020" i="17" s="1"/>
  <c r="P2021" i="17" a="1"/>
  <c r="P2021" i="17" s="1"/>
  <c r="P2022" i="17" a="1"/>
  <c r="P2022" i="17" s="1"/>
  <c r="P2023" i="17" a="1"/>
  <c r="P2023" i="17" s="1"/>
  <c r="P2174" i="17" a="1"/>
  <c r="P2174" i="17" s="1"/>
  <c r="P2175" i="17" a="1"/>
  <c r="P2175" i="17" s="1"/>
  <c r="P224" i="17" a="1"/>
  <c r="P224" i="17" s="1"/>
  <c r="P225" i="17" a="1"/>
  <c r="P225" i="17" s="1"/>
  <c r="P226" i="17" a="1"/>
  <c r="P226" i="17" s="1"/>
  <c r="P227" i="17" a="1"/>
  <c r="P227" i="17" s="1"/>
  <c r="P228" i="17" a="1"/>
  <c r="P228" i="17" s="1"/>
  <c r="P229" i="17" a="1"/>
  <c r="P229" i="17" s="1"/>
  <c r="P376" i="17" a="1"/>
  <c r="P376" i="17" s="1"/>
  <c r="P377" i="17" a="1"/>
  <c r="P377" i="17" s="1"/>
  <c r="P624" i="17" a="1"/>
  <c r="P624" i="17" s="1"/>
  <c r="P625" i="17" a="1"/>
  <c r="P625" i="17"/>
  <c r="P626" i="17" a="1"/>
  <c r="P626" i="17" s="1"/>
  <c r="P627" i="17" a="1"/>
  <c r="P627" i="17" s="1"/>
  <c r="P628" i="17" a="1"/>
  <c r="P628" i="17" s="1"/>
  <c r="P629" i="17" a="1"/>
  <c r="P629" i="17"/>
  <c r="P776" i="17" a="1"/>
  <c r="P776" i="17" s="1"/>
  <c r="P777" i="17" a="1"/>
  <c r="P777" i="17"/>
  <c r="P1246" i="17" a="1"/>
  <c r="P1246" i="17" s="1"/>
  <c r="P1247" i="17" a="1"/>
  <c r="P1247" i="17" s="1"/>
  <c r="P1248" i="17" a="1"/>
  <c r="P1248" i="17" s="1"/>
  <c r="P1249" i="17" a="1"/>
  <c r="P1249" i="17" s="1"/>
  <c r="P1250" i="17" a="1"/>
  <c r="P1250" i="17" s="1"/>
  <c r="P1251" i="17" a="1"/>
  <c r="P1251" i="17" s="1"/>
  <c r="P1252" i="17" a="1"/>
  <c r="P1252" i="17" s="1"/>
  <c r="P1253" i="17" a="1"/>
  <c r="P1253" i="17" s="1"/>
  <c r="P1254" i="17" a="1"/>
  <c r="P1254" i="17" s="1"/>
  <c r="P1255" i="17" a="1"/>
  <c r="P1255" i="17" s="1"/>
  <c r="P1256" i="17" a="1"/>
  <c r="P1256" i="17" s="1"/>
  <c r="P1257" i="17" a="1"/>
  <c r="P1257" i="17" s="1"/>
  <c r="P1624" i="17" a="1"/>
  <c r="P1624" i="17" s="1"/>
  <c r="P1625" i="17" a="1"/>
  <c r="P1625" i="17" s="1"/>
  <c r="P1626" i="17" a="1"/>
  <c r="P1626" i="17" s="1"/>
  <c r="P1627" i="17" a="1"/>
  <c r="P1627" i="17" s="1"/>
  <c r="P1628" i="17" a="1"/>
  <c r="P1628" i="17" s="1"/>
  <c r="P1629" i="17" a="1"/>
  <c r="P1629" i="17"/>
  <c r="P1776" i="17" a="1"/>
  <c r="P1776" i="17" s="1"/>
  <c r="P1777" i="17" a="1"/>
  <c r="P1777" i="17" s="1"/>
  <c r="P2024" i="17" a="1"/>
  <c r="P2024" i="17" s="1"/>
  <c r="P2025" i="17" a="1"/>
  <c r="P2025" i="17" s="1"/>
  <c r="P2026" i="17" a="1"/>
  <c r="P2026" i="17" s="1"/>
  <c r="P2027" i="17" a="1"/>
  <c r="P2027" i="17" s="1"/>
  <c r="P2028" i="17" a="1"/>
  <c r="P2028" i="17"/>
  <c r="P2029" i="17" a="1"/>
  <c r="P2029" i="17" s="1"/>
  <c r="P2176" i="17" a="1"/>
  <c r="P2176" i="17" s="1"/>
  <c r="P2177" i="17" a="1"/>
  <c r="P2177" i="17" s="1"/>
  <c r="P230" i="17" a="1"/>
  <c r="P230" i="17" s="1"/>
  <c r="P231" i="17" a="1"/>
  <c r="P231" i="17"/>
  <c r="P232" i="17" a="1"/>
  <c r="P232" i="17" s="1"/>
  <c r="P233" i="17" a="1"/>
  <c r="P233" i="17" s="1"/>
  <c r="P234" i="17" a="1"/>
  <c r="P234" i="17" s="1"/>
  <c r="P235" i="17" a="1"/>
  <c r="P235" i="17"/>
  <c r="P378" i="17" a="1"/>
  <c r="P378" i="17" s="1"/>
  <c r="P379" i="17" a="1"/>
  <c r="P379" i="17" s="1"/>
  <c r="P630" i="17" a="1"/>
  <c r="P630" i="17" s="1"/>
  <c r="P631" i="17" a="1"/>
  <c r="P631" i="17" s="1"/>
  <c r="P632" i="17" a="1"/>
  <c r="P632" i="17" s="1"/>
  <c r="P633" i="17" a="1"/>
  <c r="P633" i="17"/>
  <c r="P634" i="17" a="1"/>
  <c r="P634" i="17" s="1"/>
  <c r="P635" i="17" a="1"/>
  <c r="P635" i="17" s="1"/>
  <c r="P778" i="17" a="1"/>
  <c r="P778" i="17" s="1"/>
  <c r="P779" i="17" a="1"/>
  <c r="P779" i="17" s="1"/>
  <c r="P1258" i="17" a="1"/>
  <c r="P1258" i="17" s="1"/>
  <c r="P1259" i="17" a="1"/>
  <c r="P1259" i="17" s="1"/>
  <c r="P1260" i="17" a="1"/>
  <c r="P1260" i="17" s="1"/>
  <c r="P1261" i="17" a="1"/>
  <c r="P1261" i="17"/>
  <c r="P1262" i="17" a="1"/>
  <c r="P1262" i="17" s="1"/>
  <c r="P1263" i="17" a="1"/>
  <c r="P1263" i="17"/>
  <c r="P1264" i="17" a="1"/>
  <c r="P1264" i="17" s="1"/>
  <c r="P1265" i="17" a="1"/>
  <c r="P1265" i="17" s="1"/>
  <c r="P1266" i="17" a="1"/>
  <c r="P1266" i="17" s="1"/>
  <c r="P1267" i="17" a="1"/>
  <c r="P1267" i="17" s="1"/>
  <c r="P1268" i="17" a="1"/>
  <c r="P1268" i="17" s="1"/>
  <c r="P1269" i="17" a="1"/>
  <c r="P1269" i="17" s="1"/>
  <c r="P1630" i="17" a="1"/>
  <c r="P1630" i="17" s="1"/>
  <c r="P1631" i="17" a="1"/>
  <c r="P1631" i="17" s="1"/>
  <c r="P1632" i="17" a="1"/>
  <c r="P1632" i="17" s="1"/>
  <c r="P1633" i="17" a="1"/>
  <c r="P1633" i="17" s="1"/>
  <c r="P1634" i="17" a="1"/>
  <c r="P1634" i="17"/>
  <c r="P1635" i="17" a="1"/>
  <c r="P1635" i="17" s="1"/>
  <c r="P1778" i="17" a="1"/>
  <c r="P1778" i="17" s="1"/>
  <c r="P1779" i="17" a="1"/>
  <c r="P1779" i="17" s="1"/>
  <c r="P2030" i="17" a="1"/>
  <c r="P2030" i="17" s="1"/>
  <c r="P2031" i="17" a="1"/>
  <c r="P2031" i="17" s="1"/>
  <c r="P2032" i="17" a="1"/>
  <c r="P2032" i="17" s="1"/>
  <c r="P2033" i="17" a="1"/>
  <c r="P2033" i="17" s="1"/>
  <c r="P2034" i="17" a="1"/>
  <c r="P2034" i="17"/>
  <c r="P2035" i="17" a="1"/>
  <c r="P2035" i="17" s="1"/>
  <c r="P2178" i="17" a="1"/>
  <c r="P2178" i="17" s="1"/>
  <c r="P2179" i="17" a="1"/>
  <c r="P2179" i="17" s="1"/>
  <c r="P236" i="17" a="1"/>
  <c r="P236" i="17" s="1"/>
  <c r="P237" i="17" a="1"/>
  <c r="P237" i="17"/>
  <c r="P238" i="17" a="1"/>
  <c r="P238" i="17" s="1"/>
  <c r="P239" i="17" a="1"/>
  <c r="P239" i="17" s="1"/>
  <c r="P240" i="17" a="1"/>
  <c r="P240" i="17" s="1"/>
  <c r="P241" i="17" a="1"/>
  <c r="P241" i="17" s="1"/>
  <c r="P380" i="17" a="1"/>
  <c r="P380" i="17" s="1"/>
  <c r="P381" i="17" a="1"/>
  <c r="P381" i="17" s="1"/>
  <c r="P636" i="17" a="1"/>
  <c r="P636" i="17"/>
  <c r="P637" i="17" a="1"/>
  <c r="P637" i="17"/>
  <c r="P638" i="17" a="1"/>
  <c r="P638" i="17" s="1"/>
  <c r="P639" i="17" a="1"/>
  <c r="P639" i="17" s="1"/>
  <c r="P640" i="17" a="1"/>
  <c r="P640" i="17" s="1"/>
  <c r="P641" i="17" a="1"/>
  <c r="P641" i="17" s="1"/>
  <c r="P780" i="17" a="1"/>
  <c r="P780" i="17" s="1"/>
  <c r="P781" i="17" a="1"/>
  <c r="P781" i="17" s="1"/>
  <c r="P1270" i="17" a="1"/>
  <c r="P1270" i="17" s="1"/>
  <c r="P1271" i="17" a="1"/>
  <c r="P1271" i="17" s="1"/>
  <c r="P1272" i="17" a="1"/>
  <c r="P1272" i="17" s="1"/>
  <c r="P1273" i="17" a="1"/>
  <c r="P1273" i="17" s="1"/>
  <c r="P1274" i="17" a="1"/>
  <c r="P1274" i="17" s="1"/>
  <c r="P1275" i="17" a="1"/>
  <c r="P1275" i="17" s="1"/>
  <c r="P1276" i="17" a="1"/>
  <c r="P1276" i="17" s="1"/>
  <c r="P1277" i="17" a="1"/>
  <c r="P1277" i="17" s="1"/>
  <c r="P1278" i="17" a="1"/>
  <c r="P1278" i="17" s="1"/>
  <c r="P1279" i="17" a="1"/>
  <c r="P1279" i="17" s="1"/>
  <c r="P1280" i="17" a="1"/>
  <c r="P1280" i="17" s="1"/>
  <c r="P1281" i="17" a="1"/>
  <c r="P1281" i="17" s="1"/>
  <c r="P1636" i="17" a="1"/>
  <c r="P1636" i="17" s="1"/>
  <c r="P1637" i="17" a="1"/>
  <c r="P1637" i="17"/>
  <c r="P1638" i="17" a="1"/>
  <c r="P1638" i="17" s="1"/>
  <c r="P1639" i="17" a="1"/>
  <c r="P1639" i="17" s="1"/>
  <c r="P1640" i="17" a="1"/>
  <c r="P1640" i="17" s="1"/>
  <c r="P1641" i="17" a="1"/>
  <c r="P1641" i="17" s="1"/>
  <c r="P1780" i="17" a="1"/>
  <c r="P1780" i="17" s="1"/>
  <c r="P1781" i="17" a="1"/>
  <c r="P1781" i="17" s="1"/>
  <c r="P2036" i="17" a="1"/>
  <c r="P2036" i="17" s="1"/>
  <c r="P2037" i="17" a="1"/>
  <c r="P2037" i="17" s="1"/>
  <c r="P2038" i="17" a="1"/>
  <c r="P2038" i="17" s="1"/>
  <c r="P2039" i="17" a="1"/>
  <c r="P2039" i="17" s="1"/>
  <c r="P2040" i="17" a="1"/>
  <c r="P2040" i="17" s="1"/>
  <c r="P2041" i="17" a="1"/>
  <c r="P2041" i="17"/>
  <c r="P2180" i="17" a="1"/>
  <c r="P2180" i="17" s="1"/>
  <c r="P2181" i="17" a="1"/>
  <c r="P2181" i="17" s="1"/>
  <c r="P242" i="17" a="1"/>
  <c r="P242" i="17" s="1"/>
  <c r="P243" i="17" a="1"/>
  <c r="P243" i="17" s="1"/>
  <c r="P244" i="17" a="1"/>
  <c r="P244" i="17" s="1"/>
  <c r="P245" i="17" a="1"/>
  <c r="P245" i="17" s="1"/>
  <c r="P246" i="17" a="1"/>
  <c r="P246" i="17" s="1"/>
  <c r="P247" i="17" a="1"/>
  <c r="P247" i="17"/>
  <c r="P382" i="17" a="1"/>
  <c r="P382" i="17" s="1"/>
  <c r="P383" i="17" a="1"/>
  <c r="P383" i="17" s="1"/>
  <c r="P642" i="17" a="1"/>
  <c r="P642" i="17" s="1"/>
  <c r="P643" i="17" a="1"/>
  <c r="P643" i="17" s="1"/>
  <c r="P644" i="17" a="1"/>
  <c r="P644" i="17" s="1"/>
  <c r="P645" i="17" a="1"/>
  <c r="P645" i="17" s="1"/>
  <c r="P646" i="17" a="1"/>
  <c r="P646" i="17" s="1"/>
  <c r="P647" i="17" a="1"/>
  <c r="P647" i="17" s="1"/>
  <c r="P782" i="17" a="1"/>
  <c r="P782" i="17" s="1"/>
  <c r="P783" i="17" a="1"/>
  <c r="P783" i="17" s="1"/>
  <c r="P1282" i="17" a="1"/>
  <c r="P1282" i="17" s="1"/>
  <c r="P1283" i="17" a="1"/>
  <c r="P1283" i="17" s="1"/>
  <c r="P1284" i="17" a="1"/>
  <c r="P1284" i="17" s="1"/>
  <c r="P1285" i="17" a="1"/>
  <c r="P1285" i="17" s="1"/>
  <c r="P1286" i="17" a="1"/>
  <c r="P1286" i="17" s="1"/>
  <c r="P1287" i="17" a="1"/>
  <c r="P1287" i="17" s="1"/>
  <c r="P1288" i="17" a="1"/>
  <c r="P1288" i="17" s="1"/>
  <c r="P1289" i="17" a="1"/>
  <c r="P1289" i="17" s="1"/>
  <c r="P1290" i="17" a="1"/>
  <c r="P1290" i="17" s="1"/>
  <c r="P1291" i="17" a="1"/>
  <c r="P1291" i="17" s="1"/>
  <c r="P1292" i="17" a="1"/>
  <c r="P1292" i="17" s="1"/>
  <c r="P1293" i="17" a="1"/>
  <c r="P1293" i="17" s="1"/>
  <c r="P1642" i="17" a="1"/>
  <c r="P1642" i="17" s="1"/>
  <c r="P1643" i="17" a="1"/>
  <c r="P1643" i="17" s="1"/>
  <c r="P1644" i="17" a="1"/>
  <c r="P1644" i="17" s="1"/>
  <c r="P1645" i="17" a="1"/>
  <c r="P1645" i="17" s="1"/>
  <c r="P1646" i="17" a="1"/>
  <c r="P1646" i="17" s="1"/>
  <c r="P1647" i="17" a="1"/>
  <c r="P1647" i="17" s="1"/>
  <c r="P1782" i="17" a="1"/>
  <c r="P1782" i="17" s="1"/>
  <c r="P1783" i="17" a="1"/>
  <c r="P1783" i="17" s="1"/>
  <c r="P2042" i="17" a="1"/>
  <c r="P2042" i="17"/>
  <c r="P2043" i="17" a="1"/>
  <c r="P2043" i="17" s="1"/>
  <c r="P2044" i="17" a="1"/>
  <c r="P2044" i="17" s="1"/>
  <c r="P2045" i="17" a="1"/>
  <c r="P2045" i="17" s="1"/>
  <c r="P2046" i="17" a="1"/>
  <c r="P2046" i="17" s="1"/>
  <c r="P2047" i="17" a="1"/>
  <c r="P2047" i="17" s="1"/>
  <c r="P2182" i="17" a="1"/>
  <c r="P2182" i="17" s="1"/>
  <c r="P2183" i="17" a="1"/>
  <c r="P2183" i="17" s="1"/>
  <c r="P248" i="17" a="1"/>
  <c r="P248" i="17"/>
  <c r="P249" i="17" a="1"/>
  <c r="P249" i="17"/>
  <c r="P250" i="17" a="1"/>
  <c r="P250" i="17" s="1"/>
  <c r="P251" i="17" a="1"/>
  <c r="P251" i="17" s="1"/>
  <c r="P252" i="17" a="1"/>
  <c r="P252" i="17" s="1"/>
  <c r="P253" i="17" a="1"/>
  <c r="P253" i="17"/>
  <c r="P384" i="17" a="1"/>
  <c r="P384" i="17" s="1"/>
  <c r="P385" i="17" a="1"/>
  <c r="P385" i="17" s="1"/>
  <c r="P648" i="17" a="1"/>
  <c r="P648" i="17" s="1"/>
  <c r="P649" i="17" a="1"/>
  <c r="P649" i="17" s="1"/>
  <c r="P650" i="17" a="1"/>
  <c r="P650" i="17" s="1"/>
  <c r="P651" i="17" a="1"/>
  <c r="P651" i="17" s="1"/>
  <c r="P652" i="17" a="1"/>
  <c r="P652" i="17" s="1"/>
  <c r="P653" i="17" a="1"/>
  <c r="P653" i="17" s="1"/>
  <c r="P784" i="17" a="1"/>
  <c r="P784" i="17" s="1"/>
  <c r="P785" i="17" a="1"/>
  <c r="P785" i="17" s="1"/>
  <c r="P1294" i="17" a="1"/>
  <c r="P1294" i="17" s="1"/>
  <c r="P1295" i="17" a="1"/>
  <c r="P1295" i="17" s="1"/>
  <c r="P1296" i="17" a="1"/>
  <c r="P1296" i="17"/>
  <c r="P1297" i="17" a="1"/>
  <c r="P1297" i="17" s="1"/>
  <c r="P1298" i="17" a="1"/>
  <c r="P1298" i="17" s="1"/>
  <c r="P1299" i="17" a="1"/>
  <c r="P1299" i="17" s="1"/>
  <c r="P1300" i="17" a="1"/>
  <c r="P1300" i="17" s="1"/>
  <c r="P1301" i="17" a="1"/>
  <c r="P1301" i="17" s="1"/>
  <c r="P1302" i="17" a="1"/>
  <c r="P1302" i="17" s="1"/>
  <c r="P1303" i="17" a="1"/>
  <c r="P1303" i="17" s="1"/>
  <c r="P1304" i="17" a="1"/>
  <c r="P1304" i="17" s="1"/>
  <c r="P1305" i="17" a="1"/>
  <c r="P1305" i="17" s="1"/>
  <c r="P1648" i="17" a="1"/>
  <c r="P1648" i="17" s="1"/>
  <c r="P1649" i="17" a="1"/>
  <c r="P1649" i="17" s="1"/>
  <c r="P1650" i="17" a="1"/>
  <c r="P1650" i="17" s="1"/>
  <c r="P1651" i="17" a="1"/>
  <c r="P1651" i="17" s="1"/>
  <c r="P1652" i="17" a="1"/>
  <c r="P1652" i="17" s="1"/>
  <c r="P1653" i="17" a="1"/>
  <c r="P1653" i="17" s="1"/>
  <c r="P1784" i="17" a="1"/>
  <c r="P1784" i="17" s="1"/>
  <c r="P1785" i="17" a="1"/>
  <c r="P1785" i="17" s="1"/>
  <c r="P2048" i="17" a="1"/>
  <c r="P2048" i="17" s="1"/>
  <c r="P2049" i="17" a="1"/>
  <c r="P2049" i="17" s="1"/>
  <c r="P2050" i="17" a="1"/>
  <c r="P2050" i="17"/>
  <c r="P2051" i="17" a="1"/>
  <c r="P2051" i="17" s="1"/>
  <c r="P2052" i="17" a="1"/>
  <c r="P2052" i="17" s="1"/>
  <c r="P2053" i="17" a="1"/>
  <c r="P2053" i="17" s="1"/>
  <c r="P2184" i="17" a="1"/>
  <c r="P2184" i="17" s="1"/>
  <c r="P2185" i="17" a="1"/>
  <c r="P2185" i="17" s="1"/>
  <c r="P254" i="17" a="1"/>
  <c r="P254" i="17" s="1"/>
  <c r="P255" i="17" a="1"/>
  <c r="P255" i="17" s="1"/>
  <c r="P256" i="17" a="1"/>
  <c r="P256" i="17" s="1"/>
  <c r="P257" i="17" a="1"/>
  <c r="P257" i="17" s="1"/>
  <c r="P258" i="17" a="1"/>
  <c r="P258" i="17" s="1"/>
  <c r="P259" i="17" a="1"/>
  <c r="P259" i="17" s="1"/>
  <c r="P386" i="17" a="1"/>
  <c r="P386" i="17" s="1"/>
  <c r="P387" i="17" a="1"/>
  <c r="P387" i="17" s="1"/>
  <c r="P654" i="17" a="1"/>
  <c r="P654" i="17" s="1"/>
  <c r="P655" i="17" a="1"/>
  <c r="P655" i="17" s="1"/>
  <c r="P656" i="17" a="1"/>
  <c r="P656" i="17" s="1"/>
  <c r="P657" i="17" a="1"/>
  <c r="P657" i="17" s="1"/>
  <c r="P658" i="17" a="1"/>
  <c r="P658" i="17" s="1"/>
  <c r="P659" i="17" a="1"/>
  <c r="P659" i="17" s="1"/>
  <c r="P786" i="17" a="1"/>
  <c r="P786" i="17" s="1"/>
  <c r="P787" i="17" a="1"/>
  <c r="P787" i="17" s="1"/>
  <c r="P1306" i="17" a="1"/>
  <c r="P1306" i="17" s="1"/>
  <c r="P1307" i="17" a="1"/>
  <c r="P1307" i="17" s="1"/>
  <c r="P1308" i="17" a="1"/>
  <c r="P1308" i="17" s="1"/>
  <c r="P1309" i="17" a="1"/>
  <c r="P1309" i="17" s="1"/>
  <c r="P1310" i="17" a="1"/>
  <c r="P1310" i="17"/>
  <c r="P1311" i="17" a="1"/>
  <c r="P1311" i="17" s="1"/>
  <c r="P1312" i="17" a="1"/>
  <c r="P1312" i="17" s="1"/>
  <c r="P1313" i="17" a="1"/>
  <c r="P1313" i="17" s="1"/>
  <c r="P1314" i="17" a="1"/>
  <c r="P1314" i="17" s="1"/>
  <c r="P1315" i="17" a="1"/>
  <c r="P1315" i="17"/>
  <c r="P1316" i="17" a="1"/>
  <c r="P1316" i="17"/>
  <c r="P1317" i="17" a="1"/>
  <c r="P1317" i="17" s="1"/>
  <c r="P1654" i="17" a="1"/>
  <c r="P1654" i="17" s="1"/>
  <c r="P1655" i="17" a="1"/>
  <c r="P1655" i="17" s="1"/>
  <c r="P1656" i="17" a="1"/>
  <c r="P1656" i="17" s="1"/>
  <c r="P1657" i="17" a="1"/>
  <c r="P1657" i="17" s="1"/>
  <c r="P1658" i="17" a="1"/>
  <c r="P1658" i="17" s="1"/>
  <c r="P1659" i="17" a="1"/>
  <c r="P1659" i="17"/>
  <c r="P1786" i="17" a="1"/>
  <c r="P1786" i="17" s="1"/>
  <c r="P1787" i="17" a="1"/>
  <c r="P1787" i="17" s="1"/>
  <c r="P2054" i="17" a="1"/>
  <c r="P2054" i="17" s="1"/>
  <c r="P2055" i="17" a="1"/>
  <c r="P2055" i="17" s="1"/>
  <c r="P2056" i="17" a="1"/>
  <c r="P2056" i="17"/>
  <c r="P2057" i="17" a="1"/>
  <c r="P2057" i="17" s="1"/>
  <c r="P2058" i="17" a="1"/>
  <c r="P2058" i="17" s="1"/>
  <c r="P2059" i="17" a="1"/>
  <c r="P2059" i="17" s="1"/>
  <c r="P2186" i="17" a="1"/>
  <c r="P2186" i="17" s="1"/>
  <c r="P2187" i="17" a="1"/>
  <c r="P2187" i="17" s="1"/>
  <c r="P260" i="17" a="1"/>
  <c r="P260" i="17" s="1"/>
  <c r="P261" i="17" a="1"/>
  <c r="P261" i="17" s="1"/>
  <c r="P262" i="17" a="1"/>
  <c r="P262" i="17" s="1"/>
  <c r="P263" i="17" a="1"/>
  <c r="P263" i="17" s="1"/>
  <c r="P264" i="17" a="1"/>
  <c r="P264" i="17" s="1"/>
  <c r="P265" i="17" a="1"/>
  <c r="P265" i="17" s="1"/>
  <c r="P388" i="17" a="1"/>
  <c r="P388" i="17" s="1"/>
  <c r="P389" i="17" a="1"/>
  <c r="P389" i="17" s="1"/>
  <c r="P660" i="17" a="1"/>
  <c r="P660" i="17"/>
  <c r="P661" i="17" a="1"/>
  <c r="P661" i="17" s="1"/>
  <c r="P662" i="17" a="1"/>
  <c r="P662" i="17" s="1"/>
  <c r="P663" i="17" a="1"/>
  <c r="P663" i="17" s="1"/>
  <c r="P664" i="17" a="1"/>
  <c r="P664" i="17" s="1"/>
  <c r="P665" i="17" a="1"/>
  <c r="P665" i="17" s="1"/>
  <c r="P788" i="17" a="1"/>
  <c r="P788" i="17" s="1"/>
  <c r="P789" i="17" a="1"/>
  <c r="P789" i="17" s="1"/>
  <c r="P1318" i="17" a="1"/>
  <c r="P1318" i="17" s="1"/>
  <c r="P1319" i="17" a="1"/>
  <c r="P1319" i="17" s="1"/>
  <c r="P1320" i="17" a="1"/>
  <c r="P1320" i="17" s="1"/>
  <c r="P1321" i="17" a="1"/>
  <c r="P1321" i="17" s="1"/>
  <c r="P1322" i="17" a="1"/>
  <c r="P1322" i="17" s="1"/>
  <c r="P1323" i="17" a="1"/>
  <c r="P1323" i="17"/>
  <c r="P1324" i="17" a="1"/>
  <c r="P1324" i="17"/>
  <c r="P1325" i="17" a="1"/>
  <c r="P1325" i="17" s="1"/>
  <c r="P1326" i="17" a="1"/>
  <c r="P1326" i="17" s="1"/>
  <c r="P1327" i="17" a="1"/>
  <c r="P1327" i="17" s="1"/>
  <c r="P1328" i="17" a="1"/>
  <c r="P1328" i="17" s="1"/>
  <c r="P1329" i="17" a="1"/>
  <c r="P1329" i="17" s="1"/>
  <c r="P1660" i="17" a="1"/>
  <c r="P1660" i="17" s="1"/>
  <c r="P1661" i="17" a="1"/>
  <c r="P1661" i="17" s="1"/>
  <c r="P1662" i="17" a="1"/>
  <c r="P1662" i="17" s="1"/>
  <c r="P1663" i="17" a="1"/>
  <c r="P1663" i="17" s="1"/>
  <c r="P1664" i="17" a="1"/>
  <c r="P1664" i="17" s="1"/>
  <c r="P1665" i="17" a="1"/>
  <c r="P1665" i="17" s="1"/>
  <c r="P1788" i="17" a="1"/>
  <c r="P1788" i="17" s="1"/>
  <c r="P1789" i="17" a="1"/>
  <c r="P1789" i="17" s="1"/>
  <c r="P2060" i="17" a="1"/>
  <c r="P2060" i="17" s="1"/>
  <c r="P2061" i="17" a="1"/>
  <c r="P2061" i="17" s="1"/>
  <c r="P2062" i="17" a="1"/>
  <c r="P2062" i="17" s="1"/>
  <c r="P2063" i="17" a="1"/>
  <c r="P2063" i="17" s="1"/>
  <c r="P2064" i="17" a="1"/>
  <c r="P2064" i="17"/>
  <c r="P2065" i="17" a="1"/>
  <c r="P2065" i="17" s="1"/>
  <c r="P2188" i="17" a="1"/>
  <c r="P2188" i="17" s="1"/>
  <c r="P2189" i="17" a="1"/>
  <c r="P2189" i="17" s="1"/>
  <c r="P266" i="17" a="1"/>
  <c r="P266" i="17" s="1"/>
  <c r="P267" i="17" a="1"/>
  <c r="P267" i="17" s="1"/>
  <c r="P268" i="17" a="1"/>
  <c r="P268" i="17"/>
  <c r="P269" i="17" a="1"/>
  <c r="P269" i="17" s="1"/>
  <c r="P270" i="17" a="1"/>
  <c r="P270" i="17" s="1"/>
  <c r="P271" i="17" a="1"/>
  <c r="P271" i="17" s="1"/>
  <c r="P390" i="17" a="1"/>
  <c r="P390" i="17" s="1"/>
  <c r="P391" i="17" a="1"/>
  <c r="P391" i="17" s="1"/>
  <c r="P666" i="17" a="1"/>
  <c r="P666" i="17" s="1"/>
  <c r="P667" i="17" a="1"/>
  <c r="P667" i="17"/>
  <c r="P668" i="17" a="1"/>
  <c r="P668" i="17" s="1"/>
  <c r="P669" i="17" a="1"/>
  <c r="P669" i="17" s="1"/>
  <c r="P670" i="17" a="1"/>
  <c r="P670" i="17" s="1"/>
  <c r="P671" i="17" a="1"/>
  <c r="P671" i="17" s="1"/>
  <c r="P790" i="17" a="1"/>
  <c r="P790" i="17" s="1"/>
  <c r="P791" i="17" a="1"/>
  <c r="P791" i="17" s="1"/>
  <c r="P1330" i="17" a="1"/>
  <c r="P1330" i="17" s="1"/>
  <c r="P1331" i="17" a="1"/>
  <c r="P1331" i="17" s="1"/>
  <c r="P1332" i="17" a="1"/>
  <c r="P1332" i="17" s="1"/>
  <c r="P1333" i="17" a="1"/>
  <c r="P1333" i="17" s="1"/>
  <c r="P1334" i="17" a="1"/>
  <c r="P1334" i="17" s="1"/>
  <c r="P1335" i="17" a="1"/>
  <c r="P1335" i="17" s="1"/>
  <c r="P1336" i="17" a="1"/>
  <c r="P1336" i="17" s="1"/>
  <c r="P1337" i="17" a="1"/>
  <c r="P1337" i="17" s="1"/>
  <c r="P1338" i="17" a="1"/>
  <c r="P1338" i="17" s="1"/>
  <c r="P1339" i="17" a="1"/>
  <c r="P1339" i="17" s="1"/>
  <c r="P1340" i="17" a="1"/>
  <c r="P1340" i="17" s="1"/>
  <c r="P1341" i="17" a="1"/>
  <c r="P1341" i="17" s="1"/>
  <c r="P1666" i="17" a="1"/>
  <c r="P1666" i="17"/>
  <c r="P1667" i="17" a="1"/>
  <c r="P1667" i="17" s="1"/>
  <c r="P1668" i="17" a="1"/>
  <c r="P1668" i="17" s="1"/>
  <c r="P1669" i="17" a="1"/>
  <c r="P1669" i="17" s="1"/>
  <c r="P1670" i="17" a="1"/>
  <c r="P1670" i="17" s="1"/>
  <c r="P1671" i="17" a="1"/>
  <c r="P1671" i="17" s="1"/>
  <c r="P1790" i="17" a="1"/>
  <c r="P1790" i="17" s="1"/>
  <c r="P1791" i="17" a="1"/>
  <c r="P1791" i="17" s="1"/>
  <c r="P2066" i="17" a="1"/>
  <c r="P2066" i="17" s="1"/>
  <c r="P2067" i="17" a="1"/>
  <c r="P2067" i="17"/>
  <c r="P2068" i="17" a="1"/>
  <c r="P2068" i="17" s="1"/>
  <c r="P2069" i="17" a="1"/>
  <c r="P2069" i="17" s="1"/>
  <c r="P2070" i="17" a="1"/>
  <c r="P2070" i="17" s="1"/>
  <c r="P2071" i="17" a="1"/>
  <c r="P2071" i="17"/>
  <c r="P2190" i="17" a="1"/>
  <c r="P2190" i="17" s="1"/>
  <c r="P2191" i="17" a="1"/>
  <c r="P2191" i="17" s="1"/>
  <c r="P272" i="17" a="1"/>
  <c r="P272" i="17" s="1"/>
  <c r="P273" i="17" a="1"/>
  <c r="P273" i="17" s="1"/>
  <c r="P274" i="17" a="1"/>
  <c r="P274" i="17" s="1"/>
  <c r="P275" i="17" a="1"/>
  <c r="P275" i="17" s="1"/>
  <c r="P276" i="17" a="1"/>
  <c r="P276" i="17" s="1"/>
  <c r="P277" i="17" a="1"/>
  <c r="P277" i="17" s="1"/>
  <c r="P392" i="17" a="1"/>
  <c r="P392" i="17" s="1"/>
  <c r="P393" i="17" a="1"/>
  <c r="P393" i="17" s="1"/>
  <c r="P672" i="17" a="1"/>
  <c r="P672" i="17" s="1"/>
  <c r="P673" i="17" a="1"/>
  <c r="P673" i="17" s="1"/>
  <c r="P674" i="17" a="1"/>
  <c r="P674" i="17" s="1"/>
  <c r="P675" i="17" a="1"/>
  <c r="P675" i="17" s="1"/>
  <c r="P676" i="17" a="1"/>
  <c r="P676" i="17" s="1"/>
  <c r="P677" i="17" a="1"/>
  <c r="P677" i="17" s="1"/>
  <c r="P792" i="17" a="1"/>
  <c r="P792" i="17" s="1"/>
  <c r="P793" i="17" a="1"/>
  <c r="P793" i="17" s="1"/>
  <c r="P1342" i="17" a="1"/>
  <c r="P1342" i="17" s="1"/>
  <c r="P1343" i="17" a="1"/>
  <c r="P1343" i="17" s="1"/>
  <c r="P1344" i="17" a="1"/>
  <c r="P1344" i="17" s="1"/>
  <c r="P1345" i="17" a="1"/>
  <c r="P1345" i="17" s="1"/>
  <c r="P1346" i="17" a="1"/>
  <c r="P1346" i="17" s="1"/>
  <c r="P1347" i="17" a="1"/>
  <c r="P1347" i="17" s="1"/>
  <c r="P1348" i="17" a="1"/>
  <c r="P1348" i="17" s="1"/>
  <c r="P1349" i="17" a="1"/>
  <c r="P1349" i="17" s="1"/>
  <c r="P1350" i="17" a="1"/>
  <c r="P1350" i="17" s="1"/>
  <c r="P1351" i="17" a="1"/>
  <c r="P1351" i="17" s="1"/>
  <c r="P1352" i="17" a="1"/>
  <c r="P1352" i="17" s="1"/>
  <c r="P1353" i="17" a="1"/>
  <c r="P1353" i="17" s="1"/>
  <c r="P1672" i="17" a="1"/>
  <c r="P1672" i="17" s="1"/>
  <c r="P1673" i="17" a="1"/>
  <c r="P1673" i="17" s="1"/>
  <c r="P1674" i="17" a="1"/>
  <c r="P1674" i="17" s="1"/>
  <c r="P1675" i="17" a="1"/>
  <c r="P1675" i="17" s="1"/>
  <c r="P1676" i="17" a="1"/>
  <c r="P1676" i="17"/>
  <c r="P1677" i="17" a="1"/>
  <c r="P1677" i="17" s="1"/>
  <c r="P1792" i="17" a="1"/>
  <c r="P1792" i="17"/>
  <c r="P1793" i="17" a="1"/>
  <c r="P1793" i="17" s="1"/>
  <c r="P2072" i="17" a="1"/>
  <c r="P2072" i="17" s="1"/>
  <c r="P2073" i="17" a="1"/>
  <c r="P2073" i="17"/>
  <c r="P2074" i="17" a="1"/>
  <c r="P2074" i="17" s="1"/>
  <c r="P2075" i="17" a="1"/>
  <c r="P2075" i="17" s="1"/>
  <c r="P2076" i="17" a="1"/>
  <c r="P2076" i="17" s="1"/>
  <c r="P2077" i="17" a="1"/>
  <c r="P2077" i="17" s="1"/>
  <c r="P2192" i="17" a="1"/>
  <c r="P2192" i="17" s="1"/>
  <c r="P2193" i="17" a="1"/>
  <c r="P2193" i="17" s="1"/>
  <c r="P278" i="17" a="1"/>
  <c r="P278" i="17" s="1"/>
  <c r="P279" i="17" a="1"/>
  <c r="P279" i="17" s="1"/>
  <c r="P280" i="17" a="1"/>
  <c r="P280" i="17" s="1"/>
  <c r="P281" i="17" a="1"/>
  <c r="P281" i="17" s="1"/>
  <c r="P282" i="17" a="1"/>
  <c r="P282" i="17" s="1"/>
  <c r="P283" i="17" a="1"/>
  <c r="P283" i="17" s="1"/>
  <c r="P394" i="17" a="1"/>
  <c r="P394" i="17" s="1"/>
  <c r="P395" i="17" a="1"/>
  <c r="P395" i="17" s="1"/>
  <c r="P678" i="17" a="1"/>
  <c r="P678" i="17" s="1"/>
  <c r="P679" i="17" a="1"/>
  <c r="P679" i="17"/>
  <c r="P680" i="17" a="1"/>
  <c r="P680" i="17"/>
  <c r="P681" i="17" a="1"/>
  <c r="P681" i="17" s="1"/>
  <c r="P682" i="17" a="1"/>
  <c r="P682" i="17" s="1"/>
  <c r="P683" i="17" a="1"/>
  <c r="P683" i="17" s="1"/>
  <c r="P794" i="17" a="1"/>
  <c r="P794" i="17" s="1"/>
  <c r="P795" i="17" a="1"/>
  <c r="P795" i="17" s="1"/>
  <c r="P1354" i="17" a="1"/>
  <c r="P1354" i="17"/>
  <c r="P1355" i="17" a="1"/>
  <c r="P1355" i="17" s="1"/>
  <c r="P1356" i="17" a="1"/>
  <c r="P1356" i="17"/>
  <c r="P1357" i="17" a="1"/>
  <c r="P1357" i="17" s="1"/>
  <c r="P1358" i="17" a="1"/>
  <c r="P1358" i="17" s="1"/>
  <c r="P1359" i="17" a="1"/>
  <c r="P1359" i="17" s="1"/>
  <c r="P1360" i="17" a="1"/>
  <c r="P1360" i="17" s="1"/>
  <c r="P1361" i="17" a="1"/>
  <c r="P1361" i="17" s="1"/>
  <c r="P1362" i="17" a="1"/>
  <c r="P1362" i="17" s="1"/>
  <c r="P1363" i="17" a="1"/>
  <c r="P1363" i="17" s="1"/>
  <c r="P1364" i="17" a="1"/>
  <c r="P1364" i="17" s="1"/>
  <c r="P1365" i="17" a="1"/>
  <c r="P1365" i="17" s="1"/>
  <c r="P1678" i="17" a="1"/>
  <c r="P1678" i="17" s="1"/>
  <c r="P1679" i="17" a="1"/>
  <c r="P1679" i="17" s="1"/>
  <c r="P1680" i="17" a="1"/>
  <c r="P1680" i="17" s="1"/>
  <c r="P1681" i="17" a="1"/>
  <c r="P1681" i="17" s="1"/>
  <c r="P1682" i="17" a="1"/>
  <c r="P1682" i="17" s="1"/>
  <c r="P1683" i="17" a="1"/>
  <c r="P1683" i="17" s="1"/>
  <c r="P1794" i="17" a="1"/>
  <c r="P1794" i="17" s="1"/>
  <c r="P1795" i="17" a="1"/>
  <c r="P1795" i="17" s="1"/>
  <c r="P2078" i="17" a="1"/>
  <c r="P2078" i="17" s="1"/>
  <c r="P2079" i="17" a="1"/>
  <c r="P2079" i="17" s="1"/>
  <c r="P2080" i="17" a="1"/>
  <c r="P2080" i="17" s="1"/>
  <c r="P2081" i="17" a="1"/>
  <c r="P2081" i="17" s="1"/>
  <c r="P2082" i="17" a="1"/>
  <c r="P2082" i="17" s="1"/>
  <c r="P2083" i="17" a="1"/>
  <c r="P2083" i="17"/>
  <c r="P2194" i="17" a="1"/>
  <c r="P2194" i="17" s="1"/>
  <c r="P2195" i="17" a="1"/>
  <c r="P2195" i="17" s="1"/>
  <c r="P284" i="17" a="1"/>
  <c r="P284" i="17" s="1"/>
  <c r="P285" i="17" a="1"/>
  <c r="P285" i="17" s="1"/>
  <c r="P286" i="17" a="1"/>
  <c r="P286" i="17" s="1"/>
  <c r="P287" i="17" a="1"/>
  <c r="P287" i="17" s="1"/>
  <c r="P288" i="17" a="1"/>
  <c r="P288" i="17" s="1"/>
  <c r="P289" i="17" a="1"/>
  <c r="P289" i="17" s="1"/>
  <c r="P396" i="17" a="1"/>
  <c r="P396" i="17" s="1"/>
  <c r="P397" i="17" a="1"/>
  <c r="P397" i="17" s="1"/>
  <c r="P684" i="17" a="1"/>
  <c r="P684" i="17" s="1"/>
  <c r="P685" i="17" a="1"/>
  <c r="P685" i="17" s="1"/>
  <c r="P686" i="17" a="1"/>
  <c r="P686" i="17" s="1"/>
  <c r="P687" i="17" a="1"/>
  <c r="P687" i="17" s="1"/>
  <c r="P688" i="17" a="1"/>
  <c r="P688" i="17" s="1"/>
  <c r="P689" i="17" a="1"/>
  <c r="P689" i="17"/>
  <c r="P796" i="17" a="1"/>
  <c r="P796" i="17" s="1"/>
  <c r="P797" i="17" a="1"/>
  <c r="P797" i="17" s="1"/>
  <c r="P1366" i="17" a="1"/>
  <c r="P1366" i="17" s="1"/>
  <c r="P1367" i="17" a="1"/>
  <c r="P1367" i="17" s="1"/>
  <c r="P1368" i="17" a="1"/>
  <c r="P1368" i="17" s="1"/>
  <c r="P1369" i="17" a="1"/>
  <c r="P1369" i="17" s="1"/>
  <c r="P1370" i="17" a="1"/>
  <c r="P1370" i="17" s="1"/>
  <c r="P1371" i="17" a="1"/>
  <c r="P1371" i="17" s="1"/>
  <c r="P1372" i="17" a="1"/>
  <c r="P1372" i="17" s="1"/>
  <c r="P1373" i="17" a="1"/>
  <c r="P1373" i="17" s="1"/>
  <c r="P1374" i="17" a="1"/>
  <c r="P1374" i="17" s="1"/>
  <c r="P1375" i="17" a="1"/>
  <c r="P1375" i="17" s="1"/>
  <c r="P1376" i="17" a="1"/>
  <c r="P1376" i="17" s="1"/>
  <c r="P1377" i="17" a="1"/>
  <c r="P1377" i="17" s="1"/>
  <c r="P1684" i="17" a="1"/>
  <c r="P1684" i="17" s="1"/>
  <c r="P1685" i="17" a="1"/>
  <c r="P1685" i="17" s="1"/>
  <c r="P1686" i="17" a="1"/>
  <c r="P1686" i="17"/>
  <c r="P1687" i="17" a="1"/>
  <c r="P1687" i="17" s="1"/>
  <c r="P1688" i="17" a="1"/>
  <c r="P1688" i="17" s="1"/>
  <c r="P1689" i="17" a="1"/>
  <c r="P1689" i="17" s="1"/>
  <c r="P1796" i="17" a="1"/>
  <c r="P1796" i="17" s="1"/>
  <c r="P1797" i="17" a="1"/>
  <c r="P1797" i="17" s="1"/>
  <c r="P2084" i="17" a="1"/>
  <c r="P2084" i="17"/>
  <c r="P2085" i="17" a="1"/>
  <c r="P2085" i="17" s="1"/>
  <c r="P2086" i="17" a="1"/>
  <c r="P2086" i="17" s="1"/>
  <c r="P2087" i="17" a="1"/>
  <c r="P2087" i="17" s="1"/>
  <c r="P2088" i="17" a="1"/>
  <c r="P2088" i="17" s="1"/>
  <c r="P2089" i="17" a="1"/>
  <c r="P2089" i="17" s="1"/>
  <c r="P2196" i="17" a="1"/>
  <c r="P2196" i="17" s="1"/>
  <c r="P2197" i="17" a="1"/>
  <c r="P2197" i="17" s="1"/>
  <c r="P290" i="17" a="1"/>
  <c r="P290" i="17"/>
  <c r="P291" i="17" a="1"/>
  <c r="P291" i="17" s="1"/>
  <c r="P292" i="17" a="1"/>
  <c r="P292" i="17" s="1"/>
  <c r="P293" i="17" a="1"/>
  <c r="P293" i="17" s="1"/>
  <c r="P294" i="17" a="1"/>
  <c r="P294" i="17" s="1"/>
  <c r="P295" i="17" a="1"/>
  <c r="P295" i="17" s="1"/>
  <c r="P398" i="17" a="1"/>
  <c r="P398" i="17" s="1"/>
  <c r="P399" i="17" a="1"/>
  <c r="P399" i="17" s="1"/>
  <c r="P690" i="17" a="1"/>
  <c r="P690" i="17" s="1"/>
  <c r="P691" i="17" a="1"/>
  <c r="P691" i="17" s="1"/>
  <c r="P692" i="17" a="1"/>
  <c r="P692" i="17" s="1"/>
  <c r="P693" i="17" a="1"/>
  <c r="P693" i="17" s="1"/>
  <c r="P694" i="17" a="1"/>
  <c r="P694" i="17"/>
  <c r="P695" i="17" a="1"/>
  <c r="P695" i="17" s="1"/>
  <c r="P798" i="17" a="1"/>
  <c r="P798" i="17" s="1"/>
  <c r="P799" i="17" a="1"/>
  <c r="P799" i="17" s="1"/>
  <c r="P1378" i="17" a="1"/>
  <c r="P1378" i="17" s="1"/>
  <c r="P1379" i="17" a="1"/>
  <c r="P1379" i="17"/>
  <c r="P1380" i="17" a="1"/>
  <c r="P1380" i="17"/>
  <c r="P1381" i="17" a="1"/>
  <c r="P1381" i="17" s="1"/>
  <c r="P1382" i="17" a="1"/>
  <c r="P1382" i="17" s="1"/>
  <c r="P1383" i="17" a="1"/>
  <c r="P1383" i="17" s="1"/>
  <c r="P1384" i="17" a="1"/>
  <c r="P1384" i="17" s="1"/>
  <c r="P1385" i="17" a="1"/>
  <c r="P1385" i="17" s="1"/>
  <c r="P1386" i="17" a="1"/>
  <c r="P1386" i="17" s="1"/>
  <c r="P1387" i="17" a="1"/>
  <c r="P1387" i="17"/>
  <c r="P1388" i="17" a="1"/>
  <c r="P1388" i="17" s="1"/>
  <c r="P1389" i="17" a="1"/>
  <c r="P1389" i="17" s="1"/>
  <c r="P1690" i="17" a="1"/>
  <c r="P1690" i="17" s="1"/>
  <c r="P1691" i="17" a="1"/>
  <c r="P1691" i="17" s="1"/>
  <c r="P1692" i="17" a="1"/>
  <c r="P1692" i="17"/>
  <c r="P1693" i="17" a="1"/>
  <c r="P1693" i="17" s="1"/>
  <c r="P1694" i="17" a="1"/>
  <c r="P1694" i="17"/>
  <c r="P1695" i="17" a="1"/>
  <c r="P1695" i="17" s="1"/>
  <c r="P1798" i="17" a="1"/>
  <c r="P1798" i="17" s="1"/>
  <c r="P1799" i="17" a="1"/>
  <c r="P1799" i="17" s="1"/>
  <c r="P2090" i="17" a="1"/>
  <c r="P2090" i="17" s="1"/>
  <c r="P2091" i="17" a="1"/>
  <c r="P2091" i="17" s="1"/>
  <c r="P2092" i="17" a="1"/>
  <c r="P2092" i="17" s="1"/>
  <c r="P2093" i="17" a="1"/>
  <c r="P2093" i="17" s="1"/>
  <c r="P2094" i="17" a="1"/>
  <c r="P2094" i="17" s="1"/>
  <c r="P2095" i="17" a="1"/>
  <c r="P2095" i="17" s="1"/>
  <c r="P2198" i="17" a="1"/>
  <c r="P2198" i="17" s="1"/>
  <c r="P2199" i="17" a="1"/>
  <c r="P2199" i="17" s="1"/>
  <c r="P296" i="17" a="1"/>
  <c r="P296" i="17"/>
  <c r="P297" i="17" a="1"/>
  <c r="P297" i="17" s="1"/>
  <c r="P298" i="17" a="1"/>
  <c r="P298" i="17" s="1"/>
  <c r="P299" i="17" a="1"/>
  <c r="P299" i="17" s="1"/>
  <c r="P300" i="17" a="1"/>
  <c r="P300" i="17" s="1"/>
  <c r="P301" i="17" a="1"/>
  <c r="P301" i="17" s="1"/>
  <c r="P400" i="17" a="1"/>
  <c r="P400" i="17" s="1"/>
  <c r="P401" i="17" a="1"/>
  <c r="P401" i="17" s="1"/>
  <c r="P696" i="17" a="1"/>
  <c r="P696" i="17" s="1"/>
  <c r="P697" i="17" a="1"/>
  <c r="P697" i="17" s="1"/>
  <c r="P698" i="17" a="1"/>
  <c r="P698" i="17" s="1"/>
  <c r="P699" i="17" a="1"/>
  <c r="P699" i="17" s="1"/>
  <c r="P700" i="17" a="1"/>
  <c r="P700" i="17" s="1"/>
  <c r="P701" i="17" a="1"/>
  <c r="P701" i="17"/>
  <c r="P800" i="17" a="1"/>
  <c r="P800" i="17" s="1"/>
  <c r="P801" i="17" a="1"/>
  <c r="P801" i="17" s="1"/>
  <c r="P1390" i="17" a="1"/>
  <c r="P1390" i="17" s="1"/>
  <c r="P1391" i="17" a="1"/>
  <c r="P1391" i="17" s="1"/>
  <c r="P1392" i="17" a="1"/>
  <c r="P1392" i="17" s="1"/>
  <c r="P1393" i="17" a="1"/>
  <c r="P1393" i="17" s="1"/>
  <c r="P1394" i="17" a="1"/>
  <c r="P1394" i="17" s="1"/>
  <c r="P1395" i="17" a="1"/>
  <c r="P1395" i="17" s="1"/>
  <c r="P1396" i="17" a="1"/>
  <c r="P1396" i="17" s="1"/>
  <c r="P1397" i="17" a="1"/>
  <c r="P1397" i="17" s="1"/>
  <c r="P1398" i="17" a="1"/>
  <c r="P1398" i="17" s="1"/>
  <c r="P1399" i="17" a="1"/>
  <c r="P1399" i="17" s="1"/>
  <c r="P1400" i="17" a="1"/>
  <c r="P1400" i="17" s="1"/>
  <c r="P1401" i="17" a="1"/>
  <c r="P1401" i="17" s="1"/>
  <c r="P1696" i="17" a="1"/>
  <c r="P1696" i="17" s="1"/>
  <c r="P1697" i="17" a="1"/>
  <c r="P1697" i="17" s="1"/>
  <c r="P1698" i="17" a="1"/>
  <c r="P1698" i="17" s="1"/>
  <c r="P1699" i="17" a="1"/>
  <c r="P1699" i="17" s="1"/>
  <c r="P1700" i="17" a="1"/>
  <c r="P1700" i="17" s="1"/>
  <c r="P1701" i="17" a="1"/>
  <c r="P1701" i="17" s="1"/>
  <c r="P1800" i="17" a="1"/>
  <c r="P1800" i="17" s="1"/>
  <c r="P1801" i="17" a="1"/>
  <c r="P1801" i="17" s="1"/>
  <c r="P2096" i="17" a="1"/>
  <c r="P2096" i="17" s="1"/>
  <c r="P2097" i="17" a="1"/>
  <c r="P2097" i="17"/>
  <c r="P2098" i="17" a="1"/>
  <c r="P2098" i="17" s="1"/>
  <c r="P2099" i="17" a="1"/>
  <c r="P2099" i="17" s="1"/>
  <c r="P2100" i="17" a="1"/>
  <c r="P2100" i="17" s="1"/>
  <c r="P2101" i="17" a="1"/>
  <c r="P2101" i="17" s="1"/>
  <c r="P2200" i="17" a="1"/>
  <c r="P2200" i="17" s="1"/>
  <c r="P2201" i="17" a="1"/>
  <c r="P220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302" i="17" a="1"/>
  <c r="R302" i="17" s="1"/>
  <c r="R303" i="17" a="1"/>
  <c r="R303" i="17" s="1"/>
  <c r="R402" i="17" a="1"/>
  <c r="R402" i="17" s="1"/>
  <c r="R403" i="17" a="1"/>
  <c r="R403" i="17" s="1"/>
  <c r="R404" i="17" a="1"/>
  <c r="R404" i="17" s="1"/>
  <c r="R405" i="17" a="1"/>
  <c r="R405" i="17" s="1"/>
  <c r="R406" i="17" a="1"/>
  <c r="R406" i="17" s="1"/>
  <c r="R407" i="17" a="1"/>
  <c r="R407" i="17" s="1"/>
  <c r="R702" i="17" a="1"/>
  <c r="R702" i="17" s="1"/>
  <c r="R703" i="17" a="1"/>
  <c r="R703" i="17" s="1"/>
  <c r="R802" i="17" a="1"/>
  <c r="R802" i="17" s="1"/>
  <c r="R803" i="17" a="1"/>
  <c r="R803" i="17" s="1"/>
  <c r="R804" i="17" a="1"/>
  <c r="R804" i="17" s="1"/>
  <c r="R805" i="17" a="1"/>
  <c r="R805" i="17" s="1"/>
  <c r="R806" i="17" a="1"/>
  <c r="R806" i="17" s="1"/>
  <c r="R807" i="17" a="1"/>
  <c r="R807" i="17" s="1"/>
  <c r="R808" i="17" a="1"/>
  <c r="R808" i="17" s="1"/>
  <c r="R809" i="17" a="1"/>
  <c r="R809" i="17" s="1"/>
  <c r="R810" i="17" a="1"/>
  <c r="R810" i="17" s="1"/>
  <c r="R811" i="17" a="1"/>
  <c r="R811" i="17"/>
  <c r="R812" i="17" a="1"/>
  <c r="R812" i="17" s="1"/>
  <c r="R813" i="17" a="1"/>
  <c r="R813" i="17" s="1"/>
  <c r="R1402" i="17" a="1"/>
  <c r="R1402" i="17" s="1"/>
  <c r="R1403" i="17" a="1"/>
  <c r="R1403" i="17"/>
  <c r="R1404" i="17" a="1"/>
  <c r="R1404" i="17" s="1"/>
  <c r="R1405" i="17" a="1"/>
  <c r="R1405" i="17" s="1"/>
  <c r="R1406" i="17" a="1"/>
  <c r="R1406" i="17" s="1"/>
  <c r="R1407" i="17" a="1"/>
  <c r="R1407" i="17" s="1"/>
  <c r="R1702" i="17" a="1"/>
  <c r="R1702" i="17" s="1"/>
  <c r="R1703" i="17" a="1"/>
  <c r="R1703" i="17" s="1"/>
  <c r="R1802" i="17" a="1"/>
  <c r="R1802" i="17" s="1"/>
  <c r="R1803" i="17" a="1"/>
  <c r="R1803" i="17" s="1"/>
  <c r="R1804" i="17" a="1"/>
  <c r="R1804" i="17" s="1"/>
  <c r="R1805" i="17" a="1"/>
  <c r="R1805" i="17" s="1"/>
  <c r="R1806" i="17" a="1"/>
  <c r="R1806" i="17" s="1"/>
  <c r="R1807" i="17" a="1"/>
  <c r="R1807" i="17" s="1"/>
  <c r="R2102" i="17" a="1"/>
  <c r="R2102" i="17" s="1"/>
  <c r="R2103" i="17" a="1"/>
  <c r="R2103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304" i="17" a="1"/>
  <c r="R304" i="17" s="1"/>
  <c r="R305" i="17" a="1"/>
  <c r="R305" i="17" s="1"/>
  <c r="R408" i="17" a="1"/>
  <c r="R408" i="17" s="1"/>
  <c r="R409" i="17" a="1"/>
  <c r="R409" i="17" s="1"/>
  <c r="R410" i="17" a="1"/>
  <c r="R410" i="17" s="1"/>
  <c r="R411" i="17" a="1"/>
  <c r="R411" i="17" s="1"/>
  <c r="R412" i="17" a="1"/>
  <c r="R412" i="17" s="1"/>
  <c r="R413" i="17" a="1"/>
  <c r="R413" i="17" s="1"/>
  <c r="R704" i="17" a="1"/>
  <c r="R704" i="17" s="1"/>
  <c r="R705" i="17" a="1"/>
  <c r="R705" i="17" s="1"/>
  <c r="R814" i="17" a="1"/>
  <c r="R814" i="17" s="1"/>
  <c r="R815" i="17" a="1"/>
  <c r="R815" i="17" s="1"/>
  <c r="R816" i="17" a="1"/>
  <c r="R816" i="17" s="1"/>
  <c r="R817" i="17" a="1"/>
  <c r="R817" i="17" s="1"/>
  <c r="R818" i="17" a="1"/>
  <c r="R818" i="17" s="1"/>
  <c r="R819" i="17" a="1"/>
  <c r="R819" i="17"/>
  <c r="R820" i="17" a="1"/>
  <c r="R820" i="17" s="1"/>
  <c r="R821" i="17" a="1"/>
  <c r="R821" i="17" s="1"/>
  <c r="R822" i="17" a="1"/>
  <c r="R822" i="17" s="1"/>
  <c r="R823" i="17" a="1"/>
  <c r="R823" i="17" s="1"/>
  <c r="R824" i="17" a="1"/>
  <c r="R824" i="17" s="1"/>
  <c r="R825" i="17" a="1"/>
  <c r="R825" i="17" s="1"/>
  <c r="R1408" i="17" a="1"/>
  <c r="R1408" i="17" s="1"/>
  <c r="R1409" i="17" a="1"/>
  <c r="R1409" i="17" s="1"/>
  <c r="R1410" i="17" a="1"/>
  <c r="R1410" i="17" s="1"/>
  <c r="R1411" i="17" a="1"/>
  <c r="R1411" i="17" s="1"/>
  <c r="R1412" i="17" a="1"/>
  <c r="R1412" i="17" s="1"/>
  <c r="R1413" i="17" a="1"/>
  <c r="R1413" i="17" s="1"/>
  <c r="R1704" i="17" a="1"/>
  <c r="R1704" i="17" s="1"/>
  <c r="R1705" i="17" a="1"/>
  <c r="R1705" i="17" s="1"/>
  <c r="R1808" i="17" a="1"/>
  <c r="R1808" i="17" s="1"/>
  <c r="R1809" i="17" a="1"/>
  <c r="R1809" i="17" s="1"/>
  <c r="R1810" i="17" a="1"/>
  <c r="R1810" i="17" s="1"/>
  <c r="R1811" i="17" a="1"/>
  <c r="R1811" i="17" s="1"/>
  <c r="R1812" i="17" a="1"/>
  <c r="R1812" i="17" s="1"/>
  <c r="R1813" i="17" a="1"/>
  <c r="R1813" i="17" s="1"/>
  <c r="R2104" i="17" a="1"/>
  <c r="R2104" i="17" s="1"/>
  <c r="R2105" i="17" a="1"/>
  <c r="R2105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306" i="17" a="1"/>
  <c r="R306" i="17" s="1"/>
  <c r="R307" i="17" a="1"/>
  <c r="R307" i="17" s="1"/>
  <c r="R414" i="17" a="1"/>
  <c r="R414" i="17" s="1"/>
  <c r="R415" i="17" a="1"/>
  <c r="R415" i="17"/>
  <c r="R416" i="17" a="1"/>
  <c r="R416" i="17" s="1"/>
  <c r="R417" i="17" a="1"/>
  <c r="R417" i="17" s="1"/>
  <c r="R418" i="17" a="1"/>
  <c r="R418" i="17" s="1"/>
  <c r="R419" i="17" a="1"/>
  <c r="R419" i="17" s="1"/>
  <c r="R706" i="17" a="1"/>
  <c r="R706" i="17" s="1"/>
  <c r="R707" i="17" a="1"/>
  <c r="R707" i="17" s="1"/>
  <c r="R826" i="17" a="1"/>
  <c r="R826" i="17" s="1"/>
  <c r="R827" i="17" a="1"/>
  <c r="R827" i="17" s="1"/>
  <c r="R828" i="17" a="1"/>
  <c r="R828" i="17" s="1"/>
  <c r="R829" i="17" a="1"/>
  <c r="R829" i="17" s="1"/>
  <c r="R830" i="17" a="1"/>
  <c r="R830" i="17" s="1"/>
  <c r="R831" i="17" a="1"/>
  <c r="R831" i="17" s="1"/>
  <c r="R832" i="17" a="1"/>
  <c r="R832" i="17" s="1"/>
  <c r="R833" i="17" a="1"/>
  <c r="R833" i="17" s="1"/>
  <c r="R834" i="17" a="1"/>
  <c r="R834" i="17" s="1"/>
  <c r="R835" i="17" a="1"/>
  <c r="R835" i="17"/>
  <c r="R836" i="17" a="1"/>
  <c r="R836" i="17" s="1"/>
  <c r="R837" i="17" a="1"/>
  <c r="R837" i="17" s="1"/>
  <c r="R1414" i="17" a="1"/>
  <c r="R1414" i="17" s="1"/>
  <c r="R1415" i="17" a="1"/>
  <c r="R1415" i="17"/>
  <c r="R1416" i="17" a="1"/>
  <c r="R1416" i="17" s="1"/>
  <c r="R1417" i="17" a="1"/>
  <c r="R1417" i="17" s="1"/>
  <c r="R1418" i="17" a="1"/>
  <c r="R1418" i="17" s="1"/>
  <c r="R1419" i="17" a="1"/>
  <c r="R1419" i="17" s="1"/>
  <c r="R1706" i="17" a="1"/>
  <c r="R1706" i="17" s="1"/>
  <c r="R1707" i="17" a="1"/>
  <c r="R1707" i="17" s="1"/>
  <c r="R1814" i="17" a="1"/>
  <c r="R1814" i="17" s="1"/>
  <c r="R1815" i="17" a="1"/>
  <c r="R1815" i="17" s="1"/>
  <c r="R1816" i="17" a="1"/>
  <c r="R1816" i="17" s="1"/>
  <c r="R1817" i="17" a="1"/>
  <c r="R1817" i="17" s="1"/>
  <c r="R1818" i="17" a="1"/>
  <c r="R1818" i="17" s="1"/>
  <c r="R1819" i="17" a="1"/>
  <c r="R1819" i="17" s="1"/>
  <c r="R2106" i="17" a="1"/>
  <c r="R2106" i="17" s="1"/>
  <c r="R2107" i="17" a="1"/>
  <c r="R2107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308" i="17" a="1"/>
  <c r="R308" i="17" s="1"/>
  <c r="R309" i="17" a="1"/>
  <c r="R309" i="17" s="1"/>
  <c r="R420" i="17" a="1"/>
  <c r="R420" i="17" s="1"/>
  <c r="R421" i="17" a="1"/>
  <c r="R421" i="17" s="1"/>
  <c r="R422" i="17" a="1"/>
  <c r="R422" i="17" s="1"/>
  <c r="R423" i="17" a="1"/>
  <c r="R423" i="17" s="1"/>
  <c r="R424" i="17" a="1"/>
  <c r="R424" i="17" s="1"/>
  <c r="R425" i="17" a="1"/>
  <c r="R425" i="17"/>
  <c r="R708" i="17" a="1"/>
  <c r="R708" i="17" s="1"/>
  <c r="R709" i="17" a="1"/>
  <c r="R709" i="17" s="1"/>
  <c r="R838" i="17" a="1"/>
  <c r="R838" i="17" s="1"/>
  <c r="R839" i="17" a="1"/>
  <c r="R839" i="17" s="1"/>
  <c r="R840" i="17" a="1"/>
  <c r="R840" i="17" s="1"/>
  <c r="R841" i="17" a="1"/>
  <c r="R841" i="17" s="1"/>
  <c r="R842" i="17" a="1"/>
  <c r="R842" i="17" s="1"/>
  <c r="R843" i="17" a="1"/>
  <c r="R843" i="17" s="1"/>
  <c r="R844" i="17" a="1"/>
  <c r="R844" i="17" s="1"/>
  <c r="R845" i="17" a="1"/>
  <c r="R845" i="17" s="1"/>
  <c r="R846" i="17" a="1"/>
  <c r="R846" i="17" s="1"/>
  <c r="R847" i="17" a="1"/>
  <c r="R847" i="17" s="1"/>
  <c r="R848" i="17" a="1"/>
  <c r="R848" i="17" s="1"/>
  <c r="R849" i="17" a="1"/>
  <c r="R849" i="17" s="1"/>
  <c r="R1420" i="17" a="1"/>
  <c r="R1420" i="17" s="1"/>
  <c r="R1421" i="17" a="1"/>
  <c r="R1421" i="17" s="1"/>
  <c r="R1422" i="17" a="1"/>
  <c r="R1422" i="17" s="1"/>
  <c r="R1423" i="17" a="1"/>
  <c r="R1423" i="17" s="1"/>
  <c r="R1424" i="17" a="1"/>
  <c r="R1424" i="17" s="1"/>
  <c r="R1425" i="17" a="1"/>
  <c r="R1425" i="17" s="1"/>
  <c r="R1708" i="17" a="1"/>
  <c r="R1708" i="17" s="1"/>
  <c r="R1709" i="17" a="1"/>
  <c r="R1709" i="17" s="1"/>
  <c r="R1820" i="17" a="1"/>
  <c r="R1820" i="17" s="1"/>
  <c r="R1821" i="17" a="1"/>
  <c r="R1821" i="17" s="1"/>
  <c r="R1822" i="17" a="1"/>
  <c r="R1822" i="17" s="1"/>
  <c r="R1823" i="17" a="1"/>
  <c r="R1823" i="17" s="1"/>
  <c r="R1824" i="17" a="1"/>
  <c r="R1824" i="17" s="1"/>
  <c r="R1825" i="17" a="1"/>
  <c r="R1825" i="17" s="1"/>
  <c r="R2108" i="17" a="1"/>
  <c r="R2108" i="17" s="1"/>
  <c r="R2109" i="17" a="1"/>
  <c r="R2109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10" i="17" a="1"/>
  <c r="R310" i="17" s="1"/>
  <c r="R311" i="17" a="1"/>
  <c r="R311" i="17" s="1"/>
  <c r="R426" i="17" a="1"/>
  <c r="R426" i="17" s="1"/>
  <c r="R427" i="17" a="1"/>
  <c r="R427" i="17" s="1"/>
  <c r="R428" i="17" a="1"/>
  <c r="R428" i="17" s="1"/>
  <c r="R429" i="17" a="1"/>
  <c r="R429" i="17" s="1"/>
  <c r="R430" i="17" a="1"/>
  <c r="R430" i="17" s="1"/>
  <c r="R431" i="17" a="1"/>
  <c r="R431" i="17" s="1"/>
  <c r="R710" i="17" a="1"/>
  <c r="R710" i="17" s="1"/>
  <c r="R711" i="17" a="1"/>
  <c r="R711" i="17" s="1"/>
  <c r="R850" i="17" a="1"/>
  <c r="R850" i="17" s="1"/>
  <c r="R851" i="17" a="1"/>
  <c r="R851" i="17"/>
  <c r="R852" i="17" a="1"/>
  <c r="R852" i="17" s="1"/>
  <c r="R853" i="17" a="1"/>
  <c r="R853" i="17" s="1"/>
  <c r="R854" i="17" a="1"/>
  <c r="R854" i="17" s="1"/>
  <c r="R855" i="17" a="1"/>
  <c r="R855" i="17" s="1"/>
  <c r="R856" i="17" a="1"/>
  <c r="R856" i="17" s="1"/>
  <c r="R857" i="17" a="1"/>
  <c r="R857" i="17" s="1"/>
  <c r="R858" i="17" a="1"/>
  <c r="R858" i="17" s="1"/>
  <c r="R859" i="17" a="1"/>
  <c r="R859" i="17" s="1"/>
  <c r="R860" i="17" a="1"/>
  <c r="R860" i="17" s="1"/>
  <c r="R861" i="17" a="1"/>
  <c r="R861" i="17" s="1"/>
  <c r="R1426" i="17" a="1"/>
  <c r="R1426" i="17" s="1"/>
  <c r="R1427" i="17" a="1"/>
  <c r="R1427" i="17" s="1"/>
  <c r="R1428" i="17" a="1"/>
  <c r="R1428" i="17" s="1"/>
  <c r="R1429" i="17" a="1"/>
  <c r="R1429" i="17" s="1"/>
  <c r="R1430" i="17" a="1"/>
  <c r="R1430" i="17" s="1"/>
  <c r="R1431" i="17" a="1"/>
  <c r="R1431" i="17"/>
  <c r="R1710" i="17" a="1"/>
  <c r="R1710" i="17" s="1"/>
  <c r="R1711" i="17" a="1"/>
  <c r="R1711" i="17" s="1"/>
  <c r="R1826" i="17" a="1"/>
  <c r="R1826" i="17" s="1"/>
  <c r="R1827" i="17" a="1"/>
  <c r="R1827" i="17"/>
  <c r="R1828" i="17" a="1"/>
  <c r="R1828" i="17" s="1"/>
  <c r="R1829" i="17" a="1"/>
  <c r="R1829" i="17" s="1"/>
  <c r="R1830" i="17" a="1"/>
  <c r="R1830" i="17" s="1"/>
  <c r="R1831" i="17" a="1"/>
  <c r="R1831" i="17" s="1"/>
  <c r="R2110" i="17" a="1"/>
  <c r="R2110" i="17" s="1"/>
  <c r="R2111" i="17" a="1"/>
  <c r="R2111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12" i="17" a="1"/>
  <c r="R312" i="17" s="1"/>
  <c r="R313" i="17" a="1"/>
  <c r="R313" i="17" s="1"/>
  <c r="R432" i="17" a="1"/>
  <c r="R432" i="17" s="1"/>
  <c r="R433" i="17" a="1"/>
  <c r="R433" i="17" s="1"/>
  <c r="R434" i="17" a="1"/>
  <c r="R434" i="17" s="1"/>
  <c r="R435" i="17" a="1"/>
  <c r="R435" i="17" s="1"/>
  <c r="R436" i="17" a="1"/>
  <c r="R436" i="17" s="1"/>
  <c r="R437" i="17" a="1"/>
  <c r="R437" i="17" s="1"/>
  <c r="R712" i="17" a="1"/>
  <c r="R712" i="17" s="1"/>
  <c r="R713" i="17" a="1"/>
  <c r="R713" i="17" s="1"/>
  <c r="R862" i="17" a="1"/>
  <c r="R862" i="17" s="1"/>
  <c r="R863" i="17" a="1"/>
  <c r="R863" i="17" s="1"/>
  <c r="R864" i="17" a="1"/>
  <c r="R864" i="17" s="1"/>
  <c r="R865" i="17" a="1"/>
  <c r="R865" i="17" s="1"/>
  <c r="R866" i="17" a="1"/>
  <c r="R866" i="17" s="1"/>
  <c r="R867" i="17" a="1"/>
  <c r="R867" i="17" s="1"/>
  <c r="R868" i="17" a="1"/>
  <c r="R868" i="17" s="1"/>
  <c r="R869" i="17" a="1"/>
  <c r="R869" i="17" s="1"/>
  <c r="R870" i="17" a="1"/>
  <c r="R870" i="17" s="1"/>
  <c r="R871" i="17" a="1"/>
  <c r="R871" i="17" s="1"/>
  <c r="R872" i="17" a="1"/>
  <c r="R872" i="17" s="1"/>
  <c r="R873" i="17" a="1"/>
  <c r="R873" i="17" s="1"/>
  <c r="R1432" i="17" a="1"/>
  <c r="R1432" i="17" s="1"/>
  <c r="R1433" i="17" a="1"/>
  <c r="R1433" i="17" s="1"/>
  <c r="R1434" i="17" a="1"/>
  <c r="R1434" i="17" s="1"/>
  <c r="R1435" i="17" a="1"/>
  <c r="R1435" i="17" s="1"/>
  <c r="R1436" i="17" a="1"/>
  <c r="R1436" i="17" s="1"/>
  <c r="R1437" i="17" a="1"/>
  <c r="R1437" i="17" s="1"/>
  <c r="R1712" i="17" a="1"/>
  <c r="R1712" i="17" s="1"/>
  <c r="R1713" i="17" a="1"/>
  <c r="R1713" i="17" s="1"/>
  <c r="R1832" i="17" a="1"/>
  <c r="R1832" i="17" s="1"/>
  <c r="R1833" i="17" a="1"/>
  <c r="R1833" i="17" s="1"/>
  <c r="R1834" i="17" a="1"/>
  <c r="R1834" i="17" s="1"/>
  <c r="R1835" i="17" a="1"/>
  <c r="R1835" i="17" s="1"/>
  <c r="R1836" i="17" a="1"/>
  <c r="R1836" i="17" s="1"/>
  <c r="R1837" i="17" a="1"/>
  <c r="R1837" i="17"/>
  <c r="R2112" i="17" a="1"/>
  <c r="R2112" i="17" s="1"/>
  <c r="R2113" i="17" a="1"/>
  <c r="R2113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314" i="17" a="1"/>
  <c r="R314" i="17" s="1"/>
  <c r="R315" i="17" a="1"/>
  <c r="R315" i="17" s="1"/>
  <c r="R438" i="17" a="1"/>
  <c r="R438" i="17" s="1"/>
  <c r="R439" i="17" a="1"/>
  <c r="R439" i="17" s="1"/>
  <c r="R440" i="17" a="1"/>
  <c r="R440" i="17" s="1"/>
  <c r="R441" i="17" a="1"/>
  <c r="R441" i="17" s="1"/>
  <c r="R442" i="17" a="1"/>
  <c r="R442" i="17" s="1"/>
  <c r="R443" i="17" a="1"/>
  <c r="R443" i="17" s="1"/>
  <c r="R714" i="17" a="1"/>
  <c r="R714" i="17" s="1"/>
  <c r="R715" i="17" a="1"/>
  <c r="R715" i="17" s="1"/>
  <c r="R874" i="17" a="1"/>
  <c r="R874" i="17" s="1"/>
  <c r="R875" i="17" a="1"/>
  <c r="R875" i="17" s="1"/>
  <c r="R876" i="17" a="1"/>
  <c r="R876" i="17" s="1"/>
  <c r="R877" i="17" a="1"/>
  <c r="R877" i="17" s="1"/>
  <c r="R878" i="17" a="1"/>
  <c r="R878" i="17" s="1"/>
  <c r="R879" i="17" a="1"/>
  <c r="R879" i="17" s="1"/>
  <c r="R880" i="17" a="1"/>
  <c r="R880" i="17" s="1"/>
  <c r="R881" i="17" a="1"/>
  <c r="R881" i="17" s="1"/>
  <c r="R882" i="17" a="1"/>
  <c r="R882" i="17" s="1"/>
  <c r="R883" i="17" a="1"/>
  <c r="R883" i="17"/>
  <c r="R884" i="17" a="1"/>
  <c r="R884" i="17" s="1"/>
  <c r="R885" i="17" a="1"/>
  <c r="R885" i="17" s="1"/>
  <c r="R1438" i="17" a="1"/>
  <c r="R1438" i="17" s="1"/>
  <c r="R1439" i="17" a="1"/>
  <c r="R1439" i="17"/>
  <c r="R1440" i="17" a="1"/>
  <c r="R1440" i="17" s="1"/>
  <c r="R1441" i="17" a="1"/>
  <c r="R1441" i="17" s="1"/>
  <c r="R1442" i="17" a="1"/>
  <c r="R1442" i="17" s="1"/>
  <c r="R1443" i="17" a="1"/>
  <c r="R1443" i="17"/>
  <c r="R1714" i="17" a="1"/>
  <c r="R1714" i="17" s="1"/>
  <c r="R1715" i="17" a="1"/>
  <c r="R1715" i="17" s="1"/>
  <c r="R1838" i="17" a="1"/>
  <c r="R1838" i="17" s="1"/>
  <c r="R1839" i="17" a="1"/>
  <c r="R1839" i="17" s="1"/>
  <c r="R1840" i="17" a="1"/>
  <c r="R1840" i="17" s="1"/>
  <c r="R1841" i="17" a="1"/>
  <c r="R1841" i="17" s="1"/>
  <c r="R1842" i="17" a="1"/>
  <c r="R1842" i="17" s="1"/>
  <c r="R1843" i="17" a="1"/>
  <c r="R1843" i="17" s="1"/>
  <c r="R2114" i="17" a="1"/>
  <c r="R2114" i="17" s="1"/>
  <c r="R2115" i="17" a="1"/>
  <c r="R2115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316" i="17" a="1"/>
  <c r="R316" i="17" s="1"/>
  <c r="R317" i="17" a="1"/>
  <c r="R317" i="17" s="1"/>
  <c r="R444" i="17" a="1"/>
  <c r="R444" i="17" s="1"/>
  <c r="R445" i="17" a="1"/>
  <c r="R445" i="17" s="1"/>
  <c r="R446" i="17" a="1"/>
  <c r="R446" i="17" s="1"/>
  <c r="R447" i="17" a="1"/>
  <c r="R447" i="17" s="1"/>
  <c r="R448" i="17" a="1"/>
  <c r="R448" i="17" s="1"/>
  <c r="R449" i="17" a="1"/>
  <c r="R449" i="17"/>
  <c r="R716" i="17" a="1"/>
  <c r="R716" i="17" s="1"/>
  <c r="R717" i="17" a="1"/>
  <c r="R717" i="17" s="1"/>
  <c r="R886" i="17" a="1"/>
  <c r="R886" i="17" s="1"/>
  <c r="R887" i="17" a="1"/>
  <c r="R887" i="17"/>
  <c r="R888" i="17" a="1"/>
  <c r="R888" i="17" s="1"/>
  <c r="R889" i="17" a="1"/>
  <c r="R889" i="17" s="1"/>
  <c r="R890" i="17" a="1"/>
  <c r="R890" i="17" s="1"/>
  <c r="R891" i="17" a="1"/>
  <c r="R891" i="17" s="1"/>
  <c r="R892" i="17" a="1"/>
  <c r="R892" i="17" s="1"/>
  <c r="R893" i="17" a="1"/>
  <c r="R893" i="17" s="1"/>
  <c r="R894" i="17" a="1"/>
  <c r="R894" i="17" s="1"/>
  <c r="R895" i="17" a="1"/>
  <c r="R895" i="17" s="1"/>
  <c r="R896" i="17" a="1"/>
  <c r="R896" i="17" s="1"/>
  <c r="R897" i="17" a="1"/>
  <c r="R897" i="17" s="1"/>
  <c r="R1444" i="17" a="1"/>
  <c r="R1444" i="17" s="1"/>
  <c r="R1445" i="17" a="1"/>
  <c r="R1445" i="17" s="1"/>
  <c r="R1446" i="17" a="1"/>
  <c r="R1446" i="17" s="1"/>
  <c r="R1447" i="17" a="1"/>
  <c r="R1447" i="17" s="1"/>
  <c r="R1448" i="17" a="1"/>
  <c r="R1448" i="17" s="1"/>
  <c r="R1449" i="17" a="1"/>
  <c r="R1449" i="17" s="1"/>
  <c r="R1716" i="17" a="1"/>
  <c r="R1716" i="17" s="1"/>
  <c r="R1717" i="17" a="1"/>
  <c r="R1717" i="17" s="1"/>
  <c r="R1844" i="17" a="1"/>
  <c r="R1844" i="17" s="1"/>
  <c r="R1845" i="17" a="1"/>
  <c r="R1845" i="17" s="1"/>
  <c r="R1846" i="17" a="1"/>
  <c r="R1846" i="17" s="1"/>
  <c r="R1847" i="17" a="1"/>
  <c r="R1847" i="17" s="1"/>
  <c r="R1848" i="17" a="1"/>
  <c r="R1848" i="17" s="1"/>
  <c r="R1849" i="17" a="1"/>
  <c r="R1849" i="17" s="1"/>
  <c r="R2116" i="17" a="1"/>
  <c r="R2116" i="17" s="1"/>
  <c r="R2117" i="17" a="1"/>
  <c r="R2117" i="17" s="1"/>
  <c r="R50" i="17" a="1"/>
  <c r="R50" i="17" s="1"/>
  <c r="R51" i="17" a="1"/>
  <c r="R51" i="17"/>
  <c r="R52" i="17" a="1"/>
  <c r="R52" i="17" s="1"/>
  <c r="R53" i="17" a="1"/>
  <c r="R53" i="17" s="1"/>
  <c r="R54" i="17" a="1"/>
  <c r="R54" i="17" s="1"/>
  <c r="R55" i="17" a="1"/>
  <c r="R55" i="17"/>
  <c r="R318" i="17" a="1"/>
  <c r="R318" i="17" s="1"/>
  <c r="R319" i="17" a="1"/>
  <c r="R319" i="17" s="1"/>
  <c r="R450" i="17" a="1"/>
  <c r="R450" i="17" s="1"/>
  <c r="R451" i="17" a="1"/>
  <c r="R451" i="17" s="1"/>
  <c r="R452" i="17" a="1"/>
  <c r="R452" i="17" s="1"/>
  <c r="R453" i="17" a="1"/>
  <c r="R453" i="17" s="1"/>
  <c r="R454" i="17" a="1"/>
  <c r="R454" i="17" s="1"/>
  <c r="R455" i="17" a="1"/>
  <c r="R455" i="17" s="1"/>
  <c r="R718" i="17" a="1"/>
  <c r="R718" i="17" s="1"/>
  <c r="R719" i="17" a="1"/>
  <c r="R719" i="17" s="1"/>
  <c r="R898" i="17" a="1"/>
  <c r="R898" i="17" s="1"/>
  <c r="R899" i="17" a="1"/>
  <c r="R899" i="17" s="1"/>
  <c r="R900" i="17" a="1"/>
  <c r="R900" i="17" s="1"/>
  <c r="R901" i="17" a="1"/>
  <c r="R901" i="17" s="1"/>
  <c r="R902" i="17" a="1"/>
  <c r="R902" i="17" s="1"/>
  <c r="R903" i="17" a="1"/>
  <c r="R903" i="17" s="1"/>
  <c r="R904" i="17" a="1"/>
  <c r="R904" i="17" s="1"/>
  <c r="R905" i="17" a="1"/>
  <c r="R905" i="17" s="1"/>
  <c r="R906" i="17" a="1"/>
  <c r="R906" i="17" s="1"/>
  <c r="R907" i="17" a="1"/>
  <c r="R907" i="17" s="1"/>
  <c r="R908" i="17" a="1"/>
  <c r="R908" i="17" s="1"/>
  <c r="R909" i="17" a="1"/>
  <c r="R909" i="17" s="1"/>
  <c r="R1450" i="17" a="1"/>
  <c r="R1450" i="17" s="1"/>
  <c r="R1451" i="17" a="1"/>
  <c r="R1451" i="17" s="1"/>
  <c r="R1452" i="17" a="1"/>
  <c r="R1452" i="17" s="1"/>
  <c r="R1453" i="17" a="1"/>
  <c r="R1453" i="17" s="1"/>
  <c r="R1454" i="17" a="1"/>
  <c r="R1454" i="17" s="1"/>
  <c r="R1455" i="17" a="1"/>
  <c r="R1455" i="17"/>
  <c r="R1718" i="17" a="1"/>
  <c r="R1718" i="17" s="1"/>
  <c r="R1719" i="17" a="1"/>
  <c r="R1719" i="17" s="1"/>
  <c r="R1850" i="17" a="1"/>
  <c r="R1850" i="17" s="1"/>
  <c r="R1851" i="17" a="1"/>
  <c r="R1851" i="17"/>
  <c r="R1852" i="17" a="1"/>
  <c r="R1852" i="17" s="1"/>
  <c r="R1853" i="17" a="1"/>
  <c r="R1853" i="17" s="1"/>
  <c r="R1854" i="17" a="1"/>
  <c r="R1854" i="17" s="1"/>
  <c r="R1855" i="17" a="1"/>
  <c r="R1855" i="17" s="1"/>
  <c r="R2118" i="17" a="1"/>
  <c r="R2118" i="17" s="1"/>
  <c r="R2119" i="17" a="1"/>
  <c r="R2119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320" i="17" a="1"/>
  <c r="R320" i="17" s="1"/>
  <c r="R321" i="17" a="1"/>
  <c r="R321" i="17" s="1"/>
  <c r="R456" i="17" a="1"/>
  <c r="R456" i="17" s="1"/>
  <c r="R457" i="17" a="1"/>
  <c r="R457" i="17" s="1"/>
  <c r="R458" i="17" a="1"/>
  <c r="R458" i="17" s="1"/>
  <c r="R459" i="17" a="1"/>
  <c r="R459" i="17" s="1"/>
  <c r="R460" i="17" a="1"/>
  <c r="R460" i="17" s="1"/>
  <c r="R461" i="17" a="1"/>
  <c r="R461" i="17" s="1"/>
  <c r="R720" i="17" a="1"/>
  <c r="R720" i="17" s="1"/>
  <c r="R721" i="17" a="1"/>
  <c r="R721" i="17" s="1"/>
  <c r="R910" i="17" a="1"/>
  <c r="R910" i="17" s="1"/>
  <c r="R911" i="17" a="1"/>
  <c r="R911" i="17" s="1"/>
  <c r="R912" i="17" a="1"/>
  <c r="R912" i="17" s="1"/>
  <c r="R913" i="17" a="1"/>
  <c r="R913" i="17" s="1"/>
  <c r="R914" i="17" a="1"/>
  <c r="R914" i="17" s="1"/>
  <c r="R915" i="17" a="1"/>
  <c r="R915" i="17"/>
  <c r="R916" i="17" a="1"/>
  <c r="R916" i="17" s="1"/>
  <c r="R917" i="17" a="1"/>
  <c r="R917" i="17" s="1"/>
  <c r="R918" i="17" a="1"/>
  <c r="R918" i="17" s="1"/>
  <c r="R919" i="17" a="1"/>
  <c r="R919" i="17" s="1"/>
  <c r="R920" i="17" a="1"/>
  <c r="R920" i="17" s="1"/>
  <c r="R921" i="17" a="1"/>
  <c r="R921" i="17" s="1"/>
  <c r="R1456" i="17" a="1"/>
  <c r="R1456" i="17" s="1"/>
  <c r="R1457" i="17" a="1"/>
  <c r="R1457" i="17" s="1"/>
  <c r="R1458" i="17" a="1"/>
  <c r="R1458" i="17" s="1"/>
  <c r="R1459" i="17" a="1"/>
  <c r="R1459" i="17" s="1"/>
  <c r="R1460" i="17" a="1"/>
  <c r="R1460" i="17" s="1"/>
  <c r="R1461" i="17" a="1"/>
  <c r="R1461" i="17" s="1"/>
  <c r="R1720" i="17" a="1"/>
  <c r="R1720" i="17" s="1"/>
  <c r="R1721" i="17" a="1"/>
  <c r="R1721" i="17" s="1"/>
  <c r="R1856" i="17" a="1"/>
  <c r="R1856" i="17" s="1"/>
  <c r="R1857" i="17" a="1"/>
  <c r="R1857" i="17" s="1"/>
  <c r="R1858" i="17" a="1"/>
  <c r="R1858" i="17" s="1"/>
  <c r="R1859" i="17" a="1"/>
  <c r="R1859" i="17" s="1"/>
  <c r="R1860" i="17" a="1"/>
  <c r="R1860" i="17" s="1"/>
  <c r="R1861" i="17" a="1"/>
  <c r="R1861" i="17" s="1"/>
  <c r="R2120" i="17" a="1"/>
  <c r="R2120" i="17" s="1"/>
  <c r="R2121" i="17" a="1"/>
  <c r="R212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322" i="17" a="1"/>
  <c r="R322" i="17" s="1"/>
  <c r="R323" i="17" a="1"/>
  <c r="R323" i="17" s="1"/>
  <c r="R462" i="17" a="1"/>
  <c r="R462" i="17" s="1"/>
  <c r="R463" i="17" a="1"/>
  <c r="R463" i="17" s="1"/>
  <c r="R464" i="17" a="1"/>
  <c r="R464" i="17" s="1"/>
  <c r="R465" i="17" a="1"/>
  <c r="R465" i="17" s="1"/>
  <c r="R466" i="17" a="1"/>
  <c r="R466" i="17" s="1"/>
  <c r="R467" i="17" a="1"/>
  <c r="R467" i="17" s="1"/>
  <c r="R722" i="17" a="1"/>
  <c r="R722" i="17" s="1"/>
  <c r="R723" i="17" a="1"/>
  <c r="R723" i="17" s="1"/>
  <c r="R922" i="17" a="1"/>
  <c r="R922" i="17" s="1"/>
  <c r="R923" i="17" a="1"/>
  <c r="R923" i="17" s="1"/>
  <c r="R924" i="17" a="1"/>
  <c r="R924" i="17" s="1"/>
  <c r="R925" i="17" a="1"/>
  <c r="R925" i="17" s="1"/>
  <c r="R926" i="17" a="1"/>
  <c r="R926" i="17" s="1"/>
  <c r="R927" i="17" a="1"/>
  <c r="R927" i="17" s="1"/>
  <c r="R928" i="17" a="1"/>
  <c r="R928" i="17" s="1"/>
  <c r="R929" i="17" a="1"/>
  <c r="R929" i="17" s="1"/>
  <c r="R930" i="17" a="1"/>
  <c r="R930" i="17" s="1"/>
  <c r="R931" i="17" a="1"/>
  <c r="R931" i="17" s="1"/>
  <c r="R932" i="17" a="1"/>
  <c r="R932" i="17" s="1"/>
  <c r="R933" i="17" a="1"/>
  <c r="R933" i="17" s="1"/>
  <c r="R1462" i="17" a="1"/>
  <c r="R1462" i="17" s="1"/>
  <c r="R1463" i="17" a="1"/>
  <c r="R1463" i="17" s="1"/>
  <c r="R1464" i="17" a="1"/>
  <c r="R1464" i="17" s="1"/>
  <c r="R1465" i="17" a="1"/>
  <c r="R1465" i="17" s="1"/>
  <c r="R1466" i="17" a="1"/>
  <c r="R1466" i="17" s="1"/>
  <c r="R1467" i="17" a="1"/>
  <c r="R1467" i="17" s="1"/>
  <c r="R1722" i="17" a="1"/>
  <c r="R1722" i="17" s="1"/>
  <c r="R1723" i="17" a="1"/>
  <c r="R1723" i="17" s="1"/>
  <c r="R1862" i="17" a="1"/>
  <c r="R1862" i="17" s="1"/>
  <c r="R1863" i="17" a="1"/>
  <c r="R1863" i="17" s="1"/>
  <c r="R1864" i="17" a="1"/>
  <c r="R1864" i="17" s="1"/>
  <c r="R1865" i="17" a="1"/>
  <c r="R1865" i="17" s="1"/>
  <c r="R1866" i="17" a="1"/>
  <c r="R1866" i="17" s="1"/>
  <c r="R1867" i="17" a="1"/>
  <c r="R1867" i="17" s="1"/>
  <c r="R2122" i="17" a="1"/>
  <c r="R2122" i="17" s="1"/>
  <c r="R2123" i="17" a="1"/>
  <c r="R2123" i="17" s="1"/>
  <c r="R68" i="17" a="1"/>
  <c r="R68" i="17" s="1"/>
  <c r="R69" i="17" a="1"/>
  <c r="R69" i="17"/>
  <c r="R70" i="17" a="1"/>
  <c r="R70" i="17" s="1"/>
  <c r="R71" i="17" a="1"/>
  <c r="R71" i="17" s="1"/>
  <c r="R72" i="17" a="1"/>
  <c r="R72" i="17" s="1"/>
  <c r="R73" i="17" a="1"/>
  <c r="R73" i="17" s="1"/>
  <c r="R324" i="17" a="1"/>
  <c r="R324" i="17" s="1"/>
  <c r="R325" i="17" a="1"/>
  <c r="R325" i="17" s="1"/>
  <c r="R468" i="17" a="1"/>
  <c r="R468" i="17" s="1"/>
  <c r="R469" i="17" a="1"/>
  <c r="R469" i="17" s="1"/>
  <c r="R470" i="17" a="1"/>
  <c r="R470" i="17" s="1"/>
  <c r="R471" i="17" a="1"/>
  <c r="R471" i="17" s="1"/>
  <c r="R472" i="17" a="1"/>
  <c r="R472" i="17" s="1"/>
  <c r="R473" i="17" a="1"/>
  <c r="R473" i="17" s="1"/>
  <c r="R724" i="17" a="1"/>
  <c r="R724" i="17" s="1"/>
  <c r="R725" i="17" a="1"/>
  <c r="R725" i="17" s="1"/>
  <c r="R934" i="17" a="1"/>
  <c r="R934" i="17" s="1"/>
  <c r="R935" i="17" a="1"/>
  <c r="R935" i="17" s="1"/>
  <c r="R936" i="17" a="1"/>
  <c r="R936" i="17" s="1"/>
  <c r="R937" i="17" a="1"/>
  <c r="R937" i="17" s="1"/>
  <c r="R938" i="17" a="1"/>
  <c r="R938" i="17" s="1"/>
  <c r="R939" i="17" a="1"/>
  <c r="R939" i="17" s="1"/>
  <c r="R940" i="17" a="1"/>
  <c r="R940" i="17" s="1"/>
  <c r="R941" i="17" a="1"/>
  <c r="R941" i="17" s="1"/>
  <c r="R942" i="17" a="1"/>
  <c r="R942" i="17" s="1"/>
  <c r="R943" i="17" a="1"/>
  <c r="R943" i="17" s="1"/>
  <c r="R944" i="17" a="1"/>
  <c r="R944" i="17" s="1"/>
  <c r="R945" i="17" a="1"/>
  <c r="R945" i="17" s="1"/>
  <c r="R1468" i="17" a="1"/>
  <c r="R1468" i="17" s="1"/>
  <c r="R1469" i="17" a="1"/>
  <c r="R1469" i="17"/>
  <c r="R1470" i="17" a="1"/>
  <c r="R1470" i="17" s="1"/>
  <c r="R1471" i="17" a="1"/>
  <c r="R1471" i="17" s="1"/>
  <c r="R1472" i="17" a="1"/>
  <c r="R1472" i="17" s="1"/>
  <c r="R1473" i="17" a="1"/>
  <c r="R1473" i="17"/>
  <c r="R1724" i="17" a="1"/>
  <c r="R1724" i="17" s="1"/>
  <c r="R1725" i="17" a="1"/>
  <c r="R1725" i="17" s="1"/>
  <c r="R1868" i="17" a="1"/>
  <c r="R1868" i="17" s="1"/>
  <c r="R1869" i="17" a="1"/>
  <c r="R1869" i="17" s="1"/>
  <c r="R1870" i="17" a="1"/>
  <c r="R1870" i="17" s="1"/>
  <c r="R1871" i="17" a="1"/>
  <c r="R1871" i="17" s="1"/>
  <c r="R1872" i="17" a="1"/>
  <c r="R1872" i="17" s="1"/>
  <c r="R1873" i="17" a="1"/>
  <c r="R1873" i="17" s="1"/>
  <c r="R2124" i="17" a="1"/>
  <c r="R2124" i="17" s="1"/>
  <c r="R2125" i="17" a="1"/>
  <c r="R2125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326" i="17" a="1"/>
  <c r="R326" i="17" s="1"/>
  <c r="R327" i="17" a="1"/>
  <c r="R327" i="17" s="1"/>
  <c r="R474" i="17" a="1"/>
  <c r="R474" i="17" s="1"/>
  <c r="R475" i="17" a="1"/>
  <c r="R475" i="17" s="1"/>
  <c r="R476" i="17" a="1"/>
  <c r="R476" i="17" s="1"/>
  <c r="R477" i="17" a="1"/>
  <c r="R477" i="17" s="1"/>
  <c r="R478" i="17" a="1"/>
  <c r="R478" i="17" s="1"/>
  <c r="R479" i="17" a="1"/>
  <c r="R479" i="17" s="1"/>
  <c r="R726" i="17" a="1"/>
  <c r="R726" i="17" s="1"/>
  <c r="R727" i="17" a="1"/>
  <c r="R727" i="17" s="1"/>
  <c r="R946" i="17" a="1"/>
  <c r="R946" i="17" s="1"/>
  <c r="R947" i="17" a="1"/>
  <c r="R947" i="17"/>
  <c r="R948" i="17" a="1"/>
  <c r="R948" i="17" s="1"/>
  <c r="R949" i="17" a="1"/>
  <c r="R949" i="17" s="1"/>
  <c r="R950" i="17" a="1"/>
  <c r="R950" i="17" s="1"/>
  <c r="R951" i="17" a="1"/>
  <c r="R951" i="17" s="1"/>
  <c r="R952" i="17" a="1"/>
  <c r="R952" i="17" s="1"/>
  <c r="R953" i="17" a="1"/>
  <c r="R953" i="17" s="1"/>
  <c r="R954" i="17" a="1"/>
  <c r="R954" i="17" s="1"/>
  <c r="R955" i="17" a="1"/>
  <c r="R955" i="17" s="1"/>
  <c r="R956" i="17" a="1"/>
  <c r="R956" i="17" s="1"/>
  <c r="R957" i="17" a="1"/>
  <c r="R957" i="17" s="1"/>
  <c r="R1474" i="17" a="1"/>
  <c r="R1474" i="17" s="1"/>
  <c r="R1475" i="17" a="1"/>
  <c r="R1475" i="17" s="1"/>
  <c r="R1476" i="17" a="1"/>
  <c r="R1476" i="17" s="1"/>
  <c r="R1477" i="17" a="1"/>
  <c r="R1477" i="17" s="1"/>
  <c r="R1478" i="17" a="1"/>
  <c r="R1478" i="17" s="1"/>
  <c r="R1479" i="17" a="1"/>
  <c r="R1479" i="17" s="1"/>
  <c r="R1726" i="17" a="1"/>
  <c r="R1726" i="17" s="1"/>
  <c r="R1727" i="17" a="1"/>
  <c r="R1727" i="17" s="1"/>
  <c r="R1874" i="17" a="1"/>
  <c r="R1874" i="17" s="1"/>
  <c r="R1875" i="17" a="1"/>
  <c r="R1875" i="17" s="1"/>
  <c r="R1876" i="17" a="1"/>
  <c r="R1876" i="17" s="1"/>
  <c r="R1877" i="17" a="1"/>
  <c r="R1877" i="17" s="1"/>
  <c r="R1878" i="17" a="1"/>
  <c r="R1878" i="17" s="1"/>
  <c r="R1879" i="17" a="1"/>
  <c r="R1879" i="17" s="1"/>
  <c r="R2126" i="17" a="1"/>
  <c r="R2126" i="17" s="1"/>
  <c r="R2127" i="17" a="1"/>
  <c r="R2127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328" i="17" a="1"/>
  <c r="R328" i="17" s="1"/>
  <c r="R329" i="17" a="1"/>
  <c r="R329" i="17" s="1"/>
  <c r="R480" i="17" a="1"/>
  <c r="R480" i="17" s="1"/>
  <c r="R481" i="17" a="1"/>
  <c r="R481" i="17" s="1"/>
  <c r="R482" i="17" a="1"/>
  <c r="R482" i="17" s="1"/>
  <c r="R483" i="17" a="1"/>
  <c r="R483" i="17" s="1"/>
  <c r="R484" i="17" a="1"/>
  <c r="R484" i="17" s="1"/>
  <c r="R485" i="17" a="1"/>
  <c r="R485" i="17" s="1"/>
  <c r="R728" i="17" a="1"/>
  <c r="R728" i="17" s="1"/>
  <c r="R729" i="17" a="1"/>
  <c r="R729" i="17" s="1"/>
  <c r="R958" i="17" a="1"/>
  <c r="R958" i="17" s="1"/>
  <c r="R959" i="17" a="1"/>
  <c r="R959" i="17" s="1"/>
  <c r="R960" i="17" a="1"/>
  <c r="R960" i="17" s="1"/>
  <c r="R961" i="17" a="1"/>
  <c r="R961" i="17" s="1"/>
  <c r="R962" i="17" a="1"/>
  <c r="R962" i="17" s="1"/>
  <c r="R963" i="17" a="1"/>
  <c r="R963" i="17" s="1"/>
  <c r="R964" i="17" a="1"/>
  <c r="R964" i="17" s="1"/>
  <c r="R965" i="17" a="1"/>
  <c r="R965" i="17" s="1"/>
  <c r="R966" i="17" a="1"/>
  <c r="R966" i="17" s="1"/>
  <c r="R967" i="17" a="1"/>
  <c r="R967" i="17" s="1"/>
  <c r="R968" i="17" a="1"/>
  <c r="R968" i="17" s="1"/>
  <c r="R969" i="17" a="1"/>
  <c r="R969" i="17" s="1"/>
  <c r="R1480" i="17" a="1"/>
  <c r="R1480" i="17" s="1"/>
  <c r="R1481" i="17" a="1"/>
  <c r="R1481" i="17" s="1"/>
  <c r="R1482" i="17" a="1"/>
  <c r="R1482" i="17" s="1"/>
  <c r="R1483" i="17" a="1"/>
  <c r="R1483" i="17" s="1"/>
  <c r="R1484" i="17" a="1"/>
  <c r="R1484" i="17" s="1"/>
  <c r="R1485" i="17" a="1"/>
  <c r="R1485" i="17" s="1"/>
  <c r="R1728" i="17" a="1"/>
  <c r="R1728" i="17" s="1"/>
  <c r="R1729" i="17" a="1"/>
  <c r="R1729" i="17" s="1"/>
  <c r="R1880" i="17" a="1"/>
  <c r="R1880" i="17" s="1"/>
  <c r="R1881" i="17" a="1"/>
  <c r="R1881" i="17" s="1"/>
  <c r="R1882" i="17" a="1"/>
  <c r="R1882" i="17" s="1"/>
  <c r="R1883" i="17" a="1"/>
  <c r="R1883" i="17" s="1"/>
  <c r="R1884" i="17" a="1"/>
  <c r="R1884" i="17" s="1"/>
  <c r="R1885" i="17" a="1"/>
  <c r="R1885" i="17"/>
  <c r="R2128" i="17" a="1"/>
  <c r="R2128" i="17" s="1"/>
  <c r="R2129" i="17" a="1"/>
  <c r="R2129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330" i="17" a="1"/>
  <c r="R330" i="17" s="1"/>
  <c r="R331" i="17" a="1"/>
  <c r="R331" i="17" s="1"/>
  <c r="R486" i="17" a="1"/>
  <c r="R486" i="17" s="1"/>
  <c r="R487" i="17" a="1"/>
  <c r="R487" i="17" s="1"/>
  <c r="R488" i="17" a="1"/>
  <c r="R488" i="17" s="1"/>
  <c r="R489" i="17" a="1"/>
  <c r="R489" i="17" s="1"/>
  <c r="R490" i="17" a="1"/>
  <c r="R490" i="17" s="1"/>
  <c r="R491" i="17" a="1"/>
  <c r="R491" i="17" s="1"/>
  <c r="R730" i="17" a="1"/>
  <c r="R730" i="17" s="1"/>
  <c r="R731" i="17" a="1"/>
  <c r="R731" i="17" s="1"/>
  <c r="R970" i="17" a="1"/>
  <c r="R970" i="17" s="1"/>
  <c r="R971" i="17" a="1"/>
  <c r="R971" i="17" s="1"/>
  <c r="R972" i="17" a="1"/>
  <c r="R972" i="17" s="1"/>
  <c r="R973" i="17" a="1"/>
  <c r="R973" i="17" s="1"/>
  <c r="R974" i="17" a="1"/>
  <c r="R974" i="17" s="1"/>
  <c r="R975" i="17" a="1"/>
  <c r="R975" i="17" s="1"/>
  <c r="R976" i="17" a="1"/>
  <c r="R976" i="17" s="1"/>
  <c r="R977" i="17" a="1"/>
  <c r="R977" i="17" s="1"/>
  <c r="R978" i="17" a="1"/>
  <c r="R978" i="17" s="1"/>
  <c r="R979" i="17" a="1"/>
  <c r="R979" i="17"/>
  <c r="R980" i="17" a="1"/>
  <c r="R980" i="17" s="1"/>
  <c r="R981" i="17" a="1"/>
  <c r="R981" i="17" s="1"/>
  <c r="R1486" i="17" a="1"/>
  <c r="R1486" i="17" s="1"/>
  <c r="R1487" i="17" a="1"/>
  <c r="R1487" i="17"/>
  <c r="R1488" i="17" a="1"/>
  <c r="R1488" i="17" s="1"/>
  <c r="R1489" i="17" a="1"/>
  <c r="R1489" i="17" s="1"/>
  <c r="R1490" i="17" a="1"/>
  <c r="R1490" i="17" s="1"/>
  <c r="R1491" i="17" a="1"/>
  <c r="R1491" i="17" s="1"/>
  <c r="R1730" i="17" a="1"/>
  <c r="R1730" i="17" s="1"/>
  <c r="R1731" i="17" a="1"/>
  <c r="R1731" i="17" s="1"/>
  <c r="R1886" i="17" a="1"/>
  <c r="R1886" i="17" s="1"/>
  <c r="R1887" i="17" a="1"/>
  <c r="R1887" i="17" s="1"/>
  <c r="R1888" i="17" a="1"/>
  <c r="R1888" i="17" s="1"/>
  <c r="R1889" i="17" a="1"/>
  <c r="R1889" i="17" s="1"/>
  <c r="R1890" i="17" a="1"/>
  <c r="R1890" i="17" s="1"/>
  <c r="R1891" i="17" a="1"/>
  <c r="R1891" i="17" s="1"/>
  <c r="R2130" i="17" a="1"/>
  <c r="R2130" i="17" s="1"/>
  <c r="R2131" i="17" a="1"/>
  <c r="R2131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/>
  <c r="R332" i="17" a="1"/>
  <c r="R332" i="17" s="1"/>
  <c r="R333" i="17" a="1"/>
  <c r="R333" i="17" s="1"/>
  <c r="R492" i="17" a="1"/>
  <c r="R492" i="17" s="1"/>
  <c r="R493" i="17" a="1"/>
  <c r="R493" i="17" s="1"/>
  <c r="R494" i="17" a="1"/>
  <c r="R494" i="17" s="1"/>
  <c r="R495" i="17" a="1"/>
  <c r="R495" i="17" s="1"/>
  <c r="R496" i="17" a="1"/>
  <c r="R496" i="17" s="1"/>
  <c r="R497" i="17" a="1"/>
  <c r="R497" i="17" s="1"/>
  <c r="R732" i="17" a="1"/>
  <c r="R732" i="17" s="1"/>
  <c r="R733" i="17" a="1"/>
  <c r="R733" i="17" s="1"/>
  <c r="R982" i="17" a="1"/>
  <c r="R982" i="17" s="1"/>
  <c r="R983" i="17" a="1"/>
  <c r="R983" i="17" s="1"/>
  <c r="R984" i="17" a="1"/>
  <c r="R984" i="17" s="1"/>
  <c r="R985" i="17" a="1"/>
  <c r="R985" i="17" s="1"/>
  <c r="R986" i="17" a="1"/>
  <c r="R986" i="17" s="1"/>
  <c r="R987" i="17" a="1"/>
  <c r="R987" i="17"/>
  <c r="R988" i="17" a="1"/>
  <c r="R988" i="17" s="1"/>
  <c r="R989" i="17" a="1"/>
  <c r="R989" i="17" s="1"/>
  <c r="R990" i="17" a="1"/>
  <c r="R990" i="17" s="1"/>
  <c r="R991" i="17" a="1"/>
  <c r="R991" i="17"/>
  <c r="R992" i="17" a="1"/>
  <c r="R992" i="17" s="1"/>
  <c r="R993" i="17" a="1"/>
  <c r="R993" i="17" s="1"/>
  <c r="R1492" i="17" a="1"/>
  <c r="R1492" i="17" s="1"/>
  <c r="R1493" i="17" a="1"/>
  <c r="R1493" i="17" s="1"/>
  <c r="R1494" i="17" a="1"/>
  <c r="R1494" i="17" s="1"/>
  <c r="R1495" i="17" a="1"/>
  <c r="R1495" i="17" s="1"/>
  <c r="R1496" i="17" a="1"/>
  <c r="R1496" i="17" s="1"/>
  <c r="R1497" i="17" a="1"/>
  <c r="R1497" i="17" s="1"/>
  <c r="R1732" i="17" a="1"/>
  <c r="R1732" i="17" s="1"/>
  <c r="R1733" i="17" a="1"/>
  <c r="R1733" i="17" s="1"/>
  <c r="R1892" i="17" a="1"/>
  <c r="R1892" i="17" s="1"/>
  <c r="R1893" i="17" a="1"/>
  <c r="R1893" i="17" s="1"/>
  <c r="R1894" i="17" a="1"/>
  <c r="R1894" i="17" s="1"/>
  <c r="R1895" i="17" a="1"/>
  <c r="R1895" i="17" s="1"/>
  <c r="R1896" i="17" a="1"/>
  <c r="R1896" i="17" s="1"/>
  <c r="R1897" i="17" a="1"/>
  <c r="R1897" i="17" s="1"/>
  <c r="R2132" i="17" a="1"/>
  <c r="R2132" i="17" s="1"/>
  <c r="R2133" i="17" a="1"/>
  <c r="R2133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334" i="17" a="1"/>
  <c r="R334" i="17" s="1"/>
  <c r="R335" i="17" a="1"/>
  <c r="R335" i="17" s="1"/>
  <c r="R498" i="17" a="1"/>
  <c r="R498" i="17" s="1"/>
  <c r="R499" i="17" a="1"/>
  <c r="R499" i="17" s="1"/>
  <c r="R500" i="17" a="1"/>
  <c r="R500" i="17" s="1"/>
  <c r="R501" i="17" a="1"/>
  <c r="R501" i="17" s="1"/>
  <c r="R502" i="17" a="1"/>
  <c r="R502" i="17" s="1"/>
  <c r="R503" i="17" a="1"/>
  <c r="R503" i="17" s="1"/>
  <c r="R734" i="17" a="1"/>
  <c r="R734" i="17" s="1"/>
  <c r="R735" i="17" a="1"/>
  <c r="R735" i="17" s="1"/>
  <c r="R994" i="17" a="1"/>
  <c r="R994" i="17" s="1"/>
  <c r="R995" i="17" a="1"/>
  <c r="R995" i="17" s="1"/>
  <c r="R996" i="17" a="1"/>
  <c r="R996" i="17" s="1"/>
  <c r="R997" i="17" a="1"/>
  <c r="R997" i="17" s="1"/>
  <c r="R998" i="17" a="1"/>
  <c r="R998" i="17" s="1"/>
  <c r="R999" i="17" a="1"/>
  <c r="R999" i="17"/>
  <c r="R1000" i="17" a="1"/>
  <c r="R1000" i="17" s="1"/>
  <c r="R1001" i="17" a="1"/>
  <c r="R1001" i="17" s="1"/>
  <c r="R1002" i="17" a="1"/>
  <c r="R1002" i="17" s="1"/>
  <c r="R1003" i="17" a="1"/>
  <c r="R1003" i="17" s="1"/>
  <c r="R1004" i="17" a="1"/>
  <c r="R1004" i="17" s="1"/>
  <c r="R1005" i="17" a="1"/>
  <c r="R1005" i="17" s="1"/>
  <c r="R1498" i="17" a="1"/>
  <c r="R1498" i="17" s="1"/>
  <c r="R1499" i="17" a="1"/>
  <c r="R1499" i="17" s="1"/>
  <c r="R1500" i="17" a="1"/>
  <c r="R1500" i="17" s="1"/>
  <c r="R1501" i="17" a="1"/>
  <c r="R1501" i="17" s="1"/>
  <c r="R1502" i="17" a="1"/>
  <c r="R1502" i="17" s="1"/>
  <c r="R1503" i="17" a="1"/>
  <c r="R1503" i="17" s="1"/>
  <c r="R1734" i="17" a="1"/>
  <c r="R1734" i="17" s="1"/>
  <c r="R1735" i="17" a="1"/>
  <c r="R1735" i="17" s="1"/>
  <c r="R1898" i="17" a="1"/>
  <c r="R1898" i="17" s="1"/>
  <c r="R1899" i="17" a="1"/>
  <c r="R1899" i="17" s="1"/>
  <c r="R1900" i="17" a="1"/>
  <c r="R1900" i="17" s="1"/>
  <c r="R1901" i="17" a="1"/>
  <c r="R1901" i="17" s="1"/>
  <c r="R1902" i="17" a="1"/>
  <c r="R1902" i="17" s="1"/>
  <c r="R1903" i="17" a="1"/>
  <c r="R1903" i="17" s="1"/>
  <c r="R2134" i="17" a="1"/>
  <c r="R2134" i="17" s="1"/>
  <c r="R2135" i="17" a="1"/>
  <c r="R2135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336" i="17" a="1"/>
  <c r="R336" i="17" s="1"/>
  <c r="R337" i="17" a="1"/>
  <c r="R337" i="17" s="1"/>
  <c r="R504" i="17" a="1"/>
  <c r="R504" i="17" s="1"/>
  <c r="R505" i="17" a="1"/>
  <c r="R505" i="17" s="1"/>
  <c r="R506" i="17" a="1"/>
  <c r="R506" i="17" s="1"/>
  <c r="R507" i="17" a="1"/>
  <c r="R507" i="17" s="1"/>
  <c r="R508" i="17" a="1"/>
  <c r="R508" i="17" s="1"/>
  <c r="R509" i="17" a="1"/>
  <c r="R509" i="17" s="1"/>
  <c r="R736" i="17" a="1"/>
  <c r="R736" i="17" s="1"/>
  <c r="R737" i="17" a="1"/>
  <c r="R737" i="17" s="1"/>
  <c r="R1006" i="17" a="1"/>
  <c r="R1006" i="17" s="1"/>
  <c r="R1007" i="17" a="1"/>
  <c r="R1007" i="17" s="1"/>
  <c r="R1008" i="17" a="1"/>
  <c r="R1008" i="17" s="1"/>
  <c r="R1009" i="17" a="1"/>
  <c r="R1009" i="17" s="1"/>
  <c r="R1010" i="17" a="1"/>
  <c r="R1010" i="17" s="1"/>
  <c r="R1011" i="17" a="1"/>
  <c r="R1011" i="17" s="1"/>
  <c r="R1012" i="17" a="1"/>
  <c r="R1012" i="17" s="1"/>
  <c r="R1013" i="17" a="1"/>
  <c r="R1013" i="17" s="1"/>
  <c r="R1014" i="17" a="1"/>
  <c r="R1014" i="17" s="1"/>
  <c r="R1015" i="17" a="1"/>
  <c r="R1015" i="17" s="1"/>
  <c r="R1016" i="17" a="1"/>
  <c r="R1016" i="17" s="1"/>
  <c r="R1017" i="17" a="1"/>
  <c r="R1017" i="17" s="1"/>
  <c r="R1504" i="17" a="1"/>
  <c r="R1504" i="17" s="1"/>
  <c r="R1505" i="17" a="1"/>
  <c r="R1505" i="17" s="1"/>
  <c r="R1506" i="17" a="1"/>
  <c r="R1506" i="17" s="1"/>
  <c r="R1507" i="17" a="1"/>
  <c r="R1507" i="17" s="1"/>
  <c r="R1508" i="17" a="1"/>
  <c r="R1508" i="17" s="1"/>
  <c r="R1509" i="17" a="1"/>
  <c r="R1509" i="17" s="1"/>
  <c r="R1736" i="17" a="1"/>
  <c r="R1736" i="17" s="1"/>
  <c r="R1737" i="17" a="1"/>
  <c r="R1737" i="17" s="1"/>
  <c r="R1904" i="17" a="1"/>
  <c r="R1904" i="17" s="1"/>
  <c r="R1905" i="17" a="1"/>
  <c r="R1905" i="17" s="1"/>
  <c r="R1906" i="17" a="1"/>
  <c r="R1906" i="17" s="1"/>
  <c r="R1907" i="17" a="1"/>
  <c r="R1907" i="17" s="1"/>
  <c r="R1908" i="17" a="1"/>
  <c r="R1908" i="17" s="1"/>
  <c r="R1909" i="17" a="1"/>
  <c r="R1909" i="17" s="1"/>
  <c r="R2136" i="17" a="1"/>
  <c r="R2136" i="17" s="1"/>
  <c r="R2137" i="17" a="1"/>
  <c r="R2137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/>
  <c r="R338" i="17" a="1"/>
  <c r="R338" i="17" s="1"/>
  <c r="R339" i="17" a="1"/>
  <c r="R339" i="17" s="1"/>
  <c r="R510" i="17" a="1"/>
  <c r="R510" i="17" s="1"/>
  <c r="R511" i="17" a="1"/>
  <c r="R511" i="17" s="1"/>
  <c r="R512" i="17" a="1"/>
  <c r="R512" i="17" s="1"/>
  <c r="R513" i="17" a="1"/>
  <c r="R513" i="17" s="1"/>
  <c r="R514" i="17" a="1"/>
  <c r="R514" i="17" s="1"/>
  <c r="R515" i="17" a="1"/>
  <c r="R515" i="17" s="1"/>
  <c r="R738" i="17" a="1"/>
  <c r="R738" i="17" s="1"/>
  <c r="R739" i="17" a="1"/>
  <c r="R739" i="17" s="1"/>
  <c r="R1018" i="17" a="1"/>
  <c r="R1018" i="17" s="1"/>
  <c r="R1019" i="17" a="1"/>
  <c r="R1019" i="17" s="1"/>
  <c r="R1020" i="17" a="1"/>
  <c r="R1020" i="17" s="1"/>
  <c r="R1021" i="17" a="1"/>
  <c r="R1021" i="17" s="1"/>
  <c r="R1022" i="17" a="1"/>
  <c r="R1022" i="17" s="1"/>
  <c r="R1023" i="17" a="1"/>
  <c r="R1023" i="17" s="1"/>
  <c r="R1024" i="17" a="1"/>
  <c r="R1024" i="17" s="1"/>
  <c r="R1025" i="17" a="1"/>
  <c r="R1025" i="17" s="1"/>
  <c r="R1026" i="17" a="1"/>
  <c r="R1026" i="17" s="1"/>
  <c r="R1027" i="17" a="1"/>
  <c r="R1027" i="17" s="1"/>
  <c r="R1028" i="17" a="1"/>
  <c r="R1028" i="17" s="1"/>
  <c r="R1029" i="17" a="1"/>
  <c r="R1029" i="17" s="1"/>
  <c r="R1510" i="17" a="1"/>
  <c r="R1510" i="17" s="1"/>
  <c r="R1511" i="17" a="1"/>
  <c r="R1511" i="17" s="1"/>
  <c r="R1512" i="17" a="1"/>
  <c r="R1512" i="17" s="1"/>
  <c r="R1513" i="17" a="1"/>
  <c r="R1513" i="17" s="1"/>
  <c r="R1514" i="17" a="1"/>
  <c r="R1514" i="17" s="1"/>
  <c r="R1515" i="17" a="1"/>
  <c r="R1515" i="17" s="1"/>
  <c r="R1738" i="17" a="1"/>
  <c r="R1738" i="17" s="1"/>
  <c r="R1739" i="17" a="1"/>
  <c r="R1739" i="17" s="1"/>
  <c r="R1910" i="17" a="1"/>
  <c r="R1910" i="17" s="1"/>
  <c r="R1911" i="17" a="1"/>
  <c r="R1911" i="17"/>
  <c r="R1912" i="17" a="1"/>
  <c r="R1912" i="17" s="1"/>
  <c r="R1913" i="17" a="1"/>
  <c r="R1913" i="17" s="1"/>
  <c r="R1914" i="17" a="1"/>
  <c r="R1914" i="17" s="1"/>
  <c r="R1915" i="17" a="1"/>
  <c r="R1915" i="17"/>
  <c r="R2138" i="17" a="1"/>
  <c r="R2138" i="17" s="1"/>
  <c r="R2139" i="17" a="1"/>
  <c r="R2139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340" i="17" a="1"/>
  <c r="R340" i="17" s="1"/>
  <c r="R341" i="17" a="1"/>
  <c r="R341" i="17" s="1"/>
  <c r="R516" i="17" a="1"/>
  <c r="R516" i="17" s="1"/>
  <c r="R517" i="17" a="1"/>
  <c r="R517" i="17" s="1"/>
  <c r="R518" i="17" a="1"/>
  <c r="R518" i="17" s="1"/>
  <c r="R519" i="17" a="1"/>
  <c r="R519" i="17" s="1"/>
  <c r="R520" i="17" a="1"/>
  <c r="R520" i="17" s="1"/>
  <c r="R521" i="17" a="1"/>
  <c r="R521" i="17" s="1"/>
  <c r="R740" i="17" a="1"/>
  <c r="R740" i="17" s="1"/>
  <c r="R741" i="17" a="1"/>
  <c r="R741" i="17" s="1"/>
  <c r="R1030" i="17" a="1"/>
  <c r="R1030" i="17" s="1"/>
  <c r="R1031" i="17" a="1"/>
  <c r="R1031" i="17" s="1"/>
  <c r="R1032" i="17" a="1"/>
  <c r="R1032" i="17" s="1"/>
  <c r="R1033" i="17" a="1"/>
  <c r="R1033" i="17" s="1"/>
  <c r="R1034" i="17" a="1"/>
  <c r="R1034" i="17" s="1"/>
  <c r="R1035" i="17" a="1"/>
  <c r="R1035" i="17" s="1"/>
  <c r="R1036" i="17" a="1"/>
  <c r="R1036" i="17" s="1"/>
  <c r="R1037" i="17" a="1"/>
  <c r="R1037" i="17" s="1"/>
  <c r="R1038" i="17" a="1"/>
  <c r="R1038" i="17" s="1"/>
  <c r="R1039" i="17" a="1"/>
  <c r="R1039" i="17"/>
  <c r="R1040" i="17" a="1"/>
  <c r="R1040" i="17" s="1"/>
  <c r="R1041" i="17" a="1"/>
  <c r="R1041" i="17" s="1"/>
  <c r="R1516" i="17" a="1"/>
  <c r="R1516" i="17" s="1"/>
  <c r="R1517" i="17" a="1"/>
  <c r="R1517" i="17"/>
  <c r="R1518" i="17" a="1"/>
  <c r="R1518" i="17" s="1"/>
  <c r="R1519" i="17" a="1"/>
  <c r="R1519" i="17" s="1"/>
  <c r="R1520" i="17" a="1"/>
  <c r="R1520" i="17" s="1"/>
  <c r="R1521" i="17" a="1"/>
  <c r="R1521" i="17" s="1"/>
  <c r="R1740" i="17" a="1"/>
  <c r="R1740" i="17" s="1"/>
  <c r="R1741" i="17" a="1"/>
  <c r="R1741" i="17" s="1"/>
  <c r="R1916" i="17" a="1"/>
  <c r="R1916" i="17" s="1"/>
  <c r="R1917" i="17" a="1"/>
  <c r="R1917" i="17" s="1"/>
  <c r="R1918" i="17" a="1"/>
  <c r="R1918" i="17" s="1"/>
  <c r="R1919" i="17" a="1"/>
  <c r="R1919" i="17" s="1"/>
  <c r="R1920" i="17" a="1"/>
  <c r="R1920" i="17" s="1"/>
  <c r="R1921" i="17" a="1"/>
  <c r="R1921" i="17" s="1"/>
  <c r="R2140" i="17" a="1"/>
  <c r="R2140" i="17" s="1"/>
  <c r="R2141" i="17" a="1"/>
  <c r="R214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/>
  <c r="R342" i="17" a="1"/>
  <c r="R342" i="17" s="1"/>
  <c r="R343" i="17" a="1"/>
  <c r="R343" i="17" s="1"/>
  <c r="R522" i="17" a="1"/>
  <c r="R522" i="17" s="1"/>
  <c r="R523" i="17" a="1"/>
  <c r="R523" i="17" s="1"/>
  <c r="R524" i="17" a="1"/>
  <c r="R524" i="17" s="1"/>
  <c r="R525" i="17" a="1"/>
  <c r="R525" i="17" s="1"/>
  <c r="R526" i="17" a="1"/>
  <c r="R526" i="17" s="1"/>
  <c r="R527" i="17" a="1"/>
  <c r="R527" i="17"/>
  <c r="R742" i="17" a="1"/>
  <c r="R742" i="17" s="1"/>
  <c r="R743" i="17" a="1"/>
  <c r="R743" i="17" s="1"/>
  <c r="R1042" i="17" a="1"/>
  <c r="R1042" i="17" s="1"/>
  <c r="R1043" i="17" a="1"/>
  <c r="R1043" i="17"/>
  <c r="R1044" i="17" a="1"/>
  <c r="R1044" i="17" s="1"/>
  <c r="R1045" i="17" a="1"/>
  <c r="R1045" i="17" s="1"/>
  <c r="R1046" i="17" a="1"/>
  <c r="R1046" i="17" s="1"/>
  <c r="R1047" i="17" a="1"/>
  <c r="R1047" i="17" s="1"/>
  <c r="R1048" i="17" a="1"/>
  <c r="R1048" i="17" s="1"/>
  <c r="R1049" i="17" a="1"/>
  <c r="R1049" i="17" s="1"/>
  <c r="R1050" i="17" a="1"/>
  <c r="R1050" i="17" s="1"/>
  <c r="R1051" i="17" a="1"/>
  <c r="R1051" i="17" s="1"/>
  <c r="R1052" i="17" a="1"/>
  <c r="R1052" i="17" s="1"/>
  <c r="R1053" i="17" a="1"/>
  <c r="R1053" i="17" s="1"/>
  <c r="R1522" i="17" a="1"/>
  <c r="R1522" i="17" s="1"/>
  <c r="R1523" i="17" a="1"/>
  <c r="R1523" i="17" s="1"/>
  <c r="R1524" i="17" a="1"/>
  <c r="R1524" i="17" s="1"/>
  <c r="R1525" i="17" a="1"/>
  <c r="R1525" i="17" s="1"/>
  <c r="R1526" i="17" a="1"/>
  <c r="R1526" i="17" s="1"/>
  <c r="R1527" i="17" a="1"/>
  <c r="R1527" i="17" s="1"/>
  <c r="R1742" i="17" a="1"/>
  <c r="R1742" i="17" s="1"/>
  <c r="R1743" i="17" a="1"/>
  <c r="R1743" i="17" s="1"/>
  <c r="R1922" i="17" a="1"/>
  <c r="R1922" i="17" s="1"/>
  <c r="R1923" i="17" a="1"/>
  <c r="R1923" i="17"/>
  <c r="R1924" i="17" a="1"/>
  <c r="R1924" i="17" s="1"/>
  <c r="R1925" i="17" a="1"/>
  <c r="R1925" i="17" s="1"/>
  <c r="R1926" i="17" a="1"/>
  <c r="R1926" i="17" s="1"/>
  <c r="R1927" i="17" a="1"/>
  <c r="R1927" i="17" s="1"/>
  <c r="R2142" i="17" a="1"/>
  <c r="R2142" i="17" s="1"/>
  <c r="R2143" i="17" a="1"/>
  <c r="R2143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/>
  <c r="R344" i="17" a="1"/>
  <c r="R344" i="17" s="1"/>
  <c r="R345" i="17" a="1"/>
  <c r="R345" i="17" s="1"/>
  <c r="R528" i="17" a="1"/>
  <c r="R528" i="17" s="1"/>
  <c r="R529" i="17" a="1"/>
  <c r="R529" i="17" s="1"/>
  <c r="R530" i="17" a="1"/>
  <c r="R530" i="17" s="1"/>
  <c r="R531" i="17" a="1"/>
  <c r="R531" i="17" s="1"/>
  <c r="R532" i="17" a="1"/>
  <c r="R532" i="17" s="1"/>
  <c r="R533" i="17" a="1"/>
  <c r="R533" i="17" s="1"/>
  <c r="R744" i="17" a="1"/>
  <c r="R744" i="17" s="1"/>
  <c r="R745" i="17" a="1"/>
  <c r="R745" i="17" s="1"/>
  <c r="R1054" i="17" a="1"/>
  <c r="R1054" i="17" s="1"/>
  <c r="R1055" i="17" a="1"/>
  <c r="R1055" i="17" s="1"/>
  <c r="R1056" i="17" a="1"/>
  <c r="R1056" i="17" s="1"/>
  <c r="R1057" i="17" a="1"/>
  <c r="R1057" i="17" s="1"/>
  <c r="R1058" i="17" a="1"/>
  <c r="R1058" i="17" s="1"/>
  <c r="R1059" i="17" a="1"/>
  <c r="R1059" i="17" s="1"/>
  <c r="R1060" i="17" a="1"/>
  <c r="R1060" i="17" s="1"/>
  <c r="R1061" i="17" a="1"/>
  <c r="R1061" i="17" s="1"/>
  <c r="R1062" i="17" a="1"/>
  <c r="R1062" i="17" s="1"/>
  <c r="R1063" i="17" a="1"/>
  <c r="R1063" i="17"/>
  <c r="R1064" i="17" a="1"/>
  <c r="R1064" i="17" s="1"/>
  <c r="R1065" i="17" a="1"/>
  <c r="R1065" i="17" s="1"/>
  <c r="R1528" i="17" a="1"/>
  <c r="R1528" i="17" s="1"/>
  <c r="R1529" i="17" a="1"/>
  <c r="R1529" i="17" s="1"/>
  <c r="R1530" i="17" a="1"/>
  <c r="R1530" i="17" s="1"/>
  <c r="R1531" i="17" a="1"/>
  <c r="R1531" i="17" s="1"/>
  <c r="R1532" i="17" a="1"/>
  <c r="R1532" i="17" s="1"/>
  <c r="R1533" i="17" a="1"/>
  <c r="R1533" i="17" s="1"/>
  <c r="R1744" i="17" a="1"/>
  <c r="R1744" i="17" s="1"/>
  <c r="R1745" i="17" a="1"/>
  <c r="R1745" i="17" s="1"/>
  <c r="R1928" i="17" a="1"/>
  <c r="R1928" i="17" s="1"/>
  <c r="R1929" i="17" a="1"/>
  <c r="R1929" i="17" s="1"/>
  <c r="R1930" i="17" a="1"/>
  <c r="R1930" i="17" s="1"/>
  <c r="R1931" i="17" a="1"/>
  <c r="R1931" i="17" s="1"/>
  <c r="R1932" i="17" a="1"/>
  <c r="R1932" i="17" s="1"/>
  <c r="R1933" i="17" a="1"/>
  <c r="R1933" i="17" s="1"/>
  <c r="R2144" i="17" a="1"/>
  <c r="R2144" i="17" s="1"/>
  <c r="R2145" i="17" a="1"/>
  <c r="R2145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346" i="17" a="1"/>
  <c r="R346" i="17" s="1"/>
  <c r="R347" i="17" a="1"/>
  <c r="R347" i="17" s="1"/>
  <c r="R534" i="17" a="1"/>
  <c r="R534" i="17" s="1"/>
  <c r="R535" i="17" a="1"/>
  <c r="R535" i="17" s="1"/>
  <c r="R536" i="17" a="1"/>
  <c r="R536" i="17" s="1"/>
  <c r="R537" i="17" a="1"/>
  <c r="R537" i="17" s="1"/>
  <c r="R538" i="17" a="1"/>
  <c r="R538" i="17" s="1"/>
  <c r="R539" i="17" a="1"/>
  <c r="R539" i="17"/>
  <c r="R746" i="17" a="1"/>
  <c r="R746" i="17" s="1"/>
  <c r="R747" i="17" a="1"/>
  <c r="R747" i="17" s="1"/>
  <c r="R1066" i="17" a="1"/>
  <c r="R1066" i="17" s="1"/>
  <c r="R1067" i="17" a="1"/>
  <c r="R1067" i="17" s="1"/>
  <c r="R1068" i="17" a="1"/>
  <c r="R1068" i="17" s="1"/>
  <c r="R1069" i="17" a="1"/>
  <c r="R1069" i="17" s="1"/>
  <c r="R1070" i="17" a="1"/>
  <c r="R1070" i="17" s="1"/>
  <c r="R1071" i="17" a="1"/>
  <c r="R1071" i="17" s="1"/>
  <c r="R1072" i="17" a="1"/>
  <c r="R1072" i="17" s="1"/>
  <c r="R1073" i="17" a="1"/>
  <c r="R1073" i="17" s="1"/>
  <c r="R1074" i="17" a="1"/>
  <c r="R1074" i="17" s="1"/>
  <c r="R1075" i="17" a="1"/>
  <c r="R1075" i="17" s="1"/>
  <c r="R1076" i="17" a="1"/>
  <c r="R1076" i="17" s="1"/>
  <c r="R1077" i="17" a="1"/>
  <c r="R1077" i="17" s="1"/>
  <c r="R1534" i="17" a="1"/>
  <c r="R1534" i="17" s="1"/>
  <c r="R1535" i="17" a="1"/>
  <c r="R1535" i="17" s="1"/>
  <c r="R1536" i="17" a="1"/>
  <c r="R1536" i="17" s="1"/>
  <c r="R1537" i="17" a="1"/>
  <c r="R1537" i="17" s="1"/>
  <c r="R1538" i="17" a="1"/>
  <c r="R1538" i="17" s="1"/>
  <c r="R1539" i="17" a="1"/>
  <c r="R1539" i="17" s="1"/>
  <c r="R1746" i="17" a="1"/>
  <c r="R1746" i="17" s="1"/>
  <c r="R1747" i="17" a="1"/>
  <c r="R1747" i="17" s="1"/>
  <c r="R1934" i="17" a="1"/>
  <c r="R1934" i="17" s="1"/>
  <c r="R1935" i="17" a="1"/>
  <c r="R1935" i="17" s="1"/>
  <c r="R1936" i="17" a="1"/>
  <c r="R1936" i="17" s="1"/>
  <c r="R1937" i="17" a="1"/>
  <c r="R1937" i="17" s="1"/>
  <c r="R1938" i="17" a="1"/>
  <c r="R1938" i="17" s="1"/>
  <c r="R1939" i="17" a="1"/>
  <c r="R1939" i="17" s="1"/>
  <c r="R2146" i="17" a="1"/>
  <c r="R2146" i="17" s="1"/>
  <c r="R2147" i="17" a="1"/>
  <c r="R2147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348" i="17" a="1"/>
  <c r="R348" i="17" s="1"/>
  <c r="R349" i="17" a="1"/>
  <c r="R349" i="17" s="1"/>
  <c r="R540" i="17" a="1"/>
  <c r="R540" i="17" s="1"/>
  <c r="R541" i="17" a="1"/>
  <c r="R541" i="17" s="1"/>
  <c r="R542" i="17" a="1"/>
  <c r="R542" i="17" s="1"/>
  <c r="R543" i="17" a="1"/>
  <c r="R543" i="17" s="1"/>
  <c r="R544" i="17" a="1"/>
  <c r="R544" i="17" s="1"/>
  <c r="R545" i="17" a="1"/>
  <c r="R545" i="17" s="1"/>
  <c r="R748" i="17" a="1"/>
  <c r="R748" i="17" s="1"/>
  <c r="R749" i="17" a="1"/>
  <c r="R749" i="17" s="1"/>
  <c r="R1078" i="17" a="1"/>
  <c r="R1078" i="17" s="1"/>
  <c r="R1079" i="17" a="1"/>
  <c r="R1079" i="17" s="1"/>
  <c r="R1080" i="17" a="1"/>
  <c r="R1080" i="17" s="1"/>
  <c r="R1081" i="17" a="1"/>
  <c r="R1081" i="17" s="1"/>
  <c r="R1082" i="17" a="1"/>
  <c r="R1082" i="17" s="1"/>
  <c r="R1083" i="17" a="1"/>
  <c r="R1083" i="17" s="1"/>
  <c r="R1084" i="17" a="1"/>
  <c r="R1084" i="17" s="1"/>
  <c r="R1085" i="17" a="1"/>
  <c r="R1085" i="17" s="1"/>
  <c r="R1086" i="17" a="1"/>
  <c r="R1086" i="17" s="1"/>
  <c r="R1087" i="17" a="1"/>
  <c r="R1087" i="17" s="1"/>
  <c r="R1088" i="17" a="1"/>
  <c r="R1088" i="17" s="1"/>
  <c r="R1089" i="17" a="1"/>
  <c r="R1089" i="17" s="1"/>
  <c r="R1540" i="17" a="1"/>
  <c r="R1540" i="17" s="1"/>
  <c r="R1541" i="17" a="1"/>
  <c r="R1541" i="17" s="1"/>
  <c r="R1542" i="17" a="1"/>
  <c r="R1542" i="17" s="1"/>
  <c r="R1543" i="17" a="1"/>
  <c r="R1543" i="17" s="1"/>
  <c r="R1544" i="17" a="1"/>
  <c r="R1544" i="17" s="1"/>
  <c r="R1545" i="17" a="1"/>
  <c r="R1545" i="17" s="1"/>
  <c r="R1748" i="17" a="1"/>
  <c r="R1748" i="17" s="1"/>
  <c r="R1749" i="17" a="1"/>
  <c r="R1749" i="17" s="1"/>
  <c r="R1940" i="17" a="1"/>
  <c r="R1940" i="17" s="1"/>
  <c r="R1941" i="17" a="1"/>
  <c r="R1941" i="17" s="1"/>
  <c r="R1942" i="17" a="1"/>
  <c r="R1942" i="17" s="1"/>
  <c r="R1943" i="17" a="1"/>
  <c r="R1943" i="17" s="1"/>
  <c r="R1944" i="17" a="1"/>
  <c r="R1944" i="17" s="1"/>
  <c r="R1945" i="17" a="1"/>
  <c r="R1945" i="17"/>
  <c r="R2148" i="17" a="1"/>
  <c r="R2148" i="17" s="1"/>
  <c r="R2149" i="17" a="1"/>
  <c r="R2149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350" i="17" a="1"/>
  <c r="R350" i="17" s="1"/>
  <c r="R351" i="17" a="1"/>
  <c r="R351" i="17" s="1"/>
  <c r="R546" i="17" a="1"/>
  <c r="R546" i="17" s="1"/>
  <c r="R547" i="17" a="1"/>
  <c r="R547" i="17" s="1"/>
  <c r="R548" i="17" a="1"/>
  <c r="R548" i="17" s="1"/>
  <c r="R549" i="17" a="1"/>
  <c r="R549" i="17" s="1"/>
  <c r="R550" i="17" a="1"/>
  <c r="R550" i="17" s="1"/>
  <c r="R551" i="17" a="1"/>
  <c r="R551" i="17" s="1"/>
  <c r="R750" i="17" a="1"/>
  <c r="R750" i="17" s="1"/>
  <c r="R751" i="17" a="1"/>
  <c r="R751" i="17" s="1"/>
  <c r="R1090" i="17" a="1"/>
  <c r="R1090" i="17" s="1"/>
  <c r="R1091" i="17" a="1"/>
  <c r="R1091" i="17" s="1"/>
  <c r="R1092" i="17" a="1"/>
  <c r="R1092" i="17" s="1"/>
  <c r="R1093" i="17" a="1"/>
  <c r="R1093" i="17" s="1"/>
  <c r="R1094" i="17" a="1"/>
  <c r="R1094" i="17" s="1"/>
  <c r="R1095" i="17" a="1"/>
  <c r="R1095" i="17" s="1"/>
  <c r="R1096" i="17" a="1"/>
  <c r="R1096" i="17" s="1"/>
  <c r="R1097" i="17" a="1"/>
  <c r="R1097" i="17" s="1"/>
  <c r="R1098" i="17" a="1"/>
  <c r="R1098" i="17" s="1"/>
  <c r="R1099" i="17" a="1"/>
  <c r="R1099" i="17" s="1"/>
  <c r="R1100" i="17" a="1"/>
  <c r="R1100" i="17" s="1"/>
  <c r="R1101" i="17" a="1"/>
  <c r="R1101" i="17" s="1"/>
  <c r="R1546" i="17" a="1"/>
  <c r="R1546" i="17" s="1"/>
  <c r="R1547" i="17" a="1"/>
  <c r="R1547" i="17"/>
  <c r="R1548" i="17" a="1"/>
  <c r="R1548" i="17" s="1"/>
  <c r="R1549" i="17" a="1"/>
  <c r="R1549" i="17" s="1"/>
  <c r="R1550" i="17" a="1"/>
  <c r="R1550" i="17" s="1"/>
  <c r="R1551" i="17" a="1"/>
  <c r="R1551" i="17"/>
  <c r="R1750" i="17" a="1"/>
  <c r="R1750" i="17" s="1"/>
  <c r="R1751" i="17" a="1"/>
  <c r="R1751" i="17" s="1"/>
  <c r="R1946" i="17" a="1"/>
  <c r="R1946" i="17" s="1"/>
  <c r="R1947" i="17" a="1"/>
  <c r="R1947" i="17" s="1"/>
  <c r="R1948" i="17" a="1"/>
  <c r="R1948" i="17" s="1"/>
  <c r="R1949" i="17" a="1"/>
  <c r="R1949" i="17" s="1"/>
  <c r="R1950" i="17" a="1"/>
  <c r="R1950" i="17" s="1"/>
  <c r="R1951" i="17" a="1"/>
  <c r="R1951" i="17" s="1"/>
  <c r="R2150" i="17" a="1"/>
  <c r="R2150" i="17" s="1"/>
  <c r="R2151" i="17" a="1"/>
  <c r="R2151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352" i="17" a="1"/>
  <c r="R352" i="17" s="1"/>
  <c r="R353" i="17" a="1"/>
  <c r="R353" i="17" s="1"/>
  <c r="R552" i="17" a="1"/>
  <c r="R552" i="17" s="1"/>
  <c r="R553" i="17" a="1"/>
  <c r="R553" i="17" s="1"/>
  <c r="R554" i="17" a="1"/>
  <c r="R554" i="17" s="1"/>
  <c r="R555" i="17" a="1"/>
  <c r="R555" i="17" s="1"/>
  <c r="R556" i="17" a="1"/>
  <c r="R556" i="17" s="1"/>
  <c r="R557" i="17" a="1"/>
  <c r="R557" i="17" s="1"/>
  <c r="R752" i="17" a="1"/>
  <c r="R752" i="17" s="1"/>
  <c r="R753" i="17" a="1"/>
  <c r="R753" i="17" s="1"/>
  <c r="R1102" i="17" a="1"/>
  <c r="R1102" i="17" s="1"/>
  <c r="R1103" i="17" a="1"/>
  <c r="R1103" i="17"/>
  <c r="R1104" i="17" a="1"/>
  <c r="R1104" i="17" s="1"/>
  <c r="R1105" i="17" a="1"/>
  <c r="R1105" i="17" s="1"/>
  <c r="R1106" i="17" a="1"/>
  <c r="R1106" i="17" s="1"/>
  <c r="R1107" i="17" a="1"/>
  <c r="R1107" i="17"/>
  <c r="R1108" i="17" a="1"/>
  <c r="R1108" i="17" s="1"/>
  <c r="R1109" i="17" a="1"/>
  <c r="R1109" i="17" s="1"/>
  <c r="R1110" i="17" a="1"/>
  <c r="R1110" i="17" s="1"/>
  <c r="R1111" i="17" a="1"/>
  <c r="R1111" i="17" s="1"/>
  <c r="R1112" i="17" a="1"/>
  <c r="R1112" i="17" s="1"/>
  <c r="R1113" i="17" a="1"/>
  <c r="R1113" i="17" s="1"/>
  <c r="R1552" i="17" a="1"/>
  <c r="R1552" i="17" s="1"/>
  <c r="R1553" i="17" a="1"/>
  <c r="R1553" i="17" s="1"/>
  <c r="R1554" i="17" a="1"/>
  <c r="R1554" i="17" s="1"/>
  <c r="R1555" i="17" a="1"/>
  <c r="R1555" i="17" s="1"/>
  <c r="R1556" i="17" a="1"/>
  <c r="R1556" i="17" s="1"/>
  <c r="R1557" i="17" a="1"/>
  <c r="R1557" i="17" s="1"/>
  <c r="R1752" i="17" a="1"/>
  <c r="R1752" i="17" s="1"/>
  <c r="R1753" i="17" a="1"/>
  <c r="R1753" i="17" s="1"/>
  <c r="R1952" i="17" a="1"/>
  <c r="R1952" i="17" s="1"/>
  <c r="R1953" i="17" a="1"/>
  <c r="R1953" i="17" s="1"/>
  <c r="R1954" i="17" a="1"/>
  <c r="R1954" i="17" s="1"/>
  <c r="R1955" i="17" a="1"/>
  <c r="R1955" i="17" s="1"/>
  <c r="R1956" i="17" a="1"/>
  <c r="R1956" i="17" s="1"/>
  <c r="R1957" i="17" a="1"/>
  <c r="R1957" i="17"/>
  <c r="R2152" i="17" a="1"/>
  <c r="R2152" i="17" s="1"/>
  <c r="R2153" i="17" a="1"/>
  <c r="R2153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/>
  <c r="R354" i="17" a="1"/>
  <c r="R354" i="17" s="1"/>
  <c r="R355" i="17" a="1"/>
  <c r="R355" i="17" s="1"/>
  <c r="R558" i="17" a="1"/>
  <c r="R558" i="17" s="1"/>
  <c r="R559" i="17" a="1"/>
  <c r="R559" i="17"/>
  <c r="R560" i="17" a="1"/>
  <c r="R560" i="17" s="1"/>
  <c r="R561" i="17" a="1"/>
  <c r="R561" i="17" s="1"/>
  <c r="R562" i="17" a="1"/>
  <c r="R562" i="17" s="1"/>
  <c r="R563" i="17" a="1"/>
  <c r="R563" i="17" s="1"/>
  <c r="R754" i="17" a="1"/>
  <c r="R754" i="17" s="1"/>
  <c r="R755" i="17" a="1"/>
  <c r="R755" i="17" s="1"/>
  <c r="R1114" i="17" a="1"/>
  <c r="R1114" i="17" s="1"/>
  <c r="R1115" i="17" a="1"/>
  <c r="R1115" i="17" s="1"/>
  <c r="R1116" i="17" a="1"/>
  <c r="R1116" i="17" s="1"/>
  <c r="R1117" i="17" a="1"/>
  <c r="R1117" i="17" s="1"/>
  <c r="R1118" i="17" a="1"/>
  <c r="R1118" i="17" s="1"/>
  <c r="R1119" i="17" a="1"/>
  <c r="R1119" i="17" s="1"/>
  <c r="R1120" i="17" a="1"/>
  <c r="R1120" i="17" s="1"/>
  <c r="R1121" i="17" a="1"/>
  <c r="R1121" i="17" s="1"/>
  <c r="R1122" i="17" a="1"/>
  <c r="R1122" i="17" s="1"/>
  <c r="R1123" i="17" a="1"/>
  <c r="R1123" i="17" s="1"/>
  <c r="R1124" i="17" a="1"/>
  <c r="R1124" i="17" s="1"/>
  <c r="R1125" i="17" a="1"/>
  <c r="R1125" i="17" s="1"/>
  <c r="R1558" i="17" a="1"/>
  <c r="R1558" i="17" s="1"/>
  <c r="R1559" i="17" a="1"/>
  <c r="R1559" i="17"/>
  <c r="R1560" i="17" a="1"/>
  <c r="R1560" i="17" s="1"/>
  <c r="R1561" i="17" a="1"/>
  <c r="R1561" i="17" s="1"/>
  <c r="R1562" i="17" a="1"/>
  <c r="R1562" i="17" s="1"/>
  <c r="R1563" i="17" a="1"/>
  <c r="R1563" i="17" s="1"/>
  <c r="R1754" i="17" a="1"/>
  <c r="R1754" i="17" s="1"/>
  <c r="R1755" i="17" a="1"/>
  <c r="R1755" i="17" s="1"/>
  <c r="R1958" i="17" a="1"/>
  <c r="R1958" i="17" s="1"/>
  <c r="R1959" i="17" a="1"/>
  <c r="R1959" i="17" s="1"/>
  <c r="R1960" i="17" a="1"/>
  <c r="R1960" i="17" s="1"/>
  <c r="R1961" i="17" a="1"/>
  <c r="R1961" i="17" s="1"/>
  <c r="R1962" i="17" a="1"/>
  <c r="R1962" i="17" s="1"/>
  <c r="R1963" i="17" a="1"/>
  <c r="R1963" i="17"/>
  <c r="R2154" i="17" a="1"/>
  <c r="R2154" i="17" s="1"/>
  <c r="R2155" i="17" a="1"/>
  <c r="R2155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356" i="17" a="1"/>
  <c r="R356" i="17" s="1"/>
  <c r="R357" i="17" a="1"/>
  <c r="R357" i="17" s="1"/>
  <c r="R564" i="17" a="1"/>
  <c r="R564" i="17" s="1"/>
  <c r="R565" i="17" a="1"/>
  <c r="R565" i="17" s="1"/>
  <c r="R566" i="17" a="1"/>
  <c r="R566" i="17" s="1"/>
  <c r="R567" i="17" a="1"/>
  <c r="R567" i="17" s="1"/>
  <c r="R568" i="17" a="1"/>
  <c r="R568" i="17" s="1"/>
  <c r="R569" i="17" a="1"/>
  <c r="R569" i="17" s="1"/>
  <c r="R756" i="17" a="1"/>
  <c r="R756" i="17" s="1"/>
  <c r="R757" i="17" a="1"/>
  <c r="R757" i="17" s="1"/>
  <c r="R1126" i="17" a="1"/>
  <c r="R1126" i="17" s="1"/>
  <c r="R1127" i="17" a="1"/>
  <c r="R1127" i="17"/>
  <c r="R1128" i="17" a="1"/>
  <c r="R1128" i="17" s="1"/>
  <c r="R1129" i="17" a="1"/>
  <c r="R1129" i="17" s="1"/>
  <c r="R1130" i="17" a="1"/>
  <c r="R1130" i="17" s="1"/>
  <c r="R1131" i="17" a="1"/>
  <c r="R1131" i="17" s="1"/>
  <c r="R1132" i="17" a="1"/>
  <c r="R1132" i="17" s="1"/>
  <c r="R1133" i="17" a="1"/>
  <c r="R1133" i="17" s="1"/>
  <c r="R1134" i="17" a="1"/>
  <c r="R1134" i="17" s="1"/>
  <c r="R1135" i="17" a="1"/>
  <c r="R1135" i="17" s="1"/>
  <c r="R1136" i="17" a="1"/>
  <c r="R1136" i="17" s="1"/>
  <c r="R1137" i="17" a="1"/>
  <c r="R1137" i="17" s="1"/>
  <c r="R1564" i="17" a="1"/>
  <c r="R1564" i="17" s="1"/>
  <c r="R1565" i="17" a="1"/>
  <c r="R1565" i="17" s="1"/>
  <c r="R1566" i="17" a="1"/>
  <c r="R1566" i="17" s="1"/>
  <c r="R1567" i="17" a="1"/>
  <c r="R1567" i="17" s="1"/>
  <c r="R1568" i="17" a="1"/>
  <c r="R1568" i="17" s="1"/>
  <c r="R1569" i="17" a="1"/>
  <c r="R1569" i="17" s="1"/>
  <c r="R1756" i="17" a="1"/>
  <c r="R1756" i="17" s="1"/>
  <c r="R1757" i="17" a="1"/>
  <c r="R1757" i="17" s="1"/>
  <c r="R1964" i="17" a="1"/>
  <c r="R1964" i="17" s="1"/>
  <c r="R1965" i="17" a="1"/>
  <c r="R1965" i="17" s="1"/>
  <c r="R1966" i="17" a="1"/>
  <c r="R1966" i="17" s="1"/>
  <c r="R1967" i="17" a="1"/>
  <c r="R1967" i="17" s="1"/>
  <c r="R1968" i="17" a="1"/>
  <c r="R1968" i="17" s="1"/>
  <c r="R1969" i="17" a="1"/>
  <c r="R1969" i="17" s="1"/>
  <c r="R2156" i="17" a="1"/>
  <c r="R2156" i="17" s="1"/>
  <c r="R2157" i="17" a="1"/>
  <c r="R2157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/>
  <c r="R358" i="17" a="1"/>
  <c r="R358" i="17" s="1"/>
  <c r="R359" i="17" a="1"/>
  <c r="R359" i="17" s="1"/>
  <c r="R570" i="17" a="1"/>
  <c r="R570" i="17" s="1"/>
  <c r="R571" i="17" a="1"/>
  <c r="R571" i="17" s="1"/>
  <c r="R572" i="17" a="1"/>
  <c r="R572" i="17" s="1"/>
  <c r="R573" i="17" a="1"/>
  <c r="R573" i="17" s="1"/>
  <c r="R574" i="17" a="1"/>
  <c r="R574" i="17" s="1"/>
  <c r="R575" i="17" a="1"/>
  <c r="R575" i="17" s="1"/>
  <c r="R758" i="17" a="1"/>
  <c r="R758" i="17" s="1"/>
  <c r="R759" i="17" a="1"/>
  <c r="R759" i="17" s="1"/>
  <c r="R1138" i="17" a="1"/>
  <c r="R1138" i="17" s="1"/>
  <c r="R1139" i="17" a="1"/>
  <c r="R1139" i="17" s="1"/>
  <c r="R1140" i="17" a="1"/>
  <c r="R1140" i="17" s="1"/>
  <c r="R1141" i="17" a="1"/>
  <c r="R1141" i="17" s="1"/>
  <c r="R1142" i="17" a="1"/>
  <c r="R1142" i="17" s="1"/>
  <c r="R1143" i="17" a="1"/>
  <c r="R1143" i="17" s="1"/>
  <c r="R1144" i="17" a="1"/>
  <c r="R1144" i="17" s="1"/>
  <c r="R1145" i="17" a="1"/>
  <c r="R1145" i="17" s="1"/>
  <c r="R1146" i="17" a="1"/>
  <c r="R1146" i="17" s="1"/>
  <c r="R1147" i="17" a="1"/>
  <c r="R1147" i="17" s="1"/>
  <c r="R1148" i="17" a="1"/>
  <c r="R1148" i="17" s="1"/>
  <c r="R1149" i="17" a="1"/>
  <c r="R1149" i="17" s="1"/>
  <c r="R1570" i="17" a="1"/>
  <c r="R1570" i="17" s="1"/>
  <c r="R1571" i="17" a="1"/>
  <c r="R1571" i="17" s="1"/>
  <c r="R1572" i="17" a="1"/>
  <c r="R1572" i="17" s="1"/>
  <c r="R1573" i="17" a="1"/>
  <c r="R1573" i="17" s="1"/>
  <c r="R1574" i="17" a="1"/>
  <c r="R1574" i="17" s="1"/>
  <c r="R1575" i="17" a="1"/>
  <c r="R1575" i="17" s="1"/>
  <c r="R1758" i="17" a="1"/>
  <c r="R1758" i="17" s="1"/>
  <c r="R1759" i="17" a="1"/>
  <c r="R1759" i="17" s="1"/>
  <c r="R1970" i="17" a="1"/>
  <c r="R1970" i="17" s="1"/>
  <c r="R1971" i="17" a="1"/>
  <c r="R1971" i="17" s="1"/>
  <c r="R1972" i="17" a="1"/>
  <c r="R1972" i="17" s="1"/>
  <c r="R1973" i="17" a="1"/>
  <c r="R1973" i="17" s="1"/>
  <c r="R1974" i="17" a="1"/>
  <c r="R1974" i="17" s="1"/>
  <c r="R1975" i="17" a="1"/>
  <c r="R1975" i="17" s="1"/>
  <c r="R2158" i="17" a="1"/>
  <c r="R2158" i="17" s="1"/>
  <c r="R2159" i="17" a="1"/>
  <c r="R2159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360" i="17" a="1"/>
  <c r="R360" i="17" s="1"/>
  <c r="R361" i="17" a="1"/>
  <c r="R361" i="17" s="1"/>
  <c r="R576" i="17" a="1"/>
  <c r="R576" i="17" s="1"/>
  <c r="R577" i="17" a="1"/>
  <c r="R577" i="17" s="1"/>
  <c r="R578" i="17" a="1"/>
  <c r="R578" i="17" s="1"/>
  <c r="R579" i="17" a="1"/>
  <c r="R579" i="17" s="1"/>
  <c r="R580" i="17" a="1"/>
  <c r="R580" i="17" s="1"/>
  <c r="R581" i="17" a="1"/>
  <c r="R581" i="17" s="1"/>
  <c r="R760" i="17" a="1"/>
  <c r="R760" i="17" s="1"/>
  <c r="R761" i="17" a="1"/>
  <c r="R761" i="17" s="1"/>
  <c r="R1150" i="17" a="1"/>
  <c r="R1150" i="17" s="1"/>
  <c r="R1151" i="17" a="1"/>
  <c r="R1151" i="17" s="1"/>
  <c r="R1152" i="17" a="1"/>
  <c r="R1152" i="17" s="1"/>
  <c r="R1153" i="17" a="1"/>
  <c r="R1153" i="17" s="1"/>
  <c r="R1154" i="17" a="1"/>
  <c r="R1154" i="17" s="1"/>
  <c r="R1155" i="17" a="1"/>
  <c r="R1155" i="17" s="1"/>
  <c r="R1156" i="17" a="1"/>
  <c r="R1156" i="17" s="1"/>
  <c r="R1157" i="17" a="1"/>
  <c r="R1157" i="17" s="1"/>
  <c r="R1158" i="17" a="1"/>
  <c r="R1158" i="17" s="1"/>
  <c r="R1159" i="17" a="1"/>
  <c r="R1159" i="17" s="1"/>
  <c r="R1160" i="17" a="1"/>
  <c r="R1160" i="17" s="1"/>
  <c r="R1161" i="17" a="1"/>
  <c r="R1161" i="17" s="1"/>
  <c r="R1576" i="17" a="1"/>
  <c r="R1576" i="17" s="1"/>
  <c r="R1577" i="17" a="1"/>
  <c r="R1577" i="17" s="1"/>
  <c r="R1578" i="17" a="1"/>
  <c r="R1578" i="17" s="1"/>
  <c r="R1579" i="17" a="1"/>
  <c r="R1579" i="17" s="1"/>
  <c r="R1580" i="17" a="1"/>
  <c r="R1580" i="17" s="1"/>
  <c r="R1581" i="17" a="1"/>
  <c r="R1581" i="17"/>
  <c r="R1760" i="17" a="1"/>
  <c r="R1760" i="17" s="1"/>
  <c r="R1761" i="17" a="1"/>
  <c r="R1761" i="17" s="1"/>
  <c r="R1976" i="17" a="1"/>
  <c r="R1976" i="17" s="1"/>
  <c r="R1977" i="17" a="1"/>
  <c r="R1977" i="17" s="1"/>
  <c r="R1978" i="17" a="1"/>
  <c r="R1978" i="17" s="1"/>
  <c r="R1979" i="17" a="1"/>
  <c r="R1979" i="17" s="1"/>
  <c r="R1980" i="17" a="1"/>
  <c r="R1980" i="17" s="1"/>
  <c r="R1981" i="17" a="1"/>
  <c r="R1981" i="17" s="1"/>
  <c r="R2160" i="17" a="1"/>
  <c r="R2160" i="17" s="1"/>
  <c r="R2161" i="17" a="1"/>
  <c r="R2161" i="17" s="1"/>
  <c r="R182" i="17" a="1"/>
  <c r="R182" i="17" s="1"/>
  <c r="R183" i="17" a="1"/>
  <c r="R183" i="17" s="1"/>
  <c r="R184" i="17" a="1"/>
  <c r="R184" i="17" s="1"/>
  <c r="R185" i="17" a="1"/>
  <c r="R185" i="17" s="1"/>
  <c r="R186" i="17" a="1"/>
  <c r="R186" i="17" s="1"/>
  <c r="R187" i="17" a="1"/>
  <c r="R187" i="17" s="1"/>
  <c r="R362" i="17" a="1"/>
  <c r="R362" i="17" s="1"/>
  <c r="R363" i="17" a="1"/>
  <c r="R363" i="17" s="1"/>
  <c r="R582" i="17" a="1"/>
  <c r="R582" i="17" s="1"/>
  <c r="R583" i="17" a="1"/>
  <c r="R583" i="17" s="1"/>
  <c r="R584" i="17" a="1"/>
  <c r="R584" i="17" s="1"/>
  <c r="R585" i="17" a="1"/>
  <c r="R585" i="17" s="1"/>
  <c r="R586" i="17" a="1"/>
  <c r="R586" i="17" s="1"/>
  <c r="R587" i="17" a="1"/>
  <c r="R587" i="17" s="1"/>
  <c r="R762" i="17" a="1"/>
  <c r="R762" i="17" s="1"/>
  <c r="R763" i="17" a="1"/>
  <c r="R763" i="17" s="1"/>
  <c r="R1162" i="17" a="1"/>
  <c r="R1162" i="17" s="1"/>
  <c r="R1163" i="17" a="1"/>
  <c r="R1163" i="17" s="1"/>
  <c r="R1164" i="17" a="1"/>
  <c r="R1164" i="17" s="1"/>
  <c r="R1165" i="17" a="1"/>
  <c r="R1165" i="17" s="1"/>
  <c r="R1166" i="17" a="1"/>
  <c r="R1166" i="17" s="1"/>
  <c r="R1167" i="17" a="1"/>
  <c r="R1167" i="17"/>
  <c r="R1168" i="17" a="1"/>
  <c r="R1168" i="17" s="1"/>
  <c r="R1169" i="17" a="1"/>
  <c r="R1169" i="17" s="1"/>
  <c r="R1170" i="17" a="1"/>
  <c r="R1170" i="17" s="1"/>
  <c r="R1171" i="17" a="1"/>
  <c r="R1171" i="17"/>
  <c r="R1172" i="17" a="1"/>
  <c r="R1172" i="17" s="1"/>
  <c r="R1173" i="17" a="1"/>
  <c r="R1173" i="17" s="1"/>
  <c r="R1582" i="17" a="1"/>
  <c r="R1582" i="17" s="1"/>
  <c r="R1583" i="17" a="1"/>
  <c r="R1583" i="17" s="1"/>
  <c r="R1584" i="17" a="1"/>
  <c r="R1584" i="17" s="1"/>
  <c r="R1585" i="17" a="1"/>
  <c r="R1585" i="17" s="1"/>
  <c r="R1586" i="17" a="1"/>
  <c r="R1586" i="17" s="1"/>
  <c r="R1587" i="17" a="1"/>
  <c r="R1587" i="17" s="1"/>
  <c r="R1762" i="17" a="1"/>
  <c r="R1762" i="17" s="1"/>
  <c r="R1763" i="17" a="1"/>
  <c r="R1763" i="17" s="1"/>
  <c r="R1982" i="17" a="1"/>
  <c r="R1982" i="17" s="1"/>
  <c r="R1983" i="17" a="1"/>
  <c r="R1983" i="17" s="1"/>
  <c r="R1984" i="17" a="1"/>
  <c r="R1984" i="17" s="1"/>
  <c r="R1985" i="17" a="1"/>
  <c r="R1985" i="17" s="1"/>
  <c r="R1986" i="17" a="1"/>
  <c r="R1986" i="17" s="1"/>
  <c r="R1987" i="17" a="1"/>
  <c r="R1987" i="17" s="1"/>
  <c r="R2162" i="17" a="1"/>
  <c r="R2162" i="17" s="1"/>
  <c r="R2163" i="17" a="1"/>
  <c r="R2163" i="17" s="1"/>
  <c r="R188" i="17" a="1"/>
  <c r="R188" i="17" s="1"/>
  <c r="R189" i="17" a="1"/>
  <c r="R189" i="17" s="1"/>
  <c r="R190" i="17" a="1"/>
  <c r="R190" i="17" s="1"/>
  <c r="R191" i="17" a="1"/>
  <c r="R191" i="17" s="1"/>
  <c r="R192" i="17" a="1"/>
  <c r="R192" i="17" s="1"/>
  <c r="R193" i="17" a="1"/>
  <c r="R193" i="17" s="1"/>
  <c r="R364" i="17" a="1"/>
  <c r="R364" i="17" s="1"/>
  <c r="R365" i="17" a="1"/>
  <c r="R365" i="17" s="1"/>
  <c r="R588" i="17" a="1"/>
  <c r="R588" i="17" s="1"/>
  <c r="R589" i="17" a="1"/>
  <c r="R589" i="17"/>
  <c r="R590" i="17" a="1"/>
  <c r="R590" i="17" s="1"/>
  <c r="R591" i="17" a="1"/>
  <c r="R591" i="17" s="1"/>
  <c r="R592" i="17" a="1"/>
  <c r="R592" i="17" s="1"/>
  <c r="R593" i="17" a="1"/>
  <c r="R593" i="17"/>
  <c r="R764" i="17" a="1"/>
  <c r="R764" i="17" s="1"/>
  <c r="R765" i="17" a="1"/>
  <c r="R765" i="17" s="1"/>
  <c r="R1174" i="17" a="1"/>
  <c r="R1174" i="17" s="1"/>
  <c r="R1175" i="17" a="1"/>
  <c r="R1175" i="17" s="1"/>
  <c r="R1176" i="17" a="1"/>
  <c r="R1176" i="17" s="1"/>
  <c r="R1177" i="17" a="1"/>
  <c r="R1177" i="17" s="1"/>
  <c r="R1178" i="17" a="1"/>
  <c r="R1178" i="17" s="1"/>
  <c r="R1179" i="17" a="1"/>
  <c r="R1179" i="17" s="1"/>
  <c r="R1180" i="17" a="1"/>
  <c r="R1180" i="17" s="1"/>
  <c r="R1181" i="17" a="1"/>
  <c r="R1181" i="17" s="1"/>
  <c r="R1182" i="17" a="1"/>
  <c r="R1182" i="17" s="1"/>
  <c r="R1183" i="17" a="1"/>
  <c r="R1183" i="17" s="1"/>
  <c r="R1184" i="17" a="1"/>
  <c r="R1184" i="17" s="1"/>
  <c r="R1185" i="17" a="1"/>
  <c r="R1185" i="17" s="1"/>
  <c r="R1588" i="17" a="1"/>
  <c r="R1588" i="17" s="1"/>
  <c r="R1589" i="17" a="1"/>
  <c r="R1589" i="17" s="1"/>
  <c r="R1590" i="17" a="1"/>
  <c r="R1590" i="17" s="1"/>
  <c r="R1591" i="17" a="1"/>
  <c r="R1591" i="17" s="1"/>
  <c r="R1592" i="17" a="1"/>
  <c r="R1592" i="17" s="1"/>
  <c r="R1593" i="17" a="1"/>
  <c r="R1593" i="17"/>
  <c r="R1764" i="17" a="1"/>
  <c r="R1764" i="17" s="1"/>
  <c r="R1765" i="17" a="1"/>
  <c r="R1765" i="17" s="1"/>
  <c r="R1988" i="17" a="1"/>
  <c r="R1988" i="17" s="1"/>
  <c r="R1989" i="17" a="1"/>
  <c r="R1989" i="17" s="1"/>
  <c r="R1990" i="17" a="1"/>
  <c r="R1990" i="17" s="1"/>
  <c r="R1991" i="17" a="1"/>
  <c r="R1991" i="17" s="1"/>
  <c r="R1992" i="17" a="1"/>
  <c r="R1992" i="17" s="1"/>
  <c r="R1993" i="17" a="1"/>
  <c r="R1993" i="17"/>
  <c r="R2164" i="17" a="1"/>
  <c r="R2164" i="17" s="1"/>
  <c r="R2165" i="17" a="1"/>
  <c r="R2165" i="17" s="1"/>
  <c r="R194" i="17" a="1"/>
  <c r="R194" i="17" s="1"/>
  <c r="R195" i="17" a="1"/>
  <c r="R195" i="17"/>
  <c r="R196" i="17" a="1"/>
  <c r="R196" i="17" s="1"/>
  <c r="R197" i="17" a="1"/>
  <c r="R197" i="17" s="1"/>
  <c r="R198" i="17" a="1"/>
  <c r="R198" i="17" s="1"/>
  <c r="R199" i="17" a="1"/>
  <c r="R199" i="17" s="1"/>
  <c r="R366" i="17" a="1"/>
  <c r="R366" i="17" s="1"/>
  <c r="R367" i="17" a="1"/>
  <c r="R367" i="17" s="1"/>
  <c r="R594" i="17" a="1"/>
  <c r="R594" i="17" s="1"/>
  <c r="R595" i="17" a="1"/>
  <c r="R595" i="17" s="1"/>
  <c r="R596" i="17" a="1"/>
  <c r="R596" i="17" s="1"/>
  <c r="R597" i="17" a="1"/>
  <c r="R597" i="17" s="1"/>
  <c r="R598" i="17" a="1"/>
  <c r="R598" i="17" s="1"/>
  <c r="R599" i="17" a="1"/>
  <c r="R599" i="17" s="1"/>
  <c r="R766" i="17" a="1"/>
  <c r="R766" i="17" s="1"/>
  <c r="R767" i="17" a="1"/>
  <c r="R767" i="17" s="1"/>
  <c r="R1186" i="17" a="1"/>
  <c r="R1186" i="17" s="1"/>
  <c r="R1187" i="17" a="1"/>
  <c r="R1187" i="17" s="1"/>
  <c r="R1188" i="17" a="1"/>
  <c r="R1188" i="17" s="1"/>
  <c r="R1189" i="17" a="1"/>
  <c r="R1189" i="17" s="1"/>
  <c r="R1190" i="17" a="1"/>
  <c r="R1190" i="17" s="1"/>
  <c r="R1191" i="17" a="1"/>
  <c r="R1191" i="17"/>
  <c r="R1192" i="17" a="1"/>
  <c r="R1192" i="17" s="1"/>
  <c r="R1193" i="17" a="1"/>
  <c r="R1193" i="17" s="1"/>
  <c r="R1194" i="17" a="1"/>
  <c r="R1194" i="17" s="1"/>
  <c r="R1195" i="17" a="1"/>
  <c r="R1195" i="17" s="1"/>
  <c r="R1196" i="17" a="1"/>
  <c r="R1196" i="17" s="1"/>
  <c r="R1197" i="17" a="1"/>
  <c r="R1197" i="17" s="1"/>
  <c r="R1594" i="17" a="1"/>
  <c r="R1594" i="17" s="1"/>
  <c r="R1595" i="17" a="1"/>
  <c r="R1595" i="17" s="1"/>
  <c r="R1596" i="17" a="1"/>
  <c r="R1596" i="17" s="1"/>
  <c r="R1597" i="17" a="1"/>
  <c r="R1597" i="17" s="1"/>
  <c r="R1598" i="17" a="1"/>
  <c r="R1598" i="17" s="1"/>
  <c r="R1599" i="17" a="1"/>
  <c r="R1599" i="17"/>
  <c r="R1766" i="17" a="1"/>
  <c r="R1766" i="17" s="1"/>
  <c r="R1767" i="17" a="1"/>
  <c r="R1767" i="17" s="1"/>
  <c r="R1994" i="17" a="1"/>
  <c r="R1994" i="17" s="1"/>
  <c r="R1995" i="17" a="1"/>
  <c r="R1995" i="17" s="1"/>
  <c r="R1996" i="17" a="1"/>
  <c r="R1996" i="17" s="1"/>
  <c r="R1997" i="17" a="1"/>
  <c r="R1997" i="17" s="1"/>
  <c r="R1998" i="17" a="1"/>
  <c r="R1998" i="17" s="1"/>
  <c r="R1999" i="17" a="1"/>
  <c r="R1999" i="17" s="1"/>
  <c r="R2166" i="17" a="1"/>
  <c r="R2166" i="17" s="1"/>
  <c r="R2167" i="17" a="1"/>
  <c r="R2167" i="17" s="1"/>
  <c r="R200" i="17" a="1"/>
  <c r="R200" i="17" s="1"/>
  <c r="R201" i="17" a="1"/>
  <c r="R201" i="17" s="1"/>
  <c r="R202" i="17" a="1"/>
  <c r="R202" i="17" s="1"/>
  <c r="R203" i="17" a="1"/>
  <c r="R203" i="17" s="1"/>
  <c r="R204" i="17" a="1"/>
  <c r="R204" i="17" s="1"/>
  <c r="R205" i="17" a="1"/>
  <c r="R205" i="17" s="1"/>
  <c r="R368" i="17" a="1"/>
  <c r="R368" i="17" s="1"/>
  <c r="R369" i="17" a="1"/>
  <c r="R369" i="17" s="1"/>
  <c r="R600" i="17" a="1"/>
  <c r="R600" i="17" s="1"/>
  <c r="R601" i="17" a="1"/>
  <c r="R601" i="17"/>
  <c r="R602" i="17" a="1"/>
  <c r="R602" i="17" s="1"/>
  <c r="R603" i="17" a="1"/>
  <c r="R603" i="17" s="1"/>
  <c r="R604" i="17" a="1"/>
  <c r="R604" i="17" s="1"/>
  <c r="R605" i="17" a="1"/>
  <c r="R605" i="17" s="1"/>
  <c r="R768" i="17" a="1"/>
  <c r="R768" i="17" s="1"/>
  <c r="R769" i="17" a="1"/>
  <c r="R769" i="17" s="1"/>
  <c r="R1198" i="17" a="1"/>
  <c r="R1198" i="17" s="1"/>
  <c r="R1199" i="17" a="1"/>
  <c r="R1199" i="17" s="1"/>
  <c r="R1200" i="17" a="1"/>
  <c r="R1200" i="17" s="1"/>
  <c r="R1201" i="17" a="1"/>
  <c r="R1201" i="17" s="1"/>
  <c r="R1202" i="17" a="1"/>
  <c r="R1202" i="17" s="1"/>
  <c r="R1203" i="17" a="1"/>
  <c r="R1203" i="17" s="1"/>
  <c r="R1204" i="17" a="1"/>
  <c r="R1204" i="17" s="1"/>
  <c r="R1205" i="17" a="1"/>
  <c r="R1205" i="17" s="1"/>
  <c r="R1206" i="17" a="1"/>
  <c r="R1206" i="17" s="1"/>
  <c r="R1207" i="17" a="1"/>
  <c r="R1207" i="17" s="1"/>
  <c r="R1208" i="17" a="1"/>
  <c r="R1208" i="17" s="1"/>
  <c r="R1209" i="17" a="1"/>
  <c r="R1209" i="17" s="1"/>
  <c r="R1600" i="17" a="1"/>
  <c r="R1600" i="17" s="1"/>
  <c r="R1601" i="17" a="1"/>
  <c r="R1601" i="17" s="1"/>
  <c r="R1602" i="17" a="1"/>
  <c r="R1602" i="17" s="1"/>
  <c r="R1603" i="17" a="1"/>
  <c r="R1603" i="17" s="1"/>
  <c r="R1604" i="17" a="1"/>
  <c r="R1604" i="17" s="1"/>
  <c r="R1605" i="17" a="1"/>
  <c r="R1605" i="17" s="1"/>
  <c r="R1768" i="17" a="1"/>
  <c r="R1768" i="17" s="1"/>
  <c r="R1769" i="17" a="1"/>
  <c r="R1769" i="17" s="1"/>
  <c r="R2000" i="17" a="1"/>
  <c r="R2000" i="17" s="1"/>
  <c r="R2001" i="17" a="1"/>
  <c r="R2001" i="17" s="1"/>
  <c r="R2002" i="17" a="1"/>
  <c r="R2002" i="17" s="1"/>
  <c r="R2003" i="17" a="1"/>
  <c r="R2003" i="17" s="1"/>
  <c r="R2004" i="17" a="1"/>
  <c r="R2004" i="17" s="1"/>
  <c r="R2005" i="17" a="1"/>
  <c r="R2005" i="17"/>
  <c r="R2168" i="17" a="1"/>
  <c r="R2168" i="17" s="1"/>
  <c r="R2169" i="17" a="1"/>
  <c r="R2169" i="17" s="1"/>
  <c r="R206" i="17" a="1"/>
  <c r="R206" i="17" s="1"/>
  <c r="R207" i="17" a="1"/>
  <c r="R207" i="17" s="1"/>
  <c r="R208" i="17" a="1"/>
  <c r="R208" i="17" s="1"/>
  <c r="R209" i="17" a="1"/>
  <c r="R209" i="17" s="1"/>
  <c r="R210" i="17" a="1"/>
  <c r="R210" i="17" s="1"/>
  <c r="R211" i="17" a="1"/>
  <c r="R211" i="17" s="1"/>
  <c r="R370" i="17" a="1"/>
  <c r="R370" i="17" s="1"/>
  <c r="R371" i="17" a="1"/>
  <c r="R371" i="17" s="1"/>
  <c r="R606" i="17" a="1"/>
  <c r="R606" i="17" s="1"/>
  <c r="R607" i="17" a="1"/>
  <c r="R607" i="17" s="1"/>
  <c r="R608" i="17" a="1"/>
  <c r="R608" i="17" s="1"/>
  <c r="R609" i="17" a="1"/>
  <c r="R609" i="17" s="1"/>
  <c r="R610" i="17" a="1"/>
  <c r="R610" i="17" s="1"/>
  <c r="R611" i="17" a="1"/>
  <c r="R611" i="17" s="1"/>
  <c r="R770" i="17" a="1"/>
  <c r="R770" i="17" s="1"/>
  <c r="R771" i="17" a="1"/>
  <c r="R771" i="17" s="1"/>
  <c r="R1210" i="17" a="1"/>
  <c r="R1210" i="17" s="1"/>
  <c r="R1211" i="17" a="1"/>
  <c r="R1211" i="17" s="1"/>
  <c r="R1212" i="17" a="1"/>
  <c r="R1212" i="17" s="1"/>
  <c r="R1213" i="17" a="1"/>
  <c r="R1213" i="17" s="1"/>
  <c r="R1214" i="17" a="1"/>
  <c r="R1214" i="17" s="1"/>
  <c r="R1215" i="17" a="1"/>
  <c r="R1215" i="17" s="1"/>
  <c r="R1216" i="17" a="1"/>
  <c r="R1216" i="17" s="1"/>
  <c r="R1217" i="17" a="1"/>
  <c r="R1217" i="17" s="1"/>
  <c r="R1218" i="17" a="1"/>
  <c r="R1218" i="17" s="1"/>
  <c r="R1219" i="17" a="1"/>
  <c r="R1219" i="17" s="1"/>
  <c r="R1220" i="17" a="1"/>
  <c r="R1220" i="17" s="1"/>
  <c r="R1221" i="17" a="1"/>
  <c r="R1221" i="17" s="1"/>
  <c r="R1606" i="17" a="1"/>
  <c r="R1606" i="17" s="1"/>
  <c r="R1607" i="17" a="1"/>
  <c r="R1607" i="17" s="1"/>
  <c r="R1608" i="17" a="1"/>
  <c r="R1608" i="17" s="1"/>
  <c r="R1609" i="17" a="1"/>
  <c r="R1609" i="17" s="1"/>
  <c r="R1610" i="17" a="1"/>
  <c r="R1610" i="17" s="1"/>
  <c r="R1611" i="17" a="1"/>
  <c r="R1611" i="17" s="1"/>
  <c r="R1770" i="17" a="1"/>
  <c r="R1770" i="17" s="1"/>
  <c r="R1771" i="17" a="1"/>
  <c r="R1771" i="17" s="1"/>
  <c r="R2006" i="17" a="1"/>
  <c r="R2006" i="17" s="1"/>
  <c r="R2007" i="17" a="1"/>
  <c r="R2007" i="17" s="1"/>
  <c r="R2008" i="17" a="1"/>
  <c r="R2008" i="17" s="1"/>
  <c r="R2009" i="17" a="1"/>
  <c r="R2009" i="17" s="1"/>
  <c r="R2010" i="17" a="1"/>
  <c r="R2010" i="17" s="1"/>
  <c r="R2011" i="17" a="1"/>
  <c r="R2011" i="17"/>
  <c r="R2170" i="17" a="1"/>
  <c r="R2170" i="17" s="1"/>
  <c r="R2171" i="17" a="1"/>
  <c r="R2171" i="17" s="1"/>
  <c r="R212" i="17" a="1"/>
  <c r="R212" i="17" s="1"/>
  <c r="R213" i="17" a="1"/>
  <c r="R213" i="17" s="1"/>
  <c r="R214" i="17" a="1"/>
  <c r="R214" i="17" s="1"/>
  <c r="R215" i="17" a="1"/>
  <c r="R215" i="17" s="1"/>
  <c r="R216" i="17" a="1"/>
  <c r="R216" i="17" s="1"/>
  <c r="R217" i="17" a="1"/>
  <c r="R217" i="17" s="1"/>
  <c r="R372" i="17" a="1"/>
  <c r="R372" i="17" s="1"/>
  <c r="R373" i="17" a="1"/>
  <c r="R373" i="17" s="1"/>
  <c r="R612" i="17" a="1"/>
  <c r="R612" i="17" s="1"/>
  <c r="R613" i="17" a="1"/>
  <c r="R613" i="17" s="1"/>
  <c r="R614" i="17" a="1"/>
  <c r="R614" i="17" s="1"/>
  <c r="R615" i="17" a="1"/>
  <c r="R615" i="17" s="1"/>
  <c r="R616" i="17" a="1"/>
  <c r="R616" i="17" s="1"/>
  <c r="R617" i="17" a="1"/>
  <c r="R617" i="17" s="1"/>
  <c r="R772" i="17" a="1"/>
  <c r="R772" i="17" s="1"/>
  <c r="R773" i="17" a="1"/>
  <c r="R773" i="17" s="1"/>
  <c r="R1222" i="17" a="1"/>
  <c r="R1222" i="17" s="1"/>
  <c r="R1223" i="17" a="1"/>
  <c r="R1223" i="17" s="1"/>
  <c r="R1224" i="17" a="1"/>
  <c r="R1224" i="17" s="1"/>
  <c r="R1225" i="17" a="1"/>
  <c r="R1225" i="17" s="1"/>
  <c r="R1226" i="17" a="1"/>
  <c r="R1226" i="17" s="1"/>
  <c r="R1227" i="17" a="1"/>
  <c r="R1227" i="17" s="1"/>
  <c r="R1228" i="17" a="1"/>
  <c r="R1228" i="17" s="1"/>
  <c r="R1229" i="17" a="1"/>
  <c r="R1229" i="17" s="1"/>
  <c r="R1230" i="17" a="1"/>
  <c r="R1230" i="17" s="1"/>
  <c r="R1231" i="17" a="1"/>
  <c r="R1231" i="17" s="1"/>
  <c r="R1232" i="17" a="1"/>
  <c r="R1232" i="17" s="1"/>
  <c r="R1233" i="17" a="1"/>
  <c r="R1233" i="17" s="1"/>
  <c r="R1612" i="17" a="1"/>
  <c r="R1612" i="17" s="1"/>
  <c r="R1613" i="17" a="1"/>
  <c r="R1613" i="17" s="1"/>
  <c r="R1614" i="17" a="1"/>
  <c r="R1614" i="17" s="1"/>
  <c r="R1615" i="17" a="1"/>
  <c r="R1615" i="17" s="1"/>
  <c r="R1616" i="17" a="1"/>
  <c r="R1616" i="17" s="1"/>
  <c r="R1617" i="17" a="1"/>
  <c r="R1617" i="17"/>
  <c r="R1772" i="17" a="1"/>
  <c r="R1772" i="17" s="1"/>
  <c r="R1773" i="17" a="1"/>
  <c r="R1773" i="17" s="1"/>
  <c r="R2012" i="17" a="1"/>
  <c r="R2012" i="17" s="1"/>
  <c r="R2013" i="17" a="1"/>
  <c r="R2013" i="17"/>
  <c r="R2014" i="17" a="1"/>
  <c r="R2014" i="17" s="1"/>
  <c r="R2015" i="17" a="1"/>
  <c r="R2015" i="17" s="1"/>
  <c r="R2016" i="17" a="1"/>
  <c r="R2016" i="17" s="1"/>
  <c r="R2017" i="17" a="1"/>
  <c r="R2017" i="17" s="1"/>
  <c r="R2172" i="17" a="1"/>
  <c r="R2172" i="17" s="1"/>
  <c r="R2173" i="17" a="1"/>
  <c r="R2173" i="17" s="1"/>
  <c r="R218" i="17" a="1"/>
  <c r="R218" i="17" s="1"/>
  <c r="R219" i="17" a="1"/>
  <c r="R219" i="17" s="1"/>
  <c r="R220" i="17" a="1"/>
  <c r="R220" i="17" s="1"/>
  <c r="R221" i="17" a="1"/>
  <c r="R221" i="17" s="1"/>
  <c r="R222" i="17" a="1"/>
  <c r="R222" i="17" s="1"/>
  <c r="R223" i="17" a="1"/>
  <c r="R223" i="17"/>
  <c r="R374" i="17" a="1"/>
  <c r="R374" i="17" s="1"/>
  <c r="R375" i="17" a="1"/>
  <c r="R375" i="17" s="1"/>
  <c r="R618" i="17" a="1"/>
  <c r="R618" i="17" s="1"/>
  <c r="R619" i="17" a="1"/>
  <c r="R619" i="17" s="1"/>
  <c r="R620" i="17" a="1"/>
  <c r="R620" i="17" s="1"/>
  <c r="R621" i="17" a="1"/>
  <c r="R621" i="17" s="1"/>
  <c r="R622" i="17" a="1"/>
  <c r="R622" i="17" s="1"/>
  <c r="R623" i="17" a="1"/>
  <c r="R623" i="17" s="1"/>
  <c r="R774" i="17" a="1"/>
  <c r="R774" i="17" s="1"/>
  <c r="R775" i="17" a="1"/>
  <c r="R775" i="17" s="1"/>
  <c r="R1234" i="17" a="1"/>
  <c r="R1234" i="17" s="1"/>
  <c r="R1235" i="17" a="1"/>
  <c r="R1235" i="17" s="1"/>
  <c r="R1236" i="17" a="1"/>
  <c r="R1236" i="17" s="1"/>
  <c r="R1237" i="17" a="1"/>
  <c r="R1237" i="17" s="1"/>
  <c r="R1238" i="17" a="1"/>
  <c r="R1238" i="17" s="1"/>
  <c r="R1239" i="17" a="1"/>
  <c r="R1239" i="17"/>
  <c r="R1240" i="17" a="1"/>
  <c r="R1240" i="17" s="1"/>
  <c r="R1241" i="17" a="1"/>
  <c r="R1241" i="17" s="1"/>
  <c r="R1242" i="17" a="1"/>
  <c r="R1242" i="17" s="1"/>
  <c r="R1243" i="17" a="1"/>
  <c r="R1243" i="17"/>
  <c r="R1244" i="17" a="1"/>
  <c r="R1244" i="17" s="1"/>
  <c r="R1245" i="17" a="1"/>
  <c r="R1245" i="17" s="1"/>
  <c r="R1618" i="17" a="1"/>
  <c r="R1618" i="17" s="1"/>
  <c r="R1619" i="17" a="1"/>
  <c r="R1619" i="17" s="1"/>
  <c r="R1620" i="17" a="1"/>
  <c r="R1620" i="17" s="1"/>
  <c r="R1621" i="17" a="1"/>
  <c r="R1621" i="17" s="1"/>
  <c r="R1622" i="17" a="1"/>
  <c r="R1622" i="17" s="1"/>
  <c r="R1623" i="17" a="1"/>
  <c r="R1623" i="17" s="1"/>
  <c r="R1774" i="17" a="1"/>
  <c r="R1774" i="17" s="1"/>
  <c r="R1775" i="17" a="1"/>
  <c r="R1775" i="17" s="1"/>
  <c r="R2018" i="17" a="1"/>
  <c r="R2018" i="17" s="1"/>
  <c r="R2019" i="17" a="1"/>
  <c r="R2019" i="17"/>
  <c r="R2020" i="17" a="1"/>
  <c r="R2020" i="17" s="1"/>
  <c r="R2021" i="17" a="1"/>
  <c r="R2021" i="17" s="1"/>
  <c r="R2022" i="17" a="1"/>
  <c r="R2022" i="17" s="1"/>
  <c r="R2023" i="17" a="1"/>
  <c r="R2023" i="17" s="1"/>
  <c r="R2174" i="17" a="1"/>
  <c r="R2174" i="17" s="1"/>
  <c r="R2175" i="17" a="1"/>
  <c r="R2175" i="17" s="1"/>
  <c r="R224" i="17" a="1"/>
  <c r="R224" i="17" s="1"/>
  <c r="R225" i="17" a="1"/>
  <c r="R225" i="17" s="1"/>
  <c r="R226" i="17" a="1"/>
  <c r="R226" i="17" s="1"/>
  <c r="R227" i="17" a="1"/>
  <c r="R227" i="17" s="1"/>
  <c r="R228" i="17" a="1"/>
  <c r="R228" i="17" s="1"/>
  <c r="R229" i="17" a="1"/>
  <c r="R229" i="17" s="1"/>
  <c r="R376" i="17" a="1"/>
  <c r="R376" i="17" s="1"/>
  <c r="R377" i="17" a="1"/>
  <c r="R377" i="17" s="1"/>
  <c r="R624" i="17" a="1"/>
  <c r="R624" i="17" s="1"/>
  <c r="R625" i="17" a="1"/>
  <c r="R625" i="17" s="1"/>
  <c r="R626" i="17" a="1"/>
  <c r="R626" i="17" s="1"/>
  <c r="R627" i="17" a="1"/>
  <c r="R627" i="17" s="1"/>
  <c r="R628" i="17" a="1"/>
  <c r="R628" i="17" s="1"/>
  <c r="R629" i="17" a="1"/>
  <c r="R629" i="17"/>
  <c r="R776" i="17" a="1"/>
  <c r="R776" i="17" s="1"/>
  <c r="R777" i="17" a="1"/>
  <c r="R777" i="17" s="1"/>
  <c r="R1246" i="17" a="1"/>
  <c r="R1246" i="17" s="1"/>
  <c r="R1247" i="17" a="1"/>
  <c r="R1247" i="17" s="1"/>
  <c r="R1248" i="17" a="1"/>
  <c r="R1248" i="17" s="1"/>
  <c r="R1249" i="17" a="1"/>
  <c r="R1249" i="17" s="1"/>
  <c r="R1250" i="17" a="1"/>
  <c r="R1250" i="17" s="1"/>
  <c r="R1251" i="17" a="1"/>
  <c r="R1251" i="17" s="1"/>
  <c r="R1252" i="17" a="1"/>
  <c r="R1252" i="17" s="1"/>
  <c r="R1253" i="17" a="1"/>
  <c r="R1253" i="17" s="1"/>
  <c r="R1254" i="17" a="1"/>
  <c r="R1254" i="17" s="1"/>
  <c r="R1255" i="17" a="1"/>
  <c r="R1255" i="17" s="1"/>
  <c r="R1256" i="17" a="1"/>
  <c r="R1256" i="17" s="1"/>
  <c r="R1257" i="17" a="1"/>
  <c r="R1257" i="17" s="1"/>
  <c r="R1624" i="17" a="1"/>
  <c r="R1624" i="17" s="1"/>
  <c r="R1625" i="17" a="1"/>
  <c r="R1625" i="17" s="1"/>
  <c r="R1626" i="17" a="1"/>
  <c r="R1626" i="17" s="1"/>
  <c r="R1627" i="17" a="1"/>
  <c r="R1627" i="17" s="1"/>
  <c r="R1628" i="17" a="1"/>
  <c r="R1628" i="17" s="1"/>
  <c r="R1629" i="17" a="1"/>
  <c r="R1629" i="17" s="1"/>
  <c r="R1776" i="17" a="1"/>
  <c r="R1776" i="17" s="1"/>
  <c r="R1777" i="17" a="1"/>
  <c r="R1777" i="17" s="1"/>
  <c r="R2024" i="17" a="1"/>
  <c r="R2024" i="17" s="1"/>
  <c r="R2025" i="17" a="1"/>
  <c r="R2025" i="17" s="1"/>
  <c r="R2026" i="17" a="1"/>
  <c r="R2026" i="17" s="1"/>
  <c r="R2027" i="17" a="1"/>
  <c r="R2027" i="17" s="1"/>
  <c r="R2028" i="17" a="1"/>
  <c r="R2028" i="17" s="1"/>
  <c r="R2029" i="17" a="1"/>
  <c r="R2029" i="17" s="1"/>
  <c r="R2176" i="17" a="1"/>
  <c r="R2176" i="17" s="1"/>
  <c r="R2177" i="17" a="1"/>
  <c r="R2177" i="17" s="1"/>
  <c r="R230" i="17" a="1"/>
  <c r="R230" i="17" s="1"/>
  <c r="R231" i="17" a="1"/>
  <c r="R231" i="17" s="1"/>
  <c r="R232" i="17" a="1"/>
  <c r="R232" i="17" s="1"/>
  <c r="R233" i="17" a="1"/>
  <c r="R233" i="17" s="1"/>
  <c r="R234" i="17" a="1"/>
  <c r="R234" i="17" s="1"/>
  <c r="R235" i="17" a="1"/>
  <c r="R235" i="17" s="1"/>
  <c r="R378" i="17" a="1"/>
  <c r="R378" i="17" s="1"/>
  <c r="R379" i="17" a="1"/>
  <c r="R379" i="17" s="1"/>
  <c r="R630" i="17" a="1"/>
  <c r="R630" i="17" s="1"/>
  <c r="R631" i="17" a="1"/>
  <c r="R631" i="17" s="1"/>
  <c r="R632" i="17" a="1"/>
  <c r="R632" i="17" s="1"/>
  <c r="R633" i="17" a="1"/>
  <c r="R633" i="17" s="1"/>
  <c r="R634" i="17" a="1"/>
  <c r="R634" i="17" s="1"/>
  <c r="R635" i="17" a="1"/>
  <c r="R635" i="17"/>
  <c r="R778" i="17" a="1"/>
  <c r="R778" i="17" s="1"/>
  <c r="R779" i="17" a="1"/>
  <c r="R779" i="17" s="1"/>
  <c r="R1258" i="17" a="1"/>
  <c r="R1258" i="17" s="1"/>
  <c r="R1259" i="17" a="1"/>
  <c r="R1259" i="17" s="1"/>
  <c r="R1260" i="17" a="1"/>
  <c r="R1260" i="17" s="1"/>
  <c r="R1261" i="17" a="1"/>
  <c r="R1261" i="17" s="1"/>
  <c r="R1262" i="17" a="1"/>
  <c r="R1262" i="17" s="1"/>
  <c r="R1263" i="17" a="1"/>
  <c r="R1263" i="17" s="1"/>
  <c r="R1264" i="17" a="1"/>
  <c r="R1264" i="17" s="1"/>
  <c r="R1265" i="17" a="1"/>
  <c r="R1265" i="17" s="1"/>
  <c r="R1266" i="17" a="1"/>
  <c r="R1266" i="17" s="1"/>
  <c r="R1267" i="17" a="1"/>
  <c r="R1267" i="17" s="1"/>
  <c r="R1268" i="17" a="1"/>
  <c r="R1268" i="17" s="1"/>
  <c r="R1269" i="17" a="1"/>
  <c r="R1269" i="17" s="1"/>
  <c r="R1630" i="17" a="1"/>
  <c r="R1630" i="17" s="1"/>
  <c r="R1631" i="17" a="1"/>
  <c r="R1631" i="17" s="1"/>
  <c r="R1632" i="17" a="1"/>
  <c r="R1632" i="17" s="1"/>
  <c r="R1633" i="17" a="1"/>
  <c r="R1633" i="17" s="1"/>
  <c r="R1634" i="17" a="1"/>
  <c r="R1634" i="17" s="1"/>
  <c r="R1635" i="17" a="1"/>
  <c r="R1635" i="17"/>
  <c r="R1778" i="17" a="1"/>
  <c r="R1778" i="17" s="1"/>
  <c r="R1779" i="17" a="1"/>
  <c r="R1779" i="17" s="1"/>
  <c r="R2030" i="17" a="1"/>
  <c r="R2030" i="17" s="1"/>
  <c r="R2031" i="17" a="1"/>
  <c r="R2031" i="17" s="1"/>
  <c r="R2032" i="17" a="1"/>
  <c r="R2032" i="17" s="1"/>
  <c r="R2033" i="17" a="1"/>
  <c r="R2033" i="17" s="1"/>
  <c r="R2034" i="17" a="1"/>
  <c r="R2034" i="17" s="1"/>
  <c r="R2035" i="17" a="1"/>
  <c r="R2035" i="17" s="1"/>
  <c r="R2178" i="17" a="1"/>
  <c r="R2178" i="17" s="1"/>
  <c r="R2179" i="17" a="1"/>
  <c r="R2179" i="17" s="1"/>
  <c r="R236" i="17" a="1"/>
  <c r="R236" i="17" s="1"/>
  <c r="R237" i="17" a="1"/>
  <c r="R237" i="17" s="1"/>
  <c r="R238" i="17" a="1"/>
  <c r="R238" i="17" s="1"/>
  <c r="R239" i="17" a="1"/>
  <c r="R239" i="17" s="1"/>
  <c r="R240" i="17" a="1"/>
  <c r="R240" i="17" s="1"/>
  <c r="R241" i="17" a="1"/>
  <c r="R241" i="17" s="1"/>
  <c r="R380" i="17" a="1"/>
  <c r="R380" i="17" s="1"/>
  <c r="R381" i="17" a="1"/>
  <c r="R381" i="17" s="1"/>
  <c r="R636" i="17" a="1"/>
  <c r="R636" i="17" s="1"/>
  <c r="R637" i="17" a="1"/>
  <c r="R637" i="17" s="1"/>
  <c r="R638" i="17" a="1"/>
  <c r="R638" i="17" s="1"/>
  <c r="R639" i="17" a="1"/>
  <c r="R639" i="17" s="1"/>
  <c r="R640" i="17" a="1"/>
  <c r="R640" i="17" s="1"/>
  <c r="R641" i="17" a="1"/>
  <c r="R641" i="17" s="1"/>
  <c r="R780" i="17" a="1"/>
  <c r="R780" i="17" s="1"/>
  <c r="R781" i="17" a="1"/>
  <c r="R781" i="17" s="1"/>
  <c r="R1270" i="17" a="1"/>
  <c r="R1270" i="17" s="1"/>
  <c r="R1271" i="17" a="1"/>
  <c r="R1271" i="17" s="1"/>
  <c r="R1272" i="17" a="1"/>
  <c r="R1272" i="17" s="1"/>
  <c r="R1273" i="17" a="1"/>
  <c r="R1273" i="17"/>
  <c r="R1274" i="17" a="1"/>
  <c r="R1274" i="17" s="1"/>
  <c r="R1275" i="17" a="1"/>
  <c r="R1275" i="17" s="1"/>
  <c r="R1276" i="17" a="1"/>
  <c r="R1276" i="17" s="1"/>
  <c r="R1277" i="17" a="1"/>
  <c r="R1277" i="17" s="1"/>
  <c r="R1278" i="17" a="1"/>
  <c r="R1278" i="17" s="1"/>
  <c r="R1279" i="17" a="1"/>
  <c r="R1279" i="17" s="1"/>
  <c r="R1280" i="17" a="1"/>
  <c r="R1280" i="17" s="1"/>
  <c r="R1281" i="17" a="1"/>
  <c r="R1281" i="17" s="1"/>
  <c r="R1636" i="17" a="1"/>
  <c r="R1636" i="17"/>
  <c r="R1637" i="17" a="1"/>
  <c r="R1637" i="17" s="1"/>
  <c r="R1638" i="17" a="1"/>
  <c r="R1638" i="17" s="1"/>
  <c r="R1639" i="17" a="1"/>
  <c r="R1639" i="17" s="1"/>
  <c r="R1640" i="17" a="1"/>
  <c r="R1640" i="17" s="1"/>
  <c r="R1641" i="17" a="1"/>
  <c r="R1641" i="17" s="1"/>
  <c r="R1780" i="17" a="1"/>
  <c r="R1780" i="17" s="1"/>
  <c r="R1781" i="17" a="1"/>
  <c r="R1781" i="17"/>
  <c r="R2036" i="17" a="1"/>
  <c r="R2036" i="17" s="1"/>
  <c r="R2037" i="17" a="1"/>
  <c r="R2037" i="17" s="1"/>
  <c r="R2038" i="17" a="1"/>
  <c r="R2038" i="17" s="1"/>
  <c r="R2039" i="17" a="1"/>
  <c r="R2039" i="17" s="1"/>
  <c r="R2040" i="17" a="1"/>
  <c r="R2040" i="17" s="1"/>
  <c r="R2041" i="17" a="1"/>
  <c r="R2041" i="17" s="1"/>
  <c r="R2180" i="17" a="1"/>
  <c r="R2180" i="17"/>
  <c r="R2181" i="17" a="1"/>
  <c r="R2181" i="17" s="1"/>
  <c r="R242" i="17" a="1"/>
  <c r="R242" i="17" s="1"/>
  <c r="R243" i="17" a="1"/>
  <c r="R243" i="17" s="1"/>
  <c r="R244" i="17" a="1"/>
  <c r="R244" i="17" s="1"/>
  <c r="R245" i="17" a="1"/>
  <c r="R245" i="17" s="1"/>
  <c r="R246" i="17" a="1"/>
  <c r="R246" i="17" s="1"/>
  <c r="R247" i="17" a="1"/>
  <c r="R247" i="17" s="1"/>
  <c r="R382" i="17" a="1"/>
  <c r="R382" i="17" s="1"/>
  <c r="R383" i="17" a="1"/>
  <c r="R383" i="17" s="1"/>
  <c r="R642" i="17" a="1"/>
  <c r="R642" i="17" s="1"/>
  <c r="R643" i="17" a="1"/>
  <c r="R643" i="17" s="1"/>
  <c r="R644" i="17" a="1"/>
  <c r="R644" i="17" s="1"/>
  <c r="R645" i="17" a="1"/>
  <c r="R645" i="17" s="1"/>
  <c r="R646" i="17" a="1"/>
  <c r="R646" i="17" s="1"/>
  <c r="R647" i="17" a="1"/>
  <c r="R647" i="17" s="1"/>
  <c r="R782" i="17" a="1"/>
  <c r="R782" i="17" s="1"/>
  <c r="R783" i="17" a="1"/>
  <c r="R783" i="17" s="1"/>
  <c r="R1282" i="17" a="1"/>
  <c r="R1282" i="17" s="1"/>
  <c r="R1283" i="17" a="1"/>
  <c r="R1283" i="17" s="1"/>
  <c r="R1284" i="17" a="1"/>
  <c r="R1284" i="17" s="1"/>
  <c r="R1285" i="17" a="1"/>
  <c r="R1285" i="17" s="1"/>
  <c r="R1286" i="17" a="1"/>
  <c r="R1286" i="17" s="1"/>
  <c r="R1287" i="17" a="1"/>
  <c r="R1287" i="17" s="1"/>
  <c r="R1288" i="17" a="1"/>
  <c r="R1288" i="17" s="1"/>
  <c r="R1289" i="17" a="1"/>
  <c r="R1289" i="17" s="1"/>
  <c r="R1290" i="17" a="1"/>
  <c r="R1290" i="17" s="1"/>
  <c r="R1291" i="17" a="1"/>
  <c r="R1291" i="17" s="1"/>
  <c r="R1292" i="17" a="1"/>
  <c r="R1292" i="17" s="1"/>
  <c r="R1293" i="17" a="1"/>
  <c r="R1293" i="17" s="1"/>
  <c r="R1642" i="17" a="1"/>
  <c r="R1642" i="17" s="1"/>
  <c r="R1643" i="17" a="1"/>
  <c r="R1643" i="17" s="1"/>
  <c r="R1644" i="17" a="1"/>
  <c r="R1644" i="17" s="1"/>
  <c r="R1645" i="17" a="1"/>
  <c r="R1645" i="17" s="1"/>
  <c r="R1646" i="17" a="1"/>
  <c r="R1646" i="17"/>
  <c r="R1647" i="17" a="1"/>
  <c r="R1647" i="17" s="1"/>
  <c r="R1782" i="17" a="1"/>
  <c r="R1782" i="17" s="1"/>
  <c r="R1783" i="17" a="1"/>
  <c r="R1783" i="17" s="1"/>
  <c r="R2042" i="17" a="1"/>
  <c r="R2042" i="17" s="1"/>
  <c r="R2043" i="17" a="1"/>
  <c r="R2043" i="17" s="1"/>
  <c r="R2044" i="17" a="1"/>
  <c r="R2044" i="17" s="1"/>
  <c r="R2045" i="17" a="1"/>
  <c r="R2045" i="17"/>
  <c r="R2046" i="17" a="1"/>
  <c r="R2046" i="17"/>
  <c r="R2047" i="17" a="1"/>
  <c r="R2047" i="17" s="1"/>
  <c r="R2182" i="17" a="1"/>
  <c r="R2182" i="17" s="1"/>
  <c r="R2183" i="17" a="1"/>
  <c r="R2183" i="17" s="1"/>
  <c r="R248" i="17" a="1"/>
  <c r="R248" i="17" s="1"/>
  <c r="R249" i="17" a="1"/>
  <c r="R249" i="17" s="1"/>
  <c r="R250" i="17" a="1"/>
  <c r="R250" i="17"/>
  <c r="R251" i="17" a="1"/>
  <c r="R251" i="17" s="1"/>
  <c r="R252" i="17" a="1"/>
  <c r="R252" i="17" s="1"/>
  <c r="R253" i="17" a="1"/>
  <c r="R253" i="17" s="1"/>
  <c r="R384" i="17" a="1"/>
  <c r="R384" i="17" s="1"/>
  <c r="R385" i="17" a="1"/>
  <c r="R385" i="17" s="1"/>
  <c r="R648" i="17" a="1"/>
  <c r="R648" i="17" s="1"/>
  <c r="R649" i="17" a="1"/>
  <c r="R649" i="17" s="1"/>
  <c r="R650" i="17" a="1"/>
  <c r="R650" i="17" s="1"/>
  <c r="R651" i="17" a="1"/>
  <c r="R651" i="17" s="1"/>
  <c r="R652" i="17" a="1"/>
  <c r="R652" i="17" s="1"/>
  <c r="R653" i="17" a="1"/>
  <c r="R653" i="17" s="1"/>
  <c r="R784" i="17" a="1"/>
  <c r="R784" i="17" s="1"/>
  <c r="R785" i="17" a="1"/>
  <c r="R785" i="17" s="1"/>
  <c r="R1294" i="17" a="1"/>
  <c r="R1294" i="17" s="1"/>
  <c r="R1295" i="17" a="1"/>
  <c r="R1295" i="17" s="1"/>
  <c r="R1296" i="17" a="1"/>
  <c r="R1296" i="17" s="1"/>
  <c r="R1297" i="17" a="1"/>
  <c r="R1297" i="17" s="1"/>
  <c r="R1298" i="17" a="1"/>
  <c r="R1298" i="17" s="1"/>
  <c r="R1299" i="17" a="1"/>
  <c r="R1299" i="17" s="1"/>
  <c r="R1300" i="17" a="1"/>
  <c r="R1300" i="17" s="1"/>
  <c r="R1301" i="17" a="1"/>
  <c r="R1301" i="17" s="1"/>
  <c r="R1302" i="17" a="1"/>
  <c r="R1302" i="17" s="1"/>
  <c r="R1303" i="17" a="1"/>
  <c r="R1303" i="17" s="1"/>
  <c r="R1304" i="17" a="1"/>
  <c r="R1304" i="17" s="1"/>
  <c r="R1305" i="17" a="1"/>
  <c r="R1305" i="17" s="1"/>
  <c r="R1648" i="17" a="1"/>
  <c r="R1648" i="17" s="1"/>
  <c r="R1649" i="17" a="1"/>
  <c r="R1649" i="17" s="1"/>
  <c r="R1650" i="17" a="1"/>
  <c r="R1650" i="17" s="1"/>
  <c r="R1651" i="17" a="1"/>
  <c r="R1651" i="17" s="1"/>
  <c r="R1652" i="17" a="1"/>
  <c r="R1652" i="17" s="1"/>
  <c r="R1653" i="17" a="1"/>
  <c r="R1653" i="17" s="1"/>
  <c r="R1784" i="17" a="1"/>
  <c r="R1784" i="17" s="1"/>
  <c r="R1785" i="17" a="1"/>
  <c r="R1785" i="17" s="1"/>
  <c r="R2048" i="17" a="1"/>
  <c r="R2048" i="17" s="1"/>
  <c r="R2049" i="17" a="1"/>
  <c r="R2049" i="17" s="1"/>
  <c r="R2050" i="17" a="1"/>
  <c r="R2050" i="17" s="1"/>
  <c r="R2051" i="17" a="1"/>
  <c r="R2051" i="17" s="1"/>
  <c r="R2052" i="17" a="1"/>
  <c r="R2052" i="17" s="1"/>
  <c r="R2053" i="17" a="1"/>
  <c r="R2053" i="17" s="1"/>
  <c r="R2184" i="17" a="1"/>
  <c r="R2184" i="17" s="1"/>
  <c r="R2185" i="17" a="1"/>
  <c r="R2185" i="17" s="1"/>
  <c r="R254" i="17" a="1"/>
  <c r="R254" i="17" s="1"/>
  <c r="R255" i="17" a="1"/>
  <c r="R255" i="17" s="1"/>
  <c r="R256" i="17" a="1"/>
  <c r="R256" i="17" s="1"/>
  <c r="R257" i="17" a="1"/>
  <c r="R257" i="17" s="1"/>
  <c r="R258" i="17" a="1"/>
  <c r="R258" i="17" s="1"/>
  <c r="R259" i="17" a="1"/>
  <c r="R259" i="17" s="1"/>
  <c r="R386" i="17" a="1"/>
  <c r="R386" i="17" s="1"/>
  <c r="R387" i="17" a="1"/>
  <c r="R387" i="17"/>
  <c r="R654" i="17" a="1"/>
  <c r="R654" i="17"/>
  <c r="R655" i="17" a="1"/>
  <c r="R655" i="17" s="1"/>
  <c r="R656" i="17" a="1"/>
  <c r="R656" i="17" s="1"/>
  <c r="R657" i="17" a="1"/>
  <c r="R657" i="17" s="1"/>
  <c r="R658" i="17" a="1"/>
  <c r="R658" i="17" s="1"/>
  <c r="R659" i="17" a="1"/>
  <c r="R659" i="17" s="1"/>
  <c r="R786" i="17" a="1"/>
  <c r="R786" i="17" s="1"/>
  <c r="R787" i="17" a="1"/>
  <c r="R787" i="17"/>
  <c r="R1306" i="17" a="1"/>
  <c r="R1306" i="17"/>
  <c r="R1307" i="17" a="1"/>
  <c r="R1307" i="17" s="1"/>
  <c r="R1308" i="17" a="1"/>
  <c r="R1308" i="17" s="1"/>
  <c r="R1309" i="17" a="1"/>
  <c r="R1309" i="17" s="1"/>
  <c r="R1310" i="17" a="1"/>
  <c r="R1310" i="17" s="1"/>
  <c r="R1311" i="17" a="1"/>
  <c r="R1311" i="17" s="1"/>
  <c r="R1312" i="17" a="1"/>
  <c r="R1312" i="17"/>
  <c r="R1313" i="17" a="1"/>
  <c r="R1313" i="17" s="1"/>
  <c r="R1314" i="17" a="1"/>
  <c r="R1314" i="17" s="1"/>
  <c r="R1315" i="17" a="1"/>
  <c r="R1315" i="17" s="1"/>
  <c r="R1316" i="17" a="1"/>
  <c r="R1316" i="17" s="1"/>
  <c r="R1317" i="17" a="1"/>
  <c r="R1317" i="17" s="1"/>
  <c r="R1654" i="17" a="1"/>
  <c r="R1654" i="17" s="1"/>
  <c r="R1655" i="17" a="1"/>
  <c r="R1655" i="17" s="1"/>
  <c r="R1656" i="17" a="1"/>
  <c r="R1656" i="17" s="1"/>
  <c r="R1657" i="17" a="1"/>
  <c r="R1657" i="17" s="1"/>
  <c r="R1658" i="17" a="1"/>
  <c r="R1658" i="17" s="1"/>
  <c r="R1659" i="17" a="1"/>
  <c r="R1659" i="17" s="1"/>
  <c r="R1786" i="17" a="1"/>
  <c r="R1786" i="17" s="1"/>
  <c r="R1787" i="17" a="1"/>
  <c r="R1787" i="17" s="1"/>
  <c r="R2054" i="17" a="1"/>
  <c r="R2054" i="17" s="1"/>
  <c r="R2055" i="17" a="1"/>
  <c r="R2055" i="17" s="1"/>
  <c r="R2056" i="17" a="1"/>
  <c r="R2056" i="17" s="1"/>
  <c r="R2057" i="17" a="1"/>
  <c r="R2057" i="17" s="1"/>
  <c r="R2058" i="17" a="1"/>
  <c r="R2058" i="17" s="1"/>
  <c r="R2059" i="17" a="1"/>
  <c r="R2059" i="17" s="1"/>
  <c r="R2186" i="17" a="1"/>
  <c r="R2186" i="17" s="1"/>
  <c r="R2187" i="17" a="1"/>
  <c r="R2187" i="17" s="1"/>
  <c r="R260" i="17" a="1"/>
  <c r="R260" i="17" s="1"/>
  <c r="R261" i="17" a="1"/>
  <c r="R261" i="17" s="1"/>
  <c r="R262" i="17" a="1"/>
  <c r="R262" i="17" s="1"/>
  <c r="R263" i="17" a="1"/>
  <c r="R263" i="17" s="1"/>
  <c r="R264" i="17" a="1"/>
  <c r="R264" i="17" s="1"/>
  <c r="R265" i="17" a="1"/>
  <c r="R265" i="17" s="1"/>
  <c r="R388" i="17" a="1"/>
  <c r="R388" i="17"/>
  <c r="R389" i="17" a="1"/>
  <c r="R389" i="17" s="1"/>
  <c r="R660" i="17" a="1"/>
  <c r="R660" i="17" s="1"/>
  <c r="R661" i="17" a="1"/>
  <c r="R661" i="17" s="1"/>
  <c r="R662" i="17" a="1"/>
  <c r="R662" i="17" s="1"/>
  <c r="R663" i="17" a="1"/>
  <c r="R663" i="17" s="1"/>
  <c r="R664" i="17" a="1"/>
  <c r="R664" i="17" s="1"/>
  <c r="R665" i="17" a="1"/>
  <c r="R665" i="17" s="1"/>
  <c r="R788" i="17" a="1"/>
  <c r="R788" i="17" s="1"/>
  <c r="R789" i="17" a="1"/>
  <c r="R789" i="17" s="1"/>
  <c r="R1318" i="17" a="1"/>
  <c r="R1318" i="17" s="1"/>
  <c r="R1319" i="17" a="1"/>
  <c r="R1319" i="17" s="1"/>
  <c r="R1320" i="17" a="1"/>
  <c r="R1320" i="17" s="1"/>
  <c r="R1321" i="17" a="1"/>
  <c r="R1321" i="17" s="1"/>
  <c r="R1322" i="17" a="1"/>
  <c r="R1322" i="17" s="1"/>
  <c r="R1323" i="17" a="1"/>
  <c r="R1323" i="17" s="1"/>
  <c r="R1324" i="17" a="1"/>
  <c r="R1324" i="17" s="1"/>
  <c r="R1325" i="17" a="1"/>
  <c r="R1325" i="17" s="1"/>
  <c r="R1326" i="17" a="1"/>
  <c r="R1326" i="17" s="1"/>
  <c r="R1327" i="17" a="1"/>
  <c r="R1327" i="17" s="1"/>
  <c r="R1328" i="17" a="1"/>
  <c r="R1328" i="17" s="1"/>
  <c r="R1329" i="17" a="1"/>
  <c r="R1329" i="17" s="1"/>
  <c r="R1660" i="17" a="1"/>
  <c r="R1660" i="17" s="1"/>
  <c r="R1661" i="17" a="1"/>
  <c r="R1661" i="17" s="1"/>
  <c r="R1662" i="17" a="1"/>
  <c r="R1662" i="17" s="1"/>
  <c r="R1663" i="17" a="1"/>
  <c r="R1663" i="17" s="1"/>
  <c r="R1664" i="17" a="1"/>
  <c r="R1664" i="17" s="1"/>
  <c r="R1665" i="17" a="1"/>
  <c r="R1665" i="17" s="1"/>
  <c r="R1788" i="17" a="1"/>
  <c r="R1788" i="17" s="1"/>
  <c r="R1789" i="17" a="1"/>
  <c r="R1789" i="17" s="1"/>
  <c r="R2060" i="17" a="1"/>
  <c r="R2060" i="17" s="1"/>
  <c r="R2061" i="17" a="1"/>
  <c r="R2061" i="17" s="1"/>
  <c r="R2062" i="17" a="1"/>
  <c r="R2062" i="17" s="1"/>
  <c r="R2063" i="17" a="1"/>
  <c r="R2063" i="17" s="1"/>
  <c r="R2064" i="17" a="1"/>
  <c r="R2064" i="17" s="1"/>
  <c r="R2065" i="17" a="1"/>
  <c r="R2065" i="17" s="1"/>
  <c r="R2188" i="17" a="1"/>
  <c r="R2188" i="17" s="1"/>
  <c r="R2189" i="17" a="1"/>
  <c r="R2189" i="17" s="1"/>
  <c r="R266" i="17" a="1"/>
  <c r="R266" i="17" s="1"/>
  <c r="R267" i="17" a="1"/>
  <c r="R267" i="17" s="1"/>
  <c r="R268" i="17" a="1"/>
  <c r="R268" i="17" s="1"/>
  <c r="R269" i="17" a="1"/>
  <c r="R269" i="17" s="1"/>
  <c r="R270" i="17" a="1"/>
  <c r="R270" i="17" s="1"/>
  <c r="R271" i="17" a="1"/>
  <c r="R271" i="17" s="1"/>
  <c r="R390" i="17" a="1"/>
  <c r="R390" i="17" s="1"/>
  <c r="R391" i="17" a="1"/>
  <c r="R391" i="17" s="1"/>
  <c r="R666" i="17" a="1"/>
  <c r="R666" i="17" s="1"/>
  <c r="R667" i="17" a="1"/>
  <c r="R667" i="17" s="1"/>
  <c r="R668" i="17" a="1"/>
  <c r="R668" i="17" s="1"/>
  <c r="R669" i="17" a="1"/>
  <c r="R669" i="17" s="1"/>
  <c r="R670" i="17" a="1"/>
  <c r="R670" i="17" s="1"/>
  <c r="R671" i="17" a="1"/>
  <c r="R671" i="17" s="1"/>
  <c r="R790" i="17" a="1"/>
  <c r="R790" i="17" s="1"/>
  <c r="R791" i="17" a="1"/>
  <c r="R791" i="17" s="1"/>
  <c r="R1330" i="17" a="1"/>
  <c r="R1330" i="17" s="1"/>
  <c r="R1331" i="17" a="1"/>
  <c r="R1331" i="17" s="1"/>
  <c r="R1332" i="17" a="1"/>
  <c r="R1332" i="17" s="1"/>
  <c r="R1333" i="17" a="1"/>
  <c r="R1333" i="17" s="1"/>
  <c r="R1334" i="17" a="1"/>
  <c r="R1334" i="17" s="1"/>
  <c r="R1335" i="17" a="1"/>
  <c r="R1335" i="17" s="1"/>
  <c r="R1336" i="17" a="1"/>
  <c r="R1336" i="17" s="1"/>
  <c r="R1337" i="17" a="1"/>
  <c r="R1337" i="17" s="1"/>
  <c r="R1338" i="17" a="1"/>
  <c r="R1338" i="17" s="1"/>
  <c r="R1339" i="17" a="1"/>
  <c r="R1339" i="17" s="1"/>
  <c r="R1340" i="17" a="1"/>
  <c r="R1340" i="17" s="1"/>
  <c r="R1341" i="17" a="1"/>
  <c r="R1341" i="17" s="1"/>
  <c r="R1666" i="17" a="1"/>
  <c r="R1666" i="17" s="1"/>
  <c r="R1667" i="17" a="1"/>
  <c r="R1667" i="17" s="1"/>
  <c r="R1668" i="17" a="1"/>
  <c r="R1668" i="17" s="1"/>
  <c r="R1669" i="17" a="1"/>
  <c r="R1669" i="17" s="1"/>
  <c r="R1670" i="17" a="1"/>
  <c r="R1670" i="17" s="1"/>
  <c r="R1671" i="17" a="1"/>
  <c r="R1671" i="17" s="1"/>
  <c r="R1790" i="17" a="1"/>
  <c r="R1790" i="17" s="1"/>
  <c r="R1791" i="17" a="1"/>
  <c r="R1791" i="17" s="1"/>
  <c r="R2066" i="17" a="1"/>
  <c r="R2066" i="17" s="1"/>
  <c r="R2067" i="17" a="1"/>
  <c r="R2067" i="17" s="1"/>
  <c r="R2068" i="17" a="1"/>
  <c r="R2068" i="17" s="1"/>
  <c r="R2069" i="17" a="1"/>
  <c r="R2069" i="17" s="1"/>
  <c r="R2070" i="17" a="1"/>
  <c r="R2070" i="17" s="1"/>
  <c r="R2071" i="17" a="1"/>
  <c r="R2071" i="17" s="1"/>
  <c r="R2190" i="17" a="1"/>
  <c r="R2190" i="17" s="1"/>
  <c r="R2191" i="17" a="1"/>
  <c r="R2191" i="17" s="1"/>
  <c r="R272" i="17" a="1"/>
  <c r="R272" i="17" s="1"/>
  <c r="R273" i="17" a="1"/>
  <c r="R273" i="17" s="1"/>
  <c r="R274" i="17" a="1"/>
  <c r="R274" i="17" s="1"/>
  <c r="R275" i="17" a="1"/>
  <c r="R275" i="17" s="1"/>
  <c r="R276" i="17" a="1"/>
  <c r="R276" i="17" s="1"/>
  <c r="R277" i="17" a="1"/>
  <c r="R277" i="17" s="1"/>
  <c r="R392" i="17" a="1"/>
  <c r="R392" i="17" s="1"/>
  <c r="R393" i="17" a="1"/>
  <c r="R393" i="17" s="1"/>
  <c r="R672" i="17" a="1"/>
  <c r="R672" i="17" s="1"/>
  <c r="R673" i="17" a="1"/>
  <c r="R673" i="17" s="1"/>
  <c r="R674" i="17" a="1"/>
  <c r="R674" i="17" s="1"/>
  <c r="R675" i="17" a="1"/>
  <c r="R675" i="17" s="1"/>
  <c r="R676" i="17" a="1"/>
  <c r="R676" i="17" s="1"/>
  <c r="R677" i="17" a="1"/>
  <c r="R677" i="17" s="1"/>
  <c r="R792" i="17" a="1"/>
  <c r="R792" i="17" s="1"/>
  <c r="R793" i="17" a="1"/>
  <c r="R793" i="17" s="1"/>
  <c r="R1342" i="17" a="1"/>
  <c r="R1342" i="17"/>
  <c r="R1343" i="17" a="1"/>
  <c r="R1343" i="17" s="1"/>
  <c r="R1344" i="17" a="1"/>
  <c r="R1344" i="17" s="1"/>
  <c r="R1345" i="17" a="1"/>
  <c r="R1345" i="17" s="1"/>
  <c r="R1346" i="17" a="1"/>
  <c r="R1346" i="17" s="1"/>
  <c r="R1347" i="17" a="1"/>
  <c r="R1347" i="17" s="1"/>
  <c r="R1348" i="17" a="1"/>
  <c r="R1348" i="17" s="1"/>
  <c r="R1349" i="17" a="1"/>
  <c r="R1349" i="17"/>
  <c r="R1350" i="17" a="1"/>
  <c r="R1350" i="17" s="1"/>
  <c r="R1351" i="17" a="1"/>
  <c r="R1351" i="17" s="1"/>
  <c r="R1352" i="17" a="1"/>
  <c r="R1352" i="17" s="1"/>
  <c r="R1353" i="17" a="1"/>
  <c r="R1353" i="17" s="1"/>
  <c r="R1672" i="17" a="1"/>
  <c r="R1672" i="17" s="1"/>
  <c r="R1673" i="17" a="1"/>
  <c r="R1673" i="17" s="1"/>
  <c r="R1674" i="17" a="1"/>
  <c r="R1674" i="17" s="1"/>
  <c r="R1675" i="17" a="1"/>
  <c r="R1675" i="17" s="1"/>
  <c r="R1676" i="17" a="1"/>
  <c r="R1676" i="17" s="1"/>
  <c r="R1677" i="17" a="1"/>
  <c r="R1677" i="17" s="1"/>
  <c r="R1792" i="17" a="1"/>
  <c r="R1792" i="17" s="1"/>
  <c r="R1793" i="17" a="1"/>
  <c r="R1793" i="17" s="1"/>
  <c r="R2072" i="17" a="1"/>
  <c r="R2072" i="17" s="1"/>
  <c r="R2073" i="17" a="1"/>
  <c r="R2073" i="17" s="1"/>
  <c r="R2074" i="17" a="1"/>
  <c r="R2074" i="17" s="1"/>
  <c r="R2075" i="17" a="1"/>
  <c r="R2075" i="17" s="1"/>
  <c r="R2076" i="17" a="1"/>
  <c r="R2076" i="17" s="1"/>
  <c r="R2077" i="17" a="1"/>
  <c r="R2077" i="17" s="1"/>
  <c r="R2192" i="17" a="1"/>
  <c r="R2192" i="17" s="1"/>
  <c r="R2193" i="17" a="1"/>
  <c r="R2193" i="17" s="1"/>
  <c r="R278" i="17" a="1"/>
  <c r="R278" i="17" s="1"/>
  <c r="R279" i="17" a="1"/>
  <c r="R279" i="17" s="1"/>
  <c r="R280" i="17" a="1"/>
  <c r="R280" i="17" s="1"/>
  <c r="R281" i="17" a="1"/>
  <c r="R281" i="17" s="1"/>
  <c r="R282" i="17" a="1"/>
  <c r="R282" i="17" s="1"/>
  <c r="R283" i="17" a="1"/>
  <c r="R283" i="17" s="1"/>
  <c r="R394" i="17" a="1"/>
  <c r="R394" i="17" s="1"/>
  <c r="R395" i="17" a="1"/>
  <c r="R395" i="17" s="1"/>
  <c r="R678" i="17" a="1"/>
  <c r="R678" i="17" s="1"/>
  <c r="R679" i="17" a="1"/>
  <c r="R679" i="17" s="1"/>
  <c r="R680" i="17" a="1"/>
  <c r="R680" i="17" s="1"/>
  <c r="R681" i="17" a="1"/>
  <c r="R681" i="17" s="1"/>
  <c r="R682" i="17" a="1"/>
  <c r="R682" i="17" s="1"/>
  <c r="R683" i="17" a="1"/>
  <c r="R683" i="17" s="1"/>
  <c r="R794" i="17" a="1"/>
  <c r="R794" i="17" s="1"/>
  <c r="R795" i="17" a="1"/>
  <c r="R795" i="17" s="1"/>
  <c r="R1354" i="17" a="1"/>
  <c r="R1354" i="17" s="1"/>
  <c r="R1355" i="17" a="1"/>
  <c r="R1355" i="17" s="1"/>
  <c r="R1356" i="17" a="1"/>
  <c r="R1356" i="17" s="1"/>
  <c r="R1357" i="17" a="1"/>
  <c r="R1357" i="17" s="1"/>
  <c r="R1358" i="17" a="1"/>
  <c r="R1358" i="17" s="1"/>
  <c r="R1359" i="17" a="1"/>
  <c r="R1359" i="17" s="1"/>
  <c r="R1360" i="17" a="1"/>
  <c r="R1360" i="17" s="1"/>
  <c r="R1361" i="17" a="1"/>
  <c r="R1361" i="17" s="1"/>
  <c r="R1362" i="17" a="1"/>
  <c r="R1362" i="17" s="1"/>
  <c r="R1363" i="17" a="1"/>
  <c r="R1363" i="17" s="1"/>
  <c r="R1364" i="17" a="1"/>
  <c r="R1364" i="17" s="1"/>
  <c r="R1365" i="17" a="1"/>
  <c r="R1365" i="17" s="1"/>
  <c r="R1678" i="17" a="1"/>
  <c r="R1678" i="17" s="1"/>
  <c r="R1679" i="17" a="1"/>
  <c r="R1679" i="17" s="1"/>
  <c r="R1680" i="17" a="1"/>
  <c r="R1680" i="17" s="1"/>
  <c r="R1681" i="17" a="1"/>
  <c r="R1681" i="17" s="1"/>
  <c r="R1682" i="17" a="1"/>
  <c r="R1682" i="17" s="1"/>
  <c r="R1683" i="17" a="1"/>
  <c r="R1683" i="17" s="1"/>
  <c r="R1794" i="17" a="1"/>
  <c r="R1794" i="17" s="1"/>
  <c r="R1795" i="17" a="1"/>
  <c r="R1795" i="17" s="1"/>
  <c r="R2078" i="17" a="1"/>
  <c r="R2078" i="17"/>
  <c r="R2079" i="17" a="1"/>
  <c r="R2079" i="17" s="1"/>
  <c r="R2080" i="17" a="1"/>
  <c r="R2080" i="17" s="1"/>
  <c r="R2081" i="17" a="1"/>
  <c r="R2081" i="17" s="1"/>
  <c r="R2082" i="17" a="1"/>
  <c r="R2082" i="17" s="1"/>
  <c r="R2083" i="17" a="1"/>
  <c r="R2083" i="17" s="1"/>
  <c r="R2194" i="17" a="1"/>
  <c r="R2194" i="17" s="1"/>
  <c r="R2195" i="17" a="1"/>
  <c r="R2195" i="17"/>
  <c r="R284" i="17" a="1"/>
  <c r="R284" i="17" s="1"/>
  <c r="R285" i="17" a="1"/>
  <c r="R285" i="17" s="1"/>
  <c r="R286" i="17" a="1"/>
  <c r="R286" i="17" s="1"/>
  <c r="R287" i="17" a="1"/>
  <c r="R287" i="17" s="1"/>
  <c r="R288" i="17" a="1"/>
  <c r="R288" i="17" s="1"/>
  <c r="R289" i="17" a="1"/>
  <c r="R289" i="17" s="1"/>
  <c r="R396" i="17" a="1"/>
  <c r="R396" i="17"/>
  <c r="R397" i="17" a="1"/>
  <c r="R397" i="17" s="1"/>
  <c r="R684" i="17" a="1"/>
  <c r="R684" i="17" s="1"/>
  <c r="R685" i="17" a="1"/>
  <c r="R685" i="17" s="1"/>
  <c r="R686" i="17" a="1"/>
  <c r="R686" i="17" s="1"/>
  <c r="R687" i="17" a="1"/>
  <c r="R687" i="17" s="1"/>
  <c r="R688" i="17" a="1"/>
  <c r="R688" i="17" s="1"/>
  <c r="R689" i="17" a="1"/>
  <c r="R689" i="17" s="1"/>
  <c r="R796" i="17" a="1"/>
  <c r="R796" i="17" s="1"/>
  <c r="R797" i="17" a="1"/>
  <c r="R797" i="17" s="1"/>
  <c r="R1366" i="17" a="1"/>
  <c r="R1366" i="17" s="1"/>
  <c r="R1367" i="17" a="1"/>
  <c r="R1367" i="17" s="1"/>
  <c r="R1368" i="17" a="1"/>
  <c r="R1368" i="17" s="1"/>
  <c r="R1369" i="17" a="1"/>
  <c r="R1369" i="17" s="1"/>
  <c r="R1370" i="17" a="1"/>
  <c r="R1370" i="17" s="1"/>
  <c r="R1371" i="17" a="1"/>
  <c r="R1371" i="17" s="1"/>
  <c r="R1372" i="17" a="1"/>
  <c r="R1372" i="17" s="1"/>
  <c r="R1373" i="17" a="1"/>
  <c r="R1373" i="17" s="1"/>
  <c r="R1374" i="17" a="1"/>
  <c r="R1374" i="17"/>
  <c r="R1375" i="17" a="1"/>
  <c r="R1375" i="17" s="1"/>
  <c r="R1376" i="17" a="1"/>
  <c r="R1376" i="17" s="1"/>
  <c r="R1377" i="17" a="1"/>
  <c r="R1377" i="17" s="1"/>
  <c r="R1684" i="17" a="1"/>
  <c r="R1684" i="17" s="1"/>
  <c r="R1685" i="17" a="1"/>
  <c r="R1685" i="17" s="1"/>
  <c r="R1686" i="17" a="1"/>
  <c r="R1686" i="17" s="1"/>
  <c r="R1687" i="17" a="1"/>
  <c r="R1687" i="17"/>
  <c r="R1688" i="17" a="1"/>
  <c r="R1688" i="17" s="1"/>
  <c r="R1689" i="17" a="1"/>
  <c r="R1689" i="17" s="1"/>
  <c r="R1796" i="17" a="1"/>
  <c r="R1796" i="17" s="1"/>
  <c r="R1797" i="17" a="1"/>
  <c r="R1797" i="17" s="1"/>
  <c r="R2084" i="17" a="1"/>
  <c r="R2084" i="17" s="1"/>
  <c r="R2085" i="17" a="1"/>
  <c r="R2085" i="17" s="1"/>
  <c r="R2086" i="17" a="1"/>
  <c r="R2086" i="17"/>
  <c r="R2087" i="17" a="1"/>
  <c r="R2087" i="17" s="1"/>
  <c r="R2088" i="17" a="1"/>
  <c r="R2088" i="17" s="1"/>
  <c r="R2089" i="17" a="1"/>
  <c r="R2089" i="17" s="1"/>
  <c r="R2196" i="17" a="1"/>
  <c r="R2196" i="17" s="1"/>
  <c r="R2197" i="17" a="1"/>
  <c r="R2197" i="17" s="1"/>
  <c r="R290" i="17" a="1"/>
  <c r="R290" i="17" s="1"/>
  <c r="R291" i="17" a="1"/>
  <c r="R291" i="17" s="1"/>
  <c r="R292" i="17" a="1"/>
  <c r="R292" i="17" s="1"/>
  <c r="R293" i="17" a="1"/>
  <c r="R293" i="17" s="1"/>
  <c r="R294" i="17" a="1"/>
  <c r="R294" i="17" s="1"/>
  <c r="R295" i="17" a="1"/>
  <c r="R295" i="17" s="1"/>
  <c r="R398" i="17" a="1"/>
  <c r="R398" i="17" s="1"/>
  <c r="R399" i="17" a="1"/>
  <c r="R399" i="17" s="1"/>
  <c r="R690" i="17" a="1"/>
  <c r="R690" i="17" s="1"/>
  <c r="R691" i="17" a="1"/>
  <c r="R691" i="17" s="1"/>
  <c r="R692" i="17" a="1"/>
  <c r="R692" i="17" s="1"/>
  <c r="R693" i="17" a="1"/>
  <c r="R693" i="17" s="1"/>
  <c r="R694" i="17" a="1"/>
  <c r="R694" i="17"/>
  <c r="R695" i="17" a="1"/>
  <c r="R695" i="17" s="1"/>
  <c r="R798" i="17" a="1"/>
  <c r="R798" i="17" s="1"/>
  <c r="R799" i="17" a="1"/>
  <c r="R799" i="17" s="1"/>
  <c r="R1378" i="17" a="1"/>
  <c r="R1378" i="17" s="1"/>
  <c r="R1379" i="17" a="1"/>
  <c r="R1379" i="17" s="1"/>
  <c r="R1380" i="17" a="1"/>
  <c r="R1380" i="17" s="1"/>
  <c r="R1381" i="17" a="1"/>
  <c r="R1381" i="17"/>
  <c r="R1382" i="17" a="1"/>
  <c r="R1382" i="17" s="1"/>
  <c r="R1383" i="17" a="1"/>
  <c r="R1383" i="17" s="1"/>
  <c r="R1384" i="17" a="1"/>
  <c r="R1384" i="17" s="1"/>
  <c r="R1385" i="17" a="1"/>
  <c r="R1385" i="17" s="1"/>
  <c r="R1386" i="17" a="1"/>
  <c r="R1386" i="17" s="1"/>
  <c r="R1387" i="17" a="1"/>
  <c r="R1387" i="17" s="1"/>
  <c r="R1388" i="17" a="1"/>
  <c r="R1388" i="17" s="1"/>
  <c r="R1389" i="17" a="1"/>
  <c r="R1389" i="17" s="1"/>
  <c r="R1690" i="17" a="1"/>
  <c r="R1690" i="17"/>
  <c r="R1691" i="17" a="1"/>
  <c r="R1691" i="17" s="1"/>
  <c r="R1692" i="17" a="1"/>
  <c r="R1692" i="17" s="1"/>
  <c r="R1693" i="17" a="1"/>
  <c r="R1693" i="17" s="1"/>
  <c r="R1694" i="17" a="1"/>
  <c r="R1694" i="17" s="1"/>
  <c r="R1695" i="17" a="1"/>
  <c r="R1695" i="17" s="1"/>
  <c r="R1798" i="17" a="1"/>
  <c r="R1798" i="17" s="1"/>
  <c r="R1799" i="17" a="1"/>
  <c r="R1799" i="17" s="1"/>
  <c r="R2090" i="17" a="1"/>
  <c r="R2090" i="17" s="1"/>
  <c r="R2091" i="17" a="1"/>
  <c r="R2091" i="17" s="1"/>
  <c r="R2092" i="17" a="1"/>
  <c r="R2092" i="17" s="1"/>
  <c r="R2093" i="17" a="1"/>
  <c r="R2093" i="17" s="1"/>
  <c r="R2094" i="17" a="1"/>
  <c r="R2094" i="17" s="1"/>
  <c r="R2095" i="17" a="1"/>
  <c r="R2095" i="17" s="1"/>
  <c r="R2198" i="17" a="1"/>
  <c r="R2198" i="17" s="1"/>
  <c r="R2199" i="17" a="1"/>
  <c r="R2199" i="17" s="1"/>
  <c r="R296" i="17" a="1"/>
  <c r="R296" i="17" s="1"/>
  <c r="R297" i="17" a="1"/>
  <c r="R297" i="17" s="1"/>
  <c r="R298" i="17" a="1"/>
  <c r="R298" i="17" s="1"/>
  <c r="R299" i="17" a="1"/>
  <c r="R299" i="17" s="1"/>
  <c r="R300" i="17" a="1"/>
  <c r="R300" i="17" s="1"/>
  <c r="R301" i="17" a="1"/>
  <c r="R301" i="17" s="1"/>
  <c r="R400" i="17" a="1"/>
  <c r="R400" i="17" s="1"/>
  <c r="R401" i="17" a="1"/>
  <c r="R401" i="17" s="1"/>
  <c r="R696" i="17" a="1"/>
  <c r="R696" i="17" s="1"/>
  <c r="R697" i="17" a="1"/>
  <c r="R697" i="17" s="1"/>
  <c r="R698" i="17" a="1"/>
  <c r="R698" i="17" s="1"/>
  <c r="R699" i="17" a="1"/>
  <c r="R699" i="17" s="1"/>
  <c r="R700" i="17" a="1"/>
  <c r="R700" i="17" s="1"/>
  <c r="R701" i="17" a="1"/>
  <c r="R701" i="17" s="1"/>
  <c r="R800" i="17" a="1"/>
  <c r="R800" i="17" s="1"/>
  <c r="R801" i="17" a="1"/>
  <c r="R801" i="17" s="1"/>
  <c r="R1390" i="17" a="1"/>
  <c r="R1390" i="17" s="1"/>
  <c r="R1391" i="17" a="1"/>
  <c r="R1391" i="17" s="1"/>
  <c r="R1392" i="17" a="1"/>
  <c r="R1392" i="17" s="1"/>
  <c r="R1393" i="17" a="1"/>
  <c r="R1393" i="17" s="1"/>
  <c r="R1394" i="17" a="1"/>
  <c r="R1394" i="17" s="1"/>
  <c r="R1395" i="17" a="1"/>
  <c r="R1395" i="17" s="1"/>
  <c r="R1396" i="17" a="1"/>
  <c r="R1396" i="17" s="1"/>
  <c r="R1397" i="17" a="1"/>
  <c r="R1397" i="17" s="1"/>
  <c r="R1398" i="17" a="1"/>
  <c r="R1398" i="17" s="1"/>
  <c r="R1399" i="17" a="1"/>
  <c r="R1399" i="17" s="1"/>
  <c r="R1400" i="17" a="1"/>
  <c r="R1400" i="17" s="1"/>
  <c r="R1401" i="17" a="1"/>
  <c r="R1401" i="17" s="1"/>
  <c r="R1696" i="17" a="1"/>
  <c r="R1696" i="17" s="1"/>
  <c r="R1697" i="17" a="1"/>
  <c r="R1697" i="17" s="1"/>
  <c r="R1698" i="17" a="1"/>
  <c r="R1698" i="17" s="1"/>
  <c r="R1699" i="17" a="1"/>
  <c r="R1699" i="17" s="1"/>
  <c r="R1700" i="17" a="1"/>
  <c r="R1700" i="17" s="1"/>
  <c r="R1701" i="17" a="1"/>
  <c r="R1701" i="17" s="1"/>
  <c r="R1800" i="17" a="1"/>
  <c r="R1800" i="17" s="1"/>
  <c r="R1801" i="17" a="1"/>
  <c r="R1801" i="17" s="1"/>
  <c r="R2096" i="17" a="1"/>
  <c r="R2096" i="17" s="1"/>
  <c r="R2097" i="17" a="1"/>
  <c r="R2097" i="17" s="1"/>
  <c r="R2098" i="17" a="1"/>
  <c r="R2098" i="17" s="1"/>
  <c r="R2099" i="17" a="1"/>
  <c r="R2099" i="17"/>
  <c r="R2100" i="17" a="1"/>
  <c r="R2100" i="17" s="1"/>
  <c r="R2101" i="17" a="1"/>
  <c r="R2101" i="17" s="1"/>
  <c r="R2200" i="17" a="1"/>
  <c r="R2200" i="17" s="1"/>
  <c r="R2201" i="17" a="1"/>
  <c r="R220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302" i="17" a="1"/>
  <c r="S302" i="17" s="1"/>
  <c r="S303" i="17" a="1"/>
  <c r="S303" i="17" s="1"/>
  <c r="S402" i="17" a="1"/>
  <c r="S402" i="17" s="1"/>
  <c r="S403" i="17" a="1"/>
  <c r="S403" i="17" s="1"/>
  <c r="S404" i="17" a="1"/>
  <c r="S404" i="17" s="1"/>
  <c r="S405" i="17" a="1"/>
  <c r="S405" i="17" s="1"/>
  <c r="S406" i="17" a="1"/>
  <c r="S406" i="17" s="1"/>
  <c r="S407" i="17" a="1"/>
  <c r="S407" i="17" s="1"/>
  <c r="S702" i="17" a="1"/>
  <c r="S702" i="17" s="1"/>
  <c r="S703" i="17" a="1"/>
  <c r="S703" i="17" s="1"/>
  <c r="S802" i="17" a="1"/>
  <c r="S802" i="17" s="1"/>
  <c r="S803" i="17" a="1"/>
  <c r="S803" i="17" s="1"/>
  <c r="S804" i="17" a="1"/>
  <c r="S804" i="17" s="1"/>
  <c r="S805" i="17" a="1"/>
  <c r="S805" i="17" s="1"/>
  <c r="S806" i="17" a="1"/>
  <c r="S806" i="17" s="1"/>
  <c r="S807" i="17" a="1"/>
  <c r="S807" i="17" s="1"/>
  <c r="S808" i="17" a="1"/>
  <c r="S808" i="17" s="1"/>
  <c r="S809" i="17" a="1"/>
  <c r="S809" i="17" s="1"/>
  <c r="S810" i="17" a="1"/>
  <c r="S810" i="17" s="1"/>
  <c r="S811" i="17" a="1"/>
  <c r="S811" i="17" s="1"/>
  <c r="S812" i="17" a="1"/>
  <c r="S812" i="17" s="1"/>
  <c r="S813" i="17" a="1"/>
  <c r="S813" i="17" s="1"/>
  <c r="S1402" i="17" a="1"/>
  <c r="S1402" i="17" s="1"/>
  <c r="S1403" i="17" a="1"/>
  <c r="S1403" i="17" s="1"/>
  <c r="S1404" i="17" a="1"/>
  <c r="S1404" i="17" s="1"/>
  <c r="S1405" i="17" a="1"/>
  <c r="S1405" i="17" s="1"/>
  <c r="S1406" i="17" a="1"/>
  <c r="S1406" i="17" s="1"/>
  <c r="S1407" i="17" a="1"/>
  <c r="S1407" i="17" s="1"/>
  <c r="S1702" i="17" a="1"/>
  <c r="S1702" i="17" s="1"/>
  <c r="S1703" i="17" a="1"/>
  <c r="S1703" i="17" s="1"/>
  <c r="S1802" i="17" a="1"/>
  <c r="S1802" i="17" s="1"/>
  <c r="S1803" i="17" a="1"/>
  <c r="S1803" i="17" s="1"/>
  <c r="S1804" i="17" a="1"/>
  <c r="S1804" i="17" s="1"/>
  <c r="S1805" i="17" a="1"/>
  <c r="S1805" i="17" s="1"/>
  <c r="S1806" i="17" a="1"/>
  <c r="S1806" i="17" s="1"/>
  <c r="S1807" i="17" a="1"/>
  <c r="S1807" i="17" s="1"/>
  <c r="S2102" i="17" a="1"/>
  <c r="S2102" i="17" s="1"/>
  <c r="S2103" i="17" a="1"/>
  <c r="S2103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304" i="17" a="1"/>
  <c r="S304" i="17"/>
  <c r="S305" i="17" a="1"/>
  <c r="S305" i="17" s="1"/>
  <c r="S408" i="17" a="1"/>
  <c r="S408" i="17" s="1"/>
  <c r="S409" i="17" a="1"/>
  <c r="S409" i="17" s="1"/>
  <c r="S410" i="17" a="1"/>
  <c r="S410" i="17" s="1"/>
  <c r="S411" i="17" a="1"/>
  <c r="S411" i="17" s="1"/>
  <c r="S412" i="17" a="1"/>
  <c r="S412" i="17" s="1"/>
  <c r="S413" i="17" a="1"/>
  <c r="S413" i="17" s="1"/>
  <c r="S704" i="17" a="1"/>
  <c r="S704" i="17" s="1"/>
  <c r="S705" i="17" a="1"/>
  <c r="S705" i="17" s="1"/>
  <c r="S814" i="17" a="1"/>
  <c r="S814" i="17" s="1"/>
  <c r="S815" i="17" a="1"/>
  <c r="S815" i="17" s="1"/>
  <c r="S816" i="17" a="1"/>
  <c r="S816" i="17" s="1"/>
  <c r="S817" i="17" a="1"/>
  <c r="S817" i="17" s="1"/>
  <c r="S818" i="17" a="1"/>
  <c r="S818" i="17" s="1"/>
  <c r="S819" i="17" a="1"/>
  <c r="S819" i="17" s="1"/>
  <c r="S820" i="17" a="1"/>
  <c r="S820" i="17" s="1"/>
  <c r="S821" i="17" a="1"/>
  <c r="S821" i="17" s="1"/>
  <c r="S822" i="17" a="1"/>
  <c r="S822" i="17"/>
  <c r="S823" i="17" a="1"/>
  <c r="S823" i="17" s="1"/>
  <c r="S824" i="17" a="1"/>
  <c r="S824" i="17" s="1"/>
  <c r="S825" i="17" a="1"/>
  <c r="S825" i="17" s="1"/>
  <c r="S1408" i="17" a="1"/>
  <c r="S1408" i="17" s="1"/>
  <c r="S1409" i="17" a="1"/>
  <c r="S1409" i="17" s="1"/>
  <c r="S1410" i="17" a="1"/>
  <c r="S1410" i="17" s="1"/>
  <c r="S1411" i="17" a="1"/>
  <c r="S1411" i="17" s="1"/>
  <c r="S1412" i="17" a="1"/>
  <c r="S1412" i="17" s="1"/>
  <c r="S1413" i="17" a="1"/>
  <c r="S1413" i="17" s="1"/>
  <c r="S1704" i="17" a="1"/>
  <c r="S1704" i="17" s="1"/>
  <c r="S1705" i="17" a="1"/>
  <c r="S1705" i="17" s="1"/>
  <c r="S1808" i="17" a="1"/>
  <c r="S1808" i="17" s="1"/>
  <c r="S1809" i="17" a="1"/>
  <c r="S1809" i="17" s="1"/>
  <c r="S1810" i="17" a="1"/>
  <c r="S1810" i="17" s="1"/>
  <c r="S1811" i="17" a="1"/>
  <c r="S1811" i="17" s="1"/>
  <c r="S1812" i="17" a="1"/>
  <c r="S1812" i="17" s="1"/>
  <c r="S1813" i="17" a="1"/>
  <c r="S1813" i="17" s="1"/>
  <c r="S2104" i="17" a="1"/>
  <c r="S2104" i="17" s="1"/>
  <c r="S2105" i="17" a="1"/>
  <c r="S2105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306" i="17" a="1"/>
  <c r="S306" i="17" s="1"/>
  <c r="S307" i="17" a="1"/>
  <c r="S307" i="17" s="1"/>
  <c r="S414" i="17" a="1"/>
  <c r="S414" i="17" s="1"/>
  <c r="S415" i="17" a="1"/>
  <c r="S415" i="17" s="1"/>
  <c r="S416" i="17" a="1"/>
  <c r="S416" i="17" s="1"/>
  <c r="S417" i="17" a="1"/>
  <c r="S417" i="17" s="1"/>
  <c r="S418" i="17" a="1"/>
  <c r="S418" i="17" s="1"/>
  <c r="S419" i="17" a="1"/>
  <c r="S419" i="17" s="1"/>
  <c r="S706" i="17" a="1"/>
  <c r="S706" i="17" s="1"/>
  <c r="S707" i="17" a="1"/>
  <c r="S707" i="17" s="1"/>
  <c r="S826" i="17" a="1"/>
  <c r="S826" i="17" s="1"/>
  <c r="S827" i="17" a="1"/>
  <c r="S827" i="17" s="1"/>
  <c r="S828" i="17" a="1"/>
  <c r="S828" i="17" s="1"/>
  <c r="S829" i="17" a="1"/>
  <c r="S829" i="17" s="1"/>
  <c r="S830" i="17" a="1"/>
  <c r="S830" i="17" s="1"/>
  <c r="S831" i="17" a="1"/>
  <c r="S831" i="17" s="1"/>
  <c r="S832" i="17" a="1"/>
  <c r="S832" i="17" s="1"/>
  <c r="S833" i="17" a="1"/>
  <c r="S833" i="17" s="1"/>
  <c r="S834" i="17" a="1"/>
  <c r="S834" i="17" s="1"/>
  <c r="S835" i="17" a="1"/>
  <c r="S835" i="17" s="1"/>
  <c r="S836" i="17" a="1"/>
  <c r="S836" i="17" s="1"/>
  <c r="S837" i="17" a="1"/>
  <c r="S837" i="17" s="1"/>
  <c r="S1414" i="17" a="1"/>
  <c r="S1414" i="17" s="1"/>
  <c r="S1415" i="17" a="1"/>
  <c r="S1415" i="17" s="1"/>
  <c r="S1416" i="17" a="1"/>
  <c r="S1416" i="17" s="1"/>
  <c r="S1417" i="17" a="1"/>
  <c r="S1417" i="17" s="1"/>
  <c r="S1418" i="17" a="1"/>
  <c r="S1418" i="17" s="1"/>
  <c r="S1419" i="17" a="1"/>
  <c r="S1419" i="17" s="1"/>
  <c r="S1706" i="17" a="1"/>
  <c r="S1706" i="17" s="1"/>
  <c r="S1707" i="17" a="1"/>
  <c r="S1707" i="17" s="1"/>
  <c r="S1814" i="17" a="1"/>
  <c r="S1814" i="17" s="1"/>
  <c r="S1815" i="17" a="1"/>
  <c r="S1815" i="17" s="1"/>
  <c r="S1816" i="17" a="1"/>
  <c r="S1816" i="17" s="1"/>
  <c r="S1817" i="17" a="1"/>
  <c r="S1817" i="17" s="1"/>
  <c r="S1818" i="17" a="1"/>
  <c r="S1818" i="17" s="1"/>
  <c r="S1819" i="17" a="1"/>
  <c r="S1819" i="17" s="1"/>
  <c r="S2106" i="17" a="1"/>
  <c r="S2106" i="17" s="1"/>
  <c r="S2107" i="17" a="1"/>
  <c r="S2107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308" i="17" a="1"/>
  <c r="S308" i="17" s="1"/>
  <c r="S309" i="17" a="1"/>
  <c r="S309" i="17" s="1"/>
  <c r="S420" i="17" a="1"/>
  <c r="S420" i="17" s="1"/>
  <c r="S421" i="17" a="1"/>
  <c r="S421" i="17" s="1"/>
  <c r="S422" i="17" a="1"/>
  <c r="S422" i="17" s="1"/>
  <c r="S423" i="17" a="1"/>
  <c r="S423" i="17" s="1"/>
  <c r="S424" i="17" a="1"/>
  <c r="S424" i="17" s="1"/>
  <c r="S425" i="17" a="1"/>
  <c r="S425" i="17" s="1"/>
  <c r="S708" i="17" a="1"/>
  <c r="S708" i="17" s="1"/>
  <c r="S709" i="17" a="1"/>
  <c r="S709" i="17" s="1"/>
  <c r="S838" i="17" a="1"/>
  <c r="S838" i="17" s="1"/>
  <c r="S839" i="17" a="1"/>
  <c r="S839" i="17" s="1"/>
  <c r="S840" i="17" a="1"/>
  <c r="S840" i="17" s="1"/>
  <c r="S841" i="17" a="1"/>
  <c r="S841" i="17" s="1"/>
  <c r="S842" i="17" a="1"/>
  <c r="S842" i="17" s="1"/>
  <c r="S843" i="17" a="1"/>
  <c r="S843" i="17" s="1"/>
  <c r="S844" i="17" a="1"/>
  <c r="S844" i="17" s="1"/>
  <c r="S845" i="17" a="1"/>
  <c r="S845" i="17" s="1"/>
  <c r="S846" i="17" a="1"/>
  <c r="S846" i="17" s="1"/>
  <c r="S847" i="17" a="1"/>
  <c r="S847" i="17" s="1"/>
  <c r="S848" i="17" a="1"/>
  <c r="S848" i="17" s="1"/>
  <c r="S849" i="17" a="1"/>
  <c r="S849" i="17" s="1"/>
  <c r="S1420" i="17" a="1"/>
  <c r="S1420" i="17" s="1"/>
  <c r="S1421" i="17" a="1"/>
  <c r="S1421" i="17" s="1"/>
  <c r="S1422" i="17" a="1"/>
  <c r="S1422" i="17" s="1"/>
  <c r="S1423" i="17" a="1"/>
  <c r="S1423" i="17" s="1"/>
  <c r="S1424" i="17" a="1"/>
  <c r="S1424" i="17"/>
  <c r="S1425" i="17" a="1"/>
  <c r="S1425" i="17" s="1"/>
  <c r="S1708" i="17" a="1"/>
  <c r="S1708" i="17" s="1"/>
  <c r="S1709" i="17" a="1"/>
  <c r="S1709" i="17" s="1"/>
  <c r="S1820" i="17" a="1"/>
  <c r="S1820" i="17" s="1"/>
  <c r="S1821" i="17" a="1"/>
  <c r="S1821" i="17" s="1"/>
  <c r="S1822" i="17" a="1"/>
  <c r="S1822" i="17" s="1"/>
  <c r="S1823" i="17" a="1"/>
  <c r="S1823" i="17" s="1"/>
  <c r="S1824" i="17" a="1"/>
  <c r="S1824" i="17" s="1"/>
  <c r="S1825" i="17" a="1"/>
  <c r="S1825" i="17" s="1"/>
  <c r="S2108" i="17" a="1"/>
  <c r="S2108" i="17" s="1"/>
  <c r="S2109" i="17" a="1"/>
  <c r="S2109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10" i="17" a="1"/>
  <c r="S310" i="17" s="1"/>
  <c r="S311" i="17" a="1"/>
  <c r="S311" i="17" s="1"/>
  <c r="S426" i="17" a="1"/>
  <c r="S426" i="17" s="1"/>
  <c r="S427" i="17" a="1"/>
  <c r="S427" i="17" s="1"/>
  <c r="S428" i="17" a="1"/>
  <c r="S428" i="17" s="1"/>
  <c r="S429" i="17" a="1"/>
  <c r="S429" i="17"/>
  <c r="S430" i="17" a="1"/>
  <c r="S430" i="17" s="1"/>
  <c r="S431" i="17" a="1"/>
  <c r="S431" i="17" s="1"/>
  <c r="S710" i="17" a="1"/>
  <c r="S710" i="17" s="1"/>
  <c r="S711" i="17" a="1"/>
  <c r="S711" i="17" s="1"/>
  <c r="S850" i="17" a="1"/>
  <c r="S850" i="17" s="1"/>
  <c r="S851" i="17" a="1"/>
  <c r="S851" i="17" s="1"/>
  <c r="S852" i="17" a="1"/>
  <c r="S852" i="17" s="1"/>
  <c r="S853" i="17" a="1"/>
  <c r="S853" i="17" s="1"/>
  <c r="S854" i="17" a="1"/>
  <c r="S854" i="17" s="1"/>
  <c r="S855" i="17" a="1"/>
  <c r="S855" i="17" s="1"/>
  <c r="S856" i="17" a="1"/>
  <c r="S856" i="17" s="1"/>
  <c r="S857" i="17" a="1"/>
  <c r="S857" i="17" s="1"/>
  <c r="S858" i="17" a="1"/>
  <c r="S858" i="17" s="1"/>
  <c r="S859" i="17" a="1"/>
  <c r="S859" i="17" s="1"/>
  <c r="S860" i="17" a="1"/>
  <c r="S860" i="17" s="1"/>
  <c r="S861" i="17" a="1"/>
  <c r="S861" i="17" s="1"/>
  <c r="S1426" i="17" a="1"/>
  <c r="S1426" i="17" s="1"/>
  <c r="S1427" i="17" a="1"/>
  <c r="S1427" i="17" s="1"/>
  <c r="S1428" i="17" a="1"/>
  <c r="S1428" i="17" s="1"/>
  <c r="S1429" i="17" a="1"/>
  <c r="S1429" i="17" s="1"/>
  <c r="S1430" i="17" a="1"/>
  <c r="S1430" i="17" s="1"/>
  <c r="S1431" i="17" a="1"/>
  <c r="S1431" i="17" s="1"/>
  <c r="S1710" i="17" a="1"/>
  <c r="S1710" i="17" s="1"/>
  <c r="S1711" i="17" a="1"/>
  <c r="S1711" i="17" s="1"/>
  <c r="S1826" i="17" a="1"/>
  <c r="S1826" i="17" s="1"/>
  <c r="S1827" i="17" a="1"/>
  <c r="S1827" i="17" s="1"/>
  <c r="S1828" i="17" a="1"/>
  <c r="S1828" i="17" s="1"/>
  <c r="S1829" i="17" a="1"/>
  <c r="S1829" i="17" s="1"/>
  <c r="S1830" i="17" a="1"/>
  <c r="S1830" i="17" s="1"/>
  <c r="S1831" i="17" a="1"/>
  <c r="S1831" i="17" s="1"/>
  <c r="S2110" i="17" a="1"/>
  <c r="S2110" i="17" s="1"/>
  <c r="S2111" i="17" a="1"/>
  <c r="S2111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12" i="17" a="1"/>
  <c r="S312" i="17" s="1"/>
  <c r="S313" i="17" a="1"/>
  <c r="S313" i="17" s="1"/>
  <c r="S432" i="17" a="1"/>
  <c r="S432" i="17" s="1"/>
  <c r="S433" i="17" a="1"/>
  <c r="S433" i="17" s="1"/>
  <c r="S434" i="17" a="1"/>
  <c r="S434" i="17"/>
  <c r="S435" i="17" a="1"/>
  <c r="S435" i="17" s="1"/>
  <c r="S436" i="17" a="1"/>
  <c r="S436" i="17" s="1"/>
  <c r="S437" i="17" a="1"/>
  <c r="S437" i="17" s="1"/>
  <c r="S712" i="17" a="1"/>
  <c r="S712" i="17" s="1"/>
  <c r="S713" i="17" a="1"/>
  <c r="S713" i="17" s="1"/>
  <c r="S862" i="17" a="1"/>
  <c r="S862" i="17" s="1"/>
  <c r="S863" i="17" a="1"/>
  <c r="S863" i="17" s="1"/>
  <c r="S864" i="17" a="1"/>
  <c r="S864" i="17" s="1"/>
  <c r="S865" i="17" a="1"/>
  <c r="S865" i="17" s="1"/>
  <c r="S866" i="17" a="1"/>
  <c r="S866" i="17" s="1"/>
  <c r="S867" i="17" a="1"/>
  <c r="S867" i="17" s="1"/>
  <c r="S868" i="17" a="1"/>
  <c r="S868" i="17"/>
  <c r="S869" i="17" a="1"/>
  <c r="S869" i="17" s="1"/>
  <c r="S870" i="17" a="1"/>
  <c r="S870" i="17" s="1"/>
  <c r="S871" i="17" a="1"/>
  <c r="S871" i="17" s="1"/>
  <c r="S872" i="17" a="1"/>
  <c r="S872" i="17" s="1"/>
  <c r="S873" i="17" a="1"/>
  <c r="S873" i="17" s="1"/>
  <c r="S1432" i="17" a="1"/>
  <c r="S1432" i="17" s="1"/>
  <c r="S1433" i="17" a="1"/>
  <c r="S1433" i="17" s="1"/>
  <c r="S1434" i="17" a="1"/>
  <c r="S1434" i="17" s="1"/>
  <c r="S1435" i="17" a="1"/>
  <c r="S1435" i="17" s="1"/>
  <c r="S1436" i="17" a="1"/>
  <c r="S1436" i="17" s="1"/>
  <c r="S1437" i="17" a="1"/>
  <c r="S1437" i="17" s="1"/>
  <c r="S1712" i="17" a="1"/>
  <c r="S1712" i="17" s="1"/>
  <c r="S1713" i="17" a="1"/>
  <c r="S1713" i="17" s="1"/>
  <c r="S1832" i="17" a="1"/>
  <c r="S1832" i="17" s="1"/>
  <c r="S1833" i="17" a="1"/>
  <c r="S1833" i="17" s="1"/>
  <c r="S1834" i="17" a="1"/>
  <c r="S1834" i="17" s="1"/>
  <c r="S1835" i="17" a="1"/>
  <c r="S1835" i="17" s="1"/>
  <c r="S1836" i="17" a="1"/>
  <c r="S1836" i="17" s="1"/>
  <c r="S1837" i="17" a="1"/>
  <c r="S1837" i="17" s="1"/>
  <c r="S2112" i="17" a="1"/>
  <c r="S2112" i="17" s="1"/>
  <c r="S2113" i="17" a="1"/>
  <c r="S2113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314" i="17" a="1"/>
  <c r="S314" i="17" s="1"/>
  <c r="S315" i="17" a="1"/>
  <c r="S315" i="17" s="1"/>
  <c r="S438" i="17" a="1"/>
  <c r="S438" i="17" s="1"/>
  <c r="S439" i="17" a="1"/>
  <c r="S439" i="17" s="1"/>
  <c r="S440" i="17" a="1"/>
  <c r="S440" i="17" s="1"/>
  <c r="S441" i="17" a="1"/>
  <c r="S441" i="17" s="1"/>
  <c r="S442" i="17" a="1"/>
  <c r="S442" i="17" s="1"/>
  <c r="S443" i="17" a="1"/>
  <c r="S443" i="17" s="1"/>
  <c r="S714" i="17" a="1"/>
  <c r="S714" i="17" s="1"/>
  <c r="S715" i="17" a="1"/>
  <c r="S715" i="17" s="1"/>
  <c r="S874" i="17" a="1"/>
  <c r="S874" i="17" s="1"/>
  <c r="S875" i="17" a="1"/>
  <c r="S875" i="17" s="1"/>
  <c r="S876" i="17" a="1"/>
  <c r="S876" i="17" s="1"/>
  <c r="S877" i="17" a="1"/>
  <c r="S877" i="17" s="1"/>
  <c r="S878" i="17" a="1"/>
  <c r="S878" i="17" s="1"/>
  <c r="S879" i="17" a="1"/>
  <c r="S879" i="17" s="1"/>
  <c r="S880" i="17" a="1"/>
  <c r="S880" i="17" s="1"/>
  <c r="S881" i="17" a="1"/>
  <c r="S881" i="17" s="1"/>
  <c r="S882" i="17" a="1"/>
  <c r="S882" i="17" s="1"/>
  <c r="S883" i="17" a="1"/>
  <c r="S883" i="17" s="1"/>
  <c r="S884" i="17" a="1"/>
  <c r="S884" i="17" s="1"/>
  <c r="S885" i="17" a="1"/>
  <c r="S885" i="17" s="1"/>
  <c r="S1438" i="17" a="1"/>
  <c r="S1438" i="17" s="1"/>
  <c r="S1439" i="17" a="1"/>
  <c r="S1439" i="17" s="1"/>
  <c r="S1440" i="17" a="1"/>
  <c r="S1440" i="17"/>
  <c r="S1441" i="17" a="1"/>
  <c r="S1441" i="17" s="1"/>
  <c r="S1442" i="17" a="1"/>
  <c r="S1442" i="17" s="1"/>
  <c r="S1443" i="17" a="1"/>
  <c r="S1443" i="17" s="1"/>
  <c r="S1714" i="17" a="1"/>
  <c r="S1714" i="17" s="1"/>
  <c r="S1715" i="17" a="1"/>
  <c r="S1715" i="17" s="1"/>
  <c r="S1838" i="17" a="1"/>
  <c r="S1838" i="17" s="1"/>
  <c r="S1839" i="17" a="1"/>
  <c r="S1839" i="17" s="1"/>
  <c r="S1840" i="17" a="1"/>
  <c r="S1840" i="17" s="1"/>
  <c r="S1841" i="17" a="1"/>
  <c r="S1841" i="17" s="1"/>
  <c r="S1842" i="17" a="1"/>
  <c r="S1842" i="17" s="1"/>
  <c r="S1843" i="17" a="1"/>
  <c r="S1843" i="17" s="1"/>
  <c r="S2114" i="17" a="1"/>
  <c r="S2114" i="17" s="1"/>
  <c r="S2115" i="17" a="1"/>
  <c r="S2115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316" i="17" a="1"/>
  <c r="S316" i="17" s="1"/>
  <c r="S317" i="17" a="1"/>
  <c r="S317" i="17" s="1"/>
  <c r="S444" i="17" a="1"/>
  <c r="S444" i="17" s="1"/>
  <c r="S445" i="17" a="1"/>
  <c r="S445" i="17" s="1"/>
  <c r="S446" i="17" a="1"/>
  <c r="S446" i="17" s="1"/>
  <c r="S447" i="17" a="1"/>
  <c r="S447" i="17" s="1"/>
  <c r="S448" i="17" a="1"/>
  <c r="S448" i="17" s="1"/>
  <c r="S449" i="17" a="1"/>
  <c r="S449" i="17" s="1"/>
  <c r="S716" i="17" a="1"/>
  <c r="S716" i="17" s="1"/>
  <c r="S717" i="17" a="1"/>
  <c r="S717" i="17" s="1"/>
  <c r="S886" i="17" a="1"/>
  <c r="S886" i="17" s="1"/>
  <c r="S887" i="17" a="1"/>
  <c r="S887" i="17" s="1"/>
  <c r="S888" i="17" a="1"/>
  <c r="S888" i="17"/>
  <c r="S889" i="17" a="1"/>
  <c r="S889" i="17" s="1"/>
  <c r="S890" i="17" a="1"/>
  <c r="S890" i="17" s="1"/>
  <c r="S891" i="17" a="1"/>
  <c r="S891" i="17" s="1"/>
  <c r="S892" i="17" a="1"/>
  <c r="S892" i="17" s="1"/>
  <c r="S893" i="17" a="1"/>
  <c r="S893" i="17" s="1"/>
  <c r="S894" i="17" a="1"/>
  <c r="S894" i="17" s="1"/>
  <c r="S895" i="17" a="1"/>
  <c r="S895" i="17" s="1"/>
  <c r="S896" i="17" a="1"/>
  <c r="S896" i="17" s="1"/>
  <c r="S897" i="17" a="1"/>
  <c r="S897" i="17" s="1"/>
  <c r="S1444" i="17" a="1"/>
  <c r="S1444" i="17" s="1"/>
  <c r="S1445" i="17" a="1"/>
  <c r="S1445" i="17" s="1"/>
  <c r="S1446" i="17" a="1"/>
  <c r="S1446" i="17"/>
  <c r="S1447" i="17" a="1"/>
  <c r="S1447" i="17" s="1"/>
  <c r="S1448" i="17" a="1"/>
  <c r="S1448" i="17" s="1"/>
  <c r="S1449" i="17" a="1"/>
  <c r="S1449" i="17" s="1"/>
  <c r="S1716" i="17" a="1"/>
  <c r="S1716" i="17" s="1"/>
  <c r="S1717" i="17" a="1"/>
  <c r="S1717" i="17" s="1"/>
  <c r="S1844" i="17" a="1"/>
  <c r="S1844" i="17" s="1"/>
  <c r="S1845" i="17" a="1"/>
  <c r="S1845" i="17" s="1"/>
  <c r="S1846" i="17" a="1"/>
  <c r="S1846" i="17" s="1"/>
  <c r="S1847" i="17" a="1"/>
  <c r="S1847" i="17" s="1"/>
  <c r="S1848" i="17" a="1"/>
  <c r="S1848" i="17" s="1"/>
  <c r="S1849" i="17" a="1"/>
  <c r="S1849" i="17" s="1"/>
  <c r="S2116" i="17" a="1"/>
  <c r="S2116" i="17" s="1"/>
  <c r="S2117" i="17" a="1"/>
  <c r="S2117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318" i="17" a="1"/>
  <c r="S318" i="17" s="1"/>
  <c r="S319" i="17" a="1"/>
  <c r="S319" i="17" s="1"/>
  <c r="S450" i="17" a="1"/>
  <c r="S450" i="17" s="1"/>
  <c r="S451" i="17" a="1"/>
  <c r="S451" i="17" s="1"/>
  <c r="S452" i="17" a="1"/>
  <c r="S452" i="17" s="1"/>
  <c r="S453" i="17" a="1"/>
  <c r="S453" i="17" s="1"/>
  <c r="S454" i="17" a="1"/>
  <c r="S454" i="17" s="1"/>
  <c r="S455" i="17" a="1"/>
  <c r="S455" i="17" s="1"/>
  <c r="S718" i="17" a="1"/>
  <c r="S718" i="17" s="1"/>
  <c r="S719" i="17" a="1"/>
  <c r="S719" i="17"/>
  <c r="S898" i="17" a="1"/>
  <c r="S898" i="17" s="1"/>
  <c r="S899" i="17" a="1"/>
  <c r="S899" i="17" s="1"/>
  <c r="S900" i="17" a="1"/>
  <c r="S900" i="17" s="1"/>
  <c r="S901" i="17" a="1"/>
  <c r="S901" i="17" s="1"/>
  <c r="S902" i="17" a="1"/>
  <c r="S902" i="17" s="1"/>
  <c r="S903" i="17" a="1"/>
  <c r="S903" i="17" s="1"/>
  <c r="S904" i="17" a="1"/>
  <c r="S904" i="17" s="1"/>
  <c r="S905" i="17" a="1"/>
  <c r="S905" i="17" s="1"/>
  <c r="S906" i="17" a="1"/>
  <c r="S906" i="17" s="1"/>
  <c r="S907" i="17" a="1"/>
  <c r="S907" i="17" s="1"/>
  <c r="S908" i="17" a="1"/>
  <c r="S908" i="17" s="1"/>
  <c r="S909" i="17" a="1"/>
  <c r="S909" i="17" s="1"/>
  <c r="S1450" i="17" a="1"/>
  <c r="S1450" i="17" s="1"/>
  <c r="S1451" i="17" a="1"/>
  <c r="S1451" i="17" s="1"/>
  <c r="S1452" i="17" a="1"/>
  <c r="S1452" i="17" s="1"/>
  <c r="S1453" i="17" a="1"/>
  <c r="S1453" i="17" s="1"/>
  <c r="S1454" i="17" a="1"/>
  <c r="S1454" i="17" s="1"/>
  <c r="S1455" i="17" a="1"/>
  <c r="S1455" i="17" s="1"/>
  <c r="S1718" i="17" a="1"/>
  <c r="S1718" i="17" s="1"/>
  <c r="S1719" i="17" a="1"/>
  <c r="S1719" i="17" s="1"/>
  <c r="S1850" i="17" a="1"/>
  <c r="S1850" i="17" s="1"/>
  <c r="S1851" i="17" a="1"/>
  <c r="S1851" i="17" s="1"/>
  <c r="S1852" i="17" a="1"/>
  <c r="S1852" i="17"/>
  <c r="S1853" i="17" a="1"/>
  <c r="S1853" i="17" s="1"/>
  <c r="S1854" i="17" a="1"/>
  <c r="S1854" i="17" s="1"/>
  <c r="S1855" i="17" a="1"/>
  <c r="S1855" i="17" s="1"/>
  <c r="S2118" i="17" a="1"/>
  <c r="S2118" i="17" s="1"/>
  <c r="S2119" i="17" a="1"/>
  <c r="S2119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320" i="17" a="1"/>
  <c r="S320" i="17" s="1"/>
  <c r="S321" i="17" a="1"/>
  <c r="S321" i="17" s="1"/>
  <c r="S456" i="17" a="1"/>
  <c r="S456" i="17" s="1"/>
  <c r="S457" i="17" a="1"/>
  <c r="S457" i="17" s="1"/>
  <c r="S458" i="17" a="1"/>
  <c r="S458" i="17" s="1"/>
  <c r="S459" i="17" a="1"/>
  <c r="S459" i="17" s="1"/>
  <c r="S460" i="17" a="1"/>
  <c r="S460" i="17" s="1"/>
  <c r="S461" i="17" a="1"/>
  <c r="S461" i="17" s="1"/>
  <c r="S720" i="17" a="1"/>
  <c r="S720" i="17" s="1"/>
  <c r="S721" i="17" a="1"/>
  <c r="S721" i="17" s="1"/>
  <c r="S910" i="17" a="1"/>
  <c r="S910" i="17" s="1"/>
  <c r="S911" i="17" a="1"/>
  <c r="S911" i="17" s="1"/>
  <c r="S912" i="17" a="1"/>
  <c r="S912" i="17" s="1"/>
  <c r="S913" i="17" a="1"/>
  <c r="S913" i="17" s="1"/>
  <c r="S914" i="17" a="1"/>
  <c r="S914" i="17" s="1"/>
  <c r="S915" i="17" a="1"/>
  <c r="S915" i="17" s="1"/>
  <c r="S916" i="17" a="1"/>
  <c r="S916" i="17" s="1"/>
  <c r="S917" i="17" a="1"/>
  <c r="S917" i="17" s="1"/>
  <c r="S918" i="17" a="1"/>
  <c r="S918" i="17" s="1"/>
  <c r="S919" i="17" a="1"/>
  <c r="S919" i="17" s="1"/>
  <c r="S920" i="17" a="1"/>
  <c r="S920" i="17" s="1"/>
  <c r="S921" i="17" a="1"/>
  <c r="S921" i="17" s="1"/>
  <c r="S1456" i="17" a="1"/>
  <c r="S1456" i="17" s="1"/>
  <c r="S1457" i="17" a="1"/>
  <c r="S1457" i="17" s="1"/>
  <c r="S1458" i="17" a="1"/>
  <c r="S1458" i="17" s="1"/>
  <c r="S1459" i="17" a="1"/>
  <c r="S1459" i="17" s="1"/>
  <c r="S1460" i="17" a="1"/>
  <c r="S1460" i="17" s="1"/>
  <c r="S1461" i="17" a="1"/>
  <c r="S1461" i="17" s="1"/>
  <c r="S1720" i="17" a="1"/>
  <c r="S1720" i="17" s="1"/>
  <c r="S1721" i="17" a="1"/>
  <c r="S1721" i="17" s="1"/>
  <c r="S1856" i="17" a="1"/>
  <c r="S1856" i="17" s="1"/>
  <c r="S1857" i="17" a="1"/>
  <c r="S1857" i="17" s="1"/>
  <c r="S1858" i="17" a="1"/>
  <c r="S1858" i="17"/>
  <c r="S1859" i="17" a="1"/>
  <c r="S1859" i="17" s="1"/>
  <c r="S1860" i="17" a="1"/>
  <c r="S1860" i="17" s="1"/>
  <c r="S1861" i="17" a="1"/>
  <c r="S1861" i="17" s="1"/>
  <c r="S2120" i="17" a="1"/>
  <c r="S2120" i="17" s="1"/>
  <c r="S2121" i="17" a="1"/>
  <c r="S212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322" i="17" a="1"/>
  <c r="S322" i="17" s="1"/>
  <c r="S323" i="17" a="1"/>
  <c r="S323" i="17" s="1"/>
  <c r="S462" i="17" a="1"/>
  <c r="S462" i="17" s="1"/>
  <c r="S463" i="17" a="1"/>
  <c r="S463" i="17" s="1"/>
  <c r="S464" i="17" a="1"/>
  <c r="S464" i="17" s="1"/>
  <c r="S465" i="17" a="1"/>
  <c r="S465" i="17" s="1"/>
  <c r="S466" i="17" a="1"/>
  <c r="S466" i="17" s="1"/>
  <c r="S467" i="17" a="1"/>
  <c r="S467" i="17" s="1"/>
  <c r="S722" i="17" a="1"/>
  <c r="S722" i="17" s="1"/>
  <c r="S723" i="17" a="1"/>
  <c r="S723" i="17" s="1"/>
  <c r="S922" i="17" a="1"/>
  <c r="S922" i="17" s="1"/>
  <c r="S923" i="17" a="1"/>
  <c r="S923" i="17" s="1"/>
  <c r="S924" i="17" a="1"/>
  <c r="S924" i="17" s="1"/>
  <c r="S925" i="17" a="1"/>
  <c r="S925" i="17" s="1"/>
  <c r="S926" i="17" a="1"/>
  <c r="S926" i="17" s="1"/>
  <c r="S927" i="17" a="1"/>
  <c r="S927" i="17" s="1"/>
  <c r="S928" i="17" a="1"/>
  <c r="S928" i="17" s="1"/>
  <c r="S929" i="17" a="1"/>
  <c r="S929" i="17" s="1"/>
  <c r="S930" i="17" a="1"/>
  <c r="S930" i="17" s="1"/>
  <c r="S931" i="17" a="1"/>
  <c r="S931" i="17" s="1"/>
  <c r="S932" i="17" a="1"/>
  <c r="S932" i="17" s="1"/>
  <c r="S933" i="17" a="1"/>
  <c r="S933" i="17" s="1"/>
  <c r="S1462" i="17" a="1"/>
  <c r="S1462" i="17" s="1"/>
  <c r="S1463" i="17" a="1"/>
  <c r="S1463" i="17" s="1"/>
  <c r="S1464" i="17" a="1"/>
  <c r="S1464" i="17" s="1"/>
  <c r="S1465" i="17" a="1"/>
  <c r="S1465" i="17" s="1"/>
  <c r="S1466" i="17" a="1"/>
  <c r="S1466" i="17" s="1"/>
  <c r="S1467" i="17" a="1"/>
  <c r="S1467" i="17" s="1"/>
  <c r="S1722" i="17" a="1"/>
  <c r="S1722" i="17" s="1"/>
  <c r="S1723" i="17" a="1"/>
  <c r="S1723" i="17" s="1"/>
  <c r="S1862" i="17" a="1"/>
  <c r="S1862" i="17" s="1"/>
  <c r="S1863" i="17" a="1"/>
  <c r="S1863" i="17" s="1"/>
  <c r="S1864" i="17" a="1"/>
  <c r="S1864" i="17" s="1"/>
  <c r="S1865" i="17" a="1"/>
  <c r="S1865" i="17" s="1"/>
  <c r="S1866" i="17" a="1"/>
  <c r="S1866" i="17" s="1"/>
  <c r="S1867" i="17" a="1"/>
  <c r="S1867" i="17" s="1"/>
  <c r="S2122" i="17" a="1"/>
  <c r="S2122" i="17" s="1"/>
  <c r="S2123" i="17" a="1"/>
  <c r="S2123" i="17" s="1"/>
  <c r="S68" i="17" a="1"/>
  <c r="S68" i="17" s="1"/>
  <c r="S69" i="17" a="1"/>
  <c r="S69" i="17" s="1"/>
  <c r="S70" i="17" a="1"/>
  <c r="S70" i="17"/>
  <c r="S71" i="17" a="1"/>
  <c r="S71" i="17" s="1"/>
  <c r="S72" i="17" a="1"/>
  <c r="S72" i="17" s="1"/>
  <c r="S73" i="17" a="1"/>
  <c r="S73" i="17" s="1"/>
  <c r="S324" i="17" a="1"/>
  <c r="S324" i="17" s="1"/>
  <c r="S325" i="17" a="1"/>
  <c r="S325" i="17" s="1"/>
  <c r="S468" i="17" a="1"/>
  <c r="S468" i="17" s="1"/>
  <c r="S469" i="17" a="1"/>
  <c r="S469" i="17" s="1"/>
  <c r="S470" i="17" a="1"/>
  <c r="S470" i="17" s="1"/>
  <c r="S471" i="17" a="1"/>
  <c r="S471" i="17" s="1"/>
  <c r="S472" i="17" a="1"/>
  <c r="S472" i="17" s="1"/>
  <c r="S473" i="17" a="1"/>
  <c r="S473" i="17" s="1"/>
  <c r="S724" i="17" a="1"/>
  <c r="S724" i="17"/>
  <c r="S725" i="17" a="1"/>
  <c r="S725" i="17" s="1"/>
  <c r="S934" i="17" a="1"/>
  <c r="S934" i="17" s="1"/>
  <c r="S935" i="17" a="1"/>
  <c r="S935" i="17" s="1"/>
  <c r="S936" i="17" a="1"/>
  <c r="S936" i="17" s="1"/>
  <c r="S937" i="17" a="1"/>
  <c r="S937" i="17" s="1"/>
  <c r="S938" i="17" a="1"/>
  <c r="S938" i="17" s="1"/>
  <c r="S939" i="17" a="1"/>
  <c r="S939" i="17" s="1"/>
  <c r="S940" i="17" a="1"/>
  <c r="S940" i="17" s="1"/>
  <c r="S941" i="17" a="1"/>
  <c r="S941" i="17" s="1"/>
  <c r="S942" i="17" a="1"/>
  <c r="S942" i="17" s="1"/>
  <c r="S943" i="17" a="1"/>
  <c r="S943" i="17" s="1"/>
  <c r="S944" i="17" a="1"/>
  <c r="S944" i="17" s="1"/>
  <c r="S945" i="17" a="1"/>
  <c r="S945" i="17" s="1"/>
  <c r="S1468" i="17" a="1"/>
  <c r="S1468" i="17" s="1"/>
  <c r="S1469" i="17" a="1"/>
  <c r="S1469" i="17" s="1"/>
  <c r="S1470" i="17" a="1"/>
  <c r="S1470" i="17" s="1"/>
  <c r="S1471" i="17" a="1"/>
  <c r="S1471" i="17" s="1"/>
  <c r="S1472" i="17" a="1"/>
  <c r="S1472" i="17" s="1"/>
  <c r="S1473" i="17" a="1"/>
  <c r="S1473" i="17" s="1"/>
  <c r="S1724" i="17" a="1"/>
  <c r="S1724" i="17" s="1"/>
  <c r="S1725" i="17" a="1"/>
  <c r="S1725" i="17" s="1"/>
  <c r="S1868" i="17" a="1"/>
  <c r="S1868" i="17" s="1"/>
  <c r="S1869" i="17" a="1"/>
  <c r="S1869" i="17" s="1"/>
  <c r="S1870" i="17" a="1"/>
  <c r="S1870" i="17" s="1"/>
  <c r="S1871" i="17" a="1"/>
  <c r="S1871" i="17" s="1"/>
  <c r="S1872" i="17" a="1"/>
  <c r="S1872" i="17" s="1"/>
  <c r="S1873" i="17" a="1"/>
  <c r="S1873" i="17" s="1"/>
  <c r="S2124" i="17" a="1"/>
  <c r="S2124" i="17" s="1"/>
  <c r="S2125" i="17" a="1"/>
  <c r="S2125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326" i="17" a="1"/>
  <c r="S326" i="17" s="1"/>
  <c r="S327" i="17" a="1"/>
  <c r="S327" i="17" s="1"/>
  <c r="S474" i="17" a="1"/>
  <c r="S474" i="17" s="1"/>
  <c r="S475" i="17" a="1"/>
  <c r="S475" i="17" s="1"/>
  <c r="S476" i="17" a="1"/>
  <c r="S476" i="17" s="1"/>
  <c r="S477" i="17" a="1"/>
  <c r="S477" i="17" s="1"/>
  <c r="S478" i="17" a="1"/>
  <c r="S478" i="17" s="1"/>
  <c r="S479" i="17" a="1"/>
  <c r="S479" i="17" s="1"/>
  <c r="S726" i="17" a="1"/>
  <c r="S726" i="17" s="1"/>
  <c r="S727" i="17" a="1"/>
  <c r="S727" i="17" s="1"/>
  <c r="S946" i="17" a="1"/>
  <c r="S946" i="17" s="1"/>
  <c r="S947" i="17" a="1"/>
  <c r="S947" i="17" s="1"/>
  <c r="S948" i="17" a="1"/>
  <c r="S948" i="17" s="1"/>
  <c r="S949" i="17" a="1"/>
  <c r="S949" i="17" s="1"/>
  <c r="S950" i="17" a="1"/>
  <c r="S950" i="17" s="1"/>
  <c r="S951" i="17" a="1"/>
  <c r="S951" i="17" s="1"/>
  <c r="S952" i="17" a="1"/>
  <c r="S952" i="17" s="1"/>
  <c r="S953" i="17" a="1"/>
  <c r="S953" i="17" s="1"/>
  <c r="S954" i="17" a="1"/>
  <c r="S954" i="17" s="1"/>
  <c r="S955" i="17" a="1"/>
  <c r="S955" i="17" s="1"/>
  <c r="S956" i="17" a="1"/>
  <c r="S956" i="17" s="1"/>
  <c r="S957" i="17" a="1"/>
  <c r="S957" i="17" s="1"/>
  <c r="S1474" i="17" a="1"/>
  <c r="S1474" i="17" s="1"/>
  <c r="S1475" i="17" a="1"/>
  <c r="S1475" i="17" s="1"/>
  <c r="S1476" i="17" a="1"/>
  <c r="S1476" i="17" s="1"/>
  <c r="S1477" i="17" a="1"/>
  <c r="S1477" i="17" s="1"/>
  <c r="S1478" i="17" a="1"/>
  <c r="S1478" i="17" s="1"/>
  <c r="S1479" i="17" a="1"/>
  <c r="S1479" i="17" s="1"/>
  <c r="S1726" i="17" a="1"/>
  <c r="S1726" i="17"/>
  <c r="S1727" i="17" a="1"/>
  <c r="S1727" i="17" s="1"/>
  <c r="S1874" i="17" a="1"/>
  <c r="S1874" i="17" s="1"/>
  <c r="S1875" i="17" a="1"/>
  <c r="S1875" i="17" s="1"/>
  <c r="S1876" i="17" a="1"/>
  <c r="S1876" i="17" s="1"/>
  <c r="S1877" i="17" a="1"/>
  <c r="S1877" i="17" s="1"/>
  <c r="S1878" i="17" a="1"/>
  <c r="S1878" i="17" s="1"/>
  <c r="S1879" i="17" a="1"/>
  <c r="S1879" i="17" s="1"/>
  <c r="S2126" i="17" a="1"/>
  <c r="S2126" i="17" s="1"/>
  <c r="S2127" i="17" a="1"/>
  <c r="S2127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328" i="17" a="1"/>
  <c r="S328" i="17" s="1"/>
  <c r="S329" i="17" a="1"/>
  <c r="S329" i="17" s="1"/>
  <c r="S480" i="17" a="1"/>
  <c r="S480" i="17" s="1"/>
  <c r="S481" i="17" a="1"/>
  <c r="S481" i="17" s="1"/>
  <c r="S482" i="17" a="1"/>
  <c r="S482" i="17" s="1"/>
  <c r="S483" i="17" a="1"/>
  <c r="S483" i="17" s="1"/>
  <c r="S484" i="17" a="1"/>
  <c r="S484" i="17" s="1"/>
  <c r="S485" i="17" a="1"/>
  <c r="S485" i="17" s="1"/>
  <c r="S728" i="17" a="1"/>
  <c r="S728" i="17" s="1"/>
  <c r="S729" i="17" a="1"/>
  <c r="S729" i="17" s="1"/>
  <c r="S958" i="17" a="1"/>
  <c r="S958" i="17" s="1"/>
  <c r="S959" i="17" a="1"/>
  <c r="S959" i="17" s="1"/>
  <c r="S960" i="17" a="1"/>
  <c r="S960" i="17" s="1"/>
  <c r="S961" i="17" a="1"/>
  <c r="S961" i="17" s="1"/>
  <c r="S962" i="17" a="1"/>
  <c r="S962" i="17" s="1"/>
  <c r="S963" i="17" a="1"/>
  <c r="S963" i="17" s="1"/>
  <c r="S964" i="17" a="1"/>
  <c r="S964" i="17" s="1"/>
  <c r="S965" i="17" a="1"/>
  <c r="S965" i="17" s="1"/>
  <c r="S966" i="17" a="1"/>
  <c r="S966" i="17" s="1"/>
  <c r="S967" i="17" a="1"/>
  <c r="S967" i="17" s="1"/>
  <c r="S968" i="17" a="1"/>
  <c r="S968" i="17" s="1"/>
  <c r="S969" i="17" a="1"/>
  <c r="S969" i="17" s="1"/>
  <c r="S1480" i="17" a="1"/>
  <c r="S1480" i="17" s="1"/>
  <c r="S1481" i="17" a="1"/>
  <c r="S1481" i="17" s="1"/>
  <c r="S1482" i="17" a="1"/>
  <c r="S1482" i="17" s="1"/>
  <c r="S1483" i="17" a="1"/>
  <c r="S1483" i="17" s="1"/>
  <c r="S1484" i="17" a="1"/>
  <c r="S1484" i="17" s="1"/>
  <c r="S1485" i="17" a="1"/>
  <c r="S1485" i="17" s="1"/>
  <c r="S1728" i="17" a="1"/>
  <c r="S1728" i="17" s="1"/>
  <c r="S1729" i="17" a="1"/>
  <c r="S1729" i="17" s="1"/>
  <c r="S1880" i="17" a="1"/>
  <c r="S1880" i="17" s="1"/>
  <c r="S1881" i="17" a="1"/>
  <c r="S1881" i="17" s="1"/>
  <c r="S1882" i="17" a="1"/>
  <c r="S1882" i="17" s="1"/>
  <c r="S1883" i="17" a="1"/>
  <c r="S1883" i="17" s="1"/>
  <c r="S1884" i="17" a="1"/>
  <c r="S1884" i="17"/>
  <c r="S1885" i="17" a="1"/>
  <c r="S1885" i="17" s="1"/>
  <c r="S2128" i="17" a="1"/>
  <c r="S2128" i="17" s="1"/>
  <c r="S2129" i="17" a="1"/>
  <c r="S2129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330" i="17" a="1"/>
  <c r="S330" i="17" s="1"/>
  <c r="S331" i="17" a="1"/>
  <c r="S331" i="17"/>
  <c r="S486" i="17" a="1"/>
  <c r="S486" i="17" s="1"/>
  <c r="S487" i="17" a="1"/>
  <c r="S487" i="17" s="1"/>
  <c r="S488" i="17" a="1"/>
  <c r="S488" i="17" s="1"/>
  <c r="S489" i="17" a="1"/>
  <c r="S489" i="17"/>
  <c r="S490" i="17" a="1"/>
  <c r="S490" i="17" s="1"/>
  <c r="S491" i="17" a="1"/>
  <c r="S491" i="17" s="1"/>
  <c r="S730" i="17" a="1"/>
  <c r="S730" i="17" s="1"/>
  <c r="S731" i="17" a="1"/>
  <c r="S731" i="17" s="1"/>
  <c r="S970" i="17" a="1"/>
  <c r="S970" i="17" s="1"/>
  <c r="S971" i="17" a="1"/>
  <c r="S971" i="17" s="1"/>
  <c r="S972" i="17" a="1"/>
  <c r="S972" i="17" s="1"/>
  <c r="S973" i="17" a="1"/>
  <c r="S973" i="17" s="1"/>
  <c r="S974" i="17" a="1"/>
  <c r="S974" i="17" s="1"/>
  <c r="S975" i="17" a="1"/>
  <c r="S975" i="17" s="1"/>
  <c r="S976" i="17" a="1"/>
  <c r="S976" i="17" s="1"/>
  <c r="S977" i="17" a="1"/>
  <c r="S977" i="17" s="1"/>
  <c r="S978" i="17" a="1"/>
  <c r="S978" i="17" s="1"/>
  <c r="S979" i="17" a="1"/>
  <c r="S979" i="17" s="1"/>
  <c r="S980" i="17" a="1"/>
  <c r="S980" i="17" s="1"/>
  <c r="S981" i="17" a="1"/>
  <c r="S981" i="17" s="1"/>
  <c r="S1486" i="17" a="1"/>
  <c r="S1486" i="17" s="1"/>
  <c r="S1487" i="17" a="1"/>
  <c r="S1487" i="17" s="1"/>
  <c r="S1488" i="17" a="1"/>
  <c r="S1488" i="17"/>
  <c r="S1489" i="17" a="1"/>
  <c r="S1489" i="17" s="1"/>
  <c r="S1490" i="17" a="1"/>
  <c r="S1490" i="17" s="1"/>
  <c r="S1491" i="17" a="1"/>
  <c r="S1491" i="17" s="1"/>
  <c r="S1730" i="17" a="1"/>
  <c r="S1730" i="17" s="1"/>
  <c r="S1731" i="17" a="1"/>
  <c r="S1731" i="17" s="1"/>
  <c r="S1886" i="17" a="1"/>
  <c r="S1886" i="17" s="1"/>
  <c r="S1887" i="17" a="1"/>
  <c r="S1887" i="17" s="1"/>
  <c r="S1888" i="17" a="1"/>
  <c r="S1888" i="17" s="1"/>
  <c r="S1889" i="17" a="1"/>
  <c r="S1889" i="17" s="1"/>
  <c r="S1890" i="17" a="1"/>
  <c r="S1890" i="17" s="1"/>
  <c r="S1891" i="17" a="1"/>
  <c r="S1891" i="17" s="1"/>
  <c r="S2130" i="17" a="1"/>
  <c r="S2130" i="17" s="1"/>
  <c r="S2131" i="17" a="1"/>
  <c r="S2131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332" i="17" a="1"/>
  <c r="S332" i="17" s="1"/>
  <c r="S333" i="17" a="1"/>
  <c r="S333" i="17" s="1"/>
  <c r="S492" i="17" a="1"/>
  <c r="S492" i="17" s="1"/>
  <c r="S493" i="17" a="1"/>
  <c r="S493" i="17" s="1"/>
  <c r="S494" i="17" a="1"/>
  <c r="S494" i="17" s="1"/>
  <c r="S495" i="17" a="1"/>
  <c r="S495" i="17" s="1"/>
  <c r="S496" i="17" a="1"/>
  <c r="S496" i="17" s="1"/>
  <c r="S497" i="17" a="1"/>
  <c r="S497" i="17" s="1"/>
  <c r="S732" i="17" a="1"/>
  <c r="S732" i="17" s="1"/>
  <c r="S733" i="17" a="1"/>
  <c r="S733" i="17" s="1"/>
  <c r="S982" i="17" a="1"/>
  <c r="S982" i="17" s="1"/>
  <c r="S983" i="17" a="1"/>
  <c r="S983" i="17" s="1"/>
  <c r="S984" i="17" a="1"/>
  <c r="S984" i="17" s="1"/>
  <c r="S985" i="17" a="1"/>
  <c r="S985" i="17" s="1"/>
  <c r="S986" i="17" a="1"/>
  <c r="S986" i="17" s="1"/>
  <c r="S987" i="17" a="1"/>
  <c r="S987" i="17" s="1"/>
  <c r="S988" i="17" a="1"/>
  <c r="S988" i="17"/>
  <c r="S989" i="17" a="1"/>
  <c r="S989" i="17" s="1"/>
  <c r="S990" i="17" a="1"/>
  <c r="S990" i="17" s="1"/>
  <c r="S991" i="17" a="1"/>
  <c r="S991" i="17" s="1"/>
  <c r="S992" i="17" a="1"/>
  <c r="S992" i="17" s="1"/>
  <c r="S993" i="17" a="1"/>
  <c r="S993" i="17" s="1"/>
  <c r="S1492" i="17" a="1"/>
  <c r="S1492" i="17" s="1"/>
  <c r="S1493" i="17" a="1"/>
  <c r="S1493" i="17" s="1"/>
  <c r="S1494" i="17" a="1"/>
  <c r="S1494" i="17" s="1"/>
  <c r="S1495" i="17" a="1"/>
  <c r="S1495" i="17" s="1"/>
  <c r="S1496" i="17" a="1"/>
  <c r="S1496" i="17" s="1"/>
  <c r="S1497" i="17" a="1"/>
  <c r="S1497" i="17" s="1"/>
  <c r="S1732" i="17" a="1"/>
  <c r="S1732" i="17" s="1"/>
  <c r="S1733" i="17" a="1"/>
  <c r="S1733" i="17" s="1"/>
  <c r="S1892" i="17" a="1"/>
  <c r="S1892" i="17" s="1"/>
  <c r="S1893" i="17" a="1"/>
  <c r="S1893" i="17" s="1"/>
  <c r="S1894" i="17" a="1"/>
  <c r="S1894" i="17" s="1"/>
  <c r="S1895" i="17" a="1"/>
  <c r="S1895" i="17" s="1"/>
  <c r="S1896" i="17" a="1"/>
  <c r="S1896" i="17"/>
  <c r="S1897" i="17" a="1"/>
  <c r="S1897" i="17" s="1"/>
  <c r="S2132" i="17" a="1"/>
  <c r="S2132" i="17" s="1"/>
  <c r="S2133" i="17" a="1"/>
  <c r="S2133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334" i="17" a="1"/>
  <c r="S334" i="17"/>
  <c r="S335" i="17" a="1"/>
  <c r="S335" i="17" s="1"/>
  <c r="S498" i="17" a="1"/>
  <c r="S498" i="17" s="1"/>
  <c r="S499" i="17" a="1"/>
  <c r="S499" i="17" s="1"/>
  <c r="S500" i="17" a="1"/>
  <c r="S500" i="17" s="1"/>
  <c r="S501" i="17" a="1"/>
  <c r="S501" i="17" s="1"/>
  <c r="S502" i="17" a="1"/>
  <c r="S502" i="17" s="1"/>
  <c r="S503" i="17" a="1"/>
  <c r="S503" i="17" s="1"/>
  <c r="S734" i="17" a="1"/>
  <c r="S734" i="17" s="1"/>
  <c r="S735" i="17" a="1"/>
  <c r="S735" i="17" s="1"/>
  <c r="S994" i="17" a="1"/>
  <c r="S994" i="17" s="1"/>
  <c r="S995" i="17" a="1"/>
  <c r="S995" i="17" s="1"/>
  <c r="S996" i="17" a="1"/>
  <c r="S996" i="17" s="1"/>
  <c r="S997" i="17" a="1"/>
  <c r="S997" i="17" s="1"/>
  <c r="S998" i="17" a="1"/>
  <c r="S998" i="17" s="1"/>
  <c r="S999" i="17" a="1"/>
  <c r="S999" i="17" s="1"/>
  <c r="S1000" i="17" a="1"/>
  <c r="S1000" i="17" s="1"/>
  <c r="S1001" i="17" a="1"/>
  <c r="S1001" i="17" s="1"/>
  <c r="S1002" i="17" a="1"/>
  <c r="S1002" i="17" s="1"/>
  <c r="S1003" i="17" a="1"/>
  <c r="S1003" i="17" s="1"/>
  <c r="S1004" i="17" a="1"/>
  <c r="S1004" i="17" s="1"/>
  <c r="S1005" i="17" a="1"/>
  <c r="S1005" i="17" s="1"/>
  <c r="S1498" i="17" a="1"/>
  <c r="S1498" i="17" s="1"/>
  <c r="S1499" i="17" a="1"/>
  <c r="S1499" i="17" s="1"/>
  <c r="S1500" i="17" a="1"/>
  <c r="S1500" i="17" s="1"/>
  <c r="S1501" i="17" a="1"/>
  <c r="S1501" i="17" s="1"/>
  <c r="S1502" i="17" a="1"/>
  <c r="S1502" i="17" s="1"/>
  <c r="S1503" i="17" a="1"/>
  <c r="S1503" i="17" s="1"/>
  <c r="S1734" i="17" a="1"/>
  <c r="S1734" i="17" s="1"/>
  <c r="S1735" i="17" a="1"/>
  <c r="S1735" i="17" s="1"/>
  <c r="S1898" i="17" a="1"/>
  <c r="S1898" i="17" s="1"/>
  <c r="S1899" i="17" a="1"/>
  <c r="S1899" i="17" s="1"/>
  <c r="S1900" i="17" a="1"/>
  <c r="S1900" i="17" s="1"/>
  <c r="S1901" i="17" a="1"/>
  <c r="S1901" i="17" s="1"/>
  <c r="S1902" i="17" a="1"/>
  <c r="S1902" i="17" s="1"/>
  <c r="S1903" i="17" a="1"/>
  <c r="S1903" i="17" s="1"/>
  <c r="S2134" i="17" a="1"/>
  <c r="S2134" i="17" s="1"/>
  <c r="S2135" i="17" a="1"/>
  <c r="S2135" i="17" s="1"/>
  <c r="S104" i="17" a="1"/>
  <c r="S104" i="17" s="1"/>
  <c r="S105" i="17" a="1"/>
  <c r="S105" i="17" s="1"/>
  <c r="S106" i="17" a="1"/>
  <c r="S106" i="17" s="1"/>
  <c r="S107" i="17" a="1"/>
  <c r="S107" i="17"/>
  <c r="S108" i="17" a="1"/>
  <c r="S108" i="17" s="1"/>
  <c r="S109" i="17" a="1"/>
  <c r="S109" i="17" s="1"/>
  <c r="S336" i="17" a="1"/>
  <c r="S336" i="17"/>
  <c r="S337" i="17" a="1"/>
  <c r="S337" i="17" s="1"/>
  <c r="S504" i="17" a="1"/>
  <c r="S504" i="17" s="1"/>
  <c r="S505" i="17" a="1"/>
  <c r="S505" i="17" s="1"/>
  <c r="S506" i="17" a="1"/>
  <c r="S506" i="17" s="1"/>
  <c r="S507" i="17" a="1"/>
  <c r="S507" i="17" s="1"/>
  <c r="S508" i="17" a="1"/>
  <c r="S508" i="17"/>
  <c r="S509" i="17" a="1"/>
  <c r="S509" i="17" s="1"/>
  <c r="S736" i="17" a="1"/>
  <c r="S736" i="17" s="1"/>
  <c r="S737" i="17" a="1"/>
  <c r="S737" i="17"/>
  <c r="S1006" i="17" a="1"/>
  <c r="S1006" i="17" s="1"/>
  <c r="S1007" i="17" a="1"/>
  <c r="S1007" i="17" s="1"/>
  <c r="S1008" i="17" a="1"/>
  <c r="S1008" i="17" s="1"/>
  <c r="S1009" i="17" a="1"/>
  <c r="S1009" i="17" s="1"/>
  <c r="S1010" i="17" a="1"/>
  <c r="S1010" i="17" s="1"/>
  <c r="S1011" i="17" a="1"/>
  <c r="S1011" i="17" s="1"/>
  <c r="S1012" i="17" a="1"/>
  <c r="S1012" i="17" s="1"/>
  <c r="S1013" i="17" a="1"/>
  <c r="S1013" i="17" s="1"/>
  <c r="S1014" i="17" a="1"/>
  <c r="S1014" i="17"/>
  <c r="S1015" i="17" a="1"/>
  <c r="S1015" i="17" s="1"/>
  <c r="S1016" i="17" a="1"/>
  <c r="S1016" i="17" s="1"/>
  <c r="S1017" i="17" a="1"/>
  <c r="S1017" i="17" s="1"/>
  <c r="S1504" i="17" a="1"/>
  <c r="S1504" i="17"/>
  <c r="S1505" i="17" a="1"/>
  <c r="S1505" i="17" s="1"/>
  <c r="S1506" i="17" a="1"/>
  <c r="S1506" i="17" s="1"/>
  <c r="S1507" i="17" a="1"/>
  <c r="S1507" i="17" s="1"/>
  <c r="S1508" i="17" a="1"/>
  <c r="S1508" i="17" s="1"/>
  <c r="S1509" i="17" a="1"/>
  <c r="S1509" i="17" s="1"/>
  <c r="S1736" i="17" a="1"/>
  <c r="S1736" i="17" s="1"/>
  <c r="S1737" i="17" a="1"/>
  <c r="S1737" i="17" s="1"/>
  <c r="S1904" i="17" a="1"/>
  <c r="S1904" i="17" s="1"/>
  <c r="S1905" i="17" a="1"/>
  <c r="S1905" i="17" s="1"/>
  <c r="S1906" i="17" a="1"/>
  <c r="S1906" i="17" s="1"/>
  <c r="S1907" i="17" a="1"/>
  <c r="S1907" i="17" s="1"/>
  <c r="S1908" i="17" a="1"/>
  <c r="S1908" i="17" s="1"/>
  <c r="S1909" i="17" a="1"/>
  <c r="S1909" i="17" s="1"/>
  <c r="S2136" i="17" a="1"/>
  <c r="S2136" i="17" s="1"/>
  <c r="S2137" i="17" a="1"/>
  <c r="S2137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338" i="17" a="1"/>
  <c r="S338" i="17" s="1"/>
  <c r="S339" i="17" a="1"/>
  <c r="S339" i="17"/>
  <c r="S510" i="17" a="1"/>
  <c r="S510" i="17" s="1"/>
  <c r="S511" i="17" a="1"/>
  <c r="S511" i="17" s="1"/>
  <c r="S512" i="17" a="1"/>
  <c r="S512" i="17" s="1"/>
  <c r="S513" i="17" a="1"/>
  <c r="S513" i="17" s="1"/>
  <c r="S514" i="17" a="1"/>
  <c r="S514" i="17" s="1"/>
  <c r="S515" i="17" a="1"/>
  <c r="S515" i="17" s="1"/>
  <c r="S738" i="17" a="1"/>
  <c r="S738" i="17" s="1"/>
  <c r="S739" i="17" a="1"/>
  <c r="S739" i="17" s="1"/>
  <c r="S1018" i="17" a="1"/>
  <c r="S1018" i="17"/>
  <c r="S1019" i="17" a="1"/>
  <c r="S1019" i="17" s="1"/>
  <c r="S1020" i="17" a="1"/>
  <c r="S1020" i="17" s="1"/>
  <c r="S1021" i="17" a="1"/>
  <c r="S1021" i="17" s="1"/>
  <c r="S1022" i="17" a="1"/>
  <c r="S1022" i="17" s="1"/>
  <c r="S1023" i="17" a="1"/>
  <c r="S1023" i="17" s="1"/>
  <c r="S1024" i="17" a="1"/>
  <c r="S1024" i="17" s="1"/>
  <c r="S1025" i="17" a="1"/>
  <c r="S1025" i="17" s="1"/>
  <c r="S1026" i="17" a="1"/>
  <c r="S1026" i="17" s="1"/>
  <c r="S1027" i="17" a="1"/>
  <c r="S1027" i="17" s="1"/>
  <c r="S1028" i="17" a="1"/>
  <c r="S1028" i="17" s="1"/>
  <c r="S1029" i="17" a="1"/>
  <c r="S1029" i="17" s="1"/>
  <c r="S1510" i="17" a="1"/>
  <c r="S1510" i="17" s="1"/>
  <c r="S1511" i="17" a="1"/>
  <c r="S1511" i="17" s="1"/>
  <c r="S1512" i="17" a="1"/>
  <c r="S1512" i="17" s="1"/>
  <c r="S1513" i="17" a="1"/>
  <c r="S1513" i="17" s="1"/>
  <c r="S1514" i="17" a="1"/>
  <c r="S1514" i="17"/>
  <c r="S1515" i="17" a="1"/>
  <c r="S1515" i="17" s="1"/>
  <c r="S1738" i="17" a="1"/>
  <c r="S1738" i="17" s="1"/>
  <c r="S1739" i="17" a="1"/>
  <c r="S1739" i="17"/>
  <c r="S1910" i="17" a="1"/>
  <c r="S1910" i="17" s="1"/>
  <c r="S1911" i="17" a="1"/>
  <c r="S1911" i="17" s="1"/>
  <c r="S1912" i="17" a="1"/>
  <c r="S1912" i="17" s="1"/>
  <c r="S1913" i="17" a="1"/>
  <c r="S1913" i="17" s="1"/>
  <c r="S1914" i="17" a="1"/>
  <c r="S1914" i="17" s="1"/>
  <c r="S1915" i="17" a="1"/>
  <c r="S1915" i="17" s="1"/>
  <c r="S2138" i="17" a="1"/>
  <c r="S2138" i="17" s="1"/>
  <c r="S2139" i="17" a="1"/>
  <c r="S2139" i="17" s="1"/>
  <c r="S116" i="17" a="1"/>
  <c r="S116" i="17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340" i="17" a="1"/>
  <c r="S340" i="17" s="1"/>
  <c r="S341" i="17" a="1"/>
  <c r="S341" i="17" s="1"/>
  <c r="S516" i="17" a="1"/>
  <c r="S516" i="17" s="1"/>
  <c r="S517" i="17" a="1"/>
  <c r="S517" i="17" s="1"/>
  <c r="S518" i="17" a="1"/>
  <c r="S518" i="17" s="1"/>
  <c r="S519" i="17" a="1"/>
  <c r="S519" i="17" s="1"/>
  <c r="S520" i="17" a="1"/>
  <c r="S520" i="17" s="1"/>
  <c r="S521" i="17" a="1"/>
  <c r="S521" i="17" s="1"/>
  <c r="S740" i="17" a="1"/>
  <c r="S740" i="17" s="1"/>
  <c r="S741" i="17" a="1"/>
  <c r="S741" i="17" s="1"/>
  <c r="S1030" i="17" a="1"/>
  <c r="S1030" i="17" s="1"/>
  <c r="S1031" i="17" a="1"/>
  <c r="S1031" i="17" s="1"/>
  <c r="S1032" i="17" a="1"/>
  <c r="S1032" i="17" s="1"/>
  <c r="S1033" i="17" a="1"/>
  <c r="S1033" i="17" s="1"/>
  <c r="S1034" i="17" a="1"/>
  <c r="S1034" i="17" s="1"/>
  <c r="S1035" i="17" a="1"/>
  <c r="S1035" i="17" s="1"/>
  <c r="S1036" i="17" a="1"/>
  <c r="S1036" i="17" s="1"/>
  <c r="S1037" i="17" a="1"/>
  <c r="S1037" i="17" s="1"/>
  <c r="S1038" i="17" a="1"/>
  <c r="S1038" i="17"/>
  <c r="S1039" i="17" a="1"/>
  <c r="S1039" i="17" s="1"/>
  <c r="S1040" i="17" a="1"/>
  <c r="S1040" i="17" s="1"/>
  <c r="S1041" i="17" a="1"/>
  <c r="S1041" i="17"/>
  <c r="S1516" i="17" a="1"/>
  <c r="S1516" i="17" s="1"/>
  <c r="S1517" i="17" a="1"/>
  <c r="S1517" i="17" s="1"/>
  <c r="S1518" i="17" a="1"/>
  <c r="S1518" i="17" s="1"/>
  <c r="S1519" i="17" a="1"/>
  <c r="S1519" i="17" s="1"/>
  <c r="S1520" i="17" a="1"/>
  <c r="S1520" i="17" s="1"/>
  <c r="S1521" i="17" a="1"/>
  <c r="S1521" i="17" s="1"/>
  <c r="S1740" i="17" a="1"/>
  <c r="S1740" i="17" s="1"/>
  <c r="S1741" i="17" a="1"/>
  <c r="S1741" i="17" s="1"/>
  <c r="S1916" i="17" a="1"/>
  <c r="S1916" i="17" s="1"/>
  <c r="S1917" i="17" a="1"/>
  <c r="S1917" i="17" s="1"/>
  <c r="S1918" i="17" a="1"/>
  <c r="S1918" i="17" s="1"/>
  <c r="S1919" i="17" a="1"/>
  <c r="S1919" i="17" s="1"/>
  <c r="S1920" i="17" a="1"/>
  <c r="S1920" i="17" s="1"/>
  <c r="S1921" i="17" a="1"/>
  <c r="S1921" i="17" s="1"/>
  <c r="S2140" i="17" a="1"/>
  <c r="S2140" i="17" s="1"/>
  <c r="S2141" i="17" a="1"/>
  <c r="S214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342" i="17" a="1"/>
  <c r="S342" i="17" s="1"/>
  <c r="S343" i="17" a="1"/>
  <c r="S343" i="17" s="1"/>
  <c r="S522" i="17" a="1"/>
  <c r="S522" i="17"/>
  <c r="S523" i="17" a="1"/>
  <c r="S523" i="17" s="1"/>
  <c r="S524" i="17" a="1"/>
  <c r="S524" i="17" s="1"/>
  <c r="S525" i="17" a="1"/>
  <c r="S525" i="17"/>
  <c r="S526" i="17" a="1"/>
  <c r="S526" i="17" s="1"/>
  <c r="S527" i="17" a="1"/>
  <c r="S527" i="17" s="1"/>
  <c r="S742" i="17" a="1"/>
  <c r="S742" i="17" s="1"/>
  <c r="S743" i="17" a="1"/>
  <c r="S743" i="17" s="1"/>
  <c r="S1042" i="17" a="1"/>
  <c r="S1042" i="17" s="1"/>
  <c r="S1043" i="17" a="1"/>
  <c r="S1043" i="17" s="1"/>
  <c r="S1044" i="17" a="1"/>
  <c r="S1044" i="17" s="1"/>
  <c r="S1045" i="17" a="1"/>
  <c r="S1045" i="17" s="1"/>
  <c r="S1046" i="17" a="1"/>
  <c r="S1046" i="17"/>
  <c r="S1047" i="17" a="1"/>
  <c r="S1047" i="17" s="1"/>
  <c r="S1048" i="17" a="1"/>
  <c r="S1048" i="17" s="1"/>
  <c r="S1049" i="17" a="1"/>
  <c r="S1049" i="17" s="1"/>
  <c r="S1050" i="17" a="1"/>
  <c r="S1050" i="17"/>
  <c r="S1051" i="17" a="1"/>
  <c r="S1051" i="17" s="1"/>
  <c r="S1052" i="17" a="1"/>
  <c r="S1052" i="17" s="1"/>
  <c r="S1053" i="17" a="1"/>
  <c r="S1053" i="17" s="1"/>
  <c r="S1522" i="17" a="1"/>
  <c r="S1522" i="17" s="1"/>
  <c r="S1523" i="17" a="1"/>
  <c r="S1523" i="17" s="1"/>
  <c r="S1524" i="17" a="1"/>
  <c r="S1524" i="17" s="1"/>
  <c r="S1525" i="17" a="1"/>
  <c r="S1525" i="17" s="1"/>
  <c r="S1526" i="17" a="1"/>
  <c r="S1526" i="17" s="1"/>
  <c r="S1527" i="17" a="1"/>
  <c r="S1527" i="17" s="1"/>
  <c r="S1742" i="17" a="1"/>
  <c r="S1742" i="17" s="1"/>
  <c r="S1743" i="17" a="1"/>
  <c r="S1743" i="17" s="1"/>
  <c r="S1922" i="17" a="1"/>
  <c r="S1922" i="17" s="1"/>
  <c r="S1923" i="17" a="1"/>
  <c r="S1923" i="17" s="1"/>
  <c r="S1924" i="17" a="1"/>
  <c r="S1924" i="17" s="1"/>
  <c r="S1925" i="17" a="1"/>
  <c r="S1925" i="17" s="1"/>
  <c r="S1926" i="17" a="1"/>
  <c r="S1926" i="17" s="1"/>
  <c r="S1927" i="17" a="1"/>
  <c r="S1927" i="17" s="1"/>
  <c r="S2142" i="17" a="1"/>
  <c r="S2142" i="17" s="1"/>
  <c r="S2143" i="17" a="1"/>
  <c r="S2143" i="17" s="1"/>
  <c r="S128" i="17" a="1"/>
  <c r="S128" i="17"/>
  <c r="S129" i="17" a="1"/>
  <c r="S129" i="17" s="1"/>
  <c r="S130" i="17" a="1"/>
  <c r="S130" i="17" s="1"/>
  <c r="S131" i="17" a="1"/>
  <c r="S131" i="17"/>
  <c r="S132" i="17" a="1"/>
  <c r="S132" i="17" s="1"/>
  <c r="S133" i="17" a="1"/>
  <c r="S133" i="17" s="1"/>
  <c r="S344" i="17" a="1"/>
  <c r="S344" i="17" s="1"/>
  <c r="S345" i="17" a="1"/>
  <c r="S345" i="17" s="1"/>
  <c r="S528" i="17" a="1"/>
  <c r="S528" i="17" s="1"/>
  <c r="S529" i="17" a="1"/>
  <c r="S529" i="17" s="1"/>
  <c r="S530" i="17" a="1"/>
  <c r="S530" i="17" s="1"/>
  <c r="S531" i="17" a="1"/>
  <c r="S531" i="17" s="1"/>
  <c r="S532" i="17" a="1"/>
  <c r="S532" i="17"/>
  <c r="S533" i="17" a="1"/>
  <c r="S533" i="17" s="1"/>
  <c r="S744" i="17" a="1"/>
  <c r="S744" i="17" s="1"/>
  <c r="S745" i="17" a="1"/>
  <c r="S745" i="17" s="1"/>
  <c r="S1054" i="17" a="1"/>
  <c r="S1054" i="17" s="1"/>
  <c r="S1055" i="17" a="1"/>
  <c r="S1055" i="17" s="1"/>
  <c r="S1056" i="17" a="1"/>
  <c r="S1056" i="17" s="1"/>
  <c r="S1057" i="17" a="1"/>
  <c r="S1057" i="17" s="1"/>
  <c r="S1058" i="17" a="1"/>
  <c r="S1058" i="17" s="1"/>
  <c r="S1059" i="17" a="1"/>
  <c r="S1059" i="17" s="1"/>
  <c r="S1060" i="17" a="1"/>
  <c r="S1060" i="17" s="1"/>
  <c r="S1061" i="17" a="1"/>
  <c r="S1061" i="17" s="1"/>
  <c r="S1062" i="17" a="1"/>
  <c r="S1062" i="17" s="1"/>
  <c r="S1063" i="17" a="1"/>
  <c r="S1063" i="17" s="1"/>
  <c r="S1064" i="17" a="1"/>
  <c r="S1064" i="17" s="1"/>
  <c r="S1065" i="17" a="1"/>
  <c r="S1065" i="17" s="1"/>
  <c r="S1528" i="17" a="1"/>
  <c r="S1528" i="17" s="1"/>
  <c r="S1529" i="17" a="1"/>
  <c r="S1529" i="17" s="1"/>
  <c r="S1530" i="17" a="1"/>
  <c r="S1530" i="17" s="1"/>
  <c r="S1531" i="17" a="1"/>
  <c r="S1531" i="17" s="1"/>
  <c r="S1532" i="17" a="1"/>
  <c r="S1532" i="17" s="1"/>
  <c r="S1533" i="17" a="1"/>
  <c r="S1533" i="17" s="1"/>
  <c r="S1744" i="17" a="1"/>
  <c r="S1744" i="17" s="1"/>
  <c r="S1745" i="17" a="1"/>
  <c r="S1745" i="17" s="1"/>
  <c r="S1928" i="17" a="1"/>
  <c r="S1928" i="17" s="1"/>
  <c r="S1929" i="17" a="1"/>
  <c r="S1929" i="17" s="1"/>
  <c r="S1930" i="17" a="1"/>
  <c r="S1930" i="17" s="1"/>
  <c r="S1931" i="17" a="1"/>
  <c r="S1931" i="17" s="1"/>
  <c r="S1932" i="17" a="1"/>
  <c r="S1932" i="17" s="1"/>
  <c r="S1933" i="17" a="1"/>
  <c r="S1933" i="17" s="1"/>
  <c r="S2144" i="17" a="1"/>
  <c r="S2144" i="17"/>
  <c r="S2145" i="17" a="1"/>
  <c r="S2145" i="17" s="1"/>
  <c r="S134" i="17" a="1"/>
  <c r="S134" i="17" s="1"/>
  <c r="S135" i="17" a="1"/>
  <c r="S135" i="17" s="1"/>
  <c r="S136" i="17" a="1"/>
  <c r="S136" i="17"/>
  <c r="S137" i="17" a="1"/>
  <c r="S137" i="17" s="1"/>
  <c r="S138" i="17" a="1"/>
  <c r="S138" i="17" s="1"/>
  <c r="S139" i="17" a="1"/>
  <c r="S139" i="17" s="1"/>
  <c r="S346" i="17" a="1"/>
  <c r="S346" i="17" s="1"/>
  <c r="S347" i="17" a="1"/>
  <c r="S347" i="17" s="1"/>
  <c r="S534" i="17" a="1"/>
  <c r="S534" i="17" s="1"/>
  <c r="S535" i="17" a="1"/>
  <c r="S535" i="17" s="1"/>
  <c r="S536" i="17" a="1"/>
  <c r="S536" i="17" s="1"/>
  <c r="S537" i="17" a="1"/>
  <c r="S537" i="17"/>
  <c r="S538" i="17" a="1"/>
  <c r="S538" i="17" s="1"/>
  <c r="S539" i="17" a="1"/>
  <c r="S539" i="17" s="1"/>
  <c r="S746" i="17" a="1"/>
  <c r="S746" i="17"/>
  <c r="S747" i="17" a="1"/>
  <c r="S747" i="17" s="1"/>
  <c r="S1066" i="17" a="1"/>
  <c r="S1066" i="17" s="1"/>
  <c r="S1067" i="17" a="1"/>
  <c r="S1067" i="17" s="1"/>
  <c r="S1068" i="17" a="1"/>
  <c r="S1068" i="17" s="1"/>
  <c r="S1069" i="17" a="1"/>
  <c r="S1069" i="17" s="1"/>
  <c r="S1070" i="17" a="1"/>
  <c r="S1070" i="17" s="1"/>
  <c r="S1071" i="17" a="1"/>
  <c r="S1071" i="17" s="1"/>
  <c r="S1072" i="17" a="1"/>
  <c r="S1072" i="17" s="1"/>
  <c r="S1073" i="17" a="1"/>
  <c r="S1073" i="17" s="1"/>
  <c r="S1074" i="17" a="1"/>
  <c r="S1074" i="17" s="1"/>
  <c r="S1075" i="17" a="1"/>
  <c r="S1075" i="17" s="1"/>
  <c r="S1076" i="17" a="1"/>
  <c r="S1076" i="17" s="1"/>
  <c r="S1077" i="17" a="1"/>
  <c r="S1077" i="17" s="1"/>
  <c r="S1534" i="17" a="1"/>
  <c r="S1534" i="17" s="1"/>
  <c r="S1535" i="17" a="1"/>
  <c r="S1535" i="17" s="1"/>
  <c r="S1536" i="17" a="1"/>
  <c r="S1536" i="17" s="1"/>
  <c r="S1537" i="17" a="1"/>
  <c r="S1537" i="17" s="1"/>
  <c r="S1538" i="17" a="1"/>
  <c r="S1538" i="17" s="1"/>
  <c r="S1539" i="17" a="1"/>
  <c r="S1539" i="17" s="1"/>
  <c r="S1746" i="17" a="1"/>
  <c r="S1746" i="17" s="1"/>
  <c r="S1747" i="17" a="1"/>
  <c r="S1747" i="17" s="1"/>
  <c r="S1934" i="17" a="1"/>
  <c r="S1934" i="17" s="1"/>
  <c r="S1935" i="17" a="1"/>
  <c r="S1935" i="17" s="1"/>
  <c r="S1936" i="17" a="1"/>
  <c r="S1936" i="17"/>
  <c r="S1937" i="17" a="1"/>
  <c r="S1937" i="17"/>
  <c r="S1938" i="17" a="1"/>
  <c r="S1938" i="17" s="1"/>
  <c r="S1939" i="17" a="1"/>
  <c r="S1939" i="17" s="1"/>
  <c r="S2146" i="17" a="1"/>
  <c r="S2146" i="17" s="1"/>
  <c r="S2147" i="17" a="1"/>
  <c r="S2147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348" i="17" a="1"/>
  <c r="S348" i="17" s="1"/>
  <c r="S349" i="17" a="1"/>
  <c r="S349" i="17" s="1"/>
  <c r="S540" i="17" a="1"/>
  <c r="S540" i="17" s="1"/>
  <c r="S541" i="17" a="1"/>
  <c r="S541" i="17" s="1"/>
  <c r="S542" i="17" a="1"/>
  <c r="S542" i="17" s="1"/>
  <c r="S543" i="17" a="1"/>
  <c r="S543" i="17" s="1"/>
  <c r="S544" i="17" a="1"/>
  <c r="S544" i="17" s="1"/>
  <c r="S545" i="17" a="1"/>
  <c r="S545" i="17" s="1"/>
  <c r="S748" i="17" a="1"/>
  <c r="S748" i="17" s="1"/>
  <c r="S749" i="17" a="1"/>
  <c r="S749" i="17" s="1"/>
  <c r="S1078" i="17" a="1"/>
  <c r="S1078" i="17" s="1"/>
  <c r="S1079" i="17" a="1"/>
  <c r="S1079" i="17" s="1"/>
  <c r="S1080" i="17" a="1"/>
  <c r="S1080" i="17" s="1"/>
  <c r="S1081" i="17" a="1"/>
  <c r="S1081" i="17" s="1"/>
  <c r="S1082" i="17" a="1"/>
  <c r="S1082" i="17" s="1"/>
  <c r="S1083" i="17" a="1"/>
  <c r="S1083" i="17" s="1"/>
  <c r="S1084" i="17" a="1"/>
  <c r="S1084" i="17" s="1"/>
  <c r="S1085" i="17" a="1"/>
  <c r="S1085" i="17" s="1"/>
  <c r="S1086" i="17" a="1"/>
  <c r="S1086" i="17" s="1"/>
  <c r="S1087" i="17" a="1"/>
  <c r="S1087" i="17" s="1"/>
  <c r="S1088" i="17" a="1"/>
  <c r="S1088" i="17"/>
  <c r="S1089" i="17" a="1"/>
  <c r="S1089" i="17" s="1"/>
  <c r="S1540" i="17" a="1"/>
  <c r="S1540" i="17" s="1"/>
  <c r="S1541" i="17" a="1"/>
  <c r="S1541" i="17" s="1"/>
  <c r="S1542" i="17" a="1"/>
  <c r="S1542" i="17" s="1"/>
  <c r="S1543" i="17" a="1"/>
  <c r="S1543" i="17" s="1"/>
  <c r="S1544" i="17" a="1"/>
  <c r="S1544" i="17" s="1"/>
  <c r="S1545" i="17" a="1"/>
  <c r="S1545" i="17" s="1"/>
  <c r="S1748" i="17" a="1"/>
  <c r="S1748" i="17" s="1"/>
  <c r="S1749" i="17" a="1"/>
  <c r="S1749" i="17" s="1"/>
  <c r="S1940" i="17" a="1"/>
  <c r="S1940" i="17" s="1"/>
  <c r="S1941" i="17" a="1"/>
  <c r="S1941" i="17" s="1"/>
  <c r="S1942" i="17" a="1"/>
  <c r="S1942" i="17" s="1"/>
  <c r="S1943" i="17" a="1"/>
  <c r="S1943" i="17" s="1"/>
  <c r="S1944" i="17" a="1"/>
  <c r="S1944" i="17" s="1"/>
  <c r="S1945" i="17" a="1"/>
  <c r="S1945" i="17"/>
  <c r="S2148" i="17" a="1"/>
  <c r="S2148" i="17" s="1"/>
  <c r="S2149" i="17" a="1"/>
  <c r="S2149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350" i="17" a="1"/>
  <c r="S350" i="17" s="1"/>
  <c r="S351" i="17" a="1"/>
  <c r="S351" i="17" s="1"/>
  <c r="S546" i="17" a="1"/>
  <c r="S546" i="17" s="1"/>
  <c r="S547" i="17" a="1"/>
  <c r="S547" i="17" s="1"/>
  <c r="S548" i="17" a="1"/>
  <c r="S548" i="17" s="1"/>
  <c r="S549" i="17" a="1"/>
  <c r="S549" i="17" s="1"/>
  <c r="S550" i="17" a="1"/>
  <c r="S550" i="17" s="1"/>
  <c r="S551" i="17" a="1"/>
  <c r="S551" i="17" s="1"/>
  <c r="S750" i="17" a="1"/>
  <c r="S750" i="17"/>
  <c r="S751" i="17" a="1"/>
  <c r="S751" i="17"/>
  <c r="S1090" i="17" a="1"/>
  <c r="S1090" i="17" s="1"/>
  <c r="S1091" i="17" a="1"/>
  <c r="S1091" i="17" s="1"/>
  <c r="S1092" i="17" a="1"/>
  <c r="S1092" i="17" s="1"/>
  <c r="S1093" i="17" a="1"/>
  <c r="S1093" i="17" s="1"/>
  <c r="S1094" i="17" a="1"/>
  <c r="S1094" i="17" s="1"/>
  <c r="S1095" i="17" a="1"/>
  <c r="S1095" i="17" s="1"/>
  <c r="S1096" i="17" a="1"/>
  <c r="S1096" i="17" s="1"/>
  <c r="S1097" i="17" a="1"/>
  <c r="S1097" i="17" s="1"/>
  <c r="S1098" i="17" a="1"/>
  <c r="S1098" i="17" s="1"/>
  <c r="S1099" i="17" a="1"/>
  <c r="S1099" i="17" s="1"/>
  <c r="S1100" i="17" a="1"/>
  <c r="S1100" i="17" s="1"/>
  <c r="S1101" i="17" a="1"/>
  <c r="S1101" i="17" s="1"/>
  <c r="S1546" i="17" a="1"/>
  <c r="S1546" i="17" s="1"/>
  <c r="S1547" i="17" a="1"/>
  <c r="S1547" i="17" s="1"/>
  <c r="S1548" i="17" a="1"/>
  <c r="S1548" i="17" s="1"/>
  <c r="S1549" i="17" a="1"/>
  <c r="S1549" i="17" s="1"/>
  <c r="S1550" i="17" a="1"/>
  <c r="S1550" i="17" s="1"/>
  <c r="S1551" i="17" a="1"/>
  <c r="S1551" i="17" s="1"/>
  <c r="S1750" i="17" a="1"/>
  <c r="S1750" i="17" s="1"/>
  <c r="S1751" i="17" a="1"/>
  <c r="S1751" i="17" s="1"/>
  <c r="S1946" i="17" a="1"/>
  <c r="S1946" i="17" s="1"/>
  <c r="S1947" i="17" a="1"/>
  <c r="S1947" i="17" s="1"/>
  <c r="S1948" i="17" a="1"/>
  <c r="S1948" i="17" s="1"/>
  <c r="S1949" i="17" a="1"/>
  <c r="S1949" i="17" s="1"/>
  <c r="S1950" i="17" a="1"/>
  <c r="S1950" i="17" s="1"/>
  <c r="S1951" i="17" a="1"/>
  <c r="S1951" i="17" s="1"/>
  <c r="S2150" i="17" a="1"/>
  <c r="S2150" i="17" s="1"/>
  <c r="S2151" i="17" a="1"/>
  <c r="S2151" i="17" s="1"/>
  <c r="S152" i="17" a="1"/>
  <c r="S152" i="17" s="1"/>
  <c r="S153" i="17" a="1"/>
  <c r="S153" i="17" s="1"/>
  <c r="S154" i="17" a="1"/>
  <c r="S154" i="17"/>
  <c r="S155" i="17" a="1"/>
  <c r="S155" i="17" s="1"/>
  <c r="S156" i="17" a="1"/>
  <c r="S156" i="17" s="1"/>
  <c r="S157" i="17" a="1"/>
  <c r="S157" i="17" s="1"/>
  <c r="S352" i="17" a="1"/>
  <c r="S352" i="17" s="1"/>
  <c r="S353" i="17" a="1"/>
  <c r="S353" i="17" s="1"/>
  <c r="S552" i="17" a="1"/>
  <c r="S552" i="17" s="1"/>
  <c r="S553" i="17" a="1"/>
  <c r="S553" i="17" s="1"/>
  <c r="S554" i="17" a="1"/>
  <c r="S554" i="17" s="1"/>
  <c r="S555" i="17" a="1"/>
  <c r="S555" i="17" s="1"/>
  <c r="S556" i="17" a="1"/>
  <c r="S556" i="17" s="1"/>
  <c r="S557" i="17" a="1"/>
  <c r="S557" i="17" s="1"/>
  <c r="S752" i="17" a="1"/>
  <c r="S752" i="17" s="1"/>
  <c r="S753" i="17" a="1"/>
  <c r="S753" i="17" s="1"/>
  <c r="S1102" i="17" a="1"/>
  <c r="S1102" i="17" s="1"/>
  <c r="S1103" i="17" a="1"/>
  <c r="S1103" i="17"/>
  <c r="S1104" i="17" a="1"/>
  <c r="S1104" i="17"/>
  <c r="S1105" i="17" a="1"/>
  <c r="S1105" i="17" s="1"/>
  <c r="S1106" i="17" a="1"/>
  <c r="S1106" i="17" s="1"/>
  <c r="S1107" i="17" a="1"/>
  <c r="S1107" i="17" s="1"/>
  <c r="S1108" i="17" a="1"/>
  <c r="S1108" i="17" s="1"/>
  <c r="S1109" i="17" a="1"/>
  <c r="S1109" i="17" s="1"/>
  <c r="S1110" i="17" a="1"/>
  <c r="S1110" i="17" s="1"/>
  <c r="S1111" i="17" a="1"/>
  <c r="S1111" i="17"/>
  <c r="S1112" i="17" a="1"/>
  <c r="S1112" i="17"/>
  <c r="S1113" i="17" a="1"/>
  <c r="S1113" i="17"/>
  <c r="S1552" i="17" a="1"/>
  <c r="S1552" i="17" s="1"/>
  <c r="S1553" i="17" a="1"/>
  <c r="S1553" i="17" s="1"/>
  <c r="S1554" i="17" a="1"/>
  <c r="S1554" i="17" s="1"/>
  <c r="S1555" i="17" a="1"/>
  <c r="S1555" i="17" s="1"/>
  <c r="S1556" i="17" a="1"/>
  <c r="S1556" i="17" s="1"/>
  <c r="S1557" i="17" a="1"/>
  <c r="S1557" i="17" s="1"/>
  <c r="S1752" i="17" a="1"/>
  <c r="S1752" i="17"/>
  <c r="S1753" i="17" a="1"/>
  <c r="S1753" i="17"/>
  <c r="S1952" i="17" a="1"/>
  <c r="S1952" i="17" s="1"/>
  <c r="S1953" i="17" a="1"/>
  <c r="S1953" i="17" s="1"/>
  <c r="S1954" i="17" a="1"/>
  <c r="S1954" i="17" s="1"/>
  <c r="S1955" i="17" a="1"/>
  <c r="S1955" i="17" s="1"/>
  <c r="S1956" i="17" a="1"/>
  <c r="S1956" i="17" s="1"/>
  <c r="S1957" i="17" a="1"/>
  <c r="S1957" i="17" s="1"/>
  <c r="S2152" i="17" a="1"/>
  <c r="S2152" i="17" s="1"/>
  <c r="S2153" i="17" a="1"/>
  <c r="S2153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354" i="17" a="1"/>
  <c r="S354" i="17" s="1"/>
  <c r="S355" i="17" a="1"/>
  <c r="S355" i="17" s="1"/>
  <c r="S558" i="17" a="1"/>
  <c r="S558" i="17" s="1"/>
  <c r="S559" i="17" a="1"/>
  <c r="S559" i="17" s="1"/>
  <c r="S560" i="17" a="1"/>
  <c r="S560" i="17" s="1"/>
  <c r="S561" i="17" a="1"/>
  <c r="S561" i="17" s="1"/>
  <c r="S562" i="17" a="1"/>
  <c r="S562" i="17" s="1"/>
  <c r="S563" i="17" a="1"/>
  <c r="S563" i="17" s="1"/>
  <c r="S754" i="17" a="1"/>
  <c r="S754" i="17" s="1"/>
  <c r="S755" i="17" a="1"/>
  <c r="S755" i="17" s="1"/>
  <c r="S1114" i="17" a="1"/>
  <c r="S1114" i="17" s="1"/>
  <c r="S1115" i="17" a="1"/>
  <c r="S1115" i="17" s="1"/>
  <c r="S1116" i="17" a="1"/>
  <c r="S1116" i="17" s="1"/>
  <c r="S1117" i="17" a="1"/>
  <c r="S1117" i="17"/>
  <c r="S1118" i="17" a="1"/>
  <c r="S1118" i="17" s="1"/>
  <c r="S1119" i="17" a="1"/>
  <c r="S1119" i="17" s="1"/>
  <c r="S1120" i="17" a="1"/>
  <c r="S1120" i="17"/>
  <c r="S1121" i="17" a="1"/>
  <c r="S1121" i="17"/>
  <c r="S1122" i="17" a="1"/>
  <c r="S1122" i="17" s="1"/>
  <c r="S1123" i="17" a="1"/>
  <c r="S1123" i="17" s="1"/>
  <c r="S1124" i="17" a="1"/>
  <c r="S1124" i="17" s="1"/>
  <c r="S1125" i="17" a="1"/>
  <c r="S1125" i="17" s="1"/>
  <c r="S1558" i="17" a="1"/>
  <c r="S1558" i="17" s="1"/>
  <c r="S1559" i="17" a="1"/>
  <c r="S1559" i="17" s="1"/>
  <c r="S1560" i="17" a="1"/>
  <c r="S1560" i="17" s="1"/>
  <c r="S1561" i="17" a="1"/>
  <c r="S1561" i="17" s="1"/>
  <c r="S1562" i="17" a="1"/>
  <c r="S1562" i="17" s="1"/>
  <c r="S1563" i="17" a="1"/>
  <c r="S1563" i="17" s="1"/>
  <c r="S1754" i="17" a="1"/>
  <c r="S1754" i="17" s="1"/>
  <c r="S1755" i="17" a="1"/>
  <c r="S1755" i="17" s="1"/>
  <c r="S1958" i="17" a="1"/>
  <c r="S1958" i="17" s="1"/>
  <c r="S1959" i="17" a="1"/>
  <c r="S1959" i="17" s="1"/>
  <c r="S1960" i="17" a="1"/>
  <c r="S1960" i="17" s="1"/>
  <c r="S1961" i="17" a="1"/>
  <c r="S1961" i="17" s="1"/>
  <c r="S1962" i="17" a="1"/>
  <c r="S1962" i="17" s="1"/>
  <c r="S1963" i="17" a="1"/>
  <c r="S1963" i="17" s="1"/>
  <c r="S2154" i="17" a="1"/>
  <c r="S2154" i="17" s="1"/>
  <c r="S2155" i="17" a="1"/>
  <c r="S2155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356" i="17" a="1"/>
  <c r="S356" i="17" s="1"/>
  <c r="S357" i="17" a="1"/>
  <c r="S357" i="17" s="1"/>
  <c r="S564" i="17" a="1"/>
  <c r="S564" i="17" s="1"/>
  <c r="S565" i="17" a="1"/>
  <c r="S565" i="17" s="1"/>
  <c r="S566" i="17" a="1"/>
  <c r="S566" i="17" s="1"/>
  <c r="S567" i="17" a="1"/>
  <c r="S567" i="17" s="1"/>
  <c r="S568" i="17" a="1"/>
  <c r="S568" i="17" s="1"/>
  <c r="S569" i="17" a="1"/>
  <c r="S569" i="17" s="1"/>
  <c r="S756" i="17" a="1"/>
  <c r="S756" i="17" s="1"/>
  <c r="S757" i="17" a="1"/>
  <c r="S757" i="17" s="1"/>
  <c r="S1126" i="17" a="1"/>
  <c r="S1126" i="17" s="1"/>
  <c r="S1127" i="17" a="1"/>
  <c r="S1127" i="17" s="1"/>
  <c r="S1128" i="17" a="1"/>
  <c r="S1128" i="17" s="1"/>
  <c r="S1129" i="17" a="1"/>
  <c r="S1129" i="17" s="1"/>
  <c r="S1130" i="17" a="1"/>
  <c r="S1130" i="17" s="1"/>
  <c r="S1131" i="17" a="1"/>
  <c r="S1131" i="17" s="1"/>
  <c r="S1132" i="17" a="1"/>
  <c r="S1132" i="17" s="1"/>
  <c r="S1133" i="17" a="1"/>
  <c r="S1133" i="17" s="1"/>
  <c r="S1134" i="17" a="1"/>
  <c r="S1134" i="17" s="1"/>
  <c r="S1135" i="17" a="1"/>
  <c r="S1135" i="17" s="1"/>
  <c r="S1136" i="17" a="1"/>
  <c r="S1136" i="17" s="1"/>
  <c r="S1137" i="17" a="1"/>
  <c r="S1137" i="17" s="1"/>
  <c r="S1564" i="17" a="1"/>
  <c r="S1564" i="17" s="1"/>
  <c r="S1565" i="17" a="1"/>
  <c r="S1565" i="17" s="1"/>
  <c r="S1566" i="17" a="1"/>
  <c r="S1566" i="17" s="1"/>
  <c r="S1567" i="17" a="1"/>
  <c r="S1567" i="17" s="1"/>
  <c r="S1568" i="17" a="1"/>
  <c r="S1568" i="17" s="1"/>
  <c r="S1569" i="17" a="1"/>
  <c r="S1569" i="17" s="1"/>
  <c r="S1756" i="17" a="1"/>
  <c r="S1756" i="17" s="1"/>
  <c r="S1757" i="17" a="1"/>
  <c r="S1757" i="17" s="1"/>
  <c r="S1964" i="17" a="1"/>
  <c r="S1964" i="17" s="1"/>
  <c r="S1965" i="17" a="1"/>
  <c r="S1965" i="17"/>
  <c r="S1966" i="17" a="1"/>
  <c r="S1966" i="17" s="1"/>
  <c r="S1967" i="17" a="1"/>
  <c r="S1967" i="17" s="1"/>
  <c r="S1968" i="17" a="1"/>
  <c r="S1968" i="17" s="1"/>
  <c r="S1969" i="17" a="1"/>
  <c r="S1969" i="17" s="1"/>
  <c r="S2156" i="17" a="1"/>
  <c r="S2156" i="17" s="1"/>
  <c r="S2157" i="17" a="1"/>
  <c r="S2157" i="17" s="1"/>
  <c r="S170" i="17" a="1"/>
  <c r="S170" i="17" s="1"/>
  <c r="S171" i="17" a="1"/>
  <c r="S171" i="17" s="1"/>
  <c r="S172" i="17" a="1"/>
  <c r="S172" i="17" s="1"/>
  <c r="S173" i="17" a="1"/>
  <c r="S173" i="17"/>
  <c r="S174" i="17" a="1"/>
  <c r="S174" i="17" s="1"/>
  <c r="S175" i="17" a="1"/>
  <c r="S175" i="17" s="1"/>
  <c r="S358" i="17" a="1"/>
  <c r="S358" i="17" s="1"/>
  <c r="S359" i="17" a="1"/>
  <c r="S359" i="17" s="1"/>
  <c r="S570" i="17" a="1"/>
  <c r="S570" i="17" s="1"/>
  <c r="S571" i="17" a="1"/>
  <c r="S571" i="17"/>
  <c r="S572" i="17" a="1"/>
  <c r="S572" i="17" s="1"/>
  <c r="S573" i="17" a="1"/>
  <c r="S573" i="17" s="1"/>
  <c r="S574" i="17" a="1"/>
  <c r="S574" i="17"/>
  <c r="S575" i="17" a="1"/>
  <c r="S575" i="17" s="1"/>
  <c r="S758" i="17" a="1"/>
  <c r="S758" i="17" s="1"/>
  <c r="S759" i="17" a="1"/>
  <c r="S759" i="17" s="1"/>
  <c r="S1138" i="17" a="1"/>
  <c r="S1138" i="17" s="1"/>
  <c r="S1139" i="17" a="1"/>
  <c r="S1139" i="17" s="1"/>
  <c r="S1140" i="17" a="1"/>
  <c r="S1140" i="17" s="1"/>
  <c r="S1141" i="17" a="1"/>
  <c r="S1141" i="17" s="1"/>
  <c r="S1142" i="17" a="1"/>
  <c r="S1142" i="17" s="1"/>
  <c r="S1143" i="17" a="1"/>
  <c r="S1143" i="17" s="1"/>
  <c r="S1144" i="17" a="1"/>
  <c r="S1144" i="17" s="1"/>
  <c r="S1145" i="17" a="1"/>
  <c r="S1145" i="17"/>
  <c r="S1146" i="17" a="1"/>
  <c r="S1146" i="17" s="1"/>
  <c r="S1147" i="17" a="1"/>
  <c r="S1147" i="17" s="1"/>
  <c r="S1148" i="17" a="1"/>
  <c r="S1148" i="17" s="1"/>
  <c r="S1149" i="17" a="1"/>
  <c r="S1149" i="17" s="1"/>
  <c r="S1570" i="17" a="1"/>
  <c r="S1570" i="17" s="1"/>
  <c r="S1571" i="17" a="1"/>
  <c r="S1571" i="17" s="1"/>
  <c r="S1572" i="17" a="1"/>
  <c r="S1572" i="17" s="1"/>
  <c r="S1573" i="17" a="1"/>
  <c r="S1573" i="17" s="1"/>
  <c r="S1574" i="17" a="1"/>
  <c r="S1574" i="17" s="1"/>
  <c r="S1575" i="17" a="1"/>
  <c r="S1575" i="17" s="1"/>
  <c r="S1758" i="17" a="1"/>
  <c r="S1758" i="17" s="1"/>
  <c r="S1759" i="17" a="1"/>
  <c r="S1759" i="17" s="1"/>
  <c r="S1970" i="17" a="1"/>
  <c r="S1970" i="17" s="1"/>
  <c r="S1971" i="17" a="1"/>
  <c r="S1971" i="17" s="1"/>
  <c r="S1972" i="17" a="1"/>
  <c r="S1972" i="17" s="1"/>
  <c r="S1973" i="17" a="1"/>
  <c r="S1973" i="17"/>
  <c r="S1974" i="17" a="1"/>
  <c r="S1974" i="17" s="1"/>
  <c r="S1975" i="17" a="1"/>
  <c r="S1975" i="17" s="1"/>
  <c r="S2158" i="17" a="1"/>
  <c r="S2158" i="17" s="1"/>
  <c r="S2159" i="17" a="1"/>
  <c r="S2159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/>
  <c r="S181" i="17" a="1"/>
  <c r="S181" i="17" s="1"/>
  <c r="S360" i="17" a="1"/>
  <c r="S360" i="17" s="1"/>
  <c r="S361" i="17" a="1"/>
  <c r="S361" i="17" s="1"/>
  <c r="S576" i="17" a="1"/>
  <c r="S576" i="17" s="1"/>
  <c r="S577" i="17" a="1"/>
  <c r="S577" i="17"/>
  <c r="S578" i="17" a="1"/>
  <c r="S578" i="17" s="1"/>
  <c r="S579" i="17" a="1"/>
  <c r="S579" i="17" s="1"/>
  <c r="S580" i="17" a="1"/>
  <c r="S580" i="17" s="1"/>
  <c r="S581" i="17" a="1"/>
  <c r="S581" i="17" s="1"/>
  <c r="S760" i="17" a="1"/>
  <c r="S760" i="17" s="1"/>
  <c r="S761" i="17" a="1"/>
  <c r="S761" i="17" s="1"/>
  <c r="S1150" i="17" a="1"/>
  <c r="S1150" i="17" s="1"/>
  <c r="S1151" i="17" a="1"/>
  <c r="S1151" i="17" s="1"/>
  <c r="S1152" i="17" a="1"/>
  <c r="S1152" i="17" s="1"/>
  <c r="S1153" i="17" a="1"/>
  <c r="S1153" i="17" s="1"/>
  <c r="S1154" i="17" a="1"/>
  <c r="S1154" i="17" s="1"/>
  <c r="S1155" i="17" a="1"/>
  <c r="S1155" i="17" s="1"/>
  <c r="S1156" i="17" a="1"/>
  <c r="S1156" i="17" s="1"/>
  <c r="S1157" i="17" a="1"/>
  <c r="S1157" i="17" s="1"/>
  <c r="S1158" i="17" a="1"/>
  <c r="S1158" i="17" s="1"/>
  <c r="S1159" i="17" a="1"/>
  <c r="S1159" i="17" s="1"/>
  <c r="S1160" i="17" a="1"/>
  <c r="S1160" i="17" s="1"/>
  <c r="S1161" i="17" a="1"/>
  <c r="S1161" i="17" s="1"/>
  <c r="S1576" i="17" a="1"/>
  <c r="S1576" i="17" s="1"/>
  <c r="S1577" i="17" a="1"/>
  <c r="S1577" i="17"/>
  <c r="S1578" i="17" a="1"/>
  <c r="S1578" i="17" s="1"/>
  <c r="S1579" i="17" a="1"/>
  <c r="S1579" i="17" s="1"/>
  <c r="S1580" i="17" a="1"/>
  <c r="S1580" i="17" s="1"/>
  <c r="S1581" i="17" a="1"/>
  <c r="S1581" i="17" s="1"/>
  <c r="S1760" i="17" a="1"/>
  <c r="S1760" i="17" s="1"/>
  <c r="S1761" i="17" a="1"/>
  <c r="S1761" i="17" s="1"/>
  <c r="S1976" i="17" a="1"/>
  <c r="S1976" i="17" s="1"/>
  <c r="S1977" i="17" a="1"/>
  <c r="S1977" i="17" s="1"/>
  <c r="S1978" i="17" a="1"/>
  <c r="S1978" i="17" s="1"/>
  <c r="S1979" i="17" a="1"/>
  <c r="S1979" i="17" s="1"/>
  <c r="S1980" i="17" a="1"/>
  <c r="S1980" i="17" s="1"/>
  <c r="S1981" i="17" a="1"/>
  <c r="S1981" i="17" s="1"/>
  <c r="S2160" i="17" a="1"/>
  <c r="S2160" i="17" s="1"/>
  <c r="S2161" i="17" a="1"/>
  <c r="S2161" i="17"/>
  <c r="S182" i="17" a="1"/>
  <c r="S182" i="17" s="1"/>
  <c r="S183" i="17" a="1"/>
  <c r="S183" i="17" s="1"/>
  <c r="S184" i="17" a="1"/>
  <c r="S184" i="17" s="1"/>
  <c r="S185" i="17" a="1"/>
  <c r="S185" i="17" s="1"/>
  <c r="S186" i="17" a="1"/>
  <c r="S186" i="17" s="1"/>
  <c r="S187" i="17" a="1"/>
  <c r="S187" i="17" s="1"/>
  <c r="S362" i="17" a="1"/>
  <c r="S362" i="17" s="1"/>
  <c r="S363" i="17" a="1"/>
  <c r="S363" i="17" s="1"/>
  <c r="S582" i="17" a="1"/>
  <c r="S582" i="17" s="1"/>
  <c r="S583" i="17" a="1"/>
  <c r="S583" i="17" s="1"/>
  <c r="S584" i="17" a="1"/>
  <c r="S584" i="17" s="1"/>
  <c r="S585" i="17" a="1"/>
  <c r="S585" i="17" s="1"/>
  <c r="S586" i="17" a="1"/>
  <c r="S586" i="17" s="1"/>
  <c r="S587" i="17" a="1"/>
  <c r="S587" i="17" s="1"/>
  <c r="S762" i="17" a="1"/>
  <c r="S762" i="17" s="1"/>
  <c r="S763" i="17" a="1"/>
  <c r="S763" i="17" s="1"/>
  <c r="S1162" i="17" a="1"/>
  <c r="S1162" i="17" s="1"/>
  <c r="S1163" i="17" a="1"/>
  <c r="S1163" i="17" s="1"/>
  <c r="S1164" i="17" a="1"/>
  <c r="S1164" i="17" s="1"/>
  <c r="S1165" i="17" a="1"/>
  <c r="S1165" i="17" s="1"/>
  <c r="S1166" i="17" a="1"/>
  <c r="S1166" i="17" s="1"/>
  <c r="S1167" i="17" a="1"/>
  <c r="S1167" i="17" s="1"/>
  <c r="S1168" i="17" a="1"/>
  <c r="S1168" i="17" s="1"/>
  <c r="S1169" i="17" a="1"/>
  <c r="S1169" i="17" s="1"/>
  <c r="S1170" i="17" a="1"/>
  <c r="S1170" i="17"/>
  <c r="S1171" i="17" a="1"/>
  <c r="S1171" i="17" s="1"/>
  <c r="S1172" i="17" a="1"/>
  <c r="S1172" i="17" s="1"/>
  <c r="S1173" i="17" a="1"/>
  <c r="S1173" i="17" s="1"/>
  <c r="S1582" i="17" a="1"/>
  <c r="S1582" i="17" s="1"/>
  <c r="S1583" i="17" a="1"/>
  <c r="S1583" i="17" s="1"/>
  <c r="S1584" i="17" a="1"/>
  <c r="S1584" i="17" s="1"/>
  <c r="S1585" i="17" a="1"/>
  <c r="S1585" i="17" s="1"/>
  <c r="S1586" i="17" a="1"/>
  <c r="S1586" i="17" s="1"/>
  <c r="S1587" i="17" a="1"/>
  <c r="S1587" i="17"/>
  <c r="S1762" i="17" a="1"/>
  <c r="S1762" i="17" s="1"/>
  <c r="S1763" i="17" a="1"/>
  <c r="S1763" i="17" s="1"/>
  <c r="S1982" i="17" a="1"/>
  <c r="S1982" i="17" s="1"/>
  <c r="S1983" i="17" a="1"/>
  <c r="S1983" i="17" s="1"/>
  <c r="S1984" i="17" a="1"/>
  <c r="S1984" i="17" s="1"/>
  <c r="S1985" i="17" a="1"/>
  <c r="S1985" i="17" s="1"/>
  <c r="S1986" i="17" a="1"/>
  <c r="S1986" i="17"/>
  <c r="S1987" i="17" a="1"/>
  <c r="S1987" i="17" s="1"/>
  <c r="S2162" i="17" a="1"/>
  <c r="S2162" i="17" s="1"/>
  <c r="S2163" i="17" a="1"/>
  <c r="S2163" i="17"/>
  <c r="S188" i="17" a="1"/>
  <c r="S188" i="17" s="1"/>
  <c r="S189" i="17" a="1"/>
  <c r="S189" i="17" s="1"/>
  <c r="S190" i="17" a="1"/>
  <c r="S190" i="17" s="1"/>
  <c r="S191" i="17" a="1"/>
  <c r="S191" i="17" s="1"/>
  <c r="S192" i="17" a="1"/>
  <c r="S192" i="17" s="1"/>
  <c r="S193" i="17" a="1"/>
  <c r="S193" i="17" s="1"/>
  <c r="S364" i="17" a="1"/>
  <c r="S364" i="17" s="1"/>
  <c r="S365" i="17" a="1"/>
  <c r="S365" i="17" s="1"/>
  <c r="S588" i="17" a="1"/>
  <c r="S588" i="17" s="1"/>
  <c r="S589" i="17" a="1"/>
  <c r="S589" i="17" s="1"/>
  <c r="S590" i="17" a="1"/>
  <c r="S590" i="17" s="1"/>
  <c r="S591" i="17" a="1"/>
  <c r="S591" i="17" s="1"/>
  <c r="S592" i="17" a="1"/>
  <c r="S592" i="17" s="1"/>
  <c r="S593" i="17" a="1"/>
  <c r="S593" i="17" s="1"/>
  <c r="S764" i="17" a="1"/>
  <c r="S764" i="17" s="1"/>
  <c r="S765" i="17" a="1"/>
  <c r="S765" i="17" s="1"/>
  <c r="S1174" i="17" a="1"/>
  <c r="S1174" i="17" s="1"/>
  <c r="S1175" i="17" a="1"/>
  <c r="S1175" i="17" s="1"/>
  <c r="S1176" i="17" a="1"/>
  <c r="S1176" i="17" s="1"/>
  <c r="S1177" i="17" a="1"/>
  <c r="S1177" i="17" s="1"/>
  <c r="S1178" i="17" a="1"/>
  <c r="S1178" i="17" s="1"/>
  <c r="S1179" i="17" a="1"/>
  <c r="S1179" i="17" s="1"/>
  <c r="S1180" i="17" a="1"/>
  <c r="S1180" i="17" s="1"/>
  <c r="S1181" i="17" a="1"/>
  <c r="S1181" i="17" s="1"/>
  <c r="S1182" i="17" a="1"/>
  <c r="S1182" i="17" s="1"/>
  <c r="S1183" i="17" a="1"/>
  <c r="S1183" i="17" s="1"/>
  <c r="S1184" i="17" a="1"/>
  <c r="S1184" i="17" s="1"/>
  <c r="S1185" i="17" a="1"/>
  <c r="S1185" i="17" s="1"/>
  <c r="S1588" i="17" a="1"/>
  <c r="S1588" i="17" s="1"/>
  <c r="S1589" i="17" a="1"/>
  <c r="S1589" i="17" s="1"/>
  <c r="S1590" i="17" a="1"/>
  <c r="S1590" i="17" s="1"/>
  <c r="S1591" i="17" a="1"/>
  <c r="S1591" i="17" s="1"/>
  <c r="S1592" i="17" a="1"/>
  <c r="S1592" i="17" s="1"/>
  <c r="S1593" i="17" a="1"/>
  <c r="S1593" i="17" s="1"/>
  <c r="S1764" i="17" a="1"/>
  <c r="S1764" i="17" s="1"/>
  <c r="S1765" i="17" a="1"/>
  <c r="S1765" i="17"/>
  <c r="S1988" i="17" a="1"/>
  <c r="S1988" i="17" s="1"/>
  <c r="S1989" i="17" a="1"/>
  <c r="S1989" i="17" s="1"/>
  <c r="S1990" i="17" a="1"/>
  <c r="S1990" i="17" s="1"/>
  <c r="S1991" i="17" a="1"/>
  <c r="S1991" i="17" s="1"/>
  <c r="S1992" i="17" a="1"/>
  <c r="S1992" i="17" s="1"/>
  <c r="S1993" i="17" a="1"/>
  <c r="S1993" i="17" s="1"/>
  <c r="S2164" i="17" a="1"/>
  <c r="S2164" i="17" s="1"/>
  <c r="S2165" i="17" a="1"/>
  <c r="S2165" i="17" s="1"/>
  <c r="S194" i="17" a="1"/>
  <c r="S194" i="17" s="1"/>
  <c r="S195" i="17" a="1"/>
  <c r="S195" i="17" s="1"/>
  <c r="S196" i="17" a="1"/>
  <c r="S196" i="17" s="1"/>
  <c r="S197" i="17" a="1"/>
  <c r="S197" i="17" s="1"/>
  <c r="S198" i="17" a="1"/>
  <c r="S198" i="17" s="1"/>
  <c r="S199" i="17" a="1"/>
  <c r="S199" i="17" s="1"/>
  <c r="S366" i="17" a="1"/>
  <c r="S366" i="17" s="1"/>
  <c r="S367" i="17" a="1"/>
  <c r="S367" i="17" s="1"/>
  <c r="S594" i="17" a="1"/>
  <c r="S594" i="17" s="1"/>
  <c r="S595" i="17" a="1"/>
  <c r="S595" i="17" s="1"/>
  <c r="S596" i="17" a="1"/>
  <c r="S596" i="17" s="1"/>
  <c r="S597" i="17" a="1"/>
  <c r="S597" i="17" s="1"/>
  <c r="S598" i="17" a="1"/>
  <c r="S598" i="17" s="1"/>
  <c r="S599" i="17" a="1"/>
  <c r="S599" i="17" s="1"/>
  <c r="S766" i="17" a="1"/>
  <c r="S766" i="17" s="1"/>
  <c r="S767" i="17" a="1"/>
  <c r="S767" i="17" s="1"/>
  <c r="S1186" i="17" a="1"/>
  <c r="S1186" i="17" s="1"/>
  <c r="S1187" i="17" a="1"/>
  <c r="S1187" i="17" s="1"/>
  <c r="S1188" i="17" a="1"/>
  <c r="S1188" i="17" s="1"/>
  <c r="S1189" i="17" a="1"/>
  <c r="S1189" i="17" s="1"/>
  <c r="S1190" i="17" a="1"/>
  <c r="S1190" i="17" s="1"/>
  <c r="S1191" i="17" a="1"/>
  <c r="S1191" i="17" s="1"/>
  <c r="S1192" i="17" a="1"/>
  <c r="S1192" i="17" s="1"/>
  <c r="S1193" i="17" a="1"/>
  <c r="S1193" i="17" s="1"/>
  <c r="S1194" i="17" a="1"/>
  <c r="S1194" i="17" s="1"/>
  <c r="S1195" i="17" a="1"/>
  <c r="S1195" i="17"/>
  <c r="S1196" i="17" a="1"/>
  <c r="S1196" i="17" s="1"/>
  <c r="S1197" i="17" a="1"/>
  <c r="S1197" i="17" s="1"/>
  <c r="S1594" i="17" a="1"/>
  <c r="S1594" i="17" s="1"/>
  <c r="S1595" i="17" a="1"/>
  <c r="S1595" i="17" s="1"/>
  <c r="S1596" i="17" a="1"/>
  <c r="S1596" i="17" s="1"/>
  <c r="S1597" i="17" a="1"/>
  <c r="S1597" i="17" s="1"/>
  <c r="S1598" i="17" a="1"/>
  <c r="S1598" i="17" s="1"/>
  <c r="S1599" i="17" a="1"/>
  <c r="S1599" i="17" s="1"/>
  <c r="S1766" i="17" a="1"/>
  <c r="S1766" i="17" s="1"/>
  <c r="S1767" i="17" a="1"/>
  <c r="S1767" i="17" s="1"/>
  <c r="S1994" i="17" a="1"/>
  <c r="S1994" i="17" s="1"/>
  <c r="S1995" i="17" a="1"/>
  <c r="S1995" i="17" s="1"/>
  <c r="S1996" i="17" a="1"/>
  <c r="S1996" i="17" s="1"/>
  <c r="S1997" i="17" a="1"/>
  <c r="S1997" i="17" s="1"/>
  <c r="S1998" i="17" a="1"/>
  <c r="S1998" i="17" s="1"/>
  <c r="S1999" i="17" a="1"/>
  <c r="S1999" i="17" s="1"/>
  <c r="S2166" i="17" a="1"/>
  <c r="S2166" i="17" s="1"/>
  <c r="S2167" i="17" a="1"/>
  <c r="S2167" i="17" s="1"/>
  <c r="S200" i="17" a="1"/>
  <c r="S200" i="17" s="1"/>
  <c r="S201" i="17" a="1"/>
  <c r="S201" i="17" s="1"/>
  <c r="S202" i="17" a="1"/>
  <c r="S202" i="17" s="1"/>
  <c r="S203" i="17" a="1"/>
  <c r="S203" i="17" s="1"/>
  <c r="S204" i="17" a="1"/>
  <c r="S204" i="17" s="1"/>
  <c r="S205" i="17" a="1"/>
  <c r="S205" i="17" s="1"/>
  <c r="S368" i="17" a="1"/>
  <c r="S368" i="17" s="1"/>
  <c r="S369" i="17" a="1"/>
  <c r="S369" i="17" s="1"/>
  <c r="S600" i="17" a="1"/>
  <c r="S600" i="17" s="1"/>
  <c r="S601" i="17" a="1"/>
  <c r="S601" i="17" s="1"/>
  <c r="S602" i="17" a="1"/>
  <c r="S602" i="17" s="1"/>
  <c r="S603" i="17" a="1"/>
  <c r="S603" i="17" s="1"/>
  <c r="S604" i="17" a="1"/>
  <c r="S604" i="17" s="1"/>
  <c r="S605" i="17" a="1"/>
  <c r="S605" i="17"/>
  <c r="S768" i="17" a="1"/>
  <c r="S768" i="17" s="1"/>
  <c r="S769" i="17" a="1"/>
  <c r="S769" i="17" s="1"/>
  <c r="S1198" i="17" a="1"/>
  <c r="S1198" i="17" s="1"/>
  <c r="S1199" i="17" a="1"/>
  <c r="S1199" i="17" s="1"/>
  <c r="S1200" i="17" a="1"/>
  <c r="S1200" i="17" s="1"/>
  <c r="S1201" i="17" a="1"/>
  <c r="S1201" i="17" s="1"/>
  <c r="S1202" i="17" a="1"/>
  <c r="S1202" i="17"/>
  <c r="S1203" i="17" a="1"/>
  <c r="S1203" i="17" s="1"/>
  <c r="S1204" i="17" a="1"/>
  <c r="S1204" i="17" s="1"/>
  <c r="S1205" i="17" a="1"/>
  <c r="S1205" i="17" s="1"/>
  <c r="S1206" i="17" a="1"/>
  <c r="S1206" i="17" s="1"/>
  <c r="S1207" i="17" a="1"/>
  <c r="S1207" i="17" s="1"/>
  <c r="S1208" i="17" a="1"/>
  <c r="S1208" i="17" s="1"/>
  <c r="S1209" i="17" a="1"/>
  <c r="S1209" i="17"/>
  <c r="S1600" i="17" a="1"/>
  <c r="S1600" i="17" s="1"/>
  <c r="S1601" i="17" a="1"/>
  <c r="S1601" i="17" s="1"/>
  <c r="S1602" i="17" a="1"/>
  <c r="S1602" i="17" s="1"/>
  <c r="S1603" i="17" a="1"/>
  <c r="S1603" i="17" s="1"/>
  <c r="S1604" i="17" a="1"/>
  <c r="S1604" i="17" s="1"/>
  <c r="S1605" i="17" a="1"/>
  <c r="S1605" i="17" s="1"/>
  <c r="S1768" i="17" a="1"/>
  <c r="S1768" i="17" s="1"/>
  <c r="S1769" i="17" a="1"/>
  <c r="S1769" i="17" s="1"/>
  <c r="S2000" i="17" a="1"/>
  <c r="S2000" i="17" s="1"/>
  <c r="S2001" i="17" a="1"/>
  <c r="S2001" i="17" s="1"/>
  <c r="S2002" i="17" a="1"/>
  <c r="S2002" i="17" s="1"/>
  <c r="S2003" i="17" a="1"/>
  <c r="S2003" i="17" s="1"/>
  <c r="S2004" i="17" a="1"/>
  <c r="S2004" i="17" s="1"/>
  <c r="S2005" i="17" a="1"/>
  <c r="S2005" i="17" s="1"/>
  <c r="S2168" i="17" a="1"/>
  <c r="S2168" i="17" s="1"/>
  <c r="S2169" i="17" a="1"/>
  <c r="S2169" i="17" s="1"/>
  <c r="S206" i="17" a="1"/>
  <c r="S206" i="17" s="1"/>
  <c r="S207" i="17" a="1"/>
  <c r="S207" i="17"/>
  <c r="S208" i="17" a="1"/>
  <c r="S208" i="17" s="1"/>
  <c r="S209" i="17" a="1"/>
  <c r="S209" i="17" s="1"/>
  <c r="S210" i="17" a="1"/>
  <c r="S210" i="17" s="1"/>
  <c r="S211" i="17" a="1"/>
  <c r="S211" i="17" s="1"/>
  <c r="S370" i="17" a="1"/>
  <c r="S370" i="17" s="1"/>
  <c r="S371" i="17" a="1"/>
  <c r="S371" i="17" s="1"/>
  <c r="S606" i="17" a="1"/>
  <c r="S606" i="17"/>
  <c r="S607" i="17" a="1"/>
  <c r="S607" i="17" s="1"/>
  <c r="S608" i="17" a="1"/>
  <c r="S608" i="17" s="1"/>
  <c r="S609" i="17" a="1"/>
  <c r="S609" i="17" s="1"/>
  <c r="S610" i="17" a="1"/>
  <c r="S610" i="17" s="1"/>
  <c r="S611" i="17" a="1"/>
  <c r="S611" i="17" s="1"/>
  <c r="S770" i="17" a="1"/>
  <c r="S770" i="17" s="1"/>
  <c r="S771" i="17" a="1"/>
  <c r="S771" i="17"/>
  <c r="S1210" i="17" a="1"/>
  <c r="S1210" i="17" s="1"/>
  <c r="S1211" i="17" a="1"/>
  <c r="S1211" i="17" s="1"/>
  <c r="S1212" i="17" a="1"/>
  <c r="S1212" i="17" s="1"/>
  <c r="S1213" i="17" a="1"/>
  <c r="S1213" i="17" s="1"/>
  <c r="S1214" i="17" a="1"/>
  <c r="S1214" i="17" s="1"/>
  <c r="S1215" i="17" a="1"/>
  <c r="S1215" i="17" s="1"/>
  <c r="S1216" i="17" a="1"/>
  <c r="S1216" i="17" s="1"/>
  <c r="S1217" i="17" a="1"/>
  <c r="S1217" i="17" s="1"/>
  <c r="S1218" i="17" a="1"/>
  <c r="S1218" i="17" s="1"/>
  <c r="S1219" i="17" a="1"/>
  <c r="S1219" i="17" s="1"/>
  <c r="S1220" i="17" a="1"/>
  <c r="S1220" i="17" s="1"/>
  <c r="S1221" i="17" a="1"/>
  <c r="S1221" i="17" s="1"/>
  <c r="S1606" i="17" a="1"/>
  <c r="S1606" i="17" s="1"/>
  <c r="S1607" i="17" a="1"/>
  <c r="S1607" i="17" s="1"/>
  <c r="S1608" i="17" a="1"/>
  <c r="S1608" i="17" s="1"/>
  <c r="S1609" i="17" a="1"/>
  <c r="S1609" i="17" s="1"/>
  <c r="S1610" i="17" a="1"/>
  <c r="S1610" i="17" s="1"/>
  <c r="S1611" i="17" a="1"/>
  <c r="S1611" i="17"/>
  <c r="S1770" i="17" a="1"/>
  <c r="S1770" i="17" s="1"/>
  <c r="S1771" i="17" a="1"/>
  <c r="S1771" i="17" s="1"/>
  <c r="S2006" i="17" a="1"/>
  <c r="S2006" i="17" s="1"/>
  <c r="S2007" i="17" a="1"/>
  <c r="S2007" i="17" s="1"/>
  <c r="S2008" i="17" a="1"/>
  <c r="S2008" i="17" s="1"/>
  <c r="S2009" i="17" a="1"/>
  <c r="S2009" i="17" s="1"/>
  <c r="S2010" i="17" a="1"/>
  <c r="S2010" i="17"/>
  <c r="S2011" i="17" a="1"/>
  <c r="S2011" i="17" s="1"/>
  <c r="S2170" i="17" a="1"/>
  <c r="S2170" i="17" s="1"/>
  <c r="S2171" i="17" a="1"/>
  <c r="S2171" i="17" s="1"/>
  <c r="S212" i="17" a="1"/>
  <c r="S212" i="17" s="1"/>
  <c r="S213" i="17" a="1"/>
  <c r="S213" i="17" s="1"/>
  <c r="S214" i="17" a="1"/>
  <c r="S214" i="17" s="1"/>
  <c r="S215" i="17" a="1"/>
  <c r="S215" i="17"/>
  <c r="S216" i="17" a="1"/>
  <c r="S216" i="17" s="1"/>
  <c r="S217" i="17" a="1"/>
  <c r="S217" i="17" s="1"/>
  <c r="S372" i="17" a="1"/>
  <c r="S372" i="17" s="1"/>
  <c r="S373" i="17" a="1"/>
  <c r="S373" i="17" s="1"/>
  <c r="S612" i="17" a="1"/>
  <c r="S612" i="17" s="1"/>
  <c r="S613" i="17" a="1"/>
  <c r="S613" i="17" s="1"/>
  <c r="S614" i="17" a="1"/>
  <c r="S614" i="17" s="1"/>
  <c r="S615" i="17" a="1"/>
  <c r="S615" i="17" s="1"/>
  <c r="S616" i="17" a="1"/>
  <c r="S616" i="17" s="1"/>
  <c r="S617" i="17" a="1"/>
  <c r="S617" i="17" s="1"/>
  <c r="S772" i="17" a="1"/>
  <c r="S772" i="17" s="1"/>
  <c r="S773" i="17" a="1"/>
  <c r="S773" i="17" s="1"/>
  <c r="S1222" i="17" a="1"/>
  <c r="S1222" i="17" s="1"/>
  <c r="S1223" i="17" a="1"/>
  <c r="S1223" i="17" s="1"/>
  <c r="S1224" i="17" a="1"/>
  <c r="S1224" i="17" s="1"/>
  <c r="S1225" i="17" a="1"/>
  <c r="S1225" i="17" s="1"/>
  <c r="S1226" i="17" a="1"/>
  <c r="S1226" i="17" s="1"/>
  <c r="S1227" i="17" a="1"/>
  <c r="S1227" i="17" s="1"/>
  <c r="S1228" i="17" a="1"/>
  <c r="S1228" i="17" s="1"/>
  <c r="S1229" i="17" a="1"/>
  <c r="S1229" i="17" s="1"/>
  <c r="S1230" i="17" a="1"/>
  <c r="S1230" i="17" s="1"/>
  <c r="S1231" i="17" a="1"/>
  <c r="S1231" i="17" s="1"/>
  <c r="S1232" i="17" a="1"/>
  <c r="S1232" i="17" s="1"/>
  <c r="S1233" i="17" a="1"/>
  <c r="S1233" i="17" s="1"/>
  <c r="S1612" i="17" a="1"/>
  <c r="S1612" i="17" s="1"/>
  <c r="S1613" i="17" a="1"/>
  <c r="S1613" i="17" s="1"/>
  <c r="S1614" i="17" a="1"/>
  <c r="S1614" i="17" s="1"/>
  <c r="S1615" i="17" a="1"/>
  <c r="S1615" i="17" s="1"/>
  <c r="S1616" i="17" a="1"/>
  <c r="S1616" i="17" s="1"/>
  <c r="S1617" i="17" a="1"/>
  <c r="S1617" i="17" s="1"/>
  <c r="S1772" i="17" a="1"/>
  <c r="S1772" i="17" s="1"/>
  <c r="S1773" i="17" a="1"/>
  <c r="S1773" i="17"/>
  <c r="S2012" i="17" a="1"/>
  <c r="S2012" i="17" s="1"/>
  <c r="S2013" i="17" a="1"/>
  <c r="S2013" i="17" s="1"/>
  <c r="S2014" i="17" a="1"/>
  <c r="S2014" i="17" s="1"/>
  <c r="S2015" i="17" a="1"/>
  <c r="S2015" i="17" s="1"/>
  <c r="S2016" i="17" a="1"/>
  <c r="S2016" i="17" s="1"/>
  <c r="S2017" i="17" a="1"/>
  <c r="S2017" i="17" s="1"/>
  <c r="S2172" i="17" a="1"/>
  <c r="S2172" i="17" s="1"/>
  <c r="S2173" i="17" a="1"/>
  <c r="S2173" i="17"/>
  <c r="S218" i="17" a="1"/>
  <c r="S218" i="17"/>
  <c r="S219" i="17" a="1"/>
  <c r="S219" i="17" s="1"/>
  <c r="S220" i="17" a="1"/>
  <c r="S220" i="17" s="1"/>
  <c r="S221" i="17" a="1"/>
  <c r="S221" i="17" s="1"/>
  <c r="S222" i="17" a="1"/>
  <c r="S222" i="17" s="1"/>
  <c r="S223" i="17" a="1"/>
  <c r="S223" i="17" s="1"/>
  <c r="S374" i="17" a="1"/>
  <c r="S374" i="17" s="1"/>
  <c r="S375" i="17" a="1"/>
  <c r="S375" i="17"/>
  <c r="S618" i="17" a="1"/>
  <c r="S618" i="17"/>
  <c r="S619" i="17" a="1"/>
  <c r="S619" i="17"/>
  <c r="S620" i="17" a="1"/>
  <c r="S620" i="17" s="1"/>
  <c r="S621" i="17" a="1"/>
  <c r="S621" i="17" s="1"/>
  <c r="S622" i="17" a="1"/>
  <c r="S622" i="17"/>
  <c r="S623" i="17" a="1"/>
  <c r="S623" i="17" s="1"/>
  <c r="S774" i="17" a="1"/>
  <c r="S774" i="17" s="1"/>
  <c r="S775" i="17" a="1"/>
  <c r="S775" i="17" s="1"/>
  <c r="S1234" i="17" a="1"/>
  <c r="S1234" i="17" s="1"/>
  <c r="S1235" i="17" a="1"/>
  <c r="S1235" i="17" s="1"/>
  <c r="S1236" i="17" a="1"/>
  <c r="S1236" i="17" s="1"/>
  <c r="S1237" i="17" a="1"/>
  <c r="S1237" i="17" s="1"/>
  <c r="S1238" i="17" a="1"/>
  <c r="S1238" i="17" s="1"/>
  <c r="S1239" i="17" a="1"/>
  <c r="S1239" i="17" s="1"/>
  <c r="S1240" i="17" a="1"/>
  <c r="S1240" i="17" s="1"/>
  <c r="S1241" i="17" a="1"/>
  <c r="S1241" i="17" s="1"/>
  <c r="S1242" i="17" a="1"/>
  <c r="S1242" i="17" s="1"/>
  <c r="S1243" i="17" a="1"/>
  <c r="S1243" i="17" s="1"/>
  <c r="S1244" i="17" a="1"/>
  <c r="S1244" i="17" s="1"/>
  <c r="S1245" i="17" a="1"/>
  <c r="S1245" i="17" s="1"/>
  <c r="S1618" i="17" a="1"/>
  <c r="S1618" i="17" s="1"/>
  <c r="S1619" i="17" a="1"/>
  <c r="S1619" i="17" s="1"/>
  <c r="S1620" i="17" a="1"/>
  <c r="S1620" i="17" s="1"/>
  <c r="S1621" i="17" a="1"/>
  <c r="S1621" i="17"/>
  <c r="S1622" i="17" a="1"/>
  <c r="S1622" i="17" s="1"/>
  <c r="S1623" i="17" a="1"/>
  <c r="S1623" i="17" s="1"/>
  <c r="S1774" i="17" a="1"/>
  <c r="S1774" i="17" s="1"/>
  <c r="S1775" i="17" a="1"/>
  <c r="S1775" i="17" s="1"/>
  <c r="S2018" i="17" a="1"/>
  <c r="S2018" i="17" s="1"/>
  <c r="S2019" i="17" a="1"/>
  <c r="S2019" i="17" s="1"/>
  <c r="S2020" i="17" a="1"/>
  <c r="S2020" i="17" s="1"/>
  <c r="S2021" i="17" a="1"/>
  <c r="S2021" i="17" s="1"/>
  <c r="S2022" i="17" a="1"/>
  <c r="S2022" i="17" s="1"/>
  <c r="S2023" i="17" a="1"/>
  <c r="S2023" i="17" s="1"/>
  <c r="S2174" i="17" a="1"/>
  <c r="S2174" i="17" s="1"/>
  <c r="S2175" i="17" a="1"/>
  <c r="S2175" i="17" s="1"/>
  <c r="S224" i="17" a="1"/>
  <c r="S224" i="17" s="1"/>
  <c r="S225" i="17" a="1"/>
  <c r="S225" i="17" s="1"/>
  <c r="S226" i="17" a="1"/>
  <c r="S226" i="17" s="1"/>
  <c r="S227" i="17" a="1"/>
  <c r="S227" i="17" s="1"/>
  <c r="S228" i="17" a="1"/>
  <c r="S228" i="17" s="1"/>
  <c r="S229" i="17" a="1"/>
  <c r="S229" i="17" s="1"/>
  <c r="S376" i="17" a="1"/>
  <c r="S376" i="17" s="1"/>
  <c r="S377" i="17" a="1"/>
  <c r="S377" i="17" s="1"/>
  <c r="S624" i="17" a="1"/>
  <c r="S624" i="17" s="1"/>
  <c r="S625" i="17" a="1"/>
  <c r="S625" i="17" s="1"/>
  <c r="S626" i="17" a="1"/>
  <c r="S626" i="17" s="1"/>
  <c r="S627" i="17" a="1"/>
  <c r="S627" i="17"/>
  <c r="S628" i="17" a="1"/>
  <c r="S628" i="17" s="1"/>
  <c r="S629" i="17" a="1"/>
  <c r="S629" i="17" s="1"/>
  <c r="S776" i="17" a="1"/>
  <c r="S776" i="17" s="1"/>
  <c r="S777" i="17" a="1"/>
  <c r="S777" i="17" s="1"/>
  <c r="S1246" i="17" a="1"/>
  <c r="S1246" i="17" s="1"/>
  <c r="S1247" i="17" a="1"/>
  <c r="S1247" i="17" s="1"/>
  <c r="S1248" i="17" a="1"/>
  <c r="S1248" i="17" s="1"/>
  <c r="S1249" i="17" a="1"/>
  <c r="S1249" i="17" s="1"/>
  <c r="S1250" i="17" a="1"/>
  <c r="S1250" i="17"/>
  <c r="S1251" i="17" a="1"/>
  <c r="S1251" i="17" s="1"/>
  <c r="S1252" i="17" a="1"/>
  <c r="S1252" i="17" s="1"/>
  <c r="S1253" i="17" a="1"/>
  <c r="S1253" i="17" s="1"/>
  <c r="S1254" i="17" a="1"/>
  <c r="S1254" i="17" s="1"/>
  <c r="S1255" i="17" a="1"/>
  <c r="S1255" i="17" s="1"/>
  <c r="S1256" i="17" a="1"/>
  <c r="S1256" i="17" s="1"/>
  <c r="S1257" i="17" a="1"/>
  <c r="S1257" i="17"/>
  <c r="S1624" i="17" a="1"/>
  <c r="S1624" i="17" s="1"/>
  <c r="S1625" i="17" a="1"/>
  <c r="S1625" i="17"/>
  <c r="S1626" i="17" a="1"/>
  <c r="S1626" i="17" s="1"/>
  <c r="S1627" i="17" a="1"/>
  <c r="S1627" i="17" s="1"/>
  <c r="S1628" i="17" a="1"/>
  <c r="S1628" i="17" s="1"/>
  <c r="S1629" i="17" a="1"/>
  <c r="S1629" i="17" s="1"/>
  <c r="S1776" i="17" a="1"/>
  <c r="S1776" i="17" s="1"/>
  <c r="S1777" i="17" a="1"/>
  <c r="S1777" i="17" s="1"/>
  <c r="S2024" i="17" a="1"/>
  <c r="S2024" i="17"/>
  <c r="S2025" i="17" a="1"/>
  <c r="S2025" i="17" s="1"/>
  <c r="S2026" i="17" a="1"/>
  <c r="S2026" i="17" s="1"/>
  <c r="S2027" i="17" a="1"/>
  <c r="S2027" i="17" s="1"/>
  <c r="S2028" i="17" a="1"/>
  <c r="S2028" i="17" s="1"/>
  <c r="S2029" i="17" a="1"/>
  <c r="S2029" i="17" s="1"/>
  <c r="S2176" i="17" a="1"/>
  <c r="S2176" i="17" s="1"/>
  <c r="S2177" i="17" a="1"/>
  <c r="S2177" i="17"/>
  <c r="S230" i="17" a="1"/>
  <c r="S230" i="17" s="1"/>
  <c r="S231" i="17" a="1"/>
  <c r="S231" i="17"/>
  <c r="S232" i="17" a="1"/>
  <c r="S232" i="17" s="1"/>
  <c r="S233" i="17" a="1"/>
  <c r="S233" i="17" s="1"/>
  <c r="S234" i="17" a="1"/>
  <c r="S234" i="17" s="1"/>
  <c r="S235" i="17" a="1"/>
  <c r="S235" i="17" s="1"/>
  <c r="S378" i="17" a="1"/>
  <c r="S378" i="17" s="1"/>
  <c r="S379" i="17" a="1"/>
  <c r="S379" i="17" s="1"/>
  <c r="S630" i="17" a="1"/>
  <c r="S630" i="17" s="1"/>
  <c r="S631" i="17" a="1"/>
  <c r="S631" i="17" s="1"/>
  <c r="S632" i="17" a="1"/>
  <c r="S632" i="17" s="1"/>
  <c r="S633" i="17" a="1"/>
  <c r="S633" i="17" s="1"/>
  <c r="S634" i="17" a="1"/>
  <c r="S634" i="17" s="1"/>
  <c r="S635" i="17" a="1"/>
  <c r="S635" i="17" s="1"/>
  <c r="S778" i="17" a="1"/>
  <c r="S778" i="17" s="1"/>
  <c r="S779" i="17" a="1"/>
  <c r="S779" i="17" s="1"/>
  <c r="S1258" i="17" a="1"/>
  <c r="S1258" i="17" s="1"/>
  <c r="S1259" i="17" a="1"/>
  <c r="S1259" i="17"/>
  <c r="S1260" i="17" a="1"/>
  <c r="S1260" i="17" s="1"/>
  <c r="S1261" i="17" a="1"/>
  <c r="S1261" i="17" s="1"/>
  <c r="S1262" i="17" a="1"/>
  <c r="S1262" i="17" s="1"/>
  <c r="S1263" i="17" a="1"/>
  <c r="S1263" i="17" s="1"/>
  <c r="S1264" i="17" a="1"/>
  <c r="S1264" i="17" s="1"/>
  <c r="S1265" i="17" a="1"/>
  <c r="S1265" i="17" s="1"/>
  <c r="S1266" i="17" a="1"/>
  <c r="S1266" i="17" s="1"/>
  <c r="S1267" i="17" a="1"/>
  <c r="S1267" i="17" s="1"/>
  <c r="S1268" i="17" a="1"/>
  <c r="S1268" i="17" s="1"/>
  <c r="S1269" i="17" a="1"/>
  <c r="S1269" i="17" s="1"/>
  <c r="S1630" i="17" a="1"/>
  <c r="S1630" i="17" s="1"/>
  <c r="S1631" i="17" a="1"/>
  <c r="S1631" i="17" s="1"/>
  <c r="S1632" i="17" a="1"/>
  <c r="S1632" i="17" s="1"/>
  <c r="S1633" i="17" a="1"/>
  <c r="S1633" i="17"/>
  <c r="S1634" i="17" a="1"/>
  <c r="S1634" i="17" s="1"/>
  <c r="S1635" i="17" a="1"/>
  <c r="S1635" i="17" s="1"/>
  <c r="S1778" i="17" a="1"/>
  <c r="S1778" i="17" s="1"/>
  <c r="S1779" i="17" a="1"/>
  <c r="S1779" i="17" s="1"/>
  <c r="S2030" i="17" a="1"/>
  <c r="S2030" i="17" s="1"/>
  <c r="S2031" i="17" a="1"/>
  <c r="S2031" i="17" s="1"/>
  <c r="S2032" i="17" a="1"/>
  <c r="S2032" i="17" s="1"/>
  <c r="S2033" i="17" a="1"/>
  <c r="S2033" i="17"/>
  <c r="S2034" i="17" a="1"/>
  <c r="S2034" i="17" s="1"/>
  <c r="S2035" i="17" a="1"/>
  <c r="S2035" i="17" s="1"/>
  <c r="S2178" i="17" a="1"/>
  <c r="S2178" i="17" s="1"/>
  <c r="S2179" i="17" a="1"/>
  <c r="S2179" i="17" s="1"/>
  <c r="S236" i="17" a="1"/>
  <c r="S236" i="17" s="1"/>
  <c r="S237" i="17" a="1"/>
  <c r="S237" i="17" s="1"/>
  <c r="S238" i="17" a="1"/>
  <c r="S238" i="17" s="1"/>
  <c r="S239" i="17" a="1"/>
  <c r="S239" i="17" s="1"/>
  <c r="S240" i="17" a="1"/>
  <c r="S240" i="17"/>
  <c r="S241" i="17" a="1"/>
  <c r="S241" i="17" s="1"/>
  <c r="S380" i="17" a="1"/>
  <c r="S380" i="17" s="1"/>
  <c r="S381" i="17" a="1"/>
  <c r="S381" i="17" s="1"/>
  <c r="S636" i="17" a="1"/>
  <c r="S636" i="17" s="1"/>
  <c r="S637" i="17" a="1"/>
  <c r="S637" i="17" s="1"/>
  <c r="S638" i="17" a="1"/>
  <c r="S638" i="17" s="1"/>
  <c r="S639" i="17" a="1"/>
  <c r="S639" i="17" s="1"/>
  <c r="S640" i="17" a="1"/>
  <c r="S640" i="17" s="1"/>
  <c r="S641" i="17" a="1"/>
  <c r="S641" i="17" s="1"/>
  <c r="S780" i="17" a="1"/>
  <c r="S780" i="17" s="1"/>
  <c r="S781" i="17" a="1"/>
  <c r="S781" i="17" s="1"/>
  <c r="S1270" i="17" a="1"/>
  <c r="S1270" i="17" s="1"/>
  <c r="S1271" i="17" a="1"/>
  <c r="S1271" i="17" s="1"/>
  <c r="S1272" i="17" a="1"/>
  <c r="S1272" i="17" s="1"/>
  <c r="S1273" i="17" a="1"/>
  <c r="S1273" i="17" s="1"/>
  <c r="S1274" i="17" a="1"/>
  <c r="S1274" i="17" s="1"/>
  <c r="S1275" i="17" a="1"/>
  <c r="S1275" i="17"/>
  <c r="S1276" i="17" a="1"/>
  <c r="S1276" i="17" s="1"/>
  <c r="S1277" i="17" a="1"/>
  <c r="S1277" i="17" s="1"/>
  <c r="S1278" i="17" a="1"/>
  <c r="S1278" i="17" s="1"/>
  <c r="S1279" i="17" a="1"/>
  <c r="S1279" i="17" s="1"/>
  <c r="S1280" i="17" a="1"/>
  <c r="S1280" i="17" s="1"/>
  <c r="S1281" i="17" a="1"/>
  <c r="S1281" i="17" s="1"/>
  <c r="S1636" i="17" a="1"/>
  <c r="S1636" i="17" s="1"/>
  <c r="S1637" i="17" a="1"/>
  <c r="S1637" i="17" s="1"/>
  <c r="S1638" i="17" a="1"/>
  <c r="S1638" i="17" s="1"/>
  <c r="S1639" i="17" a="1"/>
  <c r="S1639" i="17" s="1"/>
  <c r="S1640" i="17" a="1"/>
  <c r="S1640" i="17" s="1"/>
  <c r="S1641" i="17" a="1"/>
  <c r="S1641" i="17" s="1"/>
  <c r="S1780" i="17" a="1"/>
  <c r="S1780" i="17" s="1"/>
  <c r="S1781" i="17" a="1"/>
  <c r="S1781" i="17" s="1"/>
  <c r="S2036" i="17" a="1"/>
  <c r="S2036" i="17" s="1"/>
  <c r="S2037" i="17" a="1"/>
  <c r="S2037" i="17" s="1"/>
  <c r="S2038" i="17" a="1"/>
  <c r="S2038" i="17" s="1"/>
  <c r="S2039" i="17" a="1"/>
  <c r="S2039" i="17" s="1"/>
  <c r="S2040" i="17" a="1"/>
  <c r="S2040" i="17" s="1"/>
  <c r="S2041" i="17" a="1"/>
  <c r="S2041" i="17" s="1"/>
  <c r="S2180" i="17" a="1"/>
  <c r="S2180" i="17" s="1"/>
  <c r="S2181" i="17" a="1"/>
  <c r="S2181" i="17" s="1"/>
  <c r="S242" i="17" a="1"/>
  <c r="S242" i="17" s="1"/>
  <c r="S243" i="17" a="1"/>
  <c r="S243" i="17" s="1"/>
  <c r="S244" i="17" a="1"/>
  <c r="S244" i="17" s="1"/>
  <c r="S245" i="17" a="1"/>
  <c r="S245" i="17" s="1"/>
  <c r="S246" i="17" a="1"/>
  <c r="S246" i="17" s="1"/>
  <c r="S247" i="17" a="1"/>
  <c r="S247" i="17" s="1"/>
  <c r="S382" i="17" a="1"/>
  <c r="S382" i="17" s="1"/>
  <c r="S383" i="17" a="1"/>
  <c r="S383" i="17" s="1"/>
  <c r="S642" i="17" a="1"/>
  <c r="S642" i="17" s="1"/>
  <c r="S643" i="17" a="1"/>
  <c r="S643" i="17" s="1"/>
  <c r="S644" i="17" a="1"/>
  <c r="S644" i="17" s="1"/>
  <c r="S645" i="17" a="1"/>
  <c r="S645" i="17" s="1"/>
  <c r="S646" i="17" a="1"/>
  <c r="S646" i="17" s="1"/>
  <c r="S647" i="17" a="1"/>
  <c r="S647" i="17" s="1"/>
  <c r="S782" i="17" a="1"/>
  <c r="S782" i="17" s="1"/>
  <c r="S783" i="17" a="1"/>
  <c r="S783" i="17"/>
  <c r="S1282" i="17" a="1"/>
  <c r="S1282" i="17"/>
  <c r="S1283" i="17" a="1"/>
  <c r="S1283" i="17" s="1"/>
  <c r="S1284" i="17" a="1"/>
  <c r="S1284" i="17" s="1"/>
  <c r="S1285" i="17" a="1"/>
  <c r="S1285" i="17" s="1"/>
  <c r="S1286" i="17" a="1"/>
  <c r="S1286" i="17" s="1"/>
  <c r="S1287" i="17" a="1"/>
  <c r="S1287" i="17" s="1"/>
  <c r="S1288" i="17" a="1"/>
  <c r="S1288" i="17" s="1"/>
  <c r="S1289" i="17" a="1"/>
  <c r="S1289" i="17"/>
  <c r="S1290" i="17" a="1"/>
  <c r="S1290" i="17" s="1"/>
  <c r="S1291" i="17" a="1"/>
  <c r="S1291" i="17"/>
  <c r="S1292" i="17" a="1"/>
  <c r="S1292" i="17" s="1"/>
  <c r="S1293" i="17" a="1"/>
  <c r="S1293" i="17" s="1"/>
  <c r="S1642" i="17" a="1"/>
  <c r="S1642" i="17" s="1"/>
  <c r="S1643" i="17" a="1"/>
  <c r="S1643" i="17" s="1"/>
  <c r="S1644" i="17" a="1"/>
  <c r="S1644" i="17" s="1"/>
  <c r="S1645" i="17" a="1"/>
  <c r="S1645" i="17" s="1"/>
  <c r="S1646" i="17" a="1"/>
  <c r="S1646" i="17"/>
  <c r="S1647" i="17" a="1"/>
  <c r="S1647" i="17" s="1"/>
  <c r="S1782" i="17" a="1"/>
  <c r="S1782" i="17" s="1"/>
  <c r="S1783" i="17" a="1"/>
  <c r="S1783" i="17" s="1"/>
  <c r="S2042" i="17" a="1"/>
  <c r="S2042" i="17" s="1"/>
  <c r="S2043" i="17" a="1"/>
  <c r="S2043" i="17" s="1"/>
  <c r="S2044" i="17" a="1"/>
  <c r="S2044" i="17" s="1"/>
  <c r="S2045" i="17" a="1"/>
  <c r="S2045" i="17" s="1"/>
  <c r="S2046" i="17" a="1"/>
  <c r="S2046" i="17" s="1"/>
  <c r="S2047" i="17" a="1"/>
  <c r="S2047" i="17"/>
  <c r="S2182" i="17" a="1"/>
  <c r="S2182" i="17" s="1"/>
  <c r="S2183" i="17" a="1"/>
  <c r="S2183" i="17" s="1"/>
  <c r="S248" i="17" a="1"/>
  <c r="S248" i="17" s="1"/>
  <c r="S249" i="17" a="1"/>
  <c r="S249" i="17" s="1"/>
  <c r="S250" i="17" a="1"/>
  <c r="S250" i="17" s="1"/>
  <c r="S251" i="17" a="1"/>
  <c r="S251" i="17" s="1"/>
  <c r="S252" i="17" a="1"/>
  <c r="S252" i="17"/>
  <c r="S253" i="17" a="1"/>
  <c r="S253" i="17" s="1"/>
  <c r="S384" i="17" a="1"/>
  <c r="S384" i="17" s="1"/>
  <c r="S385" i="17" a="1"/>
  <c r="S385" i="17" s="1"/>
  <c r="S648" i="17" a="1"/>
  <c r="S648" i="17" s="1"/>
  <c r="S649" i="17" a="1"/>
  <c r="S649" i="17" s="1"/>
  <c r="S650" i="17" a="1"/>
  <c r="S650" i="17" s="1"/>
  <c r="S651" i="17" a="1"/>
  <c r="S651" i="17" s="1"/>
  <c r="S652" i="17" a="1"/>
  <c r="S652" i="17" s="1"/>
  <c r="S653" i="17" a="1"/>
  <c r="S653" i="17" s="1"/>
  <c r="S784" i="17" a="1"/>
  <c r="S784" i="17" s="1"/>
  <c r="S785" i="17" a="1"/>
  <c r="S785" i="17" s="1"/>
  <c r="S1294" i="17" a="1"/>
  <c r="S1294" i="17" s="1"/>
  <c r="S1295" i="17" a="1"/>
  <c r="S1295" i="17" s="1"/>
  <c r="S1296" i="17" a="1"/>
  <c r="S1296" i="17" s="1"/>
  <c r="S1297" i="17" a="1"/>
  <c r="S1297" i="17" s="1"/>
  <c r="S1298" i="17" a="1"/>
  <c r="S1298" i="17" s="1"/>
  <c r="S1299" i="17" a="1"/>
  <c r="S1299" i="17" s="1"/>
  <c r="S1300" i="17" a="1"/>
  <c r="S1300" i="17" s="1"/>
  <c r="S1301" i="17" a="1"/>
  <c r="S1301" i="17" s="1"/>
  <c r="S1302" i="17" a="1"/>
  <c r="S1302" i="17" s="1"/>
  <c r="S1303" i="17" a="1"/>
  <c r="S1303" i="17" s="1"/>
  <c r="S1304" i="17" a="1"/>
  <c r="S1304" i="17" s="1"/>
  <c r="S1305" i="17" a="1"/>
  <c r="S1305" i="17"/>
  <c r="S1648" i="17" a="1"/>
  <c r="S1648" i="17" s="1"/>
  <c r="S1649" i="17" a="1"/>
  <c r="S1649" i="17" s="1"/>
  <c r="S1650" i="17" a="1"/>
  <c r="S1650" i="17" s="1"/>
  <c r="S1651" i="17" a="1"/>
  <c r="S1651" i="17" s="1"/>
  <c r="S1652" i="17" a="1"/>
  <c r="S1652" i="17" s="1"/>
  <c r="S1653" i="17" a="1"/>
  <c r="S1653" i="17" s="1"/>
  <c r="S1784" i="17" a="1"/>
  <c r="S1784" i="17" s="1"/>
  <c r="S1785" i="17" a="1"/>
  <c r="S1785" i="17"/>
  <c r="S2048" i="17" a="1"/>
  <c r="S2048" i="17" s="1"/>
  <c r="S2049" i="17" a="1"/>
  <c r="S2049" i="17" s="1"/>
  <c r="S2050" i="17" a="1"/>
  <c r="S2050" i="17" s="1"/>
  <c r="S2051" i="17" a="1"/>
  <c r="S2051" i="17" s="1"/>
  <c r="S2052" i="17" a="1"/>
  <c r="S2052" i="17" s="1"/>
  <c r="S2053" i="17" a="1"/>
  <c r="S2053" i="17" s="1"/>
  <c r="S2184" i="17" a="1"/>
  <c r="S2184" i="17" s="1"/>
  <c r="S2185" i="17" a="1"/>
  <c r="S2185" i="17" s="1"/>
  <c r="S254" i="17" a="1"/>
  <c r="S254" i="17"/>
  <c r="S255" i="17" a="1"/>
  <c r="S255" i="17"/>
  <c r="S256" i="17" a="1"/>
  <c r="S256" i="17" s="1"/>
  <c r="S257" i="17" a="1"/>
  <c r="S257" i="17" s="1"/>
  <c r="S258" i="17" a="1"/>
  <c r="S258" i="17" s="1"/>
  <c r="S259" i="17" a="1"/>
  <c r="S259" i="17" s="1"/>
  <c r="S386" i="17" a="1"/>
  <c r="S386" i="17" s="1"/>
  <c r="S387" i="17" a="1"/>
  <c r="S387" i="17" s="1"/>
  <c r="S654" i="17" a="1"/>
  <c r="S654" i="17"/>
  <c r="S655" i="17" a="1"/>
  <c r="S655" i="17"/>
  <c r="S656" i="17" a="1"/>
  <c r="S656" i="17" s="1"/>
  <c r="S657" i="17" a="1"/>
  <c r="S657" i="17" s="1"/>
  <c r="S658" i="17" a="1"/>
  <c r="S658" i="17" s="1"/>
  <c r="S659" i="17" a="1"/>
  <c r="S659" i="17" s="1"/>
  <c r="S786" i="17" a="1"/>
  <c r="S786" i="17" s="1"/>
  <c r="S787" i="17" a="1"/>
  <c r="S787" i="17" s="1"/>
  <c r="S1306" i="17" a="1"/>
  <c r="S1306" i="17" s="1"/>
  <c r="S1307" i="17" a="1"/>
  <c r="S1307" i="17" s="1"/>
  <c r="S1308" i="17" a="1"/>
  <c r="S1308" i="17" s="1"/>
  <c r="S1309" i="17" a="1"/>
  <c r="S1309" i="17" s="1"/>
  <c r="S1310" i="17" a="1"/>
  <c r="S1310" i="17" s="1"/>
  <c r="S1311" i="17" a="1"/>
  <c r="S1311" i="17" s="1"/>
  <c r="S1312" i="17" a="1"/>
  <c r="S1312" i="17" s="1"/>
  <c r="S1313" i="17" a="1"/>
  <c r="S1313" i="17" s="1"/>
  <c r="S1314" i="17" a="1"/>
  <c r="S1314" i="17" s="1"/>
  <c r="S1315" i="17" a="1"/>
  <c r="S1315" i="17" s="1"/>
  <c r="S1316" i="17" a="1"/>
  <c r="S1316" i="17" s="1"/>
  <c r="S1317" i="17" a="1"/>
  <c r="S1317" i="17" s="1"/>
  <c r="S1654" i="17" a="1"/>
  <c r="S1654" i="17" s="1"/>
  <c r="S1655" i="17" a="1"/>
  <c r="S1655" i="17" s="1"/>
  <c r="S1656" i="17" a="1"/>
  <c r="S1656" i="17" s="1"/>
  <c r="S1657" i="17" a="1"/>
  <c r="S1657" i="17" s="1"/>
  <c r="S1658" i="17" a="1"/>
  <c r="S1658" i="17" s="1"/>
  <c r="S1659" i="17" a="1"/>
  <c r="S1659" i="17" s="1"/>
  <c r="S1786" i="17" a="1"/>
  <c r="S1786" i="17" s="1"/>
  <c r="S1787" i="17" a="1"/>
  <c r="S1787" i="17" s="1"/>
  <c r="S2054" i="17" a="1"/>
  <c r="S2054" i="17" s="1"/>
  <c r="S2055" i="17" a="1"/>
  <c r="S2055" i="17" s="1"/>
  <c r="S2056" i="17" a="1"/>
  <c r="S2056" i="17" s="1"/>
  <c r="S2057" i="17" a="1"/>
  <c r="S2057" i="17" s="1"/>
  <c r="S2058" i="17" a="1"/>
  <c r="S2058" i="17" s="1"/>
  <c r="S2059" i="17" a="1"/>
  <c r="S2059" i="17" s="1"/>
  <c r="S2186" i="17" a="1"/>
  <c r="S2186" i="17" s="1"/>
  <c r="S2187" i="17" a="1"/>
  <c r="S2187" i="17" s="1"/>
  <c r="S260" i="17" a="1"/>
  <c r="S260" i="17" s="1"/>
  <c r="S261" i="17" a="1"/>
  <c r="S261" i="17" s="1"/>
  <c r="S262" i="17" a="1"/>
  <c r="S262" i="17" s="1"/>
  <c r="S263" i="17" a="1"/>
  <c r="S263" i="17"/>
  <c r="S264" i="17" a="1"/>
  <c r="S264" i="17" s="1"/>
  <c r="S265" i="17" a="1"/>
  <c r="S265" i="17" s="1"/>
  <c r="S388" i="17" a="1"/>
  <c r="S388" i="17" s="1"/>
  <c r="S389" i="17" a="1"/>
  <c r="S389" i="17" s="1"/>
  <c r="S660" i="17" a="1"/>
  <c r="S660" i="17" s="1"/>
  <c r="S661" i="17" a="1"/>
  <c r="S661" i="17" s="1"/>
  <c r="S662" i="17" a="1"/>
  <c r="S662" i="17" s="1"/>
  <c r="S663" i="17" a="1"/>
  <c r="S663" i="17" s="1"/>
  <c r="S664" i="17" a="1"/>
  <c r="S664" i="17"/>
  <c r="S665" i="17" a="1"/>
  <c r="S665" i="17" s="1"/>
  <c r="S788" i="17" a="1"/>
  <c r="S788" i="17" s="1"/>
  <c r="S789" i="17" a="1"/>
  <c r="S789" i="17" s="1"/>
  <c r="S1318" i="17" a="1"/>
  <c r="S1318" i="17" s="1"/>
  <c r="S1319" i="17" a="1"/>
  <c r="S1319" i="17" s="1"/>
  <c r="S1320" i="17" a="1"/>
  <c r="S1320" i="17" s="1"/>
  <c r="S1321" i="17" a="1"/>
  <c r="S1321" i="17"/>
  <c r="S1322" i="17" a="1"/>
  <c r="S1322" i="17"/>
  <c r="S1323" i="17" a="1"/>
  <c r="S1323" i="17"/>
  <c r="S1324" i="17" a="1"/>
  <c r="S1324" i="17" s="1"/>
  <c r="S1325" i="17" a="1"/>
  <c r="S1325" i="17" s="1"/>
  <c r="S1326" i="17" a="1"/>
  <c r="S1326" i="17" s="1"/>
  <c r="S1327" i="17" a="1"/>
  <c r="S1327" i="17" s="1"/>
  <c r="S1328" i="17" a="1"/>
  <c r="S1328" i="17" s="1"/>
  <c r="S1329" i="17" a="1"/>
  <c r="S1329" i="17" s="1"/>
  <c r="S1660" i="17" a="1"/>
  <c r="S1660" i="17"/>
  <c r="S1661" i="17" a="1"/>
  <c r="S1661" i="17" s="1"/>
  <c r="S1662" i="17" a="1"/>
  <c r="S1662" i="17" s="1"/>
  <c r="S1663" i="17" a="1"/>
  <c r="S1663" i="17" s="1"/>
  <c r="S1664" i="17" a="1"/>
  <c r="S1664" i="17" s="1"/>
  <c r="S1665" i="17" a="1"/>
  <c r="S1665" i="17" s="1"/>
  <c r="S1788" i="17" a="1"/>
  <c r="S1788" i="17" s="1"/>
  <c r="S1789" i="17" a="1"/>
  <c r="S1789" i="17"/>
  <c r="S2060" i="17" a="1"/>
  <c r="S2060" i="17" s="1"/>
  <c r="S2061" i="17" a="1"/>
  <c r="S2061" i="17"/>
  <c r="S2062" i="17" a="1"/>
  <c r="S2062" i="17" s="1"/>
  <c r="S2063" i="17" a="1"/>
  <c r="S2063" i="17" s="1"/>
  <c r="S2064" i="17" a="1"/>
  <c r="S2064" i="17" s="1"/>
  <c r="S2065" i="17" a="1"/>
  <c r="S2065" i="17" s="1"/>
  <c r="S2188" i="17" a="1"/>
  <c r="S2188" i="17" s="1"/>
  <c r="S2189" i="17" a="1"/>
  <c r="S2189" i="17" s="1"/>
  <c r="S266" i="17" a="1"/>
  <c r="S266" i="17" s="1"/>
  <c r="S267" i="17" a="1"/>
  <c r="S267" i="17" s="1"/>
  <c r="S268" i="17" a="1"/>
  <c r="S268" i="17" s="1"/>
  <c r="S269" i="17" a="1"/>
  <c r="S269" i="17" s="1"/>
  <c r="S270" i="17" a="1"/>
  <c r="S270" i="17" s="1"/>
  <c r="S271" i="17" a="1"/>
  <c r="S271" i="17" s="1"/>
  <c r="S390" i="17" a="1"/>
  <c r="S390" i="17" s="1"/>
  <c r="S391" i="17" a="1"/>
  <c r="S391" i="17" s="1"/>
  <c r="S666" i="17" a="1"/>
  <c r="S666" i="17" s="1"/>
  <c r="S667" i="17" a="1"/>
  <c r="S667" i="17" s="1"/>
  <c r="S668" i="17" a="1"/>
  <c r="S668" i="17" s="1"/>
  <c r="S669" i="17" a="1"/>
  <c r="S669" i="17" s="1"/>
  <c r="S670" i="17" a="1"/>
  <c r="S670" i="17" s="1"/>
  <c r="S671" i="17" a="1"/>
  <c r="S671" i="17" s="1"/>
  <c r="S790" i="17" a="1"/>
  <c r="S790" i="17" s="1"/>
  <c r="S791" i="17" a="1"/>
  <c r="S791" i="17" s="1"/>
  <c r="S1330" i="17" a="1"/>
  <c r="S1330" i="17" s="1"/>
  <c r="S1331" i="17" a="1"/>
  <c r="S1331" i="17" s="1"/>
  <c r="S1332" i="17" a="1"/>
  <c r="S1332" i="17" s="1"/>
  <c r="S1333" i="17" a="1"/>
  <c r="S1333" i="17" s="1"/>
  <c r="S1334" i="17" a="1"/>
  <c r="S1334" i="17" s="1"/>
  <c r="S1335" i="17" a="1"/>
  <c r="S1335" i="17" s="1"/>
  <c r="S1336" i="17" a="1"/>
  <c r="S1336" i="17" s="1"/>
  <c r="S1337" i="17" a="1"/>
  <c r="S1337" i="17" s="1"/>
  <c r="S1338" i="17" a="1"/>
  <c r="S1338" i="17" s="1"/>
  <c r="S1339" i="17" a="1"/>
  <c r="S1339" i="17"/>
  <c r="S1340" i="17" a="1"/>
  <c r="S1340" i="17" s="1"/>
  <c r="S1341" i="17" a="1"/>
  <c r="S1341" i="17" s="1"/>
  <c r="S1666" i="17" a="1"/>
  <c r="S1666" i="17" s="1"/>
  <c r="S1667" i="17" a="1"/>
  <c r="S1667" i="17" s="1"/>
  <c r="S1668" i="17" a="1"/>
  <c r="S1668" i="17" s="1"/>
  <c r="S1669" i="17" a="1"/>
  <c r="S1669" i="17"/>
  <c r="S1670" i="17" a="1"/>
  <c r="S1670" i="17" s="1"/>
  <c r="S1671" i="17" a="1"/>
  <c r="S1671" i="17" s="1"/>
  <c r="S1790" i="17" a="1"/>
  <c r="S1790" i="17" s="1"/>
  <c r="S1791" i="17" a="1"/>
  <c r="S1791" i="17" s="1"/>
  <c r="S2066" i="17" a="1"/>
  <c r="S2066" i="17" s="1"/>
  <c r="S2067" i="17" a="1"/>
  <c r="S2067" i="17" s="1"/>
  <c r="S2068" i="17" a="1"/>
  <c r="S2068" i="17" s="1"/>
  <c r="S2069" i="17" a="1"/>
  <c r="S2069" i="17" s="1"/>
  <c r="S2070" i="17" a="1"/>
  <c r="S2070" i="17"/>
  <c r="S2071" i="17" a="1"/>
  <c r="S2071" i="17" s="1"/>
  <c r="S2190" i="17" a="1"/>
  <c r="S2190" i="17" s="1"/>
  <c r="S2191" i="17" a="1"/>
  <c r="S2191" i="17" s="1"/>
  <c r="S272" i="17" a="1"/>
  <c r="S272" i="17" s="1"/>
  <c r="S273" i="17" a="1"/>
  <c r="S273" i="17" s="1"/>
  <c r="S274" i="17" a="1"/>
  <c r="S274" i="17" s="1"/>
  <c r="S275" i="17" a="1"/>
  <c r="S275" i="17" s="1"/>
  <c r="S276" i="17" a="1"/>
  <c r="S276" i="17" s="1"/>
  <c r="S277" i="17" a="1"/>
  <c r="S277" i="17" s="1"/>
  <c r="S392" i="17" a="1"/>
  <c r="S392" i="17" s="1"/>
  <c r="S393" i="17" a="1"/>
  <c r="S393" i="17" s="1"/>
  <c r="S672" i="17" a="1"/>
  <c r="S672" i="17" s="1"/>
  <c r="S673" i="17" a="1"/>
  <c r="S673" i="17" s="1"/>
  <c r="S674" i="17" a="1"/>
  <c r="S674" i="17" s="1"/>
  <c r="S675" i="17" a="1"/>
  <c r="S675" i="17"/>
  <c r="S676" i="17" a="1"/>
  <c r="S676" i="17" s="1"/>
  <c r="S677" i="17" a="1"/>
  <c r="S677" i="17" s="1"/>
  <c r="S792" i="17" a="1"/>
  <c r="S792" i="17" s="1"/>
  <c r="S793" i="17" a="1"/>
  <c r="S793" i="17" s="1"/>
  <c r="S1342" i="17" a="1"/>
  <c r="S1342" i="17" s="1"/>
  <c r="S1343" i="17" a="1"/>
  <c r="S1343" i="17" s="1"/>
  <c r="S1344" i="17" a="1"/>
  <c r="S1344" i="17" s="1"/>
  <c r="S1345" i="17" a="1"/>
  <c r="S1345" i="17"/>
  <c r="S1346" i="17" a="1"/>
  <c r="S1346" i="17" s="1"/>
  <c r="S1347" i="17" a="1"/>
  <c r="S1347" i="17" s="1"/>
  <c r="S1348" i="17" a="1"/>
  <c r="S1348" i="17" s="1"/>
  <c r="S1349" i="17" a="1"/>
  <c r="S1349" i="17" s="1"/>
  <c r="S1350" i="17" a="1"/>
  <c r="S1350" i="17" s="1"/>
  <c r="S1351" i="17" a="1"/>
  <c r="S1351" i="17" s="1"/>
  <c r="S1352" i="17" a="1"/>
  <c r="S1352" i="17" s="1"/>
  <c r="S1353" i="17" a="1"/>
  <c r="S1353" i="17" s="1"/>
  <c r="S1672" i="17" a="1"/>
  <c r="S1672" i="17" s="1"/>
  <c r="S1673" i="17" a="1"/>
  <c r="S1673" i="17"/>
  <c r="S1674" i="17" a="1"/>
  <c r="S1674" i="17" s="1"/>
  <c r="S1675" i="17" a="1"/>
  <c r="S1675" i="17" s="1"/>
  <c r="S1676" i="17" a="1"/>
  <c r="S1676" i="17" s="1"/>
  <c r="S1677" i="17" a="1"/>
  <c r="S1677" i="17" s="1"/>
  <c r="S1792" i="17" a="1"/>
  <c r="S1792" i="17" s="1"/>
  <c r="S1793" i="17" a="1"/>
  <c r="S1793" i="17" s="1"/>
  <c r="S2072" i="17" a="1"/>
  <c r="S2072" i="17"/>
  <c r="S2073" i="17" a="1"/>
  <c r="S2073" i="17"/>
  <c r="S2074" i="17" a="1"/>
  <c r="S2074" i="17" s="1"/>
  <c r="S2075" i="17" a="1"/>
  <c r="S2075" i="17" s="1"/>
  <c r="S2076" i="17" a="1"/>
  <c r="S2076" i="17" s="1"/>
  <c r="S2077" i="17" a="1"/>
  <c r="S2077" i="17" s="1"/>
  <c r="S2192" i="17" a="1"/>
  <c r="S2192" i="17" s="1"/>
  <c r="S2193" i="17" a="1"/>
  <c r="S2193" i="17" s="1"/>
  <c r="S278" i="17" a="1"/>
  <c r="S278" i="17" s="1"/>
  <c r="S279" i="17" a="1"/>
  <c r="S279" i="17" s="1"/>
  <c r="S280" i="17" a="1"/>
  <c r="S280" i="17" s="1"/>
  <c r="S281" i="17" a="1"/>
  <c r="S281" i="17" s="1"/>
  <c r="S282" i="17" a="1"/>
  <c r="S282" i="17" s="1"/>
  <c r="S283" i="17" a="1"/>
  <c r="S283" i="17" s="1"/>
  <c r="S394" i="17" a="1"/>
  <c r="S394" i="17" s="1"/>
  <c r="S395" i="17" a="1"/>
  <c r="S395" i="17"/>
  <c r="S678" i="17" a="1"/>
  <c r="S678" i="17" s="1"/>
  <c r="S679" i="17" a="1"/>
  <c r="S679" i="17" s="1"/>
  <c r="S680" i="17" a="1"/>
  <c r="S680" i="17" s="1"/>
  <c r="S681" i="17" a="1"/>
  <c r="S681" i="17" s="1"/>
  <c r="S682" i="17" a="1"/>
  <c r="S682" i="17" s="1"/>
  <c r="S683" i="17" a="1"/>
  <c r="S683" i="17" s="1"/>
  <c r="S794" i="17" a="1"/>
  <c r="S794" i="17" s="1"/>
  <c r="S795" i="17" a="1"/>
  <c r="S795" i="17" s="1"/>
  <c r="S1354" i="17" a="1"/>
  <c r="S1354" i="17" s="1"/>
  <c r="S1355" i="17" a="1"/>
  <c r="S1355" i="17" s="1"/>
  <c r="S1356" i="17" a="1"/>
  <c r="S1356" i="17" s="1"/>
  <c r="S1357" i="17" a="1"/>
  <c r="S1357" i="17" s="1"/>
  <c r="S1358" i="17" a="1"/>
  <c r="S1358" i="17" s="1"/>
  <c r="S1359" i="17" a="1"/>
  <c r="S1359" i="17" s="1"/>
  <c r="S1360" i="17" a="1"/>
  <c r="S1360" i="17" s="1"/>
  <c r="S1361" i="17" a="1"/>
  <c r="S1361" i="17" s="1"/>
  <c r="S1362" i="17" a="1"/>
  <c r="S1362" i="17" s="1"/>
  <c r="S1363" i="17" a="1"/>
  <c r="S1363" i="17" s="1"/>
  <c r="S1364" i="17" a="1"/>
  <c r="S1364" i="17" s="1"/>
  <c r="S1365" i="17" a="1"/>
  <c r="S1365" i="17" s="1"/>
  <c r="S1678" i="17" a="1"/>
  <c r="S1678" i="17" s="1"/>
  <c r="S1679" i="17" a="1"/>
  <c r="S1679" i="17" s="1"/>
  <c r="S1680" i="17" a="1"/>
  <c r="S1680" i="17" s="1"/>
  <c r="S1681" i="17" a="1"/>
  <c r="S1681" i="17" s="1"/>
  <c r="S1682" i="17" a="1"/>
  <c r="S1682" i="17" s="1"/>
  <c r="S1683" i="17" a="1"/>
  <c r="S1683" i="17" s="1"/>
  <c r="S1794" i="17" a="1"/>
  <c r="S1794" i="17" s="1"/>
  <c r="S1795" i="17" a="1"/>
  <c r="S1795" i="17" s="1"/>
  <c r="S2078" i="17" a="1"/>
  <c r="S2078" i="17" s="1"/>
  <c r="S2079" i="17" a="1"/>
  <c r="S2079" i="17" s="1"/>
  <c r="S2080" i="17" a="1"/>
  <c r="S2080" i="17" s="1"/>
  <c r="S2081" i="17" a="1"/>
  <c r="S2081" i="17"/>
  <c r="S2082" i="17" a="1"/>
  <c r="S2082" i="17" s="1"/>
  <c r="S2083" i="17" a="1"/>
  <c r="S2083" i="17" s="1"/>
  <c r="S2194" i="17" a="1"/>
  <c r="S2194" i="17" s="1"/>
  <c r="S2195" i="17" a="1"/>
  <c r="S2195" i="17" s="1"/>
  <c r="S284" i="17" a="1"/>
  <c r="S284" i="17" s="1"/>
  <c r="S285" i="17" a="1"/>
  <c r="S285" i="17" s="1"/>
  <c r="S286" i="17" a="1"/>
  <c r="S286" i="17" s="1"/>
  <c r="S287" i="17" a="1"/>
  <c r="S287" i="17" s="1"/>
  <c r="S288" i="17" a="1"/>
  <c r="S288" i="17"/>
  <c r="S289" i="17" a="1"/>
  <c r="S289" i="17"/>
  <c r="S396" i="17" a="1"/>
  <c r="S396" i="17" s="1"/>
  <c r="S397" i="17" a="1"/>
  <c r="S397" i="17" s="1"/>
  <c r="S684" i="17" a="1"/>
  <c r="S684" i="17" s="1"/>
  <c r="S685" i="17" a="1"/>
  <c r="S685" i="17" s="1"/>
  <c r="S686" i="17" a="1"/>
  <c r="S686" i="17" s="1"/>
  <c r="S687" i="17" a="1"/>
  <c r="S687" i="17" s="1"/>
  <c r="S688" i="17" a="1"/>
  <c r="S688" i="17" s="1"/>
  <c r="S689" i="17" a="1"/>
  <c r="S689" i="17" s="1"/>
  <c r="S796" i="17" a="1"/>
  <c r="S796" i="17" s="1"/>
  <c r="S797" i="17" a="1"/>
  <c r="S797" i="17" s="1"/>
  <c r="S1366" i="17" a="1"/>
  <c r="S1366" i="17" s="1"/>
  <c r="S1367" i="17" a="1"/>
  <c r="S1367" i="17" s="1"/>
  <c r="S1368" i="17" a="1"/>
  <c r="S1368" i="17" s="1"/>
  <c r="S1369" i="17" a="1"/>
  <c r="S1369" i="17" s="1"/>
  <c r="S1370" i="17" a="1"/>
  <c r="S1370" i="17" s="1"/>
  <c r="S1371" i="17" a="1"/>
  <c r="S1371" i="17" s="1"/>
  <c r="S1372" i="17" a="1"/>
  <c r="S1372" i="17" s="1"/>
  <c r="S1373" i="17" a="1"/>
  <c r="S1373" i="17" s="1"/>
  <c r="S1374" i="17" a="1"/>
  <c r="S1374" i="17" s="1"/>
  <c r="S1375" i="17" a="1"/>
  <c r="S1375" i="17" s="1"/>
  <c r="S1376" i="17" a="1"/>
  <c r="S1376" i="17" s="1"/>
  <c r="S1377" i="17" a="1"/>
  <c r="S1377" i="17" s="1"/>
  <c r="S1684" i="17" a="1"/>
  <c r="S1684" i="17"/>
  <c r="S1685" i="17" a="1"/>
  <c r="S1685" i="17" s="1"/>
  <c r="S1686" i="17" a="1"/>
  <c r="S1686" i="17" s="1"/>
  <c r="S1687" i="17" a="1"/>
  <c r="S1687" i="17" s="1"/>
  <c r="S1688" i="17" a="1"/>
  <c r="S1688" i="17" s="1"/>
  <c r="S1689" i="17" a="1"/>
  <c r="S1689" i="17" s="1"/>
  <c r="S1796" i="17" a="1"/>
  <c r="S1796" i="17" s="1"/>
  <c r="S1797" i="17" a="1"/>
  <c r="S1797" i="17"/>
  <c r="S2084" i="17" a="1"/>
  <c r="S2084" i="17" s="1"/>
  <c r="S2085" i="17" a="1"/>
  <c r="S2085" i="17"/>
  <c r="S2086" i="17" a="1"/>
  <c r="S2086" i="17" s="1"/>
  <c r="S2087" i="17" a="1"/>
  <c r="S2087" i="17" s="1"/>
  <c r="S2088" i="17" a="1"/>
  <c r="S2088" i="17" s="1"/>
  <c r="S2089" i="17" a="1"/>
  <c r="S2089" i="17" s="1"/>
  <c r="S2196" i="17" a="1"/>
  <c r="S2196" i="17" s="1"/>
  <c r="S2197" i="17" a="1"/>
  <c r="S2197" i="17" s="1"/>
  <c r="S290" i="17" a="1"/>
  <c r="S290" i="17"/>
  <c r="S291" i="17" a="1"/>
  <c r="S291" i="17" s="1"/>
  <c r="S292" i="17" a="1"/>
  <c r="S292" i="17" s="1"/>
  <c r="S293" i="17" a="1"/>
  <c r="S293" i="17" s="1"/>
  <c r="S294" i="17" a="1"/>
  <c r="S294" i="17" s="1"/>
  <c r="S295" i="17" a="1"/>
  <c r="S295" i="17" s="1"/>
  <c r="S398" i="17" a="1"/>
  <c r="S398" i="17" s="1"/>
  <c r="S399" i="17" a="1"/>
  <c r="S399" i="17"/>
  <c r="S690" i="17" a="1"/>
  <c r="S690" i="17" s="1"/>
  <c r="S691" i="17" a="1"/>
  <c r="S691" i="17" s="1"/>
  <c r="S692" i="17" a="1"/>
  <c r="S692" i="17" s="1"/>
  <c r="S693" i="17" a="1"/>
  <c r="S693" i="17" s="1"/>
  <c r="S694" i="17" a="1"/>
  <c r="S694" i="17" s="1"/>
  <c r="S695" i="17" a="1"/>
  <c r="S695" i="17" s="1"/>
  <c r="S798" i="17" a="1"/>
  <c r="S798" i="17" s="1"/>
  <c r="S799" i="17" a="1"/>
  <c r="S799" i="17" s="1"/>
  <c r="S1378" i="17" a="1"/>
  <c r="S1378" i="17" s="1"/>
  <c r="S1379" i="17" a="1"/>
  <c r="S1379" i="17" s="1"/>
  <c r="S1380" i="17" a="1"/>
  <c r="S1380" i="17" s="1"/>
  <c r="S1381" i="17" a="1"/>
  <c r="S1381" i="17" s="1"/>
  <c r="S1382" i="17" a="1"/>
  <c r="S1382" i="17" s="1"/>
  <c r="S1383" i="17" a="1"/>
  <c r="S1383" i="17" s="1"/>
  <c r="S1384" i="17" a="1"/>
  <c r="S1384" i="17" s="1"/>
  <c r="S1385" i="17" a="1"/>
  <c r="S1385" i="17" s="1"/>
  <c r="S1386" i="17" a="1"/>
  <c r="S1386" i="17" s="1"/>
  <c r="S1387" i="17" a="1"/>
  <c r="S1387" i="17"/>
  <c r="S1388" i="17" a="1"/>
  <c r="S1388" i="17" s="1"/>
  <c r="S1389" i="17" a="1"/>
  <c r="S1389" i="17" s="1"/>
  <c r="S1690" i="17" a="1"/>
  <c r="S1690" i="17" s="1"/>
  <c r="S1691" i="17" a="1"/>
  <c r="S1691" i="17" s="1"/>
  <c r="S1692" i="17" a="1"/>
  <c r="S1692" i="17" s="1"/>
  <c r="S1693" i="17" a="1"/>
  <c r="S1693" i="17" s="1"/>
  <c r="S1694" i="17" a="1"/>
  <c r="S1694" i="17" s="1"/>
  <c r="S1695" i="17" a="1"/>
  <c r="S1695" i="17" s="1"/>
  <c r="S1798" i="17" a="1"/>
  <c r="S1798" i="17" s="1"/>
  <c r="S1799" i="17" a="1"/>
  <c r="S1799" i="17" s="1"/>
  <c r="S2090" i="17" a="1"/>
  <c r="S2090" i="17" s="1"/>
  <c r="S2091" i="17" a="1"/>
  <c r="S2091" i="17" s="1"/>
  <c r="S2092" i="17" a="1"/>
  <c r="S2092" i="17" s="1"/>
  <c r="S2093" i="17" a="1"/>
  <c r="S2093" i="17"/>
  <c r="S2094" i="17" a="1"/>
  <c r="S2094" i="17" s="1"/>
  <c r="S2095" i="17" a="1"/>
  <c r="S2095" i="17"/>
  <c r="S2198" i="17" a="1"/>
  <c r="S2198" i="17" s="1"/>
  <c r="S2199" i="17" a="1"/>
  <c r="S2199" i="17" s="1"/>
  <c r="S296" i="17" a="1"/>
  <c r="S296" i="17" s="1"/>
  <c r="S297" i="17" a="1"/>
  <c r="S297" i="17" s="1"/>
  <c r="S298" i="17" a="1"/>
  <c r="S298" i="17" s="1"/>
  <c r="S299" i="17" a="1"/>
  <c r="S299" i="17" s="1"/>
  <c r="S300" i="17" a="1"/>
  <c r="S300" i="17" s="1"/>
  <c r="S301" i="17" a="1"/>
  <c r="S301" i="17" s="1"/>
  <c r="S400" i="17" a="1"/>
  <c r="S400" i="17" s="1"/>
  <c r="S401" i="17" a="1"/>
  <c r="S401" i="17" s="1"/>
  <c r="S696" i="17" a="1"/>
  <c r="S696" i="17" s="1"/>
  <c r="S697" i="17" a="1"/>
  <c r="S697" i="17" s="1"/>
  <c r="S698" i="17" a="1"/>
  <c r="S698" i="17" s="1"/>
  <c r="S699" i="17" a="1"/>
  <c r="S699" i="17" s="1"/>
  <c r="S700" i="17" a="1"/>
  <c r="S700" i="17" s="1"/>
  <c r="S701" i="17" a="1"/>
  <c r="S701" i="17" s="1"/>
  <c r="S800" i="17" a="1"/>
  <c r="S800" i="17" s="1"/>
  <c r="S801" i="17" a="1"/>
  <c r="S801" i="17" s="1"/>
  <c r="S1390" i="17" a="1"/>
  <c r="S1390" i="17" s="1"/>
  <c r="S1391" i="17" a="1"/>
  <c r="S1391" i="17" s="1"/>
  <c r="S1392" i="17" a="1"/>
  <c r="S1392" i="17" s="1"/>
  <c r="S1393" i="17" a="1"/>
  <c r="S1393" i="17" s="1"/>
  <c r="S1394" i="17" a="1"/>
  <c r="S1394" i="17" s="1"/>
  <c r="S1395" i="17" a="1"/>
  <c r="S1395" i="17"/>
  <c r="S1396" i="17" a="1"/>
  <c r="S1396" i="17" s="1"/>
  <c r="S1397" i="17" a="1"/>
  <c r="S1397" i="17" s="1"/>
  <c r="S1398" i="17" a="1"/>
  <c r="S1398" i="17" s="1"/>
  <c r="S1399" i="17" a="1"/>
  <c r="S1399" i="17" s="1"/>
  <c r="S1400" i="17" a="1"/>
  <c r="S1400" i="17" s="1"/>
  <c r="S1401" i="17" a="1"/>
  <c r="S1401" i="17" s="1"/>
  <c r="S1696" i="17" a="1"/>
  <c r="S1696" i="17" s="1"/>
  <c r="S1697" i="17" a="1"/>
  <c r="S1697" i="17" s="1"/>
  <c r="S1698" i="17" a="1"/>
  <c r="S1698" i="17" s="1"/>
  <c r="S1699" i="17" a="1"/>
  <c r="S1699" i="17" s="1"/>
  <c r="S1700" i="17" a="1"/>
  <c r="S1700" i="17" s="1"/>
  <c r="S1701" i="17" a="1"/>
  <c r="S1701" i="17" s="1"/>
  <c r="S1800" i="17" a="1"/>
  <c r="S1800" i="17" s="1"/>
  <c r="S1801" i="17" a="1"/>
  <c r="S1801" i="17"/>
  <c r="S2096" i="17" a="1"/>
  <c r="S2096" i="17" s="1"/>
  <c r="S2097" i="17" a="1"/>
  <c r="S2097" i="17" s="1"/>
  <c r="S2098" i="17" a="1"/>
  <c r="S2098" i="17" s="1"/>
  <c r="S2099" i="17" a="1"/>
  <c r="S2099" i="17" s="1"/>
  <c r="S2100" i="17" a="1"/>
  <c r="S2100" i="17" s="1"/>
  <c r="S2101" i="17" a="1"/>
  <c r="S2101" i="17" s="1"/>
  <c r="S2200" i="17" a="1"/>
  <c r="S2200" i="17" s="1"/>
  <c r="S2201" i="17" a="1"/>
  <c r="S220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302" i="17" a="1"/>
  <c r="T302" i="17" s="1"/>
  <c r="T303" i="17" a="1"/>
  <c r="T303" i="17" s="1"/>
  <c r="T402" i="17" a="1"/>
  <c r="T402" i="17" s="1"/>
  <c r="T403" i="17" a="1"/>
  <c r="T403" i="17"/>
  <c r="T404" i="17" a="1"/>
  <c r="T404" i="17" s="1"/>
  <c r="T405" i="17" a="1"/>
  <c r="T405" i="17" s="1"/>
  <c r="T406" i="17" a="1"/>
  <c r="T406" i="17" s="1"/>
  <c r="T407" i="17" a="1"/>
  <c r="T407" i="17" s="1"/>
  <c r="T702" i="17" a="1"/>
  <c r="T702" i="17" s="1"/>
  <c r="T703" i="17" a="1"/>
  <c r="T703" i="17"/>
  <c r="T802" i="17" a="1"/>
  <c r="T802" i="17" s="1"/>
  <c r="T803" i="17" a="1"/>
  <c r="T803" i="17"/>
  <c r="T804" i="17" a="1"/>
  <c r="T804" i="17" s="1"/>
  <c r="T805" i="17" a="1"/>
  <c r="T805" i="17" s="1"/>
  <c r="T806" i="17" a="1"/>
  <c r="T806" i="17" s="1"/>
  <c r="T807" i="17" a="1"/>
  <c r="T807" i="17" s="1"/>
  <c r="T808" i="17" a="1"/>
  <c r="T808" i="17" s="1"/>
  <c r="T809" i="17" a="1"/>
  <c r="T809" i="17" s="1"/>
  <c r="T810" i="17" a="1"/>
  <c r="T810" i="17"/>
  <c r="T811" i="17" a="1"/>
  <c r="T811" i="17" s="1"/>
  <c r="T812" i="17" a="1"/>
  <c r="T812" i="17" s="1"/>
  <c r="T813" i="17" a="1"/>
  <c r="T813" i="17" s="1"/>
  <c r="T1402" i="17" a="1"/>
  <c r="T1402" i="17" s="1"/>
  <c r="T1403" i="17" a="1"/>
  <c r="T1403" i="17" s="1"/>
  <c r="T1404" i="17" a="1"/>
  <c r="T1404" i="17" s="1"/>
  <c r="T1405" i="17" a="1"/>
  <c r="T1405" i="17"/>
  <c r="T1406" i="17" a="1"/>
  <c r="T1406" i="17" s="1"/>
  <c r="T1407" i="17" a="1"/>
  <c r="T1407" i="17" s="1"/>
  <c r="T1702" i="17" a="1"/>
  <c r="T1702" i="17" s="1"/>
  <c r="T1703" i="17" a="1"/>
  <c r="T1703" i="17" s="1"/>
  <c r="T1802" i="17" a="1"/>
  <c r="T1802" i="17" s="1"/>
  <c r="T1803" i="17" a="1"/>
  <c r="T1803" i="17" s="1"/>
  <c r="T1804" i="17" a="1"/>
  <c r="T1804" i="17" s="1"/>
  <c r="T1805" i="17" a="1"/>
  <c r="T1805" i="17" s="1"/>
  <c r="T1806" i="17" a="1"/>
  <c r="T1806" i="17" s="1"/>
  <c r="T1807" i="17" a="1"/>
  <c r="T1807" i="17" s="1"/>
  <c r="T2102" i="17" a="1"/>
  <c r="T2102" i="17" s="1"/>
  <c r="T2103" i="17" a="1"/>
  <c r="T2103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/>
  <c r="T304" i="17" a="1"/>
  <c r="T304" i="17" s="1"/>
  <c r="T305" i="17" a="1"/>
  <c r="T305" i="17" s="1"/>
  <c r="T408" i="17" a="1"/>
  <c r="T408" i="17" s="1"/>
  <c r="T409" i="17" a="1"/>
  <c r="T409" i="17" s="1"/>
  <c r="T410" i="17" a="1"/>
  <c r="T410" i="17" s="1"/>
  <c r="T411" i="17" a="1"/>
  <c r="T411" i="17" s="1"/>
  <c r="T412" i="17" a="1"/>
  <c r="T412" i="17" s="1"/>
  <c r="T413" i="17" a="1"/>
  <c r="T413" i="17" s="1"/>
  <c r="T704" i="17" a="1"/>
  <c r="T704" i="17" s="1"/>
  <c r="T705" i="17" a="1"/>
  <c r="T705" i="17" s="1"/>
  <c r="T814" i="17" a="1"/>
  <c r="T814" i="17" s="1"/>
  <c r="T815" i="17" a="1"/>
  <c r="T815" i="17" s="1"/>
  <c r="T816" i="17" a="1"/>
  <c r="T816" i="17" s="1"/>
  <c r="T817" i="17" a="1"/>
  <c r="T817" i="17" s="1"/>
  <c r="T818" i="17" a="1"/>
  <c r="T818" i="17"/>
  <c r="T819" i="17" a="1"/>
  <c r="T819" i="17" s="1"/>
  <c r="T820" i="17" a="1"/>
  <c r="T820" i="17" s="1"/>
  <c r="T821" i="17" a="1"/>
  <c r="T821" i="17" s="1"/>
  <c r="T822" i="17" a="1"/>
  <c r="T822" i="17" s="1"/>
  <c r="T823" i="17" a="1"/>
  <c r="T823" i="17" s="1"/>
  <c r="T824" i="17" a="1"/>
  <c r="T824" i="17" s="1"/>
  <c r="T825" i="17" a="1"/>
  <c r="T825" i="17" s="1"/>
  <c r="T1408" i="17" a="1"/>
  <c r="T1408" i="17" s="1"/>
  <c r="T1409" i="17" a="1"/>
  <c r="T1409" i="17" s="1"/>
  <c r="T1410" i="17" a="1"/>
  <c r="T1410" i="17" s="1"/>
  <c r="T1411" i="17" a="1"/>
  <c r="T1411" i="17" s="1"/>
  <c r="T1412" i="17" a="1"/>
  <c r="T1412" i="17" s="1"/>
  <c r="T1413" i="17" a="1"/>
  <c r="T1413" i="17"/>
  <c r="T1704" i="17" a="1"/>
  <c r="T1704" i="17" s="1"/>
  <c r="T1705" i="17" a="1"/>
  <c r="T1705" i="17" s="1"/>
  <c r="T1808" i="17" a="1"/>
  <c r="T1808" i="17" s="1"/>
  <c r="T1809" i="17" a="1"/>
  <c r="T1809" i="17"/>
  <c r="T1810" i="17" a="1"/>
  <c r="T1810" i="17" s="1"/>
  <c r="T1811" i="17" a="1"/>
  <c r="T1811" i="17" s="1"/>
  <c r="T1812" i="17" a="1"/>
  <c r="T1812" i="17" s="1"/>
  <c r="T1813" i="17" a="1"/>
  <c r="T1813" i="17" s="1"/>
  <c r="T2104" i="17" a="1"/>
  <c r="T2104" i="17" s="1"/>
  <c r="T2105" i="17" a="1"/>
  <c r="T2105" i="17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306" i="17" a="1"/>
  <c r="T306" i="17" s="1"/>
  <c r="T307" i="17" a="1"/>
  <c r="T307" i="17"/>
  <c r="T414" i="17" a="1"/>
  <c r="T414" i="17" s="1"/>
  <c r="T415" i="17" a="1"/>
  <c r="T415" i="17" s="1"/>
  <c r="T416" i="17" a="1"/>
  <c r="T416" i="17" s="1"/>
  <c r="T417" i="17" a="1"/>
  <c r="T417" i="17" s="1"/>
  <c r="T418" i="17" a="1"/>
  <c r="T418" i="17"/>
  <c r="T419" i="17" a="1"/>
  <c r="T419" i="17" s="1"/>
  <c r="T706" i="17" a="1"/>
  <c r="T706" i="17" s="1"/>
  <c r="T707" i="17" a="1"/>
  <c r="T707" i="17" s="1"/>
  <c r="T826" i="17" a="1"/>
  <c r="T826" i="17"/>
  <c r="T827" i="17" a="1"/>
  <c r="T827" i="17" s="1"/>
  <c r="T828" i="17" a="1"/>
  <c r="T828" i="17" s="1"/>
  <c r="T829" i="17" a="1"/>
  <c r="T829" i="17" s="1"/>
  <c r="T830" i="17" a="1"/>
  <c r="T830" i="17" s="1"/>
  <c r="T831" i="17" a="1"/>
  <c r="T831" i="17" s="1"/>
  <c r="T832" i="17" a="1"/>
  <c r="T832" i="17" s="1"/>
  <c r="T833" i="17" a="1"/>
  <c r="T833" i="17" s="1"/>
  <c r="T834" i="17" a="1"/>
  <c r="T834" i="17" s="1"/>
  <c r="T835" i="17" a="1"/>
  <c r="T835" i="17" s="1"/>
  <c r="T836" i="17" a="1"/>
  <c r="T836" i="17" s="1"/>
  <c r="T837" i="17" a="1"/>
  <c r="T837" i="17" s="1"/>
  <c r="T1414" i="17" a="1"/>
  <c r="T1414" i="17" s="1"/>
  <c r="T1415" i="17" a="1"/>
  <c r="T1415" i="17" s="1"/>
  <c r="T1416" i="17" a="1"/>
  <c r="T1416" i="17" s="1"/>
  <c r="T1417" i="17" a="1"/>
  <c r="T1417" i="17" s="1"/>
  <c r="T1418" i="17" a="1"/>
  <c r="T1418" i="17" s="1"/>
  <c r="T1419" i="17" a="1"/>
  <c r="T1419" i="17" s="1"/>
  <c r="T1706" i="17" a="1"/>
  <c r="T1706" i="17" s="1"/>
  <c r="T1707" i="17" a="1"/>
  <c r="T1707" i="17" s="1"/>
  <c r="T1814" i="17" a="1"/>
  <c r="T1814" i="17" s="1"/>
  <c r="T1815" i="17" a="1"/>
  <c r="T1815" i="17" s="1"/>
  <c r="T1816" i="17" a="1"/>
  <c r="T1816" i="17" s="1"/>
  <c r="T1817" i="17" a="1"/>
  <c r="T1817" i="17" s="1"/>
  <c r="T1818" i="17" a="1"/>
  <c r="T1818" i="17" s="1"/>
  <c r="T1819" i="17" a="1"/>
  <c r="T1819" i="17"/>
  <c r="T2106" i="17" a="1"/>
  <c r="T2106" i="17" s="1"/>
  <c r="T2107" i="17" a="1"/>
  <c r="T2107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308" i="17" a="1"/>
  <c r="T308" i="17" s="1"/>
  <c r="T309" i="17" a="1"/>
  <c r="T309" i="17" s="1"/>
  <c r="T420" i="17" a="1"/>
  <c r="T420" i="17" s="1"/>
  <c r="T421" i="17" a="1"/>
  <c r="T421" i="17" s="1"/>
  <c r="T422" i="17" a="1"/>
  <c r="T422" i="17" s="1"/>
  <c r="T423" i="17" a="1"/>
  <c r="T423" i="17"/>
  <c r="T424" i="17" a="1"/>
  <c r="T424" i="17" s="1"/>
  <c r="T425" i="17" a="1"/>
  <c r="T425" i="17" s="1"/>
  <c r="T708" i="17" a="1"/>
  <c r="T708" i="17" s="1"/>
  <c r="T709" i="17" a="1"/>
  <c r="T709" i="17" s="1"/>
  <c r="T838" i="17" a="1"/>
  <c r="T838" i="17" s="1"/>
  <c r="T839" i="17" a="1"/>
  <c r="T839" i="17" s="1"/>
  <c r="T840" i="17" a="1"/>
  <c r="T840" i="17" s="1"/>
  <c r="T841" i="17" a="1"/>
  <c r="T841" i="17" s="1"/>
  <c r="T842" i="17" a="1"/>
  <c r="T842" i="17" s="1"/>
  <c r="T843" i="17" a="1"/>
  <c r="T843" i="17" s="1"/>
  <c r="T844" i="17" a="1"/>
  <c r="T844" i="17" s="1"/>
  <c r="T845" i="17" a="1"/>
  <c r="T845" i="17" s="1"/>
  <c r="T846" i="17" a="1"/>
  <c r="T846" i="17" s="1"/>
  <c r="T847" i="17" a="1"/>
  <c r="T847" i="17" s="1"/>
  <c r="T848" i="17" a="1"/>
  <c r="T848" i="17" s="1"/>
  <c r="T849" i="17" a="1"/>
  <c r="T849" i="17" s="1"/>
  <c r="T1420" i="17" a="1"/>
  <c r="T1420" i="17" s="1"/>
  <c r="T1421" i="17" a="1"/>
  <c r="T1421" i="17" s="1"/>
  <c r="T1422" i="17" a="1"/>
  <c r="T1422" i="17" s="1"/>
  <c r="T1423" i="17" a="1"/>
  <c r="T1423" i="17" s="1"/>
  <c r="T1424" i="17" a="1"/>
  <c r="T1424" i="17" s="1"/>
  <c r="T1425" i="17" a="1"/>
  <c r="T1425" i="17" s="1"/>
  <c r="T1708" i="17" a="1"/>
  <c r="T1708" i="17" s="1"/>
  <c r="T1709" i="17" a="1"/>
  <c r="T1709" i="17" s="1"/>
  <c r="T1820" i="17" a="1"/>
  <c r="T1820" i="17"/>
  <c r="T1821" i="17" a="1"/>
  <c r="T1821" i="17" s="1"/>
  <c r="T1822" i="17" a="1"/>
  <c r="T1822" i="17" s="1"/>
  <c r="T1823" i="17" a="1"/>
  <c r="T1823" i="17" s="1"/>
  <c r="T1824" i="17" a="1"/>
  <c r="T1824" i="17" s="1"/>
  <c r="T1825" i="17" a="1"/>
  <c r="T1825" i="17"/>
  <c r="T2108" i="17" a="1"/>
  <c r="T2108" i="17" s="1"/>
  <c r="T2109" i="17" a="1"/>
  <c r="T2109" i="17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310" i="17" a="1"/>
  <c r="T310" i="17" s="1"/>
  <c r="T311" i="17" a="1"/>
  <c r="T311" i="17" s="1"/>
  <c r="T426" i="17" a="1"/>
  <c r="T426" i="17" s="1"/>
  <c r="T427" i="17" a="1"/>
  <c r="T427" i="17" s="1"/>
  <c r="T428" i="17" a="1"/>
  <c r="T428" i="17" s="1"/>
  <c r="T429" i="17" a="1"/>
  <c r="T429" i="17"/>
  <c r="T430" i="17" a="1"/>
  <c r="T430" i="17" s="1"/>
  <c r="T431" i="17" a="1"/>
  <c r="T431" i="17" s="1"/>
  <c r="T710" i="17" a="1"/>
  <c r="T710" i="17" s="1"/>
  <c r="T711" i="17" a="1"/>
  <c r="T711" i="17" s="1"/>
  <c r="T850" i="17" a="1"/>
  <c r="T850" i="17" s="1"/>
  <c r="T851" i="17" a="1"/>
  <c r="T851" i="17"/>
  <c r="T852" i="17" a="1"/>
  <c r="T852" i="17" s="1"/>
  <c r="T853" i="17" a="1"/>
  <c r="T853" i="17" s="1"/>
  <c r="T854" i="17" a="1"/>
  <c r="T854" i="17" s="1"/>
  <c r="T855" i="17" a="1"/>
  <c r="T855" i="17" s="1"/>
  <c r="T856" i="17" a="1"/>
  <c r="T856" i="17" s="1"/>
  <c r="T857" i="17" a="1"/>
  <c r="T857" i="17" s="1"/>
  <c r="T858" i="17" a="1"/>
  <c r="T858" i="17"/>
  <c r="T859" i="17" a="1"/>
  <c r="T859" i="17" s="1"/>
  <c r="T860" i="17" a="1"/>
  <c r="T860" i="17" s="1"/>
  <c r="T861" i="17" a="1"/>
  <c r="T861" i="17" s="1"/>
  <c r="T1426" i="17" a="1"/>
  <c r="T1426" i="17" s="1"/>
  <c r="T1427" i="17" a="1"/>
  <c r="T1427" i="17" s="1"/>
  <c r="T1428" i="17" a="1"/>
  <c r="T1428" i="17" s="1"/>
  <c r="T1429" i="17" a="1"/>
  <c r="T1429" i="17"/>
  <c r="T1430" i="17" a="1"/>
  <c r="T1430" i="17" s="1"/>
  <c r="T1431" i="17" a="1"/>
  <c r="T1431" i="17"/>
  <c r="T1710" i="17" a="1"/>
  <c r="T1710" i="17" s="1"/>
  <c r="T1711" i="17" a="1"/>
  <c r="T1711" i="17" s="1"/>
  <c r="T1826" i="17" a="1"/>
  <c r="T1826" i="17" s="1"/>
  <c r="T1827" i="17" a="1"/>
  <c r="T1827" i="17" s="1"/>
  <c r="T1828" i="17" a="1"/>
  <c r="T1828" i="17" s="1"/>
  <c r="T1829" i="17" a="1"/>
  <c r="T1829" i="17" s="1"/>
  <c r="T1830" i="17" a="1"/>
  <c r="T1830" i="17" s="1"/>
  <c r="T1831" i="17" a="1"/>
  <c r="T1831" i="17" s="1"/>
  <c r="T2110" i="17" a="1"/>
  <c r="T2110" i="17" s="1"/>
  <c r="T2111" i="17" a="1"/>
  <c r="T2111" i="17"/>
  <c r="T32" i="17" a="1"/>
  <c r="T32" i="17" s="1"/>
  <c r="T33" i="17" a="1"/>
  <c r="T33" i="17" s="1"/>
  <c r="T34" i="17" a="1"/>
  <c r="T34" i="17" s="1"/>
  <c r="T35" i="17" a="1"/>
  <c r="T35" i="17"/>
  <c r="T36" i="17" a="1"/>
  <c r="T36" i="17" s="1"/>
  <c r="T37" i="17" a="1"/>
  <c r="T37" i="17"/>
  <c r="T312" i="17" a="1"/>
  <c r="T312" i="17" s="1"/>
  <c r="T313" i="17" a="1"/>
  <c r="T313" i="17" s="1"/>
  <c r="T432" i="17" a="1"/>
  <c r="T432" i="17"/>
  <c r="T433" i="17" a="1"/>
  <c r="T433" i="17" s="1"/>
  <c r="T434" i="17" a="1"/>
  <c r="T434" i="17" s="1"/>
  <c r="T435" i="17" a="1"/>
  <c r="T435" i="17" s="1"/>
  <c r="T436" i="17" a="1"/>
  <c r="T436" i="17" s="1"/>
  <c r="T437" i="17" a="1"/>
  <c r="T437" i="17" s="1"/>
  <c r="T712" i="17" a="1"/>
  <c r="T712" i="17" s="1"/>
  <c r="T713" i="17" a="1"/>
  <c r="T713" i="17" s="1"/>
  <c r="T862" i="17" a="1"/>
  <c r="T862" i="17" s="1"/>
  <c r="T863" i="17" a="1"/>
  <c r="T863" i="17" s="1"/>
  <c r="T864" i="17" a="1"/>
  <c r="T864" i="17" s="1"/>
  <c r="T865" i="17" a="1"/>
  <c r="T865" i="17" s="1"/>
  <c r="T866" i="17" a="1"/>
  <c r="T866" i="17" s="1"/>
  <c r="T867" i="17" a="1"/>
  <c r="T867" i="17" s="1"/>
  <c r="T868" i="17" a="1"/>
  <c r="T868" i="17" s="1"/>
  <c r="T869" i="17" a="1"/>
  <c r="T869" i="17"/>
  <c r="T870" i="17" a="1"/>
  <c r="T870" i="17" s="1"/>
  <c r="T871" i="17" a="1"/>
  <c r="T871" i="17" s="1"/>
  <c r="T872" i="17" a="1"/>
  <c r="T872" i="17" s="1"/>
  <c r="T873" i="17" a="1"/>
  <c r="T873" i="17" s="1"/>
  <c r="T1432" i="17" a="1"/>
  <c r="T1432" i="17" s="1"/>
  <c r="T1433" i="17" a="1"/>
  <c r="T1433" i="17" s="1"/>
  <c r="T1434" i="17" a="1"/>
  <c r="T1434" i="17" s="1"/>
  <c r="T1435" i="17" a="1"/>
  <c r="T1435" i="17" s="1"/>
  <c r="T1436" i="17" a="1"/>
  <c r="T1436" i="17" s="1"/>
  <c r="T1437" i="17" a="1"/>
  <c r="T1437" i="17" s="1"/>
  <c r="T1712" i="17" a="1"/>
  <c r="T1712" i="17" s="1"/>
  <c r="T1713" i="17" a="1"/>
  <c r="T1713" i="17" s="1"/>
  <c r="T1832" i="17" a="1"/>
  <c r="T1832" i="17"/>
  <c r="T1833" i="17" a="1"/>
  <c r="T1833" i="17" s="1"/>
  <c r="T1834" i="17" a="1"/>
  <c r="T1834" i="17" s="1"/>
  <c r="T1835" i="17" a="1"/>
  <c r="T1835" i="17" s="1"/>
  <c r="T1836" i="17" a="1"/>
  <c r="T1836" i="17" s="1"/>
  <c r="T1837" i="17" a="1"/>
  <c r="T1837" i="17" s="1"/>
  <c r="T2112" i="17" a="1"/>
  <c r="T2112" i="17" s="1"/>
  <c r="T2113" i="17" a="1"/>
  <c r="T2113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314" i="17" a="1"/>
  <c r="T314" i="17" s="1"/>
  <c r="T315" i="17" a="1"/>
  <c r="T315" i="17" s="1"/>
  <c r="T438" i="17" a="1"/>
  <c r="T438" i="17" s="1"/>
  <c r="T439" i="17" a="1"/>
  <c r="T439" i="17" s="1"/>
  <c r="T440" i="17" a="1"/>
  <c r="T440" i="17" s="1"/>
  <c r="T441" i="17" a="1"/>
  <c r="T441" i="17" s="1"/>
  <c r="T442" i="17" a="1"/>
  <c r="T442" i="17" s="1"/>
  <c r="T443" i="17" a="1"/>
  <c r="T443" i="17" s="1"/>
  <c r="T714" i="17" a="1"/>
  <c r="T714" i="17" s="1"/>
  <c r="T715" i="17" a="1"/>
  <c r="T715" i="17"/>
  <c r="T874" i="17" a="1"/>
  <c r="T874" i="17" s="1"/>
  <c r="T875" i="17" a="1"/>
  <c r="T875" i="17" s="1"/>
  <c r="T876" i="17" a="1"/>
  <c r="T876" i="17" s="1"/>
  <c r="T877" i="17" a="1"/>
  <c r="T877" i="17" s="1"/>
  <c r="T878" i="17" a="1"/>
  <c r="T878" i="17" s="1"/>
  <c r="T879" i="17" a="1"/>
  <c r="T879" i="17" s="1"/>
  <c r="T880" i="17" a="1"/>
  <c r="T880" i="17" s="1"/>
  <c r="T881" i="17" a="1"/>
  <c r="T881" i="17" s="1"/>
  <c r="T882" i="17" a="1"/>
  <c r="T882" i="17" s="1"/>
  <c r="T883" i="17" a="1"/>
  <c r="T883" i="17" s="1"/>
  <c r="T884" i="17" a="1"/>
  <c r="T884" i="17" s="1"/>
  <c r="T885" i="17" a="1"/>
  <c r="T885" i="17" s="1"/>
  <c r="T1438" i="17" a="1"/>
  <c r="T1438" i="17"/>
  <c r="T1439" i="17" a="1"/>
  <c r="T1439" i="17" s="1"/>
  <c r="T1440" i="17" a="1"/>
  <c r="T1440" i="17"/>
  <c r="T1441" i="17" a="1"/>
  <c r="T1441" i="17" s="1"/>
  <c r="T1442" i="17" a="1"/>
  <c r="T1442" i="17" s="1"/>
  <c r="T1443" i="17" a="1"/>
  <c r="T1443" i="17" s="1"/>
  <c r="T1714" i="17" a="1"/>
  <c r="T1714" i="17" s="1"/>
  <c r="T1715" i="17" a="1"/>
  <c r="T1715" i="17" s="1"/>
  <c r="T1838" i="17" a="1"/>
  <c r="T1838" i="17" s="1"/>
  <c r="T1839" i="17" a="1"/>
  <c r="T1839" i="17" s="1"/>
  <c r="T1840" i="17" a="1"/>
  <c r="T1840" i="17" s="1"/>
  <c r="T1841" i="17" a="1"/>
  <c r="T1841" i="17"/>
  <c r="T1842" i="17" a="1"/>
  <c r="T1842" i="17" s="1"/>
  <c r="T1843" i="17" a="1"/>
  <c r="T1843" i="17" s="1"/>
  <c r="T2114" i="17" a="1"/>
  <c r="T2114" i="17" s="1"/>
  <c r="T2115" i="17" a="1"/>
  <c r="T2115" i="17" s="1"/>
  <c r="T44" i="17" a="1"/>
  <c r="T44" i="17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316" i="17" a="1"/>
  <c r="T316" i="17" s="1"/>
  <c r="T317" i="17" a="1"/>
  <c r="T317" i="17"/>
  <c r="T444" i="17" a="1"/>
  <c r="T444" i="17" s="1"/>
  <c r="T445" i="17" a="1"/>
  <c r="T445" i="17" s="1"/>
  <c r="T446" i="17" a="1"/>
  <c r="T446" i="17" s="1"/>
  <c r="T447" i="17" a="1"/>
  <c r="T447" i="17" s="1"/>
  <c r="T448" i="17" a="1"/>
  <c r="T448" i="17"/>
  <c r="T449" i="17" a="1"/>
  <c r="T449" i="17" s="1"/>
  <c r="T716" i="17" a="1"/>
  <c r="T716" i="17" s="1"/>
  <c r="T717" i="17" a="1"/>
  <c r="T717" i="17" s="1"/>
  <c r="T886" i="17" a="1"/>
  <c r="T886" i="17"/>
  <c r="T887" i="17" a="1"/>
  <c r="T887" i="17" s="1"/>
  <c r="T888" i="17" a="1"/>
  <c r="T888" i="17"/>
  <c r="T889" i="17" a="1"/>
  <c r="T889" i="17" s="1"/>
  <c r="T890" i="17" a="1"/>
  <c r="T890" i="17" s="1"/>
  <c r="T891" i="17" a="1"/>
  <c r="T891" i="17" s="1"/>
  <c r="T892" i="17" a="1"/>
  <c r="T892" i="17" s="1"/>
  <c r="T893" i="17" a="1"/>
  <c r="T893" i="17" s="1"/>
  <c r="T894" i="17" a="1"/>
  <c r="T894" i="17" s="1"/>
  <c r="T895" i="17" a="1"/>
  <c r="T895" i="17" s="1"/>
  <c r="T896" i="17" a="1"/>
  <c r="T896" i="17" s="1"/>
  <c r="T897" i="17" a="1"/>
  <c r="T897" i="17"/>
  <c r="T1444" i="17" a="1"/>
  <c r="T1444" i="17" s="1"/>
  <c r="T1445" i="17" a="1"/>
  <c r="T1445" i="17" s="1"/>
  <c r="T1446" i="17" a="1"/>
  <c r="T1446" i="17" s="1"/>
  <c r="T1447" i="17" a="1"/>
  <c r="T1447" i="17" s="1"/>
  <c r="T1448" i="17" a="1"/>
  <c r="T1448" i="17" s="1"/>
  <c r="T1449" i="17" a="1"/>
  <c r="T1449" i="17" s="1"/>
  <c r="T1716" i="17" a="1"/>
  <c r="T1716" i="17" s="1"/>
  <c r="T1717" i="17" a="1"/>
  <c r="T1717" i="17"/>
  <c r="T1844" i="17" a="1"/>
  <c r="T1844" i="17" s="1"/>
  <c r="T1845" i="17" a="1"/>
  <c r="T1845" i="17" s="1"/>
  <c r="T1846" i="17" a="1"/>
  <c r="T1846" i="17" s="1"/>
  <c r="T1847" i="17" a="1"/>
  <c r="T1847" i="17"/>
  <c r="T1848" i="17" a="1"/>
  <c r="T1848" i="17" s="1"/>
  <c r="T1849" i="17" a="1"/>
  <c r="T1849" i="17" s="1"/>
  <c r="T2116" i="17" a="1"/>
  <c r="T2116" i="17" s="1"/>
  <c r="T2117" i="17" a="1"/>
  <c r="T2117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/>
  <c r="T55" i="17" a="1"/>
  <c r="T55" i="17" s="1"/>
  <c r="T318" i="17" a="1"/>
  <c r="T318" i="17" s="1"/>
  <c r="T319" i="17" a="1"/>
  <c r="T319" i="17" s="1"/>
  <c r="T450" i="17" a="1"/>
  <c r="T450" i="17" s="1"/>
  <c r="T451" i="17" a="1"/>
  <c r="T451" i="17" s="1"/>
  <c r="T452" i="17" a="1"/>
  <c r="T452" i="17" s="1"/>
  <c r="T453" i="17" a="1"/>
  <c r="T453" i="17" s="1"/>
  <c r="T454" i="17" a="1"/>
  <c r="T454" i="17" s="1"/>
  <c r="T455" i="17" a="1"/>
  <c r="T455" i="17" s="1"/>
  <c r="T718" i="17" a="1"/>
  <c r="T718" i="17" s="1"/>
  <c r="T719" i="17" a="1"/>
  <c r="T719" i="17" s="1"/>
  <c r="T898" i="17" a="1"/>
  <c r="T898" i="17" s="1"/>
  <c r="T899" i="17" a="1"/>
  <c r="T899" i="17" s="1"/>
  <c r="T900" i="17" a="1"/>
  <c r="T900" i="17" s="1"/>
  <c r="T901" i="17" a="1"/>
  <c r="T901" i="17" s="1"/>
  <c r="T902" i="17" a="1"/>
  <c r="T902" i="17" s="1"/>
  <c r="T903" i="17" a="1"/>
  <c r="T903" i="17" s="1"/>
  <c r="T904" i="17" a="1"/>
  <c r="T904" i="17" s="1"/>
  <c r="T905" i="17" a="1"/>
  <c r="T905" i="17"/>
  <c r="T906" i="17" a="1"/>
  <c r="T906" i="17" s="1"/>
  <c r="T907" i="17" a="1"/>
  <c r="T907" i="17" s="1"/>
  <c r="T908" i="17" a="1"/>
  <c r="T908" i="17" s="1"/>
  <c r="T909" i="17" a="1"/>
  <c r="T909" i="17" s="1"/>
  <c r="T1450" i="17" a="1"/>
  <c r="T1450" i="17" s="1"/>
  <c r="T1451" i="17" a="1"/>
  <c r="T1451" i="17" s="1"/>
  <c r="T1452" i="17" a="1"/>
  <c r="T1452" i="17" s="1"/>
  <c r="T1453" i="17" a="1"/>
  <c r="T1453" i="17" s="1"/>
  <c r="T1454" i="17" a="1"/>
  <c r="T1454" i="17" s="1"/>
  <c r="T1455" i="17" a="1"/>
  <c r="T1455" i="17" s="1"/>
  <c r="T1718" i="17" a="1"/>
  <c r="T1718" i="17" s="1"/>
  <c r="T1719" i="17" a="1"/>
  <c r="T1719" i="17" s="1"/>
  <c r="T1850" i="17" a="1"/>
  <c r="T1850" i="17"/>
  <c r="T1851" i="17" a="1"/>
  <c r="T1851" i="17" s="1"/>
  <c r="T1852" i="17" a="1"/>
  <c r="T1852" i="17" s="1"/>
  <c r="T1853" i="17" a="1"/>
  <c r="T1853" i="17" s="1"/>
  <c r="T1854" i="17" a="1"/>
  <c r="T1854" i="17" s="1"/>
  <c r="T1855" i="17" a="1"/>
  <c r="T1855" i="17" s="1"/>
  <c r="T2118" i="17" a="1"/>
  <c r="T2118" i="17" s="1"/>
  <c r="T2119" i="17" a="1"/>
  <c r="T2119" i="17" s="1"/>
  <c r="T56" i="17" a="1"/>
  <c r="T56" i="17" s="1"/>
  <c r="T57" i="17" a="1"/>
  <c r="T57" i="17" s="1"/>
  <c r="T58" i="17" a="1"/>
  <c r="T58" i="17"/>
  <c r="T59" i="17" a="1"/>
  <c r="T59" i="17" s="1"/>
  <c r="T60" i="17" a="1"/>
  <c r="T60" i="17" s="1"/>
  <c r="T61" i="17" a="1"/>
  <c r="T61" i="17" s="1"/>
  <c r="T320" i="17" a="1"/>
  <c r="T320" i="17" s="1"/>
  <c r="T321" i="17" a="1"/>
  <c r="T321" i="17" s="1"/>
  <c r="T456" i="17" a="1"/>
  <c r="T456" i="17" s="1"/>
  <c r="T457" i="17" a="1"/>
  <c r="T457" i="17" s="1"/>
  <c r="T458" i="17" a="1"/>
  <c r="T458" i="17" s="1"/>
  <c r="T459" i="17" a="1"/>
  <c r="T459" i="17" s="1"/>
  <c r="T460" i="17" a="1"/>
  <c r="T460" i="17" s="1"/>
  <c r="T461" i="17" a="1"/>
  <c r="T461" i="17" s="1"/>
  <c r="T720" i="17" a="1"/>
  <c r="T720" i="17" s="1"/>
  <c r="T721" i="17" a="1"/>
  <c r="T721" i="17"/>
  <c r="T910" i="17" a="1"/>
  <c r="T910" i="17" s="1"/>
  <c r="T911" i="17" a="1"/>
  <c r="T911" i="17" s="1"/>
  <c r="T912" i="17" a="1"/>
  <c r="T912" i="17" s="1"/>
  <c r="T913" i="17" a="1"/>
  <c r="T913" i="17" s="1"/>
  <c r="T914" i="17" a="1"/>
  <c r="T914" i="17"/>
  <c r="T915" i="17" a="1"/>
  <c r="T915" i="17" s="1"/>
  <c r="T916" i="17" a="1"/>
  <c r="T916" i="17" s="1"/>
  <c r="T917" i="17" a="1"/>
  <c r="T917" i="17" s="1"/>
  <c r="T918" i="17" a="1"/>
  <c r="T918" i="17" s="1"/>
  <c r="T919" i="17" a="1"/>
  <c r="T919" i="17" s="1"/>
  <c r="T920" i="17" a="1"/>
  <c r="T920" i="17"/>
  <c r="T921" i="17" a="1"/>
  <c r="T921" i="17" s="1"/>
  <c r="T1456" i="17" a="1"/>
  <c r="T1456" i="17" s="1"/>
  <c r="T1457" i="17" a="1"/>
  <c r="T1457" i="17" s="1"/>
  <c r="T1458" i="17" a="1"/>
  <c r="T1458" i="17" s="1"/>
  <c r="T1459" i="17" a="1"/>
  <c r="T1459" i="17" s="1"/>
  <c r="T1460" i="17" a="1"/>
  <c r="T1460" i="17" s="1"/>
  <c r="T1461" i="17" a="1"/>
  <c r="T1461" i="17" s="1"/>
  <c r="T1720" i="17" a="1"/>
  <c r="T1720" i="17" s="1"/>
  <c r="T1721" i="17" a="1"/>
  <c r="T1721" i="17" s="1"/>
  <c r="T1856" i="17" a="1"/>
  <c r="T1856" i="17" s="1"/>
  <c r="T1857" i="17" a="1"/>
  <c r="T1857" i="17" s="1"/>
  <c r="T1858" i="17" a="1"/>
  <c r="T1858" i="17" s="1"/>
  <c r="T1859" i="17" a="1"/>
  <c r="T1859" i="17" s="1"/>
  <c r="T1860" i="17" a="1"/>
  <c r="T1860" i="17" s="1"/>
  <c r="T1861" i="17" a="1"/>
  <c r="T1861" i="17" s="1"/>
  <c r="T2120" i="17" a="1"/>
  <c r="T2120" i="17"/>
  <c r="T2121" i="17" a="1"/>
  <c r="T212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322" i="17" a="1"/>
  <c r="T322" i="17" s="1"/>
  <c r="T323" i="17" a="1"/>
  <c r="T323" i="17" s="1"/>
  <c r="T462" i="17" a="1"/>
  <c r="T462" i="17"/>
  <c r="T463" i="17" a="1"/>
  <c r="T463" i="17" s="1"/>
  <c r="T464" i="17" a="1"/>
  <c r="T464" i="17" s="1"/>
  <c r="T465" i="17" a="1"/>
  <c r="T465" i="17" s="1"/>
  <c r="T466" i="17" a="1"/>
  <c r="T466" i="17" s="1"/>
  <c r="T467" i="17" a="1"/>
  <c r="T467" i="17" s="1"/>
  <c r="T722" i="17" a="1"/>
  <c r="T722" i="17"/>
  <c r="T723" i="17" a="1"/>
  <c r="T723" i="17" s="1"/>
  <c r="T922" i="17" a="1"/>
  <c r="T922" i="17" s="1"/>
  <c r="T923" i="17" a="1"/>
  <c r="T923" i="17" s="1"/>
  <c r="T924" i="17" a="1"/>
  <c r="T924" i="17" s="1"/>
  <c r="T925" i="17" a="1"/>
  <c r="T925" i="17" s="1"/>
  <c r="T926" i="17" a="1"/>
  <c r="T926" i="17" s="1"/>
  <c r="T927" i="17" a="1"/>
  <c r="T927" i="17" s="1"/>
  <c r="T928" i="17" a="1"/>
  <c r="T928" i="17" s="1"/>
  <c r="T929" i="17" a="1"/>
  <c r="T929" i="17" s="1"/>
  <c r="T930" i="17" a="1"/>
  <c r="T930" i="17" s="1"/>
  <c r="T931" i="17" a="1"/>
  <c r="T931" i="17" s="1"/>
  <c r="T932" i="17" a="1"/>
  <c r="T932" i="17" s="1"/>
  <c r="T933" i="17" a="1"/>
  <c r="T933" i="17" s="1"/>
  <c r="T1462" i="17" a="1"/>
  <c r="T1462" i="17" s="1"/>
  <c r="T1463" i="17" a="1"/>
  <c r="T1463" i="17" s="1"/>
  <c r="T1464" i="17" a="1"/>
  <c r="T1464" i="17"/>
  <c r="T1465" i="17" a="1"/>
  <c r="T1465" i="17" s="1"/>
  <c r="T1466" i="17" a="1"/>
  <c r="T1466" i="17"/>
  <c r="T1467" i="17" a="1"/>
  <c r="T1467" i="17" s="1"/>
  <c r="T1722" i="17" a="1"/>
  <c r="T1722" i="17" s="1"/>
  <c r="T1723" i="17" a="1"/>
  <c r="T1723" i="17"/>
  <c r="T1862" i="17" a="1"/>
  <c r="T1862" i="17" s="1"/>
  <c r="T1863" i="17" a="1"/>
  <c r="T1863" i="17" s="1"/>
  <c r="T1864" i="17" a="1"/>
  <c r="T1864" i="17" s="1"/>
  <c r="T1865" i="17" a="1"/>
  <c r="T1865" i="17" s="1"/>
  <c r="T1866" i="17" a="1"/>
  <c r="T1866" i="17"/>
  <c r="T1867" i="17" a="1"/>
  <c r="T1867" i="17" s="1"/>
  <c r="T2122" i="17" a="1"/>
  <c r="T2122" i="17" s="1"/>
  <c r="T2123" i="17" a="1"/>
  <c r="T2123" i="17" s="1"/>
  <c r="T68" i="17" a="1"/>
  <c r="T68" i="17" s="1"/>
  <c r="T69" i="17" a="1"/>
  <c r="T69" i="17" s="1"/>
  <c r="T70" i="17" a="1"/>
  <c r="T70" i="17"/>
  <c r="T71" i="17" a="1"/>
  <c r="T71" i="17" s="1"/>
  <c r="T72" i="17" a="1"/>
  <c r="T72" i="17"/>
  <c r="T73" i="17" a="1"/>
  <c r="T73" i="17" s="1"/>
  <c r="T324" i="17" a="1"/>
  <c r="T324" i="17" s="1"/>
  <c r="T325" i="17" a="1"/>
  <c r="T325" i="17" s="1"/>
  <c r="T468" i="17" a="1"/>
  <c r="T468" i="17" s="1"/>
  <c r="T469" i="17" a="1"/>
  <c r="T469" i="17" s="1"/>
  <c r="T470" i="17" a="1"/>
  <c r="T470" i="17" s="1"/>
  <c r="T471" i="17" a="1"/>
  <c r="T471" i="17"/>
  <c r="T472" i="17" a="1"/>
  <c r="T472" i="17" s="1"/>
  <c r="T473" i="17" a="1"/>
  <c r="T473" i="17" s="1"/>
  <c r="T724" i="17" a="1"/>
  <c r="T724" i="17"/>
  <c r="T725" i="17" a="1"/>
  <c r="T725" i="17" s="1"/>
  <c r="T934" i="17" a="1"/>
  <c r="T934" i="17" s="1"/>
  <c r="T935" i="17" a="1"/>
  <c r="T935" i="17" s="1"/>
  <c r="T936" i="17" a="1"/>
  <c r="T936" i="17" s="1"/>
  <c r="T937" i="17" a="1"/>
  <c r="T937" i="17" s="1"/>
  <c r="T938" i="17" a="1"/>
  <c r="T938" i="17"/>
  <c r="T939" i="17" a="1"/>
  <c r="T939" i="17" s="1"/>
  <c r="T940" i="17" a="1"/>
  <c r="T940" i="17" s="1"/>
  <c r="T941" i="17" a="1"/>
  <c r="T941" i="17"/>
  <c r="T942" i="17" a="1"/>
  <c r="T942" i="17" s="1"/>
  <c r="T943" i="17" a="1"/>
  <c r="T943" i="17" s="1"/>
  <c r="T944" i="17" a="1"/>
  <c r="T944" i="17" s="1"/>
  <c r="T945" i="17" a="1"/>
  <c r="T945" i="17" s="1"/>
  <c r="T1468" i="17" a="1"/>
  <c r="T1468" i="17" s="1"/>
  <c r="T1469" i="17" a="1"/>
  <c r="T1469" i="17" s="1"/>
  <c r="T1470" i="17" a="1"/>
  <c r="T1470" i="17" s="1"/>
  <c r="T1471" i="17" a="1"/>
  <c r="T1471" i="17" s="1"/>
  <c r="T1472" i="17" a="1"/>
  <c r="T1472" i="17"/>
  <c r="T1473" i="17" a="1"/>
  <c r="T1473" i="17" s="1"/>
  <c r="T1724" i="17" a="1"/>
  <c r="T1724" i="17" s="1"/>
  <c r="T1725" i="17" a="1"/>
  <c r="T1725" i="17" s="1"/>
  <c r="T1868" i="17" a="1"/>
  <c r="T1868" i="17" s="1"/>
  <c r="T1869" i="17" a="1"/>
  <c r="T1869" i="17" s="1"/>
  <c r="T1870" i="17" a="1"/>
  <c r="T1870" i="17" s="1"/>
  <c r="T1871" i="17" a="1"/>
  <c r="T1871" i="17" s="1"/>
  <c r="T1872" i="17" a="1"/>
  <c r="T1872" i="17" s="1"/>
  <c r="T1873" i="17" a="1"/>
  <c r="T1873" i="17" s="1"/>
  <c r="T2124" i="17" a="1"/>
  <c r="T2124" i="17" s="1"/>
  <c r="T2125" i="17" a="1"/>
  <c r="T2125" i="17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326" i="17" a="1"/>
  <c r="T326" i="17"/>
  <c r="T327" i="17" a="1"/>
  <c r="T327" i="17" s="1"/>
  <c r="T474" i="17" a="1"/>
  <c r="T474" i="17"/>
  <c r="T475" i="17" a="1"/>
  <c r="T475" i="17" s="1"/>
  <c r="T476" i="17" a="1"/>
  <c r="T476" i="17" s="1"/>
  <c r="T477" i="17" a="1"/>
  <c r="T477" i="17"/>
  <c r="T478" i="17" a="1"/>
  <c r="T478" i="17" s="1"/>
  <c r="T479" i="17" a="1"/>
  <c r="T479" i="17" s="1"/>
  <c r="T726" i="17" a="1"/>
  <c r="T726" i="17" s="1"/>
  <c r="T727" i="17" a="1"/>
  <c r="T727" i="17" s="1"/>
  <c r="T946" i="17" a="1"/>
  <c r="T946" i="17" s="1"/>
  <c r="T947" i="17" a="1"/>
  <c r="T947" i="17" s="1"/>
  <c r="T948" i="17" a="1"/>
  <c r="T948" i="17" s="1"/>
  <c r="T949" i="17" a="1"/>
  <c r="T949" i="17" s="1"/>
  <c r="T950" i="17" a="1"/>
  <c r="T950" i="17"/>
  <c r="T951" i="17" a="1"/>
  <c r="T951" i="17" s="1"/>
  <c r="T952" i="17" a="1"/>
  <c r="T952" i="17" s="1"/>
  <c r="T953" i="17" a="1"/>
  <c r="T953" i="17" s="1"/>
  <c r="T954" i="17" a="1"/>
  <c r="T954" i="17" s="1"/>
  <c r="T955" i="17" a="1"/>
  <c r="T955" i="17" s="1"/>
  <c r="T956" i="17" a="1"/>
  <c r="T956" i="17" s="1"/>
  <c r="T957" i="17" a="1"/>
  <c r="T957" i="17" s="1"/>
  <c r="T1474" i="17" a="1"/>
  <c r="T1474" i="17" s="1"/>
  <c r="T1475" i="17" a="1"/>
  <c r="T1475" i="17" s="1"/>
  <c r="T1476" i="17" a="1"/>
  <c r="T1476" i="17" s="1"/>
  <c r="T1477" i="17" a="1"/>
  <c r="T1477" i="17" s="1"/>
  <c r="T1478" i="17" a="1"/>
  <c r="T1478" i="17" s="1"/>
  <c r="T1479" i="17" a="1"/>
  <c r="T1479" i="17" s="1"/>
  <c r="T1726" i="17" a="1"/>
  <c r="T1726" i="17" s="1"/>
  <c r="T1727" i="17" a="1"/>
  <c r="T1727" i="17" s="1"/>
  <c r="T1874" i="17" a="1"/>
  <c r="T1874" i="17" s="1"/>
  <c r="T1875" i="17" a="1"/>
  <c r="T1875" i="17" s="1"/>
  <c r="T1876" i="17" a="1"/>
  <c r="T1876" i="17" s="1"/>
  <c r="T1877" i="17" a="1"/>
  <c r="T1877" i="17"/>
  <c r="T1878" i="17" a="1"/>
  <c r="T1878" i="17"/>
  <c r="T1879" i="17" a="1"/>
  <c r="T1879" i="17" s="1"/>
  <c r="T2126" i="17" a="1"/>
  <c r="T2126" i="17" s="1"/>
  <c r="T2127" i="17" a="1"/>
  <c r="T2127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328" i="17" a="1"/>
  <c r="T328" i="17" s="1"/>
  <c r="T329" i="17" a="1"/>
  <c r="T329" i="17" s="1"/>
  <c r="T480" i="17" a="1"/>
  <c r="T480" i="17"/>
  <c r="T481" i="17" a="1"/>
  <c r="T481" i="17" s="1"/>
  <c r="T482" i="17" a="1"/>
  <c r="T482" i="17" s="1"/>
  <c r="T483" i="17" a="1"/>
  <c r="T483" i="17" s="1"/>
  <c r="T484" i="17" a="1"/>
  <c r="T484" i="17" s="1"/>
  <c r="T485" i="17" a="1"/>
  <c r="T485" i="17" s="1"/>
  <c r="T728" i="17" a="1"/>
  <c r="T728" i="17" s="1"/>
  <c r="T729" i="17" a="1"/>
  <c r="T729" i="17" s="1"/>
  <c r="T958" i="17" a="1"/>
  <c r="T958" i="17" s="1"/>
  <c r="T959" i="17" a="1"/>
  <c r="T959" i="17" s="1"/>
  <c r="T960" i="17" a="1"/>
  <c r="T960" i="17" s="1"/>
  <c r="T961" i="17" a="1"/>
  <c r="T961" i="17" s="1"/>
  <c r="T962" i="17" a="1"/>
  <c r="T962" i="17" s="1"/>
  <c r="T963" i="17" a="1"/>
  <c r="T963" i="17" s="1"/>
  <c r="T964" i="17" a="1"/>
  <c r="T964" i="17" s="1"/>
  <c r="T965" i="17" a="1"/>
  <c r="T965" i="17" s="1"/>
  <c r="T966" i="17" a="1"/>
  <c r="T966" i="17" s="1"/>
  <c r="T967" i="17" a="1"/>
  <c r="T967" i="17" s="1"/>
  <c r="T968" i="17" a="1"/>
  <c r="T968" i="17" s="1"/>
  <c r="T969" i="17" a="1"/>
  <c r="T969" i="17"/>
  <c r="T1480" i="17" a="1"/>
  <c r="T1480" i="17" s="1"/>
  <c r="T1481" i="17" a="1"/>
  <c r="T1481" i="17" s="1"/>
  <c r="T1482" i="17" a="1"/>
  <c r="T1482" i="17" s="1"/>
  <c r="T1483" i="17" a="1"/>
  <c r="T1483" i="17" s="1"/>
  <c r="T1484" i="17" a="1"/>
  <c r="T1484" i="17" s="1"/>
  <c r="T1485" i="17" a="1"/>
  <c r="T1485" i="17" s="1"/>
  <c r="T1728" i="17" a="1"/>
  <c r="T1728" i="17" s="1"/>
  <c r="T1729" i="17" a="1"/>
  <c r="T1729" i="17" s="1"/>
  <c r="T1880" i="17" a="1"/>
  <c r="T1880" i="17" s="1"/>
  <c r="T1881" i="17" a="1"/>
  <c r="T1881" i="17" s="1"/>
  <c r="T1882" i="17" a="1"/>
  <c r="T1882" i="17" s="1"/>
  <c r="T1883" i="17" a="1"/>
  <c r="T1883" i="17" s="1"/>
  <c r="T1884" i="17" a="1"/>
  <c r="T1884" i="17"/>
  <c r="T1885" i="17" a="1"/>
  <c r="T1885" i="17" s="1"/>
  <c r="T2128" i="17" a="1"/>
  <c r="T2128" i="17" s="1"/>
  <c r="T2129" i="17" a="1"/>
  <c r="T2129" i="17" s="1"/>
  <c r="T86" i="17" a="1"/>
  <c r="T86" i="17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330" i="17" a="1"/>
  <c r="T330" i="17" s="1"/>
  <c r="T331" i="17" a="1"/>
  <c r="T331" i="17" s="1"/>
  <c r="T486" i="17" a="1"/>
  <c r="T486" i="17" s="1"/>
  <c r="T487" i="17" a="1"/>
  <c r="T487" i="17" s="1"/>
  <c r="T488" i="17" a="1"/>
  <c r="T488" i="17" s="1"/>
  <c r="T489" i="17" a="1"/>
  <c r="T489" i="17" s="1"/>
  <c r="T490" i="17" a="1"/>
  <c r="T490" i="17" s="1"/>
  <c r="T491" i="17" a="1"/>
  <c r="T491" i="17" s="1"/>
  <c r="T730" i="17" a="1"/>
  <c r="T730" i="17"/>
  <c r="T731" i="17" a="1"/>
  <c r="T731" i="17" s="1"/>
  <c r="T970" i="17" a="1"/>
  <c r="T970" i="17"/>
  <c r="T971" i="17" a="1"/>
  <c r="T971" i="17" s="1"/>
  <c r="T972" i="17" a="1"/>
  <c r="T972" i="17" s="1"/>
  <c r="T973" i="17" a="1"/>
  <c r="T973" i="17"/>
  <c r="T974" i="17" a="1"/>
  <c r="T974" i="17" s="1"/>
  <c r="T975" i="17" a="1"/>
  <c r="T975" i="17" s="1"/>
  <c r="T976" i="17" a="1"/>
  <c r="T976" i="17" s="1"/>
  <c r="T977" i="17" a="1"/>
  <c r="T977" i="17" s="1"/>
  <c r="T978" i="17" a="1"/>
  <c r="T978" i="17" s="1"/>
  <c r="T979" i="17" a="1"/>
  <c r="T979" i="17" s="1"/>
  <c r="T980" i="17" a="1"/>
  <c r="T980" i="17" s="1"/>
  <c r="T981" i="17" a="1"/>
  <c r="T981" i="17" s="1"/>
  <c r="T1486" i="17" a="1"/>
  <c r="T1486" i="17" s="1"/>
  <c r="T1487" i="17" a="1"/>
  <c r="T1487" i="17" s="1"/>
  <c r="T1488" i="17" a="1"/>
  <c r="T1488" i="17" s="1"/>
  <c r="T1489" i="17" a="1"/>
  <c r="T1489" i="17" s="1"/>
  <c r="T1490" i="17" a="1"/>
  <c r="T1490" i="17" s="1"/>
  <c r="T1491" i="17" a="1"/>
  <c r="T1491" i="17" s="1"/>
  <c r="T1730" i="17" a="1"/>
  <c r="T1730" i="17" s="1"/>
  <c r="T1731" i="17" a="1"/>
  <c r="T1731" i="17" s="1"/>
  <c r="T1886" i="17" a="1"/>
  <c r="T1886" i="17" s="1"/>
  <c r="T1887" i="17" a="1"/>
  <c r="T1887" i="17" s="1"/>
  <c r="T1888" i="17" a="1"/>
  <c r="T1888" i="17" s="1"/>
  <c r="T1889" i="17" a="1"/>
  <c r="T1889" i="17" s="1"/>
  <c r="T1890" i="17" a="1"/>
  <c r="T1890" i="17" s="1"/>
  <c r="T1891" i="17" a="1"/>
  <c r="T1891" i="17" s="1"/>
  <c r="T2130" i="17" a="1"/>
  <c r="T2130" i="17" s="1"/>
  <c r="T2131" i="17" a="1"/>
  <c r="T2131" i="17" s="1"/>
  <c r="T92" i="17" a="1"/>
  <c r="T92" i="17" s="1"/>
  <c r="T93" i="17" a="1"/>
  <c r="T93" i="17" s="1"/>
  <c r="T94" i="17" a="1"/>
  <c r="T94" i="17" s="1"/>
  <c r="T95" i="17" a="1"/>
  <c r="T95" i="17"/>
  <c r="T96" i="17" a="1"/>
  <c r="T96" i="17"/>
  <c r="T97" i="17" a="1"/>
  <c r="T97" i="17" s="1"/>
  <c r="T332" i="17" a="1"/>
  <c r="T332" i="17" s="1"/>
  <c r="T333" i="17" a="1"/>
  <c r="T333" i="17" s="1"/>
  <c r="T492" i="17" a="1"/>
  <c r="T492" i="17" s="1"/>
  <c r="T493" i="17" a="1"/>
  <c r="T493" i="17" s="1"/>
  <c r="T494" i="17" a="1"/>
  <c r="T494" i="17" s="1"/>
  <c r="T495" i="17" a="1"/>
  <c r="T495" i="17" s="1"/>
  <c r="T496" i="17" a="1"/>
  <c r="T496" i="17" s="1"/>
  <c r="T497" i="17" a="1"/>
  <c r="T497" i="17" s="1"/>
  <c r="T732" i="17" a="1"/>
  <c r="T732" i="17" s="1"/>
  <c r="T733" i="17" a="1"/>
  <c r="T733" i="17" s="1"/>
  <c r="T982" i="17" a="1"/>
  <c r="T982" i="17"/>
  <c r="T983" i="17" a="1"/>
  <c r="T983" i="17" s="1"/>
  <c r="T984" i="17" a="1"/>
  <c r="T984" i="17" s="1"/>
  <c r="T985" i="17" a="1"/>
  <c r="T985" i="17" s="1"/>
  <c r="T986" i="17" a="1"/>
  <c r="T986" i="17"/>
  <c r="T987" i="17" a="1"/>
  <c r="T987" i="17" s="1"/>
  <c r="T988" i="17" a="1"/>
  <c r="T988" i="17" s="1"/>
  <c r="T989" i="17" a="1"/>
  <c r="T989" i="17" s="1"/>
  <c r="T990" i="17" a="1"/>
  <c r="T990" i="17" s="1"/>
  <c r="T991" i="17" a="1"/>
  <c r="T991" i="17" s="1"/>
  <c r="T992" i="17" a="1"/>
  <c r="T992" i="17" s="1"/>
  <c r="T993" i="17" a="1"/>
  <c r="T993" i="17" s="1"/>
  <c r="T1492" i="17" a="1"/>
  <c r="T1492" i="17" s="1"/>
  <c r="T1493" i="17" a="1"/>
  <c r="T1493" i="17" s="1"/>
  <c r="T1494" i="17" a="1"/>
  <c r="T1494" i="17" s="1"/>
  <c r="T1495" i="17" a="1"/>
  <c r="T1495" i="17" s="1"/>
  <c r="T1496" i="17" a="1"/>
  <c r="T1496" i="17" s="1"/>
  <c r="T1497" i="17" a="1"/>
  <c r="T1497" i="17" s="1"/>
  <c r="T1732" i="17" a="1"/>
  <c r="T1732" i="17"/>
  <c r="T1733" i="17" a="1"/>
  <c r="T1733" i="17" s="1"/>
  <c r="T1892" i="17" a="1"/>
  <c r="T1892" i="17"/>
  <c r="T1893" i="17" a="1"/>
  <c r="T1893" i="17" s="1"/>
  <c r="T1894" i="17" a="1"/>
  <c r="T1894" i="17" s="1"/>
  <c r="T1895" i="17" a="1"/>
  <c r="T1895" i="17"/>
  <c r="T1896" i="17" a="1"/>
  <c r="T1896" i="17" s="1"/>
  <c r="T1897" i="17" a="1"/>
  <c r="T1897" i="17" s="1"/>
  <c r="T2132" i="17" a="1"/>
  <c r="T2132" i="17" s="1"/>
  <c r="T2133" i="17" a="1"/>
  <c r="T2133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334" i="17" a="1"/>
  <c r="T334" i="17" s="1"/>
  <c r="T335" i="17" a="1"/>
  <c r="T335" i="17" s="1"/>
  <c r="T498" i="17" a="1"/>
  <c r="T498" i="17" s="1"/>
  <c r="T499" i="17" a="1"/>
  <c r="T499" i="17" s="1"/>
  <c r="T500" i="17" a="1"/>
  <c r="T500" i="17" s="1"/>
  <c r="T501" i="17" a="1"/>
  <c r="T501" i="17" s="1"/>
  <c r="T502" i="17" a="1"/>
  <c r="T502" i="17" s="1"/>
  <c r="T503" i="17" a="1"/>
  <c r="T503" i="17" s="1"/>
  <c r="T734" i="17" a="1"/>
  <c r="T734" i="17" s="1"/>
  <c r="T735" i="17" a="1"/>
  <c r="T735" i="17" s="1"/>
  <c r="T994" i="17" a="1"/>
  <c r="T994" i="17" s="1"/>
  <c r="T995" i="17" a="1"/>
  <c r="T995" i="17" s="1"/>
  <c r="T996" i="17" a="1"/>
  <c r="T996" i="17" s="1"/>
  <c r="T997" i="17" a="1"/>
  <c r="T997" i="17" s="1"/>
  <c r="T998" i="17" a="1"/>
  <c r="T998" i="17" s="1"/>
  <c r="T999" i="17" a="1"/>
  <c r="T999" i="17" s="1"/>
  <c r="T1000" i="17" a="1"/>
  <c r="T1000" i="17"/>
  <c r="T1001" i="17" a="1"/>
  <c r="T1001" i="17" s="1"/>
  <c r="T1002" i="17" a="1"/>
  <c r="T1002" i="17"/>
  <c r="T1003" i="17" a="1"/>
  <c r="T1003" i="17" s="1"/>
  <c r="T1004" i="17" a="1"/>
  <c r="T1004" i="17" s="1"/>
  <c r="T1005" i="17" a="1"/>
  <c r="T1005" i="17"/>
  <c r="T1498" i="17" a="1"/>
  <c r="T1498" i="17" s="1"/>
  <c r="T1499" i="17" a="1"/>
  <c r="T1499" i="17" s="1"/>
  <c r="T1500" i="17" a="1"/>
  <c r="T1500" i="17" s="1"/>
  <c r="T1501" i="17" a="1"/>
  <c r="T1501" i="17" s="1"/>
  <c r="T1502" i="17" a="1"/>
  <c r="T1502" i="17" s="1"/>
  <c r="T1503" i="17" a="1"/>
  <c r="T1503" i="17" s="1"/>
  <c r="T1734" i="17" a="1"/>
  <c r="T1734" i="17" s="1"/>
  <c r="T1735" i="17" a="1"/>
  <c r="T1735" i="17" s="1"/>
  <c r="T1898" i="17" a="1"/>
  <c r="T1898" i="17" s="1"/>
  <c r="T1899" i="17" a="1"/>
  <c r="T1899" i="17" s="1"/>
  <c r="T1900" i="17" a="1"/>
  <c r="T1900" i="17" s="1"/>
  <c r="T1901" i="17" a="1"/>
  <c r="T1901" i="17" s="1"/>
  <c r="T1902" i="17" a="1"/>
  <c r="T1902" i="17"/>
  <c r="T1903" i="17" a="1"/>
  <c r="T1903" i="17" s="1"/>
  <c r="T2134" i="17" a="1"/>
  <c r="T2134" i="17" s="1"/>
  <c r="T2135" i="17" a="1"/>
  <c r="T2135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336" i="17" a="1"/>
  <c r="T336" i="17" s="1"/>
  <c r="T337" i="17" a="1"/>
  <c r="T337" i="17" s="1"/>
  <c r="T504" i="17" a="1"/>
  <c r="T504" i="17" s="1"/>
  <c r="T505" i="17" a="1"/>
  <c r="T505" i="17" s="1"/>
  <c r="T506" i="17" a="1"/>
  <c r="T506" i="17" s="1"/>
  <c r="T507" i="17" a="1"/>
  <c r="T507" i="17"/>
  <c r="T508" i="17" a="1"/>
  <c r="T508" i="17" s="1"/>
  <c r="T509" i="17" a="1"/>
  <c r="T509" i="17" s="1"/>
  <c r="T736" i="17" a="1"/>
  <c r="T736" i="17" s="1"/>
  <c r="T737" i="17" a="1"/>
  <c r="T737" i="17" s="1"/>
  <c r="T1006" i="17" a="1"/>
  <c r="T1006" i="17" s="1"/>
  <c r="T1007" i="17" a="1"/>
  <c r="T1007" i="17" s="1"/>
  <c r="T1008" i="17" a="1"/>
  <c r="T1008" i="17" s="1"/>
  <c r="T1009" i="17" a="1"/>
  <c r="T1009" i="17" s="1"/>
  <c r="T1010" i="17" a="1"/>
  <c r="T1010" i="17" s="1"/>
  <c r="T1011" i="17" a="1"/>
  <c r="T1011" i="17" s="1"/>
  <c r="T1012" i="17" a="1"/>
  <c r="T1012" i="17" s="1"/>
  <c r="T1013" i="17" a="1"/>
  <c r="T1013" i="17" s="1"/>
  <c r="T1014" i="17" a="1"/>
  <c r="T1014" i="17"/>
  <c r="T1015" i="17" a="1"/>
  <c r="T1015" i="17" s="1"/>
  <c r="T1016" i="17" a="1"/>
  <c r="T1016" i="17" s="1"/>
  <c r="T1017" i="17" a="1"/>
  <c r="T1017" i="17" s="1"/>
  <c r="T1504" i="17" a="1"/>
  <c r="T1504" i="17" s="1"/>
  <c r="T1505" i="17" a="1"/>
  <c r="T1505" i="17" s="1"/>
  <c r="T1506" i="17" a="1"/>
  <c r="T1506" i="17" s="1"/>
  <c r="T1507" i="17" a="1"/>
  <c r="T1507" i="17" s="1"/>
  <c r="T1508" i="17" a="1"/>
  <c r="T1508" i="17" s="1"/>
  <c r="T1509" i="17" a="1"/>
  <c r="T1509" i="17" s="1"/>
  <c r="T1736" i="17" a="1"/>
  <c r="T1736" i="17" s="1"/>
  <c r="T1737" i="17" a="1"/>
  <c r="T1737" i="17" s="1"/>
  <c r="T1904" i="17" a="1"/>
  <c r="T1904" i="17" s="1"/>
  <c r="T1905" i="17" a="1"/>
  <c r="T1905" i="17" s="1"/>
  <c r="T1906" i="17" a="1"/>
  <c r="T1906" i="17" s="1"/>
  <c r="T1907" i="17" a="1"/>
  <c r="T1907" i="17" s="1"/>
  <c r="T1908" i="17" a="1"/>
  <c r="T1908" i="17" s="1"/>
  <c r="T1909" i="17" a="1"/>
  <c r="T1909" i="17" s="1"/>
  <c r="T2136" i="17" a="1"/>
  <c r="T2136" i="17"/>
  <c r="T2137" i="17" a="1"/>
  <c r="T2137" i="17" s="1"/>
  <c r="T110" i="17" a="1"/>
  <c r="T110" i="17"/>
  <c r="T111" i="17" a="1"/>
  <c r="T111" i="17" s="1"/>
  <c r="T112" i="17" a="1"/>
  <c r="T112" i="17" s="1"/>
  <c r="T113" i="17" a="1"/>
  <c r="T113" i="17"/>
  <c r="T114" i="17" a="1"/>
  <c r="T114" i="17" s="1"/>
  <c r="T115" i="17" a="1"/>
  <c r="T115" i="17" s="1"/>
  <c r="T338" i="17" a="1"/>
  <c r="T338" i="17" s="1"/>
  <c r="T339" i="17" a="1"/>
  <c r="T339" i="17" s="1"/>
  <c r="T510" i="17" a="1"/>
  <c r="T510" i="17" s="1"/>
  <c r="T511" i="17" a="1"/>
  <c r="T511" i="17" s="1"/>
  <c r="T512" i="17" a="1"/>
  <c r="T512" i="17" s="1"/>
  <c r="T513" i="17" a="1"/>
  <c r="T513" i="17" s="1"/>
  <c r="T514" i="17" a="1"/>
  <c r="T514" i="17" s="1"/>
  <c r="T515" i="17" a="1"/>
  <c r="T515" i="17" s="1"/>
  <c r="T738" i="17" a="1"/>
  <c r="T738" i="17" s="1"/>
  <c r="T739" i="17" a="1"/>
  <c r="T739" i="17" s="1"/>
  <c r="T1018" i="17" a="1"/>
  <c r="T1018" i="17" s="1"/>
  <c r="T1019" i="17" a="1"/>
  <c r="T1019" i="17" s="1"/>
  <c r="T1020" i="17" a="1"/>
  <c r="T1020" i="17" s="1"/>
  <c r="T1021" i="17" a="1"/>
  <c r="T1021" i="17" s="1"/>
  <c r="T1022" i="17" a="1"/>
  <c r="T1022" i="17" s="1"/>
  <c r="T1023" i="17" a="1"/>
  <c r="T1023" i="17" s="1"/>
  <c r="T1024" i="17" a="1"/>
  <c r="T1024" i="17" s="1"/>
  <c r="T1025" i="17" a="1"/>
  <c r="T1025" i="17" s="1"/>
  <c r="T1026" i="17" a="1"/>
  <c r="T1026" i="17" s="1"/>
  <c r="T1027" i="17" a="1"/>
  <c r="T1027" i="17" s="1"/>
  <c r="T1028" i="17" a="1"/>
  <c r="T1028" i="17" s="1"/>
  <c r="T1029" i="17" a="1"/>
  <c r="T1029" i="17" s="1"/>
  <c r="T1510" i="17" a="1"/>
  <c r="T1510" i="17" s="1"/>
  <c r="T1511" i="17" a="1"/>
  <c r="T1511" i="17" s="1"/>
  <c r="T1512" i="17" a="1"/>
  <c r="T1512" i="17"/>
  <c r="T1513" i="17" a="1"/>
  <c r="T1513" i="17"/>
  <c r="T1514" i="17" a="1"/>
  <c r="T1514" i="17" s="1"/>
  <c r="T1515" i="17" a="1"/>
  <c r="T1515" i="17" s="1"/>
  <c r="T1738" i="17" a="1"/>
  <c r="T1738" i="17" s="1"/>
  <c r="T1739" i="17" a="1"/>
  <c r="T1739" i="17"/>
  <c r="T1910" i="17" a="1"/>
  <c r="T1910" i="17" s="1"/>
  <c r="T1911" i="17" a="1"/>
  <c r="T1911" i="17" s="1"/>
  <c r="T1912" i="17" a="1"/>
  <c r="T1912" i="17" s="1"/>
  <c r="T1913" i="17" a="1"/>
  <c r="T1913" i="17" s="1"/>
  <c r="T1914" i="17" a="1"/>
  <c r="T1914" i="17" s="1"/>
  <c r="T1915" i="17" a="1"/>
  <c r="T1915" i="17" s="1"/>
  <c r="T2138" i="17" a="1"/>
  <c r="T2138" i="17" s="1"/>
  <c r="T2139" i="17" a="1"/>
  <c r="T2139" i="17" s="1"/>
  <c r="T116" i="17" a="1"/>
  <c r="T116" i="17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340" i="17" a="1"/>
  <c r="T340" i="17" s="1"/>
  <c r="T341" i="17" a="1"/>
  <c r="T341" i="17" s="1"/>
  <c r="T516" i="17" a="1"/>
  <c r="T516" i="17" s="1"/>
  <c r="T517" i="17" a="1"/>
  <c r="T517" i="17" s="1"/>
  <c r="T518" i="17" a="1"/>
  <c r="T518" i="17" s="1"/>
  <c r="T519" i="17" a="1"/>
  <c r="T519" i="17" s="1"/>
  <c r="T520" i="17" a="1"/>
  <c r="T520" i="17" s="1"/>
  <c r="T521" i="17" a="1"/>
  <c r="T521" i="17" s="1"/>
  <c r="T740" i="17" a="1"/>
  <c r="T740" i="17" s="1"/>
  <c r="T741" i="17" a="1"/>
  <c r="T741" i="17" s="1"/>
  <c r="T1030" i="17" a="1"/>
  <c r="T1030" i="17" s="1"/>
  <c r="T1031" i="17" a="1"/>
  <c r="T1031" i="17" s="1"/>
  <c r="T1032" i="17" a="1"/>
  <c r="T1032" i="17" s="1"/>
  <c r="T1033" i="17" a="1"/>
  <c r="T1033" i="17"/>
  <c r="T1034" i="17" a="1"/>
  <c r="T1034" i="17" s="1"/>
  <c r="T1035" i="17" a="1"/>
  <c r="T1035" i="17" s="1"/>
  <c r="T1036" i="17" a="1"/>
  <c r="T1036" i="17" s="1"/>
  <c r="T1037" i="17" a="1"/>
  <c r="T1037" i="17" s="1"/>
  <c r="T1038" i="17" a="1"/>
  <c r="T1038" i="17" s="1"/>
  <c r="T1039" i="17" a="1"/>
  <c r="T1039" i="17" s="1"/>
  <c r="T1040" i="17" a="1"/>
  <c r="T1040" i="17" s="1"/>
  <c r="T1041" i="17" a="1"/>
  <c r="T1041" i="17" s="1"/>
  <c r="T1516" i="17" a="1"/>
  <c r="T1516" i="17" s="1"/>
  <c r="T1517" i="17" a="1"/>
  <c r="T1517" i="17" s="1"/>
  <c r="T1518" i="17" a="1"/>
  <c r="T1518" i="17" s="1"/>
  <c r="T1519" i="17" a="1"/>
  <c r="T1519" i="17" s="1"/>
  <c r="T1520" i="17" a="1"/>
  <c r="T1520" i="17"/>
  <c r="T1521" i="17" a="1"/>
  <c r="T1521" i="17" s="1"/>
  <c r="T1740" i="17" a="1"/>
  <c r="T1740" i="17" s="1"/>
  <c r="T1741" i="17" a="1"/>
  <c r="T1741" i="17" s="1"/>
  <c r="T1916" i="17" a="1"/>
  <c r="T1916" i="17" s="1"/>
  <c r="T1917" i="17" a="1"/>
  <c r="T1917" i="17" s="1"/>
  <c r="T1918" i="17" a="1"/>
  <c r="T1918" i="17" s="1"/>
  <c r="T1919" i="17" a="1"/>
  <c r="T1919" i="17" s="1"/>
  <c r="T1920" i="17" a="1"/>
  <c r="T1920" i="17" s="1"/>
  <c r="T1921" i="17" a="1"/>
  <c r="T1921" i="17" s="1"/>
  <c r="T2140" i="17" a="1"/>
  <c r="T2140" i="17"/>
  <c r="T2141" i="17" a="1"/>
  <c r="T214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342" i="17" a="1"/>
  <c r="T342" i="17" s="1"/>
  <c r="T343" i="17" a="1"/>
  <c r="T343" i="17"/>
  <c r="T522" i="17" a="1"/>
  <c r="T522" i="17"/>
  <c r="T523" i="17" a="1"/>
  <c r="T523" i="17" s="1"/>
  <c r="T524" i="17" a="1"/>
  <c r="T524" i="17" s="1"/>
  <c r="T525" i="17" a="1"/>
  <c r="T525" i="17" s="1"/>
  <c r="T526" i="17" a="1"/>
  <c r="T526" i="17" s="1"/>
  <c r="T527" i="17" a="1"/>
  <c r="T527" i="17" s="1"/>
  <c r="T742" i="17" a="1"/>
  <c r="T742" i="17" s="1"/>
  <c r="T743" i="17" a="1"/>
  <c r="T743" i="17" s="1"/>
  <c r="T1042" i="17" a="1"/>
  <c r="T1042" i="17" s="1"/>
  <c r="T1043" i="17" a="1"/>
  <c r="T1043" i="17" s="1"/>
  <c r="T1044" i="17" a="1"/>
  <c r="T1044" i="17" s="1"/>
  <c r="T1045" i="17" a="1"/>
  <c r="T1045" i="17" s="1"/>
  <c r="T1046" i="17" a="1"/>
  <c r="T1046" i="17"/>
  <c r="T1047" i="17" a="1"/>
  <c r="T1047" i="17" s="1"/>
  <c r="T1048" i="17" a="1"/>
  <c r="T1048" i="17" s="1"/>
  <c r="T1049" i="17" a="1"/>
  <c r="T1049" i="17" s="1"/>
  <c r="T1050" i="17" a="1"/>
  <c r="T1050" i="17" s="1"/>
  <c r="T1051" i="17" a="1"/>
  <c r="T1051" i="17" s="1"/>
  <c r="T1052" i="17" a="1"/>
  <c r="T1052" i="17" s="1"/>
  <c r="T1053" i="17" a="1"/>
  <c r="T1053" i="17" s="1"/>
  <c r="T1522" i="17" a="1"/>
  <c r="T1522" i="17" s="1"/>
  <c r="T1523" i="17" a="1"/>
  <c r="T1523" i="17" s="1"/>
  <c r="T1524" i="17" a="1"/>
  <c r="T1524" i="17" s="1"/>
  <c r="T1525" i="17" a="1"/>
  <c r="T1525" i="17" s="1"/>
  <c r="T1526" i="17" a="1"/>
  <c r="T1526" i="17" s="1"/>
  <c r="T1527" i="17" a="1"/>
  <c r="T1527" i="17" s="1"/>
  <c r="T1742" i="17" a="1"/>
  <c r="T1742" i="17" s="1"/>
  <c r="T1743" i="17" a="1"/>
  <c r="T1743" i="17" s="1"/>
  <c r="T1922" i="17" a="1"/>
  <c r="T1922" i="17" s="1"/>
  <c r="T1923" i="17" a="1"/>
  <c r="T1923" i="17" s="1"/>
  <c r="T1924" i="17" a="1"/>
  <c r="T1924" i="17" s="1"/>
  <c r="T1925" i="17" a="1"/>
  <c r="T1925" i="17"/>
  <c r="T1926" i="17" a="1"/>
  <c r="T1926" i="17" s="1"/>
  <c r="T1927" i="17" a="1"/>
  <c r="T1927" i="17" s="1"/>
  <c r="T2142" i="17" a="1"/>
  <c r="T2142" i="17" s="1"/>
  <c r="T2143" i="17" a="1"/>
  <c r="T2143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344" i="17" a="1"/>
  <c r="T344" i="17" s="1"/>
  <c r="T345" i="17" a="1"/>
  <c r="T345" i="17" s="1"/>
  <c r="T528" i="17" a="1"/>
  <c r="T528" i="17"/>
  <c r="T529" i="17" a="1"/>
  <c r="T529" i="17" s="1"/>
  <c r="T530" i="17" a="1"/>
  <c r="T530" i="17" s="1"/>
  <c r="T531" i="17" a="1"/>
  <c r="T531" i="17" s="1"/>
  <c r="T532" i="17" a="1"/>
  <c r="T532" i="17"/>
  <c r="T533" i="17" a="1"/>
  <c r="T533" i="17" s="1"/>
  <c r="T744" i="17" a="1"/>
  <c r="T744" i="17" s="1"/>
  <c r="T745" i="17" a="1"/>
  <c r="T745" i="17" s="1"/>
  <c r="T1054" i="17" a="1"/>
  <c r="T1054" i="17" s="1"/>
  <c r="T1055" i="17" a="1"/>
  <c r="T1055" i="17" s="1"/>
  <c r="T1056" i="17" a="1"/>
  <c r="T1056" i="17" s="1"/>
  <c r="T1057" i="17" a="1"/>
  <c r="T1057" i="17" s="1"/>
  <c r="T1058" i="17" a="1"/>
  <c r="T1058" i="17" s="1"/>
  <c r="T1059" i="17" a="1"/>
  <c r="T1059" i="17" s="1"/>
  <c r="T1060" i="17" a="1"/>
  <c r="T1060" i="17" s="1"/>
  <c r="T1061" i="17" a="1"/>
  <c r="T1061" i="17" s="1"/>
  <c r="T1062" i="17" a="1"/>
  <c r="T1062" i="17" s="1"/>
  <c r="T1063" i="17" a="1"/>
  <c r="T1063" i="17" s="1"/>
  <c r="T1064" i="17" a="1"/>
  <c r="T1064" i="17"/>
  <c r="T1065" i="17" a="1"/>
  <c r="T1065" i="17" s="1"/>
  <c r="T1528" i="17" a="1"/>
  <c r="T1528" i="17"/>
  <c r="T1529" i="17" a="1"/>
  <c r="T1529" i="17" s="1"/>
  <c r="T1530" i="17" a="1"/>
  <c r="T1530" i="17" s="1"/>
  <c r="T1531" i="17" a="1"/>
  <c r="T1531" i="17"/>
  <c r="T1532" i="17" a="1"/>
  <c r="T1532" i="17" s="1"/>
  <c r="T1533" i="17" a="1"/>
  <c r="T1533" i="17" s="1"/>
  <c r="T1744" i="17" a="1"/>
  <c r="T1744" i="17" s="1"/>
  <c r="T1745" i="17" a="1"/>
  <c r="T1745" i="17" s="1"/>
  <c r="T1928" i="17" a="1"/>
  <c r="T1928" i="17" s="1"/>
  <c r="T1929" i="17" a="1"/>
  <c r="T1929" i="17" s="1"/>
  <c r="T1930" i="17" a="1"/>
  <c r="T1930" i="17" s="1"/>
  <c r="T1931" i="17" a="1"/>
  <c r="T1931" i="17" s="1"/>
  <c r="T1932" i="17" a="1"/>
  <c r="T1932" i="17" s="1"/>
  <c r="T1933" i="17" a="1"/>
  <c r="T1933" i="17" s="1"/>
  <c r="T2144" i="17" a="1"/>
  <c r="T2144" i="17" s="1"/>
  <c r="T2145" i="17" a="1"/>
  <c r="T2145" i="17" s="1"/>
  <c r="T134" i="17" a="1"/>
  <c r="T134" i="17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346" i="17" a="1"/>
  <c r="T346" i="17" s="1"/>
  <c r="T347" i="17" a="1"/>
  <c r="T347" i="17" s="1"/>
  <c r="T534" i="17" a="1"/>
  <c r="T534" i="17" s="1"/>
  <c r="T535" i="17" a="1"/>
  <c r="T535" i="17" s="1"/>
  <c r="T536" i="17" a="1"/>
  <c r="T536" i="17" s="1"/>
  <c r="T537" i="17" a="1"/>
  <c r="T537" i="17" s="1"/>
  <c r="T538" i="17" a="1"/>
  <c r="T538" i="17" s="1"/>
  <c r="T539" i="17" a="1"/>
  <c r="T539" i="17" s="1"/>
  <c r="T746" i="17" a="1"/>
  <c r="T746" i="17" s="1"/>
  <c r="T747" i="17" a="1"/>
  <c r="T747" i="17"/>
  <c r="T1066" i="17" a="1"/>
  <c r="T1066" i="17" s="1"/>
  <c r="T1067" i="17" a="1"/>
  <c r="T1067" i="17" s="1"/>
  <c r="T1068" i="17" a="1"/>
  <c r="T1068" i="17" s="1"/>
  <c r="T1069" i="17" a="1"/>
  <c r="T1069" i="17" s="1"/>
  <c r="T1070" i="17" a="1"/>
  <c r="T1070" i="17" s="1"/>
  <c r="T1071" i="17" a="1"/>
  <c r="T1071" i="17" s="1"/>
  <c r="T1072" i="17" a="1"/>
  <c r="T1072" i="17" s="1"/>
  <c r="T1073" i="17" a="1"/>
  <c r="T1073" i="17" s="1"/>
  <c r="T1074" i="17" a="1"/>
  <c r="T1074" i="17" s="1"/>
  <c r="T1075" i="17" a="1"/>
  <c r="T1075" i="17" s="1"/>
  <c r="T1076" i="17" a="1"/>
  <c r="T1076" i="17" s="1"/>
  <c r="T1077" i="17" a="1"/>
  <c r="T1077" i="17" s="1"/>
  <c r="T1534" i="17" a="1"/>
  <c r="T1534" i="17"/>
  <c r="T1535" i="17" a="1"/>
  <c r="T1535" i="17" s="1"/>
  <c r="T1536" i="17" a="1"/>
  <c r="T1536" i="17" s="1"/>
  <c r="T1537" i="17" a="1"/>
  <c r="T1537" i="17" s="1"/>
  <c r="T1538" i="17" a="1"/>
  <c r="T1538" i="17" s="1"/>
  <c r="T1539" i="17" a="1"/>
  <c r="T1539" i="17" s="1"/>
  <c r="T1746" i="17" a="1"/>
  <c r="T1746" i="17" s="1"/>
  <c r="T1747" i="17" a="1"/>
  <c r="T1747" i="17" s="1"/>
  <c r="T1934" i="17" a="1"/>
  <c r="T1934" i="17" s="1"/>
  <c r="T1935" i="17" a="1"/>
  <c r="T1935" i="17" s="1"/>
  <c r="T1936" i="17" a="1"/>
  <c r="T1936" i="17" s="1"/>
  <c r="T1937" i="17" a="1"/>
  <c r="T1937" i="17" s="1"/>
  <c r="T1938" i="17" a="1"/>
  <c r="T1938" i="17" s="1"/>
  <c r="T1939" i="17" a="1"/>
  <c r="T1939" i="17" s="1"/>
  <c r="T2146" i="17" a="1"/>
  <c r="T2146" i="17" s="1"/>
  <c r="T2147" i="17" a="1"/>
  <c r="T2147" i="17" s="1"/>
  <c r="T140" i="17" a="1"/>
  <c r="T140" i="17" s="1"/>
  <c r="T141" i="17" a="1"/>
  <c r="T141" i="17" s="1"/>
  <c r="T142" i="17" a="1"/>
  <c r="T142" i="17"/>
  <c r="T143" i="17" a="1"/>
  <c r="T143" i="17" s="1"/>
  <c r="T144" i="17" a="1"/>
  <c r="T144" i="17"/>
  <c r="T145" i="17" a="1"/>
  <c r="T145" i="17" s="1"/>
  <c r="T348" i="17" a="1"/>
  <c r="T348" i="17" s="1"/>
  <c r="T349" i="17" a="1"/>
  <c r="T349" i="17"/>
  <c r="T540" i="17" a="1"/>
  <c r="T540" i="17" s="1"/>
  <c r="T541" i="17" a="1"/>
  <c r="T541" i="17" s="1"/>
  <c r="T542" i="17" a="1"/>
  <c r="T542" i="17" s="1"/>
  <c r="T543" i="17" a="1"/>
  <c r="T543" i="17" s="1"/>
  <c r="T544" i="17" a="1"/>
  <c r="T544" i="17" s="1"/>
  <c r="T545" i="17" a="1"/>
  <c r="T545" i="17" s="1"/>
  <c r="T748" i="17" a="1"/>
  <c r="T748" i="17" s="1"/>
  <c r="T749" i="17" a="1"/>
  <c r="T749" i="17" s="1"/>
  <c r="T1078" i="17" a="1"/>
  <c r="T1078" i="17" s="1"/>
  <c r="T1079" i="17" a="1"/>
  <c r="T1079" i="17" s="1"/>
  <c r="T1080" i="17" a="1"/>
  <c r="T1080" i="17" s="1"/>
  <c r="T1081" i="17" a="1"/>
  <c r="T1081" i="17" s="1"/>
  <c r="T1082" i="17" a="1"/>
  <c r="T1082" i="17"/>
  <c r="T1083" i="17" a="1"/>
  <c r="T1083" i="17" s="1"/>
  <c r="T1084" i="17" a="1"/>
  <c r="T1084" i="17" s="1"/>
  <c r="T1085" i="17" a="1"/>
  <c r="T1085" i="17" s="1"/>
  <c r="T1086" i="17" a="1"/>
  <c r="T1086" i="17" s="1"/>
  <c r="T1087" i="17" a="1"/>
  <c r="T1087" i="17" s="1"/>
  <c r="T1088" i="17" a="1"/>
  <c r="T1088" i="17" s="1"/>
  <c r="T1089" i="17" a="1"/>
  <c r="T1089" i="17" s="1"/>
  <c r="T1540" i="17" a="1"/>
  <c r="T1540" i="17" s="1"/>
  <c r="T1541" i="17" a="1"/>
  <c r="T1541" i="17" s="1"/>
  <c r="T1542" i="17" a="1"/>
  <c r="T1542" i="17" s="1"/>
  <c r="T1543" i="17" a="1"/>
  <c r="T1543" i="17" s="1"/>
  <c r="T1544" i="17" a="1"/>
  <c r="T1544" i="17" s="1"/>
  <c r="T1545" i="17" a="1"/>
  <c r="T1545" i="17" s="1"/>
  <c r="T1748" i="17" a="1"/>
  <c r="T1748" i="17"/>
  <c r="T1749" i="17" a="1"/>
  <c r="T1749" i="17" s="1"/>
  <c r="T1940" i="17" a="1"/>
  <c r="T1940" i="17"/>
  <c r="T1941" i="17" a="1"/>
  <c r="T1941" i="17" s="1"/>
  <c r="T1942" i="17" a="1"/>
  <c r="T1942" i="17" s="1"/>
  <c r="T1943" i="17" a="1"/>
  <c r="T1943" i="17"/>
  <c r="T1944" i="17" a="1"/>
  <c r="T1944" i="17" s="1"/>
  <c r="T1945" i="17" a="1"/>
  <c r="T1945" i="17" s="1"/>
  <c r="T2148" i="17" a="1"/>
  <c r="T2148" i="17" s="1"/>
  <c r="T2149" i="17" a="1"/>
  <c r="T2149" i="17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350" i="17" a="1"/>
  <c r="T350" i="17" s="1"/>
  <c r="T351" i="17" a="1"/>
  <c r="T351" i="17" s="1"/>
  <c r="T546" i="17" a="1"/>
  <c r="T546" i="17"/>
  <c r="T547" i="17" a="1"/>
  <c r="T547" i="17" s="1"/>
  <c r="T548" i="17" a="1"/>
  <c r="T548" i="17" s="1"/>
  <c r="T549" i="17" a="1"/>
  <c r="T549" i="17" s="1"/>
  <c r="T550" i="17" a="1"/>
  <c r="T550" i="17" s="1"/>
  <c r="T551" i="17" a="1"/>
  <c r="T551" i="17" s="1"/>
  <c r="T750" i="17" a="1"/>
  <c r="T750" i="17" s="1"/>
  <c r="T751" i="17" a="1"/>
  <c r="T751" i="17" s="1"/>
  <c r="T1090" i="17" a="1"/>
  <c r="T1090" i="17" s="1"/>
  <c r="T1091" i="17" a="1"/>
  <c r="T1091" i="17" s="1"/>
  <c r="T1092" i="17" a="1"/>
  <c r="T1092" i="17" s="1"/>
  <c r="T1093" i="17" a="1"/>
  <c r="T1093" i="17" s="1"/>
  <c r="T1094" i="17" a="1"/>
  <c r="T1094" i="17" s="1"/>
  <c r="T1095" i="17" a="1"/>
  <c r="T1095" i="17" s="1"/>
  <c r="T1096" i="17" a="1"/>
  <c r="T1096" i="17" s="1"/>
  <c r="T1097" i="17" a="1"/>
  <c r="T1097" i="17"/>
  <c r="T1098" i="17" a="1"/>
  <c r="T1098" i="17" s="1"/>
  <c r="T1099" i="17" a="1"/>
  <c r="T1099" i="17" s="1"/>
  <c r="T1100" i="17" a="1"/>
  <c r="T1100" i="17" s="1"/>
  <c r="T1101" i="17" a="1"/>
  <c r="T1101" i="17" s="1"/>
  <c r="T1546" i="17" a="1"/>
  <c r="T1546" i="17" s="1"/>
  <c r="T1547" i="17" a="1"/>
  <c r="T1547" i="17" s="1"/>
  <c r="T1548" i="17" a="1"/>
  <c r="T1548" i="17" s="1"/>
  <c r="T1549" i="17" a="1"/>
  <c r="T1549" i="17"/>
  <c r="T1550" i="17" a="1"/>
  <c r="T1550" i="17" s="1"/>
  <c r="T1551" i="17" a="1"/>
  <c r="T1551" i="17" s="1"/>
  <c r="T1750" i="17" a="1"/>
  <c r="T1750" i="17" s="1"/>
  <c r="T1751" i="17" a="1"/>
  <c r="T1751" i="17" s="1"/>
  <c r="T1946" i="17" a="1"/>
  <c r="T1946" i="17" s="1"/>
  <c r="T1947" i="17" a="1"/>
  <c r="T1947" i="17" s="1"/>
  <c r="T1948" i="17" a="1"/>
  <c r="T1948" i="17"/>
  <c r="T1949" i="17" a="1"/>
  <c r="T1949" i="17"/>
  <c r="T1950" i="17" a="1"/>
  <c r="T1950" i="17" s="1"/>
  <c r="T1951" i="17" a="1"/>
  <c r="T1951" i="17" s="1"/>
  <c r="T2150" i="17" a="1"/>
  <c r="T2150" i="17" s="1"/>
  <c r="T2151" i="17" a="1"/>
  <c r="T2151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352" i="17" a="1"/>
  <c r="T352" i="17"/>
  <c r="T353" i="17" a="1"/>
  <c r="T353" i="17" s="1"/>
  <c r="T552" i="17" a="1"/>
  <c r="T552" i="17" s="1"/>
  <c r="T553" i="17" a="1"/>
  <c r="T553" i="17" s="1"/>
  <c r="T554" i="17" a="1"/>
  <c r="T554" i="17" s="1"/>
  <c r="T555" i="17" a="1"/>
  <c r="T555" i="17" s="1"/>
  <c r="T556" i="17" a="1"/>
  <c r="T556" i="17" s="1"/>
  <c r="T557" i="17" a="1"/>
  <c r="T557" i="17" s="1"/>
  <c r="T752" i="17" a="1"/>
  <c r="T752" i="17" s="1"/>
  <c r="T753" i="17" a="1"/>
  <c r="T753" i="17" s="1"/>
  <c r="T1102" i="17" a="1"/>
  <c r="T1102" i="17" s="1"/>
  <c r="T1103" i="17" a="1"/>
  <c r="T1103" i="17" s="1"/>
  <c r="T1104" i="17" a="1"/>
  <c r="T1104" i="17" s="1"/>
  <c r="T1105" i="17" a="1"/>
  <c r="T1105" i="17" s="1"/>
  <c r="T1106" i="17" a="1"/>
  <c r="T1106" i="17" s="1"/>
  <c r="T1107" i="17" a="1"/>
  <c r="T1107" i="17" s="1"/>
  <c r="T1108" i="17" a="1"/>
  <c r="T1108" i="17" s="1"/>
  <c r="T1109" i="17" a="1"/>
  <c r="T1109" i="17" s="1"/>
  <c r="T1110" i="17" a="1"/>
  <c r="T1110" i="17"/>
  <c r="T1111" i="17" a="1"/>
  <c r="T1111" i="17" s="1"/>
  <c r="T1112" i="17" a="1"/>
  <c r="T1112" i="17" s="1"/>
  <c r="T1113" i="17" a="1"/>
  <c r="T1113" i="17"/>
  <c r="T1552" i="17" a="1"/>
  <c r="T1552" i="17" s="1"/>
  <c r="T1553" i="17" a="1"/>
  <c r="T1553" i="17" s="1"/>
  <c r="T1554" i="17" a="1"/>
  <c r="T1554" i="17" s="1"/>
  <c r="T1555" i="17" a="1"/>
  <c r="T1555" i="17" s="1"/>
  <c r="T1556" i="17" a="1"/>
  <c r="T1556" i="17" s="1"/>
  <c r="T1557" i="17" a="1"/>
  <c r="T1557" i="17" s="1"/>
  <c r="T1752" i="17" a="1"/>
  <c r="T1752" i="17"/>
  <c r="T1753" i="17" a="1"/>
  <c r="T1753" i="17" s="1"/>
  <c r="T1952" i="17" a="1"/>
  <c r="T1952" i="17"/>
  <c r="T1953" i="17" a="1"/>
  <c r="T1953" i="17" s="1"/>
  <c r="T1954" i="17" a="1"/>
  <c r="T1954" i="17"/>
  <c r="T1955" i="17" a="1"/>
  <c r="T1955" i="17" s="1"/>
  <c r="T1956" i="17" a="1"/>
  <c r="T1956" i="17" s="1"/>
  <c r="T1957" i="17" a="1"/>
  <c r="T1957" i="17" s="1"/>
  <c r="T2152" i="17" a="1"/>
  <c r="T2152" i="17"/>
  <c r="T2153" i="17" a="1"/>
  <c r="T2153" i="17" s="1"/>
  <c r="T158" i="17" a="1"/>
  <c r="T158" i="17"/>
  <c r="T159" i="17" a="1"/>
  <c r="T159" i="17" s="1"/>
  <c r="T160" i="17" a="1"/>
  <c r="T160" i="17" s="1"/>
  <c r="T161" i="17" a="1"/>
  <c r="T161" i="17"/>
  <c r="T162" i="17" a="1"/>
  <c r="T162" i="17" s="1"/>
  <c r="T163" i="17" a="1"/>
  <c r="T163" i="17" s="1"/>
  <c r="T354" i="17" a="1"/>
  <c r="T354" i="17"/>
  <c r="T355" i="17" a="1"/>
  <c r="T355" i="17" s="1"/>
  <c r="T558" i="17" a="1"/>
  <c r="T558" i="17"/>
  <c r="T559" i="17" a="1"/>
  <c r="T559" i="17" s="1"/>
  <c r="T560" i="17" a="1"/>
  <c r="T560" i="17" s="1"/>
  <c r="T561" i="17" a="1"/>
  <c r="T561" i="17" s="1"/>
  <c r="T562" i="17" a="1"/>
  <c r="T562" i="17" s="1"/>
  <c r="T563" i="17" a="1"/>
  <c r="T563" i="17" s="1"/>
  <c r="T754" i="17" a="1"/>
  <c r="T754" i="17"/>
  <c r="T755" i="17" a="1"/>
  <c r="T755" i="17"/>
  <c r="T1114" i="17" a="1"/>
  <c r="T1114" i="17" s="1"/>
  <c r="T1115" i="17" a="1"/>
  <c r="T1115" i="17" s="1"/>
  <c r="T1116" i="17" a="1"/>
  <c r="T1116" i="17" s="1"/>
  <c r="T1117" i="17" a="1"/>
  <c r="T1117" i="17" s="1"/>
  <c r="T1118" i="17" a="1"/>
  <c r="T1118" i="17" s="1"/>
  <c r="T1119" i="17" a="1"/>
  <c r="T1119" i="17" s="1"/>
  <c r="T1120" i="17" a="1"/>
  <c r="T1120" i="17"/>
  <c r="T1121" i="17" a="1"/>
  <c r="T1121" i="17" s="1"/>
  <c r="T1122" i="17" a="1"/>
  <c r="T1122" i="17" s="1"/>
  <c r="T1123" i="17" a="1"/>
  <c r="T1123" i="17" s="1"/>
  <c r="T1124" i="17" a="1"/>
  <c r="T1124" i="17" s="1"/>
  <c r="T1125" i="17" a="1"/>
  <c r="T1125" i="17" s="1"/>
  <c r="T1558" i="17" a="1"/>
  <c r="T1558" i="17" s="1"/>
  <c r="T1559" i="17" a="1"/>
  <c r="T1559" i="17" s="1"/>
  <c r="T1560" i="17" a="1"/>
  <c r="T1560" i="17" s="1"/>
  <c r="T1561" i="17" a="1"/>
  <c r="T1561" i="17" s="1"/>
  <c r="T1562" i="17" a="1"/>
  <c r="T1562" i="17"/>
  <c r="T1563" i="17" a="1"/>
  <c r="T1563" i="17" s="1"/>
  <c r="T1754" i="17" a="1"/>
  <c r="T1754" i="17" s="1"/>
  <c r="T1755" i="17" a="1"/>
  <c r="T1755" i="17" s="1"/>
  <c r="T1958" i="17" a="1"/>
  <c r="T1958" i="17" s="1"/>
  <c r="T1959" i="17" a="1"/>
  <c r="T1959" i="17" s="1"/>
  <c r="T1960" i="17" a="1"/>
  <c r="T1960" i="17"/>
  <c r="T1961" i="17" a="1"/>
  <c r="T1961" i="17" s="1"/>
  <c r="T1962" i="17" a="1"/>
  <c r="T1962" i="17" s="1"/>
  <c r="T1963" i="17" a="1"/>
  <c r="T1963" i="17" s="1"/>
  <c r="T2154" i="17" a="1"/>
  <c r="T2154" i="17" s="1"/>
  <c r="T2155" i="17" a="1"/>
  <c r="T2155" i="17" s="1"/>
  <c r="T164" i="17" a="1"/>
  <c r="T164" i="17"/>
  <c r="T165" i="17" a="1"/>
  <c r="T165" i="17" s="1"/>
  <c r="T166" i="17" a="1"/>
  <c r="T166" i="17" s="1"/>
  <c r="T167" i="17" a="1"/>
  <c r="T167" i="17" s="1"/>
  <c r="T168" i="17" a="1"/>
  <c r="T168" i="17"/>
  <c r="T169" i="17" a="1"/>
  <c r="T169" i="17" s="1"/>
  <c r="T356" i="17" a="1"/>
  <c r="T356" i="17" s="1"/>
  <c r="T357" i="17" a="1"/>
  <c r="T357" i="17" s="1"/>
  <c r="T564" i="17" a="1"/>
  <c r="T564" i="17" s="1"/>
  <c r="T565" i="17" a="1"/>
  <c r="T565" i="17" s="1"/>
  <c r="T566" i="17" a="1"/>
  <c r="T566" i="17"/>
  <c r="T567" i="17" a="1"/>
  <c r="T567" i="17"/>
  <c r="T568" i="17" a="1"/>
  <c r="T568" i="17"/>
  <c r="T569" i="17" a="1"/>
  <c r="T569" i="17" s="1"/>
  <c r="T756" i="17" a="1"/>
  <c r="T756" i="17" s="1"/>
  <c r="T757" i="17" a="1"/>
  <c r="T757" i="17" s="1"/>
  <c r="T1126" i="17" a="1"/>
  <c r="T1126" i="17" s="1"/>
  <c r="T1127" i="17" a="1"/>
  <c r="T1127" i="17" s="1"/>
  <c r="T1128" i="17" a="1"/>
  <c r="T1128" i="17" s="1"/>
  <c r="T1129" i="17" a="1"/>
  <c r="T1129" i="17"/>
  <c r="T1130" i="17" a="1"/>
  <c r="T1130" i="17" s="1"/>
  <c r="T1131" i="17" a="1"/>
  <c r="T1131" i="17" s="1"/>
  <c r="T1132" i="17" a="1"/>
  <c r="T1132" i="17" s="1"/>
  <c r="T1133" i="17" a="1"/>
  <c r="T1133" i="17" s="1"/>
  <c r="T1134" i="17" a="1"/>
  <c r="T1134" i="17" s="1"/>
  <c r="T1135" i="17" a="1"/>
  <c r="T1135" i="17" s="1"/>
  <c r="T1136" i="17" a="1"/>
  <c r="T1136" i="17" s="1"/>
  <c r="T1137" i="17" a="1"/>
  <c r="T1137" i="17" s="1"/>
  <c r="T1564" i="17" a="1"/>
  <c r="T1564" i="17" s="1"/>
  <c r="T1565" i="17" a="1"/>
  <c r="T1565" i="17" s="1"/>
  <c r="T1566" i="17" a="1"/>
  <c r="T1566" i="17" s="1"/>
  <c r="T1567" i="17" a="1"/>
  <c r="T1567" i="17" s="1"/>
  <c r="T1568" i="17" a="1"/>
  <c r="T1568" i="17" s="1"/>
  <c r="T1569" i="17" a="1"/>
  <c r="T1569" i="17" s="1"/>
  <c r="T1756" i="17" a="1"/>
  <c r="T1756" i="17" s="1"/>
  <c r="T1757" i="17" a="1"/>
  <c r="T1757" i="17"/>
  <c r="T1964" i="17" a="1"/>
  <c r="T1964" i="17"/>
  <c r="T1965" i="17" a="1"/>
  <c r="T1965" i="17" s="1"/>
  <c r="T1966" i="17" a="1"/>
  <c r="T1966" i="17" s="1"/>
  <c r="T1967" i="17" a="1"/>
  <c r="T1967" i="17" s="1"/>
  <c r="T1968" i="17" a="1"/>
  <c r="T1968" i="17" s="1"/>
  <c r="T1969" i="17" a="1"/>
  <c r="T1969" i="17" s="1"/>
  <c r="T2156" i="17" a="1"/>
  <c r="T2156" i="17" s="1"/>
  <c r="T2157" i="17" a="1"/>
  <c r="T2157" i="17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358" i="17" a="1"/>
  <c r="T358" i="17" s="1"/>
  <c r="T359" i="17" a="1"/>
  <c r="T359" i="17" s="1"/>
  <c r="T570" i="17" a="1"/>
  <c r="T570" i="17" s="1"/>
  <c r="T571" i="17" a="1"/>
  <c r="T571" i="17" s="1"/>
  <c r="T572" i="17" a="1"/>
  <c r="T572" i="17" s="1"/>
  <c r="T573" i="17" a="1"/>
  <c r="T573" i="17" s="1"/>
  <c r="T574" i="17" a="1"/>
  <c r="T574" i="17" s="1"/>
  <c r="T575" i="17" a="1"/>
  <c r="T575" i="17" s="1"/>
  <c r="T758" i="17" a="1"/>
  <c r="T758" i="17" s="1"/>
  <c r="T759" i="17" a="1"/>
  <c r="T759" i="17"/>
  <c r="T1138" i="17" a="1"/>
  <c r="T1138" i="17" s="1"/>
  <c r="T1139" i="17" a="1"/>
  <c r="T1139" i="17" s="1"/>
  <c r="T1140" i="17" a="1"/>
  <c r="T1140" i="17" s="1"/>
  <c r="T1141" i="17" a="1"/>
  <c r="T1141" i="17" s="1"/>
  <c r="T1142" i="17" a="1"/>
  <c r="T1142" i="17"/>
  <c r="T1143" i="17" a="1"/>
  <c r="T1143" i="17" s="1"/>
  <c r="T1144" i="17" a="1"/>
  <c r="T1144" i="17" s="1"/>
  <c r="T1145" i="17" a="1"/>
  <c r="T1145" i="17" s="1"/>
  <c r="T1146" i="17" a="1"/>
  <c r="T1146" i="17" s="1"/>
  <c r="T1147" i="17" a="1"/>
  <c r="T1147" i="17" s="1"/>
  <c r="T1148" i="17" a="1"/>
  <c r="T1148" i="17" s="1"/>
  <c r="T1149" i="17" a="1"/>
  <c r="T1149" i="17" s="1"/>
  <c r="T1570" i="17" a="1"/>
  <c r="T1570" i="17" s="1"/>
  <c r="T1571" i="17" a="1"/>
  <c r="T1571" i="17" s="1"/>
  <c r="T1572" i="17" a="1"/>
  <c r="T1572" i="17"/>
  <c r="T1573" i="17" a="1"/>
  <c r="T1573" i="17" s="1"/>
  <c r="T1574" i="17" a="1"/>
  <c r="T1574" i="17"/>
  <c r="T1575" i="17" a="1"/>
  <c r="T1575" i="17" s="1"/>
  <c r="T1758" i="17" a="1"/>
  <c r="T1758" i="17" s="1"/>
  <c r="T1759" i="17" a="1"/>
  <c r="T1759" i="17" s="1"/>
  <c r="T1970" i="17" a="1"/>
  <c r="T1970" i="17" s="1"/>
  <c r="T1971" i="17" a="1"/>
  <c r="T1971" i="17" s="1"/>
  <c r="T1972" i="17" a="1"/>
  <c r="T1972" i="17" s="1"/>
  <c r="T1973" i="17" a="1"/>
  <c r="T1973" i="17"/>
  <c r="T1974" i="17" a="1"/>
  <c r="T1974" i="17" s="1"/>
  <c r="T1975" i="17" a="1"/>
  <c r="T1975" i="17" s="1"/>
  <c r="T2158" i="17" a="1"/>
  <c r="T2158" i="17" s="1"/>
  <c r="T2159" i="17" a="1"/>
  <c r="T2159" i="17" s="1"/>
  <c r="T176" i="17" a="1"/>
  <c r="T176" i="17" s="1"/>
  <c r="T177" i="17" a="1"/>
  <c r="T177" i="17" s="1"/>
  <c r="T178" i="17" a="1"/>
  <c r="T178" i="17"/>
  <c r="T179" i="17" a="1"/>
  <c r="T179" i="17"/>
  <c r="T180" i="17" a="1"/>
  <c r="T180" i="17" s="1"/>
  <c r="T181" i="17" a="1"/>
  <c r="T181" i="17" s="1"/>
  <c r="T360" i="17" a="1"/>
  <c r="T360" i="17" s="1"/>
  <c r="T361" i="17" a="1"/>
  <c r="T361" i="17" s="1"/>
  <c r="T576" i="17" a="1"/>
  <c r="T576" i="17" s="1"/>
  <c r="T577" i="17" a="1"/>
  <c r="T577" i="17" s="1"/>
  <c r="T578" i="17" a="1"/>
  <c r="T578" i="17" s="1"/>
  <c r="T579" i="17" a="1"/>
  <c r="T579" i="17"/>
  <c r="T580" i="17" a="1"/>
  <c r="T580" i="17" s="1"/>
  <c r="T581" i="17" a="1"/>
  <c r="T581" i="17" s="1"/>
  <c r="T760" i="17" a="1"/>
  <c r="T760" i="17" s="1"/>
  <c r="T761" i="17" a="1"/>
  <c r="T761" i="17" s="1"/>
  <c r="T1150" i="17" a="1"/>
  <c r="T1150" i="17" s="1"/>
  <c r="T1151" i="17" a="1"/>
  <c r="T1151" i="17" s="1"/>
  <c r="T1152" i="17" a="1"/>
  <c r="T1152" i="17" s="1"/>
  <c r="T1153" i="17" a="1"/>
  <c r="T1153" i="17" s="1"/>
  <c r="T1154" i="17" a="1"/>
  <c r="T1154" i="17"/>
  <c r="T1155" i="17" a="1"/>
  <c r="T1155" i="17" s="1"/>
  <c r="T1156" i="17" a="1"/>
  <c r="T1156" i="17" s="1"/>
  <c r="T1157" i="17" a="1"/>
  <c r="T1157" i="17" s="1"/>
  <c r="T1158" i="17" a="1"/>
  <c r="T1158" i="17" s="1"/>
  <c r="T1159" i="17" a="1"/>
  <c r="T1159" i="17" s="1"/>
  <c r="T1160" i="17" a="1"/>
  <c r="T1160" i="17"/>
  <c r="T1161" i="17" a="1"/>
  <c r="T1161" i="17" s="1"/>
  <c r="T1576" i="17" a="1"/>
  <c r="T1576" i="17" s="1"/>
  <c r="T1577" i="17" a="1"/>
  <c r="T1577" i="17" s="1"/>
  <c r="T1578" i="17" a="1"/>
  <c r="T1578" i="17" s="1"/>
  <c r="T1579" i="17" a="1"/>
  <c r="T1579" i="17" s="1"/>
  <c r="T1580" i="17" a="1"/>
  <c r="T1580" i="17" s="1"/>
  <c r="T1581" i="17" a="1"/>
  <c r="T1581" i="17" s="1"/>
  <c r="T1760" i="17" a="1"/>
  <c r="T1760" i="17" s="1"/>
  <c r="T1761" i="17" a="1"/>
  <c r="T1761" i="17" s="1"/>
  <c r="T1976" i="17" a="1"/>
  <c r="T1976" i="17"/>
  <c r="T1977" i="17" a="1"/>
  <c r="T1977" i="17" s="1"/>
  <c r="T1978" i="17" a="1"/>
  <c r="T1978" i="17" s="1"/>
  <c r="T1979" i="17" a="1"/>
  <c r="T1979" i="17" s="1"/>
  <c r="T1980" i="17" a="1"/>
  <c r="T1980" i="17"/>
  <c r="T1981" i="17" a="1"/>
  <c r="T1981" i="17" s="1"/>
  <c r="T2160" i="17" a="1"/>
  <c r="T2160" i="17"/>
  <c r="T2161" i="17" a="1"/>
  <c r="T2161" i="17" s="1"/>
  <c r="T182" i="17" a="1"/>
  <c r="T182" i="17" s="1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362" i="17" a="1"/>
  <c r="T362" i="17"/>
  <c r="T363" i="17" a="1"/>
  <c r="T363" i="17" s="1"/>
  <c r="T582" i="17" a="1"/>
  <c r="T582" i="17"/>
  <c r="T583" i="17" a="1"/>
  <c r="T583" i="17" s="1"/>
  <c r="T584" i="17" a="1"/>
  <c r="T584" i="17" s="1"/>
  <c r="T585" i="17" a="1"/>
  <c r="T585" i="17" s="1"/>
  <c r="T586" i="17" a="1"/>
  <c r="T586" i="17" s="1"/>
  <c r="T587" i="17" a="1"/>
  <c r="T587" i="17" s="1"/>
  <c r="T762" i="17" a="1"/>
  <c r="T762" i="17"/>
  <c r="T763" i="17" a="1"/>
  <c r="T763" i="17" s="1"/>
  <c r="T1162" i="17" a="1"/>
  <c r="T1162" i="17" s="1"/>
  <c r="T1163" i="17" a="1"/>
  <c r="T1163" i="17" s="1"/>
  <c r="T1164" i="17" a="1"/>
  <c r="T1164" i="17" s="1"/>
  <c r="T1165" i="17" a="1"/>
  <c r="T1165" i="17" s="1"/>
  <c r="T1166" i="17" a="1"/>
  <c r="T1166" i="17" s="1"/>
  <c r="T1167" i="17" a="1"/>
  <c r="T1167" i="17" s="1"/>
  <c r="T1168" i="17" a="1"/>
  <c r="T1168" i="17" s="1"/>
  <c r="T1169" i="17" a="1"/>
  <c r="T1169" i="17"/>
  <c r="T1170" i="17" a="1"/>
  <c r="T1170" i="17" s="1"/>
  <c r="T1171" i="17" a="1"/>
  <c r="T1171" i="17" s="1"/>
  <c r="T1172" i="17" a="1"/>
  <c r="T1172" i="17" s="1"/>
  <c r="T1173" i="17" a="1"/>
  <c r="T1173" i="17" s="1"/>
  <c r="T1582" i="17" a="1"/>
  <c r="T1582" i="17" s="1"/>
  <c r="T1583" i="17" a="1"/>
  <c r="T1583" i="17" s="1"/>
  <c r="T1584" i="17" a="1"/>
  <c r="T1584" i="17"/>
  <c r="T1585" i="17" a="1"/>
  <c r="T1585" i="17" s="1"/>
  <c r="T1586" i="17" a="1"/>
  <c r="T1586" i="17" s="1"/>
  <c r="T1587" i="17" a="1"/>
  <c r="T1587" i="17" s="1"/>
  <c r="T1762" i="17" a="1"/>
  <c r="T1762" i="17" s="1"/>
  <c r="T1763" i="17" a="1"/>
  <c r="T1763" i="17" s="1"/>
  <c r="T1982" i="17" a="1"/>
  <c r="T1982" i="17" s="1"/>
  <c r="T1983" i="17" a="1"/>
  <c r="T1983" i="17" s="1"/>
  <c r="T1984" i="17" a="1"/>
  <c r="T1984" i="17" s="1"/>
  <c r="T1985" i="17" a="1"/>
  <c r="T1985" i="17"/>
  <c r="T1986" i="17" a="1"/>
  <c r="T1986" i="17" s="1"/>
  <c r="T1987" i="17" a="1"/>
  <c r="T1987" i="17" s="1"/>
  <c r="T2162" i="17" a="1"/>
  <c r="T2162" i="17"/>
  <c r="T2163" i="17" a="1"/>
  <c r="T2163" i="17" s="1"/>
  <c r="T188" i="17" a="1"/>
  <c r="T188" i="17" s="1"/>
  <c r="T189" i="17" a="1"/>
  <c r="T189" i="17" s="1"/>
  <c r="T190" i="17" a="1"/>
  <c r="T190" i="17" s="1"/>
  <c r="T191" i="17" a="1"/>
  <c r="T191" i="17" s="1"/>
  <c r="T192" i="17" a="1"/>
  <c r="T192" i="17" s="1"/>
  <c r="T193" i="17" a="1"/>
  <c r="T193" i="17" s="1"/>
  <c r="T364" i="17" a="1"/>
  <c r="T364" i="17" s="1"/>
  <c r="T365" i="17" a="1"/>
  <c r="T365" i="17" s="1"/>
  <c r="T588" i="17" a="1"/>
  <c r="T588" i="17" s="1"/>
  <c r="T589" i="17" a="1"/>
  <c r="T589" i="17" s="1"/>
  <c r="T590" i="17" a="1"/>
  <c r="T590" i="17"/>
  <c r="T591" i="17" a="1"/>
  <c r="T591" i="17" s="1"/>
  <c r="T592" i="17" a="1"/>
  <c r="T592" i="17" s="1"/>
  <c r="T593" i="17" a="1"/>
  <c r="T593" i="17" s="1"/>
  <c r="T764" i="17" a="1"/>
  <c r="T764" i="17" s="1"/>
  <c r="T765" i="17" a="1"/>
  <c r="T765" i="17" s="1"/>
  <c r="T1174" i="17" a="1"/>
  <c r="T1174" i="17" s="1"/>
  <c r="T1175" i="17" a="1"/>
  <c r="T1175" i="17" s="1"/>
  <c r="T1176" i="17" a="1"/>
  <c r="T1176" i="17" s="1"/>
  <c r="T1177" i="17" a="1"/>
  <c r="T1177" i="17" s="1"/>
  <c r="T1178" i="17" a="1"/>
  <c r="T1178" i="17"/>
  <c r="T1179" i="17" a="1"/>
  <c r="T1179" i="17" s="1"/>
  <c r="T1180" i="17" a="1"/>
  <c r="T1180" i="17" s="1"/>
  <c r="T1181" i="17" a="1"/>
  <c r="T1181" i="17" s="1"/>
  <c r="T1182" i="17" a="1"/>
  <c r="T1182" i="17" s="1"/>
  <c r="T1183" i="17" a="1"/>
  <c r="T1183" i="17" s="1"/>
  <c r="T1184" i="17" a="1"/>
  <c r="T1184" i="17"/>
  <c r="T1185" i="17" a="1"/>
  <c r="T1185" i="17" s="1"/>
  <c r="T1588" i="17" a="1"/>
  <c r="T1588" i="17" s="1"/>
  <c r="T1589" i="17" a="1"/>
  <c r="T1589" i="17" s="1"/>
  <c r="T1590" i="17" a="1"/>
  <c r="T1590" i="17" s="1"/>
  <c r="T1591" i="17" a="1"/>
  <c r="T1591" i="17" s="1"/>
  <c r="T1592" i="17" a="1"/>
  <c r="T1592" i="17" s="1"/>
  <c r="T1593" i="17" a="1"/>
  <c r="T1593" i="17" s="1"/>
  <c r="T1764" i="17" a="1"/>
  <c r="T1764" i="17"/>
  <c r="T1765" i="17" a="1"/>
  <c r="T1765" i="17"/>
  <c r="T1988" i="17" a="1"/>
  <c r="T1988" i="17"/>
  <c r="T1989" i="17" a="1"/>
  <c r="T1989" i="17" s="1"/>
  <c r="T1990" i="17" a="1"/>
  <c r="T1990" i="17" s="1"/>
  <c r="T1991" i="17" a="1"/>
  <c r="T1991" i="17"/>
  <c r="T1992" i="17" a="1"/>
  <c r="T1992" i="17" s="1"/>
  <c r="T1993" i="17" a="1"/>
  <c r="T1993" i="17" s="1"/>
  <c r="T2164" i="17" a="1"/>
  <c r="T2164" i="17"/>
  <c r="T2165" i="17" a="1"/>
  <c r="T2165" i="17" s="1"/>
  <c r="T194" i="17" a="1"/>
  <c r="T194" i="17" s="1"/>
  <c r="T195" i="17" a="1"/>
  <c r="T195" i="17" s="1"/>
  <c r="T196" i="17" a="1"/>
  <c r="T196" i="17" s="1"/>
  <c r="T197" i="17" a="1"/>
  <c r="T197" i="17" s="1"/>
  <c r="T198" i="17" a="1"/>
  <c r="T198" i="17" s="1"/>
  <c r="T199" i="17" a="1"/>
  <c r="T199" i="17" s="1"/>
  <c r="T366" i="17" a="1"/>
  <c r="T366" i="17" s="1"/>
  <c r="T367" i="17" a="1"/>
  <c r="T367" i="17" s="1"/>
  <c r="T594" i="17" a="1"/>
  <c r="T594" i="17" s="1"/>
  <c r="T595" i="17" a="1"/>
  <c r="T595" i="17" s="1"/>
  <c r="T596" i="17" a="1"/>
  <c r="T596" i="17" s="1"/>
  <c r="T597" i="17" a="1"/>
  <c r="T597" i="17" s="1"/>
  <c r="T598" i="17" a="1"/>
  <c r="T598" i="17" s="1"/>
  <c r="T599" i="17" a="1"/>
  <c r="T599" i="17" s="1"/>
  <c r="T766" i="17" a="1"/>
  <c r="T766" i="17" s="1"/>
  <c r="T767" i="17" a="1"/>
  <c r="T767" i="17" s="1"/>
  <c r="T1186" i="17" a="1"/>
  <c r="T1186" i="17" s="1"/>
  <c r="T1187" i="17" a="1"/>
  <c r="T1187" i="17" s="1"/>
  <c r="T1188" i="17" a="1"/>
  <c r="T1188" i="17" s="1"/>
  <c r="T1189" i="17" a="1"/>
  <c r="T1189" i="17" s="1"/>
  <c r="T1190" i="17" a="1"/>
  <c r="T1190" i="17" s="1"/>
  <c r="T1191" i="17" a="1"/>
  <c r="T1191" i="17" s="1"/>
  <c r="T1192" i="17" a="1"/>
  <c r="T1192" i="17" s="1"/>
  <c r="T1193" i="17" a="1"/>
  <c r="T1193" i="17" s="1"/>
  <c r="T1194" i="17" a="1"/>
  <c r="T1194" i="17" s="1"/>
  <c r="T1195" i="17" a="1"/>
  <c r="T1195" i="17" s="1"/>
  <c r="T1196" i="17" a="1"/>
  <c r="T1196" i="17" s="1"/>
  <c r="T1197" i="17" a="1"/>
  <c r="T1197" i="17" s="1"/>
  <c r="T1594" i="17" a="1"/>
  <c r="T1594" i="17" s="1"/>
  <c r="T1595" i="17" a="1"/>
  <c r="T1595" i="17" s="1"/>
  <c r="T1596" i="17" a="1"/>
  <c r="T1596" i="17" s="1"/>
  <c r="T1597" i="17" a="1"/>
  <c r="T1597" i="17" s="1"/>
  <c r="T1598" i="17" a="1"/>
  <c r="T1598" i="17" s="1"/>
  <c r="T1599" i="17" a="1"/>
  <c r="T1599" i="17" s="1"/>
  <c r="T1766" i="17" a="1"/>
  <c r="T1766" i="17" s="1"/>
  <c r="T1767" i="17" a="1"/>
  <c r="T1767" i="17" s="1"/>
  <c r="T1994" i="17" a="1"/>
  <c r="T1994" i="17"/>
  <c r="T1995" i="17" a="1"/>
  <c r="T1995" i="17" s="1"/>
  <c r="T1996" i="17" a="1"/>
  <c r="T1996" i="17" s="1"/>
  <c r="T1997" i="17" a="1"/>
  <c r="T1997" i="17" s="1"/>
  <c r="T1998" i="17" a="1"/>
  <c r="T1998" i="17" s="1"/>
  <c r="T1999" i="17" a="1"/>
  <c r="T1999" i="17" s="1"/>
  <c r="T2166" i="17" a="1"/>
  <c r="T2166" i="17" s="1"/>
  <c r="T2167" i="17" a="1"/>
  <c r="T2167" i="17" s="1"/>
  <c r="T200" i="17" a="1"/>
  <c r="T200" i="17" s="1"/>
  <c r="T201" i="17" a="1"/>
  <c r="T201" i="17" s="1"/>
  <c r="T202" i="17" a="1"/>
  <c r="T202" i="17"/>
  <c r="T203" i="17" a="1"/>
  <c r="T203" i="17" s="1"/>
  <c r="T204" i="17" a="1"/>
  <c r="T204" i="17"/>
  <c r="T205" i="17" a="1"/>
  <c r="T205" i="17" s="1"/>
  <c r="T368" i="17" a="1"/>
  <c r="T368" i="17" s="1"/>
  <c r="T369" i="17" a="1"/>
  <c r="T369" i="17" s="1"/>
  <c r="T600" i="17" a="1"/>
  <c r="T600" i="17" s="1"/>
  <c r="T601" i="17" a="1"/>
  <c r="T601" i="17" s="1"/>
  <c r="T602" i="17" a="1"/>
  <c r="T602" i="17" s="1"/>
  <c r="T603" i="17" a="1"/>
  <c r="T603" i="17"/>
  <c r="T604" i="17" a="1"/>
  <c r="T604" i="17" s="1"/>
  <c r="T605" i="17" a="1"/>
  <c r="T605" i="17" s="1"/>
  <c r="T768" i="17" a="1"/>
  <c r="T768" i="17" s="1"/>
  <c r="T769" i="17" a="1"/>
  <c r="T769" i="17" s="1"/>
  <c r="T1198" i="17" a="1"/>
  <c r="T1198" i="17" s="1"/>
  <c r="T1199" i="17" a="1"/>
  <c r="T1199" i="17" s="1"/>
  <c r="T1200" i="17" a="1"/>
  <c r="T1200" i="17"/>
  <c r="T1201" i="17" a="1"/>
  <c r="T1201" i="17" s="1"/>
  <c r="T1202" i="17" a="1"/>
  <c r="T1202" i="17" s="1"/>
  <c r="T1203" i="17" a="1"/>
  <c r="T1203" i="17" s="1"/>
  <c r="T1204" i="17" a="1"/>
  <c r="T1204" i="17" s="1"/>
  <c r="T1205" i="17" a="1"/>
  <c r="T1205" i="17" s="1"/>
  <c r="T1206" i="17" a="1"/>
  <c r="T1206" i="17" s="1"/>
  <c r="T1207" i="17" a="1"/>
  <c r="T1207" i="17" s="1"/>
  <c r="T1208" i="17" a="1"/>
  <c r="T1208" i="17" s="1"/>
  <c r="T1209" i="17" a="1"/>
  <c r="T1209" i="17"/>
  <c r="T1600" i="17" a="1"/>
  <c r="T1600" i="17"/>
  <c r="T1601" i="17" a="1"/>
  <c r="T1601" i="17" s="1"/>
  <c r="T1602" i="17" a="1"/>
  <c r="T1602" i="17" s="1"/>
  <c r="T1603" i="17" a="1"/>
  <c r="T1603" i="17" s="1"/>
  <c r="T1604" i="17" a="1"/>
  <c r="T1604" i="17" s="1"/>
  <c r="T1605" i="17" a="1"/>
  <c r="T1605" i="17" s="1"/>
  <c r="T1768" i="17" a="1"/>
  <c r="T1768" i="17" s="1"/>
  <c r="T1769" i="17" a="1"/>
  <c r="T1769" i="17" s="1"/>
  <c r="T2000" i="17" a="1"/>
  <c r="T2000" i="17" s="1"/>
  <c r="T2001" i="17" a="1"/>
  <c r="T2001" i="17" s="1"/>
  <c r="T2002" i="17" a="1"/>
  <c r="T2002" i="17"/>
  <c r="T2003" i="17" a="1"/>
  <c r="T2003" i="17" s="1"/>
  <c r="T2004" i="17" a="1"/>
  <c r="T2004" i="17" s="1"/>
  <c r="T2005" i="17" a="1"/>
  <c r="T2005" i="17" s="1"/>
  <c r="T2168" i="17" a="1"/>
  <c r="T2168" i="17"/>
  <c r="T2169" i="17" a="1"/>
  <c r="T2169" i="17" s="1"/>
  <c r="T206" i="17" a="1"/>
  <c r="T206" i="17" s="1"/>
  <c r="T207" i="17" a="1"/>
  <c r="T207" i="17" s="1"/>
  <c r="T208" i="17" a="1"/>
  <c r="T208" i="17" s="1"/>
  <c r="T209" i="17" a="1"/>
  <c r="T209" i="17"/>
  <c r="T210" i="17" a="1"/>
  <c r="T210" i="17" s="1"/>
  <c r="T211" i="17" a="1"/>
  <c r="T211" i="17" s="1"/>
  <c r="T370" i="17" a="1"/>
  <c r="T370" i="17" s="1"/>
  <c r="T371" i="17" a="1"/>
  <c r="T371" i="17" s="1"/>
  <c r="T606" i="17" a="1"/>
  <c r="T606" i="17"/>
  <c r="T607" i="17" a="1"/>
  <c r="T607" i="17" s="1"/>
  <c r="T608" i="17" a="1"/>
  <c r="T608" i="17" s="1"/>
  <c r="T609" i="17" a="1"/>
  <c r="T609" i="17" s="1"/>
  <c r="T610" i="17" a="1"/>
  <c r="T610" i="17" s="1"/>
  <c r="T611" i="17" a="1"/>
  <c r="T611" i="17" s="1"/>
  <c r="T770" i="17" a="1"/>
  <c r="T770" i="17"/>
  <c r="T771" i="17" a="1"/>
  <c r="T771" i="17" s="1"/>
  <c r="T1210" i="17" a="1"/>
  <c r="T1210" i="17" s="1"/>
  <c r="T1211" i="17" a="1"/>
  <c r="T1211" i="17" s="1"/>
  <c r="T1212" i="17" a="1"/>
  <c r="T1212" i="17" s="1"/>
  <c r="T1213" i="17" a="1"/>
  <c r="T1213" i="17" s="1"/>
  <c r="T1214" i="17" a="1"/>
  <c r="T1214" i="17" s="1"/>
  <c r="T1215" i="17" a="1"/>
  <c r="T1215" i="17" s="1"/>
  <c r="T1216" i="17" a="1"/>
  <c r="T1216" i="17" s="1"/>
  <c r="T1217" i="17" a="1"/>
  <c r="T1217" i="17"/>
  <c r="T1218" i="17" a="1"/>
  <c r="T1218" i="17" s="1"/>
  <c r="T1219" i="17" a="1"/>
  <c r="T1219" i="17" s="1"/>
  <c r="T1220" i="17" a="1"/>
  <c r="T1220" i="17" s="1"/>
  <c r="T1221" i="17" a="1"/>
  <c r="T1221" i="17" s="1"/>
  <c r="T1606" i="17" a="1"/>
  <c r="T1606" i="17" s="1"/>
  <c r="T1607" i="17" a="1"/>
  <c r="T1607" i="17" s="1"/>
  <c r="T1608" i="17" a="1"/>
  <c r="T1608" i="17"/>
  <c r="T1609" i="17" a="1"/>
  <c r="T1609" i="17" s="1"/>
  <c r="T1610" i="17" a="1"/>
  <c r="T1610" i="17" s="1"/>
  <c r="T1611" i="17" a="1"/>
  <c r="T1611" i="17" s="1"/>
  <c r="T1770" i="17" a="1"/>
  <c r="T1770" i="17" s="1"/>
  <c r="T1771" i="17" a="1"/>
  <c r="T1771" i="17"/>
  <c r="T2006" i="17" a="1"/>
  <c r="T2006" i="17" s="1"/>
  <c r="T2007" i="17" a="1"/>
  <c r="T2007" i="17" s="1"/>
  <c r="T2008" i="17" a="1"/>
  <c r="T2008" i="17" s="1"/>
  <c r="T2009" i="17" a="1"/>
  <c r="T2009" i="17"/>
  <c r="T2010" i="17" a="1"/>
  <c r="T2010" i="17"/>
  <c r="T2011" i="17" a="1"/>
  <c r="T2011" i="17" s="1"/>
  <c r="T2170" i="17" a="1"/>
  <c r="T2170" i="17" s="1"/>
  <c r="T2171" i="17" a="1"/>
  <c r="T2171" i="17" s="1"/>
  <c r="T212" i="17" a="1"/>
  <c r="T212" i="17" s="1"/>
  <c r="T213" i="17" a="1"/>
  <c r="T213" i="17" s="1"/>
  <c r="T214" i="17" a="1"/>
  <c r="T214" i="17"/>
  <c r="T215" i="17" a="1"/>
  <c r="T215" i="17" s="1"/>
  <c r="T216" i="17" a="1"/>
  <c r="T216" i="17" s="1"/>
  <c r="T217" i="17" a="1"/>
  <c r="T217" i="17" s="1"/>
  <c r="T372" i="17" a="1"/>
  <c r="T372" i="17" s="1"/>
  <c r="T373" i="17" a="1"/>
  <c r="T373" i="17" s="1"/>
  <c r="T612" i="17" a="1"/>
  <c r="T612" i="17" s="1"/>
  <c r="T613" i="17" a="1"/>
  <c r="T613" i="17" s="1"/>
  <c r="T614" i="17" a="1"/>
  <c r="T614" i="17" s="1"/>
  <c r="T615" i="17" a="1"/>
  <c r="T615" i="17" s="1"/>
  <c r="T616" i="17" a="1"/>
  <c r="T616" i="17" s="1"/>
  <c r="T617" i="17" a="1"/>
  <c r="T617" i="17" s="1"/>
  <c r="T772" i="17" a="1"/>
  <c r="T772" i="17" s="1"/>
  <c r="T773" i="17" a="1"/>
  <c r="T773" i="17" s="1"/>
  <c r="T1222" i="17" a="1"/>
  <c r="T1222" i="17" s="1"/>
  <c r="T1223" i="17" a="1"/>
  <c r="T1223" i="17" s="1"/>
  <c r="T1224" i="17" a="1"/>
  <c r="T1224" i="17" s="1"/>
  <c r="T1225" i="17" a="1"/>
  <c r="T1225" i="17" s="1"/>
  <c r="T1226" i="17" a="1"/>
  <c r="T1226" i="17" s="1"/>
  <c r="T1227" i="17" a="1"/>
  <c r="T1227" i="17" s="1"/>
  <c r="T1228" i="17" a="1"/>
  <c r="T1228" i="17" s="1"/>
  <c r="T1229" i="17" a="1"/>
  <c r="T1229" i="17" s="1"/>
  <c r="T1230" i="17" a="1"/>
  <c r="T1230" i="17" s="1"/>
  <c r="T1231" i="17" a="1"/>
  <c r="T1231" i="17" s="1"/>
  <c r="T1232" i="17" a="1"/>
  <c r="T1232" i="17" s="1"/>
  <c r="T1233" i="17" a="1"/>
  <c r="T1233" i="17" s="1"/>
  <c r="T1612" i="17" a="1"/>
  <c r="T1612" i="17" s="1"/>
  <c r="T1613" i="17" a="1"/>
  <c r="T1613" i="17" s="1"/>
  <c r="T1614" i="17" a="1"/>
  <c r="T1614" i="17" s="1"/>
  <c r="T1615" i="17" a="1"/>
  <c r="T1615" i="17" s="1"/>
  <c r="T1616" i="17" a="1"/>
  <c r="T1616" i="17" s="1"/>
  <c r="T1617" i="17" a="1"/>
  <c r="T1617" i="17" s="1"/>
  <c r="T1772" i="17" a="1"/>
  <c r="T1772" i="17" s="1"/>
  <c r="T1773" i="17" a="1"/>
  <c r="T1773" i="17" s="1"/>
  <c r="T2012" i="17" a="1"/>
  <c r="T2012" i="17" s="1"/>
  <c r="T2013" i="17" a="1"/>
  <c r="T2013" i="17" s="1"/>
  <c r="T2014" i="17" a="1"/>
  <c r="T2014" i="17" s="1"/>
  <c r="T2015" i="17" a="1"/>
  <c r="T2015" i="17" s="1"/>
  <c r="T2016" i="17" a="1"/>
  <c r="T2016" i="17" s="1"/>
  <c r="T2017" i="17" a="1"/>
  <c r="T2017" i="17" s="1"/>
  <c r="T2172" i="17" a="1"/>
  <c r="T2172" i="17" s="1"/>
  <c r="T2173" i="17" a="1"/>
  <c r="T2173" i="17" s="1"/>
  <c r="T218" i="17" a="1"/>
  <c r="T218" i="17" s="1"/>
  <c r="T219" i="17" a="1"/>
  <c r="T219" i="17" s="1"/>
  <c r="T220" i="17" a="1"/>
  <c r="T220" i="17" s="1"/>
  <c r="T221" i="17" a="1"/>
  <c r="T221" i="17" s="1"/>
  <c r="T222" i="17" a="1"/>
  <c r="T222" i="17" s="1"/>
  <c r="T223" i="17" a="1"/>
  <c r="T223" i="17" s="1"/>
  <c r="T374" i="17" a="1"/>
  <c r="T374" i="17" s="1"/>
  <c r="T375" i="17" a="1"/>
  <c r="T375" i="17" s="1"/>
  <c r="T618" i="17" a="1"/>
  <c r="T618" i="17" s="1"/>
  <c r="T619" i="17" a="1"/>
  <c r="T619" i="17" s="1"/>
  <c r="T620" i="17" a="1"/>
  <c r="T620" i="17" s="1"/>
  <c r="T621" i="17" a="1"/>
  <c r="T621" i="17"/>
  <c r="T622" i="17" a="1"/>
  <c r="T622" i="17" s="1"/>
  <c r="T623" i="17" a="1"/>
  <c r="T623" i="17" s="1"/>
  <c r="T774" i="17" a="1"/>
  <c r="T774" i="17" s="1"/>
  <c r="T775" i="17" a="1"/>
  <c r="T775" i="17"/>
  <c r="T1234" i="17" a="1"/>
  <c r="T1234" i="17" s="1"/>
  <c r="T1235" i="17" a="1"/>
  <c r="T1235" i="17" s="1"/>
  <c r="T1236" i="17" a="1"/>
  <c r="T1236" i="17" s="1"/>
  <c r="T1237" i="17" a="1"/>
  <c r="T1237" i="17" s="1"/>
  <c r="T1238" i="17" a="1"/>
  <c r="T1238" i="17" s="1"/>
  <c r="T1239" i="17" a="1"/>
  <c r="T1239" i="17" s="1"/>
  <c r="T1240" i="17" a="1"/>
  <c r="T1240" i="17" s="1"/>
  <c r="T1241" i="17" a="1"/>
  <c r="T1241" i="17"/>
  <c r="T1242" i="17" a="1"/>
  <c r="T1242" i="17" s="1"/>
  <c r="T1243" i="17" a="1"/>
  <c r="T1243" i="17" s="1"/>
  <c r="T1244" i="17" a="1"/>
  <c r="T1244" i="17" s="1"/>
  <c r="T1245" i="17" a="1"/>
  <c r="T1245" i="17" s="1"/>
  <c r="T1618" i="17" a="1"/>
  <c r="T1618" i="17" s="1"/>
  <c r="T1619" i="17" a="1"/>
  <c r="T1619" i="17" s="1"/>
  <c r="T1620" i="17" a="1"/>
  <c r="T1620" i="17" s="1"/>
  <c r="T1621" i="17" a="1"/>
  <c r="T1621" i="17" s="1"/>
  <c r="T1622" i="17" a="1"/>
  <c r="T1622" i="17" s="1"/>
  <c r="T1623" i="17" a="1"/>
  <c r="T1623" i="17" s="1"/>
  <c r="T1774" i="17" a="1"/>
  <c r="T1774" i="17"/>
  <c r="T1775" i="17" a="1"/>
  <c r="T1775" i="17" s="1"/>
  <c r="T2018" i="17" a="1"/>
  <c r="T2018" i="17" s="1"/>
  <c r="T2019" i="17" a="1"/>
  <c r="T2019" i="17" s="1"/>
  <c r="T2020" i="17" a="1"/>
  <c r="T2020" i="17" s="1"/>
  <c r="T2021" i="17" a="1"/>
  <c r="T2021" i="17" s="1"/>
  <c r="T2022" i="17" a="1"/>
  <c r="T2022" i="17" s="1"/>
  <c r="T2023" i="17" a="1"/>
  <c r="T2023" i="17" s="1"/>
  <c r="T2174" i="17" a="1"/>
  <c r="T2174" i="17" s="1"/>
  <c r="T2175" i="17" a="1"/>
  <c r="T2175" i="17" s="1"/>
  <c r="T224" i="17" a="1"/>
  <c r="T224" i="17" s="1"/>
  <c r="T225" i="17" a="1"/>
  <c r="T225" i="17" s="1"/>
  <c r="T226" i="17" a="1"/>
  <c r="T226" i="17" s="1"/>
  <c r="T227" i="17" a="1"/>
  <c r="T227" i="17" s="1"/>
  <c r="T228" i="17" a="1"/>
  <c r="T228" i="17" s="1"/>
  <c r="T229" i="17" a="1"/>
  <c r="T229" i="17" s="1"/>
  <c r="T376" i="17" a="1"/>
  <c r="T376" i="17" s="1"/>
  <c r="T377" i="17" a="1"/>
  <c r="T377" i="17" s="1"/>
  <c r="T624" i="17" a="1"/>
  <c r="T624" i="17" s="1"/>
  <c r="T625" i="17" a="1"/>
  <c r="T625" i="17" s="1"/>
  <c r="T626" i="17" a="1"/>
  <c r="T626" i="17" s="1"/>
  <c r="T627" i="17" a="1"/>
  <c r="T627" i="17" s="1"/>
  <c r="T628" i="17" a="1"/>
  <c r="T628" i="17" s="1"/>
  <c r="T629" i="17" a="1"/>
  <c r="T629" i="17" s="1"/>
  <c r="T776" i="17" a="1"/>
  <c r="T776" i="17" s="1"/>
  <c r="T777" i="17" a="1"/>
  <c r="T777" i="17" s="1"/>
  <c r="T1246" i="17" a="1"/>
  <c r="T1246" i="17" s="1"/>
  <c r="T1247" i="17" a="1"/>
  <c r="T1247" i="17" s="1"/>
  <c r="T1248" i="17" a="1"/>
  <c r="T1248" i="17"/>
  <c r="T1249" i="17" a="1"/>
  <c r="T1249" i="17" s="1"/>
  <c r="T1250" i="17" a="1"/>
  <c r="T1250" i="17" s="1"/>
  <c r="T1251" i="17" a="1"/>
  <c r="T1251" i="17" s="1"/>
  <c r="T1252" i="17" a="1"/>
  <c r="T1252" i="17" s="1"/>
  <c r="T1253" i="17" a="1"/>
  <c r="T1253" i="17" s="1"/>
  <c r="T1254" i="17" a="1"/>
  <c r="T1254" i="17" s="1"/>
  <c r="T1255" i="17" a="1"/>
  <c r="T1255" i="17" s="1"/>
  <c r="T1256" i="17" a="1"/>
  <c r="T1256" i="17" s="1"/>
  <c r="T1257" i="17" a="1"/>
  <c r="T1257" i="17"/>
  <c r="T1624" i="17" a="1"/>
  <c r="T1624" i="17" s="1"/>
  <c r="T1625" i="17" a="1"/>
  <c r="T1625" i="17" s="1"/>
  <c r="T1626" i="17" a="1"/>
  <c r="T1626" i="17" s="1"/>
  <c r="T1627" i="17" a="1"/>
  <c r="T1627" i="17" s="1"/>
  <c r="T1628" i="17" a="1"/>
  <c r="T1628" i="17" s="1"/>
  <c r="T1629" i="17" a="1"/>
  <c r="T1629" i="17" s="1"/>
  <c r="T1776" i="17" a="1"/>
  <c r="T1776" i="17" s="1"/>
  <c r="T1777" i="17" a="1"/>
  <c r="T1777" i="17" s="1"/>
  <c r="T2024" i="17" a="1"/>
  <c r="T2024" i="17" s="1"/>
  <c r="T2025" i="17" a="1"/>
  <c r="T2025" i="17" s="1"/>
  <c r="T2026" i="17" a="1"/>
  <c r="T2026" i="17" s="1"/>
  <c r="T2027" i="17" a="1"/>
  <c r="T2027" i="17" s="1"/>
  <c r="T2028" i="17" a="1"/>
  <c r="T2028" i="17" s="1"/>
  <c r="T2029" i="17" a="1"/>
  <c r="T2029" i="17" s="1"/>
  <c r="T2176" i="17" a="1"/>
  <c r="T2176" i="17" s="1"/>
  <c r="T2177" i="17" a="1"/>
  <c r="T2177" i="17" s="1"/>
  <c r="T230" i="17" a="1"/>
  <c r="T230" i="17"/>
  <c r="T231" i="17" a="1"/>
  <c r="T231" i="17" s="1"/>
  <c r="T232" i="17" a="1"/>
  <c r="T232" i="17" s="1"/>
  <c r="T233" i="17" a="1"/>
  <c r="T233" i="17" s="1"/>
  <c r="T234" i="17" a="1"/>
  <c r="T234" i="17" s="1"/>
  <c r="T235" i="17" a="1"/>
  <c r="T235" i="17" s="1"/>
  <c r="T378" i="17" a="1"/>
  <c r="T378" i="17" s="1"/>
  <c r="T379" i="17" a="1"/>
  <c r="T379" i="17"/>
  <c r="T630" i="17" a="1"/>
  <c r="T630" i="17" s="1"/>
  <c r="T631" i="17" a="1"/>
  <c r="T631" i="17" s="1"/>
  <c r="T632" i="17" a="1"/>
  <c r="T632" i="17" s="1"/>
  <c r="T633" i="17" a="1"/>
  <c r="T633" i="17" s="1"/>
  <c r="T634" i="17" a="1"/>
  <c r="T634" i="17" s="1"/>
  <c r="T635" i="17" a="1"/>
  <c r="T635" i="17" s="1"/>
  <c r="T778" i="17" a="1"/>
  <c r="T778" i="17" s="1"/>
  <c r="T779" i="17" a="1"/>
  <c r="T779" i="17" s="1"/>
  <c r="T1258" i="17" a="1"/>
  <c r="T1258" i="17" s="1"/>
  <c r="T1259" i="17" a="1"/>
  <c r="T1259" i="17" s="1"/>
  <c r="T1260" i="17" a="1"/>
  <c r="T1260" i="17" s="1"/>
  <c r="T1261" i="17" a="1"/>
  <c r="T1261" i="17" s="1"/>
  <c r="T1262" i="17" a="1"/>
  <c r="T1262" i="17" s="1"/>
  <c r="T1263" i="17" a="1"/>
  <c r="T1263" i="17" s="1"/>
  <c r="T1264" i="17" a="1"/>
  <c r="T1264" i="17" s="1"/>
  <c r="T1265" i="17" a="1"/>
  <c r="T1265" i="17" s="1"/>
  <c r="T1266" i="17" a="1"/>
  <c r="T1266" i="17" s="1"/>
  <c r="T1267" i="17" a="1"/>
  <c r="T1267" i="17" s="1"/>
  <c r="T1268" i="17" a="1"/>
  <c r="T1268" i="17" s="1"/>
  <c r="T1269" i="17" a="1"/>
  <c r="T1269" i="17" s="1"/>
  <c r="T1630" i="17" a="1"/>
  <c r="T1630" i="17"/>
  <c r="T1631" i="17" a="1"/>
  <c r="T1631" i="17" s="1"/>
  <c r="T1632" i="17" a="1"/>
  <c r="T1632" i="17" s="1"/>
  <c r="T1633" i="17" a="1"/>
  <c r="T1633" i="17" s="1"/>
  <c r="T1634" i="17" a="1"/>
  <c r="T1634" i="17"/>
  <c r="T1635" i="17" a="1"/>
  <c r="T1635" i="17" s="1"/>
  <c r="T1778" i="17" a="1"/>
  <c r="T1778" i="17" s="1"/>
  <c r="T1779" i="17" a="1"/>
  <c r="T1779" i="17" s="1"/>
  <c r="T2030" i="17" a="1"/>
  <c r="T2030" i="17" s="1"/>
  <c r="T2031" i="17" a="1"/>
  <c r="T2031" i="17" s="1"/>
  <c r="T2032" i="17" a="1"/>
  <c r="T2032" i="17" s="1"/>
  <c r="T2033" i="17" a="1"/>
  <c r="T2033" i="17" s="1"/>
  <c r="T2034" i="17" a="1"/>
  <c r="T2034" i="17" s="1"/>
  <c r="T2035" i="17" a="1"/>
  <c r="T2035" i="17" s="1"/>
  <c r="T2178" i="17" a="1"/>
  <c r="T2178" i="17" s="1"/>
  <c r="T2179" i="17" a="1"/>
  <c r="T2179" i="17" s="1"/>
  <c r="T236" i="17" a="1"/>
  <c r="T236" i="17" s="1"/>
  <c r="T237" i="17" a="1"/>
  <c r="T237" i="17" s="1"/>
  <c r="T238" i="17" a="1"/>
  <c r="T238" i="17" s="1"/>
  <c r="T239" i="17" a="1"/>
  <c r="T239" i="17" s="1"/>
  <c r="T240" i="17" a="1"/>
  <c r="T240" i="17" s="1"/>
  <c r="T241" i="17" a="1"/>
  <c r="T241" i="17" s="1"/>
  <c r="T380" i="17" a="1"/>
  <c r="T380" i="17" s="1"/>
  <c r="T381" i="17" a="1"/>
  <c r="T381" i="17" s="1"/>
  <c r="T636" i="17" a="1"/>
  <c r="T636" i="17" s="1"/>
  <c r="T637" i="17" a="1"/>
  <c r="T637" i="17" s="1"/>
  <c r="T638" i="17" a="1"/>
  <c r="T638" i="17" s="1"/>
  <c r="T639" i="17" a="1"/>
  <c r="T639" i="17"/>
  <c r="T640" i="17" a="1"/>
  <c r="T640" i="17" s="1"/>
  <c r="T641" i="17" a="1"/>
  <c r="T641" i="17" s="1"/>
  <c r="T780" i="17" a="1"/>
  <c r="T780" i="17" s="1"/>
  <c r="T781" i="17" a="1"/>
  <c r="T781" i="17" s="1"/>
  <c r="T1270" i="17" a="1"/>
  <c r="T1270" i="17" s="1"/>
  <c r="T1271" i="17" a="1"/>
  <c r="T1271" i="17" s="1"/>
  <c r="T1272" i="17" a="1"/>
  <c r="T1272" i="17" s="1"/>
  <c r="T1273" i="17" a="1"/>
  <c r="T1273" i="17" s="1"/>
  <c r="T1274" i="17" a="1"/>
  <c r="T1274" i="17" s="1"/>
  <c r="T1275" i="17" a="1"/>
  <c r="T1275" i="17" s="1"/>
  <c r="T1276" i="17" a="1"/>
  <c r="T1276" i="17" s="1"/>
  <c r="T1277" i="17" a="1"/>
  <c r="T1277" i="17" s="1"/>
  <c r="T1278" i="17" a="1"/>
  <c r="T1278" i="17" s="1"/>
  <c r="T1279" i="17" a="1"/>
  <c r="T1279" i="17" s="1"/>
  <c r="T1280" i="17" a="1"/>
  <c r="T1280" i="17" s="1"/>
  <c r="T1281" i="17" a="1"/>
  <c r="T1281" i="17"/>
  <c r="T1636" i="17" a="1"/>
  <c r="T1636" i="17" s="1"/>
  <c r="T1637" i="17" a="1"/>
  <c r="T1637" i="17" s="1"/>
  <c r="T1638" i="17" a="1"/>
  <c r="T1638" i="17" s="1"/>
  <c r="T1639" i="17" a="1"/>
  <c r="T1639" i="17" s="1"/>
  <c r="T1640" i="17" a="1"/>
  <c r="T1640" i="17" s="1"/>
  <c r="T1641" i="17" a="1"/>
  <c r="T1641" i="17" s="1"/>
  <c r="T1780" i="17" a="1"/>
  <c r="T1780" i="17"/>
  <c r="T1781" i="17" a="1"/>
  <c r="T1781" i="17" s="1"/>
  <c r="T2036" i="17" a="1"/>
  <c r="T2036" i="17"/>
  <c r="T2037" i="17" a="1"/>
  <c r="T2037" i="17" s="1"/>
  <c r="T2038" i="17" a="1"/>
  <c r="T2038" i="17" s="1"/>
  <c r="T2039" i="17" a="1"/>
  <c r="T2039" i="17"/>
  <c r="T2040" i="17" a="1"/>
  <c r="T2040" i="17" s="1"/>
  <c r="T2041" i="17" a="1"/>
  <c r="T2041" i="17" s="1"/>
  <c r="T2180" i="17" a="1"/>
  <c r="T2180" i="17"/>
  <c r="T2181" i="17" a="1"/>
  <c r="T2181" i="17" s="1"/>
  <c r="T242" i="17" a="1"/>
  <c r="T242" i="17" s="1"/>
  <c r="T243" i="17" a="1"/>
  <c r="T243" i="17" s="1"/>
  <c r="T244" i="17" a="1"/>
  <c r="T244" i="17" s="1"/>
  <c r="T245" i="17" a="1"/>
  <c r="T245" i="17" s="1"/>
  <c r="T246" i="17" a="1"/>
  <c r="T246" i="17" s="1"/>
  <c r="T247" i="17" a="1"/>
  <c r="T247" i="17" s="1"/>
  <c r="T382" i="17" a="1"/>
  <c r="T382" i="17" s="1"/>
  <c r="T383" i="17" a="1"/>
  <c r="T383" i="17" s="1"/>
  <c r="T642" i="17" a="1"/>
  <c r="T642" i="17"/>
  <c r="T643" i="17" a="1"/>
  <c r="T643" i="17" s="1"/>
  <c r="T644" i="17" a="1"/>
  <c r="T644" i="17" s="1"/>
  <c r="T645" i="17" a="1"/>
  <c r="T645" i="17" s="1"/>
  <c r="T646" i="17" a="1"/>
  <c r="T646" i="17" s="1"/>
  <c r="T647" i="17" a="1"/>
  <c r="T647" i="17" s="1"/>
  <c r="T782" i="17" a="1"/>
  <c r="T782" i="17" s="1"/>
  <c r="T783" i="17" a="1"/>
  <c r="T783" i="17" s="1"/>
  <c r="T1282" i="17" a="1"/>
  <c r="T1282" i="17" s="1"/>
  <c r="T1283" i="17" a="1"/>
  <c r="T1283" i="17" s="1"/>
  <c r="T1284" i="17" a="1"/>
  <c r="T1284" i="17"/>
  <c r="T1285" i="17" a="1"/>
  <c r="T1285" i="17" s="1"/>
  <c r="T1286" i="17" a="1"/>
  <c r="T1286" i="17" s="1"/>
  <c r="T1287" i="17" a="1"/>
  <c r="T1287" i="17" s="1"/>
  <c r="T1288" i="17" a="1"/>
  <c r="T1288" i="17"/>
  <c r="T1289" i="17" a="1"/>
  <c r="T1289" i="17" s="1"/>
  <c r="T1290" i="17" a="1"/>
  <c r="T1290" i="17" s="1"/>
  <c r="T1291" i="17" a="1"/>
  <c r="T1291" i="17" s="1"/>
  <c r="T1292" i="17" a="1"/>
  <c r="T1292" i="17" s="1"/>
  <c r="T1293" i="17" a="1"/>
  <c r="T1293" i="17"/>
  <c r="T1642" i="17" a="1"/>
  <c r="T1642" i="17" s="1"/>
  <c r="T1643" i="17" a="1"/>
  <c r="T1643" i="17" s="1"/>
  <c r="T1644" i="17" a="1"/>
  <c r="T1644" i="17" s="1"/>
  <c r="T1645" i="17" a="1"/>
  <c r="T1645" i="17" s="1"/>
  <c r="T1646" i="17" a="1"/>
  <c r="T1646" i="17" s="1"/>
  <c r="T1647" i="17" a="1"/>
  <c r="T1647" i="17" s="1"/>
  <c r="T1782" i="17" a="1"/>
  <c r="T1782" i="17" s="1"/>
  <c r="T1783" i="17" a="1"/>
  <c r="T1783" i="17" s="1"/>
  <c r="T2042" i="17" a="1"/>
  <c r="T2042" i="17" s="1"/>
  <c r="T2043" i="17" a="1"/>
  <c r="T2043" i="17" s="1"/>
  <c r="T2044" i="17" a="1"/>
  <c r="T2044" i="17" s="1"/>
  <c r="T2045" i="17" a="1"/>
  <c r="T2045" i="17"/>
  <c r="T2046" i="17" a="1"/>
  <c r="T2046" i="17" s="1"/>
  <c r="T2047" i="17" a="1"/>
  <c r="T2047" i="17" s="1"/>
  <c r="T2182" i="17" a="1"/>
  <c r="T2182" i="17" s="1"/>
  <c r="T2183" i="17" a="1"/>
  <c r="T2183" i="17" s="1"/>
  <c r="T248" i="17" a="1"/>
  <c r="T248" i="17" s="1"/>
  <c r="T249" i="17" a="1"/>
  <c r="T249" i="17" s="1"/>
  <c r="T250" i="17" a="1"/>
  <c r="T250" i="17" s="1"/>
  <c r="T251" i="17" a="1"/>
  <c r="T251" i="17" s="1"/>
  <c r="T252" i="17" a="1"/>
  <c r="T252" i="17" s="1"/>
  <c r="T253" i="17" a="1"/>
  <c r="T253" i="17" s="1"/>
  <c r="T384" i="17" a="1"/>
  <c r="T384" i="17" s="1"/>
  <c r="T385" i="17" a="1"/>
  <c r="T385" i="17" s="1"/>
  <c r="T648" i="17" a="1"/>
  <c r="T648" i="17" s="1"/>
  <c r="T649" i="17" a="1"/>
  <c r="T649" i="17" s="1"/>
  <c r="T650" i="17" a="1"/>
  <c r="T650" i="17" s="1"/>
  <c r="T651" i="17" a="1"/>
  <c r="T651" i="17" s="1"/>
  <c r="T652" i="17" a="1"/>
  <c r="T652" i="17" s="1"/>
  <c r="T653" i="17" a="1"/>
  <c r="T653" i="17" s="1"/>
  <c r="T784" i="17" a="1"/>
  <c r="T784" i="17" s="1"/>
  <c r="T785" i="17" a="1"/>
  <c r="T785" i="17" s="1"/>
  <c r="T1294" i="17" a="1"/>
  <c r="T1294" i="17" s="1"/>
  <c r="T1295" i="17" a="1"/>
  <c r="T1295" i="17" s="1"/>
  <c r="T1296" i="17" a="1"/>
  <c r="T1296" i="17" s="1"/>
  <c r="T1297" i="17" a="1"/>
  <c r="T1297" i="17" s="1"/>
  <c r="T1298" i="17" a="1"/>
  <c r="T1298" i="17"/>
  <c r="T1299" i="17" a="1"/>
  <c r="T1299" i="17" s="1"/>
  <c r="T1300" i="17" a="1"/>
  <c r="T1300" i="17" s="1"/>
  <c r="T1301" i="17" a="1"/>
  <c r="T1301" i="17" s="1"/>
  <c r="T1302" i="17" a="1"/>
  <c r="T1302" i="17" s="1"/>
  <c r="T1303" i="17" a="1"/>
  <c r="T1303" i="17" s="1"/>
  <c r="T1304" i="17" a="1"/>
  <c r="T1304" i="17"/>
  <c r="T1305" i="17" a="1"/>
  <c r="T1305" i="17" s="1"/>
  <c r="T1648" i="17" a="1"/>
  <c r="T1648" i="17"/>
  <c r="T1649" i="17" a="1"/>
  <c r="T1649" i="17" s="1"/>
  <c r="T1650" i="17" a="1"/>
  <c r="T1650" i="17" s="1"/>
  <c r="T1651" i="17" a="1"/>
  <c r="T1651" i="17" s="1"/>
  <c r="T1652" i="17" a="1"/>
  <c r="T1652" i="17" s="1"/>
  <c r="T1653" i="17" a="1"/>
  <c r="T1653" i="17" s="1"/>
  <c r="T1784" i="17" a="1"/>
  <c r="T1784" i="17" s="1"/>
  <c r="T1785" i="17" a="1"/>
  <c r="T1785" i="17" s="1"/>
  <c r="T2048" i="17" a="1"/>
  <c r="T2048" i="17"/>
  <c r="T2049" i="17" a="1"/>
  <c r="T2049" i="17" s="1"/>
  <c r="T2050" i="17" a="1"/>
  <c r="T2050" i="17"/>
  <c r="T2051" i="17" a="1"/>
  <c r="T2051" i="17" s="1"/>
  <c r="T2052" i="17" a="1"/>
  <c r="T2052" i="17" s="1"/>
  <c r="T2053" i="17" a="1"/>
  <c r="T2053" i="17" s="1"/>
  <c r="T2184" i="17" a="1"/>
  <c r="T2184" i="17" s="1"/>
  <c r="T2185" i="17" a="1"/>
  <c r="T2185" i="17" s="1"/>
  <c r="T254" i="17" a="1"/>
  <c r="T254" i="17" s="1"/>
  <c r="T255" i="17" a="1"/>
  <c r="T255" i="17" s="1"/>
  <c r="T256" i="17" a="1"/>
  <c r="T256" i="17" s="1"/>
  <c r="T257" i="17" a="1"/>
  <c r="T257" i="17" s="1"/>
  <c r="T258" i="17" a="1"/>
  <c r="T258" i="17" s="1"/>
  <c r="T259" i="17" a="1"/>
  <c r="T259" i="17" s="1"/>
  <c r="T386" i="17" a="1"/>
  <c r="T386" i="17" s="1"/>
  <c r="T387" i="17" a="1"/>
  <c r="T387" i="17"/>
  <c r="T654" i="17" a="1"/>
  <c r="T654" i="17" s="1"/>
  <c r="T655" i="17" a="1"/>
  <c r="T655" i="17" s="1"/>
  <c r="T656" i="17" a="1"/>
  <c r="T656" i="17"/>
  <c r="T657" i="17" a="1"/>
  <c r="T657" i="17" s="1"/>
  <c r="T658" i="17" a="1"/>
  <c r="T658" i="17" s="1"/>
  <c r="T659" i="17" a="1"/>
  <c r="T659" i="17" s="1"/>
  <c r="T786" i="17" a="1"/>
  <c r="T786" i="17" s="1"/>
  <c r="T787" i="17" a="1"/>
  <c r="T787" i="17" s="1"/>
  <c r="T1306" i="17" a="1"/>
  <c r="T1306" i="17" s="1"/>
  <c r="T1307" i="17" a="1"/>
  <c r="T1307" i="17" s="1"/>
  <c r="T1308" i="17" a="1"/>
  <c r="T1308" i="17" s="1"/>
  <c r="T1309" i="17" a="1"/>
  <c r="T1309" i="17" s="1"/>
  <c r="T1310" i="17" a="1"/>
  <c r="T1310" i="17" s="1"/>
  <c r="T1311" i="17" a="1"/>
  <c r="T1311" i="17" s="1"/>
  <c r="T1312" i="17" a="1"/>
  <c r="T1312" i="17" s="1"/>
  <c r="T1313" i="17" a="1"/>
  <c r="T1313" i="17" s="1"/>
  <c r="T1314" i="17" a="1"/>
  <c r="T1314" i="17" s="1"/>
  <c r="T1315" i="17" a="1"/>
  <c r="T1315" i="17" s="1"/>
  <c r="T1316" i="17" a="1"/>
  <c r="T1316" i="17" s="1"/>
  <c r="T1317" i="17" a="1"/>
  <c r="T1317" i="17" s="1"/>
  <c r="T1654" i="17" a="1"/>
  <c r="T1654" i="17" s="1"/>
  <c r="T1655" i="17" a="1"/>
  <c r="T1655" i="17" s="1"/>
  <c r="T1656" i="17" a="1"/>
  <c r="T1656" i="17"/>
  <c r="T1657" i="17" a="1"/>
  <c r="T1657" i="17"/>
  <c r="T1658" i="17" a="1"/>
  <c r="T1658" i="17"/>
  <c r="T1659" i="17" a="1"/>
  <c r="T1659" i="17" s="1"/>
  <c r="T1786" i="17" a="1"/>
  <c r="T1786" i="17" s="1"/>
  <c r="T1787" i="17" a="1"/>
  <c r="T1787" i="17"/>
  <c r="T2054" i="17" a="1"/>
  <c r="T2054" i="17" s="1"/>
  <c r="T2055" i="17" a="1"/>
  <c r="T2055" i="17" s="1"/>
  <c r="T2056" i="17" a="1"/>
  <c r="T2056" i="17"/>
  <c r="T2057" i="17" a="1"/>
  <c r="T2057" i="17" s="1"/>
  <c r="T2058" i="17" a="1"/>
  <c r="T2058" i="17"/>
  <c r="T2059" i="17" a="1"/>
  <c r="T2059" i="17" s="1"/>
  <c r="T2186" i="17" a="1"/>
  <c r="T2186" i="17" s="1"/>
  <c r="T2187" i="17" a="1"/>
  <c r="T2187" i="17" s="1"/>
  <c r="T260" i="17" a="1"/>
  <c r="T260" i="17" s="1"/>
  <c r="T261" i="17" a="1"/>
  <c r="T261" i="17" s="1"/>
  <c r="T262" i="17" a="1"/>
  <c r="T262" i="17" s="1"/>
  <c r="T263" i="17" a="1"/>
  <c r="T263" i="17" s="1"/>
  <c r="T264" i="17" a="1"/>
  <c r="T264" i="17" s="1"/>
  <c r="T265" i="17" a="1"/>
  <c r="T265" i="17" s="1"/>
  <c r="T388" i="17" a="1"/>
  <c r="T388" i="17" s="1"/>
  <c r="T389" i="17" a="1"/>
  <c r="T389" i="17" s="1"/>
  <c r="T660" i="17" a="1"/>
  <c r="T660" i="17" s="1"/>
  <c r="T661" i="17" a="1"/>
  <c r="T661" i="17" s="1"/>
  <c r="T662" i="17" a="1"/>
  <c r="T662" i="17" s="1"/>
  <c r="T663" i="17" a="1"/>
  <c r="T663" i="17" s="1"/>
  <c r="T664" i="17" a="1"/>
  <c r="T664" i="17" s="1"/>
  <c r="T665" i="17" a="1"/>
  <c r="T665" i="17" s="1"/>
  <c r="T788" i="17" a="1"/>
  <c r="T788" i="17"/>
  <c r="T789" i="17" a="1"/>
  <c r="T789" i="17" s="1"/>
  <c r="T1318" i="17" a="1"/>
  <c r="T1318" i="17" s="1"/>
  <c r="T1319" i="17" a="1"/>
  <c r="T1319" i="17" s="1"/>
  <c r="T1320" i="17" a="1"/>
  <c r="T1320" i="17" s="1"/>
  <c r="T1321" i="17" a="1"/>
  <c r="T1321" i="17" s="1"/>
  <c r="T1322" i="17" a="1"/>
  <c r="T1322" i="17"/>
  <c r="T1323" i="17" a="1"/>
  <c r="T1323" i="17" s="1"/>
  <c r="T1324" i="17" a="1"/>
  <c r="T1324" i="17" s="1"/>
  <c r="T1325" i="17" a="1"/>
  <c r="T1325" i="17" s="1"/>
  <c r="T1326" i="17" a="1"/>
  <c r="T1326" i="17" s="1"/>
  <c r="T1327" i="17" a="1"/>
  <c r="T1327" i="17" s="1"/>
  <c r="T1328" i="17" a="1"/>
  <c r="T1328" i="17"/>
  <c r="T1329" i="17" a="1"/>
  <c r="T1329" i="17" s="1"/>
  <c r="T1660" i="17" a="1"/>
  <c r="T1660" i="17" s="1"/>
  <c r="T1661" i="17" a="1"/>
  <c r="T1661" i="17" s="1"/>
  <c r="T1662" i="17" a="1"/>
  <c r="T1662" i="17"/>
  <c r="T1663" i="17" a="1"/>
  <c r="T1663" i="17" s="1"/>
  <c r="T1664" i="17" a="1"/>
  <c r="T1664" i="17" s="1"/>
  <c r="T1665" i="17" a="1"/>
  <c r="T1665" i="17" s="1"/>
  <c r="T1788" i="17" a="1"/>
  <c r="T1788" i="17" s="1"/>
  <c r="T1789" i="17" a="1"/>
  <c r="T1789" i="17" s="1"/>
  <c r="T2060" i="17" a="1"/>
  <c r="T2060" i="17" s="1"/>
  <c r="T2061" i="17" a="1"/>
  <c r="T2061" i="17" s="1"/>
  <c r="T2062" i="17" a="1"/>
  <c r="T2062" i="17" s="1"/>
  <c r="T2063" i="17" a="1"/>
  <c r="T2063" i="17" s="1"/>
  <c r="T2064" i="17" a="1"/>
  <c r="T2064" i="17" s="1"/>
  <c r="T2065" i="17" a="1"/>
  <c r="T2065" i="17" s="1"/>
  <c r="T2188" i="17" a="1"/>
  <c r="T2188" i="17" s="1"/>
  <c r="T2189" i="17" a="1"/>
  <c r="T2189" i="17" s="1"/>
  <c r="T266" i="17" a="1"/>
  <c r="T266" i="17" s="1"/>
  <c r="T267" i="17" a="1"/>
  <c r="T267" i="17" s="1"/>
  <c r="T268" i="17" a="1"/>
  <c r="T268" i="17" s="1"/>
  <c r="T269" i="17" a="1"/>
  <c r="T269" i="17" s="1"/>
  <c r="T270" i="17" a="1"/>
  <c r="T270" i="17" s="1"/>
  <c r="T271" i="17" a="1"/>
  <c r="T271" i="17" s="1"/>
  <c r="T390" i="17" a="1"/>
  <c r="T390" i="17"/>
  <c r="T391" i="17" a="1"/>
  <c r="T391" i="17" s="1"/>
  <c r="T666" i="17" a="1"/>
  <c r="T666" i="17"/>
  <c r="T667" i="17" a="1"/>
  <c r="T667" i="17" s="1"/>
  <c r="T668" i="17" a="1"/>
  <c r="T668" i="17" s="1"/>
  <c r="T669" i="17" a="1"/>
  <c r="T669" i="17" s="1"/>
  <c r="T670" i="17" a="1"/>
  <c r="T670" i="17" s="1"/>
  <c r="T671" i="17" a="1"/>
  <c r="T671" i="17" s="1"/>
  <c r="T790" i="17" a="1"/>
  <c r="T790" i="17" s="1"/>
  <c r="T791" i="17" a="1"/>
  <c r="T791" i="17" s="1"/>
  <c r="T1330" i="17" a="1"/>
  <c r="T1330" i="17" s="1"/>
  <c r="T1331" i="17" a="1"/>
  <c r="T1331" i="17" s="1"/>
  <c r="T1332" i="17" a="1"/>
  <c r="T1332" i="17"/>
  <c r="T1333" i="17" a="1"/>
  <c r="T1333" i="17" s="1"/>
  <c r="T1334" i="17" a="1"/>
  <c r="T1334" i="17"/>
  <c r="T1335" i="17" a="1"/>
  <c r="T1335" i="17" s="1"/>
  <c r="T1336" i="17" a="1"/>
  <c r="T1336" i="17" s="1"/>
  <c r="T1337" i="17" a="1"/>
  <c r="T1337" i="17" s="1"/>
  <c r="T1338" i="17" a="1"/>
  <c r="T1338" i="17" s="1"/>
  <c r="T1339" i="17" a="1"/>
  <c r="T1339" i="17" s="1"/>
  <c r="T1340" i="17" a="1"/>
  <c r="T1340" i="17" s="1"/>
  <c r="T1341" i="17" a="1"/>
  <c r="T1341" i="17" s="1"/>
  <c r="T1666" i="17" a="1"/>
  <c r="T1666" i="17" s="1"/>
  <c r="T1667" i="17" a="1"/>
  <c r="T1667" i="17" s="1"/>
  <c r="T1668" i="17" a="1"/>
  <c r="T1668" i="17" s="1"/>
  <c r="T1669" i="17" a="1"/>
  <c r="T1669" i="17" s="1"/>
  <c r="T1670" i="17" a="1"/>
  <c r="T1670" i="17" s="1"/>
  <c r="T1671" i="17" a="1"/>
  <c r="T1671" i="17" s="1"/>
  <c r="T1790" i="17" a="1"/>
  <c r="T1790" i="17"/>
  <c r="T1791" i="17" a="1"/>
  <c r="T1791" i="17" s="1"/>
  <c r="T2066" i="17" a="1"/>
  <c r="T2066" i="17" s="1"/>
  <c r="T2067" i="17" a="1"/>
  <c r="T2067" i="17" s="1"/>
  <c r="T2068" i="17" a="1"/>
  <c r="T2068" i="17"/>
  <c r="T2069" i="17" a="1"/>
  <c r="T2069" i="17" s="1"/>
  <c r="T2070" i="17" a="1"/>
  <c r="T2070" i="17" s="1"/>
  <c r="T2071" i="17" a="1"/>
  <c r="T2071" i="17" s="1"/>
  <c r="T2190" i="17" a="1"/>
  <c r="T2190" i="17" s="1"/>
  <c r="T2191" i="17" a="1"/>
  <c r="T2191" i="17"/>
  <c r="T272" i="17" a="1"/>
  <c r="T272" i="17" s="1"/>
  <c r="T273" i="17" a="1"/>
  <c r="T273" i="17" s="1"/>
  <c r="T274" i="17" a="1"/>
  <c r="T274" i="17" s="1"/>
  <c r="T275" i="17" a="1"/>
  <c r="T275" i="17" s="1"/>
  <c r="T276" i="17" a="1"/>
  <c r="T276" i="17" s="1"/>
  <c r="T277" i="17" a="1"/>
  <c r="T277" i="17" s="1"/>
  <c r="T392" i="17" a="1"/>
  <c r="T392" i="17" s="1"/>
  <c r="T393" i="17" a="1"/>
  <c r="T393" i="17" s="1"/>
  <c r="T672" i="17" a="1"/>
  <c r="T672" i="17" s="1"/>
  <c r="T673" i="17" a="1"/>
  <c r="T673" i="17" s="1"/>
  <c r="T674" i="17" a="1"/>
  <c r="T674" i="17"/>
  <c r="T675" i="17" a="1"/>
  <c r="T675" i="17" s="1"/>
  <c r="T676" i="17" a="1"/>
  <c r="T676" i="17" s="1"/>
  <c r="T677" i="17" a="1"/>
  <c r="T677" i="17" s="1"/>
  <c r="T792" i="17" a="1"/>
  <c r="T792" i="17" s="1"/>
  <c r="T793" i="17" a="1"/>
  <c r="T793" i="17"/>
  <c r="T1342" i="17" a="1"/>
  <c r="T1342" i="17" s="1"/>
  <c r="T1343" i="17" a="1"/>
  <c r="T1343" i="17" s="1"/>
  <c r="T1344" i="17" a="1"/>
  <c r="T1344" i="17" s="1"/>
  <c r="T1345" i="17" a="1"/>
  <c r="T1345" i="17" s="1"/>
  <c r="T1346" i="17" a="1"/>
  <c r="T1346" i="17" s="1"/>
  <c r="T1347" i="17" a="1"/>
  <c r="T1347" i="17" s="1"/>
  <c r="T1348" i="17" a="1"/>
  <c r="T1348" i="17"/>
  <c r="T1349" i="17" a="1"/>
  <c r="T1349" i="17" s="1"/>
  <c r="T1350" i="17" a="1"/>
  <c r="T1350" i="17" s="1"/>
  <c r="T1351" i="17" a="1"/>
  <c r="T1351" i="17" s="1"/>
  <c r="T1352" i="17" a="1"/>
  <c r="T1352" i="17"/>
  <c r="T1353" i="17" a="1"/>
  <c r="T1353" i="17" s="1"/>
  <c r="T1672" i="17" a="1"/>
  <c r="T1672" i="17" s="1"/>
  <c r="T1673" i="17" a="1"/>
  <c r="T1673" i="17" s="1"/>
  <c r="T1674" i="17" a="1"/>
  <c r="T1674" i="17" s="1"/>
  <c r="T1675" i="17" a="1"/>
  <c r="T1675" i="17"/>
  <c r="T1676" i="17" a="1"/>
  <c r="T1676" i="17" s="1"/>
  <c r="T1677" i="17" a="1"/>
  <c r="T1677" i="17" s="1"/>
  <c r="T1792" i="17" a="1"/>
  <c r="T1792" i="17" s="1"/>
  <c r="T1793" i="17" a="1"/>
  <c r="T1793" i="17" s="1"/>
  <c r="T2072" i="17" a="1"/>
  <c r="T2072" i="17" s="1"/>
  <c r="T2073" i="17" a="1"/>
  <c r="T2073" i="17" s="1"/>
  <c r="T2074" i="17" a="1"/>
  <c r="T2074" i="17" s="1"/>
  <c r="T2075" i="17" a="1"/>
  <c r="T2075" i="17" s="1"/>
  <c r="T2076" i="17" a="1"/>
  <c r="T2076" i="17" s="1"/>
  <c r="T2077" i="17" a="1"/>
  <c r="T2077" i="17" s="1"/>
  <c r="T2192" i="17" a="1"/>
  <c r="T2192" i="17" s="1"/>
  <c r="T2193" i="17" a="1"/>
  <c r="T2193" i="17" s="1"/>
  <c r="T278" i="17" a="1"/>
  <c r="T278" i="17" s="1"/>
  <c r="T279" i="17" a="1"/>
  <c r="T279" i="17" s="1"/>
  <c r="T280" i="17" a="1"/>
  <c r="T280" i="17" s="1"/>
  <c r="T281" i="17" a="1"/>
  <c r="T281" i="17" s="1"/>
  <c r="T282" i="17" a="1"/>
  <c r="T282" i="17" s="1"/>
  <c r="T283" i="17" a="1"/>
  <c r="T283" i="17" s="1"/>
  <c r="T394" i="17" a="1"/>
  <c r="T394" i="17" s="1"/>
  <c r="T395" i="17" a="1"/>
  <c r="T395" i="17" s="1"/>
  <c r="T678" i="17" a="1"/>
  <c r="T678" i="17" s="1"/>
  <c r="T679" i="17" a="1"/>
  <c r="T679" i="17" s="1"/>
  <c r="T680" i="17" a="1"/>
  <c r="T680" i="17" s="1"/>
  <c r="T681" i="17" a="1"/>
  <c r="T681" i="17" s="1"/>
  <c r="T682" i="17" a="1"/>
  <c r="T682" i="17" s="1"/>
  <c r="T683" i="17" a="1"/>
  <c r="T683" i="17" s="1"/>
  <c r="T794" i="17" a="1"/>
  <c r="T794" i="17" s="1"/>
  <c r="T795" i="17" a="1"/>
  <c r="T795" i="17" s="1"/>
  <c r="T1354" i="17" a="1"/>
  <c r="T1354" i="17" s="1"/>
  <c r="T1355" i="17" a="1"/>
  <c r="T1355" i="17" s="1"/>
  <c r="T1356" i="17" a="1"/>
  <c r="T1356" i="17" s="1"/>
  <c r="T1357" i="17" a="1"/>
  <c r="T1357" i="17" s="1"/>
  <c r="T1358" i="17" a="1"/>
  <c r="T1358" i="17" s="1"/>
  <c r="T1359" i="17" a="1"/>
  <c r="T1359" i="17" s="1"/>
  <c r="T1360" i="17" a="1"/>
  <c r="T1360" i="17" s="1"/>
  <c r="T1361" i="17" a="1"/>
  <c r="T1361" i="17"/>
  <c r="T1362" i="17" a="1"/>
  <c r="T1362" i="17" s="1"/>
  <c r="T1363" i="17" a="1"/>
  <c r="T1363" i="17" s="1"/>
  <c r="T1364" i="17" a="1"/>
  <c r="T1364" i="17" s="1"/>
  <c r="T1365" i="17" a="1"/>
  <c r="T1365" i="17" s="1"/>
  <c r="T1678" i="17" a="1"/>
  <c r="T1678" i="17" s="1"/>
  <c r="T1679" i="17" a="1"/>
  <c r="T1679" i="17" s="1"/>
  <c r="T1680" i="17" a="1"/>
  <c r="T1680" i="17" s="1"/>
  <c r="T1681" i="17" a="1"/>
  <c r="T1681" i="17" s="1"/>
  <c r="T1682" i="17" a="1"/>
  <c r="T1682" i="17"/>
  <c r="T1683" i="17" a="1"/>
  <c r="T1683" i="17" s="1"/>
  <c r="T1794" i="17" a="1"/>
  <c r="T1794" i="17" s="1"/>
  <c r="T1795" i="17" a="1"/>
  <c r="T1795" i="17"/>
  <c r="T2078" i="17" a="1"/>
  <c r="T2078" i="17" s="1"/>
  <c r="T2079" i="17" a="1"/>
  <c r="T2079" i="17" s="1"/>
  <c r="T2080" i="17" a="1"/>
  <c r="T2080" i="17"/>
  <c r="T2081" i="17" a="1"/>
  <c r="T2081" i="17" s="1"/>
  <c r="T2082" i="17" a="1"/>
  <c r="T2082" i="17" s="1"/>
  <c r="T2083" i="17" a="1"/>
  <c r="T2083" i="17" s="1"/>
  <c r="T2194" i="17" a="1"/>
  <c r="T2194" i="17"/>
  <c r="T2195" i="17" a="1"/>
  <c r="T2195" i="17" s="1"/>
  <c r="T284" i="17" a="1"/>
  <c r="T284" i="17" s="1"/>
  <c r="T285" i="17" a="1"/>
  <c r="T285" i="17" s="1"/>
  <c r="T286" i="17" a="1"/>
  <c r="T286" i="17"/>
  <c r="T287" i="17" a="1"/>
  <c r="T287" i="17"/>
  <c r="T288" i="17" a="1"/>
  <c r="T288" i="17"/>
  <c r="T289" i="17" a="1"/>
  <c r="T289" i="17" s="1"/>
  <c r="T396" i="17" a="1"/>
  <c r="T396" i="17" s="1"/>
  <c r="T397" i="17" a="1"/>
  <c r="T397" i="17"/>
  <c r="T684" i="17" a="1"/>
  <c r="T684" i="17" s="1"/>
  <c r="T685" i="17" a="1"/>
  <c r="T685" i="17" s="1"/>
  <c r="T686" i="17" a="1"/>
  <c r="T686" i="17" s="1"/>
  <c r="T687" i="17" a="1"/>
  <c r="T687" i="17" s="1"/>
  <c r="T688" i="17" a="1"/>
  <c r="T688" i="17" s="1"/>
  <c r="T689" i="17" a="1"/>
  <c r="T689" i="17" s="1"/>
  <c r="T796" i="17" a="1"/>
  <c r="T796" i="17" s="1"/>
  <c r="T797" i="17" a="1"/>
  <c r="T797" i="17" s="1"/>
  <c r="T1366" i="17" a="1"/>
  <c r="T1366" i="17" s="1"/>
  <c r="T1367" i="17" a="1"/>
  <c r="T1367" i="17" s="1"/>
  <c r="T1368" i="17" a="1"/>
  <c r="T1368" i="17" s="1"/>
  <c r="T1369" i="17" a="1"/>
  <c r="T1369" i="17" s="1"/>
  <c r="T1370" i="17" a="1"/>
  <c r="T1370" i="17" s="1"/>
  <c r="T1371" i="17" a="1"/>
  <c r="T1371" i="17" s="1"/>
  <c r="T1372" i="17" a="1"/>
  <c r="T1372" i="17" s="1"/>
  <c r="T1373" i="17" a="1"/>
  <c r="T1373" i="17" s="1"/>
  <c r="T1374" i="17" a="1"/>
  <c r="T1374" i="17" s="1"/>
  <c r="T1375" i="17" a="1"/>
  <c r="T1375" i="17" s="1"/>
  <c r="T1376" i="17" a="1"/>
  <c r="T1376" i="17" s="1"/>
  <c r="T1377" i="17" a="1"/>
  <c r="T1377" i="17" s="1"/>
  <c r="T1684" i="17" a="1"/>
  <c r="T1684" i="17" s="1"/>
  <c r="T1685" i="17" a="1"/>
  <c r="T1685" i="17" s="1"/>
  <c r="T1686" i="17" a="1"/>
  <c r="T1686" i="17" s="1"/>
  <c r="T1687" i="17" a="1"/>
  <c r="T1687" i="17" s="1"/>
  <c r="T1688" i="17" a="1"/>
  <c r="T1688" i="17" s="1"/>
  <c r="T1689" i="17" a="1"/>
  <c r="T1689" i="17" s="1"/>
  <c r="T1796" i="17" a="1"/>
  <c r="T1796" i="17" s="1"/>
  <c r="T1797" i="17" a="1"/>
  <c r="T1797" i="17" s="1"/>
  <c r="T2084" i="17" a="1"/>
  <c r="T2084" i="17" s="1"/>
  <c r="T2085" i="17" a="1"/>
  <c r="T2085" i="17" s="1"/>
  <c r="T2086" i="17" a="1"/>
  <c r="T2086" i="17" s="1"/>
  <c r="T2087" i="17" a="1"/>
  <c r="T2087" i="17" s="1"/>
  <c r="T2088" i="17" a="1"/>
  <c r="T2088" i="17" s="1"/>
  <c r="T2089" i="17" a="1"/>
  <c r="T2089" i="17" s="1"/>
  <c r="T2196" i="17" a="1"/>
  <c r="T2196" i="17" s="1"/>
  <c r="T2197" i="17" a="1"/>
  <c r="T2197" i="17"/>
  <c r="T290" i="17" a="1"/>
  <c r="T290" i="17" s="1"/>
  <c r="T291" i="17" a="1"/>
  <c r="T291" i="17" s="1"/>
  <c r="T292" i="17" a="1"/>
  <c r="T292" i="17" s="1"/>
  <c r="T293" i="17" a="1"/>
  <c r="T293" i="17" s="1"/>
  <c r="T294" i="17" a="1"/>
  <c r="T294" i="17" s="1"/>
  <c r="T295" i="17" a="1"/>
  <c r="T295" i="17" s="1"/>
  <c r="T398" i="17" a="1"/>
  <c r="T398" i="17" s="1"/>
  <c r="T399" i="17" a="1"/>
  <c r="T399" i="17" s="1"/>
  <c r="T690" i="17" a="1"/>
  <c r="T690" i="17"/>
  <c r="T691" i="17" a="1"/>
  <c r="T691" i="17" s="1"/>
  <c r="T692" i="17" a="1"/>
  <c r="T692" i="17" s="1"/>
  <c r="T693" i="17" a="1"/>
  <c r="T693" i="17" s="1"/>
  <c r="T694" i="17" a="1"/>
  <c r="T694" i="17" s="1"/>
  <c r="T695" i="17" a="1"/>
  <c r="T695" i="17" s="1"/>
  <c r="T798" i="17" a="1"/>
  <c r="T798" i="17" s="1"/>
  <c r="T799" i="17" a="1"/>
  <c r="T799" i="17" s="1"/>
  <c r="T1378" i="17" a="1"/>
  <c r="T1378" i="17" s="1"/>
  <c r="T1379" i="17" a="1"/>
  <c r="T1379" i="17" s="1"/>
  <c r="T1380" i="17" a="1"/>
  <c r="T1380" i="17" s="1"/>
  <c r="T1381" i="17" a="1"/>
  <c r="T1381" i="17" s="1"/>
  <c r="T1382" i="17" a="1"/>
  <c r="T1382" i="17" s="1"/>
  <c r="T1383" i="17" a="1"/>
  <c r="T1383" i="17" s="1"/>
  <c r="T1384" i="17" a="1"/>
  <c r="T1384" i="17" s="1"/>
  <c r="T1385" i="17" a="1"/>
  <c r="T1385" i="17" s="1"/>
  <c r="T1386" i="17" a="1"/>
  <c r="T1386" i="17" s="1"/>
  <c r="T1387" i="17" a="1"/>
  <c r="T1387" i="17" s="1"/>
  <c r="T1388" i="17" a="1"/>
  <c r="T1388" i="17" s="1"/>
  <c r="T1389" i="17" a="1"/>
  <c r="T1389" i="17" s="1"/>
  <c r="T1690" i="17" a="1"/>
  <c r="T1690" i="17" s="1"/>
  <c r="T1691" i="17" a="1"/>
  <c r="T1691" i="17" s="1"/>
  <c r="T1692" i="17" a="1"/>
  <c r="T1692" i="17" s="1"/>
  <c r="T1693" i="17" a="1"/>
  <c r="T1693" i="17" s="1"/>
  <c r="T1694" i="17" a="1"/>
  <c r="T1694" i="17"/>
  <c r="T1695" i="17" a="1"/>
  <c r="T1695" i="17" s="1"/>
  <c r="T1798" i="17" a="1"/>
  <c r="T1798" i="17" s="1"/>
  <c r="T1799" i="17" a="1"/>
  <c r="T1799" i="17" s="1"/>
  <c r="T2090" i="17" a="1"/>
  <c r="T2090" i="17" s="1"/>
  <c r="T2091" i="17" a="1"/>
  <c r="T2091" i="17" s="1"/>
  <c r="T2092" i="17" a="1"/>
  <c r="T2092" i="17" s="1"/>
  <c r="T2093" i="17" a="1"/>
  <c r="T2093" i="17" s="1"/>
  <c r="T2094" i="17" a="1"/>
  <c r="T2094" i="17" s="1"/>
  <c r="T2095" i="17" a="1"/>
  <c r="T2095" i="17" s="1"/>
  <c r="T2198" i="17" a="1"/>
  <c r="T2198" i="17" s="1"/>
  <c r="T2199" i="17" a="1"/>
  <c r="T2199" i="17"/>
  <c r="T296" i="17" a="1"/>
  <c r="T296" i="17" s="1"/>
  <c r="T297" i="17" a="1"/>
  <c r="T297" i="17" s="1"/>
  <c r="T298" i="17" a="1"/>
  <c r="T298" i="17" s="1"/>
  <c r="T299" i="17" a="1"/>
  <c r="T299" i="17" s="1"/>
  <c r="T300" i="17" a="1"/>
  <c r="T300" i="17" s="1"/>
  <c r="T301" i="17" a="1"/>
  <c r="T301" i="17" s="1"/>
  <c r="T400" i="17" a="1"/>
  <c r="T400" i="17" s="1"/>
  <c r="T401" i="17" a="1"/>
  <c r="T401" i="17" s="1"/>
  <c r="T696" i="17" a="1"/>
  <c r="T696" i="17" s="1"/>
  <c r="T697" i="17" a="1"/>
  <c r="T697" i="17" s="1"/>
  <c r="T698" i="17" a="1"/>
  <c r="T698" i="17" s="1"/>
  <c r="T699" i="17" a="1"/>
  <c r="T699" i="17" s="1"/>
  <c r="T700" i="17" a="1"/>
  <c r="T700" i="17" s="1"/>
  <c r="T701" i="17" a="1"/>
  <c r="T701" i="17" s="1"/>
  <c r="T800" i="17" a="1"/>
  <c r="T800" i="17" s="1"/>
  <c r="T801" i="17" a="1"/>
  <c r="T801" i="17"/>
  <c r="T1390" i="17" a="1"/>
  <c r="T1390" i="17" s="1"/>
  <c r="T1391" i="17" a="1"/>
  <c r="T1391" i="17" s="1"/>
  <c r="T1392" i="17" a="1"/>
  <c r="T1392" i="17" s="1"/>
  <c r="T1393" i="17" a="1"/>
  <c r="T1393" i="17"/>
  <c r="T1394" i="17" a="1"/>
  <c r="T1394" i="17" s="1"/>
  <c r="T1395" i="17" a="1"/>
  <c r="T1395" i="17" s="1"/>
  <c r="T1396" i="17" a="1"/>
  <c r="T1396" i="17" s="1"/>
  <c r="T1397" i="17" a="1"/>
  <c r="T1397" i="17" s="1"/>
  <c r="T1398" i="17" a="1"/>
  <c r="T1398" i="17"/>
  <c r="T1399" i="17" a="1"/>
  <c r="T1399" i="17" s="1"/>
  <c r="T1400" i="17" a="1"/>
  <c r="T1400" i="17" s="1"/>
  <c r="T1401" i="17" a="1"/>
  <c r="T1401" i="17" s="1"/>
  <c r="T1696" i="17" a="1"/>
  <c r="T1696" i="17" s="1"/>
  <c r="T1697" i="17" a="1"/>
  <c r="T1697" i="17" s="1"/>
  <c r="T1698" i="17" a="1"/>
  <c r="T1698" i="17" s="1"/>
  <c r="T1699" i="17" a="1"/>
  <c r="T1699" i="17" s="1"/>
  <c r="T1700" i="17" a="1"/>
  <c r="T1700" i="17" s="1"/>
  <c r="T1701" i="17" a="1"/>
  <c r="T1701" i="17" s="1"/>
  <c r="T1800" i="17" a="1"/>
  <c r="T1800" i="17" s="1"/>
  <c r="T1801" i="17" a="1"/>
  <c r="T1801" i="17" s="1"/>
  <c r="T2096" i="17" a="1"/>
  <c r="T2096" i="17" s="1"/>
  <c r="T2097" i="17" a="1"/>
  <c r="T2097" i="17" s="1"/>
  <c r="T2098" i="17" a="1"/>
  <c r="T2098" i="17" s="1"/>
  <c r="T2099" i="17" a="1"/>
  <c r="T2099" i="17" s="1"/>
  <c r="T2100" i="17" a="1"/>
  <c r="T2100" i="17" s="1"/>
  <c r="T2101" i="17" a="1"/>
  <c r="T2101" i="17" s="1"/>
  <c r="T2200" i="17" a="1"/>
  <c r="T2200" i="17" s="1"/>
  <c r="T2201" i="17" a="1"/>
  <c r="T220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302" i="17" a="1"/>
  <c r="U302" i="17" s="1"/>
  <c r="U303" i="17" a="1"/>
  <c r="U303" i="17" s="1"/>
  <c r="U402" i="17" a="1"/>
  <c r="U402" i="17"/>
  <c r="U403" i="17" a="1"/>
  <c r="U403" i="17" s="1"/>
  <c r="U404" i="17" a="1"/>
  <c r="U404" i="17" s="1"/>
  <c r="U405" i="17" a="1"/>
  <c r="U405" i="17" s="1"/>
  <c r="U406" i="17" a="1"/>
  <c r="U406" i="17" s="1"/>
  <c r="U407" i="17" a="1"/>
  <c r="U407" i="17" s="1"/>
  <c r="U702" i="17" a="1"/>
  <c r="U702" i="17" s="1"/>
  <c r="U703" i="17" a="1"/>
  <c r="U703" i="17" s="1"/>
  <c r="U802" i="17" a="1"/>
  <c r="U802" i="17"/>
  <c r="U803" i="17" a="1"/>
  <c r="U803" i="17" s="1"/>
  <c r="U804" i="17" a="1"/>
  <c r="U804" i="17" s="1"/>
  <c r="U805" i="17" a="1"/>
  <c r="U805" i="17" s="1"/>
  <c r="U806" i="17" a="1"/>
  <c r="U806" i="17" s="1"/>
  <c r="U807" i="17" a="1"/>
  <c r="U807" i="17" s="1"/>
  <c r="U808" i="17" a="1"/>
  <c r="U808" i="17"/>
  <c r="U809" i="17" a="1"/>
  <c r="U809" i="17" s="1"/>
  <c r="U810" i="17" a="1"/>
  <c r="U810" i="17" s="1"/>
  <c r="U811" i="17" a="1"/>
  <c r="U811" i="17" s="1"/>
  <c r="U812" i="17" a="1"/>
  <c r="U812" i="17"/>
  <c r="U813" i="17" a="1"/>
  <c r="U813" i="17" s="1"/>
  <c r="U1402" i="17" a="1"/>
  <c r="U1402" i="17" s="1"/>
  <c r="U1403" i="17" a="1"/>
  <c r="U1403" i="17" s="1"/>
  <c r="U1404" i="17" a="1"/>
  <c r="U1404" i="17" s="1"/>
  <c r="U1405" i="17" a="1"/>
  <c r="U1405" i="17"/>
  <c r="U1406" i="17" a="1"/>
  <c r="U1406" i="17"/>
  <c r="U1407" i="17" a="1"/>
  <c r="U1407" i="17" s="1"/>
  <c r="U1702" i="17" a="1"/>
  <c r="U1702" i="17" s="1"/>
  <c r="U1703" i="17" a="1"/>
  <c r="U1703" i="17" s="1"/>
  <c r="U1802" i="17" a="1"/>
  <c r="U1802" i="17" s="1"/>
  <c r="U1803" i="17" a="1"/>
  <c r="U1803" i="17" s="1"/>
  <c r="U1804" i="17" a="1"/>
  <c r="U1804" i="17" s="1"/>
  <c r="U1805" i="17" a="1"/>
  <c r="U1805" i="17" s="1"/>
  <c r="U1806" i="17" a="1"/>
  <c r="U1806" i="17" s="1"/>
  <c r="U1807" i="17" a="1"/>
  <c r="U1807" i="17" s="1"/>
  <c r="U2102" i="17" a="1"/>
  <c r="U2102" i="17" s="1"/>
  <c r="U2103" i="17" a="1"/>
  <c r="U2103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304" i="17" a="1"/>
  <c r="U304" i="17" s="1"/>
  <c r="U305" i="17" a="1"/>
  <c r="U305" i="17"/>
  <c r="U408" i="17" a="1"/>
  <c r="U408" i="17" s="1"/>
  <c r="U409" i="17" a="1"/>
  <c r="U409" i="17" s="1"/>
  <c r="U410" i="17" a="1"/>
  <c r="U410" i="17" s="1"/>
  <c r="U411" i="17" a="1"/>
  <c r="U411" i="17" s="1"/>
  <c r="U412" i="17" a="1"/>
  <c r="U412" i="17" s="1"/>
  <c r="U413" i="17" a="1"/>
  <c r="U413" i="17" s="1"/>
  <c r="U704" i="17" a="1"/>
  <c r="U704" i="17" s="1"/>
  <c r="U705" i="17" a="1"/>
  <c r="U705" i="17" s="1"/>
  <c r="U814" i="17" a="1"/>
  <c r="U814" i="17"/>
  <c r="U815" i="17" a="1"/>
  <c r="U815" i="17" s="1"/>
  <c r="U816" i="17" a="1"/>
  <c r="U816" i="17"/>
  <c r="U817" i="17" a="1"/>
  <c r="U817" i="17" s="1"/>
  <c r="U818" i="17" a="1"/>
  <c r="U818" i="17" s="1"/>
  <c r="U819" i="17" a="1"/>
  <c r="U819" i="17" s="1"/>
  <c r="U820" i="17" a="1"/>
  <c r="U820" i="17" s="1"/>
  <c r="U821" i="17" a="1"/>
  <c r="U821" i="17" s="1"/>
  <c r="U822" i="17" a="1"/>
  <c r="U822" i="17" s="1"/>
  <c r="U823" i="17" a="1"/>
  <c r="U823" i="17" s="1"/>
  <c r="U824" i="17" a="1"/>
  <c r="U824" i="17" s="1"/>
  <c r="U825" i="17" a="1"/>
  <c r="U825" i="17"/>
  <c r="U1408" i="17" a="1"/>
  <c r="U1408" i="17"/>
  <c r="U1409" i="17" a="1"/>
  <c r="U1409" i="17" s="1"/>
  <c r="U1410" i="17" a="1"/>
  <c r="U1410" i="17" s="1"/>
  <c r="U1411" i="17" a="1"/>
  <c r="U1411" i="17" s="1"/>
  <c r="U1412" i="17" a="1"/>
  <c r="U1412" i="17" s="1"/>
  <c r="U1413" i="17" a="1"/>
  <c r="U1413" i="17" s="1"/>
  <c r="U1704" i="17" a="1"/>
  <c r="U1704" i="17"/>
  <c r="U1705" i="17" a="1"/>
  <c r="U1705" i="17" s="1"/>
  <c r="U1808" i="17" a="1"/>
  <c r="U1808" i="17" s="1"/>
  <c r="U1809" i="17" a="1"/>
  <c r="U1809" i="17" s="1"/>
  <c r="U1810" i="17" a="1"/>
  <c r="U1810" i="17" s="1"/>
  <c r="U1811" i="17" a="1"/>
  <c r="U1811" i="17" s="1"/>
  <c r="U1812" i="17" a="1"/>
  <c r="U1812" i="17" s="1"/>
  <c r="U1813" i="17" a="1"/>
  <c r="U1813" i="17" s="1"/>
  <c r="U2104" i="17" a="1"/>
  <c r="U2104" i="17" s="1"/>
  <c r="U2105" i="17" a="1"/>
  <c r="U2105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306" i="17" a="1"/>
  <c r="U306" i="17" s="1"/>
  <c r="U307" i="17" a="1"/>
  <c r="U307" i="17" s="1"/>
  <c r="U414" i="17" a="1"/>
  <c r="U414" i="17"/>
  <c r="U415" i="17" a="1"/>
  <c r="U415" i="17" s="1"/>
  <c r="U416" i="17" a="1"/>
  <c r="U416" i="17" s="1"/>
  <c r="U417" i="17" a="1"/>
  <c r="U417" i="17" s="1"/>
  <c r="U418" i="17" a="1"/>
  <c r="U418" i="17" s="1"/>
  <c r="U419" i="17" a="1"/>
  <c r="U419" i="17" s="1"/>
  <c r="U706" i="17" a="1"/>
  <c r="U706" i="17" s="1"/>
  <c r="U707" i="17" a="1"/>
  <c r="U707" i="17" s="1"/>
  <c r="U826" i="17" a="1"/>
  <c r="U826" i="17" s="1"/>
  <c r="U827" i="17" a="1"/>
  <c r="U827" i="17" s="1"/>
  <c r="U828" i="17" a="1"/>
  <c r="U828" i="17" s="1"/>
  <c r="U829" i="17" a="1"/>
  <c r="U829" i="17" s="1"/>
  <c r="U830" i="17" a="1"/>
  <c r="U830" i="17" s="1"/>
  <c r="U831" i="17" a="1"/>
  <c r="U831" i="17" s="1"/>
  <c r="U832" i="17" a="1"/>
  <c r="U832" i="17" s="1"/>
  <c r="U833" i="17" a="1"/>
  <c r="U833" i="17" s="1"/>
  <c r="U834" i="17" a="1"/>
  <c r="U834" i="17" s="1"/>
  <c r="U835" i="17" a="1"/>
  <c r="U835" i="17" s="1"/>
  <c r="U836" i="17" a="1"/>
  <c r="U836" i="17" s="1"/>
  <c r="U837" i="17" a="1"/>
  <c r="U837" i="17" s="1"/>
  <c r="U1414" i="17" a="1"/>
  <c r="U1414" i="17" s="1"/>
  <c r="U1415" i="17" a="1"/>
  <c r="U1415" i="17" s="1"/>
  <c r="U1416" i="17" a="1"/>
  <c r="U1416" i="17" s="1"/>
  <c r="U1417" i="17" a="1"/>
  <c r="U1417" i="17" s="1"/>
  <c r="U1418" i="17" a="1"/>
  <c r="U1418" i="17" s="1"/>
  <c r="U1419" i="17" a="1"/>
  <c r="U1419" i="17" s="1"/>
  <c r="U1706" i="17" a="1"/>
  <c r="U1706" i="17" s="1"/>
  <c r="U1707" i="17" a="1"/>
  <c r="U1707" i="17" s="1"/>
  <c r="U1814" i="17" a="1"/>
  <c r="U1814" i="17" s="1"/>
  <c r="U1815" i="17" a="1"/>
  <c r="U1815" i="17" s="1"/>
  <c r="U1816" i="17" a="1"/>
  <c r="U1816" i="17" s="1"/>
  <c r="U1817" i="17" a="1"/>
  <c r="U1817" i="17"/>
  <c r="U1818" i="17" a="1"/>
  <c r="U1818" i="17" s="1"/>
  <c r="U1819" i="17" a="1"/>
  <c r="U1819" i="17" s="1"/>
  <c r="U2106" i="17" a="1"/>
  <c r="U2106" i="17" s="1"/>
  <c r="U2107" i="17" a="1"/>
  <c r="U2107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308" i="17" a="1"/>
  <c r="U308" i="17"/>
  <c r="U309" i="17" a="1"/>
  <c r="U309" i="17" s="1"/>
  <c r="U420" i="17" a="1"/>
  <c r="U420" i="17" s="1"/>
  <c r="U421" i="17" a="1"/>
  <c r="U421" i="17" s="1"/>
  <c r="U422" i="17" a="1"/>
  <c r="U422" i="17" s="1"/>
  <c r="U423" i="17" a="1"/>
  <c r="U423" i="17" s="1"/>
  <c r="U424" i="17" a="1"/>
  <c r="U424" i="17" s="1"/>
  <c r="U425" i="17" a="1"/>
  <c r="U425" i="17" s="1"/>
  <c r="U708" i="17" a="1"/>
  <c r="U708" i="17" s="1"/>
  <c r="U709" i="17" a="1"/>
  <c r="U709" i="17" s="1"/>
  <c r="U838" i="17" a="1"/>
  <c r="U838" i="17" s="1"/>
  <c r="U839" i="17" a="1"/>
  <c r="U839" i="17" s="1"/>
  <c r="U840" i="17" a="1"/>
  <c r="U840" i="17" s="1"/>
  <c r="U841" i="17" a="1"/>
  <c r="U841" i="17"/>
  <c r="U842" i="17" a="1"/>
  <c r="U842" i="17" s="1"/>
  <c r="U843" i="17" a="1"/>
  <c r="U843" i="17" s="1"/>
  <c r="U844" i="17" a="1"/>
  <c r="U844" i="17"/>
  <c r="U845" i="17" a="1"/>
  <c r="U845" i="17" s="1"/>
  <c r="U846" i="17" a="1"/>
  <c r="U846" i="17" s="1"/>
  <c r="U847" i="17" a="1"/>
  <c r="U847" i="17" s="1"/>
  <c r="U848" i="17" a="1"/>
  <c r="U848" i="17" s="1"/>
  <c r="U849" i="17" a="1"/>
  <c r="U849" i="17" s="1"/>
  <c r="U1420" i="17" a="1"/>
  <c r="U1420" i="17" s="1"/>
  <c r="U1421" i="17" a="1"/>
  <c r="U1421" i="17" s="1"/>
  <c r="U1422" i="17" a="1"/>
  <c r="U1422" i="17" s="1"/>
  <c r="U1423" i="17" a="1"/>
  <c r="U1423" i="17" s="1"/>
  <c r="U1424" i="17" a="1"/>
  <c r="U1424" i="17" s="1"/>
  <c r="U1425" i="17" a="1"/>
  <c r="U1425" i="17" s="1"/>
  <c r="U1708" i="17" a="1"/>
  <c r="U1708" i="17" s="1"/>
  <c r="U1709" i="17" a="1"/>
  <c r="U1709" i="17" s="1"/>
  <c r="U1820" i="17" a="1"/>
  <c r="U1820" i="17" s="1"/>
  <c r="U1821" i="17" a="1"/>
  <c r="U1821" i="17" s="1"/>
  <c r="U1822" i="17" a="1"/>
  <c r="U1822" i="17" s="1"/>
  <c r="U1823" i="17" a="1"/>
  <c r="U1823" i="17" s="1"/>
  <c r="U1824" i="17" a="1"/>
  <c r="U1824" i="17" s="1"/>
  <c r="U1825" i="17" a="1"/>
  <c r="U1825" i="17" s="1"/>
  <c r="U2108" i="17" a="1"/>
  <c r="U2108" i="17" s="1"/>
  <c r="U2109" i="17" a="1"/>
  <c r="U2109" i="17" s="1"/>
  <c r="U26" i="17" a="1"/>
  <c r="U26" i="17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310" i="17" a="1"/>
  <c r="U310" i="17" s="1"/>
  <c r="U311" i="17" a="1"/>
  <c r="U311" i="17" s="1"/>
  <c r="U426" i="17" a="1"/>
  <c r="U426" i="17" s="1"/>
  <c r="U427" i="17" a="1"/>
  <c r="U427" i="17" s="1"/>
  <c r="U428" i="17" a="1"/>
  <c r="U428" i="17" s="1"/>
  <c r="U429" i="17" a="1"/>
  <c r="U429" i="17" s="1"/>
  <c r="U430" i="17" a="1"/>
  <c r="U430" i="17" s="1"/>
  <c r="U431" i="17" a="1"/>
  <c r="U431" i="17" s="1"/>
  <c r="U710" i="17" a="1"/>
  <c r="U710" i="17" s="1"/>
  <c r="U711" i="17" a="1"/>
  <c r="U711" i="17" s="1"/>
  <c r="U850" i="17" a="1"/>
  <c r="U850" i="17" s="1"/>
  <c r="U851" i="17" a="1"/>
  <c r="U851" i="17" s="1"/>
  <c r="U852" i="17" a="1"/>
  <c r="U852" i="17" s="1"/>
  <c r="U853" i="17" a="1"/>
  <c r="U853" i="17" s="1"/>
  <c r="U854" i="17" a="1"/>
  <c r="U854" i="17" s="1"/>
  <c r="U855" i="17" a="1"/>
  <c r="U855" i="17" s="1"/>
  <c r="U856" i="17" a="1"/>
  <c r="U856" i="17" s="1"/>
  <c r="U857" i="17" a="1"/>
  <c r="U857" i="17" s="1"/>
  <c r="U858" i="17" a="1"/>
  <c r="U858" i="17" s="1"/>
  <c r="U859" i="17" a="1"/>
  <c r="U859" i="17" s="1"/>
  <c r="U860" i="17" a="1"/>
  <c r="U860" i="17" s="1"/>
  <c r="U861" i="17" a="1"/>
  <c r="U861" i="17" s="1"/>
  <c r="U1426" i="17" a="1"/>
  <c r="U1426" i="17" s="1"/>
  <c r="U1427" i="17" a="1"/>
  <c r="U1427" i="17" s="1"/>
  <c r="U1428" i="17" a="1"/>
  <c r="U1428" i="17" s="1"/>
  <c r="U1429" i="17" a="1"/>
  <c r="U1429" i="17" s="1"/>
  <c r="U1430" i="17" a="1"/>
  <c r="U1430" i="17"/>
  <c r="U1431" i="17" a="1"/>
  <c r="U1431" i="17" s="1"/>
  <c r="U1710" i="17" a="1"/>
  <c r="U1710" i="17" s="1"/>
  <c r="U1711" i="17" a="1"/>
  <c r="U1711" i="17"/>
  <c r="U1826" i="17" a="1"/>
  <c r="U1826" i="17" s="1"/>
  <c r="U1827" i="17" a="1"/>
  <c r="U1827" i="17" s="1"/>
  <c r="U1828" i="17" a="1"/>
  <c r="U1828" i="17"/>
  <c r="U1829" i="17" a="1"/>
  <c r="U1829" i="17" s="1"/>
  <c r="U1830" i="17" a="1"/>
  <c r="U1830" i="17" s="1"/>
  <c r="U1831" i="17" a="1"/>
  <c r="U1831" i="17" s="1"/>
  <c r="U2110" i="17" a="1"/>
  <c r="U2110" i="17" s="1"/>
  <c r="U2111" i="17" a="1"/>
  <c r="U2111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312" i="17" a="1"/>
  <c r="U312" i="17" s="1"/>
  <c r="U313" i="17" a="1"/>
  <c r="U313" i="17"/>
  <c r="U432" i="17" a="1"/>
  <c r="U432" i="17" s="1"/>
  <c r="U433" i="17" a="1"/>
  <c r="U433" i="17" s="1"/>
  <c r="U434" i="17" a="1"/>
  <c r="U434" i="17" s="1"/>
  <c r="U435" i="17" a="1"/>
  <c r="U435" i="17" s="1"/>
  <c r="U436" i="17" a="1"/>
  <c r="U436" i="17" s="1"/>
  <c r="U437" i="17" a="1"/>
  <c r="U437" i="17" s="1"/>
  <c r="U712" i="17" a="1"/>
  <c r="U712" i="17" s="1"/>
  <c r="U713" i="17" a="1"/>
  <c r="U713" i="17" s="1"/>
  <c r="U862" i="17" a="1"/>
  <c r="U862" i="17"/>
  <c r="U863" i="17" a="1"/>
  <c r="U863" i="17" s="1"/>
  <c r="U864" i="17" a="1"/>
  <c r="U864" i="17" s="1"/>
  <c r="U865" i="17" a="1"/>
  <c r="U865" i="17" s="1"/>
  <c r="U866" i="17" a="1"/>
  <c r="U866" i="17" s="1"/>
  <c r="U867" i="17" a="1"/>
  <c r="U867" i="17" s="1"/>
  <c r="U868" i="17" a="1"/>
  <c r="U868" i="17" s="1"/>
  <c r="U869" i="17" a="1"/>
  <c r="U869" i="17" s="1"/>
  <c r="U870" i="17" a="1"/>
  <c r="U870" i="17" s="1"/>
  <c r="U871" i="17" a="1"/>
  <c r="U871" i="17" s="1"/>
  <c r="U872" i="17" a="1"/>
  <c r="U872" i="17" s="1"/>
  <c r="U873" i="17" a="1"/>
  <c r="U873" i="17" s="1"/>
  <c r="U1432" i="17" a="1"/>
  <c r="U1432" i="17" s="1"/>
  <c r="U1433" i="17" a="1"/>
  <c r="U1433" i="17" s="1"/>
  <c r="U1434" i="17" a="1"/>
  <c r="U1434" i="17" s="1"/>
  <c r="U1435" i="17" a="1"/>
  <c r="U1435" i="17" s="1"/>
  <c r="U1436" i="17" a="1"/>
  <c r="U1436" i="17" s="1"/>
  <c r="U1437" i="17" a="1"/>
  <c r="U1437" i="17" s="1"/>
  <c r="U1712" i="17" a="1"/>
  <c r="U1712" i="17" s="1"/>
  <c r="U1713" i="17" a="1"/>
  <c r="U1713" i="17" s="1"/>
  <c r="U1832" i="17" a="1"/>
  <c r="U1832" i="17" s="1"/>
  <c r="U1833" i="17" a="1"/>
  <c r="U1833" i="17" s="1"/>
  <c r="U1834" i="17" a="1"/>
  <c r="U1834" i="17" s="1"/>
  <c r="U1835" i="17" a="1"/>
  <c r="U1835" i="17" s="1"/>
  <c r="U1836" i="17" a="1"/>
  <c r="U1836" i="17" s="1"/>
  <c r="U1837" i="17" a="1"/>
  <c r="U1837" i="17" s="1"/>
  <c r="U2112" i="17" a="1"/>
  <c r="U2112" i="17" s="1"/>
  <c r="U2113" i="17" a="1"/>
  <c r="U2113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314" i="17" a="1"/>
  <c r="U314" i="17" s="1"/>
  <c r="U315" i="17" a="1"/>
  <c r="U315" i="17" s="1"/>
  <c r="U438" i="17" a="1"/>
  <c r="U438" i="17" s="1"/>
  <c r="U439" i="17" a="1"/>
  <c r="U439" i="17" s="1"/>
  <c r="U440" i="17" a="1"/>
  <c r="U440" i="17" s="1"/>
  <c r="U441" i="17" a="1"/>
  <c r="U441" i="17" s="1"/>
  <c r="U442" i="17" a="1"/>
  <c r="U442" i="17" s="1"/>
  <c r="U443" i="17" a="1"/>
  <c r="U443" i="17" s="1"/>
  <c r="U714" i="17" a="1"/>
  <c r="U714" i="17" s="1"/>
  <c r="U715" i="17" a="1"/>
  <c r="U715" i="17" s="1"/>
  <c r="U874" i="17" a="1"/>
  <c r="U874" i="17" s="1"/>
  <c r="U875" i="17" a="1"/>
  <c r="U875" i="17" s="1"/>
  <c r="U876" i="17" a="1"/>
  <c r="U876" i="17"/>
  <c r="U877" i="17" a="1"/>
  <c r="U877" i="17" s="1"/>
  <c r="U878" i="17" a="1"/>
  <c r="U878" i="17" s="1"/>
  <c r="U879" i="17" a="1"/>
  <c r="U879" i="17" s="1"/>
  <c r="U880" i="17" a="1"/>
  <c r="U880" i="17" s="1"/>
  <c r="U881" i="17" a="1"/>
  <c r="U881" i="17"/>
  <c r="U882" i="17" a="1"/>
  <c r="U882" i="17"/>
  <c r="U883" i="17" a="1"/>
  <c r="U883" i="17" s="1"/>
  <c r="U884" i="17" a="1"/>
  <c r="U884" i="17" s="1"/>
  <c r="U885" i="17" a="1"/>
  <c r="U885" i="17" s="1"/>
  <c r="U1438" i="17" a="1"/>
  <c r="U1438" i="17" s="1"/>
  <c r="U1439" i="17" a="1"/>
  <c r="U1439" i="17" s="1"/>
  <c r="U1440" i="17" a="1"/>
  <c r="U1440" i="17" s="1"/>
  <c r="U1441" i="17" a="1"/>
  <c r="U1441" i="17" s="1"/>
  <c r="U1442" i="17" a="1"/>
  <c r="U1442" i="17" s="1"/>
  <c r="U1443" i="17" a="1"/>
  <c r="U1443" i="17" s="1"/>
  <c r="U1714" i="17" a="1"/>
  <c r="U1714" i="17" s="1"/>
  <c r="U1715" i="17" a="1"/>
  <c r="U1715" i="17" s="1"/>
  <c r="U1838" i="17" a="1"/>
  <c r="U1838" i="17" s="1"/>
  <c r="U1839" i="17" a="1"/>
  <c r="U1839" i="17" s="1"/>
  <c r="U1840" i="17" a="1"/>
  <c r="U1840" i="17" s="1"/>
  <c r="U1841" i="17" a="1"/>
  <c r="U1841" i="17" s="1"/>
  <c r="U1842" i="17" a="1"/>
  <c r="U1842" i="17" s="1"/>
  <c r="U1843" i="17" a="1"/>
  <c r="U1843" i="17" s="1"/>
  <c r="U2114" i="17" a="1"/>
  <c r="U2114" i="17" s="1"/>
  <c r="U2115" i="17" a="1"/>
  <c r="U2115" i="17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316" i="17" a="1"/>
  <c r="U316" i="17" s="1"/>
  <c r="U317" i="17" a="1"/>
  <c r="U317" i="17" s="1"/>
  <c r="U444" i="17" a="1"/>
  <c r="U444" i="17"/>
  <c r="U445" i="17" a="1"/>
  <c r="U445" i="17" s="1"/>
  <c r="U446" i="17" a="1"/>
  <c r="U446" i="17" s="1"/>
  <c r="U447" i="17" a="1"/>
  <c r="U447" i="17" s="1"/>
  <c r="U448" i="17" a="1"/>
  <c r="U448" i="17" s="1"/>
  <c r="U449" i="17" a="1"/>
  <c r="U449" i="17" s="1"/>
  <c r="U716" i="17" a="1"/>
  <c r="U716" i="17" s="1"/>
  <c r="U717" i="17" a="1"/>
  <c r="U717" i="17" s="1"/>
  <c r="U886" i="17" a="1"/>
  <c r="U886" i="17" s="1"/>
  <c r="U887" i="17" a="1"/>
  <c r="U887" i="17" s="1"/>
  <c r="U888" i="17" a="1"/>
  <c r="U888" i="17" s="1"/>
  <c r="U889" i="17" a="1"/>
  <c r="U889" i="17"/>
  <c r="U890" i="17" a="1"/>
  <c r="U890" i="17"/>
  <c r="U891" i="17" a="1"/>
  <c r="U891" i="17" s="1"/>
  <c r="U892" i="17" a="1"/>
  <c r="U892" i="17" s="1"/>
  <c r="U893" i="17" a="1"/>
  <c r="U893" i="17" s="1"/>
  <c r="U894" i="17" a="1"/>
  <c r="U894" i="17" s="1"/>
  <c r="U895" i="17" a="1"/>
  <c r="U895" i="17" s="1"/>
  <c r="U896" i="17" a="1"/>
  <c r="U896" i="17"/>
  <c r="U897" i="17" a="1"/>
  <c r="U897" i="17" s="1"/>
  <c r="U1444" i="17" a="1"/>
  <c r="U1444" i="17" s="1"/>
  <c r="U1445" i="17" a="1"/>
  <c r="U1445" i="17" s="1"/>
  <c r="U1446" i="17" a="1"/>
  <c r="U1446" i="17" s="1"/>
  <c r="U1447" i="17" a="1"/>
  <c r="U1447" i="17" s="1"/>
  <c r="U1448" i="17" a="1"/>
  <c r="U1448" i="17" s="1"/>
  <c r="U1449" i="17" a="1"/>
  <c r="U1449" i="17" s="1"/>
  <c r="U1716" i="17" a="1"/>
  <c r="U1716" i="17" s="1"/>
  <c r="U1717" i="17" a="1"/>
  <c r="U1717" i="17" s="1"/>
  <c r="U1844" i="17" a="1"/>
  <c r="U1844" i="17" s="1"/>
  <c r="U1845" i="17" a="1"/>
  <c r="U1845" i="17" s="1"/>
  <c r="U1846" i="17" a="1"/>
  <c r="U1846" i="17" s="1"/>
  <c r="U1847" i="17" a="1"/>
  <c r="U1847" i="17" s="1"/>
  <c r="U1848" i="17" a="1"/>
  <c r="U1848" i="17" s="1"/>
  <c r="U1849" i="17" a="1"/>
  <c r="U1849" i="17" s="1"/>
  <c r="U2116" i="17" a="1"/>
  <c r="U2116" i="17"/>
  <c r="U2117" i="17" a="1"/>
  <c r="U2117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318" i="17" a="1"/>
  <c r="U318" i="17" s="1"/>
  <c r="U319" i="17" a="1"/>
  <c r="U319" i="17" s="1"/>
  <c r="U450" i="17" a="1"/>
  <c r="U450" i="17" s="1"/>
  <c r="U451" i="17" a="1"/>
  <c r="U451" i="17" s="1"/>
  <c r="U452" i="17" a="1"/>
  <c r="U452" i="17" s="1"/>
  <c r="U453" i="17" a="1"/>
  <c r="U453" i="17" s="1"/>
  <c r="U454" i="17" a="1"/>
  <c r="U454" i="17" s="1"/>
  <c r="U455" i="17" a="1"/>
  <c r="U455" i="17" s="1"/>
  <c r="U718" i="17" a="1"/>
  <c r="U718" i="17"/>
  <c r="U719" i="17" a="1"/>
  <c r="U719" i="17" s="1"/>
  <c r="U898" i="17" a="1"/>
  <c r="U898" i="17" s="1"/>
  <c r="U899" i="17" a="1"/>
  <c r="U899" i="17" s="1"/>
  <c r="U900" i="17" a="1"/>
  <c r="U900" i="17" s="1"/>
  <c r="U901" i="17" a="1"/>
  <c r="U901" i="17" s="1"/>
  <c r="U902" i="17" a="1"/>
  <c r="U902" i="17" s="1"/>
  <c r="U903" i="17" a="1"/>
  <c r="U903" i="17" s="1"/>
  <c r="U904" i="17" a="1"/>
  <c r="U904" i="17" s="1"/>
  <c r="U905" i="17" a="1"/>
  <c r="U905" i="17" s="1"/>
  <c r="U906" i="17" a="1"/>
  <c r="U906" i="17" s="1"/>
  <c r="U907" i="17" a="1"/>
  <c r="U907" i="17" s="1"/>
  <c r="U908" i="17" a="1"/>
  <c r="U908" i="17" s="1"/>
  <c r="U909" i="17" a="1"/>
  <c r="U909" i="17" s="1"/>
  <c r="U1450" i="17" a="1"/>
  <c r="U1450" i="17"/>
  <c r="U1451" i="17" a="1"/>
  <c r="U1451" i="17" s="1"/>
  <c r="U1452" i="17" a="1"/>
  <c r="U1452" i="17" s="1"/>
  <c r="U1453" i="17" a="1"/>
  <c r="U1453" i="17"/>
  <c r="U1454" i="17" a="1"/>
  <c r="U1454" i="17" s="1"/>
  <c r="U1455" i="17" a="1"/>
  <c r="U1455" i="17" s="1"/>
  <c r="U1718" i="17" a="1"/>
  <c r="U1718" i="17" s="1"/>
  <c r="U1719" i="17" a="1"/>
  <c r="U1719" i="17" s="1"/>
  <c r="U1850" i="17" a="1"/>
  <c r="U1850" i="17" s="1"/>
  <c r="U1851" i="17" a="1"/>
  <c r="U1851" i="17" s="1"/>
  <c r="U1852" i="17" a="1"/>
  <c r="U1852" i="17" s="1"/>
  <c r="U1853" i="17" a="1"/>
  <c r="U1853" i="17" s="1"/>
  <c r="U1854" i="17" a="1"/>
  <c r="U1854" i="17" s="1"/>
  <c r="U1855" i="17" a="1"/>
  <c r="U1855" i="17" s="1"/>
  <c r="U2118" i="17" a="1"/>
  <c r="U2118" i="17"/>
  <c r="U2119" i="17" a="1"/>
  <c r="U2119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320" i="17" a="1"/>
  <c r="U320" i="17" s="1"/>
  <c r="U321" i="17" a="1"/>
  <c r="U321" i="17" s="1"/>
  <c r="U456" i="17" a="1"/>
  <c r="U456" i="17" s="1"/>
  <c r="U457" i="17" a="1"/>
  <c r="U457" i="17" s="1"/>
  <c r="U458" i="17" a="1"/>
  <c r="U458" i="17" s="1"/>
  <c r="U459" i="17" a="1"/>
  <c r="U459" i="17"/>
  <c r="U460" i="17" a="1"/>
  <c r="U460" i="17" s="1"/>
  <c r="U461" i="17" a="1"/>
  <c r="U461" i="17" s="1"/>
  <c r="U720" i="17" a="1"/>
  <c r="U720" i="17"/>
  <c r="U721" i="17" a="1"/>
  <c r="U721" i="17" s="1"/>
  <c r="U910" i="17" a="1"/>
  <c r="U910" i="17" s="1"/>
  <c r="U911" i="17" a="1"/>
  <c r="U911" i="17" s="1"/>
  <c r="U912" i="17" a="1"/>
  <c r="U912" i="17" s="1"/>
  <c r="U913" i="17" a="1"/>
  <c r="U913" i="17" s="1"/>
  <c r="U914" i="17" a="1"/>
  <c r="U914" i="17" s="1"/>
  <c r="U915" i="17" a="1"/>
  <c r="U915" i="17" s="1"/>
  <c r="U916" i="17" a="1"/>
  <c r="U916" i="17" s="1"/>
  <c r="U917" i="17" a="1"/>
  <c r="U917" i="17" s="1"/>
  <c r="U918" i="17" a="1"/>
  <c r="U918" i="17" s="1"/>
  <c r="U919" i="17" a="1"/>
  <c r="U919" i="17" s="1"/>
  <c r="U920" i="17" a="1"/>
  <c r="U920" i="17" s="1"/>
  <c r="U921" i="17" a="1"/>
  <c r="U921" i="17" s="1"/>
  <c r="U1456" i="17" a="1"/>
  <c r="U1456" i="17" s="1"/>
  <c r="U1457" i="17" a="1"/>
  <c r="U1457" i="17" s="1"/>
  <c r="U1458" i="17" a="1"/>
  <c r="U1458" i="17" s="1"/>
  <c r="U1459" i="17" a="1"/>
  <c r="U1459" i="17" s="1"/>
  <c r="U1460" i="17" a="1"/>
  <c r="U1460" i="17" s="1"/>
  <c r="U1461" i="17" a="1"/>
  <c r="U1461" i="17" s="1"/>
  <c r="U1720" i="17" a="1"/>
  <c r="U1720" i="17" s="1"/>
  <c r="U1721" i="17" a="1"/>
  <c r="U1721" i="17" s="1"/>
  <c r="U1856" i="17" a="1"/>
  <c r="U1856" i="17"/>
  <c r="U1857" i="17" a="1"/>
  <c r="U1857" i="17" s="1"/>
  <c r="U1858" i="17" a="1"/>
  <c r="U1858" i="17" s="1"/>
  <c r="U1859" i="17" a="1"/>
  <c r="U1859" i="17" s="1"/>
  <c r="U1860" i="17" a="1"/>
  <c r="U1860" i="17" s="1"/>
  <c r="U1861" i="17" a="1"/>
  <c r="U1861" i="17" s="1"/>
  <c r="U2120" i="17" a="1"/>
  <c r="U2120" i="17" s="1"/>
  <c r="U2121" i="17" a="1"/>
  <c r="U2121" i="17" s="1"/>
  <c r="U62" i="17" a="1"/>
  <c r="U62" i="17" s="1"/>
  <c r="U63" i="17" a="1"/>
  <c r="U63" i="17" s="1"/>
  <c r="U64" i="17" a="1"/>
  <c r="U64" i="17"/>
  <c r="U65" i="17" a="1"/>
  <c r="U65" i="17" s="1"/>
  <c r="U66" i="17" a="1"/>
  <c r="U66" i="17" s="1"/>
  <c r="U67" i="17" a="1"/>
  <c r="U67" i="17" s="1"/>
  <c r="U322" i="17" a="1"/>
  <c r="U322" i="17" s="1"/>
  <c r="U323" i="17" a="1"/>
  <c r="U323" i="17" s="1"/>
  <c r="U462" i="17" a="1"/>
  <c r="U462" i="17" s="1"/>
  <c r="U463" i="17" a="1"/>
  <c r="U463" i="17" s="1"/>
  <c r="U464" i="17" a="1"/>
  <c r="U464" i="17" s="1"/>
  <c r="U465" i="17" a="1"/>
  <c r="U465" i="17" s="1"/>
  <c r="U466" i="17" a="1"/>
  <c r="U466" i="17" s="1"/>
  <c r="U467" i="17" a="1"/>
  <c r="U467" i="17" s="1"/>
  <c r="U722" i="17" a="1"/>
  <c r="U722" i="17" s="1"/>
  <c r="U723" i="17" a="1"/>
  <c r="U723" i="17" s="1"/>
  <c r="U922" i="17" a="1"/>
  <c r="U922" i="17"/>
  <c r="U923" i="17" a="1"/>
  <c r="U923" i="17" s="1"/>
  <c r="U924" i="17" a="1"/>
  <c r="U924" i="17" s="1"/>
  <c r="U925" i="17" a="1"/>
  <c r="U925" i="17" s="1"/>
  <c r="U926" i="17" a="1"/>
  <c r="U926" i="17" s="1"/>
  <c r="U927" i="17" a="1"/>
  <c r="U927" i="17" s="1"/>
  <c r="U928" i="17" a="1"/>
  <c r="U928" i="17" s="1"/>
  <c r="U929" i="17" a="1"/>
  <c r="U929" i="17" s="1"/>
  <c r="U930" i="17" a="1"/>
  <c r="U930" i="17" s="1"/>
  <c r="U931" i="17" a="1"/>
  <c r="U931" i="17" s="1"/>
  <c r="U932" i="17" a="1"/>
  <c r="U932" i="17" s="1"/>
  <c r="U933" i="17" a="1"/>
  <c r="U933" i="17" s="1"/>
  <c r="U1462" i="17" a="1"/>
  <c r="U1462" i="17" s="1"/>
  <c r="U1463" i="17" a="1"/>
  <c r="U1463" i="17" s="1"/>
  <c r="U1464" i="17" a="1"/>
  <c r="U1464" i="17" s="1"/>
  <c r="U1465" i="17" a="1"/>
  <c r="U1465" i="17" s="1"/>
  <c r="U1466" i="17" a="1"/>
  <c r="U1466" i="17" s="1"/>
  <c r="U1467" i="17" a="1"/>
  <c r="U1467" i="17" s="1"/>
  <c r="U1722" i="17" a="1"/>
  <c r="U1722" i="17"/>
  <c r="U1723" i="17" a="1"/>
  <c r="U1723" i="17" s="1"/>
  <c r="U1862" i="17" a="1"/>
  <c r="U1862" i="17" s="1"/>
  <c r="U1863" i="17" a="1"/>
  <c r="U1863" i="17" s="1"/>
  <c r="U1864" i="17" a="1"/>
  <c r="U1864" i="17"/>
  <c r="U1865" i="17" a="1"/>
  <c r="U1865" i="17" s="1"/>
  <c r="U1866" i="17" a="1"/>
  <c r="U1866" i="17" s="1"/>
  <c r="U1867" i="17" a="1"/>
  <c r="U1867" i="17" s="1"/>
  <c r="U2122" i="17" a="1"/>
  <c r="U2122" i="17" s="1"/>
  <c r="U2123" i="17" a="1"/>
  <c r="U2123" i="17" s="1"/>
  <c r="U68" i="17" a="1"/>
  <c r="U68" i="17" s="1"/>
  <c r="U69" i="17" a="1"/>
  <c r="U69" i="17" s="1"/>
  <c r="U70" i="17" a="1"/>
  <c r="U70" i="17" s="1"/>
  <c r="U71" i="17" a="1"/>
  <c r="U71" i="17"/>
  <c r="U72" i="17" a="1"/>
  <c r="U72" i="17" s="1"/>
  <c r="U73" i="17" a="1"/>
  <c r="U73" i="17" s="1"/>
  <c r="U324" i="17" a="1"/>
  <c r="U324" i="17" s="1"/>
  <c r="U325" i="17" a="1"/>
  <c r="U325" i="17" s="1"/>
  <c r="U468" i="17" a="1"/>
  <c r="U468" i="17"/>
  <c r="U469" i="17" a="1"/>
  <c r="U469" i="17" s="1"/>
  <c r="U470" i="17" a="1"/>
  <c r="U470" i="17" s="1"/>
  <c r="U471" i="17" a="1"/>
  <c r="U471" i="17" s="1"/>
  <c r="U472" i="17" a="1"/>
  <c r="U472" i="17"/>
  <c r="U473" i="17" a="1"/>
  <c r="U473" i="17" s="1"/>
  <c r="U724" i="17" a="1"/>
  <c r="U724" i="17" s="1"/>
  <c r="U725" i="17" a="1"/>
  <c r="U725" i="17" s="1"/>
  <c r="U934" i="17" a="1"/>
  <c r="U934" i="17" s="1"/>
  <c r="U935" i="17" a="1"/>
  <c r="U935" i="17" s="1"/>
  <c r="U936" i="17" a="1"/>
  <c r="U936" i="17" s="1"/>
  <c r="U937" i="17" a="1"/>
  <c r="U937" i="17"/>
  <c r="U938" i="17" a="1"/>
  <c r="U938" i="17" s="1"/>
  <c r="U939" i="17" a="1"/>
  <c r="U939" i="17" s="1"/>
  <c r="U940" i="17" a="1"/>
  <c r="U940" i="17" s="1"/>
  <c r="U941" i="17" a="1"/>
  <c r="U941" i="17" s="1"/>
  <c r="U942" i="17" a="1"/>
  <c r="U942" i="17" s="1"/>
  <c r="U943" i="17" a="1"/>
  <c r="U943" i="17" s="1"/>
  <c r="U944" i="17" a="1"/>
  <c r="U944" i="17" s="1"/>
  <c r="U945" i="17" a="1"/>
  <c r="U945" i="17" s="1"/>
  <c r="U1468" i="17" a="1"/>
  <c r="U1468" i="17" s="1"/>
  <c r="U1469" i="17" a="1"/>
  <c r="U1469" i="17" s="1"/>
  <c r="U1470" i="17" a="1"/>
  <c r="U1470" i="17" s="1"/>
  <c r="U1471" i="17" a="1"/>
  <c r="U1471" i="17" s="1"/>
  <c r="U1472" i="17" a="1"/>
  <c r="U1472" i="17" s="1"/>
  <c r="U1473" i="17" a="1"/>
  <c r="U1473" i="17" s="1"/>
  <c r="U1724" i="17" a="1"/>
  <c r="U1724" i="17" s="1"/>
  <c r="U1725" i="17" a="1"/>
  <c r="U1725" i="17" s="1"/>
  <c r="U1868" i="17" a="1"/>
  <c r="U1868" i="17" s="1"/>
  <c r="U1869" i="17" a="1"/>
  <c r="U1869" i="17" s="1"/>
  <c r="U1870" i="17" a="1"/>
  <c r="U1870" i="17" s="1"/>
  <c r="U1871" i="17" a="1"/>
  <c r="U1871" i="17" s="1"/>
  <c r="U1872" i="17" a="1"/>
  <c r="U1872" i="17" s="1"/>
  <c r="U1873" i="17" a="1"/>
  <c r="U1873" i="17" s="1"/>
  <c r="U2124" i="17" a="1"/>
  <c r="U2124" i="17" s="1"/>
  <c r="U2125" i="17" a="1"/>
  <c r="U2125" i="17" s="1"/>
  <c r="U74" i="17" a="1"/>
  <c r="U74" i="17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326" i="17" a="1"/>
  <c r="U326" i="17" s="1"/>
  <c r="U327" i="17" a="1"/>
  <c r="U327" i="17" s="1"/>
  <c r="U474" i="17" a="1"/>
  <c r="U474" i="17" s="1"/>
  <c r="U475" i="17" a="1"/>
  <c r="U475" i="17" s="1"/>
  <c r="U476" i="17" a="1"/>
  <c r="U476" i="17" s="1"/>
  <c r="U477" i="17" a="1"/>
  <c r="U477" i="17" s="1"/>
  <c r="U478" i="17" a="1"/>
  <c r="U478" i="17"/>
  <c r="U479" i="17" a="1"/>
  <c r="U479" i="17" s="1"/>
  <c r="U726" i="17" a="1"/>
  <c r="U726" i="17" s="1"/>
  <c r="U727" i="17" a="1"/>
  <c r="U727" i="17"/>
  <c r="U946" i="17" a="1"/>
  <c r="U946" i="17" s="1"/>
  <c r="U947" i="17" a="1"/>
  <c r="U947" i="17" s="1"/>
  <c r="U948" i="17" a="1"/>
  <c r="U948" i="17" s="1"/>
  <c r="U949" i="17" a="1"/>
  <c r="U949" i="17" s="1"/>
  <c r="U950" i="17" a="1"/>
  <c r="U950" i="17" s="1"/>
  <c r="U951" i="17" a="1"/>
  <c r="U951" i="17" s="1"/>
  <c r="U952" i="17" a="1"/>
  <c r="U952" i="17" s="1"/>
  <c r="U953" i="17" a="1"/>
  <c r="U953" i="17" s="1"/>
  <c r="U954" i="17" a="1"/>
  <c r="U954" i="17" s="1"/>
  <c r="U955" i="17" a="1"/>
  <c r="U955" i="17" s="1"/>
  <c r="U956" i="17" a="1"/>
  <c r="U956" i="17" s="1"/>
  <c r="U957" i="17" a="1"/>
  <c r="U957" i="17" s="1"/>
  <c r="U1474" i="17" a="1"/>
  <c r="U1474" i="17"/>
  <c r="U1475" i="17" a="1"/>
  <c r="U1475" i="17" s="1"/>
  <c r="U1476" i="17" a="1"/>
  <c r="U1476" i="17" s="1"/>
  <c r="U1477" i="17" a="1"/>
  <c r="U1477" i="17" s="1"/>
  <c r="U1478" i="17" a="1"/>
  <c r="U1478" i="17" s="1"/>
  <c r="U1479" i="17" a="1"/>
  <c r="U1479" i="17" s="1"/>
  <c r="U1726" i="17" a="1"/>
  <c r="U1726" i="17" s="1"/>
  <c r="U1727" i="17" a="1"/>
  <c r="U1727" i="17" s="1"/>
  <c r="U1874" i="17" a="1"/>
  <c r="U1874" i="17" s="1"/>
  <c r="U1875" i="17" a="1"/>
  <c r="U1875" i="17" s="1"/>
  <c r="U1876" i="17" a="1"/>
  <c r="U1876" i="17" s="1"/>
  <c r="U1877" i="17" a="1"/>
  <c r="U1877" i="17" s="1"/>
  <c r="U1878" i="17" a="1"/>
  <c r="U1878" i="17" s="1"/>
  <c r="U1879" i="17" a="1"/>
  <c r="U1879" i="17" s="1"/>
  <c r="U2126" i="17" a="1"/>
  <c r="U2126" i="17" s="1"/>
  <c r="U2127" i="17" a="1"/>
  <c r="U2127" i="17" s="1"/>
  <c r="U80" i="17" a="1"/>
  <c r="U80" i="17" s="1"/>
  <c r="U81" i="17" a="1"/>
  <c r="U81" i="17" s="1"/>
  <c r="U82" i="17" a="1"/>
  <c r="U82" i="17"/>
  <c r="U83" i="17" a="1"/>
  <c r="U83" i="17" s="1"/>
  <c r="U84" i="17" a="1"/>
  <c r="U84" i="17" s="1"/>
  <c r="U85" i="17" a="1"/>
  <c r="U85" i="17" s="1"/>
  <c r="U328" i="17" a="1"/>
  <c r="U328" i="17" s="1"/>
  <c r="U329" i="17" a="1"/>
  <c r="U329" i="17" s="1"/>
  <c r="U480" i="17" a="1"/>
  <c r="U480" i="17" s="1"/>
  <c r="U481" i="17" a="1"/>
  <c r="U481" i="17" s="1"/>
  <c r="U482" i="17" a="1"/>
  <c r="U482" i="17" s="1"/>
  <c r="U483" i="17" a="1"/>
  <c r="U483" i="17" s="1"/>
  <c r="U484" i="17" a="1"/>
  <c r="U484" i="17"/>
  <c r="U485" i="17" a="1"/>
  <c r="U485" i="17" s="1"/>
  <c r="U728" i="17" a="1"/>
  <c r="U728" i="17" s="1"/>
  <c r="U729" i="17" a="1"/>
  <c r="U729" i="17" s="1"/>
  <c r="U958" i="17" a="1"/>
  <c r="U958" i="17" s="1"/>
  <c r="U959" i="17" a="1"/>
  <c r="U959" i="17" s="1"/>
  <c r="U960" i="17" a="1"/>
  <c r="U960" i="17" s="1"/>
  <c r="U961" i="17" a="1"/>
  <c r="U961" i="17" s="1"/>
  <c r="U962" i="17" a="1"/>
  <c r="U962" i="17" s="1"/>
  <c r="U963" i="17" a="1"/>
  <c r="U963" i="17" s="1"/>
  <c r="U964" i="17" a="1"/>
  <c r="U964" i="17" s="1"/>
  <c r="U965" i="17" a="1"/>
  <c r="U965" i="17"/>
  <c r="U966" i="17" a="1"/>
  <c r="U966" i="17" s="1"/>
  <c r="U967" i="17" a="1"/>
  <c r="U967" i="17" s="1"/>
  <c r="U968" i="17" a="1"/>
  <c r="U968" i="17" s="1"/>
  <c r="U969" i="17" a="1"/>
  <c r="U969" i="17" s="1"/>
  <c r="U1480" i="17" a="1"/>
  <c r="U1480" i="17" s="1"/>
  <c r="U1481" i="17" a="1"/>
  <c r="U1481" i="17" s="1"/>
  <c r="U1482" i="17" a="1"/>
  <c r="U1482" i="17" s="1"/>
  <c r="U1483" i="17" a="1"/>
  <c r="U1483" i="17" s="1"/>
  <c r="U1484" i="17" a="1"/>
  <c r="U1484" i="17" s="1"/>
  <c r="U1485" i="17" a="1"/>
  <c r="U1485" i="17" s="1"/>
  <c r="U1728" i="17" a="1"/>
  <c r="U1728" i="17" s="1"/>
  <c r="U1729" i="17" a="1"/>
  <c r="U1729" i="17" s="1"/>
  <c r="U1880" i="17" a="1"/>
  <c r="U1880" i="17"/>
  <c r="U1881" i="17" a="1"/>
  <c r="U1881" i="17" s="1"/>
  <c r="U1882" i="17" a="1"/>
  <c r="U1882" i="17" s="1"/>
  <c r="U1883" i="17" a="1"/>
  <c r="U1883" i="17" s="1"/>
  <c r="U1884" i="17" a="1"/>
  <c r="U1884" i="17" s="1"/>
  <c r="U1885" i="17" a="1"/>
  <c r="U1885" i="17" s="1"/>
  <c r="U2128" i="17" a="1"/>
  <c r="U2128" i="17" s="1"/>
  <c r="U2129" i="17" a="1"/>
  <c r="U2129" i="17"/>
  <c r="U86" i="17" a="1"/>
  <c r="U86" i="17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330" i="17" a="1"/>
  <c r="U330" i="17" s="1"/>
  <c r="U331" i="17" a="1"/>
  <c r="U331" i="17" s="1"/>
  <c r="U486" i="17" a="1"/>
  <c r="U486" i="17" s="1"/>
  <c r="U487" i="17" a="1"/>
  <c r="U487" i="17" s="1"/>
  <c r="U488" i="17" a="1"/>
  <c r="U488" i="17" s="1"/>
  <c r="U489" i="17" a="1"/>
  <c r="U489" i="17"/>
  <c r="U490" i="17" a="1"/>
  <c r="U490" i="17" s="1"/>
  <c r="U491" i="17" a="1"/>
  <c r="U491" i="17" s="1"/>
  <c r="U730" i="17" a="1"/>
  <c r="U730" i="17" s="1"/>
  <c r="U731" i="17" a="1"/>
  <c r="U731" i="17" s="1"/>
  <c r="U970" i="17" a="1"/>
  <c r="U970" i="17" s="1"/>
  <c r="U971" i="17" a="1"/>
  <c r="U971" i="17" s="1"/>
  <c r="U972" i="17" a="1"/>
  <c r="U972" i="17"/>
  <c r="U973" i="17" a="1"/>
  <c r="U973" i="17" s="1"/>
  <c r="U974" i="17" a="1"/>
  <c r="U974" i="17" s="1"/>
  <c r="U975" i="17" a="1"/>
  <c r="U975" i="17" s="1"/>
  <c r="U976" i="17" a="1"/>
  <c r="U976" i="17" s="1"/>
  <c r="U977" i="17" a="1"/>
  <c r="U977" i="17" s="1"/>
  <c r="U978" i="17" a="1"/>
  <c r="U978" i="17" s="1"/>
  <c r="U979" i="17" a="1"/>
  <c r="U979" i="17" s="1"/>
  <c r="U980" i="17" a="1"/>
  <c r="U980" i="17" s="1"/>
  <c r="U981" i="17" a="1"/>
  <c r="U981" i="17"/>
  <c r="U1486" i="17" a="1"/>
  <c r="U1486" i="17" s="1"/>
  <c r="U1487" i="17" a="1"/>
  <c r="U1487" i="17" s="1"/>
  <c r="U1488" i="17" a="1"/>
  <c r="U1488" i="17" s="1"/>
  <c r="U1489" i="17" a="1"/>
  <c r="U1489" i="17" s="1"/>
  <c r="U1490" i="17" a="1"/>
  <c r="U1490" i="17" s="1"/>
  <c r="U1491" i="17" a="1"/>
  <c r="U1491" i="17" s="1"/>
  <c r="U1730" i="17" a="1"/>
  <c r="U1730" i="17"/>
  <c r="U1731" i="17" a="1"/>
  <c r="U1731" i="17" s="1"/>
  <c r="U1886" i="17" a="1"/>
  <c r="U1886" i="17" s="1"/>
  <c r="U1887" i="17" a="1"/>
  <c r="U1887" i="17" s="1"/>
  <c r="U1888" i="17" a="1"/>
  <c r="U1888" i="17" s="1"/>
  <c r="U1889" i="17" a="1"/>
  <c r="U1889" i="17" s="1"/>
  <c r="U1890" i="17" a="1"/>
  <c r="U1890" i="17" s="1"/>
  <c r="U1891" i="17" a="1"/>
  <c r="U1891" i="17" s="1"/>
  <c r="U2130" i="17" a="1"/>
  <c r="U2130" i="17" s="1"/>
  <c r="U2131" i="17" a="1"/>
  <c r="U2131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332" i="17" a="1"/>
  <c r="U332" i="17" s="1"/>
  <c r="U333" i="17" a="1"/>
  <c r="U333" i="17" s="1"/>
  <c r="U492" i="17" a="1"/>
  <c r="U492" i="17" s="1"/>
  <c r="U493" i="17" a="1"/>
  <c r="U493" i="17" s="1"/>
  <c r="U494" i="17" a="1"/>
  <c r="U494" i="17" s="1"/>
  <c r="U495" i="17" a="1"/>
  <c r="U495" i="17" s="1"/>
  <c r="U496" i="17" a="1"/>
  <c r="U496" i="17" s="1"/>
  <c r="U497" i="17" a="1"/>
  <c r="U497" i="17" s="1"/>
  <c r="U732" i="17" a="1"/>
  <c r="U732" i="17" s="1"/>
  <c r="U733" i="17" a="1"/>
  <c r="U733" i="17" s="1"/>
  <c r="U982" i="17" a="1"/>
  <c r="U982" i="17" s="1"/>
  <c r="U983" i="17" a="1"/>
  <c r="U983" i="17" s="1"/>
  <c r="U984" i="17" a="1"/>
  <c r="U984" i="17" s="1"/>
  <c r="U985" i="17" a="1"/>
  <c r="U985" i="17" s="1"/>
  <c r="U986" i="17" a="1"/>
  <c r="U986" i="17"/>
  <c r="U987" i="17" a="1"/>
  <c r="U987" i="17" s="1"/>
  <c r="U988" i="17" a="1"/>
  <c r="U988" i="17" s="1"/>
  <c r="U989" i="17" a="1"/>
  <c r="U989" i="17" s="1"/>
  <c r="U990" i="17" a="1"/>
  <c r="U990" i="17" s="1"/>
  <c r="U991" i="17" a="1"/>
  <c r="U991" i="17" s="1"/>
  <c r="U992" i="17" a="1"/>
  <c r="U992" i="17" s="1"/>
  <c r="U993" i="17" a="1"/>
  <c r="U993" i="17" s="1"/>
  <c r="U1492" i="17" a="1"/>
  <c r="U1492" i="17" s="1"/>
  <c r="U1493" i="17" a="1"/>
  <c r="U1493" i="17" s="1"/>
  <c r="U1494" i="17" a="1"/>
  <c r="U1494" i="17" s="1"/>
  <c r="U1495" i="17" a="1"/>
  <c r="U1495" i="17" s="1"/>
  <c r="U1496" i="17" a="1"/>
  <c r="U1496" i="17" s="1"/>
  <c r="U1497" i="17" a="1"/>
  <c r="U1497" i="17" s="1"/>
  <c r="U1732" i="17" a="1"/>
  <c r="U1732" i="17" s="1"/>
  <c r="U1733" i="17" a="1"/>
  <c r="U1733" i="17" s="1"/>
  <c r="U1892" i="17" a="1"/>
  <c r="U1892" i="17" s="1"/>
  <c r="U1893" i="17" a="1"/>
  <c r="U1893" i="17" s="1"/>
  <c r="U1894" i="17" a="1"/>
  <c r="U1894" i="17"/>
  <c r="U1895" i="17" a="1"/>
  <c r="U1895" i="17" s="1"/>
  <c r="U1896" i="17" a="1"/>
  <c r="U1896" i="17" s="1"/>
  <c r="U1897" i="17" a="1"/>
  <c r="U1897" i="17" s="1"/>
  <c r="U2132" i="17" a="1"/>
  <c r="U2132" i="17" s="1"/>
  <c r="U2133" i="17" a="1"/>
  <c r="U2133" i="17"/>
  <c r="U98" i="17" a="1"/>
  <c r="U98" i="17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334" i="17" a="1"/>
  <c r="U334" i="17" s="1"/>
  <c r="U335" i="17" a="1"/>
  <c r="U335" i="17" s="1"/>
  <c r="U498" i="17" a="1"/>
  <c r="U498" i="17"/>
  <c r="U499" i="17" a="1"/>
  <c r="U499" i="17" s="1"/>
  <c r="U500" i="17" a="1"/>
  <c r="U500" i="17"/>
  <c r="U501" i="17" a="1"/>
  <c r="U501" i="17" s="1"/>
  <c r="U502" i="17" a="1"/>
  <c r="U502" i="17" s="1"/>
  <c r="U503" i="17" a="1"/>
  <c r="U503" i="17" s="1"/>
  <c r="U734" i="17" a="1"/>
  <c r="U734" i="17" s="1"/>
  <c r="U735" i="17" a="1"/>
  <c r="U735" i="17" s="1"/>
  <c r="U994" i="17" a="1"/>
  <c r="U994" i="17" s="1"/>
  <c r="U995" i="17" a="1"/>
  <c r="U995" i="17" s="1"/>
  <c r="U996" i="17" a="1"/>
  <c r="U996" i="17" s="1"/>
  <c r="U997" i="17" a="1"/>
  <c r="U997" i="17" s="1"/>
  <c r="U998" i="17" a="1"/>
  <c r="U998" i="17" s="1"/>
  <c r="U999" i="17" a="1"/>
  <c r="U999" i="17" s="1"/>
  <c r="U1000" i="17" a="1"/>
  <c r="U1000" i="17" s="1"/>
  <c r="U1001" i="17" a="1"/>
  <c r="U1001" i="17" s="1"/>
  <c r="U1002" i="17" a="1"/>
  <c r="U1002" i="17" s="1"/>
  <c r="U1003" i="17" a="1"/>
  <c r="U1003" i="17" s="1"/>
  <c r="U1004" i="17" a="1"/>
  <c r="U1004" i="17" s="1"/>
  <c r="U1005" i="17" a="1"/>
  <c r="U1005" i="17" s="1"/>
  <c r="U1498" i="17" a="1"/>
  <c r="U1498" i="17" s="1"/>
  <c r="U1499" i="17" a="1"/>
  <c r="U1499" i="17" s="1"/>
  <c r="U1500" i="17" a="1"/>
  <c r="U1500" i="17" s="1"/>
  <c r="U1501" i="17" a="1"/>
  <c r="U1501" i="17" s="1"/>
  <c r="U1502" i="17" a="1"/>
  <c r="U1502" i="17" s="1"/>
  <c r="U1503" i="17" a="1"/>
  <c r="U1503" i="17" s="1"/>
  <c r="U1734" i="17" a="1"/>
  <c r="U1734" i="17" s="1"/>
  <c r="U1735" i="17" a="1"/>
  <c r="U1735" i="17" s="1"/>
  <c r="U1898" i="17" a="1"/>
  <c r="U1898" i="17" s="1"/>
  <c r="U1899" i="17" a="1"/>
  <c r="U1899" i="17" s="1"/>
  <c r="U1900" i="17" a="1"/>
  <c r="U1900" i="17" s="1"/>
  <c r="U1901" i="17" a="1"/>
  <c r="U1901" i="17" s="1"/>
  <c r="U1902" i="17" a="1"/>
  <c r="U1902" i="17" s="1"/>
  <c r="U1903" i="17" a="1"/>
  <c r="U1903" i="17" s="1"/>
  <c r="U2134" i="17" a="1"/>
  <c r="U2134" i="17" s="1"/>
  <c r="U2135" i="17" a="1"/>
  <c r="U2135" i="17" s="1"/>
  <c r="U104" i="17" a="1"/>
  <c r="U104" i="17"/>
  <c r="U105" i="17" a="1"/>
  <c r="U105" i="17" s="1"/>
  <c r="U106" i="17" a="1"/>
  <c r="U106" i="17" s="1"/>
  <c r="U107" i="17" a="1"/>
  <c r="U107" i="17" s="1"/>
  <c r="U108" i="17" a="1"/>
  <c r="U108" i="17"/>
  <c r="U109" i="17" a="1"/>
  <c r="U109" i="17" s="1"/>
  <c r="U336" i="17" a="1"/>
  <c r="U336" i="17" s="1"/>
  <c r="U337" i="17" a="1"/>
  <c r="U337" i="17" s="1"/>
  <c r="U504" i="17" a="1"/>
  <c r="U504" i="17" s="1"/>
  <c r="U505" i="17" a="1"/>
  <c r="U505" i="17" s="1"/>
  <c r="U506" i="17" a="1"/>
  <c r="U506" i="17" s="1"/>
  <c r="U507" i="17" a="1"/>
  <c r="U507" i="17" s="1"/>
  <c r="U508" i="17" a="1"/>
  <c r="U508" i="17" s="1"/>
  <c r="U509" i="17" a="1"/>
  <c r="U509" i="17" s="1"/>
  <c r="U736" i="17" a="1"/>
  <c r="U736" i="17" s="1"/>
  <c r="U737" i="17" a="1"/>
  <c r="U737" i="17" s="1"/>
  <c r="U1006" i="17" a="1"/>
  <c r="U1006" i="17"/>
  <c r="U1007" i="17" a="1"/>
  <c r="U1007" i="17" s="1"/>
  <c r="U1008" i="17" a="1"/>
  <c r="U1008" i="17" s="1"/>
  <c r="U1009" i="17" a="1"/>
  <c r="U1009" i="17"/>
  <c r="U1010" i="17" a="1"/>
  <c r="U1010" i="17"/>
  <c r="U1011" i="17" a="1"/>
  <c r="U1011" i="17" s="1"/>
  <c r="U1012" i="17" a="1"/>
  <c r="U1012" i="17" s="1"/>
  <c r="U1013" i="17" a="1"/>
  <c r="U1013" i="17" s="1"/>
  <c r="U1014" i="17" a="1"/>
  <c r="U1014" i="17" s="1"/>
  <c r="U1015" i="17" a="1"/>
  <c r="U1015" i="17" s="1"/>
  <c r="U1016" i="17" a="1"/>
  <c r="U1016" i="17" s="1"/>
  <c r="U1017" i="17" a="1"/>
  <c r="U1017" i="17"/>
  <c r="U1504" i="17" a="1"/>
  <c r="U1504" i="17" s="1"/>
  <c r="U1505" i="17" a="1"/>
  <c r="U1505" i="17" s="1"/>
  <c r="U1506" i="17" a="1"/>
  <c r="U1506" i="17" s="1"/>
  <c r="U1507" i="17" a="1"/>
  <c r="U1507" i="17" s="1"/>
  <c r="U1508" i="17" a="1"/>
  <c r="U1508" i="17" s="1"/>
  <c r="U1509" i="17" a="1"/>
  <c r="U1509" i="17" s="1"/>
  <c r="U1736" i="17" a="1"/>
  <c r="U1736" i="17" s="1"/>
  <c r="U1737" i="17" a="1"/>
  <c r="U1737" i="17" s="1"/>
  <c r="U1904" i="17" a="1"/>
  <c r="U1904" i="17"/>
  <c r="U1905" i="17" a="1"/>
  <c r="U1905" i="17" s="1"/>
  <c r="U1906" i="17" a="1"/>
  <c r="U1906" i="17" s="1"/>
  <c r="U1907" i="17" a="1"/>
  <c r="U1907" i="17" s="1"/>
  <c r="U1908" i="17" a="1"/>
  <c r="U1908" i="17" s="1"/>
  <c r="U1909" i="17" a="1"/>
  <c r="U1909" i="17" s="1"/>
  <c r="U2136" i="17" a="1"/>
  <c r="U2136" i="17" s="1"/>
  <c r="U2137" i="17" a="1"/>
  <c r="U2137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/>
  <c r="U115" i="17" a="1"/>
  <c r="U115" i="17" s="1"/>
  <c r="U338" i="17" a="1"/>
  <c r="U338" i="17" s="1"/>
  <c r="U339" i="17" a="1"/>
  <c r="U339" i="17" s="1"/>
  <c r="U510" i="17" a="1"/>
  <c r="U510" i="17" s="1"/>
  <c r="U511" i="17" a="1"/>
  <c r="U511" i="17" s="1"/>
  <c r="U512" i="17" a="1"/>
  <c r="U512" i="17" s="1"/>
  <c r="U513" i="17" a="1"/>
  <c r="U513" i="17" s="1"/>
  <c r="U514" i="17" a="1"/>
  <c r="U514" i="17" s="1"/>
  <c r="U515" i="17" a="1"/>
  <c r="U515" i="17" s="1"/>
  <c r="U738" i="17" a="1"/>
  <c r="U738" i="17" s="1"/>
  <c r="U739" i="17" a="1"/>
  <c r="U739" i="17"/>
  <c r="U1018" i="17" a="1"/>
  <c r="U1018" i="17"/>
  <c r="U1019" i="17" a="1"/>
  <c r="U1019" i="17" s="1"/>
  <c r="U1020" i="17" a="1"/>
  <c r="U1020" i="17" s="1"/>
  <c r="U1021" i="17" a="1"/>
  <c r="U1021" i="17" s="1"/>
  <c r="U1022" i="17" a="1"/>
  <c r="U1022" i="17" s="1"/>
  <c r="U1023" i="17" a="1"/>
  <c r="U1023" i="17" s="1"/>
  <c r="U1024" i="17" a="1"/>
  <c r="U1024" i="17" s="1"/>
  <c r="U1025" i="17" a="1"/>
  <c r="U1025" i="17" s="1"/>
  <c r="U1026" i="17" a="1"/>
  <c r="U1026" i="17" s="1"/>
  <c r="U1027" i="17" a="1"/>
  <c r="U1027" i="17" s="1"/>
  <c r="U1028" i="17" a="1"/>
  <c r="U1028" i="17" s="1"/>
  <c r="U1029" i="17" a="1"/>
  <c r="U1029" i="17" s="1"/>
  <c r="U1510" i="17" a="1"/>
  <c r="U1510" i="17" s="1"/>
  <c r="U1511" i="17" a="1"/>
  <c r="U1511" i="17" s="1"/>
  <c r="U1512" i="17" a="1"/>
  <c r="U1512" i="17" s="1"/>
  <c r="U1513" i="17" a="1"/>
  <c r="U1513" i="17" s="1"/>
  <c r="U1514" i="17" a="1"/>
  <c r="U1514" i="17" s="1"/>
  <c r="U1515" i="17" a="1"/>
  <c r="U1515" i="17" s="1"/>
  <c r="U1738" i="17" a="1"/>
  <c r="U1738" i="17" s="1"/>
  <c r="U1739" i="17" a="1"/>
  <c r="U1739" i="17" s="1"/>
  <c r="U1910" i="17" a="1"/>
  <c r="U1910" i="17" s="1"/>
  <c r="U1911" i="17" a="1"/>
  <c r="U1911" i="17" s="1"/>
  <c r="U1912" i="17" a="1"/>
  <c r="U1912" i="17"/>
  <c r="U1913" i="17" a="1"/>
  <c r="U1913" i="17" s="1"/>
  <c r="U1914" i="17" a="1"/>
  <c r="U1914" i="17" s="1"/>
  <c r="U1915" i="17" a="1"/>
  <c r="U1915" i="17" s="1"/>
  <c r="U2138" i="17" a="1"/>
  <c r="U2138" i="17" s="1"/>
  <c r="U2139" i="17" a="1"/>
  <c r="U2139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340" i="17" a="1"/>
  <c r="U340" i="17" s="1"/>
  <c r="U341" i="17" a="1"/>
  <c r="U341" i="17" s="1"/>
  <c r="U516" i="17" a="1"/>
  <c r="U516" i="17" s="1"/>
  <c r="U517" i="17" a="1"/>
  <c r="U517" i="17" s="1"/>
  <c r="U518" i="17" a="1"/>
  <c r="U518" i="17"/>
  <c r="U519" i="17" a="1"/>
  <c r="U519" i="17" s="1"/>
  <c r="U520" i="17" a="1"/>
  <c r="U520" i="17" s="1"/>
  <c r="U521" i="17" a="1"/>
  <c r="U521" i="17" s="1"/>
  <c r="U740" i="17" a="1"/>
  <c r="U740" i="17" s="1"/>
  <c r="U741" i="17" a="1"/>
  <c r="U741" i="17"/>
  <c r="U1030" i="17" a="1"/>
  <c r="U1030" i="17" s="1"/>
  <c r="U1031" i="17" a="1"/>
  <c r="U1031" i="17" s="1"/>
  <c r="U1032" i="17" a="1"/>
  <c r="U1032" i="17" s="1"/>
  <c r="U1033" i="17" a="1"/>
  <c r="U1033" i="17" s="1"/>
  <c r="U1034" i="17" a="1"/>
  <c r="U1034" i="17" s="1"/>
  <c r="U1035" i="17" a="1"/>
  <c r="U1035" i="17" s="1"/>
  <c r="U1036" i="17" a="1"/>
  <c r="U1036" i="17" s="1"/>
  <c r="U1037" i="17" a="1"/>
  <c r="U1037" i="17" s="1"/>
  <c r="U1038" i="17" a="1"/>
  <c r="U1038" i="17"/>
  <c r="U1039" i="17" a="1"/>
  <c r="U1039" i="17" s="1"/>
  <c r="U1040" i="17" a="1"/>
  <c r="U1040" i="17" s="1"/>
  <c r="U1041" i="17" a="1"/>
  <c r="U1041" i="17" s="1"/>
  <c r="U1516" i="17" a="1"/>
  <c r="U1516" i="17" s="1"/>
  <c r="U1517" i="17" a="1"/>
  <c r="U1517" i="17" s="1"/>
  <c r="U1518" i="17" a="1"/>
  <c r="U1518" i="17" s="1"/>
  <c r="U1519" i="17" a="1"/>
  <c r="U1519" i="17" s="1"/>
  <c r="U1520" i="17" a="1"/>
  <c r="U1520" i="17" s="1"/>
  <c r="U1521" i="17" a="1"/>
  <c r="U1521" i="17" s="1"/>
  <c r="U1740" i="17" a="1"/>
  <c r="U1740" i="17" s="1"/>
  <c r="U1741" i="17" a="1"/>
  <c r="U1741" i="17" s="1"/>
  <c r="U1916" i="17" a="1"/>
  <c r="U1916" i="17" s="1"/>
  <c r="U1917" i="17" a="1"/>
  <c r="U1917" i="17" s="1"/>
  <c r="U1918" i="17" a="1"/>
  <c r="U1918" i="17" s="1"/>
  <c r="U1919" i="17" a="1"/>
  <c r="U1919" i="17" s="1"/>
  <c r="U1920" i="17" a="1"/>
  <c r="U1920" i="17"/>
  <c r="U1921" i="17" a="1"/>
  <c r="U1921" i="17" s="1"/>
  <c r="U2140" i="17" a="1"/>
  <c r="U2140" i="17" s="1"/>
  <c r="U2141" i="17" a="1"/>
  <c r="U2141" i="17" s="1"/>
  <c r="U122" i="17" a="1"/>
  <c r="U122" i="17" s="1"/>
  <c r="U123" i="17" a="1"/>
  <c r="U123" i="17" s="1"/>
  <c r="U124" i="17" a="1"/>
  <c r="U124" i="17" s="1"/>
  <c r="U125" i="17" a="1"/>
  <c r="U125" i="17"/>
  <c r="U126" i="17" a="1"/>
  <c r="U126" i="17" s="1"/>
  <c r="U127" i="17" a="1"/>
  <c r="U127" i="17" s="1"/>
  <c r="U342" i="17" a="1"/>
  <c r="U342" i="17" s="1"/>
  <c r="U343" i="17" a="1"/>
  <c r="U343" i="17"/>
  <c r="U522" i="17" a="1"/>
  <c r="U522" i="17" s="1"/>
  <c r="U523" i="17" a="1"/>
  <c r="U523" i="17" s="1"/>
  <c r="U524" i="17" a="1"/>
  <c r="U524" i="17" s="1"/>
  <c r="U525" i="17" a="1"/>
  <c r="U525" i="17" s="1"/>
  <c r="U526" i="17" a="1"/>
  <c r="U526" i="17" s="1"/>
  <c r="U527" i="17" a="1"/>
  <c r="U527" i="17" s="1"/>
  <c r="U742" i="17" a="1"/>
  <c r="U742" i="17" s="1"/>
  <c r="U743" i="17" a="1"/>
  <c r="U743" i="17" s="1"/>
  <c r="U1042" i="17" a="1"/>
  <c r="U1042" i="17" s="1"/>
  <c r="U1043" i="17" a="1"/>
  <c r="U1043" i="17" s="1"/>
  <c r="U1044" i="17" a="1"/>
  <c r="U1044" i="17" s="1"/>
  <c r="U1045" i="17" a="1"/>
  <c r="U1045" i="17" s="1"/>
  <c r="U1046" i="17" a="1"/>
  <c r="U1046" i="17" s="1"/>
  <c r="U1047" i="17" a="1"/>
  <c r="U1047" i="17" s="1"/>
  <c r="U1048" i="17" a="1"/>
  <c r="U1048" i="17" s="1"/>
  <c r="U1049" i="17" a="1"/>
  <c r="U1049" i="17" s="1"/>
  <c r="U1050" i="17" a="1"/>
  <c r="U1050" i="17" s="1"/>
  <c r="U1051" i="17" a="1"/>
  <c r="U1051" i="17" s="1"/>
  <c r="U1052" i="17" a="1"/>
  <c r="U1052" i="17" s="1"/>
  <c r="U1053" i="17" a="1"/>
  <c r="U1053" i="17" s="1"/>
  <c r="U1522" i="17" a="1"/>
  <c r="U1522" i="17" s="1"/>
  <c r="U1523" i="17" a="1"/>
  <c r="U1523" i="17" s="1"/>
  <c r="U1524" i="17" a="1"/>
  <c r="U1524" i="17" s="1"/>
  <c r="U1525" i="17" a="1"/>
  <c r="U1525" i="17" s="1"/>
  <c r="U1526" i="17" a="1"/>
  <c r="U1526" i="17" s="1"/>
  <c r="U1527" i="17" a="1"/>
  <c r="U1527" i="17" s="1"/>
  <c r="U1742" i="17" a="1"/>
  <c r="U1742" i="17" s="1"/>
  <c r="U1743" i="17" a="1"/>
  <c r="U1743" i="17" s="1"/>
  <c r="U1922" i="17" a="1"/>
  <c r="U1922" i="17" s="1"/>
  <c r="U1923" i="17" a="1"/>
  <c r="U1923" i="17" s="1"/>
  <c r="U1924" i="17" a="1"/>
  <c r="U1924" i="17" s="1"/>
  <c r="U1925" i="17" a="1"/>
  <c r="U1925" i="17" s="1"/>
  <c r="U1926" i="17" a="1"/>
  <c r="U1926" i="17" s="1"/>
  <c r="U1927" i="17" a="1"/>
  <c r="U1927" i="17" s="1"/>
  <c r="U2142" i="17" a="1"/>
  <c r="U2142" i="17"/>
  <c r="U2143" i="17" a="1"/>
  <c r="U2143" i="17" s="1"/>
  <c r="U128" i="17" a="1"/>
  <c r="U128" i="17" s="1"/>
  <c r="U129" i="17" a="1"/>
  <c r="U129" i="17" s="1"/>
  <c r="U130" i="17" a="1"/>
  <c r="U130" i="17" s="1"/>
  <c r="U131" i="17" a="1"/>
  <c r="U131" i="17"/>
  <c r="U132" i="17" a="1"/>
  <c r="U132" i="17" s="1"/>
  <c r="U133" i="17" a="1"/>
  <c r="U133" i="17" s="1"/>
  <c r="U344" i="17" a="1"/>
  <c r="U344" i="17" s="1"/>
  <c r="U345" i="17" a="1"/>
  <c r="U345" i="17" s="1"/>
  <c r="U528" i="17" a="1"/>
  <c r="U528" i="17" s="1"/>
  <c r="U529" i="17" a="1"/>
  <c r="U529" i="17" s="1"/>
  <c r="U530" i="17" a="1"/>
  <c r="U530" i="17" s="1"/>
  <c r="U531" i="17" a="1"/>
  <c r="U531" i="17" s="1"/>
  <c r="U532" i="17" a="1"/>
  <c r="U532" i="17"/>
  <c r="U533" i="17" a="1"/>
  <c r="U533" i="17" s="1"/>
  <c r="U744" i="17" a="1"/>
  <c r="U744" i="17" s="1"/>
  <c r="U745" i="17" a="1"/>
  <c r="U745" i="17" s="1"/>
  <c r="U1054" i="17" a="1"/>
  <c r="U1054" i="17" s="1"/>
  <c r="U1055" i="17" a="1"/>
  <c r="U1055" i="17" s="1"/>
  <c r="U1056" i="17" a="1"/>
  <c r="U1056" i="17" s="1"/>
  <c r="U1057" i="17" a="1"/>
  <c r="U1057" i="17" s="1"/>
  <c r="U1058" i="17" a="1"/>
  <c r="U1058" i="17"/>
  <c r="U1059" i="17" a="1"/>
  <c r="U1059" i="17" s="1"/>
  <c r="U1060" i="17" a="1"/>
  <c r="U1060" i="17" s="1"/>
  <c r="U1061" i="17" a="1"/>
  <c r="U1061" i="17"/>
  <c r="U1062" i="17" a="1"/>
  <c r="U1062" i="17" s="1"/>
  <c r="U1063" i="17" a="1"/>
  <c r="U1063" i="17" s="1"/>
  <c r="U1064" i="17" a="1"/>
  <c r="U1064" i="17"/>
  <c r="U1065" i="17" a="1"/>
  <c r="U1065" i="17" s="1"/>
  <c r="U1528" i="17" a="1"/>
  <c r="U1528" i="17" s="1"/>
  <c r="U1529" i="17" a="1"/>
  <c r="U1529" i="17" s="1"/>
  <c r="U1530" i="17" a="1"/>
  <c r="U1530" i="17" s="1"/>
  <c r="U1531" i="17" a="1"/>
  <c r="U1531" i="17" s="1"/>
  <c r="U1532" i="17" a="1"/>
  <c r="U1532" i="17" s="1"/>
  <c r="U1533" i="17" a="1"/>
  <c r="U1533" i="17" s="1"/>
  <c r="U1744" i="17" a="1"/>
  <c r="U1744" i="17"/>
  <c r="U1745" i="17" a="1"/>
  <c r="U1745" i="17"/>
  <c r="U1928" i="17" a="1"/>
  <c r="U1928" i="17"/>
  <c r="U1929" i="17" a="1"/>
  <c r="U1929" i="17" s="1"/>
  <c r="U1930" i="17" a="1"/>
  <c r="U1930" i="17" s="1"/>
  <c r="U1931" i="17" a="1"/>
  <c r="U1931" i="17"/>
  <c r="U1932" i="17" a="1"/>
  <c r="U1932" i="17" s="1"/>
  <c r="U1933" i="17" a="1"/>
  <c r="U1933" i="17" s="1"/>
  <c r="U2144" i="17" a="1"/>
  <c r="U2144" i="17" s="1"/>
  <c r="U2145" i="17" a="1"/>
  <c r="U2145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346" i="17" a="1"/>
  <c r="U346" i="17"/>
  <c r="U347" i="17" a="1"/>
  <c r="U347" i="17" s="1"/>
  <c r="U534" i="17" a="1"/>
  <c r="U534" i="17" s="1"/>
  <c r="U535" i="17" a="1"/>
  <c r="U535" i="17" s="1"/>
  <c r="U536" i="17" a="1"/>
  <c r="U536" i="17" s="1"/>
  <c r="U537" i="17" a="1"/>
  <c r="U537" i="17" s="1"/>
  <c r="U538" i="17" a="1"/>
  <c r="U538" i="17" s="1"/>
  <c r="U539" i="17" a="1"/>
  <c r="U539" i="17" s="1"/>
  <c r="U746" i="17" a="1"/>
  <c r="U746" i="17"/>
  <c r="U747" i="17" a="1"/>
  <c r="U747" i="17" s="1"/>
  <c r="U1066" i="17" a="1"/>
  <c r="U1066" i="17" s="1"/>
  <c r="U1067" i="17" a="1"/>
  <c r="U1067" i="17" s="1"/>
  <c r="U1068" i="17" a="1"/>
  <c r="U1068" i="17" s="1"/>
  <c r="U1069" i="17" a="1"/>
  <c r="U1069" i="17" s="1"/>
  <c r="U1070" i="17" a="1"/>
  <c r="U1070" i="17"/>
  <c r="U1071" i="17" a="1"/>
  <c r="U1071" i="17" s="1"/>
  <c r="U1072" i="17" a="1"/>
  <c r="U1072" i="17" s="1"/>
  <c r="U1073" i="17" a="1"/>
  <c r="U1073" i="17" s="1"/>
  <c r="U1074" i="17" a="1"/>
  <c r="U1074" i="17"/>
  <c r="U1075" i="17" a="1"/>
  <c r="U1075" i="17" s="1"/>
  <c r="U1076" i="17" a="1"/>
  <c r="U1076" i="17" s="1"/>
  <c r="U1077" i="17" a="1"/>
  <c r="U1077" i="17" s="1"/>
  <c r="U1534" i="17" a="1"/>
  <c r="U1534" i="17" s="1"/>
  <c r="U1535" i="17" a="1"/>
  <c r="U1535" i="17" s="1"/>
  <c r="U1536" i="17" a="1"/>
  <c r="U1536" i="17" s="1"/>
  <c r="U1537" i="17" a="1"/>
  <c r="U1537" i="17"/>
  <c r="U1538" i="17" a="1"/>
  <c r="U1538" i="17" s="1"/>
  <c r="U1539" i="17" a="1"/>
  <c r="U1539" i="17" s="1"/>
  <c r="U1746" i="17" a="1"/>
  <c r="U1746" i="17" s="1"/>
  <c r="U1747" i="17" a="1"/>
  <c r="U1747" i="17" s="1"/>
  <c r="U1934" i="17" a="1"/>
  <c r="U1934" i="17"/>
  <c r="U1935" i="17" a="1"/>
  <c r="U1935" i="17" s="1"/>
  <c r="U1936" i="17" a="1"/>
  <c r="U1936" i="17" s="1"/>
  <c r="U1937" i="17" a="1"/>
  <c r="U1937" i="17" s="1"/>
  <c r="U1938" i="17" a="1"/>
  <c r="U1938" i="17"/>
  <c r="U1939" i="17" a="1"/>
  <c r="U1939" i="17" s="1"/>
  <c r="U2146" i="17" a="1"/>
  <c r="U2146" i="17" s="1"/>
  <c r="U2147" i="17" a="1"/>
  <c r="U2147" i="17" s="1"/>
  <c r="U140" i="17" a="1"/>
  <c r="U140" i="17" s="1"/>
  <c r="U141" i="17" a="1"/>
  <c r="U141" i="17" s="1"/>
  <c r="U142" i="17" a="1"/>
  <c r="U142" i="17"/>
  <c r="U143" i="17" a="1"/>
  <c r="U143" i="17"/>
  <c r="U144" i="17" a="1"/>
  <c r="U144" i="17" s="1"/>
  <c r="U145" i="17" a="1"/>
  <c r="U145" i="17" s="1"/>
  <c r="U348" i="17" a="1"/>
  <c r="U348" i="17"/>
  <c r="U349" i="17" a="1"/>
  <c r="U349" i="17" s="1"/>
  <c r="U540" i="17" a="1"/>
  <c r="U540" i="17"/>
  <c r="U541" i="17" a="1"/>
  <c r="U541" i="17" s="1"/>
  <c r="U542" i="17" a="1"/>
  <c r="U542" i="17" s="1"/>
  <c r="U543" i="17" a="1"/>
  <c r="U543" i="17"/>
  <c r="U544" i="17" a="1"/>
  <c r="U544" i="17" s="1"/>
  <c r="U545" i="17" a="1"/>
  <c r="U545" i="17" s="1"/>
  <c r="U748" i="17" a="1"/>
  <c r="U748" i="17" s="1"/>
  <c r="U749" i="17" a="1"/>
  <c r="U749" i="17" s="1"/>
  <c r="U1078" i="17" a="1"/>
  <c r="U1078" i="17" s="1"/>
  <c r="U1079" i="17" a="1"/>
  <c r="U1079" i="17" s="1"/>
  <c r="U1080" i="17" a="1"/>
  <c r="U1080" i="17" s="1"/>
  <c r="U1081" i="17" a="1"/>
  <c r="U1081" i="17"/>
  <c r="U1082" i="17" a="1"/>
  <c r="U1082" i="17" s="1"/>
  <c r="U1083" i="17" a="1"/>
  <c r="U1083" i="17" s="1"/>
  <c r="U1084" i="17" a="1"/>
  <c r="U1084" i="17"/>
  <c r="U1085" i="17" a="1"/>
  <c r="U1085" i="17" s="1"/>
  <c r="U1086" i="17" a="1"/>
  <c r="U1086" i="17"/>
  <c r="U1087" i="17" a="1"/>
  <c r="U1087" i="17" s="1"/>
  <c r="U1088" i="17" a="1"/>
  <c r="U1088" i="17" s="1"/>
  <c r="U1089" i="17" a="1"/>
  <c r="U1089" i="17" s="1"/>
  <c r="U1540" i="17" a="1"/>
  <c r="U1540" i="17" s="1"/>
  <c r="U1541" i="17" a="1"/>
  <c r="U1541" i="17" s="1"/>
  <c r="U1542" i="17" a="1"/>
  <c r="U1542" i="17" s="1"/>
  <c r="U1543" i="17" a="1"/>
  <c r="U1543" i="17" s="1"/>
  <c r="U1544" i="17" a="1"/>
  <c r="U1544" i="17" s="1"/>
  <c r="U1545" i="17" a="1"/>
  <c r="U1545" i="17" s="1"/>
  <c r="U1748" i="17" a="1"/>
  <c r="U1748" i="17" s="1"/>
  <c r="U1749" i="17" a="1"/>
  <c r="U1749" i="17"/>
  <c r="U1940" i="17" a="1"/>
  <c r="U1940" i="17" s="1"/>
  <c r="U1941" i="17" a="1"/>
  <c r="U1941" i="17" s="1"/>
  <c r="U1942" i="17" a="1"/>
  <c r="U1942" i="17" s="1"/>
  <c r="U1943" i="17" a="1"/>
  <c r="U1943" i="17" s="1"/>
  <c r="U1944" i="17" a="1"/>
  <c r="U1944" i="17" s="1"/>
  <c r="U1945" i="17" a="1"/>
  <c r="U1945" i="17" s="1"/>
  <c r="U2148" i="17" a="1"/>
  <c r="U2148" i="17" s="1"/>
  <c r="U2149" i="17" a="1"/>
  <c r="U2149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350" i="17" a="1"/>
  <c r="U350" i="17" s="1"/>
  <c r="U351" i="17" a="1"/>
  <c r="U351" i="17" s="1"/>
  <c r="U546" i="17" a="1"/>
  <c r="U546" i="17" s="1"/>
  <c r="U547" i="17" a="1"/>
  <c r="U547" i="17" s="1"/>
  <c r="U548" i="17" a="1"/>
  <c r="U548" i="17" s="1"/>
  <c r="U549" i="17" a="1"/>
  <c r="U549" i="17" s="1"/>
  <c r="U550" i="17" a="1"/>
  <c r="U550" i="17"/>
  <c r="U551" i="17" a="1"/>
  <c r="U551" i="17" s="1"/>
  <c r="U750" i="17" a="1"/>
  <c r="U750" i="17" s="1"/>
  <c r="U751" i="17" a="1"/>
  <c r="U751" i="17" s="1"/>
  <c r="U1090" i="17" a="1"/>
  <c r="U1090" i="17" s="1"/>
  <c r="U1091" i="17" a="1"/>
  <c r="U1091" i="17" s="1"/>
  <c r="U1092" i="17" a="1"/>
  <c r="U1092" i="17" s="1"/>
  <c r="U1093" i="17" a="1"/>
  <c r="U1093" i="17" s="1"/>
  <c r="U1094" i="17" a="1"/>
  <c r="U1094" i="17" s="1"/>
  <c r="U1095" i="17" a="1"/>
  <c r="U1095" i="17" s="1"/>
  <c r="U1096" i="17" a="1"/>
  <c r="U1096" i="17" s="1"/>
  <c r="U1097" i="17" a="1"/>
  <c r="U1097" i="17" s="1"/>
  <c r="U1098" i="17" a="1"/>
  <c r="U1098" i="17" s="1"/>
  <c r="U1099" i="17" a="1"/>
  <c r="U1099" i="17" s="1"/>
  <c r="U1100" i="17" a="1"/>
  <c r="U1100" i="17" s="1"/>
  <c r="U1101" i="17" a="1"/>
  <c r="U1101" i="17" s="1"/>
  <c r="U1546" i="17" a="1"/>
  <c r="U1546" i="17" s="1"/>
  <c r="U1547" i="17" a="1"/>
  <c r="U1547" i="17" s="1"/>
  <c r="U1548" i="17" a="1"/>
  <c r="U1548" i="17"/>
  <c r="U1549" i="17" a="1"/>
  <c r="U1549" i="17" s="1"/>
  <c r="U1550" i="17" a="1"/>
  <c r="U1550" i="17" s="1"/>
  <c r="U1551" i="17" a="1"/>
  <c r="U1551" i="17" s="1"/>
  <c r="U1750" i="17" a="1"/>
  <c r="U1750" i="17" s="1"/>
  <c r="U1751" i="17" a="1"/>
  <c r="U1751" i="17" s="1"/>
  <c r="U1946" i="17" a="1"/>
  <c r="U1946" i="17" s="1"/>
  <c r="U1947" i="17" a="1"/>
  <c r="U1947" i="17" s="1"/>
  <c r="U1948" i="17" a="1"/>
  <c r="U1948" i="17" s="1"/>
  <c r="U1949" i="17" a="1"/>
  <c r="U1949" i="17" s="1"/>
  <c r="U1950" i="17" a="1"/>
  <c r="U1950" i="17" s="1"/>
  <c r="U1951" i="17" a="1"/>
  <c r="U1951" i="17" s="1"/>
  <c r="U2150" i="17" a="1"/>
  <c r="U2150" i="17" s="1"/>
  <c r="U2151" i="17" a="1"/>
  <c r="U2151" i="17" s="1"/>
  <c r="U152" i="17" a="1"/>
  <c r="U152" i="17" s="1"/>
  <c r="U153" i="17" a="1"/>
  <c r="U153" i="17" s="1"/>
  <c r="U154" i="17" a="1"/>
  <c r="U154" i="17"/>
  <c r="U155" i="17" a="1"/>
  <c r="U155" i="17" s="1"/>
  <c r="U156" i="17" a="1"/>
  <c r="U156" i="17" s="1"/>
  <c r="U157" i="17" a="1"/>
  <c r="U157" i="17" s="1"/>
  <c r="U352" i="17" a="1"/>
  <c r="U352" i="17" s="1"/>
  <c r="U353" i="17" a="1"/>
  <c r="U353" i="17"/>
  <c r="U552" i="17" a="1"/>
  <c r="U552" i="17" s="1"/>
  <c r="U553" i="17" a="1"/>
  <c r="U553" i="17" s="1"/>
  <c r="U554" i="17" a="1"/>
  <c r="U554" i="17" s="1"/>
  <c r="U555" i="17" a="1"/>
  <c r="U555" i="17" s="1"/>
  <c r="U556" i="17" a="1"/>
  <c r="U556" i="17" s="1"/>
  <c r="U557" i="17" a="1"/>
  <c r="U557" i="17" s="1"/>
  <c r="U752" i="17" a="1"/>
  <c r="U752" i="17" s="1"/>
  <c r="U753" i="17" a="1"/>
  <c r="U753" i="17" s="1"/>
  <c r="U1102" i="17" a="1"/>
  <c r="U1102" i="17"/>
  <c r="U1103" i="17" a="1"/>
  <c r="U1103" i="17" s="1"/>
  <c r="U1104" i="17" a="1"/>
  <c r="U1104" i="17" s="1"/>
  <c r="U1105" i="17" a="1"/>
  <c r="U1105" i="17" s="1"/>
  <c r="U1106" i="17" a="1"/>
  <c r="U1106" i="17" s="1"/>
  <c r="U1107" i="17" a="1"/>
  <c r="U1107" i="17" s="1"/>
  <c r="U1108" i="17" a="1"/>
  <c r="U1108" i="17" s="1"/>
  <c r="U1109" i="17" a="1"/>
  <c r="U1109" i="17" s="1"/>
  <c r="U1110" i="17" a="1"/>
  <c r="U1110" i="17" s="1"/>
  <c r="U1111" i="17" a="1"/>
  <c r="U1111" i="17" s="1"/>
  <c r="U1112" i="17" a="1"/>
  <c r="U1112" i="17" s="1"/>
  <c r="U1113" i="17" a="1"/>
  <c r="U1113" i="17"/>
  <c r="U1552" i="17" a="1"/>
  <c r="U1552" i="17"/>
  <c r="U1553" i="17" a="1"/>
  <c r="U1553" i="17" s="1"/>
  <c r="U1554" i="17" a="1"/>
  <c r="U1554" i="17" s="1"/>
  <c r="U1555" i="17" a="1"/>
  <c r="U1555" i="17" s="1"/>
  <c r="U1556" i="17" a="1"/>
  <c r="U1556" i="17"/>
  <c r="U1557" i="17" a="1"/>
  <c r="U1557" i="17" s="1"/>
  <c r="U1752" i="17" a="1"/>
  <c r="U1752" i="17" s="1"/>
  <c r="U1753" i="17" a="1"/>
  <c r="U1753" i="17" s="1"/>
  <c r="U1952" i="17" a="1"/>
  <c r="U1952" i="17" s="1"/>
  <c r="U1953" i="17" a="1"/>
  <c r="U1953" i="17" s="1"/>
  <c r="U1954" i="17" a="1"/>
  <c r="U1954" i="17" s="1"/>
  <c r="U1955" i="17" a="1"/>
  <c r="U1955" i="17"/>
  <c r="U1956" i="17" a="1"/>
  <c r="U1956" i="17" s="1"/>
  <c r="U1957" i="17" a="1"/>
  <c r="U1957" i="17" s="1"/>
  <c r="U2152" i="17" a="1"/>
  <c r="U2152" i="17" s="1"/>
  <c r="U2153" i="17" a="1"/>
  <c r="U2153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354" i="17" a="1"/>
  <c r="U354" i="17"/>
  <c r="U355" i="17" a="1"/>
  <c r="U355" i="17"/>
  <c r="U558" i="17" a="1"/>
  <c r="U558" i="17" s="1"/>
  <c r="U559" i="17" a="1"/>
  <c r="U559" i="17" s="1"/>
  <c r="U560" i="17" a="1"/>
  <c r="U560" i="17" s="1"/>
  <c r="U561" i="17" a="1"/>
  <c r="U561" i="17" s="1"/>
  <c r="U562" i="17" a="1"/>
  <c r="U562" i="17" s="1"/>
  <c r="U563" i="17" a="1"/>
  <c r="U563" i="17" s="1"/>
  <c r="U754" i="17" a="1"/>
  <c r="U754" i="17" s="1"/>
  <c r="U755" i="17" a="1"/>
  <c r="U755" i="17" s="1"/>
  <c r="U1114" i="17" a="1"/>
  <c r="U1114" i="17" s="1"/>
  <c r="U1115" i="17" a="1"/>
  <c r="U1115" i="17" s="1"/>
  <c r="U1116" i="17" a="1"/>
  <c r="U1116" i="17" s="1"/>
  <c r="U1117" i="17" a="1"/>
  <c r="U1117" i="17" s="1"/>
  <c r="U1118" i="17" a="1"/>
  <c r="U1118" i="17" s="1"/>
  <c r="U1119" i="17" a="1"/>
  <c r="U1119" i="17" s="1"/>
  <c r="U1120" i="17" a="1"/>
  <c r="U1120" i="17" s="1"/>
  <c r="U1121" i="17" a="1"/>
  <c r="U1121" i="17" s="1"/>
  <c r="U1122" i="17" a="1"/>
  <c r="U1122" i="17" s="1"/>
  <c r="U1123" i="17" a="1"/>
  <c r="U1123" i="17" s="1"/>
  <c r="U1124" i="17" a="1"/>
  <c r="U1124" i="17" s="1"/>
  <c r="U1125" i="17" a="1"/>
  <c r="U1125" i="17" s="1"/>
  <c r="U1558" i="17" a="1"/>
  <c r="U1558" i="17" s="1"/>
  <c r="U1559" i="17" a="1"/>
  <c r="U1559" i="17" s="1"/>
  <c r="U1560" i="17" a="1"/>
  <c r="U1560" i="17" s="1"/>
  <c r="U1561" i="17" a="1"/>
  <c r="U1561" i="17" s="1"/>
  <c r="U1562" i="17" a="1"/>
  <c r="U1562" i="17" s="1"/>
  <c r="U1563" i="17" a="1"/>
  <c r="U1563" i="17" s="1"/>
  <c r="U1754" i="17" a="1"/>
  <c r="U1754" i="17"/>
  <c r="U1755" i="17" a="1"/>
  <c r="U1755" i="17" s="1"/>
  <c r="U1958" i="17" a="1"/>
  <c r="U1958" i="17" s="1"/>
  <c r="U1959" i="17" a="1"/>
  <c r="U1959" i="17" s="1"/>
  <c r="U1960" i="17" a="1"/>
  <c r="U1960" i="17" s="1"/>
  <c r="U1961" i="17" a="1"/>
  <c r="U1961" i="17" s="1"/>
  <c r="U1962" i="17" a="1"/>
  <c r="U1962" i="17" s="1"/>
  <c r="U1963" i="17" a="1"/>
  <c r="U1963" i="17" s="1"/>
  <c r="U2154" i="17" a="1"/>
  <c r="U2154" i="17" s="1"/>
  <c r="U2155" i="17" a="1"/>
  <c r="U2155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/>
  <c r="U169" i="17" a="1"/>
  <c r="U169" i="17" s="1"/>
  <c r="U356" i="17" a="1"/>
  <c r="U356" i="17" s="1"/>
  <c r="U357" i="17" a="1"/>
  <c r="U357" i="17" s="1"/>
  <c r="U564" i="17" a="1"/>
  <c r="U564" i="17" s="1"/>
  <c r="U565" i="17" a="1"/>
  <c r="U565" i="17" s="1"/>
  <c r="U566" i="17" a="1"/>
  <c r="U566" i="17" s="1"/>
  <c r="U567" i="17" a="1"/>
  <c r="U567" i="17" s="1"/>
  <c r="U568" i="17" a="1"/>
  <c r="U568" i="17" s="1"/>
  <c r="U569" i="17" a="1"/>
  <c r="U569" i="17" s="1"/>
  <c r="U756" i="17" a="1"/>
  <c r="U756" i="17" s="1"/>
  <c r="U757" i="17" a="1"/>
  <c r="U757" i="17" s="1"/>
  <c r="U1126" i="17" a="1"/>
  <c r="U1126" i="17" s="1"/>
  <c r="U1127" i="17" a="1"/>
  <c r="U1127" i="17" s="1"/>
  <c r="U1128" i="17" a="1"/>
  <c r="U1128" i="17" s="1"/>
  <c r="U1129" i="17" a="1"/>
  <c r="U1129" i="17" s="1"/>
  <c r="U1130" i="17" a="1"/>
  <c r="U1130" i="17" s="1"/>
  <c r="U1131" i="17" a="1"/>
  <c r="U1131" i="17" s="1"/>
  <c r="U1132" i="17" a="1"/>
  <c r="U1132" i="17"/>
  <c r="U1133" i="17" a="1"/>
  <c r="U1133" i="17" s="1"/>
  <c r="U1134" i="17" a="1"/>
  <c r="U1134" i="17" s="1"/>
  <c r="U1135" i="17" a="1"/>
  <c r="U1135" i="17" s="1"/>
  <c r="U1136" i="17" a="1"/>
  <c r="U1136" i="17"/>
  <c r="U1137" i="17" a="1"/>
  <c r="U1137" i="17" s="1"/>
  <c r="U1564" i="17" a="1"/>
  <c r="U1564" i="17"/>
  <c r="U1565" i="17" a="1"/>
  <c r="U1565" i="17" s="1"/>
  <c r="U1566" i="17" a="1"/>
  <c r="U1566" i="17" s="1"/>
  <c r="U1567" i="17" a="1"/>
  <c r="U1567" i="17"/>
  <c r="U1568" i="17" a="1"/>
  <c r="U1568" i="17" s="1"/>
  <c r="U1569" i="17" a="1"/>
  <c r="U1569" i="17" s="1"/>
  <c r="U1756" i="17" a="1"/>
  <c r="U1756" i="17" s="1"/>
  <c r="U1757" i="17" a="1"/>
  <c r="U1757" i="17" s="1"/>
  <c r="U1964" i="17" a="1"/>
  <c r="U1964" i="17" s="1"/>
  <c r="U1965" i="17" a="1"/>
  <c r="U1965" i="17" s="1"/>
  <c r="U1966" i="17" a="1"/>
  <c r="U1966" i="17"/>
  <c r="U1967" i="17" a="1"/>
  <c r="U1967" i="17" s="1"/>
  <c r="U1968" i="17" a="1"/>
  <c r="U1968" i="17" s="1"/>
  <c r="U1969" i="17" a="1"/>
  <c r="U1969" i="17" s="1"/>
  <c r="U2156" i="17" a="1"/>
  <c r="U2156" i="17"/>
  <c r="U2157" i="17" a="1"/>
  <c r="U2157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358" i="17" a="1"/>
  <c r="U358" i="17" s="1"/>
  <c r="U359" i="17" a="1"/>
  <c r="U359" i="17" s="1"/>
  <c r="U570" i="17" a="1"/>
  <c r="U570" i="17" s="1"/>
  <c r="U571" i="17" a="1"/>
  <c r="U571" i="17" s="1"/>
  <c r="U572" i="17" a="1"/>
  <c r="U572" i="17" s="1"/>
  <c r="U573" i="17" a="1"/>
  <c r="U573" i="17" s="1"/>
  <c r="U574" i="17" a="1"/>
  <c r="U574" i="17" s="1"/>
  <c r="U575" i="17" a="1"/>
  <c r="U575" i="17" s="1"/>
  <c r="U758" i="17" a="1"/>
  <c r="U758" i="17" s="1"/>
  <c r="U759" i="17" a="1"/>
  <c r="U759" i="17"/>
  <c r="U1138" i="17" a="1"/>
  <c r="U1138" i="17"/>
  <c r="U1139" i="17" a="1"/>
  <c r="U1139" i="17" s="1"/>
  <c r="U1140" i="17" a="1"/>
  <c r="U1140" i="17" s="1"/>
  <c r="U1141" i="17" a="1"/>
  <c r="U1141" i="17" s="1"/>
  <c r="U1142" i="17" a="1"/>
  <c r="U1142" i="17" s="1"/>
  <c r="U1143" i="17" a="1"/>
  <c r="U1143" i="17" s="1"/>
  <c r="U1144" i="17" a="1"/>
  <c r="U1144" i="17" s="1"/>
  <c r="U1145" i="17" a="1"/>
  <c r="U1145" i="17"/>
  <c r="U1146" i="17" a="1"/>
  <c r="U1146" i="17" s="1"/>
  <c r="U1147" i="17" a="1"/>
  <c r="U1147" i="17" s="1"/>
  <c r="U1148" i="17" a="1"/>
  <c r="U1148" i="17" s="1"/>
  <c r="U1149" i="17" a="1"/>
  <c r="U1149" i="17" s="1"/>
  <c r="U1570" i="17" a="1"/>
  <c r="U1570" i="17" s="1"/>
  <c r="U1571" i="17" a="1"/>
  <c r="U1571" i="17" s="1"/>
  <c r="U1572" i="17" a="1"/>
  <c r="U1572" i="17" s="1"/>
  <c r="U1573" i="17" a="1"/>
  <c r="U1573" i="17" s="1"/>
  <c r="U1574" i="17" a="1"/>
  <c r="U1574" i="17" s="1"/>
  <c r="U1575" i="17" a="1"/>
  <c r="U1575" i="17" s="1"/>
  <c r="U1758" i="17" a="1"/>
  <c r="U1758" i="17" s="1"/>
  <c r="U1759" i="17" a="1"/>
  <c r="U1759" i="17" s="1"/>
  <c r="U1970" i="17" a="1"/>
  <c r="U1970" i="17" s="1"/>
  <c r="U1971" i="17" a="1"/>
  <c r="U1971" i="17" s="1"/>
  <c r="U1972" i="17" a="1"/>
  <c r="U1972" i="17" s="1"/>
  <c r="U1973" i="17" a="1"/>
  <c r="U1973" i="17" s="1"/>
  <c r="U1974" i="17" a="1"/>
  <c r="U1974" i="17" s="1"/>
  <c r="U1975" i="17" a="1"/>
  <c r="U1975" i="17" s="1"/>
  <c r="U2158" i="17" a="1"/>
  <c r="U2158" i="17" s="1"/>
  <c r="U2159" i="17" a="1"/>
  <c r="U2159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360" i="17" a="1"/>
  <c r="U360" i="17" s="1"/>
  <c r="U361" i="17" a="1"/>
  <c r="U361" i="17" s="1"/>
  <c r="U576" i="17" a="1"/>
  <c r="U576" i="17" s="1"/>
  <c r="U577" i="17" a="1"/>
  <c r="U577" i="17" s="1"/>
  <c r="U578" i="17" a="1"/>
  <c r="U578" i="17" s="1"/>
  <c r="U579" i="17" a="1"/>
  <c r="U579" i="17" s="1"/>
  <c r="U580" i="17" a="1"/>
  <c r="U580" i="17"/>
  <c r="U581" i="17" a="1"/>
  <c r="U581" i="17" s="1"/>
  <c r="U760" i="17" a="1"/>
  <c r="U760" i="17" s="1"/>
  <c r="U761" i="17" a="1"/>
  <c r="U761" i="17" s="1"/>
  <c r="U1150" i="17" a="1"/>
  <c r="U1150" i="17" s="1"/>
  <c r="U1151" i="17" a="1"/>
  <c r="U1151" i="17" s="1"/>
  <c r="U1152" i="17" a="1"/>
  <c r="U1152" i="17" s="1"/>
  <c r="U1153" i="17" a="1"/>
  <c r="U1153" i="17" s="1"/>
  <c r="U1154" i="17" a="1"/>
  <c r="U1154" i="17" s="1"/>
  <c r="U1155" i="17" a="1"/>
  <c r="U1155" i="17" s="1"/>
  <c r="U1156" i="17" a="1"/>
  <c r="U1156" i="17" s="1"/>
  <c r="U1157" i="17" a="1"/>
  <c r="U1157" i="17" s="1"/>
  <c r="U1158" i="17" a="1"/>
  <c r="U1158" i="17" s="1"/>
  <c r="U1159" i="17" a="1"/>
  <c r="U1159" i="17" s="1"/>
  <c r="U1160" i="17" a="1"/>
  <c r="U1160" i="17" s="1"/>
  <c r="U1161" i="17" a="1"/>
  <c r="U1161" i="17"/>
  <c r="U1576" i="17" a="1"/>
  <c r="U1576" i="17" s="1"/>
  <c r="U1577" i="17" a="1"/>
  <c r="U1577" i="17" s="1"/>
  <c r="U1578" i="17" a="1"/>
  <c r="U1578" i="17"/>
  <c r="U1579" i="17" a="1"/>
  <c r="U1579" i="17" s="1"/>
  <c r="U1580" i="17" a="1"/>
  <c r="U1580" i="17" s="1"/>
  <c r="U1581" i="17" a="1"/>
  <c r="U1581" i="17" s="1"/>
  <c r="U1760" i="17" a="1"/>
  <c r="U1760" i="17" s="1"/>
  <c r="U1761" i="17" a="1"/>
  <c r="U1761" i="17"/>
  <c r="U1976" i="17" a="1"/>
  <c r="U1976" i="17" s="1"/>
  <c r="U1977" i="17" a="1"/>
  <c r="U1977" i="17" s="1"/>
  <c r="U1978" i="17" a="1"/>
  <c r="U1978" i="17" s="1"/>
  <c r="U1979" i="17" a="1"/>
  <c r="U1979" i="17" s="1"/>
  <c r="U1980" i="17" a="1"/>
  <c r="U1980" i="17" s="1"/>
  <c r="U1981" i="17" a="1"/>
  <c r="U1981" i="17" s="1"/>
  <c r="U2160" i="17" a="1"/>
  <c r="U2160" i="17" s="1"/>
  <c r="U2161" i="17" a="1"/>
  <c r="U2161" i="17" s="1"/>
  <c r="U182" i="17" a="1"/>
  <c r="U182" i="17"/>
  <c r="U183" i="17" a="1"/>
  <c r="U183" i="17" s="1"/>
  <c r="U184" i="17" a="1"/>
  <c r="U184" i="17" s="1"/>
  <c r="U185" i="17" a="1"/>
  <c r="U185" i="17" s="1"/>
  <c r="U186" i="17" a="1"/>
  <c r="U186" i="17" s="1"/>
  <c r="U187" i="17" a="1"/>
  <c r="U187" i="17" s="1"/>
  <c r="U362" i="17" a="1"/>
  <c r="U362" i="17"/>
  <c r="U363" i="17" a="1"/>
  <c r="U363" i="17" s="1"/>
  <c r="U582" i="17" a="1"/>
  <c r="U582" i="17" s="1"/>
  <c r="U583" i="17" a="1"/>
  <c r="U583" i="17" s="1"/>
  <c r="U584" i="17" a="1"/>
  <c r="U584" i="17" s="1"/>
  <c r="U585" i="17" a="1"/>
  <c r="U585" i="17" s="1"/>
  <c r="U586" i="17" a="1"/>
  <c r="U586" i="17" s="1"/>
  <c r="U587" i="17" a="1"/>
  <c r="U587" i="17" s="1"/>
  <c r="U762" i="17" a="1"/>
  <c r="U762" i="17" s="1"/>
  <c r="U763" i="17" a="1"/>
  <c r="U763" i="17"/>
  <c r="U1162" i="17" a="1"/>
  <c r="U1162" i="17" s="1"/>
  <c r="U1163" i="17" a="1"/>
  <c r="U1163" i="17" s="1"/>
  <c r="U1164" i="17" a="1"/>
  <c r="U1164" i="17"/>
  <c r="U1165" i="17" a="1"/>
  <c r="U1165" i="17" s="1"/>
  <c r="U1166" i="17" a="1"/>
  <c r="U1166" i="17" s="1"/>
  <c r="U1167" i="17" a="1"/>
  <c r="U1167" i="17" s="1"/>
  <c r="U1168" i="17" a="1"/>
  <c r="U1168" i="17" s="1"/>
  <c r="U1169" i="17" a="1"/>
  <c r="U1169" i="17" s="1"/>
  <c r="U1170" i="17" a="1"/>
  <c r="U1170" i="17"/>
  <c r="U1171" i="17" a="1"/>
  <c r="U1171" i="17" s="1"/>
  <c r="U1172" i="17" a="1"/>
  <c r="U1172" i="17" s="1"/>
  <c r="U1173" i="17" a="1"/>
  <c r="U1173" i="17" s="1"/>
  <c r="U1582" i="17" a="1"/>
  <c r="U1582" i="17" s="1"/>
  <c r="U1583" i="17" a="1"/>
  <c r="U1583" i="17" s="1"/>
  <c r="U1584" i="17" a="1"/>
  <c r="U1584" i="17" s="1"/>
  <c r="U1585" i="17" a="1"/>
  <c r="U1585" i="17"/>
  <c r="U1586" i="17" a="1"/>
  <c r="U1586" i="17"/>
  <c r="U1587" i="17" a="1"/>
  <c r="U1587" i="17" s="1"/>
  <c r="U1762" i="17" a="1"/>
  <c r="U1762" i="17" s="1"/>
  <c r="U1763" i="17" a="1"/>
  <c r="U1763" i="17" s="1"/>
  <c r="U1982" i="17" a="1"/>
  <c r="U1982" i="17" s="1"/>
  <c r="U1983" i="17" a="1"/>
  <c r="U1983" i="17" s="1"/>
  <c r="U1984" i="17" a="1"/>
  <c r="U1984" i="17"/>
  <c r="U1985" i="17" a="1"/>
  <c r="U1985" i="17" s="1"/>
  <c r="U1986" i="17" a="1"/>
  <c r="U1986" i="17" s="1"/>
  <c r="U1987" i="17" a="1"/>
  <c r="U1987" i="17" s="1"/>
  <c r="U2162" i="17" a="1"/>
  <c r="U2162" i="17" s="1"/>
  <c r="U2163" i="17" a="1"/>
  <c r="U2163" i="17" s="1"/>
  <c r="U188" i="17" a="1"/>
  <c r="U188" i="17" s="1"/>
  <c r="U189" i="17" a="1"/>
  <c r="U189" i="17" s="1"/>
  <c r="U190" i="17" a="1"/>
  <c r="U190" i="17"/>
  <c r="U191" i="17" a="1"/>
  <c r="U191" i="17" s="1"/>
  <c r="U192" i="17" a="1"/>
  <c r="U192" i="17" s="1"/>
  <c r="U193" i="17" a="1"/>
  <c r="U193" i="17" s="1"/>
  <c r="U364" i="17" a="1"/>
  <c r="U364" i="17"/>
  <c r="U365" i="17" a="1"/>
  <c r="U365" i="17" s="1"/>
  <c r="U588" i="17" a="1"/>
  <c r="U588" i="17" s="1"/>
  <c r="U589" i="17" a="1"/>
  <c r="U589" i="17" s="1"/>
  <c r="U590" i="17" a="1"/>
  <c r="U590" i="17" s="1"/>
  <c r="U591" i="17" a="1"/>
  <c r="U591" i="17"/>
  <c r="U592" i="17" a="1"/>
  <c r="U592" i="17" s="1"/>
  <c r="U593" i="17" a="1"/>
  <c r="U593" i="17" s="1"/>
  <c r="U764" i="17" a="1"/>
  <c r="U764" i="17" s="1"/>
  <c r="U765" i="17" a="1"/>
  <c r="U765" i="17" s="1"/>
  <c r="U1174" i="17" a="1"/>
  <c r="U1174" i="17" s="1"/>
  <c r="U1175" i="17" a="1"/>
  <c r="U1175" i="17" s="1"/>
  <c r="U1176" i="17" a="1"/>
  <c r="U1176" i="17" s="1"/>
  <c r="U1177" i="17" a="1"/>
  <c r="U1177" i="17" s="1"/>
  <c r="U1178" i="17" a="1"/>
  <c r="U1178" i="17"/>
  <c r="U1179" i="17" a="1"/>
  <c r="U1179" i="17" s="1"/>
  <c r="U1180" i="17" a="1"/>
  <c r="U1180" i="17" s="1"/>
  <c r="U1181" i="17" a="1"/>
  <c r="U1181" i="17" s="1"/>
  <c r="U1182" i="17" a="1"/>
  <c r="U1182" i="17" s="1"/>
  <c r="U1183" i="17" a="1"/>
  <c r="U1183" i="17" s="1"/>
  <c r="U1184" i="17" a="1"/>
  <c r="U1184" i="17"/>
  <c r="U1185" i="17" a="1"/>
  <c r="U1185" i="17" s="1"/>
  <c r="U1588" i="17" a="1"/>
  <c r="U1588" i="17" s="1"/>
  <c r="U1589" i="17" a="1"/>
  <c r="U1589" i="17" s="1"/>
  <c r="U1590" i="17" a="1"/>
  <c r="U1590" i="17" s="1"/>
  <c r="U1591" i="17" a="1"/>
  <c r="U1591" i="17" s="1"/>
  <c r="U1592" i="17" a="1"/>
  <c r="U1592" i="17" s="1"/>
  <c r="U1593" i="17" a="1"/>
  <c r="U1593" i="17" s="1"/>
  <c r="U1764" i="17" a="1"/>
  <c r="U1764" i="17"/>
  <c r="U1765" i="17" a="1"/>
  <c r="U1765" i="17" s="1"/>
  <c r="U1988" i="17" a="1"/>
  <c r="U1988" i="17" s="1"/>
  <c r="U1989" i="17" a="1"/>
  <c r="U1989" i="17" s="1"/>
  <c r="U1990" i="17" a="1"/>
  <c r="U1990" i="17" s="1"/>
  <c r="U1991" i="17" a="1"/>
  <c r="U1991" i="17" s="1"/>
  <c r="U1992" i="17" a="1"/>
  <c r="U1992" i="17" s="1"/>
  <c r="U1993" i="17" a="1"/>
  <c r="U1993" i="17" s="1"/>
  <c r="U2164" i="17" a="1"/>
  <c r="U2164" i="17" s="1"/>
  <c r="U2165" i="17" a="1"/>
  <c r="U2165" i="17" s="1"/>
  <c r="U194" i="17" a="1"/>
  <c r="U194" i="17"/>
  <c r="U195" i="17" a="1"/>
  <c r="U195" i="17" s="1"/>
  <c r="U196" i="17" a="1"/>
  <c r="U196" i="17" s="1"/>
  <c r="U197" i="17" a="1"/>
  <c r="U197" i="17" s="1"/>
  <c r="U198" i="17" a="1"/>
  <c r="U198" i="17" s="1"/>
  <c r="U199" i="17" a="1"/>
  <c r="U199" i="17" s="1"/>
  <c r="U366" i="17" a="1"/>
  <c r="U366" i="17" s="1"/>
  <c r="U367" i="17" a="1"/>
  <c r="U367" i="17"/>
  <c r="U594" i="17" a="1"/>
  <c r="U594" i="17"/>
  <c r="U595" i="17" a="1"/>
  <c r="U595" i="17" s="1"/>
  <c r="U596" i="17" a="1"/>
  <c r="U596" i="17" s="1"/>
  <c r="U597" i="17" a="1"/>
  <c r="U597" i="17" s="1"/>
  <c r="U598" i="17" a="1"/>
  <c r="U598" i="17" s="1"/>
  <c r="U599" i="17" a="1"/>
  <c r="U599" i="17" s="1"/>
  <c r="U766" i="17" a="1"/>
  <c r="U766" i="17" s="1"/>
  <c r="U767" i="17" a="1"/>
  <c r="U767" i="17" s="1"/>
  <c r="U1186" i="17" a="1"/>
  <c r="U1186" i="17" s="1"/>
  <c r="U1187" i="17" a="1"/>
  <c r="U1187" i="17" s="1"/>
  <c r="U1188" i="17" a="1"/>
  <c r="U1188" i="17" s="1"/>
  <c r="U1189" i="17" a="1"/>
  <c r="U1189" i="17" s="1"/>
  <c r="U1190" i="17" a="1"/>
  <c r="U1190" i="17" s="1"/>
  <c r="U1191" i="17" a="1"/>
  <c r="U1191" i="17" s="1"/>
  <c r="U1192" i="17" a="1"/>
  <c r="U1192" i="17"/>
  <c r="U1193" i="17" a="1"/>
  <c r="U1193" i="17"/>
  <c r="U1194" i="17" a="1"/>
  <c r="U1194" i="17" s="1"/>
  <c r="U1195" i="17" a="1"/>
  <c r="U1195" i="17" s="1"/>
  <c r="U1196" i="17" a="1"/>
  <c r="U1196" i="17"/>
  <c r="U1197" i="17" a="1"/>
  <c r="U1197" i="17" s="1"/>
  <c r="U1594" i="17" a="1"/>
  <c r="U1594" i="17" s="1"/>
  <c r="U1595" i="17" a="1"/>
  <c r="U1595" i="17" s="1"/>
  <c r="U1596" i="17" a="1"/>
  <c r="U1596" i="17" s="1"/>
  <c r="U1597" i="17" a="1"/>
  <c r="U1597" i="17" s="1"/>
  <c r="U1598" i="17" a="1"/>
  <c r="U1598" i="17" s="1"/>
  <c r="U1599" i="17" a="1"/>
  <c r="U1599" i="17" s="1"/>
  <c r="U1766" i="17" a="1"/>
  <c r="U1766" i="17" s="1"/>
  <c r="U1767" i="17" a="1"/>
  <c r="U1767" i="17" s="1"/>
  <c r="U1994" i="17" a="1"/>
  <c r="U1994" i="17" s="1"/>
  <c r="U1995" i="17" a="1"/>
  <c r="U1995" i="17" s="1"/>
  <c r="U1996" i="17" a="1"/>
  <c r="U1996" i="17" s="1"/>
  <c r="U1997" i="17" a="1"/>
  <c r="U1997" i="17"/>
  <c r="U1998" i="17" a="1"/>
  <c r="U1998" i="17" s="1"/>
  <c r="U1999" i="17" a="1"/>
  <c r="U1999" i="17" s="1"/>
  <c r="U2166" i="17" a="1"/>
  <c r="U2166" i="17" s="1"/>
  <c r="U2167" i="17" a="1"/>
  <c r="U2167" i="17" s="1"/>
  <c r="U200" i="17" a="1"/>
  <c r="U200" i="17" s="1"/>
  <c r="U201" i="17" a="1"/>
  <c r="U201" i="17" s="1"/>
  <c r="U202" i="17" a="1"/>
  <c r="U202" i="17" s="1"/>
  <c r="U203" i="17" a="1"/>
  <c r="U203" i="17" s="1"/>
  <c r="U204" i="17" a="1"/>
  <c r="U204" i="17" s="1"/>
  <c r="U205" i="17" a="1"/>
  <c r="U205" i="17" s="1"/>
  <c r="U368" i="17" a="1"/>
  <c r="U368" i="17" s="1"/>
  <c r="U369" i="17" a="1"/>
  <c r="U369" i="17" s="1"/>
  <c r="U600" i="17" a="1"/>
  <c r="U600" i="17" s="1"/>
  <c r="U601" i="17" a="1"/>
  <c r="U601" i="17" s="1"/>
  <c r="U602" i="17" a="1"/>
  <c r="U602" i="17"/>
  <c r="U603" i="17" a="1"/>
  <c r="U603" i="17"/>
  <c r="U604" i="17" a="1"/>
  <c r="U604" i="17" s="1"/>
  <c r="U605" i="17" a="1"/>
  <c r="U605" i="17" s="1"/>
  <c r="U768" i="17" a="1"/>
  <c r="U768" i="17" s="1"/>
  <c r="U769" i="17" a="1"/>
  <c r="U769" i="17" s="1"/>
  <c r="U1198" i="17" a="1"/>
  <c r="U1198" i="17" s="1"/>
  <c r="U1199" i="17" a="1"/>
  <c r="U1199" i="17" s="1"/>
  <c r="U1200" i="17" a="1"/>
  <c r="U1200" i="17" s="1"/>
  <c r="U1201" i="17" a="1"/>
  <c r="U1201" i="17" s="1"/>
  <c r="U1202" i="17" a="1"/>
  <c r="U1202" i="17"/>
  <c r="U1203" i="17" a="1"/>
  <c r="U1203" i="17" s="1"/>
  <c r="U1204" i="17" a="1"/>
  <c r="U1204" i="17" s="1"/>
  <c r="U1205" i="17" a="1"/>
  <c r="U1205" i="17" s="1"/>
  <c r="U1206" i="17" a="1"/>
  <c r="U1206" i="17" s="1"/>
  <c r="U1207" i="17" a="1"/>
  <c r="U1207" i="17" s="1"/>
  <c r="U1208" i="17" a="1"/>
  <c r="U1208" i="17" s="1"/>
  <c r="U1209" i="17" a="1"/>
  <c r="U1209" i="17" s="1"/>
  <c r="U1600" i="17" a="1"/>
  <c r="U1600" i="17" s="1"/>
  <c r="U1601" i="17" a="1"/>
  <c r="U1601" i="17" s="1"/>
  <c r="U1602" i="17" a="1"/>
  <c r="U1602" i="17" s="1"/>
  <c r="U1603" i="17" a="1"/>
  <c r="U1603" i="17" s="1"/>
  <c r="U1604" i="17" a="1"/>
  <c r="U1604" i="17" s="1"/>
  <c r="U1605" i="17" a="1"/>
  <c r="U1605" i="17" s="1"/>
  <c r="U1768" i="17" a="1"/>
  <c r="U1768" i="17" s="1"/>
  <c r="U1769" i="17" a="1"/>
  <c r="U1769" i="17" s="1"/>
  <c r="U2000" i="17" a="1"/>
  <c r="U2000" i="17" s="1"/>
  <c r="U2001" i="17" a="1"/>
  <c r="U2001" i="17" s="1"/>
  <c r="U2002" i="17" a="1"/>
  <c r="U2002" i="17" s="1"/>
  <c r="U2003" i="17" a="1"/>
  <c r="U2003" i="17" s="1"/>
  <c r="U2004" i="17" a="1"/>
  <c r="U2004" i="17" s="1"/>
  <c r="U2005" i="17" a="1"/>
  <c r="U2005" i="17" s="1"/>
  <c r="U2168" i="17" a="1"/>
  <c r="U2168" i="17" s="1"/>
  <c r="U2169" i="17" a="1"/>
  <c r="U2169" i="17" s="1"/>
  <c r="U206" i="17" a="1"/>
  <c r="U206" i="17" s="1"/>
  <c r="U207" i="17" a="1"/>
  <c r="U207" i="17" s="1"/>
  <c r="U208" i="17" a="1"/>
  <c r="U208" i="17"/>
  <c r="U209" i="17" a="1"/>
  <c r="U209" i="17" s="1"/>
  <c r="U210" i="17" a="1"/>
  <c r="U210" i="17" s="1"/>
  <c r="U211" i="17" a="1"/>
  <c r="U211" i="17" s="1"/>
  <c r="U370" i="17" a="1"/>
  <c r="U370" i="17"/>
  <c r="U371" i="17" a="1"/>
  <c r="U371" i="17"/>
  <c r="U606" i="17" a="1"/>
  <c r="U606" i="17" s="1"/>
  <c r="U607" i="17" a="1"/>
  <c r="U607" i="17" s="1"/>
  <c r="U608" i="17" a="1"/>
  <c r="U608" i="17" s="1"/>
  <c r="U609" i="17" a="1"/>
  <c r="U609" i="17" s="1"/>
  <c r="U610" i="17" a="1"/>
  <c r="U610" i="17" s="1"/>
  <c r="U611" i="17" a="1"/>
  <c r="U611" i="17" s="1"/>
  <c r="U770" i="17" a="1"/>
  <c r="U770" i="17" s="1"/>
  <c r="U771" i="17" a="1"/>
  <c r="U771" i="17"/>
  <c r="U1210" i="17" a="1"/>
  <c r="U1210" i="17" s="1"/>
  <c r="U1211" i="17" a="1"/>
  <c r="U1211" i="17" s="1"/>
  <c r="U1212" i="17" a="1"/>
  <c r="U1212" i="17"/>
  <c r="U1213" i="17" a="1"/>
  <c r="U1213" i="17" s="1"/>
  <c r="U1214" i="17" a="1"/>
  <c r="U1214" i="17"/>
  <c r="U1215" i="17" a="1"/>
  <c r="U1215" i="17" s="1"/>
  <c r="U1216" i="17" a="1"/>
  <c r="U1216" i="17" s="1"/>
  <c r="U1217" i="17" a="1"/>
  <c r="U1217" i="17" s="1"/>
  <c r="U1218" i="17" a="1"/>
  <c r="U1218" i="17"/>
  <c r="U1219" i="17" a="1"/>
  <c r="U1219" i="17" s="1"/>
  <c r="U1220" i="17" a="1"/>
  <c r="U1220" i="17" s="1"/>
  <c r="U1221" i="17" a="1"/>
  <c r="U1221" i="17" s="1"/>
  <c r="U1606" i="17" a="1"/>
  <c r="U1606" i="17" s="1"/>
  <c r="U1607" i="17" a="1"/>
  <c r="U1607" i="17" s="1"/>
  <c r="U1608" i="17" a="1"/>
  <c r="U1608" i="17" s="1"/>
  <c r="U1609" i="17" a="1"/>
  <c r="U1609" i="17" s="1"/>
  <c r="U1610" i="17" a="1"/>
  <c r="U1610" i="17" s="1"/>
  <c r="U1611" i="17" a="1"/>
  <c r="U1611" i="17" s="1"/>
  <c r="U1770" i="17" a="1"/>
  <c r="U1770" i="17" s="1"/>
  <c r="U1771" i="17" a="1"/>
  <c r="U1771" i="17" s="1"/>
  <c r="U2006" i="17" a="1"/>
  <c r="U2006" i="17" s="1"/>
  <c r="U2007" i="17" a="1"/>
  <c r="U2007" i="17" s="1"/>
  <c r="U2008" i="17" a="1"/>
  <c r="U2008" i="17"/>
  <c r="U2009" i="17" a="1"/>
  <c r="U2009" i="17" s="1"/>
  <c r="U2010" i="17" a="1"/>
  <c r="U2010" i="17"/>
  <c r="U2011" i="17" a="1"/>
  <c r="U2011" i="17" s="1"/>
  <c r="U2170" i="17" a="1"/>
  <c r="U2170" i="17" s="1"/>
  <c r="U2171" i="17" a="1"/>
  <c r="U2171" i="17" s="1"/>
  <c r="U212" i="17" a="1"/>
  <c r="U212" i="17" s="1"/>
  <c r="U213" i="17" a="1"/>
  <c r="U213" i="17" s="1"/>
  <c r="U214" i="17" a="1"/>
  <c r="U214" i="17" s="1"/>
  <c r="U215" i="17" a="1"/>
  <c r="U215" i="17"/>
  <c r="U216" i="17" a="1"/>
  <c r="U216" i="17" s="1"/>
  <c r="U217" i="17" a="1"/>
  <c r="U217" i="17" s="1"/>
  <c r="U372" i="17" a="1"/>
  <c r="U372" i="17" s="1"/>
  <c r="U373" i="17" a="1"/>
  <c r="U373" i="17" s="1"/>
  <c r="U612" i="17" a="1"/>
  <c r="U612" i="17"/>
  <c r="U613" i="17" a="1"/>
  <c r="U613" i="17" s="1"/>
  <c r="U614" i="17" a="1"/>
  <c r="U614" i="17" s="1"/>
  <c r="U615" i="17" a="1"/>
  <c r="U615" i="17" s="1"/>
  <c r="U616" i="17" a="1"/>
  <c r="U616" i="17" s="1"/>
  <c r="U617" i="17" a="1"/>
  <c r="U617" i="17" s="1"/>
  <c r="U772" i="17" a="1"/>
  <c r="U772" i="17" s="1"/>
  <c r="U773" i="17" a="1"/>
  <c r="U773" i="17" s="1"/>
  <c r="U1222" i="17" a="1"/>
  <c r="U1222" i="17" s="1"/>
  <c r="U1223" i="17" a="1"/>
  <c r="U1223" i="17" s="1"/>
  <c r="U1224" i="17" a="1"/>
  <c r="U1224" i="17" s="1"/>
  <c r="U1225" i="17" a="1"/>
  <c r="U1225" i="17" s="1"/>
  <c r="U1226" i="17" a="1"/>
  <c r="U1226" i="17" s="1"/>
  <c r="U1227" i="17" a="1"/>
  <c r="U1227" i="17" s="1"/>
  <c r="U1228" i="17" a="1"/>
  <c r="U1228" i="17" s="1"/>
  <c r="U1229" i="17" a="1"/>
  <c r="U1229" i="17" s="1"/>
  <c r="U1230" i="17" a="1"/>
  <c r="U1230" i="17" s="1"/>
  <c r="U1231" i="17" a="1"/>
  <c r="U1231" i="17" s="1"/>
  <c r="U1232" i="17" a="1"/>
  <c r="U1232" i="17" s="1"/>
  <c r="U1233" i="17" a="1"/>
  <c r="U1233" i="17" s="1"/>
  <c r="U1612" i="17" a="1"/>
  <c r="U1612" i="17" s="1"/>
  <c r="U1613" i="17" a="1"/>
  <c r="U1613" i="17" s="1"/>
  <c r="U1614" i="17" a="1"/>
  <c r="U1614" i="17" s="1"/>
  <c r="U1615" i="17" a="1"/>
  <c r="U1615" i="17" s="1"/>
  <c r="U1616" i="17" a="1"/>
  <c r="U1616" i="17" s="1"/>
  <c r="U1617" i="17" a="1"/>
  <c r="U1617" i="17" s="1"/>
  <c r="U1772" i="17" a="1"/>
  <c r="U1772" i="17" s="1"/>
  <c r="U1773" i="17" a="1"/>
  <c r="U1773" i="17" s="1"/>
  <c r="U2012" i="17" a="1"/>
  <c r="U2012" i="17" s="1"/>
  <c r="U2013" i="17" a="1"/>
  <c r="U2013" i="17" s="1"/>
  <c r="U2014" i="17" a="1"/>
  <c r="U2014" i="17" s="1"/>
  <c r="U2015" i="17" a="1"/>
  <c r="U2015" i="17" s="1"/>
  <c r="U2016" i="17" a="1"/>
  <c r="U2016" i="17" s="1"/>
  <c r="U2017" i="17" a="1"/>
  <c r="U2017" i="17" s="1"/>
  <c r="U2172" i="17" a="1"/>
  <c r="U2172" i="17"/>
  <c r="U2173" i="17" a="1"/>
  <c r="U2173" i="17" s="1"/>
  <c r="U218" i="17" a="1"/>
  <c r="U218" i="17"/>
  <c r="U219" i="17" a="1"/>
  <c r="U219" i="17" s="1"/>
  <c r="U220" i="17" a="1"/>
  <c r="U220" i="17" s="1"/>
  <c r="U221" i="17" a="1"/>
  <c r="U221" i="17" s="1"/>
  <c r="U222" i="17" a="1"/>
  <c r="U222" i="17" s="1"/>
  <c r="U223" i="17" a="1"/>
  <c r="U223" i="17" s="1"/>
  <c r="U374" i="17" a="1"/>
  <c r="U374" i="17" s="1"/>
  <c r="U375" i="17" a="1"/>
  <c r="U375" i="17" s="1"/>
  <c r="U618" i="17" a="1"/>
  <c r="U618" i="17" s="1"/>
  <c r="U619" i="17" a="1"/>
  <c r="U619" i="17" s="1"/>
  <c r="U620" i="17" a="1"/>
  <c r="U620" i="17" s="1"/>
  <c r="U621" i="17" a="1"/>
  <c r="U621" i="17" s="1"/>
  <c r="U622" i="17" a="1"/>
  <c r="U622" i="17"/>
  <c r="U623" i="17" a="1"/>
  <c r="U623" i="17" s="1"/>
  <c r="U774" i="17" a="1"/>
  <c r="U774" i="17" s="1"/>
  <c r="U775" i="17" a="1"/>
  <c r="U775" i="17" s="1"/>
  <c r="U1234" i="17" a="1"/>
  <c r="U1234" i="17" s="1"/>
  <c r="U1235" i="17" a="1"/>
  <c r="U1235" i="17" s="1"/>
  <c r="U1236" i="17" a="1"/>
  <c r="U1236" i="17" s="1"/>
  <c r="U1237" i="17" a="1"/>
  <c r="U1237" i="17" s="1"/>
  <c r="U1238" i="17" a="1"/>
  <c r="U1238" i="17" s="1"/>
  <c r="U1239" i="17" a="1"/>
  <c r="U1239" i="17" s="1"/>
  <c r="U1240" i="17" a="1"/>
  <c r="U1240" i="17" s="1"/>
  <c r="U1241" i="17" a="1"/>
  <c r="U1241" i="17"/>
  <c r="U1242" i="17" a="1"/>
  <c r="U1242" i="17"/>
  <c r="U1243" i="17" a="1"/>
  <c r="U1243" i="17" s="1"/>
  <c r="U1244" i="17" a="1"/>
  <c r="U1244" i="17" s="1"/>
  <c r="U1245" i="17" a="1"/>
  <c r="U1245" i="17" s="1"/>
  <c r="U1618" i="17" a="1"/>
  <c r="U1618" i="17"/>
  <c r="U1619" i="17" a="1"/>
  <c r="U1619" i="17" s="1"/>
  <c r="U1620" i="17" a="1"/>
  <c r="U1620" i="17" s="1"/>
  <c r="U1621" i="17" a="1"/>
  <c r="U1621" i="17" s="1"/>
  <c r="U1622" i="17" a="1"/>
  <c r="U1622" i="17" s="1"/>
  <c r="U1623" i="17" a="1"/>
  <c r="U1623" i="17" s="1"/>
  <c r="U1774" i="17" a="1"/>
  <c r="U1774" i="17" s="1"/>
  <c r="U1775" i="17" a="1"/>
  <c r="U1775" i="17" s="1"/>
  <c r="U2018" i="17" a="1"/>
  <c r="U2018" i="17" s="1"/>
  <c r="U2019" i="17" a="1"/>
  <c r="U2019" i="17" s="1"/>
  <c r="U2020" i="17" a="1"/>
  <c r="U2020" i="17" s="1"/>
  <c r="U2021" i="17" a="1"/>
  <c r="U2021" i="17" s="1"/>
  <c r="U2022" i="17" a="1"/>
  <c r="U2022" i="17" s="1"/>
  <c r="U2023" i="17" a="1"/>
  <c r="U2023" i="17" s="1"/>
  <c r="U2174" i="17" a="1"/>
  <c r="U2174" i="17" s="1"/>
  <c r="U2175" i="17" a="1"/>
  <c r="U2175" i="17" s="1"/>
  <c r="U224" i="17" a="1"/>
  <c r="U224" i="17" s="1"/>
  <c r="U225" i="17" a="1"/>
  <c r="U225" i="17" s="1"/>
  <c r="U226" i="17" a="1"/>
  <c r="U226" i="17" s="1"/>
  <c r="U227" i="17" a="1"/>
  <c r="U227" i="17"/>
  <c r="U228" i="17" a="1"/>
  <c r="U228" i="17" s="1"/>
  <c r="U229" i="17" a="1"/>
  <c r="U229" i="17" s="1"/>
  <c r="U376" i="17" a="1"/>
  <c r="U376" i="17" s="1"/>
  <c r="U377" i="17" a="1"/>
  <c r="U377" i="17" s="1"/>
  <c r="U624" i="17" a="1"/>
  <c r="U624" i="17" s="1"/>
  <c r="U625" i="17" a="1"/>
  <c r="U625" i="17" s="1"/>
  <c r="U626" i="17" a="1"/>
  <c r="U626" i="17" s="1"/>
  <c r="U627" i="17" a="1"/>
  <c r="U627" i="17" s="1"/>
  <c r="U628" i="17" a="1"/>
  <c r="U628" i="17" s="1"/>
  <c r="U629" i="17" a="1"/>
  <c r="U629" i="17" s="1"/>
  <c r="U776" i="17" a="1"/>
  <c r="U776" i="17" s="1"/>
  <c r="U777" i="17" a="1"/>
  <c r="U777" i="17" s="1"/>
  <c r="U1246" i="17" a="1"/>
  <c r="U1246" i="17" s="1"/>
  <c r="U1247" i="17" a="1"/>
  <c r="U1247" i="17" s="1"/>
  <c r="U1248" i="17" a="1"/>
  <c r="U1248" i="17"/>
  <c r="U1249" i="17" a="1"/>
  <c r="U1249" i="17" s="1"/>
  <c r="U1250" i="17" a="1"/>
  <c r="U1250" i="17"/>
  <c r="U1251" i="17" a="1"/>
  <c r="U1251" i="17" s="1"/>
  <c r="U1252" i="17" a="1"/>
  <c r="U1252" i="17" s="1"/>
  <c r="U1253" i="17" a="1"/>
  <c r="U1253" i="17" s="1"/>
  <c r="U1254" i="17" a="1"/>
  <c r="U1254" i="17" s="1"/>
  <c r="U1255" i="17" a="1"/>
  <c r="U1255" i="17" s="1"/>
  <c r="U1256" i="17" a="1"/>
  <c r="U1256" i="17" s="1"/>
  <c r="U1257" i="17" a="1"/>
  <c r="U1257" i="17" s="1"/>
  <c r="U1624" i="17" a="1"/>
  <c r="U1624" i="17" s="1"/>
  <c r="U1625" i="17" a="1"/>
  <c r="U1625" i="17" s="1"/>
  <c r="U1626" i="17" a="1"/>
  <c r="U1626" i="17" s="1"/>
  <c r="U1627" i="17" a="1"/>
  <c r="U1627" i="17" s="1"/>
  <c r="U1628" i="17" a="1"/>
  <c r="U1628" i="17" s="1"/>
  <c r="U1629" i="17" a="1"/>
  <c r="U1629" i="17" s="1"/>
  <c r="U1776" i="17" a="1"/>
  <c r="U1776" i="17" s="1"/>
  <c r="U1777" i="17" a="1"/>
  <c r="U1777" i="17"/>
  <c r="U2024" i="17" a="1"/>
  <c r="U2024" i="17" s="1"/>
  <c r="U2025" i="17" a="1"/>
  <c r="U2025" i="17" s="1"/>
  <c r="U2026" i="17" a="1"/>
  <c r="U2026" i="17" s="1"/>
  <c r="U2027" i="17" a="1"/>
  <c r="U2027" i="17" s="1"/>
  <c r="U2028" i="17" a="1"/>
  <c r="U2028" i="17" s="1"/>
  <c r="U2029" i="17" a="1"/>
  <c r="U2029" i="17" s="1"/>
  <c r="U2176" i="17" a="1"/>
  <c r="U2176" i="17"/>
  <c r="U2177" i="17" a="1"/>
  <c r="U2177" i="17" s="1"/>
  <c r="U230" i="17" a="1"/>
  <c r="U230" i="17" s="1"/>
  <c r="U231" i="17" a="1"/>
  <c r="U231" i="17" s="1"/>
  <c r="U232" i="17" a="1"/>
  <c r="U232" i="17" s="1"/>
  <c r="U233" i="17" a="1"/>
  <c r="U233" i="17" s="1"/>
  <c r="U234" i="17" a="1"/>
  <c r="U234" i="17"/>
  <c r="U235" i="17" a="1"/>
  <c r="U235" i="17" s="1"/>
  <c r="U378" i="17" a="1"/>
  <c r="U378" i="17" s="1"/>
  <c r="U379" i="17" a="1"/>
  <c r="U379" i="17" s="1"/>
  <c r="U630" i="17" a="1"/>
  <c r="U630" i="17"/>
  <c r="U631" i="17" a="1"/>
  <c r="U631" i="17" s="1"/>
  <c r="U632" i="17" a="1"/>
  <c r="U632" i="17"/>
  <c r="U633" i="17" a="1"/>
  <c r="U633" i="17" s="1"/>
  <c r="U634" i="17" a="1"/>
  <c r="U634" i="17" s="1"/>
  <c r="U635" i="17" a="1"/>
  <c r="U635" i="17" s="1"/>
  <c r="U778" i="17" a="1"/>
  <c r="U778" i="17" s="1"/>
  <c r="U779" i="17" a="1"/>
  <c r="U779" i="17" s="1"/>
  <c r="U1258" i="17" a="1"/>
  <c r="U1258" i="17" s="1"/>
  <c r="U1259" i="17" a="1"/>
  <c r="U1259" i="17" s="1"/>
  <c r="U1260" i="17" a="1"/>
  <c r="U1260" i="17" s="1"/>
  <c r="U1261" i="17" a="1"/>
  <c r="U1261" i="17"/>
  <c r="U1262" i="17" a="1"/>
  <c r="U1262" i="17" s="1"/>
  <c r="U1263" i="17" a="1"/>
  <c r="U1263" i="17" s="1"/>
  <c r="U1264" i="17" a="1"/>
  <c r="U1264" i="17"/>
  <c r="U1265" i="17" a="1"/>
  <c r="U1265" i="17" s="1"/>
  <c r="U1266" i="17" a="1"/>
  <c r="U1266" i="17" s="1"/>
  <c r="U1267" i="17" a="1"/>
  <c r="U1267" i="17" s="1"/>
  <c r="U1268" i="17" a="1"/>
  <c r="U1268" i="17" s="1"/>
  <c r="U1269" i="17" a="1"/>
  <c r="U1269" i="17" s="1"/>
  <c r="U1630" i="17" a="1"/>
  <c r="U1630" i="17" s="1"/>
  <c r="U1631" i="17" a="1"/>
  <c r="U1631" i="17" s="1"/>
  <c r="U1632" i="17" a="1"/>
  <c r="U1632" i="17" s="1"/>
  <c r="U1633" i="17" a="1"/>
  <c r="U1633" i="17" s="1"/>
  <c r="U1634" i="17" a="1"/>
  <c r="U1634" i="17" s="1"/>
  <c r="U1635" i="17" a="1"/>
  <c r="U1635" i="17" s="1"/>
  <c r="U1778" i="17" a="1"/>
  <c r="U1778" i="17" s="1"/>
  <c r="U1779" i="17" a="1"/>
  <c r="U1779" i="17" s="1"/>
  <c r="U2030" i="17" a="1"/>
  <c r="U2030" i="17" s="1"/>
  <c r="U2031" i="17" a="1"/>
  <c r="U2031" i="17" s="1"/>
  <c r="U2032" i="17" a="1"/>
  <c r="U2032" i="17" s="1"/>
  <c r="U2033" i="17" a="1"/>
  <c r="U2033" i="17" s="1"/>
  <c r="U2034" i="17" a="1"/>
  <c r="U2034" i="17" s="1"/>
  <c r="U2035" i="17" a="1"/>
  <c r="U2035" i="17" s="1"/>
  <c r="U2178" i="17" a="1"/>
  <c r="U2178" i="17" s="1"/>
  <c r="U2179" i="17" a="1"/>
  <c r="U2179" i="17" s="1"/>
  <c r="U236" i="17" a="1"/>
  <c r="U236" i="17" s="1"/>
  <c r="U237" i="17" a="1"/>
  <c r="U237" i="17" s="1"/>
  <c r="U238" i="17" a="1"/>
  <c r="U238" i="17" s="1"/>
  <c r="U239" i="17" a="1"/>
  <c r="U239" i="17" s="1"/>
  <c r="U240" i="17" a="1"/>
  <c r="U240" i="17"/>
  <c r="U241" i="17" a="1"/>
  <c r="U241" i="17" s="1"/>
  <c r="U380" i="17" a="1"/>
  <c r="U380" i="17" s="1"/>
  <c r="U381" i="17" a="1"/>
  <c r="U381" i="17"/>
  <c r="U636" i="17" a="1"/>
  <c r="U636" i="17" s="1"/>
  <c r="U637" i="17" a="1"/>
  <c r="U637" i="17" s="1"/>
  <c r="U638" i="17" a="1"/>
  <c r="U638" i="17"/>
  <c r="U639" i="17" a="1"/>
  <c r="U639" i="17" s="1"/>
  <c r="U640" i="17" a="1"/>
  <c r="U640" i="17" s="1"/>
  <c r="U641" i="17" a="1"/>
  <c r="U641" i="17" s="1"/>
  <c r="U780" i="17" a="1"/>
  <c r="U780" i="17" s="1"/>
  <c r="U781" i="17" a="1"/>
  <c r="U781" i="17" s="1"/>
  <c r="U1270" i="17" a="1"/>
  <c r="U1270" i="17" s="1"/>
  <c r="U1271" i="17" a="1"/>
  <c r="U1271" i="17" s="1"/>
  <c r="U1272" i="17" a="1"/>
  <c r="U1272" i="17" s="1"/>
  <c r="U1273" i="17" a="1"/>
  <c r="U1273" i="17" s="1"/>
  <c r="U1274" i="17" a="1"/>
  <c r="U1274" i="17"/>
  <c r="U1275" i="17" a="1"/>
  <c r="U1275" i="17" s="1"/>
  <c r="U1276" i="17" a="1"/>
  <c r="U1276" i="17" s="1"/>
  <c r="U1277" i="17" a="1"/>
  <c r="U1277" i="17" s="1"/>
  <c r="U1278" i="17" a="1"/>
  <c r="U1278" i="17" s="1"/>
  <c r="U1279" i="17" a="1"/>
  <c r="U1279" i="17" s="1"/>
  <c r="U1280" i="17" a="1"/>
  <c r="U1280" i="17" s="1"/>
  <c r="U1281" i="17" a="1"/>
  <c r="U1281" i="17" s="1"/>
  <c r="U1636" i="17" a="1"/>
  <c r="U1636" i="17" s="1"/>
  <c r="U1637" i="17" a="1"/>
  <c r="U1637" i="17" s="1"/>
  <c r="U1638" i="17" a="1"/>
  <c r="U1638" i="17"/>
  <c r="U1639" i="17" a="1"/>
  <c r="U1639" i="17" s="1"/>
  <c r="U1640" i="17" a="1"/>
  <c r="U1640" i="17" s="1"/>
  <c r="U1641" i="17" a="1"/>
  <c r="U1641" i="17" s="1"/>
  <c r="U1780" i="17" a="1"/>
  <c r="U1780" i="17" s="1"/>
  <c r="U1781" i="17" a="1"/>
  <c r="U1781" i="17" s="1"/>
  <c r="U2036" i="17" a="1"/>
  <c r="U2036" i="17"/>
  <c r="U2037" i="17" a="1"/>
  <c r="U2037" i="17" s="1"/>
  <c r="U2038" i="17" a="1"/>
  <c r="U2038" i="17" s="1"/>
  <c r="U2039" i="17" a="1"/>
  <c r="U2039" i="17" s="1"/>
  <c r="U2040" i="17" a="1"/>
  <c r="U2040" i="17" s="1"/>
  <c r="U2041" i="17" a="1"/>
  <c r="U2041" i="17" s="1"/>
  <c r="U2180" i="17" a="1"/>
  <c r="U2180" i="17"/>
  <c r="U2181" i="17" a="1"/>
  <c r="U2181" i="17" s="1"/>
  <c r="U242" i="17" a="1"/>
  <c r="U242" i="17" s="1"/>
  <c r="U243" i="17" a="1"/>
  <c r="U243" i="17" s="1"/>
  <c r="U244" i="17" a="1"/>
  <c r="U244" i="17" s="1"/>
  <c r="U245" i="17" a="1"/>
  <c r="U245" i="17" s="1"/>
  <c r="U246" i="17" a="1"/>
  <c r="U246" i="17" s="1"/>
  <c r="U247" i="17" a="1"/>
  <c r="U247" i="17" s="1"/>
  <c r="U382" i="17" a="1"/>
  <c r="U382" i="17" s="1"/>
  <c r="U383" i="17" a="1"/>
  <c r="U383" i="17" s="1"/>
  <c r="U642" i="17" a="1"/>
  <c r="U642" i="17" s="1"/>
  <c r="U643" i="17" a="1"/>
  <c r="U643" i="17" s="1"/>
  <c r="U644" i="17" a="1"/>
  <c r="U644" i="17" s="1"/>
  <c r="U645" i="17" a="1"/>
  <c r="U645" i="17" s="1"/>
  <c r="U646" i="17" a="1"/>
  <c r="U646" i="17" s="1"/>
  <c r="U647" i="17" a="1"/>
  <c r="U647" i="17" s="1"/>
  <c r="U782" i="17" a="1"/>
  <c r="U782" i="17" s="1"/>
  <c r="U783" i="17" a="1"/>
  <c r="U783" i="17" s="1"/>
  <c r="U1282" i="17" a="1"/>
  <c r="U1282" i="17"/>
  <c r="U1283" i="17" a="1"/>
  <c r="U1283" i="17" s="1"/>
  <c r="U1284" i="17" a="1"/>
  <c r="U1284" i="17" s="1"/>
  <c r="U1285" i="17" a="1"/>
  <c r="U1285" i="17"/>
  <c r="U1286" i="17" a="1"/>
  <c r="U1286" i="17" s="1"/>
  <c r="U1287" i="17" a="1"/>
  <c r="U1287" i="17" s="1"/>
  <c r="U1288" i="17" a="1"/>
  <c r="U1288" i="17" s="1"/>
  <c r="U1289" i="17" a="1"/>
  <c r="U1289" i="17" s="1"/>
  <c r="U1290" i="17" a="1"/>
  <c r="U1290" i="17" s="1"/>
  <c r="U1291" i="17" a="1"/>
  <c r="U1291" i="17" s="1"/>
  <c r="U1292" i="17" a="1"/>
  <c r="U1292" i="17" s="1"/>
  <c r="U1293" i="17" a="1"/>
  <c r="U1293" i="17" s="1"/>
  <c r="U1642" i="17" a="1"/>
  <c r="U1642" i="17" s="1"/>
  <c r="U1643" i="17" a="1"/>
  <c r="U1643" i="17" s="1"/>
  <c r="U1644" i="17" a="1"/>
  <c r="U1644" i="17" s="1"/>
  <c r="U1645" i="17" a="1"/>
  <c r="U1645" i="17" s="1"/>
  <c r="U1646" i="17" a="1"/>
  <c r="U1646" i="17" s="1"/>
  <c r="U1647" i="17" a="1"/>
  <c r="U1647" i="17" s="1"/>
  <c r="U1782" i="17" a="1"/>
  <c r="U1782" i="17" s="1"/>
  <c r="U1783" i="17" a="1"/>
  <c r="U1783" i="17" s="1"/>
  <c r="U2042" i="17" a="1"/>
  <c r="U2042" i="17" s="1"/>
  <c r="U2043" i="17" a="1"/>
  <c r="U2043" i="17" s="1"/>
  <c r="U2044" i="17" a="1"/>
  <c r="U2044" i="17" s="1"/>
  <c r="U2045" i="17" a="1"/>
  <c r="U2045" i="17" s="1"/>
  <c r="U2046" i="17" a="1"/>
  <c r="U2046" i="17"/>
  <c r="U2047" i="17" a="1"/>
  <c r="U2047" i="17" s="1"/>
  <c r="U2182" i="17" a="1"/>
  <c r="U2182" i="17" s="1"/>
  <c r="U2183" i="17" a="1"/>
  <c r="U2183" i="17" s="1"/>
  <c r="U248" i="17" a="1"/>
  <c r="U248" i="17" s="1"/>
  <c r="U249" i="17" a="1"/>
  <c r="U249" i="17" s="1"/>
  <c r="U250" i="17" a="1"/>
  <c r="U250" i="17" s="1"/>
  <c r="U251" i="17" a="1"/>
  <c r="U251" i="17" s="1"/>
  <c r="U252" i="17" a="1"/>
  <c r="U252" i="17"/>
  <c r="U253" i="17" a="1"/>
  <c r="U253" i="17" s="1"/>
  <c r="U384" i="17" a="1"/>
  <c r="U384" i="17" s="1"/>
  <c r="U385" i="17" a="1"/>
  <c r="U385" i="17" s="1"/>
  <c r="U648" i="17" a="1"/>
  <c r="U648" i="17" s="1"/>
  <c r="U649" i="17" a="1"/>
  <c r="U649" i="17" s="1"/>
  <c r="U650" i="17" a="1"/>
  <c r="U650" i="17" s="1"/>
  <c r="U651" i="17" a="1"/>
  <c r="U651" i="17" s="1"/>
  <c r="U652" i="17" a="1"/>
  <c r="U652" i="17" s="1"/>
  <c r="U653" i="17" a="1"/>
  <c r="U653" i="17" s="1"/>
  <c r="U784" i="17" a="1"/>
  <c r="U784" i="17"/>
  <c r="U785" i="17" a="1"/>
  <c r="U785" i="17" s="1"/>
  <c r="U1294" i="17" a="1"/>
  <c r="U1294" i="17" s="1"/>
  <c r="U1295" i="17" a="1"/>
  <c r="U1295" i="17" s="1"/>
  <c r="U1296" i="17" a="1"/>
  <c r="U1296" i="17"/>
  <c r="U1297" i="17" a="1"/>
  <c r="U1297" i="17" s="1"/>
  <c r="U1298" i="17" a="1"/>
  <c r="U1298" i="17"/>
  <c r="U1299" i="17" a="1"/>
  <c r="U1299" i="17" s="1"/>
  <c r="U1300" i="17" a="1"/>
  <c r="U1300" i="17" s="1"/>
  <c r="U1301" i="17" a="1"/>
  <c r="U1301" i="17" s="1"/>
  <c r="U1302" i="17" a="1"/>
  <c r="U1302" i="17" s="1"/>
  <c r="U1303" i="17" a="1"/>
  <c r="U1303" i="17" s="1"/>
  <c r="U1304" i="17" a="1"/>
  <c r="U1304" i="17" s="1"/>
  <c r="U1305" i="17" a="1"/>
  <c r="U1305" i="17"/>
  <c r="U1648" i="17" a="1"/>
  <c r="U1648" i="17" s="1"/>
  <c r="U1649" i="17" a="1"/>
  <c r="U1649" i="17" s="1"/>
  <c r="U1650" i="17" a="1"/>
  <c r="U1650" i="17" s="1"/>
  <c r="U1651" i="17" a="1"/>
  <c r="U1651" i="17" s="1"/>
  <c r="U1652" i="17" a="1"/>
  <c r="U1652" i="17" s="1"/>
  <c r="U1653" i="17" a="1"/>
  <c r="U1653" i="17" s="1"/>
  <c r="U1784" i="17" a="1"/>
  <c r="U1784" i="17"/>
  <c r="U1785" i="17" a="1"/>
  <c r="U1785" i="17" s="1"/>
  <c r="U2048" i="17" a="1"/>
  <c r="U2048" i="17" s="1"/>
  <c r="U2049" i="17" a="1"/>
  <c r="U2049" i="17" s="1"/>
  <c r="U2050" i="17" a="1"/>
  <c r="U2050" i="17" s="1"/>
  <c r="U2051" i="17" a="1"/>
  <c r="U2051" i="17" s="1"/>
  <c r="U2052" i="17" a="1"/>
  <c r="U2052" i="17" s="1"/>
  <c r="U2053" i="17" a="1"/>
  <c r="U2053" i="17" s="1"/>
  <c r="U2184" i="17" a="1"/>
  <c r="U2184" i="17" s="1"/>
  <c r="U2185" i="17" a="1"/>
  <c r="U2185" i="17" s="1"/>
  <c r="U254" i="17" a="1"/>
  <c r="U254" i="17" s="1"/>
  <c r="U255" i="17" a="1"/>
  <c r="U255" i="17" s="1"/>
  <c r="U256" i="17" a="1"/>
  <c r="U256" i="17" s="1"/>
  <c r="U257" i="17" a="1"/>
  <c r="U257" i="17" s="1"/>
  <c r="U258" i="17" a="1"/>
  <c r="U258" i="17" s="1"/>
  <c r="U259" i="17" a="1"/>
  <c r="U259" i="17" s="1"/>
  <c r="U386" i="17" a="1"/>
  <c r="U386" i="17" s="1"/>
  <c r="U387" i="17" a="1"/>
  <c r="U387" i="17" s="1"/>
  <c r="U654" i="17" a="1"/>
  <c r="U654" i="17" s="1"/>
  <c r="U655" i="17" a="1"/>
  <c r="U655" i="17" s="1"/>
  <c r="U656" i="17" a="1"/>
  <c r="U656" i="17" s="1"/>
  <c r="U657" i="17" a="1"/>
  <c r="U657" i="17" s="1"/>
  <c r="U658" i="17" a="1"/>
  <c r="U658" i="17" s="1"/>
  <c r="U659" i="17" a="1"/>
  <c r="U659" i="17" s="1"/>
  <c r="U786" i="17" a="1"/>
  <c r="U786" i="17" s="1"/>
  <c r="U787" i="17" a="1"/>
  <c r="U787" i="17" s="1"/>
  <c r="U1306" i="17" a="1"/>
  <c r="U1306" i="17" s="1"/>
  <c r="U1307" i="17" a="1"/>
  <c r="U1307" i="17" s="1"/>
  <c r="U1308" i="17" a="1"/>
  <c r="U1308" i="17" s="1"/>
  <c r="U1309" i="17" a="1"/>
  <c r="U1309" i="17" s="1"/>
  <c r="U1310" i="17" a="1"/>
  <c r="U1310" i="17" s="1"/>
  <c r="U1311" i="17" a="1"/>
  <c r="U1311" i="17" s="1"/>
  <c r="U1312" i="17" a="1"/>
  <c r="U1312" i="17" s="1"/>
  <c r="U1313" i="17" a="1"/>
  <c r="U1313" i="17" s="1"/>
  <c r="U1314" i="17" a="1"/>
  <c r="U1314" i="17" s="1"/>
  <c r="U1315" i="17" a="1"/>
  <c r="U1315" i="17" s="1"/>
  <c r="U1316" i="17" a="1"/>
  <c r="U1316" i="17" s="1"/>
  <c r="U1317" i="17" a="1"/>
  <c r="U1317" i="17" s="1"/>
  <c r="U1654" i="17" a="1"/>
  <c r="U1654" i="17" s="1"/>
  <c r="U1655" i="17" a="1"/>
  <c r="U1655" i="17" s="1"/>
  <c r="U1656" i="17" a="1"/>
  <c r="U1656" i="17" s="1"/>
  <c r="U1657" i="17" a="1"/>
  <c r="U1657" i="17" s="1"/>
  <c r="U1658" i="17" a="1"/>
  <c r="U1658" i="17" s="1"/>
  <c r="U1659" i="17" a="1"/>
  <c r="U1659" i="17" s="1"/>
  <c r="U1786" i="17" a="1"/>
  <c r="U1786" i="17" s="1"/>
  <c r="U1787" i="17" a="1"/>
  <c r="U1787" i="17" s="1"/>
  <c r="U2054" i="17" a="1"/>
  <c r="U2054" i="17" s="1"/>
  <c r="U2055" i="17" a="1"/>
  <c r="U2055" i="17" s="1"/>
  <c r="U2056" i="17" a="1"/>
  <c r="U2056" i="17" s="1"/>
  <c r="U2057" i="17" a="1"/>
  <c r="U2057" i="17" s="1"/>
  <c r="U2058" i="17" a="1"/>
  <c r="U2058" i="17" s="1"/>
  <c r="U2059" i="17" a="1"/>
  <c r="U2059" i="17" s="1"/>
  <c r="U2186" i="17" a="1"/>
  <c r="U2186" i="17" s="1"/>
  <c r="U2187" i="17" a="1"/>
  <c r="U2187" i="17" s="1"/>
  <c r="U260" i="17" a="1"/>
  <c r="U260" i="17" s="1"/>
  <c r="U261" i="17" a="1"/>
  <c r="U261" i="17" s="1"/>
  <c r="U262" i="17" a="1"/>
  <c r="U262" i="17" s="1"/>
  <c r="U263" i="17" a="1"/>
  <c r="U263" i="17" s="1"/>
  <c r="U264" i="17" a="1"/>
  <c r="U264" i="17" s="1"/>
  <c r="U265" i="17" a="1"/>
  <c r="U265" i="17" s="1"/>
  <c r="U388" i="17" a="1"/>
  <c r="U388" i="17" s="1"/>
  <c r="U389" i="17" a="1"/>
  <c r="U389" i="17" s="1"/>
  <c r="U660" i="17" a="1"/>
  <c r="U660" i="17" s="1"/>
  <c r="U661" i="17" a="1"/>
  <c r="U661" i="17" s="1"/>
  <c r="U662" i="17" a="1"/>
  <c r="U662" i="17" s="1"/>
  <c r="U663" i="17" a="1"/>
  <c r="U663" i="17" s="1"/>
  <c r="U664" i="17" a="1"/>
  <c r="U664" i="17" s="1"/>
  <c r="U665" i="17" a="1"/>
  <c r="U665" i="17" s="1"/>
  <c r="U788" i="17" a="1"/>
  <c r="U788" i="17" s="1"/>
  <c r="U789" i="17" a="1"/>
  <c r="U789" i="17" s="1"/>
  <c r="U1318" i="17" a="1"/>
  <c r="U1318" i="17"/>
  <c r="U1319" i="17" a="1"/>
  <c r="U1319" i="17" s="1"/>
  <c r="U1320" i="17" a="1"/>
  <c r="U1320" i="17" s="1"/>
  <c r="U1321" i="17" a="1"/>
  <c r="U1321" i="17" s="1"/>
  <c r="U1322" i="17" a="1"/>
  <c r="U1322" i="17" s="1"/>
  <c r="U1323" i="17" a="1"/>
  <c r="U1323" i="17" s="1"/>
  <c r="U1324" i="17" a="1"/>
  <c r="U1324" i="17"/>
  <c r="U1325" i="17" a="1"/>
  <c r="U1325" i="17" s="1"/>
  <c r="U1326" i="17" a="1"/>
  <c r="U1326" i="17" s="1"/>
  <c r="U1327" i="17" a="1"/>
  <c r="U1327" i="17" s="1"/>
  <c r="U1328" i="17" a="1"/>
  <c r="U1328" i="17" s="1"/>
  <c r="U1329" i="17" a="1"/>
  <c r="U1329" i="17" s="1"/>
  <c r="U1660" i="17" a="1"/>
  <c r="U1660" i="17"/>
  <c r="U1661" i="17" a="1"/>
  <c r="U1661" i="17" s="1"/>
  <c r="U1662" i="17" a="1"/>
  <c r="U1662" i="17" s="1"/>
  <c r="U1663" i="17" a="1"/>
  <c r="U1663" i="17" s="1"/>
  <c r="U1664" i="17" a="1"/>
  <c r="U1664" i="17" s="1"/>
  <c r="U1665" i="17" a="1"/>
  <c r="U1665" i="17" s="1"/>
  <c r="U1788" i="17" a="1"/>
  <c r="U1788" i="17" s="1"/>
  <c r="U1789" i="17" a="1"/>
  <c r="U1789" i="17" s="1"/>
  <c r="U2060" i="17" a="1"/>
  <c r="U2060" i="17" s="1"/>
  <c r="U2061" i="17" a="1"/>
  <c r="U2061" i="17" s="1"/>
  <c r="U2062" i="17" a="1"/>
  <c r="U2062" i="17" s="1"/>
  <c r="U2063" i="17" a="1"/>
  <c r="U2063" i="17"/>
  <c r="U2064" i="17" a="1"/>
  <c r="U2064" i="17" s="1"/>
  <c r="U2065" i="17" a="1"/>
  <c r="U2065" i="17" s="1"/>
  <c r="U2188" i="17" a="1"/>
  <c r="U2188" i="17" s="1"/>
  <c r="U2189" i="17" a="1"/>
  <c r="U2189" i="17" s="1"/>
  <c r="U266" i="17" a="1"/>
  <c r="U266" i="17" s="1"/>
  <c r="U267" i="17" a="1"/>
  <c r="U267" i="17" s="1"/>
  <c r="U268" i="17" a="1"/>
  <c r="U268" i="17" s="1"/>
  <c r="U269" i="17" a="1"/>
  <c r="U269" i="17" s="1"/>
  <c r="U270" i="17" a="1"/>
  <c r="U270" i="17" s="1"/>
  <c r="U271" i="17" a="1"/>
  <c r="U271" i="17" s="1"/>
  <c r="U390" i="17" a="1"/>
  <c r="U390" i="17"/>
  <c r="U391" i="17" a="1"/>
  <c r="U391" i="17" s="1"/>
  <c r="U666" i="17" a="1"/>
  <c r="U666" i="17" s="1"/>
  <c r="U667" i="17" a="1"/>
  <c r="U667" i="17" s="1"/>
  <c r="U668" i="17" a="1"/>
  <c r="U668" i="17" s="1"/>
  <c r="U669" i="17" a="1"/>
  <c r="U669" i="17" s="1"/>
  <c r="U670" i="17" a="1"/>
  <c r="U670" i="17" s="1"/>
  <c r="U671" i="17" a="1"/>
  <c r="U671" i="17" s="1"/>
  <c r="U790" i="17" a="1"/>
  <c r="U790" i="17" s="1"/>
  <c r="U791" i="17" a="1"/>
  <c r="U791" i="17" s="1"/>
  <c r="U1330" i="17" a="1"/>
  <c r="U1330" i="17" s="1"/>
  <c r="U1331" i="17" a="1"/>
  <c r="U1331" i="17" s="1"/>
  <c r="U1332" i="17" a="1"/>
  <c r="U1332" i="17" s="1"/>
  <c r="U1333" i="17" a="1"/>
  <c r="U1333" i="17" s="1"/>
  <c r="U1334" i="17" a="1"/>
  <c r="U1334" i="17" s="1"/>
  <c r="U1335" i="17" a="1"/>
  <c r="U1335" i="17" s="1"/>
  <c r="U1336" i="17" a="1"/>
  <c r="U1336" i="17" s="1"/>
  <c r="U1337" i="17" a="1"/>
  <c r="U1337" i="17" s="1"/>
  <c r="U1338" i="17" a="1"/>
  <c r="U1338" i="17" s="1"/>
  <c r="U1339" i="17" a="1"/>
  <c r="U1339" i="17" s="1"/>
  <c r="U1340" i="17" a="1"/>
  <c r="U1340" i="17" s="1"/>
  <c r="U1341" i="17" a="1"/>
  <c r="U1341" i="17"/>
  <c r="U1666" i="17" a="1"/>
  <c r="U1666" i="17" s="1"/>
  <c r="U1667" i="17" a="1"/>
  <c r="U1667" i="17" s="1"/>
  <c r="U1668" i="17" a="1"/>
  <c r="U1668" i="17"/>
  <c r="U1669" i="17" a="1"/>
  <c r="U1669" i="17" s="1"/>
  <c r="U1670" i="17" a="1"/>
  <c r="U1670" i="17" s="1"/>
  <c r="U1671" i="17" a="1"/>
  <c r="U1671" i="17" s="1"/>
  <c r="U1790" i="17" a="1"/>
  <c r="U1790" i="17" s="1"/>
  <c r="U1791" i="17" a="1"/>
  <c r="U1791" i="17" s="1"/>
  <c r="U2066" i="17" a="1"/>
  <c r="U2066" i="17"/>
  <c r="U2067" i="17" a="1"/>
  <c r="U2067" i="17" s="1"/>
  <c r="U2068" i="17" a="1"/>
  <c r="U2068" i="17" s="1"/>
  <c r="U2069" i="17" a="1"/>
  <c r="U2069" i="17"/>
  <c r="U2070" i="17" a="1"/>
  <c r="U2070" i="17" s="1"/>
  <c r="U2071" i="17" a="1"/>
  <c r="U2071" i="17" s="1"/>
  <c r="U2190" i="17" a="1"/>
  <c r="U2190" i="17" s="1"/>
  <c r="U2191" i="17" a="1"/>
  <c r="U2191" i="17" s="1"/>
  <c r="U272" i="17" a="1"/>
  <c r="U272" i="17" s="1"/>
  <c r="U273" i="17" a="1"/>
  <c r="U273" i="17" s="1"/>
  <c r="U274" i="17" a="1"/>
  <c r="U274" i="17" s="1"/>
  <c r="U275" i="17" a="1"/>
  <c r="U275" i="17" s="1"/>
  <c r="U276" i="17" a="1"/>
  <c r="U276" i="17" s="1"/>
  <c r="U277" i="17" a="1"/>
  <c r="U277" i="17" s="1"/>
  <c r="U392" i="17" a="1"/>
  <c r="U392" i="17" s="1"/>
  <c r="U393" i="17" a="1"/>
  <c r="U393" i="17" s="1"/>
  <c r="U672" i="17" a="1"/>
  <c r="U672" i="17" s="1"/>
  <c r="U673" i="17" a="1"/>
  <c r="U673" i="17" s="1"/>
  <c r="U674" i="17" a="1"/>
  <c r="U674" i="17" s="1"/>
  <c r="U675" i="17" a="1"/>
  <c r="U675" i="17" s="1"/>
  <c r="U676" i="17" a="1"/>
  <c r="U676" i="17" s="1"/>
  <c r="U677" i="17" a="1"/>
  <c r="U677" i="17" s="1"/>
  <c r="U792" i="17" a="1"/>
  <c r="U792" i="17" s="1"/>
  <c r="U793" i="17" a="1"/>
  <c r="U793" i="17" s="1"/>
  <c r="U1342" i="17" a="1"/>
  <c r="U1342" i="17" s="1"/>
  <c r="U1343" i="17" a="1"/>
  <c r="U1343" i="17" s="1"/>
  <c r="U1344" i="17" a="1"/>
  <c r="U1344" i="17" s="1"/>
  <c r="U1345" i="17" a="1"/>
  <c r="U1345" i="17" s="1"/>
  <c r="U1346" i="17" a="1"/>
  <c r="U1346" i="17" s="1"/>
  <c r="U1347" i="17" a="1"/>
  <c r="U1347" i="17" s="1"/>
  <c r="U1348" i="17" a="1"/>
  <c r="U1348" i="17" s="1"/>
  <c r="U1349" i="17" a="1"/>
  <c r="U1349" i="17" s="1"/>
  <c r="U1350" i="17" a="1"/>
  <c r="U1350" i="17" s="1"/>
  <c r="U1351" i="17" a="1"/>
  <c r="U1351" i="17" s="1"/>
  <c r="U1352" i="17" a="1"/>
  <c r="U1352" i="17" s="1"/>
  <c r="U1353" i="17" a="1"/>
  <c r="U1353" i="17"/>
  <c r="U1672" i="17" a="1"/>
  <c r="U1672" i="17" s="1"/>
  <c r="U1673" i="17" a="1"/>
  <c r="U1673" i="17" s="1"/>
  <c r="U1674" i="17" a="1"/>
  <c r="U1674" i="17"/>
  <c r="U1675" i="17" a="1"/>
  <c r="U1675" i="17" s="1"/>
  <c r="U1676" i="17" a="1"/>
  <c r="U1676" i="17" s="1"/>
  <c r="U1677" i="17" a="1"/>
  <c r="U1677" i="17" s="1"/>
  <c r="U1792" i="17" a="1"/>
  <c r="U1792" i="17" s="1"/>
  <c r="U1793" i="17" a="1"/>
  <c r="U1793" i="17" s="1"/>
  <c r="U2072" i="17" a="1"/>
  <c r="U2072" i="17"/>
  <c r="U2073" i="17" a="1"/>
  <c r="U2073" i="17" s="1"/>
  <c r="U2074" i="17" a="1"/>
  <c r="U2074" i="17" s="1"/>
  <c r="U2075" i="17" a="1"/>
  <c r="U2075" i="17"/>
  <c r="U2076" i="17" a="1"/>
  <c r="U2076" i="17" s="1"/>
  <c r="U2077" i="17" a="1"/>
  <c r="U2077" i="17" s="1"/>
  <c r="U2192" i="17" a="1"/>
  <c r="U2192" i="17"/>
  <c r="U2193" i="17" a="1"/>
  <c r="U2193" i="17" s="1"/>
  <c r="U278" i="17" a="1"/>
  <c r="U278" i="17" s="1"/>
  <c r="U279" i="17" a="1"/>
  <c r="U279" i="17" s="1"/>
  <c r="U280" i="17" a="1"/>
  <c r="U280" i="17" s="1"/>
  <c r="U281" i="17" a="1"/>
  <c r="U281" i="17" s="1"/>
  <c r="U282" i="17" a="1"/>
  <c r="U282" i="17" s="1"/>
  <c r="U283" i="17" a="1"/>
  <c r="U283" i="17" s="1"/>
  <c r="U394" i="17" a="1"/>
  <c r="U394" i="17"/>
  <c r="U395" i="17" a="1"/>
  <c r="U395" i="17" s="1"/>
  <c r="U678" i="17" a="1"/>
  <c r="U678" i="17" s="1"/>
  <c r="U679" i="17" a="1"/>
  <c r="U679" i="17" s="1"/>
  <c r="U680" i="17" a="1"/>
  <c r="U680" i="17" s="1"/>
  <c r="U681" i="17" a="1"/>
  <c r="U681" i="17" s="1"/>
  <c r="U682" i="17" a="1"/>
  <c r="U682" i="17" s="1"/>
  <c r="U683" i="17" a="1"/>
  <c r="U683" i="17" s="1"/>
  <c r="U794" i="17" a="1"/>
  <c r="U794" i="17" s="1"/>
  <c r="U795" i="17" a="1"/>
  <c r="U795" i="17"/>
  <c r="U1354" i="17" a="1"/>
  <c r="U1354" i="17" s="1"/>
  <c r="U1355" i="17" a="1"/>
  <c r="U1355" i="17" s="1"/>
  <c r="U1356" i="17" a="1"/>
  <c r="U1356" i="17"/>
  <c r="U1357" i="17" a="1"/>
  <c r="U1357" i="17" s="1"/>
  <c r="U1358" i="17" a="1"/>
  <c r="U1358" i="17" s="1"/>
  <c r="U1359" i="17" a="1"/>
  <c r="U1359" i="17" s="1"/>
  <c r="U1360" i="17" a="1"/>
  <c r="U1360" i="17" s="1"/>
  <c r="U1361" i="17" a="1"/>
  <c r="U1361" i="17" s="1"/>
  <c r="U1362" i="17" a="1"/>
  <c r="U1362" i="17" s="1"/>
  <c r="U1363" i="17" a="1"/>
  <c r="U1363" i="17" s="1"/>
  <c r="U1364" i="17" a="1"/>
  <c r="U1364" i="17" s="1"/>
  <c r="U1365" i="17" a="1"/>
  <c r="U1365" i="17" s="1"/>
  <c r="U1678" i="17" a="1"/>
  <c r="U1678" i="17" s="1"/>
  <c r="U1679" i="17" a="1"/>
  <c r="U1679" i="17" s="1"/>
  <c r="U1680" i="17" a="1"/>
  <c r="U1680" i="17" s="1"/>
  <c r="U1681" i="17" a="1"/>
  <c r="U1681" i="17" s="1"/>
  <c r="U1682" i="17" a="1"/>
  <c r="U1682" i="17" s="1"/>
  <c r="U1683" i="17" a="1"/>
  <c r="U1683" i="17" s="1"/>
  <c r="U1794" i="17" a="1"/>
  <c r="U1794" i="17" s="1"/>
  <c r="U1795" i="17" a="1"/>
  <c r="U1795" i="17" s="1"/>
  <c r="U2078" i="17" a="1"/>
  <c r="U2078" i="17" s="1"/>
  <c r="U2079" i="17" a="1"/>
  <c r="U2079" i="17" s="1"/>
  <c r="U2080" i="17" a="1"/>
  <c r="U2080" i="17" s="1"/>
  <c r="U2081" i="17" a="1"/>
  <c r="U2081" i="17" s="1"/>
  <c r="U2082" i="17" a="1"/>
  <c r="U2082" i="17" s="1"/>
  <c r="U2083" i="17" a="1"/>
  <c r="U2083" i="17" s="1"/>
  <c r="U2194" i="17" a="1"/>
  <c r="U2194" i="17" s="1"/>
  <c r="U2195" i="17" a="1"/>
  <c r="U2195" i="17" s="1"/>
  <c r="U284" i="17" a="1"/>
  <c r="U284" i="17" s="1"/>
  <c r="U285" i="17" a="1"/>
  <c r="U285" i="17" s="1"/>
  <c r="U286" i="17" a="1"/>
  <c r="U286" i="17" s="1"/>
  <c r="U287" i="17" a="1"/>
  <c r="U287" i="17" s="1"/>
  <c r="U288" i="17" a="1"/>
  <c r="U288" i="17"/>
  <c r="U289" i="17" a="1"/>
  <c r="U289" i="17" s="1"/>
  <c r="U396" i="17" a="1"/>
  <c r="U396" i="17" s="1"/>
  <c r="U397" i="17" a="1"/>
  <c r="U397" i="17" s="1"/>
  <c r="U684" i="17" a="1"/>
  <c r="U684" i="17" s="1"/>
  <c r="U685" i="17" a="1"/>
  <c r="U685" i="17" s="1"/>
  <c r="U686" i="17" a="1"/>
  <c r="U686" i="17" s="1"/>
  <c r="U687" i="17" a="1"/>
  <c r="U687" i="17" s="1"/>
  <c r="U688" i="17" a="1"/>
  <c r="U688" i="17"/>
  <c r="U689" i="17" a="1"/>
  <c r="U689" i="17" s="1"/>
  <c r="U796" i="17" a="1"/>
  <c r="U796" i="17" s="1"/>
  <c r="U797" i="17" a="1"/>
  <c r="U797" i="17" s="1"/>
  <c r="U1366" i="17" a="1"/>
  <c r="U1366" i="17" s="1"/>
  <c r="U1367" i="17" a="1"/>
  <c r="U1367" i="17" s="1"/>
  <c r="U1368" i="17" a="1"/>
  <c r="U1368" i="17" s="1"/>
  <c r="U1369" i="17" a="1"/>
  <c r="U1369" i="17" s="1"/>
  <c r="U1370" i="17" a="1"/>
  <c r="U1370" i="17" s="1"/>
  <c r="U1371" i="17" a="1"/>
  <c r="U1371" i="17" s="1"/>
  <c r="U1372" i="17" a="1"/>
  <c r="U1372" i="17" s="1"/>
  <c r="U1373" i="17" a="1"/>
  <c r="U1373" i="17" s="1"/>
  <c r="U1374" i="17" a="1"/>
  <c r="U1374" i="17" s="1"/>
  <c r="U1375" i="17" a="1"/>
  <c r="U1375" i="17" s="1"/>
  <c r="U1376" i="17" a="1"/>
  <c r="U1376" i="17" s="1"/>
  <c r="U1377" i="17" a="1"/>
  <c r="U1377" i="17" s="1"/>
  <c r="U1684" i="17" a="1"/>
  <c r="U1684" i="17" s="1"/>
  <c r="U1685" i="17" a="1"/>
  <c r="U1685" i="17" s="1"/>
  <c r="U1686" i="17" a="1"/>
  <c r="U1686" i="17" s="1"/>
  <c r="U1687" i="17" a="1"/>
  <c r="U1687" i="17" s="1"/>
  <c r="U1688" i="17" a="1"/>
  <c r="U1688" i="17" s="1"/>
  <c r="U1689" i="17" a="1"/>
  <c r="U1689" i="17" s="1"/>
  <c r="U1796" i="17" a="1"/>
  <c r="U1796" i="17" s="1"/>
  <c r="U1797" i="17" a="1"/>
  <c r="U1797" i="17" s="1"/>
  <c r="U2084" i="17" a="1"/>
  <c r="U2084" i="17" s="1"/>
  <c r="U2085" i="17" a="1"/>
  <c r="U2085" i="17" s="1"/>
  <c r="U2086" i="17" a="1"/>
  <c r="U2086" i="17" s="1"/>
  <c r="U2087" i="17" a="1"/>
  <c r="U2087" i="17" s="1"/>
  <c r="U2088" i="17" a="1"/>
  <c r="U2088" i="17" s="1"/>
  <c r="U2089" i="17" a="1"/>
  <c r="U2089" i="17" s="1"/>
  <c r="U2196" i="17" a="1"/>
  <c r="U2196" i="17" s="1"/>
  <c r="U2197" i="17" a="1"/>
  <c r="U2197" i="17" s="1"/>
  <c r="U290" i="17" a="1"/>
  <c r="U290" i="17" s="1"/>
  <c r="U291" i="17" a="1"/>
  <c r="U291" i="17" s="1"/>
  <c r="U292" i="17" a="1"/>
  <c r="U292" i="17" s="1"/>
  <c r="U293" i="17" a="1"/>
  <c r="U293" i="17" s="1"/>
  <c r="U294" i="17" a="1"/>
  <c r="U294" i="17" s="1"/>
  <c r="U295" i="17" a="1"/>
  <c r="U295" i="17" s="1"/>
  <c r="U398" i="17" a="1"/>
  <c r="U398" i="17" s="1"/>
  <c r="U399" i="17" a="1"/>
  <c r="U399" i="17" s="1"/>
  <c r="U690" i="17" a="1"/>
  <c r="U690" i="17" s="1"/>
  <c r="U691" i="17" a="1"/>
  <c r="U691" i="17" s="1"/>
  <c r="U692" i="17" a="1"/>
  <c r="U692" i="17" s="1"/>
  <c r="U693" i="17" a="1"/>
  <c r="U693" i="17" s="1"/>
  <c r="U694" i="17" a="1"/>
  <c r="U694" i="17"/>
  <c r="U695" i="17" a="1"/>
  <c r="U695" i="17" s="1"/>
  <c r="U798" i="17" a="1"/>
  <c r="U798" i="17" s="1"/>
  <c r="U799" i="17" a="1"/>
  <c r="U799" i="17"/>
  <c r="U1378" i="17" a="1"/>
  <c r="U1378" i="17" s="1"/>
  <c r="U1379" i="17" a="1"/>
  <c r="U1379" i="17" s="1"/>
  <c r="U1380" i="17" a="1"/>
  <c r="U1380" i="17" s="1"/>
  <c r="U1381" i="17" a="1"/>
  <c r="U1381" i="17" s="1"/>
  <c r="U1382" i="17" a="1"/>
  <c r="U1382" i="17" s="1"/>
  <c r="U1383" i="17" a="1"/>
  <c r="U1383" i="17" s="1"/>
  <c r="U1384" i="17" a="1"/>
  <c r="U1384" i="17" s="1"/>
  <c r="U1385" i="17" a="1"/>
  <c r="U1385" i="17" s="1"/>
  <c r="U1386" i="17" a="1"/>
  <c r="U1386" i="17"/>
  <c r="U1387" i="17" a="1"/>
  <c r="U1387" i="17" s="1"/>
  <c r="U1388" i="17" a="1"/>
  <c r="U1388" i="17" s="1"/>
  <c r="U1389" i="17" a="1"/>
  <c r="U1389" i="17" s="1"/>
  <c r="U1690" i="17" a="1"/>
  <c r="U1690" i="17" s="1"/>
  <c r="U1691" i="17" a="1"/>
  <c r="U1691" i="17" s="1"/>
  <c r="U1692" i="17" a="1"/>
  <c r="U1692" i="17" s="1"/>
  <c r="U1693" i="17" a="1"/>
  <c r="U1693" i="17" s="1"/>
  <c r="U1694" i="17" a="1"/>
  <c r="U1694" i="17" s="1"/>
  <c r="U1695" i="17" a="1"/>
  <c r="U1695" i="17" s="1"/>
  <c r="U1798" i="17" a="1"/>
  <c r="U1798" i="17" s="1"/>
  <c r="U1799" i="17" a="1"/>
  <c r="U1799" i="17" s="1"/>
  <c r="U2090" i="17" a="1"/>
  <c r="U2090" i="17" s="1"/>
  <c r="U2091" i="17" a="1"/>
  <c r="U2091" i="17" s="1"/>
  <c r="U2092" i="17" a="1"/>
  <c r="U2092" i="17" s="1"/>
  <c r="U2093" i="17" a="1"/>
  <c r="U2093" i="17" s="1"/>
  <c r="U2094" i="17" a="1"/>
  <c r="U2094" i="17" s="1"/>
  <c r="U2095" i="17" a="1"/>
  <c r="U2095" i="17" s="1"/>
  <c r="U2198" i="17" a="1"/>
  <c r="U2198" i="17" s="1"/>
  <c r="U2199" i="17" a="1"/>
  <c r="U2199" i="17" s="1"/>
  <c r="U296" i="17" a="1"/>
  <c r="U296" i="17" s="1"/>
  <c r="U297" i="17" a="1"/>
  <c r="U297" i="17" s="1"/>
  <c r="U298" i="17" a="1"/>
  <c r="U298" i="17"/>
  <c r="U299" i="17" a="1"/>
  <c r="U299" i="17" s="1"/>
  <c r="U300" i="17" a="1"/>
  <c r="U300" i="17" s="1"/>
  <c r="U301" i="17" a="1"/>
  <c r="U301" i="17" s="1"/>
  <c r="U400" i="17" a="1"/>
  <c r="U400" i="17" s="1"/>
  <c r="U401" i="17" a="1"/>
  <c r="U401" i="17" s="1"/>
  <c r="U696" i="17" a="1"/>
  <c r="U696" i="17" s="1"/>
  <c r="U697" i="17" a="1"/>
  <c r="U697" i="17" s="1"/>
  <c r="U698" i="17" a="1"/>
  <c r="U698" i="17" s="1"/>
  <c r="U699" i="17" a="1"/>
  <c r="U699" i="17" s="1"/>
  <c r="U700" i="17" a="1"/>
  <c r="U700" i="17" s="1"/>
  <c r="U701" i="17" a="1"/>
  <c r="U701" i="17" s="1"/>
  <c r="U800" i="17" a="1"/>
  <c r="U800" i="17"/>
  <c r="U801" i="17" a="1"/>
  <c r="U801" i="17" s="1"/>
  <c r="U1390" i="17" a="1"/>
  <c r="U1390" i="17" s="1"/>
  <c r="U1391" i="17" a="1"/>
  <c r="U1391" i="17" s="1"/>
  <c r="U1392" i="17" a="1"/>
  <c r="U1392" i="17" s="1"/>
  <c r="U1393" i="17" a="1"/>
  <c r="U1393" i="17" s="1"/>
  <c r="U1394" i="17" a="1"/>
  <c r="U1394" i="17" s="1"/>
  <c r="U1395" i="17" a="1"/>
  <c r="U1395" i="17" s="1"/>
  <c r="U1396" i="17" a="1"/>
  <c r="U1396" i="17" s="1"/>
  <c r="U1397" i="17" a="1"/>
  <c r="U1397" i="17" s="1"/>
  <c r="U1398" i="17" a="1"/>
  <c r="U1398" i="17" s="1"/>
  <c r="U1399" i="17" a="1"/>
  <c r="U1399" i="17" s="1"/>
  <c r="U1400" i="17" a="1"/>
  <c r="U1400" i="17" s="1"/>
  <c r="U1401" i="17" a="1"/>
  <c r="U1401" i="17" s="1"/>
  <c r="U1696" i="17" a="1"/>
  <c r="U1696" i="17" s="1"/>
  <c r="U1697" i="17" a="1"/>
  <c r="U1697" i="17" s="1"/>
  <c r="U1698" i="17" a="1"/>
  <c r="U1698" i="17" s="1"/>
  <c r="U1699" i="17" a="1"/>
  <c r="U1699" i="17" s="1"/>
  <c r="U1700" i="17" a="1"/>
  <c r="U1700" i="17" s="1"/>
  <c r="U1701" i="17" a="1"/>
  <c r="U1701" i="17" s="1"/>
  <c r="U1800" i="17" a="1"/>
  <c r="U1800" i="17"/>
  <c r="U1801" i="17" a="1"/>
  <c r="U1801" i="17" s="1"/>
  <c r="U2096" i="17" a="1"/>
  <c r="U2096" i="17" s="1"/>
  <c r="U2097" i="17" a="1"/>
  <c r="U2097" i="17" s="1"/>
  <c r="U2098" i="17" a="1"/>
  <c r="U2098" i="17" s="1"/>
  <c r="U2099" i="17" a="1"/>
  <c r="U2099" i="17" s="1"/>
  <c r="U2100" i="17" a="1"/>
  <c r="U2100" i="17" s="1"/>
  <c r="U2101" i="17" a="1"/>
  <c r="U2101" i="17" s="1"/>
  <c r="U2200" i="17" a="1"/>
  <c r="U2200" i="17" s="1"/>
  <c r="U2201" i="17" a="1"/>
  <c r="U2201" i="17" s="1"/>
  <c r="V2" i="17" a="1"/>
  <c r="V2" i="17" s="1"/>
  <c r="V3" i="17" a="1"/>
  <c r="V3" i="17" s="1"/>
  <c r="V4" i="17" a="1"/>
  <c r="V4" i="17"/>
  <c r="V5" i="17" a="1"/>
  <c r="V5" i="17" s="1"/>
  <c r="V6" i="17" a="1"/>
  <c r="V6" i="17" s="1"/>
  <c r="V7" i="17" a="1"/>
  <c r="V7" i="17" s="1"/>
  <c r="V302" i="17" a="1"/>
  <c r="V302" i="17" s="1"/>
  <c r="V303" i="17" a="1"/>
  <c r="V303" i="17" s="1"/>
  <c r="V402" i="17" a="1"/>
  <c r="V402" i="17"/>
  <c r="V403" i="17" a="1"/>
  <c r="V403" i="17" s="1"/>
  <c r="V404" i="17" a="1"/>
  <c r="V404" i="17" s="1"/>
  <c r="V405" i="17" a="1"/>
  <c r="V405" i="17"/>
  <c r="V406" i="17" a="1"/>
  <c r="V406" i="17" s="1"/>
  <c r="V407" i="17" a="1"/>
  <c r="V407" i="17" s="1"/>
  <c r="V702" i="17" a="1"/>
  <c r="V702" i="17" s="1"/>
  <c r="V703" i="17" a="1"/>
  <c r="V703" i="17" s="1"/>
  <c r="V802" i="17" a="1"/>
  <c r="V802" i="17" s="1"/>
  <c r="V803" i="17" a="1"/>
  <c r="V803" i="17" s="1"/>
  <c r="V804" i="17" a="1"/>
  <c r="V804" i="17" s="1"/>
  <c r="V805" i="17" a="1"/>
  <c r="V805" i="17" s="1"/>
  <c r="V806" i="17" a="1"/>
  <c r="V806" i="17" s="1"/>
  <c r="V807" i="17" a="1"/>
  <c r="V807" i="17" s="1"/>
  <c r="V808" i="17" a="1"/>
  <c r="V808" i="17" s="1"/>
  <c r="V809" i="17" a="1"/>
  <c r="V809" i="17" s="1"/>
  <c r="V810" i="17" a="1"/>
  <c r="V810" i="17" s="1"/>
  <c r="V811" i="17" a="1"/>
  <c r="V811" i="17" s="1"/>
  <c r="V812" i="17" a="1"/>
  <c r="V812" i="17" s="1"/>
  <c r="V813" i="17" a="1"/>
  <c r="V813" i="17" s="1"/>
  <c r="V1402" i="17" a="1"/>
  <c r="V1402" i="17" s="1"/>
  <c r="V1403" i="17" a="1"/>
  <c r="V1403" i="17" s="1"/>
  <c r="V1404" i="17" a="1"/>
  <c r="V1404" i="17" s="1"/>
  <c r="V1405" i="17" a="1"/>
  <c r="V1405" i="17" s="1"/>
  <c r="V1406" i="17" a="1"/>
  <c r="V1406" i="17" s="1"/>
  <c r="V1407" i="17" a="1"/>
  <c r="V1407" i="17" s="1"/>
  <c r="V1702" i="17" a="1"/>
  <c r="V1702" i="17"/>
  <c r="V1703" i="17" a="1"/>
  <c r="V1703" i="17" s="1"/>
  <c r="V1802" i="17" a="1"/>
  <c r="V1802" i="17" s="1"/>
  <c r="V1803" i="17" a="1"/>
  <c r="V1803" i="17" s="1"/>
  <c r="V1804" i="17" a="1"/>
  <c r="V1804" i="17" s="1"/>
  <c r="V1805" i="17" a="1"/>
  <c r="V1805" i="17" s="1"/>
  <c r="V1806" i="17" a="1"/>
  <c r="V1806" i="17"/>
  <c r="V1807" i="17" a="1"/>
  <c r="V1807" i="17" s="1"/>
  <c r="V2102" i="17" a="1"/>
  <c r="V2102" i="17" s="1"/>
  <c r="V2103" i="17" a="1"/>
  <c r="V2103" i="17" s="1"/>
  <c r="V8" i="17" a="1"/>
  <c r="V8" i="17" s="1"/>
  <c r="V9" i="17" a="1"/>
  <c r="V9" i="17" s="1"/>
  <c r="V10" i="17" a="1"/>
  <c r="V10" i="17"/>
  <c r="V11" i="17" a="1"/>
  <c r="V11" i="17" s="1"/>
  <c r="V12" i="17" a="1"/>
  <c r="V12" i="17" s="1"/>
  <c r="V13" i="17" a="1"/>
  <c r="V13" i="17" s="1"/>
  <c r="V304" i="17" a="1"/>
  <c r="V304" i="17" s="1"/>
  <c r="V305" i="17" a="1"/>
  <c r="V305" i="17" s="1"/>
  <c r="V408" i="17" a="1"/>
  <c r="V408" i="17" s="1"/>
  <c r="V409" i="17" a="1"/>
  <c r="V409" i="17" s="1"/>
  <c r="V410" i="17" a="1"/>
  <c r="V410" i="17" s="1"/>
  <c r="V411" i="17" a="1"/>
  <c r="V411" i="17" s="1"/>
  <c r="V412" i="17" a="1"/>
  <c r="V412" i="17" s="1"/>
  <c r="V413" i="17" a="1"/>
  <c r="V413" i="17" s="1"/>
  <c r="V704" i="17" a="1"/>
  <c r="V704" i="17" s="1"/>
  <c r="V705" i="17" a="1"/>
  <c r="V705" i="17" s="1"/>
  <c r="V814" i="17" a="1"/>
  <c r="V814" i="17" s="1"/>
  <c r="V815" i="17" a="1"/>
  <c r="V815" i="17" s="1"/>
  <c r="V816" i="17" a="1"/>
  <c r="V816" i="17" s="1"/>
  <c r="V817" i="17" a="1"/>
  <c r="V817" i="17" s="1"/>
  <c r="V818" i="17" a="1"/>
  <c r="V818" i="17" s="1"/>
  <c r="V819" i="17" a="1"/>
  <c r="V819" i="17" s="1"/>
  <c r="V820" i="17" a="1"/>
  <c r="V820" i="17" s="1"/>
  <c r="V821" i="17" a="1"/>
  <c r="V821" i="17" s="1"/>
  <c r="V822" i="17" a="1"/>
  <c r="V822" i="17" s="1"/>
  <c r="V823" i="17" a="1"/>
  <c r="V823" i="17" s="1"/>
  <c r="V824" i="17" a="1"/>
  <c r="V824" i="17"/>
  <c r="V825" i="17" a="1"/>
  <c r="V825" i="17" s="1"/>
  <c r="V1408" i="17" a="1"/>
  <c r="V1408" i="17" s="1"/>
  <c r="V1409" i="17" a="1"/>
  <c r="V1409" i="17" s="1"/>
  <c r="V1410" i="17" a="1"/>
  <c r="V1410" i="17" s="1"/>
  <c r="V1411" i="17" a="1"/>
  <c r="V1411" i="17" s="1"/>
  <c r="V1412" i="17" a="1"/>
  <c r="V1412" i="17" s="1"/>
  <c r="V1413" i="17" a="1"/>
  <c r="V1413" i="17" s="1"/>
  <c r="V1704" i="17" a="1"/>
  <c r="V1704" i="17" s="1"/>
  <c r="V1705" i="17" a="1"/>
  <c r="V1705" i="17"/>
  <c r="V1808" i="17" a="1"/>
  <c r="V1808" i="17" s="1"/>
  <c r="V1809" i="17" a="1"/>
  <c r="V1809" i="17" s="1"/>
  <c r="V1810" i="17" a="1"/>
  <c r="V1810" i="17" s="1"/>
  <c r="V1811" i="17" a="1"/>
  <c r="V1811" i="17" s="1"/>
  <c r="V1812" i="17" a="1"/>
  <c r="V1812" i="17" s="1"/>
  <c r="V1813" i="17" a="1"/>
  <c r="V1813" i="17" s="1"/>
  <c r="V2104" i="17" a="1"/>
  <c r="V2104" i="17" s="1"/>
  <c r="V2105" i="17" a="1"/>
  <c r="V2105" i="17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306" i="17" a="1"/>
  <c r="V306" i="17" s="1"/>
  <c r="V307" i="17" a="1"/>
  <c r="V307" i="17" s="1"/>
  <c r="V414" i="17" a="1"/>
  <c r="V414" i="17"/>
  <c r="V415" i="17" a="1"/>
  <c r="V415" i="17" s="1"/>
  <c r="V416" i="17" a="1"/>
  <c r="V416" i="17"/>
  <c r="V417" i="17" a="1"/>
  <c r="V417" i="17" s="1"/>
  <c r="V418" i="17" a="1"/>
  <c r="V418" i="17" s="1"/>
  <c r="V419" i="17" a="1"/>
  <c r="V419" i="17" s="1"/>
  <c r="V706" i="17" a="1"/>
  <c r="V706" i="17"/>
  <c r="V707" i="17" a="1"/>
  <c r="V707" i="17" s="1"/>
  <c r="V826" i="17" a="1"/>
  <c r="V826" i="17"/>
  <c r="V827" i="17" a="1"/>
  <c r="V827" i="17" s="1"/>
  <c r="V828" i="17" a="1"/>
  <c r="V828" i="17" s="1"/>
  <c r="V829" i="17" a="1"/>
  <c r="V829" i="17" s="1"/>
  <c r="V830" i="17" a="1"/>
  <c r="V830" i="17" s="1"/>
  <c r="V831" i="17" a="1"/>
  <c r="V831" i="17" s="1"/>
  <c r="V832" i="17" a="1"/>
  <c r="V832" i="17" s="1"/>
  <c r="V833" i="17" a="1"/>
  <c r="V833" i="17" s="1"/>
  <c r="V834" i="17" a="1"/>
  <c r="V834" i="17" s="1"/>
  <c r="V835" i="17" a="1"/>
  <c r="V835" i="17" s="1"/>
  <c r="V836" i="17" a="1"/>
  <c r="V836" i="17" s="1"/>
  <c r="V837" i="17" a="1"/>
  <c r="V837" i="17" s="1"/>
  <c r="V1414" i="17" a="1"/>
  <c r="V1414" i="17" s="1"/>
  <c r="V1415" i="17" a="1"/>
  <c r="V1415" i="17" s="1"/>
  <c r="V1416" i="17" a="1"/>
  <c r="V1416" i="17"/>
  <c r="V1417" i="17" a="1"/>
  <c r="V1417" i="17" s="1"/>
  <c r="V1418" i="17" a="1"/>
  <c r="V1418" i="17" s="1"/>
  <c r="V1419" i="17" a="1"/>
  <c r="V1419" i="17" s="1"/>
  <c r="V1706" i="17" a="1"/>
  <c r="V1706" i="17" s="1"/>
  <c r="V1707" i="17" a="1"/>
  <c r="V1707" i="17" s="1"/>
  <c r="V1814" i="17" a="1"/>
  <c r="V1814" i="17" s="1"/>
  <c r="V1815" i="17" a="1"/>
  <c r="V1815" i="17" s="1"/>
  <c r="V1816" i="17" a="1"/>
  <c r="V1816" i="17" s="1"/>
  <c r="V1817" i="17" a="1"/>
  <c r="V1817" i="17" s="1"/>
  <c r="V1818" i="17" a="1"/>
  <c r="V1818" i="17" s="1"/>
  <c r="V1819" i="17" a="1"/>
  <c r="V1819" i="17" s="1"/>
  <c r="V2106" i="17" a="1"/>
  <c r="V2106" i="17" s="1"/>
  <c r="V2107" i="17" a="1"/>
  <c r="V2107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308" i="17" a="1"/>
  <c r="V308" i="17" s="1"/>
  <c r="V309" i="17" a="1"/>
  <c r="V309" i="17"/>
  <c r="V420" i="17" a="1"/>
  <c r="V420" i="17" s="1"/>
  <c r="V421" i="17" a="1"/>
  <c r="V421" i="17" s="1"/>
  <c r="V422" i="17" a="1"/>
  <c r="V422" i="17" s="1"/>
  <c r="V423" i="17" a="1"/>
  <c r="V423" i="17" s="1"/>
  <c r="V424" i="17" a="1"/>
  <c r="V424" i="17" s="1"/>
  <c r="V425" i="17" a="1"/>
  <c r="V425" i="17" s="1"/>
  <c r="V708" i="17" a="1"/>
  <c r="V708" i="17" s="1"/>
  <c r="V709" i="17" a="1"/>
  <c r="V709" i="17" s="1"/>
  <c r="V838" i="17" a="1"/>
  <c r="V838" i="17" s="1"/>
  <c r="V839" i="17" a="1"/>
  <c r="V839" i="17" s="1"/>
  <c r="V840" i="17" a="1"/>
  <c r="V840" i="17" s="1"/>
  <c r="V841" i="17" a="1"/>
  <c r="V841" i="17" s="1"/>
  <c r="V842" i="17" a="1"/>
  <c r="V842" i="17"/>
  <c r="V843" i="17" a="1"/>
  <c r="V843" i="17" s="1"/>
  <c r="V844" i="17" a="1"/>
  <c r="V844" i="17" s="1"/>
  <c r="V845" i="17" a="1"/>
  <c r="V845" i="17" s="1"/>
  <c r="V846" i="17" a="1"/>
  <c r="V846" i="17" s="1"/>
  <c r="V847" i="17" a="1"/>
  <c r="V847" i="17" s="1"/>
  <c r="V848" i="17" a="1"/>
  <c r="V848" i="17" s="1"/>
  <c r="V849" i="17" a="1"/>
  <c r="V849" i="17"/>
  <c r="V1420" i="17" a="1"/>
  <c r="V1420" i="17" s="1"/>
  <c r="V1421" i="17" a="1"/>
  <c r="V1421" i="17" s="1"/>
  <c r="V1422" i="17" a="1"/>
  <c r="V1422" i="17" s="1"/>
  <c r="V1423" i="17" a="1"/>
  <c r="V1423" i="17" s="1"/>
  <c r="V1424" i="17" a="1"/>
  <c r="V1424" i="17" s="1"/>
  <c r="V1425" i="17" a="1"/>
  <c r="V1425" i="17" s="1"/>
  <c r="V1708" i="17" a="1"/>
  <c r="V1708" i="17" s="1"/>
  <c r="V1709" i="17" a="1"/>
  <c r="V1709" i="17" s="1"/>
  <c r="V1820" i="17" a="1"/>
  <c r="V1820" i="17" s="1"/>
  <c r="V1821" i="17" a="1"/>
  <c r="V1821" i="17" s="1"/>
  <c r="V1822" i="17" a="1"/>
  <c r="V1822" i="17" s="1"/>
  <c r="V1823" i="17" a="1"/>
  <c r="V1823" i="17" s="1"/>
  <c r="V1824" i="17" a="1"/>
  <c r="V1824" i="17" s="1"/>
  <c r="V1825" i="17" a="1"/>
  <c r="V1825" i="17" s="1"/>
  <c r="V2108" i="17" a="1"/>
  <c r="V2108" i="17" s="1"/>
  <c r="V2109" i="17" a="1"/>
  <c r="V2109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10" i="17" a="1"/>
  <c r="V310" i="17"/>
  <c r="V311" i="17" a="1"/>
  <c r="V311" i="17" s="1"/>
  <c r="V426" i="17" a="1"/>
  <c r="V426" i="17" s="1"/>
  <c r="V427" i="17" a="1"/>
  <c r="V427" i="17" s="1"/>
  <c r="V428" i="17" a="1"/>
  <c r="V428" i="17" s="1"/>
  <c r="V429" i="17" a="1"/>
  <c r="V429" i="17" s="1"/>
  <c r="V430" i="17" a="1"/>
  <c r="V430" i="17" s="1"/>
  <c r="V431" i="17" a="1"/>
  <c r="V431" i="17" s="1"/>
  <c r="V710" i="17" a="1"/>
  <c r="V710" i="17" s="1"/>
  <c r="V711" i="17" a="1"/>
  <c r="V711" i="17" s="1"/>
  <c r="V850" i="17" a="1"/>
  <c r="V850" i="17"/>
  <c r="V851" i="17" a="1"/>
  <c r="V851" i="17" s="1"/>
  <c r="V852" i="17" a="1"/>
  <c r="V852" i="17" s="1"/>
  <c r="V853" i="17" a="1"/>
  <c r="V853" i="17" s="1"/>
  <c r="V854" i="17" a="1"/>
  <c r="V854" i="17" s="1"/>
  <c r="V855" i="17" a="1"/>
  <c r="V855" i="17" s="1"/>
  <c r="V856" i="17" a="1"/>
  <c r="V856" i="17"/>
  <c r="V857" i="17" a="1"/>
  <c r="V857" i="17" s="1"/>
  <c r="V858" i="17" a="1"/>
  <c r="V858" i="17" s="1"/>
  <c r="V859" i="17" a="1"/>
  <c r="V859" i="17" s="1"/>
  <c r="V860" i="17" a="1"/>
  <c r="V860" i="17" s="1"/>
  <c r="V861" i="17" a="1"/>
  <c r="V861" i="17" s="1"/>
  <c r="V1426" i="17" a="1"/>
  <c r="V1426" i="17" s="1"/>
  <c r="V1427" i="17" a="1"/>
  <c r="V1427" i="17" s="1"/>
  <c r="V1428" i="17" a="1"/>
  <c r="V1428" i="17" s="1"/>
  <c r="V1429" i="17" a="1"/>
  <c r="V1429" i="17" s="1"/>
  <c r="V1430" i="17" a="1"/>
  <c r="V1430" i="17" s="1"/>
  <c r="V1431" i="17" a="1"/>
  <c r="V1431" i="17" s="1"/>
  <c r="V1710" i="17" a="1"/>
  <c r="V1710" i="17" s="1"/>
  <c r="V1711" i="17" a="1"/>
  <c r="V1711" i="17" s="1"/>
  <c r="V1826" i="17" a="1"/>
  <c r="V1826" i="17" s="1"/>
  <c r="V1827" i="17" a="1"/>
  <c r="V1827" i="17" s="1"/>
  <c r="V1828" i="17" a="1"/>
  <c r="V1828" i="17" s="1"/>
  <c r="V1829" i="17" a="1"/>
  <c r="V1829" i="17" s="1"/>
  <c r="V1830" i="17" a="1"/>
  <c r="V1830" i="17"/>
  <c r="V1831" i="17" a="1"/>
  <c r="V1831" i="17" s="1"/>
  <c r="V2110" i="17" a="1"/>
  <c r="V2110" i="17" s="1"/>
  <c r="V2111" i="17" a="1"/>
  <c r="V2111" i="17" s="1"/>
  <c r="V32" i="17" a="1"/>
  <c r="V32" i="17" s="1"/>
  <c r="V33" i="17" a="1"/>
  <c r="V33" i="17" s="1"/>
  <c r="V34" i="17" a="1"/>
  <c r="V34" i="17" s="1"/>
  <c r="V35" i="17" a="1"/>
  <c r="V35" i="17"/>
  <c r="V36" i="17" a="1"/>
  <c r="V36" i="17" s="1"/>
  <c r="V37" i="17" a="1"/>
  <c r="V37" i="17" s="1"/>
  <c r="V312" i="17" a="1"/>
  <c r="V312" i="17" s="1"/>
  <c r="V313" i="17" a="1"/>
  <c r="V313" i="17" s="1"/>
  <c r="V432" i="17" a="1"/>
  <c r="V432" i="17" s="1"/>
  <c r="V433" i="17" a="1"/>
  <c r="V433" i="17" s="1"/>
  <c r="V434" i="17" a="1"/>
  <c r="V434" i="17" s="1"/>
  <c r="V435" i="17" a="1"/>
  <c r="V435" i="17" s="1"/>
  <c r="V436" i="17" a="1"/>
  <c r="V436" i="17" s="1"/>
  <c r="V437" i="17" a="1"/>
  <c r="V437" i="17" s="1"/>
  <c r="V712" i="17" a="1"/>
  <c r="V712" i="17" s="1"/>
  <c r="V713" i="17" a="1"/>
  <c r="V713" i="17" s="1"/>
  <c r="V862" i="17" a="1"/>
  <c r="V862" i="17" s="1"/>
  <c r="V863" i="17" a="1"/>
  <c r="V863" i="17" s="1"/>
  <c r="V864" i="17" a="1"/>
  <c r="V864" i="17" s="1"/>
  <c r="V865" i="17" a="1"/>
  <c r="V865" i="17" s="1"/>
  <c r="V866" i="17" a="1"/>
  <c r="V866" i="17" s="1"/>
  <c r="V867" i="17" a="1"/>
  <c r="V867" i="17" s="1"/>
  <c r="V868" i="17" a="1"/>
  <c r="V868" i="17" s="1"/>
  <c r="V869" i="17" a="1"/>
  <c r="V869" i="17" s="1"/>
  <c r="V870" i="17" a="1"/>
  <c r="V870" i="17" s="1"/>
  <c r="V871" i="17" a="1"/>
  <c r="V871" i="17" s="1"/>
  <c r="V872" i="17" a="1"/>
  <c r="V872" i="17" s="1"/>
  <c r="V873" i="17" a="1"/>
  <c r="V873" i="17"/>
  <c r="V1432" i="17" a="1"/>
  <c r="V1432" i="17" s="1"/>
  <c r="V1433" i="17" a="1"/>
  <c r="V1433" i="17" s="1"/>
  <c r="V1434" i="17" a="1"/>
  <c r="V1434" i="17" s="1"/>
  <c r="V1435" i="17" a="1"/>
  <c r="V1435" i="17" s="1"/>
  <c r="V1436" i="17" a="1"/>
  <c r="V1436" i="17" s="1"/>
  <c r="V1437" i="17" a="1"/>
  <c r="V1437" i="17" s="1"/>
  <c r="V1712" i="17" a="1"/>
  <c r="V1712" i="17" s="1"/>
  <c r="V1713" i="17" a="1"/>
  <c r="V1713" i="17" s="1"/>
  <c r="V1832" i="17" a="1"/>
  <c r="V1832" i="17" s="1"/>
  <c r="V1833" i="17" a="1"/>
  <c r="V1833" i="17" s="1"/>
  <c r="V1834" i="17" a="1"/>
  <c r="V1834" i="17" s="1"/>
  <c r="V1835" i="17" a="1"/>
  <c r="V1835" i="17" s="1"/>
  <c r="V1836" i="17" a="1"/>
  <c r="V1836" i="17" s="1"/>
  <c r="V1837" i="17" a="1"/>
  <c r="V1837" i="17" s="1"/>
  <c r="V2112" i="17" a="1"/>
  <c r="V2112" i="17" s="1"/>
  <c r="V2113" i="17" a="1"/>
  <c r="V2113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314" i="17" a="1"/>
  <c r="V314" i="17" s="1"/>
  <c r="V315" i="17" a="1"/>
  <c r="V315" i="17" s="1"/>
  <c r="V438" i="17" a="1"/>
  <c r="V438" i="17" s="1"/>
  <c r="V439" i="17" a="1"/>
  <c r="V439" i="17" s="1"/>
  <c r="V440" i="17" a="1"/>
  <c r="V440" i="17" s="1"/>
  <c r="V441" i="17" a="1"/>
  <c r="V441" i="17" s="1"/>
  <c r="V442" i="17" a="1"/>
  <c r="V442" i="17" s="1"/>
  <c r="V443" i="17" a="1"/>
  <c r="V443" i="17" s="1"/>
  <c r="V714" i="17" a="1"/>
  <c r="V714" i="17" s="1"/>
  <c r="V715" i="17" a="1"/>
  <c r="V715" i="17"/>
  <c r="V874" i="17" a="1"/>
  <c r="V874" i="17" s="1"/>
  <c r="V875" i="17" a="1"/>
  <c r="V875" i="17" s="1"/>
  <c r="V876" i="17" a="1"/>
  <c r="V876" i="17" s="1"/>
  <c r="V877" i="17" a="1"/>
  <c r="V877" i="17" s="1"/>
  <c r="V878" i="17" a="1"/>
  <c r="V878" i="17" s="1"/>
  <c r="V879" i="17" a="1"/>
  <c r="V879" i="17" s="1"/>
  <c r="V880" i="17" a="1"/>
  <c r="V880" i="17" s="1"/>
  <c r="V881" i="17" a="1"/>
  <c r="V881" i="17" s="1"/>
  <c r="V882" i="17" a="1"/>
  <c r="V882" i="17"/>
  <c r="V883" i="17" a="1"/>
  <c r="V883" i="17" s="1"/>
  <c r="V884" i="17" a="1"/>
  <c r="V884" i="17" s="1"/>
  <c r="V885" i="17" a="1"/>
  <c r="V885" i="17" s="1"/>
  <c r="V1438" i="17" a="1"/>
  <c r="V1438" i="17" s="1"/>
  <c r="V1439" i="17" a="1"/>
  <c r="V1439" i="17" s="1"/>
  <c r="V1440" i="17" a="1"/>
  <c r="V1440" i="17" s="1"/>
  <c r="V1441" i="17" a="1"/>
  <c r="V1441" i="17" s="1"/>
  <c r="V1442" i="17" a="1"/>
  <c r="V1442" i="17" s="1"/>
  <c r="V1443" i="17" a="1"/>
  <c r="V1443" i="17" s="1"/>
  <c r="V1714" i="17" a="1"/>
  <c r="V1714" i="17" s="1"/>
  <c r="V1715" i="17" a="1"/>
  <c r="V1715" i="17" s="1"/>
  <c r="V1838" i="17" a="1"/>
  <c r="V1838" i="17" s="1"/>
  <c r="V1839" i="17" a="1"/>
  <c r="V1839" i="17" s="1"/>
  <c r="V1840" i="17" a="1"/>
  <c r="V1840" i="17" s="1"/>
  <c r="V1841" i="17" a="1"/>
  <c r="V1841" i="17" s="1"/>
  <c r="V1842" i="17" a="1"/>
  <c r="V1842" i="17" s="1"/>
  <c r="V1843" i="17" a="1"/>
  <c r="V1843" i="17" s="1"/>
  <c r="V2114" i="17" a="1"/>
  <c r="V2114" i="17" s="1"/>
  <c r="V2115" i="17" a="1"/>
  <c r="V2115" i="17" s="1"/>
  <c r="V44" i="17" a="1"/>
  <c r="V44" i="17" s="1"/>
  <c r="V45" i="17" a="1"/>
  <c r="V45" i="17" s="1"/>
  <c r="V46" i="17" a="1"/>
  <c r="V46" i="17" s="1"/>
  <c r="V47" i="17" a="1"/>
  <c r="V47" i="17"/>
  <c r="V48" i="17" a="1"/>
  <c r="V48" i="17" s="1"/>
  <c r="V49" i="17" a="1"/>
  <c r="V49" i="17" s="1"/>
  <c r="V316" i="17" a="1"/>
  <c r="V316" i="17" s="1"/>
  <c r="V317" i="17" a="1"/>
  <c r="V317" i="17" s="1"/>
  <c r="V444" i="17" a="1"/>
  <c r="V444" i="17" s="1"/>
  <c r="V445" i="17" a="1"/>
  <c r="V445" i="17" s="1"/>
  <c r="V446" i="17" a="1"/>
  <c r="V446" i="17" s="1"/>
  <c r="V447" i="17" a="1"/>
  <c r="V447" i="17" s="1"/>
  <c r="V448" i="17" a="1"/>
  <c r="V448" i="17" s="1"/>
  <c r="V449" i="17" a="1"/>
  <c r="V449" i="17" s="1"/>
  <c r="V716" i="17" a="1"/>
  <c r="V716" i="17" s="1"/>
  <c r="V717" i="17" a="1"/>
  <c r="V717" i="17" s="1"/>
  <c r="V886" i="17" a="1"/>
  <c r="V886" i="17" s="1"/>
  <c r="V887" i="17" a="1"/>
  <c r="V887" i="17" s="1"/>
  <c r="V888" i="17" a="1"/>
  <c r="V888" i="17" s="1"/>
  <c r="V889" i="17" a="1"/>
  <c r="V889" i="17" s="1"/>
  <c r="V890" i="17" a="1"/>
  <c r="V890" i="17"/>
  <c r="V891" i="17" a="1"/>
  <c r="V891" i="17" s="1"/>
  <c r="V892" i="17" a="1"/>
  <c r="V892" i="17" s="1"/>
  <c r="V893" i="17" a="1"/>
  <c r="V893" i="17"/>
  <c r="V894" i="17" a="1"/>
  <c r="V894" i="17" s="1"/>
  <c r="V895" i="17" a="1"/>
  <c r="V895" i="17" s="1"/>
  <c r="V896" i="17" a="1"/>
  <c r="V896" i="17"/>
  <c r="V897" i="17" a="1"/>
  <c r="V897" i="17" s="1"/>
  <c r="V1444" i="17" a="1"/>
  <c r="V1444" i="17"/>
  <c r="V1445" i="17" a="1"/>
  <c r="V1445" i="17" s="1"/>
  <c r="V1446" i="17" a="1"/>
  <c r="V1446" i="17" s="1"/>
  <c r="V1447" i="17" a="1"/>
  <c r="V1447" i="17" s="1"/>
  <c r="V1448" i="17" a="1"/>
  <c r="V1448" i="17"/>
  <c r="V1449" i="17" a="1"/>
  <c r="V1449" i="17" s="1"/>
  <c r="V1716" i="17" a="1"/>
  <c r="V1716" i="17"/>
  <c r="V1717" i="17" a="1"/>
  <c r="V1717" i="17" s="1"/>
  <c r="V1844" i="17" a="1"/>
  <c r="V1844" i="17" s="1"/>
  <c r="V1845" i="17" a="1"/>
  <c r="V1845" i="17" s="1"/>
  <c r="V1846" i="17" a="1"/>
  <c r="V1846" i="17" s="1"/>
  <c r="V1847" i="17" a="1"/>
  <c r="V1847" i="17" s="1"/>
  <c r="V1848" i="17" a="1"/>
  <c r="V1848" i="17" s="1"/>
  <c r="V1849" i="17" a="1"/>
  <c r="V1849" i="17" s="1"/>
  <c r="V2116" i="17" a="1"/>
  <c r="V2116" i="17" s="1"/>
  <c r="V2117" i="17" a="1"/>
  <c r="V2117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318" i="17" a="1"/>
  <c r="V318" i="17" s="1"/>
  <c r="V319" i="17" a="1"/>
  <c r="V319" i="17" s="1"/>
  <c r="V450" i="17" a="1"/>
  <c r="V450" i="17" s="1"/>
  <c r="V451" i="17" a="1"/>
  <c r="V451" i="17" s="1"/>
  <c r="V452" i="17" a="1"/>
  <c r="V452" i="17"/>
  <c r="V453" i="17" a="1"/>
  <c r="V453" i="17" s="1"/>
  <c r="V454" i="17" a="1"/>
  <c r="V454" i="17" s="1"/>
  <c r="V455" i="17" a="1"/>
  <c r="V455" i="17" s="1"/>
  <c r="V718" i="17" a="1"/>
  <c r="V718" i="17" s="1"/>
  <c r="V719" i="17" a="1"/>
  <c r="V719" i="17" s="1"/>
  <c r="V898" i="17" a="1"/>
  <c r="V898" i="17" s="1"/>
  <c r="V899" i="17" a="1"/>
  <c r="V899" i="17" s="1"/>
  <c r="V900" i="17" a="1"/>
  <c r="V900" i="17" s="1"/>
  <c r="V901" i="17" a="1"/>
  <c r="V901" i="17" s="1"/>
  <c r="V902" i="17" a="1"/>
  <c r="V902" i="17" s="1"/>
  <c r="V903" i="17" a="1"/>
  <c r="V903" i="17" s="1"/>
  <c r="V904" i="17" a="1"/>
  <c r="V904" i="17" s="1"/>
  <c r="V905" i="17" a="1"/>
  <c r="V905" i="17" s="1"/>
  <c r="V906" i="17" a="1"/>
  <c r="V906" i="17" s="1"/>
  <c r="V907" i="17" a="1"/>
  <c r="V907" i="17" s="1"/>
  <c r="V908" i="17" a="1"/>
  <c r="V908" i="17" s="1"/>
  <c r="V909" i="17" a="1"/>
  <c r="V909" i="17" s="1"/>
  <c r="V1450" i="17" a="1"/>
  <c r="V1450" i="17" s="1"/>
  <c r="V1451" i="17" a="1"/>
  <c r="V1451" i="17" s="1"/>
  <c r="V1452" i="17" a="1"/>
  <c r="V1452" i="17" s="1"/>
  <c r="V1453" i="17" a="1"/>
  <c r="V1453" i="17"/>
  <c r="V1454" i="17" a="1"/>
  <c r="V1454" i="17" s="1"/>
  <c r="V1455" i="17" a="1"/>
  <c r="V1455" i="17" s="1"/>
  <c r="V1718" i="17" a="1"/>
  <c r="V1718" i="17" s="1"/>
  <c r="V1719" i="17" a="1"/>
  <c r="V1719" i="17" s="1"/>
  <c r="V1850" i="17" a="1"/>
  <c r="V1850" i="17" s="1"/>
  <c r="V1851" i="17" a="1"/>
  <c r="V1851" i="17" s="1"/>
  <c r="V1852" i="17" a="1"/>
  <c r="V1852" i="17" s="1"/>
  <c r="V1853" i="17" a="1"/>
  <c r="V1853" i="17" s="1"/>
  <c r="V1854" i="17" a="1"/>
  <c r="V1854" i="17" s="1"/>
  <c r="V1855" i="17" a="1"/>
  <c r="V1855" i="17" s="1"/>
  <c r="V2118" i="17" a="1"/>
  <c r="V2118" i="17" s="1"/>
  <c r="V2119" i="17" a="1"/>
  <c r="V2119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/>
  <c r="V61" i="17" a="1"/>
  <c r="V61" i="17" s="1"/>
  <c r="V320" i="17" a="1"/>
  <c r="V320" i="17" s="1"/>
  <c r="V321" i="17" a="1"/>
  <c r="V321" i="17"/>
  <c r="V456" i="17" a="1"/>
  <c r="V456" i="17" s="1"/>
  <c r="V457" i="17" a="1"/>
  <c r="V457" i="17" s="1"/>
  <c r="V458" i="17" a="1"/>
  <c r="V458" i="17" s="1"/>
  <c r="V459" i="17" a="1"/>
  <c r="V459" i="17" s="1"/>
  <c r="V460" i="17" a="1"/>
  <c r="V460" i="17" s="1"/>
  <c r="V461" i="17" a="1"/>
  <c r="V461" i="17" s="1"/>
  <c r="V720" i="17" a="1"/>
  <c r="V720" i="17" s="1"/>
  <c r="V721" i="17" a="1"/>
  <c r="V721" i="17" s="1"/>
  <c r="V910" i="17" a="1"/>
  <c r="V910" i="17" s="1"/>
  <c r="V911" i="17" a="1"/>
  <c r="V911" i="17" s="1"/>
  <c r="V912" i="17" a="1"/>
  <c r="V912" i="17" s="1"/>
  <c r="V913" i="17" a="1"/>
  <c r="V913" i="17" s="1"/>
  <c r="V914" i="17" a="1"/>
  <c r="V914" i="17"/>
  <c r="V915" i="17" a="1"/>
  <c r="V915" i="17" s="1"/>
  <c r="V916" i="17" a="1"/>
  <c r="V916" i="17" s="1"/>
  <c r="V917" i="17" a="1"/>
  <c r="V917" i="17" s="1"/>
  <c r="V918" i="17" a="1"/>
  <c r="V918" i="17" s="1"/>
  <c r="V919" i="17" a="1"/>
  <c r="V919" i="17" s="1"/>
  <c r="V920" i="17" a="1"/>
  <c r="V920" i="17" s="1"/>
  <c r="V921" i="17" a="1"/>
  <c r="V921" i="17" s="1"/>
  <c r="V1456" i="17" a="1"/>
  <c r="V1456" i="17" s="1"/>
  <c r="V1457" i="17" a="1"/>
  <c r="V1457" i="17" s="1"/>
  <c r="V1458" i="17" a="1"/>
  <c r="V1458" i="17" s="1"/>
  <c r="V1459" i="17" a="1"/>
  <c r="V1459" i="17" s="1"/>
  <c r="V1460" i="17" a="1"/>
  <c r="V1460" i="17" s="1"/>
  <c r="V1461" i="17" a="1"/>
  <c r="V1461" i="17" s="1"/>
  <c r="V1720" i="17" a="1"/>
  <c r="V1720" i="17" s="1"/>
  <c r="V1721" i="17" a="1"/>
  <c r="V1721" i="17" s="1"/>
  <c r="V1856" i="17" a="1"/>
  <c r="V1856" i="17" s="1"/>
  <c r="V1857" i="17" a="1"/>
  <c r="V1857" i="17" s="1"/>
  <c r="V1858" i="17" a="1"/>
  <c r="V1858" i="17" s="1"/>
  <c r="V1859" i="17" a="1"/>
  <c r="V1859" i="17" s="1"/>
  <c r="V1860" i="17" a="1"/>
  <c r="V1860" i="17" s="1"/>
  <c r="V1861" i="17" a="1"/>
  <c r="V1861" i="17" s="1"/>
  <c r="V2120" i="17" a="1"/>
  <c r="V2120" i="17"/>
  <c r="V2121" i="17" a="1"/>
  <c r="V212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/>
  <c r="V67" i="17" a="1"/>
  <c r="V67" i="17" s="1"/>
  <c r="V322" i="17" a="1"/>
  <c r="V322" i="17"/>
  <c r="V323" i="17" a="1"/>
  <c r="V323" i="17" s="1"/>
  <c r="V462" i="17" a="1"/>
  <c r="V462" i="17" s="1"/>
  <c r="V463" i="17" a="1"/>
  <c r="V463" i="17" s="1"/>
  <c r="V464" i="17" a="1"/>
  <c r="V464" i="17" s="1"/>
  <c r="V465" i="17" a="1"/>
  <c r="V465" i="17" s="1"/>
  <c r="V466" i="17" a="1"/>
  <c r="V466" i="17" s="1"/>
  <c r="V467" i="17" a="1"/>
  <c r="V467" i="17" s="1"/>
  <c r="V722" i="17" a="1"/>
  <c r="V722" i="17" s="1"/>
  <c r="V723" i="17" a="1"/>
  <c r="V723" i="17" s="1"/>
  <c r="V922" i="17" a="1"/>
  <c r="V922" i="17" s="1"/>
  <c r="V923" i="17" a="1"/>
  <c r="V923" i="17" s="1"/>
  <c r="V924" i="17" a="1"/>
  <c r="V924" i="17" s="1"/>
  <c r="V925" i="17" a="1"/>
  <c r="V925" i="17"/>
  <c r="V926" i="17" a="1"/>
  <c r="V926" i="17" s="1"/>
  <c r="V927" i="17" a="1"/>
  <c r="V927" i="17" s="1"/>
  <c r="V928" i="17" a="1"/>
  <c r="V928" i="17"/>
  <c r="V929" i="17" a="1"/>
  <c r="V929" i="17" s="1"/>
  <c r="V930" i="17" a="1"/>
  <c r="V930" i="17" s="1"/>
  <c r="V931" i="17" a="1"/>
  <c r="V931" i="17" s="1"/>
  <c r="V932" i="17" a="1"/>
  <c r="V932" i="17" s="1"/>
  <c r="V933" i="17" a="1"/>
  <c r="V933" i="17" s="1"/>
  <c r="V1462" i="17" a="1"/>
  <c r="V1462" i="17" s="1"/>
  <c r="V1463" i="17" a="1"/>
  <c r="V1463" i="17" s="1"/>
  <c r="V1464" i="17" a="1"/>
  <c r="V1464" i="17"/>
  <c r="V1465" i="17" a="1"/>
  <c r="V1465" i="17" s="1"/>
  <c r="V1466" i="17" a="1"/>
  <c r="V1466" i="17" s="1"/>
  <c r="V1467" i="17" a="1"/>
  <c r="V1467" i="17" s="1"/>
  <c r="V1722" i="17" a="1"/>
  <c r="V1722" i="17" s="1"/>
  <c r="V1723" i="17" a="1"/>
  <c r="V1723" i="17" s="1"/>
  <c r="V1862" i="17" a="1"/>
  <c r="V1862" i="17" s="1"/>
  <c r="V1863" i="17" a="1"/>
  <c r="V1863" i="17" s="1"/>
  <c r="V1864" i="17" a="1"/>
  <c r="V1864" i="17" s="1"/>
  <c r="V1865" i="17" a="1"/>
  <c r="V1865" i="17" s="1"/>
  <c r="V1866" i="17" a="1"/>
  <c r="V1866" i="17" s="1"/>
  <c r="V1867" i="17" a="1"/>
  <c r="V1867" i="17" s="1"/>
  <c r="V2122" i="17" a="1"/>
  <c r="V2122" i="17" s="1"/>
  <c r="V2123" i="17" a="1"/>
  <c r="V2123" i="17" s="1"/>
  <c r="V68" i="17" a="1"/>
  <c r="V68" i="17" s="1"/>
  <c r="V69" i="17" a="1"/>
  <c r="V69" i="17" s="1"/>
  <c r="V70" i="17" a="1"/>
  <c r="V70" i="17" s="1"/>
  <c r="V71" i="17" a="1"/>
  <c r="V71" i="17"/>
  <c r="V72" i="17" a="1"/>
  <c r="V72" i="17" s="1"/>
  <c r="V73" i="17" a="1"/>
  <c r="V73" i="17" s="1"/>
  <c r="V324" i="17" a="1"/>
  <c r="V324" i="17"/>
  <c r="V325" i="17" a="1"/>
  <c r="V325" i="17" s="1"/>
  <c r="V468" i="17" a="1"/>
  <c r="V468" i="17" s="1"/>
  <c r="V469" i="17" a="1"/>
  <c r="V469" i="17" s="1"/>
  <c r="V470" i="17" a="1"/>
  <c r="V470" i="17" s="1"/>
  <c r="V471" i="17" a="1"/>
  <c r="V471" i="17" s="1"/>
  <c r="V472" i="17" a="1"/>
  <c r="V472" i="17" s="1"/>
  <c r="V473" i="17" a="1"/>
  <c r="V473" i="17" s="1"/>
  <c r="V724" i="17" a="1"/>
  <c r="V724" i="17" s="1"/>
  <c r="V725" i="17" a="1"/>
  <c r="V725" i="17" s="1"/>
  <c r="V934" i="17" a="1"/>
  <c r="V934" i="17" s="1"/>
  <c r="V935" i="17" a="1"/>
  <c r="V935" i="17" s="1"/>
  <c r="V936" i="17" a="1"/>
  <c r="V936" i="17" s="1"/>
  <c r="V937" i="17" a="1"/>
  <c r="V937" i="17" s="1"/>
  <c r="V938" i="17" a="1"/>
  <c r="V938" i="17" s="1"/>
  <c r="V939" i="17" a="1"/>
  <c r="V939" i="17" s="1"/>
  <c r="V940" i="17" a="1"/>
  <c r="V940" i="17" s="1"/>
  <c r="V941" i="17" a="1"/>
  <c r="V941" i="17" s="1"/>
  <c r="V942" i="17" a="1"/>
  <c r="V942" i="17" s="1"/>
  <c r="V943" i="17" a="1"/>
  <c r="V943" i="17" s="1"/>
  <c r="V944" i="17" a="1"/>
  <c r="V944" i="17" s="1"/>
  <c r="V945" i="17" a="1"/>
  <c r="V945" i="17"/>
  <c r="V1468" i="17" a="1"/>
  <c r="V1468" i="17" s="1"/>
  <c r="V1469" i="17" a="1"/>
  <c r="V1469" i="17" s="1"/>
  <c r="V1470" i="17" a="1"/>
  <c r="V1470" i="17"/>
  <c r="V1471" i="17" a="1"/>
  <c r="V1471" i="17" s="1"/>
  <c r="V1472" i="17" a="1"/>
  <c r="V1472" i="17" s="1"/>
  <c r="V1473" i="17" a="1"/>
  <c r="V1473" i="17" s="1"/>
  <c r="V1724" i="17" a="1"/>
  <c r="V1724" i="17" s="1"/>
  <c r="V1725" i="17" a="1"/>
  <c r="V1725" i="17" s="1"/>
  <c r="V1868" i="17" a="1"/>
  <c r="V1868" i="17" s="1"/>
  <c r="V1869" i="17" a="1"/>
  <c r="V1869" i="17" s="1"/>
  <c r="V1870" i="17" a="1"/>
  <c r="V1870" i="17"/>
  <c r="V1871" i="17" a="1"/>
  <c r="V1871" i="17" s="1"/>
  <c r="V1872" i="17" a="1"/>
  <c r="V1872" i="17" s="1"/>
  <c r="V1873" i="17" a="1"/>
  <c r="V1873" i="17" s="1"/>
  <c r="V2124" i="17" a="1"/>
  <c r="V2124" i="17" s="1"/>
  <c r="V2125" i="17" a="1"/>
  <c r="V2125" i="17" s="1"/>
  <c r="V74" i="17" a="1"/>
  <c r="V74" i="17" s="1"/>
  <c r="V75" i="17" a="1"/>
  <c r="V75" i="17" s="1"/>
  <c r="V76" i="17" a="1"/>
  <c r="V76" i="17" s="1"/>
  <c r="V77" i="17" a="1"/>
  <c r="V77" i="17"/>
  <c r="V78" i="17" a="1"/>
  <c r="V78" i="17" s="1"/>
  <c r="V79" i="17" a="1"/>
  <c r="V79" i="17" s="1"/>
  <c r="V326" i="17" a="1"/>
  <c r="V326" i="17" s="1"/>
  <c r="V327" i="17" a="1"/>
  <c r="V327" i="17"/>
  <c r="V474" i="17" a="1"/>
  <c r="V474" i="17" s="1"/>
  <c r="V475" i="17" a="1"/>
  <c r="V475" i="17" s="1"/>
  <c r="V476" i="17" a="1"/>
  <c r="V476" i="17" s="1"/>
  <c r="V477" i="17" a="1"/>
  <c r="V477" i="17" s="1"/>
  <c r="V478" i="17" a="1"/>
  <c r="V478" i="17" s="1"/>
  <c r="V479" i="17" a="1"/>
  <c r="V479" i="17" s="1"/>
  <c r="V726" i="17" a="1"/>
  <c r="V726" i="17"/>
  <c r="V727" i="17" a="1"/>
  <c r="V727" i="17" s="1"/>
  <c r="V946" i="17" a="1"/>
  <c r="V946" i="17" s="1"/>
  <c r="V947" i="17" a="1"/>
  <c r="V947" i="17" s="1"/>
  <c r="V948" i="17" a="1"/>
  <c r="V948" i="17"/>
  <c r="V949" i="17" a="1"/>
  <c r="V949" i="17" s="1"/>
  <c r="V950" i="17" a="1"/>
  <c r="V950" i="17" s="1"/>
  <c r="V951" i="17" a="1"/>
  <c r="V951" i="17" s="1"/>
  <c r="V952" i="17" a="1"/>
  <c r="V952" i="17" s="1"/>
  <c r="V953" i="17" a="1"/>
  <c r="V953" i="17" s="1"/>
  <c r="V954" i="17" a="1"/>
  <c r="V954" i="17" s="1"/>
  <c r="V955" i="17" a="1"/>
  <c r="V955" i="17" s="1"/>
  <c r="V956" i="17" a="1"/>
  <c r="V956" i="17" s="1"/>
  <c r="V957" i="17" a="1"/>
  <c r="V957" i="17" s="1"/>
  <c r="V1474" i="17" a="1"/>
  <c r="V1474" i="17" s="1"/>
  <c r="V1475" i="17" a="1"/>
  <c r="V1475" i="17" s="1"/>
  <c r="V1476" i="17" a="1"/>
  <c r="V1476" i="17" s="1"/>
  <c r="V1477" i="17" a="1"/>
  <c r="V1477" i="17" s="1"/>
  <c r="V1478" i="17" a="1"/>
  <c r="V1478" i="17"/>
  <c r="V1479" i="17" a="1"/>
  <c r="V1479" i="17" s="1"/>
  <c r="V1726" i="17" a="1"/>
  <c r="V1726" i="17" s="1"/>
  <c r="V1727" i="17" a="1"/>
  <c r="V1727" i="17"/>
  <c r="V1874" i="17" a="1"/>
  <c r="V1874" i="17" s="1"/>
  <c r="V1875" i="17" a="1"/>
  <c r="V1875" i="17" s="1"/>
  <c r="V1876" i="17" a="1"/>
  <c r="V1876" i="17" s="1"/>
  <c r="V1877" i="17" a="1"/>
  <c r="V1877" i="17" s="1"/>
  <c r="V1878" i="17" a="1"/>
  <c r="V1878" i="17" s="1"/>
  <c r="V1879" i="17" a="1"/>
  <c r="V1879" i="17" s="1"/>
  <c r="V2126" i="17" a="1"/>
  <c r="V2126" i="17" s="1"/>
  <c r="V2127" i="17" a="1"/>
  <c r="V2127" i="17" s="1"/>
  <c r="V80" i="17" a="1"/>
  <c r="V80" i="17" s="1"/>
  <c r="V81" i="17" a="1"/>
  <c r="V81" i="17" s="1"/>
  <c r="V82" i="17" a="1"/>
  <c r="V82" i="17"/>
  <c r="V83" i="17" a="1"/>
  <c r="V83" i="17" s="1"/>
  <c r="V84" i="17" a="1"/>
  <c r="V84" i="17" s="1"/>
  <c r="V85" i="17" a="1"/>
  <c r="V85" i="17" s="1"/>
  <c r="V328" i="17" a="1"/>
  <c r="V328" i="17" s="1"/>
  <c r="V329" i="17" a="1"/>
  <c r="V329" i="17" s="1"/>
  <c r="V480" i="17" a="1"/>
  <c r="V480" i="17" s="1"/>
  <c r="V481" i="17" a="1"/>
  <c r="V481" i="17" s="1"/>
  <c r="V482" i="17" a="1"/>
  <c r="V482" i="17" s="1"/>
  <c r="V483" i="17" a="1"/>
  <c r="V483" i="17" s="1"/>
  <c r="V484" i="17" a="1"/>
  <c r="V484" i="17" s="1"/>
  <c r="V485" i="17" a="1"/>
  <c r="V485" i="17" s="1"/>
  <c r="V728" i="17" a="1"/>
  <c r="V728" i="17" s="1"/>
  <c r="V729" i="17" a="1"/>
  <c r="V729" i="17"/>
  <c r="V958" i="17" a="1"/>
  <c r="V958" i="17" s="1"/>
  <c r="V959" i="17" a="1"/>
  <c r="V959" i="17" s="1"/>
  <c r="V960" i="17" a="1"/>
  <c r="V960" i="17"/>
  <c r="V961" i="17" a="1"/>
  <c r="V961" i="17" s="1"/>
  <c r="V962" i="17" a="1"/>
  <c r="V962" i="17" s="1"/>
  <c r="V963" i="17" a="1"/>
  <c r="V963" i="17" s="1"/>
  <c r="V964" i="17" a="1"/>
  <c r="V964" i="17" s="1"/>
  <c r="V965" i="17" a="1"/>
  <c r="V965" i="17" s="1"/>
  <c r="V966" i="17" a="1"/>
  <c r="V966" i="17" s="1"/>
  <c r="V967" i="17" a="1"/>
  <c r="V967" i="17" s="1"/>
  <c r="V968" i="17" a="1"/>
  <c r="V968" i="17" s="1"/>
  <c r="V969" i="17" a="1"/>
  <c r="V969" i="17" s="1"/>
  <c r="V1480" i="17" a="1"/>
  <c r="V1480" i="17" s="1"/>
  <c r="V1481" i="17" a="1"/>
  <c r="V1481" i="17" s="1"/>
  <c r="V1482" i="17" a="1"/>
  <c r="V1482" i="17" s="1"/>
  <c r="V1483" i="17" a="1"/>
  <c r="V1483" i="17" s="1"/>
  <c r="V1484" i="17" a="1"/>
  <c r="V1484" i="17" s="1"/>
  <c r="V1485" i="17" a="1"/>
  <c r="V1485" i="17" s="1"/>
  <c r="V1728" i="17" a="1"/>
  <c r="V1728" i="17" s="1"/>
  <c r="V1729" i="17" a="1"/>
  <c r="V1729" i="17"/>
  <c r="V1880" i="17" a="1"/>
  <c r="V1880" i="17" s="1"/>
  <c r="V1881" i="17" a="1"/>
  <c r="V1881" i="17" s="1"/>
  <c r="V1882" i="17" a="1"/>
  <c r="V1882" i="17" s="1"/>
  <c r="V1883" i="17" a="1"/>
  <c r="V1883" i="17" s="1"/>
  <c r="V1884" i="17" a="1"/>
  <c r="V1884" i="17" s="1"/>
  <c r="V1885" i="17" a="1"/>
  <c r="V1885" i="17" s="1"/>
  <c r="V2128" i="17" a="1"/>
  <c r="V2128" i="17" s="1"/>
  <c r="V2129" i="17" a="1"/>
  <c r="V2129" i="17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330" i="17" a="1"/>
  <c r="V330" i="17" s="1"/>
  <c r="V331" i="17" a="1"/>
  <c r="V331" i="17" s="1"/>
  <c r="V486" i="17" a="1"/>
  <c r="V486" i="17" s="1"/>
  <c r="V487" i="17" a="1"/>
  <c r="V487" i="17" s="1"/>
  <c r="V488" i="17" a="1"/>
  <c r="V488" i="17" s="1"/>
  <c r="V489" i="17" a="1"/>
  <c r="V489" i="17" s="1"/>
  <c r="V490" i="17" a="1"/>
  <c r="V490" i="17" s="1"/>
  <c r="V491" i="17" a="1"/>
  <c r="V491" i="17" s="1"/>
  <c r="V730" i="17" a="1"/>
  <c r="V730" i="17" s="1"/>
  <c r="V731" i="17" a="1"/>
  <c r="V731" i="17" s="1"/>
  <c r="V970" i="17" a="1"/>
  <c r="V970" i="17" s="1"/>
  <c r="V971" i="17" a="1"/>
  <c r="V971" i="17" s="1"/>
  <c r="V972" i="17" a="1"/>
  <c r="V972" i="17" s="1"/>
  <c r="V973" i="17" a="1"/>
  <c r="V973" i="17" s="1"/>
  <c r="V974" i="17" a="1"/>
  <c r="V974" i="17" s="1"/>
  <c r="V975" i="17" a="1"/>
  <c r="V975" i="17" s="1"/>
  <c r="V976" i="17" a="1"/>
  <c r="V976" i="17" s="1"/>
  <c r="V977" i="17" a="1"/>
  <c r="V977" i="17" s="1"/>
  <c r="V978" i="17" a="1"/>
  <c r="V978" i="17" s="1"/>
  <c r="V979" i="17" a="1"/>
  <c r="V979" i="17" s="1"/>
  <c r="V980" i="17" a="1"/>
  <c r="V980" i="17"/>
  <c r="V981" i="17" a="1"/>
  <c r="V981" i="17" s="1"/>
  <c r="V1486" i="17" a="1"/>
  <c r="V1486" i="17" s="1"/>
  <c r="V1487" i="17" a="1"/>
  <c r="V1487" i="17" s="1"/>
  <c r="V1488" i="17" a="1"/>
  <c r="V1488" i="17" s="1"/>
  <c r="V1489" i="17" a="1"/>
  <c r="V1489" i="17" s="1"/>
  <c r="V1490" i="17" a="1"/>
  <c r="V1490" i="17" s="1"/>
  <c r="V1491" i="17" a="1"/>
  <c r="V1491" i="17" s="1"/>
  <c r="V1730" i="17" a="1"/>
  <c r="V1730" i="17"/>
  <c r="V1731" i="17" a="1"/>
  <c r="V1731" i="17" s="1"/>
  <c r="V1886" i="17" a="1"/>
  <c r="V1886" i="17" s="1"/>
  <c r="V1887" i="17" a="1"/>
  <c r="V1887" i="17" s="1"/>
  <c r="V1888" i="17" a="1"/>
  <c r="V1888" i="17" s="1"/>
  <c r="V1889" i="17" a="1"/>
  <c r="V1889" i="17" s="1"/>
  <c r="V1890" i="17" a="1"/>
  <c r="V1890" i="17" s="1"/>
  <c r="V1891" i="17" a="1"/>
  <c r="V1891" i="17" s="1"/>
  <c r="V2130" i="17" a="1"/>
  <c r="V2130" i="17" s="1"/>
  <c r="V2131" i="17" a="1"/>
  <c r="V2131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332" i="17" a="1"/>
  <c r="V332" i="17" s="1"/>
  <c r="V333" i="17" a="1"/>
  <c r="V333" i="17" s="1"/>
  <c r="V492" i="17" a="1"/>
  <c r="V492" i="17" s="1"/>
  <c r="V493" i="17" a="1"/>
  <c r="V493" i="17" s="1"/>
  <c r="V494" i="17" a="1"/>
  <c r="V494" i="17" s="1"/>
  <c r="V495" i="17" a="1"/>
  <c r="V495" i="17" s="1"/>
  <c r="V496" i="17" a="1"/>
  <c r="V496" i="17" s="1"/>
  <c r="V497" i="17" a="1"/>
  <c r="V497" i="17" s="1"/>
  <c r="V732" i="17" a="1"/>
  <c r="V732" i="17" s="1"/>
  <c r="V733" i="17" a="1"/>
  <c r="V733" i="17" s="1"/>
  <c r="V982" i="17" a="1"/>
  <c r="V982" i="17" s="1"/>
  <c r="V983" i="17" a="1"/>
  <c r="V983" i="17" s="1"/>
  <c r="V984" i="17" a="1"/>
  <c r="V984" i="17" s="1"/>
  <c r="V985" i="17" a="1"/>
  <c r="V985" i="17" s="1"/>
  <c r="V986" i="17" a="1"/>
  <c r="V986" i="17"/>
  <c r="V987" i="17" a="1"/>
  <c r="V987" i="17" s="1"/>
  <c r="V988" i="17" a="1"/>
  <c r="V988" i="17" s="1"/>
  <c r="V989" i="17" a="1"/>
  <c r="V989" i="17" s="1"/>
  <c r="V990" i="17" a="1"/>
  <c r="V990" i="17" s="1"/>
  <c r="V991" i="17" a="1"/>
  <c r="V991" i="17" s="1"/>
  <c r="V992" i="17" a="1"/>
  <c r="V992" i="17"/>
  <c r="V993" i="17" a="1"/>
  <c r="V993" i="17" s="1"/>
  <c r="V1492" i="17" a="1"/>
  <c r="V1492" i="17"/>
  <c r="V1493" i="17" a="1"/>
  <c r="V1493" i="17" s="1"/>
  <c r="V1494" i="17" a="1"/>
  <c r="V1494" i="17" s="1"/>
  <c r="V1495" i="17" a="1"/>
  <c r="V1495" i="17" s="1"/>
  <c r="V1496" i="17" a="1"/>
  <c r="V1496" i="17" s="1"/>
  <c r="V1497" i="17" a="1"/>
  <c r="V1497" i="17" s="1"/>
  <c r="V1732" i="17" a="1"/>
  <c r="V1732" i="17"/>
  <c r="V1733" i="17" a="1"/>
  <c r="V1733" i="17" s="1"/>
  <c r="V1892" i="17" a="1"/>
  <c r="V1892" i="17" s="1"/>
  <c r="V1893" i="17" a="1"/>
  <c r="V1893" i="17" s="1"/>
  <c r="V1894" i="17" a="1"/>
  <c r="V1894" i="17" s="1"/>
  <c r="V1895" i="17" a="1"/>
  <c r="V1895" i="17" s="1"/>
  <c r="V1896" i="17" a="1"/>
  <c r="V1896" i="17" s="1"/>
  <c r="V1897" i="17" a="1"/>
  <c r="V1897" i="17" s="1"/>
  <c r="V2132" i="17" a="1"/>
  <c r="V2132" i="17"/>
  <c r="V2133" i="17" a="1"/>
  <c r="V2133" i="17" s="1"/>
  <c r="V98" i="17" a="1"/>
  <c r="V98" i="17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334" i="17" a="1"/>
  <c r="V334" i="17" s="1"/>
  <c r="V335" i="17" a="1"/>
  <c r="V335" i="17"/>
  <c r="V498" i="17" a="1"/>
  <c r="V498" i="17" s="1"/>
  <c r="V499" i="17" a="1"/>
  <c r="V499" i="17" s="1"/>
  <c r="V500" i="17" a="1"/>
  <c r="V500" i="17" s="1"/>
  <c r="V501" i="17" a="1"/>
  <c r="V501" i="17"/>
  <c r="V502" i="17" a="1"/>
  <c r="V502" i="17" s="1"/>
  <c r="V503" i="17" a="1"/>
  <c r="V503" i="17" s="1"/>
  <c r="V734" i="17" a="1"/>
  <c r="V734" i="17" s="1"/>
  <c r="V735" i="17" a="1"/>
  <c r="V735" i="17" s="1"/>
  <c r="V994" i="17" a="1"/>
  <c r="V994" i="17" s="1"/>
  <c r="V995" i="17" a="1"/>
  <c r="V995" i="17" s="1"/>
  <c r="V996" i="17" a="1"/>
  <c r="V996" i="17" s="1"/>
  <c r="V997" i="17" a="1"/>
  <c r="V997" i="17" s="1"/>
  <c r="V998" i="17" a="1"/>
  <c r="V998" i="17"/>
  <c r="V999" i="17" a="1"/>
  <c r="V999" i="17" s="1"/>
  <c r="V1000" i="17" a="1"/>
  <c r="V1000" i="17"/>
  <c r="V1001" i="17" a="1"/>
  <c r="V1001" i="17" s="1"/>
  <c r="V1002" i="17" a="1"/>
  <c r="V1002" i="17" s="1"/>
  <c r="V1003" i="17" a="1"/>
  <c r="V1003" i="17" s="1"/>
  <c r="V1004" i="17" a="1"/>
  <c r="V1004" i="17" s="1"/>
  <c r="V1005" i="17" a="1"/>
  <c r="V1005" i="17" s="1"/>
  <c r="V1498" i="17" a="1"/>
  <c r="V1498" i="17" s="1"/>
  <c r="V1499" i="17" a="1"/>
  <c r="V1499" i="17" s="1"/>
  <c r="V1500" i="17" a="1"/>
  <c r="V1500" i="17" s="1"/>
  <c r="V1501" i="17" a="1"/>
  <c r="V1501" i="17" s="1"/>
  <c r="V1502" i="17" a="1"/>
  <c r="V1502" i="17" s="1"/>
  <c r="V1503" i="17" a="1"/>
  <c r="V1503" i="17" s="1"/>
  <c r="V1734" i="17" a="1"/>
  <c r="V1734" i="17" s="1"/>
  <c r="V1735" i="17" a="1"/>
  <c r="V1735" i="17" s="1"/>
  <c r="V1898" i="17" a="1"/>
  <c r="V1898" i="17" s="1"/>
  <c r="V1899" i="17" a="1"/>
  <c r="V1899" i="17" s="1"/>
  <c r="V1900" i="17" a="1"/>
  <c r="V1900" i="17" s="1"/>
  <c r="V1901" i="17" a="1"/>
  <c r="V1901" i="17" s="1"/>
  <c r="V1902" i="17" a="1"/>
  <c r="V1902" i="17" s="1"/>
  <c r="V1903" i="17" a="1"/>
  <c r="V1903" i="17" s="1"/>
  <c r="V2134" i="17" a="1"/>
  <c r="V2134" i="17"/>
  <c r="V2135" i="17" a="1"/>
  <c r="V2135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336" i="17" a="1"/>
  <c r="V336" i="17" s="1"/>
  <c r="V337" i="17" a="1"/>
  <c r="V337" i="17" s="1"/>
  <c r="V504" i="17" a="1"/>
  <c r="V504" i="17" s="1"/>
  <c r="V505" i="17" a="1"/>
  <c r="V505" i="17" s="1"/>
  <c r="V506" i="17" a="1"/>
  <c r="V506" i="17" s="1"/>
  <c r="V507" i="17" a="1"/>
  <c r="V507" i="17" s="1"/>
  <c r="V508" i="17" a="1"/>
  <c r="V508" i="17" s="1"/>
  <c r="V509" i="17" a="1"/>
  <c r="V509" i="17" s="1"/>
  <c r="V736" i="17" a="1"/>
  <c r="V736" i="17" s="1"/>
  <c r="V737" i="17" a="1"/>
  <c r="V737" i="17" s="1"/>
  <c r="V1006" i="17" a="1"/>
  <c r="V1006" i="17" s="1"/>
  <c r="V1007" i="17" a="1"/>
  <c r="V1007" i="17" s="1"/>
  <c r="V1008" i="17" a="1"/>
  <c r="V1008" i="17" s="1"/>
  <c r="V1009" i="17" a="1"/>
  <c r="V1009" i="17"/>
  <c r="V1010" i="17" a="1"/>
  <c r="V1010" i="17" s="1"/>
  <c r="V1011" i="17" a="1"/>
  <c r="V1011" i="17" s="1"/>
  <c r="V1012" i="17" a="1"/>
  <c r="V1012" i="17" s="1"/>
  <c r="V1013" i="17" a="1"/>
  <c r="V1013" i="17" s="1"/>
  <c r="V1014" i="17" a="1"/>
  <c r="V1014" i="17" s="1"/>
  <c r="V1015" i="17" a="1"/>
  <c r="V1015" i="17" s="1"/>
  <c r="V1016" i="17" a="1"/>
  <c r="V1016" i="17" s="1"/>
  <c r="V1017" i="17" a="1"/>
  <c r="V1017" i="17" s="1"/>
  <c r="V1504" i="17" a="1"/>
  <c r="V1504" i="17" s="1"/>
  <c r="V1505" i="17" a="1"/>
  <c r="V1505" i="17" s="1"/>
  <c r="V1506" i="17" a="1"/>
  <c r="V1506" i="17" s="1"/>
  <c r="V1507" i="17" a="1"/>
  <c r="V1507" i="17" s="1"/>
  <c r="V1508" i="17" a="1"/>
  <c r="V1508" i="17" s="1"/>
  <c r="V1509" i="17" a="1"/>
  <c r="V1509" i="17" s="1"/>
  <c r="V1736" i="17" a="1"/>
  <c r="V1736" i="17" s="1"/>
  <c r="V1737" i="17" a="1"/>
  <c r="V1737" i="17" s="1"/>
  <c r="V1904" i="17" a="1"/>
  <c r="V1904" i="17"/>
  <c r="V1905" i="17" a="1"/>
  <c r="V1905" i="17" s="1"/>
  <c r="V1906" i="17" a="1"/>
  <c r="V1906" i="17" s="1"/>
  <c r="V1907" i="17" a="1"/>
  <c r="V1907" i="17" s="1"/>
  <c r="V1908" i="17" a="1"/>
  <c r="V1908" i="17" s="1"/>
  <c r="V1909" i="17" a="1"/>
  <c r="V1909" i="17" s="1"/>
  <c r="V2136" i="17" a="1"/>
  <c r="V2136" i="17" s="1"/>
  <c r="V2137" i="17" a="1"/>
  <c r="V2137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338" i="17" a="1"/>
  <c r="V338" i="17" s="1"/>
  <c r="V339" i="17" a="1"/>
  <c r="V339" i="17" s="1"/>
  <c r="V510" i="17" a="1"/>
  <c r="V510" i="17" s="1"/>
  <c r="V511" i="17" a="1"/>
  <c r="V511" i="17" s="1"/>
  <c r="V512" i="17" a="1"/>
  <c r="V512" i="17" s="1"/>
  <c r="V513" i="17" a="1"/>
  <c r="V513" i="17" s="1"/>
  <c r="V514" i="17" a="1"/>
  <c r="V514" i="17" s="1"/>
  <c r="V515" i="17" a="1"/>
  <c r="V515" i="17" s="1"/>
  <c r="V738" i="17" a="1"/>
  <c r="V738" i="17" s="1"/>
  <c r="V739" i="17" a="1"/>
  <c r="V739" i="17" s="1"/>
  <c r="V1018" i="17" a="1"/>
  <c r="V1018" i="17" s="1"/>
  <c r="V1019" i="17" a="1"/>
  <c r="V1019" i="17" s="1"/>
  <c r="V1020" i="17" a="1"/>
  <c r="V1020" i="17" s="1"/>
  <c r="V1021" i="17" a="1"/>
  <c r="V1021" i="17"/>
  <c r="V1022" i="17" a="1"/>
  <c r="V1022" i="17" s="1"/>
  <c r="V1023" i="17" a="1"/>
  <c r="V1023" i="17" s="1"/>
  <c r="V1024" i="17" a="1"/>
  <c r="V1024" i="17" s="1"/>
  <c r="V1025" i="17" a="1"/>
  <c r="V1025" i="17" s="1"/>
  <c r="V1026" i="17" a="1"/>
  <c r="V1026" i="17" s="1"/>
  <c r="V1027" i="17" a="1"/>
  <c r="V1027" i="17" s="1"/>
  <c r="V1028" i="17" a="1"/>
  <c r="V1028" i="17" s="1"/>
  <c r="V1029" i="17" a="1"/>
  <c r="V1029" i="17"/>
  <c r="V1510" i="17" a="1"/>
  <c r="V1510" i="17" s="1"/>
  <c r="V1511" i="17" a="1"/>
  <c r="V1511" i="17" s="1"/>
  <c r="V1512" i="17" a="1"/>
  <c r="V1512" i="17" s="1"/>
  <c r="V1513" i="17" a="1"/>
  <c r="V1513" i="17" s="1"/>
  <c r="V1514" i="17" a="1"/>
  <c r="V1514" i="17" s="1"/>
  <c r="V1515" i="17" a="1"/>
  <c r="V1515" i="17" s="1"/>
  <c r="V1738" i="17" a="1"/>
  <c r="V1738" i="17" s="1"/>
  <c r="V1739" i="17" a="1"/>
  <c r="V1739" i="17" s="1"/>
  <c r="V1910" i="17" a="1"/>
  <c r="V1910" i="17" s="1"/>
  <c r="V1911" i="17" a="1"/>
  <c r="V1911" i="17" s="1"/>
  <c r="V1912" i="17" a="1"/>
  <c r="V1912" i="17"/>
  <c r="V1913" i="17" a="1"/>
  <c r="V1913" i="17" s="1"/>
  <c r="V1914" i="17" a="1"/>
  <c r="V1914" i="17"/>
  <c r="V1915" i="17" a="1"/>
  <c r="V1915" i="17" s="1"/>
  <c r="V2138" i="17" a="1"/>
  <c r="V2138" i="17" s="1"/>
  <c r="V2139" i="17" a="1"/>
  <c r="V2139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340" i="17" a="1"/>
  <c r="V340" i="17" s="1"/>
  <c r="V341" i="17" a="1"/>
  <c r="V341" i="17" s="1"/>
  <c r="V516" i="17" a="1"/>
  <c r="V516" i="17" s="1"/>
  <c r="V517" i="17" a="1"/>
  <c r="V517" i="17" s="1"/>
  <c r="V518" i="17" a="1"/>
  <c r="V518" i="17" s="1"/>
  <c r="V519" i="17" a="1"/>
  <c r="V519" i="17" s="1"/>
  <c r="V520" i="17" a="1"/>
  <c r="V520" i="17" s="1"/>
  <c r="V521" i="17" a="1"/>
  <c r="V521" i="17" s="1"/>
  <c r="V740" i="17" a="1"/>
  <c r="V740" i="17" s="1"/>
  <c r="V741" i="17" a="1"/>
  <c r="V741" i="17" s="1"/>
  <c r="V1030" i="17" a="1"/>
  <c r="V1030" i="17" s="1"/>
  <c r="V1031" i="17" a="1"/>
  <c r="V1031" i="17" s="1"/>
  <c r="V1032" i="17" a="1"/>
  <c r="V1032" i="17" s="1"/>
  <c r="V1033" i="17" a="1"/>
  <c r="V1033" i="17" s="1"/>
  <c r="V1034" i="17" a="1"/>
  <c r="V1034" i="17" s="1"/>
  <c r="V1035" i="17" a="1"/>
  <c r="V1035" i="17" s="1"/>
  <c r="V1036" i="17" a="1"/>
  <c r="V1036" i="17" s="1"/>
  <c r="V1037" i="17" a="1"/>
  <c r="V1037" i="17"/>
  <c r="V1038" i="17" a="1"/>
  <c r="V1038" i="17" s="1"/>
  <c r="V1039" i="17" a="1"/>
  <c r="V1039" i="17" s="1"/>
  <c r="V1040" i="17" a="1"/>
  <c r="V1040" i="17" s="1"/>
  <c r="V1041" i="17" a="1"/>
  <c r="V1041" i="17" s="1"/>
  <c r="V1516" i="17" a="1"/>
  <c r="V1516" i="17" s="1"/>
  <c r="V1517" i="17" a="1"/>
  <c r="V1517" i="17" s="1"/>
  <c r="V1518" i="17" a="1"/>
  <c r="V1518" i="17" s="1"/>
  <c r="V1519" i="17" a="1"/>
  <c r="V1519" i="17" s="1"/>
  <c r="V1520" i="17" a="1"/>
  <c r="V1520" i="17" s="1"/>
  <c r="V1521" i="17" a="1"/>
  <c r="V1521" i="17"/>
  <c r="V1740" i="17" a="1"/>
  <c r="V1740" i="17" s="1"/>
  <c r="V1741" i="17" a="1"/>
  <c r="V1741" i="17" s="1"/>
  <c r="V1916" i="17" a="1"/>
  <c r="V1916" i="17" s="1"/>
  <c r="V1917" i="17" a="1"/>
  <c r="V1917" i="17" s="1"/>
  <c r="V1918" i="17" a="1"/>
  <c r="V1918" i="17" s="1"/>
  <c r="V1919" i="17" a="1"/>
  <c r="V1919" i="17" s="1"/>
  <c r="V1920" i="17" a="1"/>
  <c r="V1920" i="17" s="1"/>
  <c r="V1921" i="17" a="1"/>
  <c r="V1921" i="17" s="1"/>
  <c r="V2140" i="17" a="1"/>
  <c r="V2140" i="17" s="1"/>
  <c r="V2141" i="17" a="1"/>
  <c r="V214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342" i="17" a="1"/>
  <c r="V342" i="17" s="1"/>
  <c r="V343" i="17" a="1"/>
  <c r="V343" i="17" s="1"/>
  <c r="V522" i="17" a="1"/>
  <c r="V522" i="17" s="1"/>
  <c r="V523" i="17" a="1"/>
  <c r="V523" i="17" s="1"/>
  <c r="V524" i="17" a="1"/>
  <c r="V524" i="17" s="1"/>
  <c r="V525" i="17" a="1"/>
  <c r="V525" i="17" s="1"/>
  <c r="V526" i="17" a="1"/>
  <c r="V526" i="17" s="1"/>
  <c r="V527" i="17" a="1"/>
  <c r="V527" i="17"/>
  <c r="V742" i="17" a="1"/>
  <c r="V742" i="17" s="1"/>
  <c r="V743" i="17" a="1"/>
  <c r="V743" i="17" s="1"/>
  <c r="V1042" i="17" a="1"/>
  <c r="V1042" i="17" s="1"/>
  <c r="V1043" i="17" a="1"/>
  <c r="V1043" i="17" s="1"/>
  <c r="V1044" i="17" a="1"/>
  <c r="V1044" i="17" s="1"/>
  <c r="V1045" i="17" a="1"/>
  <c r="V1045" i="17" s="1"/>
  <c r="V1046" i="17" a="1"/>
  <c r="V1046" i="17" s="1"/>
  <c r="V1047" i="17" a="1"/>
  <c r="V1047" i="17" s="1"/>
  <c r="V1048" i="17" a="1"/>
  <c r="V1048" i="17" s="1"/>
  <c r="V1049" i="17" a="1"/>
  <c r="V1049" i="17" s="1"/>
  <c r="V1050" i="17" a="1"/>
  <c r="V1050" i="17" s="1"/>
  <c r="V1051" i="17" a="1"/>
  <c r="V1051" i="17" s="1"/>
  <c r="V1052" i="17" a="1"/>
  <c r="V1052" i="17" s="1"/>
  <c r="V1053" i="17" a="1"/>
  <c r="V1053" i="17" s="1"/>
  <c r="V1522" i="17" a="1"/>
  <c r="V1522" i="17" s="1"/>
  <c r="V1523" i="17" a="1"/>
  <c r="V1523" i="17" s="1"/>
  <c r="V1524" i="17" a="1"/>
  <c r="V1524" i="17" s="1"/>
  <c r="V1525" i="17" a="1"/>
  <c r="V1525" i="17" s="1"/>
  <c r="V1526" i="17" a="1"/>
  <c r="V1526" i="17" s="1"/>
  <c r="V1527" i="17" a="1"/>
  <c r="V1527" i="17" s="1"/>
  <c r="V1742" i="17" a="1"/>
  <c r="V1742" i="17" s="1"/>
  <c r="V1743" i="17" a="1"/>
  <c r="V1743" i="17" s="1"/>
  <c r="V1922" i="17" a="1"/>
  <c r="V1922" i="17" s="1"/>
  <c r="V1923" i="17" a="1"/>
  <c r="V1923" i="17" s="1"/>
  <c r="V1924" i="17" a="1"/>
  <c r="V1924" i="17" s="1"/>
  <c r="V1925" i="17" a="1"/>
  <c r="V1925" i="17" s="1"/>
  <c r="V1926" i="17" a="1"/>
  <c r="V1926" i="17" s="1"/>
  <c r="V1927" i="17" a="1"/>
  <c r="V1927" i="17" s="1"/>
  <c r="V2142" i="17" a="1"/>
  <c r="V2142" i="17" s="1"/>
  <c r="V2143" i="17" a="1"/>
  <c r="V2143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344" i="17" a="1"/>
  <c r="V344" i="17" s="1"/>
  <c r="V345" i="17" a="1"/>
  <c r="V345" i="17" s="1"/>
  <c r="V528" i="17" a="1"/>
  <c r="V528" i="17" s="1"/>
  <c r="V529" i="17" a="1"/>
  <c r="V529" i="17" s="1"/>
  <c r="V530" i="17" a="1"/>
  <c r="V530" i="17" s="1"/>
  <c r="V531" i="17" a="1"/>
  <c r="V531" i="17" s="1"/>
  <c r="V532" i="17" a="1"/>
  <c r="V532" i="17" s="1"/>
  <c r="V533" i="17" a="1"/>
  <c r="V533" i="17" s="1"/>
  <c r="V744" i="17" a="1"/>
  <c r="V744" i="17" s="1"/>
  <c r="V745" i="17" a="1"/>
  <c r="V745" i="17" s="1"/>
  <c r="V1054" i="17" a="1"/>
  <c r="V1054" i="17" s="1"/>
  <c r="V1055" i="17" a="1"/>
  <c r="V1055" i="17" s="1"/>
  <c r="V1056" i="17" a="1"/>
  <c r="V1056" i="17" s="1"/>
  <c r="V1057" i="17" a="1"/>
  <c r="V1057" i="17" s="1"/>
  <c r="V1058" i="17" a="1"/>
  <c r="V1058" i="17" s="1"/>
  <c r="V1059" i="17" a="1"/>
  <c r="V1059" i="17" s="1"/>
  <c r="V1060" i="17" a="1"/>
  <c r="V1060" i="17" s="1"/>
  <c r="V1061" i="17" a="1"/>
  <c r="V1061" i="17" s="1"/>
  <c r="V1062" i="17" a="1"/>
  <c r="V1062" i="17" s="1"/>
  <c r="V1063" i="17" a="1"/>
  <c r="V1063" i="17" s="1"/>
  <c r="V1064" i="17" a="1"/>
  <c r="V1064" i="17" s="1"/>
  <c r="V1065" i="17" a="1"/>
  <c r="V1065" i="17" s="1"/>
  <c r="V1528" i="17" a="1"/>
  <c r="V1528" i="17" s="1"/>
  <c r="V1529" i="17" a="1"/>
  <c r="V1529" i="17" s="1"/>
  <c r="V1530" i="17" a="1"/>
  <c r="V1530" i="17" s="1"/>
  <c r="V1531" i="17" a="1"/>
  <c r="V1531" i="17" s="1"/>
  <c r="V1532" i="17" a="1"/>
  <c r="V1532" i="17" s="1"/>
  <c r="V1533" i="17" a="1"/>
  <c r="V1533" i="17" s="1"/>
  <c r="V1744" i="17" a="1"/>
  <c r="V1744" i="17" s="1"/>
  <c r="V1745" i="17" a="1"/>
  <c r="V1745" i="17" s="1"/>
  <c r="V1928" i="17" a="1"/>
  <c r="V1928" i="17" s="1"/>
  <c r="V1929" i="17" a="1"/>
  <c r="V1929" i="17" s="1"/>
  <c r="V1930" i="17" a="1"/>
  <c r="V1930" i="17" s="1"/>
  <c r="V1931" i="17" a="1"/>
  <c r="V1931" i="17" s="1"/>
  <c r="V1932" i="17" a="1"/>
  <c r="V1932" i="17" s="1"/>
  <c r="V1933" i="17" a="1"/>
  <c r="V1933" i="17" s="1"/>
  <c r="V2144" i="17" a="1"/>
  <c r="V2144" i="17" s="1"/>
  <c r="V2145" i="17" a="1"/>
  <c r="V2145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346" i="17" a="1"/>
  <c r="V346" i="17" s="1"/>
  <c r="V347" i="17" a="1"/>
  <c r="V347" i="17" s="1"/>
  <c r="V534" i="17" a="1"/>
  <c r="V534" i="17" s="1"/>
  <c r="V535" i="17" a="1"/>
  <c r="V535" i="17" s="1"/>
  <c r="V536" i="17" a="1"/>
  <c r="V536" i="17" s="1"/>
  <c r="V537" i="17" a="1"/>
  <c r="V537" i="17" s="1"/>
  <c r="V538" i="17" a="1"/>
  <c r="V538" i="17" s="1"/>
  <c r="V539" i="17" a="1"/>
  <c r="V539" i="17" s="1"/>
  <c r="V746" i="17" a="1"/>
  <c r="V746" i="17" s="1"/>
  <c r="V747" i="17" a="1"/>
  <c r="V747" i="17" s="1"/>
  <c r="V1066" i="17" a="1"/>
  <c r="V1066" i="17" s="1"/>
  <c r="V1067" i="17" a="1"/>
  <c r="V1067" i="17" s="1"/>
  <c r="V1068" i="17" a="1"/>
  <c r="V1068" i="17" s="1"/>
  <c r="V1069" i="17" a="1"/>
  <c r="V1069" i="17" s="1"/>
  <c r="V1070" i="17" a="1"/>
  <c r="V1070" i="17" s="1"/>
  <c r="V1071" i="17" a="1"/>
  <c r="V1071" i="17" s="1"/>
  <c r="V1072" i="17" a="1"/>
  <c r="V1072" i="17" s="1"/>
  <c r="V1073" i="17" a="1"/>
  <c r="V1073" i="17" s="1"/>
  <c r="V1074" i="17" a="1"/>
  <c r="V1074" i="17" s="1"/>
  <c r="V1075" i="17" a="1"/>
  <c r="V1075" i="17" s="1"/>
  <c r="V1076" i="17" a="1"/>
  <c r="V1076" i="17" s="1"/>
  <c r="V1077" i="17" a="1"/>
  <c r="V1077" i="17" s="1"/>
  <c r="V1534" i="17" a="1"/>
  <c r="V1534" i="17" s="1"/>
  <c r="V1535" i="17" a="1"/>
  <c r="V1535" i="17" s="1"/>
  <c r="V1536" i="17" a="1"/>
  <c r="V1536" i="17" s="1"/>
  <c r="V1537" i="17" a="1"/>
  <c r="V1537" i="17" s="1"/>
  <c r="V1538" i="17" a="1"/>
  <c r="V1538" i="17" s="1"/>
  <c r="V1539" i="17" a="1"/>
  <c r="V1539" i="17" s="1"/>
  <c r="V1746" i="17" a="1"/>
  <c r="V1746" i="17" s="1"/>
  <c r="V1747" i="17" a="1"/>
  <c r="V1747" i="17" s="1"/>
  <c r="V1934" i="17" a="1"/>
  <c r="V1934" i="17" s="1"/>
  <c r="V1935" i="17" a="1"/>
  <c r="V1935" i="17" s="1"/>
  <c r="V1936" i="17" a="1"/>
  <c r="V1936" i="17" s="1"/>
  <c r="V1937" i="17" a="1"/>
  <c r="V1937" i="17" s="1"/>
  <c r="V1938" i="17" a="1"/>
  <c r="V1938" i="17" s="1"/>
  <c r="V1939" i="17" a="1"/>
  <c r="V1939" i="17" s="1"/>
  <c r="V2146" i="17" a="1"/>
  <c r="V2146" i="17" s="1"/>
  <c r="V2147" i="17" a="1"/>
  <c r="V2147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348" i="17" a="1"/>
  <c r="V348" i="17" s="1"/>
  <c r="V349" i="17" a="1"/>
  <c r="V349" i="17" s="1"/>
  <c r="V540" i="17" a="1"/>
  <c r="V540" i="17" s="1"/>
  <c r="V541" i="17" a="1"/>
  <c r="V541" i="17" s="1"/>
  <c r="V542" i="17" a="1"/>
  <c r="V542" i="17" s="1"/>
  <c r="V543" i="17" a="1"/>
  <c r="V543" i="17" s="1"/>
  <c r="V544" i="17" a="1"/>
  <c r="V544" i="17" s="1"/>
  <c r="V545" i="17" a="1"/>
  <c r="V545" i="17" s="1"/>
  <c r="V748" i="17" a="1"/>
  <c r="V748" i="17" s="1"/>
  <c r="V749" i="17" a="1"/>
  <c r="V749" i="17" s="1"/>
  <c r="V1078" i="17" a="1"/>
  <c r="V1078" i="17" s="1"/>
  <c r="V1079" i="17" a="1"/>
  <c r="V1079" i="17" s="1"/>
  <c r="V1080" i="17" a="1"/>
  <c r="V1080" i="17" s="1"/>
  <c r="V1081" i="17" a="1"/>
  <c r="V1081" i="17" s="1"/>
  <c r="V1082" i="17" a="1"/>
  <c r="V1082" i="17" s="1"/>
  <c r="V1083" i="17" a="1"/>
  <c r="V1083" i="17" s="1"/>
  <c r="V1084" i="17" a="1"/>
  <c r="V1084" i="17" s="1"/>
  <c r="V1085" i="17" a="1"/>
  <c r="V1085" i="17" s="1"/>
  <c r="V1086" i="17" a="1"/>
  <c r="V1086" i="17" s="1"/>
  <c r="V1087" i="17" a="1"/>
  <c r="V1087" i="17" s="1"/>
  <c r="V1088" i="17" a="1"/>
  <c r="V1088" i="17" s="1"/>
  <c r="V1089" i="17" a="1"/>
  <c r="V1089" i="17" s="1"/>
  <c r="V1540" i="17" a="1"/>
  <c r="V1540" i="17" s="1"/>
  <c r="V1541" i="17" a="1"/>
  <c r="V1541" i="17" s="1"/>
  <c r="V1542" i="17" a="1"/>
  <c r="V1542" i="17" s="1"/>
  <c r="V1543" i="17" a="1"/>
  <c r="V1543" i="17" s="1"/>
  <c r="V1544" i="17" a="1"/>
  <c r="V1544" i="17" s="1"/>
  <c r="V1545" i="17" a="1"/>
  <c r="V1545" i="17" s="1"/>
  <c r="V1748" i="17" a="1"/>
  <c r="V1748" i="17" s="1"/>
  <c r="V1749" i="17" a="1"/>
  <c r="V1749" i="17" s="1"/>
  <c r="V1940" i="17" a="1"/>
  <c r="V1940" i="17" s="1"/>
  <c r="V1941" i="17" a="1"/>
  <c r="V1941" i="17" s="1"/>
  <c r="V1942" i="17" a="1"/>
  <c r="V1942" i="17" s="1"/>
  <c r="V1943" i="17" a="1"/>
  <c r="V1943" i="17" s="1"/>
  <c r="V1944" i="17" a="1"/>
  <c r="V1944" i="17" s="1"/>
  <c r="V1945" i="17" a="1"/>
  <c r="V1945" i="17" s="1"/>
  <c r="V2148" i="17" a="1"/>
  <c r="V2148" i="17" s="1"/>
  <c r="V2149" i="17" a="1"/>
  <c r="V2149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50" i="17" a="1"/>
  <c r="V350" i="17" s="1"/>
  <c r="V351" i="17" a="1"/>
  <c r="V351" i="17" s="1"/>
  <c r="V546" i="17" a="1"/>
  <c r="V546" i="17" s="1"/>
  <c r="V547" i="17" a="1"/>
  <c r="V547" i="17" s="1"/>
  <c r="V548" i="17" a="1"/>
  <c r="V548" i="17" s="1"/>
  <c r="V549" i="17" a="1"/>
  <c r="V549" i="17" s="1"/>
  <c r="V550" i="17" a="1"/>
  <c r="V550" i="17" s="1"/>
  <c r="V551" i="17" a="1"/>
  <c r="V551" i="17" s="1"/>
  <c r="V750" i="17" a="1"/>
  <c r="V750" i="17" s="1"/>
  <c r="V751" i="17" a="1"/>
  <c r="V751" i="17" s="1"/>
  <c r="V1090" i="17" a="1"/>
  <c r="V1090" i="17" s="1"/>
  <c r="V1091" i="17" a="1"/>
  <c r="V1091" i="17" s="1"/>
  <c r="V1092" i="17" a="1"/>
  <c r="V1092" i="17" s="1"/>
  <c r="V1093" i="17" a="1"/>
  <c r="V1093" i="17" s="1"/>
  <c r="V1094" i="17" a="1"/>
  <c r="V1094" i="17" s="1"/>
  <c r="V1095" i="17" a="1"/>
  <c r="V1095" i="17" s="1"/>
  <c r="V1096" i="17" a="1"/>
  <c r="V1096" i="17" s="1"/>
  <c r="V1097" i="17" a="1"/>
  <c r="V1097" i="17" s="1"/>
  <c r="V1098" i="17" a="1"/>
  <c r="V1098" i="17" s="1"/>
  <c r="V1099" i="17" a="1"/>
  <c r="V1099" i="17" s="1"/>
  <c r="V1100" i="17" a="1"/>
  <c r="V1100" i="17" s="1"/>
  <c r="V1101" i="17" a="1"/>
  <c r="V1101" i="17" s="1"/>
  <c r="V1546" i="17" a="1"/>
  <c r="V1546" i="17" s="1"/>
  <c r="V1547" i="17" a="1"/>
  <c r="V1547" i="17" s="1"/>
  <c r="V1548" i="17" a="1"/>
  <c r="V1548" i="17" s="1"/>
  <c r="V1549" i="17" a="1"/>
  <c r="V1549" i="17" s="1"/>
  <c r="V1550" i="17" a="1"/>
  <c r="V1550" i="17" s="1"/>
  <c r="V1551" i="17" a="1"/>
  <c r="V1551" i="17" s="1"/>
  <c r="V1750" i="17" a="1"/>
  <c r="V1750" i="17" s="1"/>
  <c r="V1751" i="17" a="1"/>
  <c r="V1751" i="17" s="1"/>
  <c r="V1946" i="17" a="1"/>
  <c r="V1946" i="17" s="1"/>
  <c r="V1947" i="17" a="1"/>
  <c r="V1947" i="17" s="1"/>
  <c r="V1948" i="17" a="1"/>
  <c r="V1948" i="17" s="1"/>
  <c r="V1949" i="17" a="1"/>
  <c r="V1949" i="17" s="1"/>
  <c r="V1950" i="17" a="1"/>
  <c r="V1950" i="17" s="1"/>
  <c r="V1951" i="17" a="1"/>
  <c r="V1951" i="17" s="1"/>
  <c r="V2150" i="17" a="1"/>
  <c r="V2150" i="17" s="1"/>
  <c r="V2151" i="17" a="1"/>
  <c r="V2151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352" i="17" a="1"/>
  <c r="V352" i="17" s="1"/>
  <c r="V353" i="17" a="1"/>
  <c r="V353" i="17" s="1"/>
  <c r="V552" i="17" a="1"/>
  <c r="V552" i="17" s="1"/>
  <c r="V553" i="17" a="1"/>
  <c r="V553" i="17" s="1"/>
  <c r="V554" i="17" a="1"/>
  <c r="V554" i="17" s="1"/>
  <c r="V555" i="17" a="1"/>
  <c r="V555" i="17" s="1"/>
  <c r="V556" i="17" a="1"/>
  <c r="V556" i="17" s="1"/>
  <c r="V557" i="17" a="1"/>
  <c r="V557" i="17" s="1"/>
  <c r="V752" i="17" a="1"/>
  <c r="V752" i="17" s="1"/>
  <c r="V753" i="17" a="1"/>
  <c r="V753" i="17" s="1"/>
  <c r="V1102" i="17" a="1"/>
  <c r="V1102" i="17" s="1"/>
  <c r="V1103" i="17" a="1"/>
  <c r="V1103" i="17" s="1"/>
  <c r="V1104" i="17" a="1"/>
  <c r="V1104" i="17" s="1"/>
  <c r="V1105" i="17" a="1"/>
  <c r="V1105" i="17" s="1"/>
  <c r="V1106" i="17" a="1"/>
  <c r="V1106" i="17" s="1"/>
  <c r="V1107" i="17" a="1"/>
  <c r="V1107" i="17" s="1"/>
  <c r="V1108" i="17" a="1"/>
  <c r="V1108" i="17" s="1"/>
  <c r="V1109" i="17" a="1"/>
  <c r="V1109" i="17" s="1"/>
  <c r="V1110" i="17" a="1"/>
  <c r="V1110" i="17" s="1"/>
  <c r="V1111" i="17" a="1"/>
  <c r="V1111" i="17" s="1"/>
  <c r="V1112" i="17" a="1"/>
  <c r="V1112" i="17" s="1"/>
  <c r="V1113" i="17" a="1"/>
  <c r="V1113" i="17" s="1"/>
  <c r="V1552" i="17" a="1"/>
  <c r="V1552" i="17" s="1"/>
  <c r="V1553" i="17" a="1"/>
  <c r="V1553" i="17" s="1"/>
  <c r="V1554" i="17" a="1"/>
  <c r="V1554" i="17" s="1"/>
  <c r="V1555" i="17" a="1"/>
  <c r="V1555" i="17" s="1"/>
  <c r="V1556" i="17" a="1"/>
  <c r="V1556" i="17" s="1"/>
  <c r="V1557" i="17" a="1"/>
  <c r="V1557" i="17" s="1"/>
  <c r="V1752" i="17" a="1"/>
  <c r="V1752" i="17" s="1"/>
  <c r="V1753" i="17" a="1"/>
  <c r="V1753" i="17" s="1"/>
  <c r="V1952" i="17" a="1"/>
  <c r="V1952" i="17" s="1"/>
  <c r="V1953" i="17" a="1"/>
  <c r="V1953" i="17" s="1"/>
  <c r="V1954" i="17" a="1"/>
  <c r="V1954" i="17" s="1"/>
  <c r="V1955" i="17" a="1"/>
  <c r="V1955" i="17" s="1"/>
  <c r="V1956" i="17" a="1"/>
  <c r="V1956" i="17" s="1"/>
  <c r="V1957" i="17" a="1"/>
  <c r="V1957" i="17" s="1"/>
  <c r="V2152" i="17" a="1"/>
  <c r="V2152" i="17" s="1"/>
  <c r="V2153" i="17" a="1"/>
  <c r="V2153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354" i="17" a="1"/>
  <c r="V354" i="17" s="1"/>
  <c r="V355" i="17" a="1"/>
  <c r="V355" i="17" s="1"/>
  <c r="V558" i="17" a="1"/>
  <c r="V558" i="17" s="1"/>
  <c r="V559" i="17" a="1"/>
  <c r="V559" i="17" s="1"/>
  <c r="V560" i="17" a="1"/>
  <c r="V560" i="17" s="1"/>
  <c r="V561" i="17" a="1"/>
  <c r="V561" i="17" s="1"/>
  <c r="V562" i="17" a="1"/>
  <c r="V562" i="17" s="1"/>
  <c r="V563" i="17" a="1"/>
  <c r="V563" i="17" s="1"/>
  <c r="V754" i="17" a="1"/>
  <c r="V754" i="17" s="1"/>
  <c r="V755" i="17" a="1"/>
  <c r="V755" i="17" s="1"/>
  <c r="V1114" i="17" a="1"/>
  <c r="V1114" i="17" s="1"/>
  <c r="V1115" i="17" a="1"/>
  <c r="V1115" i="17" s="1"/>
  <c r="V1116" i="17" a="1"/>
  <c r="V1116" i="17" s="1"/>
  <c r="V1117" i="17" a="1"/>
  <c r="V1117" i="17" s="1"/>
  <c r="V1118" i="17" a="1"/>
  <c r="V1118" i="17" s="1"/>
  <c r="V1119" i="17" a="1"/>
  <c r="V1119" i="17" s="1"/>
  <c r="V1120" i="17" a="1"/>
  <c r="V1120" i="17" s="1"/>
  <c r="V1121" i="17" a="1"/>
  <c r="V1121" i="17" s="1"/>
  <c r="V1122" i="17" a="1"/>
  <c r="V1122" i="17" s="1"/>
  <c r="V1123" i="17" a="1"/>
  <c r="V1123" i="17" s="1"/>
  <c r="V1124" i="17" a="1"/>
  <c r="V1124" i="17" s="1"/>
  <c r="V1125" i="17" a="1"/>
  <c r="V1125" i="17" s="1"/>
  <c r="V1558" i="17" a="1"/>
  <c r="V1558" i="17" s="1"/>
  <c r="V1559" i="17" a="1"/>
  <c r="V1559" i="17" s="1"/>
  <c r="V1560" i="17" a="1"/>
  <c r="V1560" i="17" s="1"/>
  <c r="V1561" i="17" a="1"/>
  <c r="V1561" i="17" s="1"/>
  <c r="V1562" i="17" a="1"/>
  <c r="V1562" i="17" s="1"/>
  <c r="V1563" i="17" a="1"/>
  <c r="V1563" i="17" s="1"/>
  <c r="V1754" i="17" a="1"/>
  <c r="V1754" i="17" s="1"/>
  <c r="V1755" i="17" a="1"/>
  <c r="V1755" i="17" s="1"/>
  <c r="V1958" i="17" a="1"/>
  <c r="V1958" i="17" s="1"/>
  <c r="V1959" i="17" a="1"/>
  <c r="V1959" i="17" s="1"/>
  <c r="V1960" i="17" a="1"/>
  <c r="V1960" i="17" s="1"/>
  <c r="V1961" i="17" a="1"/>
  <c r="V1961" i="17" s="1"/>
  <c r="V1962" i="17" a="1"/>
  <c r="V1962" i="17" s="1"/>
  <c r="V1963" i="17" a="1"/>
  <c r="V1963" i="17" s="1"/>
  <c r="V2154" i="17" a="1"/>
  <c r="V2154" i="17" s="1"/>
  <c r="V2155" i="17" a="1"/>
  <c r="V2155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356" i="17" a="1"/>
  <c r="V356" i="17" s="1"/>
  <c r="V357" i="17" a="1"/>
  <c r="V357" i="17" s="1"/>
  <c r="V564" i="17" a="1"/>
  <c r="V564" i="17" s="1"/>
  <c r="V565" i="17" a="1"/>
  <c r="V565" i="17" s="1"/>
  <c r="V566" i="17" a="1"/>
  <c r="V566" i="17" s="1"/>
  <c r="V567" i="17" a="1"/>
  <c r="V567" i="17" s="1"/>
  <c r="V568" i="17" a="1"/>
  <c r="V568" i="17" s="1"/>
  <c r="V569" i="17" a="1"/>
  <c r="V569" i="17" s="1"/>
  <c r="V756" i="17" a="1"/>
  <c r="V756" i="17" s="1"/>
  <c r="V757" i="17" a="1"/>
  <c r="V757" i="17" s="1"/>
  <c r="V1126" i="17" a="1"/>
  <c r="V1126" i="17" s="1"/>
  <c r="V1127" i="17" a="1"/>
  <c r="V1127" i="17" s="1"/>
  <c r="V1128" i="17" a="1"/>
  <c r="V1128" i="17" s="1"/>
  <c r="V1129" i="17" a="1"/>
  <c r="V1129" i="17" s="1"/>
  <c r="V1130" i="17" a="1"/>
  <c r="V1130" i="17" s="1"/>
  <c r="V1131" i="17" a="1"/>
  <c r="V1131" i="17" s="1"/>
  <c r="V1132" i="17" a="1"/>
  <c r="V1132" i="17" s="1"/>
  <c r="V1133" i="17" a="1"/>
  <c r="V1133" i="17" s="1"/>
  <c r="V1134" i="17" a="1"/>
  <c r="V1134" i="17" s="1"/>
  <c r="V1135" i="17" a="1"/>
  <c r="V1135" i="17" s="1"/>
  <c r="V1136" i="17" a="1"/>
  <c r="V1136" i="17" s="1"/>
  <c r="V1137" i="17" a="1"/>
  <c r="V1137" i="17" s="1"/>
  <c r="V1564" i="17" a="1"/>
  <c r="V1564" i="17" s="1"/>
  <c r="V1565" i="17" a="1"/>
  <c r="V1565" i="17" s="1"/>
  <c r="V1566" i="17" a="1"/>
  <c r="V1566" i="17" s="1"/>
  <c r="V1567" i="17" a="1"/>
  <c r="V1567" i="17" s="1"/>
  <c r="V1568" i="17" a="1"/>
  <c r="V1568" i="17" s="1"/>
  <c r="V1569" i="17" a="1"/>
  <c r="V1569" i="17" s="1"/>
  <c r="V1756" i="17" a="1"/>
  <c r="V1756" i="17" s="1"/>
  <c r="V1757" i="17" a="1"/>
  <c r="V1757" i="17" s="1"/>
  <c r="V1964" i="17" a="1"/>
  <c r="V1964" i="17" s="1"/>
  <c r="V1965" i="17" a="1"/>
  <c r="V1965" i="17" s="1"/>
  <c r="V1966" i="17" a="1"/>
  <c r="V1966" i="17" s="1"/>
  <c r="V1967" i="17" a="1"/>
  <c r="V1967" i="17" s="1"/>
  <c r="V1968" i="17" a="1"/>
  <c r="V1968" i="17" s="1"/>
  <c r="V1969" i="17" a="1"/>
  <c r="V1969" i="17" s="1"/>
  <c r="V2156" i="17" a="1"/>
  <c r="V2156" i="17" s="1"/>
  <c r="V2157" i="17" a="1"/>
  <c r="V2157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358" i="17" a="1"/>
  <c r="V358" i="17" s="1"/>
  <c r="V359" i="17" a="1"/>
  <c r="V359" i="17" s="1"/>
  <c r="V570" i="17" a="1"/>
  <c r="V570" i="17" s="1"/>
  <c r="V571" i="17" a="1"/>
  <c r="V571" i="17" s="1"/>
  <c r="V572" i="17" a="1"/>
  <c r="V572" i="17" s="1"/>
  <c r="V573" i="17" a="1"/>
  <c r="V573" i="17" s="1"/>
  <c r="V574" i="17" a="1"/>
  <c r="V574" i="17" s="1"/>
  <c r="V575" i="17" a="1"/>
  <c r="V575" i="17" s="1"/>
  <c r="V758" i="17" a="1"/>
  <c r="V758" i="17" s="1"/>
  <c r="V759" i="17" a="1"/>
  <c r="V759" i="17" s="1"/>
  <c r="V1138" i="17" a="1"/>
  <c r="V1138" i="17" s="1"/>
  <c r="V1139" i="17" a="1"/>
  <c r="V1139" i="17" s="1"/>
  <c r="V1140" i="17" a="1"/>
  <c r="V1140" i="17" s="1"/>
  <c r="V1141" i="17" a="1"/>
  <c r="V1141" i="17" s="1"/>
  <c r="V1142" i="17" a="1"/>
  <c r="V1142" i="17" s="1"/>
  <c r="V1143" i="17" a="1"/>
  <c r="V1143" i="17" s="1"/>
  <c r="V1144" i="17" a="1"/>
  <c r="V1144" i="17" s="1"/>
  <c r="V1145" i="17" a="1"/>
  <c r="V1145" i="17" s="1"/>
  <c r="V1146" i="17" a="1"/>
  <c r="V1146" i="17" s="1"/>
  <c r="V1147" i="17" a="1"/>
  <c r="V1147" i="17" s="1"/>
  <c r="V1148" i="17" a="1"/>
  <c r="V1148" i="17" s="1"/>
  <c r="V1149" i="17" a="1"/>
  <c r="V1149" i="17" s="1"/>
  <c r="V1570" i="17" a="1"/>
  <c r="V1570" i="17" s="1"/>
  <c r="V1571" i="17" a="1"/>
  <c r="V1571" i="17" s="1"/>
  <c r="V1572" i="17" a="1"/>
  <c r="V1572" i="17" s="1"/>
  <c r="V1573" i="17" a="1"/>
  <c r="V1573" i="17" s="1"/>
  <c r="V1574" i="17" a="1"/>
  <c r="V1574" i="17" s="1"/>
  <c r="V1575" i="17" a="1"/>
  <c r="V1575" i="17" s="1"/>
  <c r="V1758" i="17" a="1"/>
  <c r="V1758" i="17" s="1"/>
  <c r="V1759" i="17" a="1"/>
  <c r="V1759" i="17" s="1"/>
  <c r="V1970" i="17" a="1"/>
  <c r="V1970" i="17" s="1"/>
  <c r="V1971" i="17" a="1"/>
  <c r="V1971" i="17" s="1"/>
  <c r="V1972" i="17" a="1"/>
  <c r="V1972" i="17" s="1"/>
  <c r="V1973" i="17" a="1"/>
  <c r="V1973" i="17" s="1"/>
  <c r="V1974" i="17" a="1"/>
  <c r="V1974" i="17" s="1"/>
  <c r="V1975" i="17" a="1"/>
  <c r="V1975" i="17" s="1"/>
  <c r="V2158" i="17" a="1"/>
  <c r="V2158" i="17" s="1"/>
  <c r="V2159" i="17" a="1"/>
  <c r="V2159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360" i="17" a="1"/>
  <c r="V360" i="17" s="1"/>
  <c r="V361" i="17" a="1"/>
  <c r="V361" i="17" s="1"/>
  <c r="V576" i="17" a="1"/>
  <c r="V576" i="17" s="1"/>
  <c r="V577" i="17" a="1"/>
  <c r="V577" i="17" s="1"/>
  <c r="V578" i="17" a="1"/>
  <c r="V578" i="17" s="1"/>
  <c r="V579" i="17" a="1"/>
  <c r="V579" i="17" s="1"/>
  <c r="V580" i="17" a="1"/>
  <c r="V580" i="17" s="1"/>
  <c r="V581" i="17" a="1"/>
  <c r="V581" i="17" s="1"/>
  <c r="V760" i="17" a="1"/>
  <c r="V760" i="17" s="1"/>
  <c r="V761" i="17" a="1"/>
  <c r="V761" i="17" s="1"/>
  <c r="V1150" i="17" a="1"/>
  <c r="V1150" i="17" s="1"/>
  <c r="V1151" i="17" a="1"/>
  <c r="V1151" i="17" s="1"/>
  <c r="V1152" i="17" a="1"/>
  <c r="V1152" i="17" s="1"/>
  <c r="V1153" i="17" a="1"/>
  <c r="V1153" i="17" s="1"/>
  <c r="V1154" i="17" a="1"/>
  <c r="V1154" i="17" s="1"/>
  <c r="V1155" i="17" a="1"/>
  <c r="V1155" i="17" s="1"/>
  <c r="V1156" i="17" a="1"/>
  <c r="V1156" i="17" s="1"/>
  <c r="V1157" i="17" a="1"/>
  <c r="V1157" i="17" s="1"/>
  <c r="V1158" i="17" a="1"/>
  <c r="V1158" i="17" s="1"/>
  <c r="V1159" i="17" a="1"/>
  <c r="V1159" i="17" s="1"/>
  <c r="V1160" i="17" a="1"/>
  <c r="V1160" i="17" s="1"/>
  <c r="V1161" i="17" a="1"/>
  <c r="V1161" i="17" s="1"/>
  <c r="V1576" i="17" a="1"/>
  <c r="V1576" i="17" s="1"/>
  <c r="V1577" i="17" a="1"/>
  <c r="V1577" i="17" s="1"/>
  <c r="V1578" i="17" a="1"/>
  <c r="V1578" i="17" s="1"/>
  <c r="V1579" i="17" a="1"/>
  <c r="V1579" i="17" s="1"/>
  <c r="V1580" i="17" a="1"/>
  <c r="V1580" i="17" s="1"/>
  <c r="V1581" i="17" a="1"/>
  <c r="V1581" i="17" s="1"/>
  <c r="V1760" i="17" a="1"/>
  <c r="V1760" i="17" s="1"/>
  <c r="V1761" i="17" a="1"/>
  <c r="V1761" i="17" s="1"/>
  <c r="V1976" i="17" a="1"/>
  <c r="V1976" i="17" s="1"/>
  <c r="V1977" i="17" a="1"/>
  <c r="V1977" i="17" s="1"/>
  <c r="V1978" i="17" a="1"/>
  <c r="V1978" i="17" s="1"/>
  <c r="V1979" i="17" a="1"/>
  <c r="V1979" i="17" s="1"/>
  <c r="V1980" i="17" a="1"/>
  <c r="V1980" i="17" s="1"/>
  <c r="V1981" i="17" a="1"/>
  <c r="V1981" i="17" s="1"/>
  <c r="V2160" i="17" a="1"/>
  <c r="V2160" i="17" s="1"/>
  <c r="V2161" i="17" a="1"/>
  <c r="V2161" i="17" s="1"/>
  <c r="V182" i="17" a="1"/>
  <c r="V182" i="17" s="1"/>
  <c r="V183" i="17" a="1"/>
  <c r="V183" i="17" s="1"/>
  <c r="V184" i="17" a="1"/>
  <c r="V184" i="17" s="1"/>
  <c r="V185" i="17" a="1"/>
  <c r="V185" i="17" s="1"/>
  <c r="V186" i="17" a="1"/>
  <c r="V186" i="17" s="1"/>
  <c r="V187" i="17" a="1"/>
  <c r="V187" i="17" s="1"/>
  <c r="V362" i="17" a="1"/>
  <c r="V362" i="17" s="1"/>
  <c r="V363" i="17" a="1"/>
  <c r="V363" i="17" s="1"/>
  <c r="V582" i="17" a="1"/>
  <c r="V582" i="17" s="1"/>
  <c r="V583" i="17" a="1"/>
  <c r="V583" i="17" s="1"/>
  <c r="V584" i="17" a="1"/>
  <c r="V584" i="17" s="1"/>
  <c r="V585" i="17" a="1"/>
  <c r="V585" i="17" s="1"/>
  <c r="V586" i="17" a="1"/>
  <c r="V586" i="17" s="1"/>
  <c r="V587" i="17" a="1"/>
  <c r="V587" i="17" s="1"/>
  <c r="V762" i="17" a="1"/>
  <c r="V762" i="17" s="1"/>
  <c r="V763" i="17" a="1"/>
  <c r="V763" i="17" s="1"/>
  <c r="V1162" i="17" a="1"/>
  <c r="V1162" i="17" s="1"/>
  <c r="V1163" i="17" a="1"/>
  <c r="V1163" i="17" s="1"/>
  <c r="V1164" i="17" a="1"/>
  <c r="V1164" i="17" s="1"/>
  <c r="V1165" i="17" a="1"/>
  <c r="V1165" i="17" s="1"/>
  <c r="V1166" i="17" a="1"/>
  <c r="V1166" i="17" s="1"/>
  <c r="V1167" i="17" a="1"/>
  <c r="V1167" i="17" s="1"/>
  <c r="V1168" i="17" a="1"/>
  <c r="V1168" i="17" s="1"/>
  <c r="V1169" i="17" a="1"/>
  <c r="V1169" i="17" s="1"/>
  <c r="V1170" i="17" a="1"/>
  <c r="V1170" i="17" s="1"/>
  <c r="V1171" i="17" a="1"/>
  <c r="V1171" i="17" s="1"/>
  <c r="V1172" i="17" a="1"/>
  <c r="V1172" i="17" s="1"/>
  <c r="V1173" i="17" a="1"/>
  <c r="V1173" i="17" s="1"/>
  <c r="V1582" i="17" a="1"/>
  <c r="V1582" i="17" s="1"/>
  <c r="V1583" i="17" a="1"/>
  <c r="V1583" i="17" s="1"/>
  <c r="V1584" i="17" a="1"/>
  <c r="V1584" i="17" s="1"/>
  <c r="V1585" i="17" a="1"/>
  <c r="V1585" i="17" s="1"/>
  <c r="V1586" i="17" a="1"/>
  <c r="V1586" i="17" s="1"/>
  <c r="V1587" i="17" a="1"/>
  <c r="V1587" i="17" s="1"/>
  <c r="V1762" i="17" a="1"/>
  <c r="V1762" i="17" s="1"/>
  <c r="V1763" i="17" a="1"/>
  <c r="V1763" i="17" s="1"/>
  <c r="V1982" i="17" a="1"/>
  <c r="V1982" i="17" s="1"/>
  <c r="V1983" i="17" a="1"/>
  <c r="V1983" i="17" s="1"/>
  <c r="V1984" i="17" a="1"/>
  <c r="V1984" i="17" s="1"/>
  <c r="V1985" i="17" a="1"/>
  <c r="V1985" i="17" s="1"/>
  <c r="V1986" i="17" a="1"/>
  <c r="V1986" i="17" s="1"/>
  <c r="V1987" i="17" a="1"/>
  <c r="V1987" i="17" s="1"/>
  <c r="V2162" i="17" a="1"/>
  <c r="V2162" i="17" s="1"/>
  <c r="V2163" i="17" a="1"/>
  <c r="V2163" i="17" s="1"/>
  <c r="V188" i="17" a="1"/>
  <c r="V188" i="17" s="1"/>
  <c r="V189" i="17" a="1"/>
  <c r="V189" i="17" s="1"/>
  <c r="V190" i="17" a="1"/>
  <c r="V190" i="17" s="1"/>
  <c r="V191" i="17" a="1"/>
  <c r="V191" i="17" s="1"/>
  <c r="V192" i="17" a="1"/>
  <c r="V192" i="17" s="1"/>
  <c r="V193" i="17" a="1"/>
  <c r="V193" i="17" s="1"/>
  <c r="V364" i="17" a="1"/>
  <c r="V364" i="17" s="1"/>
  <c r="V365" i="17" a="1"/>
  <c r="V365" i="17" s="1"/>
  <c r="V588" i="17" a="1"/>
  <c r="V588" i="17" s="1"/>
  <c r="V589" i="17" a="1"/>
  <c r="V589" i="17" s="1"/>
  <c r="V590" i="17" a="1"/>
  <c r="V590" i="17" s="1"/>
  <c r="V591" i="17" a="1"/>
  <c r="V591" i="17" s="1"/>
  <c r="V592" i="17" a="1"/>
  <c r="V592" i="17" s="1"/>
  <c r="V593" i="17" a="1"/>
  <c r="V593" i="17" s="1"/>
  <c r="V764" i="17" a="1"/>
  <c r="V764" i="17" s="1"/>
  <c r="V765" i="17" a="1"/>
  <c r="V765" i="17" s="1"/>
  <c r="V1174" i="17" a="1"/>
  <c r="V1174" i="17" s="1"/>
  <c r="V1175" i="17" a="1"/>
  <c r="V1175" i="17" s="1"/>
  <c r="V1176" i="17" a="1"/>
  <c r="V1176" i="17" s="1"/>
  <c r="V1177" i="17" a="1"/>
  <c r="V1177" i="17" s="1"/>
  <c r="V1178" i="17" a="1"/>
  <c r="V1178" i="17" s="1"/>
  <c r="V1179" i="17" a="1"/>
  <c r="V1179" i="17" s="1"/>
  <c r="V1180" i="17" a="1"/>
  <c r="V1180" i="17" s="1"/>
  <c r="V1181" i="17" a="1"/>
  <c r="V1181" i="17" s="1"/>
  <c r="V1182" i="17" a="1"/>
  <c r="V1182" i="17" s="1"/>
  <c r="V1183" i="17" a="1"/>
  <c r="V1183" i="17" s="1"/>
  <c r="V1184" i="17" a="1"/>
  <c r="V1184" i="17" s="1"/>
  <c r="V1185" i="17" a="1"/>
  <c r="V1185" i="17" s="1"/>
  <c r="V1588" i="17" a="1"/>
  <c r="V1588" i="17" s="1"/>
  <c r="V1589" i="17" a="1"/>
  <c r="V1589" i="17" s="1"/>
  <c r="V1590" i="17" a="1"/>
  <c r="V1590" i="17" s="1"/>
  <c r="V1591" i="17" a="1"/>
  <c r="V1591" i="17" s="1"/>
  <c r="V1592" i="17" a="1"/>
  <c r="V1592" i="17" s="1"/>
  <c r="V1593" i="17" a="1"/>
  <c r="V1593" i="17" s="1"/>
  <c r="V1764" i="17" a="1"/>
  <c r="V1764" i="17" s="1"/>
  <c r="V1765" i="17" a="1"/>
  <c r="V1765" i="17" s="1"/>
  <c r="V1988" i="17" a="1"/>
  <c r="V1988" i="17" s="1"/>
  <c r="V1989" i="17" a="1"/>
  <c r="V1989" i="17" s="1"/>
  <c r="V1990" i="17" a="1"/>
  <c r="V1990" i="17" s="1"/>
  <c r="V1991" i="17" a="1"/>
  <c r="V1991" i="17" s="1"/>
  <c r="V1992" i="17" a="1"/>
  <c r="V1992" i="17" s="1"/>
  <c r="V1993" i="17" a="1"/>
  <c r="V1993" i="17" s="1"/>
  <c r="V2164" i="17" a="1"/>
  <c r="V2164" i="17" s="1"/>
  <c r="V2165" i="17" a="1"/>
  <c r="V2165" i="17" s="1"/>
  <c r="V194" i="17" a="1"/>
  <c r="V194" i="17" s="1"/>
  <c r="V195" i="17" a="1"/>
  <c r="V195" i="17" s="1"/>
  <c r="V196" i="17" a="1"/>
  <c r="V196" i="17" s="1"/>
  <c r="V197" i="17" a="1"/>
  <c r="V197" i="17" s="1"/>
  <c r="V198" i="17" a="1"/>
  <c r="V198" i="17" s="1"/>
  <c r="V199" i="17" a="1"/>
  <c r="V199" i="17" s="1"/>
  <c r="V366" i="17" a="1"/>
  <c r="V366" i="17" s="1"/>
  <c r="V367" i="17" a="1"/>
  <c r="V367" i="17" s="1"/>
  <c r="V594" i="17" a="1"/>
  <c r="V594" i="17" s="1"/>
  <c r="V595" i="17" a="1"/>
  <c r="V595" i="17" s="1"/>
  <c r="V596" i="17" a="1"/>
  <c r="V596" i="17" s="1"/>
  <c r="V597" i="17" a="1"/>
  <c r="V597" i="17" s="1"/>
  <c r="V598" i="17" a="1"/>
  <c r="V598" i="17" s="1"/>
  <c r="V599" i="17" a="1"/>
  <c r="V599" i="17" s="1"/>
  <c r="V766" i="17" a="1"/>
  <c r="V766" i="17" s="1"/>
  <c r="V767" i="17" a="1"/>
  <c r="V767" i="17" s="1"/>
  <c r="V1186" i="17" a="1"/>
  <c r="V1186" i="17" s="1"/>
  <c r="V1187" i="17" a="1"/>
  <c r="V1187" i="17" s="1"/>
  <c r="V1188" i="17" a="1"/>
  <c r="V1188" i="17" s="1"/>
  <c r="V1189" i="17" a="1"/>
  <c r="V1189" i="17" s="1"/>
  <c r="V1190" i="17" a="1"/>
  <c r="V1190" i="17" s="1"/>
  <c r="V1191" i="17" a="1"/>
  <c r="V1191" i="17" s="1"/>
  <c r="V1192" i="17" a="1"/>
  <c r="V1192" i="17" s="1"/>
  <c r="V1193" i="17" a="1"/>
  <c r="V1193" i="17" s="1"/>
  <c r="V1194" i="17" a="1"/>
  <c r="V1194" i="17" s="1"/>
  <c r="V1195" i="17" a="1"/>
  <c r="V1195" i="17" s="1"/>
  <c r="V1196" i="17" a="1"/>
  <c r="V1196" i="17" s="1"/>
  <c r="V1197" i="17" a="1"/>
  <c r="V1197" i="17" s="1"/>
  <c r="V1594" i="17" a="1"/>
  <c r="V1594" i="17" s="1"/>
  <c r="V1595" i="17" a="1"/>
  <c r="V1595" i="17" s="1"/>
  <c r="V1596" i="17" a="1"/>
  <c r="V1596" i="17" s="1"/>
  <c r="V1597" i="17" a="1"/>
  <c r="V1597" i="17" s="1"/>
  <c r="V1598" i="17" a="1"/>
  <c r="V1598" i="17" s="1"/>
  <c r="V1599" i="17" a="1"/>
  <c r="V1599" i="17" s="1"/>
  <c r="V1766" i="17" a="1"/>
  <c r="V1766" i="17" s="1"/>
  <c r="V1767" i="17" a="1"/>
  <c r="V1767" i="17" s="1"/>
  <c r="V1994" i="17" a="1"/>
  <c r="V1994" i="17" s="1"/>
  <c r="V1995" i="17" a="1"/>
  <c r="V1995" i="17" s="1"/>
  <c r="V1996" i="17" a="1"/>
  <c r="V1996" i="17" s="1"/>
  <c r="V1997" i="17" a="1"/>
  <c r="V1997" i="17" s="1"/>
  <c r="V1998" i="17" a="1"/>
  <c r="V1998" i="17" s="1"/>
  <c r="V1999" i="17" a="1"/>
  <c r="V1999" i="17" s="1"/>
  <c r="V2166" i="17" a="1"/>
  <c r="V2166" i="17" s="1"/>
  <c r="V2167" i="17" a="1"/>
  <c r="V2167" i="17" s="1"/>
  <c r="V200" i="17" a="1"/>
  <c r="V200" i="17" s="1"/>
  <c r="V201" i="17" a="1"/>
  <c r="V201" i="17" s="1"/>
  <c r="V202" i="17" a="1"/>
  <c r="V202" i="17" s="1"/>
  <c r="V203" i="17" a="1"/>
  <c r="V203" i="17" s="1"/>
  <c r="V204" i="17" a="1"/>
  <c r="V204" i="17" s="1"/>
  <c r="V205" i="17" a="1"/>
  <c r="V205" i="17" s="1"/>
  <c r="V368" i="17" a="1"/>
  <c r="V368" i="17" s="1"/>
  <c r="V369" i="17" a="1"/>
  <c r="V369" i="17" s="1"/>
  <c r="V600" i="17" a="1"/>
  <c r="V600" i="17" s="1"/>
  <c r="V601" i="17" a="1"/>
  <c r="V601" i="17" s="1"/>
  <c r="V602" i="17" a="1"/>
  <c r="V602" i="17" s="1"/>
  <c r="V603" i="17" a="1"/>
  <c r="V603" i="17" s="1"/>
  <c r="V604" i="17" a="1"/>
  <c r="V604" i="17" s="1"/>
  <c r="V605" i="17" a="1"/>
  <c r="V605" i="17" s="1"/>
  <c r="V768" i="17" a="1"/>
  <c r="V768" i="17" s="1"/>
  <c r="V769" i="17" a="1"/>
  <c r="V769" i="17" s="1"/>
  <c r="V1198" i="17" a="1"/>
  <c r="V1198" i="17" s="1"/>
  <c r="V1199" i="17" a="1"/>
  <c r="V1199" i="17" s="1"/>
  <c r="V1200" i="17" a="1"/>
  <c r="V1200" i="17" s="1"/>
  <c r="V1201" i="17" a="1"/>
  <c r="V1201" i="17" s="1"/>
  <c r="V1202" i="17" a="1"/>
  <c r="V1202" i="17" s="1"/>
  <c r="V1203" i="17" a="1"/>
  <c r="V1203" i="17" s="1"/>
  <c r="V1204" i="17" a="1"/>
  <c r="V1204" i="17" s="1"/>
  <c r="V1205" i="17" a="1"/>
  <c r="V1205" i="17" s="1"/>
  <c r="V1206" i="17" a="1"/>
  <c r="V1206" i="17" s="1"/>
  <c r="V1207" i="17" a="1"/>
  <c r="V1207" i="17" s="1"/>
  <c r="V1208" i="17" a="1"/>
  <c r="V1208" i="17" s="1"/>
  <c r="V1209" i="17" a="1"/>
  <c r="V1209" i="17" s="1"/>
  <c r="V1600" i="17" a="1"/>
  <c r="V1600" i="17" s="1"/>
  <c r="V1601" i="17" a="1"/>
  <c r="V1601" i="17" s="1"/>
  <c r="V1602" i="17" a="1"/>
  <c r="V1602" i="17" s="1"/>
  <c r="V1603" i="17" a="1"/>
  <c r="V1603" i="17" s="1"/>
  <c r="V1604" i="17" a="1"/>
  <c r="V1604" i="17" s="1"/>
  <c r="V1605" i="17" a="1"/>
  <c r="V1605" i="17" s="1"/>
  <c r="V1768" i="17" a="1"/>
  <c r="V1768" i="17" s="1"/>
  <c r="V1769" i="17" a="1"/>
  <c r="V1769" i="17" s="1"/>
  <c r="V2000" i="17" a="1"/>
  <c r="V2000" i="17" s="1"/>
  <c r="V2001" i="17" a="1"/>
  <c r="V2001" i="17" s="1"/>
  <c r="V2002" i="17" a="1"/>
  <c r="V2002" i="17" s="1"/>
  <c r="V2003" i="17" a="1"/>
  <c r="V2003" i="17" s="1"/>
  <c r="V2004" i="17" a="1"/>
  <c r="V2004" i="17" s="1"/>
  <c r="V2005" i="17" a="1"/>
  <c r="V2005" i="17" s="1"/>
  <c r="V2168" i="17" a="1"/>
  <c r="V2168" i="17" s="1"/>
  <c r="V2169" i="17" a="1"/>
  <c r="V2169" i="17" s="1"/>
  <c r="V206" i="17" a="1"/>
  <c r="V206" i="17" s="1"/>
  <c r="V207" i="17" a="1"/>
  <c r="V207" i="17" s="1"/>
  <c r="V208" i="17" a="1"/>
  <c r="V208" i="17" s="1"/>
  <c r="V209" i="17" a="1"/>
  <c r="V209" i="17" s="1"/>
  <c r="V210" i="17" a="1"/>
  <c r="V210" i="17" s="1"/>
  <c r="V211" i="17" a="1"/>
  <c r="V211" i="17" s="1"/>
  <c r="V370" i="17" a="1"/>
  <c r="V370" i="17" s="1"/>
  <c r="V371" i="17" a="1"/>
  <c r="V371" i="17" s="1"/>
  <c r="V606" i="17" a="1"/>
  <c r="V606" i="17" s="1"/>
  <c r="V607" i="17" a="1"/>
  <c r="V607" i="17" s="1"/>
  <c r="V608" i="17" a="1"/>
  <c r="V608" i="17" s="1"/>
  <c r="V609" i="17" a="1"/>
  <c r="V609" i="17" s="1"/>
  <c r="V610" i="17" a="1"/>
  <c r="V610" i="17" s="1"/>
  <c r="V611" i="17" a="1"/>
  <c r="V611" i="17" s="1"/>
  <c r="V770" i="17" a="1"/>
  <c r="V770" i="17" s="1"/>
  <c r="V771" i="17" a="1"/>
  <c r="V771" i="17" s="1"/>
  <c r="V1210" i="17" a="1"/>
  <c r="V1210" i="17" s="1"/>
  <c r="V1211" i="17" a="1"/>
  <c r="V1211" i="17" s="1"/>
  <c r="V1212" i="17" a="1"/>
  <c r="V1212" i="17" s="1"/>
  <c r="V1213" i="17" a="1"/>
  <c r="V1213" i="17" s="1"/>
  <c r="V1214" i="17" a="1"/>
  <c r="V1214" i="17" s="1"/>
  <c r="V1215" i="17" a="1"/>
  <c r="V1215" i="17" s="1"/>
  <c r="V1216" i="17" a="1"/>
  <c r="V1216" i="17" s="1"/>
  <c r="V1217" i="17" a="1"/>
  <c r="V1217" i="17" s="1"/>
  <c r="V1218" i="17" a="1"/>
  <c r="V1218" i="17" s="1"/>
  <c r="V1219" i="17" a="1"/>
  <c r="V1219" i="17" s="1"/>
  <c r="V1220" i="17" a="1"/>
  <c r="V1220" i="17" s="1"/>
  <c r="V1221" i="17" a="1"/>
  <c r="V1221" i="17" s="1"/>
  <c r="V1606" i="17" a="1"/>
  <c r="V1606" i="17" s="1"/>
  <c r="V1607" i="17" a="1"/>
  <c r="V1607" i="17" s="1"/>
  <c r="V1608" i="17" a="1"/>
  <c r="V1608" i="17" s="1"/>
  <c r="V1609" i="17" a="1"/>
  <c r="V1609" i="17" s="1"/>
  <c r="V1610" i="17" a="1"/>
  <c r="V1610" i="17" s="1"/>
  <c r="V1611" i="17" a="1"/>
  <c r="V1611" i="17" s="1"/>
  <c r="V1770" i="17" a="1"/>
  <c r="V1770" i="17" s="1"/>
  <c r="V1771" i="17" a="1"/>
  <c r="V1771" i="17" s="1"/>
  <c r="V2006" i="17" a="1"/>
  <c r="V2006" i="17" s="1"/>
  <c r="V2007" i="17" a="1"/>
  <c r="V2007" i="17" s="1"/>
  <c r="V2008" i="17" a="1"/>
  <c r="V2008" i="17" s="1"/>
  <c r="V2009" i="17" a="1"/>
  <c r="V2009" i="17" s="1"/>
  <c r="V2010" i="17" a="1"/>
  <c r="V2010" i="17" s="1"/>
  <c r="V2011" i="17" a="1"/>
  <c r="V2011" i="17" s="1"/>
  <c r="V2170" i="17" a="1"/>
  <c r="V2170" i="17" s="1"/>
  <c r="V2171" i="17" a="1"/>
  <c r="V2171" i="17" s="1"/>
  <c r="V212" i="17" a="1"/>
  <c r="V212" i="17" s="1"/>
  <c r="V213" i="17" a="1"/>
  <c r="V213" i="17" s="1"/>
  <c r="V214" i="17" a="1"/>
  <c r="V214" i="17" s="1"/>
  <c r="V215" i="17" a="1"/>
  <c r="V215" i="17" s="1"/>
  <c r="V216" i="17" a="1"/>
  <c r="V216" i="17" s="1"/>
  <c r="V217" i="17" a="1"/>
  <c r="V217" i="17" s="1"/>
  <c r="V372" i="17" a="1"/>
  <c r="V372" i="17" s="1"/>
  <c r="V373" i="17" a="1"/>
  <c r="V373" i="17" s="1"/>
  <c r="V612" i="17" a="1"/>
  <c r="V612" i="17" s="1"/>
  <c r="V613" i="17" a="1"/>
  <c r="V613" i="17" s="1"/>
  <c r="V614" i="17" a="1"/>
  <c r="V614" i="17" s="1"/>
  <c r="V615" i="17" a="1"/>
  <c r="V615" i="17" s="1"/>
  <c r="V616" i="17" a="1"/>
  <c r="V616" i="17" s="1"/>
  <c r="V617" i="17" a="1"/>
  <c r="V617" i="17" s="1"/>
  <c r="V772" i="17" a="1"/>
  <c r="V772" i="17" s="1"/>
  <c r="V773" i="17" a="1"/>
  <c r="V773" i="17" s="1"/>
  <c r="V1222" i="17" a="1"/>
  <c r="V1222" i="17" s="1"/>
  <c r="V1223" i="17" a="1"/>
  <c r="V1223" i="17" s="1"/>
  <c r="V1224" i="17" a="1"/>
  <c r="V1224" i="17" s="1"/>
  <c r="V1225" i="17" a="1"/>
  <c r="V1225" i="17" s="1"/>
  <c r="V1226" i="17" a="1"/>
  <c r="V1226" i="17" s="1"/>
  <c r="V1227" i="17" a="1"/>
  <c r="V1227" i="17" s="1"/>
  <c r="V1228" i="17" a="1"/>
  <c r="V1228" i="17" s="1"/>
  <c r="V1229" i="17" a="1"/>
  <c r="V1229" i="17" s="1"/>
  <c r="V1230" i="17" a="1"/>
  <c r="V1230" i="17" s="1"/>
  <c r="V1231" i="17" a="1"/>
  <c r="V1231" i="17" s="1"/>
  <c r="V1232" i="17" a="1"/>
  <c r="V1232" i="17" s="1"/>
  <c r="V1233" i="17" a="1"/>
  <c r="V1233" i="17" s="1"/>
  <c r="V1612" i="17" a="1"/>
  <c r="V1612" i="17" s="1"/>
  <c r="V1613" i="17" a="1"/>
  <c r="V1613" i="17" s="1"/>
  <c r="V1614" i="17" a="1"/>
  <c r="V1614" i="17" s="1"/>
  <c r="V1615" i="17" a="1"/>
  <c r="V1615" i="17" s="1"/>
  <c r="V1616" i="17" a="1"/>
  <c r="V1616" i="17" s="1"/>
  <c r="V1617" i="17" a="1"/>
  <c r="V1617" i="17" s="1"/>
  <c r="V1772" i="17" a="1"/>
  <c r="V1772" i="17" s="1"/>
  <c r="V1773" i="17" a="1"/>
  <c r="V1773" i="17" s="1"/>
  <c r="V2012" i="17" a="1"/>
  <c r="V2012" i="17" s="1"/>
  <c r="V2013" i="17" a="1"/>
  <c r="V2013" i="17" s="1"/>
  <c r="V2014" i="17" a="1"/>
  <c r="V2014" i="17" s="1"/>
  <c r="V2015" i="17" a="1"/>
  <c r="V2015" i="17" s="1"/>
  <c r="V2016" i="17" a="1"/>
  <c r="V2016" i="17" s="1"/>
  <c r="V2017" i="17" a="1"/>
  <c r="V2017" i="17" s="1"/>
  <c r="V2172" i="17" a="1"/>
  <c r="V2172" i="17" s="1"/>
  <c r="V2173" i="17" a="1"/>
  <c r="V2173" i="17" s="1"/>
  <c r="V218" i="17" a="1"/>
  <c r="V218" i="17" s="1"/>
  <c r="V219" i="17" a="1"/>
  <c r="V219" i="17" s="1"/>
  <c r="V220" i="17" a="1"/>
  <c r="V220" i="17" s="1"/>
  <c r="V221" i="17" a="1"/>
  <c r="V221" i="17" s="1"/>
  <c r="V222" i="17" a="1"/>
  <c r="V222" i="17" s="1"/>
  <c r="V223" i="17" a="1"/>
  <c r="V223" i="17" s="1"/>
  <c r="V374" i="17" a="1"/>
  <c r="V374" i="17" s="1"/>
  <c r="V375" i="17" a="1"/>
  <c r="V375" i="17" s="1"/>
  <c r="V618" i="17" a="1"/>
  <c r="V618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 s="1"/>
  <c r="V774" i="17" a="1"/>
  <c r="V774" i="17" s="1"/>
  <c r="V775" i="17" a="1"/>
  <c r="V775" i="17" s="1"/>
  <c r="V1234" i="17" a="1"/>
  <c r="V1234" i="17" s="1"/>
  <c r="V1235" i="17" a="1"/>
  <c r="V1235" i="17" s="1"/>
  <c r="V1236" i="17" a="1"/>
  <c r="V1236" i="17" s="1"/>
  <c r="V1237" i="17" a="1"/>
  <c r="V1237" i="17" s="1"/>
  <c r="V1238" i="17" a="1"/>
  <c r="V1238" i="17" s="1"/>
  <c r="V1239" i="17" a="1"/>
  <c r="V1239" i="17" s="1"/>
  <c r="V1240" i="17" a="1"/>
  <c r="V1240" i="17" s="1"/>
  <c r="V1241" i="17" a="1"/>
  <c r="V1241" i="17" s="1"/>
  <c r="V1242" i="17" a="1"/>
  <c r="V1242" i="17" s="1"/>
  <c r="V1243" i="17" a="1"/>
  <c r="V1243" i="17" s="1"/>
  <c r="V1244" i="17" a="1"/>
  <c r="V1244" i="17" s="1"/>
  <c r="V1245" i="17" a="1"/>
  <c r="V1245" i="17" s="1"/>
  <c r="V1618" i="17" a="1"/>
  <c r="V1618" i="17" s="1"/>
  <c r="V1619" i="17" a="1"/>
  <c r="V1619" i="17" s="1"/>
  <c r="V1620" i="17" a="1"/>
  <c r="V1620" i="17" s="1"/>
  <c r="V1621" i="17" a="1"/>
  <c r="V1621" i="17" s="1"/>
  <c r="V1622" i="17" a="1"/>
  <c r="V1622" i="17" s="1"/>
  <c r="V1623" i="17" a="1"/>
  <c r="V1623" i="17" s="1"/>
  <c r="V1774" i="17" a="1"/>
  <c r="V1774" i="17" s="1"/>
  <c r="V1775" i="17" a="1"/>
  <c r="V1775" i="17" s="1"/>
  <c r="V2018" i="17" a="1"/>
  <c r="V2018" i="17" s="1"/>
  <c r="V2019" i="17" a="1"/>
  <c r="V2019" i="17" s="1"/>
  <c r="V2020" i="17" a="1"/>
  <c r="V2020" i="17" s="1"/>
  <c r="V2021" i="17" a="1"/>
  <c r="V2021" i="17" s="1"/>
  <c r="V2022" i="17" a="1"/>
  <c r="V2022" i="17" s="1"/>
  <c r="V2023" i="17" a="1"/>
  <c r="V2023" i="17" s="1"/>
  <c r="V2174" i="17" a="1"/>
  <c r="V2174" i="17" s="1"/>
  <c r="V2175" i="17" a="1"/>
  <c r="V2175" i="17" s="1"/>
  <c r="V224" i="17" a="1"/>
  <c r="V224" i="17" s="1"/>
  <c r="V225" i="17" a="1"/>
  <c r="V225" i="17" s="1"/>
  <c r="V226" i="17" a="1"/>
  <c r="V226" i="17" s="1"/>
  <c r="V227" i="17" a="1"/>
  <c r="V227" i="17" s="1"/>
  <c r="V228" i="17" a="1"/>
  <c r="V228" i="17" s="1"/>
  <c r="V229" i="17" a="1"/>
  <c r="V229" i="17" s="1"/>
  <c r="V376" i="17" a="1"/>
  <c r="V376" i="17" s="1"/>
  <c r="V377" i="17" a="1"/>
  <c r="V377" i="17" s="1"/>
  <c r="V624" i="17" a="1"/>
  <c r="V624" i="17" s="1"/>
  <c r="V625" i="17" a="1"/>
  <c r="V625" i="17" s="1"/>
  <c r="V626" i="17" a="1"/>
  <c r="V626" i="17" s="1"/>
  <c r="V627" i="17" a="1"/>
  <c r="V627" i="17" s="1"/>
  <c r="V628" i="17" a="1"/>
  <c r="V628" i="17" s="1"/>
  <c r="V629" i="17" a="1"/>
  <c r="V629" i="17" s="1"/>
  <c r="V776" i="17" a="1"/>
  <c r="V776" i="17" s="1"/>
  <c r="V777" i="17" a="1"/>
  <c r="V777" i="17" s="1"/>
  <c r="V1246" i="17" a="1"/>
  <c r="V1246" i="17" s="1"/>
  <c r="V1247" i="17" a="1"/>
  <c r="V1247" i="17" s="1"/>
  <c r="V1248" i="17" a="1"/>
  <c r="V1248" i="17" s="1"/>
  <c r="V1249" i="17" a="1"/>
  <c r="V1249" i="17" s="1"/>
  <c r="V1250" i="17" a="1"/>
  <c r="V1250" i="17" s="1"/>
  <c r="V1251" i="17" a="1"/>
  <c r="V1251" i="17" s="1"/>
  <c r="V1252" i="17" a="1"/>
  <c r="V1252" i="17" s="1"/>
  <c r="V1253" i="17" a="1"/>
  <c r="V1253" i="17" s="1"/>
  <c r="V1254" i="17" a="1"/>
  <c r="V1254" i="17" s="1"/>
  <c r="V1255" i="17" a="1"/>
  <c r="V1255" i="17" s="1"/>
  <c r="V1256" i="17" a="1"/>
  <c r="V1256" i="17" s="1"/>
  <c r="V1257" i="17" a="1"/>
  <c r="V1257" i="17" s="1"/>
  <c r="V1624" i="17" a="1"/>
  <c r="V1624" i="17" s="1"/>
  <c r="V1625" i="17" a="1"/>
  <c r="V1625" i="17" s="1"/>
  <c r="V1626" i="17" a="1"/>
  <c r="V1626" i="17" s="1"/>
  <c r="V1627" i="17" a="1"/>
  <c r="V1627" i="17" s="1"/>
  <c r="V1628" i="17" a="1"/>
  <c r="V1628" i="17" s="1"/>
  <c r="V1629" i="17" a="1"/>
  <c r="V1629" i="17" s="1"/>
  <c r="V1776" i="17" a="1"/>
  <c r="V1776" i="17" s="1"/>
  <c r="V1777" i="17" a="1"/>
  <c r="V1777" i="17" s="1"/>
  <c r="V2024" i="17" a="1"/>
  <c r="V2024" i="17" s="1"/>
  <c r="V2025" i="17" a="1"/>
  <c r="V2025" i="17" s="1"/>
  <c r="V2026" i="17" a="1"/>
  <c r="V2026" i="17" s="1"/>
  <c r="V2027" i="17" a="1"/>
  <c r="V2027" i="17" s="1"/>
  <c r="V2028" i="17" a="1"/>
  <c r="V2028" i="17" s="1"/>
  <c r="V2029" i="17" a="1"/>
  <c r="V2029" i="17" s="1"/>
  <c r="V2176" i="17" a="1"/>
  <c r="V2176" i="17" s="1"/>
  <c r="V2177" i="17" a="1"/>
  <c r="V2177" i="17" s="1"/>
  <c r="V230" i="17" a="1"/>
  <c r="V230" i="17" s="1"/>
  <c r="V231" i="17" a="1"/>
  <c r="V231" i="17" s="1"/>
  <c r="V232" i="17" a="1"/>
  <c r="V232" i="17" s="1"/>
  <c r="V233" i="17" a="1"/>
  <c r="V233" i="17" s="1"/>
  <c r="V234" i="17" a="1"/>
  <c r="V234" i="17" s="1"/>
  <c r="V235" i="17" a="1"/>
  <c r="V235" i="17" s="1"/>
  <c r="V378" i="17" a="1"/>
  <c r="V378" i="17" s="1"/>
  <c r="V379" i="17" a="1"/>
  <c r="V379" i="17" s="1"/>
  <c r="V630" i="17" a="1"/>
  <c r="V630" i="17" s="1"/>
  <c r="V631" i="17" a="1"/>
  <c r="V631" i="17" s="1"/>
  <c r="V632" i="17" a="1"/>
  <c r="V632" i="17" s="1"/>
  <c r="V633" i="17" a="1"/>
  <c r="V633" i="17" s="1"/>
  <c r="V634" i="17" a="1"/>
  <c r="V634" i="17" s="1"/>
  <c r="V635" i="17" a="1"/>
  <c r="V635" i="17" s="1"/>
  <c r="V778" i="17" a="1"/>
  <c r="V778" i="17" s="1"/>
  <c r="V779" i="17" a="1"/>
  <c r="V779" i="17" s="1"/>
  <c r="V1258" i="17" a="1"/>
  <c r="V1258" i="17" s="1"/>
  <c r="V1259" i="17" a="1"/>
  <c r="V1259" i="17" s="1"/>
  <c r="V1260" i="17" a="1"/>
  <c r="V1260" i="17" s="1"/>
  <c r="V1261" i="17" a="1"/>
  <c r="V1261" i="17" s="1"/>
  <c r="V1262" i="17" a="1"/>
  <c r="V1262" i="17" s="1"/>
  <c r="V1263" i="17" a="1"/>
  <c r="V1263" i="17" s="1"/>
  <c r="V1264" i="17" a="1"/>
  <c r="V1264" i="17" s="1"/>
  <c r="V1265" i="17" a="1"/>
  <c r="V1265" i="17" s="1"/>
  <c r="V1266" i="17" a="1"/>
  <c r="V1266" i="17" s="1"/>
  <c r="V1267" i="17" a="1"/>
  <c r="V1267" i="17" s="1"/>
  <c r="V1268" i="17" a="1"/>
  <c r="V1268" i="17" s="1"/>
  <c r="V1269" i="17" a="1"/>
  <c r="V1269" i="17" s="1"/>
  <c r="V1630" i="17" a="1"/>
  <c r="V1630" i="17" s="1"/>
  <c r="V1631" i="17" a="1"/>
  <c r="V1631" i="17" s="1"/>
  <c r="V1632" i="17" a="1"/>
  <c r="V1632" i="17" s="1"/>
  <c r="V1633" i="17" a="1"/>
  <c r="V1633" i="17" s="1"/>
  <c r="V1634" i="17" a="1"/>
  <c r="V1634" i="17" s="1"/>
  <c r="V1635" i="17" a="1"/>
  <c r="V1635" i="17" s="1"/>
  <c r="V1778" i="17" a="1"/>
  <c r="V1778" i="17" s="1"/>
  <c r="V1779" i="17" a="1"/>
  <c r="V1779" i="17" s="1"/>
  <c r="V2030" i="17" a="1"/>
  <c r="V2030" i="17" s="1"/>
  <c r="V2031" i="17" a="1"/>
  <c r="V2031" i="17" s="1"/>
  <c r="V2032" i="17" a="1"/>
  <c r="V2032" i="17" s="1"/>
  <c r="V2033" i="17" a="1"/>
  <c r="V2033" i="17" s="1"/>
  <c r="V2034" i="17" a="1"/>
  <c r="V2034" i="17" s="1"/>
  <c r="V2035" i="17" a="1"/>
  <c r="V2035" i="17" s="1"/>
  <c r="V2178" i="17" a="1"/>
  <c r="V2178" i="17" s="1"/>
  <c r="V2179" i="17" a="1"/>
  <c r="V2179" i="17" s="1"/>
  <c r="V236" i="17" a="1"/>
  <c r="V236" i="17" s="1"/>
  <c r="V237" i="17" a="1"/>
  <c r="V237" i="17" s="1"/>
  <c r="V238" i="17" a="1"/>
  <c r="V238" i="17" s="1"/>
  <c r="V239" i="17" a="1"/>
  <c r="V239" i="17" s="1"/>
  <c r="V240" i="17" a="1"/>
  <c r="V240" i="17" s="1"/>
  <c r="V241" i="17" a="1"/>
  <c r="V241" i="17" s="1"/>
  <c r="V380" i="17" a="1"/>
  <c r="V380" i="17" s="1"/>
  <c r="V381" i="17" a="1"/>
  <c r="V381" i="17" s="1"/>
  <c r="V636" i="17" a="1"/>
  <c r="V636" i="17" s="1"/>
  <c r="V637" i="17" a="1"/>
  <c r="V637" i="17" s="1"/>
  <c r="V638" i="17" a="1"/>
  <c r="V638" i="17" s="1"/>
  <c r="V639" i="17" a="1"/>
  <c r="V639" i="17" s="1"/>
  <c r="V640" i="17" a="1"/>
  <c r="V640" i="17" s="1"/>
  <c r="V641" i="17" a="1"/>
  <c r="V641" i="17" s="1"/>
  <c r="V780" i="17" a="1"/>
  <c r="V780" i="17" s="1"/>
  <c r="V781" i="17" a="1"/>
  <c r="V781" i="17" s="1"/>
  <c r="V1270" i="17" a="1"/>
  <c r="V1270" i="17" s="1"/>
  <c r="V1271" i="17" a="1"/>
  <c r="V1271" i="17" s="1"/>
  <c r="V1272" i="17" a="1"/>
  <c r="V1272" i="17" s="1"/>
  <c r="V1273" i="17" a="1"/>
  <c r="V1273" i="17" s="1"/>
  <c r="V1274" i="17" a="1"/>
  <c r="V1274" i="17" s="1"/>
  <c r="V1275" i="17" a="1"/>
  <c r="V1275" i="17" s="1"/>
  <c r="V1276" i="17" a="1"/>
  <c r="V1276" i="17" s="1"/>
  <c r="V1277" i="17" a="1"/>
  <c r="V1277" i="17" s="1"/>
  <c r="V1278" i="17" a="1"/>
  <c r="V1278" i="17" s="1"/>
  <c r="V1279" i="17" a="1"/>
  <c r="V1279" i="17" s="1"/>
  <c r="V1280" i="17" a="1"/>
  <c r="V1280" i="17" s="1"/>
  <c r="V1281" i="17" a="1"/>
  <c r="V1281" i="17" s="1"/>
  <c r="V1636" i="17" a="1"/>
  <c r="V1636" i="17" s="1"/>
  <c r="V1637" i="17" a="1"/>
  <c r="V1637" i="17" s="1"/>
  <c r="V1638" i="17" a="1"/>
  <c r="V1638" i="17" s="1"/>
  <c r="V1639" i="17" a="1"/>
  <c r="V1639" i="17" s="1"/>
  <c r="V1640" i="17" a="1"/>
  <c r="V1640" i="17" s="1"/>
  <c r="V1641" i="17" a="1"/>
  <c r="V1641" i="17" s="1"/>
  <c r="V1780" i="17" a="1"/>
  <c r="V1780" i="17" s="1"/>
  <c r="V1781" i="17" a="1"/>
  <c r="V1781" i="17" s="1"/>
  <c r="V2036" i="17" a="1"/>
  <c r="V2036" i="17" s="1"/>
  <c r="V2037" i="17" a="1"/>
  <c r="V2037" i="17" s="1"/>
  <c r="V2038" i="17" a="1"/>
  <c r="V2038" i="17" s="1"/>
  <c r="V2039" i="17" a="1"/>
  <c r="V2039" i="17" s="1"/>
  <c r="V2040" i="17" a="1"/>
  <c r="V2040" i="17" s="1"/>
  <c r="V2041" i="17" a="1"/>
  <c r="V2041" i="17" s="1"/>
  <c r="V2180" i="17" a="1"/>
  <c r="V2180" i="17" s="1"/>
  <c r="V2181" i="17" a="1"/>
  <c r="V2181" i="17" s="1"/>
  <c r="V242" i="17" a="1"/>
  <c r="V242" i="17" s="1"/>
  <c r="V243" i="17" a="1"/>
  <c r="V243" i="17" s="1"/>
  <c r="V244" i="17" a="1"/>
  <c r="V244" i="17" s="1"/>
  <c r="V245" i="17" a="1"/>
  <c r="V245" i="17" s="1"/>
  <c r="V246" i="17" a="1"/>
  <c r="V246" i="17" s="1"/>
  <c r="V247" i="17" a="1"/>
  <c r="V247" i="17" s="1"/>
  <c r="V382" i="17" a="1"/>
  <c r="V382" i="17" s="1"/>
  <c r="V383" i="17" a="1"/>
  <c r="V383" i="17" s="1"/>
  <c r="V642" i="17" a="1"/>
  <c r="V642" i="17" s="1"/>
  <c r="V643" i="17" a="1"/>
  <c r="V643" i="17" s="1"/>
  <c r="V644" i="17" a="1"/>
  <c r="V644" i="17" s="1"/>
  <c r="V645" i="17" a="1"/>
  <c r="V645" i="17" s="1"/>
  <c r="V646" i="17" a="1"/>
  <c r="V646" i="17" s="1"/>
  <c r="V647" i="17" a="1"/>
  <c r="V647" i="17" s="1"/>
  <c r="V782" i="17" a="1"/>
  <c r="V782" i="17" s="1"/>
  <c r="V783" i="17" a="1"/>
  <c r="V783" i="17" s="1"/>
  <c r="V1282" i="17" a="1"/>
  <c r="V1282" i="17" s="1"/>
  <c r="V1283" i="17" a="1"/>
  <c r="V1283" i="17" s="1"/>
  <c r="V1284" i="17" a="1"/>
  <c r="V1284" i="17" s="1"/>
  <c r="V1285" i="17" a="1"/>
  <c r="V1285" i="17" s="1"/>
  <c r="V1286" i="17" a="1"/>
  <c r="V1286" i="17" s="1"/>
  <c r="V1287" i="17" a="1"/>
  <c r="V1287" i="17" s="1"/>
  <c r="V1288" i="17" a="1"/>
  <c r="V1288" i="17" s="1"/>
  <c r="V1289" i="17" a="1"/>
  <c r="V1289" i="17" s="1"/>
  <c r="V1290" i="17" a="1"/>
  <c r="V1290" i="17" s="1"/>
  <c r="V1291" i="17" a="1"/>
  <c r="V1291" i="17" s="1"/>
  <c r="V1292" i="17" a="1"/>
  <c r="V1292" i="17" s="1"/>
  <c r="V1293" i="17" a="1"/>
  <c r="V1293" i="17" s="1"/>
  <c r="V1642" i="17" a="1"/>
  <c r="V1642" i="17" s="1"/>
  <c r="V1643" i="17" a="1"/>
  <c r="V1643" i="17" s="1"/>
  <c r="V1644" i="17" a="1"/>
  <c r="V1644" i="17" s="1"/>
  <c r="V1645" i="17" a="1"/>
  <c r="V1645" i="17" s="1"/>
  <c r="V1646" i="17" a="1"/>
  <c r="V1646" i="17" s="1"/>
  <c r="V1647" i="17" a="1"/>
  <c r="V1647" i="17" s="1"/>
  <c r="V1782" i="17" a="1"/>
  <c r="V1782" i="17" s="1"/>
  <c r="V1783" i="17" a="1"/>
  <c r="V1783" i="17" s="1"/>
  <c r="V2042" i="17" a="1"/>
  <c r="V2042" i="17" s="1"/>
  <c r="V2043" i="17" a="1"/>
  <c r="V2043" i="17" s="1"/>
  <c r="V2044" i="17" a="1"/>
  <c r="V2044" i="17" s="1"/>
  <c r="V2045" i="17" a="1"/>
  <c r="V2045" i="17" s="1"/>
  <c r="V2046" i="17" a="1"/>
  <c r="V2046" i="17" s="1"/>
  <c r="V2047" i="17" a="1"/>
  <c r="V2047" i="17" s="1"/>
  <c r="V2182" i="17" a="1"/>
  <c r="V2182" i="17" s="1"/>
  <c r="V2183" i="17" a="1"/>
  <c r="V2183" i="17" s="1"/>
  <c r="V248" i="17" a="1"/>
  <c r="V248" i="17" s="1"/>
  <c r="V249" i="17" a="1"/>
  <c r="V249" i="17" s="1"/>
  <c r="V250" i="17" a="1"/>
  <c r="V250" i="17" s="1"/>
  <c r="V251" i="17" a="1"/>
  <c r="V251" i="17" s="1"/>
  <c r="V252" i="17" a="1"/>
  <c r="V252" i="17" s="1"/>
  <c r="V253" i="17" a="1"/>
  <c r="V253" i="17" s="1"/>
  <c r="V384" i="17" a="1"/>
  <c r="V384" i="17" s="1"/>
  <c r="V385" i="17" a="1"/>
  <c r="V385" i="17" s="1"/>
  <c r="V648" i="17" a="1"/>
  <c r="V648" i="17" s="1"/>
  <c r="V649" i="17" a="1"/>
  <c r="V649" i="17" s="1"/>
  <c r="V650" i="17" a="1"/>
  <c r="V650" i="17" s="1"/>
  <c r="V651" i="17" a="1"/>
  <c r="V651" i="17" s="1"/>
  <c r="V652" i="17" a="1"/>
  <c r="V652" i="17" s="1"/>
  <c r="V653" i="17" a="1"/>
  <c r="V653" i="17" s="1"/>
  <c r="V784" i="17" a="1"/>
  <c r="V784" i="17" s="1"/>
  <c r="V785" i="17" a="1"/>
  <c r="V785" i="17" s="1"/>
  <c r="V1294" i="17" a="1"/>
  <c r="V1294" i="17" s="1"/>
  <c r="V1295" i="17" a="1"/>
  <c r="V1295" i="17" s="1"/>
  <c r="V1296" i="17" a="1"/>
  <c r="V1296" i="17" s="1"/>
  <c r="V1297" i="17" a="1"/>
  <c r="V1297" i="17" s="1"/>
  <c r="V1298" i="17" a="1"/>
  <c r="V1298" i="17" s="1"/>
  <c r="V1299" i="17" a="1"/>
  <c r="V1299" i="17" s="1"/>
  <c r="V1300" i="17" a="1"/>
  <c r="V1300" i="17" s="1"/>
  <c r="V1301" i="17" a="1"/>
  <c r="V1301" i="17" s="1"/>
  <c r="V1302" i="17" a="1"/>
  <c r="V1302" i="17" s="1"/>
  <c r="V1303" i="17" a="1"/>
  <c r="V1303" i="17" s="1"/>
  <c r="V1304" i="17" a="1"/>
  <c r="V1304" i="17" s="1"/>
  <c r="V1305" i="17" a="1"/>
  <c r="V1305" i="17" s="1"/>
  <c r="V1648" i="17" a="1"/>
  <c r="V1648" i="17" s="1"/>
  <c r="V1649" i="17" a="1"/>
  <c r="V1649" i="17" s="1"/>
  <c r="V1650" i="17" a="1"/>
  <c r="V1650" i="17" s="1"/>
  <c r="V1651" i="17" a="1"/>
  <c r="V1651" i="17" s="1"/>
  <c r="V1652" i="17" a="1"/>
  <c r="V1652" i="17" s="1"/>
  <c r="V1653" i="17" a="1"/>
  <c r="V1653" i="17" s="1"/>
  <c r="V1784" i="17" a="1"/>
  <c r="V1784" i="17" s="1"/>
  <c r="V1785" i="17" a="1"/>
  <c r="V1785" i="17" s="1"/>
  <c r="V2048" i="17" a="1"/>
  <c r="V2048" i="17" s="1"/>
  <c r="V2049" i="17" a="1"/>
  <c r="V2049" i="17" s="1"/>
  <c r="V2050" i="17" a="1"/>
  <c r="V2050" i="17" s="1"/>
  <c r="V2051" i="17" a="1"/>
  <c r="V2051" i="17" s="1"/>
  <c r="V2052" i="17" a="1"/>
  <c r="V2052" i="17" s="1"/>
  <c r="V2053" i="17" a="1"/>
  <c r="V2053" i="17" s="1"/>
  <c r="V2184" i="17" a="1"/>
  <c r="V2184" i="17" s="1"/>
  <c r="V2185" i="17" a="1"/>
  <c r="V2185" i="17" s="1"/>
  <c r="V254" i="17" a="1"/>
  <c r="V254" i="17" s="1"/>
  <c r="V255" i="17" a="1"/>
  <c r="V255" i="17" s="1"/>
  <c r="V256" i="17" a="1"/>
  <c r="V256" i="17" s="1"/>
  <c r="V257" i="17" a="1"/>
  <c r="V257" i="17" s="1"/>
  <c r="V258" i="17" a="1"/>
  <c r="V258" i="17" s="1"/>
  <c r="V259" i="17" a="1"/>
  <c r="V259" i="17" s="1"/>
  <c r="V386" i="17" a="1"/>
  <c r="V386" i="17" s="1"/>
  <c r="V387" i="17" a="1"/>
  <c r="V387" i="17" s="1"/>
  <c r="V654" i="17" a="1"/>
  <c r="V654" i="17" s="1"/>
  <c r="V655" i="17" a="1"/>
  <c r="V655" i="17" s="1"/>
  <c r="V656" i="17" a="1"/>
  <c r="V656" i="17" s="1"/>
  <c r="V657" i="17" a="1"/>
  <c r="V657" i="17" s="1"/>
  <c r="V658" i="17" a="1"/>
  <c r="V658" i="17" s="1"/>
  <c r="V659" i="17" a="1"/>
  <c r="V659" i="17" s="1"/>
  <c r="V786" i="17" a="1"/>
  <c r="V786" i="17" s="1"/>
  <c r="V787" i="17" a="1"/>
  <c r="V787" i="17" s="1"/>
  <c r="V1306" i="17" a="1"/>
  <c r="V1306" i="17" s="1"/>
  <c r="V1307" i="17" a="1"/>
  <c r="V1307" i="17" s="1"/>
  <c r="V1308" i="17" a="1"/>
  <c r="V1308" i="17" s="1"/>
  <c r="V1309" i="17" a="1"/>
  <c r="V1309" i="17" s="1"/>
  <c r="V1310" i="17" a="1"/>
  <c r="V1310" i="17" s="1"/>
  <c r="V1311" i="17" a="1"/>
  <c r="V1311" i="17" s="1"/>
  <c r="V1312" i="17" a="1"/>
  <c r="V1312" i="17" s="1"/>
  <c r="V1313" i="17" a="1"/>
  <c r="V1313" i="17" s="1"/>
  <c r="V1314" i="17" a="1"/>
  <c r="V1314" i="17" s="1"/>
  <c r="V1315" i="17" a="1"/>
  <c r="V1315" i="17" s="1"/>
  <c r="V1316" i="17" a="1"/>
  <c r="V1316" i="17" s="1"/>
  <c r="V1317" i="17" a="1"/>
  <c r="V1317" i="17" s="1"/>
  <c r="V1654" i="17" a="1"/>
  <c r="V1654" i="17" s="1"/>
  <c r="V1655" i="17" a="1"/>
  <c r="V1655" i="17" s="1"/>
  <c r="V1656" i="17" a="1"/>
  <c r="V1656" i="17" s="1"/>
  <c r="V1657" i="17" a="1"/>
  <c r="V1657" i="17" s="1"/>
  <c r="V1658" i="17" a="1"/>
  <c r="V1658" i="17" s="1"/>
  <c r="V1659" i="17" a="1"/>
  <c r="V1659" i="17" s="1"/>
  <c r="V1786" i="17" a="1"/>
  <c r="V1786" i="17" s="1"/>
  <c r="V1787" i="17" a="1"/>
  <c r="V1787" i="17" s="1"/>
  <c r="V2054" i="17" a="1"/>
  <c r="V2054" i="17" s="1"/>
  <c r="V2055" i="17" a="1"/>
  <c r="V2055" i="17" s="1"/>
  <c r="V2056" i="17" a="1"/>
  <c r="V2056" i="17" s="1"/>
  <c r="V2057" i="17" a="1"/>
  <c r="V2057" i="17" s="1"/>
  <c r="V2058" i="17" a="1"/>
  <c r="V2058" i="17" s="1"/>
  <c r="V2059" i="17" a="1"/>
  <c r="V2059" i="17" s="1"/>
  <c r="V2186" i="17" a="1"/>
  <c r="V2186" i="17" s="1"/>
  <c r="V2187" i="17" a="1"/>
  <c r="V2187" i="17" s="1"/>
  <c r="V260" i="17" a="1"/>
  <c r="V260" i="17" s="1"/>
  <c r="V261" i="17" a="1"/>
  <c r="V261" i="17" s="1"/>
  <c r="V262" i="17" a="1"/>
  <c r="V262" i="17" s="1"/>
  <c r="V263" i="17" a="1"/>
  <c r="V263" i="17" s="1"/>
  <c r="V264" i="17" a="1"/>
  <c r="V264" i="17" s="1"/>
  <c r="V265" i="17" a="1"/>
  <c r="V265" i="17" s="1"/>
  <c r="V388" i="17" a="1"/>
  <c r="V388" i="17" s="1"/>
  <c r="V389" i="17" a="1"/>
  <c r="V389" i="17" s="1"/>
  <c r="V660" i="17" a="1"/>
  <c r="V660" i="17" s="1"/>
  <c r="V661" i="17" a="1"/>
  <c r="V661" i="17" s="1"/>
  <c r="V662" i="17" a="1"/>
  <c r="V662" i="17" s="1"/>
  <c r="V663" i="17" a="1"/>
  <c r="V663" i="17" s="1"/>
  <c r="V664" i="17" a="1"/>
  <c r="V664" i="17" s="1"/>
  <c r="V665" i="17" a="1"/>
  <c r="V665" i="17" s="1"/>
  <c r="V788" i="17" a="1"/>
  <c r="V788" i="17" s="1"/>
  <c r="V789" i="17" a="1"/>
  <c r="V789" i="17" s="1"/>
  <c r="V1318" i="17" a="1"/>
  <c r="V1318" i="17" s="1"/>
  <c r="V1319" i="17" a="1"/>
  <c r="V1319" i="17" s="1"/>
  <c r="V1320" i="17" a="1"/>
  <c r="V1320" i="17" s="1"/>
  <c r="V1321" i="17" a="1"/>
  <c r="V1321" i="17" s="1"/>
  <c r="V1322" i="17" a="1"/>
  <c r="V1322" i="17" s="1"/>
  <c r="V1323" i="17" a="1"/>
  <c r="V1323" i="17" s="1"/>
  <c r="V1324" i="17" a="1"/>
  <c r="V1324" i="17" s="1"/>
  <c r="V1325" i="17" a="1"/>
  <c r="V1325" i="17" s="1"/>
  <c r="V1326" i="17" a="1"/>
  <c r="V1326" i="17" s="1"/>
  <c r="V1327" i="17" a="1"/>
  <c r="V1327" i="17" s="1"/>
  <c r="V1328" i="17" a="1"/>
  <c r="V1328" i="17" s="1"/>
  <c r="V1329" i="17" a="1"/>
  <c r="V1329" i="17" s="1"/>
  <c r="V1660" i="17" a="1"/>
  <c r="V1660" i="17" s="1"/>
  <c r="V1661" i="17" a="1"/>
  <c r="V1661" i="17" s="1"/>
  <c r="V1662" i="17" a="1"/>
  <c r="V1662" i="17" s="1"/>
  <c r="V1663" i="17" a="1"/>
  <c r="V1663" i="17" s="1"/>
  <c r="V1664" i="17" a="1"/>
  <c r="V1664" i="17" s="1"/>
  <c r="V1665" i="17" a="1"/>
  <c r="V1665" i="17" s="1"/>
  <c r="V1788" i="17" a="1"/>
  <c r="V1788" i="17" s="1"/>
  <c r="V1789" i="17" a="1"/>
  <c r="V1789" i="17" s="1"/>
  <c r="V2060" i="17" a="1"/>
  <c r="V2060" i="17" s="1"/>
  <c r="V2061" i="17" a="1"/>
  <c r="V2061" i="17" s="1"/>
  <c r="V2062" i="17" a="1"/>
  <c r="V2062" i="17" s="1"/>
  <c r="V2063" i="17" a="1"/>
  <c r="V2063" i="17" s="1"/>
  <c r="V2064" i="17" a="1"/>
  <c r="V2064" i="17" s="1"/>
  <c r="V2065" i="17" a="1"/>
  <c r="V2065" i="17" s="1"/>
  <c r="V2188" i="17" a="1"/>
  <c r="V2188" i="17" s="1"/>
  <c r="V2189" i="17" a="1"/>
  <c r="V2189" i="17" s="1"/>
  <c r="V266" i="17" a="1"/>
  <c r="V266" i="17" s="1"/>
  <c r="V267" i="17" a="1"/>
  <c r="V267" i="17" s="1"/>
  <c r="V268" i="17" a="1"/>
  <c r="V268" i="17" s="1"/>
  <c r="V269" i="17" a="1"/>
  <c r="V269" i="17" s="1"/>
  <c r="V270" i="17" a="1"/>
  <c r="V270" i="17" s="1"/>
  <c r="V271" i="17" a="1"/>
  <c r="V271" i="17" s="1"/>
  <c r="V390" i="17" a="1"/>
  <c r="V390" i="17" s="1"/>
  <c r="V391" i="17" a="1"/>
  <c r="V391" i="17" s="1"/>
  <c r="V666" i="17" a="1"/>
  <c r="V666" i="17" s="1"/>
  <c r="V667" i="17" a="1"/>
  <c r="V667" i="17" s="1"/>
  <c r="V668" i="17" a="1"/>
  <c r="V668" i="17" s="1"/>
  <c r="V669" i="17" a="1"/>
  <c r="V669" i="17" s="1"/>
  <c r="V670" i="17" a="1"/>
  <c r="V670" i="17" s="1"/>
  <c r="V671" i="17" a="1"/>
  <c r="V671" i="17" s="1"/>
  <c r="V790" i="17" a="1"/>
  <c r="V790" i="17" s="1"/>
  <c r="V791" i="17" a="1"/>
  <c r="V791" i="17" s="1"/>
  <c r="V1330" i="17" a="1"/>
  <c r="V1330" i="17" s="1"/>
  <c r="V1331" i="17" a="1"/>
  <c r="V1331" i="17" s="1"/>
  <c r="V1332" i="17" a="1"/>
  <c r="V1332" i="17" s="1"/>
  <c r="V1333" i="17" a="1"/>
  <c r="V1333" i="17" s="1"/>
  <c r="V1334" i="17" a="1"/>
  <c r="V1334" i="17" s="1"/>
  <c r="V1335" i="17" a="1"/>
  <c r="V1335" i="17" s="1"/>
  <c r="V1336" i="17" a="1"/>
  <c r="V1336" i="17" s="1"/>
  <c r="V1337" i="17" a="1"/>
  <c r="V1337" i="17" s="1"/>
  <c r="V1338" i="17" a="1"/>
  <c r="V1338" i="17" s="1"/>
  <c r="V1339" i="17" a="1"/>
  <c r="V1339" i="17" s="1"/>
  <c r="V1340" i="17" a="1"/>
  <c r="V1340" i="17" s="1"/>
  <c r="V1341" i="17" a="1"/>
  <c r="V1341" i="17" s="1"/>
  <c r="V1666" i="17" a="1"/>
  <c r="V1666" i="17" s="1"/>
  <c r="V1667" i="17" a="1"/>
  <c r="V1667" i="17" s="1"/>
  <c r="V1668" i="17" a="1"/>
  <c r="V1668" i="17" s="1"/>
  <c r="V1669" i="17" a="1"/>
  <c r="V1669" i="17" s="1"/>
  <c r="V1670" i="17" a="1"/>
  <c r="V1670" i="17" s="1"/>
  <c r="V1671" i="17" a="1"/>
  <c r="V1671" i="17" s="1"/>
  <c r="V1790" i="17" a="1"/>
  <c r="V1790" i="17" s="1"/>
  <c r="V1791" i="17" a="1"/>
  <c r="V1791" i="17" s="1"/>
  <c r="V2066" i="17" a="1"/>
  <c r="V2066" i="17" s="1"/>
  <c r="V2067" i="17" a="1"/>
  <c r="V2067" i="17" s="1"/>
  <c r="V2068" i="17" a="1"/>
  <c r="V2068" i="17" s="1"/>
  <c r="V2069" i="17" a="1"/>
  <c r="V2069" i="17" s="1"/>
  <c r="V2070" i="17" a="1"/>
  <c r="V2070" i="17" s="1"/>
  <c r="V2071" i="17" a="1"/>
  <c r="V2071" i="17" s="1"/>
  <c r="V2190" i="17" a="1"/>
  <c r="V2190" i="17" s="1"/>
  <c r="V2191" i="17" a="1"/>
  <c r="V2191" i="17" s="1"/>
  <c r="V272" i="17" a="1"/>
  <c r="V272" i="17" s="1"/>
  <c r="V273" i="17" a="1"/>
  <c r="V273" i="17" s="1"/>
  <c r="V274" i="17" a="1"/>
  <c r="V274" i="17" s="1"/>
  <c r="V275" i="17" a="1"/>
  <c r="V275" i="17" s="1"/>
  <c r="V276" i="17" a="1"/>
  <c r="V276" i="17" s="1"/>
  <c r="V277" i="17" a="1"/>
  <c r="V277" i="17" s="1"/>
  <c r="V392" i="17" a="1"/>
  <c r="V392" i="17" s="1"/>
  <c r="V393" i="17" a="1"/>
  <c r="V393" i="17" s="1"/>
  <c r="V672" i="17" a="1"/>
  <c r="V672" i="17" s="1"/>
  <c r="V673" i="17" a="1"/>
  <c r="V673" i="17" s="1"/>
  <c r="V674" i="17" a="1"/>
  <c r="V674" i="17" s="1"/>
  <c r="V675" i="17" a="1"/>
  <c r="V675" i="17" s="1"/>
  <c r="V676" i="17" a="1"/>
  <c r="V676" i="17" s="1"/>
  <c r="V677" i="17" a="1"/>
  <c r="V677" i="17" s="1"/>
  <c r="V792" i="17" a="1"/>
  <c r="V792" i="17" s="1"/>
  <c r="V793" i="17" a="1"/>
  <c r="V793" i="17" s="1"/>
  <c r="V1342" i="17" a="1"/>
  <c r="V1342" i="17" s="1"/>
  <c r="V1343" i="17" a="1"/>
  <c r="V1343" i="17" s="1"/>
  <c r="V1344" i="17" a="1"/>
  <c r="V1344" i="17" s="1"/>
  <c r="V1345" i="17" a="1"/>
  <c r="V1345" i="17" s="1"/>
  <c r="V1346" i="17" a="1"/>
  <c r="V1346" i="17" s="1"/>
  <c r="V1347" i="17" a="1"/>
  <c r="V1347" i="17" s="1"/>
  <c r="V1348" i="17" a="1"/>
  <c r="V1348" i="17" s="1"/>
  <c r="V1349" i="17" a="1"/>
  <c r="V1349" i="17" s="1"/>
  <c r="V1350" i="17" a="1"/>
  <c r="V1350" i="17" s="1"/>
  <c r="V1351" i="17" a="1"/>
  <c r="V1351" i="17" s="1"/>
  <c r="V1352" i="17" a="1"/>
  <c r="V1352" i="17" s="1"/>
  <c r="V1353" i="17" a="1"/>
  <c r="V1353" i="17" s="1"/>
  <c r="V1672" i="17" a="1"/>
  <c r="V1672" i="17" s="1"/>
  <c r="V1673" i="17" a="1"/>
  <c r="V1673" i="17" s="1"/>
  <c r="V1674" i="17" a="1"/>
  <c r="V1674" i="17" s="1"/>
  <c r="V1675" i="17" a="1"/>
  <c r="V1675" i="17" s="1"/>
  <c r="V1676" i="17" a="1"/>
  <c r="V1676" i="17" s="1"/>
  <c r="V1677" i="17" a="1"/>
  <c r="V1677" i="17" s="1"/>
  <c r="V1792" i="17" a="1"/>
  <c r="V1792" i="17" s="1"/>
  <c r="V1793" i="17" a="1"/>
  <c r="V1793" i="17" s="1"/>
  <c r="V2072" i="17" a="1"/>
  <c r="V2072" i="17" s="1"/>
  <c r="V2073" i="17" a="1"/>
  <c r="V2073" i="17" s="1"/>
  <c r="V2074" i="17" a="1"/>
  <c r="V2074" i="17" s="1"/>
  <c r="V2075" i="17" a="1"/>
  <c r="V2075" i="17" s="1"/>
  <c r="V2076" i="17" a="1"/>
  <c r="V2076" i="17" s="1"/>
  <c r="V2077" i="17" a="1"/>
  <c r="V2077" i="17" s="1"/>
  <c r="V2192" i="17" a="1"/>
  <c r="V2192" i="17" s="1"/>
  <c r="V2193" i="17" a="1"/>
  <c r="V2193" i="17" s="1"/>
  <c r="V278" i="17" a="1"/>
  <c r="V278" i="17" s="1"/>
  <c r="V279" i="17" a="1"/>
  <c r="V279" i="17" s="1"/>
  <c r="V280" i="17" a="1"/>
  <c r="V280" i="17" s="1"/>
  <c r="V281" i="17" a="1"/>
  <c r="V281" i="17" s="1"/>
  <c r="V282" i="17" a="1"/>
  <c r="V282" i="17" s="1"/>
  <c r="V283" i="17" a="1"/>
  <c r="V283" i="17" s="1"/>
  <c r="V394" i="17" a="1"/>
  <c r="V394" i="17" s="1"/>
  <c r="V395" i="17" a="1"/>
  <c r="V395" i="17" s="1"/>
  <c r="V678" i="17" a="1"/>
  <c r="V678" i="17" s="1"/>
  <c r="V679" i="17" a="1"/>
  <c r="V679" i="17" s="1"/>
  <c r="V680" i="17" a="1"/>
  <c r="V680" i="17" s="1"/>
  <c r="V681" i="17" a="1"/>
  <c r="V681" i="17" s="1"/>
  <c r="V682" i="17" a="1"/>
  <c r="V682" i="17" s="1"/>
  <c r="V683" i="17" a="1"/>
  <c r="V683" i="17" s="1"/>
  <c r="V794" i="17" a="1"/>
  <c r="V794" i="17" s="1"/>
  <c r="V795" i="17" a="1"/>
  <c r="V795" i="17" s="1"/>
  <c r="V1354" i="17" a="1"/>
  <c r="V1354" i="17" s="1"/>
  <c r="V1355" i="17" a="1"/>
  <c r="V1355" i="17" s="1"/>
  <c r="V1356" i="17" a="1"/>
  <c r="V1356" i="17" s="1"/>
  <c r="V1357" i="17" a="1"/>
  <c r="V1357" i="17" s="1"/>
  <c r="V1358" i="17" a="1"/>
  <c r="V1358" i="17" s="1"/>
  <c r="V1359" i="17" a="1"/>
  <c r="V1359" i="17" s="1"/>
  <c r="V1360" i="17" a="1"/>
  <c r="V1360" i="17" s="1"/>
  <c r="V1361" i="17" a="1"/>
  <c r="V1361" i="17" s="1"/>
  <c r="V1362" i="17" a="1"/>
  <c r="V1362" i="17" s="1"/>
  <c r="V1363" i="17" a="1"/>
  <c r="V1363" i="17" s="1"/>
  <c r="V1364" i="17" a="1"/>
  <c r="V1364" i="17" s="1"/>
  <c r="V1365" i="17" a="1"/>
  <c r="V1365" i="17" s="1"/>
  <c r="V1678" i="17" a="1"/>
  <c r="V1678" i="17" s="1"/>
  <c r="V1679" i="17" a="1"/>
  <c r="V1679" i="17" s="1"/>
  <c r="V1680" i="17" a="1"/>
  <c r="V1680" i="17" s="1"/>
  <c r="V1681" i="17" a="1"/>
  <c r="V1681" i="17" s="1"/>
  <c r="V1682" i="17" a="1"/>
  <c r="V1682" i="17" s="1"/>
  <c r="V1683" i="17" a="1"/>
  <c r="V1683" i="17" s="1"/>
  <c r="V1794" i="17" a="1"/>
  <c r="V1794" i="17" s="1"/>
  <c r="V1795" i="17" a="1"/>
  <c r="V1795" i="17" s="1"/>
  <c r="V2078" i="17" a="1"/>
  <c r="V2078" i="17" s="1"/>
  <c r="V2079" i="17" a="1"/>
  <c r="V2079" i="17" s="1"/>
  <c r="V2080" i="17" a="1"/>
  <c r="V2080" i="17" s="1"/>
  <c r="V2081" i="17" a="1"/>
  <c r="V2081" i="17" s="1"/>
  <c r="V2082" i="17" a="1"/>
  <c r="V2082" i="17" s="1"/>
  <c r="V2083" i="17" a="1"/>
  <c r="V2083" i="17" s="1"/>
  <c r="V2194" i="17" a="1"/>
  <c r="V2194" i="17" s="1"/>
  <c r="V2195" i="17" a="1"/>
  <c r="V2195" i="17" s="1"/>
  <c r="V284" i="17" a="1"/>
  <c r="V284" i="17" s="1"/>
  <c r="V285" i="17" a="1"/>
  <c r="V285" i="17" s="1"/>
  <c r="V286" i="17" a="1"/>
  <c r="V286" i="17" s="1"/>
  <c r="V287" i="17" a="1"/>
  <c r="V287" i="17" s="1"/>
  <c r="V288" i="17" a="1"/>
  <c r="V288" i="17" s="1"/>
  <c r="V289" i="17" a="1"/>
  <c r="V289" i="17" s="1"/>
  <c r="V396" i="17" a="1"/>
  <c r="V396" i="17" s="1"/>
  <c r="V397" i="17" a="1"/>
  <c r="V397" i="17" s="1"/>
  <c r="V684" i="17" a="1"/>
  <c r="V684" i="17" s="1"/>
  <c r="V685" i="17" a="1"/>
  <c r="V685" i="17" s="1"/>
  <c r="V686" i="17" a="1"/>
  <c r="V686" i="17" s="1"/>
  <c r="V687" i="17" a="1"/>
  <c r="V687" i="17" s="1"/>
  <c r="V688" i="17" a="1"/>
  <c r="V688" i="17" s="1"/>
  <c r="V689" i="17" a="1"/>
  <c r="V689" i="17" s="1"/>
  <c r="V796" i="17" a="1"/>
  <c r="V796" i="17" s="1"/>
  <c r="V797" i="17" a="1"/>
  <c r="V797" i="17" s="1"/>
  <c r="V1366" i="17" a="1"/>
  <c r="V1366" i="17" s="1"/>
  <c r="V1367" i="17" a="1"/>
  <c r="V1367" i="17" s="1"/>
  <c r="V1368" i="17" a="1"/>
  <c r="V1368" i="17" s="1"/>
  <c r="V1369" i="17" a="1"/>
  <c r="V1369" i="17" s="1"/>
  <c r="V1370" i="17" a="1"/>
  <c r="V1370" i="17" s="1"/>
  <c r="V1371" i="17" a="1"/>
  <c r="V1371" i="17" s="1"/>
  <c r="V1372" i="17" a="1"/>
  <c r="V1372" i="17" s="1"/>
  <c r="V1373" i="17" a="1"/>
  <c r="V1373" i="17" s="1"/>
  <c r="V1374" i="17" a="1"/>
  <c r="V1374" i="17" s="1"/>
  <c r="V1375" i="17" a="1"/>
  <c r="V1375" i="17" s="1"/>
  <c r="V1376" i="17" a="1"/>
  <c r="V1376" i="17" s="1"/>
  <c r="V1377" i="17" a="1"/>
  <c r="V1377" i="17" s="1"/>
  <c r="V1684" i="17" a="1"/>
  <c r="V1684" i="17" s="1"/>
  <c r="V1685" i="17" a="1"/>
  <c r="V1685" i="17" s="1"/>
  <c r="V1686" i="17" a="1"/>
  <c r="V1686" i="17" s="1"/>
  <c r="V1687" i="17" a="1"/>
  <c r="V1687" i="17" s="1"/>
  <c r="V1688" i="17" a="1"/>
  <c r="V1688" i="17" s="1"/>
  <c r="V1689" i="17" a="1"/>
  <c r="V1689" i="17" s="1"/>
  <c r="V1796" i="17" a="1"/>
  <c r="V1796" i="17" s="1"/>
  <c r="V1797" i="17" a="1"/>
  <c r="V1797" i="17" s="1"/>
  <c r="V2084" i="17" a="1"/>
  <c r="V2084" i="17" s="1"/>
  <c r="V2085" i="17" a="1"/>
  <c r="V2085" i="17" s="1"/>
  <c r="V2086" i="17" a="1"/>
  <c r="V2086" i="17" s="1"/>
  <c r="V2087" i="17" a="1"/>
  <c r="V2087" i="17" s="1"/>
  <c r="V2088" i="17" a="1"/>
  <c r="V2088" i="17" s="1"/>
  <c r="V2089" i="17" a="1"/>
  <c r="V2089" i="17" s="1"/>
  <c r="V2196" i="17" a="1"/>
  <c r="V2196" i="17" s="1"/>
  <c r="V2197" i="17" a="1"/>
  <c r="V2197" i="17" s="1"/>
  <c r="V290" i="17" a="1"/>
  <c r="V290" i="17" s="1"/>
  <c r="V291" i="17" a="1"/>
  <c r="V291" i="17" s="1"/>
  <c r="V292" i="17" a="1"/>
  <c r="V292" i="17" s="1"/>
  <c r="V293" i="17" a="1"/>
  <c r="V293" i="17" s="1"/>
  <c r="V294" i="17" a="1"/>
  <c r="V294" i="17" s="1"/>
  <c r="V295" i="17" a="1"/>
  <c r="V295" i="17" s="1"/>
  <c r="V398" i="17" a="1"/>
  <c r="V398" i="17" s="1"/>
  <c r="V399" i="17" a="1"/>
  <c r="V399" i="17" s="1"/>
  <c r="V690" i="17" a="1"/>
  <c r="V690" i="17" s="1"/>
  <c r="V691" i="17" a="1"/>
  <c r="V691" i="17" s="1"/>
  <c r="V692" i="17" a="1"/>
  <c r="V692" i="17" s="1"/>
  <c r="V693" i="17" a="1"/>
  <c r="V693" i="17" s="1"/>
  <c r="V694" i="17" a="1"/>
  <c r="V694" i="17" s="1"/>
  <c r="V695" i="17" a="1"/>
  <c r="V695" i="17" s="1"/>
  <c r="V798" i="17" a="1"/>
  <c r="V798" i="17" s="1"/>
  <c r="V799" i="17" a="1"/>
  <c r="V799" i="17" s="1"/>
  <c r="V1378" i="17" a="1"/>
  <c r="V1378" i="17" s="1"/>
  <c r="V1379" i="17" a="1"/>
  <c r="V1379" i="17" s="1"/>
  <c r="V1380" i="17" a="1"/>
  <c r="V1380" i="17" s="1"/>
  <c r="V1381" i="17" a="1"/>
  <c r="V1381" i="17" s="1"/>
  <c r="V1382" i="17" a="1"/>
  <c r="V1382" i="17" s="1"/>
  <c r="V1383" i="17" a="1"/>
  <c r="V1383" i="17" s="1"/>
  <c r="V1384" i="17" a="1"/>
  <c r="V1384" i="17" s="1"/>
  <c r="V1385" i="17" a="1"/>
  <c r="V1385" i="17" s="1"/>
  <c r="V1386" i="17" a="1"/>
  <c r="V1386" i="17" s="1"/>
  <c r="V1387" i="17" a="1"/>
  <c r="V1387" i="17" s="1"/>
  <c r="V1388" i="17" a="1"/>
  <c r="V1388" i="17" s="1"/>
  <c r="V1389" i="17" a="1"/>
  <c r="V1389" i="17" s="1"/>
  <c r="V1690" i="17" a="1"/>
  <c r="V1690" i="17" s="1"/>
  <c r="V1691" i="17" a="1"/>
  <c r="V1691" i="17" s="1"/>
  <c r="V1692" i="17" a="1"/>
  <c r="V1692" i="17" s="1"/>
  <c r="V1693" i="17" a="1"/>
  <c r="V1693" i="17" s="1"/>
  <c r="V1694" i="17" a="1"/>
  <c r="V1694" i="17" s="1"/>
  <c r="V1695" i="17" a="1"/>
  <c r="V1695" i="17" s="1"/>
  <c r="V1798" i="17" a="1"/>
  <c r="V1798" i="17" s="1"/>
  <c r="V1799" i="17" a="1"/>
  <c r="V1799" i="17" s="1"/>
  <c r="V2090" i="17" a="1"/>
  <c r="V2090" i="17" s="1"/>
  <c r="V2091" i="17" a="1"/>
  <c r="V2091" i="17" s="1"/>
  <c r="V2092" i="17" a="1"/>
  <c r="V2092" i="17" s="1"/>
  <c r="V2093" i="17" a="1"/>
  <c r="V2093" i="17" s="1"/>
  <c r="V2094" i="17" a="1"/>
  <c r="V2094" i="17" s="1"/>
  <c r="V2095" i="17" a="1"/>
  <c r="V2095" i="17" s="1"/>
  <c r="V2198" i="17" a="1"/>
  <c r="V2198" i="17" s="1"/>
  <c r="V2199" i="17" a="1"/>
  <c r="V2199" i="17" s="1"/>
  <c r="V296" i="17" a="1"/>
  <c r="V296" i="17" s="1"/>
  <c r="V297" i="17" a="1"/>
  <c r="V297" i="17" s="1"/>
  <c r="V298" i="17" a="1"/>
  <c r="V298" i="17" s="1"/>
  <c r="V299" i="17" a="1"/>
  <c r="V299" i="17" s="1"/>
  <c r="V300" i="17" a="1"/>
  <c r="V300" i="17" s="1"/>
  <c r="V301" i="17" a="1"/>
  <c r="V301" i="17" s="1"/>
  <c r="V400" i="17" a="1"/>
  <c r="V400" i="17" s="1"/>
  <c r="V401" i="17" a="1"/>
  <c r="V401" i="17" s="1"/>
  <c r="V696" i="17" a="1"/>
  <c r="V696" i="17" s="1"/>
  <c r="V697" i="17" a="1"/>
  <c r="V697" i="17" s="1"/>
  <c r="V698" i="17" a="1"/>
  <c r="V698" i="17" s="1"/>
  <c r="V699" i="17" a="1"/>
  <c r="V699" i="17" s="1"/>
  <c r="V700" i="17" a="1"/>
  <c r="V700" i="17" s="1"/>
  <c r="V701" i="17" a="1"/>
  <c r="V701" i="17" s="1"/>
  <c r="V800" i="17" a="1"/>
  <c r="V800" i="17" s="1"/>
  <c r="V801" i="17" a="1"/>
  <c r="V801" i="17" s="1"/>
  <c r="V1390" i="17" a="1"/>
  <c r="V1390" i="17" s="1"/>
  <c r="V1391" i="17" a="1"/>
  <c r="V1391" i="17" s="1"/>
  <c r="V1392" i="17" a="1"/>
  <c r="V1392" i="17" s="1"/>
  <c r="V1393" i="17" a="1"/>
  <c r="V1393" i="17" s="1"/>
  <c r="V1394" i="17" a="1"/>
  <c r="V1394" i="17" s="1"/>
  <c r="V1395" i="17" a="1"/>
  <c r="V1395" i="17" s="1"/>
  <c r="V1396" i="17" a="1"/>
  <c r="V1396" i="17" s="1"/>
  <c r="V1397" i="17" a="1"/>
  <c r="V1397" i="17" s="1"/>
  <c r="V1398" i="17" a="1"/>
  <c r="V1398" i="17" s="1"/>
  <c r="V1399" i="17" a="1"/>
  <c r="V1399" i="17" s="1"/>
  <c r="V1400" i="17" a="1"/>
  <c r="V1400" i="17" s="1"/>
  <c r="V1401" i="17" a="1"/>
  <c r="V1401" i="17" s="1"/>
  <c r="V1696" i="17" a="1"/>
  <c r="V1696" i="17" s="1"/>
  <c r="V1697" i="17" a="1"/>
  <c r="V1697" i="17" s="1"/>
  <c r="V1698" i="17" a="1"/>
  <c r="V1698" i="17" s="1"/>
  <c r="V1699" i="17" a="1"/>
  <c r="V1699" i="17" s="1"/>
  <c r="V1700" i="17" a="1"/>
  <c r="V1700" i="17" s="1"/>
  <c r="V1701" i="17" a="1"/>
  <c r="V1701" i="17" s="1"/>
  <c r="V1800" i="17" a="1"/>
  <c r="V1800" i="17" s="1"/>
  <c r="V1801" i="17" a="1"/>
  <c r="V1801" i="17" s="1"/>
  <c r="V2096" i="17" a="1"/>
  <c r="V2096" i="17" s="1"/>
  <c r="V2097" i="17" a="1"/>
  <c r="V2097" i="17" s="1"/>
  <c r="V2098" i="17" a="1"/>
  <c r="V2098" i="17" s="1"/>
  <c r="V2099" i="17" a="1"/>
  <c r="V2099" i="17" s="1"/>
  <c r="V2100" i="17" a="1"/>
  <c r="V2100" i="17" s="1"/>
  <c r="V2101" i="17" a="1"/>
  <c r="V2101" i="17" s="1"/>
  <c r="V2200" i="17" a="1"/>
  <c r="V2200" i="17" s="1"/>
  <c r="V2201" i="17" a="1"/>
  <c r="V2201" i="17" s="1"/>
  <c r="X2" i="17" a="1"/>
  <c r="X2" i="17" s="1"/>
  <c r="X3" i="17" a="1"/>
  <c r="X3" i="17" s="1"/>
  <c r="Y3" i="17" s="1"/>
  <c r="Q3" i="17" s="1"/>
  <c r="W3" i="17" s="1"/>
  <c r="X4" i="17" a="1"/>
  <c r="X4" i="17" s="1"/>
  <c r="X5" i="17" a="1"/>
  <c r="X5" i="17" s="1"/>
  <c r="X6" i="17" a="1"/>
  <c r="X6" i="17" s="1"/>
  <c r="X7" i="17" a="1"/>
  <c r="X7" i="17" s="1"/>
  <c r="X302" i="17" a="1"/>
  <c r="X302" i="17"/>
  <c r="X303" i="17" a="1"/>
  <c r="X303" i="17" s="1"/>
  <c r="X402" i="17" a="1"/>
  <c r="X402" i="17" s="1"/>
  <c r="X403" i="17" a="1"/>
  <c r="X403" i="17" s="1"/>
  <c r="Y403" i="17" s="1"/>
  <c r="Q403" i="17" s="1"/>
  <c r="W403" i="17" s="1"/>
  <c r="X404" i="17" a="1"/>
  <c r="X404" i="17" s="1"/>
  <c r="X405" i="17" a="1"/>
  <c r="X405" i="17" s="1"/>
  <c r="X406" i="17" a="1"/>
  <c r="X406" i="17" s="1"/>
  <c r="X407" i="17" a="1"/>
  <c r="X407" i="17"/>
  <c r="X702" i="17" a="1"/>
  <c r="X702" i="17" s="1"/>
  <c r="Y702" i="17" s="1"/>
  <c r="Q702" i="17" s="1"/>
  <c r="W702" i="17" s="1"/>
  <c r="X703" i="17" a="1"/>
  <c r="X703" i="17" s="1"/>
  <c r="Y703" i="17" s="1"/>
  <c r="Q703" i="17" s="1"/>
  <c r="W703" i="17" s="1"/>
  <c r="X802" i="17" a="1"/>
  <c r="X802" i="17" s="1"/>
  <c r="X803" i="17" a="1"/>
  <c r="X803" i="17" s="1"/>
  <c r="Y803" i="17" s="1"/>
  <c r="Q803" i="17" s="1"/>
  <c r="W803" i="17" s="1"/>
  <c r="X804" i="17" a="1"/>
  <c r="X804" i="17" s="1"/>
  <c r="X805" i="17" a="1"/>
  <c r="X805" i="17" s="1"/>
  <c r="X806" i="17" a="1"/>
  <c r="X806" i="17" s="1"/>
  <c r="X807" i="17" a="1"/>
  <c r="X807" i="17"/>
  <c r="X808" i="17" a="1"/>
  <c r="X808" i="17" s="1"/>
  <c r="X809" i="17" a="1"/>
  <c r="X809" i="17"/>
  <c r="X810" i="17" a="1"/>
  <c r="X810" i="17" s="1"/>
  <c r="X811" i="17" a="1"/>
  <c r="X811" i="17" s="1"/>
  <c r="Y811" i="17" s="1"/>
  <c r="Q811" i="17" s="1"/>
  <c r="W811" i="17" s="1"/>
  <c r="X812" i="17" a="1"/>
  <c r="X812" i="17" s="1"/>
  <c r="X813" i="17" a="1"/>
  <c r="X813" i="17" s="1"/>
  <c r="X1402" i="17" a="1"/>
  <c r="X1402" i="17" s="1"/>
  <c r="X1403" i="17" a="1"/>
  <c r="X1403" i="17" s="1"/>
  <c r="X1404" i="17" a="1"/>
  <c r="X1404" i="17"/>
  <c r="X1405" i="17" a="1"/>
  <c r="X1405" i="17" s="1"/>
  <c r="X1406" i="17" a="1"/>
  <c r="X1406" i="17" s="1"/>
  <c r="X1407" i="17" a="1"/>
  <c r="X1407" i="17" s="1"/>
  <c r="Y1407" i="17" s="1"/>
  <c r="Q1407" i="17" s="1"/>
  <c r="W1407" i="17" s="1"/>
  <c r="X1702" i="17" a="1"/>
  <c r="X1702" i="17" s="1"/>
  <c r="X1703" i="17" a="1"/>
  <c r="X1703" i="17" s="1"/>
  <c r="X1802" i="17" a="1"/>
  <c r="X1802" i="17" s="1"/>
  <c r="X1803" i="17" a="1"/>
  <c r="X1803" i="17"/>
  <c r="X1804" i="17" a="1"/>
  <c r="X1804" i="17"/>
  <c r="X1805" i="17" a="1"/>
  <c r="X1805" i="17" s="1"/>
  <c r="X1806" i="17" a="1"/>
  <c r="X1806" i="17" s="1"/>
  <c r="X1807" i="17" a="1"/>
  <c r="X1807" i="17" s="1"/>
  <c r="Y1807" i="17" s="1"/>
  <c r="Q1807" i="17" s="1"/>
  <c r="W1807" i="17" s="1"/>
  <c r="X2102" i="17" a="1"/>
  <c r="X2102" i="17" s="1"/>
  <c r="X2103" i="17" a="1"/>
  <c r="X2103" i="17" s="1"/>
  <c r="X8" i="17" a="1"/>
  <c r="X8" i="17" s="1"/>
  <c r="X9" i="17" a="1"/>
  <c r="X9" i="17"/>
  <c r="X10" i="17" a="1"/>
  <c r="X10" i="17" s="1"/>
  <c r="X11" i="17" a="1"/>
  <c r="X11" i="17"/>
  <c r="X12" i="17" a="1"/>
  <c r="X12" i="17" s="1"/>
  <c r="X13" i="17" a="1"/>
  <c r="X13" i="17" s="1"/>
  <c r="Y13" i="17" s="1"/>
  <c r="Q13" i="17" s="1"/>
  <c r="W13" i="17" s="1"/>
  <c r="X304" i="17" a="1"/>
  <c r="X304" i="17" s="1"/>
  <c r="X305" i="17" a="1"/>
  <c r="X305" i="17" s="1"/>
  <c r="X408" i="17" a="1"/>
  <c r="X408" i="17" s="1"/>
  <c r="X409" i="17" a="1"/>
  <c r="X409" i="17" s="1"/>
  <c r="Y409" i="17" s="1"/>
  <c r="Q409" i="17" s="1"/>
  <c r="W409" i="17" s="1"/>
  <c r="X410" i="17" a="1"/>
  <c r="X410" i="17" s="1"/>
  <c r="Y410" i="17" s="1"/>
  <c r="Q410" i="17" s="1"/>
  <c r="W410" i="17" s="1"/>
  <c r="X411" i="17" a="1"/>
  <c r="X411" i="17"/>
  <c r="X412" i="17" a="1"/>
  <c r="X412" i="17" s="1"/>
  <c r="X413" i="17" a="1"/>
  <c r="X413" i="17" s="1"/>
  <c r="Y413" i="17" s="1"/>
  <c r="Q413" i="17" s="1"/>
  <c r="W413" i="17" s="1"/>
  <c r="X704" i="17" a="1"/>
  <c r="X704" i="17" s="1"/>
  <c r="X705" i="17" a="1"/>
  <c r="X705" i="17" s="1"/>
  <c r="X814" i="17" a="1"/>
  <c r="X814" i="17" s="1"/>
  <c r="X815" i="17" a="1"/>
  <c r="X815" i="17" s="1"/>
  <c r="X816" i="17" a="1"/>
  <c r="X816" i="17"/>
  <c r="X817" i="17" a="1"/>
  <c r="X817" i="17" s="1"/>
  <c r="X818" i="17" a="1"/>
  <c r="X818" i="17" s="1"/>
  <c r="X819" i="17" a="1"/>
  <c r="X819" i="17" s="1"/>
  <c r="Y819" i="17" s="1"/>
  <c r="Q819" i="17" s="1"/>
  <c r="W819" i="17" s="1"/>
  <c r="X820" i="17" a="1"/>
  <c r="X820" i="17" s="1"/>
  <c r="X821" i="17" a="1"/>
  <c r="X821" i="17" s="1"/>
  <c r="X822" i="17" a="1"/>
  <c r="X822" i="17" s="1"/>
  <c r="X823" i="17" a="1"/>
  <c r="X823" i="17" s="1"/>
  <c r="Y823" i="17" s="1"/>
  <c r="Q823" i="17" s="1"/>
  <c r="W823" i="17" s="1"/>
  <c r="X824" i="17" a="1"/>
  <c r="X824" i="17" s="1"/>
  <c r="Y824" i="17" s="1"/>
  <c r="Q824" i="17" s="1"/>
  <c r="W824" i="17" s="1"/>
  <c r="X825" i="17" a="1"/>
  <c r="X825" i="17"/>
  <c r="X1408" i="17" a="1"/>
  <c r="X1408" i="17" s="1"/>
  <c r="X1409" i="17" a="1"/>
  <c r="X1409" i="17" s="1"/>
  <c r="Y1409" i="17" s="1"/>
  <c r="Q1409" i="17" s="1"/>
  <c r="W1409" i="17" s="1"/>
  <c r="X1410" i="17" a="1"/>
  <c r="X1410" i="17" s="1"/>
  <c r="X1411" i="17" a="1"/>
  <c r="X1411" i="17" s="1"/>
  <c r="X1412" i="17" a="1"/>
  <c r="X1412" i="17" s="1"/>
  <c r="X1413" i="17" a="1"/>
  <c r="X1413" i="17"/>
  <c r="X1704" i="17" a="1"/>
  <c r="X1704" i="17" s="1"/>
  <c r="Y1704" i="17" s="1"/>
  <c r="Q1704" i="17" s="1"/>
  <c r="W1704" i="17" s="1"/>
  <c r="X1705" i="17" a="1"/>
  <c r="X1705" i="17"/>
  <c r="X1808" i="17" a="1"/>
  <c r="X1808" i="17" s="1"/>
  <c r="X1809" i="17" a="1"/>
  <c r="X1809" i="17" s="1"/>
  <c r="Y1809" i="17" s="1"/>
  <c r="Q1809" i="17" s="1"/>
  <c r="W1809" i="17" s="1"/>
  <c r="X1810" i="17" a="1"/>
  <c r="X1810" i="17" s="1"/>
  <c r="X1811" i="17" a="1"/>
  <c r="X1811" i="17" s="1"/>
  <c r="X1812" i="17" a="1"/>
  <c r="X1812" i="17" s="1"/>
  <c r="X1813" i="17" a="1"/>
  <c r="X1813" i="17" s="1"/>
  <c r="Y1813" i="17" s="1"/>
  <c r="Q1813" i="17" s="1"/>
  <c r="W1813" i="17" s="1"/>
  <c r="X2104" i="17" a="1"/>
  <c r="X2104" i="17" s="1"/>
  <c r="X2105" i="17" a="1"/>
  <c r="X2105" i="17"/>
  <c r="X14" i="17" a="1"/>
  <c r="X14" i="17" s="1"/>
  <c r="X15" i="17" a="1"/>
  <c r="X15" i="17" s="1"/>
  <c r="Y15" i="17" s="1"/>
  <c r="Q15" i="17" s="1"/>
  <c r="W15" i="17" s="1"/>
  <c r="X16" i="17" a="1"/>
  <c r="X16" i="17" s="1"/>
  <c r="X17" i="17" a="1"/>
  <c r="X17" i="17" s="1"/>
  <c r="X18" i="17" a="1"/>
  <c r="X18" i="17" s="1"/>
  <c r="X19" i="17" a="1"/>
  <c r="X19" i="17" s="1"/>
  <c r="X306" i="17" a="1"/>
  <c r="X306" i="17"/>
  <c r="X307" i="17" a="1"/>
  <c r="X307" i="17" s="1"/>
  <c r="X414" i="17" a="1"/>
  <c r="X414" i="17" s="1"/>
  <c r="X415" i="17" a="1"/>
  <c r="X415" i="17" s="1"/>
  <c r="Y415" i="17" s="1"/>
  <c r="Q415" i="17" s="1"/>
  <c r="W415" i="17" s="1"/>
  <c r="X416" i="17" a="1"/>
  <c r="X416" i="17" s="1"/>
  <c r="X417" i="17" a="1"/>
  <c r="X417" i="17" s="1"/>
  <c r="X418" i="17" a="1"/>
  <c r="X418" i="17" s="1"/>
  <c r="X419" i="17" a="1"/>
  <c r="X419" i="17"/>
  <c r="X706" i="17" a="1"/>
  <c r="X706" i="17" s="1"/>
  <c r="Y706" i="17" s="1"/>
  <c r="Q706" i="17" s="1"/>
  <c r="W706" i="17" s="1"/>
  <c r="X707" i="17" a="1"/>
  <c r="X707" i="17" s="1"/>
  <c r="X826" i="17" a="1"/>
  <c r="X826" i="17" s="1"/>
  <c r="X827" i="17" a="1"/>
  <c r="X827" i="17" s="1"/>
  <c r="Y827" i="17" s="1"/>
  <c r="Q827" i="17" s="1"/>
  <c r="W827" i="17" s="1"/>
  <c r="X828" i="17" a="1"/>
  <c r="X828" i="17" s="1"/>
  <c r="X829" i="17" a="1"/>
  <c r="X829" i="17" s="1"/>
  <c r="X830" i="17" a="1"/>
  <c r="X830" i="17" s="1"/>
  <c r="X831" i="17" a="1"/>
  <c r="X831" i="17" s="1"/>
  <c r="Y831" i="17" s="1"/>
  <c r="Q831" i="17" s="1"/>
  <c r="W831" i="17" s="1"/>
  <c r="X832" i="17" a="1"/>
  <c r="X832" i="17" s="1"/>
  <c r="X833" i="17" a="1"/>
  <c r="X833" i="17" s="1"/>
  <c r="Y833" i="17" s="1"/>
  <c r="Q833" i="17" s="1"/>
  <c r="W833" i="17" s="1"/>
  <c r="X834" i="17" a="1"/>
  <c r="X834" i="17" s="1"/>
  <c r="X835" i="17" a="1"/>
  <c r="X835" i="17" s="1"/>
  <c r="Y835" i="17" s="1"/>
  <c r="Q835" i="17" s="1"/>
  <c r="W835" i="17" s="1"/>
  <c r="X836" i="17" a="1"/>
  <c r="X836" i="17" s="1"/>
  <c r="X837" i="17" a="1"/>
  <c r="X837" i="17" s="1"/>
  <c r="X1414" i="17" a="1"/>
  <c r="X1414" i="17" s="1"/>
  <c r="X1415" i="17" a="1"/>
  <c r="X1415" i="17"/>
  <c r="X1416" i="17" a="1"/>
  <c r="X1416" i="17"/>
  <c r="X1417" i="17" a="1"/>
  <c r="X1417" i="17"/>
  <c r="X1418" i="17" a="1"/>
  <c r="X1418" i="17" s="1"/>
  <c r="X1419" i="17" a="1"/>
  <c r="X1419" i="17" s="1"/>
  <c r="Y1419" i="17" s="1"/>
  <c r="Q1419" i="17" s="1"/>
  <c r="W1419" i="17" s="1"/>
  <c r="X1706" i="17" a="1"/>
  <c r="X1706" i="17" s="1"/>
  <c r="X1707" i="17" a="1"/>
  <c r="X1707" i="17" s="1"/>
  <c r="X1814" i="17" a="1"/>
  <c r="X1814" i="17" s="1"/>
  <c r="X1815" i="17" a="1"/>
  <c r="X1815" i="17" s="1"/>
  <c r="X1816" i="17" a="1"/>
  <c r="X1816" i="17"/>
  <c r="X1817" i="17" a="1"/>
  <c r="X1817" i="17" s="1"/>
  <c r="X1818" i="17" a="1"/>
  <c r="X1818" i="17" s="1"/>
  <c r="X1819" i="17" a="1"/>
  <c r="X1819" i="17" s="1"/>
  <c r="Y1819" i="17" s="1"/>
  <c r="Q1819" i="17" s="1"/>
  <c r="W1819" i="17" s="1"/>
  <c r="X2106" i="17" a="1"/>
  <c r="X2106" i="17" s="1"/>
  <c r="X2107" i="17" a="1"/>
  <c r="X2107" i="17" s="1"/>
  <c r="X20" i="17" a="1"/>
  <c r="X20" i="17" s="1"/>
  <c r="X21" i="17" a="1"/>
  <c r="X21" i="17" s="1"/>
  <c r="Y21" i="17" s="1"/>
  <c r="Q21" i="17" s="1"/>
  <c r="W21" i="17" s="1"/>
  <c r="X22" i="17" a="1"/>
  <c r="X22" i="17"/>
  <c r="X23" i="17" a="1"/>
  <c r="X23" i="17"/>
  <c r="X24" i="17" a="1"/>
  <c r="X24" i="17" s="1"/>
  <c r="X25" i="17" a="1"/>
  <c r="X25" i="17" s="1"/>
  <c r="Y25" i="17" s="1"/>
  <c r="Q25" i="17" s="1"/>
  <c r="W25" i="17" s="1"/>
  <c r="X308" i="17" a="1"/>
  <c r="X308" i="17" s="1"/>
  <c r="X309" i="17" a="1"/>
  <c r="X309" i="17" s="1"/>
  <c r="X420" i="17" a="1"/>
  <c r="X420" i="17" s="1"/>
  <c r="X421" i="17" a="1"/>
  <c r="X421" i="17" s="1"/>
  <c r="Y421" i="17" s="1"/>
  <c r="Q421" i="17" s="1"/>
  <c r="W421" i="17" s="1"/>
  <c r="X422" i="17" a="1"/>
  <c r="X422" i="17" s="1"/>
  <c r="Y422" i="17" s="1"/>
  <c r="Q422" i="17" s="1"/>
  <c r="W422" i="17" s="1"/>
  <c r="X423" i="17" a="1"/>
  <c r="X423" i="17" s="1"/>
  <c r="X424" i="17" a="1"/>
  <c r="X424" i="17" s="1"/>
  <c r="X425" i="17" a="1"/>
  <c r="X425" i="17" s="1"/>
  <c r="Y425" i="17" s="1"/>
  <c r="Q425" i="17" s="1"/>
  <c r="W425" i="17" s="1"/>
  <c r="X708" i="17" a="1"/>
  <c r="X708" i="17" s="1"/>
  <c r="X709" i="17" a="1"/>
  <c r="X709" i="17" s="1"/>
  <c r="X838" i="17" a="1"/>
  <c r="X838" i="17" s="1"/>
  <c r="X839" i="17" a="1"/>
  <c r="X839" i="17"/>
  <c r="X840" i="17" a="1"/>
  <c r="X840" i="17" s="1"/>
  <c r="X841" i="17" a="1"/>
  <c r="X841" i="17" s="1"/>
  <c r="Y841" i="17" s="1"/>
  <c r="Q841" i="17" s="1"/>
  <c r="W841" i="17" s="1"/>
  <c r="X842" i="17" a="1"/>
  <c r="X842" i="17" s="1"/>
  <c r="X843" i="17" a="1"/>
  <c r="X843" i="17" s="1"/>
  <c r="Y843" i="17" s="1"/>
  <c r="Q843" i="17" s="1"/>
  <c r="W843" i="17" s="1"/>
  <c r="X844" i="17" a="1"/>
  <c r="X844" i="17" s="1"/>
  <c r="X845" i="17" a="1"/>
  <c r="X845" i="17" s="1"/>
  <c r="X846" i="17" a="1"/>
  <c r="X846" i="17" s="1"/>
  <c r="X847" i="17" a="1"/>
  <c r="X847" i="17" s="1"/>
  <c r="X848" i="17" a="1"/>
  <c r="X848" i="17" s="1"/>
  <c r="Y848" i="17" s="1"/>
  <c r="Q848" i="17" s="1"/>
  <c r="W848" i="17" s="1"/>
  <c r="X849" i="17" a="1"/>
  <c r="X849" i="17" s="1"/>
  <c r="X1420" i="17" a="1"/>
  <c r="X1420" i="17" s="1"/>
  <c r="X1421" i="17" a="1"/>
  <c r="X1421" i="17" s="1"/>
  <c r="Y1421" i="17" s="1"/>
  <c r="Q1421" i="17" s="1"/>
  <c r="W1421" i="17" s="1"/>
  <c r="X1422" i="17" a="1"/>
  <c r="X1422" i="17" s="1"/>
  <c r="X1423" i="17" a="1"/>
  <c r="X1423" i="17" s="1"/>
  <c r="X1424" i="17" a="1"/>
  <c r="X1424" i="17" s="1"/>
  <c r="X1425" i="17" a="1"/>
  <c r="X1425" i="17" s="1"/>
  <c r="Y1425" i="17" s="1"/>
  <c r="Q1425" i="17" s="1"/>
  <c r="W1425" i="17" s="1"/>
  <c r="X1708" i="17" a="1"/>
  <c r="X1708" i="17"/>
  <c r="X1709" i="17" a="1"/>
  <c r="X1709" i="17" s="1"/>
  <c r="X1820" i="17" a="1"/>
  <c r="X1820" i="17" s="1"/>
  <c r="X1821" i="17" a="1"/>
  <c r="X1821" i="17" s="1"/>
  <c r="Y1821" i="17" s="1"/>
  <c r="Q1821" i="17" s="1"/>
  <c r="W1821" i="17" s="1"/>
  <c r="X1822" i="17" a="1"/>
  <c r="X1822" i="17" s="1"/>
  <c r="X1823" i="17" a="1"/>
  <c r="X1823" i="17" s="1"/>
  <c r="X1824" i="17" a="1"/>
  <c r="X1824" i="17" s="1"/>
  <c r="X1825" i="17" a="1"/>
  <c r="X1825" i="17"/>
  <c r="X2108" i="17" a="1"/>
  <c r="X2108" i="17" s="1"/>
  <c r="X2109" i="17" a="1"/>
  <c r="X2109" i="17"/>
  <c r="X26" i="17" a="1"/>
  <c r="X26" i="17" s="1"/>
  <c r="X27" i="17" a="1"/>
  <c r="X27" i="17" s="1"/>
  <c r="Y27" i="17" s="1"/>
  <c r="Q27" i="17" s="1"/>
  <c r="W27" i="17" s="1"/>
  <c r="X28" i="17" a="1"/>
  <c r="X28" i="17" s="1"/>
  <c r="X29" i="17" a="1"/>
  <c r="X29" i="17" s="1"/>
  <c r="X30" i="17" a="1"/>
  <c r="X30" i="17" s="1"/>
  <c r="X31" i="17" a="1"/>
  <c r="X31" i="17"/>
  <c r="X310" i="17" a="1"/>
  <c r="X310" i="17" s="1"/>
  <c r="Y310" i="17" s="1"/>
  <c r="Q310" i="17" s="1"/>
  <c r="W310" i="17" s="1"/>
  <c r="X311" i="17" a="1"/>
  <c r="X311" i="17" s="1"/>
  <c r="Y311" i="17" s="1"/>
  <c r="Q311" i="17" s="1"/>
  <c r="W311" i="17" s="1"/>
  <c r="X426" i="17" a="1"/>
  <c r="X426" i="17" s="1"/>
  <c r="X427" i="17" a="1"/>
  <c r="X427" i="17" s="1"/>
  <c r="Y427" i="17" s="1"/>
  <c r="Q427" i="17" s="1"/>
  <c r="W427" i="17" s="1"/>
  <c r="X428" i="17" a="1"/>
  <c r="X428" i="17" s="1"/>
  <c r="X429" i="17" a="1"/>
  <c r="X429" i="17" s="1"/>
  <c r="X430" i="17" a="1"/>
  <c r="X430" i="17" s="1"/>
  <c r="X431" i="17" a="1"/>
  <c r="X431" i="17" s="1"/>
  <c r="X710" i="17" a="1"/>
  <c r="X710" i="17" s="1"/>
  <c r="X711" i="17" a="1"/>
  <c r="X711" i="17" s="1"/>
  <c r="X850" i="17" a="1"/>
  <c r="X850" i="17" s="1"/>
  <c r="X851" i="17" a="1"/>
  <c r="X851" i="17" s="1"/>
  <c r="Y851" i="17" s="1"/>
  <c r="Q851" i="17" s="1"/>
  <c r="W851" i="17" s="1"/>
  <c r="X852" i="17" a="1"/>
  <c r="X852" i="17" s="1"/>
  <c r="X853" i="17" a="1"/>
  <c r="X853" i="17" s="1"/>
  <c r="X854" i="17" a="1"/>
  <c r="X854" i="17" s="1"/>
  <c r="X855" i="17" a="1"/>
  <c r="X855" i="17" s="1"/>
  <c r="Y855" i="17" s="1"/>
  <c r="Q855" i="17" s="1"/>
  <c r="W855" i="17" s="1"/>
  <c r="X856" i="17" a="1"/>
  <c r="X856" i="17"/>
  <c r="X857" i="17" a="1"/>
  <c r="X857" i="17" s="1"/>
  <c r="X858" i="17" a="1"/>
  <c r="X858" i="17" s="1"/>
  <c r="X859" i="17" a="1"/>
  <c r="X859" i="17" s="1"/>
  <c r="Y859" i="17" s="1"/>
  <c r="Q859" i="17" s="1"/>
  <c r="W859" i="17" s="1"/>
  <c r="X860" i="17" a="1"/>
  <c r="X860" i="17" s="1"/>
  <c r="X861" i="17" a="1"/>
  <c r="X861" i="17" s="1"/>
  <c r="X1426" i="17" a="1"/>
  <c r="X1426" i="17" s="1"/>
  <c r="X1427" i="17" a="1"/>
  <c r="X1427" i="17"/>
  <c r="X1428" i="17" a="1"/>
  <c r="X1428" i="17" s="1"/>
  <c r="Y1428" i="17" s="1"/>
  <c r="Q1428" i="17" s="1"/>
  <c r="W1428" i="17" s="1"/>
  <c r="X1429" i="17" a="1"/>
  <c r="X1429" i="17"/>
  <c r="X1430" i="17" a="1"/>
  <c r="X1430" i="17" s="1"/>
  <c r="X1431" i="17" a="1"/>
  <c r="X1431" i="17" s="1"/>
  <c r="Y1431" i="17" s="1"/>
  <c r="Q1431" i="17" s="1"/>
  <c r="W1431" i="17" s="1"/>
  <c r="X1710" i="17" a="1"/>
  <c r="X1710" i="17" s="1"/>
  <c r="X1711" i="17" a="1"/>
  <c r="X1711" i="17" s="1"/>
  <c r="X1826" i="17" a="1"/>
  <c r="X1826" i="17" s="1"/>
  <c r="X1827" i="17" a="1"/>
  <c r="X1827" i="17"/>
  <c r="X1828" i="17" a="1"/>
  <c r="X1828" i="17" s="1"/>
  <c r="X1829" i="17" a="1"/>
  <c r="X1829" i="17"/>
  <c r="X1830" i="17" a="1"/>
  <c r="X1830" i="17" s="1"/>
  <c r="X1831" i="17" a="1"/>
  <c r="X1831" i="17" s="1"/>
  <c r="Y1831" i="17" s="1"/>
  <c r="Q1831" i="17" s="1"/>
  <c r="W1831" i="17" s="1"/>
  <c r="X2110" i="17" a="1"/>
  <c r="X2110" i="17" s="1"/>
  <c r="X2111" i="17" a="1"/>
  <c r="X2111" i="17" s="1"/>
  <c r="X32" i="17" a="1"/>
  <c r="X32" i="17" s="1"/>
  <c r="X33" i="17" a="1"/>
  <c r="X33" i="17" s="1"/>
  <c r="X34" i="17" a="1"/>
  <c r="X34" i="17"/>
  <c r="X35" i="17" a="1"/>
  <c r="X35" i="17" s="1"/>
  <c r="X36" i="17" a="1"/>
  <c r="X36" i="17" s="1"/>
  <c r="X37" i="17" a="1"/>
  <c r="X37" i="17" s="1"/>
  <c r="Y37" i="17" s="1"/>
  <c r="Q37" i="17" s="1"/>
  <c r="W37" i="17" s="1"/>
  <c r="X312" i="17" a="1"/>
  <c r="X312" i="17" s="1"/>
  <c r="X313" i="17" a="1"/>
  <c r="X313" i="17" s="1"/>
  <c r="X432" i="17" a="1"/>
  <c r="X432" i="17" s="1"/>
  <c r="X433" i="17" a="1"/>
  <c r="X433" i="17"/>
  <c r="X434" i="17" a="1"/>
  <c r="X434" i="17"/>
  <c r="X435" i="17" a="1"/>
  <c r="X435" i="17" s="1"/>
  <c r="X436" i="17" a="1"/>
  <c r="X436" i="17" s="1"/>
  <c r="X437" i="17" a="1"/>
  <c r="X437" i="17" s="1"/>
  <c r="Y437" i="17" s="1"/>
  <c r="Q437" i="17" s="1"/>
  <c r="W437" i="17" s="1"/>
  <c r="X712" i="17" a="1"/>
  <c r="X712" i="17" s="1"/>
  <c r="X713" i="17" a="1"/>
  <c r="X713" i="17" s="1"/>
  <c r="X862" i="17" a="1"/>
  <c r="X862" i="17" s="1"/>
  <c r="X863" i="17" a="1"/>
  <c r="X863" i="17"/>
  <c r="X864" i="17" a="1"/>
  <c r="X864" i="17" s="1"/>
  <c r="X865" i="17" a="1"/>
  <c r="X865" i="17"/>
  <c r="X866" i="17" a="1"/>
  <c r="X866" i="17" s="1"/>
  <c r="X867" i="17" a="1"/>
  <c r="X867" i="17" s="1"/>
  <c r="Y867" i="17" s="1"/>
  <c r="Q867" i="17" s="1"/>
  <c r="W867" i="17" s="1"/>
  <c r="X868" i="17" a="1"/>
  <c r="X868" i="17" s="1"/>
  <c r="X869" i="17" a="1"/>
  <c r="X869" i="17" s="1"/>
  <c r="X870" i="17" a="1"/>
  <c r="X870" i="17" s="1"/>
  <c r="X871" i="17" a="1"/>
  <c r="X871" i="17" s="1"/>
  <c r="Y871" i="17" s="1"/>
  <c r="Q871" i="17" s="1"/>
  <c r="W871" i="17" s="1"/>
  <c r="X872" i="17" a="1"/>
  <c r="X872" i="17"/>
  <c r="X873" i="17" a="1"/>
  <c r="X873" i="17"/>
  <c r="X1432" i="17" a="1"/>
  <c r="X1432" i="17" s="1"/>
  <c r="X1433" i="17" a="1"/>
  <c r="X1433" i="17" s="1"/>
  <c r="Y1433" i="17" s="1"/>
  <c r="Q1433" i="17" s="1"/>
  <c r="W1433" i="17" s="1"/>
  <c r="X1434" i="17" a="1"/>
  <c r="X1434" i="17" s="1"/>
  <c r="X1435" i="17" a="1"/>
  <c r="X1435" i="17" s="1"/>
  <c r="X1436" i="17" a="1"/>
  <c r="X1436" i="17" s="1"/>
  <c r="X1437" i="17" a="1"/>
  <c r="X1437" i="17" s="1"/>
  <c r="X1712" i="17" a="1"/>
  <c r="X1712" i="17"/>
  <c r="X1713" i="17" a="1"/>
  <c r="X1713" i="17" s="1"/>
  <c r="X1832" i="17" a="1"/>
  <c r="X1832" i="17" s="1"/>
  <c r="X1833" i="17" a="1"/>
  <c r="X1833" i="17" s="1"/>
  <c r="Y1833" i="17" s="1"/>
  <c r="Q1833" i="17" s="1"/>
  <c r="W1833" i="17" s="1"/>
  <c r="X1834" i="17" a="1"/>
  <c r="X1834" i="17" s="1"/>
  <c r="X1835" i="17" a="1"/>
  <c r="X1835" i="17" s="1"/>
  <c r="X1836" i="17" a="1"/>
  <c r="X1836" i="17" s="1"/>
  <c r="X1837" i="17" a="1"/>
  <c r="X1837" i="17" s="1"/>
  <c r="Y1837" i="17" s="1"/>
  <c r="Q1837" i="17" s="1"/>
  <c r="W1837" i="17" s="1"/>
  <c r="X2112" i="17" a="1"/>
  <c r="X2112" i="17" s="1"/>
  <c r="Y2112" i="17" s="1"/>
  <c r="Q2112" i="17" s="1"/>
  <c r="W2112" i="17" s="1"/>
  <c r="X2113" i="17" a="1"/>
  <c r="X2113" i="17"/>
  <c r="X38" i="17" a="1"/>
  <c r="X38" i="17" s="1"/>
  <c r="X39" i="17" a="1"/>
  <c r="X39" i="17" s="1"/>
  <c r="Y39" i="17" s="1"/>
  <c r="Q39" i="17" s="1"/>
  <c r="W39" i="17" s="1"/>
  <c r="X40" i="17" a="1"/>
  <c r="X40" i="17" s="1"/>
  <c r="X41" i="17" a="1"/>
  <c r="X41" i="17" s="1"/>
  <c r="X42" i="17" a="1"/>
  <c r="X42" i="17" s="1"/>
  <c r="X43" i="17" a="1"/>
  <c r="X43" i="17"/>
  <c r="X314" i="17" a="1"/>
  <c r="X314" i="17" s="1"/>
  <c r="Y314" i="17" s="1"/>
  <c r="Q314" i="17" s="1"/>
  <c r="W314" i="17" s="1"/>
  <c r="X315" i="17" a="1"/>
  <c r="X315" i="17"/>
  <c r="X438" i="17" a="1"/>
  <c r="X438" i="17" s="1"/>
  <c r="X439" i="17" a="1"/>
  <c r="X439" i="17" s="1"/>
  <c r="Y439" i="17" s="1"/>
  <c r="Q439" i="17" s="1"/>
  <c r="W439" i="17" s="1"/>
  <c r="X440" i="17" a="1"/>
  <c r="X440" i="17" s="1"/>
  <c r="Y440" i="17" s="1"/>
  <c r="Q440" i="17" s="1"/>
  <c r="W440" i="17" s="1"/>
  <c r="X441" i="17" a="1"/>
  <c r="X441" i="17" s="1"/>
  <c r="X442" i="17" a="1"/>
  <c r="X442" i="17" s="1"/>
  <c r="X443" i="17" a="1"/>
  <c r="X443" i="17" s="1"/>
  <c r="X714" i="17" a="1"/>
  <c r="X714" i="17" s="1"/>
  <c r="X715" i="17" a="1"/>
  <c r="X715" i="17" s="1"/>
  <c r="Y715" i="17" s="1"/>
  <c r="Q715" i="17" s="1"/>
  <c r="W715" i="17" s="1"/>
  <c r="X874" i="17" a="1"/>
  <c r="X874" i="17" s="1"/>
  <c r="X875" i="17" a="1"/>
  <c r="X875" i="17" s="1"/>
  <c r="Y875" i="17" s="1"/>
  <c r="Q875" i="17" s="1"/>
  <c r="W875" i="17" s="1"/>
  <c r="X876" i="17" a="1"/>
  <c r="X876" i="17" s="1"/>
  <c r="X877" i="17" a="1"/>
  <c r="X877" i="17" s="1"/>
  <c r="Y877" i="17" s="1"/>
  <c r="Q877" i="17" s="1"/>
  <c r="W877" i="17" s="1"/>
  <c r="X878" i="17" a="1"/>
  <c r="X878" i="17" s="1"/>
  <c r="X879" i="17" a="1"/>
  <c r="X879" i="17" s="1"/>
  <c r="X880" i="17" a="1"/>
  <c r="X880" i="17"/>
  <c r="X881" i="17" a="1"/>
  <c r="X881" i="17"/>
  <c r="X882" i="17" a="1"/>
  <c r="X882" i="17" s="1"/>
  <c r="X883" i="17" a="1"/>
  <c r="X883" i="17" s="1"/>
  <c r="Y883" i="17" s="1"/>
  <c r="Q883" i="17" s="1"/>
  <c r="W883" i="17" s="1"/>
  <c r="X884" i="17" a="1"/>
  <c r="X884" i="17" s="1"/>
  <c r="X885" i="17" a="1"/>
  <c r="X885" i="17" s="1"/>
  <c r="X1438" i="17" a="1"/>
  <c r="X1438" i="17" s="1"/>
  <c r="X1439" i="17" a="1"/>
  <c r="X1439" i="17" s="1"/>
  <c r="Y1439" i="17" s="1"/>
  <c r="Q1439" i="17" s="1"/>
  <c r="W1439" i="17" s="1"/>
  <c r="X1440" i="17" a="1"/>
  <c r="X1440" i="17"/>
  <c r="X1441" i="17" a="1"/>
  <c r="X1441" i="17"/>
  <c r="X1442" i="17" a="1"/>
  <c r="X1442" i="17" s="1"/>
  <c r="X1443" i="17" a="1"/>
  <c r="X1443" i="17" s="1"/>
  <c r="Y1443" i="17" s="1"/>
  <c r="Q1443" i="17" s="1"/>
  <c r="W1443" i="17" s="1"/>
  <c r="X1714" i="17" a="1"/>
  <c r="X1714" i="17" s="1"/>
  <c r="X1715" i="17" a="1"/>
  <c r="X1715" i="17" s="1"/>
  <c r="X1838" i="17" a="1"/>
  <c r="X1838" i="17" s="1"/>
  <c r="X1839" i="17" a="1"/>
  <c r="X1839" i="17" s="1"/>
  <c r="X1840" i="17" a="1"/>
  <c r="X1840" i="17"/>
  <c r="X1841" i="17" a="1"/>
  <c r="X1841" i="17" s="1"/>
  <c r="X1842" i="17" a="1"/>
  <c r="X1842" i="17" s="1"/>
  <c r="X1843" i="17" a="1"/>
  <c r="X1843" i="17" s="1"/>
  <c r="Y1843" i="17" s="1"/>
  <c r="Q1843" i="17" s="1"/>
  <c r="W1843" i="17" s="1"/>
  <c r="X2114" i="17" a="1"/>
  <c r="X2114" i="17" s="1"/>
  <c r="Y2114" i="17" s="1"/>
  <c r="Q2114" i="17" s="1"/>
  <c r="W2114" i="17" s="1"/>
  <c r="X2115" i="17" a="1"/>
  <c r="X2115" i="17" s="1"/>
  <c r="X44" i="17" a="1"/>
  <c r="X44" i="17" s="1"/>
  <c r="X45" i="17" a="1"/>
  <c r="X45" i="17" s="1"/>
  <c r="Y45" i="17" s="1"/>
  <c r="Q45" i="17" s="1"/>
  <c r="W45" i="17" s="1"/>
  <c r="X46" i="17" a="1"/>
  <c r="X46" i="17" s="1"/>
  <c r="X47" i="17" a="1"/>
  <c r="X47" i="17" s="1"/>
  <c r="Y47" i="17" s="1"/>
  <c r="Q47" i="17" s="1"/>
  <c r="W47" i="17" s="1"/>
  <c r="X48" i="17" a="1"/>
  <c r="X48" i="17" s="1"/>
  <c r="X49" i="17" a="1"/>
  <c r="X49" i="17" s="1"/>
  <c r="Y49" i="17" s="1"/>
  <c r="Q49" i="17" s="1"/>
  <c r="W49" i="17" s="1"/>
  <c r="X316" i="17" a="1"/>
  <c r="X316" i="17" s="1"/>
  <c r="X317" i="17" a="1"/>
  <c r="X317" i="17" s="1"/>
  <c r="Y317" i="17" s="1"/>
  <c r="Q317" i="17" s="1"/>
  <c r="W317" i="17" s="1"/>
  <c r="X444" i="17" a="1"/>
  <c r="X444" i="17" s="1"/>
  <c r="X445" i="17" a="1"/>
  <c r="X445" i="17" s="1"/>
  <c r="X446" i="17" a="1"/>
  <c r="X446" i="17" s="1"/>
  <c r="Y446" i="17" s="1"/>
  <c r="Q446" i="17" s="1"/>
  <c r="W446" i="17" s="1"/>
  <c r="X447" i="17" a="1"/>
  <c r="X447" i="17" s="1"/>
  <c r="Y447" i="17" s="1"/>
  <c r="Q447" i="17" s="1"/>
  <c r="W447" i="17" s="1"/>
  <c r="X448" i="17" a="1"/>
  <c r="X448" i="17" s="1"/>
  <c r="X449" i="17" a="1"/>
  <c r="X449" i="17" s="1"/>
  <c r="Y449" i="17" s="1"/>
  <c r="Q449" i="17" s="1"/>
  <c r="W449" i="17" s="1"/>
  <c r="X716" i="17" a="1"/>
  <c r="X716" i="17" s="1"/>
  <c r="Y716" i="17" s="1"/>
  <c r="Q716" i="17" s="1"/>
  <c r="W716" i="17" s="1"/>
  <c r="X717" i="17" a="1"/>
  <c r="X717" i="17" s="1"/>
  <c r="X886" i="17" a="1"/>
  <c r="X886" i="17" s="1"/>
  <c r="X887" i="17" a="1"/>
  <c r="X887" i="17"/>
  <c r="X888" i="17" a="1"/>
  <c r="X888" i="17" s="1"/>
  <c r="X889" i="17" a="1"/>
  <c r="X889" i="17" s="1"/>
  <c r="Y889" i="17" s="1"/>
  <c r="Q889" i="17" s="1"/>
  <c r="W889" i="17" s="1"/>
  <c r="X890" i="17" a="1"/>
  <c r="X890" i="17" s="1"/>
  <c r="X891" i="17" a="1"/>
  <c r="X891" i="17" s="1"/>
  <c r="Y891" i="17" s="1"/>
  <c r="Q891" i="17" s="1"/>
  <c r="W891" i="17" s="1"/>
  <c r="X892" i="17" a="1"/>
  <c r="X892" i="17" s="1"/>
  <c r="X893" i="17" a="1"/>
  <c r="X893" i="17" s="1"/>
  <c r="Y893" i="17" s="1"/>
  <c r="Q893" i="17" s="1"/>
  <c r="W893" i="17" s="1"/>
  <c r="X894" i="17" a="1"/>
  <c r="X894" i="17" s="1"/>
  <c r="X895" i="17" a="1"/>
  <c r="X895" i="17"/>
  <c r="X896" i="17" a="1"/>
  <c r="X896" i="17" s="1"/>
  <c r="Y896" i="17" s="1"/>
  <c r="Q896" i="17" s="1"/>
  <c r="W896" i="17" s="1"/>
  <c r="X897" i="17" a="1"/>
  <c r="X897" i="17" s="1"/>
  <c r="X1444" i="17" a="1"/>
  <c r="X1444" i="17" s="1"/>
  <c r="X1445" i="17" a="1"/>
  <c r="X1445" i="17" s="1"/>
  <c r="Y1445" i="17" s="1"/>
  <c r="Q1445" i="17" s="1"/>
  <c r="W1445" i="17" s="1"/>
  <c r="X1446" i="17" a="1"/>
  <c r="X1446" i="17" s="1"/>
  <c r="X1447" i="17" a="1"/>
  <c r="X1447" i="17" s="1"/>
  <c r="X1448" i="17" a="1"/>
  <c r="X1448" i="17" s="1"/>
  <c r="X1449" i="17" a="1"/>
  <c r="X1449" i="17" s="1"/>
  <c r="Y1449" i="17" s="1"/>
  <c r="Q1449" i="17" s="1"/>
  <c r="W1449" i="17" s="1"/>
  <c r="X1716" i="17" a="1"/>
  <c r="X1716" i="17" s="1"/>
  <c r="Y1716" i="17" s="1"/>
  <c r="Q1716" i="17" s="1"/>
  <c r="W1716" i="17" s="1"/>
  <c r="X1717" i="17" a="1"/>
  <c r="X1717" i="17" s="1"/>
  <c r="Y1717" i="17" s="1"/>
  <c r="Q1717" i="17" s="1"/>
  <c r="W1717" i="17" s="1"/>
  <c r="X1844" i="17" a="1"/>
  <c r="X1844" i="17" s="1"/>
  <c r="X1845" i="17" a="1"/>
  <c r="X1845" i="17" s="1"/>
  <c r="Y1845" i="17" s="1"/>
  <c r="Q1845" i="17" s="1"/>
  <c r="W1845" i="17" s="1"/>
  <c r="X1846" i="17" a="1"/>
  <c r="X1846" i="17" s="1"/>
  <c r="X1847" i="17" a="1"/>
  <c r="X1847" i="17" s="1"/>
  <c r="Y1847" i="17" s="1"/>
  <c r="Q1847" i="17" s="1"/>
  <c r="W1847" i="17" s="1"/>
  <c r="X1848" i="17" a="1"/>
  <c r="X1848" i="17" s="1"/>
  <c r="X1849" i="17" a="1"/>
  <c r="X1849" i="17" s="1"/>
  <c r="Y1849" i="17" s="1"/>
  <c r="Q1849" i="17" s="1"/>
  <c r="W1849" i="17" s="1"/>
  <c r="X2116" i="17" a="1"/>
  <c r="X2116" i="17" s="1"/>
  <c r="Y2116" i="17" s="1"/>
  <c r="Q2116" i="17" s="1"/>
  <c r="W2116" i="17" s="1"/>
  <c r="X2117" i="17" a="1"/>
  <c r="X2117" i="17" s="1"/>
  <c r="Y2117" i="17" s="1"/>
  <c r="Q2117" i="17" s="1"/>
  <c r="W2117" i="17" s="1"/>
  <c r="X50" i="17" a="1"/>
  <c r="X50" i="17" s="1"/>
  <c r="X51" i="17" a="1"/>
  <c r="X51" i="17" s="1"/>
  <c r="Y51" i="17" s="1"/>
  <c r="Q51" i="17" s="1"/>
  <c r="W51" i="17" s="1"/>
  <c r="X52" i="17" a="1"/>
  <c r="X52" i="17" s="1"/>
  <c r="Y52" i="17" s="1"/>
  <c r="Q52" i="17" s="1"/>
  <c r="W52" i="17" s="1"/>
  <c r="X53" i="17" a="1"/>
  <c r="X53" i="17" s="1"/>
  <c r="X54" i="17" a="1"/>
  <c r="X54" i="17" s="1"/>
  <c r="X55" i="17" a="1"/>
  <c r="X55" i="17"/>
  <c r="X318" i="17" a="1"/>
  <c r="X318" i="17" s="1"/>
  <c r="X319" i="17" a="1"/>
  <c r="X319" i="17" s="1"/>
  <c r="Y319" i="17" s="1"/>
  <c r="Q319" i="17" s="1"/>
  <c r="W319" i="17" s="1"/>
  <c r="X450" i="17" a="1"/>
  <c r="X450" i="17" s="1"/>
  <c r="X451" i="17" a="1"/>
  <c r="X451" i="17" s="1"/>
  <c r="Y451" i="17" s="1"/>
  <c r="Q451" i="17" s="1"/>
  <c r="W451" i="17" s="1"/>
  <c r="X452" i="17" a="1"/>
  <c r="X452" i="17" s="1"/>
  <c r="X453" i="17" a="1"/>
  <c r="X453" i="17" s="1"/>
  <c r="Y453" i="17" s="1"/>
  <c r="Q453" i="17" s="1"/>
  <c r="W453" i="17" s="1"/>
  <c r="X454" i="17" a="1"/>
  <c r="X454" i="17" s="1"/>
  <c r="X455" i="17" a="1"/>
  <c r="X455" i="17" s="1"/>
  <c r="X718" i="17" a="1"/>
  <c r="X718" i="17" s="1"/>
  <c r="Y718" i="17" s="1"/>
  <c r="Q718" i="17" s="1"/>
  <c r="W718" i="17" s="1"/>
  <c r="X719" i="17" a="1"/>
  <c r="X719" i="17"/>
  <c r="X898" i="17" a="1"/>
  <c r="X898" i="17" s="1"/>
  <c r="X899" i="17" a="1"/>
  <c r="X899" i="17" s="1"/>
  <c r="Y899" i="17" s="1"/>
  <c r="Q899" i="17" s="1"/>
  <c r="W899" i="17" s="1"/>
  <c r="X900" i="17" a="1"/>
  <c r="X900" i="17"/>
  <c r="X901" i="17" a="1"/>
  <c r="X901" i="17" s="1"/>
  <c r="X902" i="17" a="1"/>
  <c r="X902" i="17" s="1"/>
  <c r="X903" i="17" a="1"/>
  <c r="X903" i="17" s="1"/>
  <c r="Y903" i="17" s="1"/>
  <c r="Q903" i="17" s="1"/>
  <c r="W903" i="17" s="1"/>
  <c r="X904" i="17" a="1"/>
  <c r="X904" i="17" s="1"/>
  <c r="Y904" i="17" s="1"/>
  <c r="Q904" i="17" s="1"/>
  <c r="W904" i="17" s="1"/>
  <c r="X905" i="17" a="1"/>
  <c r="X905" i="17" s="1"/>
  <c r="Y905" i="17" s="1"/>
  <c r="Q905" i="17" s="1"/>
  <c r="W905" i="17" s="1"/>
  <c r="X906" i="17" a="1"/>
  <c r="X906" i="17" s="1"/>
  <c r="X907" i="17" a="1"/>
  <c r="X907" i="17" s="1"/>
  <c r="Y907" i="17" s="1"/>
  <c r="Q907" i="17" s="1"/>
  <c r="W907" i="17" s="1"/>
  <c r="X908" i="17" a="1"/>
  <c r="X908" i="17" s="1"/>
  <c r="X909" i="17" a="1"/>
  <c r="X909" i="17" s="1"/>
  <c r="X1450" i="17" a="1"/>
  <c r="X1450" i="17" s="1"/>
  <c r="X1451" i="17" a="1"/>
  <c r="X1451" i="17"/>
  <c r="X1452" i="17" a="1"/>
  <c r="X1452" i="17" s="1"/>
  <c r="X1453" i="17" a="1"/>
  <c r="X1453" i="17"/>
  <c r="X1454" i="17" a="1"/>
  <c r="X1454" i="17" s="1"/>
  <c r="X1455" i="17" a="1"/>
  <c r="X1455" i="17" s="1"/>
  <c r="Y1455" i="17" s="1"/>
  <c r="Q1455" i="17" s="1"/>
  <c r="W1455" i="17" s="1"/>
  <c r="X1718" i="17" a="1"/>
  <c r="X1718" i="17" s="1"/>
  <c r="Y1718" i="17" s="1"/>
  <c r="Q1718" i="17" s="1"/>
  <c r="W1718" i="17" s="1"/>
  <c r="X1719" i="17" a="1"/>
  <c r="X1719" i="17" s="1"/>
  <c r="X1850" i="17" a="1"/>
  <c r="X1850" i="17" s="1"/>
  <c r="X1851" i="17" a="1"/>
  <c r="X1851" i="17" s="1"/>
  <c r="Y1851" i="17" s="1"/>
  <c r="Q1851" i="17" s="1"/>
  <c r="W1851" i="17" s="1"/>
  <c r="X1852" i="17" a="1"/>
  <c r="X1852" i="17"/>
  <c r="X1853" i="17" a="1"/>
  <c r="X1853" i="17" s="1"/>
  <c r="Y1853" i="17" s="1"/>
  <c r="Q1853" i="17" s="1"/>
  <c r="W1853" i="17" s="1"/>
  <c r="X1854" i="17" a="1"/>
  <c r="X1854" i="17" s="1"/>
  <c r="X1855" i="17" a="1"/>
  <c r="X1855" i="17" s="1"/>
  <c r="Y1855" i="17" s="1"/>
  <c r="Q1855" i="17" s="1"/>
  <c r="W1855" i="17" s="1"/>
  <c r="X2118" i="17" a="1"/>
  <c r="X2118" i="17" s="1"/>
  <c r="X2119" i="17" a="1"/>
  <c r="X2119" i="17" s="1"/>
  <c r="Y2119" i="17" s="1"/>
  <c r="Q2119" i="17" s="1"/>
  <c r="W2119" i="17" s="1"/>
  <c r="X56" i="17" a="1"/>
  <c r="X56" i="17" s="1"/>
  <c r="X57" i="17" a="1"/>
  <c r="X57" i="17"/>
  <c r="X58" i="17" a="1"/>
  <c r="X58" i="17" s="1"/>
  <c r="Y58" i="17" s="1"/>
  <c r="Q58" i="17" s="1"/>
  <c r="W58" i="17" s="1"/>
  <c r="X59" i="17" a="1"/>
  <c r="X59" i="17"/>
  <c r="X60" i="17" a="1"/>
  <c r="X60" i="17" s="1"/>
  <c r="X61" i="17" a="1"/>
  <c r="X61" i="17" s="1"/>
  <c r="Y61" i="17" s="1"/>
  <c r="Q61" i="17" s="1"/>
  <c r="W61" i="17" s="1"/>
  <c r="X320" i="17" a="1"/>
  <c r="X320" i="17" s="1"/>
  <c r="Y320" i="17" s="1"/>
  <c r="Q320" i="17" s="1"/>
  <c r="W320" i="17" s="1"/>
  <c r="X321" i="17" a="1"/>
  <c r="X321" i="17" s="1"/>
  <c r="X456" i="17" a="1"/>
  <c r="X456" i="17" s="1"/>
  <c r="X457" i="17" a="1"/>
  <c r="X457" i="17" s="1"/>
  <c r="X458" i="17" a="1"/>
  <c r="X458" i="17"/>
  <c r="X459" i="17" a="1"/>
  <c r="X459" i="17" s="1"/>
  <c r="Y459" i="17" s="1"/>
  <c r="Q459" i="17" s="1"/>
  <c r="W459" i="17" s="1"/>
  <c r="X460" i="17" a="1"/>
  <c r="X460" i="17" s="1"/>
  <c r="X461" i="17" a="1"/>
  <c r="X461" i="17" s="1"/>
  <c r="Y461" i="17" s="1"/>
  <c r="Q461" i="17" s="1"/>
  <c r="W461" i="17" s="1"/>
  <c r="X720" i="17" a="1"/>
  <c r="X720" i="17" s="1"/>
  <c r="X721" i="17" a="1"/>
  <c r="X721" i="17" s="1"/>
  <c r="Y721" i="17" s="1"/>
  <c r="Q721" i="17" s="1"/>
  <c r="W721" i="17" s="1"/>
  <c r="X910" i="17" a="1"/>
  <c r="X910" i="17" s="1"/>
  <c r="X911" i="17" a="1"/>
  <c r="X911" i="17" s="1"/>
  <c r="X912" i="17" a="1"/>
  <c r="X912" i="17" s="1"/>
  <c r="Y912" i="17" s="1"/>
  <c r="Q912" i="17" s="1"/>
  <c r="W912" i="17" s="1"/>
  <c r="X913" i="17" a="1"/>
  <c r="X913" i="17"/>
  <c r="X914" i="17" a="1"/>
  <c r="X914" i="17" s="1"/>
  <c r="X915" i="17" a="1"/>
  <c r="X915" i="17" s="1"/>
  <c r="Y915" i="17" s="1"/>
  <c r="Q915" i="17" s="1"/>
  <c r="W915" i="17" s="1"/>
  <c r="X916" i="17" a="1"/>
  <c r="X916" i="17" s="1"/>
  <c r="Y916" i="17" s="1"/>
  <c r="Q916" i="17" s="1"/>
  <c r="W916" i="17" s="1"/>
  <c r="X917" i="17" a="1"/>
  <c r="X917" i="17" s="1"/>
  <c r="X918" i="17" a="1"/>
  <c r="X918" i="17" s="1"/>
  <c r="X919" i="17" a="1"/>
  <c r="X919" i="17" s="1"/>
  <c r="Y919" i="17" s="1"/>
  <c r="Q919" i="17" s="1"/>
  <c r="W919" i="17" s="1"/>
  <c r="X920" i="17" a="1"/>
  <c r="X920" i="17"/>
  <c r="X921" i="17" a="1"/>
  <c r="X921" i="17" s="1"/>
  <c r="Y921" i="17" s="1"/>
  <c r="Q921" i="17" s="1"/>
  <c r="W921" i="17" s="1"/>
  <c r="X1456" i="17" a="1"/>
  <c r="X1456" i="17" s="1"/>
  <c r="X1457" i="17" a="1"/>
  <c r="X1457" i="17" s="1"/>
  <c r="Y1457" i="17" s="1"/>
  <c r="Q1457" i="17" s="1"/>
  <c r="W1457" i="17" s="1"/>
  <c r="X1458" i="17" a="1"/>
  <c r="X1458" i="17" s="1"/>
  <c r="X1459" i="17" a="1"/>
  <c r="X1459" i="17" s="1"/>
  <c r="Y1459" i="17" s="1"/>
  <c r="Q1459" i="17" s="1"/>
  <c r="W1459" i="17" s="1"/>
  <c r="X1460" i="17" a="1"/>
  <c r="X1460" i="17" s="1"/>
  <c r="X1461" i="17" a="1"/>
  <c r="X1461" i="17" s="1"/>
  <c r="Y1461" i="17" s="1"/>
  <c r="Q1461" i="17" s="1"/>
  <c r="W1461" i="17" s="1"/>
  <c r="X1720" i="17" a="1"/>
  <c r="X1720" i="17"/>
  <c r="X1721" i="17" a="1"/>
  <c r="X1721" i="17" s="1"/>
  <c r="X1856" i="17" a="1"/>
  <c r="X1856" i="17" s="1"/>
  <c r="X1857" i="17" a="1"/>
  <c r="X1857" i="17" s="1"/>
  <c r="Y1857" i="17" s="1"/>
  <c r="Q1857" i="17" s="1"/>
  <c r="W1857" i="17" s="1"/>
  <c r="X1858" i="17" a="1"/>
  <c r="X1858" i="17" s="1"/>
  <c r="Y1858" i="17" s="1"/>
  <c r="Q1858" i="17" s="1"/>
  <c r="W1858" i="17" s="1"/>
  <c r="X1859" i="17" a="1"/>
  <c r="X1859" i="17" s="1"/>
  <c r="X1860" i="17" a="1"/>
  <c r="X1860" i="17" s="1"/>
  <c r="X1861" i="17" a="1"/>
  <c r="X1861" i="17"/>
  <c r="X2120" i="17" a="1"/>
  <c r="X2120" i="17" s="1"/>
  <c r="X2121" i="17" a="1"/>
  <c r="X2121" i="17" s="1"/>
  <c r="Y2121" i="17" s="1"/>
  <c r="Q2121" i="17" s="1"/>
  <c r="W2121" i="17" s="1"/>
  <c r="X62" i="17" a="1"/>
  <c r="X62" i="17" s="1"/>
  <c r="X63" i="17" a="1"/>
  <c r="X63" i="17" s="1"/>
  <c r="Y63" i="17" s="1"/>
  <c r="Q63" i="17" s="1"/>
  <c r="W63" i="17" s="1"/>
  <c r="X64" i="17" a="1"/>
  <c r="X64" i="17" s="1"/>
  <c r="X65" i="17" a="1"/>
  <c r="X65" i="17" s="1"/>
  <c r="Y65" i="17" s="1"/>
  <c r="Q65" i="17" s="1"/>
  <c r="W65" i="17" s="1"/>
  <c r="X66" i="17" a="1"/>
  <c r="X66" i="17" s="1"/>
  <c r="X67" i="17" a="1"/>
  <c r="X67" i="17" s="1"/>
  <c r="X322" i="17" a="1"/>
  <c r="X322" i="17" s="1"/>
  <c r="Y322" i="17" s="1"/>
  <c r="Q322" i="17" s="1"/>
  <c r="W322" i="17" s="1"/>
  <c r="X323" i="17" a="1"/>
  <c r="X323" i="17"/>
  <c r="X462" i="17" a="1"/>
  <c r="X462" i="17" s="1"/>
  <c r="X463" i="17" a="1"/>
  <c r="X463" i="17" s="1"/>
  <c r="Y463" i="17" s="1"/>
  <c r="Q463" i="17" s="1"/>
  <c r="W463" i="17" s="1"/>
  <c r="X464" i="17" a="1"/>
  <c r="X464" i="17" s="1"/>
  <c r="Y464" i="17" s="1"/>
  <c r="Q464" i="17" s="1"/>
  <c r="W464" i="17" s="1"/>
  <c r="X465" i="17" a="1"/>
  <c r="X465" i="17" s="1"/>
  <c r="X466" i="17" a="1"/>
  <c r="X466" i="17" s="1"/>
  <c r="X467" i="17" a="1"/>
  <c r="X467" i="17"/>
  <c r="X722" i="17" a="1"/>
  <c r="X722" i="17" s="1"/>
  <c r="X723" i="17" a="1"/>
  <c r="X723" i="17" s="1"/>
  <c r="Y723" i="17" s="1"/>
  <c r="Q723" i="17" s="1"/>
  <c r="W723" i="17" s="1"/>
  <c r="X922" i="17" a="1"/>
  <c r="X922" i="17" s="1"/>
  <c r="X923" i="17" a="1"/>
  <c r="X923" i="17" s="1"/>
  <c r="Y923" i="17" s="1"/>
  <c r="Q923" i="17" s="1"/>
  <c r="W923" i="17" s="1"/>
  <c r="X924" i="17" a="1"/>
  <c r="X924" i="17" s="1"/>
  <c r="X925" i="17" a="1"/>
  <c r="X925" i="17" s="1"/>
  <c r="Y925" i="17" s="1"/>
  <c r="Q925" i="17" s="1"/>
  <c r="W925" i="17" s="1"/>
  <c r="X926" i="17" a="1"/>
  <c r="X926" i="17" s="1"/>
  <c r="X927" i="17" a="1"/>
  <c r="X927" i="17"/>
  <c r="X928" i="17" a="1"/>
  <c r="X928" i="17" s="1"/>
  <c r="X929" i="17" a="1"/>
  <c r="X929" i="17" s="1"/>
  <c r="Y929" i="17" s="1"/>
  <c r="Q929" i="17" s="1"/>
  <c r="W929" i="17" s="1"/>
  <c r="X930" i="17" a="1"/>
  <c r="X930" i="17" s="1"/>
  <c r="X931" i="17" a="1"/>
  <c r="X931" i="17" s="1"/>
  <c r="Y931" i="17" s="1"/>
  <c r="Q931" i="17" s="1"/>
  <c r="W931" i="17" s="1"/>
  <c r="X932" i="17" a="1"/>
  <c r="X932" i="17"/>
  <c r="X933" i="17" a="1"/>
  <c r="X933" i="17" s="1"/>
  <c r="X1462" i="17" a="1"/>
  <c r="X1462" i="17" s="1"/>
  <c r="X1463" i="17" a="1"/>
  <c r="X1463" i="17" s="1"/>
  <c r="Y1463" i="17" s="1"/>
  <c r="Q1463" i="17" s="1"/>
  <c r="W1463" i="17" s="1"/>
  <c r="X1464" i="17" a="1"/>
  <c r="X1464" i="17"/>
  <c r="X1465" i="17" a="1"/>
  <c r="X1465" i="17" s="1"/>
  <c r="Y1465" i="17" s="1"/>
  <c r="Q1465" i="17" s="1"/>
  <c r="W1465" i="17" s="1"/>
  <c r="X1466" i="17" a="1"/>
  <c r="X1466" i="17" s="1"/>
  <c r="X1467" i="17" a="1"/>
  <c r="X1467" i="17" s="1"/>
  <c r="Y1467" i="17" s="1"/>
  <c r="Q1467" i="17" s="1"/>
  <c r="W1467" i="17" s="1"/>
  <c r="X1722" i="17" a="1"/>
  <c r="X1722" i="17" s="1"/>
  <c r="X1723" i="17" a="1"/>
  <c r="X1723" i="17" s="1"/>
  <c r="Y1723" i="17" s="1"/>
  <c r="Q1723" i="17" s="1"/>
  <c r="W1723" i="17" s="1"/>
  <c r="X1862" i="17" a="1"/>
  <c r="X1862" i="17" s="1"/>
  <c r="X1863" i="17" a="1"/>
  <c r="X1863" i="17" s="1"/>
  <c r="X1864" i="17" a="1"/>
  <c r="X1864" i="17"/>
  <c r="X1865" i="17" a="1"/>
  <c r="X1865" i="17" s="1"/>
  <c r="X1866" i="17" a="1"/>
  <c r="X1866" i="17" s="1"/>
  <c r="X1867" i="17" a="1"/>
  <c r="X1867" i="17" s="1"/>
  <c r="Y1867" i="17" s="1"/>
  <c r="Q1867" i="17" s="1"/>
  <c r="W1867" i="17" s="1"/>
  <c r="X2122" i="17" a="1"/>
  <c r="X2122" i="17" s="1"/>
  <c r="Y2122" i="17" s="1"/>
  <c r="Q2122" i="17" s="1"/>
  <c r="W2122" i="17" s="1"/>
  <c r="X2123" i="17" a="1"/>
  <c r="X2123" i="17" s="1"/>
  <c r="X68" i="17" a="1"/>
  <c r="X68" i="17" s="1"/>
  <c r="X69" i="17" a="1"/>
  <c r="X69" i="17" s="1"/>
  <c r="Y69" i="17" s="1"/>
  <c r="Q69" i="17" s="1"/>
  <c r="W69" i="17" s="1"/>
  <c r="X70" i="17" a="1"/>
  <c r="X70" i="17" s="1"/>
  <c r="X71" i="17" a="1"/>
  <c r="X71" i="17" s="1"/>
  <c r="Y71" i="17" s="1"/>
  <c r="Q71" i="17" s="1"/>
  <c r="W71" i="17" s="1"/>
  <c r="X72" i="17" a="1"/>
  <c r="X72" i="17" s="1"/>
  <c r="X73" i="17" a="1"/>
  <c r="X73" i="17" s="1"/>
  <c r="Y73" i="17" s="1"/>
  <c r="Q73" i="17" s="1"/>
  <c r="W73" i="17" s="1"/>
  <c r="X324" i="17" a="1"/>
  <c r="X324" i="17" s="1"/>
  <c r="X325" i="17" a="1"/>
  <c r="X325" i="17" s="1"/>
  <c r="Y325" i="17" s="1"/>
  <c r="Q325" i="17" s="1"/>
  <c r="W325" i="17" s="1"/>
  <c r="X468" i="17" a="1"/>
  <c r="X468" i="17" s="1"/>
  <c r="X469" i="17" a="1"/>
  <c r="X469" i="17" s="1"/>
  <c r="X470" i="17" a="1"/>
  <c r="X470" i="17" s="1"/>
  <c r="Y470" i="17" s="1"/>
  <c r="Q470" i="17" s="1"/>
  <c r="W470" i="17" s="1"/>
  <c r="X471" i="17" a="1"/>
  <c r="X471" i="17" s="1"/>
  <c r="Y471" i="17" s="1"/>
  <c r="Q471" i="17" s="1"/>
  <c r="W471" i="17" s="1"/>
  <c r="X472" i="17" a="1"/>
  <c r="X472" i="17" s="1"/>
  <c r="X473" i="17" a="1"/>
  <c r="X473" i="17" s="1"/>
  <c r="Y473" i="17" s="1"/>
  <c r="Q473" i="17" s="1"/>
  <c r="W473" i="17" s="1"/>
  <c r="X724" i="17" a="1"/>
  <c r="X724" i="17" s="1"/>
  <c r="X725" i="17" a="1"/>
  <c r="X725" i="17" s="1"/>
  <c r="X934" i="17" a="1"/>
  <c r="X934" i="17" s="1"/>
  <c r="X935" i="17" a="1"/>
  <c r="X935" i="17" s="1"/>
  <c r="Y935" i="17" s="1"/>
  <c r="Q935" i="17" s="1"/>
  <c r="W935" i="17" s="1"/>
  <c r="X936" i="17" a="1"/>
  <c r="X936" i="17"/>
  <c r="X937" i="17" a="1"/>
  <c r="X937" i="17" s="1"/>
  <c r="X938" i="17" a="1"/>
  <c r="X938" i="17" s="1"/>
  <c r="X939" i="17" a="1"/>
  <c r="X939" i="17" s="1"/>
  <c r="Y939" i="17" s="1"/>
  <c r="Q939" i="17" s="1"/>
  <c r="W939" i="17" s="1"/>
  <c r="X940" i="17" a="1"/>
  <c r="X940" i="17" s="1"/>
  <c r="X941" i="17" a="1"/>
  <c r="X941" i="17" s="1"/>
  <c r="Y941" i="17" s="1"/>
  <c r="Q941" i="17" s="1"/>
  <c r="W941" i="17" s="1"/>
  <c r="X942" i="17" a="1"/>
  <c r="X942" i="17" s="1"/>
  <c r="X943" i="17" a="1"/>
  <c r="X943" i="17"/>
  <c r="X944" i="17" a="1"/>
  <c r="X944" i="17" s="1"/>
  <c r="Y944" i="17" s="1"/>
  <c r="Q944" i="17" s="1"/>
  <c r="W944" i="17" s="1"/>
  <c r="X945" i="17" a="1"/>
  <c r="X945" i="17" s="1"/>
  <c r="Y945" i="17" s="1"/>
  <c r="Q945" i="17" s="1"/>
  <c r="W945" i="17" s="1"/>
  <c r="X1468" i="17" a="1"/>
  <c r="X1468" i="17" s="1"/>
  <c r="X1469" i="17" a="1"/>
  <c r="X1469" i="17" s="1"/>
  <c r="Y1469" i="17" s="1"/>
  <c r="Q1469" i="17" s="1"/>
  <c r="W1469" i="17" s="1"/>
  <c r="X1470" i="17" a="1"/>
  <c r="X1470" i="17"/>
  <c r="X1471" i="17" a="1"/>
  <c r="X1471" i="17" s="1"/>
  <c r="X1472" i="17" a="1"/>
  <c r="X1472" i="17" s="1"/>
  <c r="X1473" i="17" a="1"/>
  <c r="X1473" i="17" s="1"/>
  <c r="X1724" i="17" a="1"/>
  <c r="X1724" i="17"/>
  <c r="X1725" i="17" a="1"/>
  <c r="X1725" i="17"/>
  <c r="X1868" i="17" a="1"/>
  <c r="X1868" i="17" s="1"/>
  <c r="X1869" i="17" a="1"/>
  <c r="X1869" i="17" s="1"/>
  <c r="Y1869" i="17" s="1"/>
  <c r="Q1869" i="17" s="1"/>
  <c r="W1869" i="17" s="1"/>
  <c r="X1870" i="17" a="1"/>
  <c r="X1870" i="17" s="1"/>
  <c r="X1871" i="17" a="1"/>
  <c r="X1871" i="17" s="1"/>
  <c r="Y1871" i="17" s="1"/>
  <c r="Q1871" i="17" s="1"/>
  <c r="W1871" i="17" s="1"/>
  <c r="X1872" i="17" a="1"/>
  <c r="X1872" i="17" s="1"/>
  <c r="X1873" i="17" a="1"/>
  <c r="X1873" i="17" s="1"/>
  <c r="X2124" i="17" a="1"/>
  <c r="X2124" i="17" s="1"/>
  <c r="Y2124" i="17" s="1"/>
  <c r="Q2124" i="17" s="1"/>
  <c r="W2124" i="17" s="1"/>
  <c r="X2125" i="17" a="1"/>
  <c r="X2125" i="17" s="1"/>
  <c r="X74" i="17" a="1"/>
  <c r="X74" i="17" s="1"/>
  <c r="X75" i="17" a="1"/>
  <c r="X75" i="17" s="1"/>
  <c r="Y75" i="17" s="1"/>
  <c r="Q75" i="17" s="1"/>
  <c r="W75" i="17" s="1"/>
  <c r="X76" i="17" a="1"/>
  <c r="X76" i="17" s="1"/>
  <c r="Y76" i="17" s="1"/>
  <c r="Q76" i="17" s="1"/>
  <c r="W76" i="17" s="1"/>
  <c r="X77" i="17" a="1"/>
  <c r="X77" i="17" s="1"/>
  <c r="X78" i="17" a="1"/>
  <c r="X78" i="17" s="1"/>
  <c r="X79" i="17" a="1"/>
  <c r="X79" i="17" s="1"/>
  <c r="Y79" i="17" s="1"/>
  <c r="Q79" i="17" s="1"/>
  <c r="W79" i="17" s="1"/>
  <c r="X326" i="17" a="1"/>
  <c r="X326" i="17" s="1"/>
  <c r="X327" i="17" a="1"/>
  <c r="X327" i="17" s="1"/>
  <c r="Y327" i="17" s="1"/>
  <c r="Q327" i="17" s="1"/>
  <c r="W327" i="17" s="1"/>
  <c r="X474" i="17" a="1"/>
  <c r="X474" i="17" s="1"/>
  <c r="X475" i="17" a="1"/>
  <c r="X475" i="17"/>
  <c r="Y475" i="17" s="1"/>
  <c r="Q475" i="17" s="1"/>
  <c r="W475" i="17" s="1"/>
  <c r="X476" i="17" a="1"/>
  <c r="X476" i="17" s="1"/>
  <c r="X477" i="17" a="1"/>
  <c r="X477" i="17"/>
  <c r="X478" i="17" a="1"/>
  <c r="X478" i="17" s="1"/>
  <c r="X479" i="17" a="1"/>
  <c r="X479" i="17"/>
  <c r="X726" i="17" a="1"/>
  <c r="X726" i="17"/>
  <c r="X727" i="17" a="1"/>
  <c r="X727" i="17"/>
  <c r="X946" i="17" a="1"/>
  <c r="X946" i="17" s="1"/>
  <c r="X947" i="17" a="1"/>
  <c r="X947" i="17" s="1"/>
  <c r="Y947" i="17" s="1"/>
  <c r="Q947" i="17" s="1"/>
  <c r="W947" i="17" s="1"/>
  <c r="X948" i="17" a="1"/>
  <c r="X948" i="17"/>
  <c r="X949" i="17" a="1"/>
  <c r="X949" i="17" s="1"/>
  <c r="X950" i="17" a="1"/>
  <c r="X950" i="17" s="1"/>
  <c r="X951" i="17" a="1"/>
  <c r="X951" i="17" s="1"/>
  <c r="Y951" i="17" s="1"/>
  <c r="Q951" i="17" s="1"/>
  <c r="W951" i="17" s="1"/>
  <c r="X952" i="17" a="1"/>
  <c r="X952" i="17"/>
  <c r="X953" i="17" a="1"/>
  <c r="X953" i="17" s="1"/>
  <c r="Y953" i="17" s="1"/>
  <c r="Q953" i="17" s="1"/>
  <c r="W953" i="17" s="1"/>
  <c r="X954" i="17" a="1"/>
  <c r="X954" i="17" s="1"/>
  <c r="X955" i="17" a="1"/>
  <c r="X955" i="17" s="1"/>
  <c r="Y955" i="17" s="1"/>
  <c r="Q955" i="17" s="1"/>
  <c r="W955" i="17" s="1"/>
  <c r="X956" i="17" a="1"/>
  <c r="X956" i="17" s="1"/>
  <c r="X957" i="17" a="1"/>
  <c r="X957" i="17" s="1"/>
  <c r="X1474" i="17" a="1"/>
  <c r="X1474" i="17" s="1"/>
  <c r="X1475" i="17" a="1"/>
  <c r="X1475" i="17" s="1"/>
  <c r="X1476" i="17" a="1"/>
  <c r="X1476" i="17" s="1"/>
  <c r="Y1476" i="17" s="1"/>
  <c r="Q1476" i="17" s="1"/>
  <c r="W1476" i="17" s="1"/>
  <c r="X1477" i="17" a="1"/>
  <c r="X1477" i="17"/>
  <c r="X1478" i="17" a="1"/>
  <c r="X1478" i="17" s="1"/>
  <c r="X1479" i="17" a="1"/>
  <c r="X1479" i="17" s="1"/>
  <c r="Y1479" i="17" s="1"/>
  <c r="Q1479" i="17" s="1"/>
  <c r="W1479" i="17" s="1"/>
  <c r="X1726" i="17" a="1"/>
  <c r="X1726" i="17" s="1"/>
  <c r="Y1726" i="17" s="1"/>
  <c r="Q1726" i="17" s="1"/>
  <c r="W1726" i="17" s="1"/>
  <c r="X1727" i="17" a="1"/>
  <c r="X1727" i="17" s="1"/>
  <c r="X1874" i="17" a="1"/>
  <c r="X1874" i="17" s="1"/>
  <c r="X1875" i="17" a="1"/>
  <c r="X1875" i="17" s="1"/>
  <c r="X1876" i="17" a="1"/>
  <c r="X1876" i="17"/>
  <c r="X1877" i="17" a="1"/>
  <c r="X1877" i="17" s="1"/>
  <c r="Y1877" i="17" s="1"/>
  <c r="Q1877" i="17" s="1"/>
  <c r="W1877" i="17" s="1"/>
  <c r="X1878" i="17" a="1"/>
  <c r="X1878" i="17" s="1"/>
  <c r="X1879" i="17" a="1"/>
  <c r="X1879" i="17" s="1"/>
  <c r="Y1879" i="17" s="1"/>
  <c r="Q1879" i="17" s="1"/>
  <c r="W1879" i="17" s="1"/>
  <c r="X2126" i="17" a="1"/>
  <c r="X2126" i="17" s="1"/>
  <c r="X2127" i="17" a="1"/>
  <c r="X2127" i="17" s="1"/>
  <c r="Y2127" i="17" s="1"/>
  <c r="Q2127" i="17" s="1"/>
  <c r="W2127" i="17" s="1"/>
  <c r="X80" i="17" a="1"/>
  <c r="X80" i="17" s="1"/>
  <c r="X81" i="17" a="1"/>
  <c r="X81" i="17"/>
  <c r="X82" i="17" a="1"/>
  <c r="X82" i="17" s="1"/>
  <c r="Y82" i="17" s="1"/>
  <c r="Q82" i="17" s="1"/>
  <c r="W82" i="17" s="1"/>
  <c r="X83" i="17" a="1"/>
  <c r="X83" i="17" s="1"/>
  <c r="Y83" i="17" s="1"/>
  <c r="Q83" i="17" s="1"/>
  <c r="W83" i="17" s="1"/>
  <c r="X84" i="17" a="1"/>
  <c r="X84" i="17" s="1"/>
  <c r="X85" i="17" a="1"/>
  <c r="X85" i="17" s="1"/>
  <c r="Y85" i="17" s="1"/>
  <c r="Q85" i="17" s="1"/>
  <c r="W85" i="17" s="1"/>
  <c r="X328" i="17" a="1"/>
  <c r="X328" i="17"/>
  <c r="X329" i="17" a="1"/>
  <c r="X329" i="17" s="1"/>
  <c r="X480" i="17" a="1"/>
  <c r="X480" i="17" s="1"/>
  <c r="X481" i="17" a="1"/>
  <c r="X481" i="17" s="1"/>
  <c r="Y481" i="17" s="1"/>
  <c r="Q481" i="17" s="1"/>
  <c r="W481" i="17" s="1"/>
  <c r="X482" i="17" a="1"/>
  <c r="X482" i="17" s="1"/>
  <c r="X483" i="17" a="1"/>
  <c r="X483" i="17" s="1"/>
  <c r="Y483" i="17" s="1"/>
  <c r="Q483" i="17" s="1"/>
  <c r="W483" i="17" s="1"/>
  <c r="X484" i="17" a="1"/>
  <c r="X484" i="17" s="1"/>
  <c r="X485" i="17" a="1"/>
  <c r="X485" i="17"/>
  <c r="Y485" i="17" s="1"/>
  <c r="Q485" i="17" s="1"/>
  <c r="W485" i="17" s="1"/>
  <c r="X728" i="17" a="1"/>
  <c r="X728" i="17" s="1"/>
  <c r="X729" i="17" a="1"/>
  <c r="X729" i="17" s="1"/>
  <c r="X958" i="17" a="1"/>
  <c r="X958" i="17" s="1"/>
  <c r="X959" i="17" a="1"/>
  <c r="X959" i="17" s="1"/>
  <c r="Y959" i="17" s="1"/>
  <c r="Q959" i="17" s="1"/>
  <c r="W959" i="17" s="1"/>
  <c r="X960" i="17" a="1"/>
  <c r="X960" i="17"/>
  <c r="X961" i="17" a="1"/>
  <c r="X961" i="17" s="1"/>
  <c r="X962" i="17" a="1"/>
  <c r="X962" i="17" s="1"/>
  <c r="X963" i="17" a="1"/>
  <c r="X963" i="17" s="1"/>
  <c r="Y963" i="17" s="1"/>
  <c r="Q963" i="17" s="1"/>
  <c r="W963" i="17" s="1"/>
  <c r="X964" i="17" a="1"/>
  <c r="X964" i="17" s="1"/>
  <c r="X965" i="17" a="1"/>
  <c r="X965" i="17" s="1"/>
  <c r="X966" i="17" a="1"/>
  <c r="X966" i="17" s="1"/>
  <c r="X967" i="17" a="1"/>
  <c r="X967" i="17" s="1"/>
  <c r="Y967" i="17" s="1"/>
  <c r="Q967" i="17" s="1"/>
  <c r="W967" i="17" s="1"/>
  <c r="X968" i="17" a="1"/>
  <c r="X968" i="17" s="1"/>
  <c r="X969" i="17" a="1"/>
  <c r="X969" i="17"/>
  <c r="X1480" i="17" a="1"/>
  <c r="X1480" i="17" s="1"/>
  <c r="X1481" i="17" a="1"/>
  <c r="X1481" i="17"/>
  <c r="Y1481" i="17" s="1"/>
  <c r="Q1481" i="17" s="1"/>
  <c r="W1481" i="17" s="1"/>
  <c r="X1482" i="17" a="1"/>
  <c r="X1482" i="17" s="1"/>
  <c r="X1483" i="17" a="1"/>
  <c r="X1483" i="17" s="1"/>
  <c r="Y1483" i="17" s="1"/>
  <c r="Q1483" i="17" s="1"/>
  <c r="W1483" i="17" s="1"/>
  <c r="X1484" i="17" a="1"/>
  <c r="X1484" i="17" s="1"/>
  <c r="X1485" i="17" a="1"/>
  <c r="X1485" i="17"/>
  <c r="X1728" i="17" a="1"/>
  <c r="X1728" i="17" s="1"/>
  <c r="Y1728" i="17" s="1"/>
  <c r="Q1728" i="17" s="1"/>
  <c r="W1728" i="17" s="1"/>
  <c r="X1729" i="17" a="1"/>
  <c r="X1729" i="17"/>
  <c r="X1880" i="17" a="1"/>
  <c r="X1880" i="17" s="1"/>
  <c r="X1881" i="17" a="1"/>
  <c r="X1881" i="17" s="1"/>
  <c r="Y1881" i="17" s="1"/>
  <c r="Q1881" i="17" s="1"/>
  <c r="W1881" i="17" s="1"/>
  <c r="X1882" i="17" a="1"/>
  <c r="X1882" i="17" s="1"/>
  <c r="Y1882" i="17" s="1"/>
  <c r="Q1882" i="17" s="1"/>
  <c r="W1882" i="17" s="1"/>
  <c r="X1883" i="17" a="1"/>
  <c r="X1883" i="17" s="1"/>
  <c r="X1884" i="17" a="1"/>
  <c r="X1884" i="17" s="1"/>
  <c r="X1885" i="17" a="1"/>
  <c r="X1885" i="17"/>
  <c r="X2128" i="17" a="1"/>
  <c r="X2128" i="17" s="1"/>
  <c r="X2129" i="17" a="1"/>
  <c r="X2129" i="17" s="1"/>
  <c r="Y2129" i="17" s="1"/>
  <c r="Q2129" i="17" s="1"/>
  <c r="W2129" i="17" s="1"/>
  <c r="X86" i="17" a="1"/>
  <c r="X86" i="17" s="1"/>
  <c r="X87" i="17" a="1"/>
  <c r="X87" i="17" s="1"/>
  <c r="Y87" i="17" s="1"/>
  <c r="Q87" i="17" s="1"/>
  <c r="W87" i="17" s="1"/>
  <c r="X88" i="17" a="1"/>
  <c r="X88" i="17" s="1"/>
  <c r="X89" i="17" a="1"/>
  <c r="X89" i="17" s="1"/>
  <c r="X90" i="17" a="1"/>
  <c r="X90" i="17" s="1"/>
  <c r="X91" i="17" a="1"/>
  <c r="X91" i="17" s="1"/>
  <c r="X330" i="17" a="1"/>
  <c r="X330" i="17" s="1"/>
  <c r="Y330" i="17" s="1"/>
  <c r="Q330" i="17" s="1"/>
  <c r="W330" i="17" s="1"/>
  <c r="X331" i="17" a="1"/>
  <c r="X331" i="17" s="1"/>
  <c r="X486" i="17" a="1"/>
  <c r="X486" i="17" s="1"/>
  <c r="X487" i="17" a="1"/>
  <c r="X487" i="17" s="1"/>
  <c r="Y487" i="17" s="1"/>
  <c r="Q487" i="17" s="1"/>
  <c r="W487" i="17" s="1"/>
  <c r="X488" i="17" a="1"/>
  <c r="X488" i="17" s="1"/>
  <c r="X489" i="17" a="1"/>
  <c r="X489" i="17" s="1"/>
  <c r="X490" i="17" a="1"/>
  <c r="X490" i="17" s="1"/>
  <c r="X491" i="17" a="1"/>
  <c r="X491" i="17" s="1"/>
  <c r="Y491" i="17" s="1"/>
  <c r="Q491" i="17" s="1"/>
  <c r="W491" i="17" s="1"/>
  <c r="X730" i="17" a="1"/>
  <c r="X730" i="17" s="1"/>
  <c r="X731" i="17" a="1"/>
  <c r="X731" i="17"/>
  <c r="X970" i="17" a="1"/>
  <c r="X970" i="17" s="1"/>
  <c r="X971" i="17" a="1"/>
  <c r="X971" i="17" s="1"/>
  <c r="Y971" i="17" s="1"/>
  <c r="Q971" i="17" s="1"/>
  <c r="W971" i="17" s="1"/>
  <c r="X972" i="17" a="1"/>
  <c r="X972" i="17" s="1"/>
  <c r="X973" i="17" a="1"/>
  <c r="X973" i="17" s="1"/>
  <c r="X974" i="17" a="1"/>
  <c r="X974" i="17" s="1"/>
  <c r="X975" i="17" a="1"/>
  <c r="X975" i="17" s="1"/>
  <c r="X976" i="17" a="1"/>
  <c r="X976" i="17" s="1"/>
  <c r="Y976" i="17" s="1"/>
  <c r="Q976" i="17" s="1"/>
  <c r="W976" i="17" s="1"/>
  <c r="X977" i="17" a="1"/>
  <c r="X977" i="17"/>
  <c r="X978" i="17" a="1"/>
  <c r="X978" i="17" s="1"/>
  <c r="X979" i="17" a="1"/>
  <c r="X979" i="17" s="1"/>
  <c r="Y979" i="17" s="1"/>
  <c r="Q979" i="17" s="1"/>
  <c r="W979" i="17" s="1"/>
  <c r="X980" i="17" a="1"/>
  <c r="X980" i="17" s="1"/>
  <c r="X981" i="17" a="1"/>
  <c r="X981" i="17" s="1"/>
  <c r="X1486" i="17" a="1"/>
  <c r="X1486" i="17" s="1"/>
  <c r="X1487" i="17" a="1"/>
  <c r="X1487" i="17"/>
  <c r="X1488" i="17" a="1"/>
  <c r="X1488" i="17" s="1"/>
  <c r="X1489" i="17" a="1"/>
  <c r="X1489" i="17"/>
  <c r="X1490" i="17" a="1"/>
  <c r="X1490" i="17" s="1"/>
  <c r="X1491" i="17" a="1"/>
  <c r="X1491" i="17" s="1"/>
  <c r="Y1491" i="17" s="1"/>
  <c r="Q1491" i="17" s="1"/>
  <c r="W1491" i="17" s="1"/>
  <c r="X1730" i="17" a="1"/>
  <c r="X1730" i="17" s="1"/>
  <c r="X1731" i="17" a="1"/>
  <c r="X1731" i="17" s="1"/>
  <c r="Y1731" i="17" s="1"/>
  <c r="Q1731" i="17" s="1"/>
  <c r="W1731" i="17" s="1"/>
  <c r="X1886" i="17" a="1"/>
  <c r="X1886" i="17" s="1"/>
  <c r="X1887" i="17" a="1"/>
  <c r="X1887" i="17"/>
  <c r="X1888" i="17" a="1"/>
  <c r="X1888" i="17" s="1"/>
  <c r="Y1888" i="17" s="1"/>
  <c r="Q1888" i="17" s="1"/>
  <c r="W1888" i="17" s="1"/>
  <c r="X1889" i="17" a="1"/>
  <c r="X1889" i="17" s="1"/>
  <c r="X1890" i="17" a="1"/>
  <c r="X1890" i="17" s="1"/>
  <c r="X1891" i="17" a="1"/>
  <c r="X1891" i="17" s="1"/>
  <c r="Y1891" i="17" s="1"/>
  <c r="Q1891" i="17" s="1"/>
  <c r="W1891" i="17" s="1"/>
  <c r="X2130" i="17" a="1"/>
  <c r="X2130" i="17" s="1"/>
  <c r="Y2130" i="17" s="1"/>
  <c r="Q2130" i="17" s="1"/>
  <c r="W2130" i="17" s="1"/>
  <c r="X2131" i="17" a="1"/>
  <c r="X2131" i="17" s="1"/>
  <c r="X92" i="17" a="1"/>
  <c r="X92" i="17" s="1"/>
  <c r="X93" i="17" a="1"/>
  <c r="X93" i="17" s="1"/>
  <c r="Y93" i="17" s="1"/>
  <c r="Q93" i="17" s="1"/>
  <c r="W93" i="17" s="1"/>
  <c r="X94" i="17" a="1"/>
  <c r="X94" i="17" s="1"/>
  <c r="Y94" i="17" s="1"/>
  <c r="Q94" i="17" s="1"/>
  <c r="W94" i="17" s="1"/>
  <c r="X95" i="17" a="1"/>
  <c r="X95" i="17" s="1"/>
  <c r="Y95" i="17" s="1"/>
  <c r="Q95" i="17" s="1"/>
  <c r="W95" i="17" s="1"/>
  <c r="X96" i="17" a="1"/>
  <c r="X96" i="17" s="1"/>
  <c r="X97" i="17" a="1"/>
  <c r="X97" i="17"/>
  <c r="Y97" i="17" s="1"/>
  <c r="Q97" i="17" s="1"/>
  <c r="W97" i="17" s="1"/>
  <c r="X332" i="17" a="1"/>
  <c r="X332" i="17" s="1"/>
  <c r="X333" i="17" a="1"/>
  <c r="X333" i="17" s="1"/>
  <c r="X492" i="17" a="1"/>
  <c r="X492" i="17" s="1"/>
  <c r="X493" i="17" a="1"/>
  <c r="X493" i="17"/>
  <c r="X494" i="17" a="1"/>
  <c r="X494" i="17"/>
  <c r="X495" i="17" a="1"/>
  <c r="X495" i="17" s="1"/>
  <c r="Y495" i="17" s="1"/>
  <c r="Q495" i="17" s="1"/>
  <c r="W495" i="17" s="1"/>
  <c r="X496" i="17" a="1"/>
  <c r="X496" i="17" s="1"/>
  <c r="X497" i="17" a="1"/>
  <c r="X497" i="17" s="1"/>
  <c r="Y497" i="17" s="1"/>
  <c r="Q497" i="17" s="1"/>
  <c r="W497" i="17" s="1"/>
  <c r="X732" i="17" a="1"/>
  <c r="X732" i="17" s="1"/>
  <c r="Y732" i="17" s="1"/>
  <c r="Q732" i="17" s="1"/>
  <c r="W732" i="17" s="1"/>
  <c r="X733" i="17" a="1"/>
  <c r="X733" i="17" s="1"/>
  <c r="X982" i="17" a="1"/>
  <c r="X982" i="17" s="1"/>
  <c r="X983" i="17" a="1"/>
  <c r="X983" i="17" s="1"/>
  <c r="Y983" i="17" s="1"/>
  <c r="Q983" i="17" s="1"/>
  <c r="W983" i="17" s="1"/>
  <c r="X984" i="17" a="1"/>
  <c r="X984" i="17" s="1"/>
  <c r="X985" i="17" a="1"/>
  <c r="X985" i="17"/>
  <c r="X986" i="17" a="1"/>
  <c r="X986" i="17" s="1"/>
  <c r="X987" i="17" a="1"/>
  <c r="X987" i="17"/>
  <c r="Y987" i="17" s="1"/>
  <c r="Q987" i="17" s="1"/>
  <c r="W987" i="17" s="1"/>
  <c r="X988" i="17" a="1"/>
  <c r="X988" i="17" s="1"/>
  <c r="X989" i="17" a="1"/>
  <c r="X989" i="17" s="1"/>
  <c r="X990" i="17" a="1"/>
  <c r="X990" i="17" s="1"/>
  <c r="X991" i="17" a="1"/>
  <c r="X991" i="17"/>
  <c r="X992" i="17" a="1"/>
  <c r="X992" i="17" s="1"/>
  <c r="X993" i="17" a="1"/>
  <c r="X993" i="17" s="1"/>
  <c r="X1492" i="17" a="1"/>
  <c r="X1492" i="17" s="1"/>
  <c r="X1493" i="17" a="1"/>
  <c r="X1493" i="17" s="1"/>
  <c r="Y1493" i="17" s="1"/>
  <c r="Q1493" i="17" s="1"/>
  <c r="W1493" i="17" s="1"/>
  <c r="X1494" i="17" a="1"/>
  <c r="X1494" i="17" s="1"/>
  <c r="Y1494" i="17" s="1"/>
  <c r="Q1494" i="17" s="1"/>
  <c r="W1494" i="17" s="1"/>
  <c r="X1495" i="17" a="1"/>
  <c r="X1495" i="17" s="1"/>
  <c r="X1496" i="17" a="1"/>
  <c r="X1496" i="17" s="1"/>
  <c r="X1497" i="17" a="1"/>
  <c r="X1497" i="17" s="1"/>
  <c r="Y1497" i="17" s="1"/>
  <c r="Q1497" i="17" s="1"/>
  <c r="W1497" i="17" s="1"/>
  <c r="X1732" i="17" a="1"/>
  <c r="X1732" i="17" s="1"/>
  <c r="X1733" i="17" a="1"/>
  <c r="X1733" i="17" s="1"/>
  <c r="Y1733" i="17" s="1"/>
  <c r="Q1733" i="17" s="1"/>
  <c r="W1733" i="17" s="1"/>
  <c r="X1892" i="17" a="1"/>
  <c r="X1892" i="17" s="1"/>
  <c r="X1893" i="17" a="1"/>
  <c r="X1893" i="17" s="1"/>
  <c r="Y1893" i="17" s="1"/>
  <c r="Q1893" i="17" s="1"/>
  <c r="W1893" i="17" s="1"/>
  <c r="X1894" i="17" a="1"/>
  <c r="X1894" i="17" s="1"/>
  <c r="X1895" i="17" a="1"/>
  <c r="X1895" i="17" s="1"/>
  <c r="Y1895" i="17" s="1"/>
  <c r="Q1895" i="17" s="1"/>
  <c r="W1895" i="17" s="1"/>
  <c r="X1896" i="17" a="1"/>
  <c r="X1896" i="17" s="1"/>
  <c r="X1897" i="17" a="1"/>
  <c r="X1897" i="17" s="1"/>
  <c r="X2132" i="17" a="1"/>
  <c r="X2132" i="17" s="1"/>
  <c r="Y2132" i="17" s="1"/>
  <c r="Q2132" i="17" s="1"/>
  <c r="W2132" i="17" s="1"/>
  <c r="X2133" i="17" a="1"/>
  <c r="X2133" i="17" s="1"/>
  <c r="X98" i="17" a="1"/>
  <c r="X98" i="17" s="1"/>
  <c r="X99" i="17" a="1"/>
  <c r="X99" i="17" s="1"/>
  <c r="Y99" i="17" s="1"/>
  <c r="Q99" i="17" s="1"/>
  <c r="W99" i="17" s="1"/>
  <c r="X100" i="17" a="1"/>
  <c r="X100" i="17" s="1"/>
  <c r="X101" i="17" a="1"/>
  <c r="X101" i="17" s="1"/>
  <c r="X102" i="17" a="1"/>
  <c r="X102" i="17" s="1"/>
  <c r="X103" i="17" a="1"/>
  <c r="X103" i="17" s="1"/>
  <c r="X334" i="17" a="1"/>
  <c r="X334" i="17"/>
  <c r="X335" i="17" a="1"/>
  <c r="X335" i="17" s="1"/>
  <c r="X498" i="17" a="1"/>
  <c r="X498" i="17" s="1"/>
  <c r="X499" i="17" a="1"/>
  <c r="X499" i="17"/>
  <c r="Y499" i="17" s="1"/>
  <c r="Q499" i="17" s="1"/>
  <c r="W499" i="17" s="1"/>
  <c r="X500" i="17" a="1"/>
  <c r="X500" i="17" s="1"/>
  <c r="X501" i="17" a="1"/>
  <c r="X501" i="17"/>
  <c r="X502" i="17" a="1"/>
  <c r="X502" i="17" s="1"/>
  <c r="X503" i="17" a="1"/>
  <c r="X503" i="17" s="1"/>
  <c r="X734" i="17" a="1"/>
  <c r="X734" i="17" s="1"/>
  <c r="X735" i="17" a="1"/>
  <c r="X735" i="17" s="1"/>
  <c r="X994" i="17" a="1"/>
  <c r="X994" i="17" s="1"/>
  <c r="X995" i="17" a="1"/>
  <c r="X995" i="17" s="1"/>
  <c r="Y995" i="17" s="1"/>
  <c r="Q995" i="17" s="1"/>
  <c r="W995" i="17" s="1"/>
  <c r="X996" i="17" a="1"/>
  <c r="X996" i="17" s="1"/>
  <c r="X997" i="17" a="1"/>
  <c r="X997" i="17" s="1"/>
  <c r="X998" i="17" a="1"/>
  <c r="X998" i="17" s="1"/>
  <c r="X999" i="17" a="1"/>
  <c r="X999" i="17" s="1"/>
  <c r="Y999" i="17" s="1"/>
  <c r="Q999" i="17" s="1"/>
  <c r="W999" i="17" s="1"/>
  <c r="X1000" i="17" a="1"/>
  <c r="X1000" i="17"/>
  <c r="X1001" i="17" a="1"/>
  <c r="X1001" i="17" s="1"/>
  <c r="X1002" i="17" a="1"/>
  <c r="X1002" i="17" s="1"/>
  <c r="X1003" i="17" a="1"/>
  <c r="X1003" i="17"/>
  <c r="Y1003" i="17" s="1"/>
  <c r="Q1003" i="17" s="1"/>
  <c r="W1003" i="17" s="1"/>
  <c r="X1004" i="17" a="1"/>
  <c r="X1004" i="17" s="1"/>
  <c r="X1005" i="17" a="1"/>
  <c r="X1005" i="17" s="1"/>
  <c r="Y1005" i="17" s="1"/>
  <c r="Q1005" i="17" s="1"/>
  <c r="W1005" i="17" s="1"/>
  <c r="X1498" i="17" a="1"/>
  <c r="X1498" i="17" s="1"/>
  <c r="X1499" i="17" a="1"/>
  <c r="X1499" i="17" s="1"/>
  <c r="X1500" i="17" a="1"/>
  <c r="X1500" i="17" s="1"/>
  <c r="Y1500" i="17" s="1"/>
  <c r="Q1500" i="17" s="1"/>
  <c r="W1500" i="17" s="1"/>
  <c r="X1501" i="17" a="1"/>
  <c r="X1501" i="17"/>
  <c r="X1502" i="17" a="1"/>
  <c r="X1502" i="17" s="1"/>
  <c r="X1503" i="17" a="1"/>
  <c r="X1503" i="17" s="1"/>
  <c r="Y1503" i="17" s="1"/>
  <c r="Q1503" i="17" s="1"/>
  <c r="W1503" i="17" s="1"/>
  <c r="X1734" i="17" a="1"/>
  <c r="X1734" i="17" s="1"/>
  <c r="Y1734" i="17" s="1"/>
  <c r="Q1734" i="17" s="1"/>
  <c r="W1734" i="17" s="1"/>
  <c r="X1735" i="17" a="1"/>
  <c r="X1735" i="17" s="1"/>
  <c r="X1898" i="17" a="1"/>
  <c r="X1898" i="17" s="1"/>
  <c r="X1899" i="17" a="1"/>
  <c r="X1899" i="17"/>
  <c r="X1900" i="17" a="1"/>
  <c r="X1900" i="17" s="1"/>
  <c r="X1901" i="17" a="1"/>
  <c r="X1901" i="17" s="1"/>
  <c r="Y1901" i="17" s="1"/>
  <c r="Q1901" i="17" s="1"/>
  <c r="W1901" i="17" s="1"/>
  <c r="X1902" i="17" a="1"/>
  <c r="X1902" i="17" s="1"/>
  <c r="X1903" i="17" a="1"/>
  <c r="X1903" i="17" s="1"/>
  <c r="Y1903" i="17" s="1"/>
  <c r="Q1903" i="17" s="1"/>
  <c r="W1903" i="17" s="1"/>
  <c r="X2134" i="17" a="1"/>
  <c r="X2134" i="17" s="1"/>
  <c r="X2135" i="17" a="1"/>
  <c r="X2135" i="17" s="1"/>
  <c r="X104" i="17" a="1"/>
  <c r="X104" i="17" s="1"/>
  <c r="X105" i="17" a="1"/>
  <c r="X105" i="17"/>
  <c r="X106" i="17" a="1"/>
  <c r="X106" i="17" s="1"/>
  <c r="Y106" i="17" s="1"/>
  <c r="Q106" i="17" s="1"/>
  <c r="W106" i="17" s="1"/>
  <c r="X107" i="17" a="1"/>
  <c r="X107" i="17" s="1"/>
  <c r="X108" i="17" a="1"/>
  <c r="X108" i="17" s="1"/>
  <c r="X109" i="17" a="1"/>
  <c r="X109" i="17" s="1"/>
  <c r="Y109" i="17" s="1"/>
  <c r="Q109" i="17" s="1"/>
  <c r="W109" i="17" s="1"/>
  <c r="X336" i="17" a="1"/>
  <c r="X336" i="17" s="1"/>
  <c r="X337" i="17" a="1"/>
  <c r="X337" i="17" s="1"/>
  <c r="X504" i="17" a="1"/>
  <c r="X504" i="17" s="1"/>
  <c r="X505" i="17" a="1"/>
  <c r="X505" i="17" s="1"/>
  <c r="Y505" i="17" s="1"/>
  <c r="Q505" i="17" s="1"/>
  <c r="W505" i="17" s="1"/>
  <c r="X506" i="17" a="1"/>
  <c r="X506" i="17"/>
  <c r="X507" i="17" a="1"/>
  <c r="X507" i="17"/>
  <c r="X508" i="17" a="1"/>
  <c r="X508" i="17" s="1"/>
  <c r="X509" i="17" a="1"/>
  <c r="X509" i="17"/>
  <c r="Y509" i="17" s="1"/>
  <c r="Q509" i="17" s="1"/>
  <c r="W509" i="17" s="1"/>
  <c r="X736" i="17" a="1"/>
  <c r="X736" i="17" s="1"/>
  <c r="X737" i="17" a="1"/>
  <c r="X737" i="17"/>
  <c r="X1006" i="17" a="1"/>
  <c r="X1006" i="17" s="1"/>
  <c r="X1007" i="17" a="1"/>
  <c r="X1007" i="17" s="1"/>
  <c r="X1008" i="17" a="1"/>
  <c r="X1008" i="17" s="1"/>
  <c r="Y1008" i="17" s="1"/>
  <c r="Q1008" i="17" s="1"/>
  <c r="W1008" i="17" s="1"/>
  <c r="X1009" i="17" a="1"/>
  <c r="X1009" i="17" s="1"/>
  <c r="X1010" i="17" a="1"/>
  <c r="X1010" i="17" s="1"/>
  <c r="X1011" i="17" a="1"/>
  <c r="X1011" i="17" s="1"/>
  <c r="Y1011" i="17" s="1"/>
  <c r="Q1011" i="17" s="1"/>
  <c r="W1011" i="17" s="1"/>
  <c r="X1012" i="17" a="1"/>
  <c r="X1012" i="17" s="1"/>
  <c r="X1013" i="17" a="1"/>
  <c r="X1013" i="17" s="1"/>
  <c r="X1014" i="17" a="1"/>
  <c r="X1014" i="17" s="1"/>
  <c r="X1015" i="17" a="1"/>
  <c r="X1015" i="17" s="1"/>
  <c r="X1016" i="17" a="1"/>
  <c r="X1016" i="17"/>
  <c r="X1017" i="17" a="1"/>
  <c r="X1017" i="17" s="1"/>
  <c r="Y1017" i="17" s="1"/>
  <c r="Q1017" i="17" s="1"/>
  <c r="W1017" i="17" s="1"/>
  <c r="X1504" i="17" a="1"/>
  <c r="X1504" i="17" s="1"/>
  <c r="X1505" i="17" a="1"/>
  <c r="X1505" i="17" s="1"/>
  <c r="Y1505" i="17" s="1"/>
  <c r="Q1505" i="17" s="1"/>
  <c r="W1505" i="17" s="1"/>
  <c r="X1506" i="17" a="1"/>
  <c r="X1506" i="17" s="1"/>
  <c r="X1507" i="17" a="1"/>
  <c r="X1507" i="17" s="1"/>
  <c r="Y1507" i="17" s="1"/>
  <c r="Q1507" i="17" s="1"/>
  <c r="W1507" i="17" s="1"/>
  <c r="X1508" i="17" a="1"/>
  <c r="X1508" i="17" s="1"/>
  <c r="X1509" i="17" a="1"/>
  <c r="X1509" i="17"/>
  <c r="X1736" i="17" a="1"/>
  <c r="X1736" i="17" s="1"/>
  <c r="Y1736" i="17" s="1"/>
  <c r="Q1736" i="17" s="1"/>
  <c r="W1736" i="17" s="1"/>
  <c r="X1737" i="17" a="1"/>
  <c r="X1737" i="17"/>
  <c r="X1904" i="17" a="1"/>
  <c r="X1904" i="17" s="1"/>
  <c r="X1905" i="17" a="1"/>
  <c r="X1905" i="17" s="1"/>
  <c r="Y1905" i="17" s="1"/>
  <c r="Q1905" i="17" s="1"/>
  <c r="W1905" i="17" s="1"/>
  <c r="X1906" i="17" a="1"/>
  <c r="X1906" i="17" s="1"/>
  <c r="Y1906" i="17" s="1"/>
  <c r="Q1906" i="17" s="1"/>
  <c r="W1906" i="17" s="1"/>
  <c r="X1907" i="17" a="1"/>
  <c r="X1907" i="17" s="1"/>
  <c r="X1908" i="17" a="1"/>
  <c r="X1908" i="17" s="1"/>
  <c r="X1909" i="17" a="1"/>
  <c r="X1909" i="17"/>
  <c r="X2136" i="17" a="1"/>
  <c r="X2136" i="17" s="1"/>
  <c r="X2137" i="17" a="1"/>
  <c r="X2137" i="17" s="1"/>
  <c r="Y2137" i="17" s="1"/>
  <c r="Q2137" i="17" s="1"/>
  <c r="W2137" i="17" s="1"/>
  <c r="X110" i="17" a="1"/>
  <c r="X110" i="17" s="1"/>
  <c r="X111" i="17" a="1"/>
  <c r="X111" i="17" s="1"/>
  <c r="Y111" i="17" s="1"/>
  <c r="Q111" i="17" s="1"/>
  <c r="W111" i="17" s="1"/>
  <c r="X112" i="17" a="1"/>
  <c r="X112" i="17" s="1"/>
  <c r="X113" i="17" a="1"/>
  <c r="X113" i="17"/>
  <c r="X114" i="17" a="1"/>
  <c r="X114" i="17" s="1"/>
  <c r="X115" i="17" a="1"/>
  <c r="X115" i="17"/>
  <c r="X338" i="17" a="1"/>
  <c r="X338" i="17" s="1"/>
  <c r="Y338" i="17" s="1"/>
  <c r="Q338" i="17" s="1"/>
  <c r="W338" i="17" s="1"/>
  <c r="X339" i="17" a="1"/>
  <c r="X339" i="17"/>
  <c r="X510" i="17" a="1"/>
  <c r="X510" i="17" s="1"/>
  <c r="X511" i="17" a="1"/>
  <c r="X511" i="17" s="1"/>
  <c r="Y511" i="17" s="1"/>
  <c r="Q511" i="17" s="1"/>
  <c r="W511" i="17" s="1"/>
  <c r="X512" i="17" a="1"/>
  <c r="X512" i="17" s="1"/>
  <c r="Y512" i="17" s="1"/>
  <c r="Q512" i="17" s="1"/>
  <c r="W512" i="17" s="1"/>
  <c r="X513" i="17" a="1"/>
  <c r="X513" i="17" s="1"/>
  <c r="X514" i="17" a="1"/>
  <c r="X514" i="17" s="1"/>
  <c r="X515" i="17" a="1"/>
  <c r="X515" i="17" s="1"/>
  <c r="Y515" i="17" s="1"/>
  <c r="Q515" i="17" s="1"/>
  <c r="W515" i="17" s="1"/>
  <c r="X738" i="17" a="1"/>
  <c r="X738" i="17"/>
  <c r="X739" i="17" a="1"/>
  <c r="X739" i="17" s="1"/>
  <c r="X1018" i="17" a="1"/>
  <c r="X1018" i="17" s="1"/>
  <c r="X1019" i="17" a="1"/>
  <c r="X1019" i="17"/>
  <c r="Y1019" i="17" s="1"/>
  <c r="Q1019" i="17" s="1"/>
  <c r="W1019" i="17" s="1"/>
  <c r="X1020" i="17" a="1"/>
  <c r="X1020" i="17" s="1"/>
  <c r="X1021" i="17" a="1"/>
  <c r="X1021" i="17"/>
  <c r="X1022" i="17" a="1"/>
  <c r="X1022" i="17" s="1"/>
  <c r="X1023" i="17" a="1"/>
  <c r="X1023" i="17" s="1"/>
  <c r="X1024" i="17" a="1"/>
  <c r="X1024" i="17" s="1"/>
  <c r="X1025" i="17" a="1"/>
  <c r="X1025" i="17" s="1"/>
  <c r="Y1025" i="17" s="1"/>
  <c r="Q1025" i="17" s="1"/>
  <c r="W1025" i="17" s="1"/>
  <c r="X1026" i="17" a="1"/>
  <c r="X1026" i="17" s="1"/>
  <c r="X1027" i="17" a="1"/>
  <c r="X1027" i="17" s="1"/>
  <c r="X1028" i="17" a="1"/>
  <c r="X1028" i="17" s="1"/>
  <c r="Y1028" i="17" s="1"/>
  <c r="Q1028" i="17" s="1"/>
  <c r="W1028" i="17" s="1"/>
  <c r="X1029" i="17" a="1"/>
  <c r="X1029" i="17" s="1"/>
  <c r="X1510" i="17" a="1"/>
  <c r="X1510" i="17" s="1"/>
  <c r="X1511" i="17" a="1"/>
  <c r="X1511" i="17" s="1"/>
  <c r="X1512" i="17" a="1"/>
  <c r="X1512" i="17" s="1"/>
  <c r="X1513" i="17" a="1"/>
  <c r="X1513" i="17" s="1"/>
  <c r="Y1513" i="17" s="1"/>
  <c r="Q1513" i="17" s="1"/>
  <c r="W1513" i="17" s="1"/>
  <c r="X1514" i="17" a="1"/>
  <c r="X1514" i="17" s="1"/>
  <c r="X1515" i="17" a="1"/>
  <c r="X1515" i="17" s="1"/>
  <c r="Y1515" i="17" s="1"/>
  <c r="Q1515" i="17" s="1"/>
  <c r="W1515" i="17" s="1"/>
  <c r="X1738" i="17" a="1"/>
  <c r="X1738" i="17" s="1"/>
  <c r="X1739" i="17" a="1"/>
  <c r="X1739" i="17" s="1"/>
  <c r="Y1739" i="17" s="1"/>
  <c r="Q1739" i="17" s="1"/>
  <c r="W1739" i="17" s="1"/>
  <c r="X1910" i="17" a="1"/>
  <c r="X1910" i="17" s="1"/>
  <c r="X1911" i="17" a="1"/>
  <c r="X1911" i="17" s="1"/>
  <c r="Y1911" i="17" s="1"/>
  <c r="Q1911" i="17" s="1"/>
  <c r="W1911" i="17" s="1"/>
  <c r="X1912" i="17" a="1"/>
  <c r="X1912" i="17" s="1"/>
  <c r="Y1912" i="17" s="1"/>
  <c r="Q1912" i="17" s="1"/>
  <c r="W1912" i="17" s="1"/>
  <c r="X1913" i="17" a="1"/>
  <c r="X1913" i="17"/>
  <c r="X1914" i="17" a="1"/>
  <c r="X1914" i="17" s="1"/>
  <c r="X1915" i="17" a="1"/>
  <c r="X1915" i="17" s="1"/>
  <c r="X2138" i="17" a="1"/>
  <c r="X2138" i="17"/>
  <c r="X2139" i="17" a="1"/>
  <c r="X2139" i="17" s="1"/>
  <c r="X116" i="17" a="1"/>
  <c r="X116" i="17" s="1"/>
  <c r="X117" i="17" a="1"/>
  <c r="X117" i="17"/>
  <c r="X118" i="17" a="1"/>
  <c r="X118" i="17" s="1"/>
  <c r="Y118" i="17" s="1"/>
  <c r="Q118" i="17" s="1"/>
  <c r="W118" i="17" s="1"/>
  <c r="X119" i="17" a="1"/>
  <c r="X119" i="17" s="1"/>
  <c r="Y119" i="17" s="1"/>
  <c r="Q119" i="17" s="1"/>
  <c r="W119" i="17" s="1"/>
  <c r="X120" i="17" a="1"/>
  <c r="X120" i="17" s="1"/>
  <c r="X121" i="17" a="1"/>
  <c r="X121" i="17" s="1"/>
  <c r="X340" i="17" a="1"/>
  <c r="X340" i="17" s="1"/>
  <c r="X341" i="17" a="1"/>
  <c r="X341" i="17" s="1"/>
  <c r="X516" i="17" a="1"/>
  <c r="X516" i="17" s="1"/>
  <c r="X517" i="17" a="1"/>
  <c r="X517" i="17" s="1"/>
  <c r="Y517" i="17" s="1"/>
  <c r="Q517" i="17" s="1"/>
  <c r="W517" i="17" s="1"/>
  <c r="X518" i="17" a="1"/>
  <c r="X518" i="17" s="1"/>
  <c r="Y518" i="17" s="1"/>
  <c r="Q518" i="17" s="1"/>
  <c r="W518" i="17" s="1"/>
  <c r="X519" i="17" a="1"/>
  <c r="X519" i="17" s="1"/>
  <c r="Y519" i="17" s="1"/>
  <c r="Q519" i="17" s="1"/>
  <c r="W519" i="17" s="1"/>
  <c r="X520" i="17" a="1"/>
  <c r="X520" i="17" s="1"/>
  <c r="X521" i="17" a="1"/>
  <c r="X521" i="17" s="1"/>
  <c r="X740" i="17" a="1"/>
  <c r="X740" i="17"/>
  <c r="X741" i="17" a="1"/>
  <c r="X741" i="17" s="1"/>
  <c r="X1030" i="17" a="1"/>
  <c r="X1030" i="17" s="1"/>
  <c r="X1031" i="17" a="1"/>
  <c r="X1031" i="17" s="1"/>
  <c r="Y1031" i="17" s="1"/>
  <c r="Q1031" i="17" s="1"/>
  <c r="W1031" i="17" s="1"/>
  <c r="X1032" i="17" a="1"/>
  <c r="X1032" i="17" s="1"/>
  <c r="X1033" i="17" a="1"/>
  <c r="X1033" i="17"/>
  <c r="X1034" i="17" a="1"/>
  <c r="X1034" i="17" s="1"/>
  <c r="X1035" i="17" a="1"/>
  <c r="X1035" i="17" s="1"/>
  <c r="X1036" i="17" a="1"/>
  <c r="X1036" i="17" s="1"/>
  <c r="X1037" i="17" a="1"/>
  <c r="X1037" i="17" s="1"/>
  <c r="Y1037" i="17" s="1"/>
  <c r="Q1037" i="17" s="1"/>
  <c r="W1037" i="17" s="1"/>
  <c r="X1038" i="17" a="1"/>
  <c r="X1038" i="17" s="1"/>
  <c r="X1039" i="17" a="1"/>
  <c r="X1039" i="17"/>
  <c r="X1040" i="17" a="1"/>
  <c r="X1040" i="17" s="1"/>
  <c r="X1041" i="17" a="1"/>
  <c r="X1041" i="17"/>
  <c r="X1516" i="17" a="1"/>
  <c r="X1516" i="17" s="1"/>
  <c r="X1517" i="17" a="1"/>
  <c r="X1517" i="17" s="1"/>
  <c r="X1518" i="17" a="1"/>
  <c r="X1518" i="17" s="1"/>
  <c r="Y1518" i="17" s="1"/>
  <c r="Q1518" i="17" s="1"/>
  <c r="W1518" i="17" s="1"/>
  <c r="X1519" i="17" a="1"/>
  <c r="X1519" i="17" s="1"/>
  <c r="X1520" i="17" a="1"/>
  <c r="X1520" i="17" s="1"/>
  <c r="X1521" i="17" a="1"/>
  <c r="X1521" i="17" s="1"/>
  <c r="X1740" i="17" a="1"/>
  <c r="X1740" i="17"/>
  <c r="X1741" i="17" a="1"/>
  <c r="X1741" i="17" s="1"/>
  <c r="Y1741" i="17" s="1"/>
  <c r="Q1741" i="17" s="1"/>
  <c r="W1741" i="17" s="1"/>
  <c r="X1916" i="17" a="1"/>
  <c r="X1916" i="17" s="1"/>
  <c r="X1917" i="17" a="1"/>
  <c r="X1917" i="17" s="1"/>
  <c r="Y1917" i="17" s="1"/>
  <c r="Q1917" i="17" s="1"/>
  <c r="W1917" i="17" s="1"/>
  <c r="X1918" i="17" a="1"/>
  <c r="X1918" i="17" s="1"/>
  <c r="X1919" i="17" a="1"/>
  <c r="X1919" i="17" s="1"/>
  <c r="Y1919" i="17" s="1"/>
  <c r="Q1919" i="17" s="1"/>
  <c r="W1919" i="17" s="1"/>
  <c r="X1920" i="17" a="1"/>
  <c r="X1920" i="17" s="1"/>
  <c r="X1921" i="17" a="1"/>
  <c r="X1921" i="17" s="1"/>
  <c r="X2140" i="17" a="1"/>
  <c r="X2140" i="17" s="1"/>
  <c r="Y2140" i="17" s="1"/>
  <c r="Q2140" i="17" s="1"/>
  <c r="W2140" i="17" s="1"/>
  <c r="X2141" i="17" a="1"/>
  <c r="X2141" i="17" s="1"/>
  <c r="Y2141" i="17" s="1"/>
  <c r="Q2141" i="17" s="1"/>
  <c r="W2141" i="17" s="1"/>
  <c r="X122" i="17" a="1"/>
  <c r="X122" i="17" s="1"/>
  <c r="X123" i="17" a="1"/>
  <c r="X123" i="17" s="1"/>
  <c r="X124" i="17" a="1"/>
  <c r="X124" i="17"/>
  <c r="X125" i="17" a="1"/>
  <c r="X125" i="17" s="1"/>
  <c r="X126" i="17" a="1"/>
  <c r="X126" i="17" s="1"/>
  <c r="X127" i="17" a="1"/>
  <c r="X127" i="17" s="1"/>
  <c r="Y127" i="17" s="1"/>
  <c r="Q127" i="17" s="1"/>
  <c r="W127" i="17" s="1"/>
  <c r="X342" i="17" a="1"/>
  <c r="X342" i="17" s="1"/>
  <c r="X343" i="17" a="1"/>
  <c r="X343" i="17" s="1"/>
  <c r="Y343" i="17" s="1"/>
  <c r="Q343" i="17" s="1"/>
  <c r="W343" i="17" s="1"/>
  <c r="X522" i="17" a="1"/>
  <c r="X522" i="17" s="1"/>
  <c r="X523" i="17" a="1"/>
  <c r="X523" i="17" s="1"/>
  <c r="Y523" i="17" s="1"/>
  <c r="Q523" i="17" s="1"/>
  <c r="W523" i="17" s="1"/>
  <c r="X524" i="17" a="1"/>
  <c r="X524" i="17" s="1"/>
  <c r="X525" i="17" a="1"/>
  <c r="X525" i="17" s="1"/>
  <c r="Y525" i="17" s="1"/>
  <c r="Q525" i="17" s="1"/>
  <c r="W525" i="17" s="1"/>
  <c r="X526" i="17" a="1"/>
  <c r="X526" i="17" s="1"/>
  <c r="X527" i="17" a="1"/>
  <c r="X527" i="17" s="1"/>
  <c r="X742" i="17" a="1"/>
  <c r="X742" i="17" s="1"/>
  <c r="Y742" i="17" s="1"/>
  <c r="Q742" i="17" s="1"/>
  <c r="W742" i="17" s="1"/>
  <c r="X743" i="17" a="1"/>
  <c r="X743" i="17" s="1"/>
  <c r="Y743" i="17" s="1"/>
  <c r="Q743" i="17" s="1"/>
  <c r="W743" i="17" s="1"/>
  <c r="X1042" i="17" a="1"/>
  <c r="X1042" i="17" s="1"/>
  <c r="X1043" i="17" a="1"/>
  <c r="X1043" i="17" s="1"/>
  <c r="X1044" i="17" a="1"/>
  <c r="X1044" i="17" s="1"/>
  <c r="X1045" i="17" a="1"/>
  <c r="X1045" i="17" s="1"/>
  <c r="X1046" i="17" a="1"/>
  <c r="X1046" i="17" s="1"/>
  <c r="X1047" i="17" a="1"/>
  <c r="X1047" i="17" s="1"/>
  <c r="X1048" i="17" a="1"/>
  <c r="X1048" i="17"/>
  <c r="X1049" i="17" a="1"/>
  <c r="X1049" i="17" s="1"/>
  <c r="Y1049" i="17" s="1"/>
  <c r="Q1049" i="17" s="1"/>
  <c r="W1049" i="17" s="1"/>
  <c r="X1050" i="17" a="1"/>
  <c r="X1050" i="17" s="1"/>
  <c r="X1051" i="17" a="1"/>
  <c r="X1051" i="17" s="1"/>
  <c r="Y1051" i="17" s="1"/>
  <c r="Q1051" i="17" s="1"/>
  <c r="W1051" i="17" s="1"/>
  <c r="X1052" i="17" a="1"/>
  <c r="X1052" i="17" s="1"/>
  <c r="X1053" i="17" a="1"/>
  <c r="X1053" i="17" s="1"/>
  <c r="Y1053" i="17" s="1"/>
  <c r="Q1053" i="17" s="1"/>
  <c r="W1053" i="17" s="1"/>
  <c r="X1522" i="17" a="1"/>
  <c r="X1522" i="17" s="1"/>
  <c r="X1523" i="17" a="1"/>
  <c r="X1523" i="17" s="1"/>
  <c r="X1524" i="17" a="1"/>
  <c r="X1524" i="17" s="1"/>
  <c r="Y1524" i="17" s="1"/>
  <c r="Q1524" i="17" s="1"/>
  <c r="W1524" i="17" s="1"/>
  <c r="X1525" i="17" a="1"/>
  <c r="X1525" i="17"/>
  <c r="X1526" i="17" a="1"/>
  <c r="X1526" i="17" s="1"/>
  <c r="X1527" i="17" a="1"/>
  <c r="X1527" i="17" s="1"/>
  <c r="X1742" i="17" a="1"/>
  <c r="X1742" i="17" s="1"/>
  <c r="Y1742" i="17" s="1"/>
  <c r="Q1742" i="17" s="1"/>
  <c r="W1742" i="17" s="1"/>
  <c r="X1743" i="17" a="1"/>
  <c r="X1743" i="17" s="1"/>
  <c r="X1922" i="17" a="1"/>
  <c r="X1922" i="17" s="1"/>
  <c r="X1923" i="17" a="1"/>
  <c r="X1923" i="17"/>
  <c r="X1924" i="17" a="1"/>
  <c r="X1924" i="17" s="1"/>
  <c r="X1925" i="17" a="1"/>
  <c r="X1925" i="17" s="1"/>
  <c r="Y1925" i="17" s="1"/>
  <c r="Q1925" i="17" s="1"/>
  <c r="W1925" i="17" s="1"/>
  <c r="X1926" i="17" a="1"/>
  <c r="X1926" i="17" s="1"/>
  <c r="X1927" i="17" a="1"/>
  <c r="X1927" i="17" s="1"/>
  <c r="X2142" i="17" a="1"/>
  <c r="X2142" i="17" s="1"/>
  <c r="X2143" i="17" a="1"/>
  <c r="X2143" i="17"/>
  <c r="X128" i="17" a="1"/>
  <c r="X128" i="17" s="1"/>
  <c r="X129" i="17" a="1"/>
  <c r="X129" i="17" s="1"/>
  <c r="X130" i="17" a="1"/>
  <c r="X130" i="17" s="1"/>
  <c r="X131" i="17" a="1"/>
  <c r="X131" i="17" s="1"/>
  <c r="Y131" i="17" s="1"/>
  <c r="Q131" i="17" s="1"/>
  <c r="W131" i="17" s="1"/>
  <c r="X132" i="17" a="1"/>
  <c r="X132" i="17" s="1"/>
  <c r="X133" i="17" a="1"/>
  <c r="X133" i="17" s="1"/>
  <c r="X344" i="17" a="1"/>
  <c r="X344" i="17" s="1"/>
  <c r="Y344" i="17" s="1"/>
  <c r="Q344" i="17" s="1"/>
  <c r="W344" i="17" s="1"/>
  <c r="X345" i="17" a="1"/>
  <c r="X345" i="17" s="1"/>
  <c r="X528" i="17" a="1"/>
  <c r="X528" i="17" s="1"/>
  <c r="X529" i="17" a="1"/>
  <c r="X529" i="17" s="1"/>
  <c r="Y529" i="17" s="1"/>
  <c r="Q529" i="17" s="1"/>
  <c r="W529" i="17" s="1"/>
  <c r="X530" i="17" a="1"/>
  <c r="X530" i="17" s="1"/>
  <c r="Y530" i="17" s="1"/>
  <c r="Q530" i="17" s="1"/>
  <c r="W530" i="17" s="1"/>
  <c r="X531" i="17" a="1"/>
  <c r="X531" i="17" s="1"/>
  <c r="Y531" i="17" s="1"/>
  <c r="Q531" i="17" s="1"/>
  <c r="W531" i="17" s="1"/>
  <c r="X532" i="17" a="1"/>
  <c r="X532" i="17" s="1"/>
  <c r="X533" i="17" a="1"/>
  <c r="X533" i="17"/>
  <c r="X744" i="17" a="1"/>
  <c r="X744" i="17" s="1"/>
  <c r="X745" i="17" a="1"/>
  <c r="X745" i="17" s="1"/>
  <c r="X1054" i="17" a="1"/>
  <c r="X1054" i="17" s="1"/>
  <c r="X1055" i="17" a="1"/>
  <c r="X1055" i="17" s="1"/>
  <c r="X1056" i="17" a="1"/>
  <c r="X1056" i="17"/>
  <c r="X1057" i="17" a="1"/>
  <c r="X1057" i="17" s="1"/>
  <c r="Y1057" i="17" s="1"/>
  <c r="Q1057" i="17" s="1"/>
  <c r="W1057" i="17" s="1"/>
  <c r="X1058" i="17" a="1"/>
  <c r="X1058" i="17" s="1"/>
  <c r="X1059" i="17" a="1"/>
  <c r="X1059" i="17" s="1"/>
  <c r="X1060" i="17" a="1"/>
  <c r="X1060" i="17" s="1"/>
  <c r="Y1060" i="17" s="1"/>
  <c r="Q1060" i="17" s="1"/>
  <c r="W1060" i="17" s="1"/>
  <c r="X1061" i="17" a="1"/>
  <c r="X1061" i="17" s="1"/>
  <c r="X1062" i="17" a="1"/>
  <c r="X1062" i="17" s="1"/>
  <c r="X1063" i="17" a="1"/>
  <c r="X1063" i="17"/>
  <c r="X1064" i="17" a="1"/>
  <c r="X1064" i="17" s="1"/>
  <c r="X1065" i="17" a="1"/>
  <c r="X1065" i="17" s="1"/>
  <c r="Y1065" i="17" s="1"/>
  <c r="Q1065" i="17" s="1"/>
  <c r="W1065" i="17" s="1"/>
  <c r="X1528" i="17" a="1"/>
  <c r="X1528" i="17" s="1"/>
  <c r="X1529" i="17" a="1"/>
  <c r="X1529" i="17" s="1"/>
  <c r="Y1529" i="17" s="1"/>
  <c r="Q1529" i="17" s="1"/>
  <c r="W1529" i="17" s="1"/>
  <c r="X1530" i="17" a="1"/>
  <c r="X1530" i="17" s="1"/>
  <c r="X1531" i="17" a="1"/>
  <c r="X1531" i="17" s="1"/>
  <c r="Y1531" i="17" s="1"/>
  <c r="Q1531" i="17" s="1"/>
  <c r="W1531" i="17" s="1"/>
  <c r="X1532" i="17" a="1"/>
  <c r="X1532" i="17" s="1"/>
  <c r="X1533" i="17" a="1"/>
  <c r="X1533" i="17" s="1"/>
  <c r="X1744" i="17" a="1"/>
  <c r="X1744" i="17" s="1"/>
  <c r="Y1744" i="17" s="1"/>
  <c r="Q1744" i="17" s="1"/>
  <c r="W1744" i="17" s="1"/>
  <c r="X1745" i="17" a="1"/>
  <c r="X1745" i="17" s="1"/>
  <c r="X1928" i="17" a="1"/>
  <c r="X1928" i="17" s="1"/>
  <c r="X1929" i="17" a="1"/>
  <c r="X1929" i="17" s="1"/>
  <c r="X1930" i="17" a="1"/>
  <c r="X1930" i="17" s="1"/>
  <c r="X1931" i="17" a="1"/>
  <c r="X1931" i="17" s="1"/>
  <c r="X1932" i="17" a="1"/>
  <c r="X1932" i="17" s="1"/>
  <c r="X1933" i="17" a="1"/>
  <c r="X1933" i="17" s="1"/>
  <c r="X2144" i="17" a="1"/>
  <c r="X2144" i="17"/>
  <c r="X2145" i="17" a="1"/>
  <c r="X2145" i="17" s="1"/>
  <c r="X134" i="17" a="1"/>
  <c r="X134" i="17" s="1"/>
  <c r="X135" i="17" a="1"/>
  <c r="X135" i="17" s="1"/>
  <c r="Y135" i="17" s="1"/>
  <c r="Q135" i="17" s="1"/>
  <c r="W135" i="17" s="1"/>
  <c r="X136" i="17" a="1"/>
  <c r="X136" i="17" s="1"/>
  <c r="X137" i="17" a="1"/>
  <c r="X137" i="17" s="1"/>
  <c r="Y137" i="17" s="1"/>
  <c r="Q137" i="17" s="1"/>
  <c r="W137" i="17" s="1"/>
  <c r="X138" i="17" a="1"/>
  <c r="X138" i="17" s="1"/>
  <c r="X139" i="17" a="1"/>
  <c r="X139" i="17" s="1"/>
  <c r="Y139" i="17" s="1"/>
  <c r="Q139" i="17" s="1"/>
  <c r="W139" i="17" s="1"/>
  <c r="X346" i="17" a="1"/>
  <c r="X346" i="17" s="1"/>
  <c r="Y346" i="17" s="1"/>
  <c r="Q346" i="17" s="1"/>
  <c r="W346" i="17" s="1"/>
  <c r="X347" i="17" a="1"/>
  <c r="X347" i="17" s="1"/>
  <c r="X534" i="17" a="1"/>
  <c r="X534" i="17" s="1"/>
  <c r="X535" i="17" a="1"/>
  <c r="X535" i="17" s="1"/>
  <c r="X536" i="17" a="1"/>
  <c r="X536" i="17" s="1"/>
  <c r="X537" i="17" a="1"/>
  <c r="X537" i="17" s="1"/>
  <c r="X538" i="17" a="1"/>
  <c r="X538" i="17" s="1"/>
  <c r="X539" i="17" a="1"/>
  <c r="X539" i="17" s="1"/>
  <c r="Y539" i="17" s="1"/>
  <c r="Q539" i="17" s="1"/>
  <c r="W539" i="17" s="1"/>
  <c r="X746" i="17" a="1"/>
  <c r="X746" i="17" s="1"/>
  <c r="Y746" i="17" s="1"/>
  <c r="Q746" i="17" s="1"/>
  <c r="W746" i="17" s="1"/>
  <c r="X747" i="17" a="1"/>
  <c r="X747" i="17" s="1"/>
  <c r="Y747" i="17" s="1"/>
  <c r="Q747" i="17" s="1"/>
  <c r="W747" i="17" s="1"/>
  <c r="X1066" i="17" a="1"/>
  <c r="X1066" i="17" s="1"/>
  <c r="X1067" i="17" a="1"/>
  <c r="X1067" i="17"/>
  <c r="X1068" i="17" a="1"/>
  <c r="X1068" i="17" s="1"/>
  <c r="X1069" i="17" a="1"/>
  <c r="X1069" i="17" s="1"/>
  <c r="Y1069" i="17" s="1"/>
  <c r="Q1069" i="17" s="1"/>
  <c r="W1069" i="17" s="1"/>
  <c r="X1070" i="17" a="1"/>
  <c r="X1070" i="17" s="1"/>
  <c r="X1071" i="17" a="1"/>
  <c r="X1071" i="17" s="1"/>
  <c r="Y1071" i="17" s="1"/>
  <c r="Q1071" i="17" s="1"/>
  <c r="W1071" i="17" s="1"/>
  <c r="X1072" i="17" a="1"/>
  <c r="X1072" i="17" s="1"/>
  <c r="X1073" i="17" a="1"/>
  <c r="X1073" i="17"/>
  <c r="X1074" i="17" a="1"/>
  <c r="X1074" i="17" s="1"/>
  <c r="X1075" i="17" a="1"/>
  <c r="X1075" i="17" s="1"/>
  <c r="X1076" i="17" a="1"/>
  <c r="X1076" i="17" s="1"/>
  <c r="Y1076" i="17" s="1"/>
  <c r="Q1076" i="17" s="1"/>
  <c r="W1076" i="17" s="1"/>
  <c r="X1077" i="17" a="1"/>
  <c r="X1077" i="17" s="1"/>
  <c r="X1534" i="17" a="1"/>
  <c r="X1534" i="17" s="1"/>
  <c r="X1535" i="17" a="1"/>
  <c r="X1535" i="17" s="1"/>
  <c r="Y1535" i="17" s="1"/>
  <c r="Q1535" i="17" s="1"/>
  <c r="W1535" i="17" s="1"/>
  <c r="X1536" i="17" a="1"/>
  <c r="X1536" i="17"/>
  <c r="X1537" i="17" a="1"/>
  <c r="X1537" i="17" s="1"/>
  <c r="Y1537" i="17" s="1"/>
  <c r="Q1537" i="17" s="1"/>
  <c r="W1537" i="17" s="1"/>
  <c r="X1538" i="17" a="1"/>
  <c r="X1538" i="17" s="1"/>
  <c r="X1539" i="17" a="1"/>
  <c r="X1539" i="17" s="1"/>
  <c r="Y1539" i="17" s="1"/>
  <c r="Q1539" i="17" s="1"/>
  <c r="W1539" i="17" s="1"/>
  <c r="X1746" i="17" a="1"/>
  <c r="X1746" i="17" s="1"/>
  <c r="X1747" i="17" a="1"/>
  <c r="X1747" i="17" s="1"/>
  <c r="Y1747" i="17" s="1"/>
  <c r="Q1747" i="17" s="1"/>
  <c r="W1747" i="17" s="1"/>
  <c r="X1934" i="17" a="1"/>
  <c r="X1934" i="17" s="1"/>
  <c r="X1935" i="17" a="1"/>
  <c r="X1935" i="17" s="1"/>
  <c r="X1936" i="17" a="1"/>
  <c r="X1936" i="17" s="1"/>
  <c r="Y1936" i="17" s="1"/>
  <c r="Q1936" i="17" s="1"/>
  <c r="W1936" i="17" s="1"/>
  <c r="X1937" i="17" a="1"/>
  <c r="X1937" i="17" s="1"/>
  <c r="Y1937" i="17" s="1"/>
  <c r="Q1937" i="17" s="1"/>
  <c r="W1937" i="17" s="1"/>
  <c r="X1938" i="17" a="1"/>
  <c r="X1938" i="17" s="1"/>
  <c r="X1939" i="17" a="1"/>
  <c r="X1939" i="17" s="1"/>
  <c r="X2146" i="17" a="1"/>
  <c r="X2146" i="17"/>
  <c r="X2147" i="17" a="1"/>
  <c r="X2147" i="17" s="1"/>
  <c r="X140" i="17" a="1"/>
  <c r="X140" i="17" s="1"/>
  <c r="X141" i="17" a="1"/>
  <c r="X141" i="17" s="1"/>
  <c r="Y141" i="17" s="1"/>
  <c r="Q141" i="17" s="1"/>
  <c r="W141" i="17" s="1"/>
  <c r="X142" i="17" a="1"/>
  <c r="X142" i="17" s="1"/>
  <c r="X143" i="17" a="1"/>
  <c r="X143" i="17"/>
  <c r="X144" i="17" a="1"/>
  <c r="X144" i="17" s="1"/>
  <c r="X145" i="17" a="1"/>
  <c r="X145" i="17" s="1"/>
  <c r="Y145" i="17" s="1"/>
  <c r="Q145" i="17" s="1"/>
  <c r="W145" i="17" s="1"/>
  <c r="X348" i="17" a="1"/>
  <c r="X348" i="17" s="1"/>
  <c r="X349" i="17" a="1"/>
  <c r="X349" i="17"/>
  <c r="X540" i="17" a="1"/>
  <c r="X540" i="17" s="1"/>
  <c r="X541" i="17" a="1"/>
  <c r="X541" i="17"/>
  <c r="X542" i="17" a="1"/>
  <c r="X542" i="17" s="1"/>
  <c r="Y542" i="17" s="1"/>
  <c r="Q542" i="17" s="1"/>
  <c r="W542" i="17" s="1"/>
  <c r="X543" i="17" a="1"/>
  <c r="X543" i="17" s="1"/>
  <c r="Y543" i="17" s="1"/>
  <c r="Q543" i="17" s="1"/>
  <c r="W543" i="17" s="1"/>
  <c r="X544" i="17" a="1"/>
  <c r="X544" i="17" s="1"/>
  <c r="X545" i="17" a="1"/>
  <c r="X545" i="17" s="1"/>
  <c r="X748" i="17" a="1"/>
  <c r="X748" i="17" s="1"/>
  <c r="X749" i="17" a="1"/>
  <c r="X749" i="17" s="1"/>
  <c r="X1078" i="17" a="1"/>
  <c r="X1078" i="17" s="1"/>
  <c r="X1079" i="17" a="1"/>
  <c r="X1079" i="17" s="1"/>
  <c r="X1080" i="17" a="1"/>
  <c r="X1080" i="17"/>
  <c r="X1081" i="17" a="1"/>
  <c r="X1081" i="17" s="1"/>
  <c r="Y1081" i="17" s="1"/>
  <c r="Q1081" i="17" s="1"/>
  <c r="W1081" i="17" s="1"/>
  <c r="X1082" i="17" a="1"/>
  <c r="X1082" i="17" s="1"/>
  <c r="X1083" i="17" a="1"/>
  <c r="X1083" i="17" s="1"/>
  <c r="Y1083" i="17" s="1"/>
  <c r="Q1083" i="17" s="1"/>
  <c r="W1083" i="17" s="1"/>
  <c r="X1084" i="17" a="1"/>
  <c r="X1084" i="17" s="1"/>
  <c r="X1085" i="17" a="1"/>
  <c r="X1085" i="17" s="1"/>
  <c r="Y1085" i="17" s="1"/>
  <c r="Q1085" i="17" s="1"/>
  <c r="W1085" i="17" s="1"/>
  <c r="X1086" i="17" a="1"/>
  <c r="X1086" i="17" s="1"/>
  <c r="X1087" i="17" a="1"/>
  <c r="X1087" i="17" s="1"/>
  <c r="X1088" i="17" a="1"/>
  <c r="X1088" i="17" s="1"/>
  <c r="Y1088" i="17" s="1"/>
  <c r="Q1088" i="17" s="1"/>
  <c r="W1088" i="17" s="1"/>
  <c r="X1089" i="17" a="1"/>
  <c r="X1089" i="17"/>
  <c r="X1540" i="17" a="1"/>
  <c r="X1540" i="17" s="1"/>
  <c r="X1541" i="17" a="1"/>
  <c r="X1541" i="17" s="1"/>
  <c r="X1542" i="17" a="1"/>
  <c r="X1542" i="17" s="1"/>
  <c r="Y1542" i="17" s="1"/>
  <c r="Q1542" i="17" s="1"/>
  <c r="W1542" i="17" s="1"/>
  <c r="X1543" i="17" a="1"/>
  <c r="X1543" i="17" s="1"/>
  <c r="X1544" i="17" a="1"/>
  <c r="X1544" i="17" s="1"/>
  <c r="X1545" i="17" a="1"/>
  <c r="X1545" i="17"/>
  <c r="X1748" i="17" a="1"/>
  <c r="X1748" i="17" s="1"/>
  <c r="X1749" i="17" a="1"/>
  <c r="X1749" i="17" s="1"/>
  <c r="Y1749" i="17" s="1"/>
  <c r="Q1749" i="17" s="1"/>
  <c r="W1749" i="17" s="1"/>
  <c r="X1940" i="17" a="1"/>
  <c r="X1940" i="17" s="1"/>
  <c r="X1941" i="17" a="1"/>
  <c r="X1941" i="17" s="1"/>
  <c r="X1942" i="17" a="1"/>
  <c r="X1942" i="17" s="1"/>
  <c r="X1943" i="17" a="1"/>
  <c r="X1943" i="17"/>
  <c r="X1944" i="17" a="1"/>
  <c r="X1944" i="17" s="1"/>
  <c r="X1945" i="17" a="1"/>
  <c r="X1945" i="17"/>
  <c r="X2148" i="17" a="1"/>
  <c r="X2148" i="17" s="1"/>
  <c r="X2149" i="17" a="1"/>
  <c r="X2149" i="17"/>
  <c r="X146" i="17" a="1"/>
  <c r="X146" i="17" s="1"/>
  <c r="X147" i="17" a="1"/>
  <c r="X147" i="17" s="1"/>
  <c r="X148" i="17" a="1"/>
  <c r="X148" i="17" s="1"/>
  <c r="Y148" i="17" s="1"/>
  <c r="Q148" i="17" s="1"/>
  <c r="W148" i="17" s="1"/>
  <c r="X149" i="17" a="1"/>
  <c r="X149" i="17" s="1"/>
  <c r="X150" i="17" a="1"/>
  <c r="X150" i="17" s="1"/>
  <c r="X151" i="17" a="1"/>
  <c r="X151" i="17" s="1"/>
  <c r="Y151" i="17" s="1"/>
  <c r="Q151" i="17" s="1"/>
  <c r="W151" i="17" s="1"/>
  <c r="X350" i="17" a="1"/>
  <c r="X350" i="17"/>
  <c r="X351" i="17" a="1"/>
  <c r="X351" i="17" s="1"/>
  <c r="Y351" i="17" s="1"/>
  <c r="Q351" i="17" s="1"/>
  <c r="W351" i="17" s="1"/>
  <c r="X546" i="17" a="1"/>
  <c r="X546" i="17" s="1"/>
  <c r="X547" i="17" a="1"/>
  <c r="X547" i="17"/>
  <c r="X548" i="17" a="1"/>
  <c r="X548" i="17" s="1"/>
  <c r="X549" i="17" a="1"/>
  <c r="X549" i="17" s="1"/>
  <c r="X550" i="17" a="1"/>
  <c r="X550" i="17" s="1"/>
  <c r="X551" i="17" a="1"/>
  <c r="X551" i="17" s="1"/>
  <c r="X750" i="17" a="1"/>
  <c r="X750" i="17"/>
  <c r="X751" i="17" a="1"/>
  <c r="X751" i="17" s="1"/>
  <c r="Y751" i="17" s="1"/>
  <c r="Q751" i="17" s="1"/>
  <c r="W751" i="17" s="1"/>
  <c r="X1090" i="17" a="1"/>
  <c r="X1090" i="17" s="1"/>
  <c r="X1091" i="17" a="1"/>
  <c r="X1091" i="17" s="1"/>
  <c r="X1092" i="17" a="1"/>
  <c r="X1092" i="17" s="1"/>
  <c r="Y1092" i="17" s="1"/>
  <c r="Q1092" i="17" s="1"/>
  <c r="W1092" i="17" s="1"/>
  <c r="X1093" i="17" a="1"/>
  <c r="X1093" i="17" s="1"/>
  <c r="X1094" i="17" a="1"/>
  <c r="X1094" i="17" s="1"/>
  <c r="X1095" i="17" a="1"/>
  <c r="X1095" i="17"/>
  <c r="X1096" i="17" a="1"/>
  <c r="X1096" i="17" s="1"/>
  <c r="X1097" i="17" a="1"/>
  <c r="X1097" i="17" s="1"/>
  <c r="Y1097" i="17" s="1"/>
  <c r="Q1097" i="17" s="1"/>
  <c r="W1097" i="17" s="1"/>
  <c r="X1098" i="17" a="1"/>
  <c r="X1098" i="17" s="1"/>
  <c r="X1099" i="17" a="1"/>
  <c r="X1099" i="17" s="1"/>
  <c r="Y1099" i="17" s="1"/>
  <c r="Q1099" i="17" s="1"/>
  <c r="W1099" i="17" s="1"/>
  <c r="X1100" i="17" a="1"/>
  <c r="X1100" i="17" s="1"/>
  <c r="X1101" i="17" a="1"/>
  <c r="X1101" i="17" s="1"/>
  <c r="Y1101" i="17" s="1"/>
  <c r="Q1101" i="17" s="1"/>
  <c r="W1101" i="17" s="1"/>
  <c r="X1546" i="17" a="1"/>
  <c r="X1546" i="17" s="1"/>
  <c r="X1547" i="17" a="1"/>
  <c r="X1547" i="17" s="1"/>
  <c r="X1548" i="17" a="1"/>
  <c r="X1548" i="17" s="1"/>
  <c r="Y1548" i="17" s="1"/>
  <c r="Q1548" i="17" s="1"/>
  <c r="W1548" i="17" s="1"/>
  <c r="X1549" i="17" a="1"/>
  <c r="X1549" i="17" s="1"/>
  <c r="X1550" i="17" a="1"/>
  <c r="X1550" i="17" s="1"/>
  <c r="X1551" i="17" a="1"/>
  <c r="X1551" i="17" s="1"/>
  <c r="Y1551" i="17" s="1"/>
  <c r="Q1551" i="17" s="1"/>
  <c r="W1551" i="17" s="1"/>
  <c r="X1750" i="17" a="1"/>
  <c r="X1750" i="17" s="1"/>
  <c r="X1751" i="17" a="1"/>
  <c r="X1751" i="17" s="1"/>
  <c r="X1946" i="17" a="1"/>
  <c r="X1946" i="17" s="1"/>
  <c r="X1947" i="17" a="1"/>
  <c r="X1947" i="17" s="1"/>
  <c r="Y1947" i="17" s="1"/>
  <c r="Q1947" i="17" s="1"/>
  <c r="W1947" i="17" s="1"/>
  <c r="X1948" i="17" a="1"/>
  <c r="X1948" i="17" s="1"/>
  <c r="Y1948" i="17" s="1"/>
  <c r="Q1948" i="17" s="1"/>
  <c r="W1948" i="17" s="1"/>
  <c r="X1949" i="17" a="1"/>
  <c r="X1949" i="17"/>
  <c r="X1950" i="17" a="1"/>
  <c r="X1950" i="17" s="1"/>
  <c r="X1951" i="17" a="1"/>
  <c r="X1951" i="17" s="1"/>
  <c r="X2150" i="17" a="1"/>
  <c r="X2150" i="17" s="1"/>
  <c r="Y2150" i="17" s="1"/>
  <c r="Q2150" i="17" s="1"/>
  <c r="W2150" i="17" s="1"/>
  <c r="X2151" i="17" a="1"/>
  <c r="X2151" i="17" s="1"/>
  <c r="X152" i="17" a="1"/>
  <c r="X152" i="17" s="1"/>
  <c r="X153" i="17" a="1"/>
  <c r="X153" i="17"/>
  <c r="X154" i="17" a="1"/>
  <c r="X154" i="17" s="1"/>
  <c r="Y154" i="17" s="1"/>
  <c r="Q154" i="17" s="1"/>
  <c r="W154" i="17" s="1"/>
  <c r="X155" i="17" a="1"/>
  <c r="X155" i="17" s="1"/>
  <c r="Y155" i="17" s="1"/>
  <c r="Q155" i="17" s="1"/>
  <c r="W155" i="17" s="1"/>
  <c r="X156" i="17" a="1"/>
  <c r="X156" i="17" s="1"/>
  <c r="X157" i="17" a="1"/>
  <c r="X157" i="17" s="1"/>
  <c r="X352" i="17" a="1"/>
  <c r="X352" i="17" s="1"/>
  <c r="Y352" i="17" s="1"/>
  <c r="Q352" i="17" s="1"/>
  <c r="W352" i="17" s="1"/>
  <c r="X353" i="17" a="1"/>
  <c r="X353" i="17" s="1"/>
  <c r="Y353" i="17" s="1"/>
  <c r="Q353" i="17" s="1"/>
  <c r="W353" i="17" s="1"/>
  <c r="X552" i="17" a="1"/>
  <c r="X552" i="17" s="1"/>
  <c r="X553" i="17" a="1"/>
  <c r="X553" i="17" s="1"/>
  <c r="X554" i="17" a="1"/>
  <c r="X554" i="17" s="1"/>
  <c r="Y554" i="17" s="1"/>
  <c r="Q554" i="17" s="1"/>
  <c r="W554" i="17" s="1"/>
  <c r="X555" i="17" a="1"/>
  <c r="X555" i="17" s="1"/>
  <c r="X556" i="17" a="1"/>
  <c r="X556" i="17" s="1"/>
  <c r="X557" i="17" a="1"/>
  <c r="X557" i="17" s="1"/>
  <c r="Y557" i="17" s="1"/>
  <c r="Q557" i="17" s="1"/>
  <c r="W557" i="17" s="1"/>
  <c r="X752" i="17" a="1"/>
  <c r="X752" i="17" s="1"/>
  <c r="X753" i="17" a="1"/>
  <c r="X753" i="17" s="1"/>
  <c r="Y753" i="17" s="1"/>
  <c r="Q753" i="17" s="1"/>
  <c r="W753" i="17" s="1"/>
  <c r="X1102" i="17" a="1"/>
  <c r="X1102" i="17" s="1"/>
  <c r="X1103" i="17" a="1"/>
  <c r="X1103" i="17" s="1"/>
  <c r="Y1103" i="17" s="1"/>
  <c r="Q1103" i="17" s="1"/>
  <c r="W1103" i="17" s="1"/>
  <c r="X1104" i="17" a="1"/>
  <c r="X1104" i="17" s="1"/>
  <c r="Y1104" i="17" s="1"/>
  <c r="Q1104" i="17" s="1"/>
  <c r="W1104" i="17" s="1"/>
  <c r="X1105" i="17" a="1"/>
  <c r="X1105" i="17"/>
  <c r="X1106" i="17" a="1"/>
  <c r="X1106" i="17" s="1"/>
  <c r="X1107" i="17" a="1"/>
  <c r="X1107" i="17" s="1"/>
  <c r="X1108" i="17" a="1"/>
  <c r="X1108" i="17"/>
  <c r="X1109" i="17" a="1"/>
  <c r="X1109" i="17" s="1"/>
  <c r="X1110" i="17" a="1"/>
  <c r="X1110" i="17" s="1"/>
  <c r="X1111" i="17" a="1"/>
  <c r="X1111" i="17" s="1"/>
  <c r="Y1111" i="17" s="1"/>
  <c r="Q1111" i="17" s="1"/>
  <c r="W1111" i="17" s="1"/>
  <c r="X1112" i="17" a="1"/>
  <c r="X1112" i="17" s="1"/>
  <c r="X1113" i="17" a="1"/>
  <c r="X1113" i="17" s="1"/>
  <c r="Y1113" i="17" s="1"/>
  <c r="Q1113" i="17" s="1"/>
  <c r="W1113" i="17" s="1"/>
  <c r="X1552" i="17" a="1"/>
  <c r="X1552" i="17" s="1"/>
  <c r="X1553" i="17" a="1"/>
  <c r="X1553" i="17" s="1"/>
  <c r="Y1553" i="17" s="1"/>
  <c r="Q1553" i="17" s="1"/>
  <c r="W1553" i="17" s="1"/>
  <c r="X1554" i="17" a="1"/>
  <c r="X1554" i="17"/>
  <c r="X1555" i="17" a="1"/>
  <c r="X1555" i="17" s="1"/>
  <c r="Y1555" i="17" s="1"/>
  <c r="Q1555" i="17" s="1"/>
  <c r="W1555" i="17" s="1"/>
  <c r="X1556" i="17" a="1"/>
  <c r="X1556" i="17" s="1"/>
  <c r="X1557" i="17" a="1"/>
  <c r="X1557" i="17" s="1"/>
  <c r="X1752" i="17" a="1"/>
  <c r="X1752" i="17" s="1"/>
  <c r="Y1752" i="17" s="1"/>
  <c r="Q1752" i="17" s="1"/>
  <c r="W1752" i="17" s="1"/>
  <c r="X1753" i="17" a="1"/>
  <c r="X1753" i="17" s="1"/>
  <c r="X1952" i="17" a="1"/>
  <c r="X1952" i="17" s="1"/>
  <c r="X1953" i="17" a="1"/>
  <c r="X1953" i="17" s="1"/>
  <c r="Y1953" i="17" s="1"/>
  <c r="Q1953" i="17" s="1"/>
  <c r="W1953" i="17" s="1"/>
  <c r="X1954" i="17" a="1"/>
  <c r="X1954" i="17" s="1"/>
  <c r="X1955" i="17" a="1"/>
  <c r="X1955" i="17"/>
  <c r="X1956" i="17" a="1"/>
  <c r="X1956" i="17" s="1"/>
  <c r="X1957" i="17" a="1"/>
  <c r="X1957" i="17" s="1"/>
  <c r="Y1957" i="17" s="1"/>
  <c r="Q1957" i="17" s="1"/>
  <c r="W1957" i="17" s="1"/>
  <c r="X2152" i="17" a="1"/>
  <c r="X2152" i="17"/>
  <c r="X2153" i="17" a="1"/>
  <c r="X2153" i="17" s="1"/>
  <c r="Y2153" i="17" s="1"/>
  <c r="Q2153" i="17" s="1"/>
  <c r="W2153" i="17" s="1"/>
  <c r="X158" i="17" a="1"/>
  <c r="X158" i="17" s="1"/>
  <c r="X159" i="17" a="1"/>
  <c r="X159" i="17" s="1"/>
  <c r="Y159" i="17" s="1"/>
  <c r="Q159" i="17" s="1"/>
  <c r="W159" i="17" s="1"/>
  <c r="X160" i="17" a="1"/>
  <c r="X160" i="17" s="1"/>
  <c r="Y160" i="17" s="1"/>
  <c r="Q160" i="17" s="1"/>
  <c r="W160" i="17" s="1"/>
  <c r="X161" i="17" a="1"/>
  <c r="X161" i="17" s="1"/>
  <c r="X162" i="17" a="1"/>
  <c r="X162" i="17" s="1"/>
  <c r="X163" i="17" a="1"/>
  <c r="X163" i="17" s="1"/>
  <c r="X354" i="17" a="1"/>
  <c r="X354" i="17" s="1"/>
  <c r="Y354" i="17" s="1"/>
  <c r="Q354" i="17" s="1"/>
  <c r="W354" i="17" s="1"/>
  <c r="X355" i="17" a="1"/>
  <c r="X355" i="17" s="1"/>
  <c r="Y355" i="17" s="1"/>
  <c r="Q355" i="17" s="1"/>
  <c r="W355" i="17" s="1"/>
  <c r="X558" i="17" a="1"/>
  <c r="X558" i="17" s="1"/>
  <c r="X559" i="17" a="1"/>
  <c r="X559" i="17" s="1"/>
  <c r="Y559" i="17" s="1"/>
  <c r="Q559" i="17" s="1"/>
  <c r="W559" i="17" s="1"/>
  <c r="X560" i="17" a="1"/>
  <c r="X560" i="17" s="1"/>
  <c r="Y560" i="17" s="1"/>
  <c r="Q560" i="17" s="1"/>
  <c r="W560" i="17" s="1"/>
  <c r="X561" i="17" a="1"/>
  <c r="X561" i="17" s="1"/>
  <c r="Y561" i="17" s="1"/>
  <c r="Q561" i="17" s="1"/>
  <c r="W561" i="17" s="1"/>
  <c r="X562" i="17" a="1"/>
  <c r="X562" i="17" s="1"/>
  <c r="X563" i="17" a="1"/>
  <c r="X563" i="17" s="1"/>
  <c r="Y563" i="17" s="1"/>
  <c r="Q563" i="17" s="1"/>
  <c r="W563" i="17" s="1"/>
  <c r="X754" i="17" a="1"/>
  <c r="X754" i="17" s="1"/>
  <c r="X755" i="17" a="1"/>
  <c r="X755" i="17" s="1"/>
  <c r="Y755" i="17" s="1"/>
  <c r="Q755" i="17" s="1"/>
  <c r="W755" i="17" s="1"/>
  <c r="X1114" i="17" a="1"/>
  <c r="X1114" i="17" s="1"/>
  <c r="X1115" i="17" a="1"/>
  <c r="X1115" i="17" s="1"/>
  <c r="X1116" i="17" a="1"/>
  <c r="X1116" i="17"/>
  <c r="X1117" i="17" a="1"/>
  <c r="X1117" i="17" s="1"/>
  <c r="Y1117" i="17" s="1"/>
  <c r="Q1117" i="17" s="1"/>
  <c r="W1117" i="17" s="1"/>
  <c r="X1118" i="17" a="1"/>
  <c r="X1118" i="17" s="1"/>
  <c r="X1119" i="17" a="1"/>
  <c r="X1119" i="17"/>
  <c r="X1120" i="17" a="1"/>
  <c r="X1120" i="17" s="1"/>
  <c r="Y1120" i="17" s="1"/>
  <c r="Q1120" i="17" s="1"/>
  <c r="W1120" i="17" s="1"/>
  <c r="X1121" i="17" a="1"/>
  <c r="X1121" i="17" s="1"/>
  <c r="Y1121" i="17" s="1"/>
  <c r="Q1121" i="17" s="1"/>
  <c r="W1121" i="17" s="1"/>
  <c r="X1122" i="17" a="1"/>
  <c r="X1122" i="17" s="1"/>
  <c r="X1123" i="17" a="1"/>
  <c r="X1123" i="17" s="1"/>
  <c r="Y1123" i="17" s="1"/>
  <c r="Q1123" i="17" s="1"/>
  <c r="W1123" i="17" s="1"/>
  <c r="X1124" i="17" a="1"/>
  <c r="X1124" i="17" s="1"/>
  <c r="X1125" i="17" a="1"/>
  <c r="X1125" i="17" s="1"/>
  <c r="X1558" i="17" a="1"/>
  <c r="X1558" i="17" s="1"/>
  <c r="X1559" i="17" a="1"/>
  <c r="X1559" i="17" s="1"/>
  <c r="Y1559" i="17" s="1"/>
  <c r="Q1559" i="17" s="1"/>
  <c r="W1559" i="17" s="1"/>
  <c r="X1560" i="17" a="1"/>
  <c r="X1560" i="17"/>
  <c r="X1561" i="17" a="1"/>
  <c r="X1561" i="17" s="1"/>
  <c r="Y1561" i="17" s="1"/>
  <c r="Q1561" i="17" s="1"/>
  <c r="W1561" i="17" s="1"/>
  <c r="X1562" i="17" a="1"/>
  <c r="X1562" i="17" s="1"/>
  <c r="X1563" i="17" a="1"/>
  <c r="X1563" i="17" s="1"/>
  <c r="Y1563" i="17" s="1"/>
  <c r="Q1563" i="17" s="1"/>
  <c r="W1563" i="17" s="1"/>
  <c r="X1754" i="17" a="1"/>
  <c r="X1754" i="17" s="1"/>
  <c r="Y1754" i="17" s="1"/>
  <c r="Q1754" i="17" s="1"/>
  <c r="W1754" i="17" s="1"/>
  <c r="X1755" i="17" a="1"/>
  <c r="X1755" i="17" s="1"/>
  <c r="X1958" i="17" a="1"/>
  <c r="X1958" i="17" s="1"/>
  <c r="X1959" i="17" a="1"/>
  <c r="X1959" i="17" s="1"/>
  <c r="X1960" i="17" a="1"/>
  <c r="X1960" i="17" s="1"/>
  <c r="Y1960" i="17" s="1"/>
  <c r="Q1960" i="17" s="1"/>
  <c r="W1960" i="17" s="1"/>
  <c r="X1961" i="17" a="1"/>
  <c r="X1961" i="17"/>
  <c r="X1962" i="17" a="1"/>
  <c r="X1962" i="17" s="1"/>
  <c r="X1963" i="17" a="1"/>
  <c r="X1963" i="17"/>
  <c r="X2154" i="17" a="1"/>
  <c r="X2154" i="17" s="1"/>
  <c r="Y2154" i="17" s="1"/>
  <c r="Q2154" i="17" s="1"/>
  <c r="W2154" i="17" s="1"/>
  <c r="X2155" i="17" a="1"/>
  <c r="X2155" i="17" s="1"/>
  <c r="Y2155" i="17" s="1"/>
  <c r="Q2155" i="17" s="1"/>
  <c r="W2155" i="17" s="1"/>
  <c r="X164" i="17" a="1"/>
  <c r="X164" i="17" s="1"/>
  <c r="X165" i="17" a="1"/>
  <c r="X165" i="17" s="1"/>
  <c r="Y165" i="17" s="1"/>
  <c r="Q165" i="17" s="1"/>
  <c r="W165" i="17" s="1"/>
  <c r="X166" i="17" a="1"/>
  <c r="X166" i="17" s="1"/>
  <c r="X167" i="17" a="1"/>
  <c r="X167" i="17" s="1"/>
  <c r="Y167" i="17" s="1"/>
  <c r="Q167" i="17" s="1"/>
  <c r="W167" i="17" s="1"/>
  <c r="X168" i="17" a="1"/>
  <c r="X168" i="17" s="1"/>
  <c r="X169" i="17" a="1"/>
  <c r="X169" i="17" s="1"/>
  <c r="X356" i="17" a="1"/>
  <c r="X356" i="17"/>
  <c r="X357" i="17" a="1"/>
  <c r="X357" i="17" s="1"/>
  <c r="Y357" i="17" s="1"/>
  <c r="Q357" i="17" s="1"/>
  <c r="W357" i="17" s="1"/>
  <c r="X564" i="17" a="1"/>
  <c r="X564" i="17" s="1"/>
  <c r="X565" i="17" a="1"/>
  <c r="X565" i="17" s="1"/>
  <c r="X566" i="17" a="1"/>
  <c r="X566" i="17" s="1"/>
  <c r="Y566" i="17" s="1"/>
  <c r="Q566" i="17" s="1"/>
  <c r="W566" i="17" s="1"/>
  <c r="X567" i="17" a="1"/>
  <c r="X567" i="17" s="1"/>
  <c r="Y567" i="17" s="1"/>
  <c r="Q567" i="17" s="1"/>
  <c r="W567" i="17" s="1"/>
  <c r="X568" i="17" a="1"/>
  <c r="X568" i="17" s="1"/>
  <c r="X569" i="17" a="1"/>
  <c r="X569" i="17" s="1"/>
  <c r="Y569" i="17" s="1"/>
  <c r="Q569" i="17" s="1"/>
  <c r="W569" i="17" s="1"/>
  <c r="X756" i="17" a="1"/>
  <c r="X756" i="17"/>
  <c r="X757" i="17" a="1"/>
  <c r="X757" i="17" s="1"/>
  <c r="Y757" i="17" s="1"/>
  <c r="Q757" i="17" s="1"/>
  <c r="W757" i="17" s="1"/>
  <c r="X1126" i="17" a="1"/>
  <c r="X1126" i="17" s="1"/>
  <c r="X1127" i="17" a="1"/>
  <c r="X1127" i="17" s="1"/>
  <c r="Y1127" i="17" s="1"/>
  <c r="Q1127" i="17" s="1"/>
  <c r="W1127" i="17" s="1"/>
  <c r="X1128" i="17" a="1"/>
  <c r="X1128" i="17" s="1"/>
  <c r="X1129" i="17" a="1"/>
  <c r="X1129" i="17" s="1"/>
  <c r="Y1129" i="17" s="1"/>
  <c r="Q1129" i="17" s="1"/>
  <c r="W1129" i="17" s="1"/>
  <c r="X1130" i="17" a="1"/>
  <c r="X1130" i="17" s="1"/>
  <c r="X1131" i="17" a="1"/>
  <c r="X1131" i="17" s="1"/>
  <c r="Y1131" i="17" s="1"/>
  <c r="Q1131" i="17" s="1"/>
  <c r="W1131" i="17" s="1"/>
  <c r="X1132" i="17" a="1"/>
  <c r="X1132" i="17" s="1"/>
  <c r="Y1132" i="17" s="1"/>
  <c r="Q1132" i="17" s="1"/>
  <c r="W1132" i="17" s="1"/>
  <c r="X1133" i="17" a="1"/>
  <c r="X1133" i="17"/>
  <c r="X1134" i="17" a="1"/>
  <c r="X1134" i="17" s="1"/>
  <c r="X1135" i="17" a="1"/>
  <c r="X1135" i="17"/>
  <c r="X1136" i="17" a="1"/>
  <c r="X1136" i="17" s="1"/>
  <c r="Y1136" i="17" s="1"/>
  <c r="Q1136" i="17" s="1"/>
  <c r="W1136" i="17" s="1"/>
  <c r="X1137" i="17" a="1"/>
  <c r="X1137" i="17" s="1"/>
  <c r="Y1137" i="17" s="1"/>
  <c r="Q1137" i="17" s="1"/>
  <c r="W1137" i="17" s="1"/>
  <c r="X1564" i="17" a="1"/>
  <c r="X1564" i="17" s="1"/>
  <c r="X1565" i="17" a="1"/>
  <c r="X1565" i="17" s="1"/>
  <c r="X1566" i="17" a="1"/>
  <c r="X1566" i="17" s="1"/>
  <c r="Y1566" i="17" s="1"/>
  <c r="Q1566" i="17" s="1"/>
  <c r="W1566" i="17" s="1"/>
  <c r="X1567" i="17" a="1"/>
  <c r="X1567" i="17" s="1"/>
  <c r="Y1567" i="17" s="1"/>
  <c r="Q1567" i="17" s="1"/>
  <c r="W1567" i="17" s="1"/>
  <c r="X1568" i="17" a="1"/>
  <c r="X1568" i="17" s="1"/>
  <c r="X1569" i="17" a="1"/>
  <c r="X1569" i="17" s="1"/>
  <c r="Y1569" i="17" s="1"/>
  <c r="Q1569" i="17" s="1"/>
  <c r="W1569" i="17" s="1"/>
  <c r="X1756" i="17" a="1"/>
  <c r="X1756" i="17" s="1"/>
  <c r="X1757" i="17" a="1"/>
  <c r="X1757" i="17" s="1"/>
  <c r="X1964" i="17" a="1"/>
  <c r="X1964" i="17" s="1"/>
  <c r="X1965" i="17" a="1"/>
  <c r="X1965" i="17" s="1"/>
  <c r="Y1965" i="17" s="1"/>
  <c r="Q1965" i="17" s="1"/>
  <c r="W1965" i="17" s="1"/>
  <c r="X1966" i="17" a="1"/>
  <c r="X1966" i="17"/>
  <c r="X1967" i="17" a="1"/>
  <c r="X1967" i="17" s="1"/>
  <c r="Y1967" i="17" s="1"/>
  <c r="Q1967" i="17" s="1"/>
  <c r="W1967" i="17" s="1"/>
  <c r="X1968" i="17" a="1"/>
  <c r="X1968" i="17" s="1"/>
  <c r="X1969" i="17" a="1"/>
  <c r="X1969" i="17"/>
  <c r="X2156" i="17" a="1"/>
  <c r="X2156" i="17" s="1"/>
  <c r="Y2156" i="17" s="1"/>
  <c r="Q2156" i="17" s="1"/>
  <c r="W2156" i="17" s="1"/>
  <c r="X2157" i="17" a="1"/>
  <c r="X2157" i="17" s="1"/>
  <c r="X170" i="17" a="1"/>
  <c r="X170" i="17" s="1"/>
  <c r="X171" i="17" a="1"/>
  <c r="X171" i="17" s="1"/>
  <c r="Y171" i="17" s="1"/>
  <c r="Q171" i="17" s="1"/>
  <c r="W171" i="17" s="1"/>
  <c r="X172" i="17" a="1"/>
  <c r="X172" i="17" s="1"/>
  <c r="X173" i="17" a="1"/>
  <c r="X173" i="17" s="1"/>
  <c r="X174" i="17" a="1"/>
  <c r="X174" i="17" s="1"/>
  <c r="X175" i="17" a="1"/>
  <c r="X175" i="17" s="1"/>
  <c r="Y175" i="17" s="1"/>
  <c r="Q175" i="17" s="1"/>
  <c r="W175" i="17" s="1"/>
  <c r="X358" i="17" a="1"/>
  <c r="X358" i="17" s="1"/>
  <c r="X359" i="17" a="1"/>
  <c r="X359" i="17" s="1"/>
  <c r="Y359" i="17" s="1"/>
  <c r="Q359" i="17" s="1"/>
  <c r="W359" i="17" s="1"/>
  <c r="X570" i="17" a="1"/>
  <c r="X570" i="17" s="1"/>
  <c r="X571" i="17" a="1"/>
  <c r="X571" i="17" s="1"/>
  <c r="Y571" i="17" s="1"/>
  <c r="Q571" i="17" s="1"/>
  <c r="W571" i="17" s="1"/>
  <c r="X572" i="17" a="1"/>
  <c r="X572" i="17" s="1"/>
  <c r="Y572" i="17" s="1"/>
  <c r="Q572" i="17" s="1"/>
  <c r="W572" i="17" s="1"/>
  <c r="X573" i="17" a="1"/>
  <c r="X573" i="17"/>
  <c r="X574" i="17" a="1"/>
  <c r="X574" i="17" s="1"/>
  <c r="X575" i="17" a="1"/>
  <c r="X575" i="17" s="1"/>
  <c r="X758" i="17" a="1"/>
  <c r="X758" i="17"/>
  <c r="X759" i="17" a="1"/>
  <c r="X759" i="17" s="1"/>
  <c r="Y759" i="17" s="1"/>
  <c r="Q759" i="17" s="1"/>
  <c r="W759" i="17" s="1"/>
  <c r="X1138" i="17" a="1"/>
  <c r="X1138" i="17" s="1"/>
  <c r="X1139" i="17" a="1"/>
  <c r="X1139" i="17" s="1"/>
  <c r="X1140" i="17" a="1"/>
  <c r="X1140" i="17" s="1"/>
  <c r="Y1140" i="17" s="1"/>
  <c r="Q1140" i="17" s="1"/>
  <c r="W1140" i="17" s="1"/>
  <c r="X1141" i="17" a="1"/>
  <c r="X1141" i="17" s="1"/>
  <c r="Y1141" i="17" s="1"/>
  <c r="Q1141" i="17" s="1"/>
  <c r="W1141" i="17" s="1"/>
  <c r="X1142" i="17" a="1"/>
  <c r="X1142" i="17" s="1"/>
  <c r="X1143" i="17" a="1"/>
  <c r="X1143" i="17" s="1"/>
  <c r="Y1143" i="17" s="1"/>
  <c r="Q1143" i="17" s="1"/>
  <c r="W1143" i="17" s="1"/>
  <c r="X1144" i="17" a="1"/>
  <c r="X1144" i="17"/>
  <c r="X1145" i="17" a="1"/>
  <c r="X1145" i="17" s="1"/>
  <c r="X1146" i="17" a="1"/>
  <c r="X1146" i="17" s="1"/>
  <c r="X1147" i="17" a="1"/>
  <c r="X1147" i="17" s="1"/>
  <c r="X1148" i="17" a="1"/>
  <c r="X1148" i="17" s="1"/>
  <c r="Y1148" i="17" s="1"/>
  <c r="Q1148" i="17" s="1"/>
  <c r="W1148" i="17" s="1"/>
  <c r="X1149" i="17" a="1"/>
  <c r="X1149" i="17" s="1"/>
  <c r="Y1149" i="17" s="1"/>
  <c r="Q1149" i="17" s="1"/>
  <c r="W1149" i="17" s="1"/>
  <c r="X1570" i="17" a="1"/>
  <c r="X1570" i="17" s="1"/>
  <c r="X1571" i="17" a="1"/>
  <c r="X1571" i="17" s="1"/>
  <c r="X1572" i="17" a="1"/>
  <c r="X1572" i="17" s="1"/>
  <c r="Y1572" i="17" s="1"/>
  <c r="Q1572" i="17" s="1"/>
  <c r="W1572" i="17" s="1"/>
  <c r="X1573" i="17" a="1"/>
  <c r="X1573" i="17" s="1"/>
  <c r="X1574" i="17" a="1"/>
  <c r="X1574" i="17" s="1"/>
  <c r="X1575" i="17" a="1"/>
  <c r="X1575" i="17" s="1"/>
  <c r="Y1575" i="17" s="1"/>
  <c r="Q1575" i="17" s="1"/>
  <c r="W1575" i="17" s="1"/>
  <c r="X1758" i="17" a="1"/>
  <c r="X1758" i="17" s="1"/>
  <c r="X1759" i="17" a="1"/>
  <c r="X1759" i="17"/>
  <c r="X1970" i="17" a="1"/>
  <c r="X1970" i="17" s="1"/>
  <c r="X1971" i="17" a="1"/>
  <c r="X1971" i="17" s="1"/>
  <c r="Y1971" i="17" s="1"/>
  <c r="Q1971" i="17" s="1"/>
  <c r="W1971" i="17" s="1"/>
  <c r="X1972" i="17" a="1"/>
  <c r="X1972" i="17"/>
  <c r="X1973" i="17" a="1"/>
  <c r="X1973" i="17" s="1"/>
  <c r="Y1973" i="17" s="1"/>
  <c r="Q1973" i="17" s="1"/>
  <c r="W1973" i="17" s="1"/>
  <c r="X1974" i="17" a="1"/>
  <c r="X1974" i="17" s="1"/>
  <c r="X1975" i="17" a="1"/>
  <c r="X1975" i="17" s="1"/>
  <c r="Y1975" i="17" s="1"/>
  <c r="Q1975" i="17" s="1"/>
  <c r="W1975" i="17" s="1"/>
  <c r="X2158" i="17" a="1"/>
  <c r="X2158" i="17" s="1"/>
  <c r="Y2158" i="17" s="1"/>
  <c r="Q2158" i="17" s="1"/>
  <c r="W2158" i="17" s="1"/>
  <c r="X2159" i="17" a="1"/>
  <c r="X2159" i="17" s="1"/>
  <c r="X176" i="17" a="1"/>
  <c r="X176" i="17" s="1"/>
  <c r="X177" i="17" a="1"/>
  <c r="X177" i="17" s="1"/>
  <c r="X178" i="17" a="1"/>
  <c r="X178" i="17" s="1"/>
  <c r="Y178" i="17" s="1"/>
  <c r="Q178" i="17" s="1"/>
  <c r="W178" i="17" s="1"/>
  <c r="X179" i="17" a="1"/>
  <c r="X179" i="17" s="1"/>
  <c r="X180" i="17" a="1"/>
  <c r="X180" i="17" s="1"/>
  <c r="X181" i="17" a="1"/>
  <c r="X181" i="17"/>
  <c r="X360" i="17" a="1"/>
  <c r="X360" i="17" s="1"/>
  <c r="Y360" i="17" s="1"/>
  <c r="Q360" i="17" s="1"/>
  <c r="W360" i="17" s="1"/>
  <c r="X361" i="17" a="1"/>
  <c r="X361" i="17" s="1"/>
  <c r="Y361" i="17" s="1"/>
  <c r="Q361" i="17" s="1"/>
  <c r="W361" i="17" s="1"/>
  <c r="X576" i="17" a="1"/>
  <c r="X576" i="17" s="1"/>
  <c r="X577" i="17" a="1"/>
  <c r="X577" i="17" s="1"/>
  <c r="Y577" i="17" s="1"/>
  <c r="Q577" i="17" s="1"/>
  <c r="W577" i="17" s="1"/>
  <c r="X578" i="17" a="1"/>
  <c r="X578" i="17" s="1"/>
  <c r="X579" i="17" a="1"/>
  <c r="X579" i="17"/>
  <c r="X580" i="17" a="1"/>
  <c r="X580" i="17" s="1"/>
  <c r="X581" i="17" a="1"/>
  <c r="X581" i="17"/>
  <c r="X760" i="17" a="1"/>
  <c r="X760" i="17" s="1"/>
  <c r="X761" i="17" a="1"/>
  <c r="X761" i="17" s="1"/>
  <c r="Y761" i="17" s="1"/>
  <c r="Q761" i="17" s="1"/>
  <c r="W761" i="17" s="1"/>
  <c r="X1150" i="17" a="1"/>
  <c r="X1150" i="17" s="1"/>
  <c r="X1151" i="17" a="1"/>
  <c r="X1151" i="17" s="1"/>
  <c r="X1152" i="17" a="1"/>
  <c r="X1152" i="17" s="1"/>
  <c r="Y1152" i="17" s="1"/>
  <c r="Q1152" i="17" s="1"/>
  <c r="W1152" i="17" s="1"/>
  <c r="X1153" i="17" a="1"/>
  <c r="X1153" i="17" s="1"/>
  <c r="X1154" i="17" a="1"/>
  <c r="X1154" i="17" s="1"/>
  <c r="X1155" i="17" a="1"/>
  <c r="X1155" i="17" s="1"/>
  <c r="Y1155" i="17" s="1"/>
  <c r="Q1155" i="17" s="1"/>
  <c r="W1155" i="17" s="1"/>
  <c r="X1156" i="17" a="1"/>
  <c r="X1156" i="17"/>
  <c r="X1157" i="17" a="1"/>
  <c r="X1157" i="17" s="1"/>
  <c r="X1158" i="17" a="1"/>
  <c r="X1158" i="17" s="1"/>
  <c r="X1159" i="17" a="1"/>
  <c r="X1159" i="17" s="1"/>
  <c r="X1160" i="17" a="1"/>
  <c r="X1160" i="17"/>
  <c r="X1161" i="17" a="1"/>
  <c r="X1161" i="17" s="1"/>
  <c r="Y1161" i="17" s="1"/>
  <c r="Q1161" i="17" s="1"/>
  <c r="W1161" i="17" s="1"/>
  <c r="X1576" i="17" a="1"/>
  <c r="X1576" i="17" s="1"/>
  <c r="X1577" i="17" a="1"/>
  <c r="X1577" i="17" s="1"/>
  <c r="Y1577" i="17" s="1"/>
  <c r="Q1577" i="17" s="1"/>
  <c r="W1577" i="17" s="1"/>
  <c r="X1578" i="17" a="1"/>
  <c r="X1578" i="17" s="1"/>
  <c r="Y1578" i="17" s="1"/>
  <c r="Q1578" i="17" s="1"/>
  <c r="W1578" i="17" s="1"/>
  <c r="X1579" i="17" a="1"/>
  <c r="X1579" i="17" s="1"/>
  <c r="X1580" i="17" a="1"/>
  <c r="X1580" i="17" s="1"/>
  <c r="X1581" i="17" a="1"/>
  <c r="X1581" i="17"/>
  <c r="X1760" i="17" a="1"/>
  <c r="X1760" i="17" s="1"/>
  <c r="X1761" i="17" a="1"/>
  <c r="X1761" i="17"/>
  <c r="X1976" i="17" a="1"/>
  <c r="X1976" i="17" s="1"/>
  <c r="X1977" i="17" a="1"/>
  <c r="X1977" i="17"/>
  <c r="X1978" i="17" a="1"/>
  <c r="X1978" i="17" s="1"/>
  <c r="Y1978" i="17" s="1"/>
  <c r="Q1978" i="17" s="1"/>
  <c r="W1978" i="17" s="1"/>
  <c r="X1979" i="17" a="1"/>
  <c r="X1979" i="17" s="1"/>
  <c r="Y1979" i="17" s="1"/>
  <c r="Q1979" i="17" s="1"/>
  <c r="W1979" i="17" s="1"/>
  <c r="X1980" i="17" a="1"/>
  <c r="X1980" i="17" s="1"/>
  <c r="X1981" i="17" a="1"/>
  <c r="X1981" i="17" s="1"/>
  <c r="Y1981" i="17" s="1"/>
  <c r="Q1981" i="17" s="1"/>
  <c r="W1981" i="17" s="1"/>
  <c r="X2160" i="17" a="1"/>
  <c r="X2160" i="17" s="1"/>
  <c r="X2161" i="17" a="1"/>
  <c r="X2161" i="17" s="1"/>
  <c r="Y2161" i="17" s="1"/>
  <c r="Q2161" i="17" s="1"/>
  <c r="W2161" i="17" s="1"/>
  <c r="X182" i="17" a="1"/>
  <c r="X182" i="17" s="1"/>
  <c r="X183" i="17" a="1"/>
  <c r="X183" i="17" s="1"/>
  <c r="X184" i="17" a="1"/>
  <c r="X184" i="17"/>
  <c r="X185" i="17" a="1"/>
  <c r="X185" i="17" s="1"/>
  <c r="Y185" i="17" s="1"/>
  <c r="Q185" i="17" s="1"/>
  <c r="W185" i="17" s="1"/>
  <c r="X186" i="17" a="1"/>
  <c r="X186" i="17" s="1"/>
  <c r="X187" i="17" a="1"/>
  <c r="X187" i="17" s="1"/>
  <c r="X362" i="17" a="1"/>
  <c r="X362" i="17" s="1"/>
  <c r="Y362" i="17" s="1"/>
  <c r="Q362" i="17" s="1"/>
  <c r="W362" i="17" s="1"/>
  <c r="X363" i="17" a="1"/>
  <c r="X363" i="17"/>
  <c r="X582" i="17" a="1"/>
  <c r="X582" i="17" s="1"/>
  <c r="X583" i="17" a="1"/>
  <c r="X583" i="17" s="1"/>
  <c r="Y583" i="17" s="1"/>
  <c r="Q583" i="17" s="1"/>
  <c r="W583" i="17" s="1"/>
  <c r="X584" i="17" a="1"/>
  <c r="X584" i="17"/>
  <c r="X585" i="17" a="1"/>
  <c r="X585" i="17" s="1"/>
  <c r="X586" i="17" a="1"/>
  <c r="X586" i="17" s="1"/>
  <c r="X587" i="17" a="1"/>
  <c r="X587" i="17"/>
  <c r="X762" i="17" a="1"/>
  <c r="X762" i="17" s="1"/>
  <c r="X763" i="17" a="1"/>
  <c r="X763" i="17" s="1"/>
  <c r="Y763" i="17" s="1"/>
  <c r="Q763" i="17" s="1"/>
  <c r="W763" i="17" s="1"/>
  <c r="X1162" i="17" a="1"/>
  <c r="X1162" i="17" s="1"/>
  <c r="X1163" i="17" a="1"/>
  <c r="X1163" i="17" s="1"/>
  <c r="Y1163" i="17" s="1"/>
  <c r="Q1163" i="17" s="1"/>
  <c r="W1163" i="17" s="1"/>
  <c r="X1164" i="17" a="1"/>
  <c r="X1164" i="17" s="1"/>
  <c r="Y1164" i="17" s="1"/>
  <c r="Q1164" i="17" s="1"/>
  <c r="W1164" i="17" s="1"/>
  <c r="X1165" i="17" a="1"/>
  <c r="X1165" i="17" s="1"/>
  <c r="X1166" i="17" a="1"/>
  <c r="X1166" i="17" s="1"/>
  <c r="X1167" i="17" a="1"/>
  <c r="X1167" i="17" s="1"/>
  <c r="Y1167" i="17" s="1"/>
  <c r="Q1167" i="17" s="1"/>
  <c r="W1167" i="17" s="1"/>
  <c r="X1168" i="17" a="1"/>
  <c r="X1168" i="17" s="1"/>
  <c r="X1169" i="17" a="1"/>
  <c r="X1169" i="17" s="1"/>
  <c r="Y1169" i="17" s="1"/>
  <c r="Q1169" i="17" s="1"/>
  <c r="W1169" i="17" s="1"/>
  <c r="X1170" i="17" a="1"/>
  <c r="X1170" i="17" s="1"/>
  <c r="X1171" i="17" a="1"/>
  <c r="X1171" i="17" s="1"/>
  <c r="X1172" i="17" a="1"/>
  <c r="X1172" i="17" s="1"/>
  <c r="Y1172" i="17" s="1"/>
  <c r="Q1172" i="17" s="1"/>
  <c r="W1172" i="17" s="1"/>
  <c r="X1173" i="17" a="1"/>
  <c r="X1173" i="17" s="1"/>
  <c r="Y1173" i="17" s="1"/>
  <c r="Q1173" i="17" s="1"/>
  <c r="W1173" i="17" s="1"/>
  <c r="X1582" i="17" a="1"/>
  <c r="X1582" i="17" s="1"/>
  <c r="X1583" i="17" a="1"/>
  <c r="X1583" i="17" s="1"/>
  <c r="Y1583" i="17" s="1"/>
  <c r="Q1583" i="17" s="1"/>
  <c r="W1583" i="17" s="1"/>
  <c r="X1584" i="17" a="1"/>
  <c r="X1584" i="17" s="1"/>
  <c r="X1585" i="17" a="1"/>
  <c r="X1585" i="17" s="1"/>
  <c r="Y1585" i="17" s="1"/>
  <c r="Q1585" i="17" s="1"/>
  <c r="W1585" i="17" s="1"/>
  <c r="X1586" i="17" a="1"/>
  <c r="X1586" i="17" s="1"/>
  <c r="X1587" i="17" a="1"/>
  <c r="X1587" i="17"/>
  <c r="X1762" i="17" a="1"/>
  <c r="X1762" i="17" s="1"/>
  <c r="X1763" i="17" a="1"/>
  <c r="X1763" i="17" s="1"/>
  <c r="Y1763" i="17" s="1"/>
  <c r="Q1763" i="17" s="1"/>
  <c r="W1763" i="17" s="1"/>
  <c r="X1982" i="17" a="1"/>
  <c r="X1982" i="17" s="1"/>
  <c r="X1983" i="17" a="1"/>
  <c r="X1983" i="17" s="1"/>
  <c r="X1984" i="17" a="1"/>
  <c r="X1984" i="17" s="1"/>
  <c r="Y1984" i="17" s="1"/>
  <c r="Q1984" i="17" s="1"/>
  <c r="W1984" i="17" s="1"/>
  <c r="X1985" i="17" a="1"/>
  <c r="X1985" i="17" s="1"/>
  <c r="X1986" i="17" a="1"/>
  <c r="X1986" i="17" s="1"/>
  <c r="X1987" i="17" a="1"/>
  <c r="X1987" i="17" s="1"/>
  <c r="Y1987" i="17" s="1"/>
  <c r="Q1987" i="17" s="1"/>
  <c r="W1987" i="17" s="1"/>
  <c r="X2162" i="17" a="1"/>
  <c r="X2162" i="17" s="1"/>
  <c r="X2163" i="17" a="1"/>
  <c r="X2163" i="17"/>
  <c r="X188" i="17" a="1"/>
  <c r="X188" i="17" s="1"/>
  <c r="X189" i="17" a="1"/>
  <c r="X189" i="17" s="1"/>
  <c r="Y189" i="17" s="1"/>
  <c r="Q189" i="17" s="1"/>
  <c r="W189" i="17" s="1"/>
  <c r="X190" i="17" a="1"/>
  <c r="X190" i="17"/>
  <c r="X191" i="17" a="1"/>
  <c r="X191" i="17" s="1"/>
  <c r="Y191" i="17" s="1"/>
  <c r="Q191" i="17" s="1"/>
  <c r="W191" i="17" s="1"/>
  <c r="X192" i="17" a="1"/>
  <c r="X192" i="17" s="1"/>
  <c r="X193" i="17" a="1"/>
  <c r="X193" i="17" s="1"/>
  <c r="Y193" i="17" s="1"/>
  <c r="Q193" i="17" s="1"/>
  <c r="W193" i="17" s="1"/>
  <c r="X364" i="17" a="1"/>
  <c r="X364" i="17" s="1"/>
  <c r="Y364" i="17" s="1"/>
  <c r="Q364" i="17" s="1"/>
  <c r="W364" i="17" s="1"/>
  <c r="X365" i="17" a="1"/>
  <c r="X365" i="17" s="1"/>
  <c r="X588" i="17" a="1"/>
  <c r="X588" i="17" s="1"/>
  <c r="X589" i="17" a="1"/>
  <c r="X589" i="17" s="1"/>
  <c r="X590" i="17" a="1"/>
  <c r="X590" i="17" s="1"/>
  <c r="Y590" i="17" s="1"/>
  <c r="Q590" i="17" s="1"/>
  <c r="W590" i="17" s="1"/>
  <c r="X591" i="17" a="1"/>
  <c r="X591" i="17"/>
  <c r="X592" i="17" a="1"/>
  <c r="X592" i="17" s="1"/>
  <c r="X593" i="17" a="1"/>
  <c r="X593" i="17" s="1"/>
  <c r="X764" i="17" a="1"/>
  <c r="X764" i="17" s="1"/>
  <c r="Y764" i="17" s="1"/>
  <c r="Q764" i="17" s="1"/>
  <c r="W764" i="17" s="1"/>
  <c r="X765" i="17" a="1"/>
  <c r="X765" i="17" s="1"/>
  <c r="Y765" i="17" s="1"/>
  <c r="Q765" i="17" s="1"/>
  <c r="W765" i="17" s="1"/>
  <c r="X1174" i="17" a="1"/>
  <c r="X1174" i="17" s="1"/>
  <c r="X1175" i="17" a="1"/>
  <c r="X1175" i="17" s="1"/>
  <c r="Y1175" i="17" s="1"/>
  <c r="Q1175" i="17" s="1"/>
  <c r="W1175" i="17" s="1"/>
  <c r="X1176" i="17" a="1"/>
  <c r="X1176" i="17"/>
  <c r="X1177" i="17" a="1"/>
  <c r="X1177" i="17" s="1"/>
  <c r="X1178" i="17" a="1"/>
  <c r="X1178" i="17" s="1"/>
  <c r="X1179" i="17" a="1"/>
  <c r="X1179" i="17" s="1"/>
  <c r="Y1179" i="17" s="1"/>
  <c r="Q1179" i="17" s="1"/>
  <c r="W1179" i="17" s="1"/>
  <c r="X1180" i="17" a="1"/>
  <c r="X1180" i="17" s="1"/>
  <c r="X1181" i="17" a="1"/>
  <c r="X1181" i="17" s="1"/>
  <c r="Y1181" i="17" s="1"/>
  <c r="Q1181" i="17" s="1"/>
  <c r="W1181" i="17" s="1"/>
  <c r="X1182" i="17" a="1"/>
  <c r="X1182" i="17" s="1"/>
  <c r="X1183" i="17" a="1"/>
  <c r="X1183" i="17"/>
  <c r="X1184" i="17" a="1"/>
  <c r="X1184" i="17" s="1"/>
  <c r="Y1184" i="17" s="1"/>
  <c r="Q1184" i="17" s="1"/>
  <c r="W1184" i="17" s="1"/>
  <c r="X1185" i="17" a="1"/>
  <c r="X1185" i="17" s="1"/>
  <c r="X1588" i="17" a="1"/>
  <c r="X1588" i="17" s="1"/>
  <c r="X1589" i="17" a="1"/>
  <c r="X1589" i="17" s="1"/>
  <c r="Y1589" i="17" s="1"/>
  <c r="Q1589" i="17" s="1"/>
  <c r="W1589" i="17" s="1"/>
  <c r="X1590" i="17" a="1"/>
  <c r="X1590" i="17" s="1"/>
  <c r="X1591" i="17" a="1"/>
  <c r="X1591" i="17"/>
  <c r="X1592" i="17" a="1"/>
  <c r="X1592" i="17" s="1"/>
  <c r="X1593" i="17" a="1"/>
  <c r="X1593" i="17" s="1"/>
  <c r="Y1593" i="17" s="1"/>
  <c r="Q1593" i="17" s="1"/>
  <c r="W1593" i="17" s="1"/>
  <c r="X1764" i="17" a="1"/>
  <c r="X1764" i="17" s="1"/>
  <c r="X1765" i="17" a="1"/>
  <c r="X1765" i="17" s="1"/>
  <c r="Y1765" i="17" s="1"/>
  <c r="Q1765" i="17" s="1"/>
  <c r="W1765" i="17" s="1"/>
  <c r="X1988" i="17" a="1"/>
  <c r="X1988" i="17" s="1"/>
  <c r="X1989" i="17" a="1"/>
  <c r="X1989" i="17" s="1"/>
  <c r="Y1989" i="17" s="1"/>
  <c r="Q1989" i="17" s="1"/>
  <c r="W1989" i="17" s="1"/>
  <c r="X1990" i="17" a="1"/>
  <c r="X1990" i="17" s="1"/>
  <c r="Y1990" i="17" s="1"/>
  <c r="Q1990" i="17" s="1"/>
  <c r="W1990" i="17" s="1"/>
  <c r="X1991" i="17" a="1"/>
  <c r="X1991" i="17" s="1"/>
  <c r="X1992" i="17" a="1"/>
  <c r="X1992" i="17" s="1"/>
  <c r="X1993" i="17" a="1"/>
  <c r="X1993" i="17" s="1"/>
  <c r="X2164" i="17" a="1"/>
  <c r="X2164" i="17" s="1"/>
  <c r="Y2164" i="17" s="1"/>
  <c r="Q2164" i="17" s="1"/>
  <c r="W2164" i="17" s="1"/>
  <c r="X2165" i="17" a="1"/>
  <c r="X2165" i="17"/>
  <c r="X194" i="17" a="1"/>
  <c r="X194" i="17" s="1"/>
  <c r="X195" i="17" a="1"/>
  <c r="X195" i="17"/>
  <c r="X196" i="17" a="1"/>
  <c r="X196" i="17" s="1"/>
  <c r="Y196" i="17" s="1"/>
  <c r="Q196" i="17" s="1"/>
  <c r="W196" i="17" s="1"/>
  <c r="X197" i="17" a="1"/>
  <c r="X197" i="17" s="1"/>
  <c r="Y197" i="17" s="1"/>
  <c r="Q197" i="17" s="1"/>
  <c r="W197" i="17" s="1"/>
  <c r="X198" i="17" a="1"/>
  <c r="X198" i="17" s="1"/>
  <c r="X199" i="17" a="1"/>
  <c r="X199" i="17" s="1"/>
  <c r="Y199" i="17" s="1"/>
  <c r="Q199" i="17" s="1"/>
  <c r="W199" i="17" s="1"/>
  <c r="X366" i="17" a="1"/>
  <c r="X366" i="17" s="1"/>
  <c r="X367" i="17" a="1"/>
  <c r="X367" i="17" s="1"/>
  <c r="Y367" i="17" s="1"/>
  <c r="Q367" i="17" s="1"/>
  <c r="W367" i="17" s="1"/>
  <c r="X594" i="17" a="1"/>
  <c r="X594" i="17" s="1"/>
  <c r="X595" i="17" a="1"/>
  <c r="X595" i="17" s="1"/>
  <c r="X596" i="17" a="1"/>
  <c r="X596" i="17"/>
  <c r="X597" i="17" a="1"/>
  <c r="X597" i="17" s="1"/>
  <c r="Y597" i="17" s="1"/>
  <c r="Q597" i="17" s="1"/>
  <c r="W597" i="17" s="1"/>
  <c r="X598" i="17" a="1"/>
  <c r="X598" i="17" s="1"/>
  <c r="X599" i="17" a="1"/>
  <c r="X599" i="17" s="1"/>
  <c r="Y599" i="17" s="1"/>
  <c r="Q599" i="17" s="1"/>
  <c r="W599" i="17" s="1"/>
  <c r="X766" i="17" a="1"/>
  <c r="X766" i="17" s="1"/>
  <c r="Y766" i="17" s="1"/>
  <c r="Q766" i="17" s="1"/>
  <c r="W766" i="17" s="1"/>
  <c r="X767" i="17" a="1"/>
  <c r="X767" i="17" s="1"/>
  <c r="Y767" i="17" s="1"/>
  <c r="Q767" i="17" s="1"/>
  <c r="W767" i="17" s="1"/>
  <c r="X1186" i="17" a="1"/>
  <c r="X1186" i="17" s="1"/>
  <c r="X1187" i="17" a="1"/>
  <c r="X1187" i="17" s="1"/>
  <c r="Y1187" i="17" s="1"/>
  <c r="Q1187" i="17" s="1"/>
  <c r="W1187" i="17" s="1"/>
  <c r="X1188" i="17" a="1"/>
  <c r="X1188" i="17" s="1"/>
  <c r="X1189" i="17" a="1"/>
  <c r="X1189" i="17"/>
  <c r="X1190" i="17" a="1"/>
  <c r="X1190" i="17" s="1"/>
  <c r="X1191" i="17" a="1"/>
  <c r="X1191" i="17" s="1"/>
  <c r="Y1191" i="17" s="1"/>
  <c r="Q1191" i="17" s="1"/>
  <c r="W1191" i="17" s="1"/>
  <c r="X1192" i="17" a="1"/>
  <c r="X1192" i="17" s="1"/>
  <c r="Y1192" i="17" s="1"/>
  <c r="Q1192" i="17" s="1"/>
  <c r="W1192" i="17" s="1"/>
  <c r="X1193" i="17" a="1"/>
  <c r="X1193" i="17" s="1"/>
  <c r="Y1193" i="17" s="1"/>
  <c r="Q1193" i="17" s="1"/>
  <c r="W1193" i="17" s="1"/>
  <c r="X1194" i="17" a="1"/>
  <c r="X1194" i="17" s="1"/>
  <c r="X1195" i="17" a="1"/>
  <c r="X1195" i="17" s="1"/>
  <c r="Y1195" i="17" s="1"/>
  <c r="Q1195" i="17" s="1"/>
  <c r="W1195" i="17" s="1"/>
  <c r="X1196" i="17" a="1"/>
  <c r="X1196" i="17" s="1"/>
  <c r="Y1196" i="17" s="1"/>
  <c r="Q1196" i="17" s="1"/>
  <c r="W1196" i="17" s="1"/>
  <c r="X1197" i="17" a="1"/>
  <c r="X1197" i="17" s="1"/>
  <c r="X1594" i="17" a="1"/>
  <c r="X1594" i="17" s="1"/>
  <c r="X1595" i="17" a="1"/>
  <c r="X1595" i="17" s="1"/>
  <c r="X1596" i="17" a="1"/>
  <c r="X1596" i="17" s="1"/>
  <c r="Y1596" i="17" s="1"/>
  <c r="Q1596" i="17" s="1"/>
  <c r="W1596" i="17" s="1"/>
  <c r="X1597" i="17" a="1"/>
  <c r="X1597" i="17" s="1"/>
  <c r="X1598" i="17" a="1"/>
  <c r="X1598" i="17" s="1"/>
  <c r="X1599" i="17" a="1"/>
  <c r="X1599" i="17" s="1"/>
  <c r="X1766" i="17" a="1"/>
  <c r="X1766" i="17" s="1"/>
  <c r="Y1766" i="17" s="1"/>
  <c r="Q1766" i="17" s="1"/>
  <c r="W1766" i="17" s="1"/>
  <c r="X1767" i="17" a="1"/>
  <c r="X1767" i="17" s="1"/>
  <c r="Y1767" i="17" s="1"/>
  <c r="Q1767" i="17" s="1"/>
  <c r="W1767" i="17" s="1"/>
  <c r="X1994" i="17" a="1"/>
  <c r="X1994" i="17" s="1"/>
  <c r="X1995" i="17" a="1"/>
  <c r="X1995" i="17" s="1"/>
  <c r="Y1995" i="17" s="1"/>
  <c r="Q1995" i="17" s="1"/>
  <c r="W1995" i="17" s="1"/>
  <c r="X1996" i="17" a="1"/>
  <c r="X1996" i="17" s="1"/>
  <c r="X1997" i="17" a="1"/>
  <c r="X1997" i="17" s="1"/>
  <c r="Y1997" i="17" s="1"/>
  <c r="Q1997" i="17" s="1"/>
  <c r="W1997" i="17" s="1"/>
  <c r="X1998" i="17" a="1"/>
  <c r="X1998" i="17" s="1"/>
  <c r="X1999" i="17" a="1"/>
  <c r="X1999" i="17" s="1"/>
  <c r="Y1999" i="17" s="1"/>
  <c r="Q1999" i="17" s="1"/>
  <c r="W1999" i="17" s="1"/>
  <c r="X2166" i="17" a="1"/>
  <c r="X2166" i="17"/>
  <c r="X2167" i="17" a="1"/>
  <c r="X2167" i="17" s="1"/>
  <c r="Y2167" i="17" s="1"/>
  <c r="Q2167" i="17" s="1"/>
  <c r="W2167" i="17" s="1"/>
  <c r="X200" i="17" a="1"/>
  <c r="X200" i="17" s="1"/>
  <c r="X201" i="17" a="1"/>
  <c r="X201" i="17" s="1"/>
  <c r="X202" i="17" a="1"/>
  <c r="X202" i="17" s="1"/>
  <c r="Y202" i="17" s="1"/>
  <c r="Q202" i="17" s="1"/>
  <c r="W202" i="17" s="1"/>
  <c r="X203" i="17" a="1"/>
  <c r="X203" i="17" s="1"/>
  <c r="X204" i="17" a="1"/>
  <c r="X204" i="17" s="1"/>
  <c r="X205" i="17" a="1"/>
  <c r="X205" i="17" s="1"/>
  <c r="Y205" i="17" s="1"/>
  <c r="Q205" i="17" s="1"/>
  <c r="W205" i="17" s="1"/>
  <c r="X368" i="17" a="1"/>
  <c r="X368" i="17" s="1"/>
  <c r="X369" i="17" a="1"/>
  <c r="X369" i="17" s="1"/>
  <c r="Y369" i="17" s="1"/>
  <c r="Q369" i="17" s="1"/>
  <c r="W369" i="17" s="1"/>
  <c r="X600" i="17" a="1"/>
  <c r="X600" i="17" s="1"/>
  <c r="X601" i="17" a="1"/>
  <c r="X601" i="17" s="1"/>
  <c r="Y601" i="17" s="1"/>
  <c r="Q601" i="17" s="1"/>
  <c r="W601" i="17" s="1"/>
  <c r="X602" i="17" a="1"/>
  <c r="X602" i="17"/>
  <c r="X603" i="17" a="1"/>
  <c r="X603" i="17" s="1"/>
  <c r="Y603" i="17" s="1"/>
  <c r="Q603" i="17" s="1"/>
  <c r="W603" i="17" s="1"/>
  <c r="X604" i="17" a="1"/>
  <c r="X604" i="17" s="1"/>
  <c r="X605" i="17" a="1"/>
  <c r="X605" i="17" s="1"/>
  <c r="Y605" i="17" s="1"/>
  <c r="Q605" i="17" s="1"/>
  <c r="W605" i="17" s="1"/>
  <c r="X768" i="17" a="1"/>
  <c r="X768" i="17" s="1"/>
  <c r="Y768" i="17" s="1"/>
  <c r="Q768" i="17" s="1"/>
  <c r="W768" i="17" s="1"/>
  <c r="X769" i="17" a="1"/>
  <c r="X769" i="17" s="1"/>
  <c r="X1198" i="17" a="1"/>
  <c r="X1198" i="17" s="1"/>
  <c r="X1199" i="17" a="1"/>
  <c r="X1199" i="17" s="1"/>
  <c r="X1200" i="17" a="1"/>
  <c r="X1200" i="17"/>
  <c r="X1201" i="17" a="1"/>
  <c r="X1201" i="17" s="1"/>
  <c r="X1202" i="17" a="1"/>
  <c r="X1202" i="17" s="1"/>
  <c r="X1203" i="17" a="1"/>
  <c r="X1203" i="17" s="1"/>
  <c r="Y1203" i="17" s="1"/>
  <c r="Q1203" i="17" s="1"/>
  <c r="W1203" i="17" s="1"/>
  <c r="X1204" i="17" a="1"/>
  <c r="X1204" i="17" s="1"/>
  <c r="Y1204" i="17" s="1"/>
  <c r="Q1204" i="17" s="1"/>
  <c r="W1204" i="17" s="1"/>
  <c r="X1205" i="17" a="1"/>
  <c r="X1205" i="17" s="1"/>
  <c r="Y1205" i="17" s="1"/>
  <c r="Q1205" i="17" s="1"/>
  <c r="W1205" i="17" s="1"/>
  <c r="X1206" i="17" a="1"/>
  <c r="X1206" i="17" s="1"/>
  <c r="X1207" i="17" a="1"/>
  <c r="X1207" i="17" s="1"/>
  <c r="Y1207" i="17" s="1"/>
  <c r="Q1207" i="17" s="1"/>
  <c r="W1207" i="17" s="1"/>
  <c r="X1208" i="17" a="1"/>
  <c r="X1208" i="17" s="1"/>
  <c r="X1209" i="17" a="1"/>
  <c r="X1209" i="17" s="1"/>
  <c r="X1600" i="17" a="1"/>
  <c r="X1600" i="17" s="1"/>
  <c r="X1601" i="17" a="1"/>
  <c r="X1601" i="17" s="1"/>
  <c r="Y1601" i="17" s="1"/>
  <c r="Q1601" i="17" s="1"/>
  <c r="W1601" i="17" s="1"/>
  <c r="X1602" i="17" a="1"/>
  <c r="X1602" i="17" s="1"/>
  <c r="X1603" i="17" a="1"/>
  <c r="X1603" i="17" s="1"/>
  <c r="Y1603" i="17" s="1"/>
  <c r="Q1603" i="17" s="1"/>
  <c r="W1603" i="17" s="1"/>
  <c r="X1604" i="17" a="1"/>
  <c r="X1604" i="17" s="1"/>
  <c r="X1605" i="17" a="1"/>
  <c r="X1605" i="17" s="1"/>
  <c r="X1768" i="17" a="1"/>
  <c r="X1768" i="17" s="1"/>
  <c r="Y1768" i="17" s="1"/>
  <c r="Q1768" i="17" s="1"/>
  <c r="W1768" i="17" s="1"/>
  <c r="X1769" i="17" a="1"/>
  <c r="X1769" i="17"/>
  <c r="X2000" i="17" a="1"/>
  <c r="X2000" i="17" s="1"/>
  <c r="X2001" i="17" a="1"/>
  <c r="X2001" i="17" s="1"/>
  <c r="Y2001" i="17" s="1"/>
  <c r="Q2001" i="17" s="1"/>
  <c r="W2001" i="17" s="1"/>
  <c r="X2002" i="17" a="1"/>
  <c r="X2002" i="17"/>
  <c r="X2003" i="17" a="1"/>
  <c r="X2003" i="17" s="1"/>
  <c r="X2004" i="17" a="1"/>
  <c r="X2004" i="17" s="1"/>
  <c r="X2005" i="17" a="1"/>
  <c r="X2005" i="17" s="1"/>
  <c r="X2168" i="17" a="1"/>
  <c r="X2168" i="17" s="1"/>
  <c r="Y2168" i="17" s="1"/>
  <c r="Q2168" i="17" s="1"/>
  <c r="W2168" i="17" s="1"/>
  <c r="X2169" i="17" a="1"/>
  <c r="X2169" i="17" s="1"/>
  <c r="Y2169" i="17" s="1"/>
  <c r="Q2169" i="17" s="1"/>
  <c r="W2169" i="17" s="1"/>
  <c r="X206" i="17" a="1"/>
  <c r="X206" i="17" s="1"/>
  <c r="X207" i="17" a="1"/>
  <c r="X207" i="17" s="1"/>
  <c r="Y207" i="17" s="1"/>
  <c r="Q207" i="17" s="1"/>
  <c r="W207" i="17" s="1"/>
  <c r="X208" i="17" a="1"/>
  <c r="X208" i="17" s="1"/>
  <c r="Y208" i="17" s="1"/>
  <c r="Q208" i="17" s="1"/>
  <c r="W208" i="17" s="1"/>
  <c r="X209" i="17" a="1"/>
  <c r="X209" i="17" s="1"/>
  <c r="X210" i="17" a="1"/>
  <c r="X210" i="17" s="1"/>
  <c r="X211" i="17" a="1"/>
  <c r="X211" i="17" s="1"/>
  <c r="X370" i="17" a="1"/>
  <c r="X370" i="17" s="1"/>
  <c r="X371" i="17" a="1"/>
  <c r="X371" i="17" s="1"/>
  <c r="Y371" i="17" s="1"/>
  <c r="Q371" i="17" s="1"/>
  <c r="W371" i="17" s="1"/>
  <c r="X606" i="17" a="1"/>
  <c r="X606" i="17" s="1"/>
  <c r="X607" i="17" a="1"/>
  <c r="X607" i="17" s="1"/>
  <c r="Y607" i="17" s="1"/>
  <c r="Q607" i="17" s="1"/>
  <c r="W607" i="17" s="1"/>
  <c r="X608" i="17" a="1"/>
  <c r="X608" i="17" s="1"/>
  <c r="Y608" i="17" s="1"/>
  <c r="Q608" i="17" s="1"/>
  <c r="W608" i="17" s="1"/>
  <c r="X609" i="17" a="1"/>
  <c r="X609" i="17" s="1"/>
  <c r="Y609" i="17" s="1"/>
  <c r="Q609" i="17" s="1"/>
  <c r="W609" i="17" s="1"/>
  <c r="X610" i="17" a="1"/>
  <c r="X610" i="17" s="1"/>
  <c r="X611" i="17" a="1"/>
  <c r="X611" i="17" s="1"/>
  <c r="Y611" i="17" s="1"/>
  <c r="Q611" i="17" s="1"/>
  <c r="W611" i="17" s="1"/>
  <c r="X770" i="17" a="1"/>
  <c r="X770" i="17" s="1"/>
  <c r="X771" i="17" a="1"/>
  <c r="X771" i="17" s="1"/>
  <c r="Y771" i="17" s="1"/>
  <c r="Q771" i="17" s="1"/>
  <c r="W771" i="17" s="1"/>
  <c r="X1210" i="17" a="1"/>
  <c r="X1210" i="17" s="1"/>
  <c r="X1211" i="17" a="1"/>
  <c r="X1211" i="17" s="1"/>
  <c r="X1212" i="17" a="1"/>
  <c r="X1212" i="17" s="1"/>
  <c r="X1213" i="17" a="1"/>
  <c r="X1213" i="17" s="1"/>
  <c r="Y1213" i="17" s="1"/>
  <c r="Q1213" i="17" s="1"/>
  <c r="W1213" i="17" s="1"/>
  <c r="X1214" i="17" a="1"/>
  <c r="X1214" i="17" s="1"/>
  <c r="X1215" i="17" a="1"/>
  <c r="X1215" i="17"/>
  <c r="X1216" i="17" a="1"/>
  <c r="X1216" i="17" s="1"/>
  <c r="Y1216" i="17" s="1"/>
  <c r="Q1216" i="17" s="1"/>
  <c r="W1216" i="17" s="1"/>
  <c r="X1217" i="17" a="1"/>
  <c r="X1217" i="17" s="1"/>
  <c r="Y1217" i="17" s="1"/>
  <c r="Q1217" i="17" s="1"/>
  <c r="W1217" i="17" s="1"/>
  <c r="X1218" i="17" a="1"/>
  <c r="X1218" i="17" s="1"/>
  <c r="X1219" i="17" a="1"/>
  <c r="X1219" i="17" s="1"/>
  <c r="Y1219" i="17" s="1"/>
  <c r="Q1219" i="17" s="1"/>
  <c r="W1219" i="17" s="1"/>
  <c r="X1220" i="17" a="1"/>
  <c r="X1220" i="17" s="1"/>
  <c r="X1221" i="17" a="1"/>
  <c r="X1221" i="17" s="1"/>
  <c r="Y1221" i="17" s="1"/>
  <c r="Q1221" i="17" s="1"/>
  <c r="W1221" i="17" s="1"/>
  <c r="X1606" i="17" a="1"/>
  <c r="X1606" i="17" s="1"/>
  <c r="X1607" i="17" a="1"/>
  <c r="X1607" i="17" s="1"/>
  <c r="Y1607" i="17" s="1"/>
  <c r="Q1607" i="17" s="1"/>
  <c r="W1607" i="17" s="1"/>
  <c r="X1608" i="17" a="1"/>
  <c r="X1608" i="17"/>
  <c r="X1609" i="17" a="1"/>
  <c r="X1609" i="17" s="1"/>
  <c r="Y1609" i="17" s="1"/>
  <c r="Q1609" i="17" s="1"/>
  <c r="W1609" i="17" s="1"/>
  <c r="X1610" i="17" a="1"/>
  <c r="X1610" i="17" s="1"/>
  <c r="X1611" i="17" a="1"/>
  <c r="X1611" i="17" s="1"/>
  <c r="Y1611" i="17" s="1"/>
  <c r="Q1611" i="17" s="1"/>
  <c r="W1611" i="17" s="1"/>
  <c r="X1770" i="17" a="1"/>
  <c r="X1770" i="17" s="1"/>
  <c r="Y1770" i="17" s="1"/>
  <c r="Q1770" i="17" s="1"/>
  <c r="W1770" i="17" s="1"/>
  <c r="X1771" i="17" a="1"/>
  <c r="X1771" i="17" s="1"/>
  <c r="X2006" i="17" a="1"/>
  <c r="X2006" i="17" s="1"/>
  <c r="X2007" i="17" a="1"/>
  <c r="X2007" i="17" s="1"/>
  <c r="X2008" i="17" a="1"/>
  <c r="X2008" i="17" s="1"/>
  <c r="Y2008" i="17" s="1"/>
  <c r="Q2008" i="17" s="1"/>
  <c r="W2008" i="17" s="1"/>
  <c r="X2009" i="17" a="1"/>
  <c r="X2009" i="17" s="1"/>
  <c r="X2010" i="17" a="1"/>
  <c r="X2010" i="17" s="1"/>
  <c r="X2011" i="17" a="1"/>
  <c r="X2011" i="17"/>
  <c r="X2170" i="17" a="1"/>
  <c r="X2170" i="17" s="1"/>
  <c r="Y2170" i="17" s="1"/>
  <c r="Q2170" i="17" s="1"/>
  <c r="W2170" i="17" s="1"/>
  <c r="X2171" i="17" a="1"/>
  <c r="X2171" i="17" s="1"/>
  <c r="Y2171" i="17" s="1"/>
  <c r="Q2171" i="17" s="1"/>
  <c r="W2171" i="17" s="1"/>
  <c r="X212" i="17" a="1"/>
  <c r="X212" i="17" s="1"/>
  <c r="X213" i="17" a="1"/>
  <c r="X213" i="17" s="1"/>
  <c r="Y213" i="17" s="1"/>
  <c r="Q213" i="17" s="1"/>
  <c r="W213" i="17" s="1"/>
  <c r="X214" i="17" a="1"/>
  <c r="X214" i="17" s="1"/>
  <c r="X215" i="17" a="1"/>
  <c r="X215" i="17" s="1"/>
  <c r="Y215" i="17" s="1"/>
  <c r="Q215" i="17" s="1"/>
  <c r="W215" i="17" s="1"/>
  <c r="X216" i="17" a="1"/>
  <c r="X216" i="17" s="1"/>
  <c r="X217" i="17" a="1"/>
  <c r="X217" i="17" s="1"/>
  <c r="Y217" i="17" s="1"/>
  <c r="Q217" i="17" s="1"/>
  <c r="W217" i="17" s="1"/>
  <c r="X372" i="17" a="1"/>
  <c r="X372" i="17" s="1"/>
  <c r="X373" i="17" a="1"/>
  <c r="X373" i="17" s="1"/>
  <c r="Y373" i="17" s="1"/>
  <c r="Q373" i="17" s="1"/>
  <c r="W373" i="17" s="1"/>
  <c r="X612" i="17" a="1"/>
  <c r="X612" i="17" s="1"/>
  <c r="X613" i="17" a="1"/>
  <c r="X613" i="17" s="1"/>
  <c r="X614" i="17" a="1"/>
  <c r="X614" i="17" s="1"/>
  <c r="Y614" i="17" s="1"/>
  <c r="Q614" i="17" s="1"/>
  <c r="W614" i="17" s="1"/>
  <c r="X615" i="17" a="1"/>
  <c r="X615" i="17" s="1"/>
  <c r="X616" i="17" a="1"/>
  <c r="X616" i="17" s="1"/>
  <c r="X617" i="17" a="1"/>
  <c r="X617" i="17" s="1"/>
  <c r="Y617" i="17" s="1"/>
  <c r="Q617" i="17" s="1"/>
  <c r="W617" i="17" s="1"/>
  <c r="X772" i="17" a="1"/>
  <c r="X772" i="17"/>
  <c r="X773" i="17" a="1"/>
  <c r="X773" i="17" s="1"/>
  <c r="X1222" i="17" a="1"/>
  <c r="X1222" i="17" s="1"/>
  <c r="X1223" i="17" a="1"/>
  <c r="X1223" i="17" s="1"/>
  <c r="X1224" i="17" a="1"/>
  <c r="X1224" i="17" s="1"/>
  <c r="X1225" i="17" a="1"/>
  <c r="X1225" i="17" s="1"/>
  <c r="Y1225" i="17" s="1"/>
  <c r="Q1225" i="17" s="1"/>
  <c r="W1225" i="17" s="1"/>
  <c r="X1226" i="17" a="1"/>
  <c r="X1226" i="17" s="1"/>
  <c r="X1227" i="17" a="1"/>
  <c r="X1227" i="17" s="1"/>
  <c r="Y1227" i="17" s="1"/>
  <c r="Q1227" i="17" s="1"/>
  <c r="W1227" i="17" s="1"/>
  <c r="X1228" i="17" a="1"/>
  <c r="X1228" i="17" s="1"/>
  <c r="Y1228" i="17" s="1"/>
  <c r="Q1228" i="17" s="1"/>
  <c r="W1228" i="17" s="1"/>
  <c r="X1229" i="17" a="1"/>
  <c r="X1229" i="17" s="1"/>
  <c r="X1230" i="17" a="1"/>
  <c r="X1230" i="17" s="1"/>
  <c r="X1231" i="17" a="1"/>
  <c r="X1231" i="17" s="1"/>
  <c r="Y1231" i="17" s="1"/>
  <c r="Q1231" i="17" s="1"/>
  <c r="W1231" i="17" s="1"/>
  <c r="X1232" i="17" a="1"/>
  <c r="X1232" i="17" s="1"/>
  <c r="X1233" i="17" a="1"/>
  <c r="X1233" i="17"/>
  <c r="X1612" i="17" a="1"/>
  <c r="X1612" i="17" s="1"/>
  <c r="X1613" i="17" a="1"/>
  <c r="X1613" i="17"/>
  <c r="X1614" i="17" a="1"/>
  <c r="X1614" i="17" s="1"/>
  <c r="Y1614" i="17" s="1"/>
  <c r="Q1614" i="17" s="1"/>
  <c r="W1614" i="17" s="1"/>
  <c r="X1615" i="17" a="1"/>
  <c r="X1615" i="17" s="1"/>
  <c r="Y1615" i="17" s="1"/>
  <c r="Q1615" i="17" s="1"/>
  <c r="W1615" i="17" s="1"/>
  <c r="X1616" i="17" a="1"/>
  <c r="X1616" i="17" s="1"/>
  <c r="X1617" i="17" a="1"/>
  <c r="X1617" i="17" s="1"/>
  <c r="Y1617" i="17" s="1"/>
  <c r="Q1617" i="17" s="1"/>
  <c r="W1617" i="17" s="1"/>
  <c r="X1772" i="17" a="1"/>
  <c r="X1772" i="17" s="1"/>
  <c r="X1773" i="17" a="1"/>
  <c r="X1773" i="17" s="1"/>
  <c r="Y1773" i="17" s="1"/>
  <c r="Q1773" i="17" s="1"/>
  <c r="W1773" i="17" s="1"/>
  <c r="X2012" i="17" a="1"/>
  <c r="X2012" i="17" s="1"/>
  <c r="X2013" i="17" a="1"/>
  <c r="X2013" i="17" s="1"/>
  <c r="X2014" i="17" a="1"/>
  <c r="X2014" i="17"/>
  <c r="X2015" i="17" a="1"/>
  <c r="X2015" i="17" s="1"/>
  <c r="Y2015" i="17" s="1"/>
  <c r="Q2015" i="17" s="1"/>
  <c r="W2015" i="17" s="1"/>
  <c r="X2016" i="17" a="1"/>
  <c r="X2016" i="17" s="1"/>
  <c r="X2017" i="17" a="1"/>
  <c r="X2017" i="17" s="1"/>
  <c r="X2172" i="17" a="1"/>
  <c r="X2172" i="17" s="1"/>
  <c r="Y2172" i="17" s="1"/>
  <c r="Q2172" i="17" s="1"/>
  <c r="W2172" i="17" s="1"/>
  <c r="X2173" i="17" a="1"/>
  <c r="X2173" i="17" s="1"/>
  <c r="X218" i="17" a="1"/>
  <c r="X218" i="17" s="1"/>
  <c r="X219" i="17" a="1"/>
  <c r="X219" i="17" s="1"/>
  <c r="Y219" i="17" s="1"/>
  <c r="Q219" i="17" s="1"/>
  <c r="W219" i="17" s="1"/>
  <c r="X220" i="17" a="1"/>
  <c r="X220" i="17"/>
  <c r="X221" i="17" a="1"/>
  <c r="X221" i="17" s="1"/>
  <c r="Y221" i="17" s="1"/>
  <c r="Q221" i="17" s="1"/>
  <c r="W221" i="17" s="1"/>
  <c r="X222" i="17" a="1"/>
  <c r="X222" i="17" s="1"/>
  <c r="X223" i="17" a="1"/>
  <c r="X223" i="17" s="1"/>
  <c r="Y223" i="17" s="1"/>
  <c r="Q223" i="17" s="1"/>
  <c r="W223" i="17" s="1"/>
  <c r="X374" i="17" a="1"/>
  <c r="X374" i="17" s="1"/>
  <c r="X375" i="17" a="1"/>
  <c r="X375" i="17" s="1"/>
  <c r="Y375" i="17" s="1"/>
  <c r="Q375" i="17" s="1"/>
  <c r="W375" i="17" s="1"/>
  <c r="X618" i="17" a="1"/>
  <c r="X618" i="17" s="1"/>
  <c r="X619" i="17" a="1"/>
  <c r="X619" i="17" s="1"/>
  <c r="Y619" i="17" s="1"/>
  <c r="Q619" i="17" s="1"/>
  <c r="W619" i="17" s="1"/>
  <c r="X620" i="17" a="1"/>
  <c r="X620" i="17" s="1"/>
  <c r="Y620" i="17" s="1"/>
  <c r="Q620" i="17" s="1"/>
  <c r="W620" i="17" s="1"/>
  <c r="X621" i="17" a="1"/>
  <c r="X621" i="17" s="1"/>
  <c r="X622" i="17" a="1"/>
  <c r="X622" i="17" s="1"/>
  <c r="X623" i="17" a="1"/>
  <c r="X623" i="17" s="1"/>
  <c r="X774" i="17" a="1"/>
  <c r="X774" i="17" s="1"/>
  <c r="Y774" i="17" s="1"/>
  <c r="Q774" i="17" s="1"/>
  <c r="W774" i="17" s="1"/>
  <c r="X775" i="17" a="1"/>
  <c r="X775" i="17" s="1"/>
  <c r="Y775" i="17" s="1"/>
  <c r="Q775" i="17" s="1"/>
  <c r="W775" i="17" s="1"/>
  <c r="X1234" i="17" a="1"/>
  <c r="X1234" i="17" s="1"/>
  <c r="X1235" i="17" a="1"/>
  <c r="X1235" i="17" s="1"/>
  <c r="X1236" i="17" a="1"/>
  <c r="X1236" i="17" s="1"/>
  <c r="Y1236" i="17" s="1"/>
  <c r="Q1236" i="17" s="1"/>
  <c r="W1236" i="17" s="1"/>
  <c r="X1237" i="17" a="1"/>
  <c r="X1237" i="17" s="1"/>
  <c r="Y1237" i="17" s="1"/>
  <c r="Q1237" i="17" s="1"/>
  <c r="W1237" i="17" s="1"/>
  <c r="X1238" i="17" a="1"/>
  <c r="X1238" i="17" s="1"/>
  <c r="X1239" i="17" a="1"/>
  <c r="X1239" i="17" s="1"/>
  <c r="Y1239" i="17" s="1"/>
  <c r="Q1239" i="17" s="1"/>
  <c r="W1239" i="17" s="1"/>
  <c r="X1240" i="17" a="1"/>
  <c r="X1240" i="17" s="1"/>
  <c r="Y1240" i="17" s="1"/>
  <c r="Q1240" i="17" s="1"/>
  <c r="W1240" i="17" s="1"/>
  <c r="X1241" i="17" a="1"/>
  <c r="X1241" i="17" s="1"/>
  <c r="X1242" i="17" a="1"/>
  <c r="X1242" i="17" s="1"/>
  <c r="X1243" i="17" a="1"/>
  <c r="X1243" i="17" s="1"/>
  <c r="Y1243" i="17" s="1"/>
  <c r="Q1243" i="17" s="1"/>
  <c r="W1243" i="17" s="1"/>
  <c r="X1244" i="17" a="1"/>
  <c r="X1244" i="17" s="1"/>
  <c r="X1245" i="17" a="1"/>
  <c r="X1245" i="17" s="1"/>
  <c r="Y1245" i="17" s="1"/>
  <c r="Q1245" i="17" s="1"/>
  <c r="W1245" i="17" s="1"/>
  <c r="X1618" i="17" a="1"/>
  <c r="X1618" i="17" s="1"/>
  <c r="X1619" i="17" a="1"/>
  <c r="X1619" i="17"/>
  <c r="X1620" i="17" a="1"/>
  <c r="X1620" i="17" s="1"/>
  <c r="Y1620" i="17" s="1"/>
  <c r="Q1620" i="17" s="1"/>
  <c r="W1620" i="17" s="1"/>
  <c r="X1621" i="17" a="1"/>
  <c r="X1621" i="17" s="1"/>
  <c r="X1622" i="17" a="1"/>
  <c r="X1622" i="17" s="1"/>
  <c r="X1623" i="17" a="1"/>
  <c r="X1623" i="17" s="1"/>
  <c r="Y1623" i="17" s="1"/>
  <c r="Q1623" i="17" s="1"/>
  <c r="W1623" i="17" s="1"/>
  <c r="X1774" i="17" a="1"/>
  <c r="X1774" i="17" s="1"/>
  <c r="X1775" i="17" a="1"/>
  <c r="X1775" i="17" s="1"/>
  <c r="X2018" i="17" a="1"/>
  <c r="X2018" i="17" s="1"/>
  <c r="X2019" i="17" a="1"/>
  <c r="X2019" i="17" s="1"/>
  <c r="X2020" i="17" a="1"/>
  <c r="X2020" i="17" s="1"/>
  <c r="X2021" i="17" a="1"/>
  <c r="X2021" i="17" s="1"/>
  <c r="Y2021" i="17" s="1"/>
  <c r="Q2021" i="17" s="1"/>
  <c r="W2021" i="17" s="1"/>
  <c r="X2022" i="17" a="1"/>
  <c r="X2022" i="17" s="1"/>
  <c r="X2023" i="17" a="1"/>
  <c r="X2023" i="17" s="1"/>
  <c r="Y2023" i="17" s="1"/>
  <c r="Q2023" i="17" s="1"/>
  <c r="W2023" i="17" s="1"/>
  <c r="X2174" i="17" a="1"/>
  <c r="X2174" i="17" s="1"/>
  <c r="Y2174" i="17" s="1"/>
  <c r="Q2174" i="17" s="1"/>
  <c r="W2174" i="17" s="1"/>
  <c r="X2175" i="17" a="1"/>
  <c r="X2175" i="17" s="1"/>
  <c r="Y2175" i="17" s="1"/>
  <c r="Q2175" i="17" s="1"/>
  <c r="W2175" i="17" s="1"/>
  <c r="X224" i="17" a="1"/>
  <c r="X224" i="17" s="1"/>
  <c r="X225" i="17" a="1"/>
  <c r="X225" i="17" s="1"/>
  <c r="X226" i="17" a="1"/>
  <c r="X226" i="17"/>
  <c r="X227" i="17" a="1"/>
  <c r="X227" i="17" s="1"/>
  <c r="Y227" i="17" s="1"/>
  <c r="Q227" i="17" s="1"/>
  <c r="W227" i="17" s="1"/>
  <c r="X228" i="17" a="1"/>
  <c r="X228" i="17" s="1"/>
  <c r="X229" i="17" a="1"/>
  <c r="X229" i="17" s="1"/>
  <c r="X376" i="17" a="1"/>
  <c r="X376" i="17" s="1"/>
  <c r="Y376" i="17" s="1"/>
  <c r="Q376" i="17" s="1"/>
  <c r="W376" i="17" s="1"/>
  <c r="X377" i="17" a="1"/>
  <c r="X377" i="17" s="1"/>
  <c r="Y377" i="17" s="1"/>
  <c r="Q377" i="17" s="1"/>
  <c r="W377" i="17" s="1"/>
  <c r="X624" i="17" a="1"/>
  <c r="X624" i="17" s="1"/>
  <c r="X625" i="17" a="1"/>
  <c r="X625" i="17" s="1"/>
  <c r="Y625" i="17" s="1"/>
  <c r="Q625" i="17" s="1"/>
  <c r="W625" i="17" s="1"/>
  <c r="X626" i="17" a="1"/>
  <c r="X626" i="17"/>
  <c r="X627" i="17" a="1"/>
  <c r="X627" i="17" s="1"/>
  <c r="X628" i="17" a="1"/>
  <c r="X628" i="17" s="1"/>
  <c r="X629" i="17" a="1"/>
  <c r="X629" i="17" s="1"/>
  <c r="Y629" i="17" s="1"/>
  <c r="Q629" i="17" s="1"/>
  <c r="W629" i="17" s="1"/>
  <c r="X776" i="17" a="1"/>
  <c r="X776" i="17" s="1"/>
  <c r="Y776" i="17" s="1"/>
  <c r="Q776" i="17" s="1"/>
  <c r="W776" i="17" s="1"/>
  <c r="X777" i="17" a="1"/>
  <c r="X777" i="17" s="1"/>
  <c r="Y777" i="17" s="1"/>
  <c r="Q777" i="17" s="1"/>
  <c r="W777" i="17" s="1"/>
  <c r="X1246" i="17" a="1"/>
  <c r="X1246" i="17" s="1"/>
  <c r="X1247" i="17" a="1"/>
  <c r="X1247" i="17" s="1"/>
  <c r="X1248" i="17" a="1"/>
  <c r="X1248" i="17" s="1"/>
  <c r="Y1248" i="17" s="1"/>
  <c r="Q1248" i="17" s="1"/>
  <c r="W1248" i="17" s="1"/>
  <c r="X1249" i="17" a="1"/>
  <c r="X1249" i="17" s="1"/>
  <c r="X1250" i="17" a="1"/>
  <c r="X1250" i="17" s="1"/>
  <c r="X1251" i="17" a="1"/>
  <c r="X1251" i="17" s="1"/>
  <c r="Y1251" i="17" s="1"/>
  <c r="Q1251" i="17" s="1"/>
  <c r="W1251" i="17" s="1"/>
  <c r="X1252" i="17" a="1"/>
  <c r="X1252" i="17" s="1"/>
  <c r="X1253" i="17" a="1"/>
  <c r="X1253" i="17"/>
  <c r="X1254" i="17" a="1"/>
  <c r="X1254" i="17" s="1"/>
  <c r="X1255" i="17" a="1"/>
  <c r="X1255" i="17" s="1"/>
  <c r="Y1255" i="17" s="1"/>
  <c r="Q1255" i="17" s="1"/>
  <c r="W1255" i="17" s="1"/>
  <c r="X1256" i="17" a="1"/>
  <c r="X1256" i="17" s="1"/>
  <c r="Y1256" i="17" s="1"/>
  <c r="Q1256" i="17" s="1"/>
  <c r="W1256" i="17" s="1"/>
  <c r="X1257" i="17" a="1"/>
  <c r="X1257" i="17" s="1"/>
  <c r="Y1257" i="17" s="1"/>
  <c r="Q1257" i="17" s="1"/>
  <c r="W1257" i="17" s="1"/>
  <c r="X1624" i="17" a="1"/>
  <c r="X1624" i="17" s="1"/>
  <c r="X1625" i="17" a="1"/>
  <c r="X1625" i="17" s="1"/>
  <c r="Y1625" i="17" s="1"/>
  <c r="Q1625" i="17" s="1"/>
  <c r="W1625" i="17" s="1"/>
  <c r="X1626" i="17" a="1"/>
  <c r="X1626" i="17" s="1"/>
  <c r="Y1626" i="17" s="1"/>
  <c r="Q1626" i="17" s="1"/>
  <c r="W1626" i="17" s="1"/>
  <c r="X1627" i="17" a="1"/>
  <c r="X1627" i="17" s="1"/>
  <c r="X1628" i="17" a="1"/>
  <c r="X1628" i="17" s="1"/>
  <c r="X1629" i="17" a="1"/>
  <c r="X1629" i="17" s="1"/>
  <c r="X1776" i="17" a="1"/>
  <c r="X1776" i="17" s="1"/>
  <c r="Y1776" i="17" s="1"/>
  <c r="Q1776" i="17" s="1"/>
  <c r="W1776" i="17" s="1"/>
  <c r="X1777" i="17" a="1"/>
  <c r="X1777" i="17" s="1"/>
  <c r="X2024" i="17" a="1"/>
  <c r="X2024" i="17" s="1"/>
  <c r="X2025" i="17" a="1"/>
  <c r="X2025" i="17"/>
  <c r="X2026" i="17" a="1"/>
  <c r="X2026" i="17" s="1"/>
  <c r="Y2026" i="17" s="1"/>
  <c r="Q2026" i="17" s="1"/>
  <c r="W2026" i="17" s="1"/>
  <c r="X2027" i="17" a="1"/>
  <c r="X2027" i="17" s="1"/>
  <c r="Y2027" i="17" s="1"/>
  <c r="Q2027" i="17" s="1"/>
  <c r="W2027" i="17" s="1"/>
  <c r="X2028" i="17" a="1"/>
  <c r="X2028" i="17" s="1"/>
  <c r="X2029" i="17" a="1"/>
  <c r="X2029" i="17" s="1"/>
  <c r="Y2029" i="17" s="1"/>
  <c r="Q2029" i="17" s="1"/>
  <c r="W2029" i="17" s="1"/>
  <c r="X2176" i="17" a="1"/>
  <c r="X2176" i="17" s="1"/>
  <c r="X2177" i="17" a="1"/>
  <c r="X2177" i="17"/>
  <c r="X230" i="17" a="1"/>
  <c r="X230" i="17" s="1"/>
  <c r="X231" i="17" a="1"/>
  <c r="X231" i="17"/>
  <c r="X232" i="17" a="1"/>
  <c r="X232" i="17" s="1"/>
  <c r="X233" i="17" a="1"/>
  <c r="X233" i="17" s="1"/>
  <c r="Y233" i="17" s="1"/>
  <c r="Q233" i="17" s="1"/>
  <c r="W233" i="17" s="1"/>
  <c r="X234" i="17" a="1"/>
  <c r="X234" i="17" s="1"/>
  <c r="X235" i="17" a="1"/>
  <c r="X235" i="17" s="1"/>
  <c r="X378" i="17" a="1"/>
  <c r="X378" i="17" s="1"/>
  <c r="Y378" i="17" s="1"/>
  <c r="Q378" i="17" s="1"/>
  <c r="W378" i="17" s="1"/>
  <c r="X379" i="17" a="1"/>
  <c r="X379" i="17" s="1"/>
  <c r="X630" i="17" a="1"/>
  <c r="X630" i="17" s="1"/>
  <c r="X631" i="17" a="1"/>
  <c r="X631" i="17" s="1"/>
  <c r="Y631" i="17" s="1"/>
  <c r="Q631" i="17" s="1"/>
  <c r="W631" i="17" s="1"/>
  <c r="X632" i="17" a="1"/>
  <c r="X632" i="17"/>
  <c r="X633" i="17" a="1"/>
  <c r="X633" i="17" s="1"/>
  <c r="X634" i="17" a="1"/>
  <c r="X634" i="17" s="1"/>
  <c r="X635" i="17" a="1"/>
  <c r="X635" i="17" s="1"/>
  <c r="X778" i="17" a="1"/>
  <c r="X778" i="17"/>
  <c r="X779" i="17" a="1"/>
  <c r="X779" i="17" s="1"/>
  <c r="Y779" i="17" s="1"/>
  <c r="Q779" i="17" s="1"/>
  <c r="W779" i="17" s="1"/>
  <c r="X1258" i="17" a="1"/>
  <c r="X1258" i="17" s="1"/>
  <c r="X1259" i="17" a="1"/>
  <c r="X1259" i="17" s="1"/>
  <c r="Y1259" i="17" s="1"/>
  <c r="Q1259" i="17" s="1"/>
  <c r="W1259" i="17" s="1"/>
  <c r="X1260" i="17" a="1"/>
  <c r="X1260" i="17" s="1"/>
  <c r="Y1260" i="17" s="1"/>
  <c r="Q1260" i="17" s="1"/>
  <c r="W1260" i="17" s="1"/>
  <c r="X1261" i="17" a="1"/>
  <c r="X1261" i="17" s="1"/>
  <c r="X1262" i="17" a="1"/>
  <c r="X1262" i="17" s="1"/>
  <c r="X1263" i="17" a="1"/>
  <c r="X1263" i="17"/>
  <c r="X1264" i="17" a="1"/>
  <c r="X1264" i="17" s="1"/>
  <c r="X1265" i="17" a="1"/>
  <c r="X1265" i="17"/>
  <c r="X1266" i="17" a="1"/>
  <c r="X1266" i="17" s="1"/>
  <c r="X1267" i="17" a="1"/>
  <c r="X1267" i="17"/>
  <c r="X1268" i="17" a="1"/>
  <c r="X1268" i="17" s="1"/>
  <c r="Y1268" i="17" s="1"/>
  <c r="Q1268" i="17" s="1"/>
  <c r="W1268" i="17" s="1"/>
  <c r="X1269" i="17" a="1"/>
  <c r="X1269" i="17" s="1"/>
  <c r="Y1269" i="17" s="1"/>
  <c r="Q1269" i="17" s="1"/>
  <c r="W1269" i="17" s="1"/>
  <c r="X1630" i="17" a="1"/>
  <c r="X1630" i="17" s="1"/>
  <c r="X1631" i="17" a="1"/>
  <c r="X1631" i="17" s="1"/>
  <c r="Y1631" i="17" s="1"/>
  <c r="Q1631" i="17" s="1"/>
  <c r="W1631" i="17" s="1"/>
  <c r="X1632" i="17" a="1"/>
  <c r="X1632" i="17" s="1"/>
  <c r="X1633" i="17" a="1"/>
  <c r="X1633" i="17"/>
  <c r="X1634" i="17" a="1"/>
  <c r="X1634" i="17" s="1"/>
  <c r="X1635" i="17" a="1"/>
  <c r="X1635" i="17" s="1"/>
  <c r="X1778" i="17" a="1"/>
  <c r="X1778" i="17" s="1"/>
  <c r="Y1778" i="17" s="1"/>
  <c r="Q1778" i="17" s="1"/>
  <c r="W1778" i="17" s="1"/>
  <c r="X1779" i="17" a="1"/>
  <c r="X1779" i="17" s="1"/>
  <c r="Y1779" i="17" s="1"/>
  <c r="Q1779" i="17" s="1"/>
  <c r="W1779" i="17" s="1"/>
  <c r="X2030" i="17" a="1"/>
  <c r="X2030" i="17" s="1"/>
  <c r="X2031" i="17" a="1"/>
  <c r="X2031" i="17"/>
  <c r="X2032" i="17" a="1"/>
  <c r="X2032" i="17" s="1"/>
  <c r="Y2032" i="17" s="1"/>
  <c r="Q2032" i="17" s="1"/>
  <c r="W2032" i="17" s="1"/>
  <c r="X2033" i="17" a="1"/>
  <c r="X2033" i="17"/>
  <c r="X2034" i="17" a="1"/>
  <c r="X2034" i="17" s="1"/>
  <c r="X2035" i="17" a="1"/>
  <c r="X2035" i="17" s="1"/>
  <c r="Y2035" i="17" s="1"/>
  <c r="Q2035" i="17" s="1"/>
  <c r="W2035" i="17" s="1"/>
  <c r="X2178" i="17" a="1"/>
  <c r="X2178" i="17" s="1"/>
  <c r="X2179" i="17" a="1"/>
  <c r="X2179" i="17" s="1"/>
  <c r="X236" i="17" a="1"/>
  <c r="X236" i="17" s="1"/>
  <c r="X237" i="17" a="1"/>
  <c r="X237" i="17"/>
  <c r="X238" i="17" a="1"/>
  <c r="X238" i="17" s="1"/>
  <c r="X239" i="17" a="1"/>
  <c r="X239" i="17" s="1"/>
  <c r="Y239" i="17" s="1"/>
  <c r="Q239" i="17" s="1"/>
  <c r="W239" i="17" s="1"/>
  <c r="X240" i="17" a="1"/>
  <c r="X240" i="17" s="1"/>
  <c r="X241" i="17" a="1"/>
  <c r="X241" i="17" s="1"/>
  <c r="Y241" i="17" s="1"/>
  <c r="Q241" i="17" s="1"/>
  <c r="W241" i="17" s="1"/>
  <c r="X380" i="17" a="1"/>
  <c r="X380" i="17" s="1"/>
  <c r="Y380" i="17" s="1"/>
  <c r="Q380" i="17" s="1"/>
  <c r="W380" i="17" s="1"/>
  <c r="X381" i="17" a="1"/>
  <c r="X381" i="17" s="1"/>
  <c r="Y381" i="17" s="1"/>
  <c r="Q381" i="17" s="1"/>
  <c r="W381" i="17" s="1"/>
  <c r="X636" i="17" a="1"/>
  <c r="X636" i="17" s="1"/>
  <c r="X637" i="17" a="1"/>
  <c r="X637" i="17" s="1"/>
  <c r="X638" i="17" a="1"/>
  <c r="X638" i="17" s="1"/>
  <c r="X639" i="17" a="1"/>
  <c r="X639" i="17"/>
  <c r="X640" i="17" a="1"/>
  <c r="X640" i="17" s="1"/>
  <c r="X641" i="17" a="1"/>
  <c r="X641" i="17" s="1"/>
  <c r="X780" i="17" a="1"/>
  <c r="X780" i="17" s="1"/>
  <c r="Y780" i="17" s="1"/>
  <c r="Q780" i="17" s="1"/>
  <c r="W780" i="17" s="1"/>
  <c r="X781" i="17" a="1"/>
  <c r="X781" i="17" s="1"/>
  <c r="Y781" i="17" s="1"/>
  <c r="Q781" i="17" s="1"/>
  <c r="W781" i="17" s="1"/>
  <c r="X1270" i="17" a="1"/>
  <c r="X1270" i="17" s="1"/>
  <c r="X1271" i="17" a="1"/>
  <c r="X1271" i="17" s="1"/>
  <c r="Y1271" i="17" s="1"/>
  <c r="Q1271" i="17" s="1"/>
  <c r="W1271" i="17" s="1"/>
  <c r="X1272" i="17" a="1"/>
  <c r="X1272" i="17"/>
  <c r="X1273" i="17" a="1"/>
  <c r="X1273" i="17" s="1"/>
  <c r="Y1273" i="17" s="1"/>
  <c r="Q1273" i="17" s="1"/>
  <c r="W1273" i="17" s="1"/>
  <c r="X1274" i="17" a="1"/>
  <c r="X1274" i="17" s="1"/>
  <c r="X1275" i="17" a="1"/>
  <c r="X1275" i="17" s="1"/>
  <c r="X1276" i="17" a="1"/>
  <c r="X1276" i="17" s="1"/>
  <c r="X1277" i="17" a="1"/>
  <c r="X1277" i="17" s="1"/>
  <c r="Y1277" i="17" s="1"/>
  <c r="Q1277" i="17" s="1"/>
  <c r="W1277" i="17" s="1"/>
  <c r="X1278" i="17" a="1"/>
  <c r="X1278" i="17" s="1"/>
  <c r="X1279" i="17" a="1"/>
  <c r="X1279" i="17" s="1"/>
  <c r="X1280" i="17" a="1"/>
  <c r="X1280" i="17" s="1"/>
  <c r="Y1280" i="17" s="1"/>
  <c r="Q1280" i="17" s="1"/>
  <c r="W1280" i="17" s="1"/>
  <c r="X1281" i="17" a="1"/>
  <c r="X1281" i="17" s="1"/>
  <c r="X1636" i="17" a="1"/>
  <c r="X1636" i="17" s="1"/>
  <c r="X1637" i="17" a="1"/>
  <c r="X1637" i="17" s="1"/>
  <c r="Y1637" i="17" s="1"/>
  <c r="Q1637" i="17" s="1"/>
  <c r="W1637" i="17" s="1"/>
  <c r="X1638" i="17" a="1"/>
  <c r="X1638" i="17" s="1"/>
  <c r="X1639" i="17" a="1"/>
  <c r="X1639" i="17" s="1"/>
  <c r="X1640" i="17" a="1"/>
  <c r="X1640" i="17" s="1"/>
  <c r="X1641" i="17" a="1"/>
  <c r="X1641" i="17" s="1"/>
  <c r="Y1641" i="17" s="1"/>
  <c r="Q1641" i="17" s="1"/>
  <c r="W1641" i="17" s="1"/>
  <c r="X1780" i="17" a="1"/>
  <c r="X1780" i="17"/>
  <c r="X1781" i="17" a="1"/>
  <c r="X1781" i="17" s="1"/>
  <c r="Y1781" i="17" s="1"/>
  <c r="Q1781" i="17" s="1"/>
  <c r="W1781" i="17" s="1"/>
  <c r="X2036" i="17" a="1"/>
  <c r="X2036" i="17" s="1"/>
  <c r="X2037" i="17" a="1"/>
  <c r="X2037" i="17" s="1"/>
  <c r="Y2037" i="17" s="1"/>
  <c r="Q2037" i="17" s="1"/>
  <c r="W2037" i="17" s="1"/>
  <c r="X2038" i="17" a="1"/>
  <c r="X2038" i="17" s="1"/>
  <c r="Y2038" i="17" s="1"/>
  <c r="Q2038" i="17" s="1"/>
  <c r="W2038" i="17" s="1"/>
  <c r="X2039" i="17" a="1"/>
  <c r="X2039" i="17" s="1"/>
  <c r="X2040" i="17" a="1"/>
  <c r="X2040" i="17" s="1"/>
  <c r="X2041" i="17" a="1"/>
  <c r="X2041" i="17"/>
  <c r="X2180" i="17" a="1"/>
  <c r="X2180" i="17" s="1"/>
  <c r="Y2180" i="17" s="1"/>
  <c r="Q2180" i="17" s="1"/>
  <c r="W2180" i="17" s="1"/>
  <c r="X2181" i="17" a="1"/>
  <c r="X2181" i="17"/>
  <c r="X242" i="17" a="1"/>
  <c r="X242" i="17" s="1"/>
  <c r="X243" i="17" a="1"/>
  <c r="X243" i="17" s="1"/>
  <c r="X244" i="17" a="1"/>
  <c r="X244" i="17" s="1"/>
  <c r="Y244" i="17" s="1"/>
  <c r="Q244" i="17" s="1"/>
  <c r="W244" i="17" s="1"/>
  <c r="X245" i="17" a="1"/>
  <c r="X245" i="17" s="1"/>
  <c r="Y245" i="17" s="1"/>
  <c r="Q245" i="17" s="1"/>
  <c r="W245" i="17" s="1"/>
  <c r="X246" i="17" a="1"/>
  <c r="X246" i="17" s="1"/>
  <c r="X247" i="17" a="1"/>
  <c r="X247" i="17" s="1"/>
  <c r="Y247" i="17" s="1"/>
  <c r="Q247" i="17" s="1"/>
  <c r="W247" i="17" s="1"/>
  <c r="X382" i="17" a="1"/>
  <c r="X382" i="17"/>
  <c r="X383" i="17" a="1"/>
  <c r="X383" i="17" s="1"/>
  <c r="Y383" i="17" s="1"/>
  <c r="Q383" i="17" s="1"/>
  <c r="W383" i="17" s="1"/>
  <c r="X642" i="17" a="1"/>
  <c r="X642" i="17" s="1"/>
  <c r="X643" i="17" a="1"/>
  <c r="X643" i="17" s="1"/>
  <c r="Y643" i="17" s="1"/>
  <c r="Q643" i="17" s="1"/>
  <c r="W643" i="17" s="1"/>
  <c r="X644" i="17" a="1"/>
  <c r="X644" i="17" s="1"/>
  <c r="Y644" i="17" s="1"/>
  <c r="Q644" i="17" s="1"/>
  <c r="W644" i="17" s="1"/>
  <c r="X645" i="17" a="1"/>
  <c r="X645" i="17" s="1"/>
  <c r="Y645" i="17" s="1"/>
  <c r="Q645" i="17" s="1"/>
  <c r="W645" i="17" s="1"/>
  <c r="X646" i="17" a="1"/>
  <c r="X646" i="17" s="1"/>
  <c r="X647" i="17" a="1"/>
  <c r="X647" i="17" s="1"/>
  <c r="X782" i="17" a="1"/>
  <c r="X782" i="17" s="1"/>
  <c r="Y782" i="17" s="1"/>
  <c r="Q782" i="17" s="1"/>
  <c r="W782" i="17" s="1"/>
  <c r="X783" i="17" a="1"/>
  <c r="X783" i="17"/>
  <c r="X1282" i="17" a="1"/>
  <c r="X1282" i="17" s="1"/>
  <c r="X1283" i="17" a="1"/>
  <c r="X1283" i="17" s="1"/>
  <c r="Y1283" i="17" s="1"/>
  <c r="Q1283" i="17" s="1"/>
  <c r="W1283" i="17" s="1"/>
  <c r="X1284" i="17" a="1"/>
  <c r="X1284" i="17" s="1"/>
  <c r="X1285" i="17" a="1"/>
  <c r="X1285" i="17"/>
  <c r="X1286" i="17" a="1"/>
  <c r="X1286" i="17" s="1"/>
  <c r="X1287" i="17" a="1"/>
  <c r="X1287" i="17" s="1"/>
  <c r="Y1287" i="17" s="1"/>
  <c r="Q1287" i="17" s="1"/>
  <c r="W1287" i="17" s="1"/>
  <c r="X1288" i="17" a="1"/>
  <c r="X1288" i="17" s="1"/>
  <c r="Y1288" i="17" s="1"/>
  <c r="Q1288" i="17" s="1"/>
  <c r="W1288" i="17" s="1"/>
  <c r="X1289" i="17" a="1"/>
  <c r="X1289" i="17" s="1"/>
  <c r="Y1289" i="17" s="1"/>
  <c r="Q1289" i="17" s="1"/>
  <c r="W1289" i="17" s="1"/>
  <c r="X1290" i="17" a="1"/>
  <c r="X1290" i="17" s="1"/>
  <c r="X1291" i="17" a="1"/>
  <c r="X1291" i="17" s="1"/>
  <c r="Y1291" i="17" s="1"/>
  <c r="Q1291" i="17" s="1"/>
  <c r="W1291" i="17" s="1"/>
  <c r="X1292" i="17" a="1"/>
  <c r="X1292" i="17" s="1"/>
  <c r="Y1292" i="17" s="1"/>
  <c r="Q1292" i="17" s="1"/>
  <c r="W1292" i="17" s="1"/>
  <c r="X1293" i="17" a="1"/>
  <c r="X1293" i="17" s="1"/>
  <c r="X1642" i="17" a="1"/>
  <c r="X1642" i="17" s="1"/>
  <c r="X1643" i="17" a="1"/>
  <c r="X1643" i="17" s="1"/>
  <c r="X1644" i="17" a="1"/>
  <c r="X1644" i="17" s="1"/>
  <c r="Y1644" i="17" s="1"/>
  <c r="Q1644" i="17" s="1"/>
  <c r="W1644" i="17" s="1"/>
  <c r="X1645" i="17" a="1"/>
  <c r="X1645" i="17" s="1"/>
  <c r="X1646" i="17" a="1"/>
  <c r="X1646" i="17" s="1"/>
  <c r="X1647" i="17" a="1"/>
  <c r="X1647" i="17" s="1"/>
  <c r="X1782" i="17" a="1"/>
  <c r="X1782" i="17" s="1"/>
  <c r="Y1782" i="17" s="1"/>
  <c r="Q1782" i="17" s="1"/>
  <c r="W1782" i="17" s="1"/>
  <c r="X1783" i="17" a="1"/>
  <c r="X1783" i="17" s="1"/>
  <c r="Y1783" i="17" s="1"/>
  <c r="Q1783" i="17" s="1"/>
  <c r="W1783" i="17" s="1"/>
  <c r="X2042" i="17" a="1"/>
  <c r="X2042" i="17" s="1"/>
  <c r="X2043" i="17" a="1"/>
  <c r="X2043" i="17" s="1"/>
  <c r="Y2043" i="17" s="1"/>
  <c r="Q2043" i="17" s="1"/>
  <c r="W2043" i="17" s="1"/>
  <c r="X2044" i="17" a="1"/>
  <c r="X2044" i="17" s="1"/>
  <c r="Y2044" i="17" s="1"/>
  <c r="Q2044" i="17" s="1"/>
  <c r="W2044" i="17" s="1"/>
  <c r="X2045" i="17" a="1"/>
  <c r="X2045" i="17" s="1"/>
  <c r="Y2045" i="17" s="1"/>
  <c r="Q2045" i="17" s="1"/>
  <c r="W2045" i="17" s="1"/>
  <c r="X2046" i="17" a="1"/>
  <c r="X2046" i="17" s="1"/>
  <c r="X2047" i="17" a="1"/>
  <c r="X2047" i="17"/>
  <c r="X2182" i="17" a="1"/>
  <c r="X2182" i="17" s="1"/>
  <c r="X2183" i="17" a="1"/>
  <c r="X2183" i="17" s="1"/>
  <c r="Y2183" i="17" s="1"/>
  <c r="Q2183" i="17" s="1"/>
  <c r="W2183" i="17" s="1"/>
  <c r="X248" i="17" a="1"/>
  <c r="X248" i="17" s="1"/>
  <c r="X249" i="17" a="1"/>
  <c r="X249" i="17" s="1"/>
  <c r="X250" i="17" a="1"/>
  <c r="X250" i="17" s="1"/>
  <c r="Y250" i="17" s="1"/>
  <c r="Q250" i="17" s="1"/>
  <c r="W250" i="17" s="1"/>
  <c r="X251" i="17" a="1"/>
  <c r="X251" i="17" s="1"/>
  <c r="X252" i="17" a="1"/>
  <c r="X252" i="17" s="1"/>
  <c r="X253" i="17" a="1"/>
  <c r="X253" i="17" s="1"/>
  <c r="Y253" i="17" s="1"/>
  <c r="Q253" i="17" s="1"/>
  <c r="W253" i="17" s="1"/>
  <c r="X384" i="17" a="1"/>
  <c r="X384" i="17" s="1"/>
  <c r="X385" i="17" a="1"/>
  <c r="X385" i="17" s="1"/>
  <c r="Y385" i="17" s="1"/>
  <c r="Q385" i="17" s="1"/>
  <c r="W385" i="17" s="1"/>
  <c r="X648" i="17" a="1"/>
  <c r="X648" i="17" s="1"/>
  <c r="X649" i="17" a="1"/>
  <c r="X649" i="17" s="1"/>
  <c r="Y649" i="17" s="1"/>
  <c r="Q649" i="17" s="1"/>
  <c r="W649" i="17" s="1"/>
  <c r="X650" i="17" a="1"/>
  <c r="X650" i="17"/>
  <c r="X651" i="17" a="1"/>
  <c r="X651" i="17" s="1"/>
  <c r="Y651" i="17" s="1"/>
  <c r="Q651" i="17" s="1"/>
  <c r="W651" i="17" s="1"/>
  <c r="X652" i="17" a="1"/>
  <c r="X652" i="17" s="1"/>
  <c r="X653" i="17" a="1"/>
  <c r="X653" i="17" s="1"/>
  <c r="Y653" i="17" s="1"/>
  <c r="Q653" i="17" s="1"/>
  <c r="W653" i="17" s="1"/>
  <c r="X784" i="17" a="1"/>
  <c r="X784" i="17" s="1"/>
  <c r="Y784" i="17" s="1"/>
  <c r="Q784" i="17" s="1"/>
  <c r="W784" i="17" s="1"/>
  <c r="X785" i="17" a="1"/>
  <c r="X785" i="17" s="1"/>
  <c r="X1294" i="17" a="1"/>
  <c r="X1294" i="17" s="1"/>
  <c r="X1295" i="17" a="1"/>
  <c r="X1295" i="17"/>
  <c r="X1296" i="17" a="1"/>
  <c r="X1296" i="17" s="1"/>
  <c r="Y1296" i="17" s="1"/>
  <c r="Q1296" i="17" s="1"/>
  <c r="W1296" i="17" s="1"/>
  <c r="X1297" i="17" a="1"/>
  <c r="X1297" i="17"/>
  <c r="X1298" i="17" a="1"/>
  <c r="X1298" i="17" s="1"/>
  <c r="X1299" i="17" a="1"/>
  <c r="X1299" i="17" s="1"/>
  <c r="X1300" i="17" a="1"/>
  <c r="X1300" i="17" s="1"/>
  <c r="Y1300" i="17" s="1"/>
  <c r="Q1300" i="17" s="1"/>
  <c r="W1300" i="17" s="1"/>
  <c r="X1301" i="17" a="1"/>
  <c r="X1301" i="17" s="1"/>
  <c r="Y1301" i="17" s="1"/>
  <c r="Q1301" i="17" s="1"/>
  <c r="W1301" i="17" s="1"/>
  <c r="X1302" i="17" a="1"/>
  <c r="X1302" i="17" s="1"/>
  <c r="X1303" i="17" a="1"/>
  <c r="X1303" i="17" s="1"/>
  <c r="Y1303" i="17" s="1"/>
  <c r="Q1303" i="17" s="1"/>
  <c r="W1303" i="17" s="1"/>
  <c r="X1304" i="17" a="1"/>
  <c r="X1304" i="17"/>
  <c r="X1305" i="17" a="1"/>
  <c r="X1305" i="17" s="1"/>
  <c r="Y1305" i="17" s="1"/>
  <c r="Q1305" i="17" s="1"/>
  <c r="W1305" i="17" s="1"/>
  <c r="X1648" i="17" a="1"/>
  <c r="X1648" i="17" s="1"/>
  <c r="X1649" i="17" a="1"/>
  <c r="X1649" i="17" s="1"/>
  <c r="Y1649" i="17" s="1"/>
  <c r="Q1649" i="17" s="1"/>
  <c r="W1649" i="17" s="1"/>
  <c r="X1650" i="17" a="1"/>
  <c r="X1650" i="17" s="1"/>
  <c r="Y1650" i="17" s="1"/>
  <c r="Q1650" i="17" s="1"/>
  <c r="W1650" i="17" s="1"/>
  <c r="X1651" i="17" a="1"/>
  <c r="X1651" i="17" s="1"/>
  <c r="Y1651" i="17" s="1"/>
  <c r="Q1651" i="17" s="1"/>
  <c r="W1651" i="17" s="1"/>
  <c r="X1652" i="17" a="1"/>
  <c r="X1652" i="17" s="1"/>
  <c r="X1653" i="17" a="1"/>
  <c r="X1653" i="17" s="1"/>
  <c r="X1784" i="17" a="1"/>
  <c r="X1784" i="17" s="1"/>
  <c r="Y1784" i="17" s="1"/>
  <c r="Q1784" i="17" s="1"/>
  <c r="W1784" i="17" s="1"/>
  <c r="X1785" i="17" a="1"/>
  <c r="X1785" i="17"/>
  <c r="X2048" i="17" a="1"/>
  <c r="X2048" i="17" s="1"/>
  <c r="X2049" i="17" a="1"/>
  <c r="X2049" i="17" s="1"/>
  <c r="Y2049" i="17" s="1"/>
  <c r="Q2049" i="17" s="1"/>
  <c r="W2049" i="17" s="1"/>
  <c r="X2050" i="17" a="1"/>
  <c r="X2050" i="17" s="1"/>
  <c r="X2051" i="17" a="1"/>
  <c r="X2051" i="17"/>
  <c r="X2052" i="17" a="1"/>
  <c r="X2052" i="17" s="1"/>
  <c r="X2053" i="17" a="1"/>
  <c r="X2053" i="17" s="1"/>
  <c r="Y2053" i="17" s="1"/>
  <c r="Q2053" i="17" s="1"/>
  <c r="W2053" i="17" s="1"/>
  <c r="X2184" i="17" a="1"/>
  <c r="X2184" i="17" s="1"/>
  <c r="Y2184" i="17" s="1"/>
  <c r="Q2184" i="17" s="1"/>
  <c r="W2184" i="17" s="1"/>
  <c r="X2185" i="17" a="1"/>
  <c r="X2185" i="17" s="1"/>
  <c r="Y2185" i="17" s="1"/>
  <c r="Q2185" i="17" s="1"/>
  <c r="W2185" i="17" s="1"/>
  <c r="X254" i="17" a="1"/>
  <c r="X254" i="17" s="1"/>
  <c r="X255" i="17" a="1"/>
  <c r="X255" i="17" s="1"/>
  <c r="Y255" i="17" s="1"/>
  <c r="Q255" i="17" s="1"/>
  <c r="W255" i="17" s="1"/>
  <c r="X256" i="17" a="1"/>
  <c r="X256" i="17" s="1"/>
  <c r="Y256" i="17" s="1"/>
  <c r="Q256" i="17" s="1"/>
  <c r="W256" i="17" s="1"/>
  <c r="X257" i="17" a="1"/>
  <c r="X257" i="17" s="1"/>
  <c r="X258" i="17" a="1"/>
  <c r="X258" i="17" s="1"/>
  <c r="X259" i="17" a="1"/>
  <c r="X259" i="17" s="1"/>
  <c r="X386" i="17" a="1"/>
  <c r="X386" i="17" s="1"/>
  <c r="Y386" i="17" s="1"/>
  <c r="Q386" i="17" s="1"/>
  <c r="W386" i="17" s="1"/>
  <c r="X387" i="17" a="1"/>
  <c r="X387" i="17" s="1"/>
  <c r="X654" i="17" a="1"/>
  <c r="X654" i="17" s="1"/>
  <c r="X655" i="17" a="1"/>
  <c r="X655" i="17" s="1"/>
  <c r="X656" i="17" a="1"/>
  <c r="X656" i="17" s="1"/>
  <c r="Y656" i="17" s="1"/>
  <c r="Q656" i="17" s="1"/>
  <c r="W656" i="17" s="1"/>
  <c r="X657" i="17" a="1"/>
  <c r="X657" i="17" s="1"/>
  <c r="Y657" i="17" s="1"/>
  <c r="Q657" i="17" s="1"/>
  <c r="W657" i="17" s="1"/>
  <c r="X658" i="17" a="1"/>
  <c r="X658" i="17" s="1"/>
  <c r="X659" i="17" a="1"/>
  <c r="X659" i="17" s="1"/>
  <c r="Y659" i="17" s="1"/>
  <c r="Q659" i="17" s="1"/>
  <c r="W659" i="17" s="1"/>
  <c r="X786" i="17" a="1"/>
  <c r="X786" i="17" s="1"/>
  <c r="Y786" i="17" s="1"/>
  <c r="Q786" i="17" s="1"/>
  <c r="W786" i="17" s="1"/>
  <c r="X787" i="17" a="1"/>
  <c r="X787" i="17" s="1"/>
  <c r="Y787" i="17" s="1"/>
  <c r="Q787" i="17" s="1"/>
  <c r="W787" i="17" s="1"/>
  <c r="X1306" i="17" a="1"/>
  <c r="X1306" i="17" s="1"/>
  <c r="X1307" i="17" a="1"/>
  <c r="X1307" i="17"/>
  <c r="X1308" i="17" a="1"/>
  <c r="X1308" i="17" s="1"/>
  <c r="X1309" i="17" a="1"/>
  <c r="X1309" i="17" s="1"/>
  <c r="Y1309" i="17" s="1"/>
  <c r="Q1309" i="17" s="1"/>
  <c r="W1309" i="17" s="1"/>
  <c r="X1310" i="17" a="1"/>
  <c r="X1310" i="17" s="1"/>
  <c r="X1311" i="17" a="1"/>
  <c r="X1311" i="17" s="1"/>
  <c r="X1312" i="17" a="1"/>
  <c r="X1312" i="17" s="1"/>
  <c r="Y1312" i="17" s="1"/>
  <c r="Q1312" i="17" s="1"/>
  <c r="W1312" i="17" s="1"/>
  <c r="X1313" i="17" a="1"/>
  <c r="X1313" i="17" s="1"/>
  <c r="X1314" i="17" a="1"/>
  <c r="X1314" i="17" s="1"/>
  <c r="X1315" i="17" a="1"/>
  <c r="X1315" i="17" s="1"/>
  <c r="Y1315" i="17" s="1"/>
  <c r="Q1315" i="17" s="1"/>
  <c r="W1315" i="17" s="1"/>
  <c r="X1316" i="17" a="1"/>
  <c r="X1316" i="17" s="1"/>
  <c r="X1317" i="17" a="1"/>
  <c r="X1317" i="17"/>
  <c r="X1654" i="17" a="1"/>
  <c r="X1654" i="17" s="1"/>
  <c r="X1655" i="17" a="1"/>
  <c r="X1655" i="17" s="1"/>
  <c r="X1656" i="17" a="1"/>
  <c r="X1656" i="17" s="1"/>
  <c r="X1657" i="17" a="1"/>
  <c r="X1657" i="17" s="1"/>
  <c r="Y1657" i="17" s="1"/>
  <c r="Q1657" i="17" s="1"/>
  <c r="W1657" i="17" s="1"/>
  <c r="X1658" i="17" a="1"/>
  <c r="X1658" i="17" s="1"/>
  <c r="X1659" i="17" a="1"/>
  <c r="X1659" i="17" s="1"/>
  <c r="Y1659" i="17" s="1"/>
  <c r="Q1659" i="17" s="1"/>
  <c r="W1659" i="17" s="1"/>
  <c r="X1786" i="17" a="1"/>
  <c r="X1786" i="17" s="1"/>
  <c r="Y1786" i="17" s="1"/>
  <c r="Q1786" i="17" s="1"/>
  <c r="W1786" i="17" s="1"/>
  <c r="X1787" i="17" a="1"/>
  <c r="X1787" i="17" s="1"/>
  <c r="X2054" i="17" a="1"/>
  <c r="X2054" i="17" s="1"/>
  <c r="X2055" i="17" a="1"/>
  <c r="X2055" i="17" s="1"/>
  <c r="X2056" i="17" a="1"/>
  <c r="X2056" i="17"/>
  <c r="X2057" i="17" a="1"/>
  <c r="X2057" i="17" s="1"/>
  <c r="X2058" i="17" a="1"/>
  <c r="X2058" i="17" s="1"/>
  <c r="X2059" i="17" a="1"/>
  <c r="X2059" i="17" s="1"/>
  <c r="X2186" i="17" a="1"/>
  <c r="X2186" i="17" s="1"/>
  <c r="Y2186" i="17" s="1"/>
  <c r="Q2186" i="17" s="1"/>
  <c r="W2186" i="17" s="1"/>
  <c r="X2187" i="17" a="1"/>
  <c r="X2187" i="17" s="1"/>
  <c r="Y2187" i="17" s="1"/>
  <c r="Q2187" i="17" s="1"/>
  <c r="W2187" i="17" s="1"/>
  <c r="X260" i="17" a="1"/>
  <c r="X260" i="17" s="1"/>
  <c r="X261" i="17" a="1"/>
  <c r="X261" i="17" s="1"/>
  <c r="Y261" i="17" s="1"/>
  <c r="Q261" i="17" s="1"/>
  <c r="W261" i="17" s="1"/>
  <c r="X262" i="17" a="1"/>
  <c r="X262" i="17" s="1"/>
  <c r="X263" i="17" a="1"/>
  <c r="X263" i="17" s="1"/>
  <c r="Y263" i="17" s="1"/>
  <c r="Q263" i="17" s="1"/>
  <c r="W263" i="17" s="1"/>
  <c r="X264" i="17" a="1"/>
  <c r="X264" i="17" s="1"/>
  <c r="X265" i="17" a="1"/>
  <c r="X265" i="17" s="1"/>
  <c r="Y265" i="17" s="1"/>
  <c r="Q265" i="17" s="1"/>
  <c r="W265" i="17" s="1"/>
  <c r="X388" i="17" a="1"/>
  <c r="X388" i="17" s="1"/>
  <c r="X389" i="17" a="1"/>
  <c r="X389" i="17" s="1"/>
  <c r="Y389" i="17" s="1"/>
  <c r="Q389" i="17" s="1"/>
  <c r="W389" i="17" s="1"/>
  <c r="X660" i="17" a="1"/>
  <c r="X660" i="17" s="1"/>
  <c r="X661" i="17" a="1"/>
  <c r="X661" i="17" s="1"/>
  <c r="X662" i="17" a="1"/>
  <c r="X662" i="17" s="1"/>
  <c r="Y662" i="17" s="1"/>
  <c r="Q662" i="17" s="1"/>
  <c r="W662" i="17" s="1"/>
  <c r="X663" i="17" a="1"/>
  <c r="X663" i="17" s="1"/>
  <c r="X664" i="17" a="1"/>
  <c r="X664" i="17" s="1"/>
  <c r="X665" i="17" a="1"/>
  <c r="X665" i="17" s="1"/>
  <c r="Y665" i="17" s="1"/>
  <c r="Q665" i="17" s="1"/>
  <c r="W665" i="17" s="1"/>
  <c r="X788" i="17" a="1"/>
  <c r="X788" i="17" s="1"/>
  <c r="Y788" i="17" s="1"/>
  <c r="Q788" i="17" s="1"/>
  <c r="W788" i="17" s="1"/>
  <c r="X789" i="17" a="1"/>
  <c r="X789" i="17" s="1"/>
  <c r="X1318" i="17" a="1"/>
  <c r="X1318" i="17" s="1"/>
  <c r="X1319" i="17" a="1"/>
  <c r="X1319" i="17" s="1"/>
  <c r="X1320" i="17" a="1"/>
  <c r="X1320" i="17" s="1"/>
  <c r="Y1320" i="17" s="1"/>
  <c r="Q1320" i="17" s="1"/>
  <c r="W1320" i="17" s="1"/>
  <c r="X1321" i="17" a="1"/>
  <c r="X1321" i="17" s="1"/>
  <c r="Y1321" i="17" s="1"/>
  <c r="Q1321" i="17" s="1"/>
  <c r="W1321" i="17" s="1"/>
  <c r="X1322" i="17" a="1"/>
  <c r="X1322" i="17" s="1"/>
  <c r="X1323" i="17" a="1"/>
  <c r="X1323" i="17" s="1"/>
  <c r="Y1323" i="17" s="1"/>
  <c r="Q1323" i="17" s="1"/>
  <c r="W1323" i="17" s="1"/>
  <c r="X1324" i="17" a="1"/>
  <c r="X1324" i="17" s="1"/>
  <c r="Y1324" i="17" s="1"/>
  <c r="Q1324" i="17" s="1"/>
  <c r="W1324" i="17" s="1"/>
  <c r="X1325" i="17" a="1"/>
  <c r="X1325" i="17" s="1"/>
  <c r="X1326" i="17" a="1"/>
  <c r="X1326" i="17" s="1"/>
  <c r="X1327" i="17" a="1"/>
  <c r="X1327" i="17" s="1"/>
  <c r="Y1327" i="17" s="1"/>
  <c r="Q1327" i="17" s="1"/>
  <c r="W1327" i="17" s="1"/>
  <c r="X1328" i="17" a="1"/>
  <c r="X1328" i="17" s="1"/>
  <c r="X1329" i="17" a="1"/>
  <c r="X1329" i="17" s="1"/>
  <c r="Y1329" i="17" s="1"/>
  <c r="Q1329" i="17" s="1"/>
  <c r="W1329" i="17" s="1"/>
  <c r="X1660" i="17" a="1"/>
  <c r="X1660" i="17" s="1"/>
  <c r="X1661" i="17" a="1"/>
  <c r="X1661" i="17" s="1"/>
  <c r="Y1661" i="17" s="1"/>
  <c r="Q1661" i="17" s="1"/>
  <c r="W1661" i="17" s="1"/>
  <c r="X1662" i="17" a="1"/>
  <c r="X1662" i="17" s="1"/>
  <c r="Y1662" i="17" s="1"/>
  <c r="Q1662" i="17" s="1"/>
  <c r="W1662" i="17" s="1"/>
  <c r="X1663" i="17" a="1"/>
  <c r="X1663" i="17" s="1"/>
  <c r="Y1663" i="17" s="1"/>
  <c r="Q1663" i="17" s="1"/>
  <c r="W1663" i="17" s="1"/>
  <c r="X1664" i="17" a="1"/>
  <c r="X1664" i="17" s="1"/>
  <c r="X1665" i="17" a="1"/>
  <c r="X1665" i="17" s="1"/>
  <c r="Y1665" i="17" s="1"/>
  <c r="Q1665" i="17" s="1"/>
  <c r="W1665" i="17" s="1"/>
  <c r="X1788" i="17" a="1"/>
  <c r="X1788" i="17" s="1"/>
  <c r="X1789" i="17" a="1"/>
  <c r="X1789" i="17"/>
  <c r="X2060" i="17" a="1"/>
  <c r="X2060" i="17" s="1"/>
  <c r="X2061" i="17" a="1"/>
  <c r="X2061" i="17" s="1"/>
  <c r="X2062" i="17" a="1"/>
  <c r="X2062" i="17" s="1"/>
  <c r="Y2062" i="17" s="1"/>
  <c r="Q2062" i="17" s="1"/>
  <c r="W2062" i="17" s="1"/>
  <c r="X2063" i="17" a="1"/>
  <c r="X2063" i="17" s="1"/>
  <c r="Y2063" i="17" s="1"/>
  <c r="Q2063" i="17" s="1"/>
  <c r="W2063" i="17" s="1"/>
  <c r="X2064" i="17" a="1"/>
  <c r="X2064" i="17" s="1"/>
  <c r="X2065" i="17" a="1"/>
  <c r="X2065" i="17" s="1"/>
  <c r="X2188" i="17" a="1"/>
  <c r="X2188" i="17" s="1"/>
  <c r="Y2188" i="17" s="1"/>
  <c r="Q2188" i="17" s="1"/>
  <c r="W2188" i="17" s="1"/>
  <c r="X2189" i="17" a="1"/>
  <c r="X2189" i="17"/>
  <c r="X266" i="17" a="1"/>
  <c r="X266" i="17" s="1"/>
  <c r="X267" i="17" a="1"/>
  <c r="X267" i="17" s="1"/>
  <c r="Y267" i="17" s="1"/>
  <c r="Q267" i="17" s="1"/>
  <c r="W267" i="17" s="1"/>
  <c r="X268" i="17" a="1"/>
  <c r="X268" i="17" s="1"/>
  <c r="X269" i="17" a="1"/>
  <c r="X269" i="17"/>
  <c r="X270" i="17" a="1"/>
  <c r="X270" i="17" s="1"/>
  <c r="X271" i="17" a="1"/>
  <c r="X271" i="17"/>
  <c r="X390" i="17" a="1"/>
  <c r="X390" i="17" s="1"/>
  <c r="X391" i="17" a="1"/>
  <c r="X391" i="17" s="1"/>
  <c r="Y391" i="17" s="1"/>
  <c r="Q391" i="17" s="1"/>
  <c r="W391" i="17" s="1"/>
  <c r="X666" i="17" a="1"/>
  <c r="X666" i="17" s="1"/>
  <c r="X667" i="17" a="1"/>
  <c r="X667" i="17" s="1"/>
  <c r="Y667" i="17" s="1"/>
  <c r="Q667" i="17" s="1"/>
  <c r="W667" i="17" s="1"/>
  <c r="X668" i="17" a="1"/>
  <c r="X668" i="17" s="1"/>
  <c r="Y668" i="17" s="1"/>
  <c r="Q668" i="17" s="1"/>
  <c r="W668" i="17" s="1"/>
  <c r="X669" i="17" a="1"/>
  <c r="X669" i="17"/>
  <c r="X670" i="17" a="1"/>
  <c r="X670" i="17" s="1"/>
  <c r="X671" i="17" a="1"/>
  <c r="X671" i="17"/>
  <c r="X790" i="17" a="1"/>
  <c r="X790" i="17" s="1"/>
  <c r="X791" i="17" a="1"/>
  <c r="X791" i="17" s="1"/>
  <c r="X1330" i="17" a="1"/>
  <c r="X1330" i="17" s="1"/>
  <c r="X1331" i="17" a="1"/>
  <c r="X1331" i="17" s="1"/>
  <c r="X1332" i="17" a="1"/>
  <c r="X1332" i="17" s="1"/>
  <c r="Y1332" i="17" s="1"/>
  <c r="Q1332" i="17" s="1"/>
  <c r="W1332" i="17" s="1"/>
  <c r="X1333" i="17" a="1"/>
  <c r="X1333" i="17" s="1"/>
  <c r="Y1333" i="17" s="1"/>
  <c r="Q1333" i="17" s="1"/>
  <c r="W1333" i="17" s="1"/>
  <c r="X1334" i="17" a="1"/>
  <c r="X1334" i="17" s="1"/>
  <c r="X1335" i="17" a="1"/>
  <c r="X1335" i="17" s="1"/>
  <c r="Y1335" i="17" s="1"/>
  <c r="Q1335" i="17" s="1"/>
  <c r="W1335" i="17" s="1"/>
  <c r="X1336" i="17" a="1"/>
  <c r="X1336" i="17" s="1"/>
  <c r="Y1336" i="17" s="1"/>
  <c r="Q1336" i="17" s="1"/>
  <c r="W1336" i="17" s="1"/>
  <c r="X1337" i="17" a="1"/>
  <c r="X1337" i="17" s="1"/>
  <c r="X1338" i="17" a="1"/>
  <c r="X1338" i="17" s="1"/>
  <c r="X1339" i="17" a="1"/>
  <c r="X1339" i="17"/>
  <c r="X1340" i="17" a="1"/>
  <c r="X1340" i="17" s="1"/>
  <c r="X1341" i="17" a="1"/>
  <c r="X1341" i="17" s="1"/>
  <c r="Y1341" i="17" s="1"/>
  <c r="Q1341" i="17" s="1"/>
  <c r="W1341" i="17" s="1"/>
  <c r="X1666" i="17" a="1"/>
  <c r="X1666" i="17" s="1"/>
  <c r="X1667" i="17" a="1"/>
  <c r="X1667" i="17"/>
  <c r="X1668" i="17" a="1"/>
  <c r="X1668" i="17" s="1"/>
  <c r="Y1668" i="17" s="1"/>
  <c r="Q1668" i="17" s="1"/>
  <c r="W1668" i="17" s="1"/>
  <c r="X1669" i="17" a="1"/>
  <c r="X1669" i="17" s="1"/>
  <c r="X1670" i="17" a="1"/>
  <c r="X1670" i="17" s="1"/>
  <c r="X1671" i="17" a="1"/>
  <c r="X1671" i="17" s="1"/>
  <c r="Y1671" i="17" s="1"/>
  <c r="Q1671" i="17" s="1"/>
  <c r="W1671" i="17" s="1"/>
  <c r="X1790" i="17" a="1"/>
  <c r="X1790" i="17" s="1"/>
  <c r="X1791" i="17" a="1"/>
  <c r="X1791" i="17" s="1"/>
  <c r="X2066" i="17" a="1"/>
  <c r="X2066" i="17" s="1"/>
  <c r="X2067" i="17" a="1"/>
  <c r="X2067" i="17" s="1"/>
  <c r="Y2067" i="17" s="1"/>
  <c r="Q2067" i="17" s="1"/>
  <c r="W2067" i="17" s="1"/>
  <c r="X2068" i="17" a="1"/>
  <c r="X2068" i="17"/>
  <c r="X2069" i="17" a="1"/>
  <c r="X2069" i="17" s="1"/>
  <c r="Y2069" i="17" s="1"/>
  <c r="Q2069" i="17" s="1"/>
  <c r="W2069" i="17" s="1"/>
  <c r="X2070" i="17" a="1"/>
  <c r="X2070" i="17" s="1"/>
  <c r="X2071" i="17" a="1"/>
  <c r="X2071" i="17" s="1"/>
  <c r="Y2071" i="17" s="1"/>
  <c r="Q2071" i="17" s="1"/>
  <c r="W2071" i="17" s="1"/>
  <c r="X2190" i="17" a="1"/>
  <c r="X2190" i="17" s="1"/>
  <c r="Y2190" i="17" s="1"/>
  <c r="Q2190" i="17" s="1"/>
  <c r="W2190" i="17" s="1"/>
  <c r="X2191" i="17" a="1"/>
  <c r="X2191" i="17" s="1"/>
  <c r="X272" i="17" a="1"/>
  <c r="X272" i="17" s="1"/>
  <c r="X273" i="17" a="1"/>
  <c r="X273" i="17" s="1"/>
  <c r="X274" i="17" a="1"/>
  <c r="X274" i="17" s="1"/>
  <c r="Y274" i="17" s="1"/>
  <c r="Q274" i="17" s="1"/>
  <c r="W274" i="17" s="1"/>
  <c r="X275" i="17" a="1"/>
  <c r="X275" i="17" s="1"/>
  <c r="X276" i="17" a="1"/>
  <c r="X276" i="17" s="1"/>
  <c r="X277" i="17" a="1"/>
  <c r="X277" i="17" s="1"/>
  <c r="X392" i="17" a="1"/>
  <c r="X392" i="17" s="1"/>
  <c r="Y392" i="17" s="1"/>
  <c r="Q392" i="17" s="1"/>
  <c r="W392" i="17" s="1"/>
  <c r="X393" i="17" a="1"/>
  <c r="X393" i="17" s="1"/>
  <c r="Y393" i="17" s="1"/>
  <c r="Q393" i="17" s="1"/>
  <c r="W393" i="17" s="1"/>
  <c r="X672" i="17" a="1"/>
  <c r="X672" i="17" s="1"/>
  <c r="X673" i="17" a="1"/>
  <c r="X673" i="17" s="1"/>
  <c r="Y673" i="17" s="1"/>
  <c r="Q673" i="17" s="1"/>
  <c r="W673" i="17" s="1"/>
  <c r="X674" i="17" a="1"/>
  <c r="X674" i="17" s="1"/>
  <c r="Y674" i="17" s="1"/>
  <c r="Q674" i="17" s="1"/>
  <c r="W674" i="17" s="1"/>
  <c r="X675" i="17" a="1"/>
  <c r="X675" i="17" s="1"/>
  <c r="Y675" i="17" s="1"/>
  <c r="Q675" i="17" s="1"/>
  <c r="W675" i="17" s="1"/>
  <c r="X676" i="17" a="1"/>
  <c r="X676" i="17" s="1"/>
  <c r="X677" i="17" a="1"/>
  <c r="X677" i="17" s="1"/>
  <c r="X792" i="17" a="1"/>
  <c r="X792" i="17" s="1"/>
  <c r="Y792" i="17" s="1"/>
  <c r="Q792" i="17" s="1"/>
  <c r="W792" i="17" s="1"/>
  <c r="X793" i="17" a="1"/>
  <c r="X793" i="17" s="1"/>
  <c r="Y793" i="17" s="1"/>
  <c r="Q793" i="17" s="1"/>
  <c r="W793" i="17" s="1"/>
  <c r="X1342" i="17" a="1"/>
  <c r="X1342" i="17" s="1"/>
  <c r="X1343" i="17" a="1"/>
  <c r="X1343" i="17"/>
  <c r="X1344" i="17" a="1"/>
  <c r="X1344" i="17" s="1"/>
  <c r="Y1344" i="17" s="1"/>
  <c r="Q1344" i="17" s="1"/>
  <c r="W1344" i="17" s="1"/>
  <c r="X1345" i="17" a="1"/>
  <c r="X1345" i="17" s="1"/>
  <c r="Y1345" i="17" s="1"/>
  <c r="Q1345" i="17" s="1"/>
  <c r="W1345" i="17" s="1"/>
  <c r="X1346" i="17" a="1"/>
  <c r="X1346" i="17" s="1"/>
  <c r="X1347" i="17" a="1"/>
  <c r="X1347" i="17" s="1"/>
  <c r="Y1347" i="17" s="1"/>
  <c r="Q1347" i="17" s="1"/>
  <c r="W1347" i="17" s="1"/>
  <c r="X1348" i="17" a="1"/>
  <c r="X1348" i="17" s="1"/>
  <c r="X1349" i="17" a="1"/>
  <c r="X1349" i="17" s="1"/>
  <c r="Y1349" i="17" s="1"/>
  <c r="Q1349" i="17" s="1"/>
  <c r="W1349" i="17" s="1"/>
  <c r="X1350" i="17" a="1"/>
  <c r="X1350" i="17" s="1"/>
  <c r="X1351" i="17" a="1"/>
  <c r="X1351" i="17" s="1"/>
  <c r="Y1351" i="17" s="1"/>
  <c r="Q1351" i="17" s="1"/>
  <c r="W1351" i="17" s="1"/>
  <c r="X1352" i="17" a="1"/>
  <c r="X1352" i="17" s="1"/>
  <c r="X1353" i="17" a="1"/>
  <c r="X1353" i="17" s="1"/>
  <c r="Y1353" i="17" s="1"/>
  <c r="Q1353" i="17" s="1"/>
  <c r="W1353" i="17" s="1"/>
  <c r="X1672" i="17" a="1"/>
  <c r="X1672" i="17" s="1"/>
  <c r="X1673" i="17" a="1"/>
  <c r="X1673" i="17" s="1"/>
  <c r="Y1673" i="17" s="1"/>
  <c r="Q1673" i="17" s="1"/>
  <c r="W1673" i="17" s="1"/>
  <c r="X1674" i="17" a="1"/>
  <c r="X1674" i="17" s="1"/>
  <c r="Y1674" i="17" s="1"/>
  <c r="Q1674" i="17" s="1"/>
  <c r="W1674" i="17" s="1"/>
  <c r="X1675" i="17" a="1"/>
  <c r="X1675" i="17" s="1"/>
  <c r="X1676" i="17" a="1"/>
  <c r="X1676" i="17" s="1"/>
  <c r="X1677" i="17" a="1"/>
  <c r="X1677" i="17"/>
  <c r="X1792" i="17" a="1"/>
  <c r="X1792" i="17" s="1"/>
  <c r="Y1792" i="17" s="1"/>
  <c r="Q1792" i="17" s="1"/>
  <c r="W1792" i="17" s="1"/>
  <c r="X1793" i="17" a="1"/>
  <c r="X1793" i="17"/>
  <c r="X2072" i="17" a="1"/>
  <c r="X2072" i="17" s="1"/>
  <c r="X2073" i="17" a="1"/>
  <c r="X2073" i="17"/>
  <c r="X2074" i="17" a="1"/>
  <c r="X2074" i="17" s="1"/>
  <c r="Y2074" i="17" s="1"/>
  <c r="Q2074" i="17" s="1"/>
  <c r="W2074" i="17" s="1"/>
  <c r="X2075" i="17" a="1"/>
  <c r="X2075" i="17" s="1"/>
  <c r="Y2075" i="17" s="1"/>
  <c r="Q2075" i="17" s="1"/>
  <c r="W2075" i="17" s="1"/>
  <c r="X2076" i="17" a="1"/>
  <c r="X2076" i="17" s="1"/>
  <c r="X2077" i="17" a="1"/>
  <c r="X2077" i="17" s="1"/>
  <c r="Y2077" i="17" s="1"/>
  <c r="Q2077" i="17" s="1"/>
  <c r="W2077" i="17" s="1"/>
  <c r="X2192" i="17" a="1"/>
  <c r="X2192" i="17" s="1"/>
  <c r="Y2192" i="17" s="1"/>
  <c r="Q2192" i="17" s="1"/>
  <c r="W2192" i="17" s="1"/>
  <c r="X2193" i="17" a="1"/>
  <c r="X2193" i="17" s="1"/>
  <c r="Y2193" i="17" s="1"/>
  <c r="Q2193" i="17" s="1"/>
  <c r="W2193" i="17" s="1"/>
  <c r="X278" i="17" a="1"/>
  <c r="X278" i="17" s="1"/>
  <c r="X279" i="17" a="1"/>
  <c r="X279" i="17" s="1"/>
  <c r="Y279" i="17" s="1"/>
  <c r="Q279" i="17" s="1"/>
  <c r="W279" i="17" s="1"/>
  <c r="X280" i="17" a="1"/>
  <c r="X280" i="17"/>
  <c r="X281" i="17" a="1"/>
  <c r="X281" i="17" s="1"/>
  <c r="Y281" i="17" s="1"/>
  <c r="Q281" i="17" s="1"/>
  <c r="W281" i="17" s="1"/>
  <c r="X282" i="17" a="1"/>
  <c r="X282" i="17" s="1"/>
  <c r="X283" i="17" a="1"/>
  <c r="X283" i="17" s="1"/>
  <c r="X394" i="17" a="1"/>
  <c r="X394" i="17" s="1"/>
  <c r="Y394" i="17" s="1"/>
  <c r="Q394" i="17" s="1"/>
  <c r="W394" i="17" s="1"/>
  <c r="X395" i="17" a="1"/>
  <c r="X395" i="17" s="1"/>
  <c r="X678" i="17" a="1"/>
  <c r="X678" i="17" s="1"/>
  <c r="X679" i="17" a="1"/>
  <c r="X679" i="17" s="1"/>
  <c r="Y679" i="17" s="1"/>
  <c r="Q679" i="17" s="1"/>
  <c r="W679" i="17" s="1"/>
  <c r="X680" i="17" a="1"/>
  <c r="X680" i="17" s="1"/>
  <c r="X681" i="17" a="1"/>
  <c r="X681" i="17" s="1"/>
  <c r="Y681" i="17" s="1"/>
  <c r="Q681" i="17" s="1"/>
  <c r="W681" i="17" s="1"/>
  <c r="X682" i="17" a="1"/>
  <c r="X682" i="17" s="1"/>
  <c r="Y682" i="17" s="1"/>
  <c r="Q682" i="17" s="1"/>
  <c r="W682" i="17" s="1"/>
  <c r="X683" i="17" a="1"/>
  <c r="X683" i="17" s="1"/>
  <c r="Y683" i="17" s="1"/>
  <c r="Q683" i="17" s="1"/>
  <c r="W683" i="17" s="1"/>
  <c r="X794" i="17" a="1"/>
  <c r="X794" i="17"/>
  <c r="X795" i="17" a="1"/>
  <c r="X795" i="17" s="1"/>
  <c r="Y795" i="17" s="1"/>
  <c r="Q795" i="17" s="1"/>
  <c r="W795" i="17" s="1"/>
  <c r="X1354" i="17" a="1"/>
  <c r="X1354" i="17" s="1"/>
  <c r="X1355" i="17" a="1"/>
  <c r="X1355" i="17" s="1"/>
  <c r="Y1355" i="17" s="1"/>
  <c r="Q1355" i="17" s="1"/>
  <c r="W1355" i="17" s="1"/>
  <c r="X1356" i="17" a="1"/>
  <c r="X1356" i="17" s="1"/>
  <c r="Y1356" i="17" s="1"/>
  <c r="Q1356" i="17" s="1"/>
  <c r="W1356" i="17" s="1"/>
  <c r="X1357" i="17" a="1"/>
  <c r="X1357" i="17" s="1"/>
  <c r="X1358" i="17" a="1"/>
  <c r="X1358" i="17" s="1"/>
  <c r="X1359" i="17" a="1"/>
  <c r="X1359" i="17" s="1"/>
  <c r="X1360" i="17" a="1"/>
  <c r="X1360" i="17" s="1"/>
  <c r="Y1360" i="17" s="1"/>
  <c r="Q1360" i="17" s="1"/>
  <c r="W1360" i="17" s="1"/>
  <c r="X1361" i="17" a="1"/>
  <c r="X1361" i="17" s="1"/>
  <c r="Y1361" i="17" s="1"/>
  <c r="Q1361" i="17" s="1"/>
  <c r="W1361" i="17" s="1"/>
  <c r="X1362" i="17" a="1"/>
  <c r="X1362" i="17" s="1"/>
  <c r="X1363" i="17" a="1"/>
  <c r="X1363" i="17" s="1"/>
  <c r="Y1363" i="17" s="1"/>
  <c r="Q1363" i="17" s="1"/>
  <c r="W1363" i="17" s="1"/>
  <c r="X1364" i="17" a="1"/>
  <c r="X1364" i="17" s="1"/>
  <c r="Y1364" i="17" s="1"/>
  <c r="Q1364" i="17" s="1"/>
  <c r="W1364" i="17" s="1"/>
  <c r="X1365" i="17" a="1"/>
  <c r="X1365" i="17" s="1"/>
  <c r="Y1365" i="17" s="1"/>
  <c r="Q1365" i="17" s="1"/>
  <c r="W1365" i="17" s="1"/>
  <c r="X1678" i="17" a="1"/>
  <c r="X1678" i="17" s="1"/>
  <c r="X1679" i="17" a="1"/>
  <c r="X1679" i="17" s="1"/>
  <c r="Y1679" i="17" s="1"/>
  <c r="Q1679" i="17" s="1"/>
  <c r="W1679" i="17" s="1"/>
  <c r="X1680" i="17" a="1"/>
  <c r="X1680" i="17"/>
  <c r="X1681" i="17" a="1"/>
  <c r="X1681" i="17" s="1"/>
  <c r="Y1681" i="17" s="1"/>
  <c r="Q1681" i="17" s="1"/>
  <c r="W1681" i="17" s="1"/>
  <c r="X1682" i="17" a="1"/>
  <c r="X1682" i="17" s="1"/>
  <c r="X1683" i="17" a="1"/>
  <c r="X1683" i="17" s="1"/>
  <c r="X1794" i="17" a="1"/>
  <c r="X1794" i="17" s="1"/>
  <c r="X1795" i="17" a="1"/>
  <c r="X1795" i="17" s="1"/>
  <c r="Y1795" i="17" s="1"/>
  <c r="Q1795" i="17" s="1"/>
  <c r="W1795" i="17" s="1"/>
  <c r="X2078" i="17" a="1"/>
  <c r="X2078" i="17" s="1"/>
  <c r="X2079" i="17" a="1"/>
  <c r="X2079" i="17"/>
  <c r="Y2079" i="17" s="1"/>
  <c r="Q2079" i="17" s="1"/>
  <c r="W2079" i="17" s="1"/>
  <c r="X2080" i="17" a="1"/>
  <c r="X2080" i="17" s="1"/>
  <c r="Y2080" i="17" s="1"/>
  <c r="Q2080" i="17" s="1"/>
  <c r="W2080" i="17" s="1"/>
  <c r="X2081" i="17" a="1"/>
  <c r="X2081" i="17" s="1"/>
  <c r="Y2081" i="17" s="1"/>
  <c r="Q2081" i="17" s="1"/>
  <c r="W2081" i="17" s="1"/>
  <c r="X2082" i="17" a="1"/>
  <c r="X2082" i="17" s="1"/>
  <c r="X2083" i="17" a="1"/>
  <c r="X2083" i="17" s="1"/>
  <c r="Y2083" i="17" s="1"/>
  <c r="Q2083" i="17" s="1"/>
  <c r="W2083" i="17" s="1"/>
  <c r="X2194" i="17" a="1"/>
  <c r="X2194" i="17" s="1"/>
  <c r="Y2194" i="17" s="1"/>
  <c r="Q2194" i="17" s="1"/>
  <c r="W2194" i="17" s="1"/>
  <c r="X2195" i="17" a="1"/>
  <c r="X2195" i="17"/>
  <c r="X284" i="17" a="1"/>
  <c r="X284" i="17" s="1"/>
  <c r="X285" i="17" a="1"/>
  <c r="X285" i="17" s="1"/>
  <c r="Y285" i="17" s="1"/>
  <c r="Q285" i="17" s="1"/>
  <c r="W285" i="17" s="1"/>
  <c r="X286" i="17" a="1"/>
  <c r="X286" i="17" s="1"/>
  <c r="Y286" i="17" s="1"/>
  <c r="Q286" i="17" s="1"/>
  <c r="W286" i="17" s="1"/>
  <c r="X287" i="17" a="1"/>
  <c r="X287" i="17" s="1"/>
  <c r="Y287" i="17" s="1"/>
  <c r="Q287" i="17" s="1"/>
  <c r="W287" i="17" s="1"/>
  <c r="X288" i="17" a="1"/>
  <c r="X288" i="17" s="1"/>
  <c r="X289" i="17" a="1"/>
  <c r="X289" i="17" s="1"/>
  <c r="Y289" i="17" s="1"/>
  <c r="Q289" i="17" s="1"/>
  <c r="W289" i="17" s="1"/>
  <c r="X396" i="17" a="1"/>
  <c r="X396" i="17" s="1"/>
  <c r="Y396" i="17" s="1"/>
  <c r="Q396" i="17" s="1"/>
  <c r="W396" i="17" s="1"/>
  <c r="X397" i="17" a="1"/>
  <c r="X397" i="17" s="1"/>
  <c r="X684" i="17" a="1"/>
  <c r="X684" i="17" s="1"/>
  <c r="X685" i="17" a="1"/>
  <c r="X685" i="17" s="1"/>
  <c r="Y685" i="17" s="1"/>
  <c r="Q685" i="17" s="1"/>
  <c r="W685" i="17" s="1"/>
  <c r="X686" i="17" a="1"/>
  <c r="X686" i="17" s="1"/>
  <c r="Y686" i="17" s="1"/>
  <c r="Q686" i="17" s="1"/>
  <c r="W686" i="17" s="1"/>
  <c r="X687" i="17" a="1"/>
  <c r="X687" i="17" s="1"/>
  <c r="Y687" i="17" s="1"/>
  <c r="Q687" i="17" s="1"/>
  <c r="W687" i="17" s="1"/>
  <c r="X688" i="17" a="1"/>
  <c r="X688" i="17" s="1"/>
  <c r="X689" i="17" a="1"/>
  <c r="X689" i="17" s="1"/>
  <c r="Y689" i="17" s="1"/>
  <c r="Q689" i="17" s="1"/>
  <c r="W689" i="17" s="1"/>
  <c r="X796" i="17" a="1"/>
  <c r="X796" i="17" s="1"/>
  <c r="Y796" i="17" s="1"/>
  <c r="Q796" i="17" s="1"/>
  <c r="W796" i="17" s="1"/>
  <c r="X797" i="17" a="1"/>
  <c r="X797" i="17" s="1"/>
  <c r="Y797" i="17" s="1"/>
  <c r="Q797" i="17" s="1"/>
  <c r="W797" i="17" s="1"/>
  <c r="X1366" i="17" a="1"/>
  <c r="X1366" i="17" s="1"/>
  <c r="Y1366" i="17" s="1"/>
  <c r="Q1366" i="17" s="1"/>
  <c r="W1366" i="17" s="1"/>
  <c r="X1367" i="17" a="1"/>
  <c r="X1367" i="17" s="1"/>
  <c r="Y1367" i="17" s="1"/>
  <c r="Q1367" i="17" s="1"/>
  <c r="W1367" i="17" s="1"/>
  <c r="X1368" i="17" a="1"/>
  <c r="X1368" i="17" s="1"/>
  <c r="X1369" i="17" a="1"/>
  <c r="X1369" i="17" s="1"/>
  <c r="Y1369" i="17" s="1"/>
  <c r="Q1369" i="17" s="1"/>
  <c r="W1369" i="17" s="1"/>
  <c r="X1370" i="17" a="1"/>
  <c r="X1370" i="17" s="1"/>
  <c r="X1371" i="17" a="1"/>
  <c r="X1371" i="17"/>
  <c r="X1372" i="17" a="1"/>
  <c r="X1372" i="17" s="1"/>
  <c r="X1373" i="17" a="1"/>
  <c r="X1373" i="17" s="1"/>
  <c r="Y1373" i="17" s="1"/>
  <c r="Q1373" i="17" s="1"/>
  <c r="W1373" i="17" s="1"/>
  <c r="X1374" i="17" a="1"/>
  <c r="X1374" i="17" s="1"/>
  <c r="X1375" i="17" a="1"/>
  <c r="X1375" i="17"/>
  <c r="Y1375" i="17" s="1"/>
  <c r="Q1375" i="17" s="1"/>
  <c r="W1375" i="17" s="1"/>
  <c r="X1376" i="17" a="1"/>
  <c r="X1376" i="17" s="1"/>
  <c r="Y1376" i="17" s="1"/>
  <c r="Q1376" i="17" s="1"/>
  <c r="W1376" i="17" s="1"/>
  <c r="X1377" i="17" a="1"/>
  <c r="X1377" i="17" s="1"/>
  <c r="X1684" i="17" a="1"/>
  <c r="X1684" i="17" s="1"/>
  <c r="X1685" i="17" a="1"/>
  <c r="X1685" i="17" s="1"/>
  <c r="Y1685" i="17" s="1"/>
  <c r="Q1685" i="17" s="1"/>
  <c r="W1685" i="17" s="1"/>
  <c r="X1686" i="17" a="1"/>
  <c r="X1686" i="17" s="1"/>
  <c r="Y1686" i="17" s="1"/>
  <c r="Q1686" i="17" s="1"/>
  <c r="W1686" i="17" s="1"/>
  <c r="X1687" i="17" a="1"/>
  <c r="X1687" i="17" s="1"/>
  <c r="Y1687" i="17" s="1"/>
  <c r="Q1687" i="17" s="1"/>
  <c r="W1687" i="17" s="1"/>
  <c r="X1688" i="17" a="1"/>
  <c r="X1688" i="17" s="1"/>
  <c r="X1689" i="17" a="1"/>
  <c r="X1689" i="17" s="1"/>
  <c r="Y1689" i="17" s="1"/>
  <c r="Q1689" i="17" s="1"/>
  <c r="W1689" i="17" s="1"/>
  <c r="X1796" i="17" a="1"/>
  <c r="X1796" i="17" s="1"/>
  <c r="Y1796" i="17" s="1"/>
  <c r="Q1796" i="17" s="1"/>
  <c r="W1796" i="17" s="1"/>
  <c r="X1797" i="17" a="1"/>
  <c r="X1797" i="17" s="1"/>
  <c r="Y1797" i="17" s="1"/>
  <c r="Q1797" i="17" s="1"/>
  <c r="W1797" i="17" s="1"/>
  <c r="X2084" i="17" a="1"/>
  <c r="X2084" i="17" s="1"/>
  <c r="Y2084" i="17" s="1"/>
  <c r="Q2084" i="17" s="1"/>
  <c r="W2084" i="17" s="1"/>
  <c r="X2085" i="17" a="1"/>
  <c r="X2085" i="17" s="1"/>
  <c r="Y2085" i="17" s="1"/>
  <c r="Q2085" i="17" s="1"/>
  <c r="W2085" i="17" s="1"/>
  <c r="X2086" i="17" a="1"/>
  <c r="X2086" i="17" s="1"/>
  <c r="Y2086" i="17" s="1"/>
  <c r="Q2086" i="17" s="1"/>
  <c r="W2086" i="17" s="1"/>
  <c r="X2087" i="17" a="1"/>
  <c r="X2087" i="17" s="1"/>
  <c r="X2088" i="17" a="1"/>
  <c r="X2088" i="17" s="1"/>
  <c r="X2089" i="17" a="1"/>
  <c r="X2089" i="17" s="1"/>
  <c r="Y2089" i="17" s="1"/>
  <c r="Q2089" i="17" s="1"/>
  <c r="W2089" i="17" s="1"/>
  <c r="X2196" i="17" a="1"/>
  <c r="X2196" i="17" s="1"/>
  <c r="Y2196" i="17" s="1"/>
  <c r="Q2196" i="17" s="1"/>
  <c r="W2196" i="17" s="1"/>
  <c r="X2197" i="17" a="1"/>
  <c r="X2197" i="17" s="1"/>
  <c r="Y2197" i="17" s="1"/>
  <c r="Q2197" i="17" s="1"/>
  <c r="W2197" i="17" s="1"/>
  <c r="X290" i="17" a="1"/>
  <c r="X290" i="17" s="1"/>
  <c r="X291" i="17" a="1"/>
  <c r="X291" i="17" s="1"/>
  <c r="Y291" i="17" s="1"/>
  <c r="Q291" i="17" s="1"/>
  <c r="W291" i="17" s="1"/>
  <c r="X292" i="17" a="1"/>
  <c r="X292" i="17" s="1"/>
  <c r="Y292" i="17" s="1"/>
  <c r="Q292" i="17" s="1"/>
  <c r="W292" i="17" s="1"/>
  <c r="X293" i="17" a="1"/>
  <c r="X293" i="17" s="1"/>
  <c r="Y293" i="17" s="1"/>
  <c r="Q293" i="17" s="1"/>
  <c r="W293" i="17" s="1"/>
  <c r="X294" i="17" a="1"/>
  <c r="X294" i="17" s="1"/>
  <c r="X295" i="17" a="1"/>
  <c r="X295" i="17" s="1"/>
  <c r="Y295" i="17" s="1"/>
  <c r="Q295" i="17" s="1"/>
  <c r="W295" i="17" s="1"/>
  <c r="X398" i="17" a="1"/>
  <c r="X398" i="17" s="1"/>
  <c r="Y398" i="17" s="1"/>
  <c r="Q398" i="17" s="1"/>
  <c r="W398" i="17" s="1"/>
  <c r="X399" i="17" a="1"/>
  <c r="X399" i="17" s="1"/>
  <c r="Y399" i="17" s="1"/>
  <c r="Q399" i="17" s="1"/>
  <c r="W399" i="17" s="1"/>
  <c r="X690" i="17" a="1"/>
  <c r="X690" i="17" s="1"/>
  <c r="Y690" i="17" s="1"/>
  <c r="Q690" i="17" s="1"/>
  <c r="W690" i="17" s="1"/>
  <c r="X691" i="17" a="1"/>
  <c r="X691" i="17" s="1"/>
  <c r="Y691" i="17" s="1"/>
  <c r="Q691" i="17" s="1"/>
  <c r="W691" i="17" s="1"/>
  <c r="X692" i="17" a="1"/>
  <c r="X692" i="17"/>
  <c r="Y692" i="17" s="1"/>
  <c r="Q692" i="17" s="1"/>
  <c r="W692" i="17" s="1"/>
  <c r="X693" i="17" a="1"/>
  <c r="X693" i="17" s="1"/>
  <c r="Y693" i="17" s="1"/>
  <c r="Q693" i="17" s="1"/>
  <c r="W693" i="17" s="1"/>
  <c r="X694" i="17" a="1"/>
  <c r="X694" i="17" s="1"/>
  <c r="X695" i="17" a="1"/>
  <c r="X695" i="17" s="1"/>
  <c r="Y695" i="17" s="1"/>
  <c r="Q695" i="17" s="1"/>
  <c r="W695" i="17" s="1"/>
  <c r="X798" i="17" a="1"/>
  <c r="X798" i="17" s="1"/>
  <c r="Y798" i="17" s="1"/>
  <c r="Q798" i="17" s="1"/>
  <c r="W798" i="17" s="1"/>
  <c r="X799" i="17" a="1"/>
  <c r="X799" i="17" s="1"/>
  <c r="X1378" i="17" a="1"/>
  <c r="X1378" i="17" s="1"/>
  <c r="X1379" i="17" a="1"/>
  <c r="X1379" i="17" s="1"/>
  <c r="Y1379" i="17" s="1"/>
  <c r="Q1379" i="17" s="1"/>
  <c r="W1379" i="17" s="1"/>
  <c r="X1380" i="17" a="1"/>
  <c r="X1380" i="17" s="1"/>
  <c r="Y1380" i="17" s="1"/>
  <c r="Q1380" i="17" s="1"/>
  <c r="W1380" i="17" s="1"/>
  <c r="X1381" i="17" a="1"/>
  <c r="X1381" i="17"/>
  <c r="X1382" i="17" a="1"/>
  <c r="X1382" i="17" s="1"/>
  <c r="X1383" i="17" a="1"/>
  <c r="X1383" i="17" s="1"/>
  <c r="Y1383" i="17" s="1"/>
  <c r="Q1383" i="17" s="1"/>
  <c r="W1383" i="17" s="1"/>
  <c r="X1384" i="17" a="1"/>
  <c r="X1384" i="17" s="1"/>
  <c r="Y1384" i="17" s="1"/>
  <c r="Q1384" i="17" s="1"/>
  <c r="W1384" i="17" s="1"/>
  <c r="X1385" i="17" a="1"/>
  <c r="X1385" i="17" s="1"/>
  <c r="Y1385" i="17" s="1"/>
  <c r="Q1385" i="17" s="1"/>
  <c r="W1385" i="17" s="1"/>
  <c r="X1386" i="17" a="1"/>
  <c r="X1386" i="17" s="1"/>
  <c r="Y1386" i="17" s="1"/>
  <c r="Q1386" i="17" s="1"/>
  <c r="W1386" i="17" s="1"/>
  <c r="X1387" i="17" a="1"/>
  <c r="X1387" i="17" s="1"/>
  <c r="Y1387" i="17" s="1"/>
  <c r="Q1387" i="17" s="1"/>
  <c r="W1387" i="17" s="1"/>
  <c r="X1388" i="17" a="1"/>
  <c r="X1388" i="17" s="1"/>
  <c r="Y1388" i="17" s="1"/>
  <c r="Q1388" i="17" s="1"/>
  <c r="W1388" i="17" s="1"/>
  <c r="X1389" i="17" a="1"/>
  <c r="X1389" i="17" s="1"/>
  <c r="Y1389" i="17" s="1"/>
  <c r="Q1389" i="17" s="1"/>
  <c r="W1389" i="17" s="1"/>
  <c r="X1690" i="17" a="1"/>
  <c r="X1690" i="17" s="1"/>
  <c r="X1691" i="17" a="1"/>
  <c r="X1691" i="17" s="1"/>
  <c r="Y1691" i="17" s="1"/>
  <c r="Q1691" i="17" s="1"/>
  <c r="W1691" i="17" s="1"/>
  <c r="X1692" i="17" a="1"/>
  <c r="X1692" i="17" s="1"/>
  <c r="Y1692" i="17" s="1"/>
  <c r="Q1692" i="17" s="1"/>
  <c r="W1692" i="17" s="1"/>
  <c r="X1693" i="17" a="1"/>
  <c r="X1693" i="17"/>
  <c r="Y1693" i="17" s="1"/>
  <c r="Q1693" i="17" s="1"/>
  <c r="W1693" i="17" s="1"/>
  <c r="X1694" i="17" a="1"/>
  <c r="X1694" i="17" s="1"/>
  <c r="X1695" i="17" a="1"/>
  <c r="X1695" i="17"/>
  <c r="X1798" i="17" a="1"/>
  <c r="X1798" i="17" s="1"/>
  <c r="Y1798" i="17" s="1"/>
  <c r="Q1798" i="17" s="1"/>
  <c r="W1798" i="17" s="1"/>
  <c r="X1799" i="17" a="1"/>
  <c r="X1799" i="17" s="1"/>
  <c r="Y1799" i="17" s="1"/>
  <c r="Q1799" i="17" s="1"/>
  <c r="W1799" i="17" s="1"/>
  <c r="X2090" i="17" a="1"/>
  <c r="X2090" i="17" s="1"/>
  <c r="X2091" i="17" a="1"/>
  <c r="X2091" i="17" s="1"/>
  <c r="Y2091" i="17" s="1"/>
  <c r="Q2091" i="17" s="1"/>
  <c r="W2091" i="17" s="1"/>
  <c r="X2092" i="17" a="1"/>
  <c r="X2092" i="17" s="1"/>
  <c r="Y2092" i="17" s="1"/>
  <c r="Q2092" i="17" s="1"/>
  <c r="W2092" i="17" s="1"/>
  <c r="X2093" i="17" a="1"/>
  <c r="X2093" i="17" s="1"/>
  <c r="Y2093" i="17" s="1"/>
  <c r="Q2093" i="17" s="1"/>
  <c r="W2093" i="17" s="1"/>
  <c r="X2094" i="17" a="1"/>
  <c r="X2094" i="17" s="1"/>
  <c r="X2095" i="17" a="1"/>
  <c r="X2095" i="17" s="1"/>
  <c r="Y2095" i="17" s="1"/>
  <c r="Q2095" i="17" s="1"/>
  <c r="W2095" i="17" s="1"/>
  <c r="X2198" i="17" a="1"/>
  <c r="X2198" i="17" s="1"/>
  <c r="Y2198" i="17" s="1"/>
  <c r="Q2198" i="17" s="1"/>
  <c r="W2198" i="17" s="1"/>
  <c r="X2199" i="17" a="1"/>
  <c r="X2199" i="17" s="1"/>
  <c r="Y2199" i="17" s="1"/>
  <c r="Q2199" i="17" s="1"/>
  <c r="W2199" i="17" s="1"/>
  <c r="X296" i="17" a="1"/>
  <c r="X296" i="17" s="1"/>
  <c r="X297" i="17" a="1"/>
  <c r="X297" i="17" s="1"/>
  <c r="Y297" i="17" s="1"/>
  <c r="Q297" i="17" s="1"/>
  <c r="W297" i="17" s="1"/>
  <c r="X298" i="17" a="1"/>
  <c r="X298" i="17" s="1"/>
  <c r="Y298" i="17" s="1"/>
  <c r="Q298" i="17" s="1"/>
  <c r="W298" i="17" s="1"/>
  <c r="X299" i="17" a="1"/>
  <c r="X299" i="17"/>
  <c r="Y299" i="17" s="1"/>
  <c r="Q299" i="17" s="1"/>
  <c r="W299" i="17" s="1"/>
  <c r="X300" i="17" a="1"/>
  <c r="X300" i="17" s="1"/>
  <c r="Y300" i="17" s="1"/>
  <c r="Q300" i="17" s="1"/>
  <c r="W300" i="17" s="1"/>
  <c r="X301" i="17" a="1"/>
  <c r="X301" i="17" s="1"/>
  <c r="Y301" i="17" s="1"/>
  <c r="Q301" i="17" s="1"/>
  <c r="W301" i="17" s="1"/>
  <c r="X400" i="17" a="1"/>
  <c r="X400" i="17" s="1"/>
  <c r="Y400" i="17" s="1"/>
  <c r="Q400" i="17" s="1"/>
  <c r="W400" i="17" s="1"/>
  <c r="X401" i="17" a="1"/>
  <c r="X401" i="17" s="1"/>
  <c r="Y401" i="17" s="1"/>
  <c r="Q401" i="17" s="1"/>
  <c r="W401" i="17" s="1"/>
  <c r="X696" i="17" a="1"/>
  <c r="X696" i="17" s="1"/>
  <c r="X697" i="17" a="1"/>
  <c r="X697" i="17" s="1"/>
  <c r="Y697" i="17" s="1"/>
  <c r="Q697" i="17" s="1"/>
  <c r="W697" i="17" s="1"/>
  <c r="X698" i="17" a="1"/>
  <c r="X698" i="17" s="1"/>
  <c r="Y698" i="17" s="1"/>
  <c r="Q698" i="17" s="1"/>
  <c r="W698" i="17" s="1"/>
  <c r="X699" i="17" a="1"/>
  <c r="X699" i="17" s="1"/>
  <c r="Y699" i="17" s="1"/>
  <c r="Q699" i="17" s="1"/>
  <c r="W699" i="17" s="1"/>
  <c r="X700" i="17" a="1"/>
  <c r="X700" i="17" s="1"/>
  <c r="Y700" i="17" s="1"/>
  <c r="Q700" i="17" s="1"/>
  <c r="W700" i="17" s="1"/>
  <c r="X701" i="17" a="1"/>
  <c r="X701" i="17" s="1"/>
  <c r="Y701" i="17" s="1"/>
  <c r="Q701" i="17" s="1"/>
  <c r="W701" i="17" s="1"/>
  <c r="X800" i="17" a="1"/>
  <c r="X800" i="17" s="1"/>
  <c r="Y800" i="17" s="1"/>
  <c r="Q800" i="17" s="1"/>
  <c r="W800" i="17" s="1"/>
  <c r="X801" i="17" a="1"/>
  <c r="X801" i="17" s="1"/>
  <c r="Y801" i="17" s="1"/>
  <c r="Q801" i="17" s="1"/>
  <c r="W801" i="17" s="1"/>
  <c r="X1390" i="17" a="1"/>
  <c r="X1390" i="17" s="1"/>
  <c r="X1391" i="17" a="1"/>
  <c r="X1391" i="17"/>
  <c r="Y1391" i="17" s="1"/>
  <c r="Q1391" i="17" s="1"/>
  <c r="W1391" i="17" s="1"/>
  <c r="X1392" i="17" a="1"/>
  <c r="X1392" i="17" s="1"/>
  <c r="Y1392" i="17" s="1"/>
  <c r="Q1392" i="17" s="1"/>
  <c r="W1392" i="17" s="1"/>
  <c r="X1393" i="17" a="1"/>
  <c r="X1393" i="17" s="1"/>
  <c r="Y1393" i="17" s="1"/>
  <c r="Q1393" i="17" s="1"/>
  <c r="W1393" i="17" s="1"/>
  <c r="X1394" i="17" a="1"/>
  <c r="X1394" i="17" s="1"/>
  <c r="Y1394" i="17" s="1"/>
  <c r="Q1394" i="17" s="1"/>
  <c r="W1394" i="17" s="1"/>
  <c r="X1395" i="17" a="1"/>
  <c r="X1395" i="17"/>
  <c r="X1396" i="17" a="1"/>
  <c r="X1396" i="17" s="1"/>
  <c r="Y1396" i="17" s="1"/>
  <c r="Q1396" i="17" s="1"/>
  <c r="W1396" i="17" s="1"/>
  <c r="X1397" i="17" a="1"/>
  <c r="X1397" i="17" s="1"/>
  <c r="Y1397" i="17" s="1"/>
  <c r="Q1397" i="17" s="1"/>
  <c r="W1397" i="17" s="1"/>
  <c r="X1398" i="17" a="1"/>
  <c r="X1398" i="17" s="1"/>
  <c r="X1399" i="17" a="1"/>
  <c r="X1399" i="17" s="1"/>
  <c r="Y1399" i="17" s="1"/>
  <c r="Q1399" i="17" s="1"/>
  <c r="W1399" i="17" s="1"/>
  <c r="X1400" i="17" a="1"/>
  <c r="X1400" i="17" s="1"/>
  <c r="Y1400" i="17" s="1"/>
  <c r="Q1400" i="17" s="1"/>
  <c r="W1400" i="17" s="1"/>
  <c r="X1401" i="17" a="1"/>
  <c r="X1401" i="17" s="1"/>
  <c r="Y1401" i="17" s="1"/>
  <c r="Q1401" i="17" s="1"/>
  <c r="W1401" i="17" s="1"/>
  <c r="X1696" i="17" a="1"/>
  <c r="X1696" i="17" s="1"/>
  <c r="X1697" i="17" a="1"/>
  <c r="X1697" i="17"/>
  <c r="Y1697" i="17" s="1"/>
  <c r="Q1697" i="17" s="1"/>
  <c r="W1697" i="17" s="1"/>
  <c r="X1698" i="17" a="1"/>
  <c r="X1698" i="17"/>
  <c r="Y1698" i="17" s="1"/>
  <c r="Q1698" i="17" s="1"/>
  <c r="W1698" i="17" s="1"/>
  <c r="X1699" i="17" a="1"/>
  <c r="X1699" i="17" s="1"/>
  <c r="Y1699" i="17" s="1"/>
  <c r="Q1699" i="17" s="1"/>
  <c r="W1699" i="17" s="1"/>
  <c r="X1700" i="17" a="1"/>
  <c r="X1700" i="17" s="1"/>
  <c r="Y1700" i="17" s="1"/>
  <c r="Q1700" i="17" s="1"/>
  <c r="W1700" i="17" s="1"/>
  <c r="X1701" i="17" a="1"/>
  <c r="X1701" i="17"/>
  <c r="Y1701" i="17" s="1"/>
  <c r="Q1701" i="17" s="1"/>
  <c r="W1701" i="17" s="1"/>
  <c r="X1800" i="17" a="1"/>
  <c r="X1800" i="17" s="1"/>
  <c r="Y1800" i="17" s="1"/>
  <c r="Q1800" i="17" s="1"/>
  <c r="W1800" i="17" s="1"/>
  <c r="X1801" i="17" a="1"/>
  <c r="X1801" i="17" s="1"/>
  <c r="X2096" i="17" a="1"/>
  <c r="X2096" i="17" s="1"/>
  <c r="Y2096" i="17" s="1"/>
  <c r="Q2096" i="17" s="1"/>
  <c r="W2096" i="17" s="1"/>
  <c r="X2097" i="17" a="1"/>
  <c r="X2097" i="17" s="1"/>
  <c r="Y2097" i="17" s="1"/>
  <c r="Q2097" i="17" s="1"/>
  <c r="W2097" i="17" s="1"/>
  <c r="X2098" i="17" a="1"/>
  <c r="X2098" i="17" s="1"/>
  <c r="Y2098" i="17" s="1"/>
  <c r="Q2098" i="17" s="1"/>
  <c r="W2098" i="17" s="1"/>
  <c r="X2099" i="17" a="1"/>
  <c r="X2099" i="17" s="1"/>
  <c r="Y2099" i="17" s="1"/>
  <c r="Q2099" i="17" s="1"/>
  <c r="W2099" i="17" s="1"/>
  <c r="X2100" i="17" a="1"/>
  <c r="X2100" i="17" s="1"/>
  <c r="Y2100" i="17" s="1"/>
  <c r="Q2100" i="17" s="1"/>
  <c r="W2100" i="17" s="1"/>
  <c r="X2101" i="17" a="1"/>
  <c r="X2101" i="17" s="1"/>
  <c r="Y2101" i="17" s="1"/>
  <c r="Q2101" i="17" s="1"/>
  <c r="W2101" i="17" s="1"/>
  <c r="X2200" i="17" a="1"/>
  <c r="X2200" i="17" s="1"/>
  <c r="Y2200" i="17" s="1"/>
  <c r="Q2200" i="17" s="1"/>
  <c r="W2200" i="17" s="1"/>
  <c r="X2201" i="17" a="1"/>
  <c r="X2201" i="17" s="1"/>
  <c r="Y2201" i="17" s="1"/>
  <c r="Q2201" i="17" s="1"/>
  <c r="W2201" i="17" s="1"/>
  <c r="Y2" i="17"/>
  <c r="Q2" i="17" s="1"/>
  <c r="W2" i="17" s="1"/>
  <c r="Y4" i="17"/>
  <c r="Q4" i="17" s="1"/>
  <c r="W4" i="17" s="1"/>
  <c r="Y5" i="17"/>
  <c r="Q5" i="17" s="1"/>
  <c r="W5" i="17" s="1"/>
  <c r="Y6" i="17"/>
  <c r="Q6" i="17" s="1"/>
  <c r="W6" i="17" s="1"/>
  <c r="Y7" i="17"/>
  <c r="Q7" i="17" s="1"/>
  <c r="W7" i="17" s="1"/>
  <c r="Y302" i="17"/>
  <c r="Q302" i="17" s="1"/>
  <c r="W302" i="17" s="1"/>
  <c r="Y303" i="17"/>
  <c r="Q303" i="17" s="1"/>
  <c r="W303" i="17" s="1"/>
  <c r="Y402" i="17"/>
  <c r="Q402" i="17" s="1"/>
  <c r="W402" i="17" s="1"/>
  <c r="Y404" i="17"/>
  <c r="Q404" i="17" s="1"/>
  <c r="W404" i="17" s="1"/>
  <c r="Y405" i="17"/>
  <c r="Q405" i="17" s="1"/>
  <c r="W405" i="17" s="1"/>
  <c r="Y406" i="17"/>
  <c r="Q406" i="17" s="1"/>
  <c r="W406" i="17" s="1"/>
  <c r="Y407" i="17"/>
  <c r="Q407" i="17" s="1"/>
  <c r="W407" i="17" s="1"/>
  <c r="Y802" i="17"/>
  <c r="Q802" i="17" s="1"/>
  <c r="W802" i="17" s="1"/>
  <c r="Y804" i="17"/>
  <c r="Q804" i="17" s="1"/>
  <c r="W804" i="17" s="1"/>
  <c r="Y805" i="17"/>
  <c r="Q805" i="17" s="1"/>
  <c r="W805" i="17" s="1"/>
  <c r="Y806" i="17"/>
  <c r="Q806" i="17" s="1"/>
  <c r="W806" i="17" s="1"/>
  <c r="Y807" i="17"/>
  <c r="Q807" i="17" s="1"/>
  <c r="W807" i="17" s="1"/>
  <c r="Y808" i="17"/>
  <c r="Q808" i="17" s="1"/>
  <c r="W808" i="17" s="1"/>
  <c r="Y809" i="17"/>
  <c r="Q809" i="17" s="1"/>
  <c r="W809" i="17" s="1"/>
  <c r="Y810" i="17"/>
  <c r="Q810" i="17" s="1"/>
  <c r="W810" i="17" s="1"/>
  <c r="Y812" i="17"/>
  <c r="Q812" i="17" s="1"/>
  <c r="W812" i="17" s="1"/>
  <c r="Y813" i="17"/>
  <c r="Q813" i="17" s="1"/>
  <c r="W813" i="17" s="1"/>
  <c r="Y1402" i="17"/>
  <c r="Q1402" i="17" s="1"/>
  <c r="W1402" i="17" s="1"/>
  <c r="Y1403" i="17"/>
  <c r="Q1403" i="17" s="1"/>
  <c r="W1403" i="17" s="1"/>
  <c r="Y1404" i="17"/>
  <c r="Q1404" i="17" s="1"/>
  <c r="W1404" i="17" s="1"/>
  <c r="Y1405" i="17"/>
  <c r="Q1405" i="17" s="1"/>
  <c r="W1405" i="17" s="1"/>
  <c r="Y1406" i="17"/>
  <c r="Q1406" i="17" s="1"/>
  <c r="W1406" i="17" s="1"/>
  <c r="Y1702" i="17"/>
  <c r="Q1702" i="17" s="1"/>
  <c r="W1702" i="17" s="1"/>
  <c r="Y1703" i="17"/>
  <c r="Q1703" i="17" s="1"/>
  <c r="W1703" i="17" s="1"/>
  <c r="Y1802" i="17"/>
  <c r="Q1802" i="17" s="1"/>
  <c r="W1802" i="17" s="1"/>
  <c r="Y1803" i="17"/>
  <c r="Q1803" i="17" s="1"/>
  <c r="W1803" i="17" s="1"/>
  <c r="Y1804" i="17"/>
  <c r="Q1804" i="17" s="1"/>
  <c r="W1804" i="17" s="1"/>
  <c r="Y1805" i="17"/>
  <c r="Q1805" i="17" s="1"/>
  <c r="W1805" i="17" s="1"/>
  <c r="Y1806" i="17"/>
  <c r="Q1806" i="17" s="1"/>
  <c r="W1806" i="17" s="1"/>
  <c r="Y2102" i="17"/>
  <c r="Q2102" i="17" s="1"/>
  <c r="W2102" i="17" s="1"/>
  <c r="Y2103" i="17"/>
  <c r="Q2103" i="17" s="1"/>
  <c r="W2103" i="17" s="1"/>
  <c r="Y8" i="17"/>
  <c r="Q8" i="17" s="1"/>
  <c r="W8" i="17" s="1"/>
  <c r="Y9" i="17"/>
  <c r="Q9" i="17" s="1"/>
  <c r="W9" i="17" s="1"/>
  <c r="Y10" i="17"/>
  <c r="Q10" i="17" s="1"/>
  <c r="W10" i="17" s="1"/>
  <c r="Y11" i="17"/>
  <c r="Q11" i="17" s="1"/>
  <c r="W11" i="17" s="1"/>
  <c r="Y12" i="17"/>
  <c r="Q12" i="17" s="1"/>
  <c r="W12" i="17" s="1"/>
  <c r="Y304" i="17"/>
  <c r="Q304" i="17" s="1"/>
  <c r="W304" i="17" s="1"/>
  <c r="Y305" i="17"/>
  <c r="Q305" i="17" s="1"/>
  <c r="W305" i="17" s="1"/>
  <c r="Y408" i="17"/>
  <c r="Q408" i="17" s="1"/>
  <c r="W408" i="17" s="1"/>
  <c r="Y411" i="17"/>
  <c r="Q411" i="17" s="1"/>
  <c r="W411" i="17" s="1"/>
  <c r="Y412" i="17"/>
  <c r="Q412" i="17" s="1"/>
  <c r="W412" i="17" s="1"/>
  <c r="Y704" i="17"/>
  <c r="Q704" i="17" s="1"/>
  <c r="W704" i="17" s="1"/>
  <c r="Y705" i="17"/>
  <c r="Q705" i="17" s="1"/>
  <c r="W705" i="17" s="1"/>
  <c r="Y814" i="17"/>
  <c r="Q814" i="17" s="1"/>
  <c r="W814" i="17" s="1"/>
  <c r="Y815" i="17"/>
  <c r="Q815" i="17" s="1"/>
  <c r="W815" i="17" s="1"/>
  <c r="Y816" i="17"/>
  <c r="Q816" i="17" s="1"/>
  <c r="W816" i="17" s="1"/>
  <c r="Y817" i="17"/>
  <c r="Q817" i="17" s="1"/>
  <c r="W817" i="17" s="1"/>
  <c r="Y818" i="17"/>
  <c r="Q818" i="17" s="1"/>
  <c r="W818" i="17" s="1"/>
  <c r="Y820" i="17"/>
  <c r="Q820" i="17" s="1"/>
  <c r="W820" i="17" s="1"/>
  <c r="Y821" i="17"/>
  <c r="Q821" i="17" s="1"/>
  <c r="W821" i="17" s="1"/>
  <c r="Y822" i="17"/>
  <c r="Q822" i="17" s="1"/>
  <c r="W822" i="17" s="1"/>
  <c r="Y825" i="17"/>
  <c r="Q825" i="17" s="1"/>
  <c r="W825" i="17" s="1"/>
  <c r="Y1408" i="17"/>
  <c r="Q1408" i="17" s="1"/>
  <c r="W1408" i="17" s="1"/>
  <c r="Y1410" i="17"/>
  <c r="Q1410" i="17" s="1"/>
  <c r="W1410" i="17" s="1"/>
  <c r="Y1411" i="17"/>
  <c r="Q1411" i="17" s="1"/>
  <c r="W1411" i="17" s="1"/>
  <c r="Y1412" i="17"/>
  <c r="Q1412" i="17" s="1"/>
  <c r="W1412" i="17" s="1"/>
  <c r="Y1413" i="17"/>
  <c r="Q1413" i="17" s="1"/>
  <c r="W1413" i="17" s="1"/>
  <c r="Y1705" i="17"/>
  <c r="Q1705" i="17" s="1"/>
  <c r="W1705" i="17" s="1"/>
  <c r="Y1808" i="17"/>
  <c r="Q1808" i="17" s="1"/>
  <c r="W1808" i="17" s="1"/>
  <c r="Y1810" i="17"/>
  <c r="Q1810" i="17" s="1"/>
  <c r="W1810" i="17" s="1"/>
  <c r="Y1811" i="17"/>
  <c r="Q1811" i="17" s="1"/>
  <c r="W1811" i="17" s="1"/>
  <c r="Y1812" i="17"/>
  <c r="Q1812" i="17" s="1"/>
  <c r="W1812" i="17" s="1"/>
  <c r="Y2104" i="17"/>
  <c r="Q2104" i="17" s="1"/>
  <c r="W2104" i="17" s="1"/>
  <c r="Y2105" i="17"/>
  <c r="Q2105" i="17" s="1"/>
  <c r="W2105" i="17" s="1"/>
  <c r="Y14" i="17"/>
  <c r="Q14" i="17" s="1"/>
  <c r="W14" i="17" s="1"/>
  <c r="Y16" i="17"/>
  <c r="Q16" i="17" s="1"/>
  <c r="W16" i="17" s="1"/>
  <c r="Y17" i="17"/>
  <c r="Q17" i="17" s="1"/>
  <c r="W17" i="17" s="1"/>
  <c r="Y18" i="17"/>
  <c r="Q18" i="17" s="1"/>
  <c r="W18" i="17" s="1"/>
  <c r="Y19" i="17"/>
  <c r="Q19" i="17" s="1"/>
  <c r="W19" i="17" s="1"/>
  <c r="Y306" i="17"/>
  <c r="Q306" i="17" s="1"/>
  <c r="W306" i="17" s="1"/>
  <c r="Y307" i="17"/>
  <c r="Q307" i="17" s="1"/>
  <c r="W307" i="17" s="1"/>
  <c r="Y414" i="17"/>
  <c r="Q414" i="17" s="1"/>
  <c r="W414" i="17" s="1"/>
  <c r="Y416" i="17"/>
  <c r="Q416" i="17" s="1"/>
  <c r="W416" i="17" s="1"/>
  <c r="Y417" i="17"/>
  <c r="Q417" i="17" s="1"/>
  <c r="W417" i="17" s="1"/>
  <c r="Y418" i="17"/>
  <c r="Q418" i="17" s="1"/>
  <c r="W418" i="17" s="1"/>
  <c r="Y419" i="17"/>
  <c r="Q419" i="17" s="1"/>
  <c r="W419" i="17" s="1"/>
  <c r="Y707" i="17"/>
  <c r="Q707" i="17" s="1"/>
  <c r="W707" i="17" s="1"/>
  <c r="Y826" i="17"/>
  <c r="Q826" i="17" s="1"/>
  <c r="W826" i="17" s="1"/>
  <c r="Y828" i="17"/>
  <c r="Q828" i="17" s="1"/>
  <c r="W828" i="17" s="1"/>
  <c r="Y829" i="17"/>
  <c r="Q829" i="17" s="1"/>
  <c r="W829" i="17" s="1"/>
  <c r="Y830" i="17"/>
  <c r="Q830" i="17" s="1"/>
  <c r="W830" i="17" s="1"/>
  <c r="Y832" i="17"/>
  <c r="Q832" i="17" s="1"/>
  <c r="W832" i="17" s="1"/>
  <c r="Y834" i="17"/>
  <c r="Q834" i="17" s="1"/>
  <c r="W834" i="17" s="1"/>
  <c r="Y836" i="17"/>
  <c r="Q836" i="17" s="1"/>
  <c r="W836" i="17" s="1"/>
  <c r="Y837" i="17"/>
  <c r="Q837" i="17" s="1"/>
  <c r="W837" i="17" s="1"/>
  <c r="Y1414" i="17"/>
  <c r="Q1414" i="17" s="1"/>
  <c r="W1414" i="17" s="1"/>
  <c r="Y1415" i="17"/>
  <c r="Q1415" i="17" s="1"/>
  <c r="W1415" i="17" s="1"/>
  <c r="Y1416" i="17"/>
  <c r="Q1416" i="17" s="1"/>
  <c r="W1416" i="17" s="1"/>
  <c r="Y1417" i="17"/>
  <c r="Q1417" i="17" s="1"/>
  <c r="W1417" i="17" s="1"/>
  <c r="Y1418" i="17"/>
  <c r="Q1418" i="17" s="1"/>
  <c r="W1418" i="17" s="1"/>
  <c r="Y1706" i="17"/>
  <c r="Q1706" i="17" s="1"/>
  <c r="W1706" i="17" s="1"/>
  <c r="Y1707" i="17"/>
  <c r="Q1707" i="17" s="1"/>
  <c r="W1707" i="17" s="1"/>
  <c r="Y1814" i="17"/>
  <c r="Q1814" i="17" s="1"/>
  <c r="W1814" i="17" s="1"/>
  <c r="Y1815" i="17"/>
  <c r="Q1815" i="17" s="1"/>
  <c r="W1815" i="17" s="1"/>
  <c r="Y1816" i="17"/>
  <c r="Q1816" i="17" s="1"/>
  <c r="W1816" i="17" s="1"/>
  <c r="Y1817" i="17"/>
  <c r="Q1817" i="17" s="1"/>
  <c r="W1817" i="17" s="1"/>
  <c r="Y1818" i="17"/>
  <c r="Q1818" i="17" s="1"/>
  <c r="W1818" i="17" s="1"/>
  <c r="Y2106" i="17"/>
  <c r="Q2106" i="17" s="1"/>
  <c r="W2106" i="17" s="1"/>
  <c r="Y2107" i="17"/>
  <c r="Q2107" i="17" s="1"/>
  <c r="W2107" i="17" s="1"/>
  <c r="Y20" i="17"/>
  <c r="Q20" i="17" s="1"/>
  <c r="W20" i="17" s="1"/>
  <c r="Y22" i="17"/>
  <c r="Q22" i="17" s="1"/>
  <c r="W22" i="17" s="1"/>
  <c r="Y23" i="17"/>
  <c r="Q23" i="17" s="1"/>
  <c r="W23" i="17" s="1"/>
  <c r="Y24" i="17"/>
  <c r="Q24" i="17" s="1"/>
  <c r="W24" i="17" s="1"/>
  <c r="Y308" i="17"/>
  <c r="Q308" i="17" s="1"/>
  <c r="W308" i="17" s="1"/>
  <c r="Y309" i="17"/>
  <c r="Q309" i="17" s="1"/>
  <c r="W309" i="17" s="1"/>
  <c r="Y420" i="17"/>
  <c r="Q420" i="17" s="1"/>
  <c r="W420" i="17" s="1"/>
  <c r="Y423" i="17"/>
  <c r="Q423" i="17" s="1"/>
  <c r="W423" i="17" s="1"/>
  <c r="Y424" i="17"/>
  <c r="Q424" i="17" s="1"/>
  <c r="W424" i="17" s="1"/>
  <c r="Y708" i="17"/>
  <c r="Q708" i="17" s="1"/>
  <c r="W708" i="17" s="1"/>
  <c r="Y709" i="17"/>
  <c r="Q709" i="17" s="1"/>
  <c r="W709" i="17" s="1"/>
  <c r="Y838" i="17"/>
  <c r="Q838" i="17" s="1"/>
  <c r="W838" i="17" s="1"/>
  <c r="Y839" i="17"/>
  <c r="Q839" i="17" s="1"/>
  <c r="W839" i="17" s="1"/>
  <c r="Y840" i="17"/>
  <c r="Q840" i="17" s="1"/>
  <c r="W840" i="17" s="1"/>
  <c r="Y842" i="17"/>
  <c r="Q842" i="17" s="1"/>
  <c r="W842" i="17" s="1"/>
  <c r="Y844" i="17"/>
  <c r="Q844" i="17" s="1"/>
  <c r="W844" i="17" s="1"/>
  <c r="Y845" i="17"/>
  <c r="Q845" i="17" s="1"/>
  <c r="W845" i="17" s="1"/>
  <c r="Y846" i="17"/>
  <c r="Q846" i="17" s="1"/>
  <c r="W846" i="17" s="1"/>
  <c r="Y847" i="17"/>
  <c r="Q847" i="17" s="1"/>
  <c r="W847" i="17" s="1"/>
  <c r="Y849" i="17"/>
  <c r="Q849" i="17" s="1"/>
  <c r="W849" i="17" s="1"/>
  <c r="Y1420" i="17"/>
  <c r="Q1420" i="17" s="1"/>
  <c r="W1420" i="17" s="1"/>
  <c r="Y1422" i="17"/>
  <c r="Q1422" i="17" s="1"/>
  <c r="W1422" i="17" s="1"/>
  <c r="Y1423" i="17"/>
  <c r="Q1423" i="17" s="1"/>
  <c r="W1423" i="17" s="1"/>
  <c r="Y1424" i="17"/>
  <c r="Q1424" i="17" s="1"/>
  <c r="W1424" i="17" s="1"/>
  <c r="Y1708" i="17"/>
  <c r="Q1708" i="17" s="1"/>
  <c r="W1708" i="17" s="1"/>
  <c r="Y1709" i="17"/>
  <c r="Q1709" i="17" s="1"/>
  <c r="W1709" i="17" s="1"/>
  <c r="Y1820" i="17"/>
  <c r="Q1820" i="17" s="1"/>
  <c r="W1820" i="17" s="1"/>
  <c r="Y1822" i="17"/>
  <c r="Q1822" i="17" s="1"/>
  <c r="W1822" i="17" s="1"/>
  <c r="Y1823" i="17"/>
  <c r="Q1823" i="17" s="1"/>
  <c r="W1823" i="17" s="1"/>
  <c r="Y1824" i="17"/>
  <c r="Q1824" i="17" s="1"/>
  <c r="W1824" i="17" s="1"/>
  <c r="Y1825" i="17"/>
  <c r="Q1825" i="17" s="1"/>
  <c r="W1825" i="17" s="1"/>
  <c r="Y2108" i="17"/>
  <c r="Q2108" i="17" s="1"/>
  <c r="W2108" i="17" s="1"/>
  <c r="Y2109" i="17"/>
  <c r="Q2109" i="17" s="1"/>
  <c r="W2109" i="17" s="1"/>
  <c r="Y26" i="17"/>
  <c r="Q26" i="17" s="1"/>
  <c r="W26" i="17" s="1"/>
  <c r="Y28" i="17"/>
  <c r="Q28" i="17" s="1"/>
  <c r="W28" i="17" s="1"/>
  <c r="Y29" i="17"/>
  <c r="Q29" i="17" s="1"/>
  <c r="W29" i="17" s="1"/>
  <c r="Y30" i="17"/>
  <c r="Q30" i="17" s="1"/>
  <c r="W30" i="17" s="1"/>
  <c r="Y31" i="17"/>
  <c r="Q31" i="17" s="1"/>
  <c r="W31" i="17" s="1"/>
  <c r="Y426" i="17"/>
  <c r="Q426" i="17" s="1"/>
  <c r="W426" i="17" s="1"/>
  <c r="Y428" i="17"/>
  <c r="Q428" i="17" s="1"/>
  <c r="W428" i="17" s="1"/>
  <c r="Y429" i="17"/>
  <c r="Q429" i="17" s="1"/>
  <c r="W429" i="17" s="1"/>
  <c r="Y430" i="17"/>
  <c r="Q430" i="17" s="1"/>
  <c r="W430" i="17" s="1"/>
  <c r="Y431" i="17"/>
  <c r="Q431" i="17" s="1"/>
  <c r="W431" i="17" s="1"/>
  <c r="Y710" i="17"/>
  <c r="Q710" i="17" s="1"/>
  <c r="W710" i="17" s="1"/>
  <c r="Y711" i="17"/>
  <c r="Q711" i="17" s="1"/>
  <c r="W711" i="17" s="1"/>
  <c r="Y850" i="17"/>
  <c r="Q850" i="17" s="1"/>
  <c r="W850" i="17" s="1"/>
  <c r="Y852" i="17"/>
  <c r="Q852" i="17" s="1"/>
  <c r="W852" i="17" s="1"/>
  <c r="Y853" i="17"/>
  <c r="Q853" i="17" s="1"/>
  <c r="W853" i="17" s="1"/>
  <c r="Y854" i="17"/>
  <c r="Q854" i="17" s="1"/>
  <c r="W854" i="17" s="1"/>
  <c r="Y856" i="17"/>
  <c r="Q856" i="17" s="1"/>
  <c r="W856" i="17" s="1"/>
  <c r="Y857" i="17"/>
  <c r="Q857" i="17" s="1"/>
  <c r="W857" i="17" s="1"/>
  <c r="Y858" i="17"/>
  <c r="Q858" i="17" s="1"/>
  <c r="W858" i="17" s="1"/>
  <c r="Y860" i="17"/>
  <c r="Q860" i="17" s="1"/>
  <c r="W860" i="17" s="1"/>
  <c r="Y861" i="17"/>
  <c r="Q861" i="17" s="1"/>
  <c r="W861" i="17" s="1"/>
  <c r="Y1426" i="17"/>
  <c r="Q1426" i="17" s="1"/>
  <c r="W1426" i="17" s="1"/>
  <c r="Y1427" i="17"/>
  <c r="Q1427" i="17" s="1"/>
  <c r="W1427" i="17" s="1"/>
  <c r="Y1429" i="17"/>
  <c r="Q1429" i="17" s="1"/>
  <c r="W1429" i="17" s="1"/>
  <c r="Y1430" i="17"/>
  <c r="Q1430" i="17" s="1"/>
  <c r="W1430" i="17" s="1"/>
  <c r="Y1710" i="17"/>
  <c r="Q1710" i="17" s="1"/>
  <c r="W1710" i="17" s="1"/>
  <c r="Y1711" i="17"/>
  <c r="Q1711" i="17" s="1"/>
  <c r="W1711" i="17" s="1"/>
  <c r="Y1826" i="17"/>
  <c r="Q1826" i="17" s="1"/>
  <c r="W1826" i="17" s="1"/>
  <c r="Y1827" i="17"/>
  <c r="Q1827" i="17" s="1"/>
  <c r="W1827" i="17" s="1"/>
  <c r="Y1828" i="17"/>
  <c r="Q1828" i="17" s="1"/>
  <c r="W1828" i="17" s="1"/>
  <c r="Y1829" i="17"/>
  <c r="Q1829" i="17" s="1"/>
  <c r="W1829" i="17" s="1"/>
  <c r="Y1830" i="17"/>
  <c r="Q1830" i="17" s="1"/>
  <c r="W1830" i="17" s="1"/>
  <c r="Y2110" i="17"/>
  <c r="Q2110" i="17" s="1"/>
  <c r="W2110" i="17" s="1"/>
  <c r="Y2111" i="17"/>
  <c r="Q2111" i="17" s="1"/>
  <c r="W2111" i="17" s="1"/>
  <c r="Y32" i="17"/>
  <c r="Q32" i="17" s="1"/>
  <c r="W32" i="17" s="1"/>
  <c r="Y33" i="17"/>
  <c r="Q33" i="17" s="1"/>
  <c r="W33" i="17" s="1"/>
  <c r="Y34" i="17"/>
  <c r="Q34" i="17" s="1"/>
  <c r="W34" i="17" s="1"/>
  <c r="Y35" i="17"/>
  <c r="Q35" i="17" s="1"/>
  <c r="W35" i="17" s="1"/>
  <c r="Y36" i="17"/>
  <c r="Q36" i="17" s="1"/>
  <c r="W36" i="17" s="1"/>
  <c r="Y312" i="17"/>
  <c r="Q312" i="17" s="1"/>
  <c r="W312" i="17" s="1"/>
  <c r="Y313" i="17"/>
  <c r="Q313" i="17" s="1"/>
  <c r="W313" i="17" s="1"/>
  <c r="Y432" i="17"/>
  <c r="Q432" i="17" s="1"/>
  <c r="W432" i="17" s="1"/>
  <c r="Y433" i="17"/>
  <c r="Q433" i="17" s="1"/>
  <c r="W433" i="17" s="1"/>
  <c r="Y434" i="17"/>
  <c r="Q434" i="17" s="1"/>
  <c r="W434" i="17" s="1"/>
  <c r="Y435" i="17"/>
  <c r="Q435" i="17" s="1"/>
  <c r="W435" i="17" s="1"/>
  <c r="Y436" i="17"/>
  <c r="Q436" i="17" s="1"/>
  <c r="W436" i="17" s="1"/>
  <c r="Y712" i="17"/>
  <c r="Q712" i="17" s="1"/>
  <c r="W712" i="17" s="1"/>
  <c r="Y713" i="17"/>
  <c r="Q713" i="17" s="1"/>
  <c r="W713" i="17" s="1"/>
  <c r="Y862" i="17"/>
  <c r="Q862" i="17" s="1"/>
  <c r="W862" i="17" s="1"/>
  <c r="Y863" i="17"/>
  <c r="Q863" i="17" s="1"/>
  <c r="W863" i="17" s="1"/>
  <c r="Y864" i="17"/>
  <c r="Q864" i="17" s="1"/>
  <c r="W864" i="17" s="1"/>
  <c r="Y865" i="17"/>
  <c r="Q865" i="17" s="1"/>
  <c r="W865" i="17" s="1"/>
  <c r="Y866" i="17"/>
  <c r="Q866" i="17" s="1"/>
  <c r="W866" i="17" s="1"/>
  <c r="Y868" i="17"/>
  <c r="Q868" i="17" s="1"/>
  <c r="W868" i="17" s="1"/>
  <c r="Y869" i="17"/>
  <c r="Q869" i="17" s="1"/>
  <c r="W869" i="17" s="1"/>
  <c r="Y870" i="17"/>
  <c r="Q870" i="17" s="1"/>
  <c r="W870" i="17" s="1"/>
  <c r="Y872" i="17"/>
  <c r="Q872" i="17" s="1"/>
  <c r="W872" i="17" s="1"/>
  <c r="Y873" i="17"/>
  <c r="Q873" i="17" s="1"/>
  <c r="W873" i="17" s="1"/>
  <c r="Y1432" i="17"/>
  <c r="Q1432" i="17" s="1"/>
  <c r="W1432" i="17" s="1"/>
  <c r="Y1434" i="17"/>
  <c r="Q1434" i="17" s="1"/>
  <c r="W1434" i="17" s="1"/>
  <c r="Y1435" i="17"/>
  <c r="Q1435" i="17" s="1"/>
  <c r="W1435" i="17" s="1"/>
  <c r="Y1436" i="17"/>
  <c r="Q1436" i="17" s="1"/>
  <c r="W1436" i="17" s="1"/>
  <c r="Y1437" i="17"/>
  <c r="Q1437" i="17" s="1"/>
  <c r="W1437" i="17" s="1"/>
  <c r="Y1712" i="17"/>
  <c r="Q1712" i="17" s="1"/>
  <c r="W1712" i="17" s="1"/>
  <c r="Y1713" i="17"/>
  <c r="Q1713" i="17" s="1"/>
  <c r="W1713" i="17" s="1"/>
  <c r="Y1832" i="17"/>
  <c r="Q1832" i="17" s="1"/>
  <c r="W1832" i="17" s="1"/>
  <c r="Y1834" i="17"/>
  <c r="Q1834" i="17" s="1"/>
  <c r="W1834" i="17" s="1"/>
  <c r="Y1835" i="17"/>
  <c r="Q1835" i="17" s="1"/>
  <c r="W1835" i="17" s="1"/>
  <c r="Y1836" i="17"/>
  <c r="Q1836" i="17" s="1"/>
  <c r="W1836" i="17" s="1"/>
  <c r="Y2113" i="17"/>
  <c r="Q2113" i="17" s="1"/>
  <c r="W2113" i="17" s="1"/>
  <c r="Y38" i="17"/>
  <c r="Q38" i="17" s="1"/>
  <c r="W38" i="17" s="1"/>
  <c r="Y40" i="17"/>
  <c r="Q40" i="17" s="1"/>
  <c r="W40" i="17" s="1"/>
  <c r="Y41" i="17"/>
  <c r="Q41" i="17" s="1"/>
  <c r="W41" i="17" s="1"/>
  <c r="Y42" i="17"/>
  <c r="Q42" i="17" s="1"/>
  <c r="W42" i="17" s="1"/>
  <c r="Y43" i="17"/>
  <c r="Q43" i="17" s="1"/>
  <c r="W43" i="17" s="1"/>
  <c r="Y315" i="17"/>
  <c r="Q315" i="17" s="1"/>
  <c r="W315" i="17" s="1"/>
  <c r="Y438" i="17"/>
  <c r="Q438" i="17" s="1"/>
  <c r="W438" i="17" s="1"/>
  <c r="Y441" i="17"/>
  <c r="Q441" i="17" s="1"/>
  <c r="W441" i="17" s="1"/>
  <c r="Y442" i="17"/>
  <c r="Q442" i="17" s="1"/>
  <c r="W442" i="17" s="1"/>
  <c r="Y443" i="17"/>
  <c r="Q443" i="17" s="1"/>
  <c r="W443" i="17" s="1"/>
  <c r="Y714" i="17"/>
  <c r="Q714" i="17" s="1"/>
  <c r="W714" i="17" s="1"/>
  <c r="Y874" i="17"/>
  <c r="Q874" i="17" s="1"/>
  <c r="W874" i="17" s="1"/>
  <c r="Y876" i="17"/>
  <c r="Q876" i="17" s="1"/>
  <c r="W876" i="17" s="1"/>
  <c r="Y878" i="17"/>
  <c r="Q878" i="17" s="1"/>
  <c r="W878" i="17" s="1"/>
  <c r="Y879" i="17"/>
  <c r="Q879" i="17" s="1"/>
  <c r="W879" i="17" s="1"/>
  <c r="Y880" i="17"/>
  <c r="Q880" i="17" s="1"/>
  <c r="W880" i="17" s="1"/>
  <c r="Y881" i="17"/>
  <c r="Q881" i="17" s="1"/>
  <c r="W881" i="17" s="1"/>
  <c r="Y882" i="17"/>
  <c r="Q882" i="17" s="1"/>
  <c r="W882" i="17" s="1"/>
  <c r="Y884" i="17"/>
  <c r="Q884" i="17" s="1"/>
  <c r="W884" i="17" s="1"/>
  <c r="Y885" i="17"/>
  <c r="Q885" i="17" s="1"/>
  <c r="W885" i="17" s="1"/>
  <c r="Y1438" i="17"/>
  <c r="Q1438" i="17" s="1"/>
  <c r="W1438" i="17" s="1"/>
  <c r="Y1440" i="17"/>
  <c r="Q1440" i="17" s="1"/>
  <c r="W1440" i="17" s="1"/>
  <c r="Y1441" i="17"/>
  <c r="Q1441" i="17" s="1"/>
  <c r="W1441" i="17" s="1"/>
  <c r="Y1442" i="17"/>
  <c r="Q1442" i="17" s="1"/>
  <c r="W1442" i="17" s="1"/>
  <c r="Y1714" i="17"/>
  <c r="Q1714" i="17" s="1"/>
  <c r="W1714" i="17" s="1"/>
  <c r="Y1715" i="17"/>
  <c r="Q1715" i="17" s="1"/>
  <c r="W1715" i="17" s="1"/>
  <c r="Y1838" i="17"/>
  <c r="Q1838" i="17" s="1"/>
  <c r="W1838" i="17" s="1"/>
  <c r="Y1839" i="17"/>
  <c r="Q1839" i="17" s="1"/>
  <c r="W1839" i="17" s="1"/>
  <c r="Y1840" i="17"/>
  <c r="Q1840" i="17" s="1"/>
  <c r="W1840" i="17" s="1"/>
  <c r="Y1841" i="17"/>
  <c r="Q1841" i="17" s="1"/>
  <c r="W1841" i="17" s="1"/>
  <c r="Y1842" i="17"/>
  <c r="Q1842" i="17" s="1"/>
  <c r="W1842" i="17" s="1"/>
  <c r="Y2115" i="17"/>
  <c r="Q2115" i="17" s="1"/>
  <c r="W2115" i="17" s="1"/>
  <c r="Y44" i="17"/>
  <c r="Q44" i="17" s="1"/>
  <c r="W44" i="17" s="1"/>
  <c r="Y46" i="17"/>
  <c r="Q46" i="17" s="1"/>
  <c r="W46" i="17" s="1"/>
  <c r="Y48" i="17"/>
  <c r="Q48" i="17" s="1"/>
  <c r="W48" i="17" s="1"/>
  <c r="Y316" i="17"/>
  <c r="Q316" i="17" s="1"/>
  <c r="W316" i="17" s="1"/>
  <c r="Y444" i="17"/>
  <c r="Q444" i="17" s="1"/>
  <c r="W444" i="17" s="1"/>
  <c r="Y445" i="17"/>
  <c r="Q445" i="17" s="1"/>
  <c r="W445" i="17" s="1"/>
  <c r="Y448" i="17"/>
  <c r="Q448" i="17" s="1"/>
  <c r="W448" i="17" s="1"/>
  <c r="Y717" i="17"/>
  <c r="Q717" i="17" s="1"/>
  <c r="W717" i="17" s="1"/>
  <c r="Y886" i="17"/>
  <c r="Q886" i="17" s="1"/>
  <c r="W886" i="17" s="1"/>
  <c r="Y887" i="17"/>
  <c r="Q887" i="17" s="1"/>
  <c r="W887" i="17" s="1"/>
  <c r="Y888" i="17"/>
  <c r="Q888" i="17" s="1"/>
  <c r="W888" i="17" s="1"/>
  <c r="Y890" i="17"/>
  <c r="Q890" i="17" s="1"/>
  <c r="W890" i="17" s="1"/>
  <c r="Y892" i="17"/>
  <c r="Q892" i="17" s="1"/>
  <c r="W892" i="17" s="1"/>
  <c r="Y894" i="17"/>
  <c r="Q894" i="17" s="1"/>
  <c r="W894" i="17" s="1"/>
  <c r="Y895" i="17"/>
  <c r="Q895" i="17" s="1"/>
  <c r="W895" i="17" s="1"/>
  <c r="Y897" i="17"/>
  <c r="Q897" i="17" s="1"/>
  <c r="W897" i="17" s="1"/>
  <c r="Y1444" i="17"/>
  <c r="Q1444" i="17" s="1"/>
  <c r="W1444" i="17" s="1"/>
  <c r="Y1446" i="17"/>
  <c r="Q1446" i="17" s="1"/>
  <c r="W1446" i="17" s="1"/>
  <c r="Y1447" i="17"/>
  <c r="Q1447" i="17" s="1"/>
  <c r="W1447" i="17" s="1"/>
  <c r="Y1448" i="17"/>
  <c r="Q1448" i="17" s="1"/>
  <c r="W1448" i="17" s="1"/>
  <c r="Y1844" i="17"/>
  <c r="Q1844" i="17" s="1"/>
  <c r="W1844" i="17" s="1"/>
  <c r="Y1846" i="17"/>
  <c r="Q1846" i="17" s="1"/>
  <c r="W1846" i="17" s="1"/>
  <c r="Y1848" i="17"/>
  <c r="Q1848" i="17" s="1"/>
  <c r="W1848" i="17" s="1"/>
  <c r="Y50" i="17"/>
  <c r="Q50" i="17" s="1"/>
  <c r="W50" i="17" s="1"/>
  <c r="Y53" i="17"/>
  <c r="Q53" i="17" s="1"/>
  <c r="W53" i="17" s="1"/>
  <c r="Y54" i="17"/>
  <c r="Q54" i="17" s="1"/>
  <c r="W54" i="17" s="1"/>
  <c r="Y55" i="17"/>
  <c r="Q55" i="17" s="1"/>
  <c r="W55" i="17" s="1"/>
  <c r="Y318" i="17"/>
  <c r="Q318" i="17" s="1"/>
  <c r="W318" i="17" s="1"/>
  <c r="Y450" i="17"/>
  <c r="Q450" i="17" s="1"/>
  <c r="W450" i="17" s="1"/>
  <c r="Y452" i="17"/>
  <c r="Q452" i="17" s="1"/>
  <c r="W452" i="17" s="1"/>
  <c r="Y454" i="17"/>
  <c r="Q454" i="17" s="1"/>
  <c r="W454" i="17" s="1"/>
  <c r="Y455" i="17"/>
  <c r="Q455" i="17" s="1"/>
  <c r="W455" i="17" s="1"/>
  <c r="Y719" i="17"/>
  <c r="Q719" i="17" s="1"/>
  <c r="W719" i="17" s="1"/>
  <c r="Y898" i="17"/>
  <c r="Q898" i="17" s="1"/>
  <c r="W898" i="17" s="1"/>
  <c r="Y900" i="17"/>
  <c r="Q900" i="17" s="1"/>
  <c r="W900" i="17" s="1"/>
  <c r="Y901" i="17"/>
  <c r="Q901" i="17" s="1"/>
  <c r="W901" i="17" s="1"/>
  <c r="Y902" i="17"/>
  <c r="Q902" i="17" s="1"/>
  <c r="W902" i="17" s="1"/>
  <c r="Y906" i="17"/>
  <c r="Q906" i="17" s="1"/>
  <c r="W906" i="17" s="1"/>
  <c r="Y908" i="17"/>
  <c r="Q908" i="17" s="1"/>
  <c r="W908" i="17" s="1"/>
  <c r="Y909" i="17"/>
  <c r="Q909" i="17" s="1"/>
  <c r="W909" i="17" s="1"/>
  <c r="Y1450" i="17"/>
  <c r="Q1450" i="17" s="1"/>
  <c r="W1450" i="17" s="1"/>
  <c r="Y1451" i="17"/>
  <c r="Q1451" i="17" s="1"/>
  <c r="W1451" i="17" s="1"/>
  <c r="Y1452" i="17"/>
  <c r="Q1452" i="17" s="1"/>
  <c r="W1452" i="17" s="1"/>
  <c r="Y1453" i="17"/>
  <c r="Q1453" i="17" s="1"/>
  <c r="W1453" i="17" s="1"/>
  <c r="Y1454" i="17"/>
  <c r="Q1454" i="17" s="1"/>
  <c r="W1454" i="17" s="1"/>
  <c r="Y1719" i="17"/>
  <c r="Q1719" i="17" s="1"/>
  <c r="W1719" i="17" s="1"/>
  <c r="Y1850" i="17"/>
  <c r="Q1850" i="17" s="1"/>
  <c r="W1850" i="17" s="1"/>
  <c r="Y1852" i="17"/>
  <c r="Q1852" i="17" s="1"/>
  <c r="W1852" i="17" s="1"/>
  <c r="Y1854" i="17"/>
  <c r="Q1854" i="17" s="1"/>
  <c r="W1854" i="17" s="1"/>
  <c r="Y2118" i="17"/>
  <c r="Q2118" i="17" s="1"/>
  <c r="W2118" i="17" s="1"/>
  <c r="Y56" i="17"/>
  <c r="Q56" i="17" s="1"/>
  <c r="W56" i="17" s="1"/>
  <c r="Y57" i="17"/>
  <c r="Q57" i="17" s="1"/>
  <c r="W57" i="17" s="1"/>
  <c r="Y59" i="17"/>
  <c r="Q59" i="17" s="1"/>
  <c r="W59" i="17" s="1"/>
  <c r="Y60" i="17"/>
  <c r="Q60" i="17" s="1"/>
  <c r="W60" i="17" s="1"/>
  <c r="Y321" i="17"/>
  <c r="Q321" i="17" s="1"/>
  <c r="W321" i="17" s="1"/>
  <c r="Y456" i="17"/>
  <c r="Q456" i="17" s="1"/>
  <c r="W456" i="17" s="1"/>
  <c r="Y457" i="17"/>
  <c r="Q457" i="17" s="1"/>
  <c r="W457" i="17" s="1"/>
  <c r="Y458" i="17"/>
  <c r="Q458" i="17" s="1"/>
  <c r="W458" i="17" s="1"/>
  <c r="Y460" i="17"/>
  <c r="Q460" i="17" s="1"/>
  <c r="W460" i="17" s="1"/>
  <c r="Y720" i="17"/>
  <c r="Q720" i="17" s="1"/>
  <c r="W720" i="17" s="1"/>
  <c r="Y910" i="17"/>
  <c r="Q910" i="17" s="1"/>
  <c r="W910" i="17" s="1"/>
  <c r="Y911" i="17"/>
  <c r="Q911" i="17" s="1"/>
  <c r="W911" i="17" s="1"/>
  <c r="Y913" i="17"/>
  <c r="Q913" i="17" s="1"/>
  <c r="W913" i="17" s="1"/>
  <c r="Y914" i="17"/>
  <c r="Q914" i="17" s="1"/>
  <c r="W914" i="17" s="1"/>
  <c r="Y917" i="17"/>
  <c r="Q917" i="17" s="1"/>
  <c r="W917" i="17" s="1"/>
  <c r="Y918" i="17"/>
  <c r="Q918" i="17" s="1"/>
  <c r="W918" i="17" s="1"/>
  <c r="Y920" i="17"/>
  <c r="Q920" i="17" s="1"/>
  <c r="W920" i="17" s="1"/>
  <c r="Y1456" i="17"/>
  <c r="Q1456" i="17" s="1"/>
  <c r="W1456" i="17" s="1"/>
  <c r="Y1458" i="17"/>
  <c r="Q1458" i="17" s="1"/>
  <c r="W1458" i="17" s="1"/>
  <c r="Y1460" i="17"/>
  <c r="Q1460" i="17" s="1"/>
  <c r="W1460" i="17" s="1"/>
  <c r="Y1720" i="17"/>
  <c r="Q1720" i="17" s="1"/>
  <c r="W1720" i="17" s="1"/>
  <c r="Y1721" i="17"/>
  <c r="Q1721" i="17" s="1"/>
  <c r="W1721" i="17" s="1"/>
  <c r="Y1856" i="17"/>
  <c r="Q1856" i="17" s="1"/>
  <c r="W1856" i="17" s="1"/>
  <c r="Y1859" i="17"/>
  <c r="Q1859" i="17" s="1"/>
  <c r="W1859" i="17" s="1"/>
  <c r="Y1860" i="17"/>
  <c r="Q1860" i="17" s="1"/>
  <c r="W1860" i="17" s="1"/>
  <c r="Y1861" i="17"/>
  <c r="Q1861" i="17" s="1"/>
  <c r="W1861" i="17" s="1"/>
  <c r="Y2120" i="17"/>
  <c r="Q2120" i="17" s="1"/>
  <c r="W2120" i="17" s="1"/>
  <c r="Y62" i="17"/>
  <c r="Q62" i="17" s="1"/>
  <c r="W62" i="17" s="1"/>
  <c r="Y64" i="17"/>
  <c r="Q64" i="17" s="1"/>
  <c r="W64" i="17" s="1"/>
  <c r="Y66" i="17"/>
  <c r="Q66" i="17" s="1"/>
  <c r="W66" i="17" s="1"/>
  <c r="Y67" i="17"/>
  <c r="Q67" i="17" s="1"/>
  <c r="W67" i="17" s="1"/>
  <c r="Y323" i="17"/>
  <c r="Q323" i="17" s="1"/>
  <c r="W323" i="17" s="1"/>
  <c r="Y462" i="17"/>
  <c r="Q462" i="17" s="1"/>
  <c r="W462" i="17" s="1"/>
  <c r="Y465" i="17"/>
  <c r="Q465" i="17" s="1"/>
  <c r="W465" i="17" s="1"/>
  <c r="Y466" i="17"/>
  <c r="Q466" i="17" s="1"/>
  <c r="W466" i="17" s="1"/>
  <c r="Y467" i="17"/>
  <c r="Q467" i="17" s="1"/>
  <c r="W467" i="17" s="1"/>
  <c r="Y722" i="17"/>
  <c r="Q722" i="17" s="1"/>
  <c r="W722" i="17" s="1"/>
  <c r="Y922" i="17"/>
  <c r="Q922" i="17" s="1"/>
  <c r="W922" i="17" s="1"/>
  <c r="Y924" i="17"/>
  <c r="Q924" i="17" s="1"/>
  <c r="W924" i="17" s="1"/>
  <c r="Y926" i="17"/>
  <c r="Q926" i="17" s="1"/>
  <c r="W926" i="17" s="1"/>
  <c r="Y927" i="17"/>
  <c r="Q927" i="17" s="1"/>
  <c r="W927" i="17" s="1"/>
  <c r="Y928" i="17"/>
  <c r="Q928" i="17" s="1"/>
  <c r="W928" i="17" s="1"/>
  <c r="Y930" i="17"/>
  <c r="Q930" i="17" s="1"/>
  <c r="W930" i="17" s="1"/>
  <c r="Y932" i="17"/>
  <c r="Q932" i="17" s="1"/>
  <c r="W932" i="17" s="1"/>
  <c r="Y933" i="17"/>
  <c r="Q933" i="17" s="1"/>
  <c r="W933" i="17" s="1"/>
  <c r="Y1462" i="17"/>
  <c r="Q1462" i="17" s="1"/>
  <c r="W1462" i="17" s="1"/>
  <c r="Y1464" i="17"/>
  <c r="Q1464" i="17" s="1"/>
  <c r="W1464" i="17" s="1"/>
  <c r="Y1466" i="17"/>
  <c r="Q1466" i="17" s="1"/>
  <c r="W1466" i="17" s="1"/>
  <c r="Y1722" i="17"/>
  <c r="Q1722" i="17" s="1"/>
  <c r="W1722" i="17" s="1"/>
  <c r="Y1862" i="17"/>
  <c r="Q1862" i="17" s="1"/>
  <c r="W1862" i="17" s="1"/>
  <c r="Y1863" i="17"/>
  <c r="Q1863" i="17" s="1"/>
  <c r="W1863" i="17" s="1"/>
  <c r="Y1864" i="17"/>
  <c r="Q1864" i="17" s="1"/>
  <c r="W1864" i="17" s="1"/>
  <c r="Y1865" i="17"/>
  <c r="Q1865" i="17" s="1"/>
  <c r="W1865" i="17" s="1"/>
  <c r="Y1866" i="17"/>
  <c r="Q1866" i="17" s="1"/>
  <c r="W1866" i="17" s="1"/>
  <c r="Y2123" i="17"/>
  <c r="Q2123" i="17" s="1"/>
  <c r="W2123" i="17" s="1"/>
  <c r="Y68" i="17"/>
  <c r="Q68" i="17" s="1"/>
  <c r="W68" i="17" s="1"/>
  <c r="Y70" i="17"/>
  <c r="Q70" i="17" s="1"/>
  <c r="W70" i="17" s="1"/>
  <c r="Y72" i="17"/>
  <c r="Q72" i="17" s="1"/>
  <c r="W72" i="17" s="1"/>
  <c r="Y324" i="17"/>
  <c r="Q324" i="17" s="1"/>
  <c r="W324" i="17" s="1"/>
  <c r="Y468" i="17"/>
  <c r="Q468" i="17" s="1"/>
  <c r="W468" i="17" s="1"/>
  <c r="Y469" i="17"/>
  <c r="Q469" i="17" s="1"/>
  <c r="W469" i="17" s="1"/>
  <c r="Y472" i="17"/>
  <c r="Q472" i="17" s="1"/>
  <c r="W472" i="17" s="1"/>
  <c r="Y724" i="17"/>
  <c r="Q724" i="17" s="1"/>
  <c r="W724" i="17" s="1"/>
  <c r="Y725" i="17"/>
  <c r="Q725" i="17" s="1"/>
  <c r="W725" i="17" s="1"/>
  <c r="Y934" i="17"/>
  <c r="Q934" i="17" s="1"/>
  <c r="W934" i="17" s="1"/>
  <c r="Y936" i="17"/>
  <c r="Q936" i="17" s="1"/>
  <c r="W936" i="17" s="1"/>
  <c r="Y937" i="17"/>
  <c r="Q937" i="17" s="1"/>
  <c r="W937" i="17" s="1"/>
  <c r="Y938" i="17"/>
  <c r="Q938" i="17" s="1"/>
  <c r="W938" i="17" s="1"/>
  <c r="Y940" i="17"/>
  <c r="Q940" i="17" s="1"/>
  <c r="W940" i="17" s="1"/>
  <c r="Y942" i="17"/>
  <c r="Q942" i="17" s="1"/>
  <c r="W942" i="17" s="1"/>
  <c r="Y943" i="17"/>
  <c r="Q943" i="17" s="1"/>
  <c r="W943" i="17" s="1"/>
  <c r="Y1468" i="17"/>
  <c r="Q1468" i="17" s="1"/>
  <c r="W1468" i="17" s="1"/>
  <c r="Y1470" i="17"/>
  <c r="Q1470" i="17" s="1"/>
  <c r="W1470" i="17" s="1"/>
  <c r="Y1471" i="17"/>
  <c r="Q1471" i="17" s="1"/>
  <c r="W1471" i="17" s="1"/>
  <c r="Y1472" i="17"/>
  <c r="Q1472" i="17" s="1"/>
  <c r="W1472" i="17" s="1"/>
  <c r="Y1473" i="17"/>
  <c r="Q1473" i="17" s="1"/>
  <c r="W1473" i="17" s="1"/>
  <c r="Y1724" i="17"/>
  <c r="Q1724" i="17" s="1"/>
  <c r="W1724" i="17" s="1"/>
  <c r="Y1725" i="17"/>
  <c r="Q1725" i="17" s="1"/>
  <c r="W1725" i="17" s="1"/>
  <c r="Y1868" i="17"/>
  <c r="Q1868" i="17" s="1"/>
  <c r="W1868" i="17" s="1"/>
  <c r="Y1870" i="17"/>
  <c r="Q1870" i="17" s="1"/>
  <c r="W1870" i="17" s="1"/>
  <c r="Y1872" i="17"/>
  <c r="Q1872" i="17" s="1"/>
  <c r="W1872" i="17" s="1"/>
  <c r="Y1873" i="17"/>
  <c r="Q1873" i="17" s="1"/>
  <c r="W1873" i="17" s="1"/>
  <c r="Y2125" i="17"/>
  <c r="Q2125" i="17" s="1"/>
  <c r="W2125" i="17" s="1"/>
  <c r="Y74" i="17"/>
  <c r="Q74" i="17" s="1"/>
  <c r="W74" i="17" s="1"/>
  <c r="Y77" i="17"/>
  <c r="Q77" i="17" s="1"/>
  <c r="W77" i="17" s="1"/>
  <c r="Y78" i="17"/>
  <c r="Q78" i="17" s="1"/>
  <c r="W78" i="17" s="1"/>
  <c r="Y326" i="17"/>
  <c r="Q326" i="17" s="1"/>
  <c r="W326" i="17" s="1"/>
  <c r="Y474" i="17"/>
  <c r="Q474" i="17" s="1"/>
  <c r="W474" i="17" s="1"/>
  <c r="Y476" i="17"/>
  <c r="Q476" i="17" s="1"/>
  <c r="W476" i="17" s="1"/>
  <c r="Y477" i="17"/>
  <c r="Q477" i="17" s="1"/>
  <c r="W477" i="17" s="1"/>
  <c r="Y478" i="17"/>
  <c r="Q478" i="17" s="1"/>
  <c r="W478" i="17" s="1"/>
  <c r="Y479" i="17"/>
  <c r="Q479" i="17" s="1"/>
  <c r="W479" i="17" s="1"/>
  <c r="Y726" i="17"/>
  <c r="Q726" i="17" s="1"/>
  <c r="W726" i="17" s="1"/>
  <c r="Y727" i="17"/>
  <c r="Q727" i="17" s="1"/>
  <c r="W727" i="17" s="1"/>
  <c r="Y946" i="17"/>
  <c r="Q946" i="17" s="1"/>
  <c r="W946" i="17" s="1"/>
  <c r="Y948" i="17"/>
  <c r="Q948" i="17" s="1"/>
  <c r="W948" i="17" s="1"/>
  <c r="Y949" i="17"/>
  <c r="Q949" i="17" s="1"/>
  <c r="W949" i="17" s="1"/>
  <c r="Y950" i="17"/>
  <c r="Q950" i="17" s="1"/>
  <c r="W950" i="17" s="1"/>
  <c r="Y952" i="17"/>
  <c r="Q952" i="17" s="1"/>
  <c r="W952" i="17" s="1"/>
  <c r="Y954" i="17"/>
  <c r="Q954" i="17" s="1"/>
  <c r="W954" i="17" s="1"/>
  <c r="Y956" i="17"/>
  <c r="Q956" i="17" s="1"/>
  <c r="W956" i="17" s="1"/>
  <c r="Y957" i="17"/>
  <c r="Q957" i="17" s="1"/>
  <c r="W957" i="17" s="1"/>
  <c r="Y1474" i="17"/>
  <c r="Q1474" i="17" s="1"/>
  <c r="W1474" i="17" s="1"/>
  <c r="Y1475" i="17"/>
  <c r="Q1475" i="17" s="1"/>
  <c r="W1475" i="17" s="1"/>
  <c r="Y1477" i="17"/>
  <c r="Q1477" i="17" s="1"/>
  <c r="W1477" i="17" s="1"/>
  <c r="Y1478" i="17"/>
  <c r="Q1478" i="17" s="1"/>
  <c r="W1478" i="17" s="1"/>
  <c r="Y1727" i="17"/>
  <c r="Q1727" i="17" s="1"/>
  <c r="W1727" i="17" s="1"/>
  <c r="Y1874" i="17"/>
  <c r="Q1874" i="17" s="1"/>
  <c r="W1874" i="17" s="1"/>
  <c r="Y1875" i="17"/>
  <c r="Q1875" i="17" s="1"/>
  <c r="W1875" i="17" s="1"/>
  <c r="Y1876" i="17"/>
  <c r="Q1876" i="17" s="1"/>
  <c r="W1876" i="17" s="1"/>
  <c r="Y1878" i="17"/>
  <c r="Q1878" i="17" s="1"/>
  <c r="W1878" i="17" s="1"/>
  <c r="Y2126" i="17"/>
  <c r="Q2126" i="17" s="1"/>
  <c r="W2126" i="17" s="1"/>
  <c r="Y80" i="17"/>
  <c r="Q80" i="17" s="1"/>
  <c r="W80" i="17" s="1"/>
  <c r="Y81" i="17"/>
  <c r="Q81" i="17" s="1"/>
  <c r="W81" i="17" s="1"/>
  <c r="Y84" i="17"/>
  <c r="Q84" i="17" s="1"/>
  <c r="W84" i="17" s="1"/>
  <c r="Y328" i="17"/>
  <c r="Q328" i="17" s="1"/>
  <c r="W328" i="17" s="1"/>
  <c r="Y329" i="17"/>
  <c r="Q329" i="17" s="1"/>
  <c r="W329" i="17" s="1"/>
  <c r="Y480" i="17"/>
  <c r="Q480" i="17" s="1"/>
  <c r="W480" i="17" s="1"/>
  <c r="Y482" i="17"/>
  <c r="Q482" i="17" s="1"/>
  <c r="W482" i="17" s="1"/>
  <c r="Y484" i="17"/>
  <c r="Q484" i="17" s="1"/>
  <c r="W484" i="17" s="1"/>
  <c r="Y728" i="17"/>
  <c r="Q728" i="17" s="1"/>
  <c r="W728" i="17" s="1"/>
  <c r="Y729" i="17"/>
  <c r="Q729" i="17" s="1"/>
  <c r="W729" i="17" s="1"/>
  <c r="Y958" i="17"/>
  <c r="Q958" i="17" s="1"/>
  <c r="W958" i="17" s="1"/>
  <c r="Y960" i="17"/>
  <c r="Q960" i="17" s="1"/>
  <c r="W960" i="17" s="1"/>
  <c r="Y961" i="17"/>
  <c r="Q961" i="17" s="1"/>
  <c r="W961" i="17" s="1"/>
  <c r="Y962" i="17"/>
  <c r="Q962" i="17" s="1"/>
  <c r="W962" i="17" s="1"/>
  <c r="Y964" i="17"/>
  <c r="Q964" i="17" s="1"/>
  <c r="W964" i="17" s="1"/>
  <c r="Y965" i="17"/>
  <c r="Q965" i="17" s="1"/>
  <c r="W965" i="17" s="1"/>
  <c r="Y966" i="17"/>
  <c r="Q966" i="17" s="1"/>
  <c r="W966" i="17" s="1"/>
  <c r="Y968" i="17"/>
  <c r="Q968" i="17" s="1"/>
  <c r="W968" i="17" s="1"/>
  <c r="Y969" i="17"/>
  <c r="Q969" i="17" s="1"/>
  <c r="W969" i="17" s="1"/>
  <c r="Y1480" i="17"/>
  <c r="Q1480" i="17" s="1"/>
  <c r="W1480" i="17" s="1"/>
  <c r="Y1482" i="17"/>
  <c r="Q1482" i="17" s="1"/>
  <c r="W1482" i="17" s="1"/>
  <c r="Y1484" i="17"/>
  <c r="Q1484" i="17" s="1"/>
  <c r="W1484" i="17" s="1"/>
  <c r="Y1485" i="17"/>
  <c r="Q1485" i="17" s="1"/>
  <c r="W1485" i="17" s="1"/>
  <c r="Y1729" i="17"/>
  <c r="Q1729" i="17" s="1"/>
  <c r="W1729" i="17" s="1"/>
  <c r="Y1880" i="17"/>
  <c r="Q1880" i="17" s="1"/>
  <c r="W1880" i="17" s="1"/>
  <c r="Y1883" i="17"/>
  <c r="Q1883" i="17" s="1"/>
  <c r="W1883" i="17" s="1"/>
  <c r="Y1884" i="17"/>
  <c r="Q1884" i="17" s="1"/>
  <c r="W1884" i="17" s="1"/>
  <c r="Y1885" i="17"/>
  <c r="Q1885" i="17" s="1"/>
  <c r="W1885" i="17" s="1"/>
  <c r="Y2128" i="17"/>
  <c r="Q2128" i="17" s="1"/>
  <c r="W2128" i="17" s="1"/>
  <c r="Y86" i="17"/>
  <c r="Q86" i="17" s="1"/>
  <c r="W86" i="17" s="1"/>
  <c r="Y88" i="17"/>
  <c r="Q88" i="17" s="1"/>
  <c r="W88" i="17" s="1"/>
  <c r="Y89" i="17"/>
  <c r="Q89" i="17" s="1"/>
  <c r="W89" i="17" s="1"/>
  <c r="Y90" i="17"/>
  <c r="Q90" i="17" s="1"/>
  <c r="W90" i="17" s="1"/>
  <c r="Y91" i="17"/>
  <c r="Q91" i="17" s="1"/>
  <c r="W91" i="17" s="1"/>
  <c r="Y331" i="17"/>
  <c r="Q331" i="17" s="1"/>
  <c r="W331" i="17" s="1"/>
  <c r="Y486" i="17"/>
  <c r="Q486" i="17" s="1"/>
  <c r="W486" i="17" s="1"/>
  <c r="Y488" i="17"/>
  <c r="Q488" i="17" s="1"/>
  <c r="W488" i="17" s="1"/>
  <c r="Y489" i="17"/>
  <c r="Q489" i="17" s="1"/>
  <c r="W489" i="17" s="1"/>
  <c r="Y490" i="17"/>
  <c r="Q490" i="17" s="1"/>
  <c r="W490" i="17" s="1"/>
  <c r="Y730" i="17"/>
  <c r="Q730" i="17" s="1"/>
  <c r="W730" i="17" s="1"/>
  <c r="Y731" i="17"/>
  <c r="Q731" i="17" s="1"/>
  <c r="W731" i="17" s="1"/>
  <c r="Y970" i="17"/>
  <c r="Q970" i="17" s="1"/>
  <c r="W970" i="17" s="1"/>
  <c r="Y972" i="17"/>
  <c r="Q972" i="17" s="1"/>
  <c r="W972" i="17" s="1"/>
  <c r="Y973" i="17"/>
  <c r="Q973" i="17" s="1"/>
  <c r="W973" i="17" s="1"/>
  <c r="Y974" i="17"/>
  <c r="Q974" i="17" s="1"/>
  <c r="W974" i="17" s="1"/>
  <c r="Y975" i="17"/>
  <c r="Q975" i="17" s="1"/>
  <c r="W975" i="17" s="1"/>
  <c r="Y977" i="17"/>
  <c r="Q977" i="17" s="1"/>
  <c r="W977" i="17" s="1"/>
  <c r="Y978" i="17"/>
  <c r="Q978" i="17" s="1"/>
  <c r="W978" i="17" s="1"/>
  <c r="Y980" i="17"/>
  <c r="Q980" i="17" s="1"/>
  <c r="W980" i="17" s="1"/>
  <c r="Y981" i="17"/>
  <c r="Q981" i="17" s="1"/>
  <c r="W981" i="17" s="1"/>
  <c r="Y1486" i="17"/>
  <c r="Q1486" i="17" s="1"/>
  <c r="W1486" i="17" s="1"/>
  <c r="Y1487" i="17"/>
  <c r="Q1487" i="17" s="1"/>
  <c r="W1487" i="17" s="1"/>
  <c r="Y1488" i="17"/>
  <c r="Q1488" i="17" s="1"/>
  <c r="W1488" i="17" s="1"/>
  <c r="Y1489" i="17"/>
  <c r="Q1489" i="17" s="1"/>
  <c r="W1489" i="17" s="1"/>
  <c r="Y1490" i="17"/>
  <c r="Q1490" i="17" s="1"/>
  <c r="W1490" i="17" s="1"/>
  <c r="Y1730" i="17"/>
  <c r="Q1730" i="17" s="1"/>
  <c r="W1730" i="17" s="1"/>
  <c r="Y1886" i="17"/>
  <c r="Q1886" i="17" s="1"/>
  <c r="W1886" i="17" s="1"/>
  <c r="Y1887" i="17"/>
  <c r="Q1887" i="17" s="1"/>
  <c r="W1887" i="17" s="1"/>
  <c r="Y1889" i="17"/>
  <c r="Q1889" i="17" s="1"/>
  <c r="W1889" i="17" s="1"/>
  <c r="Y1890" i="17"/>
  <c r="Q1890" i="17" s="1"/>
  <c r="W1890" i="17" s="1"/>
  <c r="Y2131" i="17"/>
  <c r="Q2131" i="17" s="1"/>
  <c r="W2131" i="17" s="1"/>
  <c r="Y92" i="17"/>
  <c r="Q92" i="17" s="1"/>
  <c r="W92" i="17" s="1"/>
  <c r="Y96" i="17"/>
  <c r="Q96" i="17" s="1"/>
  <c r="W96" i="17" s="1"/>
  <c r="Y332" i="17"/>
  <c r="Q332" i="17" s="1"/>
  <c r="W332" i="17" s="1"/>
  <c r="Y333" i="17"/>
  <c r="Q333" i="17" s="1"/>
  <c r="W333" i="17" s="1"/>
  <c r="Y492" i="17"/>
  <c r="Q492" i="17" s="1"/>
  <c r="W492" i="17" s="1"/>
  <c r="Y493" i="17"/>
  <c r="Q493" i="17" s="1"/>
  <c r="W493" i="17" s="1"/>
  <c r="Y494" i="17"/>
  <c r="Q494" i="17" s="1"/>
  <c r="W494" i="17" s="1"/>
  <c r="Y496" i="17"/>
  <c r="Q496" i="17" s="1"/>
  <c r="W496" i="17" s="1"/>
  <c r="Y733" i="17"/>
  <c r="Q733" i="17" s="1"/>
  <c r="W733" i="17" s="1"/>
  <c r="Y982" i="17"/>
  <c r="Q982" i="17" s="1"/>
  <c r="W982" i="17" s="1"/>
  <c r="Y984" i="17"/>
  <c r="Q984" i="17" s="1"/>
  <c r="W984" i="17" s="1"/>
  <c r="Y985" i="17"/>
  <c r="Q985" i="17" s="1"/>
  <c r="W985" i="17" s="1"/>
  <c r="Y986" i="17"/>
  <c r="Q986" i="17" s="1"/>
  <c r="W986" i="17" s="1"/>
  <c r="Y988" i="17"/>
  <c r="Q988" i="17" s="1"/>
  <c r="W988" i="17" s="1"/>
  <c r="Y989" i="17"/>
  <c r="Q989" i="17" s="1"/>
  <c r="W989" i="17" s="1"/>
  <c r="Y990" i="17"/>
  <c r="Q990" i="17" s="1"/>
  <c r="W990" i="17" s="1"/>
  <c r="Y991" i="17"/>
  <c r="Q991" i="17" s="1"/>
  <c r="W991" i="17" s="1"/>
  <c r="Y992" i="17"/>
  <c r="Q992" i="17" s="1"/>
  <c r="W992" i="17" s="1"/>
  <c r="Y993" i="17"/>
  <c r="Q993" i="17" s="1"/>
  <c r="W993" i="17" s="1"/>
  <c r="Y1492" i="17"/>
  <c r="Q1492" i="17" s="1"/>
  <c r="W1492" i="17" s="1"/>
  <c r="Y1495" i="17"/>
  <c r="Q1495" i="17" s="1"/>
  <c r="W1495" i="17" s="1"/>
  <c r="Y1496" i="17"/>
  <c r="Q1496" i="17" s="1"/>
  <c r="W1496" i="17" s="1"/>
  <c r="Y1732" i="17"/>
  <c r="Q1732" i="17" s="1"/>
  <c r="W1732" i="17" s="1"/>
  <c r="Y1892" i="17"/>
  <c r="Q1892" i="17" s="1"/>
  <c r="W1892" i="17" s="1"/>
  <c r="Y1894" i="17"/>
  <c r="Q1894" i="17" s="1"/>
  <c r="W1894" i="17" s="1"/>
  <c r="Y1896" i="17"/>
  <c r="Q1896" i="17" s="1"/>
  <c r="W1896" i="17" s="1"/>
  <c r="Y1897" i="17"/>
  <c r="Q1897" i="17" s="1"/>
  <c r="W1897" i="17" s="1"/>
  <c r="Y2133" i="17"/>
  <c r="Q2133" i="17" s="1"/>
  <c r="W2133" i="17" s="1"/>
  <c r="Y98" i="17"/>
  <c r="Q98" i="17" s="1"/>
  <c r="W98" i="17" s="1"/>
  <c r="Y100" i="17"/>
  <c r="Q100" i="17" s="1"/>
  <c r="W100" i="17" s="1"/>
  <c r="Y101" i="17"/>
  <c r="Q101" i="17" s="1"/>
  <c r="W101" i="17" s="1"/>
  <c r="Y102" i="17"/>
  <c r="Q102" i="17" s="1"/>
  <c r="W102" i="17" s="1"/>
  <c r="Y103" i="17"/>
  <c r="Q103" i="17" s="1"/>
  <c r="W103" i="17" s="1"/>
  <c r="Y334" i="17"/>
  <c r="Q334" i="17" s="1"/>
  <c r="W334" i="17" s="1"/>
  <c r="Y335" i="17"/>
  <c r="Q335" i="17" s="1"/>
  <c r="W335" i="17" s="1"/>
  <c r="Y498" i="17"/>
  <c r="Q498" i="17" s="1"/>
  <c r="W498" i="17" s="1"/>
  <c r="Y500" i="17"/>
  <c r="Q500" i="17" s="1"/>
  <c r="W500" i="17" s="1"/>
  <c r="Y501" i="17"/>
  <c r="Q501" i="17" s="1"/>
  <c r="W501" i="17" s="1"/>
  <c r="Y502" i="17"/>
  <c r="Q502" i="17" s="1"/>
  <c r="W502" i="17" s="1"/>
  <c r="Y503" i="17"/>
  <c r="Q503" i="17" s="1"/>
  <c r="W503" i="17" s="1"/>
  <c r="Y734" i="17"/>
  <c r="Q734" i="17" s="1"/>
  <c r="W734" i="17" s="1"/>
  <c r="Y735" i="17"/>
  <c r="Q735" i="17" s="1"/>
  <c r="W735" i="17" s="1"/>
  <c r="Y994" i="17"/>
  <c r="Q994" i="17" s="1"/>
  <c r="W994" i="17" s="1"/>
  <c r="Y996" i="17"/>
  <c r="Q996" i="17" s="1"/>
  <c r="W996" i="17" s="1"/>
  <c r="Y997" i="17"/>
  <c r="Q997" i="17" s="1"/>
  <c r="W997" i="17" s="1"/>
  <c r="Y998" i="17"/>
  <c r="Q998" i="17" s="1"/>
  <c r="W998" i="17" s="1"/>
  <c r="Y1000" i="17"/>
  <c r="Q1000" i="17" s="1"/>
  <c r="W1000" i="17" s="1"/>
  <c r="Y1001" i="17"/>
  <c r="Q1001" i="17" s="1"/>
  <c r="W1001" i="17" s="1"/>
  <c r="Y1002" i="17"/>
  <c r="Q1002" i="17" s="1"/>
  <c r="W1002" i="17" s="1"/>
  <c r="Y1004" i="17"/>
  <c r="Q1004" i="17" s="1"/>
  <c r="W1004" i="17" s="1"/>
  <c r="Y1498" i="17"/>
  <c r="Q1498" i="17" s="1"/>
  <c r="W1498" i="17" s="1"/>
  <c r="Y1499" i="17"/>
  <c r="Q1499" i="17" s="1"/>
  <c r="W1499" i="17" s="1"/>
  <c r="Y1501" i="17"/>
  <c r="Q1501" i="17" s="1"/>
  <c r="W1501" i="17" s="1"/>
  <c r="Y1502" i="17"/>
  <c r="Q1502" i="17" s="1"/>
  <c r="W1502" i="17" s="1"/>
  <c r="Y1735" i="17"/>
  <c r="Q1735" i="17" s="1"/>
  <c r="W1735" i="17" s="1"/>
  <c r="Y1898" i="17"/>
  <c r="Q1898" i="17" s="1"/>
  <c r="W1898" i="17" s="1"/>
  <c r="Y1899" i="17"/>
  <c r="Q1899" i="17" s="1"/>
  <c r="W1899" i="17" s="1"/>
  <c r="Y1900" i="17"/>
  <c r="Q1900" i="17" s="1"/>
  <c r="W1900" i="17" s="1"/>
  <c r="Y1902" i="17"/>
  <c r="Q1902" i="17" s="1"/>
  <c r="W1902" i="17" s="1"/>
  <c r="Y2134" i="17"/>
  <c r="Q2134" i="17" s="1"/>
  <c r="W2134" i="17" s="1"/>
  <c r="Y2135" i="17"/>
  <c r="Q2135" i="17" s="1"/>
  <c r="W2135" i="17" s="1"/>
  <c r="Y104" i="17"/>
  <c r="Q104" i="17" s="1"/>
  <c r="W104" i="17" s="1"/>
  <c r="Y105" i="17"/>
  <c r="Q105" i="17" s="1"/>
  <c r="W105" i="17" s="1"/>
  <c r="Y107" i="17"/>
  <c r="Q107" i="17" s="1"/>
  <c r="W107" i="17" s="1"/>
  <c r="Y108" i="17"/>
  <c r="Q108" i="17" s="1"/>
  <c r="W108" i="17" s="1"/>
  <c r="Y336" i="17"/>
  <c r="Q336" i="17" s="1"/>
  <c r="W336" i="17" s="1"/>
  <c r="Y337" i="17"/>
  <c r="Q337" i="17" s="1"/>
  <c r="W337" i="17" s="1"/>
  <c r="Y504" i="17"/>
  <c r="Q504" i="17" s="1"/>
  <c r="W504" i="17" s="1"/>
  <c r="Y506" i="17"/>
  <c r="Q506" i="17" s="1"/>
  <c r="W506" i="17" s="1"/>
  <c r="Y507" i="17"/>
  <c r="Q507" i="17" s="1"/>
  <c r="W507" i="17" s="1"/>
  <c r="Y508" i="17"/>
  <c r="Q508" i="17" s="1"/>
  <c r="W508" i="17" s="1"/>
  <c r="Y736" i="17"/>
  <c r="Q736" i="17" s="1"/>
  <c r="W736" i="17" s="1"/>
  <c r="Y737" i="17"/>
  <c r="Q737" i="17" s="1"/>
  <c r="W737" i="17" s="1"/>
  <c r="Y1006" i="17"/>
  <c r="Q1006" i="17" s="1"/>
  <c r="W1006" i="17" s="1"/>
  <c r="Y1007" i="17"/>
  <c r="Q1007" i="17" s="1"/>
  <c r="W1007" i="17" s="1"/>
  <c r="Y1009" i="17"/>
  <c r="Q1009" i="17" s="1"/>
  <c r="W1009" i="17" s="1"/>
  <c r="Y1010" i="17"/>
  <c r="Q1010" i="17" s="1"/>
  <c r="W1010" i="17" s="1"/>
  <c r="Y1012" i="17"/>
  <c r="Q1012" i="17" s="1"/>
  <c r="W1012" i="17" s="1"/>
  <c r="Y1013" i="17"/>
  <c r="Q1013" i="17" s="1"/>
  <c r="W1013" i="17" s="1"/>
  <c r="Y1014" i="17"/>
  <c r="Q1014" i="17" s="1"/>
  <c r="W1014" i="17" s="1"/>
  <c r="Y1015" i="17"/>
  <c r="Q1015" i="17" s="1"/>
  <c r="W1015" i="17" s="1"/>
  <c r="Y1016" i="17"/>
  <c r="Q1016" i="17" s="1"/>
  <c r="W1016" i="17" s="1"/>
  <c r="Y1504" i="17"/>
  <c r="Q1504" i="17" s="1"/>
  <c r="W1504" i="17" s="1"/>
  <c r="Y1506" i="17"/>
  <c r="Q1506" i="17" s="1"/>
  <c r="W1506" i="17" s="1"/>
  <c r="Y1508" i="17"/>
  <c r="Q1508" i="17" s="1"/>
  <c r="W1508" i="17" s="1"/>
  <c r="Y1509" i="17"/>
  <c r="Q1509" i="17" s="1"/>
  <c r="W1509" i="17" s="1"/>
  <c r="Y1737" i="17"/>
  <c r="Q1737" i="17" s="1"/>
  <c r="W1737" i="17" s="1"/>
  <c r="Y1904" i="17"/>
  <c r="Q1904" i="17" s="1"/>
  <c r="W1904" i="17" s="1"/>
  <c r="Y1907" i="17"/>
  <c r="Q1907" i="17" s="1"/>
  <c r="W1907" i="17" s="1"/>
  <c r="Y1908" i="17"/>
  <c r="Q1908" i="17" s="1"/>
  <c r="W1908" i="17" s="1"/>
  <c r="Y1909" i="17"/>
  <c r="Q1909" i="17" s="1"/>
  <c r="W1909" i="17" s="1"/>
  <c r="Y2136" i="17"/>
  <c r="Q2136" i="17" s="1"/>
  <c r="W2136" i="17" s="1"/>
  <c r="Y110" i="17"/>
  <c r="Q110" i="17" s="1"/>
  <c r="W110" i="17" s="1"/>
  <c r="Y112" i="17"/>
  <c r="Q112" i="17" s="1"/>
  <c r="W112" i="17" s="1"/>
  <c r="Y113" i="17"/>
  <c r="Q113" i="17" s="1"/>
  <c r="W113" i="17" s="1"/>
  <c r="Y114" i="17"/>
  <c r="Q114" i="17" s="1"/>
  <c r="W114" i="17" s="1"/>
  <c r="Y115" i="17"/>
  <c r="Q115" i="17" s="1"/>
  <c r="W115" i="17" s="1"/>
  <c r="Y339" i="17"/>
  <c r="Q339" i="17" s="1"/>
  <c r="W339" i="17" s="1"/>
  <c r="Y510" i="17"/>
  <c r="Q510" i="17" s="1"/>
  <c r="W510" i="17" s="1"/>
  <c r="Y513" i="17"/>
  <c r="Q513" i="17" s="1"/>
  <c r="W513" i="17" s="1"/>
  <c r="Y514" i="17"/>
  <c r="Q514" i="17" s="1"/>
  <c r="W514" i="17" s="1"/>
  <c r="Y738" i="17"/>
  <c r="Q738" i="17" s="1"/>
  <c r="W738" i="17" s="1"/>
  <c r="Y739" i="17"/>
  <c r="Q739" i="17" s="1"/>
  <c r="W739" i="17" s="1"/>
  <c r="Y1018" i="17"/>
  <c r="Q1018" i="17" s="1"/>
  <c r="W1018" i="17" s="1"/>
  <c r="Y1020" i="17"/>
  <c r="Q1020" i="17" s="1"/>
  <c r="W1020" i="17" s="1"/>
  <c r="Y1021" i="17"/>
  <c r="Q1021" i="17" s="1"/>
  <c r="W1021" i="17" s="1"/>
  <c r="Y1022" i="17"/>
  <c r="Q1022" i="17" s="1"/>
  <c r="W1022" i="17" s="1"/>
  <c r="Y1023" i="17"/>
  <c r="Q1023" i="17" s="1"/>
  <c r="W1023" i="17" s="1"/>
  <c r="Y1024" i="17"/>
  <c r="Q1024" i="17" s="1"/>
  <c r="W1024" i="17" s="1"/>
  <c r="Y1026" i="17"/>
  <c r="Q1026" i="17" s="1"/>
  <c r="W1026" i="17" s="1"/>
  <c r="Y1027" i="17"/>
  <c r="Q1027" i="17" s="1"/>
  <c r="W1027" i="17" s="1"/>
  <c r="Y1029" i="17"/>
  <c r="Q1029" i="17" s="1"/>
  <c r="W1029" i="17" s="1"/>
  <c r="Y1510" i="17"/>
  <c r="Q1510" i="17" s="1"/>
  <c r="W1510" i="17" s="1"/>
  <c r="Y1511" i="17"/>
  <c r="Q1511" i="17" s="1"/>
  <c r="W1511" i="17" s="1"/>
  <c r="Y1512" i="17"/>
  <c r="Q1512" i="17" s="1"/>
  <c r="W1512" i="17" s="1"/>
  <c r="Y1514" i="17"/>
  <c r="Q1514" i="17" s="1"/>
  <c r="W1514" i="17" s="1"/>
  <c r="Y1738" i="17"/>
  <c r="Q1738" i="17" s="1"/>
  <c r="W1738" i="17" s="1"/>
  <c r="Y1910" i="17"/>
  <c r="Q1910" i="17" s="1"/>
  <c r="W1910" i="17" s="1"/>
  <c r="Y1913" i="17"/>
  <c r="Q1913" i="17" s="1"/>
  <c r="W1913" i="17" s="1"/>
  <c r="Y1914" i="17"/>
  <c r="Q1914" i="17" s="1"/>
  <c r="W1914" i="17" s="1"/>
  <c r="Y1915" i="17"/>
  <c r="Q1915" i="17" s="1"/>
  <c r="W1915" i="17" s="1"/>
  <c r="Y2138" i="17"/>
  <c r="Q2138" i="17" s="1"/>
  <c r="W2138" i="17" s="1"/>
  <c r="Y2139" i="17"/>
  <c r="Q2139" i="17" s="1"/>
  <c r="W2139" i="17" s="1"/>
  <c r="Y116" i="17"/>
  <c r="Q116" i="17" s="1"/>
  <c r="W116" i="17" s="1"/>
  <c r="Y117" i="17"/>
  <c r="Q117" i="17" s="1"/>
  <c r="W117" i="17" s="1"/>
  <c r="Y120" i="17"/>
  <c r="Q120" i="17" s="1"/>
  <c r="W120" i="17" s="1"/>
  <c r="Y121" i="17"/>
  <c r="Q121" i="17" s="1"/>
  <c r="W121" i="17" s="1"/>
  <c r="Y340" i="17"/>
  <c r="Q340" i="17" s="1"/>
  <c r="W340" i="17" s="1"/>
  <c r="Y341" i="17"/>
  <c r="Q341" i="17" s="1"/>
  <c r="W341" i="17" s="1"/>
  <c r="Y516" i="17"/>
  <c r="Q516" i="17" s="1"/>
  <c r="W516" i="17" s="1"/>
  <c r="Y520" i="17"/>
  <c r="Q520" i="17" s="1"/>
  <c r="W520" i="17" s="1"/>
  <c r="Y521" i="17"/>
  <c r="Q521" i="17" s="1"/>
  <c r="W521" i="17" s="1"/>
  <c r="Y740" i="17"/>
  <c r="Q740" i="17" s="1"/>
  <c r="W740" i="17" s="1"/>
  <c r="Y741" i="17"/>
  <c r="Q741" i="17" s="1"/>
  <c r="W741" i="17" s="1"/>
  <c r="Y1030" i="17"/>
  <c r="Q1030" i="17" s="1"/>
  <c r="W1030" i="17" s="1"/>
  <c r="Y1032" i="17"/>
  <c r="Q1032" i="17" s="1"/>
  <c r="W1032" i="17" s="1"/>
  <c r="Y1033" i="17"/>
  <c r="Q1033" i="17" s="1"/>
  <c r="W1033" i="17" s="1"/>
  <c r="Y1034" i="17"/>
  <c r="Q1034" i="17" s="1"/>
  <c r="W1034" i="17" s="1"/>
  <c r="Y1035" i="17"/>
  <c r="Q1035" i="17" s="1"/>
  <c r="W1035" i="17" s="1"/>
  <c r="Y1036" i="17"/>
  <c r="Q1036" i="17" s="1"/>
  <c r="W1036" i="17" s="1"/>
  <c r="Y1038" i="17"/>
  <c r="Q1038" i="17" s="1"/>
  <c r="W1038" i="17" s="1"/>
  <c r="Y1039" i="17"/>
  <c r="Q1039" i="17" s="1"/>
  <c r="W1039" i="17" s="1"/>
  <c r="Y1040" i="17"/>
  <c r="Q1040" i="17" s="1"/>
  <c r="W1040" i="17" s="1"/>
  <c r="Y1041" i="17"/>
  <c r="Q1041" i="17" s="1"/>
  <c r="W1041" i="17" s="1"/>
  <c r="Y1516" i="17"/>
  <c r="Q1516" i="17" s="1"/>
  <c r="W1516" i="17" s="1"/>
  <c r="Y1517" i="17"/>
  <c r="Q1517" i="17" s="1"/>
  <c r="W1517" i="17" s="1"/>
  <c r="Y1519" i="17"/>
  <c r="Q1519" i="17" s="1"/>
  <c r="W1519" i="17" s="1"/>
  <c r="Y1520" i="17"/>
  <c r="Q1520" i="17" s="1"/>
  <c r="W1520" i="17" s="1"/>
  <c r="Y1521" i="17"/>
  <c r="Q1521" i="17" s="1"/>
  <c r="W1521" i="17" s="1"/>
  <c r="Y1740" i="17"/>
  <c r="Q1740" i="17" s="1"/>
  <c r="W1740" i="17" s="1"/>
  <c r="Y1916" i="17"/>
  <c r="Q1916" i="17" s="1"/>
  <c r="W1916" i="17" s="1"/>
  <c r="Y1918" i="17"/>
  <c r="Q1918" i="17" s="1"/>
  <c r="W1918" i="17" s="1"/>
  <c r="Y1920" i="17"/>
  <c r="Q1920" i="17" s="1"/>
  <c r="W1920" i="17" s="1"/>
  <c r="Y1921" i="17"/>
  <c r="Q1921" i="17" s="1"/>
  <c r="W1921" i="17" s="1"/>
  <c r="Y122" i="17"/>
  <c r="Q122" i="17" s="1"/>
  <c r="W122" i="17" s="1"/>
  <c r="Y123" i="17"/>
  <c r="Q123" i="17" s="1"/>
  <c r="W123" i="17" s="1"/>
  <c r="Y124" i="17"/>
  <c r="Q124" i="17" s="1"/>
  <c r="W124" i="17" s="1"/>
  <c r="Y125" i="17"/>
  <c r="Q125" i="17" s="1"/>
  <c r="W125" i="17" s="1"/>
  <c r="Y126" i="17"/>
  <c r="Q126" i="17" s="1"/>
  <c r="W126" i="17" s="1"/>
  <c r="Y342" i="17"/>
  <c r="Q342" i="17" s="1"/>
  <c r="W342" i="17" s="1"/>
  <c r="Y522" i="17"/>
  <c r="Q522" i="17" s="1"/>
  <c r="W522" i="17" s="1"/>
  <c r="Y524" i="17"/>
  <c r="Q524" i="17" s="1"/>
  <c r="W524" i="17" s="1"/>
  <c r="Y526" i="17"/>
  <c r="Q526" i="17" s="1"/>
  <c r="W526" i="17" s="1"/>
  <c r="Y527" i="17"/>
  <c r="Q527" i="17" s="1"/>
  <c r="W527" i="17" s="1"/>
  <c r="Y1042" i="17"/>
  <c r="Q1042" i="17" s="1"/>
  <c r="W1042" i="17" s="1"/>
  <c r="Y1043" i="17"/>
  <c r="Q1043" i="17" s="1"/>
  <c r="W1043" i="17" s="1"/>
  <c r="Y1044" i="17"/>
  <c r="Q1044" i="17" s="1"/>
  <c r="W1044" i="17" s="1"/>
  <c r="Y1045" i="17"/>
  <c r="Q1045" i="17" s="1"/>
  <c r="W1045" i="17" s="1"/>
  <c r="Y1046" i="17"/>
  <c r="Q1046" i="17" s="1"/>
  <c r="W1046" i="17" s="1"/>
  <c r="Y1047" i="17"/>
  <c r="Q1047" i="17" s="1"/>
  <c r="W1047" i="17" s="1"/>
  <c r="Y1048" i="17"/>
  <c r="Q1048" i="17" s="1"/>
  <c r="W1048" i="17" s="1"/>
  <c r="Y1050" i="17"/>
  <c r="Q1050" i="17" s="1"/>
  <c r="W1050" i="17" s="1"/>
  <c r="Y1052" i="17"/>
  <c r="Q1052" i="17" s="1"/>
  <c r="W1052" i="17" s="1"/>
  <c r="Y1522" i="17"/>
  <c r="Q1522" i="17" s="1"/>
  <c r="W1522" i="17" s="1"/>
  <c r="Y1523" i="17"/>
  <c r="Q1523" i="17" s="1"/>
  <c r="W1523" i="17" s="1"/>
  <c r="Y1525" i="17"/>
  <c r="Q1525" i="17" s="1"/>
  <c r="W1525" i="17" s="1"/>
  <c r="Y1526" i="17"/>
  <c r="Q1526" i="17" s="1"/>
  <c r="W1526" i="17" s="1"/>
  <c r="Y1527" i="17"/>
  <c r="Q1527" i="17" s="1"/>
  <c r="W1527" i="17" s="1"/>
  <c r="Y1743" i="17"/>
  <c r="Q1743" i="17" s="1"/>
  <c r="W1743" i="17" s="1"/>
  <c r="Y1922" i="17"/>
  <c r="Q1922" i="17" s="1"/>
  <c r="W1922" i="17" s="1"/>
  <c r="Y1923" i="17"/>
  <c r="Q1923" i="17" s="1"/>
  <c r="W1923" i="17" s="1"/>
  <c r="Y1924" i="17"/>
  <c r="Q1924" i="17" s="1"/>
  <c r="W1924" i="17" s="1"/>
  <c r="Y1926" i="17"/>
  <c r="Q1926" i="17" s="1"/>
  <c r="W1926" i="17" s="1"/>
  <c r="Y1927" i="17"/>
  <c r="Q1927" i="17" s="1"/>
  <c r="W1927" i="17" s="1"/>
  <c r="Y2142" i="17"/>
  <c r="Q2142" i="17" s="1"/>
  <c r="W2142" i="17" s="1"/>
  <c r="Y2143" i="17"/>
  <c r="Q2143" i="17" s="1"/>
  <c r="W2143" i="17" s="1"/>
  <c r="Y128" i="17"/>
  <c r="Q128" i="17" s="1"/>
  <c r="W128" i="17" s="1"/>
  <c r="Y129" i="17"/>
  <c r="Q129" i="17" s="1"/>
  <c r="W129" i="17" s="1"/>
  <c r="Y130" i="17"/>
  <c r="Q130" i="17" s="1"/>
  <c r="W130" i="17" s="1"/>
  <c r="Y132" i="17"/>
  <c r="Q132" i="17" s="1"/>
  <c r="W132" i="17" s="1"/>
  <c r="Y133" i="17"/>
  <c r="Q133" i="17" s="1"/>
  <c r="W133" i="17" s="1"/>
  <c r="Y345" i="17"/>
  <c r="Q345" i="17" s="1"/>
  <c r="W345" i="17" s="1"/>
  <c r="Y528" i="17"/>
  <c r="Q528" i="17" s="1"/>
  <c r="W528" i="17" s="1"/>
  <c r="Y532" i="17"/>
  <c r="Q532" i="17" s="1"/>
  <c r="W532" i="17" s="1"/>
  <c r="Y533" i="17"/>
  <c r="Q533" i="17" s="1"/>
  <c r="W533" i="17" s="1"/>
  <c r="Y744" i="17"/>
  <c r="Q744" i="17" s="1"/>
  <c r="W744" i="17" s="1"/>
  <c r="Y745" i="17"/>
  <c r="Q745" i="17" s="1"/>
  <c r="W745" i="17" s="1"/>
  <c r="Y1054" i="17"/>
  <c r="Q1054" i="17" s="1"/>
  <c r="W1054" i="17" s="1"/>
  <c r="Y1055" i="17"/>
  <c r="Q1055" i="17" s="1"/>
  <c r="W1055" i="17" s="1"/>
  <c r="Y1056" i="17"/>
  <c r="Q1056" i="17" s="1"/>
  <c r="W1056" i="17" s="1"/>
  <c r="Y1058" i="17"/>
  <c r="Q1058" i="17" s="1"/>
  <c r="W1058" i="17" s="1"/>
  <c r="Y1059" i="17"/>
  <c r="Q1059" i="17" s="1"/>
  <c r="W1059" i="17" s="1"/>
  <c r="Y1061" i="17"/>
  <c r="Q1061" i="17" s="1"/>
  <c r="W1061" i="17" s="1"/>
  <c r="Y1062" i="17"/>
  <c r="Q1062" i="17" s="1"/>
  <c r="W1062" i="17" s="1"/>
  <c r="Y1063" i="17"/>
  <c r="Q1063" i="17" s="1"/>
  <c r="W1063" i="17" s="1"/>
  <c r="Y1064" i="17"/>
  <c r="Q1064" i="17" s="1"/>
  <c r="W1064" i="17" s="1"/>
  <c r="Y1528" i="17"/>
  <c r="Q1528" i="17" s="1"/>
  <c r="W1528" i="17" s="1"/>
  <c r="Y1530" i="17"/>
  <c r="Q1530" i="17" s="1"/>
  <c r="W1530" i="17" s="1"/>
  <c r="Y1532" i="17"/>
  <c r="Q1532" i="17" s="1"/>
  <c r="W1532" i="17" s="1"/>
  <c r="Y1533" i="17"/>
  <c r="Q1533" i="17" s="1"/>
  <c r="W1533" i="17" s="1"/>
  <c r="Y1745" i="17"/>
  <c r="Q1745" i="17" s="1"/>
  <c r="W1745" i="17" s="1"/>
  <c r="Y1928" i="17"/>
  <c r="Q1928" i="17" s="1"/>
  <c r="W1928" i="17" s="1"/>
  <c r="Y1929" i="17"/>
  <c r="Q1929" i="17" s="1"/>
  <c r="W1929" i="17" s="1"/>
  <c r="Y1930" i="17"/>
  <c r="Q1930" i="17" s="1"/>
  <c r="W1930" i="17" s="1"/>
  <c r="Y1931" i="17"/>
  <c r="Q1931" i="17" s="1"/>
  <c r="W1931" i="17" s="1"/>
  <c r="Y1932" i="17"/>
  <c r="Q1932" i="17" s="1"/>
  <c r="W1932" i="17" s="1"/>
  <c r="Y1933" i="17"/>
  <c r="Q1933" i="17" s="1"/>
  <c r="W1933" i="17" s="1"/>
  <c r="Y2144" i="17"/>
  <c r="Q2144" i="17" s="1"/>
  <c r="W2144" i="17" s="1"/>
  <c r="Y2145" i="17"/>
  <c r="Q2145" i="17" s="1"/>
  <c r="W2145" i="17" s="1"/>
  <c r="Y134" i="17"/>
  <c r="Q134" i="17" s="1"/>
  <c r="W134" i="17" s="1"/>
  <c r="Y136" i="17"/>
  <c r="Q136" i="17" s="1"/>
  <c r="W136" i="17" s="1"/>
  <c r="Y138" i="17"/>
  <c r="Q138" i="17" s="1"/>
  <c r="W138" i="17" s="1"/>
  <c r="Y347" i="17"/>
  <c r="Q347" i="17" s="1"/>
  <c r="W347" i="17" s="1"/>
  <c r="Y534" i="17"/>
  <c r="Q534" i="17" s="1"/>
  <c r="W534" i="17" s="1"/>
  <c r="Y535" i="17"/>
  <c r="Q535" i="17" s="1"/>
  <c r="W535" i="17" s="1"/>
  <c r="Y536" i="17"/>
  <c r="Q536" i="17" s="1"/>
  <c r="W536" i="17" s="1"/>
  <c r="Y537" i="17"/>
  <c r="Q537" i="17" s="1"/>
  <c r="W537" i="17" s="1"/>
  <c r="Y538" i="17"/>
  <c r="Q538" i="17" s="1"/>
  <c r="W538" i="17" s="1"/>
  <c r="Y1066" i="17"/>
  <c r="Q1066" i="17" s="1"/>
  <c r="W1066" i="17" s="1"/>
  <c r="Y1067" i="17"/>
  <c r="Q1067" i="17" s="1"/>
  <c r="W1067" i="17" s="1"/>
  <c r="Y1068" i="17"/>
  <c r="Q1068" i="17" s="1"/>
  <c r="W1068" i="17" s="1"/>
  <c r="Y1070" i="17"/>
  <c r="Q1070" i="17" s="1"/>
  <c r="W1070" i="17" s="1"/>
  <c r="Y1072" i="17"/>
  <c r="Q1072" i="17" s="1"/>
  <c r="W1072" i="17" s="1"/>
  <c r="Y1073" i="17"/>
  <c r="Q1073" i="17" s="1"/>
  <c r="W1073" i="17" s="1"/>
  <c r="Y1074" i="17"/>
  <c r="Q1074" i="17" s="1"/>
  <c r="W1074" i="17" s="1"/>
  <c r="Y1075" i="17"/>
  <c r="Q1075" i="17" s="1"/>
  <c r="W1075" i="17" s="1"/>
  <c r="Y1077" i="17"/>
  <c r="Q1077" i="17" s="1"/>
  <c r="W1077" i="17" s="1"/>
  <c r="Y1534" i="17"/>
  <c r="Q1534" i="17" s="1"/>
  <c r="W1534" i="17" s="1"/>
  <c r="Y1536" i="17"/>
  <c r="Q1536" i="17" s="1"/>
  <c r="W1536" i="17" s="1"/>
  <c r="Y1538" i="17"/>
  <c r="Q1538" i="17" s="1"/>
  <c r="W1538" i="17" s="1"/>
  <c r="Y1746" i="17"/>
  <c r="Q1746" i="17" s="1"/>
  <c r="W1746" i="17" s="1"/>
  <c r="Y1934" i="17"/>
  <c r="Q1934" i="17" s="1"/>
  <c r="W1934" i="17" s="1"/>
  <c r="Y1935" i="17"/>
  <c r="Q1935" i="17" s="1"/>
  <c r="W1935" i="17" s="1"/>
  <c r="Y1938" i="17"/>
  <c r="Q1938" i="17" s="1"/>
  <c r="W1938" i="17" s="1"/>
  <c r="Y1939" i="17"/>
  <c r="Q1939" i="17" s="1"/>
  <c r="W1939" i="17" s="1"/>
  <c r="Y2146" i="17"/>
  <c r="Q2146" i="17" s="1"/>
  <c r="W2146" i="17" s="1"/>
  <c r="Y2147" i="17"/>
  <c r="Q2147" i="17" s="1"/>
  <c r="W2147" i="17" s="1"/>
  <c r="Y140" i="17"/>
  <c r="Q140" i="17" s="1"/>
  <c r="W140" i="17" s="1"/>
  <c r="Y142" i="17"/>
  <c r="Q142" i="17" s="1"/>
  <c r="W142" i="17" s="1"/>
  <c r="Y143" i="17"/>
  <c r="Q143" i="17" s="1"/>
  <c r="W143" i="17" s="1"/>
  <c r="Y144" i="17"/>
  <c r="Q144" i="17" s="1"/>
  <c r="W144" i="17" s="1"/>
  <c r="Y348" i="17"/>
  <c r="Q348" i="17" s="1"/>
  <c r="W348" i="17" s="1"/>
  <c r="Y349" i="17"/>
  <c r="Q349" i="17" s="1"/>
  <c r="W349" i="17" s="1"/>
  <c r="Y540" i="17"/>
  <c r="Q540" i="17" s="1"/>
  <c r="W540" i="17" s="1"/>
  <c r="Y541" i="17"/>
  <c r="Q541" i="17" s="1"/>
  <c r="W541" i="17" s="1"/>
  <c r="Y544" i="17"/>
  <c r="Q544" i="17" s="1"/>
  <c r="W544" i="17" s="1"/>
  <c r="Y545" i="17"/>
  <c r="Q545" i="17" s="1"/>
  <c r="W545" i="17" s="1"/>
  <c r="Y748" i="17"/>
  <c r="Q748" i="17" s="1"/>
  <c r="W748" i="17" s="1"/>
  <c r="Y749" i="17"/>
  <c r="Q749" i="17" s="1"/>
  <c r="W749" i="17" s="1"/>
  <c r="Y1078" i="17"/>
  <c r="Q1078" i="17" s="1"/>
  <c r="W1078" i="17" s="1"/>
  <c r="Y1079" i="17"/>
  <c r="Q1079" i="17" s="1"/>
  <c r="W1079" i="17" s="1"/>
  <c r="Y1080" i="17"/>
  <c r="Q1080" i="17" s="1"/>
  <c r="W1080" i="17" s="1"/>
  <c r="Y1082" i="17"/>
  <c r="Q1082" i="17" s="1"/>
  <c r="W1082" i="17" s="1"/>
  <c r="Y1084" i="17"/>
  <c r="Q1084" i="17" s="1"/>
  <c r="W1084" i="17" s="1"/>
  <c r="Y1086" i="17"/>
  <c r="Q1086" i="17" s="1"/>
  <c r="W1086" i="17" s="1"/>
  <c r="Y1087" i="17"/>
  <c r="Q1087" i="17" s="1"/>
  <c r="W1087" i="17" s="1"/>
  <c r="Y1089" i="17"/>
  <c r="Q1089" i="17" s="1"/>
  <c r="W1089" i="17" s="1"/>
  <c r="Y1540" i="17"/>
  <c r="Q1540" i="17" s="1"/>
  <c r="W1540" i="17" s="1"/>
  <c r="Y1541" i="17"/>
  <c r="Q1541" i="17" s="1"/>
  <c r="W1541" i="17" s="1"/>
  <c r="Y1543" i="17"/>
  <c r="Q1543" i="17" s="1"/>
  <c r="W1543" i="17" s="1"/>
  <c r="Y1544" i="17"/>
  <c r="Q1544" i="17" s="1"/>
  <c r="W1544" i="17" s="1"/>
  <c r="Y1545" i="17"/>
  <c r="Q1545" i="17" s="1"/>
  <c r="W1545" i="17" s="1"/>
  <c r="Y1748" i="17"/>
  <c r="Q1748" i="17" s="1"/>
  <c r="W1748" i="17" s="1"/>
  <c r="Y1940" i="17"/>
  <c r="Q1940" i="17" s="1"/>
  <c r="W1940" i="17" s="1"/>
  <c r="Y1941" i="17"/>
  <c r="Q1941" i="17" s="1"/>
  <c r="W1941" i="17" s="1"/>
  <c r="Y1942" i="17"/>
  <c r="Q1942" i="17" s="1"/>
  <c r="W1942" i="17" s="1"/>
  <c r="Y1943" i="17"/>
  <c r="Q1943" i="17" s="1"/>
  <c r="W1943" i="17" s="1"/>
  <c r="Y1944" i="17"/>
  <c r="Q1944" i="17" s="1"/>
  <c r="W1944" i="17" s="1"/>
  <c r="Y1945" i="17"/>
  <c r="Q1945" i="17" s="1"/>
  <c r="W1945" i="17" s="1"/>
  <c r="Y2148" i="17"/>
  <c r="Q2148" i="17" s="1"/>
  <c r="W2148" i="17" s="1"/>
  <c r="Y2149" i="17"/>
  <c r="Q2149" i="17" s="1"/>
  <c r="W2149" i="17" s="1"/>
  <c r="Y146" i="17"/>
  <c r="Q146" i="17" s="1"/>
  <c r="W146" i="17" s="1"/>
  <c r="Y147" i="17"/>
  <c r="Q147" i="17" s="1"/>
  <c r="W147" i="17" s="1"/>
  <c r="Y149" i="17"/>
  <c r="Q149" i="17" s="1"/>
  <c r="W149" i="17" s="1"/>
  <c r="Y150" i="17"/>
  <c r="Q150" i="17" s="1"/>
  <c r="W150" i="17" s="1"/>
  <c r="Y350" i="17"/>
  <c r="Q350" i="17" s="1"/>
  <c r="W350" i="17" s="1"/>
  <c r="Y546" i="17"/>
  <c r="Q546" i="17" s="1"/>
  <c r="W546" i="17" s="1"/>
  <c r="Y547" i="17"/>
  <c r="Q547" i="17" s="1"/>
  <c r="W547" i="17" s="1"/>
  <c r="Y548" i="17"/>
  <c r="Q548" i="17" s="1"/>
  <c r="W548" i="17" s="1"/>
  <c r="Y549" i="17"/>
  <c r="Q549" i="17" s="1"/>
  <c r="W549" i="17" s="1"/>
  <c r="Y550" i="17"/>
  <c r="Q550" i="17" s="1"/>
  <c r="W550" i="17" s="1"/>
  <c r="Y551" i="17"/>
  <c r="Q551" i="17" s="1"/>
  <c r="W551" i="17" s="1"/>
  <c r="Y750" i="17"/>
  <c r="Q750" i="17" s="1"/>
  <c r="W750" i="17" s="1"/>
  <c r="Y1090" i="17"/>
  <c r="Q1090" i="17" s="1"/>
  <c r="W1090" i="17" s="1"/>
  <c r="Y1091" i="17"/>
  <c r="Q1091" i="17" s="1"/>
  <c r="W1091" i="17" s="1"/>
  <c r="Y1093" i="17"/>
  <c r="Q1093" i="17" s="1"/>
  <c r="W1093" i="17" s="1"/>
  <c r="Y1094" i="17"/>
  <c r="Q1094" i="17" s="1"/>
  <c r="W1094" i="17" s="1"/>
  <c r="Y1095" i="17"/>
  <c r="Q1095" i="17" s="1"/>
  <c r="W1095" i="17" s="1"/>
  <c r="Y1096" i="17"/>
  <c r="Q1096" i="17" s="1"/>
  <c r="W1096" i="17" s="1"/>
  <c r="Y1098" i="17"/>
  <c r="Q1098" i="17" s="1"/>
  <c r="W1098" i="17" s="1"/>
  <c r="Y1100" i="17"/>
  <c r="Q1100" i="17" s="1"/>
  <c r="W1100" i="17" s="1"/>
  <c r="Y1546" i="17"/>
  <c r="Q1546" i="17" s="1"/>
  <c r="W1546" i="17" s="1"/>
  <c r="Y1547" i="17"/>
  <c r="Q1547" i="17" s="1"/>
  <c r="W1547" i="17" s="1"/>
  <c r="Y1549" i="17"/>
  <c r="Q1549" i="17" s="1"/>
  <c r="W1549" i="17" s="1"/>
  <c r="Y1550" i="17"/>
  <c r="Q1550" i="17" s="1"/>
  <c r="W1550" i="17" s="1"/>
  <c r="Y1750" i="17"/>
  <c r="Q1750" i="17" s="1"/>
  <c r="W1750" i="17" s="1"/>
  <c r="Y1751" i="17"/>
  <c r="Q1751" i="17" s="1"/>
  <c r="W1751" i="17" s="1"/>
  <c r="Y1946" i="17"/>
  <c r="Q1946" i="17" s="1"/>
  <c r="W1946" i="17" s="1"/>
  <c r="Y1949" i="17"/>
  <c r="Q1949" i="17" s="1"/>
  <c r="W1949" i="17" s="1"/>
  <c r="Y1950" i="17"/>
  <c r="Q1950" i="17" s="1"/>
  <c r="W1950" i="17" s="1"/>
  <c r="Y1951" i="17"/>
  <c r="Q1951" i="17" s="1"/>
  <c r="W1951" i="17" s="1"/>
  <c r="Y2151" i="17"/>
  <c r="Q2151" i="17" s="1"/>
  <c r="W2151" i="17" s="1"/>
  <c r="Y152" i="17"/>
  <c r="Q152" i="17" s="1"/>
  <c r="W152" i="17" s="1"/>
  <c r="Y153" i="17"/>
  <c r="Q153" i="17" s="1"/>
  <c r="W153" i="17" s="1"/>
  <c r="Y156" i="17"/>
  <c r="Q156" i="17" s="1"/>
  <c r="W156" i="17" s="1"/>
  <c r="Y157" i="17"/>
  <c r="Q157" i="17" s="1"/>
  <c r="W157" i="17" s="1"/>
  <c r="Y552" i="17"/>
  <c r="Q552" i="17" s="1"/>
  <c r="W552" i="17" s="1"/>
  <c r="Y553" i="17"/>
  <c r="Q553" i="17" s="1"/>
  <c r="W553" i="17" s="1"/>
  <c r="Y555" i="17"/>
  <c r="Q555" i="17" s="1"/>
  <c r="W555" i="17" s="1"/>
  <c r="Y556" i="17"/>
  <c r="Q556" i="17" s="1"/>
  <c r="W556" i="17" s="1"/>
  <c r="Y752" i="17"/>
  <c r="Q752" i="17" s="1"/>
  <c r="W752" i="17" s="1"/>
  <c r="Y1102" i="17"/>
  <c r="Q1102" i="17" s="1"/>
  <c r="W1102" i="17" s="1"/>
  <c r="Y1105" i="17"/>
  <c r="Q1105" i="17" s="1"/>
  <c r="W1105" i="17" s="1"/>
  <c r="Y1106" i="17"/>
  <c r="Q1106" i="17" s="1"/>
  <c r="W1106" i="17" s="1"/>
  <c r="Y1107" i="17"/>
  <c r="Q1107" i="17" s="1"/>
  <c r="W1107" i="17" s="1"/>
  <c r="Y1108" i="17"/>
  <c r="Q1108" i="17" s="1"/>
  <c r="W1108" i="17" s="1"/>
  <c r="Y1109" i="17"/>
  <c r="Q1109" i="17" s="1"/>
  <c r="W1109" i="17" s="1"/>
  <c r="Y1110" i="17"/>
  <c r="Q1110" i="17" s="1"/>
  <c r="W1110" i="17" s="1"/>
  <c r="Y1112" i="17"/>
  <c r="Q1112" i="17" s="1"/>
  <c r="W1112" i="17" s="1"/>
  <c r="Y1552" i="17"/>
  <c r="Q1552" i="17" s="1"/>
  <c r="W1552" i="17" s="1"/>
  <c r="Y1554" i="17"/>
  <c r="Q1554" i="17" s="1"/>
  <c r="W1554" i="17" s="1"/>
  <c r="Y1556" i="17"/>
  <c r="Q1556" i="17" s="1"/>
  <c r="W1556" i="17" s="1"/>
  <c r="Y1557" i="17"/>
  <c r="Q1557" i="17" s="1"/>
  <c r="W1557" i="17" s="1"/>
  <c r="Y1753" i="17"/>
  <c r="Q1753" i="17" s="1"/>
  <c r="W1753" i="17" s="1"/>
  <c r="Y1952" i="17"/>
  <c r="Q1952" i="17" s="1"/>
  <c r="W1952" i="17" s="1"/>
  <c r="Y1954" i="17"/>
  <c r="Q1954" i="17" s="1"/>
  <c r="W1954" i="17" s="1"/>
  <c r="Y1955" i="17"/>
  <c r="Q1955" i="17" s="1"/>
  <c r="W1955" i="17" s="1"/>
  <c r="Y1956" i="17"/>
  <c r="Q1956" i="17" s="1"/>
  <c r="W1956" i="17" s="1"/>
  <c r="Y2152" i="17"/>
  <c r="Q2152" i="17" s="1"/>
  <c r="W2152" i="17" s="1"/>
  <c r="Y158" i="17"/>
  <c r="Q158" i="17" s="1"/>
  <c r="W158" i="17" s="1"/>
  <c r="Y161" i="17"/>
  <c r="Q161" i="17" s="1"/>
  <c r="W161" i="17" s="1"/>
  <c r="Y162" i="17"/>
  <c r="Q162" i="17" s="1"/>
  <c r="W162" i="17" s="1"/>
  <c r="Y163" i="17"/>
  <c r="Q163" i="17" s="1"/>
  <c r="W163" i="17" s="1"/>
  <c r="Y558" i="17"/>
  <c r="Q558" i="17" s="1"/>
  <c r="W558" i="17" s="1"/>
  <c r="Y562" i="17"/>
  <c r="Q562" i="17" s="1"/>
  <c r="W562" i="17" s="1"/>
  <c r="Y754" i="17"/>
  <c r="Q754" i="17" s="1"/>
  <c r="W754" i="17" s="1"/>
  <c r="Y1114" i="17"/>
  <c r="Q1114" i="17" s="1"/>
  <c r="W1114" i="17" s="1"/>
  <c r="Y1115" i="17"/>
  <c r="Q1115" i="17" s="1"/>
  <c r="W1115" i="17" s="1"/>
  <c r="Y1116" i="17"/>
  <c r="Q1116" i="17" s="1"/>
  <c r="W1116" i="17" s="1"/>
  <c r="Y1118" i="17"/>
  <c r="Q1118" i="17" s="1"/>
  <c r="W1118" i="17" s="1"/>
  <c r="Y1119" i="17"/>
  <c r="Q1119" i="17" s="1"/>
  <c r="W1119" i="17" s="1"/>
  <c r="Y1122" i="17"/>
  <c r="Q1122" i="17" s="1"/>
  <c r="W1122" i="17" s="1"/>
  <c r="Y1124" i="17"/>
  <c r="Q1124" i="17" s="1"/>
  <c r="W1124" i="17" s="1"/>
  <c r="Y1125" i="17"/>
  <c r="Q1125" i="17" s="1"/>
  <c r="W1125" i="17" s="1"/>
  <c r="Y1558" i="17"/>
  <c r="Q1558" i="17" s="1"/>
  <c r="W1558" i="17" s="1"/>
  <c r="Y1560" i="17"/>
  <c r="Q1560" i="17" s="1"/>
  <c r="W1560" i="17" s="1"/>
  <c r="Y1562" i="17"/>
  <c r="Q1562" i="17" s="1"/>
  <c r="W1562" i="17" s="1"/>
  <c r="Y1755" i="17"/>
  <c r="Q1755" i="17" s="1"/>
  <c r="W1755" i="17" s="1"/>
  <c r="Y1958" i="17"/>
  <c r="Q1958" i="17" s="1"/>
  <c r="W1958" i="17" s="1"/>
  <c r="Y1959" i="17"/>
  <c r="Q1959" i="17" s="1"/>
  <c r="W1959" i="17" s="1"/>
  <c r="Y1961" i="17"/>
  <c r="Q1961" i="17" s="1"/>
  <c r="W1961" i="17" s="1"/>
  <c r="Y1962" i="17"/>
  <c r="Q1962" i="17" s="1"/>
  <c r="W1962" i="17" s="1"/>
  <c r="Y1963" i="17"/>
  <c r="Q1963" i="17" s="1"/>
  <c r="W1963" i="17" s="1"/>
  <c r="Y164" i="17"/>
  <c r="Q164" i="17" s="1"/>
  <c r="W164" i="17" s="1"/>
  <c r="Y166" i="17"/>
  <c r="Q166" i="17" s="1"/>
  <c r="W166" i="17" s="1"/>
  <c r="Y168" i="17"/>
  <c r="Q168" i="17" s="1"/>
  <c r="W168" i="17" s="1"/>
  <c r="Y169" i="17"/>
  <c r="Q169" i="17" s="1"/>
  <c r="W169" i="17" s="1"/>
  <c r="Y356" i="17"/>
  <c r="Q356" i="17" s="1"/>
  <c r="W356" i="17" s="1"/>
  <c r="Y564" i="17"/>
  <c r="Q564" i="17" s="1"/>
  <c r="W564" i="17" s="1"/>
  <c r="Y565" i="17"/>
  <c r="Q565" i="17" s="1"/>
  <c r="W565" i="17" s="1"/>
  <c r="Y568" i="17"/>
  <c r="Q568" i="17" s="1"/>
  <c r="W568" i="17" s="1"/>
  <c r="Y756" i="17"/>
  <c r="Q756" i="17" s="1"/>
  <c r="W756" i="17" s="1"/>
  <c r="Y1126" i="17"/>
  <c r="Q1126" i="17" s="1"/>
  <c r="W1126" i="17" s="1"/>
  <c r="Y1128" i="17"/>
  <c r="Q1128" i="17" s="1"/>
  <c r="W1128" i="17" s="1"/>
  <c r="Y1130" i="17"/>
  <c r="Q1130" i="17" s="1"/>
  <c r="W1130" i="17" s="1"/>
  <c r="Y1133" i="17"/>
  <c r="Q1133" i="17" s="1"/>
  <c r="W1133" i="17" s="1"/>
  <c r="Y1134" i="17"/>
  <c r="Q1134" i="17" s="1"/>
  <c r="W1134" i="17" s="1"/>
  <c r="Y1135" i="17"/>
  <c r="Q1135" i="17" s="1"/>
  <c r="W1135" i="17" s="1"/>
  <c r="Y1564" i="17"/>
  <c r="Q1564" i="17" s="1"/>
  <c r="W1564" i="17" s="1"/>
  <c r="Y1565" i="17"/>
  <c r="Q1565" i="17" s="1"/>
  <c r="W1565" i="17" s="1"/>
  <c r="Y1568" i="17"/>
  <c r="Q1568" i="17" s="1"/>
  <c r="W1568" i="17" s="1"/>
  <c r="Y1756" i="17"/>
  <c r="Q1756" i="17" s="1"/>
  <c r="W1756" i="17" s="1"/>
  <c r="Y1757" i="17"/>
  <c r="Q1757" i="17" s="1"/>
  <c r="W1757" i="17" s="1"/>
  <c r="Y1964" i="17"/>
  <c r="Q1964" i="17" s="1"/>
  <c r="W1964" i="17" s="1"/>
  <c r="Y1966" i="17"/>
  <c r="Q1966" i="17" s="1"/>
  <c r="W1966" i="17" s="1"/>
  <c r="Y1968" i="17"/>
  <c r="Q1968" i="17" s="1"/>
  <c r="W1968" i="17" s="1"/>
  <c r="Y1969" i="17"/>
  <c r="Q1969" i="17" s="1"/>
  <c r="W1969" i="17" s="1"/>
  <c r="Y2157" i="17"/>
  <c r="Q2157" i="17" s="1"/>
  <c r="W2157" i="17" s="1"/>
  <c r="Y170" i="17"/>
  <c r="Q170" i="17" s="1"/>
  <c r="W170" i="17" s="1"/>
  <c r="Y172" i="17"/>
  <c r="Q172" i="17" s="1"/>
  <c r="W172" i="17" s="1"/>
  <c r="Y173" i="17"/>
  <c r="Q173" i="17" s="1"/>
  <c r="W173" i="17" s="1"/>
  <c r="Y174" i="17"/>
  <c r="Q174" i="17" s="1"/>
  <c r="W174" i="17" s="1"/>
  <c r="Y358" i="17"/>
  <c r="Q358" i="17" s="1"/>
  <c r="W358" i="17" s="1"/>
  <c r="Y570" i="17"/>
  <c r="Q570" i="17" s="1"/>
  <c r="W570" i="17" s="1"/>
  <c r="Y573" i="17"/>
  <c r="Q573" i="17" s="1"/>
  <c r="W573" i="17" s="1"/>
  <c r="Y574" i="17"/>
  <c r="Q574" i="17" s="1"/>
  <c r="W574" i="17" s="1"/>
  <c r="Y575" i="17"/>
  <c r="Q575" i="17" s="1"/>
  <c r="W575" i="17" s="1"/>
  <c r="Y758" i="17"/>
  <c r="Q758" i="17" s="1"/>
  <c r="W758" i="17" s="1"/>
  <c r="Y1138" i="17"/>
  <c r="Q1138" i="17" s="1"/>
  <c r="W1138" i="17" s="1"/>
  <c r="Y1139" i="17"/>
  <c r="Q1139" i="17" s="1"/>
  <c r="W1139" i="17" s="1"/>
  <c r="Y1142" i="17"/>
  <c r="Q1142" i="17" s="1"/>
  <c r="W1142" i="17" s="1"/>
  <c r="Y1144" i="17"/>
  <c r="Q1144" i="17" s="1"/>
  <c r="W1144" i="17" s="1"/>
  <c r="Y1145" i="17"/>
  <c r="Q1145" i="17" s="1"/>
  <c r="W1145" i="17" s="1"/>
  <c r="Y1146" i="17"/>
  <c r="Q1146" i="17" s="1"/>
  <c r="W1146" i="17" s="1"/>
  <c r="Y1147" i="17"/>
  <c r="Q1147" i="17" s="1"/>
  <c r="W1147" i="17" s="1"/>
  <c r="Y1570" i="17"/>
  <c r="Q1570" i="17" s="1"/>
  <c r="W1570" i="17" s="1"/>
  <c r="Y1571" i="17"/>
  <c r="Q1571" i="17" s="1"/>
  <c r="W1571" i="17" s="1"/>
  <c r="Y1573" i="17"/>
  <c r="Q1573" i="17" s="1"/>
  <c r="W1573" i="17" s="1"/>
  <c r="Y1574" i="17"/>
  <c r="Q1574" i="17" s="1"/>
  <c r="W1574" i="17" s="1"/>
  <c r="Y1758" i="17"/>
  <c r="Q1758" i="17" s="1"/>
  <c r="W1758" i="17" s="1"/>
  <c r="Y1759" i="17"/>
  <c r="Q1759" i="17" s="1"/>
  <c r="W1759" i="17" s="1"/>
  <c r="Y1970" i="17"/>
  <c r="Q1970" i="17" s="1"/>
  <c r="W1970" i="17" s="1"/>
  <c r="Y1972" i="17"/>
  <c r="Q1972" i="17" s="1"/>
  <c r="W1972" i="17" s="1"/>
  <c r="Y1974" i="17"/>
  <c r="Q1974" i="17" s="1"/>
  <c r="W1974" i="17" s="1"/>
  <c r="Y2159" i="17"/>
  <c r="Q2159" i="17" s="1"/>
  <c r="W2159" i="17" s="1"/>
  <c r="Y176" i="17"/>
  <c r="Q176" i="17" s="1"/>
  <c r="W176" i="17" s="1"/>
  <c r="Y177" i="17"/>
  <c r="Q177" i="17" s="1"/>
  <c r="W177" i="17" s="1"/>
  <c r="Y179" i="17"/>
  <c r="Q179" i="17" s="1"/>
  <c r="W179" i="17" s="1"/>
  <c r="Y180" i="17"/>
  <c r="Q180" i="17" s="1"/>
  <c r="W180" i="17" s="1"/>
  <c r="Y181" i="17"/>
  <c r="Q181" i="17" s="1"/>
  <c r="W181" i="17" s="1"/>
  <c r="Y576" i="17"/>
  <c r="Q576" i="17" s="1"/>
  <c r="W576" i="17" s="1"/>
  <c r="Y578" i="17"/>
  <c r="Q578" i="17" s="1"/>
  <c r="W578" i="17" s="1"/>
  <c r="Y579" i="17"/>
  <c r="Q579" i="17" s="1"/>
  <c r="W579" i="17" s="1"/>
  <c r="Y580" i="17"/>
  <c r="Q580" i="17" s="1"/>
  <c r="W580" i="17" s="1"/>
  <c r="Y581" i="17"/>
  <c r="Q581" i="17" s="1"/>
  <c r="W581" i="17" s="1"/>
  <c r="Y760" i="17"/>
  <c r="Q760" i="17" s="1"/>
  <c r="W760" i="17" s="1"/>
  <c r="Y1150" i="17"/>
  <c r="Q1150" i="17" s="1"/>
  <c r="W1150" i="17" s="1"/>
  <c r="Y1151" i="17"/>
  <c r="Q1151" i="17" s="1"/>
  <c r="W1151" i="17" s="1"/>
  <c r="Y1153" i="17"/>
  <c r="Q1153" i="17" s="1"/>
  <c r="W1153" i="17" s="1"/>
  <c r="Y1154" i="17"/>
  <c r="Q1154" i="17" s="1"/>
  <c r="W1154" i="17" s="1"/>
  <c r="Y1156" i="17"/>
  <c r="Q1156" i="17" s="1"/>
  <c r="W1156" i="17" s="1"/>
  <c r="Y1157" i="17"/>
  <c r="Q1157" i="17" s="1"/>
  <c r="W1157" i="17" s="1"/>
  <c r="Y1158" i="17"/>
  <c r="Q1158" i="17" s="1"/>
  <c r="W1158" i="17" s="1"/>
  <c r="Y1159" i="17"/>
  <c r="Q1159" i="17" s="1"/>
  <c r="W1159" i="17" s="1"/>
  <c r="Y1160" i="17"/>
  <c r="Q1160" i="17" s="1"/>
  <c r="W1160" i="17" s="1"/>
  <c r="Y1576" i="17"/>
  <c r="Q1576" i="17" s="1"/>
  <c r="W1576" i="17" s="1"/>
  <c r="Y1579" i="17"/>
  <c r="Q1579" i="17" s="1"/>
  <c r="W1579" i="17" s="1"/>
  <c r="Y1580" i="17"/>
  <c r="Q1580" i="17" s="1"/>
  <c r="W1580" i="17" s="1"/>
  <c r="Y1581" i="17"/>
  <c r="Q1581" i="17" s="1"/>
  <c r="W1581" i="17" s="1"/>
  <c r="Y1760" i="17"/>
  <c r="Q1760" i="17" s="1"/>
  <c r="W1760" i="17" s="1"/>
  <c r="Y1761" i="17"/>
  <c r="Q1761" i="17" s="1"/>
  <c r="W1761" i="17" s="1"/>
  <c r="Y1976" i="17"/>
  <c r="Q1976" i="17" s="1"/>
  <c r="W1976" i="17" s="1"/>
  <c r="Y1977" i="17"/>
  <c r="Q1977" i="17" s="1"/>
  <c r="W1977" i="17" s="1"/>
  <c r="Y1980" i="17"/>
  <c r="Q1980" i="17" s="1"/>
  <c r="W1980" i="17" s="1"/>
  <c r="Y2160" i="17"/>
  <c r="Q2160" i="17" s="1"/>
  <c r="W2160" i="17" s="1"/>
  <c r="Y182" i="17"/>
  <c r="Q182" i="17" s="1"/>
  <c r="W182" i="17" s="1"/>
  <c r="Y183" i="17"/>
  <c r="Q183" i="17" s="1"/>
  <c r="W183" i="17" s="1"/>
  <c r="Y184" i="17"/>
  <c r="Q184" i="17" s="1"/>
  <c r="W184" i="17" s="1"/>
  <c r="Y186" i="17"/>
  <c r="Q186" i="17" s="1"/>
  <c r="W186" i="17" s="1"/>
  <c r="Y187" i="17"/>
  <c r="Q187" i="17" s="1"/>
  <c r="W187" i="17" s="1"/>
  <c r="Y363" i="17"/>
  <c r="Q363" i="17" s="1"/>
  <c r="W363" i="17" s="1"/>
  <c r="Y582" i="17"/>
  <c r="Q582" i="17" s="1"/>
  <c r="W582" i="17" s="1"/>
  <c r="Y584" i="17"/>
  <c r="Q584" i="17" s="1"/>
  <c r="W584" i="17" s="1"/>
  <c r="Y585" i="17"/>
  <c r="Q585" i="17" s="1"/>
  <c r="W585" i="17" s="1"/>
  <c r="Y586" i="17"/>
  <c r="Q586" i="17" s="1"/>
  <c r="W586" i="17" s="1"/>
  <c r="Y587" i="17"/>
  <c r="Q587" i="17" s="1"/>
  <c r="W587" i="17" s="1"/>
  <c r="Y762" i="17"/>
  <c r="Q762" i="17" s="1"/>
  <c r="W762" i="17" s="1"/>
  <c r="Y1162" i="17"/>
  <c r="Q1162" i="17" s="1"/>
  <c r="W1162" i="17" s="1"/>
  <c r="Y1165" i="17"/>
  <c r="Q1165" i="17" s="1"/>
  <c r="W1165" i="17" s="1"/>
  <c r="Y1166" i="17"/>
  <c r="Q1166" i="17" s="1"/>
  <c r="W1166" i="17" s="1"/>
  <c r="Y1168" i="17"/>
  <c r="Q1168" i="17" s="1"/>
  <c r="W1168" i="17" s="1"/>
  <c r="Y1170" i="17"/>
  <c r="Q1170" i="17" s="1"/>
  <c r="W1170" i="17" s="1"/>
  <c r="Y1171" i="17"/>
  <c r="Q1171" i="17" s="1"/>
  <c r="W1171" i="17" s="1"/>
  <c r="Y1582" i="17"/>
  <c r="Q1582" i="17" s="1"/>
  <c r="W1582" i="17" s="1"/>
  <c r="Y1584" i="17"/>
  <c r="Q1584" i="17" s="1"/>
  <c r="W1584" i="17" s="1"/>
  <c r="Y1586" i="17"/>
  <c r="Q1586" i="17" s="1"/>
  <c r="W1586" i="17" s="1"/>
  <c r="Y1587" i="17"/>
  <c r="Q1587" i="17" s="1"/>
  <c r="W1587" i="17" s="1"/>
  <c r="Y1762" i="17"/>
  <c r="Q1762" i="17" s="1"/>
  <c r="W1762" i="17" s="1"/>
  <c r="Y1982" i="17"/>
  <c r="Q1982" i="17" s="1"/>
  <c r="W1982" i="17" s="1"/>
  <c r="Y1983" i="17"/>
  <c r="Q1983" i="17" s="1"/>
  <c r="W1983" i="17" s="1"/>
  <c r="Y1985" i="17"/>
  <c r="Q1985" i="17" s="1"/>
  <c r="W1985" i="17" s="1"/>
  <c r="Y1986" i="17"/>
  <c r="Q1986" i="17" s="1"/>
  <c r="W1986" i="17" s="1"/>
  <c r="Y2162" i="17"/>
  <c r="Q2162" i="17" s="1"/>
  <c r="W2162" i="17" s="1"/>
  <c r="Y2163" i="17"/>
  <c r="Q2163" i="17" s="1"/>
  <c r="W2163" i="17" s="1"/>
  <c r="Y188" i="17"/>
  <c r="Q188" i="17" s="1"/>
  <c r="W188" i="17" s="1"/>
  <c r="Y190" i="17"/>
  <c r="Q190" i="17" s="1"/>
  <c r="W190" i="17" s="1"/>
  <c r="Y192" i="17"/>
  <c r="Q192" i="17" s="1"/>
  <c r="W192" i="17" s="1"/>
  <c r="Y365" i="17"/>
  <c r="Q365" i="17" s="1"/>
  <c r="W365" i="17" s="1"/>
  <c r="Y588" i="17"/>
  <c r="Q588" i="17" s="1"/>
  <c r="W588" i="17" s="1"/>
  <c r="Y589" i="17"/>
  <c r="Q589" i="17" s="1"/>
  <c r="W589" i="17" s="1"/>
  <c r="Y591" i="17"/>
  <c r="Q591" i="17" s="1"/>
  <c r="W591" i="17" s="1"/>
  <c r="Y592" i="17"/>
  <c r="Q592" i="17" s="1"/>
  <c r="W592" i="17" s="1"/>
  <c r="Y593" i="17"/>
  <c r="Q593" i="17" s="1"/>
  <c r="W593" i="17" s="1"/>
  <c r="Y1174" i="17"/>
  <c r="Q1174" i="17" s="1"/>
  <c r="W1174" i="17" s="1"/>
  <c r="Y1176" i="17"/>
  <c r="Q1176" i="17" s="1"/>
  <c r="W1176" i="17" s="1"/>
  <c r="Y1177" i="17"/>
  <c r="Q1177" i="17" s="1"/>
  <c r="W1177" i="17" s="1"/>
  <c r="Y1178" i="17"/>
  <c r="Q1178" i="17" s="1"/>
  <c r="W1178" i="17" s="1"/>
  <c r="Y1180" i="17"/>
  <c r="Q1180" i="17" s="1"/>
  <c r="W1180" i="17" s="1"/>
  <c r="Y1182" i="17"/>
  <c r="Q1182" i="17" s="1"/>
  <c r="W1182" i="17" s="1"/>
  <c r="Y1183" i="17"/>
  <c r="Q1183" i="17" s="1"/>
  <c r="W1183" i="17" s="1"/>
  <c r="Y1185" i="17"/>
  <c r="Q1185" i="17" s="1"/>
  <c r="W1185" i="17" s="1"/>
  <c r="Y1588" i="17"/>
  <c r="Q1588" i="17" s="1"/>
  <c r="W1588" i="17" s="1"/>
  <c r="Y1590" i="17"/>
  <c r="Q1590" i="17" s="1"/>
  <c r="W1590" i="17" s="1"/>
  <c r="Y1591" i="17"/>
  <c r="Q1591" i="17" s="1"/>
  <c r="W1591" i="17" s="1"/>
  <c r="Y1592" i="17"/>
  <c r="Q1592" i="17" s="1"/>
  <c r="W1592" i="17" s="1"/>
  <c r="Y1764" i="17"/>
  <c r="Q1764" i="17" s="1"/>
  <c r="W1764" i="17" s="1"/>
  <c r="Y1988" i="17"/>
  <c r="Q1988" i="17" s="1"/>
  <c r="W1988" i="17" s="1"/>
  <c r="Y1991" i="17"/>
  <c r="Q1991" i="17" s="1"/>
  <c r="W1991" i="17" s="1"/>
  <c r="Y1992" i="17"/>
  <c r="Q1992" i="17" s="1"/>
  <c r="W1992" i="17" s="1"/>
  <c r="Y1993" i="17"/>
  <c r="Q1993" i="17" s="1"/>
  <c r="W1993" i="17" s="1"/>
  <c r="Y2165" i="17"/>
  <c r="Q2165" i="17" s="1"/>
  <c r="W2165" i="17" s="1"/>
  <c r="Y194" i="17"/>
  <c r="Q194" i="17" s="1"/>
  <c r="W194" i="17" s="1"/>
  <c r="Y195" i="17"/>
  <c r="Q195" i="17" s="1"/>
  <c r="W195" i="17" s="1"/>
  <c r="Y198" i="17"/>
  <c r="Q198" i="17" s="1"/>
  <c r="W198" i="17" s="1"/>
  <c r="Y366" i="17"/>
  <c r="Q366" i="17" s="1"/>
  <c r="W366" i="17" s="1"/>
  <c r="Y594" i="17"/>
  <c r="Q594" i="17" s="1"/>
  <c r="W594" i="17" s="1"/>
  <c r="Y595" i="17"/>
  <c r="Q595" i="17" s="1"/>
  <c r="W595" i="17" s="1"/>
  <c r="Y596" i="17"/>
  <c r="Q596" i="17" s="1"/>
  <c r="W596" i="17" s="1"/>
  <c r="Y598" i="17"/>
  <c r="Q598" i="17" s="1"/>
  <c r="W598" i="17" s="1"/>
  <c r="Y1186" i="17"/>
  <c r="Q1186" i="17" s="1"/>
  <c r="W1186" i="17" s="1"/>
  <c r="Y1188" i="17"/>
  <c r="Q1188" i="17" s="1"/>
  <c r="W1188" i="17" s="1"/>
  <c r="Y1189" i="17"/>
  <c r="Q1189" i="17" s="1"/>
  <c r="W1189" i="17" s="1"/>
  <c r="Y1190" i="17"/>
  <c r="Q1190" i="17" s="1"/>
  <c r="W1190" i="17" s="1"/>
  <c r="Y1194" i="17"/>
  <c r="Q1194" i="17" s="1"/>
  <c r="W1194" i="17" s="1"/>
  <c r="Y1197" i="17"/>
  <c r="Q1197" i="17" s="1"/>
  <c r="W1197" i="17" s="1"/>
  <c r="Y1594" i="17"/>
  <c r="Q1594" i="17" s="1"/>
  <c r="W1594" i="17" s="1"/>
  <c r="Y1595" i="17"/>
  <c r="Q1595" i="17" s="1"/>
  <c r="W1595" i="17" s="1"/>
  <c r="Y1597" i="17"/>
  <c r="Q1597" i="17" s="1"/>
  <c r="W1597" i="17" s="1"/>
  <c r="Y1598" i="17"/>
  <c r="Q1598" i="17" s="1"/>
  <c r="W1598" i="17" s="1"/>
  <c r="Y1599" i="17"/>
  <c r="Q1599" i="17" s="1"/>
  <c r="W1599" i="17" s="1"/>
  <c r="Y1994" i="17"/>
  <c r="Q1994" i="17" s="1"/>
  <c r="W1994" i="17" s="1"/>
  <c r="Y1996" i="17"/>
  <c r="Q1996" i="17" s="1"/>
  <c r="W1996" i="17" s="1"/>
  <c r="Y1998" i="17"/>
  <c r="Q1998" i="17" s="1"/>
  <c r="W1998" i="17" s="1"/>
  <c r="Y2166" i="17"/>
  <c r="Q2166" i="17" s="1"/>
  <c r="W2166" i="17" s="1"/>
  <c r="Y200" i="17"/>
  <c r="Q200" i="17" s="1"/>
  <c r="W200" i="17" s="1"/>
  <c r="Y201" i="17"/>
  <c r="Q201" i="17" s="1"/>
  <c r="W201" i="17" s="1"/>
  <c r="Y203" i="17"/>
  <c r="Q203" i="17" s="1"/>
  <c r="W203" i="17" s="1"/>
  <c r="Y204" i="17"/>
  <c r="Q204" i="17" s="1"/>
  <c r="W204" i="17" s="1"/>
  <c r="Y368" i="17"/>
  <c r="Q368" i="17" s="1"/>
  <c r="W368" i="17" s="1"/>
  <c r="Y600" i="17"/>
  <c r="Q600" i="17" s="1"/>
  <c r="W600" i="17" s="1"/>
  <c r="Y602" i="17"/>
  <c r="Q602" i="17" s="1"/>
  <c r="W602" i="17" s="1"/>
  <c r="Y604" i="17"/>
  <c r="Q604" i="17" s="1"/>
  <c r="W604" i="17" s="1"/>
  <c r="Y769" i="17"/>
  <c r="Q769" i="17" s="1"/>
  <c r="W769" i="17" s="1"/>
  <c r="Y1198" i="17"/>
  <c r="Q1198" i="17" s="1"/>
  <c r="W1198" i="17" s="1"/>
  <c r="Y1199" i="17"/>
  <c r="Q1199" i="17" s="1"/>
  <c r="W1199" i="17" s="1"/>
  <c r="Y1200" i="17"/>
  <c r="Q1200" i="17" s="1"/>
  <c r="W1200" i="17" s="1"/>
  <c r="Y1201" i="17"/>
  <c r="Q1201" i="17" s="1"/>
  <c r="W1201" i="17" s="1"/>
  <c r="Y1202" i="17"/>
  <c r="Q1202" i="17" s="1"/>
  <c r="W1202" i="17" s="1"/>
  <c r="Y1206" i="17"/>
  <c r="Q1206" i="17" s="1"/>
  <c r="W1206" i="17" s="1"/>
  <c r="Y1208" i="17"/>
  <c r="Q1208" i="17" s="1"/>
  <c r="W1208" i="17" s="1"/>
  <c r="Y1209" i="17"/>
  <c r="Q1209" i="17" s="1"/>
  <c r="W1209" i="17" s="1"/>
  <c r="Y1600" i="17"/>
  <c r="Q1600" i="17" s="1"/>
  <c r="W1600" i="17" s="1"/>
  <c r="Y1602" i="17"/>
  <c r="Q1602" i="17" s="1"/>
  <c r="W1602" i="17" s="1"/>
  <c r="Y1604" i="17"/>
  <c r="Q1604" i="17" s="1"/>
  <c r="W1604" i="17" s="1"/>
  <c r="Y1605" i="17"/>
  <c r="Q1605" i="17" s="1"/>
  <c r="W1605" i="17" s="1"/>
  <c r="Y1769" i="17"/>
  <c r="Q1769" i="17" s="1"/>
  <c r="W1769" i="17" s="1"/>
  <c r="Y2000" i="17"/>
  <c r="Q2000" i="17" s="1"/>
  <c r="W2000" i="17" s="1"/>
  <c r="Y2002" i="17"/>
  <c r="Q2002" i="17" s="1"/>
  <c r="W2002" i="17" s="1"/>
  <c r="Y2003" i="17"/>
  <c r="Q2003" i="17" s="1"/>
  <c r="W2003" i="17" s="1"/>
  <c r="Y2004" i="17"/>
  <c r="Q2004" i="17" s="1"/>
  <c r="W2004" i="17" s="1"/>
  <c r="Y2005" i="17"/>
  <c r="Q2005" i="17" s="1"/>
  <c r="W2005" i="17" s="1"/>
  <c r="Y206" i="17"/>
  <c r="Q206" i="17" s="1"/>
  <c r="W206" i="17" s="1"/>
  <c r="Y209" i="17"/>
  <c r="Q209" i="17" s="1"/>
  <c r="W209" i="17" s="1"/>
  <c r="Y210" i="17"/>
  <c r="Q210" i="17" s="1"/>
  <c r="W210" i="17" s="1"/>
  <c r="Y211" i="17"/>
  <c r="Q211" i="17" s="1"/>
  <c r="W211" i="17" s="1"/>
  <c r="Y370" i="17"/>
  <c r="Q370" i="17" s="1"/>
  <c r="W370" i="17" s="1"/>
  <c r="Y606" i="17"/>
  <c r="Q606" i="17" s="1"/>
  <c r="W606" i="17" s="1"/>
  <c r="Y610" i="17"/>
  <c r="Q610" i="17" s="1"/>
  <c r="W610" i="17" s="1"/>
  <c r="Y770" i="17"/>
  <c r="Q770" i="17" s="1"/>
  <c r="W770" i="17" s="1"/>
  <c r="Y1210" i="17"/>
  <c r="Q1210" i="17" s="1"/>
  <c r="W1210" i="17" s="1"/>
  <c r="Y1211" i="17"/>
  <c r="Q1211" i="17" s="1"/>
  <c r="W1211" i="17" s="1"/>
  <c r="Y1212" i="17"/>
  <c r="Q1212" i="17" s="1"/>
  <c r="W1212" i="17" s="1"/>
  <c r="Y1214" i="17"/>
  <c r="Q1214" i="17" s="1"/>
  <c r="W1214" i="17" s="1"/>
  <c r="Y1215" i="17"/>
  <c r="Q1215" i="17" s="1"/>
  <c r="W1215" i="17" s="1"/>
  <c r="Y1218" i="17"/>
  <c r="Q1218" i="17" s="1"/>
  <c r="W1218" i="17" s="1"/>
  <c r="Y1220" i="17"/>
  <c r="Q1220" i="17" s="1"/>
  <c r="W1220" i="17" s="1"/>
  <c r="Y1606" i="17"/>
  <c r="Q1606" i="17" s="1"/>
  <c r="W1606" i="17" s="1"/>
  <c r="Y1608" i="17"/>
  <c r="Q1608" i="17" s="1"/>
  <c r="W1608" i="17" s="1"/>
  <c r="Y1610" i="17"/>
  <c r="Q1610" i="17" s="1"/>
  <c r="W1610" i="17" s="1"/>
  <c r="Y1771" i="17"/>
  <c r="Q1771" i="17" s="1"/>
  <c r="W1771" i="17" s="1"/>
  <c r="Y2006" i="17"/>
  <c r="Q2006" i="17" s="1"/>
  <c r="W2006" i="17" s="1"/>
  <c r="Y2007" i="17"/>
  <c r="Q2007" i="17" s="1"/>
  <c r="W2007" i="17" s="1"/>
  <c r="Y2009" i="17"/>
  <c r="Q2009" i="17" s="1"/>
  <c r="W2009" i="17" s="1"/>
  <c r="Y2010" i="17"/>
  <c r="Q2010" i="17" s="1"/>
  <c r="W2010" i="17" s="1"/>
  <c r="Y2011" i="17"/>
  <c r="Q2011" i="17" s="1"/>
  <c r="W2011" i="17" s="1"/>
  <c r="Y212" i="17"/>
  <c r="Q212" i="17" s="1"/>
  <c r="W212" i="17" s="1"/>
  <c r="Y214" i="17"/>
  <c r="Q214" i="17" s="1"/>
  <c r="W214" i="17" s="1"/>
  <c r="Y216" i="17"/>
  <c r="Q216" i="17" s="1"/>
  <c r="W216" i="17" s="1"/>
  <c r="Y372" i="17"/>
  <c r="Q372" i="17" s="1"/>
  <c r="W372" i="17" s="1"/>
  <c r="Y612" i="17"/>
  <c r="Q612" i="17" s="1"/>
  <c r="W612" i="17" s="1"/>
  <c r="Y613" i="17"/>
  <c r="Q613" i="17" s="1"/>
  <c r="W613" i="17" s="1"/>
  <c r="Y615" i="17"/>
  <c r="Q615" i="17" s="1"/>
  <c r="W615" i="17" s="1"/>
  <c r="Y616" i="17"/>
  <c r="Q616" i="17" s="1"/>
  <c r="W616" i="17" s="1"/>
  <c r="Y772" i="17"/>
  <c r="Q772" i="17" s="1"/>
  <c r="W772" i="17" s="1"/>
  <c r="Y773" i="17"/>
  <c r="Q773" i="17" s="1"/>
  <c r="W773" i="17" s="1"/>
  <c r="Y1222" i="17"/>
  <c r="Q1222" i="17" s="1"/>
  <c r="W1222" i="17" s="1"/>
  <c r="Y1223" i="17"/>
  <c r="Q1223" i="17" s="1"/>
  <c r="W1223" i="17" s="1"/>
  <c r="Y1224" i="17"/>
  <c r="Q1224" i="17" s="1"/>
  <c r="W1224" i="17" s="1"/>
  <c r="Y1226" i="17"/>
  <c r="Q1226" i="17" s="1"/>
  <c r="W1226" i="17" s="1"/>
  <c r="Y1229" i="17"/>
  <c r="Q1229" i="17" s="1"/>
  <c r="W1229" i="17" s="1"/>
  <c r="Y1230" i="17"/>
  <c r="Q1230" i="17" s="1"/>
  <c r="W1230" i="17" s="1"/>
  <c r="Y1232" i="17"/>
  <c r="Q1232" i="17" s="1"/>
  <c r="W1232" i="17" s="1"/>
  <c r="Y1233" i="17"/>
  <c r="Q1233" i="17" s="1"/>
  <c r="W1233" i="17" s="1"/>
  <c r="Y1612" i="17"/>
  <c r="Q1612" i="17" s="1"/>
  <c r="W1612" i="17" s="1"/>
  <c r="Y1613" i="17"/>
  <c r="Q1613" i="17" s="1"/>
  <c r="W1613" i="17" s="1"/>
  <c r="Y1616" i="17"/>
  <c r="Q1616" i="17" s="1"/>
  <c r="W1616" i="17" s="1"/>
  <c r="Y1772" i="17"/>
  <c r="Q1772" i="17" s="1"/>
  <c r="W1772" i="17" s="1"/>
  <c r="Y2012" i="17"/>
  <c r="Q2012" i="17" s="1"/>
  <c r="W2012" i="17" s="1"/>
  <c r="Y2013" i="17"/>
  <c r="Q2013" i="17" s="1"/>
  <c r="W2013" i="17" s="1"/>
  <c r="Y2014" i="17"/>
  <c r="Q2014" i="17" s="1"/>
  <c r="W2014" i="17" s="1"/>
  <c r="Y2016" i="17"/>
  <c r="Q2016" i="17" s="1"/>
  <c r="W2016" i="17" s="1"/>
  <c r="Y2017" i="17"/>
  <c r="Q2017" i="17" s="1"/>
  <c r="W2017" i="17" s="1"/>
  <c r="Y2173" i="17"/>
  <c r="Q2173" i="17" s="1"/>
  <c r="W2173" i="17" s="1"/>
  <c r="Y218" i="17"/>
  <c r="Q218" i="17" s="1"/>
  <c r="W218" i="17" s="1"/>
  <c r="Y220" i="17"/>
  <c r="Q220" i="17" s="1"/>
  <c r="W220" i="17" s="1"/>
  <c r="Y222" i="17"/>
  <c r="Q222" i="17" s="1"/>
  <c r="W222" i="17" s="1"/>
  <c r="Y374" i="17"/>
  <c r="Q374" i="17" s="1"/>
  <c r="W374" i="17" s="1"/>
  <c r="Y618" i="17"/>
  <c r="Q618" i="17" s="1"/>
  <c r="W618" i="17" s="1"/>
  <c r="Y621" i="17"/>
  <c r="Q621" i="17" s="1"/>
  <c r="W621" i="17" s="1"/>
  <c r="Y622" i="17"/>
  <c r="Q622" i="17" s="1"/>
  <c r="W622" i="17" s="1"/>
  <c r="Y623" i="17"/>
  <c r="Q623" i="17" s="1"/>
  <c r="W623" i="17" s="1"/>
  <c r="Y1234" i="17"/>
  <c r="Q1234" i="17" s="1"/>
  <c r="W1234" i="17" s="1"/>
  <c r="Y1235" i="17"/>
  <c r="Q1235" i="17" s="1"/>
  <c r="W1235" i="17" s="1"/>
  <c r="Y1238" i="17"/>
  <c r="Q1238" i="17" s="1"/>
  <c r="W1238" i="17" s="1"/>
  <c r="Y1241" i="17"/>
  <c r="Q1241" i="17" s="1"/>
  <c r="W1241" i="17" s="1"/>
  <c r="Y1242" i="17"/>
  <c r="Q1242" i="17" s="1"/>
  <c r="W1242" i="17" s="1"/>
  <c r="Y1244" i="17"/>
  <c r="Q1244" i="17" s="1"/>
  <c r="W1244" i="17" s="1"/>
  <c r="Y1618" i="17"/>
  <c r="Q1618" i="17" s="1"/>
  <c r="W1618" i="17" s="1"/>
  <c r="Y1619" i="17"/>
  <c r="Q1619" i="17" s="1"/>
  <c r="W1619" i="17" s="1"/>
  <c r="Y1621" i="17"/>
  <c r="Q1621" i="17" s="1"/>
  <c r="W1621" i="17" s="1"/>
  <c r="Y1622" i="17"/>
  <c r="Q1622" i="17" s="1"/>
  <c r="W1622" i="17" s="1"/>
  <c r="Y1774" i="17"/>
  <c r="Q1774" i="17" s="1"/>
  <c r="W1774" i="17" s="1"/>
  <c r="Y1775" i="17"/>
  <c r="Q1775" i="17" s="1"/>
  <c r="W1775" i="17" s="1"/>
  <c r="Y2018" i="17"/>
  <c r="Q2018" i="17" s="1"/>
  <c r="W2018" i="17" s="1"/>
  <c r="Y2019" i="17"/>
  <c r="Q2019" i="17" s="1"/>
  <c r="W2019" i="17" s="1"/>
  <c r="Y2020" i="17"/>
  <c r="Q2020" i="17" s="1"/>
  <c r="W2020" i="17" s="1"/>
  <c r="Y2022" i="17"/>
  <c r="Q2022" i="17" s="1"/>
  <c r="W2022" i="17" s="1"/>
  <c r="Y224" i="17"/>
  <c r="Q224" i="17" s="1"/>
  <c r="W224" i="17" s="1"/>
  <c r="Y225" i="17"/>
  <c r="Q225" i="17" s="1"/>
  <c r="W225" i="17" s="1"/>
  <c r="Y226" i="17"/>
  <c r="Q226" i="17" s="1"/>
  <c r="W226" i="17" s="1"/>
  <c r="Y228" i="17"/>
  <c r="Q228" i="17" s="1"/>
  <c r="W228" i="17" s="1"/>
  <c r="Y229" i="17"/>
  <c r="Q229" i="17" s="1"/>
  <c r="W229" i="17" s="1"/>
  <c r="Y624" i="17"/>
  <c r="Q624" i="17" s="1"/>
  <c r="W624" i="17" s="1"/>
  <c r="Y626" i="17"/>
  <c r="Q626" i="17" s="1"/>
  <c r="W626" i="17" s="1"/>
  <c r="Y627" i="17"/>
  <c r="Q627" i="17" s="1"/>
  <c r="W627" i="17" s="1"/>
  <c r="Y628" i="17"/>
  <c r="Q628" i="17" s="1"/>
  <c r="W628" i="17" s="1"/>
  <c r="Y1246" i="17"/>
  <c r="Q1246" i="17" s="1"/>
  <c r="W1246" i="17" s="1"/>
  <c r="Y1247" i="17"/>
  <c r="Q1247" i="17" s="1"/>
  <c r="W1247" i="17" s="1"/>
  <c r="Y1249" i="17"/>
  <c r="Q1249" i="17" s="1"/>
  <c r="W1249" i="17" s="1"/>
  <c r="Y1250" i="17"/>
  <c r="Q1250" i="17" s="1"/>
  <c r="W1250" i="17" s="1"/>
  <c r="Y1252" i="17"/>
  <c r="Q1252" i="17" s="1"/>
  <c r="W1252" i="17" s="1"/>
  <c r="Y1253" i="17"/>
  <c r="Q1253" i="17" s="1"/>
  <c r="W1253" i="17" s="1"/>
  <c r="Y1254" i="17"/>
  <c r="Q1254" i="17" s="1"/>
  <c r="W1254" i="17" s="1"/>
  <c r="Y1624" i="17"/>
  <c r="Q1624" i="17" s="1"/>
  <c r="W1624" i="17" s="1"/>
  <c r="Y1627" i="17"/>
  <c r="Q1627" i="17" s="1"/>
  <c r="W1627" i="17" s="1"/>
  <c r="Y1628" i="17"/>
  <c r="Q1628" i="17" s="1"/>
  <c r="W1628" i="17" s="1"/>
  <c r="Y1629" i="17"/>
  <c r="Q1629" i="17" s="1"/>
  <c r="W1629" i="17" s="1"/>
  <c r="Y1777" i="17"/>
  <c r="Q1777" i="17" s="1"/>
  <c r="W1777" i="17" s="1"/>
  <c r="Y2024" i="17"/>
  <c r="Q2024" i="17" s="1"/>
  <c r="W2024" i="17" s="1"/>
  <c r="Y2025" i="17"/>
  <c r="Q2025" i="17" s="1"/>
  <c r="W2025" i="17" s="1"/>
  <c r="Y2028" i="17"/>
  <c r="Q2028" i="17" s="1"/>
  <c r="W2028" i="17" s="1"/>
  <c r="Y2176" i="17"/>
  <c r="Q2176" i="17" s="1"/>
  <c r="W2176" i="17" s="1"/>
  <c r="Y2177" i="17"/>
  <c r="Q2177" i="17" s="1"/>
  <c r="W2177" i="17" s="1"/>
  <c r="Y230" i="17"/>
  <c r="Q230" i="17" s="1"/>
  <c r="W230" i="17" s="1"/>
  <c r="Y231" i="17"/>
  <c r="Q231" i="17" s="1"/>
  <c r="W231" i="17" s="1"/>
  <c r="Y232" i="17"/>
  <c r="Q232" i="17" s="1"/>
  <c r="W232" i="17" s="1"/>
  <c r="Y234" i="17"/>
  <c r="Q234" i="17" s="1"/>
  <c r="W234" i="17" s="1"/>
  <c r="Y235" i="17"/>
  <c r="Q235" i="17" s="1"/>
  <c r="W235" i="17" s="1"/>
  <c r="Y379" i="17"/>
  <c r="Q379" i="17" s="1"/>
  <c r="W379" i="17" s="1"/>
  <c r="Y630" i="17"/>
  <c r="Q630" i="17" s="1"/>
  <c r="W630" i="17" s="1"/>
  <c r="Y632" i="17"/>
  <c r="Q632" i="17" s="1"/>
  <c r="W632" i="17" s="1"/>
  <c r="Y633" i="17"/>
  <c r="Q633" i="17" s="1"/>
  <c r="W633" i="17" s="1"/>
  <c r="Y634" i="17"/>
  <c r="Q634" i="17" s="1"/>
  <c r="W634" i="17" s="1"/>
  <c r="Y635" i="17"/>
  <c r="Q635" i="17" s="1"/>
  <c r="W635" i="17" s="1"/>
  <c r="Y778" i="17"/>
  <c r="Q778" i="17" s="1"/>
  <c r="W778" i="17" s="1"/>
  <c r="Y1258" i="17"/>
  <c r="Q1258" i="17" s="1"/>
  <c r="W1258" i="17" s="1"/>
  <c r="Y1261" i="17"/>
  <c r="Q1261" i="17" s="1"/>
  <c r="W1261" i="17" s="1"/>
  <c r="Y1262" i="17"/>
  <c r="Q1262" i="17" s="1"/>
  <c r="W1262" i="17" s="1"/>
  <c r="Y1263" i="17"/>
  <c r="Q1263" i="17" s="1"/>
  <c r="W1263" i="17" s="1"/>
  <c r="Y1264" i="17"/>
  <c r="Q1264" i="17" s="1"/>
  <c r="W1264" i="17" s="1"/>
  <c r="Y1265" i="17"/>
  <c r="Q1265" i="17" s="1"/>
  <c r="W1265" i="17" s="1"/>
  <c r="Y1266" i="17"/>
  <c r="Q1266" i="17" s="1"/>
  <c r="W1266" i="17" s="1"/>
  <c r="Y1267" i="17"/>
  <c r="Q1267" i="17" s="1"/>
  <c r="W1267" i="17" s="1"/>
  <c r="Y1630" i="17"/>
  <c r="Q1630" i="17" s="1"/>
  <c r="W1630" i="17" s="1"/>
  <c r="Y1632" i="17"/>
  <c r="Q1632" i="17" s="1"/>
  <c r="W1632" i="17" s="1"/>
  <c r="Y1633" i="17"/>
  <c r="Q1633" i="17" s="1"/>
  <c r="W1633" i="17" s="1"/>
  <c r="Y1634" i="17"/>
  <c r="Q1634" i="17" s="1"/>
  <c r="W1634" i="17" s="1"/>
  <c r="Y1635" i="17"/>
  <c r="Q1635" i="17" s="1"/>
  <c r="W1635" i="17" s="1"/>
  <c r="Y2030" i="17"/>
  <c r="Q2030" i="17" s="1"/>
  <c r="W2030" i="17" s="1"/>
  <c r="Y2031" i="17"/>
  <c r="Q2031" i="17" s="1"/>
  <c r="W2031" i="17" s="1"/>
  <c r="Y2033" i="17"/>
  <c r="Q2033" i="17" s="1"/>
  <c r="W2033" i="17" s="1"/>
  <c r="Y2034" i="17"/>
  <c r="Q2034" i="17" s="1"/>
  <c r="W2034" i="17" s="1"/>
  <c r="Y2178" i="17"/>
  <c r="Q2178" i="17" s="1"/>
  <c r="W2178" i="17" s="1"/>
  <c r="Y2179" i="17"/>
  <c r="Q2179" i="17" s="1"/>
  <c r="W2179" i="17" s="1"/>
  <c r="Y236" i="17"/>
  <c r="Q236" i="17" s="1"/>
  <c r="W236" i="17" s="1"/>
  <c r="Y237" i="17"/>
  <c r="Q237" i="17" s="1"/>
  <c r="W237" i="17" s="1"/>
  <c r="Y238" i="17"/>
  <c r="Q238" i="17" s="1"/>
  <c r="W238" i="17" s="1"/>
  <c r="Y240" i="17"/>
  <c r="Q240" i="17" s="1"/>
  <c r="W240" i="17" s="1"/>
  <c r="Y636" i="17"/>
  <c r="Q636" i="17" s="1"/>
  <c r="W636" i="17" s="1"/>
  <c r="Y637" i="17"/>
  <c r="Q637" i="17" s="1"/>
  <c r="W637" i="17" s="1"/>
  <c r="Y638" i="17"/>
  <c r="Q638" i="17" s="1"/>
  <c r="W638" i="17" s="1"/>
  <c r="Y639" i="17"/>
  <c r="Q639" i="17" s="1"/>
  <c r="W639" i="17" s="1"/>
  <c r="Y640" i="17"/>
  <c r="Q640" i="17" s="1"/>
  <c r="W640" i="17" s="1"/>
  <c r="Y641" i="17"/>
  <c r="Q641" i="17" s="1"/>
  <c r="W641" i="17" s="1"/>
  <c r="Y1270" i="17"/>
  <c r="Q1270" i="17" s="1"/>
  <c r="W1270" i="17" s="1"/>
  <c r="Y1272" i="17"/>
  <c r="Q1272" i="17" s="1"/>
  <c r="W1272" i="17" s="1"/>
  <c r="Y1274" i="17"/>
  <c r="Q1274" i="17" s="1"/>
  <c r="W1274" i="17" s="1"/>
  <c r="Y1275" i="17"/>
  <c r="Q1275" i="17" s="1"/>
  <c r="W1275" i="17" s="1"/>
  <c r="Y1276" i="17"/>
  <c r="Q1276" i="17" s="1"/>
  <c r="W1276" i="17" s="1"/>
  <c r="Y1278" i="17"/>
  <c r="Q1278" i="17" s="1"/>
  <c r="W1278" i="17" s="1"/>
  <c r="Y1279" i="17"/>
  <c r="Q1279" i="17" s="1"/>
  <c r="W1279" i="17" s="1"/>
  <c r="Y1281" i="17"/>
  <c r="Q1281" i="17" s="1"/>
  <c r="W1281" i="17" s="1"/>
  <c r="Y1636" i="17"/>
  <c r="Q1636" i="17" s="1"/>
  <c r="W1636" i="17" s="1"/>
  <c r="Y1638" i="17"/>
  <c r="Q1638" i="17" s="1"/>
  <c r="W1638" i="17" s="1"/>
  <c r="Y1639" i="17"/>
  <c r="Q1639" i="17" s="1"/>
  <c r="W1639" i="17" s="1"/>
  <c r="Y1640" i="17"/>
  <c r="Q1640" i="17" s="1"/>
  <c r="W1640" i="17" s="1"/>
  <c r="Y1780" i="17"/>
  <c r="Q1780" i="17" s="1"/>
  <c r="W1780" i="17" s="1"/>
  <c r="Y2036" i="17"/>
  <c r="Q2036" i="17" s="1"/>
  <c r="W2036" i="17" s="1"/>
  <c r="Y2039" i="17"/>
  <c r="Q2039" i="17" s="1"/>
  <c r="W2039" i="17" s="1"/>
  <c r="Y2040" i="17"/>
  <c r="Q2040" i="17" s="1"/>
  <c r="W2040" i="17" s="1"/>
  <c r="Y2041" i="17"/>
  <c r="Q2041" i="17" s="1"/>
  <c r="W2041" i="17" s="1"/>
  <c r="Y2181" i="17"/>
  <c r="Q2181" i="17" s="1"/>
  <c r="W2181" i="17" s="1"/>
  <c r="Y242" i="17"/>
  <c r="Q242" i="17" s="1"/>
  <c r="W242" i="17" s="1"/>
  <c r="Y243" i="17"/>
  <c r="Q243" i="17" s="1"/>
  <c r="W243" i="17" s="1"/>
  <c r="Y246" i="17"/>
  <c r="Q246" i="17" s="1"/>
  <c r="W246" i="17" s="1"/>
  <c r="Y382" i="17"/>
  <c r="Q382" i="17" s="1"/>
  <c r="W382" i="17" s="1"/>
  <c r="Y642" i="17"/>
  <c r="Q642" i="17" s="1"/>
  <c r="W642" i="17" s="1"/>
  <c r="Y646" i="17"/>
  <c r="Q646" i="17" s="1"/>
  <c r="W646" i="17" s="1"/>
  <c r="Y647" i="17"/>
  <c r="Q647" i="17" s="1"/>
  <c r="W647" i="17" s="1"/>
  <c r="Y783" i="17"/>
  <c r="Q783" i="17" s="1"/>
  <c r="W783" i="17" s="1"/>
  <c r="Y1282" i="17"/>
  <c r="Q1282" i="17" s="1"/>
  <c r="W1282" i="17" s="1"/>
  <c r="Y1284" i="17"/>
  <c r="Q1284" i="17" s="1"/>
  <c r="W1284" i="17" s="1"/>
  <c r="Y1285" i="17"/>
  <c r="Q1285" i="17" s="1"/>
  <c r="W1285" i="17" s="1"/>
  <c r="Y1286" i="17"/>
  <c r="Q1286" i="17" s="1"/>
  <c r="W1286" i="17" s="1"/>
  <c r="Y1290" i="17"/>
  <c r="Q1290" i="17" s="1"/>
  <c r="W1290" i="17" s="1"/>
  <c r="Y1293" i="17"/>
  <c r="Q1293" i="17" s="1"/>
  <c r="W1293" i="17" s="1"/>
  <c r="Y1642" i="17"/>
  <c r="Q1642" i="17" s="1"/>
  <c r="W1642" i="17" s="1"/>
  <c r="Y1643" i="17"/>
  <c r="Q1643" i="17" s="1"/>
  <c r="W1643" i="17" s="1"/>
  <c r="Y1645" i="17"/>
  <c r="Q1645" i="17" s="1"/>
  <c r="W1645" i="17" s="1"/>
  <c r="Y1646" i="17"/>
  <c r="Q1646" i="17" s="1"/>
  <c r="W1646" i="17" s="1"/>
  <c r="Y1647" i="17"/>
  <c r="Q1647" i="17" s="1"/>
  <c r="W1647" i="17" s="1"/>
  <c r="Y2042" i="17"/>
  <c r="Q2042" i="17" s="1"/>
  <c r="W2042" i="17" s="1"/>
  <c r="Y2046" i="17"/>
  <c r="Q2046" i="17" s="1"/>
  <c r="W2046" i="17" s="1"/>
  <c r="Y2047" i="17"/>
  <c r="Q2047" i="17" s="1"/>
  <c r="W2047" i="17" s="1"/>
  <c r="Y2182" i="17"/>
  <c r="Q2182" i="17" s="1"/>
  <c r="W2182" i="17" s="1"/>
  <c r="Y248" i="17"/>
  <c r="Q248" i="17" s="1"/>
  <c r="W248" i="17" s="1"/>
  <c r="Y249" i="17"/>
  <c r="Q249" i="17" s="1"/>
  <c r="W249" i="17" s="1"/>
  <c r="Y251" i="17"/>
  <c r="Q251" i="17" s="1"/>
  <c r="W251" i="17" s="1"/>
  <c r="Y252" i="17"/>
  <c r="Q252" i="17" s="1"/>
  <c r="W252" i="17" s="1"/>
  <c r="Y384" i="17"/>
  <c r="Q384" i="17" s="1"/>
  <c r="W384" i="17" s="1"/>
  <c r="Y648" i="17"/>
  <c r="Q648" i="17" s="1"/>
  <c r="W648" i="17" s="1"/>
  <c r="Y650" i="17"/>
  <c r="Q650" i="17" s="1"/>
  <c r="W650" i="17" s="1"/>
  <c r="Y652" i="17"/>
  <c r="Q652" i="17" s="1"/>
  <c r="W652" i="17" s="1"/>
  <c r="Y785" i="17"/>
  <c r="Q785" i="17" s="1"/>
  <c r="W785" i="17" s="1"/>
  <c r="Y1294" i="17"/>
  <c r="Q1294" i="17" s="1"/>
  <c r="W1294" i="17" s="1"/>
  <c r="Y1295" i="17"/>
  <c r="Q1295" i="17" s="1"/>
  <c r="W1295" i="17" s="1"/>
  <c r="Y1297" i="17"/>
  <c r="Q1297" i="17" s="1"/>
  <c r="W1297" i="17" s="1"/>
  <c r="Y1298" i="17"/>
  <c r="Q1298" i="17" s="1"/>
  <c r="W1298" i="17" s="1"/>
  <c r="Y1299" i="17"/>
  <c r="Q1299" i="17" s="1"/>
  <c r="W1299" i="17" s="1"/>
  <c r="Y1302" i="17"/>
  <c r="Q1302" i="17" s="1"/>
  <c r="W1302" i="17" s="1"/>
  <c r="Y1304" i="17"/>
  <c r="Q1304" i="17" s="1"/>
  <c r="W1304" i="17" s="1"/>
  <c r="Y1648" i="17"/>
  <c r="Q1648" i="17" s="1"/>
  <c r="W1648" i="17" s="1"/>
  <c r="Y1652" i="17"/>
  <c r="Q1652" i="17" s="1"/>
  <c r="W1652" i="17" s="1"/>
  <c r="Y1653" i="17"/>
  <c r="Q1653" i="17" s="1"/>
  <c r="W1653" i="17" s="1"/>
  <c r="Y1785" i="17"/>
  <c r="Q1785" i="17" s="1"/>
  <c r="W1785" i="17" s="1"/>
  <c r="Y2048" i="17"/>
  <c r="Q2048" i="17" s="1"/>
  <c r="W2048" i="17" s="1"/>
  <c r="Y2050" i="17"/>
  <c r="Q2050" i="17" s="1"/>
  <c r="W2050" i="17" s="1"/>
  <c r="Y2051" i="17"/>
  <c r="Q2051" i="17" s="1"/>
  <c r="W2051" i="17" s="1"/>
  <c r="Y2052" i="17"/>
  <c r="Q2052" i="17" s="1"/>
  <c r="W2052" i="17" s="1"/>
  <c r="Y254" i="17"/>
  <c r="Q254" i="17" s="1"/>
  <c r="W254" i="17" s="1"/>
  <c r="Y257" i="17"/>
  <c r="Q257" i="17" s="1"/>
  <c r="W257" i="17" s="1"/>
  <c r="Y258" i="17"/>
  <c r="Q258" i="17" s="1"/>
  <c r="W258" i="17" s="1"/>
  <c r="Y259" i="17"/>
  <c r="Q259" i="17" s="1"/>
  <c r="W259" i="17" s="1"/>
  <c r="Y387" i="17"/>
  <c r="Q387" i="17" s="1"/>
  <c r="W387" i="17" s="1"/>
  <c r="Y654" i="17"/>
  <c r="Q654" i="17" s="1"/>
  <c r="W654" i="17" s="1"/>
  <c r="Y655" i="17"/>
  <c r="Q655" i="17" s="1"/>
  <c r="W655" i="17" s="1"/>
  <c r="Y658" i="17"/>
  <c r="Q658" i="17" s="1"/>
  <c r="W658" i="17" s="1"/>
  <c r="Y1306" i="17"/>
  <c r="Q1306" i="17" s="1"/>
  <c r="W1306" i="17" s="1"/>
  <c r="Y1307" i="17"/>
  <c r="Q1307" i="17" s="1"/>
  <c r="W1307" i="17" s="1"/>
  <c r="Y1308" i="17"/>
  <c r="Q1308" i="17" s="1"/>
  <c r="W1308" i="17" s="1"/>
  <c r="Y1310" i="17"/>
  <c r="Q1310" i="17" s="1"/>
  <c r="W1310" i="17" s="1"/>
  <c r="Y1311" i="17"/>
  <c r="Q1311" i="17" s="1"/>
  <c r="W1311" i="17" s="1"/>
  <c r="Y1313" i="17"/>
  <c r="Q1313" i="17" s="1"/>
  <c r="W1313" i="17" s="1"/>
  <c r="Y1314" i="17"/>
  <c r="Q1314" i="17" s="1"/>
  <c r="W1314" i="17" s="1"/>
  <c r="Y1316" i="17"/>
  <c r="Q1316" i="17" s="1"/>
  <c r="W1316" i="17" s="1"/>
  <c r="Y1317" i="17"/>
  <c r="Q1317" i="17" s="1"/>
  <c r="W1317" i="17" s="1"/>
  <c r="Y1654" i="17"/>
  <c r="Q1654" i="17" s="1"/>
  <c r="W1654" i="17" s="1"/>
  <c r="Y1655" i="17"/>
  <c r="Q1655" i="17" s="1"/>
  <c r="W1655" i="17" s="1"/>
  <c r="Y1656" i="17"/>
  <c r="Q1656" i="17" s="1"/>
  <c r="W1656" i="17" s="1"/>
  <c r="Y1658" i="17"/>
  <c r="Q1658" i="17" s="1"/>
  <c r="W1658" i="17" s="1"/>
  <c r="Y1787" i="17"/>
  <c r="Q1787" i="17" s="1"/>
  <c r="W1787" i="17" s="1"/>
  <c r="Y2054" i="17"/>
  <c r="Q2054" i="17" s="1"/>
  <c r="W2054" i="17" s="1"/>
  <c r="Y2055" i="17"/>
  <c r="Q2055" i="17" s="1"/>
  <c r="W2055" i="17" s="1"/>
  <c r="Y2056" i="17"/>
  <c r="Q2056" i="17" s="1"/>
  <c r="W2056" i="17" s="1"/>
  <c r="Y2057" i="17"/>
  <c r="Q2057" i="17" s="1"/>
  <c r="W2057" i="17" s="1"/>
  <c r="Y2058" i="17"/>
  <c r="Q2058" i="17" s="1"/>
  <c r="W2058" i="17" s="1"/>
  <c r="Y2059" i="17"/>
  <c r="Q2059" i="17" s="1"/>
  <c r="W2059" i="17" s="1"/>
  <c r="Y260" i="17"/>
  <c r="Q260" i="17" s="1"/>
  <c r="W260" i="17" s="1"/>
  <c r="Y262" i="17"/>
  <c r="Q262" i="17" s="1"/>
  <c r="W262" i="17" s="1"/>
  <c r="Y264" i="17"/>
  <c r="Q264" i="17" s="1"/>
  <c r="W264" i="17" s="1"/>
  <c r="Y388" i="17"/>
  <c r="Q388" i="17" s="1"/>
  <c r="W388" i="17" s="1"/>
  <c r="Y660" i="17"/>
  <c r="Q660" i="17" s="1"/>
  <c r="W660" i="17" s="1"/>
  <c r="Y661" i="17"/>
  <c r="Q661" i="17" s="1"/>
  <c r="W661" i="17" s="1"/>
  <c r="Y663" i="17"/>
  <c r="Q663" i="17" s="1"/>
  <c r="W663" i="17" s="1"/>
  <c r="Y664" i="17"/>
  <c r="Q664" i="17" s="1"/>
  <c r="W664" i="17" s="1"/>
  <c r="Y789" i="17"/>
  <c r="Q789" i="17" s="1"/>
  <c r="W789" i="17" s="1"/>
  <c r="Y1318" i="17"/>
  <c r="Q1318" i="17" s="1"/>
  <c r="W1318" i="17" s="1"/>
  <c r="Y1319" i="17"/>
  <c r="Q1319" i="17" s="1"/>
  <c r="W1319" i="17" s="1"/>
  <c r="Y1322" i="17"/>
  <c r="Q1322" i="17" s="1"/>
  <c r="W1322" i="17" s="1"/>
  <c r="Y1325" i="17"/>
  <c r="Q1325" i="17" s="1"/>
  <c r="W1325" i="17" s="1"/>
  <c r="Y1326" i="17"/>
  <c r="Q1326" i="17" s="1"/>
  <c r="W1326" i="17" s="1"/>
  <c r="Y1328" i="17"/>
  <c r="Q1328" i="17" s="1"/>
  <c r="W1328" i="17" s="1"/>
  <c r="Y1660" i="17"/>
  <c r="Q1660" i="17" s="1"/>
  <c r="W1660" i="17" s="1"/>
  <c r="Y1664" i="17"/>
  <c r="Q1664" i="17" s="1"/>
  <c r="W1664" i="17" s="1"/>
  <c r="Y1788" i="17"/>
  <c r="Q1788" i="17" s="1"/>
  <c r="W1788" i="17" s="1"/>
  <c r="Y1789" i="17"/>
  <c r="Q1789" i="17" s="1"/>
  <c r="W1789" i="17" s="1"/>
  <c r="Y2060" i="17"/>
  <c r="Q2060" i="17" s="1"/>
  <c r="W2060" i="17" s="1"/>
  <c r="Y2061" i="17"/>
  <c r="Q2061" i="17" s="1"/>
  <c r="W2061" i="17" s="1"/>
  <c r="Y2064" i="17"/>
  <c r="Q2064" i="17" s="1"/>
  <c r="W2064" i="17" s="1"/>
  <c r="Y2065" i="17"/>
  <c r="Q2065" i="17" s="1"/>
  <c r="W2065" i="17" s="1"/>
  <c r="Y2189" i="17"/>
  <c r="Q2189" i="17" s="1"/>
  <c r="W2189" i="17" s="1"/>
  <c r="Y266" i="17"/>
  <c r="Q266" i="17" s="1"/>
  <c r="W266" i="17" s="1"/>
  <c r="Y268" i="17"/>
  <c r="Q268" i="17" s="1"/>
  <c r="W268" i="17" s="1"/>
  <c r="Y269" i="17"/>
  <c r="Q269" i="17" s="1"/>
  <c r="W269" i="17" s="1"/>
  <c r="Y270" i="17"/>
  <c r="Q270" i="17" s="1"/>
  <c r="W270" i="17" s="1"/>
  <c r="Y271" i="17"/>
  <c r="Q271" i="17" s="1"/>
  <c r="W271" i="17" s="1"/>
  <c r="Y390" i="17"/>
  <c r="Q390" i="17" s="1"/>
  <c r="W390" i="17" s="1"/>
  <c r="Y666" i="17"/>
  <c r="Q666" i="17" s="1"/>
  <c r="W666" i="17" s="1"/>
  <c r="Y669" i="17"/>
  <c r="Q669" i="17" s="1"/>
  <c r="W669" i="17" s="1"/>
  <c r="Y670" i="17"/>
  <c r="Q670" i="17" s="1"/>
  <c r="W670" i="17" s="1"/>
  <c r="Y671" i="17"/>
  <c r="Q671" i="17" s="1"/>
  <c r="W671" i="17" s="1"/>
  <c r="Y790" i="17"/>
  <c r="Q790" i="17" s="1"/>
  <c r="W790" i="17" s="1"/>
  <c r="Y791" i="17"/>
  <c r="Q791" i="17" s="1"/>
  <c r="W791" i="17" s="1"/>
  <c r="Y1330" i="17"/>
  <c r="Q1330" i="17" s="1"/>
  <c r="W1330" i="17" s="1"/>
  <c r="Y1331" i="17"/>
  <c r="Q1331" i="17" s="1"/>
  <c r="W1331" i="17" s="1"/>
  <c r="Y1334" i="17"/>
  <c r="Q1334" i="17" s="1"/>
  <c r="W1334" i="17" s="1"/>
  <c r="Y1337" i="17"/>
  <c r="Q1337" i="17" s="1"/>
  <c r="W1337" i="17" s="1"/>
  <c r="Y1338" i="17"/>
  <c r="Q1338" i="17" s="1"/>
  <c r="W1338" i="17" s="1"/>
  <c r="Y1339" i="17"/>
  <c r="Q1339" i="17" s="1"/>
  <c r="W1339" i="17" s="1"/>
  <c r="Y1340" i="17"/>
  <c r="Q1340" i="17" s="1"/>
  <c r="W1340" i="17" s="1"/>
  <c r="Y1666" i="17"/>
  <c r="Q1666" i="17" s="1"/>
  <c r="W1666" i="17" s="1"/>
  <c r="Y1667" i="17"/>
  <c r="Q1667" i="17" s="1"/>
  <c r="W1667" i="17" s="1"/>
  <c r="Y1669" i="17"/>
  <c r="Q1669" i="17" s="1"/>
  <c r="W1669" i="17" s="1"/>
  <c r="Y1670" i="17"/>
  <c r="Q1670" i="17" s="1"/>
  <c r="W1670" i="17" s="1"/>
  <c r="Y1790" i="17"/>
  <c r="Q1790" i="17" s="1"/>
  <c r="W1790" i="17" s="1"/>
  <c r="Y1791" i="17"/>
  <c r="Q1791" i="17" s="1"/>
  <c r="W1791" i="17" s="1"/>
  <c r="Y2066" i="17"/>
  <c r="Q2066" i="17" s="1"/>
  <c r="W2066" i="17" s="1"/>
  <c r="Y2068" i="17"/>
  <c r="Q2068" i="17" s="1"/>
  <c r="W2068" i="17" s="1"/>
  <c r="Y2070" i="17"/>
  <c r="Q2070" i="17" s="1"/>
  <c r="W2070" i="17" s="1"/>
  <c r="Y2191" i="17"/>
  <c r="Q2191" i="17" s="1"/>
  <c r="W2191" i="17" s="1"/>
  <c r="Y272" i="17"/>
  <c r="Q272" i="17" s="1"/>
  <c r="W272" i="17" s="1"/>
  <c r="Y273" i="17"/>
  <c r="Q273" i="17" s="1"/>
  <c r="W273" i="17" s="1"/>
  <c r="Y275" i="17"/>
  <c r="Q275" i="17" s="1"/>
  <c r="W275" i="17" s="1"/>
  <c r="Y276" i="17"/>
  <c r="Q276" i="17" s="1"/>
  <c r="W276" i="17" s="1"/>
  <c r="Y277" i="17"/>
  <c r="Q277" i="17" s="1"/>
  <c r="W277" i="17" s="1"/>
  <c r="Y672" i="17"/>
  <c r="Q672" i="17" s="1"/>
  <c r="W672" i="17" s="1"/>
  <c r="Y676" i="17"/>
  <c r="Q676" i="17" s="1"/>
  <c r="W676" i="17" s="1"/>
  <c r="Y677" i="17"/>
  <c r="Q677" i="17" s="1"/>
  <c r="W677" i="17" s="1"/>
  <c r="Y1342" i="17"/>
  <c r="Q1342" i="17" s="1"/>
  <c r="W1342" i="17" s="1"/>
  <c r="Y1343" i="17"/>
  <c r="Q1343" i="17" s="1"/>
  <c r="W1343" i="17" s="1"/>
  <c r="Y1346" i="17"/>
  <c r="Q1346" i="17" s="1"/>
  <c r="W1346" i="17" s="1"/>
  <c r="Y1348" i="17"/>
  <c r="Q1348" i="17" s="1"/>
  <c r="W1348" i="17" s="1"/>
  <c r="Y1350" i="17"/>
  <c r="Q1350" i="17" s="1"/>
  <c r="W1350" i="17" s="1"/>
  <c r="Y1352" i="17"/>
  <c r="Q1352" i="17" s="1"/>
  <c r="W1352" i="17" s="1"/>
  <c r="Y1672" i="17"/>
  <c r="Q1672" i="17" s="1"/>
  <c r="W1672" i="17" s="1"/>
  <c r="Y1675" i="17"/>
  <c r="Q1675" i="17" s="1"/>
  <c r="W1675" i="17" s="1"/>
  <c r="Y1676" i="17"/>
  <c r="Q1676" i="17" s="1"/>
  <c r="W1676" i="17" s="1"/>
  <c r="Y1677" i="17"/>
  <c r="Q1677" i="17" s="1"/>
  <c r="W1677" i="17" s="1"/>
  <c r="Y1793" i="17"/>
  <c r="Q1793" i="17" s="1"/>
  <c r="W1793" i="17" s="1"/>
  <c r="Y2072" i="17"/>
  <c r="Q2072" i="17" s="1"/>
  <c r="W2072" i="17" s="1"/>
  <c r="Y2073" i="17"/>
  <c r="Q2073" i="17" s="1"/>
  <c r="W2073" i="17" s="1"/>
  <c r="Y2076" i="17"/>
  <c r="Q2076" i="17" s="1"/>
  <c r="W2076" i="17" s="1"/>
  <c r="Y278" i="17"/>
  <c r="Q278" i="17" s="1"/>
  <c r="W278" i="17" s="1"/>
  <c r="Y280" i="17"/>
  <c r="Q280" i="17" s="1"/>
  <c r="W280" i="17" s="1"/>
  <c r="Y282" i="17"/>
  <c r="Q282" i="17" s="1"/>
  <c r="W282" i="17" s="1"/>
  <c r="Y283" i="17"/>
  <c r="Q283" i="17" s="1"/>
  <c r="W283" i="17" s="1"/>
  <c r="Y395" i="17"/>
  <c r="Q395" i="17" s="1"/>
  <c r="W395" i="17" s="1"/>
  <c r="Y678" i="17"/>
  <c r="Q678" i="17" s="1"/>
  <c r="W678" i="17" s="1"/>
  <c r="Y680" i="17"/>
  <c r="Q680" i="17" s="1"/>
  <c r="W680" i="17" s="1"/>
  <c r="Y794" i="17"/>
  <c r="Q794" i="17" s="1"/>
  <c r="W794" i="17" s="1"/>
  <c r="Y1354" i="17"/>
  <c r="Q1354" i="17" s="1"/>
  <c r="W1354" i="17" s="1"/>
  <c r="Y1357" i="17"/>
  <c r="Q1357" i="17" s="1"/>
  <c r="W1357" i="17" s="1"/>
  <c r="Y1358" i="17"/>
  <c r="Q1358" i="17" s="1"/>
  <c r="W1358" i="17" s="1"/>
  <c r="Y1359" i="17"/>
  <c r="Q1359" i="17" s="1"/>
  <c r="W1359" i="17" s="1"/>
  <c r="Y1362" i="17"/>
  <c r="Q1362" i="17" s="1"/>
  <c r="W1362" i="17" s="1"/>
  <c r="Y1678" i="17"/>
  <c r="Q1678" i="17" s="1"/>
  <c r="W1678" i="17" s="1"/>
  <c r="Y1680" i="17"/>
  <c r="Q1680" i="17" s="1"/>
  <c r="W1680" i="17" s="1"/>
  <c r="Y1682" i="17"/>
  <c r="Q1682" i="17" s="1"/>
  <c r="W1682" i="17" s="1"/>
  <c r="Y1683" i="17"/>
  <c r="Q1683" i="17" s="1"/>
  <c r="W1683" i="17" s="1"/>
  <c r="Y1794" i="17"/>
  <c r="Q1794" i="17" s="1"/>
  <c r="W1794" i="17" s="1"/>
  <c r="Y2078" i="17"/>
  <c r="Q2078" i="17" s="1"/>
  <c r="W2078" i="17" s="1"/>
  <c r="Y2082" i="17"/>
  <c r="Q2082" i="17" s="1"/>
  <c r="W2082" i="17" s="1"/>
  <c r="Y2195" i="17"/>
  <c r="Q2195" i="17" s="1"/>
  <c r="W2195" i="17" s="1"/>
  <c r="Y284" i="17"/>
  <c r="Q284" i="17" s="1"/>
  <c r="W284" i="17" s="1"/>
  <c r="Y288" i="17"/>
  <c r="Q288" i="17" s="1"/>
  <c r="W288" i="17" s="1"/>
  <c r="Y397" i="17"/>
  <c r="Q397" i="17" s="1"/>
  <c r="W397" i="17" s="1"/>
  <c r="Y684" i="17"/>
  <c r="Q684" i="17" s="1"/>
  <c r="W684" i="17" s="1"/>
  <c r="Y688" i="17"/>
  <c r="Q688" i="17" s="1"/>
  <c r="W688" i="17" s="1"/>
  <c r="Y1368" i="17"/>
  <c r="Q1368" i="17" s="1"/>
  <c r="W1368" i="17" s="1"/>
  <c r="Y1370" i="17"/>
  <c r="Q1370" i="17" s="1"/>
  <c r="W1370" i="17" s="1"/>
  <c r="Y1371" i="17"/>
  <c r="Q1371" i="17" s="1"/>
  <c r="W1371" i="17" s="1"/>
  <c r="Y1372" i="17"/>
  <c r="Q1372" i="17" s="1"/>
  <c r="W1372" i="17" s="1"/>
  <c r="Y1374" i="17"/>
  <c r="Q1374" i="17" s="1"/>
  <c r="W1374" i="17" s="1"/>
  <c r="Y1377" i="17"/>
  <c r="Q1377" i="17" s="1"/>
  <c r="W1377" i="17" s="1"/>
  <c r="Y1684" i="17"/>
  <c r="Q1684" i="17" s="1"/>
  <c r="W1684" i="17" s="1"/>
  <c r="Y1688" i="17"/>
  <c r="Q1688" i="17" s="1"/>
  <c r="W1688" i="17" s="1"/>
  <c r="Y2087" i="17"/>
  <c r="Q2087" i="17" s="1"/>
  <c r="W2087" i="17" s="1"/>
  <c r="Y2088" i="17"/>
  <c r="Q2088" i="17" s="1"/>
  <c r="W2088" i="17" s="1"/>
  <c r="Y290" i="17"/>
  <c r="Q290" i="17" s="1"/>
  <c r="W290" i="17" s="1"/>
  <c r="Y294" i="17"/>
  <c r="Q294" i="17" s="1"/>
  <c r="W294" i="17" s="1"/>
  <c r="Y694" i="17"/>
  <c r="Q694" i="17" s="1"/>
  <c r="W694" i="17" s="1"/>
  <c r="Y799" i="17"/>
  <c r="Q799" i="17" s="1"/>
  <c r="W799" i="17" s="1"/>
  <c r="Y1378" i="17"/>
  <c r="Q1378" i="17" s="1"/>
  <c r="W1378" i="17" s="1"/>
  <c r="Y1381" i="17"/>
  <c r="Q1381" i="17" s="1"/>
  <c r="W1381" i="17" s="1"/>
  <c r="Y1382" i="17"/>
  <c r="Q1382" i="17" s="1"/>
  <c r="W1382" i="17" s="1"/>
  <c r="Y1690" i="17"/>
  <c r="Q1690" i="17" s="1"/>
  <c r="W1690" i="17" s="1"/>
  <c r="Y1694" i="17"/>
  <c r="Q1694" i="17" s="1"/>
  <c r="W1694" i="17" s="1"/>
  <c r="Y1695" i="17"/>
  <c r="Q1695" i="17" s="1"/>
  <c r="W1695" i="17" s="1"/>
  <c r="Y2090" i="17"/>
  <c r="Q2090" i="17" s="1"/>
  <c r="W2090" i="17" s="1"/>
  <c r="Y2094" i="17"/>
  <c r="Q2094" i="17" s="1"/>
  <c r="W2094" i="17" s="1"/>
  <c r="Y296" i="17"/>
  <c r="Q296" i="17" s="1"/>
  <c r="W296" i="17" s="1"/>
  <c r="Y696" i="17"/>
  <c r="Q696" i="17" s="1"/>
  <c r="W696" i="17" s="1"/>
  <c r="Y1390" i="17"/>
  <c r="Q1390" i="17" s="1"/>
  <c r="W1390" i="17" s="1"/>
  <c r="Y1395" i="17"/>
  <c r="Q1395" i="17" s="1"/>
  <c r="W1395" i="17" s="1"/>
  <c r="Y1398" i="17"/>
  <c r="Q1398" i="17" s="1"/>
  <c r="W1398" i="17" s="1"/>
  <c r="Y1696" i="17"/>
  <c r="Q1696" i="17" s="1"/>
  <c r="W1696" i="17" s="1"/>
  <c r="Y1801" i="17"/>
  <c r="Q1801" i="17" s="1"/>
  <c r="W1801" i="17" s="1"/>
  <c r="G2" i="16"/>
  <c r="R694" i="18" l="1"/>
  <c r="U694" i="18" s="1"/>
  <c r="R657" i="18"/>
  <c r="U657" i="18" s="1"/>
  <c r="R649" i="18"/>
  <c r="U649" i="18" s="1"/>
  <c r="R673" i="18"/>
  <c r="U673" i="18" s="1"/>
  <c r="R685" i="18"/>
  <c r="U685" i="18" s="1"/>
  <c r="R336" i="18"/>
  <c r="U336" i="18" s="1"/>
  <c r="R75" i="18"/>
  <c r="U75" i="18" s="1"/>
  <c r="R50" i="18"/>
  <c r="U50" i="18" s="1"/>
  <c r="R697" i="18"/>
  <c r="U697" i="18" s="1"/>
  <c r="R156" i="18"/>
  <c r="U156" i="18" s="1"/>
  <c r="R94" i="18"/>
  <c r="U94" i="18" s="1"/>
  <c r="O177" i="18" a="1"/>
  <c r="O177" i="18" s="1"/>
  <c r="O157" i="18" a="1"/>
  <c r="O157" i="18" s="1"/>
  <c r="O151" i="18" a="1"/>
  <c r="O151" i="18" s="1"/>
  <c r="O131" i="18" a="1"/>
  <c r="O131" i="18" s="1"/>
  <c r="O124" i="18" a="1"/>
  <c r="O124" i="18" s="1"/>
  <c r="O110" i="18" a="1"/>
  <c r="O110" i="18" s="1"/>
  <c r="O103" i="18" a="1"/>
  <c r="O103" i="18" s="1"/>
  <c r="O95" i="18" a="1"/>
  <c r="O95" i="18" s="1"/>
  <c r="O82" i="18" a="1"/>
  <c r="O82" i="18" s="1"/>
  <c r="O75" i="18" a="1"/>
  <c r="O75" i="18" s="1"/>
  <c r="O69" i="18" a="1"/>
  <c r="O69" i="18" s="1"/>
  <c r="O63" i="18" a="1"/>
  <c r="O63" i="18" s="1"/>
  <c r="O52" i="18" a="1"/>
  <c r="O52" i="18" s="1"/>
  <c r="O26" i="18" a="1"/>
  <c r="O26" i="18" s="1"/>
  <c r="O13" i="18" a="1"/>
  <c r="O13" i="18" s="1"/>
  <c r="O7" i="18" a="1"/>
  <c r="O7" i="18" s="1"/>
  <c r="O156" i="18" a="1"/>
  <c r="O156" i="18" s="1"/>
  <c r="O150" i="18" a="1"/>
  <c r="O150" i="18" s="1"/>
  <c r="O130" i="18" a="1"/>
  <c r="O130" i="18" s="1"/>
  <c r="O117" i="18" a="1"/>
  <c r="O117" i="18" s="1"/>
  <c r="O109" i="18" a="1"/>
  <c r="O109" i="18" s="1"/>
  <c r="O102" i="18" a="1"/>
  <c r="O102" i="18" s="1"/>
  <c r="O87" i="18" a="1"/>
  <c r="O87" i="18" s="1"/>
  <c r="O74" i="18" a="1"/>
  <c r="O74" i="18" s="1"/>
  <c r="O68" i="18" a="1"/>
  <c r="O68" i="18" s="1"/>
  <c r="O51" i="18" a="1"/>
  <c r="O51" i="18" s="1"/>
  <c r="O44" i="18" a="1"/>
  <c r="O44" i="18" s="1"/>
  <c r="O38" i="18" a="1"/>
  <c r="O38" i="18" s="1"/>
  <c r="O31" i="18" a="1"/>
  <c r="O31" i="18" s="1"/>
  <c r="O20" i="18" a="1"/>
  <c r="O20" i="18" s="1"/>
  <c r="O6" i="18" a="1"/>
  <c r="O6" i="18" s="1"/>
  <c r="O162" i="18" a="1"/>
  <c r="O162" i="18" s="1"/>
  <c r="O143" i="18" a="1"/>
  <c r="O143" i="18" s="1"/>
  <c r="O123" i="18" a="1"/>
  <c r="O123" i="18" s="1"/>
  <c r="O116" i="18" a="1"/>
  <c r="O116" i="18" s="1"/>
  <c r="O108" i="18" a="1"/>
  <c r="O108" i="18" s="1"/>
  <c r="O101" i="18" a="1"/>
  <c r="O101" i="18" s="1"/>
  <c r="O94" i="18" a="1"/>
  <c r="O94" i="18" s="1"/>
  <c r="O86" i="18" a="1"/>
  <c r="O86" i="18" s="1"/>
  <c r="O62" i="18" a="1"/>
  <c r="O62" i="18" s="1"/>
  <c r="O50" i="18" a="1"/>
  <c r="O50" i="18" s="1"/>
  <c r="O43" i="18" a="1"/>
  <c r="O43" i="18" s="1"/>
  <c r="O37" i="18" a="1"/>
  <c r="O37" i="18" s="1"/>
  <c r="O19" i="18" a="1"/>
  <c r="O19" i="18" s="1"/>
  <c r="O12" i="18" a="1"/>
  <c r="O12" i="18" s="1"/>
  <c r="O5" i="18" a="1"/>
  <c r="O5" i="18" s="1"/>
  <c r="O142" i="18" a="1"/>
  <c r="O142" i="18" s="1"/>
  <c r="O135" i="18" a="1"/>
  <c r="O135" i="18" s="1"/>
  <c r="O122" i="18" a="1"/>
  <c r="O122" i="18" s="1"/>
  <c r="O115" i="18" a="1"/>
  <c r="O115" i="18" s="1"/>
  <c r="O107" i="18" a="1"/>
  <c r="O107" i="18" s="1"/>
  <c r="O100" i="18" a="1"/>
  <c r="O100" i="18" s="1"/>
  <c r="O93" i="18" a="1"/>
  <c r="O93" i="18" s="1"/>
  <c r="O67" i="18" a="1"/>
  <c r="O67" i="18" s="1"/>
  <c r="O55" i="18" a="1"/>
  <c r="O55" i="18" s="1"/>
  <c r="O36" i="18" a="1"/>
  <c r="O36" i="18" s="1"/>
  <c r="O30" i="18" a="1"/>
  <c r="O30" i="18" s="1"/>
  <c r="O18" i="18" a="1"/>
  <c r="O18" i="18" s="1"/>
  <c r="O11" i="18" a="1"/>
  <c r="O11" i="18" s="1"/>
  <c r="O4" i="18" a="1"/>
  <c r="O4" i="18" s="1"/>
  <c r="O134" i="18" a="1"/>
  <c r="O134" i="18" s="1"/>
  <c r="O127" i="18" a="1"/>
  <c r="O127" i="18" s="1"/>
  <c r="O114" i="18" a="1"/>
  <c r="O114" i="18" s="1"/>
  <c r="O106" i="18" a="1"/>
  <c r="O106" i="18" s="1"/>
  <c r="O99" i="18" a="1"/>
  <c r="O99" i="18" s="1"/>
  <c r="O92" i="18" a="1"/>
  <c r="O92" i="18" s="1"/>
  <c r="O85" i="18" a="1"/>
  <c r="O85" i="18" s="1"/>
  <c r="O79" i="18" a="1"/>
  <c r="O79" i="18" s="1"/>
  <c r="O66" i="18" a="1"/>
  <c r="O66" i="18" s="1"/>
  <c r="O61" i="18" a="1"/>
  <c r="O61" i="18" s="1"/>
  <c r="O54" i="18" a="1"/>
  <c r="O54" i="18" s="1"/>
  <c r="O42" i="18" a="1"/>
  <c r="O42" i="18" s="1"/>
  <c r="O35" i="18" a="1"/>
  <c r="O35" i="18" s="1"/>
  <c r="O23" i="18" a="1"/>
  <c r="O23" i="18" s="1"/>
  <c r="O3" i="18" a="1"/>
  <c r="O3" i="18" s="1"/>
  <c r="O140" i="18" a="1"/>
  <c r="O140" i="18" s="1"/>
  <c r="O133" i="18" a="1"/>
  <c r="O133" i="18" s="1"/>
  <c r="O98" i="18" a="1"/>
  <c r="O98" i="18" s="1"/>
  <c r="O91" i="18" a="1"/>
  <c r="O91" i="18" s="1"/>
  <c r="O84" i="18" a="1"/>
  <c r="O84" i="18" s="1"/>
  <c r="O78" i="18" a="1"/>
  <c r="O78" i="18" s="1"/>
  <c r="O60" i="18" a="1"/>
  <c r="O60" i="18" s="1"/>
  <c r="O47" i="18" a="1"/>
  <c r="O47" i="18" s="1"/>
  <c r="O34" i="18" a="1"/>
  <c r="O34" i="18" s="1"/>
  <c r="O29" i="18" a="1"/>
  <c r="O29" i="18" s="1"/>
  <c r="O22" i="18" a="1"/>
  <c r="O22" i="18" s="1"/>
  <c r="O10" i="18" a="1"/>
  <c r="O10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<sst xmlns="http://schemas.openxmlformats.org/spreadsheetml/2006/main" count="30884" uniqueCount="190">
  <si>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</si>
  <si>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</si>
  <si>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</si>
  <si>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</si>
  <si>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</si>
  <si>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</si>
  <si>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</si>
  <si>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</si>
  <si>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</si>
  <si>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</si>
  <si>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</si>
  <si>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</si>
  <si>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</si>
  <si>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</si>
  <si>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</si>
  <si>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</si>
  <si>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</si>
  <si>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</si>
  <si>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</si>
  <si>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</si>
  <si>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</si>
  <si>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</si>
  <si>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</si>
  <si>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</si>
  <si>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</si>
  <si>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</si>
  <si>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</si>
  <si>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</si>
  <si>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</si>
  <si>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</si>
  <si>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</si>
  <si>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</si>
  <si>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</si>
  <si>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</si>
  <si>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</si>
  <si>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</si>
  <si>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</si>
  <si>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</si>
  <si>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</si>
  <si>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</si>
  <si>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</si>
  <si>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</si>
  <si>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</si>
  <si>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</si>
  <si>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</si>
  <si>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</si>
  <si>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</si>
  <si>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</si>
  <si>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</si>
  <si>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</si>
  <si>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</si>
  <si>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</si>
  <si>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</si>
  <si>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</si>
  <si>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</si>
  <si>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</si>
  <si>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</si>
  <si>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</si>
  <si>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</si>
  <si>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</si>
  <si>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</si>
  <si>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</si>
  <si>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</si>
  <si>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</si>
  <si>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</si>
  <si>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</si>
  <si>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</si>
  <si>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</si>
  <si>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Airport Security Analysis</t>
  </si>
  <si>
    <t>C:\Users\hello\Desktop\Seqal\Checkpoint Model\SEQAL\Airport Security Example_Modifications-Ian.p</t>
  </si>
  <si>
    <t>2023-06-20 12:27:10</t>
  </si>
  <si>
    <t>Additional Security Check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</si>
  <si>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</si>
  <si>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</si>
  <si>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</si>
  <si>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</si>
  <si>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</si>
  <si>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</si>
  <si>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</si>
  <si>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Additional Security Check.Queue</t>
  </si>
  <si>
    <t>Waiting Cost</t>
  </si>
  <si>
    <t>Queue</t>
  </si>
  <si>
    <t>Waiting Time</t>
  </si>
  <si>
    <t>Check for Proper Identification</t>
  </si>
  <si>
    <t>Check for Proper Identification.Queue</t>
  </si>
  <si>
    <t>Entity 1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</si>
  <si>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</si>
  <si>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</si>
  <si>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</si>
  <si>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</si>
  <si>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</si>
  <si>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</si>
  <si>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</si>
  <si>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</si>
  <si>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</si>
  <si>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</si>
  <si>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</si>
  <si>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</si>
  <si>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</si>
  <si>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Extra Exp Check</t>
  </si>
  <si>
    <t>Extra Exp Check.Queue</t>
  </si>
  <si>
    <t>Xray Baggage Check</t>
  </si>
  <si>
    <t>Xray Baggage Check.Queue</t>
  </si>
  <si>
    <t>Number Waiting</t>
  </si>
  <si>
    <t>WIP</t>
  </si>
  <si>
    <t>Secondary Screening Kit</t>
  </si>
  <si>
    <t>Instantaneous Utilization</t>
  </si>
  <si>
    <t>Resource</t>
  </si>
  <si>
    <t>Number Busy</t>
  </si>
  <si>
    <t>Number Scheduled</t>
  </si>
  <si>
    <t>Transportation Security Officer</t>
  </si>
  <si>
    <t>Xray Machine</t>
  </si>
  <si>
    <t>Additional Security Check Accum VA Cost</t>
  </si>
  <si>
    <t>Accum VA Cost</t>
  </si>
  <si>
    <t>Additional Security Check Accum VA Time</t>
  </si>
  <si>
    <t>Accum VA Time</t>
  </si>
  <si>
    <t>Additional Security Check Accum Wait Cost</t>
  </si>
  <si>
    <t>Accum Wait Cost</t>
  </si>
  <si>
    <t>Additional Security Check Accum Wait Time</t>
  </si>
  <si>
    <t>Accum Wait Time</t>
  </si>
  <si>
    <t>Additional Security Check Number In</t>
  </si>
  <si>
    <t>Number In</t>
  </si>
  <si>
    <t>Additional Security Check Number Out</t>
  </si>
  <si>
    <t>Number Out</t>
  </si>
  <si>
    <t>Additional Security Check Total Accum Cost</t>
  </si>
  <si>
    <t>Total Accum Cost</t>
  </si>
  <si>
    <t>Additional Security Check Total Accum Time</t>
  </si>
  <si>
    <t>Total Accum Time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</si>
  <si>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</si>
  <si>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</si>
  <si>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</si>
  <si>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</si>
  <si>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</si>
  <si>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</si>
  <si>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</si>
  <si>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</si>
  <si>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</si>
  <si>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</si>
  <si>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</si>
  <si>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</si>
  <si>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</si>
  <si>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</si>
  <si>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</si>
  <si>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</si>
  <si>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Check for Proper Identification Accum VA Time</t>
  </si>
  <si>
    <t>Check for Proper Identification Accum Wait Cost</t>
  </si>
  <si>
    <t>Check for Proper Identification Accum Wait Time</t>
  </si>
  <si>
    <t>Check for Proper Identification Number In</t>
  </si>
  <si>
    <t>Check for Proper Identification Number Out</t>
  </si>
  <si>
    <t>Check for Proper Identification Total Accum Cost</t>
  </si>
  <si>
    <t>Check for Proper Identification Total Accum Time</t>
  </si>
  <si>
    <t>Entity 1.NumberIn</t>
  </si>
  <si>
    <t>Entity 1.NumberOut</t>
  </si>
  <si>
    <t>Extra Exp Check Accum VA Cost</t>
  </si>
  <si>
    <t>Extra Exp Check Accum VA Time</t>
  </si>
  <si>
    <t>Extra Exp Check Accum Wait Cost</t>
  </si>
  <si>
    <t>Extra Exp Check Accum Wait Time</t>
  </si>
  <si>
    <t>Extra Exp Check Number In</t>
  </si>
  <si>
    <t>Extra Exp Check Number Out</t>
  </si>
  <si>
    <t>Extra Exp Check Total Accum Cost</t>
  </si>
  <si>
    <t>Extra Exp Check Total Accum Time</t>
  </si>
  <si>
    <t>Secondary Screening Kit.BusyCost</t>
  </si>
  <si>
    <t>Secondary Screening Kit.IdleCost</t>
  </si>
  <si>
    <t>Secondary Screening Kit.NumberSeized</t>
  </si>
  <si>
    <t>Total Number Seized</t>
  </si>
  <si>
    <t>Secondary Screening Kit.ScheduledUtilization</t>
  </si>
  <si>
    <t>Scheduled Utilization</t>
  </si>
  <si>
    <t>Secondary Screening Kit.UsageCost</t>
  </si>
  <si>
    <t>System.NumberOut</t>
  </si>
  <si>
    <t>System.TotalCost</t>
  </si>
  <si>
    <t>Transportation Security Officer.BusyCost</t>
  </si>
  <si>
    <t>Transportation Security Officer.IdleCost</t>
  </si>
  <si>
    <t>Transportation Security Officer.NumberSeized</t>
  </si>
  <si>
    <t>Transportation Security Officer.ScheduledUtilization</t>
  </si>
  <si>
    <t>Transportation Security Officer.UsageCost</t>
  </si>
  <si>
    <t>Xray Baggage Check Accum VA Cost</t>
  </si>
  <si>
    <t>Xray Baggage Check Accum VA Time</t>
  </si>
  <si>
    <t>Xray Baggage Check Accum Wait Cost</t>
  </si>
  <si>
    <t>Xray Baggage Check Accum Wait Time</t>
  </si>
  <si>
    <t>Xray Baggage Check Number In</t>
  </si>
  <si>
    <t>Xray Baggage Check Number Out</t>
  </si>
  <si>
    <t>Xray Baggage Check Total Accum Cost</t>
  </si>
  <si>
    <t>Xray Baggage Check Total Accum Time</t>
  </si>
  <si>
    <t>Xray Machine.BusyCost</t>
  </si>
  <si>
    <t>Xray Machine.IdleCost</t>
  </si>
  <si>
    <t>Xray Machine.NumberSeized</t>
  </si>
  <si>
    <t>Xray Machine.ScheduledUtilization</t>
  </si>
  <si>
    <t>Xray Machine.UsageCost</t>
  </si>
  <si>
    <t>Airport Security AnalysisEntity 1Total TimeEntity</t>
  </si>
  <si>
    <t>Airport Security AnalysisEntity 1VA TimeEntity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</si>
</sst>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5210076388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521007870368" createdVersion="7" refreshedVersion="8" minRefreshableVersion="3" recordCount="70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1">
        <s v="Additional Security Check.Queue"/>
        <s v="Check for Proper Identification.Queue"/>
        <s v="Entity 1"/>
        <s v="Extra Exp Check.Queue"/>
        <s v="Secondary Screening Kit"/>
        <s v="Transportation Security Officer"/>
        <s v="Xray Baggage Check.Queue"/>
        <s v="Xray 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10.268724950218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19"/>
    </cacheField>
    <cacheField name="LastRecordedValue" numFmtId="0">
      <sharedItems containsSemiMixedTypes="0" containsString="0" containsNumber="1" minValue="0" maxValue="1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1.504370990249309E-2" maxValue="3.5390223259038658"/>
    </cacheField>
    <cacheField name="StDevOfAverage" numFmtId="0">
      <sharedItems containsSemiMixedTypes="0" containsString="0" containsNumber="1" minValue="0" maxValue="1.253210825866483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5615857598446116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.106816394444955" maxValue="10.2687249502188"/>
    </cacheField>
    <cacheField name="SummaryHalfWidth" numFmtId="0">
      <sharedItems containsSemiMixedTypes="0" containsString="0" containsNumber="1" minValue="0" maxValue="0.356158575984461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52100810185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521008449075" createdVersion="7" refreshedVersion="8" minRefreshableVersion="3" recordCount="220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7">
        <s v="Additional Security Check"/>
        <s v="Additional Security Check.Queue"/>
        <s v="Check for Proper Identification"/>
        <s v="Check for Proper Identification.Queue"/>
        <s v="Entity 1"/>
        <s v="Extra Exp Check"/>
        <s v="Extra Exp Check.Queue"/>
        <s v="Xray Baggage Check"/>
        <s v="Xray Baggage Check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51.6677060430596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0.7760287614591"/>
    </cacheField>
    <cacheField name="Maximum" numFmtId="0">
      <sharedItems containsSemiMixedTypes="0" containsString="0" containsNumber="1" minValue="0" maxValue="114.20900292565"/>
    </cacheField>
    <cacheField name="NumberObservations" numFmtId="0">
      <sharedItems containsSemiMixedTypes="0" containsString="0" containsNumber="1" containsInteger="1" minValue="2" maxValue="145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17.764897998506111"/>
    </cacheField>
    <cacheField name="StDevOfAverage" numFmtId="0">
      <sharedItems containsSemiMixedTypes="0" containsString="0" containsNumber="1" minValue="0" maxValue="6.326536319424843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7979817281600685"/>
    </cacheField>
    <cacheField name="MinimumAverage" numFmtId="0">
      <sharedItems containsSemiMixedTypes="0" containsString="0" containsNumber="1" minValue="0" maxValue="12.070203836107099"/>
    </cacheField>
    <cacheField name="MaximumAverage" numFmtId="0">
      <sharedItems containsSemiMixedTypes="0" containsString="0" containsNumber="1" minValue="0" maxValue="51.667706043059603"/>
    </cacheField>
    <cacheField name="OverallMinimum" numFmtId="0">
      <sharedItems containsSemiMixedTypes="0" containsString="0" containsNumber="1" minValue="0" maxValue="1.6126494971337599"/>
    </cacheField>
    <cacheField name="OverallMaximum" numFmtId="0">
      <sharedItems containsSemiMixedTypes="0" containsString="0" containsNumber="1" minValue="0" maxValue="114.20900292565"/>
    </cacheField>
    <cacheField name="AverageNumberObservations" numFmtId="0">
      <sharedItems containsSemiMixedTypes="0" containsString="0" containsNumber="1" minValue="6.66" maxValue="144.69999999999999"/>
    </cacheField>
    <cacheField name="SummaryHalfWidth" numFmtId="0">
      <sharedItems containsSemiMixedTypes="0" containsString="0" containsNumber="1" minValue="0" maxValue="1.7979817281600685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521008912037" createdVersion="7" refreshedVersion="8" minRefreshableVersion="3" recordCount="30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7">
        <s v="Additional Security Check Accum VA Cost"/>
        <s v="Additional Security Check Accum VA Time"/>
        <s v="Additional Security Check Accum Wait Cost"/>
        <s v="Additional Security Check Accum Wait Time"/>
        <s v="Additional Security Check Number In"/>
        <s v="Additional Security Check Number Out"/>
        <s v="Additional Security Check Total Accum Cost"/>
        <s v="Additional Security Check Total Accum Time"/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Entity 1.NumberIn"/>
        <s v="Entity 1.NumberOut"/>
        <s v="Extra Exp Check Accum VA Cost"/>
        <s v="Extra Exp Check Accum VA Time"/>
        <s v="Extra Exp Check Accum Wait Cost"/>
        <s v="Extra Exp Check Accum Wait Time"/>
        <s v="Extra Exp Check Number In"/>
        <s v="Extra Exp Check Number Out"/>
        <s v="Extra Exp Check Total Accum Cost"/>
        <s v="Extra Exp Check Total Accum Time"/>
        <s v="Secondary Screening Kit.BusyCost"/>
        <s v="Secondary Screening Kit.IdleCost"/>
        <s v="Secondary Screening Kit.NumberSeized"/>
        <s v="Secondary Screening Kit.ScheduledUtilization"/>
        <s v="Secondary Screening Kit.UsageCost"/>
        <s v="System.NumberOut"/>
        <s v="System.TotalCost"/>
        <s v="Transportation Security Officer.BusyCost"/>
        <s v="Transportation Security Officer.IdleCost"/>
        <s v="Transportation Security Officer.NumberSeized"/>
        <s v="Transportation Security Officer.ScheduledUtilization"/>
        <s v="Transportation Security Officer.UsageCost"/>
        <s v="Xray Baggage Check Accum VA Cost"/>
        <s v="Xray Baggage Check Accum VA Time"/>
        <s v="Xray Baggage Check Accum Wait Cost"/>
        <s v="Xray Baggage Check Accum Wait Time"/>
        <s v="Xray Baggage Check Number In"/>
        <s v="Xray Baggage Check Number Out"/>
        <s v="Xray Baggage Check Total Accum Cost"/>
        <s v="Xray Baggage Check Total Accum Time"/>
        <s v="Xray Machine.BusyCost"/>
        <s v="Xray Machine.IdleCost"/>
        <s v="Xray Machine.NumberSeized"/>
        <s v="Xray Machine.ScheduledUtilization"/>
        <s v="Xray Machin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Accum VA Cost"/>
        <s v="Accum VA Time"/>
        <s v="Accum Wait Cost"/>
        <s v="Accum Wait Time"/>
        <s v="Number In"/>
        <s v="Number Out"/>
        <s v="Total Accum Cost"/>
        <s v="Total Accum Time"/>
        <s v="NVA Cost"/>
        <s v="Other Cost"/>
        <s v="Total Cost"/>
        <s v="Tran Cost"/>
        <s v="VA Cost"/>
        <s v="Wait Cost"/>
        <s v="Busy Cost"/>
        <s v="Idle Cost"/>
        <s v="Usage Cost"/>
        <s v="Total Number Seized"/>
        <s v="Scheduled Utilization"/>
        <m u="1"/>
      </sharedItems>
    </cacheField>
    <cacheField name="Source" numFmtId="0">
      <sharedItems containsBlank="1" count="5">
        <s v="Process"/>
        <s v="System"/>
        <s v="Entity"/>
        <s v="Resource"/>
        <m u="1"/>
      </sharedItems>
    </cacheField>
    <cacheField name="RecordedValue" numFmtId="0">
      <sharedItems containsSemiMixedTypes="0" containsString="0" containsNumber="1" minValue="0" maxValue="5214.912831722220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" maxValue="1727.8712075983335"/>
    </cacheField>
    <cacheField name="StandardDeviation" numFmtId="0">
      <sharedItems containsSemiMixedTypes="0" containsString="0" containsNumber="1" minValue="0" maxValue="660.1176041793967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87.60334736515935"/>
    </cacheField>
    <cacheField name="Minimum" numFmtId="0">
      <sharedItems containsSemiMixedTypes="0" containsString="0" containsNumber="1" minValue="0" maxValue="1102.70221979086"/>
    </cacheField>
    <cacheField name="Maximum" numFmtId="0">
      <sharedItems containsSemiMixedTypes="0" containsString="0" containsNumber="1" minValue="0" maxValue="5214.91283172222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0">
  <r>
    <x v="0"/>
    <s v="2023-06-20 12:27:10"/>
    <n v="1"/>
    <x v="0"/>
    <x v="0"/>
    <x v="0"/>
    <n v="5.8966091364610002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"/>
    <x v="1"/>
    <x v="0"/>
    <x v="0"/>
    <n v="8.0195568714048093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"/>
    <x v="2"/>
    <x v="1"/>
    <x v="1"/>
    <n v="3.0189866690867802"/>
    <n v="2E+20"/>
    <n v="0"/>
    <n v="6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"/>
    <x v="3"/>
    <x v="0"/>
    <x v="0"/>
    <n v="7.6439014570212297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"/>
    <x v="4"/>
    <x v="2"/>
    <x v="2"/>
    <n v="7.1397510555988197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"/>
    <x v="4"/>
    <x v="3"/>
    <x v="2"/>
    <n v="7.1397510555988197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"/>
    <x v="5"/>
    <x v="2"/>
    <x v="2"/>
    <n v="0.82150560215555701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"/>
    <x v="5"/>
    <x v="3"/>
    <x v="2"/>
    <n v="2.46451680646667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"/>
    <x v="6"/>
    <x v="0"/>
    <x v="0"/>
    <n v="0.46073378331257597"/>
    <n v="2E+20"/>
    <n v="0"/>
    <n v="3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"/>
    <x v="7"/>
    <x v="2"/>
    <x v="2"/>
    <n v="0.772151973100352"/>
    <n v="2E+20"/>
    <n v="0"/>
    <n v="1"/>
    <n v="0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"/>
    <x v="7"/>
    <x v="3"/>
    <x v="2"/>
    <n v="1.5443039462007"/>
    <n v="2E+20"/>
    <n v="0"/>
    <n v="2"/>
    <n v="0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"/>
    <x v="0"/>
    <x v="0"/>
    <x v="0"/>
    <n v="3.0298829844722801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"/>
    <x v="1"/>
    <x v="0"/>
    <x v="0"/>
    <n v="0.21899764959667301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"/>
    <x v="2"/>
    <x v="1"/>
    <x v="1"/>
    <n v="4.0518977666104101"/>
    <n v="2E+20"/>
    <n v="0"/>
    <n v="9"/>
    <n v="4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"/>
    <x v="3"/>
    <x v="0"/>
    <x v="0"/>
    <n v="5.7818331187488902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"/>
    <x v="4"/>
    <x v="2"/>
    <x v="2"/>
    <n v="7.2781220986740003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"/>
    <x v="4"/>
    <x v="3"/>
    <x v="2"/>
    <n v="7.2781220986740003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"/>
    <x v="5"/>
    <x v="2"/>
    <x v="2"/>
    <n v="0.83046656115614503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"/>
    <x v="5"/>
    <x v="3"/>
    <x v="2"/>
    <n v="2.49139968346844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"/>
    <x v="6"/>
    <x v="0"/>
    <x v="0"/>
    <n v="1.30541977058182"/>
    <n v="2E+20"/>
    <n v="0"/>
    <n v="6"/>
    <n v="1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"/>
    <x v="7"/>
    <x v="2"/>
    <x v="2"/>
    <n v="0.76885044367453503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"/>
    <x v="7"/>
    <x v="3"/>
    <x v="2"/>
    <n v="1.5377008873490701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"/>
    <x v="0"/>
    <x v="0"/>
    <x v="0"/>
    <n v="3.2981580203720602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"/>
    <x v="1"/>
    <x v="0"/>
    <x v="0"/>
    <n v="8.3671890338014199E-2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"/>
    <x v="2"/>
    <x v="1"/>
    <x v="1"/>
    <n v="2.4486711684323899"/>
    <n v="2E+20"/>
    <n v="0"/>
    <n v="6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"/>
    <x v="3"/>
    <x v="0"/>
    <x v="0"/>
    <n v="0"/>
    <n v="2E+20"/>
    <n v="0"/>
    <n v="0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"/>
    <x v="4"/>
    <x v="2"/>
    <x v="2"/>
    <n v="3.8546944766148797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"/>
    <x v="4"/>
    <x v="3"/>
    <x v="2"/>
    <n v="3.8546944766148797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"/>
    <x v="5"/>
    <x v="2"/>
    <x v="2"/>
    <n v="0.71780749675612998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"/>
    <x v="5"/>
    <x v="3"/>
    <x v="2"/>
    <n v="2.1534224902683898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"/>
    <x v="6"/>
    <x v="0"/>
    <x v="0"/>
    <n v="0.20827862980561801"/>
    <n v="2E+20"/>
    <n v="0"/>
    <n v="3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"/>
    <x v="7"/>
    <x v="2"/>
    <x v="2"/>
    <n v="0.66788050995264203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"/>
    <x v="7"/>
    <x v="3"/>
    <x v="2"/>
    <n v="1.3357610199052801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"/>
    <x v="0"/>
    <x v="0"/>
    <x v="0"/>
    <n v="6.66274774567436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"/>
    <x v="1"/>
    <x v="0"/>
    <x v="0"/>
    <n v="8.4876117171378704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"/>
    <x v="2"/>
    <x v="1"/>
    <x v="1"/>
    <n v="2.83787524002775"/>
    <n v="2E+20"/>
    <n v="0"/>
    <n v="6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"/>
    <x v="3"/>
    <x v="0"/>
    <x v="0"/>
    <n v="0"/>
    <n v="2E+20"/>
    <n v="0"/>
    <n v="0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"/>
    <x v="4"/>
    <x v="2"/>
    <x v="2"/>
    <n v="6.0371675362940198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"/>
    <x v="4"/>
    <x v="3"/>
    <x v="2"/>
    <n v="6.0371675362940198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"/>
    <x v="5"/>
    <x v="2"/>
    <x v="2"/>
    <n v="0.765352694398717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"/>
    <x v="5"/>
    <x v="3"/>
    <x v="2"/>
    <n v="2.2960580831961499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"/>
    <x v="6"/>
    <x v="0"/>
    <x v="0"/>
    <n v="0.45027829191454699"/>
    <n v="2E+20"/>
    <n v="0"/>
    <n v="4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"/>
    <x v="7"/>
    <x v="2"/>
    <x v="2"/>
    <n v="0.72173736380528397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"/>
    <x v="7"/>
    <x v="3"/>
    <x v="2"/>
    <n v="1.4434747276105699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5"/>
    <x v="0"/>
    <x v="0"/>
    <x v="0"/>
    <n v="5.4111060927488699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5"/>
    <x v="1"/>
    <x v="0"/>
    <x v="0"/>
    <n v="8.7846851153705094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5"/>
    <x v="2"/>
    <x v="1"/>
    <x v="1"/>
    <n v="3.9272215367441698"/>
    <n v="2E+20"/>
    <n v="0"/>
    <n v="11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5"/>
    <x v="3"/>
    <x v="0"/>
    <x v="0"/>
    <n v="5.4361966060802597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5"/>
    <x v="4"/>
    <x v="2"/>
    <x v="2"/>
    <n v="6.3703757166841596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5"/>
    <x v="4"/>
    <x v="3"/>
    <x v="2"/>
    <n v="6.3703757166841596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5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5"/>
    <x v="5"/>
    <x v="2"/>
    <x v="2"/>
    <n v="0.81016017202411705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5"/>
    <x v="5"/>
    <x v="3"/>
    <x v="2"/>
    <n v="2.4304805160723499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5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5"/>
    <x v="6"/>
    <x v="0"/>
    <x v="0"/>
    <n v="1.39804686681929"/>
    <n v="2E+20"/>
    <n v="0"/>
    <n v="8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5"/>
    <x v="7"/>
    <x v="2"/>
    <x v="2"/>
    <n v="0.78561286524048901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5"/>
    <x v="7"/>
    <x v="3"/>
    <x v="2"/>
    <n v="1.57122573048098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5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6"/>
    <x v="0"/>
    <x v="0"/>
    <x v="0"/>
    <n v="7.8402446379769192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6"/>
    <x v="1"/>
    <x v="0"/>
    <x v="0"/>
    <n v="0.20079882122889001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6"/>
    <x v="2"/>
    <x v="1"/>
    <x v="1"/>
    <n v="4.0684975222256003"/>
    <n v="2E+20"/>
    <n v="0"/>
    <n v="9"/>
    <n v="5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6"/>
    <x v="3"/>
    <x v="0"/>
    <x v="0"/>
    <n v="8.8066418199376304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6"/>
    <x v="4"/>
    <x v="2"/>
    <x v="2"/>
    <n v="7.5423363452291697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6"/>
    <x v="4"/>
    <x v="3"/>
    <x v="2"/>
    <n v="7.5423363452291697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6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6"/>
    <x v="5"/>
    <x v="2"/>
    <x v="2"/>
    <n v="0.83485643195251602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6"/>
    <x v="5"/>
    <x v="3"/>
    <x v="2"/>
    <n v="2.5045692958575501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6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6"/>
    <x v="6"/>
    <x v="0"/>
    <x v="0"/>
    <n v="1.3464825186812499"/>
    <n v="2E+20"/>
    <n v="0"/>
    <n v="7"/>
    <n v="2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6"/>
    <x v="7"/>
    <x v="2"/>
    <x v="2"/>
    <n v="0.82168424989166899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6"/>
    <x v="7"/>
    <x v="3"/>
    <x v="2"/>
    <n v="1.64336849978334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6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7"/>
    <x v="0"/>
    <x v="0"/>
    <x v="0"/>
    <n v="1.19698268432621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7"/>
    <x v="1"/>
    <x v="0"/>
    <x v="0"/>
    <n v="9.2425348441065105E-2"/>
    <n v="2E+20"/>
    <n v="0"/>
    <n v="2"/>
    <n v="2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7"/>
    <x v="2"/>
    <x v="1"/>
    <x v="1"/>
    <n v="3.1721266426172998"/>
    <n v="2E+20"/>
    <n v="0"/>
    <n v="7"/>
    <n v="5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7"/>
    <x v="3"/>
    <x v="0"/>
    <x v="0"/>
    <n v="1.5044945337931499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7"/>
    <x v="4"/>
    <x v="2"/>
    <x v="2"/>
    <n v="9.31423882138359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7"/>
    <x v="4"/>
    <x v="3"/>
    <x v="2"/>
    <n v="9.31423882138359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7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7"/>
    <x v="5"/>
    <x v="2"/>
    <x v="2"/>
    <n v="0.83404358079214402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7"/>
    <x v="5"/>
    <x v="3"/>
    <x v="2"/>
    <n v="2.5021307423764299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7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7"/>
    <x v="6"/>
    <x v="0"/>
    <x v="0"/>
    <n v="0.55055577961861002"/>
    <n v="2E+20"/>
    <n v="0"/>
    <n v="4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7"/>
    <x v="7"/>
    <x v="2"/>
    <x v="2"/>
    <n v="0.77702462690274299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7"/>
    <x v="7"/>
    <x v="3"/>
    <x v="2"/>
    <n v="1.55404925380549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7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8"/>
    <x v="0"/>
    <x v="0"/>
    <x v="0"/>
    <n v="6.4618985532387697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8"/>
    <x v="1"/>
    <x v="0"/>
    <x v="0"/>
    <n v="0.18727137045981301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8"/>
    <x v="2"/>
    <x v="1"/>
    <x v="1"/>
    <n v="4.2576528150363302"/>
    <n v="2E+20"/>
    <n v="0"/>
    <n v="9"/>
    <n v="6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8"/>
    <x v="3"/>
    <x v="0"/>
    <x v="0"/>
    <n v="2.3342459455934501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8"/>
    <x v="4"/>
    <x v="2"/>
    <x v="2"/>
    <n v="6.6819746130724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8"/>
    <x v="4"/>
    <x v="3"/>
    <x v="2"/>
    <n v="6.6819746130724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8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8"/>
    <x v="5"/>
    <x v="2"/>
    <x v="2"/>
    <n v="0.87821957077776303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8"/>
    <x v="5"/>
    <x v="3"/>
    <x v="2"/>
    <n v="2.6346587123332901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8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8"/>
    <x v="6"/>
    <x v="0"/>
    <x v="0"/>
    <n v="1.40591837423406"/>
    <n v="2E+20"/>
    <n v="0"/>
    <n v="6"/>
    <n v="3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8"/>
    <x v="7"/>
    <x v="2"/>
    <x v="2"/>
    <n v="0.82948672016682501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8"/>
    <x v="7"/>
    <x v="3"/>
    <x v="2"/>
    <n v="1.65897344033365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8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9"/>
    <x v="0"/>
    <x v="0"/>
    <x v="0"/>
    <n v="3.1369288527298999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9"/>
    <x v="1"/>
    <x v="0"/>
    <x v="0"/>
    <n v="0.13110802694267601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9"/>
    <x v="2"/>
    <x v="1"/>
    <x v="1"/>
    <n v="3.8896084534406099"/>
    <n v="2E+20"/>
    <n v="0"/>
    <n v="10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9"/>
    <x v="3"/>
    <x v="0"/>
    <x v="0"/>
    <n v="2.81542993728926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9"/>
    <x v="4"/>
    <x v="2"/>
    <x v="2"/>
    <n v="1.6518466630091499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9"/>
    <x v="4"/>
    <x v="3"/>
    <x v="2"/>
    <n v="1.6518466630091499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9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9"/>
    <x v="5"/>
    <x v="2"/>
    <x v="2"/>
    <n v="0.80240612225048102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9"/>
    <x v="5"/>
    <x v="3"/>
    <x v="2"/>
    <n v="2.4072183667514402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9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9"/>
    <x v="6"/>
    <x v="0"/>
    <x v="0"/>
    <n v="1.34532970095648"/>
    <n v="2E+20"/>
    <n v="0"/>
    <n v="7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9"/>
    <x v="7"/>
    <x v="2"/>
    <x v="2"/>
    <n v="0.79232936288873301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9"/>
    <x v="7"/>
    <x v="3"/>
    <x v="2"/>
    <n v="1.58465872577747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9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10"/>
    <x v="0"/>
    <x v="0"/>
    <x v="0"/>
    <n v="1.24997766814489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0"/>
    <x v="1"/>
    <x v="0"/>
    <x v="0"/>
    <n v="9.7478849807383194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0"/>
    <x v="2"/>
    <x v="1"/>
    <x v="1"/>
    <n v="3.3054810577130702"/>
    <n v="2E+20"/>
    <n v="0"/>
    <n v="8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0"/>
    <x v="3"/>
    <x v="0"/>
    <x v="0"/>
    <n v="1.1247282127253899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0"/>
    <x v="4"/>
    <x v="2"/>
    <x v="2"/>
    <n v="5.7545407141362498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0"/>
    <x v="4"/>
    <x v="3"/>
    <x v="2"/>
    <n v="5.7545407141362498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0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0"/>
    <x v="5"/>
    <x v="2"/>
    <x v="2"/>
    <n v="0.80079386230066796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0"/>
    <x v="5"/>
    <x v="3"/>
    <x v="2"/>
    <n v="2.4023815869020102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0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0"/>
    <x v="6"/>
    <x v="0"/>
    <x v="0"/>
    <n v="0.78187356219498405"/>
    <n v="2E+20"/>
    <n v="0"/>
    <n v="5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0"/>
    <x v="7"/>
    <x v="2"/>
    <x v="2"/>
    <n v="0.76779256756814596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0"/>
    <x v="7"/>
    <x v="3"/>
    <x v="2"/>
    <n v="1.5355851351362899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0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11"/>
    <x v="0"/>
    <x v="0"/>
    <x v="0"/>
    <n v="0"/>
    <n v="2E+20"/>
    <n v="0"/>
    <n v="0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1"/>
    <x v="1"/>
    <x v="0"/>
    <x v="0"/>
    <n v="8.2918275604873498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1"/>
    <x v="2"/>
    <x v="1"/>
    <x v="1"/>
    <n v="3.0243218311202198"/>
    <n v="2E+20"/>
    <n v="0"/>
    <n v="9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1"/>
    <x v="3"/>
    <x v="0"/>
    <x v="0"/>
    <n v="3.5154823237430999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1"/>
    <x v="4"/>
    <x v="2"/>
    <x v="2"/>
    <n v="6.9255337775229006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1"/>
    <x v="4"/>
    <x v="3"/>
    <x v="2"/>
    <n v="6.9255337775229006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1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1"/>
    <x v="5"/>
    <x v="2"/>
    <x v="2"/>
    <n v="0.76343793656763703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1"/>
    <x v="5"/>
    <x v="3"/>
    <x v="2"/>
    <n v="2.2903138097029099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1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1"/>
    <x v="6"/>
    <x v="0"/>
    <x v="0"/>
    <n v="0.64757426348868896"/>
    <n v="2E+20"/>
    <n v="0"/>
    <n v="6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1"/>
    <x v="7"/>
    <x v="2"/>
    <x v="2"/>
    <n v="0.71514461834688203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1"/>
    <x v="7"/>
    <x v="3"/>
    <x v="2"/>
    <n v="1.4302892366937601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1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12"/>
    <x v="0"/>
    <x v="0"/>
    <x v="0"/>
    <n v="8.4590525179917102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2"/>
    <x v="1"/>
    <x v="0"/>
    <x v="0"/>
    <n v="0.34137958727407097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2"/>
    <x v="2"/>
    <x v="1"/>
    <x v="1"/>
    <n v="4.9461633708286197"/>
    <n v="2E+20"/>
    <n v="0"/>
    <n v="10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2"/>
    <x v="3"/>
    <x v="0"/>
    <x v="0"/>
    <n v="2.7568968923150299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2"/>
    <x v="4"/>
    <x v="2"/>
    <x v="2"/>
    <n v="7.3523733602084196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2"/>
    <x v="4"/>
    <x v="3"/>
    <x v="2"/>
    <n v="7.3523733602084196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2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2"/>
    <x v="5"/>
    <x v="2"/>
    <x v="2"/>
    <n v="0.87000077852192503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2"/>
    <x v="5"/>
    <x v="3"/>
    <x v="2"/>
    <n v="2.61000233556577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2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2"/>
    <x v="6"/>
    <x v="0"/>
    <x v="0"/>
    <n v="1.9587534265476301"/>
    <n v="2E+20"/>
    <n v="0"/>
    <n v="7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2"/>
    <x v="7"/>
    <x v="2"/>
    <x v="2"/>
    <n v="0.85959389495300298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2"/>
    <x v="7"/>
    <x v="3"/>
    <x v="2"/>
    <n v="1.71918778990601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2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13"/>
    <x v="0"/>
    <x v="0"/>
    <x v="0"/>
    <n v="3.1517218859894499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3"/>
    <x v="1"/>
    <x v="0"/>
    <x v="0"/>
    <n v="5.7299437720903498E-2"/>
    <n v="2E+20"/>
    <n v="0"/>
    <n v="2"/>
    <n v="1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3"/>
    <x v="2"/>
    <x v="1"/>
    <x v="1"/>
    <n v="2.6333077836894998"/>
    <n v="2E+20"/>
    <n v="0"/>
    <n v="7"/>
    <n v="4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3"/>
    <x v="3"/>
    <x v="0"/>
    <x v="0"/>
    <n v="0"/>
    <n v="2E+20"/>
    <n v="0"/>
    <n v="0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3"/>
    <x v="4"/>
    <x v="2"/>
    <x v="2"/>
    <n v="7.0824526738371196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3"/>
    <x v="4"/>
    <x v="3"/>
    <x v="2"/>
    <n v="7.0824526738371196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3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3"/>
    <x v="5"/>
    <x v="2"/>
    <x v="2"/>
    <n v="0.766141327636646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3"/>
    <x v="5"/>
    <x v="3"/>
    <x v="2"/>
    <n v="2.29842398290993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3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3"/>
    <x v="6"/>
    <x v="0"/>
    <x v="0"/>
    <n v="0.27443264117266902"/>
    <n v="2E+20"/>
    <n v="0"/>
    <n v="4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3"/>
    <x v="7"/>
    <x v="2"/>
    <x v="2"/>
    <n v="0.71958273446397203"/>
    <n v="2E+20"/>
    <n v="0"/>
    <n v="1"/>
    <n v="0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3"/>
    <x v="7"/>
    <x v="3"/>
    <x v="2"/>
    <n v="1.4391654689279401"/>
    <n v="2E+20"/>
    <n v="0"/>
    <n v="2"/>
    <n v="0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3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14"/>
    <x v="0"/>
    <x v="0"/>
    <x v="0"/>
    <n v="5.4838767242324001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4"/>
    <x v="1"/>
    <x v="0"/>
    <x v="0"/>
    <n v="0.18845234773196001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4"/>
    <x v="2"/>
    <x v="1"/>
    <x v="1"/>
    <n v="3.7192967267256098"/>
    <n v="2E+20"/>
    <n v="0"/>
    <n v="9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4"/>
    <x v="3"/>
    <x v="0"/>
    <x v="0"/>
    <n v="1.31835720366899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4"/>
    <x v="4"/>
    <x v="2"/>
    <x v="2"/>
    <n v="8.0813742597451901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4"/>
    <x v="4"/>
    <x v="3"/>
    <x v="2"/>
    <n v="8.0813742597451901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4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4"/>
    <x v="5"/>
    <x v="2"/>
    <x v="2"/>
    <n v="0.82002391145117604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4"/>
    <x v="5"/>
    <x v="3"/>
    <x v="2"/>
    <n v="2.4600717343535301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4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4"/>
    <x v="6"/>
    <x v="0"/>
    <x v="0"/>
    <n v="1.0521051958792"/>
    <n v="2E+20"/>
    <n v="0"/>
    <n v="6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4"/>
    <x v="7"/>
    <x v="2"/>
    <x v="2"/>
    <n v="0.77551946677142003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4"/>
    <x v="7"/>
    <x v="3"/>
    <x v="2"/>
    <n v="1.5510389335428401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4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15"/>
    <x v="0"/>
    <x v="0"/>
    <x v="0"/>
    <n v="1.75466321100963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5"/>
    <x v="1"/>
    <x v="0"/>
    <x v="0"/>
    <n v="0.17106558529173099"/>
    <n v="2E+20"/>
    <n v="0"/>
    <n v="2"/>
    <n v="1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5"/>
    <x v="2"/>
    <x v="1"/>
    <x v="1"/>
    <n v="3.65338437407673"/>
    <n v="2E+20"/>
    <n v="0"/>
    <n v="10"/>
    <n v="7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5"/>
    <x v="3"/>
    <x v="0"/>
    <x v="0"/>
    <n v="2.0493305420593601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5"/>
    <x v="4"/>
    <x v="2"/>
    <x v="2"/>
    <n v="8.7942632230637793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5"/>
    <x v="4"/>
    <x v="3"/>
    <x v="2"/>
    <n v="8.7942632230637793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5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5"/>
    <x v="5"/>
    <x v="2"/>
    <x v="2"/>
    <n v="0.81520444834823402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5"/>
    <x v="5"/>
    <x v="3"/>
    <x v="2"/>
    <n v="2.4456133450447002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5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5"/>
    <x v="6"/>
    <x v="0"/>
    <x v="0"/>
    <n v="0.99866550620960504"/>
    <n v="2E+20"/>
    <n v="0"/>
    <n v="7"/>
    <n v="3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5"/>
    <x v="7"/>
    <x v="2"/>
    <x v="2"/>
    <n v="0.75880561094163901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5"/>
    <x v="7"/>
    <x v="3"/>
    <x v="2"/>
    <n v="1.51761122188328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5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16"/>
    <x v="0"/>
    <x v="0"/>
    <x v="0"/>
    <n v="1.4649635467781001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6"/>
    <x v="1"/>
    <x v="0"/>
    <x v="0"/>
    <n v="0.12197599057688301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6"/>
    <x v="2"/>
    <x v="1"/>
    <x v="1"/>
    <n v="3.7060228527044301"/>
    <n v="2E+20"/>
    <n v="0"/>
    <n v="10"/>
    <n v="9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6"/>
    <x v="3"/>
    <x v="0"/>
    <x v="0"/>
    <n v="1.03424239248386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6"/>
    <x v="4"/>
    <x v="2"/>
    <x v="2"/>
    <n v="6.7729757263278401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6"/>
    <x v="4"/>
    <x v="3"/>
    <x v="2"/>
    <n v="6.7729757263278401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6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6"/>
    <x v="5"/>
    <x v="2"/>
    <x v="2"/>
    <n v="0.80809789622727102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6"/>
    <x v="5"/>
    <x v="3"/>
    <x v="2"/>
    <n v="2.4242936886818098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6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6"/>
    <x v="6"/>
    <x v="0"/>
    <x v="0"/>
    <n v="1.13476111405311"/>
    <n v="2E+20"/>
    <n v="0"/>
    <n v="7"/>
    <n v="6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6"/>
    <x v="7"/>
    <x v="2"/>
    <x v="2"/>
    <n v="0.77246571109852302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6"/>
    <x v="7"/>
    <x v="3"/>
    <x v="2"/>
    <n v="1.54493142219705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6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17"/>
    <x v="0"/>
    <x v="0"/>
    <x v="0"/>
    <n v="2.1682407148989401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7"/>
    <x v="1"/>
    <x v="0"/>
    <x v="0"/>
    <n v="0.23331757183539301"/>
    <n v="2E+20"/>
    <n v="0"/>
    <n v="3"/>
    <n v="2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7"/>
    <x v="2"/>
    <x v="1"/>
    <x v="1"/>
    <n v="3.7198473830576702"/>
    <n v="2E+20"/>
    <n v="0"/>
    <n v="11"/>
    <n v="11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7"/>
    <x v="3"/>
    <x v="0"/>
    <x v="0"/>
    <n v="3.49284454054875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7"/>
    <x v="4"/>
    <x v="2"/>
    <x v="2"/>
    <n v="0.12697799005291599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7"/>
    <x v="4"/>
    <x v="3"/>
    <x v="2"/>
    <n v="0.12697799005291599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7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7"/>
    <x v="5"/>
    <x v="2"/>
    <x v="2"/>
    <n v="0.81880279800386502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7"/>
    <x v="5"/>
    <x v="3"/>
    <x v="2"/>
    <n v="2.4564083940115902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7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7"/>
    <x v="6"/>
    <x v="0"/>
    <x v="0"/>
    <n v="0.97351056465620101"/>
    <n v="2E+20"/>
    <n v="0"/>
    <n v="7"/>
    <n v="6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7"/>
    <x v="7"/>
    <x v="2"/>
    <x v="2"/>
    <n v="0.74485331080308204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7"/>
    <x v="7"/>
    <x v="3"/>
    <x v="2"/>
    <n v="1.4897066216061601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7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18"/>
    <x v="0"/>
    <x v="0"/>
    <x v="0"/>
    <n v="7.9840620412663099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8"/>
    <x v="1"/>
    <x v="0"/>
    <x v="0"/>
    <n v="9.9321485246474897E-2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8"/>
    <x v="2"/>
    <x v="1"/>
    <x v="1"/>
    <n v="3.0937625190240601"/>
    <n v="2E+20"/>
    <n v="0"/>
    <n v="9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8"/>
    <x v="3"/>
    <x v="0"/>
    <x v="0"/>
    <n v="6.4520342247721199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8"/>
    <x v="4"/>
    <x v="2"/>
    <x v="2"/>
    <n v="4.5358855690766198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8"/>
    <x v="4"/>
    <x v="3"/>
    <x v="2"/>
    <n v="4.5358855690766198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8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8"/>
    <x v="5"/>
    <x v="2"/>
    <x v="2"/>
    <n v="0.750077866650808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8"/>
    <x v="5"/>
    <x v="3"/>
    <x v="2"/>
    <n v="2.2502335999524199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8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8"/>
    <x v="6"/>
    <x v="0"/>
    <x v="0"/>
    <n v="0.72977133755912305"/>
    <n v="2E+20"/>
    <n v="0"/>
    <n v="5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8"/>
    <x v="7"/>
    <x v="2"/>
    <x v="2"/>
    <n v="0.722694205089077"/>
    <n v="2E+20"/>
    <n v="0"/>
    <n v="1"/>
    <n v="0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8"/>
    <x v="7"/>
    <x v="3"/>
    <x v="2"/>
    <n v="1.44538841017815"/>
    <n v="2E+20"/>
    <n v="0"/>
    <n v="2"/>
    <n v="0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8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19"/>
    <x v="0"/>
    <x v="0"/>
    <x v="0"/>
    <n v="2.75475824691527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19"/>
    <x v="1"/>
    <x v="0"/>
    <x v="0"/>
    <n v="9.6802005044153802E-2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19"/>
    <x v="2"/>
    <x v="1"/>
    <x v="1"/>
    <n v="3.0668046241340501"/>
    <n v="2E+20"/>
    <n v="0"/>
    <n v="7"/>
    <n v="4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19"/>
    <x v="3"/>
    <x v="0"/>
    <x v="0"/>
    <n v="2.18702025040112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19"/>
    <x v="4"/>
    <x v="2"/>
    <x v="2"/>
    <n v="6.7160752658004294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9"/>
    <x v="4"/>
    <x v="3"/>
    <x v="2"/>
    <n v="6.7160752658004294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19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19"/>
    <x v="5"/>
    <x v="2"/>
    <x v="2"/>
    <n v="0.78425549110911397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19"/>
    <x v="5"/>
    <x v="3"/>
    <x v="2"/>
    <n v="2.3527664733273399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19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19"/>
    <x v="6"/>
    <x v="0"/>
    <x v="0"/>
    <n v="0.58750154304299995"/>
    <n v="2E+20"/>
    <n v="0"/>
    <n v="4"/>
    <n v="1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19"/>
    <x v="7"/>
    <x v="2"/>
    <x v="2"/>
    <n v="0.72565350383397498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19"/>
    <x v="7"/>
    <x v="3"/>
    <x v="2"/>
    <n v="1.45130700766795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19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0"/>
    <x v="0"/>
    <x v="0"/>
    <x v="0"/>
    <n v="2.2388867385340399E-5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0"/>
    <x v="1"/>
    <x v="0"/>
    <x v="0"/>
    <n v="0.113267314924219"/>
    <n v="2E+20"/>
    <n v="0"/>
    <n v="2"/>
    <n v="1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0"/>
    <x v="2"/>
    <x v="1"/>
    <x v="1"/>
    <n v="3.3549802416577501"/>
    <n v="2E+20"/>
    <n v="0"/>
    <n v="7"/>
    <n v="5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0"/>
    <x v="3"/>
    <x v="0"/>
    <x v="0"/>
    <n v="7.8130563111995406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0"/>
    <x v="4"/>
    <x v="2"/>
    <x v="2"/>
    <n v="5.7128234585210297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0"/>
    <x v="4"/>
    <x v="3"/>
    <x v="2"/>
    <n v="5.7128234585210297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0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0"/>
    <x v="5"/>
    <x v="2"/>
    <x v="2"/>
    <n v="0.85200299096115695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0"/>
    <x v="5"/>
    <x v="3"/>
    <x v="2"/>
    <n v="2.5560089728834701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0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0"/>
    <x v="6"/>
    <x v="0"/>
    <x v="0"/>
    <n v="0.67786850867147397"/>
    <n v="2E+20"/>
    <n v="0"/>
    <n v="4"/>
    <n v="1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0"/>
    <x v="7"/>
    <x v="2"/>
    <x v="2"/>
    <n v="0.81659544662950601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0"/>
    <x v="7"/>
    <x v="3"/>
    <x v="2"/>
    <n v="1.63319089325901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0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1"/>
    <x v="0"/>
    <x v="0"/>
    <x v="0"/>
    <n v="3.7108764406729201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1"/>
    <x v="1"/>
    <x v="0"/>
    <x v="0"/>
    <n v="0.15884004204483901"/>
    <n v="2E+20"/>
    <n v="0"/>
    <n v="3"/>
    <n v="1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1"/>
    <x v="2"/>
    <x v="1"/>
    <x v="1"/>
    <n v="3.3108287136366599"/>
    <n v="2E+20"/>
    <n v="0"/>
    <n v="10"/>
    <n v="4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1"/>
    <x v="3"/>
    <x v="0"/>
    <x v="0"/>
    <n v="3.1396336155820798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1"/>
    <x v="4"/>
    <x v="2"/>
    <x v="2"/>
    <n v="6.9675399589757506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1"/>
    <x v="4"/>
    <x v="3"/>
    <x v="2"/>
    <n v="6.9675399589757506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1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1"/>
    <x v="5"/>
    <x v="2"/>
    <x v="2"/>
    <n v="0.80810544678092899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1"/>
    <x v="5"/>
    <x v="3"/>
    <x v="2"/>
    <n v="2.4243163403427901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1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1"/>
    <x v="6"/>
    <x v="0"/>
    <x v="0"/>
    <n v="0.692565118652542"/>
    <n v="2E+20"/>
    <n v="0"/>
    <n v="6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1"/>
    <x v="7"/>
    <x v="2"/>
    <x v="2"/>
    <n v="0.75245661155934496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1"/>
    <x v="7"/>
    <x v="3"/>
    <x v="2"/>
    <n v="1.5049132231186899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1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2"/>
    <x v="0"/>
    <x v="0"/>
    <x v="0"/>
    <n v="9.8158682933654692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2"/>
    <x v="1"/>
    <x v="0"/>
    <x v="0"/>
    <n v="0.143817293971685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2"/>
    <x v="2"/>
    <x v="1"/>
    <x v="1"/>
    <n v="3.2070191334894802"/>
    <n v="2E+20"/>
    <n v="0"/>
    <n v="8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2"/>
    <x v="3"/>
    <x v="0"/>
    <x v="0"/>
    <n v="1.0347508073921201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2"/>
    <x v="4"/>
    <x v="2"/>
    <x v="2"/>
    <n v="5.7424941439401002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2"/>
    <x v="4"/>
    <x v="3"/>
    <x v="2"/>
    <n v="5.7424941439401002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2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2"/>
    <x v="5"/>
    <x v="2"/>
    <x v="2"/>
    <n v="0.77591127851483999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2"/>
    <x v="5"/>
    <x v="3"/>
    <x v="2"/>
    <n v="2.3277338355445201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2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2"/>
    <x v="6"/>
    <x v="0"/>
    <x v="0"/>
    <n v="0.71530462760598501"/>
    <n v="2E+20"/>
    <n v="0"/>
    <n v="6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2"/>
    <x v="7"/>
    <x v="2"/>
    <x v="2"/>
    <n v="0.743443493167247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2"/>
    <x v="7"/>
    <x v="3"/>
    <x v="2"/>
    <n v="1.48688698633449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2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3"/>
    <x v="0"/>
    <x v="0"/>
    <x v="0"/>
    <n v="3.8747570393531598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3"/>
    <x v="1"/>
    <x v="0"/>
    <x v="0"/>
    <n v="0.616882921750325"/>
    <n v="2E+20"/>
    <n v="0"/>
    <n v="4"/>
    <n v="1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3"/>
    <x v="2"/>
    <x v="1"/>
    <x v="1"/>
    <n v="4.5370074634618298"/>
    <n v="2E+20"/>
    <n v="0"/>
    <n v="10"/>
    <n v="5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3"/>
    <x v="3"/>
    <x v="0"/>
    <x v="0"/>
    <n v="4.8917902397886598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3"/>
    <x v="4"/>
    <x v="2"/>
    <x v="2"/>
    <n v="0.115074219880894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3"/>
    <x v="4"/>
    <x v="3"/>
    <x v="2"/>
    <n v="0.115074219880894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3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3"/>
    <x v="5"/>
    <x v="2"/>
    <x v="2"/>
    <n v="0.85202886487348595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3"/>
    <x v="5"/>
    <x v="3"/>
    <x v="2"/>
    <n v="2.5560865946204601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3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3"/>
    <x v="6"/>
    <x v="0"/>
    <x v="0"/>
    <n v="1.2763724742996201"/>
    <n v="2E+20"/>
    <n v="0"/>
    <n v="6"/>
    <n v="1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3"/>
    <x v="7"/>
    <x v="2"/>
    <x v="2"/>
    <n v="0.77361809340854804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3"/>
    <x v="7"/>
    <x v="3"/>
    <x v="2"/>
    <n v="1.5472361868171001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3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4"/>
    <x v="0"/>
    <x v="0"/>
    <x v="0"/>
    <n v="3.0571736039568202E-2"/>
    <n v="2E+20"/>
    <n v="0"/>
    <n v="2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4"/>
    <x v="1"/>
    <x v="0"/>
    <x v="0"/>
    <n v="0.23734958406512399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4"/>
    <x v="2"/>
    <x v="1"/>
    <x v="1"/>
    <n v="3.8165314403579198"/>
    <n v="2E+20"/>
    <n v="0"/>
    <n v="9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4"/>
    <x v="3"/>
    <x v="0"/>
    <x v="0"/>
    <n v="4.2417954819563501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4"/>
    <x v="4"/>
    <x v="2"/>
    <x v="2"/>
    <n v="3.6978926408691097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4"/>
    <x v="4"/>
    <x v="3"/>
    <x v="2"/>
    <n v="3.6978926408691097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4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4"/>
    <x v="5"/>
    <x v="2"/>
    <x v="2"/>
    <n v="0.80765382963519905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4"/>
    <x v="5"/>
    <x v="3"/>
    <x v="2"/>
    <n v="2.4229614889055999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4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4"/>
    <x v="6"/>
    <x v="0"/>
    <x v="0"/>
    <n v="1.0832306765280699"/>
    <n v="2E+20"/>
    <n v="0"/>
    <n v="6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4"/>
    <x v="7"/>
    <x v="2"/>
    <x v="2"/>
    <n v="0.767729513364379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4"/>
    <x v="7"/>
    <x v="3"/>
    <x v="2"/>
    <n v="1.53545902672876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4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5"/>
    <x v="0"/>
    <x v="0"/>
    <x v="0"/>
    <n v="2.7522771110897001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5"/>
    <x v="1"/>
    <x v="0"/>
    <x v="0"/>
    <n v="0.155414101145841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5"/>
    <x v="2"/>
    <x v="1"/>
    <x v="1"/>
    <n v="3.1679240008013299"/>
    <n v="2E+20"/>
    <n v="0"/>
    <n v="8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5"/>
    <x v="3"/>
    <x v="0"/>
    <x v="0"/>
    <n v="8.1556594722292895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5"/>
    <x v="4"/>
    <x v="2"/>
    <x v="2"/>
    <n v="0.11450156228293901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5"/>
    <x v="4"/>
    <x v="3"/>
    <x v="2"/>
    <n v="0.11450156228293901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5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5"/>
    <x v="5"/>
    <x v="2"/>
    <x v="2"/>
    <n v="0.83015627378058099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5"/>
    <x v="5"/>
    <x v="3"/>
    <x v="2"/>
    <n v="2.4904688213417399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5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5"/>
    <x v="6"/>
    <x v="0"/>
    <x v="0"/>
    <n v="0.48636264773062299"/>
    <n v="2E+20"/>
    <n v="0"/>
    <n v="5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5"/>
    <x v="7"/>
    <x v="2"/>
    <x v="2"/>
    <n v="0.75714962348493298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5"/>
    <x v="7"/>
    <x v="3"/>
    <x v="2"/>
    <n v="1.5142992469698699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5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6"/>
    <x v="0"/>
    <x v="0"/>
    <x v="0"/>
    <n v="5.0353053347194903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6"/>
    <x v="1"/>
    <x v="0"/>
    <x v="0"/>
    <n v="8.3784392622984302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6"/>
    <x v="2"/>
    <x v="1"/>
    <x v="1"/>
    <n v="3.0133593579422899"/>
    <n v="2E+20"/>
    <n v="0"/>
    <n v="7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6"/>
    <x v="3"/>
    <x v="0"/>
    <x v="0"/>
    <n v="6.6501020463708496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6"/>
    <x v="4"/>
    <x v="2"/>
    <x v="2"/>
    <n v="0.10897422912600301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6"/>
    <x v="4"/>
    <x v="3"/>
    <x v="2"/>
    <n v="0.10897422912600301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6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6"/>
    <x v="5"/>
    <x v="2"/>
    <x v="2"/>
    <n v="0.79170520997402904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6"/>
    <x v="5"/>
    <x v="3"/>
    <x v="2"/>
    <n v="2.3751156299220901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6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6"/>
    <x v="6"/>
    <x v="0"/>
    <x v="0"/>
    <n v="0.54277392801612301"/>
    <n v="2E+20"/>
    <n v="0"/>
    <n v="4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6"/>
    <x v="7"/>
    <x v="2"/>
    <x v="2"/>
    <n v="0.75637358917358699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6"/>
    <x v="7"/>
    <x v="3"/>
    <x v="2"/>
    <n v="1.51274717834717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6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7"/>
    <x v="0"/>
    <x v="0"/>
    <x v="0"/>
    <n v="8.8632946413958903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7"/>
    <x v="1"/>
    <x v="0"/>
    <x v="0"/>
    <n v="4.9601101945725E-2"/>
    <n v="2E+20"/>
    <n v="0"/>
    <n v="1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7"/>
    <x v="2"/>
    <x v="1"/>
    <x v="1"/>
    <n v="2.8203066649733199"/>
    <n v="2E+20"/>
    <n v="0"/>
    <n v="7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7"/>
    <x v="3"/>
    <x v="0"/>
    <x v="0"/>
    <n v="2.40031100813091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7"/>
    <x v="4"/>
    <x v="2"/>
    <x v="2"/>
    <n v="9.0881675907376794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7"/>
    <x v="4"/>
    <x v="3"/>
    <x v="2"/>
    <n v="9.0881675907376794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7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7"/>
    <x v="5"/>
    <x v="2"/>
    <x v="2"/>
    <n v="0.79843355051171805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7"/>
    <x v="5"/>
    <x v="3"/>
    <x v="2"/>
    <n v="2.39530065153515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7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7"/>
    <x v="6"/>
    <x v="0"/>
    <x v="0"/>
    <n v="0.36414130584291099"/>
    <n v="2E+20"/>
    <n v="0"/>
    <n v="4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7"/>
    <x v="7"/>
    <x v="2"/>
    <x v="2"/>
    <n v="0.73973270329221397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7"/>
    <x v="7"/>
    <x v="3"/>
    <x v="2"/>
    <n v="1.4794654065844299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7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8"/>
    <x v="0"/>
    <x v="0"/>
    <x v="0"/>
    <n v="5.2124792437569503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8"/>
    <x v="1"/>
    <x v="0"/>
    <x v="0"/>
    <n v="1.39644749780735E-2"/>
    <n v="2E+20"/>
    <n v="0"/>
    <n v="1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8"/>
    <x v="2"/>
    <x v="1"/>
    <x v="1"/>
    <n v="2.5213133710074298"/>
    <n v="2E+20"/>
    <n v="0"/>
    <n v="6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8"/>
    <x v="3"/>
    <x v="0"/>
    <x v="0"/>
    <n v="7.90136848431189E-4"/>
    <n v="2E+20"/>
    <n v="0"/>
    <n v="1"/>
    <n v="1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8"/>
    <x v="4"/>
    <x v="2"/>
    <x v="2"/>
    <n v="5.88042696612684E-2"/>
    <n v="2E+20"/>
    <n v="0"/>
    <n v="1"/>
    <n v="1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8"/>
    <x v="4"/>
    <x v="3"/>
    <x v="2"/>
    <n v="5.88042696612684E-2"/>
    <n v="2E+20"/>
    <n v="0"/>
    <n v="1"/>
    <n v="1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8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8"/>
    <x v="5"/>
    <x v="2"/>
    <x v="2"/>
    <n v="0.729489770631497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8"/>
    <x v="5"/>
    <x v="3"/>
    <x v="2"/>
    <n v="2.1884693118944898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8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8"/>
    <x v="6"/>
    <x v="0"/>
    <x v="0"/>
    <n v="0.31287696804267301"/>
    <n v="2E+20"/>
    <n v="0"/>
    <n v="3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8"/>
    <x v="7"/>
    <x v="2"/>
    <x v="2"/>
    <n v="0.67912887972564495"/>
    <n v="2E+20"/>
    <n v="0"/>
    <n v="1"/>
    <n v="0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8"/>
    <x v="7"/>
    <x v="3"/>
    <x v="2"/>
    <n v="1.3582577594512899"/>
    <n v="2E+20"/>
    <n v="0"/>
    <n v="2"/>
    <n v="0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8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29"/>
    <x v="0"/>
    <x v="0"/>
    <x v="0"/>
    <n v="1.8161780666510401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29"/>
    <x v="1"/>
    <x v="0"/>
    <x v="0"/>
    <n v="0.12697391275979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29"/>
    <x v="2"/>
    <x v="1"/>
    <x v="1"/>
    <n v="2.8175001741457399"/>
    <n v="2E+20"/>
    <n v="0"/>
    <n v="6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29"/>
    <x v="3"/>
    <x v="0"/>
    <x v="0"/>
    <n v="3.11195520250559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29"/>
    <x v="4"/>
    <x v="2"/>
    <x v="2"/>
    <n v="8.7628747598755996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9"/>
    <x v="4"/>
    <x v="3"/>
    <x v="2"/>
    <n v="8.7628747598755996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29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29"/>
    <x v="5"/>
    <x v="2"/>
    <x v="2"/>
    <n v="0.80388031321050202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29"/>
    <x v="5"/>
    <x v="3"/>
    <x v="2"/>
    <n v="2.4116409396314999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29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29"/>
    <x v="6"/>
    <x v="0"/>
    <x v="0"/>
    <n v="0.25761158588542699"/>
    <n v="2E+20"/>
    <n v="0"/>
    <n v="2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29"/>
    <x v="7"/>
    <x v="2"/>
    <x v="2"/>
    <n v="0.72443961227050602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29"/>
    <x v="7"/>
    <x v="3"/>
    <x v="2"/>
    <n v="1.44887922454101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29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0"/>
    <x v="0"/>
    <x v="0"/>
    <x v="0"/>
    <n v="2.27120116517203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0"/>
    <x v="1"/>
    <x v="0"/>
    <x v="0"/>
    <n v="0.119319072595945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0"/>
    <x v="2"/>
    <x v="1"/>
    <x v="1"/>
    <n v="2.9313096755872801"/>
    <n v="2E+20"/>
    <n v="0"/>
    <n v="9"/>
    <n v="1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0"/>
    <x v="3"/>
    <x v="0"/>
    <x v="0"/>
    <n v="2.5122684026403299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0"/>
    <x v="4"/>
    <x v="2"/>
    <x v="2"/>
    <n v="5.5087527886208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0"/>
    <x v="4"/>
    <x v="3"/>
    <x v="2"/>
    <n v="5.5087527886208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0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0"/>
    <x v="5"/>
    <x v="2"/>
    <x v="2"/>
    <n v="0.75969704244690195"/>
    <n v="2E+20"/>
    <n v="0"/>
    <n v="1"/>
    <n v="0.33333333333333298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0"/>
    <x v="5"/>
    <x v="3"/>
    <x v="2"/>
    <n v="2.2790911273407"/>
    <n v="2E+20"/>
    <n v="0"/>
    <n v="3"/>
    <n v="1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0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0"/>
    <x v="6"/>
    <x v="0"/>
    <x v="0"/>
    <n v="0.48506477997251202"/>
    <n v="2E+20"/>
    <n v="0"/>
    <n v="4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0"/>
    <x v="7"/>
    <x v="2"/>
    <x v="2"/>
    <n v="0.72280027441621697"/>
    <n v="2E+20"/>
    <n v="0"/>
    <n v="1"/>
    <n v="0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0"/>
    <x v="7"/>
    <x v="3"/>
    <x v="2"/>
    <n v="1.4456005488324299"/>
    <n v="2E+20"/>
    <n v="0"/>
    <n v="2"/>
    <n v="0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0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1"/>
    <x v="0"/>
    <x v="0"/>
    <x v="0"/>
    <n v="9.1639478339047304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1"/>
    <x v="1"/>
    <x v="0"/>
    <x v="0"/>
    <n v="0.13418804186830799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1"/>
    <x v="2"/>
    <x v="1"/>
    <x v="1"/>
    <n v="3.4470100104899499"/>
    <n v="2E+20"/>
    <n v="0"/>
    <n v="7"/>
    <n v="4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1"/>
    <x v="3"/>
    <x v="0"/>
    <x v="0"/>
    <n v="0"/>
    <n v="2E+20"/>
    <n v="0"/>
    <n v="0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1"/>
    <x v="4"/>
    <x v="2"/>
    <x v="2"/>
    <n v="3.2536941333663798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1"/>
    <x v="4"/>
    <x v="3"/>
    <x v="2"/>
    <n v="3.2536941333663798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1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1"/>
    <x v="5"/>
    <x v="2"/>
    <x v="2"/>
    <n v="0.81243637353651899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1"/>
    <x v="5"/>
    <x v="3"/>
    <x v="2"/>
    <n v="2.4373091206095601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1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1"/>
    <x v="6"/>
    <x v="0"/>
    <x v="0"/>
    <n v="0.866348900178183"/>
    <n v="2E+20"/>
    <n v="0"/>
    <n v="5"/>
    <n v="1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1"/>
    <x v="7"/>
    <x v="2"/>
    <x v="2"/>
    <n v="0.79076010547241704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1"/>
    <x v="7"/>
    <x v="3"/>
    <x v="2"/>
    <n v="1.5815202109448301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1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2"/>
    <x v="0"/>
    <x v="0"/>
    <x v="0"/>
    <n v="1.3499622039378699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2"/>
    <x v="1"/>
    <x v="0"/>
    <x v="0"/>
    <n v="8.5480421195241907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2"/>
    <x v="2"/>
    <x v="1"/>
    <x v="1"/>
    <n v="2.9702799147515302"/>
    <n v="2E+20"/>
    <n v="0"/>
    <n v="7"/>
    <n v="4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2"/>
    <x v="3"/>
    <x v="0"/>
    <x v="0"/>
    <n v="1.2128767848877599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2"/>
    <x v="4"/>
    <x v="2"/>
    <x v="2"/>
    <n v="3.7744076627502003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2"/>
    <x v="4"/>
    <x v="3"/>
    <x v="2"/>
    <n v="3.7744076627502003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2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2"/>
    <x v="5"/>
    <x v="2"/>
    <x v="2"/>
    <n v="0.79591337605550905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2"/>
    <x v="5"/>
    <x v="3"/>
    <x v="2"/>
    <n v="2.3877401281665298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2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2"/>
    <x v="6"/>
    <x v="0"/>
    <x v="0"/>
    <n v="0.48234686656549502"/>
    <n v="2E+20"/>
    <n v="0"/>
    <n v="5"/>
    <n v="1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2"/>
    <x v="7"/>
    <x v="2"/>
    <x v="2"/>
    <n v="0.75917156237505201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2"/>
    <x v="7"/>
    <x v="3"/>
    <x v="2"/>
    <n v="1.5183431247501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2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3"/>
    <x v="0"/>
    <x v="0"/>
    <x v="0"/>
    <n v="3.1415201902636303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3"/>
    <x v="1"/>
    <x v="0"/>
    <x v="0"/>
    <n v="0.19635419077930699"/>
    <n v="2E+20"/>
    <n v="0"/>
    <n v="4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3"/>
    <x v="2"/>
    <x v="1"/>
    <x v="1"/>
    <n v="3.1493005059172399"/>
    <n v="2E+20"/>
    <n v="0"/>
    <n v="8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3"/>
    <x v="3"/>
    <x v="0"/>
    <x v="0"/>
    <n v="4.2937007201294099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3"/>
    <x v="4"/>
    <x v="2"/>
    <x v="2"/>
    <n v="0.18039060663533099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3"/>
    <x v="4"/>
    <x v="3"/>
    <x v="2"/>
    <n v="0.18039060663533099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3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3"/>
    <x v="5"/>
    <x v="2"/>
    <x v="2"/>
    <n v="0.81098174123844702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3"/>
    <x v="5"/>
    <x v="3"/>
    <x v="2"/>
    <n v="2.4329452237153402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3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3"/>
    <x v="6"/>
    <x v="0"/>
    <x v="0"/>
    <n v="0.44564888231866401"/>
    <n v="2E+20"/>
    <n v="0"/>
    <n v="3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3"/>
    <x v="7"/>
    <x v="2"/>
    <x v="2"/>
    <n v="0.71129748617974398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3"/>
    <x v="7"/>
    <x v="3"/>
    <x v="2"/>
    <n v="1.42259497235949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3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4"/>
    <x v="0"/>
    <x v="0"/>
    <x v="0"/>
    <n v="0.19932088640805501"/>
    <n v="2E+20"/>
    <n v="0"/>
    <n v="3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4"/>
    <x v="1"/>
    <x v="0"/>
    <x v="0"/>
    <n v="1.6678000682321801"/>
    <n v="2E+20"/>
    <n v="0"/>
    <n v="8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4"/>
    <x v="2"/>
    <x v="1"/>
    <x v="1"/>
    <n v="10.2687249502188"/>
    <n v="2E+20"/>
    <n v="0"/>
    <n v="19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4"/>
    <x v="3"/>
    <x v="0"/>
    <x v="0"/>
    <n v="8.96381529907119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4"/>
    <x v="4"/>
    <x v="2"/>
    <x v="2"/>
    <n v="7.53270278561078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4"/>
    <x v="4"/>
    <x v="3"/>
    <x v="2"/>
    <n v="7.53270278561078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4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4"/>
    <x v="5"/>
    <x v="2"/>
    <x v="2"/>
    <n v="0.94034020197328505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4"/>
    <x v="5"/>
    <x v="3"/>
    <x v="2"/>
    <n v="2.8210206059198599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4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4"/>
    <x v="6"/>
    <x v="0"/>
    <x v="0"/>
    <n v="5.4909452366679696"/>
    <n v="2E+20"/>
    <n v="0"/>
    <n v="14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4"/>
    <x v="7"/>
    <x v="2"/>
    <x v="2"/>
    <n v="0.87655661977495902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4"/>
    <x v="7"/>
    <x v="3"/>
    <x v="2"/>
    <n v="1.75311323954992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4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5"/>
    <x v="0"/>
    <x v="0"/>
    <x v="0"/>
    <n v="1.8950766517123602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5"/>
    <x v="1"/>
    <x v="0"/>
    <x v="0"/>
    <n v="0.261434362856721"/>
    <n v="2E+20"/>
    <n v="0"/>
    <n v="3"/>
    <n v="2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5"/>
    <x v="2"/>
    <x v="1"/>
    <x v="1"/>
    <n v="3.9755460264727498"/>
    <n v="2E+20"/>
    <n v="0"/>
    <n v="9"/>
    <n v="9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5"/>
    <x v="3"/>
    <x v="0"/>
    <x v="0"/>
    <n v="3.18548133964522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5"/>
    <x v="4"/>
    <x v="2"/>
    <x v="2"/>
    <n v="7.2370319392950494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5"/>
    <x v="4"/>
    <x v="3"/>
    <x v="2"/>
    <n v="7.2370319392950494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5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5"/>
    <x v="5"/>
    <x v="2"/>
    <x v="2"/>
    <n v="0.81972225129368603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5"/>
    <x v="5"/>
    <x v="3"/>
    <x v="2"/>
    <n v="2.45916675388106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5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5"/>
    <x v="6"/>
    <x v="0"/>
    <x v="0"/>
    <n v="1.20413932982139"/>
    <n v="2E+20"/>
    <n v="0"/>
    <n v="5"/>
    <n v="4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5"/>
    <x v="7"/>
    <x v="2"/>
    <x v="2"/>
    <n v="0.751951449281277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5"/>
    <x v="7"/>
    <x v="3"/>
    <x v="2"/>
    <n v="1.50390289856255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5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6"/>
    <x v="0"/>
    <x v="0"/>
    <x v="0"/>
    <n v="2.5485543973044499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6"/>
    <x v="1"/>
    <x v="0"/>
    <x v="0"/>
    <n v="3.0029368212654801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6"/>
    <x v="2"/>
    <x v="1"/>
    <x v="1"/>
    <n v="2.59853053944336"/>
    <n v="2E+20"/>
    <n v="0"/>
    <n v="6"/>
    <n v="1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6"/>
    <x v="3"/>
    <x v="0"/>
    <x v="0"/>
    <n v="2.09630780790475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6"/>
    <x v="4"/>
    <x v="2"/>
    <x v="2"/>
    <n v="2.49402836547825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6"/>
    <x v="4"/>
    <x v="3"/>
    <x v="2"/>
    <n v="2.49402836547825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6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6"/>
    <x v="5"/>
    <x v="2"/>
    <x v="2"/>
    <n v="0.74134251026317799"/>
    <n v="2E+20"/>
    <n v="0"/>
    <n v="1"/>
    <n v="0.33333333333333298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6"/>
    <x v="5"/>
    <x v="3"/>
    <x v="2"/>
    <n v="2.2240275307895301"/>
    <n v="2E+20"/>
    <n v="0"/>
    <n v="3"/>
    <n v="1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6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6"/>
    <x v="6"/>
    <x v="0"/>
    <x v="0"/>
    <n v="0.33982877823596203"/>
    <n v="2E+20"/>
    <n v="0"/>
    <n v="3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6"/>
    <x v="7"/>
    <x v="2"/>
    <x v="2"/>
    <n v="0.72984331370392797"/>
    <n v="2E+20"/>
    <n v="0"/>
    <n v="1"/>
    <n v="0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6"/>
    <x v="7"/>
    <x v="3"/>
    <x v="2"/>
    <n v="1.4596866274078599"/>
    <n v="2E+20"/>
    <n v="0"/>
    <n v="2"/>
    <n v="0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6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7"/>
    <x v="0"/>
    <x v="0"/>
    <x v="0"/>
    <n v="0.13219662944316499"/>
    <n v="2E+20"/>
    <n v="0"/>
    <n v="2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7"/>
    <x v="1"/>
    <x v="0"/>
    <x v="0"/>
    <n v="1.08491554755896"/>
    <n v="2E+20"/>
    <n v="0"/>
    <n v="6"/>
    <n v="1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7"/>
    <x v="2"/>
    <x v="1"/>
    <x v="1"/>
    <n v="7.0526708439353696"/>
    <n v="2E+20"/>
    <n v="0"/>
    <n v="16"/>
    <n v="4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7"/>
    <x v="3"/>
    <x v="0"/>
    <x v="0"/>
    <n v="0.106816394444955"/>
    <n v="2E+20"/>
    <n v="0"/>
    <n v="2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7"/>
    <x v="4"/>
    <x v="2"/>
    <x v="2"/>
    <n v="0.15484805889634001"/>
    <n v="2E+20"/>
    <n v="0"/>
    <n v="1"/>
    <n v="1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7"/>
    <x v="4"/>
    <x v="3"/>
    <x v="2"/>
    <n v="0.15484805889634001"/>
    <n v="2E+20"/>
    <n v="0"/>
    <n v="1"/>
    <n v="1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7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7"/>
    <x v="5"/>
    <x v="2"/>
    <x v="2"/>
    <n v="0.88512939398716095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7"/>
    <x v="5"/>
    <x v="3"/>
    <x v="2"/>
    <n v="2.65538818196148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7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7"/>
    <x v="6"/>
    <x v="0"/>
    <x v="0"/>
    <n v="3.0733540905268"/>
    <n v="2E+20"/>
    <n v="0"/>
    <n v="11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7"/>
    <x v="7"/>
    <x v="2"/>
    <x v="2"/>
    <n v="0.81436032711138595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7"/>
    <x v="7"/>
    <x v="3"/>
    <x v="2"/>
    <n v="1.6287206542227699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7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8"/>
    <x v="0"/>
    <x v="0"/>
    <x v="0"/>
    <n v="2.6592667279885497E-4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8"/>
    <x v="1"/>
    <x v="0"/>
    <x v="0"/>
    <n v="2.6095920552095801E-2"/>
    <n v="2E+20"/>
    <n v="0"/>
    <n v="1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8"/>
    <x v="2"/>
    <x v="1"/>
    <x v="1"/>
    <n v="2.5513788670580402"/>
    <n v="2E+20"/>
    <n v="0"/>
    <n v="6"/>
    <n v="4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8"/>
    <x v="3"/>
    <x v="0"/>
    <x v="0"/>
    <n v="2.57326881257723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8"/>
    <x v="4"/>
    <x v="2"/>
    <x v="2"/>
    <n v="0.12274667009711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8"/>
    <x v="4"/>
    <x v="3"/>
    <x v="2"/>
    <n v="0.12274667009711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8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8"/>
    <x v="5"/>
    <x v="2"/>
    <x v="2"/>
    <n v="0.75169115832543199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8"/>
    <x v="5"/>
    <x v="3"/>
    <x v="2"/>
    <n v="2.2550734749762902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8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8"/>
    <x v="6"/>
    <x v="0"/>
    <x v="0"/>
    <n v="0.26737027604427299"/>
    <n v="2E+20"/>
    <n v="0"/>
    <n v="3"/>
    <n v="1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8"/>
    <x v="7"/>
    <x v="2"/>
    <x v="2"/>
    <n v="0.71240765055879596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8"/>
    <x v="7"/>
    <x v="3"/>
    <x v="2"/>
    <n v="1.4248153011175899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8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39"/>
    <x v="0"/>
    <x v="0"/>
    <x v="0"/>
    <n v="5.2315370858014602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39"/>
    <x v="1"/>
    <x v="0"/>
    <x v="0"/>
    <n v="6.6200746682901296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39"/>
    <x v="2"/>
    <x v="1"/>
    <x v="1"/>
    <n v="2.98363437691809"/>
    <n v="2E+20"/>
    <n v="0"/>
    <n v="9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39"/>
    <x v="3"/>
    <x v="0"/>
    <x v="0"/>
    <n v="6.6698899764127701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39"/>
    <x v="4"/>
    <x v="2"/>
    <x v="2"/>
    <n v="9.2660328845187198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9"/>
    <x v="4"/>
    <x v="3"/>
    <x v="2"/>
    <n v="9.2660328845187198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39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39"/>
    <x v="5"/>
    <x v="2"/>
    <x v="2"/>
    <n v="0.76987494231073095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39"/>
    <x v="5"/>
    <x v="3"/>
    <x v="2"/>
    <n v="2.3096248269321902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39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39"/>
    <x v="6"/>
    <x v="0"/>
    <x v="0"/>
    <n v="0.59590737624078705"/>
    <n v="2E+20"/>
    <n v="0"/>
    <n v="6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39"/>
    <x v="7"/>
    <x v="2"/>
    <x v="2"/>
    <n v="0.72726720660960797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39"/>
    <x v="7"/>
    <x v="3"/>
    <x v="2"/>
    <n v="1.4545344132192199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39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0"/>
    <x v="0"/>
    <x v="0"/>
    <x v="0"/>
    <n v="9.1580349538446602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0"/>
    <x v="1"/>
    <x v="0"/>
    <x v="0"/>
    <n v="9.1754516956438395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0"/>
    <x v="2"/>
    <x v="1"/>
    <x v="1"/>
    <n v="3.3142461343043599"/>
    <n v="2E+20"/>
    <n v="0"/>
    <n v="10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0"/>
    <x v="3"/>
    <x v="0"/>
    <x v="0"/>
    <n v="1.0503526337988799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0"/>
    <x v="4"/>
    <x v="2"/>
    <x v="2"/>
    <n v="5.4046616908227103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0"/>
    <x v="4"/>
    <x v="3"/>
    <x v="2"/>
    <n v="5.4046616908227103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0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0"/>
    <x v="5"/>
    <x v="2"/>
    <x v="2"/>
    <n v="0.80589819237227101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0"/>
    <x v="5"/>
    <x v="3"/>
    <x v="2"/>
    <n v="2.4176945771168099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0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0"/>
    <x v="6"/>
    <x v="0"/>
    <x v="0"/>
    <n v="0.78513547893927804"/>
    <n v="2E+20"/>
    <n v="0"/>
    <n v="7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0"/>
    <x v="7"/>
    <x v="2"/>
    <x v="2"/>
    <n v="0.76862160226613196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0"/>
    <x v="7"/>
    <x v="3"/>
    <x v="2"/>
    <n v="1.5372432045322599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0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1"/>
    <x v="0"/>
    <x v="0"/>
    <x v="0"/>
    <n v="5.0727512564287096E-4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1"/>
    <x v="1"/>
    <x v="0"/>
    <x v="0"/>
    <n v="1.89690167628223E-2"/>
    <n v="2E+20"/>
    <n v="0"/>
    <n v="1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1"/>
    <x v="2"/>
    <x v="1"/>
    <x v="1"/>
    <n v="2.4219186653656402"/>
    <n v="2E+20"/>
    <n v="0"/>
    <n v="5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1"/>
    <x v="3"/>
    <x v="0"/>
    <x v="0"/>
    <n v="1.71581117811696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1"/>
    <x v="4"/>
    <x v="2"/>
    <x v="2"/>
    <n v="5.5373686036672698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1"/>
    <x v="4"/>
    <x v="3"/>
    <x v="2"/>
    <n v="5.5373686036672698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1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1"/>
    <x v="5"/>
    <x v="2"/>
    <x v="2"/>
    <n v="0.73627832537703797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1"/>
    <x v="5"/>
    <x v="3"/>
    <x v="2"/>
    <n v="2.2088349761311199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1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1"/>
    <x v="6"/>
    <x v="0"/>
    <x v="0"/>
    <n v="0.19189158616794599"/>
    <n v="2E+20"/>
    <n v="0"/>
    <n v="2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1"/>
    <x v="7"/>
    <x v="2"/>
    <x v="2"/>
    <n v="0.69959399915300802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1"/>
    <x v="7"/>
    <x v="3"/>
    <x v="2"/>
    <n v="1.39918799830602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1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2"/>
    <x v="0"/>
    <x v="0"/>
    <x v="0"/>
    <n v="1.8504386619536399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2"/>
    <x v="1"/>
    <x v="0"/>
    <x v="0"/>
    <n v="3.3457724480093598E-2"/>
    <n v="2E+20"/>
    <n v="0"/>
    <n v="1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2"/>
    <x v="2"/>
    <x v="1"/>
    <x v="1"/>
    <n v="2.40422103967127"/>
    <n v="2E+20"/>
    <n v="0"/>
    <n v="6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2"/>
    <x v="3"/>
    <x v="0"/>
    <x v="0"/>
    <n v="0"/>
    <n v="2E+20"/>
    <n v="0"/>
    <n v="0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2"/>
    <x v="4"/>
    <x v="2"/>
    <x v="2"/>
    <n v="6.1819602295062899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2"/>
    <x v="4"/>
    <x v="3"/>
    <x v="2"/>
    <n v="6.1819602295062899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2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2"/>
    <x v="5"/>
    <x v="2"/>
    <x v="2"/>
    <n v="0.71461756258065001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2"/>
    <x v="5"/>
    <x v="3"/>
    <x v="2"/>
    <n v="2.1438526877419499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2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2"/>
    <x v="6"/>
    <x v="0"/>
    <x v="0"/>
    <n v="0.225060188787267"/>
    <n v="2E+20"/>
    <n v="0"/>
    <n v="3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2"/>
    <x v="7"/>
    <x v="2"/>
    <x v="2"/>
    <n v="0.65446751492631405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2"/>
    <x v="7"/>
    <x v="3"/>
    <x v="2"/>
    <n v="1.3089350298526301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2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3"/>
    <x v="0"/>
    <x v="0"/>
    <x v="0"/>
    <n v="1.08144230535342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3"/>
    <x v="1"/>
    <x v="0"/>
    <x v="0"/>
    <n v="0.108622328917473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3"/>
    <x v="2"/>
    <x v="1"/>
    <x v="1"/>
    <n v="4.0541451290243096"/>
    <n v="2E+20"/>
    <n v="0"/>
    <n v="12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3"/>
    <x v="3"/>
    <x v="0"/>
    <x v="0"/>
    <n v="2.20695309385428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3"/>
    <x v="4"/>
    <x v="2"/>
    <x v="2"/>
    <n v="5.4183766069520301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3"/>
    <x v="4"/>
    <x v="3"/>
    <x v="2"/>
    <n v="5.4183766069520301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3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3"/>
    <x v="5"/>
    <x v="2"/>
    <x v="2"/>
    <n v="0.76580007990551202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3"/>
    <x v="5"/>
    <x v="3"/>
    <x v="2"/>
    <n v="2.2974002397165298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3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3"/>
    <x v="6"/>
    <x v="0"/>
    <x v="0"/>
    <n v="1.6351011842429199"/>
    <n v="2E+20"/>
    <n v="0"/>
    <n v="9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3"/>
    <x v="7"/>
    <x v="2"/>
    <x v="2"/>
    <n v="0.74027496660579395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3"/>
    <x v="7"/>
    <x v="3"/>
    <x v="2"/>
    <n v="1.4805499332115899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3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4"/>
    <x v="0"/>
    <x v="0"/>
    <x v="0"/>
    <n v="3.02628848229629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4"/>
    <x v="1"/>
    <x v="0"/>
    <x v="0"/>
    <n v="0.17175246930677801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4"/>
    <x v="2"/>
    <x v="1"/>
    <x v="1"/>
    <n v="3.74662386503566"/>
    <n v="2E+20"/>
    <n v="0"/>
    <n v="10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4"/>
    <x v="3"/>
    <x v="0"/>
    <x v="0"/>
    <n v="0"/>
    <n v="2E+20"/>
    <n v="0"/>
    <n v="0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4"/>
    <x v="4"/>
    <x v="2"/>
    <x v="2"/>
    <n v="3.0871243948824699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4"/>
    <x v="4"/>
    <x v="3"/>
    <x v="2"/>
    <n v="3.0871243948824699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4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4"/>
    <x v="5"/>
    <x v="2"/>
    <x v="2"/>
    <n v="0.84101434687394805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4"/>
    <x v="5"/>
    <x v="3"/>
    <x v="2"/>
    <n v="2.5230430406218498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4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4"/>
    <x v="6"/>
    <x v="0"/>
    <x v="0"/>
    <n v="1.02156547028407"/>
    <n v="2E+20"/>
    <n v="0"/>
    <n v="7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4"/>
    <x v="7"/>
    <x v="2"/>
    <x v="2"/>
    <n v="0.76922384100431096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4"/>
    <x v="7"/>
    <x v="3"/>
    <x v="2"/>
    <n v="1.5384476820086199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4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5"/>
    <x v="0"/>
    <x v="0"/>
    <x v="0"/>
    <n v="0"/>
    <n v="2E+20"/>
    <n v="0"/>
    <n v="0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5"/>
    <x v="1"/>
    <x v="0"/>
    <x v="0"/>
    <n v="9.3579974942759797E-2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5"/>
    <x v="2"/>
    <x v="1"/>
    <x v="1"/>
    <n v="2.51119866411267"/>
    <n v="2E+20"/>
    <n v="0"/>
    <n v="6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5"/>
    <x v="3"/>
    <x v="0"/>
    <x v="0"/>
    <n v="9.6024071762165104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5"/>
    <x v="4"/>
    <x v="2"/>
    <x v="2"/>
    <n v="6.2373464453073901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5"/>
    <x v="4"/>
    <x v="3"/>
    <x v="2"/>
    <n v="6.2373464453073901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5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5"/>
    <x v="5"/>
    <x v="2"/>
    <x v="2"/>
    <n v="0.72025587269777103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5"/>
    <x v="5"/>
    <x v="3"/>
    <x v="2"/>
    <n v="2.1607676180933102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5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5"/>
    <x v="6"/>
    <x v="0"/>
    <x v="0"/>
    <n v="0.247248663900377"/>
    <n v="2E+20"/>
    <n v="0"/>
    <n v="3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5"/>
    <x v="7"/>
    <x v="2"/>
    <x v="2"/>
    <n v="0.67691609211126802"/>
    <n v="2E+20"/>
    <n v="0"/>
    <n v="1"/>
    <n v="0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5"/>
    <x v="7"/>
    <x v="3"/>
    <x v="2"/>
    <n v="1.35383218422254"/>
    <n v="2E+20"/>
    <n v="0"/>
    <n v="2"/>
    <n v="0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5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6"/>
    <x v="0"/>
    <x v="0"/>
    <x v="0"/>
    <n v="4.1407065378231002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6"/>
    <x v="1"/>
    <x v="0"/>
    <x v="0"/>
    <n v="0.23023046748689499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6"/>
    <x v="2"/>
    <x v="1"/>
    <x v="1"/>
    <n v="3.7266479621655701"/>
    <n v="2E+20"/>
    <n v="0"/>
    <n v="8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6"/>
    <x v="3"/>
    <x v="0"/>
    <x v="0"/>
    <n v="2.63555073169232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6"/>
    <x v="4"/>
    <x v="2"/>
    <x v="2"/>
    <n v="4.74054708683029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6"/>
    <x v="4"/>
    <x v="3"/>
    <x v="2"/>
    <n v="4.74054708683029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6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6"/>
    <x v="5"/>
    <x v="2"/>
    <x v="2"/>
    <n v="0.85924285068517303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6"/>
    <x v="5"/>
    <x v="3"/>
    <x v="2"/>
    <n v="2.57772855205552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6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6"/>
    <x v="6"/>
    <x v="0"/>
    <x v="0"/>
    <n v="0.85092636992800497"/>
    <n v="2E+20"/>
    <n v="0"/>
    <n v="5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6"/>
    <x v="7"/>
    <x v="2"/>
    <x v="2"/>
    <n v="0.79245093012656298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6"/>
    <x v="7"/>
    <x v="3"/>
    <x v="2"/>
    <n v="1.58490186025313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6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7"/>
    <x v="0"/>
    <x v="0"/>
    <x v="0"/>
    <n v="2.1772886570859701E-2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7"/>
    <x v="1"/>
    <x v="0"/>
    <x v="0"/>
    <n v="5.2783341452484298E-2"/>
    <n v="2E+20"/>
    <n v="0"/>
    <n v="1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7"/>
    <x v="2"/>
    <x v="1"/>
    <x v="1"/>
    <n v="2.9708781843233099"/>
    <n v="2E+20"/>
    <n v="0"/>
    <n v="6"/>
    <n v="2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7"/>
    <x v="3"/>
    <x v="0"/>
    <x v="0"/>
    <n v="9.18027221588129E-4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7"/>
    <x v="4"/>
    <x v="2"/>
    <x v="2"/>
    <n v="6.5278016897083901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7"/>
    <x v="4"/>
    <x v="3"/>
    <x v="2"/>
    <n v="6.5278016897083901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7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7"/>
    <x v="5"/>
    <x v="2"/>
    <x v="2"/>
    <n v="0.78741851870903601"/>
    <n v="2E+20"/>
    <n v="0"/>
    <n v="1"/>
    <n v="0.66666666666666696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7"/>
    <x v="5"/>
    <x v="3"/>
    <x v="2"/>
    <n v="2.3622555561271099"/>
    <n v="2E+20"/>
    <n v="0"/>
    <n v="3"/>
    <n v="2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7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7"/>
    <x v="6"/>
    <x v="0"/>
    <x v="0"/>
    <n v="0.53314837295127104"/>
    <n v="2E+20"/>
    <n v="0"/>
    <n v="4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7"/>
    <x v="7"/>
    <x v="2"/>
    <x v="2"/>
    <n v="0.75327446070105697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7"/>
    <x v="7"/>
    <x v="3"/>
    <x v="2"/>
    <n v="1.5065489214021099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7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8"/>
    <x v="0"/>
    <x v="0"/>
    <x v="0"/>
    <n v="2.5996027373096798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8"/>
    <x v="1"/>
    <x v="0"/>
    <x v="0"/>
    <n v="0.17060890779614599"/>
    <n v="2E+20"/>
    <n v="0"/>
    <n v="3"/>
    <n v="3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8"/>
    <x v="2"/>
    <x v="1"/>
    <x v="1"/>
    <n v="4.36031656029731"/>
    <n v="2E+20"/>
    <n v="0"/>
    <n v="10"/>
    <n v="6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8"/>
    <x v="3"/>
    <x v="0"/>
    <x v="0"/>
    <n v="1.41035009590812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8"/>
    <x v="4"/>
    <x v="2"/>
    <x v="2"/>
    <n v="0.11381620596627701"/>
    <n v="2E+20"/>
    <n v="0"/>
    <n v="1"/>
    <n v="1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8"/>
    <x v="4"/>
    <x v="3"/>
    <x v="2"/>
    <n v="0.11381620596627701"/>
    <n v="2E+20"/>
    <n v="0"/>
    <n v="1"/>
    <n v="1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8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8"/>
    <x v="5"/>
    <x v="2"/>
    <x v="2"/>
    <n v="0.82158611760758105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8"/>
    <x v="5"/>
    <x v="3"/>
    <x v="2"/>
    <n v="2.4647583528227499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8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8"/>
    <x v="6"/>
    <x v="0"/>
    <x v="0"/>
    <n v="1.7082461959820301"/>
    <n v="2E+20"/>
    <n v="0"/>
    <n v="8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8"/>
    <x v="7"/>
    <x v="2"/>
    <x v="2"/>
    <n v="0.787390579466277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8"/>
    <x v="7"/>
    <x v="3"/>
    <x v="2"/>
    <n v="1.57478115893255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8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49"/>
    <x v="0"/>
    <x v="0"/>
    <x v="0"/>
    <n v="7.7562523275824602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49"/>
    <x v="1"/>
    <x v="0"/>
    <x v="0"/>
    <n v="0.125489130483696"/>
    <n v="2E+20"/>
    <n v="0"/>
    <n v="3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49"/>
    <x v="2"/>
    <x v="1"/>
    <x v="1"/>
    <n v="3.0060219389175198"/>
    <n v="2E+20"/>
    <n v="0"/>
    <n v="8"/>
    <n v="3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49"/>
    <x v="3"/>
    <x v="0"/>
    <x v="0"/>
    <n v="1.43553990374814E-2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49"/>
    <x v="4"/>
    <x v="2"/>
    <x v="2"/>
    <n v="4.6515791803327898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9"/>
    <x v="4"/>
    <x v="3"/>
    <x v="2"/>
    <n v="4.6515791803327898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49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49"/>
    <x v="5"/>
    <x v="2"/>
    <x v="2"/>
    <n v="0.76177852666295598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49"/>
    <x v="5"/>
    <x v="3"/>
    <x v="2"/>
    <n v="2.2853355799888702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49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49"/>
    <x v="6"/>
    <x v="0"/>
    <x v="0"/>
    <n v="0.57308557707989105"/>
    <n v="2E+20"/>
    <n v="0"/>
    <n v="5"/>
    <n v="0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49"/>
    <x v="7"/>
    <x v="2"/>
    <x v="2"/>
    <n v="0.71967227444728299"/>
    <n v="2E+20"/>
    <n v="0"/>
    <n v="1"/>
    <n v="0.5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49"/>
    <x v="7"/>
    <x v="3"/>
    <x v="2"/>
    <n v="1.43934454889457"/>
    <n v="2E+20"/>
    <n v="0"/>
    <n v="2"/>
    <n v="1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49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2:27:10"/>
    <n v="50"/>
    <x v="0"/>
    <x v="0"/>
    <x v="0"/>
    <n v="8.9882606321568092E-3"/>
    <n v="2E+20"/>
    <n v="0"/>
    <n v="1"/>
    <n v="0"/>
    <n v="0"/>
    <s v="Airport Security AnalysisAdditional Security Check.QueueNumber WaitingQueue"/>
    <n v="50"/>
    <n v="1.8361347520438095E-2"/>
    <n v="3.2921610182400453E-2"/>
    <n v="0.95"/>
    <n v="9.3562180916944085E-3"/>
    <n v="0"/>
    <n v="0.19932088640805501"/>
    <n v="9.3562180916944085E-3"/>
  </r>
  <r>
    <x v="0"/>
    <s v="2023-06-20 12:27:10"/>
    <n v="50"/>
    <x v="1"/>
    <x v="0"/>
    <x v="0"/>
    <n v="0.107240904602479"/>
    <n v="2E+20"/>
    <n v="0"/>
    <n v="2"/>
    <n v="0"/>
    <n v="0"/>
    <s v="Airport Security AnalysisCheck for Proper Identification.QueueNumber WaitingQueue"/>
    <n v="50"/>
    <n v="0.18466808888222158"/>
    <n v="0.27069605563679433"/>
    <n v="0.95"/>
    <n v="7.6930967807074077E-2"/>
    <n v="1.39644749780735E-2"/>
    <n v="1.6678000682321801"/>
    <n v="7.6930967807074077E-2"/>
  </r>
  <r>
    <x v="0"/>
    <s v="2023-06-20 12:27:10"/>
    <n v="50"/>
    <x v="2"/>
    <x v="1"/>
    <x v="1"/>
    <n v="3.3988115424141698"/>
    <n v="2E+20"/>
    <n v="0"/>
    <n v="8"/>
    <n v="4"/>
    <n v="0"/>
    <s v="Airport Security AnalysisEntity 1WIPEntity"/>
    <n v="50"/>
    <n v="3.5390223259038658"/>
    <n v="1.2532108258664834"/>
    <n v="0.95"/>
    <n v="0.35615857598446116"/>
    <n v="2.40422103967127"/>
    <n v="10.2687249502188"/>
    <n v="0.35615857598446116"/>
  </r>
  <r>
    <x v="0"/>
    <s v="2023-06-20 12:27:10"/>
    <n v="50"/>
    <x v="3"/>
    <x v="0"/>
    <x v="0"/>
    <n v="2.7121026558719502E-3"/>
    <n v="2E+20"/>
    <n v="0"/>
    <n v="1"/>
    <n v="0"/>
    <n v="0"/>
    <s v="Airport Security AnalysisExtra Exp Check.QueueNumber WaitingQueue"/>
    <n v="50"/>
    <n v="1.504370990249309E-2"/>
    <n v="2.1338256826167322E-2"/>
    <n v="0.95"/>
    <n v="6.064265491757044E-3"/>
    <n v="0"/>
    <n v="0.106816394444955"/>
    <n v="6.064265491757044E-3"/>
  </r>
  <r>
    <x v="0"/>
    <s v="2023-06-20 12:27:10"/>
    <n v="50"/>
    <x v="4"/>
    <x v="2"/>
    <x v="2"/>
    <n v="5.1712750072564699E-2"/>
    <n v="2E+20"/>
    <n v="0"/>
    <n v="1"/>
    <n v="0"/>
    <n v="0"/>
    <s v="Airport Security AnalysisSecondary Screening KitInstantaneous Utilization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50"/>
    <x v="4"/>
    <x v="3"/>
    <x v="2"/>
    <n v="5.1712750072564699E-2"/>
    <n v="2E+20"/>
    <n v="0"/>
    <n v="1"/>
    <n v="0"/>
    <n v="0"/>
    <s v="Airport Security AnalysisSecondary Screening KitNumber BusyResource"/>
    <n v="50"/>
    <n v="7.1899169440802421E-2"/>
    <n v="3.1880974713854024E-2"/>
    <n v="0.95"/>
    <n v="9.0604727638161874E-3"/>
    <n v="1.6518466630091499E-2"/>
    <n v="0.18039060663533099"/>
    <n v="9.0604727638161874E-3"/>
  </r>
  <r>
    <x v="0"/>
    <s v="2023-06-20 12:27:10"/>
    <n v="50"/>
    <x v="4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2:27:10"/>
    <n v="50"/>
    <x v="5"/>
    <x v="2"/>
    <x v="2"/>
    <n v="0.83688696311640698"/>
    <n v="2E+20"/>
    <n v="0"/>
    <n v="1"/>
    <n v="1"/>
    <n v="0"/>
    <s v="Airport Security AnalysisTransportation Security OfficerInstantaneous UtilizationResource"/>
    <n v="50"/>
    <n v="0.80157856851948073"/>
    <n v="4.6194667035361611E-2"/>
    <n v="0.95"/>
    <n v="1.3128379112122017E-2"/>
    <n v="0.71461756258065001"/>
    <n v="0.94034020197328505"/>
    <n v="1.3128379112122017E-2"/>
  </r>
  <r>
    <x v="0"/>
    <s v="2023-06-20 12:27:10"/>
    <n v="50"/>
    <x v="5"/>
    <x v="3"/>
    <x v="2"/>
    <n v="2.5106608893492202"/>
    <n v="2E+20"/>
    <n v="0"/>
    <n v="3"/>
    <n v="3"/>
    <n v="0"/>
    <s v="Airport Security AnalysisTransportation Security OfficerNumber BusyResource"/>
    <n v="50"/>
    <n v="2.404735705558442"/>
    <n v="0.13858400110608571"/>
    <n v="0.95"/>
    <n v="3.9385137336366303E-2"/>
    <n v="2.1438526877419499"/>
    <n v="2.8210206059198599"/>
    <n v="3.9385137336366303E-2"/>
  </r>
  <r>
    <x v="0"/>
    <s v="2023-06-20 12:27:10"/>
    <n v="50"/>
    <x v="5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2:27:10"/>
    <n v="50"/>
    <x v="6"/>
    <x v="0"/>
    <x v="0"/>
    <n v="0.76920938517444104"/>
    <n v="2E+20"/>
    <n v="0"/>
    <n v="4"/>
    <n v="1"/>
    <n v="0"/>
    <s v="Airport Security AnalysisXray Baggage Check.QueueNumber WaitingQueue"/>
    <n v="50"/>
    <n v="0.91621347404026909"/>
    <n v="0.85263860686262671"/>
    <n v="0.95"/>
    <n v="0.24231721094461828"/>
    <n v="0.19189158616794599"/>
    <n v="5.4909452366679696"/>
    <n v="0.24231721094461828"/>
  </r>
  <r>
    <x v="0"/>
    <s v="2023-06-20 12:27:10"/>
    <n v="50"/>
    <x v="7"/>
    <x v="2"/>
    <x v="2"/>
    <n v="0.79597951095644304"/>
    <n v="2E+20"/>
    <n v="0"/>
    <n v="1"/>
    <n v="1"/>
    <n v="0"/>
    <s v="Airport Security AnalysisXray MachineInstantaneous UtilizationResource"/>
    <n v="50"/>
    <n v="0.75527626145633475"/>
    <n v="4.541982030729913E-2"/>
    <n v="0.95"/>
    <n v="1.2908170108515506E-2"/>
    <n v="0.65446751492631405"/>
    <n v="0.87655661977495902"/>
    <n v="1.2908170108515506E-2"/>
  </r>
  <r>
    <x v="0"/>
    <s v="2023-06-20 12:27:10"/>
    <n v="50"/>
    <x v="7"/>
    <x v="3"/>
    <x v="2"/>
    <n v="1.5919590219128901"/>
    <n v="2E+20"/>
    <n v="0"/>
    <n v="2"/>
    <n v="2"/>
    <n v="0"/>
    <s v="Airport Security AnalysisXray MachineNumber BusyResource"/>
    <n v="50"/>
    <n v="1.5105525229126693"/>
    <n v="9.0839640614598621E-2"/>
    <n v="0.95"/>
    <n v="2.5816340217031112E-2"/>
    <n v="1.3089350298526301"/>
    <n v="1.75311323954992"/>
    <n v="2.5816340217031112E-2"/>
  </r>
  <r>
    <x v="0"/>
    <s v="2023-06-20 12:27:10"/>
    <n v="50"/>
    <x v="7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0">
  <r>
    <x v="0"/>
    <s v="2023-06-20 12:27:10"/>
    <n v="1"/>
    <x v="0"/>
    <x v="0"/>
    <x v="0"/>
    <n v="8.0211178206551298E-2"/>
    <n v="2E+20"/>
    <n v="0"/>
    <n v="0.179544384429973"/>
    <n v="11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"/>
    <x v="0"/>
    <x v="1"/>
    <x v="0"/>
    <n v="5.1986305631432499"/>
    <n v="2E+20"/>
    <n v="0"/>
    <n v="10.772663065798399"/>
    <n v="11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"/>
    <x v="0"/>
    <x v="2"/>
    <x v="0"/>
    <n v="8.0211178206551298E-2"/>
    <n v="2E+20"/>
    <n v="0"/>
    <n v="0.179544384429973"/>
    <n v="11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"/>
    <x v="0"/>
    <x v="3"/>
    <x v="0"/>
    <n v="4.8126706923930698"/>
    <n v="2E+20"/>
    <n v="0"/>
    <n v="10.772663065798399"/>
    <n v="11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"/>
    <x v="0"/>
    <x v="5"/>
    <x v="0"/>
    <n v="0.38595987075017402"/>
    <n v="2E+20"/>
    <n v="0"/>
    <n v="4.0478455485349496"/>
    <n v="11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"/>
    <x v="0"/>
    <x v="0"/>
    <x v="0"/>
    <n v="0.12977416206254"/>
    <n v="2E+20"/>
    <n v="0"/>
    <n v="0.42065462105069701"/>
    <n v="13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"/>
    <x v="0"/>
    <x v="1"/>
    <x v="0"/>
    <n v="9.4645387613062493"/>
    <n v="2E+20"/>
    <n v="0"/>
    <n v="25.239277263041799"/>
    <n v="13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"/>
    <x v="0"/>
    <x v="2"/>
    <x v="0"/>
    <n v="0.12977416206254"/>
    <n v="2E+20"/>
    <n v="0"/>
    <n v="0.42065462105069701"/>
    <n v="13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"/>
    <x v="0"/>
    <x v="3"/>
    <x v="0"/>
    <n v="7.78644972375238"/>
    <n v="2E+20"/>
    <n v="0"/>
    <n v="25.239277263041799"/>
    <n v="13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"/>
    <x v="0"/>
    <x v="5"/>
    <x v="0"/>
    <n v="1.6780890375538799"/>
    <n v="2E+20"/>
    <n v="0"/>
    <n v="5.9212450269351402"/>
    <n v="13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"/>
    <x v="0"/>
    <x v="0"/>
    <x v="0"/>
    <n v="8.2612893808534094E-2"/>
    <n v="2E+20"/>
    <n v="0"/>
    <n v="0.25726875119602399"/>
    <n v="8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"/>
    <x v="0"/>
    <x v="1"/>
    <x v="0"/>
    <n v="5.2536078503455297"/>
    <n v="2E+20"/>
    <n v="0"/>
    <n v="15.436125071761399"/>
    <n v="8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"/>
    <x v="0"/>
    <x v="2"/>
    <x v="0"/>
    <n v="8.2612893808534094E-2"/>
    <n v="2E+20"/>
    <n v="0"/>
    <n v="0.25726875119602399"/>
    <n v="8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"/>
    <x v="0"/>
    <x v="3"/>
    <x v="0"/>
    <n v="4.9567736285120398"/>
    <n v="2E+20"/>
    <n v="0"/>
    <n v="15.436125071761399"/>
    <n v="8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"/>
    <x v="0"/>
    <x v="5"/>
    <x v="0"/>
    <n v="0.29683422183348501"/>
    <n v="2E+20"/>
    <n v="0"/>
    <n v="2.3746737746678801"/>
    <n v="8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"/>
    <x v="0"/>
    <x v="0"/>
    <x v="0"/>
    <n v="7.6452528778442594E-2"/>
    <n v="2E+20"/>
    <n v="0"/>
    <n v="0.19508536132704399"/>
    <n v="5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"/>
    <x v="0"/>
    <x v="1"/>
    <x v="0"/>
    <n v="5.5465874020836603"/>
    <n v="2E+20"/>
    <n v="0.60711309143925996"/>
    <n v="11.7051216796226"/>
    <n v="5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"/>
    <x v="0"/>
    <x v="2"/>
    <x v="0"/>
    <n v="7.6452528778442594E-2"/>
    <n v="2E+20"/>
    <n v="0"/>
    <n v="0.19508536132704399"/>
    <n v="5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"/>
    <x v="0"/>
    <x v="3"/>
    <x v="0"/>
    <n v="4.5871517267065496"/>
    <n v="2E+20"/>
    <n v="0"/>
    <n v="11.7051216796226"/>
    <n v="5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"/>
    <x v="0"/>
    <x v="4"/>
    <x v="0"/>
    <n v="0"/>
    <n v="2E+20"/>
    <n v="0"/>
    <n v="0"/>
    <n v="5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"/>
    <x v="0"/>
    <x v="5"/>
    <x v="0"/>
    <n v="0.95943567537710805"/>
    <n v="2E+20"/>
    <n v="0"/>
    <n v="4.1900652854462797"/>
    <n v="5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5"/>
    <x v="0"/>
    <x v="0"/>
    <x v="0"/>
    <n v="2.8796973613750301E-2"/>
    <n v="2E+20"/>
    <n v="0"/>
    <n v="7.8074589123815499E-2"/>
    <n v="5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5"/>
    <x v="0"/>
    <x v="1"/>
    <x v="0"/>
    <n v="2.50701769418085"/>
    <n v="2E+20"/>
    <n v="0"/>
    <n v="5.8435788997730898"/>
    <n v="5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5"/>
    <x v="0"/>
    <x v="2"/>
    <x v="0"/>
    <n v="2.8796973613750301E-2"/>
    <n v="2E+20"/>
    <n v="0"/>
    <n v="7.8074589123815499E-2"/>
    <n v="5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5"/>
    <x v="0"/>
    <x v="3"/>
    <x v="0"/>
    <n v="1.7278184168250199"/>
    <n v="2E+20"/>
    <n v="0"/>
    <n v="4.68447534742893"/>
    <n v="5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5"/>
    <x v="0"/>
    <x v="4"/>
    <x v="0"/>
    <n v="0"/>
    <n v="2E+20"/>
    <n v="0"/>
    <n v="0"/>
    <n v="5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5"/>
    <x v="0"/>
    <x v="5"/>
    <x v="0"/>
    <n v="0.77919927735583805"/>
    <n v="2E+20"/>
    <n v="0"/>
    <n v="2.7368928344350301"/>
    <n v="5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6"/>
    <x v="0"/>
    <x v="0"/>
    <x v="0"/>
    <n v="8.13342637572326E-2"/>
    <n v="2E+20"/>
    <n v="0"/>
    <n v="0.248263415050961"/>
    <n v="6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6"/>
    <x v="0"/>
    <x v="1"/>
    <x v="0"/>
    <n v="5.8208851819911898"/>
    <n v="2E+20"/>
    <n v="0"/>
    <n v="14.8958049030577"/>
    <n v="6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6"/>
    <x v="0"/>
    <x v="2"/>
    <x v="0"/>
    <n v="8.13342637572326E-2"/>
    <n v="2E+20"/>
    <n v="0"/>
    <n v="0.248263415050961"/>
    <n v="6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6"/>
    <x v="0"/>
    <x v="3"/>
    <x v="0"/>
    <n v="4.8800558254339599"/>
    <n v="2E+20"/>
    <n v="0"/>
    <n v="14.8958049030577"/>
    <n v="6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6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6"/>
    <x v="0"/>
    <x v="5"/>
    <x v="0"/>
    <n v="0.94082935655723099"/>
    <n v="2E+20"/>
    <n v="0"/>
    <n v="4.9108175489617496"/>
    <n v="6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7"/>
    <x v="0"/>
    <x v="0"/>
    <x v="0"/>
    <n v="8.5729013297937806E-2"/>
    <n v="2E+20"/>
    <n v="0"/>
    <n v="0.22145909490357699"/>
    <n v="12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7"/>
    <x v="0"/>
    <x v="1"/>
    <x v="0"/>
    <n v="5.8619304084719897"/>
    <n v="2E+20"/>
    <n v="0"/>
    <n v="15.135708508834901"/>
    <n v="12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7"/>
    <x v="0"/>
    <x v="2"/>
    <x v="0"/>
    <n v="8.5729013297937806E-2"/>
    <n v="2E+20"/>
    <n v="0"/>
    <n v="0.22145909490357699"/>
    <n v="12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7"/>
    <x v="0"/>
    <x v="3"/>
    <x v="0"/>
    <n v="5.1437407978762604"/>
    <n v="2E+20"/>
    <n v="0"/>
    <n v="13.2875456942146"/>
    <n v="12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7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7"/>
    <x v="0"/>
    <x v="5"/>
    <x v="0"/>
    <n v="0.71818961059572295"/>
    <n v="2E+20"/>
    <n v="0"/>
    <n v="3.8341690202080398"/>
    <n v="12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8"/>
    <x v="0"/>
    <x v="0"/>
    <x v="0"/>
    <n v="0.11938402212217"/>
    <n v="2E+20"/>
    <n v="0"/>
    <n v="0.40990079217686398"/>
    <n v="11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8"/>
    <x v="0"/>
    <x v="1"/>
    <x v="0"/>
    <n v="7.5860019599058504"/>
    <n v="2E+20"/>
    <n v="0.18068992913723"/>
    <n v="24.5940475306118"/>
    <n v="11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8"/>
    <x v="0"/>
    <x v="2"/>
    <x v="0"/>
    <n v="0.11938402212217"/>
    <n v="2E+20"/>
    <n v="0"/>
    <n v="0.40990079217686398"/>
    <n v="11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8"/>
    <x v="0"/>
    <x v="3"/>
    <x v="0"/>
    <n v="7.1630413273302196"/>
    <n v="2E+20"/>
    <n v="0"/>
    <n v="24.5940475306118"/>
    <n v="11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8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8"/>
    <x v="0"/>
    <x v="5"/>
    <x v="0"/>
    <n v="0.42296063257562899"/>
    <n v="2E+20"/>
    <n v="0"/>
    <n v="1.9249557571903799"/>
    <n v="11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9"/>
    <x v="0"/>
    <x v="0"/>
    <x v="0"/>
    <n v="0.11697832264859299"/>
    <n v="2E+20"/>
    <n v="0"/>
    <n v="0.27087303948496899"/>
    <n v="6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9"/>
    <x v="0"/>
    <x v="1"/>
    <x v="0"/>
    <n v="7.3951308212431801"/>
    <n v="2E+20"/>
    <n v="0"/>
    <n v="16.4966638485338"/>
    <n v="6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9"/>
    <x v="0"/>
    <x v="2"/>
    <x v="0"/>
    <n v="0.11697832264859299"/>
    <n v="2E+20"/>
    <n v="0"/>
    <n v="0.27087303948496899"/>
    <n v="6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9"/>
    <x v="0"/>
    <x v="3"/>
    <x v="0"/>
    <n v="7.0186993589155904"/>
    <n v="2E+20"/>
    <n v="0"/>
    <n v="16.2523823690981"/>
    <n v="6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9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9"/>
    <x v="0"/>
    <x v="5"/>
    <x v="0"/>
    <n v="0.37643146232758801"/>
    <n v="2E+20"/>
    <n v="0"/>
    <n v="1.12319547059559"/>
    <n v="6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0"/>
    <x v="0"/>
    <x v="0"/>
    <x v="0"/>
    <n v="0.16215977564543499"/>
    <n v="2E+20"/>
    <n v="0"/>
    <n v="0.41061707934097402"/>
    <n v="6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0"/>
    <x v="0"/>
    <x v="1"/>
    <x v="0"/>
    <n v="11.229559740499999"/>
    <n v="2E+20"/>
    <n v="0"/>
    <n v="28.247386282318999"/>
    <n v="6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0"/>
    <x v="0"/>
    <x v="2"/>
    <x v="0"/>
    <n v="0.16215977564543499"/>
    <n v="2E+20"/>
    <n v="0"/>
    <n v="0.41061707934097402"/>
    <n v="6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0"/>
    <x v="0"/>
    <x v="3"/>
    <x v="0"/>
    <n v="9.7295865387261102"/>
    <n v="2E+20"/>
    <n v="0"/>
    <n v="24.637024760458502"/>
    <n v="6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0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0"/>
    <x v="0"/>
    <x v="5"/>
    <x v="0"/>
    <n v="1.4999732017738701"/>
    <n v="2E+20"/>
    <n v="0"/>
    <n v="3.6103615218605198"/>
    <n v="6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1"/>
    <x v="0"/>
    <x v="0"/>
    <x v="0"/>
    <n v="5.5232400916006501E-2"/>
    <n v="2E+20"/>
    <n v="0"/>
    <n v="0.166518802959601"/>
    <n v="9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1"/>
    <x v="0"/>
    <x v="1"/>
    <x v="0"/>
    <n v="3.3139440549603898"/>
    <n v="2E+20"/>
    <n v="0"/>
    <n v="9.9911281775760301"/>
    <n v="9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1"/>
    <x v="0"/>
    <x v="2"/>
    <x v="0"/>
    <n v="5.5232400916006501E-2"/>
    <n v="2E+20"/>
    <n v="0"/>
    <n v="0.166518802959601"/>
    <n v="9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1"/>
    <x v="0"/>
    <x v="3"/>
    <x v="0"/>
    <n v="3.3139440549603898"/>
    <n v="2E+20"/>
    <n v="0"/>
    <n v="9.9911281775760301"/>
    <n v="9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1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1"/>
    <x v="0"/>
    <x v="5"/>
    <x v="0"/>
    <n v="0"/>
    <n v="2E+20"/>
    <n v="0"/>
    <n v="0"/>
    <n v="9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2"/>
    <x v="0"/>
    <x v="0"/>
    <x v="0"/>
    <n v="5.6182093590416898E-2"/>
    <n v="2E+20"/>
    <n v="0"/>
    <n v="0.122559536532274"/>
    <n v="4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2"/>
    <x v="0"/>
    <x v="1"/>
    <x v="0"/>
    <n v="4.8935550686635203"/>
    <n v="2E+20"/>
    <n v="0"/>
    <n v="8.5592367737061696"/>
    <n v="4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2"/>
    <x v="0"/>
    <x v="2"/>
    <x v="0"/>
    <n v="5.6182093590416898E-2"/>
    <n v="2E+20"/>
    <n v="0"/>
    <n v="0.122559536532274"/>
    <n v="4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2"/>
    <x v="0"/>
    <x v="3"/>
    <x v="0"/>
    <n v="3.37092561542502"/>
    <n v="2E+20"/>
    <n v="0"/>
    <n v="7.3535721919364496"/>
    <n v="4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2"/>
    <x v="0"/>
    <x v="4"/>
    <x v="0"/>
    <n v="0"/>
    <n v="2E+20"/>
    <n v="0"/>
    <n v="0"/>
    <n v="4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2"/>
    <x v="0"/>
    <x v="5"/>
    <x v="0"/>
    <n v="1.5226294532385101"/>
    <n v="2E+20"/>
    <n v="0"/>
    <n v="2.7405912549745901"/>
    <n v="4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3"/>
    <x v="0"/>
    <x v="0"/>
    <x v="0"/>
    <n v="0.10693680323129801"/>
    <n v="2E+20"/>
    <n v="0"/>
    <n v="0.19649779873419801"/>
    <n v="6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3"/>
    <x v="0"/>
    <x v="1"/>
    <x v="0"/>
    <n v="6.5470525927366703"/>
    <n v="2E+20"/>
    <n v="0"/>
    <n v="12.045763347407"/>
    <n v="6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3"/>
    <x v="0"/>
    <x v="2"/>
    <x v="0"/>
    <n v="0.10693680323129801"/>
    <n v="2E+20"/>
    <n v="0"/>
    <n v="0.19649779873419801"/>
    <n v="6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3"/>
    <x v="0"/>
    <x v="3"/>
    <x v="0"/>
    <n v="6.4162081938778499"/>
    <n v="2E+20"/>
    <n v="0"/>
    <n v="11.789867924051901"/>
    <n v="6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3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3"/>
    <x v="0"/>
    <x v="5"/>
    <x v="0"/>
    <n v="0.13084439885881699"/>
    <n v="2E+20"/>
    <n v="0"/>
    <n v="0.52917096979771805"/>
    <n v="6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4"/>
    <x v="0"/>
    <x v="0"/>
    <x v="0"/>
    <n v="6.6414450224082003E-2"/>
    <n v="2E+20"/>
    <n v="0"/>
    <n v="9.7400712434509096E-2"/>
    <n v="6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4"/>
    <x v="0"/>
    <x v="1"/>
    <x v="0"/>
    <n v="4.6429322203528098"/>
    <n v="2E+20"/>
    <n v="0"/>
    <n v="8.8444319327852607"/>
    <n v="6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4"/>
    <x v="0"/>
    <x v="2"/>
    <x v="0"/>
    <n v="6.6414450224082003E-2"/>
    <n v="2E+20"/>
    <n v="0"/>
    <n v="9.7400712434509096E-2"/>
    <n v="6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4"/>
    <x v="0"/>
    <x v="3"/>
    <x v="0"/>
    <n v="3.9848670134449198"/>
    <n v="2E+20"/>
    <n v="0"/>
    <n v="5.8440427460705404"/>
    <n v="6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4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4"/>
    <x v="0"/>
    <x v="5"/>
    <x v="0"/>
    <n v="0.65806520690788795"/>
    <n v="2E+20"/>
    <n v="0"/>
    <n v="3.9483912414473301"/>
    <n v="6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5"/>
    <x v="0"/>
    <x v="0"/>
    <x v="0"/>
    <n v="6.5255444419180006E-2"/>
    <n v="2E+20"/>
    <n v="0"/>
    <n v="0.17884560353635201"/>
    <n v="10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5"/>
    <x v="0"/>
    <x v="1"/>
    <x v="0"/>
    <n v="5.1786841770777299"/>
    <n v="2E+20"/>
    <n v="0"/>
    <n v="14.3818737113808"/>
    <n v="10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5"/>
    <x v="0"/>
    <x v="2"/>
    <x v="0"/>
    <n v="6.5255444419180006E-2"/>
    <n v="2E+20"/>
    <n v="0"/>
    <n v="0.17884560353635201"/>
    <n v="10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5"/>
    <x v="0"/>
    <x v="3"/>
    <x v="0"/>
    <n v="3.9153266651508001"/>
    <n v="2E+20"/>
    <n v="0"/>
    <n v="10.7307362121811"/>
    <n v="10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5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5"/>
    <x v="0"/>
    <x v="5"/>
    <x v="0"/>
    <n v="1.26335751192694"/>
    <n v="2E+20"/>
    <n v="0"/>
    <n v="7.5793923770336802"/>
    <n v="10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6"/>
    <x v="0"/>
    <x v="0"/>
    <x v="0"/>
    <n v="9.4249406664064797E-2"/>
    <n v="2E+20"/>
    <n v="0"/>
    <n v="0.259508070256109"/>
    <n v="11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6"/>
    <x v="0"/>
    <x v="1"/>
    <x v="0"/>
    <n v="6.6138496304622798"/>
    <n v="2E+20"/>
    <n v="0"/>
    <n v="15.5704842153665"/>
    <n v="11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6"/>
    <x v="0"/>
    <x v="2"/>
    <x v="0"/>
    <n v="9.4249406664064797E-2"/>
    <n v="2E+20"/>
    <n v="0"/>
    <n v="0.259508070256109"/>
    <n v="11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6"/>
    <x v="0"/>
    <x v="3"/>
    <x v="0"/>
    <n v="5.6549643998438901"/>
    <n v="2E+20"/>
    <n v="0"/>
    <n v="15.5704842153665"/>
    <n v="11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6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6"/>
    <x v="0"/>
    <x v="5"/>
    <x v="0"/>
    <n v="0.95888523061839004"/>
    <n v="2E+20"/>
    <n v="0"/>
    <n v="5.8398257970943597"/>
    <n v="11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7"/>
    <x v="0"/>
    <x v="0"/>
    <x v="0"/>
    <n v="9.4423246357638796E-2"/>
    <n v="2E+20"/>
    <n v="0"/>
    <n v="0.24369053798547899"/>
    <n v="12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7"/>
    <x v="0"/>
    <x v="1"/>
    <x v="0"/>
    <n v="6.8560167545807102"/>
    <n v="2E+20"/>
    <n v="0"/>
    <n v="15.332813282197399"/>
    <n v="12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7"/>
    <x v="0"/>
    <x v="2"/>
    <x v="0"/>
    <n v="9.4423246357638796E-2"/>
    <n v="2E+20"/>
    <n v="0"/>
    <n v="0.24369053798547899"/>
    <n v="12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7"/>
    <x v="0"/>
    <x v="3"/>
    <x v="0"/>
    <n v="5.6653947814583203"/>
    <n v="2E+20"/>
    <n v="0"/>
    <n v="14.621432279128801"/>
    <n v="12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7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7"/>
    <x v="0"/>
    <x v="5"/>
    <x v="0"/>
    <n v="1.1906219731223799"/>
    <n v="2E+20"/>
    <n v="0"/>
    <n v="9.1204765187372896"/>
    <n v="12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8"/>
    <x v="0"/>
    <x v="0"/>
    <x v="0"/>
    <n v="6.8421638834813794E-2"/>
    <n v="2E+20"/>
    <n v="0"/>
    <n v="0.226700897295012"/>
    <n v="7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8"/>
    <x v="0"/>
    <x v="1"/>
    <x v="0"/>
    <n v="4.9265161400476503"/>
    <n v="2E+20"/>
    <n v="0.35476120252531002"/>
    <n v="13.6020538377007"/>
    <n v="7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8"/>
    <x v="0"/>
    <x v="2"/>
    <x v="0"/>
    <n v="6.8421638834813794E-2"/>
    <n v="2E+20"/>
    <n v="0"/>
    <n v="0.226700897295012"/>
    <n v="7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8"/>
    <x v="0"/>
    <x v="3"/>
    <x v="0"/>
    <n v="4.1052983300888304"/>
    <n v="2E+20"/>
    <n v="0"/>
    <n v="13.6020538377007"/>
    <n v="7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8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8"/>
    <x v="0"/>
    <x v="5"/>
    <x v="0"/>
    <n v="0.82121780995881999"/>
    <n v="2E+20"/>
    <n v="0"/>
    <n v="3.1674519195348698"/>
    <n v="7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9"/>
    <x v="0"/>
    <x v="0"/>
    <x v="0"/>
    <n v="0.114940599887749"/>
    <n v="2E+20"/>
    <n v="0"/>
    <n v="0.264190739930935"/>
    <n v="10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9"/>
    <x v="0"/>
    <x v="1"/>
    <x v="0"/>
    <n v="8.8798619310439104"/>
    <n v="2E+20"/>
    <n v="0.31046715879460901"/>
    <n v="20.085766210091801"/>
    <n v="10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19"/>
    <x v="0"/>
    <x v="2"/>
    <x v="0"/>
    <n v="0.114940599887749"/>
    <n v="2E+20"/>
    <n v="0"/>
    <n v="0.264190739930935"/>
    <n v="10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19"/>
    <x v="0"/>
    <x v="3"/>
    <x v="0"/>
    <n v="6.8964359932649204"/>
    <n v="2E+20"/>
    <n v="0"/>
    <n v="15.851444395856101"/>
    <n v="10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19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19"/>
    <x v="0"/>
    <x v="5"/>
    <x v="0"/>
    <n v="1.98342593777899"/>
    <n v="2E+20"/>
    <n v="0"/>
    <n v="7.0365733393165604"/>
    <n v="10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0"/>
    <x v="0"/>
    <x v="0"/>
    <x v="0"/>
    <n v="7.7491981720285805E-2"/>
    <n v="2E+20"/>
    <n v="0"/>
    <n v="0.29349702612137202"/>
    <n v="8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0"/>
    <x v="0"/>
    <x v="1"/>
    <x v="0"/>
    <n v="4.6515339012818302"/>
    <n v="2E+20"/>
    <n v="0"/>
    <n v="17.6098215672823"/>
    <n v="8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0"/>
    <x v="0"/>
    <x v="2"/>
    <x v="0"/>
    <n v="7.7491981720285805E-2"/>
    <n v="2E+20"/>
    <n v="0"/>
    <n v="0.29349702612137202"/>
    <n v="8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0"/>
    <x v="0"/>
    <x v="3"/>
    <x v="0"/>
    <n v="4.6495189032171496"/>
    <n v="2E+20"/>
    <n v="0"/>
    <n v="17.6098215672823"/>
    <n v="8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0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0"/>
    <x v="0"/>
    <x v="5"/>
    <x v="0"/>
    <n v="2.0149980646806398E-3"/>
    <n v="2E+20"/>
    <n v="0"/>
    <n v="1.6119984517445101E-2"/>
    <n v="8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1"/>
    <x v="0"/>
    <x v="0"/>
    <x v="0"/>
    <n v="0.11138480895834001"/>
    <n v="2E+20"/>
    <n v="0"/>
    <n v="0.241777121233169"/>
    <n v="10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1"/>
    <x v="0"/>
    <x v="1"/>
    <x v="0"/>
    <n v="6.9502716412288299"/>
    <n v="2E+20"/>
    <n v="0"/>
    <n v="15.6313018834147"/>
    <n v="10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1"/>
    <x v="0"/>
    <x v="2"/>
    <x v="0"/>
    <n v="0.11138480895834001"/>
    <n v="2E+20"/>
    <n v="0"/>
    <n v="0.241777121233169"/>
    <n v="10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1"/>
    <x v="0"/>
    <x v="3"/>
    <x v="0"/>
    <n v="6.6830885375003799"/>
    <n v="2E+20"/>
    <n v="0"/>
    <n v="14.5066272739901"/>
    <n v="10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1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1"/>
    <x v="0"/>
    <x v="5"/>
    <x v="0"/>
    <n v="0.267183103728451"/>
    <n v="2E+20"/>
    <n v="0"/>
    <n v="2.0002694843652198"/>
    <n v="10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2"/>
    <x v="0"/>
    <x v="0"/>
    <x v="0"/>
    <n v="0.141730005435838"/>
    <n v="2E+20"/>
    <n v="0"/>
    <n v="0.31577566699844001"/>
    <n v="7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2"/>
    <x v="0"/>
    <x v="1"/>
    <x v="0"/>
    <n v="9.5134324934678691"/>
    <n v="2E+20"/>
    <n v="1.3383997171307001"/>
    <n v="23.482714447150901"/>
    <n v="7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2"/>
    <x v="0"/>
    <x v="2"/>
    <x v="0"/>
    <n v="0.141730005435838"/>
    <n v="2E+20"/>
    <n v="0"/>
    <n v="0.31577566699844001"/>
    <n v="7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2"/>
    <x v="0"/>
    <x v="3"/>
    <x v="0"/>
    <n v="8.5038003261502801"/>
    <n v="2E+20"/>
    <n v="0"/>
    <n v="18.946540019906401"/>
    <n v="7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2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2"/>
    <x v="0"/>
    <x v="5"/>
    <x v="0"/>
    <n v="1.0096321673175901"/>
    <n v="2E+20"/>
    <n v="0"/>
    <n v="4.5361744272444797"/>
    <n v="7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3"/>
    <x v="0"/>
    <x v="0"/>
    <x v="0"/>
    <n v="0.106622798267137"/>
    <n v="2E+20"/>
    <n v="0"/>
    <n v="0.362107459337285"/>
    <n v="10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3"/>
    <x v="0"/>
    <x v="1"/>
    <x v="0"/>
    <n v="9.1871929643624703"/>
    <n v="2E+20"/>
    <n v="0"/>
    <n v="28.115618095121"/>
    <n v="10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3"/>
    <x v="0"/>
    <x v="2"/>
    <x v="0"/>
    <n v="0.106622798267137"/>
    <n v="2E+20"/>
    <n v="0"/>
    <n v="0.362107459337285"/>
    <n v="10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3"/>
    <x v="0"/>
    <x v="3"/>
    <x v="0"/>
    <n v="6.3973678960281903"/>
    <n v="2E+20"/>
    <n v="0"/>
    <n v="21.726447560237101"/>
    <n v="10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3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3"/>
    <x v="0"/>
    <x v="5"/>
    <x v="0"/>
    <n v="2.78982506833428"/>
    <n v="2E+20"/>
    <n v="0"/>
    <n v="14.135829733862399"/>
    <n v="10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4"/>
    <x v="0"/>
    <x v="0"/>
    <x v="0"/>
    <n v="8.8798646429235406E-2"/>
    <n v="2E+20"/>
    <n v="0"/>
    <n v="0.27979310223529902"/>
    <n v="9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4"/>
    <x v="0"/>
    <x v="1"/>
    <x v="0"/>
    <n v="7.7736576689195802"/>
    <n v="2E+20"/>
    <n v="0"/>
    <n v="20.897732307647399"/>
    <n v="9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4"/>
    <x v="0"/>
    <x v="2"/>
    <x v="0"/>
    <n v="8.8798646429235406E-2"/>
    <n v="2E+20"/>
    <n v="0"/>
    <n v="0.27979310223529902"/>
    <n v="9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4"/>
    <x v="0"/>
    <x v="3"/>
    <x v="0"/>
    <n v="5.3279187857541199"/>
    <n v="2E+20"/>
    <n v="0"/>
    <n v="16.787586134117898"/>
    <n v="9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4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4"/>
    <x v="0"/>
    <x v="5"/>
    <x v="0"/>
    <n v="2.4457388831654501"/>
    <n v="2E+20"/>
    <n v="0"/>
    <n v="7.51853341417615"/>
    <n v="9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5"/>
    <x v="0"/>
    <x v="0"/>
    <x v="0"/>
    <n v="7.3177224417653799E-2"/>
    <n v="2E+20"/>
    <n v="0"/>
    <n v="0.171194073093039"/>
    <n v="14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5"/>
    <x v="0"/>
    <x v="1"/>
    <x v="0"/>
    <n v="5.80609026504822"/>
    <n v="2E+20"/>
    <n v="0"/>
    <n v="13.8322889307079"/>
    <n v="14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5"/>
    <x v="0"/>
    <x v="2"/>
    <x v="0"/>
    <n v="7.3177224417653799E-2"/>
    <n v="2E+20"/>
    <n v="0"/>
    <n v="0.171194073093039"/>
    <n v="14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5"/>
    <x v="0"/>
    <x v="3"/>
    <x v="0"/>
    <n v="4.3906334650592296"/>
    <n v="2E+20"/>
    <n v="0"/>
    <n v="10.2716443855824"/>
    <n v="14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5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5"/>
    <x v="0"/>
    <x v="5"/>
    <x v="0"/>
    <n v="1.41545679998899"/>
    <n v="2E+20"/>
    <n v="0"/>
    <n v="5.6200438575121403"/>
    <n v="14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6"/>
    <x v="0"/>
    <x v="0"/>
    <x v="0"/>
    <n v="6.4156813094165599E-2"/>
    <n v="2E+20"/>
    <n v="0"/>
    <n v="0.36007476497978802"/>
    <n v="7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6"/>
    <x v="0"/>
    <x v="1"/>
    <x v="0"/>
    <n v="4.3673259057925096"/>
    <n v="2E+20"/>
    <n v="0"/>
    <n v="21.604485898787299"/>
    <n v="7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6"/>
    <x v="0"/>
    <x v="2"/>
    <x v="0"/>
    <n v="6.4156813094165599E-2"/>
    <n v="2E+20"/>
    <n v="0"/>
    <n v="0.36007476497978802"/>
    <n v="7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6"/>
    <x v="0"/>
    <x v="3"/>
    <x v="0"/>
    <n v="3.8494087856499402"/>
    <n v="2E+20"/>
    <n v="0"/>
    <n v="21.604485898787299"/>
    <n v="7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6"/>
    <x v="0"/>
    <x v="5"/>
    <x v="0"/>
    <n v="0.51791712014257596"/>
    <n v="2E+20"/>
    <n v="0"/>
    <n v="1.40075596824386"/>
    <n v="7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7"/>
    <x v="0"/>
    <x v="0"/>
    <x v="0"/>
    <n v="6.8105210755766504E-2"/>
    <n v="2E+20"/>
    <n v="0"/>
    <n v="0.266208987935874"/>
    <n v="11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7"/>
    <x v="0"/>
    <x v="1"/>
    <x v="0"/>
    <n v="4.6664555673282697"/>
    <n v="2E+20"/>
    <n v="0"/>
    <n v="18.158284756484299"/>
    <n v="11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7"/>
    <x v="0"/>
    <x v="2"/>
    <x v="0"/>
    <n v="6.8105210755766504E-2"/>
    <n v="2E+20"/>
    <n v="0"/>
    <n v="0.266208987935874"/>
    <n v="11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7"/>
    <x v="0"/>
    <x v="3"/>
    <x v="0"/>
    <n v="4.0863126453459904"/>
    <n v="2E+20"/>
    <n v="0"/>
    <n v="15.9725392761524"/>
    <n v="11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7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7"/>
    <x v="0"/>
    <x v="5"/>
    <x v="0"/>
    <n v="0.58014292198227602"/>
    <n v="2E+20"/>
    <n v="0"/>
    <n v="4.1958266614731796"/>
    <n v="11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8"/>
    <x v="0"/>
    <x v="0"/>
    <x v="0"/>
    <n v="8.6821338016047203E-2"/>
    <n v="2E+20"/>
    <n v="0"/>
    <n v="0.40230772431608502"/>
    <n v="8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8"/>
    <x v="0"/>
    <x v="1"/>
    <x v="0"/>
    <n v="5.6784034129009502"/>
    <n v="2E+20"/>
    <n v="0"/>
    <n v="24.138463458965099"/>
    <n v="8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8"/>
    <x v="0"/>
    <x v="2"/>
    <x v="0"/>
    <n v="8.6821338016047203E-2"/>
    <n v="2E+20"/>
    <n v="0"/>
    <n v="0.40230772431608502"/>
    <n v="8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8"/>
    <x v="0"/>
    <x v="3"/>
    <x v="0"/>
    <n v="5.2092802809628296"/>
    <n v="2E+20"/>
    <n v="0"/>
    <n v="24.138463458965099"/>
    <n v="8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8"/>
    <x v="0"/>
    <x v="5"/>
    <x v="0"/>
    <n v="0.46912313193812599"/>
    <n v="2E+20"/>
    <n v="0"/>
    <n v="2.7663003771725698"/>
    <n v="8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29"/>
    <x v="0"/>
    <x v="0"/>
    <x v="0"/>
    <n v="9.1771768571178802E-2"/>
    <n v="2E+20"/>
    <n v="0"/>
    <n v="0.26770954552480503"/>
    <n v="16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9"/>
    <x v="0"/>
    <x v="1"/>
    <x v="0"/>
    <n v="6.3235862442636996"/>
    <n v="2E+20"/>
    <n v="0"/>
    <n v="16.9203766768807"/>
    <n v="16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29"/>
    <x v="0"/>
    <x v="2"/>
    <x v="0"/>
    <n v="9.1771768571178802E-2"/>
    <n v="2E+20"/>
    <n v="0"/>
    <n v="0.26770954552480503"/>
    <n v="16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29"/>
    <x v="0"/>
    <x v="3"/>
    <x v="0"/>
    <n v="5.5063061142707301"/>
    <n v="2E+20"/>
    <n v="0"/>
    <n v="16.062572731488299"/>
    <n v="16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29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29"/>
    <x v="0"/>
    <x v="5"/>
    <x v="0"/>
    <n v="0.81728012999296995"/>
    <n v="2E+20"/>
    <n v="0"/>
    <n v="3.80714759497801"/>
    <n v="16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0"/>
    <x v="0"/>
    <x v="0"/>
    <x v="0"/>
    <n v="9.8121068453183302E-2"/>
    <n v="2E+20"/>
    <n v="0"/>
    <n v="0.226629740388328"/>
    <n v="10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0"/>
    <x v="0"/>
    <x v="1"/>
    <x v="0"/>
    <n v="7.5225289461148597"/>
    <n v="2E+20"/>
    <n v="0"/>
    <n v="15.085965983470899"/>
    <n v="10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0"/>
    <x v="0"/>
    <x v="2"/>
    <x v="0"/>
    <n v="9.8121068453183302E-2"/>
    <n v="2E+20"/>
    <n v="0"/>
    <n v="0.226629740388328"/>
    <n v="10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0"/>
    <x v="0"/>
    <x v="3"/>
    <x v="0"/>
    <n v="5.8872641071910001"/>
    <n v="2E+20"/>
    <n v="0"/>
    <n v="13.5977844232997"/>
    <n v="10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0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0"/>
    <x v="0"/>
    <x v="5"/>
    <x v="0"/>
    <n v="1.63526483892387"/>
    <n v="2E+20"/>
    <n v="0"/>
    <n v="15.085965983470899"/>
    <n v="10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1"/>
    <x v="0"/>
    <x v="0"/>
    <x v="0"/>
    <n v="8.1158529236159793E-2"/>
    <n v="2E+20"/>
    <n v="0"/>
    <n v="0.54043120311558301"/>
    <n v="13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1"/>
    <x v="0"/>
    <x v="1"/>
    <x v="0"/>
    <n v="5.3770534803550802"/>
    <n v="2E+20"/>
    <n v="0"/>
    <n v="32.425872186935003"/>
    <n v="13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1"/>
    <x v="0"/>
    <x v="2"/>
    <x v="0"/>
    <n v="8.1158529236159793E-2"/>
    <n v="2E+20"/>
    <n v="0"/>
    <n v="0.54043120311558301"/>
    <n v="13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1"/>
    <x v="0"/>
    <x v="3"/>
    <x v="0"/>
    <n v="4.86951175416959"/>
    <n v="2E+20"/>
    <n v="0"/>
    <n v="32.425872186935003"/>
    <n v="13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1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1"/>
    <x v="0"/>
    <x v="5"/>
    <x v="0"/>
    <n v="0.50754172618549298"/>
    <n v="2E+20"/>
    <n v="0"/>
    <n v="3.5014064940779699"/>
    <n v="13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2"/>
    <x v="0"/>
    <x v="0"/>
    <x v="0"/>
    <n v="0.103659657957052"/>
    <n v="2E+20"/>
    <n v="0"/>
    <n v="0.29236997780392998"/>
    <n v="9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2"/>
    <x v="0"/>
    <x v="1"/>
    <x v="0"/>
    <n v="7.2995492405733904"/>
    <n v="2E+20"/>
    <n v="0"/>
    <n v="22.171301107721199"/>
    <n v="9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2"/>
    <x v="0"/>
    <x v="2"/>
    <x v="0"/>
    <n v="0.103659657957052"/>
    <n v="2E+20"/>
    <n v="0"/>
    <n v="0.29236997780392998"/>
    <n v="9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2"/>
    <x v="0"/>
    <x v="3"/>
    <x v="0"/>
    <n v="6.2195794774230899"/>
    <n v="2E+20"/>
    <n v="0"/>
    <n v="17.542198668235802"/>
    <n v="9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2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2"/>
    <x v="0"/>
    <x v="5"/>
    <x v="0"/>
    <n v="1.0799697631503"/>
    <n v="2E+20"/>
    <n v="0"/>
    <n v="4.6291024394853899"/>
    <n v="9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3"/>
    <x v="0"/>
    <x v="0"/>
    <x v="0"/>
    <n v="8.1166394039150394E-2"/>
    <n v="2E+20"/>
    <n v="0"/>
    <n v="0.358426481976658"/>
    <n v="12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3"/>
    <x v="0"/>
    <x v="1"/>
    <x v="0"/>
    <n v="6.7548957565072003"/>
    <n v="2E+20"/>
    <n v="0"/>
    <n v="23.634975038428902"/>
    <n v="12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3"/>
    <x v="0"/>
    <x v="2"/>
    <x v="0"/>
    <n v="8.1166394039150394E-2"/>
    <n v="2E+20"/>
    <n v="0"/>
    <n v="0.358426481976658"/>
    <n v="12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3"/>
    <x v="0"/>
    <x v="3"/>
    <x v="0"/>
    <n v="4.8699836423490197"/>
    <n v="2E+20"/>
    <n v="0"/>
    <n v="21.5055889185995"/>
    <n v="12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3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3"/>
    <x v="0"/>
    <x v="5"/>
    <x v="0"/>
    <n v="1.8849121141581799"/>
    <n v="2E+20"/>
    <n v="0"/>
    <n v="8.7901609443132394"/>
    <n v="12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4"/>
    <x v="0"/>
    <x v="0"/>
    <x v="0"/>
    <n v="0.122654499537471"/>
    <n v="2E+20"/>
    <n v="0"/>
    <n v="0.40651649452417299"/>
    <n v="17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4"/>
    <x v="0"/>
    <x v="1"/>
    <x v="0"/>
    <n v="15.801095749530599"/>
    <n v="2E+20"/>
    <n v="0"/>
    <n v="40.057738814484402"/>
    <n v="17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4"/>
    <x v="0"/>
    <x v="2"/>
    <x v="0"/>
    <n v="0.122654499537471"/>
    <n v="2E+20"/>
    <n v="0"/>
    <n v="0.40651649452417299"/>
    <n v="17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4"/>
    <x v="0"/>
    <x v="3"/>
    <x v="0"/>
    <n v="7.3592699722482804"/>
    <n v="2E+20"/>
    <n v="0"/>
    <n v="24.390989671450399"/>
    <n v="17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4"/>
    <x v="0"/>
    <x v="4"/>
    <x v="0"/>
    <n v="0"/>
    <n v="2E+20"/>
    <n v="0"/>
    <n v="0"/>
    <n v="17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4"/>
    <x v="0"/>
    <x v="5"/>
    <x v="0"/>
    <n v="8.44182577728232"/>
    <n v="2E+20"/>
    <n v="0"/>
    <n v="36.323792594810101"/>
    <n v="17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5"/>
    <x v="0"/>
    <x v="0"/>
    <x v="0"/>
    <n v="9.1556338831418504E-2"/>
    <n v="2E+20"/>
    <n v="0"/>
    <n v="0.25646845918511202"/>
    <n v="8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5"/>
    <x v="0"/>
    <x v="1"/>
    <x v="0"/>
    <n v="7.1989493164262299"/>
    <n v="2E+20"/>
    <n v="0"/>
    <n v="21.8645503436288"/>
    <n v="8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5"/>
    <x v="0"/>
    <x v="2"/>
    <x v="0"/>
    <n v="9.1556338831418504E-2"/>
    <n v="2E+20"/>
    <n v="0"/>
    <n v="0.25646845918511202"/>
    <n v="8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5"/>
    <x v="0"/>
    <x v="3"/>
    <x v="0"/>
    <n v="5.4933803298851096"/>
    <n v="2E+20"/>
    <n v="0"/>
    <n v="15.3881075511067"/>
    <n v="8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5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5"/>
    <x v="0"/>
    <x v="5"/>
    <x v="0"/>
    <n v="1.7055689865411201"/>
    <n v="2E+20"/>
    <n v="0"/>
    <n v="6.4764427925220502"/>
    <n v="8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6"/>
    <x v="0"/>
    <x v="0"/>
    <x v="0"/>
    <n v="8.1529142483708406E-2"/>
    <n v="2E+20"/>
    <n v="0"/>
    <n v="0.263838528754747"/>
    <n v="8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6"/>
    <x v="0"/>
    <x v="1"/>
    <x v="0"/>
    <n v="5.1211184447799001"/>
    <n v="2E+20"/>
    <n v="0"/>
    <n v="15.830311725284799"/>
    <n v="8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6"/>
    <x v="0"/>
    <x v="2"/>
    <x v="0"/>
    <n v="8.1529142483708406E-2"/>
    <n v="2E+20"/>
    <n v="0"/>
    <n v="0.263838528754747"/>
    <n v="8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6"/>
    <x v="0"/>
    <x v="3"/>
    <x v="0"/>
    <n v="4.8917485490225001"/>
    <n v="2E+20"/>
    <n v="0"/>
    <n v="15.830311725284799"/>
    <n v="8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6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6"/>
    <x v="0"/>
    <x v="5"/>
    <x v="0"/>
    <n v="0.22936989575740099"/>
    <n v="2E+20"/>
    <n v="0"/>
    <n v="1.8349591660592099"/>
    <n v="8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7"/>
    <x v="0"/>
    <x v="0"/>
    <x v="0"/>
    <n v="7.9855368090811105E-2"/>
    <n v="2E+20"/>
    <n v="0"/>
    <n v="0.26343617993477603"/>
    <n v="11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7"/>
    <x v="0"/>
    <x v="1"/>
    <x v="0"/>
    <n v="13.444192376274"/>
    <n v="2E+20"/>
    <n v="0"/>
    <n v="34.125721152416602"/>
    <n v="11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7"/>
    <x v="0"/>
    <x v="2"/>
    <x v="0"/>
    <n v="7.9855368090811105E-2"/>
    <n v="2E+20"/>
    <n v="0"/>
    <n v="0.26343617993477603"/>
    <n v="11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7"/>
    <x v="0"/>
    <x v="3"/>
    <x v="0"/>
    <n v="4.7913220854486704"/>
    <n v="2E+20"/>
    <n v="0"/>
    <n v="15.806170796086599"/>
    <n v="11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7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7"/>
    <x v="0"/>
    <x v="5"/>
    <x v="0"/>
    <n v="8.6528702908253496"/>
    <n v="2E+20"/>
    <n v="0"/>
    <n v="27.223803390783399"/>
    <n v="11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8"/>
    <x v="0"/>
    <x v="0"/>
    <x v="0"/>
    <n v="7.0093451529561507E-2"/>
    <n v="2E+20"/>
    <n v="0"/>
    <n v="0.13104982038701499"/>
    <n v="5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8"/>
    <x v="0"/>
    <x v="1"/>
    <x v="0"/>
    <n v="4.2439005326567303"/>
    <n v="2E+20"/>
    <n v="0"/>
    <n v="7.8629892232209002"/>
    <n v="5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8"/>
    <x v="0"/>
    <x v="2"/>
    <x v="0"/>
    <n v="7.0093451529561507E-2"/>
    <n v="2E+20"/>
    <n v="0"/>
    <n v="0.13104982038701499"/>
    <n v="5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8"/>
    <x v="0"/>
    <x v="3"/>
    <x v="0"/>
    <n v="4.2056070917736896"/>
    <n v="2E+20"/>
    <n v="0"/>
    <n v="7.8629892232209002"/>
    <n v="5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8"/>
    <x v="0"/>
    <x v="4"/>
    <x v="0"/>
    <n v="0"/>
    <n v="2E+20"/>
    <n v="0"/>
    <n v="0"/>
    <n v="5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8"/>
    <x v="0"/>
    <x v="5"/>
    <x v="0"/>
    <n v="3.8293440883035101E-2"/>
    <n v="2E+20"/>
    <n v="0"/>
    <n v="0.19146720441517601"/>
    <n v="5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39"/>
    <x v="0"/>
    <x v="0"/>
    <x v="0"/>
    <n v="9.5588427620353703E-2"/>
    <n v="2E+20"/>
    <n v="0"/>
    <n v="0.30684897419228402"/>
    <n v="9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9"/>
    <x v="0"/>
    <x v="1"/>
    <x v="0"/>
    <n v="6.1538286240853397"/>
    <n v="2E+20"/>
    <n v="0"/>
    <n v="19.4007050218069"/>
    <n v="9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39"/>
    <x v="0"/>
    <x v="2"/>
    <x v="0"/>
    <n v="9.5588427620353703E-2"/>
    <n v="2E+20"/>
    <n v="0"/>
    <n v="0.30684897419228402"/>
    <n v="9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39"/>
    <x v="0"/>
    <x v="3"/>
    <x v="0"/>
    <n v="5.73530565722122"/>
    <n v="2E+20"/>
    <n v="0"/>
    <n v="18.410938451537"/>
    <n v="9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39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39"/>
    <x v="0"/>
    <x v="5"/>
    <x v="0"/>
    <n v="0.418522966864117"/>
    <n v="2E+20"/>
    <n v="0"/>
    <n v="1.4135460978705201"/>
    <n v="9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0"/>
    <x v="0"/>
    <x v="0"/>
    <x v="0"/>
    <n v="9.7313407104474198E-2"/>
    <n v="2E+20"/>
    <n v="0"/>
    <n v="0.320686278723672"/>
    <n v="10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0"/>
    <x v="0"/>
    <x v="1"/>
    <x v="0"/>
    <n v="6.4981829429452702"/>
    <n v="2E+20"/>
    <n v="0"/>
    <n v="19.241176723420299"/>
    <n v="10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0"/>
    <x v="0"/>
    <x v="2"/>
    <x v="0"/>
    <n v="9.7313407104474198E-2"/>
    <n v="2E+20"/>
    <n v="0"/>
    <n v="0.320686278723672"/>
    <n v="10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0"/>
    <x v="0"/>
    <x v="3"/>
    <x v="0"/>
    <n v="5.8388044262684504"/>
    <n v="2E+20"/>
    <n v="0"/>
    <n v="19.241176723420299"/>
    <n v="10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0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0"/>
    <x v="0"/>
    <x v="5"/>
    <x v="0"/>
    <n v="0.65937851667681602"/>
    <n v="2E+20"/>
    <n v="0"/>
    <n v="4.34651378281478"/>
    <n v="10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1"/>
    <x v="0"/>
    <x v="0"/>
    <x v="0"/>
    <n v="6.8695667485593595E-2"/>
    <n v="2E+20"/>
    <n v="0"/>
    <n v="0.26994865348111402"/>
    <n v="10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1"/>
    <x v="0"/>
    <x v="1"/>
    <x v="0"/>
    <n v="4.1582638581818996"/>
    <n v="2E+20"/>
    <n v="0"/>
    <n v="16.196919208866898"/>
    <n v="10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1"/>
    <x v="0"/>
    <x v="2"/>
    <x v="0"/>
    <n v="6.8695667485593595E-2"/>
    <n v="2E+20"/>
    <n v="0"/>
    <n v="0.26994865348111402"/>
    <n v="10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1"/>
    <x v="0"/>
    <x v="3"/>
    <x v="0"/>
    <n v="4.1217400491356102"/>
    <n v="2E+20"/>
    <n v="0"/>
    <n v="16.196919208866898"/>
    <n v="10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1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1"/>
    <x v="0"/>
    <x v="5"/>
    <x v="0"/>
    <n v="3.6523809046286701E-2"/>
    <n v="2E+20"/>
    <n v="0"/>
    <n v="0.36523809046286698"/>
    <n v="10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2"/>
    <x v="0"/>
    <x v="0"/>
    <x v="0"/>
    <n v="6.8056541856769195E-2"/>
    <n v="2E+20"/>
    <n v="0"/>
    <n v="0.30249594267333602"/>
    <n v="14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2"/>
    <x v="0"/>
    <x v="1"/>
    <x v="0"/>
    <n v="4.1785579283066197"/>
    <n v="2E+20"/>
    <n v="0"/>
    <n v="18.149756560400199"/>
    <n v="14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2"/>
    <x v="0"/>
    <x v="2"/>
    <x v="0"/>
    <n v="6.8056541856769195E-2"/>
    <n v="2E+20"/>
    <n v="0"/>
    <n v="0.30249594267333602"/>
    <n v="14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2"/>
    <x v="0"/>
    <x v="3"/>
    <x v="0"/>
    <n v="4.0833925114061502"/>
    <n v="2E+20"/>
    <n v="0"/>
    <n v="18.149756560400199"/>
    <n v="14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2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2"/>
    <x v="0"/>
    <x v="5"/>
    <x v="0"/>
    <n v="9.5165416900472699E-2"/>
    <n v="2E+20"/>
    <n v="0"/>
    <n v="0.74304849389886796"/>
    <n v="14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3"/>
    <x v="0"/>
    <x v="0"/>
    <x v="0"/>
    <n v="8.1684921069740596E-2"/>
    <n v="2E+20"/>
    <n v="0"/>
    <n v="0.14925494597974301"/>
    <n v="8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3"/>
    <x v="0"/>
    <x v="1"/>
    <x v="0"/>
    <n v="5.8743933390025198"/>
    <n v="2E+20"/>
    <n v="0"/>
    <n v="9.2006037001514205"/>
    <n v="8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3"/>
    <x v="0"/>
    <x v="2"/>
    <x v="0"/>
    <n v="8.1684921069740596E-2"/>
    <n v="2E+20"/>
    <n v="0"/>
    <n v="0.14925494597974301"/>
    <n v="8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3"/>
    <x v="0"/>
    <x v="3"/>
    <x v="0"/>
    <n v="4.9010952641844296"/>
    <n v="2E+20"/>
    <n v="0"/>
    <n v="8.9552967587845806"/>
    <n v="8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3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3"/>
    <x v="0"/>
    <x v="5"/>
    <x v="0"/>
    <n v="0.97329807481808195"/>
    <n v="2E+20"/>
    <n v="0"/>
    <n v="3.97970954666653"/>
    <n v="8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4"/>
    <x v="0"/>
    <x v="0"/>
    <x v="0"/>
    <n v="0.10017950944637299"/>
    <n v="2E+20"/>
    <n v="0"/>
    <n v="0.33825950000997401"/>
    <n v="16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4"/>
    <x v="0"/>
    <x v="1"/>
    <x v="0"/>
    <n v="7.3726003838157199"/>
    <n v="2E+20"/>
    <n v="0"/>
    <n v="20.295570000598399"/>
    <n v="16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4"/>
    <x v="0"/>
    <x v="2"/>
    <x v="0"/>
    <n v="0.10017950944637299"/>
    <n v="2E+20"/>
    <n v="0"/>
    <n v="0.33825950000997401"/>
    <n v="16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4"/>
    <x v="0"/>
    <x v="3"/>
    <x v="0"/>
    <n v="6.0107705667823899"/>
    <n v="2E+20"/>
    <n v="0"/>
    <n v="20.295570000598399"/>
    <n v="16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4"/>
    <x v="0"/>
    <x v="4"/>
    <x v="0"/>
    <n v="0"/>
    <n v="2E+20"/>
    <n v="0"/>
    <n v="0"/>
    <n v="16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4"/>
    <x v="0"/>
    <x v="5"/>
    <x v="0"/>
    <n v="1.3618298170333301"/>
    <n v="2E+20"/>
    <n v="0"/>
    <n v="5.4731743045501"/>
    <n v="16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5"/>
    <x v="0"/>
    <x v="0"/>
    <x v="0"/>
    <n v="0.154806159253535"/>
    <n v="2E+20"/>
    <n v="0"/>
    <n v="0.41763898920056602"/>
    <n v="6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5"/>
    <x v="0"/>
    <x v="1"/>
    <x v="0"/>
    <n v="9.2883695552121104"/>
    <n v="2E+20"/>
    <n v="0"/>
    <n v="25.058339352034"/>
    <n v="6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5"/>
    <x v="0"/>
    <x v="2"/>
    <x v="0"/>
    <n v="0.154806159253535"/>
    <n v="2E+20"/>
    <n v="0"/>
    <n v="0.41763898920056602"/>
    <n v="6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5"/>
    <x v="0"/>
    <x v="3"/>
    <x v="0"/>
    <n v="9.2883695552121104"/>
    <n v="2E+20"/>
    <n v="0"/>
    <n v="25.058339352034"/>
    <n v="6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5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5"/>
    <x v="0"/>
    <x v="5"/>
    <x v="0"/>
    <n v="0"/>
    <n v="2E+20"/>
    <n v="0"/>
    <n v="0"/>
    <n v="6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6"/>
    <x v="0"/>
    <x v="0"/>
    <x v="0"/>
    <n v="0.101640357891956"/>
    <n v="2E+20"/>
    <n v="0"/>
    <n v="0.223220415883014"/>
    <n v="18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6"/>
    <x v="0"/>
    <x v="1"/>
    <x v="0"/>
    <n v="7.7547040886465997"/>
    <n v="2E+20"/>
    <n v="0"/>
    <n v="16.488644878321701"/>
    <n v="18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6"/>
    <x v="0"/>
    <x v="2"/>
    <x v="0"/>
    <n v="0.101640357891956"/>
    <n v="2E+20"/>
    <n v="0"/>
    <n v="0.223220415883014"/>
    <n v="18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6"/>
    <x v="0"/>
    <x v="3"/>
    <x v="0"/>
    <n v="6.0984214735173596"/>
    <n v="2E+20"/>
    <n v="0"/>
    <n v="13.3932249529809"/>
    <n v="18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6"/>
    <x v="0"/>
    <x v="4"/>
    <x v="0"/>
    <n v="0"/>
    <n v="2E+20"/>
    <n v="0"/>
    <n v="0"/>
    <n v="18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6"/>
    <x v="0"/>
    <x v="5"/>
    <x v="0"/>
    <n v="1.65628261512924"/>
    <n v="2E+20"/>
    <n v="0"/>
    <n v="4.7469052628916897"/>
    <n v="18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7"/>
    <x v="0"/>
    <x v="0"/>
    <x v="0"/>
    <n v="6.7350740851407007E-2"/>
    <n v="2E+20"/>
    <n v="0"/>
    <n v="0.215249975376203"/>
    <n v="12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7"/>
    <x v="0"/>
    <x v="1"/>
    <x v="0"/>
    <n v="5.3474176453359998"/>
    <n v="2E+20"/>
    <n v="0"/>
    <n v="12.914998522572199"/>
    <n v="12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7"/>
    <x v="0"/>
    <x v="2"/>
    <x v="0"/>
    <n v="6.7350740851407007E-2"/>
    <n v="2E+20"/>
    <n v="0"/>
    <n v="0.215249975376203"/>
    <n v="12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7"/>
    <x v="0"/>
    <x v="3"/>
    <x v="0"/>
    <n v="4.0410444510844199"/>
    <n v="2E+20"/>
    <n v="0"/>
    <n v="12.914998522572199"/>
    <n v="12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7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7"/>
    <x v="0"/>
    <x v="5"/>
    <x v="0"/>
    <n v="1.3063731942515799"/>
    <n v="2E+20"/>
    <n v="0"/>
    <n v="6.4568944784671798"/>
    <n v="12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8"/>
    <x v="0"/>
    <x v="0"/>
    <x v="0"/>
    <n v="4.8891511216816001E-2"/>
    <n v="2E+20"/>
    <n v="0"/>
    <n v="0.1032136541511"/>
    <n v="4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8"/>
    <x v="0"/>
    <x v="1"/>
    <x v="0"/>
    <n v="3.4014191657246999"/>
    <n v="2E+20"/>
    <n v="0"/>
    <n v="6.1928192490660203"/>
    <n v="4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8"/>
    <x v="0"/>
    <x v="2"/>
    <x v="0"/>
    <n v="4.8891511216816001E-2"/>
    <n v="2E+20"/>
    <n v="0"/>
    <n v="0.1032136541511"/>
    <n v="4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8"/>
    <x v="0"/>
    <x v="3"/>
    <x v="0"/>
    <n v="2.93349067300896"/>
    <n v="2E+20"/>
    <n v="0"/>
    <n v="6.1928192490660203"/>
    <n v="4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8"/>
    <x v="0"/>
    <x v="4"/>
    <x v="0"/>
    <n v="0"/>
    <n v="2E+20"/>
    <n v="0"/>
    <n v="0"/>
    <n v="4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8"/>
    <x v="0"/>
    <x v="5"/>
    <x v="0"/>
    <n v="0.46792849271574299"/>
    <n v="2E+20"/>
    <n v="0"/>
    <n v="1.87171397086297"/>
    <n v="4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49"/>
    <x v="0"/>
    <x v="0"/>
    <x v="0"/>
    <n v="9.7381859353158601E-2"/>
    <n v="2E+20"/>
    <n v="0"/>
    <n v="0.258907470986528"/>
    <n v="11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9"/>
    <x v="0"/>
    <x v="1"/>
    <x v="0"/>
    <n v="6.3505935317221898"/>
    <n v="2E+20"/>
    <n v="0"/>
    <n v="16.120063920477801"/>
    <n v="11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49"/>
    <x v="0"/>
    <x v="2"/>
    <x v="0"/>
    <n v="9.7381859353158601E-2"/>
    <n v="2E+20"/>
    <n v="0"/>
    <n v="0.258907470986528"/>
    <n v="11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49"/>
    <x v="0"/>
    <x v="3"/>
    <x v="0"/>
    <n v="5.8429115611895197"/>
    <n v="2E+20"/>
    <n v="0"/>
    <n v="15.5344482591917"/>
    <n v="11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49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49"/>
    <x v="0"/>
    <x v="5"/>
    <x v="0"/>
    <n v="0.50768197053266995"/>
    <n v="2E+20"/>
    <n v="0"/>
    <n v="3.3756193173770899"/>
    <n v="11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50"/>
    <x v="0"/>
    <x v="0"/>
    <x v="0"/>
    <n v="3.55099091374644E-2"/>
    <n v="2E+20"/>
    <n v="0"/>
    <n v="0.201878970810835"/>
    <n v="12"/>
    <s v="Airport Security AnalysisAdditional Security CheckTotal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50"/>
    <x v="0"/>
    <x v="1"/>
    <x v="0"/>
    <n v="2.6698901861772701"/>
    <n v="2E+20"/>
    <n v="0"/>
    <n v="12.1127382486501"/>
    <n v="12"/>
    <s v="Airport Security AnalysisAdditional Security CheckTotal Time Per EntityProcess"/>
    <n v="50"/>
    <n v="6.4889151622013177"/>
    <n v="2.4878826948464292"/>
    <n v="0.95"/>
    <n v="0.70704843871759748"/>
    <n v="2.50701769418085"/>
    <n v="15.801095749530599"/>
    <n v="0"/>
    <n v="40.057738814484402"/>
    <n v="9.6199999999999992"/>
    <n v="0.70704843871759748"/>
    <n v="50"/>
    <n v="1"/>
  </r>
  <r>
    <x v="0"/>
    <s v="2023-06-20 12:27:10"/>
    <n v="50"/>
    <x v="0"/>
    <x v="2"/>
    <x v="0"/>
    <n v="3.55099091374644E-2"/>
    <n v="2E+20"/>
    <n v="0"/>
    <n v="0.201878970810835"/>
    <n v="12"/>
    <s v="Airport Security AnalysisAdditional Security CheckVA Cost Per EntityProcess"/>
    <n v="50"/>
    <n v="8.8448865523564832E-2"/>
    <n v="2.6794906326702738E-2"/>
    <n v="0.95"/>
    <n v="7.6150281213515541E-3"/>
    <n v="2.8796973613750301E-2"/>
    <n v="0.16215977564543499"/>
    <n v="0"/>
    <n v="0.54043120311558301"/>
    <n v="9.6199999999999992"/>
    <n v="7.6150281213515541E-3"/>
    <n v="50"/>
    <n v="1"/>
  </r>
  <r>
    <x v="0"/>
    <s v="2023-06-20 12:27:10"/>
    <n v="50"/>
    <x v="0"/>
    <x v="3"/>
    <x v="0"/>
    <n v="2.1305945482478599"/>
    <n v="2E+20"/>
    <n v="0"/>
    <n v="12.1127382486501"/>
    <n v="12"/>
    <s v="Airport Security AnalysisAdditional Security CheckVA Time Per EntityProcess"/>
    <n v="50"/>
    <n v="5.3069319314138879"/>
    <n v="1.6076943796021681"/>
    <n v="0.95"/>
    <n v="0.45690168728109437"/>
    <n v="1.7278184168250199"/>
    <n v="9.7295865387261102"/>
    <n v="0"/>
    <n v="32.425872186935003"/>
    <n v="9.6199999999999992"/>
    <n v="0.45690168728109437"/>
    <n v="50"/>
    <n v="1"/>
  </r>
  <r>
    <x v="0"/>
    <s v="2023-06-20 12:27:10"/>
    <n v="50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9.6199999999999992"/>
    <n v="0"/>
    <n v="50"/>
    <n v="1"/>
  </r>
  <r>
    <x v="0"/>
    <s v="2023-06-20 12:27:10"/>
    <n v="50"/>
    <x v="0"/>
    <x v="5"/>
    <x v="0"/>
    <n v="0.53929563792940904"/>
    <n v="2E+20"/>
    <n v="0"/>
    <n v="2.8616827443293"/>
    <n v="12"/>
    <s v="Airport Security AnalysisAdditional Security CheckWait Time Per EntityProcess"/>
    <n v="50"/>
    <n v="1.1819832307874294"/>
    <n v="1.6521481867821939"/>
    <n v="0.95"/>
    <n v="0.46953531949647115"/>
    <n v="0"/>
    <n v="8.6528702908253496"/>
    <n v="0"/>
    <n v="36.323792594810101"/>
    <n v="9.6199999999999992"/>
    <n v="0.46953531949647115"/>
    <n v="50"/>
    <n v="1"/>
  </r>
  <r>
    <x v="0"/>
    <s v="2023-06-20 12:27:10"/>
    <n v="1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"/>
    <x v="1"/>
    <x v="7"/>
    <x v="1"/>
    <n v="0.35379654818765999"/>
    <n v="2E+20"/>
    <n v="0"/>
    <n v="4.0478455485349496"/>
    <n v="12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"/>
    <x v="1"/>
    <x v="7"/>
    <x v="1"/>
    <n v="1.6780890375538799"/>
    <n v="2E+20"/>
    <n v="0"/>
    <n v="5.9212450269351402"/>
    <n v="13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"/>
    <x v="1"/>
    <x v="7"/>
    <x v="1"/>
    <n v="0.29683422183348501"/>
    <n v="2E+20"/>
    <n v="0"/>
    <n v="2.3746737746678801"/>
    <n v="8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"/>
    <x v="1"/>
    <x v="6"/>
    <x v="1"/>
    <n v="0"/>
    <n v="2E+20"/>
    <n v="0"/>
    <n v="0"/>
    <n v="5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"/>
    <x v="1"/>
    <x v="7"/>
    <x v="1"/>
    <n v="0.95943567537710805"/>
    <n v="2E+20"/>
    <n v="0"/>
    <n v="4.1900652854462797"/>
    <n v="5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5"/>
    <x v="1"/>
    <x v="6"/>
    <x v="1"/>
    <n v="0"/>
    <n v="2E+20"/>
    <n v="0"/>
    <n v="0"/>
    <n v="6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5"/>
    <x v="1"/>
    <x v="7"/>
    <x v="1"/>
    <n v="0.649332731129865"/>
    <n v="2E+20"/>
    <n v="0"/>
    <n v="2.7368928344350301"/>
    <n v="6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6"/>
    <x v="1"/>
    <x v="6"/>
    <x v="1"/>
    <n v="0"/>
    <n v="2E+20"/>
    <n v="0"/>
    <n v="0"/>
    <n v="6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6"/>
    <x v="1"/>
    <x v="7"/>
    <x v="1"/>
    <n v="0.94082935655723099"/>
    <n v="2E+20"/>
    <n v="0"/>
    <n v="4.9108175489617496"/>
    <n v="6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7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7"/>
    <x v="1"/>
    <x v="7"/>
    <x v="1"/>
    <n v="0.71818961059572295"/>
    <n v="2E+20"/>
    <n v="0"/>
    <n v="3.8341690202080398"/>
    <n v="12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8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8"/>
    <x v="1"/>
    <x v="7"/>
    <x v="1"/>
    <n v="0.42296063257562899"/>
    <n v="2E+20"/>
    <n v="0"/>
    <n v="1.9249557571903799"/>
    <n v="11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9"/>
    <x v="1"/>
    <x v="6"/>
    <x v="1"/>
    <n v="0"/>
    <n v="2E+20"/>
    <n v="0"/>
    <n v="0"/>
    <n v="6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9"/>
    <x v="1"/>
    <x v="7"/>
    <x v="1"/>
    <n v="0.37643146232758801"/>
    <n v="2E+20"/>
    <n v="0"/>
    <n v="1.12319547059559"/>
    <n v="6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0"/>
    <x v="1"/>
    <x v="6"/>
    <x v="1"/>
    <n v="0"/>
    <n v="2E+20"/>
    <n v="0"/>
    <n v="0"/>
    <n v="6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0"/>
    <x v="1"/>
    <x v="7"/>
    <x v="1"/>
    <n v="1.4999732017738701"/>
    <n v="2E+20"/>
    <n v="0"/>
    <n v="3.6103615218605198"/>
    <n v="6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1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1"/>
    <x v="1"/>
    <x v="7"/>
    <x v="1"/>
    <n v="0"/>
    <n v="2E+20"/>
    <n v="0"/>
    <n v="0"/>
    <n v="9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2"/>
    <x v="1"/>
    <x v="6"/>
    <x v="1"/>
    <n v="0"/>
    <n v="2E+20"/>
    <n v="0"/>
    <n v="0"/>
    <n v="4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2"/>
    <x v="1"/>
    <x v="7"/>
    <x v="1"/>
    <n v="1.5226294532385101"/>
    <n v="2E+20"/>
    <n v="0"/>
    <n v="2.7405912549745901"/>
    <n v="4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3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3"/>
    <x v="1"/>
    <x v="7"/>
    <x v="1"/>
    <n v="0.32417710827320001"/>
    <n v="2E+20"/>
    <n v="0"/>
    <n v="1.4841733647594999"/>
    <n v="7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4"/>
    <x v="1"/>
    <x v="6"/>
    <x v="1"/>
    <n v="0"/>
    <n v="2E+20"/>
    <n v="0"/>
    <n v="0"/>
    <n v="6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4"/>
    <x v="1"/>
    <x v="7"/>
    <x v="1"/>
    <n v="0.65806520690788795"/>
    <n v="2E+20"/>
    <n v="0"/>
    <n v="3.9483912414473301"/>
    <n v="6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5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5"/>
    <x v="1"/>
    <x v="7"/>
    <x v="1"/>
    <n v="1.26335751192694"/>
    <n v="2E+20"/>
    <n v="0"/>
    <n v="7.5793923770336802"/>
    <n v="10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6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6"/>
    <x v="1"/>
    <x v="7"/>
    <x v="1"/>
    <n v="0.95888523061839004"/>
    <n v="2E+20"/>
    <n v="0"/>
    <n v="5.8398257970943597"/>
    <n v="11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7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7"/>
    <x v="1"/>
    <x v="7"/>
    <x v="1"/>
    <n v="1.20087178055941"/>
    <n v="2E+20"/>
    <n v="0"/>
    <n v="9.1204765187372896"/>
    <n v="13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8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8"/>
    <x v="1"/>
    <x v="7"/>
    <x v="1"/>
    <n v="0.82121780995881999"/>
    <n v="2E+20"/>
    <n v="0"/>
    <n v="3.1674519195348698"/>
    <n v="7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9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19"/>
    <x v="1"/>
    <x v="7"/>
    <x v="1"/>
    <n v="1.98342593777899"/>
    <n v="2E+20"/>
    <n v="0"/>
    <n v="7.0365733393165604"/>
    <n v="10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0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0"/>
    <x v="1"/>
    <x v="7"/>
    <x v="1"/>
    <n v="1.7911093908272401E-3"/>
    <n v="2E+20"/>
    <n v="0"/>
    <n v="1.6119984517445101E-2"/>
    <n v="9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1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1"/>
    <x v="1"/>
    <x v="7"/>
    <x v="1"/>
    <n v="0.267183103728451"/>
    <n v="2E+20"/>
    <n v="0"/>
    <n v="2.0002694843652198"/>
    <n v="10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2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2"/>
    <x v="1"/>
    <x v="7"/>
    <x v="1"/>
    <n v="1.0096321673175901"/>
    <n v="2E+20"/>
    <n v="0"/>
    <n v="4.5361744272444797"/>
    <n v="7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3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3"/>
    <x v="1"/>
    <x v="7"/>
    <x v="1"/>
    <n v="2.78982506833428"/>
    <n v="2E+20"/>
    <n v="0"/>
    <n v="14.135829733862399"/>
    <n v="10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4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4"/>
    <x v="1"/>
    <x v="7"/>
    <x v="1"/>
    <n v="2.4457388831654501"/>
    <n v="2E+20"/>
    <n v="0"/>
    <n v="7.51853341417615"/>
    <n v="9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5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5"/>
    <x v="1"/>
    <x v="7"/>
    <x v="1"/>
    <n v="1.41545679998899"/>
    <n v="2E+20"/>
    <n v="0"/>
    <n v="5.6200438575121403"/>
    <n v="14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6"/>
    <x v="1"/>
    <x v="7"/>
    <x v="1"/>
    <n v="0.51791712014257596"/>
    <n v="2E+20"/>
    <n v="0"/>
    <n v="1.40075596824386"/>
    <n v="7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7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7"/>
    <x v="1"/>
    <x v="7"/>
    <x v="1"/>
    <n v="0.58014292198227602"/>
    <n v="2E+20"/>
    <n v="0"/>
    <n v="4.1958266614731796"/>
    <n v="11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8"/>
    <x v="1"/>
    <x v="7"/>
    <x v="1"/>
    <n v="0.46912313193812599"/>
    <n v="2E+20"/>
    <n v="0"/>
    <n v="2.7663003771725698"/>
    <n v="8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29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29"/>
    <x v="1"/>
    <x v="7"/>
    <x v="1"/>
    <n v="0.81728012999296995"/>
    <n v="2E+20"/>
    <n v="0"/>
    <n v="3.80714759497801"/>
    <n v="16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0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0"/>
    <x v="1"/>
    <x v="7"/>
    <x v="1"/>
    <n v="1.63526483892387"/>
    <n v="2E+20"/>
    <n v="0"/>
    <n v="15.085965983470899"/>
    <n v="10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1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1"/>
    <x v="1"/>
    <x v="7"/>
    <x v="1"/>
    <n v="0.50754172618549298"/>
    <n v="2E+20"/>
    <n v="0"/>
    <n v="3.5014064940779699"/>
    <n v="13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2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2"/>
    <x v="1"/>
    <x v="7"/>
    <x v="1"/>
    <n v="1.0799697631503"/>
    <n v="2E+20"/>
    <n v="0"/>
    <n v="4.6291024394853899"/>
    <n v="9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3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3"/>
    <x v="1"/>
    <x v="7"/>
    <x v="1"/>
    <n v="1.8849121141581799"/>
    <n v="2E+20"/>
    <n v="0"/>
    <n v="8.7901609443132394"/>
    <n v="12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4"/>
    <x v="1"/>
    <x v="6"/>
    <x v="1"/>
    <n v="0"/>
    <n v="2E+20"/>
    <n v="0"/>
    <n v="0"/>
    <n v="17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4"/>
    <x v="1"/>
    <x v="7"/>
    <x v="1"/>
    <n v="8.44182577728232"/>
    <n v="2E+20"/>
    <n v="0"/>
    <n v="36.323792594810101"/>
    <n v="17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5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5"/>
    <x v="1"/>
    <x v="7"/>
    <x v="1"/>
    <n v="1.7055689865411201"/>
    <n v="2E+20"/>
    <n v="0"/>
    <n v="6.4764427925220502"/>
    <n v="8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6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6"/>
    <x v="1"/>
    <x v="7"/>
    <x v="1"/>
    <n v="0.22936989575740099"/>
    <n v="2E+20"/>
    <n v="0"/>
    <n v="1.8349591660592099"/>
    <n v="8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7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7"/>
    <x v="1"/>
    <x v="7"/>
    <x v="1"/>
    <n v="7.9317977665899004"/>
    <n v="2E+20"/>
    <n v="0"/>
    <n v="27.223803390783399"/>
    <n v="12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8"/>
    <x v="1"/>
    <x v="6"/>
    <x v="1"/>
    <n v="0"/>
    <n v="2E+20"/>
    <n v="0"/>
    <n v="0"/>
    <n v="5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8"/>
    <x v="1"/>
    <x v="7"/>
    <x v="1"/>
    <n v="3.8293440883035101E-2"/>
    <n v="2E+20"/>
    <n v="0"/>
    <n v="0.19146720441517601"/>
    <n v="5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39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39"/>
    <x v="1"/>
    <x v="7"/>
    <x v="1"/>
    <n v="0.418522966864117"/>
    <n v="2E+20"/>
    <n v="0"/>
    <n v="1.4135460978705201"/>
    <n v="9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0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0"/>
    <x v="1"/>
    <x v="7"/>
    <x v="1"/>
    <n v="0.65937851667681602"/>
    <n v="2E+20"/>
    <n v="0"/>
    <n v="4.34651378281478"/>
    <n v="10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1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1"/>
    <x v="1"/>
    <x v="7"/>
    <x v="1"/>
    <n v="3.6523809046286701E-2"/>
    <n v="2E+20"/>
    <n v="0"/>
    <n v="0.36523809046286698"/>
    <n v="10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2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2"/>
    <x v="1"/>
    <x v="7"/>
    <x v="1"/>
    <n v="9.5165416900472699E-2"/>
    <n v="2E+20"/>
    <n v="0"/>
    <n v="0.74304849389886796"/>
    <n v="14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3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3"/>
    <x v="1"/>
    <x v="7"/>
    <x v="1"/>
    <n v="0.97329807481808195"/>
    <n v="2E+20"/>
    <n v="0"/>
    <n v="3.97970954666653"/>
    <n v="8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4"/>
    <x v="1"/>
    <x v="6"/>
    <x v="1"/>
    <n v="0"/>
    <n v="2E+20"/>
    <n v="0"/>
    <n v="0"/>
    <n v="16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4"/>
    <x v="1"/>
    <x v="7"/>
    <x v="1"/>
    <n v="1.3618298170333301"/>
    <n v="2E+20"/>
    <n v="0"/>
    <n v="5.4731743045501"/>
    <n v="16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5"/>
    <x v="1"/>
    <x v="6"/>
    <x v="1"/>
    <n v="0"/>
    <n v="2E+20"/>
    <n v="0"/>
    <n v="0"/>
    <n v="6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5"/>
    <x v="1"/>
    <x v="7"/>
    <x v="1"/>
    <n v="0"/>
    <n v="2E+20"/>
    <n v="0"/>
    <n v="0"/>
    <n v="6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6"/>
    <x v="1"/>
    <x v="6"/>
    <x v="1"/>
    <n v="0"/>
    <n v="2E+20"/>
    <n v="0"/>
    <n v="0"/>
    <n v="18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6"/>
    <x v="1"/>
    <x v="7"/>
    <x v="1"/>
    <n v="1.65628261512924"/>
    <n v="2E+20"/>
    <n v="0"/>
    <n v="4.7469052628916897"/>
    <n v="18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7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7"/>
    <x v="1"/>
    <x v="7"/>
    <x v="1"/>
    <n v="1.3063731942515799"/>
    <n v="2E+20"/>
    <n v="0"/>
    <n v="6.4568944784671798"/>
    <n v="12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8"/>
    <x v="1"/>
    <x v="6"/>
    <x v="1"/>
    <n v="0"/>
    <n v="2E+20"/>
    <n v="0"/>
    <n v="0"/>
    <n v="4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8"/>
    <x v="1"/>
    <x v="7"/>
    <x v="1"/>
    <n v="0.46792849271574299"/>
    <n v="2E+20"/>
    <n v="0"/>
    <n v="1.87171397086297"/>
    <n v="4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49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49"/>
    <x v="1"/>
    <x v="7"/>
    <x v="1"/>
    <n v="0.50768197053266995"/>
    <n v="2E+20"/>
    <n v="0"/>
    <n v="3.3756193173770899"/>
    <n v="11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50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9.74"/>
    <n v="0"/>
    <n v="50"/>
    <n v="1"/>
  </r>
  <r>
    <x v="0"/>
    <s v="2023-06-20 12:27:10"/>
    <n v="50"/>
    <x v="1"/>
    <x v="7"/>
    <x v="1"/>
    <n v="0.53929563792940904"/>
    <n v="2E+20"/>
    <n v="0"/>
    <n v="2.8616827443293"/>
    <n v="12"/>
    <s v="Airport Security AnalysisAdditional Security Check.QueueWaiting TimeQueue"/>
    <n v="50"/>
    <n v="1.1683883554905021"/>
    <n v="1.5862429002499294"/>
    <n v="0.95"/>
    <n v="0.45080524430345648"/>
    <n v="0"/>
    <n v="8.44182577728232"/>
    <n v="0"/>
    <n v="36.323792594810101"/>
    <n v="9.74"/>
    <n v="0.45080524430345648"/>
    <n v="50"/>
    <n v="1"/>
  </r>
  <r>
    <x v="0"/>
    <s v="2023-06-20 12:27:10"/>
    <n v="1"/>
    <x v="2"/>
    <x v="0"/>
    <x v="0"/>
    <n v="6.3715532256438195E-2"/>
    <n v="2E+20"/>
    <n v="1.58255177678692E-2"/>
    <n v="0.204945019443074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"/>
    <x v="2"/>
    <x v="1"/>
    <x v="0"/>
    <n v="4.2017609436343699"/>
    <n v="2E+20"/>
    <n v="0.94953106607215398"/>
    <n v="12.2967011665845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"/>
    <x v="2"/>
    <x v="2"/>
    <x v="0"/>
    <n v="6.3715532256438195E-2"/>
    <n v="2E+20"/>
    <n v="1.58255177678692E-2"/>
    <n v="0.204945019443074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"/>
    <x v="2"/>
    <x v="3"/>
    <x v="0"/>
    <n v="3.8229319353862898"/>
    <n v="2E+20"/>
    <n v="0.94953106607215398"/>
    <n v="12.2967011665845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"/>
    <x v="2"/>
    <x v="5"/>
    <x v="0"/>
    <n v="0.37882900824808202"/>
    <n v="2E+20"/>
    <n v="0"/>
    <n v="5.5000549558771503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"/>
    <x v="2"/>
    <x v="0"/>
    <x v="0"/>
    <n v="6.1694074963739597E-2"/>
    <n v="2E+20"/>
    <n v="1.31058467683109E-2"/>
    <n v="0.250971149863221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"/>
    <x v="2"/>
    <x v="1"/>
    <x v="0"/>
    <n v="4.7966327458077398"/>
    <n v="2E+20"/>
    <n v="0.78635080609865304"/>
    <n v="25.079335925593501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"/>
    <x v="2"/>
    <x v="2"/>
    <x v="0"/>
    <n v="6.1694074963739597E-2"/>
    <n v="2E+20"/>
    <n v="1.31058467683109E-2"/>
    <n v="0.250971149863221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"/>
    <x v="2"/>
    <x v="3"/>
    <x v="0"/>
    <n v="3.7016444978243799"/>
    <n v="2E+20"/>
    <n v="0.78635080609865304"/>
    <n v="15.0582689917933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"/>
    <x v="2"/>
    <x v="5"/>
    <x v="0"/>
    <n v="1.0949882479833699"/>
    <n v="2E+20"/>
    <n v="0"/>
    <n v="14.9351143385594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"/>
    <x v="2"/>
    <x v="0"/>
    <x v="0"/>
    <n v="6.0336605254827903E-2"/>
    <n v="2E+20"/>
    <n v="1.51719355819732E-2"/>
    <n v="0.286022911103816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"/>
    <x v="2"/>
    <x v="1"/>
    <x v="0"/>
    <n v="4.0385557669797398"/>
    <n v="2E+20"/>
    <n v="0.91031613491838903"/>
    <n v="17.161374666228902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"/>
    <x v="2"/>
    <x v="2"/>
    <x v="0"/>
    <n v="6.0336605254827903E-2"/>
    <n v="2E+20"/>
    <n v="1.51719355819732E-2"/>
    <n v="0.286022911103816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"/>
    <x v="2"/>
    <x v="3"/>
    <x v="0"/>
    <n v="3.6201963152896699"/>
    <n v="2E+20"/>
    <n v="0.91031613491838903"/>
    <n v="17.161374666228902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"/>
    <x v="2"/>
    <x v="5"/>
    <x v="0"/>
    <n v="0.41835945169007099"/>
    <n v="2E+20"/>
    <n v="0"/>
    <n v="12.019564451082299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"/>
    <x v="2"/>
    <x v="0"/>
    <x v="0"/>
    <n v="6.3363038324857596E-2"/>
    <n v="2E+20"/>
    <n v="1.7058749263893901E-2"/>
    <n v="0.28508543462682301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"/>
    <x v="2"/>
    <x v="1"/>
    <x v="0"/>
    <n v="4.2261628853483497"/>
    <n v="2E+20"/>
    <n v="1.0235249558336399"/>
    <n v="17.105126077609398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"/>
    <x v="2"/>
    <x v="2"/>
    <x v="0"/>
    <n v="6.3363038324857596E-2"/>
    <n v="2E+20"/>
    <n v="1.7058749263893901E-2"/>
    <n v="0.28508543462682301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"/>
    <x v="2"/>
    <x v="3"/>
    <x v="0"/>
    <n v="3.8017822994914598"/>
    <n v="2E+20"/>
    <n v="1.0235249558336399"/>
    <n v="17.105126077609398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"/>
    <x v="2"/>
    <x v="5"/>
    <x v="0"/>
    <n v="0.42438058585689298"/>
    <n v="2E+20"/>
    <n v="0"/>
    <n v="5.8240823897613199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5"/>
    <x v="2"/>
    <x v="0"/>
    <x v="0"/>
    <n v="6.3879963064620404E-2"/>
    <n v="2E+20"/>
    <n v="1.3809693268713801E-2"/>
    <n v="0.25707194344467399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5"/>
    <x v="2"/>
    <x v="1"/>
    <x v="0"/>
    <n v="4.2720320396457501"/>
    <n v="2E+20"/>
    <n v="0.828581596122831"/>
    <n v="15.424316606680501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5"/>
    <x v="2"/>
    <x v="2"/>
    <x v="0"/>
    <n v="6.3879963064620404E-2"/>
    <n v="2E+20"/>
    <n v="1.3809693268713801E-2"/>
    <n v="0.25707194344467399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5"/>
    <x v="2"/>
    <x v="3"/>
    <x v="0"/>
    <n v="3.83279778387723"/>
    <n v="2E+20"/>
    <n v="0.828581596122831"/>
    <n v="15.42431660668050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5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5"/>
    <x v="2"/>
    <x v="5"/>
    <x v="0"/>
    <n v="0.43923425576852598"/>
    <n v="2E+20"/>
    <n v="0"/>
    <n v="6.0630760901730101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6"/>
    <x v="2"/>
    <x v="0"/>
    <x v="0"/>
    <n v="6.2092525061942003E-2"/>
    <n v="2E+20"/>
    <n v="1.6241448962853199E-2"/>
    <n v="0.27163310930058499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6"/>
    <x v="2"/>
    <x v="1"/>
    <x v="0"/>
    <n v="4.7295456098609696"/>
    <n v="2E+20"/>
    <n v="0.98858221879420005"/>
    <n v="18.642839485382002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6"/>
    <x v="2"/>
    <x v="2"/>
    <x v="0"/>
    <n v="6.2092525061942003E-2"/>
    <n v="2E+20"/>
    <n v="1.6241448962853199E-2"/>
    <n v="0.27163310930058499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6"/>
    <x v="2"/>
    <x v="3"/>
    <x v="0"/>
    <n v="3.7255515037165199"/>
    <n v="2E+20"/>
    <n v="0.974486937771189"/>
    <n v="16.29798655803509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6"/>
    <x v="2"/>
    <x v="5"/>
    <x v="0"/>
    <n v="1.0039941061444499"/>
    <n v="2E+20"/>
    <n v="0"/>
    <n v="12.0283886527875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7"/>
    <x v="2"/>
    <x v="0"/>
    <x v="0"/>
    <n v="6.3243105948662504E-2"/>
    <n v="2E+20"/>
    <n v="1.6540777307207599E-2"/>
    <n v="0.242509428126258"/>
    <n v="142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7"/>
    <x v="2"/>
    <x v="1"/>
    <x v="0"/>
    <n v="4.2280106588744504"/>
    <n v="2E+20"/>
    <n v="0.99244663843245495"/>
    <n v="15.180447063086"/>
    <n v="142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7"/>
    <x v="2"/>
    <x v="2"/>
    <x v="0"/>
    <n v="6.3243105948662504E-2"/>
    <n v="2E+20"/>
    <n v="1.6540777307207599E-2"/>
    <n v="0.242509428126258"/>
    <n v="142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7"/>
    <x v="2"/>
    <x v="3"/>
    <x v="0"/>
    <n v="3.79458635691975"/>
    <n v="2E+20"/>
    <n v="0.99244663843245495"/>
    <n v="14.550565687575499"/>
    <n v="142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7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7"/>
    <x v="2"/>
    <x v="5"/>
    <x v="0"/>
    <n v="0.433424301954696"/>
    <n v="2E+20"/>
    <n v="0"/>
    <n v="8.40217652391323"/>
    <n v="142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8"/>
    <x v="2"/>
    <x v="0"/>
    <x v="0"/>
    <n v="6.6619181021410206E-2"/>
    <n v="2E+20"/>
    <n v="1.7033887251878401E-2"/>
    <n v="0.29092230276644598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8"/>
    <x v="2"/>
    <x v="1"/>
    <x v="0"/>
    <n v="4.9335077135836798"/>
    <n v="2E+20"/>
    <n v="1.0220332351126999"/>
    <n v="17.4553381659866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8"/>
    <x v="2"/>
    <x v="2"/>
    <x v="0"/>
    <n v="6.6619181021410206E-2"/>
    <n v="2E+20"/>
    <n v="1.7033887251878401E-2"/>
    <n v="0.29092230276644598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8"/>
    <x v="2"/>
    <x v="3"/>
    <x v="0"/>
    <n v="3.9971508612846098"/>
    <n v="2E+20"/>
    <n v="1.0220332351126999"/>
    <n v="17.45533816598669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8"/>
    <x v="2"/>
    <x v="5"/>
    <x v="0"/>
    <n v="0.93635685229906496"/>
    <n v="2E+20"/>
    <n v="0"/>
    <n v="9.1641292635346208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9"/>
    <x v="2"/>
    <x v="0"/>
    <x v="0"/>
    <n v="6.2296001084965601E-2"/>
    <n v="2E+20"/>
    <n v="1.31930477176212E-2"/>
    <n v="0.25906126845113497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9"/>
    <x v="2"/>
    <x v="1"/>
    <x v="0"/>
    <n v="4.3933001998113204"/>
    <n v="2E+20"/>
    <n v="0.97861917955515298"/>
    <n v="18.421601274368602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9"/>
    <x v="2"/>
    <x v="2"/>
    <x v="0"/>
    <n v="6.2296001084965601E-2"/>
    <n v="2E+20"/>
    <n v="1.31930477176212E-2"/>
    <n v="0.25906126845113497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9"/>
    <x v="2"/>
    <x v="3"/>
    <x v="0"/>
    <n v="3.7377600650979401"/>
    <n v="2E+20"/>
    <n v="0.79158286305727199"/>
    <n v="15.543676107068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9"/>
    <x v="2"/>
    <x v="5"/>
    <x v="0"/>
    <n v="0.65554013471337802"/>
    <n v="2E+20"/>
    <n v="0"/>
    <n v="8.4216012743685802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0"/>
    <x v="2"/>
    <x v="0"/>
    <x v="0"/>
    <n v="6.0680929733469398E-2"/>
    <n v="2E+20"/>
    <n v="1.8676656485048199E-2"/>
    <n v="0.28627511237104197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0"/>
    <x v="2"/>
    <x v="1"/>
    <x v="0"/>
    <n v="4.12825003304508"/>
    <n v="2E+20"/>
    <n v="1.17737692272601"/>
    <n v="17.1765067422625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0"/>
    <x v="2"/>
    <x v="2"/>
    <x v="0"/>
    <n v="6.0680929733469398E-2"/>
    <n v="2E+20"/>
    <n v="1.8676656485048199E-2"/>
    <n v="0.28627511237104197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0"/>
    <x v="2"/>
    <x v="3"/>
    <x v="0"/>
    <n v="3.6408557840081599"/>
    <n v="2E+20"/>
    <n v="1.12059938910289"/>
    <n v="17.1765067422625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0"/>
    <x v="2"/>
    <x v="5"/>
    <x v="0"/>
    <n v="0.48739424903691603"/>
    <n v="2E+20"/>
    <n v="0"/>
    <n v="7.1765067422625197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1"/>
    <x v="2"/>
    <x v="0"/>
    <x v="0"/>
    <n v="6.2445411212242598E-2"/>
    <n v="2E+20"/>
    <n v="1.51271037957808E-2"/>
    <n v="0.31013622088287901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1"/>
    <x v="2"/>
    <x v="1"/>
    <x v="0"/>
    <n v="4.1613160507589297"/>
    <n v="2E+20"/>
    <n v="0.93936481329774302"/>
    <n v="18.608173252972701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1"/>
    <x v="2"/>
    <x v="2"/>
    <x v="0"/>
    <n v="6.2445411212242598E-2"/>
    <n v="2E+20"/>
    <n v="1.51271037957808E-2"/>
    <n v="0.31013622088287901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1"/>
    <x v="2"/>
    <x v="3"/>
    <x v="0"/>
    <n v="3.74672467273456"/>
    <n v="2E+20"/>
    <n v="0.90762622774684598"/>
    <n v="18.60817325297270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1"/>
    <x v="2"/>
    <x v="5"/>
    <x v="0"/>
    <n v="0.41459137802436702"/>
    <n v="2E+20"/>
    <n v="0"/>
    <n v="8.1190853811067392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2"/>
    <x v="2"/>
    <x v="0"/>
    <x v="0"/>
    <n v="6.6546953960628805E-2"/>
    <n v="2E+20"/>
    <n v="1.3861925059049001E-2"/>
    <n v="0.36780551029927699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2"/>
    <x v="2"/>
    <x v="1"/>
    <x v="0"/>
    <n v="5.6997151740080803"/>
    <n v="2E+20"/>
    <n v="0.831715503542938"/>
    <n v="25.8910140091524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2"/>
    <x v="2"/>
    <x v="2"/>
    <x v="0"/>
    <n v="6.6546953960628805E-2"/>
    <n v="2E+20"/>
    <n v="1.3861925059049001E-2"/>
    <n v="0.36780551029927699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2"/>
    <x v="2"/>
    <x v="3"/>
    <x v="0"/>
    <n v="3.99281723763773"/>
    <n v="2E+20"/>
    <n v="0.831715503542938"/>
    <n v="22.06833061795660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2"/>
    <x v="2"/>
    <x v="5"/>
    <x v="0"/>
    <n v="1.70689793637035"/>
    <n v="2E+20"/>
    <n v="0"/>
    <n v="14.848546758120699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3"/>
    <x v="2"/>
    <x v="0"/>
    <x v="0"/>
    <n v="6.1354733387714397E-2"/>
    <n v="2E+20"/>
    <n v="1.4764473861802701E-2"/>
    <n v="0.217909324772251"/>
    <n v="142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3"/>
    <x v="2"/>
    <x v="1"/>
    <x v="0"/>
    <n v="3.9064733717143301"/>
    <n v="2E+20"/>
    <n v="0.88586843170816099"/>
    <n v="13.3735192423398"/>
    <n v="142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3"/>
    <x v="2"/>
    <x v="2"/>
    <x v="0"/>
    <n v="6.1354733387714397E-2"/>
    <n v="2E+20"/>
    <n v="1.4764473861802701E-2"/>
    <n v="0.217909324772251"/>
    <n v="142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3"/>
    <x v="2"/>
    <x v="3"/>
    <x v="0"/>
    <n v="3.68128400326286"/>
    <n v="2E+20"/>
    <n v="0.88586843170816099"/>
    <n v="13.074559486335"/>
    <n v="142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3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3"/>
    <x v="2"/>
    <x v="5"/>
    <x v="0"/>
    <n v="0.225189368451466"/>
    <n v="2E+20"/>
    <n v="0"/>
    <n v="7.0739382325114102"/>
    <n v="142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4"/>
    <x v="2"/>
    <x v="0"/>
    <x v="0"/>
    <n v="6.6131529118048996E-2"/>
    <n v="2E+20"/>
    <n v="1.4225692330283399E-2"/>
    <n v="0.29458032395007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4"/>
    <x v="2"/>
    <x v="1"/>
    <x v="0"/>
    <n v="4.9167427286704299"/>
    <n v="2E+20"/>
    <n v="0.95913956751553497"/>
    <n v="17.674819437004199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4"/>
    <x v="2"/>
    <x v="2"/>
    <x v="0"/>
    <n v="6.6131529118048996E-2"/>
    <n v="2E+20"/>
    <n v="1.4225692330283399E-2"/>
    <n v="0.29458032395007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4"/>
    <x v="2"/>
    <x v="3"/>
    <x v="0"/>
    <n v="3.9678917470829398"/>
    <n v="2E+20"/>
    <n v="0.85354153981700198"/>
    <n v="17.674819437004199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4"/>
    <x v="2"/>
    <x v="5"/>
    <x v="0"/>
    <n v="0.94885098158748804"/>
    <n v="2E+20"/>
    <n v="0"/>
    <n v="13.417507506952999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5"/>
    <x v="2"/>
    <x v="0"/>
    <x v="0"/>
    <n v="6.5393768796948804E-2"/>
    <n v="2E+20"/>
    <n v="1.48177156628558E-2"/>
    <n v="0.26239515175137501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5"/>
    <x v="2"/>
    <x v="1"/>
    <x v="0"/>
    <n v="4.78221530229861"/>
    <n v="2E+20"/>
    <n v="0.98239337583169095"/>
    <n v="15.7437091050825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5"/>
    <x v="2"/>
    <x v="2"/>
    <x v="0"/>
    <n v="6.5393768796948804E-2"/>
    <n v="2E+20"/>
    <n v="1.48177156628558E-2"/>
    <n v="0.26239515175137501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5"/>
    <x v="2"/>
    <x v="3"/>
    <x v="0"/>
    <n v="3.92362612781693"/>
    <n v="2E+20"/>
    <n v="0.88906293977134998"/>
    <n v="15.7437091050825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5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5"/>
    <x v="2"/>
    <x v="5"/>
    <x v="0"/>
    <n v="0.85858917448168104"/>
    <n v="2E+20"/>
    <n v="0"/>
    <n v="9.5468450399907905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6"/>
    <x v="2"/>
    <x v="0"/>
    <x v="0"/>
    <n v="6.0436434981619103E-2"/>
    <n v="2E+20"/>
    <n v="1.2941586017357599E-2"/>
    <n v="0.24721417535007301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6"/>
    <x v="2"/>
    <x v="1"/>
    <x v="0"/>
    <n v="4.2360660517815596"/>
    <n v="2E+20"/>
    <n v="0.77649516104145899"/>
    <n v="17.1502873584896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6"/>
    <x v="2"/>
    <x v="2"/>
    <x v="0"/>
    <n v="6.0436434981619103E-2"/>
    <n v="2E+20"/>
    <n v="1.2941586017357599E-2"/>
    <n v="0.24721417535007301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6"/>
    <x v="2"/>
    <x v="3"/>
    <x v="0"/>
    <n v="3.6261860988971399"/>
    <n v="2E+20"/>
    <n v="0.77649516104145899"/>
    <n v="14.83285052100439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6"/>
    <x v="2"/>
    <x v="5"/>
    <x v="0"/>
    <n v="0.60987995288441499"/>
    <n v="2E+20"/>
    <n v="0"/>
    <n v="8.5479430158832201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7"/>
    <x v="2"/>
    <x v="0"/>
    <x v="0"/>
    <n v="6.18518996604219E-2"/>
    <n v="2E+20"/>
    <n v="1.57935015261212E-2"/>
    <n v="0.31885605509877502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7"/>
    <x v="2"/>
    <x v="1"/>
    <x v="0"/>
    <n v="4.8508947608944304"/>
    <n v="2E+20"/>
    <n v="1.23351476970104"/>
    <n v="23.4067765007322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7"/>
    <x v="2"/>
    <x v="2"/>
    <x v="0"/>
    <n v="6.18518996604219E-2"/>
    <n v="2E+20"/>
    <n v="1.57935015261212E-2"/>
    <n v="0.31885605509877502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7"/>
    <x v="2"/>
    <x v="3"/>
    <x v="0"/>
    <n v="3.7111139796253201"/>
    <n v="2E+20"/>
    <n v="0.94761009156727005"/>
    <n v="19.131363305926499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7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7"/>
    <x v="2"/>
    <x v="5"/>
    <x v="0"/>
    <n v="1.1397807812691101"/>
    <n v="2E+20"/>
    <n v="0"/>
    <n v="12.5838066080609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8"/>
    <x v="2"/>
    <x v="0"/>
    <x v="0"/>
    <n v="5.9801057369405497E-2"/>
    <n v="2E+20"/>
    <n v="1.44172777945371E-2"/>
    <n v="0.24237037942661599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8"/>
    <x v="2"/>
    <x v="1"/>
    <x v="0"/>
    <n v="4.0881436476011297"/>
    <n v="2E+20"/>
    <n v="0.86503666767222898"/>
    <n v="19.037094510727101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8"/>
    <x v="2"/>
    <x v="2"/>
    <x v="0"/>
    <n v="5.9801057369405497E-2"/>
    <n v="2E+20"/>
    <n v="1.44172777945371E-2"/>
    <n v="0.24237037942661599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8"/>
    <x v="2"/>
    <x v="3"/>
    <x v="0"/>
    <n v="3.58806344216433"/>
    <n v="2E+20"/>
    <n v="0.86503666767222898"/>
    <n v="14.542222765597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8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8"/>
    <x v="2"/>
    <x v="5"/>
    <x v="0"/>
    <n v="0.50008020543679699"/>
    <n v="2E+20"/>
    <n v="0"/>
    <n v="14.6668807255394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9"/>
    <x v="2"/>
    <x v="0"/>
    <x v="0"/>
    <n v="6.1542906646799803E-2"/>
    <n v="2E+20"/>
    <n v="1.8989872365810401E-2"/>
    <n v="0.24643647993708601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9"/>
    <x v="2"/>
    <x v="1"/>
    <x v="0"/>
    <n v="4.17658442402875"/>
    <n v="2E+20"/>
    <n v="1.2289967488166"/>
    <n v="18.0726660896568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19"/>
    <x v="2"/>
    <x v="2"/>
    <x v="0"/>
    <n v="6.1542906646799803E-2"/>
    <n v="2E+20"/>
    <n v="1.8989872365810401E-2"/>
    <n v="0.24643647993708601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19"/>
    <x v="2"/>
    <x v="3"/>
    <x v="0"/>
    <n v="3.6925743988079902"/>
    <n v="2E+20"/>
    <n v="1.13939234194862"/>
    <n v="14.78618879622509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1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19"/>
    <x v="2"/>
    <x v="5"/>
    <x v="0"/>
    <n v="0.48401002522076902"/>
    <n v="2E+20"/>
    <n v="0"/>
    <n v="10.0971865870061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0"/>
    <x v="2"/>
    <x v="0"/>
    <x v="0"/>
    <n v="6.7666255989457094E-2"/>
    <n v="2E+20"/>
    <n v="1.4542573711421199E-2"/>
    <n v="0.304282516545407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0"/>
    <x v="2"/>
    <x v="1"/>
    <x v="0"/>
    <n v="4.59867535839129"/>
    <n v="2E+20"/>
    <n v="0.87255442268526895"/>
    <n v="22.291294915210301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0"/>
    <x v="2"/>
    <x v="2"/>
    <x v="0"/>
    <n v="6.7666255989457094E-2"/>
    <n v="2E+20"/>
    <n v="1.4542573711421199E-2"/>
    <n v="0.304282516545407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0"/>
    <x v="2"/>
    <x v="3"/>
    <x v="0"/>
    <n v="4.0599753593674199"/>
    <n v="2E+20"/>
    <n v="0.87255442268526895"/>
    <n v="18.256950992724398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0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0"/>
    <x v="2"/>
    <x v="5"/>
    <x v="0"/>
    <n v="0.53869999902386101"/>
    <n v="2E+20"/>
    <n v="0"/>
    <n v="8.1587515645853692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1"/>
    <x v="2"/>
    <x v="0"/>
    <x v="0"/>
    <n v="6.2561311773052602E-2"/>
    <n v="2E+20"/>
    <n v="1.3744708478245099E-2"/>
    <n v="0.30373287268209298"/>
    <n v="142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1"/>
    <x v="2"/>
    <x v="1"/>
    <x v="0"/>
    <n v="4.5375908562958003"/>
    <n v="2E+20"/>
    <n v="0.82468250869470705"/>
    <n v="18.2239723609256"/>
    <n v="142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1"/>
    <x v="2"/>
    <x v="2"/>
    <x v="0"/>
    <n v="6.2561311773052602E-2"/>
    <n v="2E+20"/>
    <n v="1.3744708478245099E-2"/>
    <n v="0.30373287268209298"/>
    <n v="142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1"/>
    <x v="2"/>
    <x v="3"/>
    <x v="0"/>
    <n v="3.7536787063831598"/>
    <n v="2E+20"/>
    <n v="0.82468250869470705"/>
    <n v="18.2239723609256"/>
    <n v="142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1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1"/>
    <x v="2"/>
    <x v="5"/>
    <x v="0"/>
    <n v="0.78391214991264102"/>
    <n v="2E+20"/>
    <n v="0"/>
    <n v="12.5632972645148"/>
    <n v="142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2"/>
    <x v="2"/>
    <x v="0"/>
    <x v="0"/>
    <n v="5.8508512245547997E-2"/>
    <n v="2E+20"/>
    <n v="1.3517309278867601E-2"/>
    <n v="0.20430105046203101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2"/>
    <x v="2"/>
    <x v="1"/>
    <x v="0"/>
    <n v="4.2173819788210603"/>
    <n v="2E+20"/>
    <n v="0.81103855673205805"/>
    <n v="13.7250853923082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2"/>
    <x v="2"/>
    <x v="2"/>
    <x v="0"/>
    <n v="5.8508512245547997E-2"/>
    <n v="2E+20"/>
    <n v="1.3517309278867601E-2"/>
    <n v="0.20430105046203101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2"/>
    <x v="2"/>
    <x v="3"/>
    <x v="0"/>
    <n v="3.5105107347328799"/>
    <n v="2E+20"/>
    <n v="0.81103855673205805"/>
    <n v="12.2580630277218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2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2"/>
    <x v="2"/>
    <x v="5"/>
    <x v="0"/>
    <n v="0.70687124408817503"/>
    <n v="2E+20"/>
    <n v="0"/>
    <n v="12.1678403721397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3"/>
    <x v="2"/>
    <x v="0"/>
    <x v="0"/>
    <n v="6.6963307266188293E-2"/>
    <n v="2E+20"/>
    <n v="1.58075504838412E-2"/>
    <n v="0.27870889849602298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3"/>
    <x v="2"/>
    <x v="1"/>
    <x v="0"/>
    <n v="7.1237823776512599"/>
    <n v="2E+20"/>
    <n v="1.1256869314435101"/>
    <n v="24.421941638434198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3"/>
    <x v="2"/>
    <x v="2"/>
    <x v="0"/>
    <n v="6.6963307266188293E-2"/>
    <n v="2E+20"/>
    <n v="1.58075504838412E-2"/>
    <n v="0.27870889849602298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3"/>
    <x v="2"/>
    <x v="3"/>
    <x v="0"/>
    <n v="4.0177984359712902"/>
    <n v="2E+20"/>
    <n v="0.94845302903047501"/>
    <n v="16.722533909761399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3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3"/>
    <x v="2"/>
    <x v="5"/>
    <x v="0"/>
    <n v="3.1059839416799599"/>
    <n v="2E+20"/>
    <n v="0"/>
    <n v="16.6789820417914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4"/>
    <x v="2"/>
    <x v="0"/>
    <x v="0"/>
    <n v="6.53270459121853E-2"/>
    <n v="2E+20"/>
    <n v="1.5740342740813699E-2"/>
    <n v="0.33721724827792299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4"/>
    <x v="2"/>
    <x v="1"/>
    <x v="0"/>
    <n v="5.1063706750567404"/>
    <n v="2E+20"/>
    <n v="0.98491534576123696"/>
    <n v="20.2330348966753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4"/>
    <x v="2"/>
    <x v="2"/>
    <x v="0"/>
    <n v="6.53270459121853E-2"/>
    <n v="2E+20"/>
    <n v="1.5740342740813699E-2"/>
    <n v="0.33721724827792299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4"/>
    <x v="2"/>
    <x v="3"/>
    <x v="0"/>
    <n v="3.9196227547311202"/>
    <n v="2E+20"/>
    <n v="0.94442056444881906"/>
    <n v="20.23303489667539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4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4"/>
    <x v="2"/>
    <x v="5"/>
    <x v="0"/>
    <n v="1.1867479203256199"/>
    <n v="2E+20"/>
    <n v="0"/>
    <n v="11.4432456368418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5"/>
    <x v="2"/>
    <x v="0"/>
    <x v="0"/>
    <n v="6.4691215300139507E-2"/>
    <n v="2E+20"/>
    <n v="1.44471891553261E-2"/>
    <n v="0.25956113046128398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5"/>
    <x v="2"/>
    <x v="1"/>
    <x v="0"/>
    <n v="4.6585434237375702"/>
    <n v="2E+20"/>
    <n v="0.86683134931956796"/>
    <n v="15.5736678276769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5"/>
    <x v="2"/>
    <x v="2"/>
    <x v="0"/>
    <n v="6.4691215300139507E-2"/>
    <n v="2E+20"/>
    <n v="1.44471891553261E-2"/>
    <n v="0.25956113046128398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5"/>
    <x v="2"/>
    <x v="3"/>
    <x v="0"/>
    <n v="3.8814729180083698"/>
    <n v="2E+20"/>
    <n v="0.86683134931956796"/>
    <n v="15.57366782767699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5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5"/>
    <x v="2"/>
    <x v="5"/>
    <x v="0"/>
    <n v="0.777070505729205"/>
    <n v="2E+20"/>
    <n v="0"/>
    <n v="9.6068028633787907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6"/>
    <x v="2"/>
    <x v="0"/>
    <x v="0"/>
    <n v="5.9664117900887402E-2"/>
    <n v="2E+20"/>
    <n v="1.7500546667103399E-2"/>
    <n v="0.22233746272868399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6"/>
    <x v="2"/>
    <x v="1"/>
    <x v="0"/>
    <n v="3.9987690371681599"/>
    <n v="2E+20"/>
    <n v="1.0500328000262"/>
    <n v="13.340247763721001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6"/>
    <x v="2"/>
    <x v="2"/>
    <x v="0"/>
    <n v="5.9664117900887402E-2"/>
    <n v="2E+20"/>
    <n v="1.7500546667103399E-2"/>
    <n v="0.22233746272868399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6"/>
    <x v="2"/>
    <x v="3"/>
    <x v="0"/>
    <n v="3.57984707405324"/>
    <n v="2E+20"/>
    <n v="1.0500328000262"/>
    <n v="13.34024776372100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6"/>
    <x v="2"/>
    <x v="5"/>
    <x v="0"/>
    <n v="0.41892196311492202"/>
    <n v="2E+20"/>
    <n v="0"/>
    <n v="8.9591014485106406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7"/>
    <x v="2"/>
    <x v="0"/>
    <x v="0"/>
    <n v="6.3543649376435904E-2"/>
    <n v="2E+20"/>
    <n v="1.5109507941987999E-2"/>
    <n v="0.25054049242426502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7"/>
    <x v="2"/>
    <x v="1"/>
    <x v="0"/>
    <n v="4.06062447231478"/>
    <n v="2E+20"/>
    <n v="0.90657047651927802"/>
    <n v="15.032429545455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7"/>
    <x v="2"/>
    <x v="2"/>
    <x v="0"/>
    <n v="6.3543649376435904E-2"/>
    <n v="2E+20"/>
    <n v="1.5109507941987999E-2"/>
    <n v="0.25054049242426502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7"/>
    <x v="2"/>
    <x v="3"/>
    <x v="0"/>
    <n v="3.81261896258615"/>
    <n v="2E+20"/>
    <n v="0.90657047651927802"/>
    <n v="15.032429545455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7"/>
    <x v="2"/>
    <x v="5"/>
    <x v="0"/>
    <n v="0.24800550972862501"/>
    <n v="2E+20"/>
    <n v="0"/>
    <n v="4.7683435845442803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8"/>
    <x v="2"/>
    <x v="0"/>
    <x v="0"/>
    <n v="5.94605325642696E-2"/>
    <n v="2E+20"/>
    <n v="1.6238524338450001E-2"/>
    <n v="0.23304865024052401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8"/>
    <x v="2"/>
    <x v="1"/>
    <x v="0"/>
    <n v="3.6374543287465402"/>
    <n v="2E+20"/>
    <n v="0.974311460307"/>
    <n v="13.982919014431401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8"/>
    <x v="2"/>
    <x v="2"/>
    <x v="0"/>
    <n v="5.94605325642696E-2"/>
    <n v="2E+20"/>
    <n v="1.6238524338450001E-2"/>
    <n v="0.23304865024052401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8"/>
    <x v="2"/>
    <x v="3"/>
    <x v="0"/>
    <n v="3.56763195385617"/>
    <n v="2E+20"/>
    <n v="0.974311460307"/>
    <n v="13.98291901443140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8"/>
    <x v="2"/>
    <x v="5"/>
    <x v="0"/>
    <n v="6.9822374890367606E-2"/>
    <n v="2E+20"/>
    <n v="0"/>
    <n v="1.5496383148605299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29"/>
    <x v="2"/>
    <x v="0"/>
    <x v="0"/>
    <n v="6.2730884116402597E-2"/>
    <n v="2E+20"/>
    <n v="1.44597489013099E-2"/>
    <n v="0.28036836480688598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9"/>
    <x v="2"/>
    <x v="1"/>
    <x v="0"/>
    <n v="4.3987226107831097"/>
    <n v="2E+20"/>
    <n v="0.86758493407859305"/>
    <n v="16.822101888413101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29"/>
    <x v="2"/>
    <x v="2"/>
    <x v="0"/>
    <n v="6.2730884116402597E-2"/>
    <n v="2E+20"/>
    <n v="1.44597489013099E-2"/>
    <n v="0.28036836480688598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29"/>
    <x v="2"/>
    <x v="3"/>
    <x v="0"/>
    <n v="3.76385304698415"/>
    <n v="2E+20"/>
    <n v="0.86758493407859305"/>
    <n v="16.82210188841310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2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29"/>
    <x v="2"/>
    <x v="5"/>
    <x v="0"/>
    <n v="0.63486956379895998"/>
    <n v="2E+20"/>
    <n v="0"/>
    <n v="8.9295540067653896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0"/>
    <x v="2"/>
    <x v="0"/>
    <x v="0"/>
    <n v="5.8052957798145198E-2"/>
    <n v="2E+20"/>
    <n v="1.30176226523588E-2"/>
    <n v="0.23144466566461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0"/>
    <x v="2"/>
    <x v="1"/>
    <x v="0"/>
    <n v="4.07977283086844"/>
    <n v="2E+20"/>
    <n v="0.78105735914152796"/>
    <n v="18.400989388481101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0"/>
    <x v="2"/>
    <x v="2"/>
    <x v="0"/>
    <n v="5.8052957798145198E-2"/>
    <n v="2E+20"/>
    <n v="1.30176226523588E-2"/>
    <n v="0.23144466566461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0"/>
    <x v="2"/>
    <x v="3"/>
    <x v="0"/>
    <n v="3.4831774678887202"/>
    <n v="2E+20"/>
    <n v="0.78105735914152796"/>
    <n v="13.88667993987660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0"/>
    <x v="2"/>
    <x v="5"/>
    <x v="0"/>
    <n v="0.59659536297972404"/>
    <n v="2E+20"/>
    <n v="0"/>
    <n v="13.261988448296799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1"/>
    <x v="2"/>
    <x v="0"/>
    <x v="0"/>
    <n v="6.1277519027101698E-2"/>
    <n v="2E+20"/>
    <n v="1.5171110313263099E-2"/>
    <n v="0.244795020204572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1"/>
    <x v="2"/>
    <x v="1"/>
    <x v="0"/>
    <n v="4.34759135096765"/>
    <n v="2E+20"/>
    <n v="0.91026661879578796"/>
    <n v="14.7439923852187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1"/>
    <x v="2"/>
    <x v="2"/>
    <x v="0"/>
    <n v="6.1277519027101698E-2"/>
    <n v="2E+20"/>
    <n v="1.5171110313263099E-2"/>
    <n v="0.244795020204572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1"/>
    <x v="2"/>
    <x v="3"/>
    <x v="0"/>
    <n v="3.6766511416261101"/>
    <n v="2E+20"/>
    <n v="0.91026661879578796"/>
    <n v="14.6877012122743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1"/>
    <x v="2"/>
    <x v="5"/>
    <x v="0"/>
    <n v="0.67094020934154097"/>
    <n v="2E+20"/>
    <n v="0"/>
    <n v="8.6945385954110694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2"/>
    <x v="2"/>
    <x v="0"/>
    <x v="0"/>
    <n v="6.28256819434279E-2"/>
    <n v="2E+20"/>
    <n v="1.31595064387871E-2"/>
    <n v="0.313940240052972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2"/>
    <x v="2"/>
    <x v="1"/>
    <x v="0"/>
    <n v="4.1969430225818902"/>
    <n v="2E+20"/>
    <n v="0.78957038632722698"/>
    <n v="18.8364144031782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2"/>
    <x v="2"/>
    <x v="2"/>
    <x v="0"/>
    <n v="6.28256819434279E-2"/>
    <n v="2E+20"/>
    <n v="1.31595064387871E-2"/>
    <n v="0.313940240052972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2"/>
    <x v="2"/>
    <x v="3"/>
    <x v="0"/>
    <n v="3.7695409166056799"/>
    <n v="2E+20"/>
    <n v="0.78957038632722698"/>
    <n v="18.83641440317829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2"/>
    <x v="2"/>
    <x v="5"/>
    <x v="0"/>
    <n v="0.42740210597620898"/>
    <n v="2E+20"/>
    <n v="0"/>
    <n v="9.5935987437858294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3"/>
    <x v="2"/>
    <x v="0"/>
    <x v="0"/>
    <n v="6.10875455117234E-2"/>
    <n v="2E+20"/>
    <n v="1.53078639534224E-2"/>
    <n v="0.22275844973598999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3"/>
    <x v="2"/>
    <x v="1"/>
    <x v="0"/>
    <n v="4.6538892157460703"/>
    <n v="2E+20"/>
    <n v="0.91847183720534498"/>
    <n v="19.855878784613701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3"/>
    <x v="2"/>
    <x v="2"/>
    <x v="0"/>
    <n v="6.10875455117234E-2"/>
    <n v="2E+20"/>
    <n v="1.53078639534224E-2"/>
    <n v="0.22275844973598999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3"/>
    <x v="2"/>
    <x v="3"/>
    <x v="0"/>
    <n v="3.66525273070341"/>
    <n v="2E+20"/>
    <n v="0.91847183720534498"/>
    <n v="13.365506984159399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3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3"/>
    <x v="2"/>
    <x v="5"/>
    <x v="0"/>
    <n v="0.98863648504266399"/>
    <n v="2E+20"/>
    <n v="0"/>
    <n v="15.949973253400501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4"/>
    <x v="2"/>
    <x v="0"/>
    <x v="0"/>
    <n v="6.8234983125201196E-2"/>
    <n v="2E+20"/>
    <n v="1.48591106781348E-2"/>
    <n v="0.29082773553687902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4"/>
    <x v="2"/>
    <x v="1"/>
    <x v="0"/>
    <n v="12.433099328673"/>
    <n v="2E+20"/>
    <n v="0.93204098227579402"/>
    <n v="41.802982117614697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4"/>
    <x v="2"/>
    <x v="2"/>
    <x v="0"/>
    <n v="6.8234983125201196E-2"/>
    <n v="2E+20"/>
    <n v="1.48591106781348E-2"/>
    <n v="0.29082773553687902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4"/>
    <x v="2"/>
    <x v="3"/>
    <x v="0"/>
    <n v="4.0940989875120701"/>
    <n v="2E+20"/>
    <n v="0.89154664068809097"/>
    <n v="17.4496641322127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4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4"/>
    <x v="2"/>
    <x v="5"/>
    <x v="0"/>
    <n v="8.3390003411609097"/>
    <n v="2E+20"/>
    <n v="0"/>
    <n v="39.036191767143201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5"/>
    <x v="2"/>
    <x v="0"/>
    <x v="0"/>
    <n v="6.9434479736389498E-2"/>
    <n v="2E+20"/>
    <n v="1.51895168346338E-2"/>
    <n v="0.30553786231543001"/>
    <n v="142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5"/>
    <x v="2"/>
    <x v="1"/>
    <x v="0"/>
    <n v="5.3871059470715004"/>
    <n v="2E+20"/>
    <n v="0.91137101007802801"/>
    <n v="20.3947211682896"/>
    <n v="142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5"/>
    <x v="2"/>
    <x v="2"/>
    <x v="0"/>
    <n v="6.9434479736389498E-2"/>
    <n v="2E+20"/>
    <n v="1.51895168346338E-2"/>
    <n v="0.30553786231543001"/>
    <n v="142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5"/>
    <x v="2"/>
    <x v="3"/>
    <x v="0"/>
    <n v="4.1660687841833699"/>
    <n v="2E+20"/>
    <n v="0.91137101007802801"/>
    <n v="18.332271738925801"/>
    <n v="142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5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5"/>
    <x v="2"/>
    <x v="5"/>
    <x v="0"/>
    <n v="1.22103716288814"/>
    <n v="2E+20"/>
    <n v="0"/>
    <n v="13.2505071073097"/>
    <n v="142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6"/>
    <x v="2"/>
    <x v="0"/>
    <x v="0"/>
    <n v="5.7087321505924001E-2"/>
    <n v="2E+20"/>
    <n v="1.40763690547667E-2"/>
    <n v="0.19774569877093101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6"/>
    <x v="2"/>
    <x v="1"/>
    <x v="0"/>
    <n v="3.5753861314187199"/>
    <n v="2E+20"/>
    <n v="0.84458214328600401"/>
    <n v="11.864741926255901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6"/>
    <x v="2"/>
    <x v="2"/>
    <x v="0"/>
    <n v="5.7087321505924001E-2"/>
    <n v="2E+20"/>
    <n v="1.40763690547667E-2"/>
    <n v="0.19774569877093101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6"/>
    <x v="2"/>
    <x v="3"/>
    <x v="0"/>
    <n v="3.4252392903554401"/>
    <n v="2E+20"/>
    <n v="0.84458214328600401"/>
    <n v="11.86474192625590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6"/>
    <x v="2"/>
    <x v="5"/>
    <x v="0"/>
    <n v="0.150146841063274"/>
    <n v="2E+20"/>
    <n v="0"/>
    <n v="5.7277995852142602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7"/>
    <x v="2"/>
    <x v="0"/>
    <x v="0"/>
    <n v="6.5152813275382193E-2"/>
    <n v="2E+20"/>
    <n v="1.66388420944154E-2"/>
    <n v="0.32490306089480298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7"/>
    <x v="2"/>
    <x v="1"/>
    <x v="0"/>
    <n v="9.3337465343177293"/>
    <n v="2E+20"/>
    <n v="1.2072793335194101"/>
    <n v="37.171564508970597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7"/>
    <x v="2"/>
    <x v="2"/>
    <x v="0"/>
    <n v="6.5152813275382193E-2"/>
    <n v="2E+20"/>
    <n v="1.66388420944154E-2"/>
    <n v="0.32490306089480298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7"/>
    <x v="2"/>
    <x v="3"/>
    <x v="0"/>
    <n v="3.90916879652293"/>
    <n v="2E+20"/>
    <n v="0.99833052566492597"/>
    <n v="19.4941836536882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7"/>
    <x v="2"/>
    <x v="5"/>
    <x v="0"/>
    <n v="5.4245777377948103"/>
    <n v="2E+20"/>
    <n v="0"/>
    <n v="29.158818901007901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8"/>
    <x v="2"/>
    <x v="0"/>
    <x v="0"/>
    <n v="5.6525491579800601E-2"/>
    <n v="2E+20"/>
    <n v="1.3812090453262701E-2"/>
    <n v="0.27994310560510999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8"/>
    <x v="2"/>
    <x v="1"/>
    <x v="0"/>
    <n v="3.5220090975485201"/>
    <n v="2E+20"/>
    <n v="0.82872542719576403"/>
    <n v="16.7965863363066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8"/>
    <x v="2"/>
    <x v="2"/>
    <x v="0"/>
    <n v="5.6525491579800601E-2"/>
    <n v="2E+20"/>
    <n v="1.3812090453262701E-2"/>
    <n v="0.27994310560510999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8"/>
    <x v="2"/>
    <x v="3"/>
    <x v="0"/>
    <n v="3.3915294947880401"/>
    <n v="2E+20"/>
    <n v="0.82872542719576403"/>
    <n v="16.7965863363066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8"/>
    <x v="2"/>
    <x v="5"/>
    <x v="0"/>
    <n v="0.13047960276047901"/>
    <n v="2E+20"/>
    <n v="0"/>
    <n v="2.49964706524307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39"/>
    <x v="2"/>
    <x v="0"/>
    <x v="0"/>
    <n v="5.7561563679376801E-2"/>
    <n v="2E+20"/>
    <n v="1.35172226983002E-2"/>
    <n v="0.24216956074610901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9"/>
    <x v="2"/>
    <x v="1"/>
    <x v="0"/>
    <n v="3.7846975541771202"/>
    <n v="2E+20"/>
    <n v="0.81103336189801201"/>
    <n v="14.5301736447664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39"/>
    <x v="2"/>
    <x v="2"/>
    <x v="0"/>
    <n v="5.7561563679376801E-2"/>
    <n v="2E+20"/>
    <n v="1.35172226983002E-2"/>
    <n v="0.24216956074610901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39"/>
    <x v="2"/>
    <x v="3"/>
    <x v="0"/>
    <n v="3.4536938207626098"/>
    <n v="2E+20"/>
    <n v="0.81103336189801201"/>
    <n v="14.53017364476649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3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39"/>
    <x v="2"/>
    <x v="5"/>
    <x v="0"/>
    <n v="0.33100373341450601"/>
    <n v="2E+20"/>
    <n v="0"/>
    <n v="6.0095032223929401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0"/>
    <x v="2"/>
    <x v="0"/>
    <x v="0"/>
    <n v="6.2109187479660502E-2"/>
    <n v="2E+20"/>
    <n v="1.5014038458063299E-2"/>
    <n v="0.25078225078771699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0"/>
    <x v="2"/>
    <x v="1"/>
    <x v="0"/>
    <n v="4.1853238335618199"/>
    <n v="2E+20"/>
    <n v="0.90084230748379901"/>
    <n v="15.046935047263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0"/>
    <x v="2"/>
    <x v="2"/>
    <x v="0"/>
    <n v="6.2109187479660502E-2"/>
    <n v="2E+20"/>
    <n v="1.5014038458063299E-2"/>
    <n v="0.25078225078771699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0"/>
    <x v="2"/>
    <x v="3"/>
    <x v="0"/>
    <n v="3.72655124877963"/>
    <n v="2E+20"/>
    <n v="0.90084230748379901"/>
    <n v="15.046935047263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0"/>
    <x v="2"/>
    <x v="5"/>
    <x v="0"/>
    <n v="0.45877258478219202"/>
    <n v="2E+20"/>
    <n v="0"/>
    <n v="6.5195149071776104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1"/>
    <x v="2"/>
    <x v="0"/>
    <x v="0"/>
    <n v="5.8085575184758299E-2"/>
    <n v="2E+20"/>
    <n v="1.4405673875266201E-2"/>
    <n v="0.28924318777323099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1"/>
    <x v="2"/>
    <x v="1"/>
    <x v="0"/>
    <n v="3.5799795948996098"/>
    <n v="2E+20"/>
    <n v="0.86434043251597403"/>
    <n v="17.354591266393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1"/>
    <x v="2"/>
    <x v="2"/>
    <x v="0"/>
    <n v="5.8085575184758299E-2"/>
    <n v="2E+20"/>
    <n v="1.4405673875266201E-2"/>
    <n v="0.28924318777323099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1"/>
    <x v="2"/>
    <x v="3"/>
    <x v="0"/>
    <n v="3.4851345110855001"/>
    <n v="2E+20"/>
    <n v="0.86434043251597403"/>
    <n v="17.354591266393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1"/>
    <x v="2"/>
    <x v="5"/>
    <x v="0"/>
    <n v="9.4845083814111497E-2"/>
    <n v="2E+20"/>
    <n v="0"/>
    <n v="2.9729210928563798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2"/>
    <x v="2"/>
    <x v="0"/>
    <x v="0"/>
    <n v="5.7808229730113597E-2"/>
    <n v="2E+20"/>
    <n v="1.3438977678103099E-2"/>
    <n v="0.348303985289798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2"/>
    <x v="2"/>
    <x v="1"/>
    <x v="0"/>
    <n v="3.6357824062072801"/>
    <n v="2E+20"/>
    <n v="0.80633866068618398"/>
    <n v="20.8982391173878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2"/>
    <x v="2"/>
    <x v="2"/>
    <x v="0"/>
    <n v="5.7808229730113597E-2"/>
    <n v="2E+20"/>
    <n v="1.3438977678103099E-2"/>
    <n v="0.348303985289798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2"/>
    <x v="2"/>
    <x v="3"/>
    <x v="0"/>
    <n v="3.4684937838068199"/>
    <n v="2E+20"/>
    <n v="0.80633866068618398"/>
    <n v="20.89823911738789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2"/>
    <x v="2"/>
    <x v="5"/>
    <x v="0"/>
    <n v="0.16728862240046799"/>
    <n v="2E+20"/>
    <n v="0"/>
    <n v="3.5396825664726199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3"/>
    <x v="2"/>
    <x v="0"/>
    <x v="0"/>
    <n v="5.9017493865744397E-2"/>
    <n v="2E+20"/>
    <n v="1.3431662475473999E-2"/>
    <n v="0.288441178634747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3"/>
    <x v="2"/>
    <x v="1"/>
    <x v="0"/>
    <n v="4.0841612765320301"/>
    <n v="2E+20"/>
    <n v="0.80589974852844304"/>
    <n v="22.525829454261402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3"/>
    <x v="2"/>
    <x v="2"/>
    <x v="0"/>
    <n v="5.9017493865744397E-2"/>
    <n v="2E+20"/>
    <n v="1.3431662475473999E-2"/>
    <n v="0.288441178634747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3"/>
    <x v="2"/>
    <x v="3"/>
    <x v="0"/>
    <n v="3.5410496319446598"/>
    <n v="2E+20"/>
    <n v="0.80589974852844304"/>
    <n v="17.3064707180848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3"/>
    <x v="2"/>
    <x v="5"/>
    <x v="0"/>
    <n v="0.54311164458736305"/>
    <n v="2E+20"/>
    <n v="0"/>
    <n v="8.1285637989321096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4"/>
    <x v="2"/>
    <x v="0"/>
    <x v="0"/>
    <n v="6.8345952950214103E-2"/>
    <n v="2E+20"/>
    <n v="1.56653528698769E-2"/>
    <n v="0.287213006575676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4"/>
    <x v="2"/>
    <x v="1"/>
    <x v="0"/>
    <n v="4.9595195235467404"/>
    <n v="2E+20"/>
    <n v="0.93992117219261195"/>
    <n v="19.3069421613218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4"/>
    <x v="2"/>
    <x v="2"/>
    <x v="0"/>
    <n v="6.8345952950214103E-2"/>
    <n v="2E+20"/>
    <n v="1.56653528698769E-2"/>
    <n v="0.287213006575676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4"/>
    <x v="2"/>
    <x v="3"/>
    <x v="0"/>
    <n v="4.1007571770128504"/>
    <n v="2E+20"/>
    <n v="0.93992117219261195"/>
    <n v="17.23278039454060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4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4"/>
    <x v="2"/>
    <x v="5"/>
    <x v="0"/>
    <n v="0.85876234653388805"/>
    <n v="2E+20"/>
    <n v="0"/>
    <n v="9.3069421613218406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5"/>
    <x v="2"/>
    <x v="0"/>
    <x v="0"/>
    <n v="5.5402610798307002E-2"/>
    <n v="2E+20"/>
    <n v="1.6152627322787799E-2"/>
    <n v="0.19570782087853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5"/>
    <x v="2"/>
    <x v="1"/>
    <x v="0"/>
    <n v="3.7953285497081102"/>
    <n v="2E+20"/>
    <n v="0.97536782482484297"/>
    <n v="14.1497259714432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5"/>
    <x v="2"/>
    <x v="2"/>
    <x v="0"/>
    <n v="5.5402610798307002E-2"/>
    <n v="2E+20"/>
    <n v="1.6152627322787799E-2"/>
    <n v="0.19570782087853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5"/>
    <x v="2"/>
    <x v="3"/>
    <x v="0"/>
    <n v="3.3241566478984201"/>
    <n v="2E+20"/>
    <n v="0.96915763936726795"/>
    <n v="11.7424692527118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5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5"/>
    <x v="2"/>
    <x v="5"/>
    <x v="0"/>
    <n v="0.47117190180969898"/>
    <n v="2E+20"/>
    <n v="0"/>
    <n v="7.0294409327552199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6"/>
    <x v="2"/>
    <x v="0"/>
    <x v="0"/>
    <n v="6.6080057008012894E-2"/>
    <n v="2E+20"/>
    <n v="1.41228490876486E-2"/>
    <n v="0.25776950446249303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6"/>
    <x v="2"/>
    <x v="1"/>
    <x v="0"/>
    <n v="5.1159557579152501"/>
    <n v="2E+20"/>
    <n v="0.90713874573435804"/>
    <n v="16.5675167960435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6"/>
    <x v="2"/>
    <x v="2"/>
    <x v="0"/>
    <n v="6.6080057008012894E-2"/>
    <n v="2E+20"/>
    <n v="1.41228490876486E-2"/>
    <n v="0.25776950446249303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6"/>
    <x v="2"/>
    <x v="3"/>
    <x v="0"/>
    <n v="3.9648034204807701"/>
    <n v="2E+20"/>
    <n v="0.84737094525891599"/>
    <n v="15.4661702677496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6"/>
    <x v="2"/>
    <x v="5"/>
    <x v="0"/>
    <n v="1.1511523374344801"/>
    <n v="2E+20"/>
    <n v="0"/>
    <n v="9.3488084643183793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7"/>
    <x v="2"/>
    <x v="0"/>
    <x v="0"/>
    <n v="6.0256489748042201E-2"/>
    <n v="2E+20"/>
    <n v="1.43855244227562E-2"/>
    <n v="0.29829971743613298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7"/>
    <x v="2"/>
    <x v="1"/>
    <x v="0"/>
    <n v="3.87930609214495"/>
    <n v="2E+20"/>
    <n v="0.86313146536537"/>
    <n v="17.897983046168001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7"/>
    <x v="2"/>
    <x v="2"/>
    <x v="0"/>
    <n v="6.0256489748042201E-2"/>
    <n v="2E+20"/>
    <n v="1.43855244227562E-2"/>
    <n v="0.29829971743613298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7"/>
    <x v="2"/>
    <x v="3"/>
    <x v="0"/>
    <n v="3.6153893848825298"/>
    <n v="2E+20"/>
    <n v="0.86313146536537"/>
    <n v="17.897983046168001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7"/>
    <x v="2"/>
    <x v="5"/>
    <x v="0"/>
    <n v="0.263916707262421"/>
    <n v="2E+20"/>
    <n v="0"/>
    <n v="4.61840265130036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8"/>
    <x v="2"/>
    <x v="0"/>
    <x v="0"/>
    <n v="6.4213843733941497E-2"/>
    <n v="2E+20"/>
    <n v="1.4412893494757901E-2"/>
    <n v="0.25334424421585899"/>
    <n v="142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8"/>
    <x v="2"/>
    <x v="1"/>
    <x v="0"/>
    <n v="4.6122560720169501"/>
    <n v="2E+20"/>
    <n v="0.86477360968547101"/>
    <n v="16.049002775595799"/>
    <n v="142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8"/>
    <x v="2"/>
    <x v="2"/>
    <x v="0"/>
    <n v="6.4213843733941497E-2"/>
    <n v="2E+20"/>
    <n v="1.4412893494757901E-2"/>
    <n v="0.25334424421585899"/>
    <n v="142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8"/>
    <x v="2"/>
    <x v="3"/>
    <x v="0"/>
    <n v="3.85283062403649"/>
    <n v="2E+20"/>
    <n v="0.86477360968547101"/>
    <n v="15.200654652951499"/>
    <n v="142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8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8"/>
    <x v="2"/>
    <x v="5"/>
    <x v="0"/>
    <n v="0.75942544798045897"/>
    <n v="2E+20"/>
    <n v="0"/>
    <n v="9.5533636905308903"/>
    <n v="142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49"/>
    <x v="2"/>
    <x v="0"/>
    <x v="0"/>
    <n v="5.9015168428486697E-2"/>
    <n v="2E+20"/>
    <n v="1.64256488072776E-2"/>
    <n v="0.29747423581543597"/>
    <n v="143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9"/>
    <x v="2"/>
    <x v="1"/>
    <x v="0"/>
    <n v="4.1727434899627802"/>
    <n v="2E+20"/>
    <n v="0.98553892843665403"/>
    <n v="17.848454148926201"/>
    <n v="143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49"/>
    <x v="2"/>
    <x v="2"/>
    <x v="0"/>
    <n v="5.9015168428486697E-2"/>
    <n v="2E+20"/>
    <n v="1.64256488072776E-2"/>
    <n v="0.29747423581543597"/>
    <n v="143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49"/>
    <x v="2"/>
    <x v="3"/>
    <x v="0"/>
    <n v="3.5409101057091998"/>
    <n v="2E+20"/>
    <n v="0.98553892843665403"/>
    <n v="17.848454148926201"/>
    <n v="143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49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49"/>
    <x v="2"/>
    <x v="5"/>
    <x v="0"/>
    <n v="0.63183338425357505"/>
    <n v="2E+20"/>
    <n v="0"/>
    <n v="11.20418777922"/>
    <n v="143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50"/>
    <x v="2"/>
    <x v="0"/>
    <x v="0"/>
    <n v="6.9289934018858801E-2"/>
    <n v="2E+20"/>
    <n v="1.5435167121034E-2"/>
    <n v="0.243512015287629"/>
    <n v="144"/>
    <s v="Airport Security AnalysisCheck for Proper IdentificationTotal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50"/>
    <x v="2"/>
    <x v="1"/>
    <x v="0"/>
    <n v="4.69360056414392"/>
    <n v="2E+20"/>
    <n v="1.11170464447149"/>
    <n v="14.610720917257799"/>
    <n v="144"/>
    <s v="Airport Security AnalysisCheck for Proper IdentificationTotal Time Per EntityProcess"/>
    <n v="50"/>
    <n v="4.6626404680264812"/>
    <n v="1.4573596699853932"/>
    <n v="0.95"/>
    <n v="0.41417703553614327"/>
    <n v="3.5220090975485201"/>
    <n v="12.433099328673"/>
    <n v="0.77649516104145899"/>
    <n v="41.802982117614697"/>
    <n v="143.58000000000001"/>
    <n v="0.41417703553614327"/>
    <n v="50"/>
    <n v="1"/>
  </r>
  <r>
    <x v="0"/>
    <s v="2023-06-20 12:27:10"/>
    <n v="50"/>
    <x v="2"/>
    <x v="2"/>
    <x v="0"/>
    <n v="6.9289934018858801E-2"/>
    <n v="2E+20"/>
    <n v="1.5435167121034E-2"/>
    <n v="0.243512015287629"/>
    <n v="144"/>
    <s v="Airport Security AnalysisCheck for Proper IdentificationVA Cost Per EntityProcess"/>
    <n v="50"/>
    <n v="6.2428147688438844E-2"/>
    <n v="3.4824955627615977E-3"/>
    <n v="0.95"/>
    <n v="9.8971428821467786E-4"/>
    <n v="5.5402610798307002E-2"/>
    <n v="6.9434479736389498E-2"/>
    <n v="1.2941586017357599E-2"/>
    <n v="0.36780551029927699"/>
    <n v="143.58000000000001"/>
    <n v="9.8971428821467786E-4"/>
    <n v="50"/>
    <n v="1"/>
  </r>
  <r>
    <x v="0"/>
    <s v="2023-06-20 12:27:10"/>
    <n v="50"/>
    <x v="2"/>
    <x v="3"/>
    <x v="0"/>
    <n v="4.1573960411315296"/>
    <n v="2E+20"/>
    <n v="0.92611002726204095"/>
    <n v="14.610720917257799"/>
    <n v="144"/>
    <s v="Airport Security AnalysisCheck for Proper IdentificationVA Time Per EntityProcess"/>
    <n v="50"/>
    <n v="3.7456888613063315"/>
    <n v="0.20894973376569537"/>
    <n v="0.95"/>
    <n v="5.9382857292880543E-2"/>
    <n v="3.3241566478984201"/>
    <n v="4.1660687841833699"/>
    <n v="0.77649516104145899"/>
    <n v="22.068330617956601"/>
    <n v="143.58000000000001"/>
    <n v="5.9382857292880543E-2"/>
    <n v="50"/>
    <n v="1"/>
  </r>
  <r>
    <x v="0"/>
    <s v="2023-06-20 12:27:10"/>
    <n v="5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58000000000001"/>
    <n v="0"/>
    <n v="50"/>
    <n v="1"/>
  </r>
  <r>
    <x v="0"/>
    <s v="2023-06-20 12:27:10"/>
    <n v="50"/>
    <x v="2"/>
    <x v="5"/>
    <x v="0"/>
    <n v="0.53620452301239696"/>
    <n v="2E+20"/>
    <n v="0"/>
    <n v="6.1938419304626402"/>
    <n v="144"/>
    <s v="Airport Security AnalysisCheck for Proper IdentificationWait Time Per EntityProcess"/>
    <n v="50"/>
    <n v="0.91695160672015075"/>
    <n v="1.3549566567901945"/>
    <n v="0.95"/>
    <n v="0.38507442119278001"/>
    <n v="6.9822374890367606E-2"/>
    <n v="8.3390003411609097"/>
    <n v="0"/>
    <n v="39.036191767143201"/>
    <n v="143.58000000000001"/>
    <n v="0.38507442119278001"/>
    <n v="50"/>
    <n v="1"/>
  </r>
  <r>
    <x v="0"/>
    <s v="2023-06-20 12:27:10"/>
    <n v="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"/>
    <x v="3"/>
    <x v="7"/>
    <x v="1"/>
    <n v="0.398212479131825"/>
    <n v="2E+20"/>
    <n v="0"/>
    <n v="5.5000549558771503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"/>
    <x v="3"/>
    <x v="7"/>
    <x v="1"/>
    <n v="1.08743660489383"/>
    <n v="2E+20"/>
    <n v="0"/>
    <n v="14.9351143385594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"/>
    <x v="3"/>
    <x v="7"/>
    <x v="1"/>
    <n v="0.41547421409220903"/>
    <n v="2E+20"/>
    <n v="0"/>
    <n v="12.019564451082299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"/>
    <x v="3"/>
    <x v="7"/>
    <x v="1"/>
    <n v="0.42145382319581098"/>
    <n v="2E+20"/>
    <n v="0"/>
    <n v="5.8240823897613199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5"/>
    <x v="3"/>
    <x v="7"/>
    <x v="1"/>
    <n v="0.43620505400460502"/>
    <n v="2E+20"/>
    <n v="0"/>
    <n v="6.0630760901730101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6"/>
    <x v="3"/>
    <x v="7"/>
    <x v="1"/>
    <n v="0.99707000886069497"/>
    <n v="2E+20"/>
    <n v="0"/>
    <n v="12.0283886527875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7"/>
    <x v="3"/>
    <x v="6"/>
    <x v="1"/>
    <n v="0"/>
    <n v="2E+20"/>
    <n v="0"/>
    <n v="0"/>
    <n v="143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7"/>
    <x v="3"/>
    <x v="7"/>
    <x v="1"/>
    <n v="0.43039336278018803"/>
    <n v="2E+20"/>
    <n v="0"/>
    <n v="8.40217652391323"/>
    <n v="143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8"/>
    <x v="3"/>
    <x v="7"/>
    <x v="1"/>
    <n v="0.92989921883493398"/>
    <n v="2E+20"/>
    <n v="0"/>
    <n v="9.1641292635346208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9"/>
    <x v="3"/>
    <x v="7"/>
    <x v="1"/>
    <n v="0.65101916826707895"/>
    <n v="2E+20"/>
    <n v="0"/>
    <n v="8.4216012743685802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0"/>
    <x v="3"/>
    <x v="7"/>
    <x v="1"/>
    <n v="0.484032909388386"/>
    <n v="2E+20"/>
    <n v="0"/>
    <n v="7.1765067422625197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1"/>
    <x v="3"/>
    <x v="7"/>
    <x v="1"/>
    <n v="0.41173212714144097"/>
    <n v="2E+20"/>
    <n v="0"/>
    <n v="8.1190853811067392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2"/>
    <x v="3"/>
    <x v="7"/>
    <x v="1"/>
    <n v="1.6951262264643501"/>
    <n v="2E+20"/>
    <n v="0"/>
    <n v="14.848546758120699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3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3"/>
    <x v="3"/>
    <x v="7"/>
    <x v="1"/>
    <n v="0.286497188604518"/>
    <n v="2E+20"/>
    <n v="0"/>
    <n v="7.0739382325114102"/>
    <n v="144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4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4"/>
    <x v="3"/>
    <x v="7"/>
    <x v="1"/>
    <n v="0.93576338184145402"/>
    <n v="2E+20"/>
    <n v="0"/>
    <n v="13.417507506952999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5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5"/>
    <x v="3"/>
    <x v="7"/>
    <x v="1"/>
    <n v="0.85532792645865596"/>
    <n v="2E+20"/>
    <n v="0"/>
    <n v="9.5468450399907905"/>
    <n v="144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6"/>
    <x v="3"/>
    <x v="7"/>
    <x v="1"/>
    <n v="0.60567388424383295"/>
    <n v="2E+20"/>
    <n v="0"/>
    <n v="8.5479430158832201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7"/>
    <x v="3"/>
    <x v="6"/>
    <x v="1"/>
    <n v="0"/>
    <n v="2E+20"/>
    <n v="0"/>
    <n v="0"/>
    <n v="143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7"/>
    <x v="3"/>
    <x v="7"/>
    <x v="1"/>
    <n v="1.1397807812691101"/>
    <n v="2E+20"/>
    <n v="0"/>
    <n v="12.5838066080609"/>
    <n v="143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8"/>
    <x v="3"/>
    <x v="7"/>
    <x v="1"/>
    <n v="0.493182547430773"/>
    <n v="2E+20"/>
    <n v="0"/>
    <n v="14.6668807255394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19"/>
    <x v="3"/>
    <x v="7"/>
    <x v="1"/>
    <n v="0.48067202504683199"/>
    <n v="2E+20"/>
    <n v="0"/>
    <n v="10.0971865870061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0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0"/>
    <x v="3"/>
    <x v="7"/>
    <x v="1"/>
    <n v="0.56633657462109599"/>
    <n v="2E+20"/>
    <n v="0"/>
    <n v="8.1587515645853692"/>
    <n v="144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1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1"/>
    <x v="3"/>
    <x v="7"/>
    <x v="1"/>
    <n v="0.79420021022419396"/>
    <n v="2E+20"/>
    <n v="0"/>
    <n v="12.5632972645148"/>
    <n v="144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2"/>
    <x v="3"/>
    <x v="7"/>
    <x v="1"/>
    <n v="0.71412725282491796"/>
    <n v="2E+20"/>
    <n v="0"/>
    <n v="12.1678403721397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3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3"/>
    <x v="3"/>
    <x v="7"/>
    <x v="1"/>
    <n v="3.0844146087516302"/>
    <n v="2E+20"/>
    <n v="0"/>
    <n v="16.6789820417914"/>
    <n v="144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4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4"/>
    <x v="3"/>
    <x v="7"/>
    <x v="1"/>
    <n v="1.17856345190958"/>
    <n v="2E+20"/>
    <n v="0"/>
    <n v="11.4432456368418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5"/>
    <x v="3"/>
    <x v="7"/>
    <x v="1"/>
    <n v="0.77171139879314099"/>
    <n v="2E+20"/>
    <n v="0"/>
    <n v="9.6068028633787907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6"/>
    <x v="3"/>
    <x v="7"/>
    <x v="1"/>
    <n v="0.41603284612792202"/>
    <n v="2E+20"/>
    <n v="0"/>
    <n v="8.9591014485106406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7"/>
    <x v="3"/>
    <x v="7"/>
    <x v="1"/>
    <n v="0.24629512690291"/>
    <n v="2E+20"/>
    <n v="0"/>
    <n v="4.7683435845442803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8"/>
    <x v="3"/>
    <x v="7"/>
    <x v="1"/>
    <n v="6.9340841270434106E-2"/>
    <n v="2E+20"/>
    <n v="0"/>
    <n v="1.5496383148605299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2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29"/>
    <x v="3"/>
    <x v="7"/>
    <x v="1"/>
    <n v="0.63049115301413905"/>
    <n v="2E+20"/>
    <n v="0"/>
    <n v="8.9295540067653896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0"/>
    <x v="3"/>
    <x v="7"/>
    <x v="1"/>
    <n v="0.59248091220055299"/>
    <n v="2E+20"/>
    <n v="0"/>
    <n v="13.261988448296799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1"/>
    <x v="3"/>
    <x v="7"/>
    <x v="1"/>
    <n v="0.66631303548401299"/>
    <n v="2E+20"/>
    <n v="0"/>
    <n v="8.6945385954110694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2"/>
    <x v="3"/>
    <x v="7"/>
    <x v="1"/>
    <n v="0.42445450524533901"/>
    <n v="2E+20"/>
    <n v="0"/>
    <n v="9.5935987437858294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3"/>
    <x v="3"/>
    <x v="7"/>
    <x v="1"/>
    <n v="0.97500011973173095"/>
    <n v="2E+20"/>
    <n v="0"/>
    <n v="15.949973253400501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4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4"/>
    <x v="3"/>
    <x v="7"/>
    <x v="1"/>
    <n v="8.2814899939804896"/>
    <n v="2E+20"/>
    <n v="0"/>
    <n v="39.036191767143201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5"/>
    <x v="3"/>
    <x v="6"/>
    <x v="1"/>
    <n v="0"/>
    <n v="2E+20"/>
    <n v="0"/>
    <n v="0"/>
    <n v="143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5"/>
    <x v="3"/>
    <x v="7"/>
    <x v="1"/>
    <n v="1.2813478409569099"/>
    <n v="2E+20"/>
    <n v="0"/>
    <n v="13.2505071073097"/>
    <n v="143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6"/>
    <x v="3"/>
    <x v="7"/>
    <x v="1"/>
    <n v="0.14911134560766501"/>
    <n v="2E+20"/>
    <n v="0"/>
    <n v="5.7277995852142602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7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7"/>
    <x v="3"/>
    <x v="7"/>
    <x v="1"/>
    <n v="5.4245777377948103"/>
    <n v="2E+20"/>
    <n v="0"/>
    <n v="29.158818901007901"/>
    <n v="144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8"/>
    <x v="3"/>
    <x v="7"/>
    <x v="1"/>
    <n v="0.12957974343109599"/>
    <n v="2E+20"/>
    <n v="0"/>
    <n v="2.49964706524307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3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39"/>
    <x v="3"/>
    <x v="7"/>
    <x v="1"/>
    <n v="0.32872094904612997"/>
    <n v="2E+20"/>
    <n v="0"/>
    <n v="6.0095032223929401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0"/>
    <x v="3"/>
    <x v="7"/>
    <x v="1"/>
    <n v="0.45560863592162498"/>
    <n v="2E+20"/>
    <n v="0"/>
    <n v="6.5195149071776104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1"/>
    <x v="3"/>
    <x v="7"/>
    <x v="1"/>
    <n v="9.4190979787807202E-2"/>
    <n v="2E+20"/>
    <n v="0"/>
    <n v="2.9729210928563798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2"/>
    <x v="3"/>
    <x v="7"/>
    <x v="1"/>
    <n v="0.16613490776322301"/>
    <n v="2E+20"/>
    <n v="0"/>
    <n v="3.5396825664726199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3"/>
    <x v="3"/>
    <x v="7"/>
    <x v="1"/>
    <n v="0.53936604703848401"/>
    <n v="2E+20"/>
    <n v="0"/>
    <n v="8.1285637989321096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4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4"/>
    <x v="3"/>
    <x v="7"/>
    <x v="1"/>
    <n v="0.85283984759227505"/>
    <n v="2E+20"/>
    <n v="0"/>
    <n v="9.3069421613218406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5"/>
    <x v="3"/>
    <x v="7"/>
    <x v="1"/>
    <n v="0.46467297902611698"/>
    <n v="2E+20"/>
    <n v="0"/>
    <n v="7.0294409327552199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6"/>
    <x v="3"/>
    <x v="7"/>
    <x v="1"/>
    <n v="1.1432133557969999"/>
    <n v="2E+20"/>
    <n v="0"/>
    <n v="9.3488084643183793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7"/>
    <x v="3"/>
    <x v="7"/>
    <x v="1"/>
    <n v="0.26209659203992203"/>
    <n v="2E+20"/>
    <n v="0"/>
    <n v="4.61840265130036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8"/>
    <x v="3"/>
    <x v="6"/>
    <x v="1"/>
    <n v="0"/>
    <n v="2E+20"/>
    <n v="0"/>
    <n v="0"/>
    <n v="142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8"/>
    <x v="3"/>
    <x v="7"/>
    <x v="1"/>
    <n v="0.75942544798045897"/>
    <n v="2E+20"/>
    <n v="0"/>
    <n v="9.5533636905308903"/>
    <n v="142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4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49"/>
    <x v="3"/>
    <x v="7"/>
    <x v="1"/>
    <n v="0.62311844102249103"/>
    <n v="2E+20"/>
    <n v="0"/>
    <n v="11.20418777922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5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69999999999999"/>
    <n v="0"/>
    <n v="50"/>
    <n v="1"/>
  </r>
  <r>
    <x v="0"/>
    <s v="2023-06-20 12:27:10"/>
    <n v="50"/>
    <x v="3"/>
    <x v="7"/>
    <x v="1"/>
    <n v="0.53250656078472502"/>
    <n v="2E+20"/>
    <n v="0"/>
    <n v="6.1938419304626402"/>
    <n v="145"/>
    <s v="Airport Security AnalysisCheck for Proper Identification.QueueWaiting TimeQueue"/>
    <n v="50"/>
    <n v="0.91545432749246747"/>
    <n v="1.3475259114179383"/>
    <n v="0.95"/>
    <n v="0.38296262672399539"/>
    <n v="6.9340841270434106E-2"/>
    <n v="8.2814899939804896"/>
    <n v="0"/>
    <n v="39.036191767143201"/>
    <n v="144.69999999999999"/>
    <n v="0.38296262672399539"/>
    <n v="50"/>
    <n v="1"/>
  </r>
  <r>
    <x v="0"/>
    <s v="2023-06-20 12:27:10"/>
    <n v="1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"/>
    <x v="4"/>
    <x v="12"/>
    <x v="2"/>
    <n v="0.34253255196483801"/>
    <n v="2E+20"/>
    <n v="2.5880852592141901E-2"/>
    <n v="1.3301716394449701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"/>
    <x v="4"/>
    <x v="13"/>
    <x v="2"/>
    <n v="15.0962704348062"/>
    <n v="2E+20"/>
    <n v="1.7791269422043099"/>
    <n v="44.495059051567203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"/>
    <x v="4"/>
    <x v="16"/>
    <x v="2"/>
    <n v="0.34253255196483801"/>
    <n v="2E+20"/>
    <n v="2.5880852592141901E-2"/>
    <n v="1.3301716394449701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"/>
    <x v="4"/>
    <x v="17"/>
    <x v="2"/>
    <n v="12.381730029175801"/>
    <n v="2E+20"/>
    <n v="1.5528511555285101"/>
    <n v="44.495059051567203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"/>
    <x v="4"/>
    <x v="19"/>
    <x v="2"/>
    <n v="2.7145404056303599"/>
    <n v="2E+20"/>
    <n v="0"/>
    <n v="18.792126311105701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"/>
    <x v="4"/>
    <x v="12"/>
    <x v="2"/>
    <n v="0.34412088952158298"/>
    <n v="2E+20"/>
    <n v="2.3746410772635802E-2"/>
    <n v="1.2492922064720999"/>
    <n v="141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"/>
    <x v="4"/>
    <x v="13"/>
    <x v="2"/>
    <n v="20.4423148365921"/>
    <n v="2E+20"/>
    <n v="1.4247846463581499"/>
    <n v="61.0681629767465"/>
    <n v="141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"/>
    <x v="4"/>
    <x v="16"/>
    <x v="2"/>
    <n v="0.34412088952158298"/>
    <n v="2E+20"/>
    <n v="2.3746410772635802E-2"/>
    <n v="1.2492922064720999"/>
    <n v="141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"/>
    <x v="4"/>
    <x v="17"/>
    <x v="2"/>
    <n v="12.481705392929699"/>
    <n v="2E+20"/>
    <n v="1.4247846463581499"/>
    <n v="44.092848720638202"/>
    <n v="141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"/>
    <x v="4"/>
    <x v="19"/>
    <x v="2"/>
    <n v="7.9606094436624399"/>
    <n v="2E+20"/>
    <n v="0"/>
    <n v="31.252738447815702"/>
    <n v="141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"/>
    <x v="4"/>
    <x v="12"/>
    <x v="2"/>
    <n v="0.294283701054606"/>
    <n v="2E+20"/>
    <n v="2.23253704956917E-2"/>
    <n v="1.0258026244371301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"/>
    <x v="4"/>
    <x v="13"/>
    <x v="2"/>
    <n v="12.259043645254"/>
    <n v="2E+20"/>
    <n v="1.3395222297414999"/>
    <n v="38.171389370671797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"/>
    <x v="4"/>
    <x v="16"/>
    <x v="2"/>
    <n v="0.294283701054606"/>
    <n v="2E+20"/>
    <n v="2.23253704956917E-2"/>
    <n v="1.0258026244371301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"/>
    <x v="4"/>
    <x v="17"/>
    <x v="2"/>
    <n v="10.772476874078601"/>
    <n v="2E+20"/>
    <n v="1.3395222297414999"/>
    <n v="38.171389370671797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"/>
    <x v="4"/>
    <x v="19"/>
    <x v="2"/>
    <n v="1.4865667711754"/>
    <n v="2E+20"/>
    <n v="0"/>
    <n v="15.552123601000901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"/>
    <x v="4"/>
    <x v="12"/>
    <x v="2"/>
    <n v="0.31826240408540402"/>
    <n v="2E+20"/>
    <n v="3.1376283777632401E-2"/>
    <n v="1.1572834382675801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"/>
    <x v="4"/>
    <x v="13"/>
    <x v="2"/>
    <n v="14.253637572167699"/>
    <n v="2E+20"/>
    <n v="1.88257702665794"/>
    <n v="45.649507750397603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"/>
    <x v="4"/>
    <x v="16"/>
    <x v="2"/>
    <n v="0.31826240408540402"/>
    <n v="2E+20"/>
    <n v="3.1376283777632401E-2"/>
    <n v="1.1572834382675801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"/>
    <x v="4"/>
    <x v="17"/>
    <x v="2"/>
    <n v="11.5256071321764"/>
    <n v="2E+20"/>
    <n v="1.88257702665794"/>
    <n v="41.493143724772501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"/>
    <x v="4"/>
    <x v="19"/>
    <x v="2"/>
    <n v="2.72803043999127"/>
    <n v="2E+20"/>
    <n v="0"/>
    <n v="15.892311631158799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5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"/>
    <x v="4"/>
    <x v="12"/>
    <x v="2"/>
    <n v="0.33883460109951802"/>
    <n v="2E+20"/>
    <n v="2.64886306663982E-2"/>
    <n v="1.2203331825914301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5"/>
    <x v="4"/>
    <x v="13"/>
    <x v="2"/>
    <n v="19.701404975040901"/>
    <n v="2E+20"/>
    <n v="1.7381689849322599"/>
    <n v="63.172130264525798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5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"/>
    <x v="4"/>
    <x v="16"/>
    <x v="2"/>
    <n v="0.33883460109951802"/>
    <n v="2E+20"/>
    <n v="2.64886306663982E-2"/>
    <n v="1.2203331825914301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5"/>
    <x v="4"/>
    <x v="17"/>
    <x v="2"/>
    <n v="12.113133294626801"/>
    <n v="2E+20"/>
    <n v="1.5893178399838901"/>
    <n v="41.699736995494199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5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"/>
    <x v="4"/>
    <x v="19"/>
    <x v="2"/>
    <n v="7.5882716804140502"/>
    <n v="2E+20"/>
    <n v="0"/>
    <n v="37.668737618102703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6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6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6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6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6"/>
    <x v="4"/>
    <x v="12"/>
    <x v="2"/>
    <n v="0.35750280838757698"/>
    <n v="2E+20"/>
    <n v="3.6313823279054198E-2"/>
    <n v="1.2167976902678701"/>
    <n v="140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6"/>
    <x v="4"/>
    <x v="13"/>
    <x v="2"/>
    <n v="20.530844400017401"/>
    <n v="2E+20"/>
    <n v="2.4581959345750901"/>
    <n v="58.008959894526797"/>
    <n v="140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6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6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6"/>
    <x v="4"/>
    <x v="16"/>
    <x v="2"/>
    <n v="0.35750280838757698"/>
    <n v="2E+20"/>
    <n v="3.6313823279054198E-2"/>
    <n v="1.2167976902678701"/>
    <n v="140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6"/>
    <x v="4"/>
    <x v="17"/>
    <x v="2"/>
    <n v="12.7056562710405"/>
    <n v="2E+20"/>
    <n v="2.1788293967432502"/>
    <n v="47.028388652787498"/>
    <n v="140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6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6"/>
    <x v="4"/>
    <x v="19"/>
    <x v="2"/>
    <n v="7.8251881289768903"/>
    <n v="2E+20"/>
    <n v="0"/>
    <n v="27.515172567295199"/>
    <n v="140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7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7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7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7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7"/>
    <x v="4"/>
    <x v="12"/>
    <x v="2"/>
    <n v="0.34832522977438701"/>
    <n v="2E+20"/>
    <n v="1.7419203468125501E-2"/>
    <n v="1.3533063806773"/>
    <n v="140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7"/>
    <x v="4"/>
    <x v="13"/>
    <x v="2"/>
    <n v="15.9209370191747"/>
    <n v="2E+20"/>
    <n v="1.3934925374509799"/>
    <n v="45.226478629731197"/>
    <n v="140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7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7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7"/>
    <x v="4"/>
    <x v="16"/>
    <x v="2"/>
    <n v="0.34832522977438701"/>
    <n v="2E+20"/>
    <n v="1.7419203468125501E-2"/>
    <n v="1.3533063806773"/>
    <n v="140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7"/>
    <x v="4"/>
    <x v="17"/>
    <x v="2"/>
    <n v="12.549447742751701"/>
    <n v="2E+20"/>
    <n v="1.04515220808753"/>
    <n v="44.166445567739402"/>
    <n v="140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7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7"/>
    <x v="4"/>
    <x v="19"/>
    <x v="2"/>
    <n v="3.37148927642298"/>
    <n v="2E+20"/>
    <n v="0"/>
    <n v="18.745094109206299"/>
    <n v="140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8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8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8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8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8"/>
    <x v="4"/>
    <x v="12"/>
    <x v="2"/>
    <n v="0.37130882010490401"/>
    <n v="2E+20"/>
    <n v="4.0614367596726902E-2"/>
    <n v="1.28368701650143"/>
    <n v="139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8"/>
    <x v="4"/>
    <x v="13"/>
    <x v="2"/>
    <n v="21.514460624648599"/>
    <n v="2E+20"/>
    <n v="3.9385301649364202"/>
    <n v="51.4395810854354"/>
    <n v="139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8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8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8"/>
    <x v="4"/>
    <x v="16"/>
    <x v="2"/>
    <n v="0.37130882010490401"/>
    <n v="2E+20"/>
    <n v="4.0614367596726902E-2"/>
    <n v="1.28368701650143"/>
    <n v="139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8"/>
    <x v="4"/>
    <x v="17"/>
    <x v="2"/>
    <n v="13.4166494709799"/>
    <n v="2E+20"/>
    <n v="2.43686205580362"/>
    <n v="46.114786737886"/>
    <n v="139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8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8"/>
    <x v="4"/>
    <x v="19"/>
    <x v="2"/>
    <n v="8.0978111536687098"/>
    <n v="2E+20"/>
    <n v="0"/>
    <n v="29.995749875794999"/>
    <n v="139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9"/>
    <x v="4"/>
    <x v="12"/>
    <x v="2"/>
    <n v="0.33699343060697101"/>
    <n v="2E+20"/>
    <n v="3.6375767649432601E-2"/>
    <n v="1.54930823832702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9"/>
    <x v="4"/>
    <x v="13"/>
    <x v="2"/>
    <n v="19.6163245526566"/>
    <n v="2E+20"/>
    <n v="2.1825460589659502"/>
    <n v="57.088701195510602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9"/>
    <x v="4"/>
    <x v="16"/>
    <x v="2"/>
    <n v="0.33699343060697101"/>
    <n v="2E+20"/>
    <n v="3.6375767649432601E-2"/>
    <n v="1.54930823832702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9"/>
    <x v="4"/>
    <x v="17"/>
    <x v="2"/>
    <n v="12.1369604069035"/>
    <n v="2E+20"/>
    <n v="2.1825460589659502"/>
    <n v="52.6876250251767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9"/>
    <x v="4"/>
    <x v="19"/>
    <x v="2"/>
    <n v="7.4793641457531796"/>
    <n v="2E+20"/>
    <n v="0"/>
    <n v="37.124250270339402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0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0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0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0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0"/>
    <x v="4"/>
    <x v="12"/>
    <x v="2"/>
    <n v="0.33520656027026602"/>
    <n v="2E+20"/>
    <n v="2.35739802775271E-2"/>
    <n v="1.6567178004566401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0"/>
    <x v="4"/>
    <x v="13"/>
    <x v="2"/>
    <n v="16.6545518419255"/>
    <n v="2E+20"/>
    <n v="1.41443881665163"/>
    <n v="59.541293944065401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0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0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0"/>
    <x v="4"/>
    <x v="16"/>
    <x v="2"/>
    <n v="0.33520656027026602"/>
    <n v="2E+20"/>
    <n v="2.35739802775271E-2"/>
    <n v="1.6567178004566401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0"/>
    <x v="4"/>
    <x v="17"/>
    <x v="2"/>
    <n v="12.0754559335876"/>
    <n v="2E+20"/>
    <n v="1.41443881665163"/>
    <n v="57.806854458135298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0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0"/>
    <x v="4"/>
    <x v="19"/>
    <x v="2"/>
    <n v="4.5790959083378198"/>
    <n v="2E+20"/>
    <n v="0"/>
    <n v="22.060371414888799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1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1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1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1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1"/>
    <x v="4"/>
    <x v="12"/>
    <x v="2"/>
    <n v="0.31750416341716198"/>
    <n v="2E+20"/>
    <n v="1.7864875256280301E-2"/>
    <n v="1.36155802865773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1"/>
    <x v="4"/>
    <x v="13"/>
    <x v="2"/>
    <n v="15.2289557634264"/>
    <n v="2E+20"/>
    <n v="1.07189251537682"/>
    <n v="49.751022599840198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1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1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1"/>
    <x v="4"/>
    <x v="16"/>
    <x v="2"/>
    <n v="0.31750416341716198"/>
    <n v="2E+20"/>
    <n v="1.7864875256280301E-2"/>
    <n v="1.36155802865773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1"/>
    <x v="4"/>
    <x v="17"/>
    <x v="2"/>
    <n v="11.5072249506063"/>
    <n v="2E+20"/>
    <n v="1.07189251537682"/>
    <n v="47.038127721649701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1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1"/>
    <x v="4"/>
    <x v="19"/>
    <x v="2"/>
    <n v="3.7217308128201401"/>
    <n v="2E+20"/>
    <n v="0"/>
    <n v="28.7650066530476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2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2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2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2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2"/>
    <x v="4"/>
    <x v="12"/>
    <x v="2"/>
    <n v="0.36856446637595802"/>
    <n v="2E+20"/>
    <n v="2.5735566070757901E-2"/>
    <n v="1.28325999372887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2"/>
    <x v="4"/>
    <x v="13"/>
    <x v="2"/>
    <n v="24.8687945943819"/>
    <n v="2E+20"/>
    <n v="1.9565439561766"/>
    <n v="59.542665452873798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2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2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2"/>
    <x v="4"/>
    <x v="16"/>
    <x v="2"/>
    <n v="0.36856446637595802"/>
    <n v="2E+20"/>
    <n v="2.5735566070757901E-2"/>
    <n v="1.28325999372887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2"/>
    <x v="4"/>
    <x v="17"/>
    <x v="2"/>
    <n v="13.106305465785701"/>
    <n v="2E+20"/>
    <n v="1.5441339642454699"/>
    <n v="46.297521573357002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2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2"/>
    <x v="4"/>
    <x v="19"/>
    <x v="2"/>
    <n v="11.7624891285961"/>
    <n v="2E+20"/>
    <n v="0"/>
    <n v="40.900636121945098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3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3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3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3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3"/>
    <x v="4"/>
    <x v="12"/>
    <x v="2"/>
    <n v="0.31794308355933898"/>
    <n v="2E+20"/>
    <n v="1.8660998732784199E-2"/>
    <n v="1.3811705845700499"/>
    <n v="141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3"/>
    <x v="4"/>
    <x v="13"/>
    <x v="2"/>
    <n v="13.127529108201699"/>
    <n v="2E+20"/>
    <n v="1.1196599239670499"/>
    <n v="46.516238588806601"/>
    <n v="141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3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3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3"/>
    <x v="4"/>
    <x v="16"/>
    <x v="2"/>
    <n v="0.31794308355933898"/>
    <n v="2E+20"/>
    <n v="1.8660998732784199E-2"/>
    <n v="1.3811705845700499"/>
    <n v="141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3"/>
    <x v="4"/>
    <x v="17"/>
    <x v="2"/>
    <n v="11.493816637580499"/>
    <n v="2E+20"/>
    <n v="1.1196599239670499"/>
    <n v="45.490850783051101"/>
    <n v="141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3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3"/>
    <x v="4"/>
    <x v="19"/>
    <x v="2"/>
    <n v="1.6337124706211501"/>
    <n v="2E+20"/>
    <n v="0"/>
    <n v="18.343992422082"/>
    <n v="141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4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4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4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4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4"/>
    <x v="4"/>
    <x v="12"/>
    <x v="2"/>
    <n v="0.34322955154998402"/>
    <n v="2E+20"/>
    <n v="6.8525257502543999E-2"/>
    <n v="1.56683892936469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4"/>
    <x v="4"/>
    <x v="13"/>
    <x v="2"/>
    <n v="18.752772135510099"/>
    <n v="2E+20"/>
    <n v="3.43325593369434"/>
    <n v="55.842577599442798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4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4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4"/>
    <x v="4"/>
    <x v="16"/>
    <x v="2"/>
    <n v="0.34322955154998402"/>
    <n v="2E+20"/>
    <n v="6.8525257502543999E-2"/>
    <n v="1.56683892936469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4"/>
    <x v="4"/>
    <x v="17"/>
    <x v="2"/>
    <n v="12.367969357285499"/>
    <n v="2E+20"/>
    <n v="2.8911002244298598"/>
    <n v="55.842577599442798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4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4"/>
    <x v="4"/>
    <x v="19"/>
    <x v="2"/>
    <n v="6.3848027782246204"/>
    <n v="2E+20"/>
    <n v="0"/>
    <n v="28.430508416794101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5"/>
    <x v="4"/>
    <x v="8"/>
    <x v="2"/>
    <n v="0"/>
    <n v="2E+20"/>
    <n v="0"/>
    <n v="0"/>
    <n v="138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5"/>
    <x v="4"/>
    <x v="9"/>
    <x v="2"/>
    <n v="0"/>
    <n v="2E+20"/>
    <n v="0"/>
    <n v="0"/>
    <n v="138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5"/>
    <x v="4"/>
    <x v="10"/>
    <x v="2"/>
    <n v="0"/>
    <n v="2E+20"/>
    <n v="0"/>
    <n v="0"/>
    <n v="138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5"/>
    <x v="4"/>
    <x v="11"/>
    <x v="2"/>
    <n v="0"/>
    <n v="2E+20"/>
    <n v="0"/>
    <n v="0"/>
    <n v="138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5"/>
    <x v="4"/>
    <x v="12"/>
    <x v="2"/>
    <n v="0.34382916317610601"/>
    <n v="2E+20"/>
    <n v="5.23960641325497E-2"/>
    <n v="1.28964526845023"/>
    <n v="138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5"/>
    <x v="4"/>
    <x v="13"/>
    <x v="2"/>
    <n v="18.2640344154728"/>
    <n v="2E+20"/>
    <n v="3.1437638479529801"/>
    <n v="56.085135077020098"/>
    <n v="138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5"/>
    <x v="4"/>
    <x v="14"/>
    <x v="2"/>
    <n v="0"/>
    <n v="2E+20"/>
    <n v="0"/>
    <n v="0"/>
    <n v="138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5"/>
    <x v="4"/>
    <x v="15"/>
    <x v="2"/>
    <n v="0"/>
    <n v="2E+20"/>
    <n v="0"/>
    <n v="0"/>
    <n v="138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5"/>
    <x v="4"/>
    <x v="16"/>
    <x v="2"/>
    <n v="0.34382916317610601"/>
    <n v="2E+20"/>
    <n v="5.23960641325497E-2"/>
    <n v="1.28964526845023"/>
    <n v="138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5"/>
    <x v="4"/>
    <x v="17"/>
    <x v="2"/>
    <n v="12.378560229266199"/>
    <n v="2E+20"/>
    <n v="3.1437638479529801"/>
    <n v="44.928981721202803"/>
    <n v="138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5"/>
    <x v="4"/>
    <x v="18"/>
    <x v="2"/>
    <n v="0"/>
    <n v="2E+20"/>
    <n v="0"/>
    <n v="0"/>
    <n v="138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5"/>
    <x v="4"/>
    <x v="19"/>
    <x v="2"/>
    <n v="5.8854741862066202"/>
    <n v="2E+20"/>
    <n v="0"/>
    <n v="34.308517589360498"/>
    <n v="138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6"/>
    <x v="4"/>
    <x v="8"/>
    <x v="2"/>
    <n v="0"/>
    <n v="2E+20"/>
    <n v="0"/>
    <n v="0"/>
    <n v="136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6"/>
    <x v="4"/>
    <x v="9"/>
    <x v="2"/>
    <n v="0"/>
    <n v="2E+20"/>
    <n v="0"/>
    <n v="0"/>
    <n v="136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6"/>
    <x v="4"/>
    <x v="10"/>
    <x v="2"/>
    <n v="0"/>
    <n v="2E+20"/>
    <n v="0"/>
    <n v="0"/>
    <n v="136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6"/>
    <x v="4"/>
    <x v="11"/>
    <x v="2"/>
    <n v="0"/>
    <n v="2E+20"/>
    <n v="0"/>
    <n v="0"/>
    <n v="136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6"/>
    <x v="4"/>
    <x v="12"/>
    <x v="2"/>
    <n v="0.343539752717057"/>
    <n v="2E+20"/>
    <n v="1.2941586017357599E-2"/>
    <n v="1.32680319847603"/>
    <n v="136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6"/>
    <x v="4"/>
    <x v="13"/>
    <x v="2"/>
    <n v="18.149532749611701"/>
    <n v="2E+20"/>
    <n v="0.77649516104145899"/>
    <n v="57.916748371916398"/>
    <n v="136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6"/>
    <x v="4"/>
    <x v="14"/>
    <x v="2"/>
    <n v="0"/>
    <n v="2E+20"/>
    <n v="0"/>
    <n v="0"/>
    <n v="136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6"/>
    <x v="4"/>
    <x v="15"/>
    <x v="2"/>
    <n v="0"/>
    <n v="2E+20"/>
    <n v="0"/>
    <n v="0"/>
    <n v="136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6"/>
    <x v="4"/>
    <x v="16"/>
    <x v="2"/>
    <n v="0.343539752717057"/>
    <n v="2E+20"/>
    <n v="1.2941586017357599E-2"/>
    <n v="1.32680319847603"/>
    <n v="136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6"/>
    <x v="4"/>
    <x v="17"/>
    <x v="2"/>
    <n v="12.333527195166999"/>
    <n v="2E+20"/>
    <n v="0.77649516104145899"/>
    <n v="42.856590262313901"/>
    <n v="136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6"/>
    <x v="4"/>
    <x v="18"/>
    <x v="2"/>
    <n v="0"/>
    <n v="2E+20"/>
    <n v="0"/>
    <n v="0"/>
    <n v="136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6"/>
    <x v="4"/>
    <x v="19"/>
    <x v="2"/>
    <n v="5.8160055544446401"/>
    <n v="2E+20"/>
    <n v="0"/>
    <n v="35.155367285769998"/>
    <n v="136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7"/>
    <x v="4"/>
    <x v="8"/>
    <x v="2"/>
    <n v="0"/>
    <n v="2E+20"/>
    <n v="0"/>
    <n v="0"/>
    <n v="134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7"/>
    <x v="4"/>
    <x v="9"/>
    <x v="2"/>
    <n v="0"/>
    <n v="2E+20"/>
    <n v="0"/>
    <n v="0"/>
    <n v="134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7"/>
    <x v="4"/>
    <x v="10"/>
    <x v="2"/>
    <n v="0"/>
    <n v="2E+20"/>
    <n v="0"/>
    <n v="0"/>
    <n v="134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7"/>
    <x v="4"/>
    <x v="11"/>
    <x v="2"/>
    <n v="0"/>
    <n v="2E+20"/>
    <n v="0"/>
    <n v="0"/>
    <n v="134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7"/>
    <x v="4"/>
    <x v="12"/>
    <x v="2"/>
    <n v="0.35544814299892002"/>
    <n v="2E+20"/>
    <n v="2.5344464822716399E-2"/>
    <n v="1.8866254745222999"/>
    <n v="134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7"/>
    <x v="4"/>
    <x v="13"/>
    <x v="2"/>
    <n v="17.9350008641904"/>
    <n v="2E+20"/>
    <n v="2.8102162921987301"/>
    <n v="74.072913170110496"/>
    <n v="134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7"/>
    <x v="4"/>
    <x v="14"/>
    <x v="2"/>
    <n v="0"/>
    <n v="2E+20"/>
    <n v="0"/>
    <n v="0"/>
    <n v="134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7"/>
    <x v="4"/>
    <x v="15"/>
    <x v="2"/>
    <n v="0"/>
    <n v="2E+20"/>
    <n v="0"/>
    <n v="0"/>
    <n v="134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7"/>
    <x v="4"/>
    <x v="16"/>
    <x v="2"/>
    <n v="0.35544814299892002"/>
    <n v="2E+20"/>
    <n v="2.5344464822716399E-2"/>
    <n v="1.8866254745222999"/>
    <n v="134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7"/>
    <x v="4"/>
    <x v="17"/>
    <x v="2"/>
    <n v="12.790976603373201"/>
    <n v="2E+20"/>
    <n v="1.5206678893629799"/>
    <n v="64.374936158902301"/>
    <n v="134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7"/>
    <x v="4"/>
    <x v="18"/>
    <x v="2"/>
    <n v="0"/>
    <n v="2E+20"/>
    <n v="0"/>
    <n v="0"/>
    <n v="134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7"/>
    <x v="4"/>
    <x v="19"/>
    <x v="2"/>
    <n v="5.14402426081723"/>
    <n v="2E+20"/>
    <n v="0"/>
    <n v="26.586919237237499"/>
    <n v="134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8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8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8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8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8"/>
    <x v="4"/>
    <x v="12"/>
    <x v="2"/>
    <n v="0.313345713681977"/>
    <n v="2E+20"/>
    <n v="2.17366603425376E-2"/>
    <n v="1.6659174549557401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8"/>
    <x v="4"/>
    <x v="13"/>
    <x v="2"/>
    <n v="15.542021074806399"/>
    <n v="2E+20"/>
    <n v="1.3041996205522499"/>
    <n v="57.120426341601501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8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8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8"/>
    <x v="4"/>
    <x v="16"/>
    <x v="2"/>
    <n v="0.313345713681977"/>
    <n v="2E+20"/>
    <n v="2.17366603425376E-2"/>
    <n v="1.6659174549557401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8"/>
    <x v="4"/>
    <x v="17"/>
    <x v="2"/>
    <n v="11.294882461298901"/>
    <n v="2E+20"/>
    <n v="1.3041996205522499"/>
    <n v="57.120426341601501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8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8"/>
    <x v="4"/>
    <x v="19"/>
    <x v="2"/>
    <n v="4.2471386135075404"/>
    <n v="2E+20"/>
    <n v="0"/>
    <n v="34.415428690623401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9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9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9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9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9"/>
    <x v="4"/>
    <x v="12"/>
    <x v="2"/>
    <n v="0.32402297615159098"/>
    <n v="2E+20"/>
    <n v="2.6637399464396101E-2"/>
    <n v="1.1683735795791399"/>
    <n v="141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9"/>
    <x v="4"/>
    <x v="13"/>
    <x v="2"/>
    <n v="15.4120519813937"/>
    <n v="2E+20"/>
    <n v="1.5982439678637701"/>
    <n v="38.604000343849997"/>
    <n v="141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19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9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9"/>
    <x v="4"/>
    <x v="16"/>
    <x v="2"/>
    <n v="0.32402297615159098"/>
    <n v="2E+20"/>
    <n v="2.6637399464396101E-2"/>
    <n v="1.1683735795791399"/>
    <n v="141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19"/>
    <x v="4"/>
    <x v="17"/>
    <x v="2"/>
    <n v="11.789337412304199"/>
    <n v="2E+20"/>
    <n v="1.5982439678637701"/>
    <n v="38.604000343849997"/>
    <n v="141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19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19"/>
    <x v="4"/>
    <x v="19"/>
    <x v="2"/>
    <n v="3.6227145690895401"/>
    <n v="2E+20"/>
    <n v="0"/>
    <n v="18.672213275568801"/>
    <n v="141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0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0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0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0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0"/>
    <x v="4"/>
    <x v="12"/>
    <x v="2"/>
    <n v="0.35418924072479502"/>
    <n v="2E+20"/>
    <n v="5.10386296490144E-2"/>
    <n v="1.21046313385562"/>
    <n v="140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0"/>
    <x v="4"/>
    <x v="13"/>
    <x v="2"/>
    <n v="16.6827555285256"/>
    <n v="2E+20"/>
    <n v="3.0623177789408702"/>
    <n v="50.257308357728803"/>
    <n v="140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0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0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0"/>
    <x v="4"/>
    <x v="16"/>
    <x v="2"/>
    <n v="0.35418924072479502"/>
    <n v="2E+20"/>
    <n v="5.10386296490144E-2"/>
    <n v="1.21046313385562"/>
    <n v="140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0"/>
    <x v="4"/>
    <x v="17"/>
    <x v="2"/>
    <n v="12.744278904158"/>
    <n v="2E+20"/>
    <n v="3.0623177789408702"/>
    <n v="45.393269797961203"/>
    <n v="140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0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0"/>
    <x v="4"/>
    <x v="19"/>
    <x v="2"/>
    <n v="3.9384766243675799"/>
    <n v="2E+20"/>
    <n v="0"/>
    <n v="21.4749570734004"/>
    <n v="140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1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1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1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1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1"/>
    <x v="4"/>
    <x v="12"/>
    <x v="2"/>
    <n v="0.33609486744882799"/>
    <n v="2E+20"/>
    <n v="3.1687096182040901E-2"/>
    <n v="1.19244071950246"/>
    <n v="141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1"/>
    <x v="4"/>
    <x v="13"/>
    <x v="2"/>
    <n v="16.693593431336101"/>
    <n v="2E+20"/>
    <n v="3.1990511277595699"/>
    <n v="67.563297264514802"/>
    <n v="141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1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1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1"/>
    <x v="4"/>
    <x v="16"/>
    <x v="2"/>
    <n v="0.33609486744882799"/>
    <n v="2E+20"/>
    <n v="3.1687096182040901E-2"/>
    <n v="1.19244071950246"/>
    <n v="141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1"/>
    <x v="4"/>
    <x v="17"/>
    <x v="2"/>
    <n v="12.188348014407801"/>
    <n v="2E+20"/>
    <n v="1.90122577092245"/>
    <n v="45.582852616028902"/>
    <n v="141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1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1"/>
    <x v="4"/>
    <x v="19"/>
    <x v="2"/>
    <n v="4.5052454169283704"/>
    <n v="2E+20"/>
    <n v="0"/>
    <n v="30.499218974476399"/>
    <n v="141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2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2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2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2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2"/>
    <x v="4"/>
    <x v="12"/>
    <x v="2"/>
    <n v="0.32429505879353199"/>
    <n v="2E+20"/>
    <n v="2.30463605477359E-2"/>
    <n v="1.5154918384126199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2"/>
    <x v="4"/>
    <x v="13"/>
    <x v="2"/>
    <n v="16.120097014876201"/>
    <n v="2E+20"/>
    <n v="1.38278163286415"/>
    <n v="51.6222668394553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2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2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2"/>
    <x v="4"/>
    <x v="16"/>
    <x v="2"/>
    <n v="0.32429505879353199"/>
    <n v="2E+20"/>
    <n v="2.30463605477359E-2"/>
    <n v="1.5154918384126199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2"/>
    <x v="4"/>
    <x v="17"/>
    <x v="2"/>
    <n v="11.6958747033447"/>
    <n v="2E+20"/>
    <n v="1.38278163286415"/>
    <n v="50.341922521409103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2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2"/>
    <x v="4"/>
    <x v="19"/>
    <x v="2"/>
    <n v="4.42422231153152"/>
    <n v="2E+20"/>
    <n v="0"/>
    <n v="27.9962380963143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3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3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3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3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3"/>
    <x v="4"/>
    <x v="12"/>
    <x v="2"/>
    <n v="0.35402828382641499"/>
    <n v="2E+20"/>
    <n v="2.9771162861531301E-2"/>
    <n v="1.17419334663623"/>
    <n v="140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3"/>
    <x v="4"/>
    <x v="13"/>
    <x v="2"/>
    <n v="22.904609812089401"/>
    <n v="2E+20"/>
    <n v="1.7862697716918801"/>
    <n v="60.9376614624315"/>
    <n v="140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3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3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3"/>
    <x v="4"/>
    <x v="16"/>
    <x v="2"/>
    <n v="0.35402828382641499"/>
    <n v="2E+20"/>
    <n v="2.9771162861531301E-2"/>
    <n v="1.17419334663623"/>
    <n v="140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3"/>
    <x v="4"/>
    <x v="17"/>
    <x v="2"/>
    <n v="12.8085216395315"/>
    <n v="2E+20"/>
    <n v="1.7862697716918801"/>
    <n v="40.323159162023302"/>
    <n v="140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3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3"/>
    <x v="4"/>
    <x v="19"/>
    <x v="2"/>
    <n v="10.0960881725579"/>
    <n v="2E+20"/>
    <n v="0"/>
    <n v="32.2279309078259"/>
    <n v="140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4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4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4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4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4"/>
    <x v="4"/>
    <x v="12"/>
    <x v="2"/>
    <n v="0.33606011455398499"/>
    <n v="2E+20"/>
    <n v="1.7896015939512001E-2"/>
    <n v="1.41575367511598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4"/>
    <x v="4"/>
    <x v="13"/>
    <x v="2"/>
    <n v="19.245793218716202"/>
    <n v="2E+20"/>
    <n v="1.9343488779998499"/>
    <n v="65.632092876680503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4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4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4"/>
    <x v="4"/>
    <x v="16"/>
    <x v="2"/>
    <n v="0.33606011455398499"/>
    <n v="2E+20"/>
    <n v="1.7896015939512001E-2"/>
    <n v="1.41575367511598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4"/>
    <x v="4"/>
    <x v="17"/>
    <x v="2"/>
    <n v="12.222799691923299"/>
    <n v="2E+20"/>
    <n v="1.07376095637072"/>
    <n v="49.789602962445997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4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4"/>
    <x v="4"/>
    <x v="19"/>
    <x v="2"/>
    <n v="7.0229935267929697"/>
    <n v="2E+20"/>
    <n v="0"/>
    <n v="31.032109285654901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5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5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5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5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5"/>
    <x v="4"/>
    <x v="12"/>
    <x v="2"/>
    <n v="0.34358109993717401"/>
    <n v="2E+20"/>
    <n v="2.2245043369294601E-2"/>
    <n v="1.3483751182180399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5"/>
    <x v="4"/>
    <x v="13"/>
    <x v="2"/>
    <n v="15.8804565075312"/>
    <n v="2E+20"/>
    <n v="1.33470260215768"/>
    <n v="46.101768539138703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5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5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5"/>
    <x v="4"/>
    <x v="16"/>
    <x v="2"/>
    <n v="0.34358109993717401"/>
    <n v="2E+20"/>
    <n v="2.2245043369294601E-2"/>
    <n v="1.3483751182180399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5"/>
    <x v="4"/>
    <x v="17"/>
    <x v="2"/>
    <n v="12.4694933661962"/>
    <n v="2E+20"/>
    <n v="1.33470260215768"/>
    <n v="44.648688026344502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5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5"/>
    <x v="4"/>
    <x v="19"/>
    <x v="2"/>
    <n v="3.4109631413349999"/>
    <n v="2E+20"/>
    <n v="0"/>
    <n v="23.740220607607601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6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6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6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6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6"/>
    <x v="4"/>
    <x v="12"/>
    <x v="2"/>
    <n v="0.33454244936523198"/>
    <n v="2E+20"/>
    <n v="2.9508266878843899E-2"/>
    <n v="1.0745172539078001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6"/>
    <x v="4"/>
    <x v="13"/>
    <x v="2"/>
    <n v="15.1371939700591"/>
    <n v="2E+20"/>
    <n v="2.23181883224481"/>
    <n v="46.4136593399028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6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6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6"/>
    <x v="4"/>
    <x v="16"/>
    <x v="2"/>
    <n v="0.33454244936523198"/>
    <n v="2E+20"/>
    <n v="2.9508266878843899E-2"/>
    <n v="1.0745172539078001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6"/>
    <x v="4"/>
    <x v="17"/>
    <x v="2"/>
    <n v="11.923659115691599"/>
    <n v="2E+20"/>
    <n v="1.77049601273063"/>
    <n v="37.398272638147802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6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6"/>
    <x v="4"/>
    <x v="19"/>
    <x v="2"/>
    <n v="3.21353485436742"/>
    <n v="2E+20"/>
    <n v="0"/>
    <n v="19.8851567562292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7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7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7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7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7"/>
    <x v="4"/>
    <x v="12"/>
    <x v="2"/>
    <n v="0.33351874471232301"/>
    <n v="2E+20"/>
    <n v="1.9271320931406401E-2"/>
    <n v="1.4042311460429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7"/>
    <x v="4"/>
    <x v="13"/>
    <x v="2"/>
    <n v="14.194512667470301"/>
    <n v="2E+20"/>
    <n v="1.1599144884954999"/>
    <n v="53.430470543120499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7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7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7"/>
    <x v="4"/>
    <x v="16"/>
    <x v="2"/>
    <n v="0.33351874471232301"/>
    <n v="2E+20"/>
    <n v="1.9271320931406401E-2"/>
    <n v="1.4042311460429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7"/>
    <x v="4"/>
    <x v="17"/>
    <x v="2"/>
    <n v="12.071135568262299"/>
    <n v="2E+20"/>
    <n v="1.15627925588439"/>
    <n v="51.244725062788604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7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7"/>
    <x v="4"/>
    <x v="19"/>
    <x v="2"/>
    <n v="2.1233770992080299"/>
    <n v="2E+20"/>
    <n v="0"/>
    <n v="19.499042477559499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8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8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8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8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8"/>
    <x v="4"/>
    <x v="12"/>
    <x v="2"/>
    <n v="0.30097083061784002"/>
    <n v="2E+20"/>
    <n v="3.8352073066706301E-2"/>
    <n v="1.25857097918962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8"/>
    <x v="4"/>
    <x v="13"/>
    <x v="2"/>
    <n v="12.643279064263"/>
    <n v="2E+20"/>
    <n v="2.3011243840023798"/>
    <n v="44.748588882904201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8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8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8"/>
    <x v="4"/>
    <x v="16"/>
    <x v="2"/>
    <n v="0.30097083061784002"/>
    <n v="2E+20"/>
    <n v="3.8352073066706301E-2"/>
    <n v="1.25857097918962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8"/>
    <x v="4"/>
    <x v="17"/>
    <x v="2"/>
    <n v="10.9666666111216"/>
    <n v="2E+20"/>
    <n v="2.3011243840023798"/>
    <n v="44.748588882904201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8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8"/>
    <x v="4"/>
    <x v="19"/>
    <x v="2"/>
    <n v="1.67661245314139"/>
    <n v="2E+20"/>
    <n v="0"/>
    <n v="11.6778385475373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2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9"/>
    <x v="4"/>
    <x v="12"/>
    <x v="2"/>
    <n v="0.330966597159425"/>
    <n v="2E+20"/>
    <n v="2.6517123020931899E-2"/>
    <n v="1.0781065248180399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9"/>
    <x v="4"/>
    <x v="13"/>
    <x v="2"/>
    <n v="14.180282573133301"/>
    <n v="2E+20"/>
    <n v="1.7362596849588801"/>
    <n v="39.0316520134405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2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9"/>
    <x v="4"/>
    <x v="16"/>
    <x v="2"/>
    <n v="0.330966597159425"/>
    <n v="2E+20"/>
    <n v="2.6517123020931899E-2"/>
    <n v="1.0781065248180399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29"/>
    <x v="4"/>
    <x v="17"/>
    <x v="2"/>
    <n v="12.1230204856748"/>
    <n v="2E+20"/>
    <n v="1.5910273812559099"/>
    <n v="39.0316520134405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2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29"/>
    <x v="4"/>
    <x v="19"/>
    <x v="2"/>
    <n v="2.0572620874584802"/>
    <n v="2E+20"/>
    <n v="0"/>
    <n v="15.225741432356401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0"/>
    <x v="4"/>
    <x v="8"/>
    <x v="2"/>
    <n v="0"/>
    <n v="2E+20"/>
    <n v="0"/>
    <n v="0"/>
    <n v="144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0"/>
    <x v="4"/>
    <x v="9"/>
    <x v="2"/>
    <n v="0"/>
    <n v="2E+20"/>
    <n v="0"/>
    <n v="0"/>
    <n v="144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0"/>
    <x v="4"/>
    <x v="10"/>
    <x v="2"/>
    <n v="0"/>
    <n v="2E+20"/>
    <n v="0"/>
    <n v="0"/>
    <n v="144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0"/>
    <x v="4"/>
    <x v="11"/>
    <x v="2"/>
    <n v="0"/>
    <n v="2E+20"/>
    <n v="0"/>
    <n v="0"/>
    <n v="144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0"/>
    <x v="4"/>
    <x v="12"/>
    <x v="2"/>
    <n v="0.31498160033827899"/>
    <n v="2E+20"/>
    <n v="2.7735198710427601E-2"/>
    <n v="1.22750520432018"/>
    <n v="144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0"/>
    <x v="4"/>
    <x v="13"/>
    <x v="2"/>
    <n v="14.656548377936399"/>
    <n v="2E+20"/>
    <n v="1.66411192262566"/>
    <n v="44.5020063913665"/>
    <n v="144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0"/>
    <x v="4"/>
    <x v="14"/>
    <x v="2"/>
    <n v="0"/>
    <n v="2E+20"/>
    <n v="0"/>
    <n v="0"/>
    <n v="144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0"/>
    <x v="4"/>
    <x v="15"/>
    <x v="2"/>
    <n v="0"/>
    <n v="2E+20"/>
    <n v="0"/>
    <n v="0"/>
    <n v="144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0"/>
    <x v="4"/>
    <x v="16"/>
    <x v="2"/>
    <n v="0.31498160033827899"/>
    <n v="2E+20"/>
    <n v="2.7735198710427601E-2"/>
    <n v="1.22750520432018"/>
    <n v="144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0"/>
    <x v="4"/>
    <x v="17"/>
    <x v="2"/>
    <n v="11.395455636703501"/>
    <n v="2E+20"/>
    <n v="1.66411192262566"/>
    <n v="42.862499285285303"/>
    <n v="144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0"/>
    <x v="4"/>
    <x v="18"/>
    <x v="2"/>
    <n v="0"/>
    <n v="2E+20"/>
    <n v="0"/>
    <n v="0"/>
    <n v="144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0"/>
    <x v="4"/>
    <x v="19"/>
    <x v="2"/>
    <n v="3.2610927412329"/>
    <n v="2E+20"/>
    <n v="0"/>
    <n v="27.038381226512399"/>
    <n v="144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1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1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1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1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1"/>
    <x v="4"/>
    <x v="12"/>
    <x v="2"/>
    <n v="0.33900384761872099"/>
    <n v="2E+20"/>
    <n v="2.2060165377108601E-2"/>
    <n v="1.78675106267949"/>
    <n v="141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1"/>
    <x v="4"/>
    <x v="13"/>
    <x v="2"/>
    <n v="17.353526294700501"/>
    <n v="2E+20"/>
    <n v="1.62671424741644"/>
    <n v="62.495234027081402"/>
    <n v="141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1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1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1"/>
    <x v="4"/>
    <x v="16"/>
    <x v="2"/>
    <n v="0.33900384761872099"/>
    <n v="2E+20"/>
    <n v="2.2060165377108601E-2"/>
    <n v="1.78675106267949"/>
    <n v="141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1"/>
    <x v="4"/>
    <x v="17"/>
    <x v="2"/>
    <n v="12.223755225795101"/>
    <n v="2E+20"/>
    <n v="1.3236099226265201"/>
    <n v="60.946382486521799"/>
    <n v="141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1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1"/>
    <x v="4"/>
    <x v="19"/>
    <x v="2"/>
    <n v="5.1297710689053799"/>
    <n v="2E+20"/>
    <n v="0"/>
    <n v="20.994694523045101"/>
    <n v="141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2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2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2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2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2"/>
    <x v="4"/>
    <x v="12"/>
    <x v="2"/>
    <n v="0.331985771207157"/>
    <n v="2E+20"/>
    <n v="3.0861667692357299E-2"/>
    <n v="1.22408440125041"/>
    <n v="141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2"/>
    <x v="4"/>
    <x v="13"/>
    <x v="2"/>
    <n v="14.954620841284401"/>
    <n v="2E+20"/>
    <n v="1.8517000615414401"/>
    <n v="42.102451724780799"/>
    <n v="141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2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2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2"/>
    <x v="4"/>
    <x v="16"/>
    <x v="2"/>
    <n v="0.331985771207157"/>
    <n v="2E+20"/>
    <n v="3.0861667692357299E-2"/>
    <n v="1.22408440125041"/>
    <n v="141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2"/>
    <x v="4"/>
    <x v="17"/>
    <x v="2"/>
    <n v="12.048484301963001"/>
    <n v="2E+20"/>
    <n v="1.8517000615414401"/>
    <n v="42.056734830478597"/>
    <n v="141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2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2"/>
    <x v="4"/>
    <x v="19"/>
    <x v="2"/>
    <n v="2.9061365393213898"/>
    <n v="2E+20"/>
    <n v="0"/>
    <n v="22.2588129556671"/>
    <n v="141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3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3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3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3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3"/>
    <x v="4"/>
    <x v="12"/>
    <x v="2"/>
    <n v="0.338433613171718"/>
    <n v="2E+20"/>
    <n v="5.9463908341742401E-2"/>
    <n v="1.4445558337415201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3"/>
    <x v="4"/>
    <x v="13"/>
    <x v="2"/>
    <n v="15.8274391849325"/>
    <n v="2E+20"/>
    <n v="3.7578333295633102"/>
    <n v="51.056125699879502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3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3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3"/>
    <x v="4"/>
    <x v="16"/>
    <x v="2"/>
    <n v="0.338433613171718"/>
    <n v="2E+20"/>
    <n v="5.9463908341742401E-2"/>
    <n v="1.4445558337415201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3"/>
    <x v="4"/>
    <x v="17"/>
    <x v="2"/>
    <n v="12.195215218838401"/>
    <n v="2E+20"/>
    <n v="3.3161072442044301"/>
    <n v="50.019428504325198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3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3"/>
    <x v="4"/>
    <x v="19"/>
    <x v="2"/>
    <n v="3.6322239660941502"/>
    <n v="2E+20"/>
    <n v="0"/>
    <n v="23.6243471824653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4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4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4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4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4"/>
    <x v="4"/>
    <x v="12"/>
    <x v="2"/>
    <n v="0.38948747758041602"/>
    <n v="2E+20"/>
    <n v="2.5956135262837202E-2"/>
    <n v="1.70382827202022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4"/>
    <x v="4"/>
    <x v="13"/>
    <x v="2"/>
    <n v="51.667706043059603"/>
    <n v="2E+20"/>
    <n v="1.5573681157702299"/>
    <n v="114.20900292565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4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4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4"/>
    <x v="4"/>
    <x v="16"/>
    <x v="2"/>
    <n v="0.38948747758041602"/>
    <n v="2E+20"/>
    <n v="2.5956135262837202E-2"/>
    <n v="1.70382827202022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4"/>
    <x v="4"/>
    <x v="17"/>
    <x v="2"/>
    <n v="14.168775078757299"/>
    <n v="2E+20"/>
    <n v="1.5573681157702299"/>
    <n v="56.559615140053303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4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4"/>
    <x v="4"/>
    <x v="19"/>
    <x v="2"/>
    <n v="37.498930964302303"/>
    <n v="2E+20"/>
    <n v="0"/>
    <n v="97.065234510704698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5"/>
    <x v="4"/>
    <x v="8"/>
    <x v="2"/>
    <n v="0"/>
    <n v="2E+20"/>
    <n v="0"/>
    <n v="0"/>
    <n v="136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5"/>
    <x v="4"/>
    <x v="9"/>
    <x v="2"/>
    <n v="0"/>
    <n v="2E+20"/>
    <n v="0"/>
    <n v="0"/>
    <n v="136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5"/>
    <x v="4"/>
    <x v="10"/>
    <x v="2"/>
    <n v="0"/>
    <n v="2E+20"/>
    <n v="0"/>
    <n v="0"/>
    <n v="136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5"/>
    <x v="4"/>
    <x v="11"/>
    <x v="2"/>
    <n v="0"/>
    <n v="2E+20"/>
    <n v="0"/>
    <n v="0"/>
    <n v="136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5"/>
    <x v="4"/>
    <x v="12"/>
    <x v="2"/>
    <n v="0.34569065880761701"/>
    <n v="2E+20"/>
    <n v="2.0107360380243699E-2"/>
    <n v="2.0393207955552399"/>
    <n v="136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5"/>
    <x v="4"/>
    <x v="13"/>
    <x v="2"/>
    <n v="19.649949551914499"/>
    <n v="2E+20"/>
    <n v="2.27148167111039"/>
    <n v="68.380674643082401"/>
    <n v="136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5"/>
    <x v="4"/>
    <x v="14"/>
    <x v="2"/>
    <n v="0"/>
    <n v="2E+20"/>
    <n v="0"/>
    <n v="0"/>
    <n v="136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5"/>
    <x v="4"/>
    <x v="15"/>
    <x v="2"/>
    <n v="0"/>
    <n v="2E+20"/>
    <n v="0"/>
    <n v="0"/>
    <n v="136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5"/>
    <x v="4"/>
    <x v="16"/>
    <x v="2"/>
    <n v="0.34569065880761701"/>
    <n v="2E+20"/>
    <n v="2.0107360380243699E-2"/>
    <n v="2.0393207955552399"/>
    <n v="136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5"/>
    <x v="4"/>
    <x v="17"/>
    <x v="2"/>
    <n v="12.532600234941301"/>
    <n v="2E+20"/>
    <n v="1.20644162281462"/>
    <n v="66.496126739788593"/>
    <n v="136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5"/>
    <x v="4"/>
    <x v="18"/>
    <x v="2"/>
    <n v="0"/>
    <n v="2E+20"/>
    <n v="0"/>
    <n v="0"/>
    <n v="136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5"/>
    <x v="4"/>
    <x v="19"/>
    <x v="2"/>
    <n v="7.11734931697326"/>
    <n v="2E+20"/>
    <n v="0"/>
    <n v="38.234846505086502"/>
    <n v="136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6"/>
    <x v="4"/>
    <x v="8"/>
    <x v="2"/>
    <n v="0"/>
    <n v="2E+20"/>
    <n v="0"/>
    <n v="0"/>
    <n v="144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6"/>
    <x v="4"/>
    <x v="9"/>
    <x v="2"/>
    <n v="0"/>
    <n v="2E+20"/>
    <n v="0"/>
    <n v="0"/>
    <n v="144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6"/>
    <x v="4"/>
    <x v="10"/>
    <x v="2"/>
    <n v="0"/>
    <n v="2E+20"/>
    <n v="0"/>
    <n v="0"/>
    <n v="144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6"/>
    <x v="4"/>
    <x v="11"/>
    <x v="2"/>
    <n v="0"/>
    <n v="2E+20"/>
    <n v="0"/>
    <n v="0"/>
    <n v="144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6"/>
    <x v="4"/>
    <x v="12"/>
    <x v="2"/>
    <n v="0.30905453682101403"/>
    <n v="2E+20"/>
    <n v="2.9727123902754699E-2"/>
    <n v="1.2387982371253401"/>
    <n v="144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6"/>
    <x v="4"/>
    <x v="13"/>
    <x v="2"/>
    <n v="12.992652697216799"/>
    <n v="2E+20"/>
    <n v="1.78362743416528"/>
    <n v="41.165409153659397"/>
    <n v="144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6"/>
    <x v="4"/>
    <x v="14"/>
    <x v="2"/>
    <n v="0"/>
    <n v="2E+20"/>
    <n v="0"/>
    <n v="0"/>
    <n v="144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6"/>
    <x v="4"/>
    <x v="15"/>
    <x v="2"/>
    <n v="0"/>
    <n v="2E+20"/>
    <n v="0"/>
    <n v="0"/>
    <n v="144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6"/>
    <x v="4"/>
    <x v="16"/>
    <x v="2"/>
    <n v="0.30905453682101403"/>
    <n v="2E+20"/>
    <n v="2.9727123902754699E-2"/>
    <n v="1.2387982371253401"/>
    <n v="144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6"/>
    <x v="4"/>
    <x v="17"/>
    <x v="2"/>
    <n v="11.120137653947699"/>
    <n v="2E+20"/>
    <n v="1.78362743416528"/>
    <n v="41.165409153659397"/>
    <n v="144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6"/>
    <x v="4"/>
    <x v="18"/>
    <x v="2"/>
    <n v="0"/>
    <n v="2E+20"/>
    <n v="0"/>
    <n v="0"/>
    <n v="144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6"/>
    <x v="4"/>
    <x v="19"/>
    <x v="2"/>
    <n v="1.87251504326913"/>
    <n v="2E+20"/>
    <n v="0"/>
    <n v="14.365705143700801"/>
    <n v="144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7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7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7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7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7"/>
    <x v="4"/>
    <x v="12"/>
    <x v="2"/>
    <n v="0.36978173240006301"/>
    <n v="2E+20"/>
    <n v="2.06078356350834E-2"/>
    <n v="1.8396662673131801"/>
    <n v="141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7"/>
    <x v="4"/>
    <x v="13"/>
    <x v="2"/>
    <n v="35.694489415840202"/>
    <n v="2E+20"/>
    <n v="1.2364701381050101"/>
    <n v="93.009086650806196"/>
    <n v="141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7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7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7"/>
    <x v="4"/>
    <x v="16"/>
    <x v="2"/>
    <n v="0.36978173240006301"/>
    <n v="2E+20"/>
    <n v="2.06078356350834E-2"/>
    <n v="1.8396662673131801"/>
    <n v="141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7"/>
    <x v="4"/>
    <x v="17"/>
    <x v="2"/>
    <n v="13.2402800781012"/>
    <n v="2E+20"/>
    <n v="1.2364701381050101"/>
    <n v="64.937079846239399"/>
    <n v="141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7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7"/>
    <x v="4"/>
    <x v="19"/>
    <x v="2"/>
    <n v="22.454209337739002"/>
    <n v="2E+20"/>
    <n v="0"/>
    <n v="67.782913422755598"/>
    <n v="141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8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8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8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8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8"/>
    <x v="4"/>
    <x v="12"/>
    <x v="2"/>
    <n v="0.32215054278197103"/>
    <n v="2E+20"/>
    <n v="2.7712688014374501E-2"/>
    <n v="1.3660095576182301"/>
    <n v="141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8"/>
    <x v="4"/>
    <x v="13"/>
    <x v="2"/>
    <n v="12.815551661573"/>
    <n v="2E+20"/>
    <n v="1.6627612808624701"/>
    <n v="47.388130164468301"/>
    <n v="141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8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8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8"/>
    <x v="4"/>
    <x v="16"/>
    <x v="2"/>
    <n v="0.32215054278197103"/>
    <n v="2E+20"/>
    <n v="2.7712688014374501E-2"/>
    <n v="1.3660095576182301"/>
    <n v="141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8"/>
    <x v="4"/>
    <x v="17"/>
    <x v="2"/>
    <n v="11.437853604167801"/>
    <n v="2E+20"/>
    <n v="1.6627612808624701"/>
    <n v="46.358369009477101"/>
    <n v="141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8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8"/>
    <x v="4"/>
    <x v="19"/>
    <x v="2"/>
    <n v="1.3776980574051201"/>
    <n v="2E+20"/>
    <n v="0"/>
    <n v="9.4730790556304196"/>
    <n v="141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39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9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9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9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9"/>
    <x v="4"/>
    <x v="12"/>
    <x v="2"/>
    <n v="0.32304310880131498"/>
    <n v="2E+20"/>
    <n v="4.7059714627868003E-2"/>
    <n v="1.3618292229531199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9"/>
    <x v="4"/>
    <x v="13"/>
    <x v="2"/>
    <n v="14.9875297299373"/>
    <n v="2E+20"/>
    <n v="2.8235828776720799"/>
    <n v="53.316972519770999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39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9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9"/>
    <x v="4"/>
    <x v="16"/>
    <x v="2"/>
    <n v="0.32304310880131498"/>
    <n v="2E+20"/>
    <n v="4.7059714627868003E-2"/>
    <n v="1.3618292229531199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39"/>
    <x v="4"/>
    <x v="17"/>
    <x v="2"/>
    <n v="11.593915212525699"/>
    <n v="2E+20"/>
    <n v="2.8235828776720799"/>
    <n v="48.119963510977001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39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39"/>
    <x v="4"/>
    <x v="19"/>
    <x v="2"/>
    <n v="3.3936145174115402"/>
    <n v="2E+20"/>
    <n v="0"/>
    <n v="29.663947639665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0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0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0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0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0"/>
    <x v="4"/>
    <x v="12"/>
    <x v="2"/>
    <n v="0.33640407178112097"/>
    <n v="2E+20"/>
    <n v="3.2913291707168002E-2"/>
    <n v="1.1798615833319299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0"/>
    <x v="4"/>
    <x v="13"/>
    <x v="2"/>
    <n v="16.698994483796799"/>
    <n v="2E+20"/>
    <n v="1.9747975024300799"/>
    <n v="45.269371014090602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0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0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0"/>
    <x v="4"/>
    <x v="16"/>
    <x v="2"/>
    <n v="0.33640407178112097"/>
    <n v="2E+20"/>
    <n v="3.2913291707168002E-2"/>
    <n v="1.1798615833319299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0"/>
    <x v="4"/>
    <x v="17"/>
    <x v="2"/>
    <n v="12.153099264254299"/>
    <n v="2E+20"/>
    <n v="1.9747975024300799"/>
    <n v="41.150642157100002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0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0"/>
    <x v="4"/>
    <x v="19"/>
    <x v="2"/>
    <n v="4.5458952195425102"/>
    <n v="2E+20"/>
    <n v="0"/>
    <n v="33.556029806056699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1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1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1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1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1"/>
    <x v="4"/>
    <x v="12"/>
    <x v="2"/>
    <n v="0.30613048631697298"/>
    <n v="2E+20"/>
    <n v="3.4761437327203298E-2"/>
    <n v="1.30146968825118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1"/>
    <x v="4"/>
    <x v="13"/>
    <x v="2"/>
    <n v="12.139305908896199"/>
    <n v="2E+20"/>
    <n v="2.69840689204187"/>
    <n v="52.220287289687001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1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1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1"/>
    <x v="4"/>
    <x v="16"/>
    <x v="2"/>
    <n v="0.30613048631697298"/>
    <n v="2E+20"/>
    <n v="3.4761437327203298E-2"/>
    <n v="1.30146968825118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1"/>
    <x v="4"/>
    <x v="17"/>
    <x v="2"/>
    <n v="11.0758059108424"/>
    <n v="2E+20"/>
    <n v="2.0856862396321998"/>
    <n v="47.721386280732297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1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1"/>
    <x v="4"/>
    <x v="19"/>
    <x v="2"/>
    <n v="1.06349999805384"/>
    <n v="2E+20"/>
    <n v="0"/>
    <n v="14.2422014218995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2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2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2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2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2"/>
    <x v="4"/>
    <x v="12"/>
    <x v="2"/>
    <n v="0.29414253294763198"/>
    <n v="2E+20"/>
    <n v="2.3408524541097101E-2"/>
    <n v="1.1612219450550001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2"/>
    <x v="4"/>
    <x v="13"/>
    <x v="2"/>
    <n v="12.070203836107099"/>
    <n v="2E+20"/>
    <n v="1.4045114724658301"/>
    <n v="42.0981360714513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2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2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2"/>
    <x v="4"/>
    <x v="16"/>
    <x v="2"/>
    <n v="0.29414253294763198"/>
    <n v="2E+20"/>
    <n v="2.3408524541097101E-2"/>
    <n v="1.1612219450550001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2"/>
    <x v="4"/>
    <x v="17"/>
    <x v="2"/>
    <n v="10.7592582879315"/>
    <n v="2E+20"/>
    <n v="1.4045114724658301"/>
    <n v="42.0981360714513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2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2"/>
    <x v="4"/>
    <x v="19"/>
    <x v="2"/>
    <n v="1.3109455481755701"/>
    <n v="2E+20"/>
    <n v="0"/>
    <n v="15.5880304302153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3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3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3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3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3"/>
    <x v="4"/>
    <x v="12"/>
    <x v="2"/>
    <n v="0.32170383950054698"/>
    <n v="2E+20"/>
    <n v="2.08851623470897E-2"/>
    <n v="1.6189984683708301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3"/>
    <x v="4"/>
    <x v="13"/>
    <x v="2"/>
    <n v="20.450595020405"/>
    <n v="2E+20"/>
    <n v="1.25310974082538"/>
    <n v="81.864531094238302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3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3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3"/>
    <x v="4"/>
    <x v="16"/>
    <x v="2"/>
    <n v="0.32170383950054698"/>
    <n v="2E+20"/>
    <n v="2.08851623470897E-2"/>
    <n v="1.6189984683708301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3"/>
    <x v="4"/>
    <x v="17"/>
    <x v="2"/>
    <n v="11.569052508457499"/>
    <n v="2E+20"/>
    <n v="1.25310974082538"/>
    <n v="56.149285655719801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3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3"/>
    <x v="4"/>
    <x v="19"/>
    <x v="2"/>
    <n v="8.8815425119474707"/>
    <n v="2E+20"/>
    <n v="0"/>
    <n v="44.756139289992703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4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4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4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4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4"/>
    <x v="4"/>
    <x v="12"/>
    <x v="2"/>
    <n v="0.34271492383846602"/>
    <n v="2E+20"/>
    <n v="3.0966694560226E-2"/>
    <n v="1.58055739235166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4"/>
    <x v="4"/>
    <x v="13"/>
    <x v="2"/>
    <n v="18.829155124655099"/>
    <n v="2E+20"/>
    <n v="2.0661101324781699"/>
    <n v="55.7743610554162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4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4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4"/>
    <x v="4"/>
    <x v="16"/>
    <x v="2"/>
    <n v="0.34271492383846602"/>
    <n v="2E+20"/>
    <n v="3.0966694560226E-2"/>
    <n v="1.58055739235166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4"/>
    <x v="4"/>
    <x v="17"/>
    <x v="2"/>
    <n v="12.6684684562778"/>
    <n v="2E+20"/>
    <n v="1.8580016736135601"/>
    <n v="55.7743610554162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4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4"/>
    <x v="4"/>
    <x v="19"/>
    <x v="2"/>
    <n v="6.1606866683772497"/>
    <n v="2E+20"/>
    <n v="0"/>
    <n v="31.675479086671501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5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5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5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5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5"/>
    <x v="4"/>
    <x v="12"/>
    <x v="2"/>
    <n v="0.29958283823701898"/>
    <n v="2E+20"/>
    <n v="1.8568362272247899E-2"/>
    <n v="0.98368501407857001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5"/>
    <x v="4"/>
    <x v="13"/>
    <x v="2"/>
    <n v="12.608832434693101"/>
    <n v="2E+20"/>
    <n v="1.11410173633487"/>
    <n v="43.4902488183752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5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5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5"/>
    <x v="4"/>
    <x v="16"/>
    <x v="2"/>
    <n v="0.29958283823701898"/>
    <n v="2E+20"/>
    <n v="1.8568362272247899E-2"/>
    <n v="0.98368501407857001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5"/>
    <x v="4"/>
    <x v="17"/>
    <x v="2"/>
    <n v="10.8444243708195"/>
    <n v="2E+20"/>
    <n v="1.11410173633487"/>
    <n v="43.4902488183752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5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5"/>
    <x v="4"/>
    <x v="19"/>
    <x v="2"/>
    <n v="1.7644080638736701"/>
    <n v="2E+20"/>
    <n v="0"/>
    <n v="15.3039038483602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6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6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6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6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6"/>
    <x v="4"/>
    <x v="12"/>
    <x v="2"/>
    <n v="0.35387366652660601"/>
    <n v="2E+20"/>
    <n v="5.20330298722958E-2"/>
    <n v="1.4692422252707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6"/>
    <x v="4"/>
    <x v="13"/>
    <x v="2"/>
    <n v="18.7900460053466"/>
    <n v="2E+20"/>
    <n v="3.12198179233775"/>
    <n v="60.195027120249101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6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6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6"/>
    <x v="4"/>
    <x v="16"/>
    <x v="2"/>
    <n v="0.35387366652660601"/>
    <n v="2E+20"/>
    <n v="5.20330298722958E-2"/>
    <n v="1.4692422252707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6"/>
    <x v="4"/>
    <x v="17"/>
    <x v="2"/>
    <n v="12.9876325702255"/>
    <n v="2E+20"/>
    <n v="3.12198179233775"/>
    <n v="48.210608638902499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6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6"/>
    <x v="4"/>
    <x v="19"/>
    <x v="2"/>
    <n v="5.8024134351210401"/>
    <n v="2E+20"/>
    <n v="0"/>
    <n v="26.7227205805716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7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7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7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7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7"/>
    <x v="4"/>
    <x v="12"/>
    <x v="2"/>
    <n v="0.32916070114920698"/>
    <n v="2E+20"/>
    <n v="2.6748684589252E-2"/>
    <n v="1.7966879125778701"/>
    <n v="143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7"/>
    <x v="4"/>
    <x v="13"/>
    <x v="2"/>
    <n v="14.9233027462433"/>
    <n v="2E+20"/>
    <n v="1.60492107535512"/>
    <n v="64.595113090722407"/>
    <n v="143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7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7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7"/>
    <x v="4"/>
    <x v="16"/>
    <x v="2"/>
    <n v="0.32916070114920698"/>
    <n v="2E+20"/>
    <n v="2.6748684589252E-2"/>
    <n v="1.7966879125778701"/>
    <n v="143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7"/>
    <x v="4"/>
    <x v="17"/>
    <x v="2"/>
    <n v="11.858909093786799"/>
    <n v="2E+20"/>
    <n v="1.60492107535512"/>
    <n v="62.794622286387998"/>
    <n v="143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7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7"/>
    <x v="4"/>
    <x v="19"/>
    <x v="2"/>
    <n v="3.0643936524564102"/>
    <n v="2E+20"/>
    <n v="0"/>
    <n v="18.4073766676375"/>
    <n v="143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8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8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8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8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8"/>
    <x v="4"/>
    <x v="12"/>
    <x v="2"/>
    <n v="0.34960448293124102"/>
    <n v="2E+20"/>
    <n v="3.3319681096665499E-2"/>
    <n v="1.46555869909387"/>
    <n v="139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8"/>
    <x v="4"/>
    <x v="13"/>
    <x v="2"/>
    <n v="21.902359161252299"/>
    <n v="2E+20"/>
    <n v="1.9991808657999299"/>
    <n v="67.565322768330404"/>
    <n v="139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8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8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8"/>
    <x v="4"/>
    <x v="16"/>
    <x v="2"/>
    <n v="0.34960448293124102"/>
    <n v="2E+20"/>
    <n v="3.3319681096665499E-2"/>
    <n v="1.46555869909387"/>
    <n v="139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8"/>
    <x v="4"/>
    <x v="17"/>
    <x v="2"/>
    <n v="12.444397799282299"/>
    <n v="2E+20"/>
    <n v="1.9991808657999299"/>
    <n v="48.883151893545303"/>
    <n v="139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8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8"/>
    <x v="4"/>
    <x v="19"/>
    <x v="2"/>
    <n v="9.4579613619699394"/>
    <n v="2E+20"/>
    <n v="0"/>
    <n v="40.702440295554403"/>
    <n v="139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4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9"/>
    <x v="4"/>
    <x v="12"/>
    <x v="2"/>
    <n v="0.31617737665600598"/>
    <n v="2E+20"/>
    <n v="4.1881113312388599E-2"/>
    <n v="1.60343443354747"/>
    <n v="142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9"/>
    <x v="4"/>
    <x v="13"/>
    <x v="2"/>
    <n v="15.136167577609999"/>
    <n v="2E+20"/>
    <n v="2.5128667987433202"/>
    <n v="57.413998484620201"/>
    <n v="142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4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9"/>
    <x v="4"/>
    <x v="16"/>
    <x v="2"/>
    <n v="0.31617737665600598"/>
    <n v="2E+20"/>
    <n v="4.1881113312388599E-2"/>
    <n v="1.60343443354747"/>
    <n v="142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49"/>
    <x v="4"/>
    <x v="17"/>
    <x v="2"/>
    <n v="11.481983222478799"/>
    <n v="2E+20"/>
    <n v="2.5128667987433202"/>
    <n v="53.352070105741703"/>
    <n v="142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4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49"/>
    <x v="4"/>
    <x v="19"/>
    <x v="2"/>
    <n v="3.6541843551311901"/>
    <n v="2E+20"/>
    <n v="0"/>
    <n v="27.629138373897799"/>
    <n v="142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50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0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0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0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0"/>
    <x v="4"/>
    <x v="12"/>
    <x v="2"/>
    <n v="0.35024227105225397"/>
    <n v="2E+20"/>
    <n v="8.6760785874281501E-2"/>
    <n v="1.6103662739861599"/>
    <n v="141"/>
    <s v="Airport Security AnalysisEntity 1Total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50"/>
    <x v="4"/>
    <x v="13"/>
    <x v="2"/>
    <n v="17.142867450625602"/>
    <n v="2E+20"/>
    <n v="3.6568841684286801"/>
    <n v="65.698153086317205"/>
    <n v="141"/>
    <s v="Airport Security AnalysisEntity 1Total TimeEntity"/>
    <n v="50"/>
    <n v="17.764897998506111"/>
    <n v="6.3265363194248438"/>
    <n v="0.95"/>
    <n v="1.7979817281600685"/>
    <n v="12.070203836107099"/>
    <n v="51.667706043059603"/>
    <n v="0.77649516104145899"/>
    <n v="114.20900292565"/>
    <n v="141.38"/>
    <n v="1.7979817281600685"/>
    <n v="50"/>
    <n v="1"/>
  </r>
  <r>
    <x v="0"/>
    <s v="2023-06-20 12:27:10"/>
    <n v="50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0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0"/>
    <x v="4"/>
    <x v="16"/>
    <x v="2"/>
    <n v="0.35024227105225397"/>
    <n v="2E+20"/>
    <n v="8.6760785874281501E-2"/>
    <n v="1.6103662739861599"/>
    <n v="141"/>
    <s v="Airport Security AnalysisEntity 1VA CostEntity"/>
    <n v="50"/>
    <n v="0.33492790756206081"/>
    <n v="2.0224947130689272E-2"/>
    <n v="0.95"/>
    <n v="5.7478663771092743E-3"/>
    <n v="0.29414253294763198"/>
    <n v="0.38948747758041602"/>
    <n v="1.2941586017357599E-2"/>
    <n v="2.0393207955552399"/>
    <n v="141.38"/>
    <n v="5.7478663771092743E-3"/>
    <n v="50"/>
    <n v="1"/>
  </r>
  <r>
    <x v="0"/>
    <s v="2023-06-20 12:27:10"/>
    <n v="50"/>
    <x v="4"/>
    <x v="17"/>
    <x v="2"/>
    <n v="12.686840189426"/>
    <n v="2E+20"/>
    <n v="3.6568841684286801"/>
    <n v="55.616348678213598"/>
    <n v="141"/>
    <s v="Airport Security AnalysisEntity 1VA TimeEntity"/>
    <n v="50"/>
    <n v="12.098431297615067"/>
    <n v="0.71433201207540975"/>
    <n v="0.95"/>
    <n v="0.20301091161176912"/>
    <n v="10.7592582879315"/>
    <n v="14.168775078757299"/>
    <n v="0.77649516104145899"/>
    <n v="66.496126739788593"/>
    <n v="141.38"/>
    <n v="0.20301091161176912"/>
    <n v="50"/>
    <n v="1"/>
  </r>
  <r>
    <x v="0"/>
    <s v="2023-06-20 12:27:10"/>
    <n v="50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38"/>
    <n v="0"/>
    <n v="50"/>
    <n v="1"/>
  </r>
  <r>
    <x v="0"/>
    <s v="2023-06-20 12:27:10"/>
    <n v="50"/>
    <x v="4"/>
    <x v="19"/>
    <x v="2"/>
    <n v="4.4560272611995098"/>
    <n v="2E+20"/>
    <n v="0"/>
    <n v="24.844172151206902"/>
    <n v="141"/>
    <s v="Airport Security AnalysisEntity 1Wait TimeEntity"/>
    <n v="50"/>
    <n v="5.6664667008910365"/>
    <n v="5.8120334932936641"/>
    <n v="0.95"/>
    <n v="1.6517616428299211"/>
    <n v="1.06349999805384"/>
    <n v="37.498930964302303"/>
    <n v="0"/>
    <n v="97.065234510704698"/>
    <n v="141.38"/>
    <n v="1.6517616428299211"/>
    <n v="50"/>
    <n v="1"/>
  </r>
  <r>
    <x v="0"/>
    <s v="2023-06-20 12:27:10"/>
    <n v="1"/>
    <x v="5"/>
    <x v="0"/>
    <x v="0"/>
    <n v="0.34270805066874299"/>
    <n v="2E+20"/>
    <n v="0.131719989780652"/>
    <n v="0.46744095216645398"/>
    <n v="5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"/>
    <x v="5"/>
    <x v="1"/>
    <x v="0"/>
    <n v="11.3819633298734"/>
    <n v="2E+20"/>
    <n v="3.9515996934195501"/>
    <n v="16.3269830723866"/>
    <n v="5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"/>
    <x v="5"/>
    <x v="2"/>
    <x v="0"/>
    <n v="0.34270805066874299"/>
    <n v="2E+20"/>
    <n v="0.131719989780652"/>
    <n v="0.46744095216645398"/>
    <n v="5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"/>
    <x v="5"/>
    <x v="3"/>
    <x v="0"/>
    <n v="10.2812415200623"/>
    <n v="2E+20"/>
    <n v="3.9515996934195501"/>
    <n v="14.0232285649936"/>
    <n v="5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"/>
    <x v="5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"/>
    <x v="5"/>
    <x v="5"/>
    <x v="0"/>
    <n v="1.10072180981106"/>
    <n v="2E+20"/>
    <n v="0"/>
    <n v="2.9425496976818999"/>
    <n v="5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"/>
    <x v="5"/>
    <x v="0"/>
    <x v="0"/>
    <n v="0.24953561481167999"/>
    <n v="2E+20"/>
    <n v="2.1972838310231699E-2"/>
    <n v="0.487387414339012"/>
    <n v="7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"/>
    <x v="5"/>
    <x v="1"/>
    <x v="0"/>
    <n v="8.0807712794217199"/>
    <n v="2E+20"/>
    <n v="1.10681637331754"/>
    <n v="14.621622430170399"/>
    <n v="7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"/>
    <x v="5"/>
    <x v="2"/>
    <x v="0"/>
    <n v="0.24953561481167999"/>
    <n v="2E+20"/>
    <n v="2.1972838310231699E-2"/>
    <n v="0.487387414339012"/>
    <n v="7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"/>
    <x v="5"/>
    <x v="3"/>
    <x v="0"/>
    <n v="7.4860684443504004"/>
    <n v="2E+20"/>
    <n v="0.65918514930695005"/>
    <n v="14.621622430170399"/>
    <n v="7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"/>
    <x v="5"/>
    <x v="4"/>
    <x v="0"/>
    <n v="0"/>
    <n v="2E+20"/>
    <n v="0"/>
    <n v="0"/>
    <n v="7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"/>
    <x v="5"/>
    <x v="5"/>
    <x v="0"/>
    <n v="0.59470283507131505"/>
    <n v="2E+20"/>
    <n v="0"/>
    <n v="2.8224796813400399"/>
    <n v="7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"/>
    <x v="5"/>
    <x v="0"/>
    <x v="0"/>
    <n v="0.30837555812919099"/>
    <n v="2E+20"/>
    <n v="0.28087254228734299"/>
    <n v="0.34738838575310299"/>
    <n v="3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"/>
    <x v="5"/>
    <x v="1"/>
    <x v="0"/>
    <n v="9.2512667438757195"/>
    <n v="2E+20"/>
    <n v="8.4261762686202797"/>
    <n v="10.421651572593101"/>
    <n v="3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"/>
    <x v="5"/>
    <x v="2"/>
    <x v="0"/>
    <n v="0.30837555812919099"/>
    <n v="2E+20"/>
    <n v="0.28087254228734299"/>
    <n v="0.34738838575310299"/>
    <n v="3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"/>
    <x v="5"/>
    <x v="3"/>
    <x v="0"/>
    <n v="9.2512667438757195"/>
    <n v="2E+20"/>
    <n v="8.4261762686202797"/>
    <n v="10.421651572593101"/>
    <n v="3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"/>
    <x v="5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"/>
    <x v="5"/>
    <x v="5"/>
    <x v="0"/>
    <n v="0"/>
    <n v="2E+20"/>
    <n v="0"/>
    <n v="0"/>
    <n v="3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"/>
    <x v="5"/>
    <x v="0"/>
    <x v="0"/>
    <n v="0.24148670145176099"/>
    <n v="2E+20"/>
    <n v="8.85554070415632E-2"/>
    <n v="0.46030035236695599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"/>
    <x v="5"/>
    <x v="1"/>
    <x v="0"/>
    <n v="7.2446010435528203"/>
    <n v="2E+20"/>
    <n v="2.6566622112468998"/>
    <n v="13.809010571008701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"/>
    <x v="5"/>
    <x v="2"/>
    <x v="0"/>
    <n v="0.24148670145176099"/>
    <n v="2E+20"/>
    <n v="8.85554070415632E-2"/>
    <n v="0.46030035236695599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"/>
    <x v="5"/>
    <x v="3"/>
    <x v="0"/>
    <n v="7.2446010435528203"/>
    <n v="2E+20"/>
    <n v="2.6566622112468998"/>
    <n v="13.809010571008701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"/>
    <x v="5"/>
    <x v="5"/>
    <x v="0"/>
    <n v="0"/>
    <n v="2E+20"/>
    <n v="0"/>
    <n v="0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5"/>
    <x v="5"/>
    <x v="0"/>
    <x v="0"/>
    <n v="0.25481502866736599"/>
    <n v="2E+20"/>
    <n v="7.5934193587187296E-2"/>
    <n v="0.485960076811148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5"/>
    <x v="5"/>
    <x v="1"/>
    <x v="0"/>
    <n v="8.2967944527506194"/>
    <n v="2E+20"/>
    <n v="2.2780258076156201"/>
    <n v="14.578802304334401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5"/>
    <x v="5"/>
    <x v="2"/>
    <x v="0"/>
    <n v="0.25481502866736599"/>
    <n v="2E+20"/>
    <n v="7.5934193587187296E-2"/>
    <n v="0.485960076811148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5"/>
    <x v="5"/>
    <x v="3"/>
    <x v="0"/>
    <n v="7.6444508600209904"/>
    <n v="2E+20"/>
    <n v="2.2780258076156201"/>
    <n v="14.578802304334401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5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5"/>
    <x v="5"/>
    <x v="5"/>
    <x v="0"/>
    <n v="0.65234359272963105"/>
    <n v="2E+20"/>
    <n v="0"/>
    <n v="3.9140615563777899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6"/>
    <x v="5"/>
    <x v="0"/>
    <x v="0"/>
    <n v="0.30169345380916701"/>
    <n v="2E+20"/>
    <n v="9.4539534076602594E-2"/>
    <n v="0.47314325557310799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6"/>
    <x v="5"/>
    <x v="1"/>
    <x v="0"/>
    <n v="10.1076006326675"/>
    <n v="2E+20"/>
    <n v="3.7003089478192801"/>
    <n v="14.602973690112799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6"/>
    <x v="5"/>
    <x v="2"/>
    <x v="0"/>
    <n v="0.30169345380916701"/>
    <n v="2E+20"/>
    <n v="9.4539534076602594E-2"/>
    <n v="0.47314325557310799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6"/>
    <x v="5"/>
    <x v="3"/>
    <x v="0"/>
    <n v="9.0508036142750008"/>
    <n v="2E+20"/>
    <n v="2.8361860222980799"/>
    <n v="14.194297667193201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6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6"/>
    <x v="5"/>
    <x v="5"/>
    <x v="0"/>
    <n v="1.0567970183925199"/>
    <n v="2E+20"/>
    <n v="0"/>
    <n v="3.5114711629233599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7"/>
    <x v="5"/>
    <x v="0"/>
    <x v="0"/>
    <n v="0.27942716464150802"/>
    <n v="2E+20"/>
    <n v="5.8599354235383302E-2"/>
    <n v="0.47392908593426802"/>
    <n v="8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7"/>
    <x v="5"/>
    <x v="1"/>
    <x v="0"/>
    <n v="9.7368600196590709"/>
    <n v="2E+20"/>
    <n v="2.4776458025008301"/>
    <n v="17.191411718353098"/>
    <n v="8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7"/>
    <x v="5"/>
    <x v="2"/>
    <x v="0"/>
    <n v="0.27942716464150802"/>
    <n v="2E+20"/>
    <n v="5.8599354235383302E-2"/>
    <n v="0.47392908593426802"/>
    <n v="8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7"/>
    <x v="5"/>
    <x v="3"/>
    <x v="0"/>
    <n v="8.3828149392452307"/>
    <n v="2E+20"/>
    <n v="1.7579806270614999"/>
    <n v="14.2178725780281"/>
    <n v="8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7"/>
    <x v="5"/>
    <x v="4"/>
    <x v="0"/>
    <n v="0"/>
    <n v="2E+20"/>
    <n v="0"/>
    <n v="0"/>
    <n v="8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7"/>
    <x v="5"/>
    <x v="5"/>
    <x v="0"/>
    <n v="1.35404508041384"/>
    <n v="2E+20"/>
    <n v="0"/>
    <n v="9.8609012668684795"/>
    <n v="8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8"/>
    <x v="5"/>
    <x v="0"/>
    <x v="0"/>
    <n v="0.229096272448197"/>
    <n v="2E+20"/>
    <n v="7.9979326020058306E-2"/>
    <n v="0.43769371287895797"/>
    <n v="7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8"/>
    <x v="5"/>
    <x v="1"/>
    <x v="0"/>
    <n v="9.2738268603420195"/>
    <n v="2E+20"/>
    <n v="2.3993797806017501"/>
    <n v="14.8802867190748"/>
    <n v="7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8"/>
    <x v="5"/>
    <x v="2"/>
    <x v="0"/>
    <n v="0.229096272448197"/>
    <n v="2E+20"/>
    <n v="7.9979326020058306E-2"/>
    <n v="0.43769371287895797"/>
    <n v="7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8"/>
    <x v="5"/>
    <x v="3"/>
    <x v="0"/>
    <n v="6.8728881734459"/>
    <n v="2E+20"/>
    <n v="2.3993797806017501"/>
    <n v="13.1308113863687"/>
    <n v="7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8"/>
    <x v="5"/>
    <x v="4"/>
    <x v="0"/>
    <n v="0"/>
    <n v="2E+20"/>
    <n v="0"/>
    <n v="0"/>
    <n v="7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8"/>
    <x v="5"/>
    <x v="5"/>
    <x v="0"/>
    <n v="2.40093868689612"/>
    <n v="2E+20"/>
    <n v="0"/>
    <n v="6.2696311639281204"/>
    <n v="7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9"/>
    <x v="5"/>
    <x v="0"/>
    <x v="0"/>
    <n v="9.9110799780549305E-2"/>
    <n v="2E+20"/>
    <n v="2.4769368204529001E-2"/>
    <n v="0.23319971980930099"/>
    <n v="4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9"/>
    <x v="5"/>
    <x v="1"/>
    <x v="0"/>
    <n v="3.48010138212855"/>
    <n v="2E+20"/>
    <n v="0.74308104613587"/>
    <n v="6.9959915942790198"/>
    <n v="4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9"/>
    <x v="5"/>
    <x v="2"/>
    <x v="0"/>
    <n v="9.9110799780549305E-2"/>
    <n v="2E+20"/>
    <n v="2.4769368204529001E-2"/>
    <n v="0.23319971980930099"/>
    <n v="4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9"/>
    <x v="5"/>
    <x v="3"/>
    <x v="0"/>
    <n v="2.9733239934164799"/>
    <n v="2E+20"/>
    <n v="0.74308104613587"/>
    <n v="6.9959915942790198"/>
    <n v="4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9"/>
    <x v="5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9"/>
    <x v="5"/>
    <x v="5"/>
    <x v="0"/>
    <n v="0.50677738871206701"/>
    <n v="2E+20"/>
    <n v="0"/>
    <n v="2.0271095548482698"/>
    <n v="4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0"/>
    <x v="5"/>
    <x v="0"/>
    <x v="0"/>
    <n v="0.23018162856544999"/>
    <n v="2E+20"/>
    <n v="8.9806730896939801E-2"/>
    <n v="0.49605660576298199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0"/>
    <x v="5"/>
    <x v="1"/>
    <x v="0"/>
    <n v="8.2551227122339697"/>
    <n v="2E+20"/>
    <n v="3.39230624193533"/>
    <n v="14.8816981728895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0"/>
    <x v="5"/>
    <x v="2"/>
    <x v="0"/>
    <n v="0.23018162856544999"/>
    <n v="2E+20"/>
    <n v="8.9806730896939801E-2"/>
    <n v="0.49605660576298199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0"/>
    <x v="5"/>
    <x v="3"/>
    <x v="0"/>
    <n v="6.9054488569634902"/>
    <n v="2E+20"/>
    <n v="2.6942019269081898"/>
    <n v="14.8816981728895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0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0"/>
    <x v="5"/>
    <x v="5"/>
    <x v="0"/>
    <n v="1.3496738552704699"/>
    <n v="2E+20"/>
    <n v="0"/>
    <n v="3.27135625547771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1"/>
    <x v="5"/>
    <x v="0"/>
    <x v="0"/>
    <n v="0.33242562132109899"/>
    <n v="2E+20"/>
    <n v="6.9104383876466099E-2"/>
    <n v="0.46931501035641099"/>
    <n v="5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1"/>
    <x v="5"/>
    <x v="1"/>
    <x v="0"/>
    <n v="10.478998094252001"/>
    <n v="2E+20"/>
    <n v="2.0731315162939801"/>
    <n v="14.0794503106923"/>
    <n v="5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1"/>
    <x v="5"/>
    <x v="2"/>
    <x v="0"/>
    <n v="0.33242562132109899"/>
    <n v="2E+20"/>
    <n v="6.9104383876466099E-2"/>
    <n v="0.46931501035641099"/>
    <n v="5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1"/>
    <x v="5"/>
    <x v="3"/>
    <x v="0"/>
    <n v="9.9727686396329798"/>
    <n v="2E+20"/>
    <n v="2.0731315162939801"/>
    <n v="14.0794503106923"/>
    <n v="5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1"/>
    <x v="5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1"/>
    <x v="5"/>
    <x v="5"/>
    <x v="0"/>
    <n v="0.50622945461900604"/>
    <n v="2E+20"/>
    <n v="0"/>
    <n v="2.53114727309503"/>
    <n v="5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2"/>
    <x v="5"/>
    <x v="0"/>
    <x v="0"/>
    <n v="0.29409493440833701"/>
    <n v="2E+20"/>
    <n v="0.166316010624178"/>
    <n v="0.49536388782990798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2"/>
    <x v="5"/>
    <x v="1"/>
    <x v="0"/>
    <n v="12.1311243030281"/>
    <n v="2E+20"/>
    <n v="7.8755029069643596"/>
    <n v="17.7286643612013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2"/>
    <x v="5"/>
    <x v="2"/>
    <x v="0"/>
    <n v="0.29409493440833701"/>
    <n v="2E+20"/>
    <n v="0.166316010624178"/>
    <n v="0.49536388782990798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2"/>
    <x v="5"/>
    <x v="3"/>
    <x v="0"/>
    <n v="8.8228480322500999"/>
    <n v="2E+20"/>
    <n v="4.98948031872533"/>
    <n v="14.860916634897301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2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2"/>
    <x v="5"/>
    <x v="5"/>
    <x v="0"/>
    <n v="3.3082762707780402"/>
    <n v="2E+20"/>
    <n v="0"/>
    <n v="5.9435439085427797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3"/>
    <x v="5"/>
    <x v="0"/>
    <x v="0"/>
    <n v="0.28329810695348501"/>
    <n v="2E+20"/>
    <n v="0.19237013942210601"/>
    <n v="0.47052689998833602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3"/>
    <x v="5"/>
    <x v="1"/>
    <x v="0"/>
    <n v="8.4989432086045493"/>
    <n v="2E+20"/>
    <n v="5.7711041826631799"/>
    <n v="14.115806999650101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3"/>
    <x v="5"/>
    <x v="2"/>
    <x v="0"/>
    <n v="0.28329810695348501"/>
    <n v="2E+20"/>
    <n v="0.19237013942210601"/>
    <n v="0.47052689998833602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3"/>
    <x v="5"/>
    <x v="3"/>
    <x v="0"/>
    <n v="8.4989432086045493"/>
    <n v="2E+20"/>
    <n v="5.7711041826631799"/>
    <n v="14.115806999650101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3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3"/>
    <x v="5"/>
    <x v="5"/>
    <x v="0"/>
    <n v="0"/>
    <n v="2E+20"/>
    <n v="0"/>
    <n v="0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4"/>
    <x v="5"/>
    <x v="0"/>
    <x v="0"/>
    <n v="0.32325497038980699"/>
    <n v="2E+20"/>
    <n v="0.210084257323679"/>
    <n v="0.47962514726001798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4"/>
    <x v="5"/>
    <x v="1"/>
    <x v="0"/>
    <n v="11.279677756097"/>
    <n v="2E+20"/>
    <n v="6.4057649856058596"/>
    <n v="15.2246896065827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4"/>
    <x v="5"/>
    <x v="2"/>
    <x v="0"/>
    <n v="0.32325497038980699"/>
    <n v="2E+20"/>
    <n v="0.210084257323679"/>
    <n v="0.47962514726001798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4"/>
    <x v="5"/>
    <x v="3"/>
    <x v="0"/>
    <n v="9.6976491116942203"/>
    <n v="2E+20"/>
    <n v="6.3025277197103797"/>
    <n v="14.3887544178006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4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4"/>
    <x v="5"/>
    <x v="5"/>
    <x v="0"/>
    <n v="1.58202864440278"/>
    <n v="2E+20"/>
    <n v="0"/>
    <n v="4.1383004650533604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5"/>
    <x v="5"/>
    <x v="0"/>
    <x v="0"/>
    <n v="0.21106231735353101"/>
    <n v="2E+20"/>
    <n v="5.5682700407346401E-2"/>
    <n v="0.43225715615250199"/>
    <n v="10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5"/>
    <x v="5"/>
    <x v="1"/>
    <x v="0"/>
    <n v="7.8073875108886597"/>
    <n v="2E+20"/>
    <n v="1.6704810122203899"/>
    <n v="14.895572982592199"/>
    <n v="10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5"/>
    <x v="5"/>
    <x v="2"/>
    <x v="0"/>
    <n v="0.21106231735353101"/>
    <n v="2E+20"/>
    <n v="5.5682700407346401E-2"/>
    <n v="0.43225715615250199"/>
    <n v="10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5"/>
    <x v="5"/>
    <x v="3"/>
    <x v="0"/>
    <n v="6.3318695206059203"/>
    <n v="2E+20"/>
    <n v="1.6704810122203899"/>
    <n v="12.9677146845751"/>
    <n v="10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5"/>
    <x v="5"/>
    <x v="4"/>
    <x v="0"/>
    <n v="0"/>
    <n v="2E+20"/>
    <n v="0"/>
    <n v="0"/>
    <n v="10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5"/>
    <x v="5"/>
    <x v="5"/>
    <x v="0"/>
    <n v="1.47551799028274"/>
    <n v="2E+20"/>
    <n v="0"/>
    <n v="11.8936133051706"/>
    <n v="10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6"/>
    <x v="5"/>
    <x v="0"/>
    <x v="0"/>
    <n v="0.180612686035409"/>
    <n v="2E+20"/>
    <n v="2.0201054682551501E-2"/>
    <n v="0.49770717251883501"/>
    <n v="9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6"/>
    <x v="5"/>
    <x v="1"/>
    <x v="0"/>
    <n v="6.2457744950493597"/>
    <n v="2E+20"/>
    <n v="0.60603164047654401"/>
    <n v="15.8429204756112"/>
    <n v="9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6"/>
    <x v="5"/>
    <x v="2"/>
    <x v="0"/>
    <n v="0.180612686035409"/>
    <n v="2E+20"/>
    <n v="2.0201054682551501E-2"/>
    <n v="0.49770717251883501"/>
    <n v="9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6"/>
    <x v="5"/>
    <x v="3"/>
    <x v="0"/>
    <n v="5.4183805810622703"/>
    <n v="2E+20"/>
    <n v="0.60603164047654401"/>
    <n v="14.9312151755651"/>
    <n v="9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6"/>
    <x v="5"/>
    <x v="4"/>
    <x v="0"/>
    <n v="0"/>
    <n v="2E+20"/>
    <n v="0"/>
    <n v="0"/>
    <n v="9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6"/>
    <x v="5"/>
    <x v="5"/>
    <x v="0"/>
    <n v="0.82739391398709194"/>
    <n v="2E+20"/>
    <n v="0"/>
    <n v="6.5348399258376704"/>
    <n v="9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7"/>
    <x v="5"/>
    <x v="0"/>
    <x v="0"/>
    <n v="0.33860797347444099"/>
    <n v="2E+20"/>
    <n v="9.0107580785847102E-2"/>
    <n v="0.488635069559545"/>
    <n v="9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7"/>
    <x v="5"/>
    <x v="1"/>
    <x v="0"/>
    <n v="12.952514836672201"/>
    <n v="2E+20"/>
    <n v="5.5637100258055101"/>
    <n v="20.3017999824533"/>
    <n v="9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7"/>
    <x v="5"/>
    <x v="2"/>
    <x v="0"/>
    <n v="0.33860797347444099"/>
    <n v="2E+20"/>
    <n v="9.0107580785847102E-2"/>
    <n v="0.488635069559545"/>
    <n v="9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7"/>
    <x v="5"/>
    <x v="3"/>
    <x v="0"/>
    <n v="10.158239204233199"/>
    <n v="2E+20"/>
    <n v="2.7032274235754099"/>
    <n v="14.6590520867863"/>
    <n v="9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7"/>
    <x v="5"/>
    <x v="4"/>
    <x v="0"/>
    <n v="0"/>
    <n v="2E+20"/>
    <n v="0"/>
    <n v="0"/>
    <n v="9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7"/>
    <x v="5"/>
    <x v="5"/>
    <x v="0"/>
    <n v="2.7942756324390001"/>
    <n v="2E+20"/>
    <n v="0"/>
    <n v="12.6422674748754"/>
    <n v="9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8"/>
    <x v="5"/>
    <x v="0"/>
    <x v="0"/>
    <n v="0.18143542276306501"/>
    <n v="2E+20"/>
    <n v="2.39504201988666E-2"/>
    <n v="0.47952846657813702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8"/>
    <x v="5"/>
    <x v="1"/>
    <x v="0"/>
    <n v="6.2173067898645904"/>
    <n v="2E+20"/>
    <n v="0.71851260596599797"/>
    <n v="17.7915376519415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8"/>
    <x v="5"/>
    <x v="2"/>
    <x v="0"/>
    <n v="0.18143542276306501"/>
    <n v="2E+20"/>
    <n v="2.39504201988666E-2"/>
    <n v="0.47952846657813702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8"/>
    <x v="5"/>
    <x v="3"/>
    <x v="0"/>
    <n v="5.4430626828919397"/>
    <n v="2E+20"/>
    <n v="0.71851260596599797"/>
    <n v="14.3858539973441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8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8"/>
    <x v="5"/>
    <x v="5"/>
    <x v="0"/>
    <n v="0.774244106972655"/>
    <n v="2E+20"/>
    <n v="0"/>
    <n v="3.4056836545974001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9"/>
    <x v="5"/>
    <x v="0"/>
    <x v="0"/>
    <n v="0.26864301063201701"/>
    <n v="2E+20"/>
    <n v="8.1636517250105595E-2"/>
    <n v="0.48551202598758902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9"/>
    <x v="5"/>
    <x v="1"/>
    <x v="0"/>
    <n v="8.3217327490086497"/>
    <n v="2E+20"/>
    <n v="3.19743504812556"/>
    <n v="14.565360779627699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19"/>
    <x v="5"/>
    <x v="2"/>
    <x v="0"/>
    <n v="0.26864301063201701"/>
    <n v="2E+20"/>
    <n v="8.1636517250105595E-2"/>
    <n v="0.48551202598758902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19"/>
    <x v="5"/>
    <x v="3"/>
    <x v="0"/>
    <n v="8.0592903189605192"/>
    <n v="2E+20"/>
    <n v="2.4490955175031699"/>
    <n v="14.565360779627699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19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19"/>
    <x v="5"/>
    <x v="5"/>
    <x v="0"/>
    <n v="0.262442430048135"/>
    <n v="2E+20"/>
    <n v="0"/>
    <n v="1.5746545802888099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0"/>
    <x v="5"/>
    <x v="0"/>
    <x v="0"/>
    <n v="0.22851293834084099"/>
    <n v="2E+20"/>
    <n v="2.14239668741593E-2"/>
    <n v="0.44239465047642701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0"/>
    <x v="5"/>
    <x v="1"/>
    <x v="0"/>
    <n v="7.7929549075691797"/>
    <n v="2E+20"/>
    <n v="1.49967413413634"/>
    <n v="13.2718395142928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0"/>
    <x v="5"/>
    <x v="2"/>
    <x v="0"/>
    <n v="0.22851293834084099"/>
    <n v="2E+20"/>
    <n v="2.14239668741593E-2"/>
    <n v="0.44239465047642701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0"/>
    <x v="5"/>
    <x v="3"/>
    <x v="0"/>
    <n v="6.8553881502252301"/>
    <n v="2E+20"/>
    <n v="0.64271900622477995"/>
    <n v="13.2718395142928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0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0"/>
    <x v="5"/>
    <x v="5"/>
    <x v="0"/>
    <n v="0.93756675734394401"/>
    <n v="2E+20"/>
    <n v="0"/>
    <n v="3.2630012559313299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1"/>
    <x v="5"/>
    <x v="0"/>
    <x v="0"/>
    <n v="0.167220959015418"/>
    <n v="2E+20"/>
    <n v="1.8569038615106601E-2"/>
    <n v="0.34471289087437501"/>
    <n v="10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1"/>
    <x v="5"/>
    <x v="1"/>
    <x v="0"/>
    <n v="7.2771649736816402"/>
    <n v="2E+20"/>
    <n v="0.55707115845319799"/>
    <n v="12.5951379399123"/>
    <n v="10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1"/>
    <x v="5"/>
    <x v="2"/>
    <x v="0"/>
    <n v="0.167220959015418"/>
    <n v="2E+20"/>
    <n v="1.8569038615106601E-2"/>
    <n v="0.34471289087437501"/>
    <n v="10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1"/>
    <x v="5"/>
    <x v="3"/>
    <x v="0"/>
    <n v="5.0166287704625399"/>
    <n v="2E+20"/>
    <n v="0.55707115845319799"/>
    <n v="10.3413867262312"/>
    <n v="10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1"/>
    <x v="5"/>
    <x v="4"/>
    <x v="0"/>
    <n v="0"/>
    <n v="2E+20"/>
    <n v="0"/>
    <n v="0"/>
    <n v="10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1"/>
    <x v="5"/>
    <x v="5"/>
    <x v="0"/>
    <n v="2.2605362032190999"/>
    <n v="2E+20"/>
    <n v="0"/>
    <n v="9.0242919941643702"/>
    <n v="10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2"/>
    <x v="5"/>
    <x v="0"/>
    <x v="0"/>
    <n v="0.22969976575760401"/>
    <n v="2E+20"/>
    <n v="9.0772771578766301E-2"/>
    <n v="0.42010825310106298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2"/>
    <x v="5"/>
    <x v="1"/>
    <x v="0"/>
    <n v="8.1326939415986708"/>
    <n v="2E+20"/>
    <n v="2.87285354365775"/>
    <n v="15.271978766366701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2"/>
    <x v="5"/>
    <x v="2"/>
    <x v="0"/>
    <n v="0.22969976575760401"/>
    <n v="2E+20"/>
    <n v="9.0772771578766301E-2"/>
    <n v="0.42010825310106298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2"/>
    <x v="5"/>
    <x v="3"/>
    <x v="0"/>
    <n v="6.8909929727281201"/>
    <n v="2E+20"/>
    <n v="2.7231831473629899"/>
    <n v="12.603247593031901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2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2"/>
    <x v="5"/>
    <x v="5"/>
    <x v="0"/>
    <n v="1.24170096887054"/>
    <n v="2E+20"/>
    <n v="0"/>
    <n v="2.73086522392214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3"/>
    <x v="5"/>
    <x v="0"/>
    <x v="0"/>
    <n v="0.34522265964268301"/>
    <n v="2E+20"/>
    <n v="0.14888601273634999"/>
    <n v="0.47380721568533002"/>
    <n v="8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3"/>
    <x v="5"/>
    <x v="1"/>
    <x v="0"/>
    <n v="14.759291005090301"/>
    <n v="2E+20"/>
    <n v="4.4665803820905099"/>
    <n v="21.626789809936401"/>
    <n v="8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3"/>
    <x v="5"/>
    <x v="2"/>
    <x v="0"/>
    <n v="0.34522265964268301"/>
    <n v="2E+20"/>
    <n v="0.14888601273634999"/>
    <n v="0.47380721568533002"/>
    <n v="8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3"/>
    <x v="5"/>
    <x v="3"/>
    <x v="0"/>
    <n v="10.3566797892805"/>
    <n v="2E+20"/>
    <n v="4.4665803820905099"/>
    <n v="14.214216470559901"/>
    <n v="8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3"/>
    <x v="5"/>
    <x v="4"/>
    <x v="0"/>
    <n v="0"/>
    <n v="2E+20"/>
    <n v="0"/>
    <n v="0"/>
    <n v="8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3"/>
    <x v="5"/>
    <x v="5"/>
    <x v="0"/>
    <n v="4.4026112158097899"/>
    <n v="2E+20"/>
    <n v="0"/>
    <n v="9.2801997890080106"/>
    <n v="8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4"/>
    <x v="5"/>
    <x v="0"/>
    <x v="0"/>
    <n v="0.147915705634764"/>
    <n v="2E+20"/>
    <n v="2.6883601564475199E-2"/>
    <n v="0.22530630173549199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4"/>
    <x v="5"/>
    <x v="1"/>
    <x v="0"/>
    <n v="9.5276257473905499"/>
    <n v="2E+20"/>
    <n v="1.69207650774945"/>
    <n v="15.1549491180003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4"/>
    <x v="5"/>
    <x v="2"/>
    <x v="0"/>
    <n v="0.147915705634764"/>
    <n v="2E+20"/>
    <n v="2.6883601564475199E-2"/>
    <n v="0.22530630173549199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4"/>
    <x v="5"/>
    <x v="3"/>
    <x v="0"/>
    <n v="4.4374711690429303"/>
    <n v="2E+20"/>
    <n v="0.80650804693425504"/>
    <n v="6.7591890520647597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4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4"/>
    <x v="5"/>
    <x v="5"/>
    <x v="0"/>
    <n v="5.0901545783476196"/>
    <n v="2E+20"/>
    <n v="0"/>
    <n v="8.5139747699801092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5"/>
    <x v="5"/>
    <x v="0"/>
    <x v="0"/>
    <n v="0.305337499421169"/>
    <n v="2E+20"/>
    <n v="3.5915814084186599E-2"/>
    <n v="0.49553077627962899"/>
    <n v="9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5"/>
    <x v="5"/>
    <x v="1"/>
    <x v="0"/>
    <n v="9.8125777404134293"/>
    <n v="2E+20"/>
    <n v="1.0774744225256001"/>
    <n v="19.640318310252301"/>
    <n v="9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5"/>
    <x v="5"/>
    <x v="2"/>
    <x v="0"/>
    <n v="0.305337499421169"/>
    <n v="2E+20"/>
    <n v="3.5915814084186599E-2"/>
    <n v="0.49553077627962899"/>
    <n v="9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5"/>
    <x v="5"/>
    <x v="3"/>
    <x v="0"/>
    <n v="9.1601249826350806"/>
    <n v="2E+20"/>
    <n v="1.0774744225256001"/>
    <n v="14.865923288388901"/>
    <n v="9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5"/>
    <x v="5"/>
    <x v="4"/>
    <x v="0"/>
    <n v="0"/>
    <n v="2E+20"/>
    <n v="0"/>
    <n v="0"/>
    <n v="9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5"/>
    <x v="5"/>
    <x v="5"/>
    <x v="0"/>
    <n v="0.652452757778343"/>
    <n v="2E+20"/>
    <n v="0"/>
    <n v="4.7743950218634597"/>
    <n v="9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6"/>
    <x v="5"/>
    <x v="0"/>
    <x v="0"/>
    <n v="0.290597944336008"/>
    <n v="2E+20"/>
    <n v="0.152193946276558"/>
    <n v="0.420500001408186"/>
    <n v="9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6"/>
    <x v="5"/>
    <x v="1"/>
    <x v="0"/>
    <n v="9.2499464937899099"/>
    <n v="2E+20"/>
    <n v="4.5658183882967496"/>
    <n v="12.615000042245599"/>
    <n v="9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6"/>
    <x v="5"/>
    <x v="2"/>
    <x v="0"/>
    <n v="0.290597944336008"/>
    <n v="2E+20"/>
    <n v="0.152193946276558"/>
    <n v="0.420500001408186"/>
    <n v="9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6"/>
    <x v="5"/>
    <x v="3"/>
    <x v="0"/>
    <n v="8.7179383300802407"/>
    <n v="2E+20"/>
    <n v="4.5658183882967496"/>
    <n v="12.615000042245599"/>
    <n v="9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6"/>
    <x v="5"/>
    <x v="4"/>
    <x v="0"/>
    <n v="0"/>
    <n v="2E+20"/>
    <n v="0"/>
    <n v="0"/>
    <n v="9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6"/>
    <x v="5"/>
    <x v="5"/>
    <x v="0"/>
    <n v="0.53200816370966797"/>
    <n v="2E+20"/>
    <n v="0"/>
    <n v="1.84265760736392"/>
    <n v="9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7"/>
    <x v="5"/>
    <x v="0"/>
    <x v="0"/>
    <n v="0.24235113575300499"/>
    <n v="2E+20"/>
    <n v="3.4156629178753901E-2"/>
    <n v="0.49161077220354898"/>
    <n v="9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7"/>
    <x v="5"/>
    <x v="1"/>
    <x v="0"/>
    <n v="7.4625589532406202"/>
    <n v="2E+20"/>
    <n v="1.0246988753626201"/>
    <n v="14.7483231661065"/>
    <n v="9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7"/>
    <x v="5"/>
    <x v="2"/>
    <x v="0"/>
    <n v="0.24235113575300499"/>
    <n v="2E+20"/>
    <n v="3.4156629178753901E-2"/>
    <n v="0.49161077220354898"/>
    <n v="9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7"/>
    <x v="5"/>
    <x v="3"/>
    <x v="0"/>
    <n v="7.2705340725901504"/>
    <n v="2E+20"/>
    <n v="1.0246988753626201"/>
    <n v="14.7483231661065"/>
    <n v="9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7"/>
    <x v="5"/>
    <x v="4"/>
    <x v="0"/>
    <n v="0"/>
    <n v="2E+20"/>
    <n v="0"/>
    <n v="0"/>
    <n v="9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7"/>
    <x v="5"/>
    <x v="5"/>
    <x v="0"/>
    <n v="0.19202488065047199"/>
    <n v="2E+20"/>
    <n v="0"/>
    <n v="1.72822392585425"/>
    <n v="9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8"/>
    <x v="5"/>
    <x v="0"/>
    <x v="0"/>
    <n v="0.26179166862306802"/>
    <n v="2E+20"/>
    <n v="8.5644043700066605E-2"/>
    <n v="0.38509703349632601"/>
    <n v="5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8"/>
    <x v="5"/>
    <x v="1"/>
    <x v="0"/>
    <n v="7.8537500586920297"/>
    <n v="2E+20"/>
    <n v="2.5693213110020001"/>
    <n v="11.5529110048898"/>
    <n v="5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8"/>
    <x v="5"/>
    <x v="2"/>
    <x v="0"/>
    <n v="0.26179166862306802"/>
    <n v="2E+20"/>
    <n v="8.5644043700066605E-2"/>
    <n v="0.38509703349632601"/>
    <n v="5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8"/>
    <x v="5"/>
    <x v="3"/>
    <x v="0"/>
    <n v="7.8537500586920297"/>
    <n v="2E+20"/>
    <n v="2.5693213110020001"/>
    <n v="11.5529110048898"/>
    <n v="5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8"/>
    <x v="5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8"/>
    <x v="5"/>
    <x v="5"/>
    <x v="0"/>
    <n v="0"/>
    <n v="2E+20"/>
    <n v="0"/>
    <n v="0"/>
    <n v="5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29"/>
    <x v="5"/>
    <x v="0"/>
    <x v="0"/>
    <n v="0.26288624279626799"/>
    <n v="2E+20"/>
    <n v="9.6441832877415395E-2"/>
    <n v="0.43611513216602799"/>
    <n v="8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9"/>
    <x v="5"/>
    <x v="1"/>
    <x v="0"/>
    <n v="8.1666632521135405"/>
    <n v="2E+20"/>
    <n v="2.8932549863224599"/>
    <n v="13.408496649923601"/>
    <n v="8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29"/>
    <x v="5"/>
    <x v="2"/>
    <x v="0"/>
    <n v="0.26288624279626799"/>
    <n v="2E+20"/>
    <n v="9.6441832877415395E-2"/>
    <n v="0.43611513216602799"/>
    <n v="8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29"/>
    <x v="5"/>
    <x v="3"/>
    <x v="0"/>
    <n v="7.8865872838880398"/>
    <n v="2E+20"/>
    <n v="2.8932549863224599"/>
    <n v="13.0834539649808"/>
    <n v="8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29"/>
    <x v="5"/>
    <x v="4"/>
    <x v="0"/>
    <n v="0"/>
    <n v="2E+20"/>
    <n v="0"/>
    <n v="0"/>
    <n v="8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29"/>
    <x v="5"/>
    <x v="5"/>
    <x v="0"/>
    <n v="0.28007596822550301"/>
    <n v="2E+20"/>
    <n v="0"/>
    <n v="1.60594572799857"/>
    <n v="8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0"/>
    <x v="5"/>
    <x v="0"/>
    <x v="0"/>
    <n v="0.26442013385379798"/>
    <n v="2E+20"/>
    <n v="0.14711461330251299"/>
    <n v="0.49251803910448799"/>
    <n v="5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0"/>
    <x v="5"/>
    <x v="1"/>
    <x v="0"/>
    <n v="11.550270515416001"/>
    <n v="2E+20"/>
    <n v="8.6555158467631408"/>
    <n v="19.8453731115534"/>
    <n v="5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0"/>
    <x v="5"/>
    <x v="2"/>
    <x v="0"/>
    <n v="0.26442013385379798"/>
    <n v="2E+20"/>
    <n v="0.14711461330251299"/>
    <n v="0.49251803910448799"/>
    <n v="5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0"/>
    <x v="5"/>
    <x v="3"/>
    <x v="0"/>
    <n v="7.9326040156139497"/>
    <n v="2E+20"/>
    <n v="4.4134383990753996"/>
    <n v="14.7755411731346"/>
    <n v="5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0"/>
    <x v="5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0"/>
    <x v="5"/>
    <x v="5"/>
    <x v="0"/>
    <n v="3.6176664998020698"/>
    <n v="2E+20"/>
    <n v="0"/>
    <n v="5.0698319384187904"/>
    <n v="5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1"/>
    <x v="5"/>
    <x v="0"/>
    <x v="0"/>
    <n v="0.39044329600396599"/>
    <n v="2E+20"/>
    <n v="0.359200958715303"/>
    <n v="0.42168563329262798"/>
    <n v="2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1"/>
    <x v="5"/>
    <x v="1"/>
    <x v="0"/>
    <n v="11.713298880119"/>
    <n v="2E+20"/>
    <n v="10.7760287614591"/>
    <n v="12.650568998778899"/>
    <n v="2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1"/>
    <x v="5"/>
    <x v="2"/>
    <x v="0"/>
    <n v="0.39044329600396599"/>
    <n v="2E+20"/>
    <n v="0.359200958715303"/>
    <n v="0.42168563329262798"/>
    <n v="2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1"/>
    <x v="5"/>
    <x v="3"/>
    <x v="0"/>
    <n v="11.713298880119"/>
    <n v="2E+20"/>
    <n v="10.7760287614591"/>
    <n v="12.650568998778899"/>
    <n v="2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1"/>
    <x v="5"/>
    <x v="4"/>
    <x v="0"/>
    <n v="0"/>
    <n v="2E+20"/>
    <n v="0"/>
    <n v="0"/>
    <n v="2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1"/>
    <x v="5"/>
    <x v="5"/>
    <x v="0"/>
    <n v="0"/>
    <n v="2E+20"/>
    <n v="0"/>
    <n v="0"/>
    <n v="2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2"/>
    <x v="5"/>
    <x v="0"/>
    <x v="0"/>
    <n v="0.22646445976501201"/>
    <n v="2E+20"/>
    <n v="5.6820775530737402E-2"/>
    <n v="0.35351227449656603"/>
    <n v="4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2"/>
    <x v="5"/>
    <x v="1"/>
    <x v="0"/>
    <n v="7.0122516142301601"/>
    <n v="2E+20"/>
    <n v="1.7046232659221201"/>
    <n v="10.605368234897"/>
    <n v="4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2"/>
    <x v="5"/>
    <x v="2"/>
    <x v="0"/>
    <n v="0.22646445976501201"/>
    <n v="2E+20"/>
    <n v="5.6820775530737402E-2"/>
    <n v="0.35351227449656603"/>
    <n v="4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2"/>
    <x v="5"/>
    <x v="3"/>
    <x v="0"/>
    <n v="6.7939337929503596"/>
    <n v="2E+20"/>
    <n v="1.7046232659221201"/>
    <n v="10.605368234897"/>
    <n v="4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2"/>
    <x v="5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2"/>
    <x v="5"/>
    <x v="5"/>
    <x v="0"/>
    <n v="0.21831782127979699"/>
    <n v="2E+20"/>
    <n v="0"/>
    <n v="0.87327128511918795"/>
    <n v="4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3"/>
    <x v="5"/>
    <x v="0"/>
    <x v="0"/>
    <n v="0.27058590995299697"/>
    <n v="2E+20"/>
    <n v="6.81513468171389E-2"/>
    <n v="0.46947371730029003"/>
    <n v="1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3"/>
    <x v="5"/>
    <x v="1"/>
    <x v="0"/>
    <n v="10.0497426226481"/>
    <n v="2E+20"/>
    <n v="2.1356254054467199"/>
    <n v="17.705524103854799"/>
    <n v="1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3"/>
    <x v="5"/>
    <x v="2"/>
    <x v="0"/>
    <n v="0.27058590995299697"/>
    <n v="2E+20"/>
    <n v="6.81513468171389E-2"/>
    <n v="0.46947371730029003"/>
    <n v="1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3"/>
    <x v="5"/>
    <x v="3"/>
    <x v="0"/>
    <n v="8.1175772985899108"/>
    <n v="2E+20"/>
    <n v="2.0445404045141702"/>
    <n v="14.084211519008701"/>
    <n v="1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3"/>
    <x v="5"/>
    <x v="4"/>
    <x v="0"/>
    <n v="0"/>
    <n v="2E+20"/>
    <n v="0"/>
    <n v="0"/>
    <n v="1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3"/>
    <x v="5"/>
    <x v="5"/>
    <x v="0"/>
    <n v="1.9321653240582299"/>
    <n v="2E+20"/>
    <n v="0"/>
    <n v="11.2716955127828"/>
    <n v="1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4"/>
    <x v="5"/>
    <x v="0"/>
    <x v="0"/>
    <n v="0.361569733709317"/>
    <n v="2E+20"/>
    <n v="0.26362798061173698"/>
    <n v="0.48484880455386797"/>
    <n v="5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4"/>
    <x v="5"/>
    <x v="1"/>
    <x v="0"/>
    <n v="23.754986041942001"/>
    <n v="2E+20"/>
    <n v="7.9088394183521"/>
    <n v="46.0165696136092"/>
    <n v="5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4"/>
    <x v="5"/>
    <x v="2"/>
    <x v="0"/>
    <n v="0.361569733709317"/>
    <n v="2E+20"/>
    <n v="0.26362798061173698"/>
    <n v="0.48484880455386797"/>
    <n v="5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4"/>
    <x v="5"/>
    <x v="3"/>
    <x v="0"/>
    <n v="10.8470920112795"/>
    <n v="2E+20"/>
    <n v="7.9088394183521"/>
    <n v="14.545464136615999"/>
    <n v="5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4"/>
    <x v="5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4"/>
    <x v="5"/>
    <x v="5"/>
    <x v="0"/>
    <n v="12.907894030662501"/>
    <n v="2E+20"/>
    <n v="0"/>
    <n v="31.471105476993198"/>
    <n v="5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5"/>
    <x v="5"/>
    <x v="0"/>
    <x v="0"/>
    <n v="0.17368876654308099"/>
    <n v="2E+20"/>
    <n v="2.7693079990851299E-2"/>
    <n v="0.47509484304571298"/>
    <n v="10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5"/>
    <x v="5"/>
    <x v="1"/>
    <x v="0"/>
    <n v="7.5042095608370003"/>
    <n v="2E+20"/>
    <n v="0.83079239972553898"/>
    <n v="14.252845291371401"/>
    <n v="10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5"/>
    <x v="5"/>
    <x v="2"/>
    <x v="0"/>
    <n v="0.17368876654308099"/>
    <n v="2E+20"/>
    <n v="2.7693079990851299E-2"/>
    <n v="0.47509484304571298"/>
    <n v="10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5"/>
    <x v="5"/>
    <x v="3"/>
    <x v="0"/>
    <n v="5.2106629962924398"/>
    <n v="2E+20"/>
    <n v="0.83079239972553898"/>
    <n v="14.252845291371401"/>
    <n v="10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5"/>
    <x v="5"/>
    <x v="4"/>
    <x v="0"/>
    <n v="0"/>
    <n v="2E+20"/>
    <n v="0"/>
    <n v="0"/>
    <n v="10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5"/>
    <x v="5"/>
    <x v="5"/>
    <x v="0"/>
    <n v="2.2935465645445601"/>
    <n v="2E+20"/>
    <n v="0"/>
    <n v="10.129971609847001"/>
    <n v="10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6"/>
    <x v="5"/>
    <x v="0"/>
    <x v="0"/>
    <n v="0.19952226923826"/>
    <n v="2E+20"/>
    <n v="5.00588929573723E-2"/>
    <n v="0.472735989165665"/>
    <n v="3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6"/>
    <x v="5"/>
    <x v="1"/>
    <x v="0"/>
    <n v="6.4887819510449498"/>
    <n v="2E+20"/>
    <n v="2.27315776775231"/>
    <n v="14.1820796749699"/>
    <n v="3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6"/>
    <x v="5"/>
    <x v="2"/>
    <x v="0"/>
    <n v="0.19952226923826"/>
    <n v="2E+20"/>
    <n v="5.00588929573723E-2"/>
    <n v="0.472735989165665"/>
    <n v="3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6"/>
    <x v="5"/>
    <x v="3"/>
    <x v="0"/>
    <n v="5.9856680771478104"/>
    <n v="2E+20"/>
    <n v="1.5017667887211701"/>
    <n v="14.1820796749699"/>
    <n v="3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6"/>
    <x v="5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6"/>
    <x v="5"/>
    <x v="5"/>
    <x v="0"/>
    <n v="0.50311387389714002"/>
    <n v="2E+20"/>
    <n v="0"/>
    <n v="1.5093416216914199"/>
    <n v="3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7"/>
    <x v="5"/>
    <x v="0"/>
    <x v="0"/>
    <n v="0.32055056567616302"/>
    <n v="2E+20"/>
    <n v="1.92143001681775E-2"/>
    <n v="0.47797650214859799"/>
    <n v="11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7"/>
    <x v="5"/>
    <x v="1"/>
    <x v="0"/>
    <n v="16.608135515772901"/>
    <n v="2E+20"/>
    <n v="8.3727666362545392"/>
    <n v="33.136181059239"/>
    <n v="11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7"/>
    <x v="5"/>
    <x v="2"/>
    <x v="0"/>
    <n v="0.32055056567616302"/>
    <n v="2E+20"/>
    <n v="1.92143001681775E-2"/>
    <n v="0.47797650214859799"/>
    <n v="11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7"/>
    <x v="5"/>
    <x v="3"/>
    <x v="0"/>
    <n v="9.6165169702848896"/>
    <n v="2E+20"/>
    <n v="0.57642900504532701"/>
    <n v="14.339295064458"/>
    <n v="11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7"/>
    <x v="5"/>
    <x v="4"/>
    <x v="0"/>
    <n v="0"/>
    <n v="2E+20"/>
    <n v="0"/>
    <n v="0"/>
    <n v="11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7"/>
    <x v="5"/>
    <x v="5"/>
    <x v="0"/>
    <n v="6.9916185454879898"/>
    <n v="2E+20"/>
    <n v="0"/>
    <n v="18.7968859947811"/>
    <n v="11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8"/>
    <x v="5"/>
    <x v="0"/>
    <x v="0"/>
    <n v="0.226609237102358"/>
    <n v="2E+20"/>
    <n v="6.4551463316096597E-2"/>
    <n v="0.37334395746370502"/>
    <n v="13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8"/>
    <x v="5"/>
    <x v="1"/>
    <x v="0"/>
    <n v="6.9407966165365398"/>
    <n v="2E+20"/>
    <n v="1.9365438994829001"/>
    <n v="11.554498975216299"/>
    <n v="13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8"/>
    <x v="5"/>
    <x v="2"/>
    <x v="0"/>
    <n v="0.226609237102358"/>
    <n v="2E+20"/>
    <n v="6.4551463316096597E-2"/>
    <n v="0.37334395746370502"/>
    <n v="13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8"/>
    <x v="5"/>
    <x v="3"/>
    <x v="0"/>
    <n v="6.7982771130707302"/>
    <n v="2E+20"/>
    <n v="1.9365438994829001"/>
    <n v="11.200318723911201"/>
    <n v="13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8"/>
    <x v="5"/>
    <x v="4"/>
    <x v="0"/>
    <n v="0"/>
    <n v="2E+20"/>
    <n v="0"/>
    <n v="0"/>
    <n v="13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8"/>
    <x v="5"/>
    <x v="5"/>
    <x v="0"/>
    <n v="0.14251950346581599"/>
    <n v="2E+20"/>
    <n v="0"/>
    <n v="1.53695785006093"/>
    <n v="13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39"/>
    <x v="5"/>
    <x v="0"/>
    <x v="0"/>
    <n v="0.27798098653556202"/>
    <n v="2E+20"/>
    <n v="0.17914890723492199"/>
    <n v="0.44460691808696401"/>
    <n v="8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9"/>
    <x v="5"/>
    <x v="1"/>
    <x v="0"/>
    <n v="8.9397196939439993"/>
    <n v="2E+20"/>
    <n v="6.1528326377794498"/>
    <n v="13.338207542608901"/>
    <n v="8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39"/>
    <x v="5"/>
    <x v="2"/>
    <x v="0"/>
    <n v="0.27798098653556202"/>
    <n v="2E+20"/>
    <n v="0.17914890723492199"/>
    <n v="0.44460691808696401"/>
    <n v="8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39"/>
    <x v="5"/>
    <x v="3"/>
    <x v="0"/>
    <n v="8.3394295960668501"/>
    <n v="2E+20"/>
    <n v="5.3744672170476502"/>
    <n v="13.338207542608901"/>
    <n v="8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39"/>
    <x v="5"/>
    <x v="4"/>
    <x v="0"/>
    <n v="0"/>
    <n v="2E+20"/>
    <n v="0"/>
    <n v="0"/>
    <n v="8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39"/>
    <x v="5"/>
    <x v="5"/>
    <x v="0"/>
    <n v="0.60029009787714904"/>
    <n v="2E+20"/>
    <n v="0"/>
    <n v="2.9132713232567702"/>
    <n v="8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0"/>
    <x v="5"/>
    <x v="0"/>
    <x v="0"/>
    <n v="0.18530268654249299"/>
    <n v="2E+20"/>
    <n v="6.2914603525310503E-2"/>
    <n v="0.28800472335761701"/>
    <n v="7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0"/>
    <x v="5"/>
    <x v="1"/>
    <x v="0"/>
    <n v="6.6394433053250603"/>
    <n v="2E+20"/>
    <n v="1.8874381057593199"/>
    <n v="11.942534078192599"/>
    <n v="7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0"/>
    <x v="5"/>
    <x v="2"/>
    <x v="0"/>
    <n v="0.18530268654249299"/>
    <n v="2E+20"/>
    <n v="6.2914603525310503E-2"/>
    <n v="0.28800472335761701"/>
    <n v="7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0"/>
    <x v="5"/>
    <x v="3"/>
    <x v="0"/>
    <n v="5.5590805962747902"/>
    <n v="2E+20"/>
    <n v="1.8874381057593199"/>
    <n v="8.6401417007285204"/>
    <n v="7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0"/>
    <x v="5"/>
    <x v="4"/>
    <x v="0"/>
    <n v="0"/>
    <n v="2E+20"/>
    <n v="0"/>
    <n v="0"/>
    <n v="7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0"/>
    <x v="5"/>
    <x v="5"/>
    <x v="0"/>
    <n v="1.0803627090502701"/>
    <n v="2E+20"/>
    <n v="0"/>
    <n v="7.5625389633519298"/>
    <n v="7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1"/>
    <x v="5"/>
    <x v="0"/>
    <x v="0"/>
    <n v="0.26579369297602901"/>
    <n v="2E+20"/>
    <n v="9.2740399763353104E-2"/>
    <n v="0.48019938516787097"/>
    <n v="5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1"/>
    <x v="5"/>
    <x v="1"/>
    <x v="0"/>
    <n v="8.2208875989297105"/>
    <n v="2E+20"/>
    <n v="2.78221199290059"/>
    <n v="14.405981555036099"/>
    <n v="5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1"/>
    <x v="5"/>
    <x v="2"/>
    <x v="0"/>
    <n v="0.26579369297602901"/>
    <n v="2E+20"/>
    <n v="9.2740399763353104E-2"/>
    <n v="0.48019938516787097"/>
    <n v="5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1"/>
    <x v="5"/>
    <x v="3"/>
    <x v="0"/>
    <n v="7.9738107892808703"/>
    <n v="2E+20"/>
    <n v="2.78221199290059"/>
    <n v="14.405981555036099"/>
    <n v="5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1"/>
    <x v="5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1"/>
    <x v="5"/>
    <x v="5"/>
    <x v="0"/>
    <n v="0.24707680964884099"/>
    <n v="2E+20"/>
    <n v="0"/>
    <n v="1.23538404824421"/>
    <n v="5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2"/>
    <x v="5"/>
    <x v="0"/>
    <x v="0"/>
    <n v="0.29673409101630199"/>
    <n v="2E+20"/>
    <n v="0.143906422066262"/>
    <n v="0.40720362477606697"/>
    <n v="5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2"/>
    <x v="5"/>
    <x v="1"/>
    <x v="0"/>
    <n v="8.90202273048906"/>
    <n v="2E+20"/>
    <n v="4.3171926619878596"/>
    <n v="12.216108743282"/>
    <n v="5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2"/>
    <x v="5"/>
    <x v="2"/>
    <x v="0"/>
    <n v="0.29673409101630199"/>
    <n v="2E+20"/>
    <n v="0.143906422066262"/>
    <n v="0.40720362477606697"/>
    <n v="5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2"/>
    <x v="5"/>
    <x v="3"/>
    <x v="0"/>
    <n v="8.90202273048906"/>
    <n v="2E+20"/>
    <n v="4.3171926619878596"/>
    <n v="12.216108743282"/>
    <n v="5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2"/>
    <x v="5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2"/>
    <x v="5"/>
    <x v="5"/>
    <x v="0"/>
    <n v="0"/>
    <n v="2E+20"/>
    <n v="0"/>
    <n v="0"/>
    <n v="5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3"/>
    <x v="5"/>
    <x v="0"/>
    <x v="0"/>
    <n v="0.26008207713369802"/>
    <n v="2E+20"/>
    <n v="9.8863415011614594E-2"/>
    <n v="0.48738033297348698"/>
    <n v="5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3"/>
    <x v="5"/>
    <x v="1"/>
    <x v="0"/>
    <n v="8.1202635595259505"/>
    <n v="2E+20"/>
    <n v="2.9659024503484401"/>
    <n v="14.621409989204601"/>
    <n v="5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3"/>
    <x v="5"/>
    <x v="2"/>
    <x v="0"/>
    <n v="0.26008207713369802"/>
    <n v="2E+20"/>
    <n v="9.8863415011614594E-2"/>
    <n v="0.48738033297348698"/>
    <n v="5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3"/>
    <x v="5"/>
    <x v="3"/>
    <x v="0"/>
    <n v="7.8024623140109304"/>
    <n v="2E+20"/>
    <n v="2.9659024503484401"/>
    <n v="14.621409989204601"/>
    <n v="5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3"/>
    <x v="5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3"/>
    <x v="5"/>
    <x v="5"/>
    <x v="0"/>
    <n v="0.31780124551501698"/>
    <n v="2E+20"/>
    <n v="0"/>
    <n v="1.2998627150181501"/>
    <n v="5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4"/>
    <x v="5"/>
    <x v="0"/>
    <x v="0"/>
    <n v="0.18522746369294801"/>
    <n v="2E+20"/>
    <n v="4.7335800805063798E-2"/>
    <n v="0.28562351533761299"/>
    <n v="4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4"/>
    <x v="5"/>
    <x v="1"/>
    <x v="0"/>
    <n v="5.5568239107884496"/>
    <n v="2E+20"/>
    <n v="1.4200740241519201"/>
    <n v="8.5687054601284007"/>
    <n v="4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4"/>
    <x v="5"/>
    <x v="2"/>
    <x v="0"/>
    <n v="0.18522746369294801"/>
    <n v="2E+20"/>
    <n v="4.7335800805063798E-2"/>
    <n v="0.28562351533761299"/>
    <n v="4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4"/>
    <x v="5"/>
    <x v="3"/>
    <x v="0"/>
    <n v="5.5568239107884496"/>
    <n v="2E+20"/>
    <n v="1.4200740241519201"/>
    <n v="8.5687054601284007"/>
    <n v="4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4"/>
    <x v="5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4"/>
    <x v="5"/>
    <x v="5"/>
    <x v="0"/>
    <n v="0"/>
    <n v="2E+20"/>
    <n v="0"/>
    <n v="0"/>
    <n v="4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5"/>
    <x v="5"/>
    <x v="0"/>
    <x v="0"/>
    <n v="0.29939262937475503"/>
    <n v="2E+20"/>
    <n v="0.224048520407579"/>
    <n v="0.38624620275153698"/>
    <n v="5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5"/>
    <x v="5"/>
    <x v="1"/>
    <x v="0"/>
    <n v="10.364525514617799"/>
    <n v="2E+20"/>
    <n v="6.7214556122273699"/>
    <n v="13.1384850339594"/>
    <n v="5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5"/>
    <x v="5"/>
    <x v="2"/>
    <x v="0"/>
    <n v="0.29939262937475503"/>
    <n v="2E+20"/>
    <n v="0.224048520407579"/>
    <n v="0.38624620275153698"/>
    <n v="5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5"/>
    <x v="5"/>
    <x v="3"/>
    <x v="0"/>
    <n v="8.98177888124264"/>
    <n v="2E+20"/>
    <n v="6.7214556122273699"/>
    <n v="11.5873860825461"/>
    <n v="5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5"/>
    <x v="5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5"/>
    <x v="5"/>
    <x v="5"/>
    <x v="0"/>
    <n v="1.3827466333751799"/>
    <n v="2E+20"/>
    <n v="0"/>
    <n v="3.7003590925304999"/>
    <n v="5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6"/>
    <x v="5"/>
    <x v="0"/>
    <x v="0"/>
    <n v="0.18962188347321199"/>
    <n v="2E+20"/>
    <n v="7.9357644336103803E-2"/>
    <n v="0.37195493331257301"/>
    <n v="6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6"/>
    <x v="5"/>
    <x v="1"/>
    <x v="0"/>
    <n v="8.8513173822271298"/>
    <n v="2E+20"/>
    <n v="4.4987896310744899"/>
    <n v="16.3937264429421"/>
    <n v="6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6"/>
    <x v="5"/>
    <x v="2"/>
    <x v="0"/>
    <n v="0.18962188347321199"/>
    <n v="2E+20"/>
    <n v="7.9357644336103803E-2"/>
    <n v="0.37195493331257301"/>
    <n v="6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6"/>
    <x v="5"/>
    <x v="3"/>
    <x v="0"/>
    <n v="5.6886565041963504"/>
    <n v="2E+20"/>
    <n v="2.3807293300831098"/>
    <n v="11.1586479993772"/>
    <n v="6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6"/>
    <x v="5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6"/>
    <x v="5"/>
    <x v="5"/>
    <x v="0"/>
    <n v="3.1626608780307901"/>
    <n v="2E+20"/>
    <n v="0"/>
    <n v="7.2148306900542103"/>
    <n v="6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7"/>
    <x v="5"/>
    <x v="0"/>
    <x v="0"/>
    <n v="0.31333448110600298"/>
    <n v="2E+20"/>
    <n v="0.19382838508599101"/>
    <n v="0.45076821745290802"/>
    <n v="5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7"/>
    <x v="5"/>
    <x v="1"/>
    <x v="0"/>
    <n v="9.5322303530887709"/>
    <n v="2E+20"/>
    <n v="5.8148515525797402"/>
    <n v="13.52702144773"/>
    <n v="5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7"/>
    <x v="5"/>
    <x v="2"/>
    <x v="0"/>
    <n v="0.31333448110600298"/>
    <n v="2E+20"/>
    <n v="0.19382838508599101"/>
    <n v="0.45076821745290802"/>
    <n v="5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7"/>
    <x v="5"/>
    <x v="3"/>
    <x v="0"/>
    <n v="9.4000344331800907"/>
    <n v="2E+20"/>
    <n v="5.8148515525797402"/>
    <n v="13.523046523587199"/>
    <n v="5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7"/>
    <x v="5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7"/>
    <x v="5"/>
    <x v="5"/>
    <x v="0"/>
    <n v="0.13219591990869001"/>
    <n v="2E+20"/>
    <n v="0"/>
    <n v="0.66097959954345198"/>
    <n v="5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8"/>
    <x v="5"/>
    <x v="0"/>
    <x v="0"/>
    <n v="0.26645139514743998"/>
    <n v="2E+20"/>
    <n v="8.4994537558986796E-2"/>
    <n v="0.49121485403153298"/>
    <n v="9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8"/>
    <x v="5"/>
    <x v="1"/>
    <x v="0"/>
    <n v="8.6748821898907007"/>
    <n v="2E+20"/>
    <n v="4.1640899513602099"/>
    <n v="14.736445620946"/>
    <n v="9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8"/>
    <x v="5"/>
    <x v="2"/>
    <x v="0"/>
    <n v="0.26645139514743998"/>
    <n v="2E+20"/>
    <n v="8.4994537558986796E-2"/>
    <n v="0.49121485403153298"/>
    <n v="9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8"/>
    <x v="5"/>
    <x v="3"/>
    <x v="0"/>
    <n v="7.9935418544232002"/>
    <n v="2E+20"/>
    <n v="2.5498361267696099"/>
    <n v="14.736445620946"/>
    <n v="9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8"/>
    <x v="5"/>
    <x v="4"/>
    <x v="0"/>
    <n v="0"/>
    <n v="2E+20"/>
    <n v="0"/>
    <n v="0"/>
    <n v="9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8"/>
    <x v="5"/>
    <x v="5"/>
    <x v="0"/>
    <n v="0.68134033546750195"/>
    <n v="2E+20"/>
    <n v="0"/>
    <n v="2.8581577140685099"/>
    <n v="9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49"/>
    <x v="5"/>
    <x v="0"/>
    <x v="0"/>
    <n v="0.27909475081996699"/>
    <n v="2E+20"/>
    <n v="0.14319046997101201"/>
    <n v="0.36690442500505799"/>
    <n v="4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9"/>
    <x v="5"/>
    <x v="1"/>
    <x v="0"/>
    <n v="10.956814351345701"/>
    <n v="2E+20"/>
    <n v="4.7866397503229097"/>
    <n v="18.1014058093435"/>
    <n v="4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49"/>
    <x v="5"/>
    <x v="2"/>
    <x v="0"/>
    <n v="0.27909475081996699"/>
    <n v="2E+20"/>
    <n v="0.14319046997101201"/>
    <n v="0.36690442500505799"/>
    <n v="4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49"/>
    <x v="5"/>
    <x v="3"/>
    <x v="0"/>
    <n v="8.3728425245990294"/>
    <n v="2E+20"/>
    <n v="4.2957140991303504"/>
    <n v="11.007132750151801"/>
    <n v="4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49"/>
    <x v="5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49"/>
    <x v="5"/>
    <x v="5"/>
    <x v="0"/>
    <n v="2.58397182674666"/>
    <n v="2E+20"/>
    <n v="0"/>
    <n v="7.2162968528780498"/>
    <n v="4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50"/>
    <x v="5"/>
    <x v="0"/>
    <x v="0"/>
    <n v="0.31027650043538801"/>
    <n v="2E+20"/>
    <n v="0.135248008101157"/>
    <n v="0.49236706577789902"/>
    <n v="4"/>
    <s v="Airport Security AnalysisExtra Exp CheckTotal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50"/>
    <x v="5"/>
    <x v="1"/>
    <x v="0"/>
    <n v="9.7964734911186007"/>
    <n v="2E+20"/>
    <n v="6.0101541552625104"/>
    <n v="14.771011973337"/>
    <n v="4"/>
    <s v="Airport Security AnalysisExtra Exp CheckTotal Time Per EntityProcess"/>
    <n v="50"/>
    <n v="9.3051094534677592"/>
    <n v="3.0812795011904641"/>
    <n v="0.95"/>
    <n v="0.87568994514178078"/>
    <n v="3.48010138212855"/>
    <n v="23.754986041942001"/>
    <n v="0.55707115845319799"/>
    <n v="46.0165696136092"/>
    <n v="6.66"/>
    <n v="0.87568994514178078"/>
    <n v="50"/>
    <n v="1"/>
  </r>
  <r>
    <x v="0"/>
    <s v="2023-06-20 12:27:10"/>
    <n v="50"/>
    <x v="5"/>
    <x v="2"/>
    <x v="0"/>
    <n v="0.31027650043538801"/>
    <n v="2E+20"/>
    <n v="0.135248008101157"/>
    <n v="0.49236706577789902"/>
    <n v="4"/>
    <s v="Airport Security AnalysisExtra Exp CheckVA Cost Per EntityProcess"/>
    <n v="50"/>
    <n v="0.25989097691448754"/>
    <n v="5.9740084330965289E-2"/>
    <n v="0.95"/>
    <n v="1.6977944113910053E-2"/>
    <n v="9.9110799780549305E-2"/>
    <n v="0.39044329600396599"/>
    <n v="1.8569038615106601E-2"/>
    <n v="0.49770717251883501"/>
    <n v="6.66"/>
    <n v="1.6977944113910053E-2"/>
    <n v="50"/>
    <n v="1"/>
  </r>
  <r>
    <x v="0"/>
    <s v="2023-06-20 12:27:10"/>
    <n v="50"/>
    <x v="5"/>
    <x v="3"/>
    <x v="0"/>
    <n v="9.3082950130616506"/>
    <n v="2E+20"/>
    <n v="4.0574402430346996"/>
    <n v="14.771011973337"/>
    <n v="4"/>
    <s v="Airport Security AnalysisExtra Exp CheckVA Time Per EntityProcess"/>
    <n v="50"/>
    <n v="7.7967293074346298"/>
    <n v="1.7922025299289408"/>
    <n v="0.95"/>
    <n v="0.50933832341729657"/>
    <n v="2.9733239934164799"/>
    <n v="11.713298880119"/>
    <n v="0.55707115845319799"/>
    <n v="14.9312151755651"/>
    <n v="6.66"/>
    <n v="0.50933832341729657"/>
    <n v="50"/>
    <n v="1"/>
  </r>
  <r>
    <x v="0"/>
    <s v="2023-06-20 12:27:10"/>
    <n v="50"/>
    <x v="5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6.66"/>
    <n v="0"/>
    <n v="50"/>
    <n v="1"/>
  </r>
  <r>
    <x v="0"/>
    <s v="2023-06-20 12:27:10"/>
    <n v="50"/>
    <x v="5"/>
    <x v="5"/>
    <x v="0"/>
    <n v="0.48817847805695203"/>
    <n v="2E+20"/>
    <n v="0"/>
    <n v="1.9527139122278101"/>
    <n v="4"/>
    <s v="Airport Security AnalysisExtra Exp CheckWait Time Per EntityProcess"/>
    <n v="50"/>
    <n v="1.5083801460331328"/>
    <n v="2.1974590330732333"/>
    <n v="0.95"/>
    <n v="0.62451094728009982"/>
    <n v="0"/>
    <n v="12.907894030662501"/>
    <n v="0"/>
    <n v="31.471105476993198"/>
    <n v="6.66"/>
    <n v="0.62451094728009982"/>
    <n v="50"/>
    <n v="1"/>
  </r>
  <r>
    <x v="0"/>
    <s v="2023-06-20 12:27:10"/>
    <n v="1"/>
    <x v="6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"/>
    <x v="6"/>
    <x v="7"/>
    <x v="1"/>
    <n v="1.10072180981106"/>
    <n v="2E+20"/>
    <n v="0"/>
    <n v="2.9425496976818999"/>
    <n v="5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"/>
    <x v="6"/>
    <x v="6"/>
    <x v="1"/>
    <n v="0"/>
    <n v="2E+20"/>
    <n v="0"/>
    <n v="0"/>
    <n v="7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"/>
    <x v="6"/>
    <x v="7"/>
    <x v="1"/>
    <n v="0.59470283507131505"/>
    <n v="2E+20"/>
    <n v="0"/>
    <n v="2.8224796813400399"/>
    <n v="7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"/>
    <x v="6"/>
    <x v="6"/>
    <x v="1"/>
    <n v="0"/>
    <n v="2E+20"/>
    <n v="0"/>
    <n v="0"/>
    <n v="3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"/>
    <x v="6"/>
    <x v="7"/>
    <x v="1"/>
    <n v="0"/>
    <n v="2E+20"/>
    <n v="0"/>
    <n v="0"/>
    <n v="3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"/>
    <x v="6"/>
    <x v="7"/>
    <x v="1"/>
    <n v="0"/>
    <n v="2E+20"/>
    <n v="0"/>
    <n v="0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5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5"/>
    <x v="6"/>
    <x v="7"/>
    <x v="1"/>
    <n v="0.65234359272963105"/>
    <n v="2E+20"/>
    <n v="0"/>
    <n v="3.9140615563777899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6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6"/>
    <x v="6"/>
    <x v="7"/>
    <x v="1"/>
    <n v="1.0567970183925199"/>
    <n v="2E+20"/>
    <n v="0"/>
    <n v="3.5114711629233599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7"/>
    <x v="6"/>
    <x v="6"/>
    <x v="1"/>
    <n v="0"/>
    <n v="2E+20"/>
    <n v="0"/>
    <n v="0"/>
    <n v="8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7"/>
    <x v="6"/>
    <x v="7"/>
    <x v="1"/>
    <n v="1.35404508041384"/>
    <n v="2E+20"/>
    <n v="0"/>
    <n v="9.8609012668684795"/>
    <n v="8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8"/>
    <x v="6"/>
    <x v="6"/>
    <x v="1"/>
    <n v="0"/>
    <n v="2E+20"/>
    <n v="0"/>
    <n v="0"/>
    <n v="7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8"/>
    <x v="6"/>
    <x v="7"/>
    <x v="1"/>
    <n v="2.40093868689612"/>
    <n v="2E+20"/>
    <n v="0"/>
    <n v="6.2696311639281204"/>
    <n v="7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9"/>
    <x v="6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9"/>
    <x v="6"/>
    <x v="7"/>
    <x v="1"/>
    <n v="0.50677738871206701"/>
    <n v="2E+20"/>
    <n v="0"/>
    <n v="2.0271095548482698"/>
    <n v="4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0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0"/>
    <x v="6"/>
    <x v="7"/>
    <x v="1"/>
    <n v="1.3496738552704699"/>
    <n v="2E+20"/>
    <n v="0"/>
    <n v="3.27135625547771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1"/>
    <x v="6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1"/>
    <x v="6"/>
    <x v="7"/>
    <x v="1"/>
    <n v="0.50622945461900604"/>
    <n v="2E+20"/>
    <n v="0"/>
    <n v="2.53114727309503"/>
    <n v="5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2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2"/>
    <x v="6"/>
    <x v="7"/>
    <x v="1"/>
    <n v="3.3082762707780402"/>
    <n v="2E+20"/>
    <n v="0"/>
    <n v="5.9435439085427797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3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3"/>
    <x v="6"/>
    <x v="7"/>
    <x v="1"/>
    <n v="0"/>
    <n v="2E+20"/>
    <n v="0"/>
    <n v="0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4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4"/>
    <x v="6"/>
    <x v="7"/>
    <x v="1"/>
    <n v="1.58202864440278"/>
    <n v="2E+20"/>
    <n v="0"/>
    <n v="4.1383004650533604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5"/>
    <x v="6"/>
    <x v="6"/>
    <x v="1"/>
    <n v="0"/>
    <n v="2E+20"/>
    <n v="0"/>
    <n v="0"/>
    <n v="10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5"/>
    <x v="6"/>
    <x v="7"/>
    <x v="1"/>
    <n v="1.47551799028274"/>
    <n v="2E+20"/>
    <n v="0"/>
    <n v="11.8936133051706"/>
    <n v="10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6"/>
    <x v="6"/>
    <x v="6"/>
    <x v="1"/>
    <n v="0"/>
    <n v="2E+20"/>
    <n v="0"/>
    <n v="0"/>
    <n v="9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6"/>
    <x v="6"/>
    <x v="7"/>
    <x v="1"/>
    <n v="0.82739391398709194"/>
    <n v="2E+20"/>
    <n v="0"/>
    <n v="6.5348399258376704"/>
    <n v="9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7"/>
    <x v="6"/>
    <x v="6"/>
    <x v="1"/>
    <n v="0"/>
    <n v="2E+20"/>
    <n v="0"/>
    <n v="0"/>
    <n v="9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7"/>
    <x v="6"/>
    <x v="7"/>
    <x v="1"/>
    <n v="2.7942756324390001"/>
    <n v="2E+20"/>
    <n v="0"/>
    <n v="12.6422674748754"/>
    <n v="9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8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8"/>
    <x v="6"/>
    <x v="7"/>
    <x v="1"/>
    <n v="0.774244106972655"/>
    <n v="2E+20"/>
    <n v="0"/>
    <n v="3.4056836545974001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9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19"/>
    <x v="6"/>
    <x v="7"/>
    <x v="1"/>
    <n v="0.262442430048135"/>
    <n v="2E+20"/>
    <n v="0"/>
    <n v="1.5746545802888099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0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0"/>
    <x v="6"/>
    <x v="7"/>
    <x v="1"/>
    <n v="0.93756675734394401"/>
    <n v="2E+20"/>
    <n v="0"/>
    <n v="3.2630012559313299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1"/>
    <x v="6"/>
    <x v="6"/>
    <x v="1"/>
    <n v="0"/>
    <n v="2E+20"/>
    <n v="0"/>
    <n v="0"/>
    <n v="10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1"/>
    <x v="6"/>
    <x v="7"/>
    <x v="1"/>
    <n v="2.2605362032190999"/>
    <n v="2E+20"/>
    <n v="0"/>
    <n v="9.0242919941643702"/>
    <n v="10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2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2"/>
    <x v="6"/>
    <x v="7"/>
    <x v="1"/>
    <n v="1.24170096887054"/>
    <n v="2E+20"/>
    <n v="0"/>
    <n v="2.73086522392214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3"/>
    <x v="6"/>
    <x v="6"/>
    <x v="1"/>
    <n v="0"/>
    <n v="2E+20"/>
    <n v="0"/>
    <n v="0"/>
    <n v="8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3"/>
    <x v="6"/>
    <x v="7"/>
    <x v="1"/>
    <n v="4.4026112158097899"/>
    <n v="2E+20"/>
    <n v="0"/>
    <n v="9.2801997890080106"/>
    <n v="8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4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4"/>
    <x v="6"/>
    <x v="7"/>
    <x v="1"/>
    <n v="5.0901545783476196"/>
    <n v="2E+20"/>
    <n v="0"/>
    <n v="8.5139747699801092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5"/>
    <x v="6"/>
    <x v="6"/>
    <x v="1"/>
    <n v="0"/>
    <n v="2E+20"/>
    <n v="0"/>
    <n v="0"/>
    <n v="9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5"/>
    <x v="6"/>
    <x v="7"/>
    <x v="1"/>
    <n v="0.652452757778343"/>
    <n v="2E+20"/>
    <n v="0"/>
    <n v="4.7743950218634597"/>
    <n v="9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6"/>
    <x v="6"/>
    <x v="6"/>
    <x v="1"/>
    <n v="0"/>
    <n v="2E+20"/>
    <n v="0"/>
    <n v="0"/>
    <n v="9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6"/>
    <x v="6"/>
    <x v="7"/>
    <x v="1"/>
    <n v="0.53200816370966797"/>
    <n v="2E+20"/>
    <n v="0"/>
    <n v="1.84265760736392"/>
    <n v="9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7"/>
    <x v="6"/>
    <x v="6"/>
    <x v="1"/>
    <n v="0"/>
    <n v="2E+20"/>
    <n v="0"/>
    <n v="0"/>
    <n v="9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7"/>
    <x v="6"/>
    <x v="7"/>
    <x v="1"/>
    <n v="0.19202488065047199"/>
    <n v="2E+20"/>
    <n v="0"/>
    <n v="1.72822392585425"/>
    <n v="9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8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8"/>
    <x v="6"/>
    <x v="7"/>
    <x v="1"/>
    <n v="0"/>
    <n v="2E+20"/>
    <n v="0"/>
    <n v="0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29"/>
    <x v="6"/>
    <x v="6"/>
    <x v="1"/>
    <n v="0"/>
    <n v="2E+20"/>
    <n v="0"/>
    <n v="0"/>
    <n v="8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29"/>
    <x v="6"/>
    <x v="7"/>
    <x v="1"/>
    <n v="0.28007596822550301"/>
    <n v="2E+20"/>
    <n v="0"/>
    <n v="1.60594572799857"/>
    <n v="8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0"/>
    <x v="6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0"/>
    <x v="6"/>
    <x v="7"/>
    <x v="1"/>
    <n v="3.6176664998020698"/>
    <n v="2E+20"/>
    <n v="0"/>
    <n v="5.0698319384187904"/>
    <n v="5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1"/>
    <x v="6"/>
    <x v="6"/>
    <x v="1"/>
    <n v="0"/>
    <n v="2E+20"/>
    <n v="0"/>
    <n v="0"/>
    <n v="2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1"/>
    <x v="6"/>
    <x v="7"/>
    <x v="1"/>
    <n v="0"/>
    <n v="2E+20"/>
    <n v="0"/>
    <n v="0"/>
    <n v="2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2"/>
    <x v="6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2"/>
    <x v="6"/>
    <x v="7"/>
    <x v="1"/>
    <n v="0.21831782127979699"/>
    <n v="2E+20"/>
    <n v="0"/>
    <n v="0.87327128511918795"/>
    <n v="4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3"/>
    <x v="6"/>
    <x v="6"/>
    <x v="1"/>
    <n v="0"/>
    <n v="2E+20"/>
    <n v="0"/>
    <n v="0"/>
    <n v="1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3"/>
    <x v="6"/>
    <x v="7"/>
    <x v="1"/>
    <n v="1.9321653240582299"/>
    <n v="2E+20"/>
    <n v="0"/>
    <n v="11.2716955127828"/>
    <n v="1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4"/>
    <x v="6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4"/>
    <x v="6"/>
    <x v="7"/>
    <x v="1"/>
    <n v="12.907894030662501"/>
    <n v="2E+20"/>
    <n v="0"/>
    <n v="31.471105476993198"/>
    <n v="5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5"/>
    <x v="6"/>
    <x v="6"/>
    <x v="1"/>
    <n v="0"/>
    <n v="2E+20"/>
    <n v="0"/>
    <n v="0"/>
    <n v="10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5"/>
    <x v="6"/>
    <x v="7"/>
    <x v="1"/>
    <n v="2.2935465645445601"/>
    <n v="2E+20"/>
    <n v="0"/>
    <n v="10.129971609847001"/>
    <n v="10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6"/>
    <x v="6"/>
    <x v="6"/>
    <x v="1"/>
    <n v="0"/>
    <n v="2E+20"/>
    <n v="0"/>
    <n v="0"/>
    <n v="3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6"/>
    <x v="6"/>
    <x v="7"/>
    <x v="1"/>
    <n v="0.50311387389714002"/>
    <n v="2E+20"/>
    <n v="0"/>
    <n v="1.5093416216914199"/>
    <n v="3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7"/>
    <x v="6"/>
    <x v="6"/>
    <x v="1"/>
    <n v="0"/>
    <n v="2E+20"/>
    <n v="0"/>
    <n v="0"/>
    <n v="12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7"/>
    <x v="6"/>
    <x v="7"/>
    <x v="1"/>
    <n v="6.4089836666973197"/>
    <n v="2E+20"/>
    <n v="0"/>
    <n v="18.7968859947811"/>
    <n v="12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8"/>
    <x v="6"/>
    <x v="6"/>
    <x v="1"/>
    <n v="0"/>
    <n v="2E+20"/>
    <n v="0"/>
    <n v="0"/>
    <n v="13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8"/>
    <x v="6"/>
    <x v="7"/>
    <x v="1"/>
    <n v="0.14251950346581599"/>
    <n v="2E+20"/>
    <n v="0"/>
    <n v="1.53695785006093"/>
    <n v="13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39"/>
    <x v="6"/>
    <x v="6"/>
    <x v="1"/>
    <n v="0"/>
    <n v="2E+20"/>
    <n v="0"/>
    <n v="0"/>
    <n v="8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39"/>
    <x v="6"/>
    <x v="7"/>
    <x v="1"/>
    <n v="0.60029009787714904"/>
    <n v="2E+20"/>
    <n v="0"/>
    <n v="2.9132713232567702"/>
    <n v="8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0"/>
    <x v="6"/>
    <x v="6"/>
    <x v="1"/>
    <n v="0"/>
    <n v="2E+20"/>
    <n v="0"/>
    <n v="0"/>
    <n v="7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0"/>
    <x v="6"/>
    <x v="7"/>
    <x v="1"/>
    <n v="1.0803627090502701"/>
    <n v="2E+20"/>
    <n v="0"/>
    <n v="7.5625389633519298"/>
    <n v="7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1"/>
    <x v="6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1"/>
    <x v="6"/>
    <x v="7"/>
    <x v="1"/>
    <n v="0.24707680964884099"/>
    <n v="2E+20"/>
    <n v="0"/>
    <n v="1.23538404824421"/>
    <n v="5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2"/>
    <x v="6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2"/>
    <x v="6"/>
    <x v="7"/>
    <x v="1"/>
    <n v="0"/>
    <n v="2E+20"/>
    <n v="0"/>
    <n v="0"/>
    <n v="5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3"/>
    <x v="6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3"/>
    <x v="6"/>
    <x v="7"/>
    <x v="1"/>
    <n v="0.31780124551501698"/>
    <n v="2E+20"/>
    <n v="0"/>
    <n v="1.2998627150181501"/>
    <n v="5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4"/>
    <x v="6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4"/>
    <x v="6"/>
    <x v="7"/>
    <x v="1"/>
    <n v="0"/>
    <n v="2E+20"/>
    <n v="0"/>
    <n v="0"/>
    <n v="4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5"/>
    <x v="6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5"/>
    <x v="6"/>
    <x v="7"/>
    <x v="1"/>
    <n v="1.3827466333751799"/>
    <n v="2E+20"/>
    <n v="0"/>
    <n v="3.7003590925304999"/>
    <n v="5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6"/>
    <x v="6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6"/>
    <x v="6"/>
    <x v="7"/>
    <x v="1"/>
    <n v="3.1626608780307901"/>
    <n v="2E+20"/>
    <n v="0"/>
    <n v="7.2148306900542103"/>
    <n v="6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7"/>
    <x v="6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7"/>
    <x v="6"/>
    <x v="7"/>
    <x v="1"/>
    <n v="0.13219591990869001"/>
    <n v="2E+20"/>
    <n v="0"/>
    <n v="0.66097959954345198"/>
    <n v="5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8"/>
    <x v="6"/>
    <x v="6"/>
    <x v="1"/>
    <n v="0"/>
    <n v="2E+20"/>
    <n v="0"/>
    <n v="0"/>
    <n v="10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8"/>
    <x v="6"/>
    <x v="7"/>
    <x v="1"/>
    <n v="1.01545206905384"/>
    <n v="2E+20"/>
    <n v="0"/>
    <n v="4.0224576713309297"/>
    <n v="10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49"/>
    <x v="6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49"/>
    <x v="6"/>
    <x v="7"/>
    <x v="1"/>
    <n v="2.58397182674666"/>
    <n v="2E+20"/>
    <n v="0"/>
    <n v="7.2162968528780498"/>
    <n v="4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50"/>
    <x v="6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6.72"/>
    <n v="0"/>
    <n v="50"/>
    <n v="1"/>
  </r>
  <r>
    <x v="0"/>
    <s v="2023-06-20 12:27:10"/>
    <n v="50"/>
    <x v="6"/>
    <x v="7"/>
    <x v="1"/>
    <n v="0.48817847805695203"/>
    <n v="2E+20"/>
    <n v="0"/>
    <n v="1.9527139122278101"/>
    <n v="4"/>
    <s v="Airport Security AnalysisExtra Exp Check.QueueWaiting TimeQueue"/>
    <n v="50"/>
    <n v="1.5034096831290458"/>
    <n v="2.1671020967395394"/>
    <n v="0.95"/>
    <n v="0.61588360143157994"/>
    <n v="0"/>
    <n v="12.907894030662501"/>
    <n v="0"/>
    <n v="31.471105476993198"/>
    <n v="6.72"/>
    <n v="0.61588360143157994"/>
    <n v="50"/>
    <n v="1"/>
  </r>
  <r>
    <x v="0"/>
    <s v="2023-06-20 12:27:10"/>
    <n v="1"/>
    <x v="7"/>
    <x v="0"/>
    <x v="0"/>
    <n v="0.26857459933925298"/>
    <n v="2E+20"/>
    <n v="6.0813960077507501E-2"/>
    <n v="1.17717464383769"/>
    <n v="138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"/>
    <x v="7"/>
    <x v="1"/>
    <x v="0"/>
    <n v="10.461066414851899"/>
    <n v="2E+20"/>
    <n v="1.8244188023252299"/>
    <n v="35.315239315130803"/>
    <n v="138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"/>
    <x v="7"/>
    <x v="2"/>
    <x v="0"/>
    <n v="0.26857459933925298"/>
    <n v="2E+20"/>
    <n v="6.0813960077507501E-2"/>
    <n v="1.17717464383769"/>
    <n v="138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"/>
    <x v="7"/>
    <x v="3"/>
    <x v="0"/>
    <n v="8.0572379801775895"/>
    <n v="2E+20"/>
    <n v="1.8244188023252299"/>
    <n v="35.315239315130803"/>
    <n v="138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"/>
    <x v="7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"/>
    <x v="7"/>
    <x v="5"/>
    <x v="0"/>
    <n v="2.4038284346743102"/>
    <n v="2E+20"/>
    <n v="0"/>
    <n v="18.4421684674118"/>
    <n v="138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"/>
    <x v="7"/>
    <x v="0"/>
    <x v="0"/>
    <n v="0.26544439271474701"/>
    <n v="2E+20"/>
    <n v="5.9480143173293698E-2"/>
    <n v="1.0598263047608401"/>
    <n v="138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"/>
    <x v="7"/>
    <x v="1"/>
    <x v="0"/>
    <n v="14.766154582262001"/>
    <n v="2E+20"/>
    <n v="1.7844042951988099"/>
    <n v="46.235759748138904"/>
    <n v="138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"/>
    <x v="7"/>
    <x v="2"/>
    <x v="0"/>
    <n v="0.26544439271474701"/>
    <n v="2E+20"/>
    <n v="5.9480143173293698E-2"/>
    <n v="1.0598263047608401"/>
    <n v="138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"/>
    <x v="7"/>
    <x v="3"/>
    <x v="0"/>
    <n v="7.96333178144243"/>
    <n v="2E+20"/>
    <n v="1.7844042951988099"/>
    <n v="31.794789142825302"/>
    <n v="138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"/>
    <x v="7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"/>
    <x v="7"/>
    <x v="5"/>
    <x v="0"/>
    <n v="6.8028228008195697"/>
    <n v="2E+20"/>
    <n v="0"/>
    <n v="30.991850885521401"/>
    <n v="138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"/>
    <x v="7"/>
    <x v="0"/>
    <x v="0"/>
    <n v="0.23278252112497699"/>
    <n v="2E+20"/>
    <n v="5.8665679869894398E-2"/>
    <n v="0.871201475759663"/>
    <n v="137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"/>
    <x v="7"/>
    <x v="1"/>
    <x v="0"/>
    <n v="8.0780786517058392"/>
    <n v="2E+20"/>
    <n v="1.87284840622135"/>
    <n v="28.063061668059099"/>
    <n v="137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"/>
    <x v="7"/>
    <x v="2"/>
    <x v="0"/>
    <n v="0.23278252112497699"/>
    <n v="2E+20"/>
    <n v="5.8665679869894398E-2"/>
    <n v="0.871201475759663"/>
    <n v="137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"/>
    <x v="7"/>
    <x v="3"/>
    <x v="0"/>
    <n v="6.9834756337493102"/>
    <n v="2E+20"/>
    <n v="1.75997039609683"/>
    <n v="26.136044272789899"/>
    <n v="137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"/>
    <x v="7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"/>
    <x v="7"/>
    <x v="5"/>
    <x v="0"/>
    <n v="1.09460301795653"/>
    <n v="2E+20"/>
    <n v="0"/>
    <n v="12.0385579523236"/>
    <n v="137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"/>
    <x v="7"/>
    <x v="0"/>
    <x v="0"/>
    <n v="0.245641134962227"/>
    <n v="2E+20"/>
    <n v="5.6408406711805498E-2"/>
    <n v="1.03824721410037"/>
    <n v="141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"/>
    <x v="7"/>
    <x v="1"/>
    <x v="0"/>
    <n v="9.6685274543878901"/>
    <n v="2E+20"/>
    <n v="1.8903357612959999"/>
    <n v="33.7697234073106"/>
    <n v="141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"/>
    <x v="7"/>
    <x v="2"/>
    <x v="0"/>
    <n v="0.245641134962227"/>
    <n v="2E+20"/>
    <n v="5.6408406711805498E-2"/>
    <n v="1.03824721410037"/>
    <n v="141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"/>
    <x v="7"/>
    <x v="3"/>
    <x v="0"/>
    <n v="7.3692340488668098"/>
    <n v="2E+20"/>
    <n v="1.6922522013541701"/>
    <n v="31.147416423011201"/>
    <n v="141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"/>
    <x v="7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"/>
    <x v="7"/>
    <x v="5"/>
    <x v="0"/>
    <n v="2.2992934055210901"/>
    <n v="2E+20"/>
    <n v="0"/>
    <n v="15.892311631158799"/>
    <n v="141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5"/>
    <x v="7"/>
    <x v="0"/>
    <x v="0"/>
    <n v="0.27059935789967299"/>
    <n v="2E+20"/>
    <n v="5.6672692243885603E-2"/>
    <n v="1.0560965880316799"/>
    <n v="139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5"/>
    <x v="7"/>
    <x v="1"/>
    <x v="0"/>
    <n v="15.359662349291501"/>
    <n v="2E+20"/>
    <n v="2.3838882215978301"/>
    <n v="48.477061122153899"/>
    <n v="139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5"/>
    <x v="7"/>
    <x v="2"/>
    <x v="0"/>
    <n v="0.27059935789967299"/>
    <n v="2E+20"/>
    <n v="5.6672692243885603E-2"/>
    <n v="1.0560965880316799"/>
    <n v="139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5"/>
    <x v="7"/>
    <x v="3"/>
    <x v="0"/>
    <n v="8.1179807369901695"/>
    <n v="2E+20"/>
    <n v="1.7001807673165701"/>
    <n v="31.6828976409505"/>
    <n v="139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5"/>
    <x v="7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5"/>
    <x v="7"/>
    <x v="5"/>
    <x v="0"/>
    <n v="7.2416816123013596"/>
    <n v="2E+20"/>
    <n v="0"/>
    <n v="37.668737618102703"/>
    <n v="139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6"/>
    <x v="7"/>
    <x v="0"/>
    <x v="0"/>
    <n v="0.28259103643099798"/>
    <n v="2E+20"/>
    <n v="6.4325111641161004E-2"/>
    <n v="1.0352948695194899"/>
    <n v="138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6"/>
    <x v="7"/>
    <x v="1"/>
    <x v="0"/>
    <n v="15.321128302597501"/>
    <n v="2E+20"/>
    <n v="1.99647123710827"/>
    <n v="41.713821587450603"/>
    <n v="138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6"/>
    <x v="7"/>
    <x v="2"/>
    <x v="0"/>
    <n v="0.28259103643099798"/>
    <n v="2E+20"/>
    <n v="6.4325111641161004E-2"/>
    <n v="1.0352948695194899"/>
    <n v="138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6"/>
    <x v="7"/>
    <x v="3"/>
    <x v="0"/>
    <n v="8.4777310929299308"/>
    <n v="2E+20"/>
    <n v="1.92975334923483"/>
    <n v="31.058846085584801"/>
    <n v="138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6"/>
    <x v="7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6"/>
    <x v="7"/>
    <x v="5"/>
    <x v="0"/>
    <n v="6.8433972096675904"/>
    <n v="2E+20"/>
    <n v="0"/>
    <n v="26.617176474141001"/>
    <n v="138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7"/>
    <x v="7"/>
    <x v="0"/>
    <x v="0"/>
    <n v="0.27208561150756699"/>
    <n v="2E+20"/>
    <n v="5.3754983237792001E-2"/>
    <n v="1.0487437123432699"/>
    <n v="135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7"/>
    <x v="7"/>
    <x v="1"/>
    <x v="0"/>
    <n v="11.058950655235799"/>
    <n v="2E+20"/>
    <n v="1.6126494971337599"/>
    <n v="32.424224659730001"/>
    <n v="135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7"/>
    <x v="7"/>
    <x v="2"/>
    <x v="0"/>
    <n v="0.27208561150756699"/>
    <n v="2E+20"/>
    <n v="5.3754983237792001E-2"/>
    <n v="1.0487437123432699"/>
    <n v="135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7"/>
    <x v="7"/>
    <x v="3"/>
    <x v="0"/>
    <n v="8.1625683452270099"/>
    <n v="2E+20"/>
    <n v="1.6126494971337599"/>
    <n v="31.462311370298"/>
    <n v="135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7"/>
    <x v="7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7"/>
    <x v="7"/>
    <x v="5"/>
    <x v="0"/>
    <n v="2.8963823100088302"/>
    <n v="2E+20"/>
    <n v="0"/>
    <n v="16.890744539569202"/>
    <n v="135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8"/>
    <x v="7"/>
    <x v="0"/>
    <x v="0"/>
    <n v="0.29012035931239299"/>
    <n v="2E+20"/>
    <n v="6.18674065131017E-2"/>
    <n v="1.0587103772998301"/>
    <n v="136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8"/>
    <x v="7"/>
    <x v="1"/>
    <x v="0"/>
    <n v="15.854809327502799"/>
    <n v="2E+20"/>
    <n v="1.85602219539305"/>
    <n v="33.424039863254201"/>
    <n v="136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8"/>
    <x v="7"/>
    <x v="2"/>
    <x v="0"/>
    <n v="0.29012035931239299"/>
    <n v="2E+20"/>
    <n v="6.18674065131017E-2"/>
    <n v="1.0587103772998301"/>
    <n v="136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8"/>
    <x v="7"/>
    <x v="3"/>
    <x v="0"/>
    <n v="8.7036107793718092"/>
    <n v="2E+20"/>
    <n v="1.85602219539305"/>
    <n v="31.7613113189948"/>
    <n v="136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8"/>
    <x v="7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8"/>
    <x v="7"/>
    <x v="5"/>
    <x v="0"/>
    <n v="7.1511985481310196"/>
    <n v="2E+20"/>
    <n v="0"/>
    <n v="23.1786236964012"/>
    <n v="136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9"/>
    <x v="7"/>
    <x v="0"/>
    <x v="0"/>
    <n v="0.27839273407290199"/>
    <n v="2E+20"/>
    <n v="6.14072149947541E-2"/>
    <n v="1.3994165718484"/>
    <n v="136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9"/>
    <x v="7"/>
    <x v="1"/>
    <x v="0"/>
    <n v="15.4355043087269"/>
    <n v="2E+20"/>
    <n v="2.0106562936226702"/>
    <n v="46.443759865101597"/>
    <n v="136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9"/>
    <x v="7"/>
    <x v="2"/>
    <x v="0"/>
    <n v="0.27839273407290199"/>
    <n v="2E+20"/>
    <n v="6.14072149947541E-2"/>
    <n v="1.3994165718484"/>
    <n v="136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9"/>
    <x v="7"/>
    <x v="3"/>
    <x v="0"/>
    <n v="8.35178202218707"/>
    <n v="2E+20"/>
    <n v="1.8422164498426199"/>
    <n v="41.982497155451902"/>
    <n v="136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9"/>
    <x v="7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9"/>
    <x v="7"/>
    <x v="5"/>
    <x v="0"/>
    <n v="7.08372228653979"/>
    <n v="2E+20"/>
    <n v="0"/>
    <n v="37.124250270339402"/>
    <n v="136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0"/>
    <x v="7"/>
    <x v="0"/>
    <x v="0"/>
    <n v="0.26759427196871999"/>
    <n v="2E+20"/>
    <n v="5.5151748669275497E-2"/>
    <n v="1.3543449238624199"/>
    <n v="137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0"/>
    <x v="7"/>
    <x v="1"/>
    <x v="0"/>
    <n v="12.136944690305301"/>
    <n v="2E+20"/>
    <n v="2.0713045459627302"/>
    <n v="42.364787201802898"/>
    <n v="137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0"/>
    <x v="7"/>
    <x v="2"/>
    <x v="0"/>
    <n v="0.26759427196871999"/>
    <n v="2E+20"/>
    <n v="5.5151748669275497E-2"/>
    <n v="1.3543449238624199"/>
    <n v="137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0"/>
    <x v="7"/>
    <x v="3"/>
    <x v="0"/>
    <n v="8.0278281590615794"/>
    <n v="2E+20"/>
    <n v="1.65455246007826"/>
    <n v="40.630347715872702"/>
    <n v="137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0"/>
    <x v="7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0"/>
    <x v="7"/>
    <x v="5"/>
    <x v="0"/>
    <n v="4.1091165312437097"/>
    <n v="2E+20"/>
    <n v="0"/>
    <n v="21.442401277743301"/>
    <n v="137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1"/>
    <x v="7"/>
    <x v="0"/>
    <x v="0"/>
    <n v="0.25030531522793098"/>
    <n v="2E+20"/>
    <n v="6.0219094903052002E-2"/>
    <n v="0.88768620216676097"/>
    <n v="136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1"/>
    <x v="7"/>
    <x v="1"/>
    <x v="0"/>
    <n v="10.9374937929545"/>
    <n v="2E+20"/>
    <n v="2.0240252688960498"/>
    <n v="37.998199545914503"/>
    <n v="136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1"/>
    <x v="7"/>
    <x v="2"/>
    <x v="0"/>
    <n v="0.25030531522793098"/>
    <n v="2E+20"/>
    <n v="6.0219094903052002E-2"/>
    <n v="0.88768620216676097"/>
    <n v="136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1"/>
    <x v="7"/>
    <x v="3"/>
    <x v="0"/>
    <n v="7.5091594568379101"/>
    <n v="2E+20"/>
    <n v="1.8065728470915601"/>
    <n v="26.630586065002799"/>
    <n v="136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1"/>
    <x v="7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1"/>
    <x v="7"/>
    <x v="5"/>
    <x v="0"/>
    <n v="3.4283343361165901"/>
    <n v="2E+20"/>
    <n v="0"/>
    <n v="28.584292862435198"/>
    <n v="136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2"/>
    <x v="7"/>
    <x v="0"/>
    <x v="0"/>
    <n v="0.304973914001202"/>
    <n v="2E+20"/>
    <n v="6.2350545404262901E-2"/>
    <n v="1.1053016046530899"/>
    <n v="135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2"/>
    <x v="7"/>
    <x v="1"/>
    <x v="0"/>
    <n v="19.595902361623398"/>
    <n v="2E+20"/>
    <n v="2.15896717032575"/>
    <n v="48.285820490835903"/>
    <n v="135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2"/>
    <x v="7"/>
    <x v="2"/>
    <x v="0"/>
    <n v="0.304973914001202"/>
    <n v="2E+20"/>
    <n v="6.2350545404262901E-2"/>
    <n v="1.1053016046530899"/>
    <n v="135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2"/>
    <x v="7"/>
    <x v="3"/>
    <x v="0"/>
    <n v="9.1492174200360505"/>
    <n v="2E+20"/>
    <n v="1.87051636212789"/>
    <n v="33.159048139592599"/>
    <n v="135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2"/>
    <x v="7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2"/>
    <x v="7"/>
    <x v="5"/>
    <x v="0"/>
    <n v="10.446684941587399"/>
    <n v="2E+20"/>
    <n v="0"/>
    <n v="34.957092213402298"/>
    <n v="135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3"/>
    <x v="7"/>
    <x v="0"/>
    <x v="0"/>
    <n v="0.25585163892052398"/>
    <n v="2E+20"/>
    <n v="5.6167590439162002E-2"/>
    <n v="1.24597947637172"/>
    <n v="135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3"/>
    <x v="7"/>
    <x v="1"/>
    <x v="0"/>
    <n v="9.1391899205365998"/>
    <n v="2E+20"/>
    <n v="1.6850277131748601"/>
    <n v="38.404772096907202"/>
    <n v="135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3"/>
    <x v="7"/>
    <x v="2"/>
    <x v="0"/>
    <n v="0.25585163892052398"/>
    <n v="2E+20"/>
    <n v="5.6167590439162002E-2"/>
    <n v="1.24597947637172"/>
    <n v="135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3"/>
    <x v="7"/>
    <x v="3"/>
    <x v="0"/>
    <n v="7.6755491676157099"/>
    <n v="2E+20"/>
    <n v="1.6850277131748601"/>
    <n v="37.379384291151702"/>
    <n v="135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3"/>
    <x v="7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3"/>
    <x v="7"/>
    <x v="5"/>
    <x v="0"/>
    <n v="1.4636407529208999"/>
    <n v="2E+20"/>
    <n v="0"/>
    <n v="17.3706051086663"/>
    <n v="135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4"/>
    <x v="7"/>
    <x v="0"/>
    <x v="0"/>
    <n v="0.26615785031202699"/>
    <n v="2E+20"/>
    <n v="5.8493954992741203E-2"/>
    <n v="1.28406273134628"/>
    <n v="139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4"/>
    <x v="7"/>
    <x v="1"/>
    <x v="0"/>
    <n v="13.434489041972499"/>
    <n v="2E+20"/>
    <n v="2.0993816448531"/>
    <n v="42.846090065558201"/>
    <n v="139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4"/>
    <x v="7"/>
    <x v="2"/>
    <x v="0"/>
    <n v="0.26615785031202699"/>
    <n v="2E+20"/>
    <n v="5.8493954992741203E-2"/>
    <n v="1.28406273134628"/>
    <n v="139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4"/>
    <x v="7"/>
    <x v="3"/>
    <x v="0"/>
    <n v="7.9847355093608101"/>
    <n v="2E+20"/>
    <n v="1.75481864978224"/>
    <n v="38.521881940388397"/>
    <n v="139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4"/>
    <x v="7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4"/>
    <x v="7"/>
    <x v="5"/>
    <x v="0"/>
    <n v="5.4497535326116697"/>
    <n v="2E+20"/>
    <n v="0"/>
    <n v="26.286001822036202"/>
    <n v="139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5"/>
    <x v="7"/>
    <x v="0"/>
    <x v="0"/>
    <n v="0.26356506476798303"/>
    <n v="2E+20"/>
    <n v="6.1724240732223698E-2"/>
    <n v="1.08165781286036"/>
    <n v="136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5"/>
    <x v="7"/>
    <x v="1"/>
    <x v="0"/>
    <n v="12.9314296665756"/>
    <n v="2E+20"/>
    <n v="2.10309910379021"/>
    <n v="43.605887741628202"/>
    <n v="136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5"/>
    <x v="7"/>
    <x v="2"/>
    <x v="0"/>
    <n v="0.26356506476798303"/>
    <n v="2E+20"/>
    <n v="6.1724240732223698E-2"/>
    <n v="1.08165781286036"/>
    <n v="136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5"/>
    <x v="7"/>
    <x v="3"/>
    <x v="0"/>
    <n v="7.9069519430394903"/>
    <n v="2E+20"/>
    <n v="1.85172722196671"/>
    <n v="32.449734385810899"/>
    <n v="136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5"/>
    <x v="7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5"/>
    <x v="7"/>
    <x v="5"/>
    <x v="0"/>
    <n v="5.0244777235361298"/>
    <n v="2E+20"/>
    <n v="0"/>
    <n v="27.171301887670001"/>
    <n v="136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6"/>
    <x v="7"/>
    <x v="0"/>
    <x v="0"/>
    <n v="0.26795006427833601"/>
    <n v="2E+20"/>
    <n v="5.9851087535186802E-2"/>
    <n v="0.88524155056048004"/>
    <n v="134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6"/>
    <x v="7"/>
    <x v="1"/>
    <x v="0"/>
    <n v="13.154590435691199"/>
    <n v="2E+20"/>
    <n v="1.7955326260555999"/>
    <n v="48.355420715043103"/>
    <n v="134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6"/>
    <x v="7"/>
    <x v="2"/>
    <x v="0"/>
    <n v="0.26795006427833601"/>
    <n v="2E+20"/>
    <n v="5.9851087535186802E-2"/>
    <n v="0.88524155056048004"/>
    <n v="134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6"/>
    <x v="7"/>
    <x v="3"/>
    <x v="0"/>
    <n v="8.0385019283500796"/>
    <n v="2E+20"/>
    <n v="1.7955326260555999"/>
    <n v="26.557246516814399"/>
    <n v="134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6"/>
    <x v="7"/>
    <x v="4"/>
    <x v="0"/>
    <n v="0"/>
    <n v="2E+20"/>
    <n v="0"/>
    <n v="0"/>
    <n v="134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6"/>
    <x v="7"/>
    <x v="5"/>
    <x v="0"/>
    <n v="5.1160885073411198"/>
    <n v="2E+20"/>
    <n v="0"/>
    <n v="31.336636292700099"/>
    <n v="134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7"/>
    <x v="7"/>
    <x v="0"/>
    <x v="0"/>
    <n v="0.27185767725050503"/>
    <n v="2E+20"/>
    <n v="5.8738818224430597E-2"/>
    <n v="1.3045748376687401"/>
    <n v="130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7"/>
    <x v="7"/>
    <x v="1"/>
    <x v="0"/>
    <n v="12.136448654160599"/>
    <n v="2E+20"/>
    <n v="2.7547814359156702"/>
    <n v="50.666136669378297"/>
    <n v="130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7"/>
    <x v="7"/>
    <x v="2"/>
    <x v="0"/>
    <n v="0.27185767725050503"/>
    <n v="2E+20"/>
    <n v="5.8738818224430597E-2"/>
    <n v="1.3045748376687401"/>
    <n v="130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7"/>
    <x v="7"/>
    <x v="3"/>
    <x v="0"/>
    <n v="8.1557303175151592"/>
    <n v="2E+20"/>
    <n v="1.7621645467329199"/>
    <n v="39.137245130062098"/>
    <n v="130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7"/>
    <x v="7"/>
    <x v="4"/>
    <x v="0"/>
    <n v="0"/>
    <n v="2E+20"/>
    <n v="0"/>
    <n v="0"/>
    <n v="130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7"/>
    <x v="7"/>
    <x v="5"/>
    <x v="0"/>
    <n v="3.9807183366454302"/>
    <n v="2E+20"/>
    <n v="0"/>
    <n v="29.832109662172499"/>
    <n v="130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8"/>
    <x v="7"/>
    <x v="0"/>
    <x v="0"/>
    <n v="0.24778087031625501"/>
    <n v="2E+20"/>
    <n v="6.1933824410561999E-2"/>
    <n v="1.4278206985247599"/>
    <n v="140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8"/>
    <x v="7"/>
    <x v="1"/>
    <x v="0"/>
    <n v="11.186535845506"/>
    <n v="2E+20"/>
    <n v="1.8580147323168601"/>
    <n v="42.8346209557427"/>
    <n v="140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8"/>
    <x v="7"/>
    <x v="2"/>
    <x v="0"/>
    <n v="0.24778087031625501"/>
    <n v="2E+20"/>
    <n v="6.1933824410561999E-2"/>
    <n v="1.4278206985247599"/>
    <n v="140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8"/>
    <x v="7"/>
    <x v="3"/>
    <x v="0"/>
    <n v="7.4334261094876499"/>
    <n v="2E+20"/>
    <n v="1.8580147323168601"/>
    <n v="42.8346209557427"/>
    <n v="140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8"/>
    <x v="7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8"/>
    <x v="7"/>
    <x v="5"/>
    <x v="0"/>
    <n v="3.7531097360183501"/>
    <n v="2E+20"/>
    <n v="0"/>
    <n v="34.415428690623401"/>
    <n v="140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9"/>
    <x v="7"/>
    <x v="0"/>
    <x v="0"/>
    <n v="0.25446470646760599"/>
    <n v="2E+20"/>
    <n v="6.0561426611434398E-2"/>
    <n v="1.0585759563109101"/>
    <n v="135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9"/>
    <x v="7"/>
    <x v="1"/>
    <x v="0"/>
    <n v="10.747709022584701"/>
    <n v="2E+20"/>
    <n v="1.89875847475022"/>
    <n v="31.757278689327201"/>
    <n v="135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19"/>
    <x v="7"/>
    <x v="2"/>
    <x v="0"/>
    <n v="0.25446470646760599"/>
    <n v="2E+20"/>
    <n v="6.0561426611434398E-2"/>
    <n v="1.0585759563109101"/>
    <n v="135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19"/>
    <x v="7"/>
    <x v="3"/>
    <x v="0"/>
    <n v="7.63394119402819"/>
    <n v="2E+20"/>
    <n v="1.81684279834303"/>
    <n v="31.757278689327201"/>
    <n v="135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19"/>
    <x v="7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19"/>
    <x v="7"/>
    <x v="5"/>
    <x v="0"/>
    <n v="3.11376782855656"/>
    <n v="2E+20"/>
    <n v="0"/>
    <n v="18.672213275568801"/>
    <n v="135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0"/>
    <x v="7"/>
    <x v="0"/>
    <x v="0"/>
    <n v="0.27877500367821001"/>
    <n v="2E+20"/>
    <n v="6.44058663769565E-2"/>
    <n v="0.88000242752806002"/>
    <n v="140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0"/>
    <x v="7"/>
    <x v="1"/>
    <x v="0"/>
    <n v="11.7606638526556"/>
    <n v="2E+20"/>
    <n v="1.9321759913087"/>
    <n v="32.155383250879197"/>
    <n v="140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0"/>
    <x v="7"/>
    <x v="2"/>
    <x v="0"/>
    <n v="0.27877500367821001"/>
    <n v="2E+20"/>
    <n v="6.44058663769565E-2"/>
    <n v="0.88000242752806002"/>
    <n v="140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0"/>
    <x v="7"/>
    <x v="3"/>
    <x v="0"/>
    <n v="8.3632501103462893"/>
    <n v="2E+20"/>
    <n v="1.9321759913087"/>
    <n v="26.4000728258418"/>
    <n v="140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0"/>
    <x v="7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0"/>
    <x v="7"/>
    <x v="5"/>
    <x v="0"/>
    <n v="3.39741374230934"/>
    <n v="2E+20"/>
    <n v="0"/>
    <n v="21.4749570734004"/>
    <n v="140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1"/>
    <x v="7"/>
    <x v="0"/>
    <x v="0"/>
    <n v="0.25586648116213501"/>
    <n v="2E+20"/>
    <n v="6.5267390013112506E-2"/>
    <n v="1.0220789241300401"/>
    <n v="140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1"/>
    <x v="7"/>
    <x v="1"/>
    <x v="0"/>
    <n v="11.23775790222"/>
    <n v="2E+20"/>
    <n v="1.95802170039337"/>
    <n v="39.251796097096701"/>
    <n v="140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1"/>
    <x v="7"/>
    <x v="2"/>
    <x v="0"/>
    <n v="0.25586648116213501"/>
    <n v="2E+20"/>
    <n v="6.5267390013112506E-2"/>
    <n v="1.0220789241300401"/>
    <n v="140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1"/>
    <x v="7"/>
    <x v="3"/>
    <x v="0"/>
    <n v="7.6759944348640499"/>
    <n v="2E+20"/>
    <n v="1.95802170039337"/>
    <n v="30.662367723901198"/>
    <n v="140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1"/>
    <x v="7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1"/>
    <x v="7"/>
    <x v="5"/>
    <x v="0"/>
    <n v="3.56176346735593"/>
    <n v="2E+20"/>
    <n v="0"/>
    <n v="27.458662737533601"/>
    <n v="140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2"/>
    <x v="7"/>
    <x v="0"/>
    <x v="0"/>
    <n v="0.26000826843371899"/>
    <n v="2E+20"/>
    <n v="6.7456048903848403E-2"/>
    <n v="1.35291959277828"/>
    <n v="136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2"/>
    <x v="7"/>
    <x v="1"/>
    <x v="0"/>
    <n v="11.569655033514699"/>
    <n v="2E+20"/>
    <n v="2.0236814671154502"/>
    <n v="40.587587783348397"/>
    <n v="136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2"/>
    <x v="7"/>
    <x v="2"/>
    <x v="0"/>
    <n v="0.26000826843371899"/>
    <n v="2E+20"/>
    <n v="6.7456048903848403E-2"/>
    <n v="1.35291959277828"/>
    <n v="136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2"/>
    <x v="7"/>
    <x v="3"/>
    <x v="0"/>
    <n v="7.8002480530115603"/>
    <n v="2E+20"/>
    <n v="2.0236814671154502"/>
    <n v="40.587587783348397"/>
    <n v="136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2"/>
    <x v="7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2"/>
    <x v="7"/>
    <x v="5"/>
    <x v="0"/>
    <n v="3.7694069805030899"/>
    <n v="2E+20"/>
    <n v="0"/>
    <n v="27.9962380963143"/>
    <n v="136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3"/>
    <x v="7"/>
    <x v="0"/>
    <x v="0"/>
    <n v="0.26906645007187302"/>
    <n v="2E+20"/>
    <n v="6.6092891599923098E-2"/>
    <n v="1.0042813878716801"/>
    <n v="136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3"/>
    <x v="7"/>
    <x v="1"/>
    <x v="0"/>
    <n v="14.7507649337874"/>
    <n v="2E+20"/>
    <n v="1.9827867479976899"/>
    <n v="43.249250424140897"/>
    <n v="136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3"/>
    <x v="7"/>
    <x v="2"/>
    <x v="0"/>
    <n v="0.26906645007187302"/>
    <n v="2E+20"/>
    <n v="6.6092891599923098E-2"/>
    <n v="1.0042813878716801"/>
    <n v="136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3"/>
    <x v="7"/>
    <x v="3"/>
    <x v="0"/>
    <n v="8.0719935021561806"/>
    <n v="2E+20"/>
    <n v="1.9827867479976899"/>
    <n v="30.128441636150299"/>
    <n v="136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3"/>
    <x v="7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3"/>
    <x v="7"/>
    <x v="5"/>
    <x v="0"/>
    <n v="6.6787714316312403"/>
    <n v="2E+20"/>
    <n v="0"/>
    <n v="22.164135225834801"/>
    <n v="136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4"/>
    <x v="7"/>
    <x v="0"/>
    <x v="0"/>
    <n v="0.262135664936332"/>
    <n v="2E+20"/>
    <n v="7.8328659831076203E-2"/>
    <n v="1.1718539181504299"/>
    <n v="140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4"/>
    <x v="7"/>
    <x v="1"/>
    <x v="0"/>
    <n v="13.3913613970838"/>
    <n v="2E+20"/>
    <n v="2.3693532240812401"/>
    <n v="39.844307350410098"/>
    <n v="140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4"/>
    <x v="7"/>
    <x v="2"/>
    <x v="0"/>
    <n v="0.262135664936332"/>
    <n v="2E+20"/>
    <n v="7.8328659831076203E-2"/>
    <n v="1.1718539181504299"/>
    <n v="140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4"/>
    <x v="7"/>
    <x v="3"/>
    <x v="0"/>
    <n v="7.8640699480899601"/>
    <n v="2E+20"/>
    <n v="2.3498597949322901"/>
    <n v="35.155617544512999"/>
    <n v="140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4"/>
    <x v="7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4"/>
    <x v="7"/>
    <x v="5"/>
    <x v="0"/>
    <n v="5.5272914489938403"/>
    <n v="2E+20"/>
    <n v="0"/>
    <n v="30.596450642762001"/>
    <n v="140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5"/>
    <x v="7"/>
    <x v="0"/>
    <x v="0"/>
    <n v="0.26334480809031202"/>
    <n v="2E+20"/>
    <n v="6.5139623147683803E-2"/>
    <n v="1.07555748439997"/>
    <n v="137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5"/>
    <x v="7"/>
    <x v="1"/>
    <x v="0"/>
    <n v="10.456410712534501"/>
    <n v="2E+20"/>
    <n v="1.95418869443051"/>
    <n v="32.997206953469103"/>
    <n v="137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5"/>
    <x v="7"/>
    <x v="2"/>
    <x v="0"/>
    <n v="0.26334480809031202"/>
    <n v="2E+20"/>
    <n v="6.5139623147683803E-2"/>
    <n v="1.07555748439997"/>
    <n v="137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5"/>
    <x v="7"/>
    <x v="3"/>
    <x v="0"/>
    <n v="7.9003442427093704"/>
    <n v="2E+20"/>
    <n v="1.95418869443051"/>
    <n v="32.266724531999003"/>
    <n v="137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5"/>
    <x v="7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5"/>
    <x v="7"/>
    <x v="5"/>
    <x v="0"/>
    <n v="2.5560664698251698"/>
    <n v="2E+20"/>
    <n v="0"/>
    <n v="19.8493775236776"/>
    <n v="137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6"/>
    <x v="7"/>
    <x v="0"/>
    <x v="0"/>
    <n v="0.26251920701426701"/>
    <n v="2E+20"/>
    <n v="5.91881004989337E-2"/>
    <n v="0.95353477519984897"/>
    <n v="138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6"/>
    <x v="7"/>
    <x v="1"/>
    <x v="0"/>
    <n v="10.707440182686099"/>
    <n v="2E+20"/>
    <n v="1.82976284191396"/>
    <n v="28.606043255995498"/>
    <n v="138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6"/>
    <x v="7"/>
    <x v="2"/>
    <x v="0"/>
    <n v="0.26251920701426701"/>
    <n v="2E+20"/>
    <n v="5.91881004989337E-2"/>
    <n v="0.95353477519984897"/>
    <n v="138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6"/>
    <x v="7"/>
    <x v="3"/>
    <x v="0"/>
    <n v="7.8755762104280302"/>
    <n v="2E+20"/>
    <n v="1.77564301496801"/>
    <n v="28.606043255995498"/>
    <n v="138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6"/>
    <x v="7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6"/>
    <x v="7"/>
    <x v="5"/>
    <x v="0"/>
    <n v="2.8318639722580299"/>
    <n v="2E+20"/>
    <n v="0"/>
    <n v="18.9740408012015"/>
    <n v="138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7"/>
    <x v="7"/>
    <x v="0"/>
    <x v="0"/>
    <n v="0.26223299940800898"/>
    <n v="2E+20"/>
    <n v="6.5180604599674993E-2"/>
    <n v="1.11802949596872"/>
    <n v="135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7"/>
    <x v="7"/>
    <x v="1"/>
    <x v="0"/>
    <n v="9.7982701376982906"/>
    <n v="2E+20"/>
    <n v="2.1338534667233402"/>
    <n v="33.540884879061601"/>
    <n v="135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7"/>
    <x v="7"/>
    <x v="2"/>
    <x v="0"/>
    <n v="0.26223299940800898"/>
    <n v="2E+20"/>
    <n v="6.5180604599674993E-2"/>
    <n v="1.11802949596872"/>
    <n v="135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7"/>
    <x v="7"/>
    <x v="3"/>
    <x v="0"/>
    <n v="7.86698998224026"/>
    <n v="2E+20"/>
    <n v="1.95541813799025"/>
    <n v="33.540884879061601"/>
    <n v="135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7"/>
    <x v="7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7"/>
    <x v="7"/>
    <x v="5"/>
    <x v="0"/>
    <n v="1.9312801554580299"/>
    <n v="2E+20"/>
    <n v="0"/>
    <n v="19.499042477559499"/>
    <n v="135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8"/>
    <x v="7"/>
    <x v="0"/>
    <x v="0"/>
    <n v="0.234519325372885"/>
    <n v="2E+20"/>
    <n v="5.90541984257546E-2"/>
    <n v="1.02552232894909"/>
    <n v="139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8"/>
    <x v="7"/>
    <x v="1"/>
    <x v="0"/>
    <n v="8.6562374373788096"/>
    <n v="2E+20"/>
    <n v="1.8412387996220501"/>
    <n v="30.765669868472699"/>
    <n v="139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8"/>
    <x v="7"/>
    <x v="2"/>
    <x v="0"/>
    <n v="0.234519325372885"/>
    <n v="2E+20"/>
    <n v="5.90541984257546E-2"/>
    <n v="1.02552232894909"/>
    <n v="139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8"/>
    <x v="7"/>
    <x v="3"/>
    <x v="0"/>
    <n v="7.0355797611865398"/>
    <n v="2E+20"/>
    <n v="1.7716259527726399"/>
    <n v="30.765669868472699"/>
    <n v="139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8"/>
    <x v="7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8"/>
    <x v="7"/>
    <x v="5"/>
    <x v="0"/>
    <n v="1.62065767619226"/>
    <n v="2E+20"/>
    <n v="0"/>
    <n v="11.6778385475373"/>
    <n v="139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29"/>
    <x v="7"/>
    <x v="0"/>
    <x v="0"/>
    <n v="0.25189143565970001"/>
    <n v="2E+20"/>
    <n v="5.6439543059347397E-2"/>
    <n v="0.85515798252140396"/>
    <n v="137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9"/>
    <x v="7"/>
    <x v="1"/>
    <x v="0"/>
    <n v="8.9099759851659197"/>
    <n v="2E+20"/>
    <n v="1.6931862917804199"/>
    <n v="26.1629101891108"/>
    <n v="137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29"/>
    <x v="7"/>
    <x v="2"/>
    <x v="0"/>
    <n v="0.25189143565970001"/>
    <n v="2E+20"/>
    <n v="5.6439543059347397E-2"/>
    <n v="0.85515798252140396"/>
    <n v="137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29"/>
    <x v="7"/>
    <x v="3"/>
    <x v="0"/>
    <n v="7.5567430697910103"/>
    <n v="2E+20"/>
    <n v="1.6931862917804199"/>
    <n v="25.654739475642099"/>
    <n v="137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29"/>
    <x v="7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29"/>
    <x v="7"/>
    <x v="5"/>
    <x v="0"/>
    <n v="1.3532329153749101"/>
    <n v="2E+20"/>
    <n v="0"/>
    <n v="14.433399867917"/>
    <n v="137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0"/>
    <x v="7"/>
    <x v="0"/>
    <x v="0"/>
    <n v="0.249600094762434"/>
    <n v="2E+20"/>
    <n v="6.1533742735699101E-2"/>
    <n v="1.02626043246418"/>
    <n v="139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0"/>
    <x v="7"/>
    <x v="1"/>
    <x v="0"/>
    <n v="10.000568609637099"/>
    <n v="2E+20"/>
    <n v="1.8460122820709699"/>
    <n v="32.427320080006702"/>
    <n v="139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0"/>
    <x v="7"/>
    <x v="2"/>
    <x v="0"/>
    <n v="0.249600094762434"/>
    <n v="2E+20"/>
    <n v="6.1533742735699101E-2"/>
    <n v="1.02626043246418"/>
    <n v="139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0"/>
    <x v="7"/>
    <x v="3"/>
    <x v="0"/>
    <n v="7.4880028428730396"/>
    <n v="2E+20"/>
    <n v="1.8460122820709699"/>
    <n v="30.787812973925501"/>
    <n v="139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0"/>
    <x v="7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0"/>
    <x v="7"/>
    <x v="5"/>
    <x v="0"/>
    <n v="2.5125657667640899"/>
    <n v="2E+20"/>
    <n v="0"/>
    <n v="18.456201361852202"/>
    <n v="139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1"/>
    <x v="7"/>
    <x v="0"/>
    <x v="0"/>
    <n v="0.268824092627587"/>
    <n v="2E+20"/>
    <n v="5.93764079593617E-2"/>
    <n v="1.5419560424749199"/>
    <n v="139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1"/>
    <x v="7"/>
    <x v="1"/>
    <x v="0"/>
    <n v="12.525760822928801"/>
    <n v="2E+20"/>
    <n v="2.55059354570079"/>
    <n v="47.751241641862698"/>
    <n v="139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1"/>
    <x v="7"/>
    <x v="2"/>
    <x v="0"/>
    <n v="0.268824092627587"/>
    <n v="2E+20"/>
    <n v="5.93764079593617E-2"/>
    <n v="1.5419560424749199"/>
    <n v="139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1"/>
    <x v="7"/>
    <x v="3"/>
    <x v="0"/>
    <n v="8.0647227788275995"/>
    <n v="2E+20"/>
    <n v="1.7812922387808501"/>
    <n v="46.2586812742475"/>
    <n v="139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1"/>
    <x v="7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1"/>
    <x v="7"/>
    <x v="5"/>
    <x v="0"/>
    <n v="4.4610380441011799"/>
    <n v="2E+20"/>
    <n v="0"/>
    <n v="20.952363753161499"/>
    <n v="139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2"/>
    <x v="7"/>
    <x v="0"/>
    <x v="0"/>
    <n v="0.26534009869214797"/>
    <n v="2E+20"/>
    <n v="7.1732239968093803E-2"/>
    <n v="1.04627764148487"/>
    <n v="136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2"/>
    <x v="7"/>
    <x v="1"/>
    <x v="0"/>
    <n v="10.4427496492223"/>
    <n v="2E+20"/>
    <n v="2.1863171528735599"/>
    <n v="31.3883292445461"/>
    <n v="136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2"/>
    <x v="7"/>
    <x v="2"/>
    <x v="0"/>
    <n v="0.26534009869214797"/>
    <n v="2E+20"/>
    <n v="7.1732239968093803E-2"/>
    <n v="1.04627764148487"/>
    <n v="136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2"/>
    <x v="7"/>
    <x v="3"/>
    <x v="0"/>
    <n v="7.9602029607644296"/>
    <n v="2E+20"/>
    <n v="2.15196719904282"/>
    <n v="31.3883292445461"/>
    <n v="136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2"/>
    <x v="7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2"/>
    <x v="7"/>
    <x v="5"/>
    <x v="0"/>
    <n v="2.48254668845787"/>
    <n v="2E+20"/>
    <n v="0"/>
    <n v="22.2588129556671"/>
    <n v="136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3"/>
    <x v="7"/>
    <x v="0"/>
    <x v="0"/>
    <n v="0.245048581863442"/>
    <n v="2E+20"/>
    <n v="6.3571395085720406E-2"/>
    <n v="1.2217973840055301"/>
    <n v="139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3"/>
    <x v="7"/>
    <x v="1"/>
    <x v="0"/>
    <n v="9.6598545441725907"/>
    <n v="2E+20"/>
    <n v="1.90714185257161"/>
    <n v="36.653921520165802"/>
    <n v="139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3"/>
    <x v="7"/>
    <x v="2"/>
    <x v="0"/>
    <n v="0.245048581863442"/>
    <n v="2E+20"/>
    <n v="6.3571395085720406E-2"/>
    <n v="1.2217973840055301"/>
    <n v="139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3"/>
    <x v="7"/>
    <x v="3"/>
    <x v="0"/>
    <n v="7.3514574559032502"/>
    <n v="2E+20"/>
    <n v="1.90714185257161"/>
    <n v="36.653921520165802"/>
    <n v="139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3"/>
    <x v="7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3"/>
    <x v="7"/>
    <x v="5"/>
    <x v="0"/>
    <n v="2.3083970882693401"/>
    <n v="2E+20"/>
    <n v="0"/>
    <n v="19.384802087284601"/>
    <n v="139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4"/>
    <x v="7"/>
    <x v="0"/>
    <x v="0"/>
    <n v="0.30034101460030399"/>
    <n v="2E+20"/>
    <n v="5.7137554330286798E-2"/>
    <n v="1.32442426321503"/>
    <n v="140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4"/>
    <x v="7"/>
    <x v="1"/>
    <x v="0"/>
    <n v="37.249377369444403"/>
    <n v="2E+20"/>
    <n v="2.4202606969626501"/>
    <n v="77.180378385631897"/>
    <n v="140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4"/>
    <x v="7"/>
    <x v="2"/>
    <x v="0"/>
    <n v="0.30034101460030399"/>
    <n v="2E+20"/>
    <n v="5.7137554330286798E-2"/>
    <n v="1.32442426321503"/>
    <n v="140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4"/>
    <x v="7"/>
    <x v="3"/>
    <x v="0"/>
    <n v="9.0102304380091205"/>
    <n v="2E+20"/>
    <n v="1.71412662990861"/>
    <n v="39.732727896451003"/>
    <n v="140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4"/>
    <x v="7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4"/>
    <x v="7"/>
    <x v="5"/>
    <x v="0"/>
    <n v="28.2391469314353"/>
    <n v="2E+20"/>
    <n v="0"/>
    <n v="63.809412329180802"/>
    <n v="140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5"/>
    <x v="7"/>
    <x v="0"/>
    <x v="0"/>
    <n v="0.27081310787664598"/>
    <n v="2E+20"/>
    <n v="6.8604570064051004E-2"/>
    <n v="1.38700919007182"/>
    <n v="131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5"/>
    <x v="7"/>
    <x v="1"/>
    <x v="0"/>
    <n v="14.0347390848092"/>
    <n v="2E+20"/>
    <n v="2.13178000628338"/>
    <n v="43.494823605448303"/>
    <n v="131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5"/>
    <x v="7"/>
    <x v="2"/>
    <x v="0"/>
    <n v="0.27081310787664598"/>
    <n v="2E+20"/>
    <n v="6.8604570064051004E-2"/>
    <n v="1.38700919007182"/>
    <n v="131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5"/>
    <x v="7"/>
    <x v="3"/>
    <x v="0"/>
    <n v="8.1243932362993903"/>
    <n v="2E+20"/>
    <n v="2.0581371019215302"/>
    <n v="41.610275702154503"/>
    <n v="131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5"/>
    <x v="7"/>
    <x v="4"/>
    <x v="0"/>
    <n v="0"/>
    <n v="2E+20"/>
    <n v="0"/>
    <n v="0"/>
    <n v="131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5"/>
    <x v="7"/>
    <x v="5"/>
    <x v="0"/>
    <n v="5.9103458485097597"/>
    <n v="2E+20"/>
    <n v="0"/>
    <n v="27.83327655778"/>
    <n v="131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6"/>
    <x v="7"/>
    <x v="0"/>
    <x v="0"/>
    <n v="0.25385854389701901"/>
    <n v="2E+20"/>
    <n v="6.1354469903135603E-2"/>
    <n v="1.1054161691286899"/>
    <n v="138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6"/>
    <x v="7"/>
    <x v="1"/>
    <x v="0"/>
    <n v="9.3887760294460207"/>
    <n v="2E+20"/>
    <n v="1.8592513740021299"/>
    <n v="33.162485073860701"/>
    <n v="138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6"/>
    <x v="7"/>
    <x v="2"/>
    <x v="0"/>
    <n v="0.25385854389701901"/>
    <n v="2E+20"/>
    <n v="6.1354469903135603E-2"/>
    <n v="1.1054161691286899"/>
    <n v="138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6"/>
    <x v="7"/>
    <x v="3"/>
    <x v="0"/>
    <n v="7.6157563169105602"/>
    <n v="2E+20"/>
    <n v="1.84063409709407"/>
    <n v="33.162485073860701"/>
    <n v="138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6"/>
    <x v="7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6"/>
    <x v="7"/>
    <x v="5"/>
    <x v="0"/>
    <n v="1.7730197125354601"/>
    <n v="2E+20"/>
    <n v="0"/>
    <n v="13.9725625396871"/>
    <n v="138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7"/>
    <x v="7"/>
    <x v="0"/>
    <x v="0"/>
    <n v="0.28477579624518901"/>
    <n v="2E+20"/>
    <n v="6.8323477167611696E-2"/>
    <n v="1.51476320641837"/>
    <n v="137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7"/>
    <x v="7"/>
    <x v="1"/>
    <x v="0"/>
    <n v="24.6952077937739"/>
    <n v="2E+20"/>
    <n v="2.42633181478709"/>
    <n v="60.338403224129699"/>
    <n v="137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7"/>
    <x v="7"/>
    <x v="2"/>
    <x v="0"/>
    <n v="0.28477579624518901"/>
    <n v="2E+20"/>
    <n v="6.8323477167611696E-2"/>
    <n v="1.51476320641837"/>
    <n v="137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7"/>
    <x v="7"/>
    <x v="3"/>
    <x v="0"/>
    <n v="8.5432738873556797"/>
    <n v="2E+20"/>
    <n v="2.0497043150283498"/>
    <n v="45.442896192551203"/>
    <n v="137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7"/>
    <x v="7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7"/>
    <x v="7"/>
    <x v="5"/>
    <x v="0"/>
    <n v="16.151933906418201"/>
    <n v="2E+20"/>
    <n v="0"/>
    <n v="41.381087832432698"/>
    <n v="137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8"/>
    <x v="7"/>
    <x v="0"/>
    <x v="0"/>
    <n v="0.25671143641049698"/>
    <n v="2E+20"/>
    <n v="6.9094108830059495E-2"/>
    <n v="1.18674014825388"/>
    <n v="133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8"/>
    <x v="7"/>
    <x v="1"/>
    <x v="0"/>
    <n v="9.0132989043502096"/>
    <n v="2E+20"/>
    <n v="2.0728232649017899"/>
    <n v="36.6319656026077"/>
    <n v="133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8"/>
    <x v="7"/>
    <x v="2"/>
    <x v="0"/>
    <n v="0.25671143641049698"/>
    <n v="2E+20"/>
    <n v="6.9094108830059495E-2"/>
    <n v="1.18674014825388"/>
    <n v="133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8"/>
    <x v="7"/>
    <x v="3"/>
    <x v="0"/>
    <n v="7.70134309231491"/>
    <n v="2E+20"/>
    <n v="2.0728232649017899"/>
    <n v="35.602204447616501"/>
    <n v="133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8"/>
    <x v="7"/>
    <x v="4"/>
    <x v="0"/>
    <n v="0"/>
    <n v="2E+20"/>
    <n v="0"/>
    <n v="0"/>
    <n v="133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8"/>
    <x v="7"/>
    <x v="5"/>
    <x v="0"/>
    <n v="1.3119558120352901"/>
    <n v="2E+20"/>
    <n v="0"/>
    <n v="9.4730790556304196"/>
    <n v="133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39"/>
    <x v="7"/>
    <x v="0"/>
    <x v="0"/>
    <n v="0.247532993228267"/>
    <n v="2E+20"/>
    <n v="5.52993749284156E-2"/>
    <n v="1.1196596622070101"/>
    <n v="141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9"/>
    <x v="7"/>
    <x v="1"/>
    <x v="0"/>
    <n v="10.468921079779699"/>
    <n v="2E+20"/>
    <n v="1.6589812478524699"/>
    <n v="38.786798875004401"/>
    <n v="141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39"/>
    <x v="7"/>
    <x v="2"/>
    <x v="0"/>
    <n v="0.247532993228267"/>
    <n v="2E+20"/>
    <n v="5.52993749284156E-2"/>
    <n v="1.1196596622070101"/>
    <n v="141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39"/>
    <x v="7"/>
    <x v="3"/>
    <x v="0"/>
    <n v="7.4259897968480004"/>
    <n v="2E+20"/>
    <n v="1.6589812478524699"/>
    <n v="33.589789866210403"/>
    <n v="141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39"/>
    <x v="7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39"/>
    <x v="7"/>
    <x v="5"/>
    <x v="0"/>
    <n v="3.0429312829316801"/>
    <n v="2E+20"/>
    <n v="0"/>
    <n v="26.977941413278"/>
    <n v="141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0"/>
    <x v="7"/>
    <x v="0"/>
    <x v="0"/>
    <n v="0.27197753873509201"/>
    <n v="2E+20"/>
    <n v="5.0724782129553003E-2"/>
    <n v="1.0245282584639599"/>
    <n v="135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0"/>
    <x v="7"/>
    <x v="1"/>
    <x v="0"/>
    <n v="12.3467153830622"/>
    <n v="2E+20"/>
    <n v="2.2611753992582102"/>
    <n v="36.219129719392598"/>
    <n v="135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0"/>
    <x v="7"/>
    <x v="2"/>
    <x v="0"/>
    <n v="0.27197753873509201"/>
    <n v="2E+20"/>
    <n v="5.0724782129553003E-2"/>
    <n v="1.0245282584639599"/>
    <n v="135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0"/>
    <x v="7"/>
    <x v="3"/>
    <x v="0"/>
    <n v="8.1593261620527606"/>
    <n v="2E+20"/>
    <n v="1.5217434638865901"/>
    <n v="30.735847753918801"/>
    <n v="135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0"/>
    <x v="7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0"/>
    <x v="7"/>
    <x v="5"/>
    <x v="0"/>
    <n v="4.1873892210094796"/>
    <n v="2E+20"/>
    <n v="0"/>
    <n v="28.665078653395"/>
    <n v="135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1"/>
    <x v="7"/>
    <x v="0"/>
    <x v="0"/>
    <n v="0.24401917895455699"/>
    <n v="2E+20"/>
    <n v="6.12463679874111E-2"/>
    <n v="1.01222650047795"/>
    <n v="136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1"/>
    <x v="7"/>
    <x v="1"/>
    <x v="0"/>
    <n v="8.3188009974286707"/>
    <n v="2E+20"/>
    <n v="1.8373910396223301"/>
    <n v="34.865696023293097"/>
    <n v="136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1"/>
    <x v="7"/>
    <x v="2"/>
    <x v="0"/>
    <n v="0.24401917895455699"/>
    <n v="2E+20"/>
    <n v="6.12463679874111E-2"/>
    <n v="1.01222650047795"/>
    <n v="136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1"/>
    <x v="7"/>
    <x v="3"/>
    <x v="0"/>
    <n v="7.3205753686366997"/>
    <n v="2E+20"/>
    <n v="1.8373910396223301"/>
    <n v="30.3667950143384"/>
    <n v="136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1"/>
    <x v="7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1"/>
    <x v="7"/>
    <x v="5"/>
    <x v="0"/>
    <n v="0.99822562879195997"/>
    <n v="2E+20"/>
    <n v="0"/>
    <n v="14.2422014218995"/>
    <n v="136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2"/>
    <x v="7"/>
    <x v="0"/>
    <x v="0"/>
    <n v="0.22557766999137499"/>
    <n v="2E+20"/>
    <n v="6.3284483794086493E-2"/>
    <n v="0.91917268772828598"/>
    <n v="139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2"/>
    <x v="7"/>
    <x v="1"/>
    <x v="0"/>
    <n v="7.9331094948983001"/>
    <n v="2E+20"/>
    <n v="1.8985345138226"/>
    <n v="27.5751806318486"/>
    <n v="139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2"/>
    <x v="7"/>
    <x v="2"/>
    <x v="0"/>
    <n v="0.22557766999137499"/>
    <n v="2E+20"/>
    <n v="6.3284483794086493E-2"/>
    <n v="0.91917268772828598"/>
    <n v="139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2"/>
    <x v="7"/>
    <x v="3"/>
    <x v="0"/>
    <n v="6.7673300997412396"/>
    <n v="2E+20"/>
    <n v="1.8985345138226"/>
    <n v="27.5751806318486"/>
    <n v="139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2"/>
    <x v="7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2"/>
    <x v="7"/>
    <x v="5"/>
    <x v="0"/>
    <n v="1.1657793951570701"/>
    <n v="2E+20"/>
    <n v="0"/>
    <n v="15.5880304302153"/>
    <n v="139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3"/>
    <x v="7"/>
    <x v="0"/>
    <x v="0"/>
    <n v="0.25958307469942099"/>
    <n v="2E+20"/>
    <n v="6.6152718464322399E-2"/>
    <n v="1.3920219658105299"/>
    <n v="136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3"/>
    <x v="7"/>
    <x v="1"/>
    <x v="0"/>
    <n v="16.416871425172701"/>
    <n v="2E+20"/>
    <n v="1.9845815539296701"/>
    <n v="59.338701639976897"/>
    <n v="136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3"/>
    <x v="7"/>
    <x v="2"/>
    <x v="0"/>
    <n v="0.25958307469942099"/>
    <n v="2E+20"/>
    <n v="6.6152718464322399E-2"/>
    <n v="1.3920219658105299"/>
    <n v="136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3"/>
    <x v="7"/>
    <x v="3"/>
    <x v="0"/>
    <n v="7.7874922409826404"/>
    <n v="2E+20"/>
    <n v="1.9845815539296701"/>
    <n v="41.760658974316001"/>
    <n v="136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3"/>
    <x v="7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3"/>
    <x v="7"/>
    <x v="5"/>
    <x v="0"/>
    <n v="8.6293791841900092"/>
    <n v="2E+20"/>
    <n v="0"/>
    <n v="40.570210988571198"/>
    <n v="136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4"/>
    <x v="7"/>
    <x v="0"/>
    <x v="0"/>
    <n v="0.26538987089763899"/>
    <n v="2E+20"/>
    <n v="6.3333437960452904E-2"/>
    <n v="1.3787146856298"/>
    <n v="139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4"/>
    <x v="7"/>
    <x v="1"/>
    <x v="0"/>
    <n v="13.2532582751632"/>
    <n v="2E+20"/>
    <n v="1.9000031388135901"/>
    <n v="41.361440568894103"/>
    <n v="139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4"/>
    <x v="7"/>
    <x v="2"/>
    <x v="0"/>
    <n v="0.26538987089763899"/>
    <n v="2E+20"/>
    <n v="6.3333437960452904E-2"/>
    <n v="1.3787146856298"/>
    <n v="139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4"/>
    <x v="7"/>
    <x v="3"/>
    <x v="0"/>
    <n v="7.9616961269291702"/>
    <n v="2E+20"/>
    <n v="1.9000031388135901"/>
    <n v="41.361440568894103"/>
    <n v="139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4"/>
    <x v="7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4"/>
    <x v="7"/>
    <x v="5"/>
    <x v="0"/>
    <n v="5.2915621482340498"/>
    <n v="2E+20"/>
    <n v="0"/>
    <n v="27.794326850122498"/>
    <n v="139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5"/>
    <x v="7"/>
    <x v="0"/>
    <x v="0"/>
    <n v="0.24430054452135999"/>
    <n v="2E+20"/>
    <n v="5.72618938031762E-2"/>
    <n v="0.82207398066956405"/>
    <n v="133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5"/>
    <x v="7"/>
    <x v="1"/>
    <x v="0"/>
    <n v="8.6675053432217801"/>
    <n v="2E+20"/>
    <n v="1.7178568140952799"/>
    <n v="24.662219420086899"/>
    <n v="133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5"/>
    <x v="7"/>
    <x v="2"/>
    <x v="0"/>
    <n v="0.24430054452135999"/>
    <n v="2E+20"/>
    <n v="5.72618938031762E-2"/>
    <n v="0.82207398066956405"/>
    <n v="133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5"/>
    <x v="7"/>
    <x v="3"/>
    <x v="0"/>
    <n v="7.3290163356407998"/>
    <n v="2E+20"/>
    <n v="1.7178568140952799"/>
    <n v="24.662219420086899"/>
    <n v="133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5"/>
    <x v="7"/>
    <x v="4"/>
    <x v="0"/>
    <n v="0"/>
    <n v="2E+20"/>
    <n v="0"/>
    <n v="0"/>
    <n v="133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5"/>
    <x v="7"/>
    <x v="5"/>
    <x v="0"/>
    <n v="1.3384890075809901"/>
    <n v="2E+20"/>
    <n v="0"/>
    <n v="13.575806201100701"/>
    <n v="133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6"/>
    <x v="7"/>
    <x v="0"/>
    <x v="0"/>
    <n v="0.27858526343369699"/>
    <n v="2E+20"/>
    <n v="6.0157171259629702E-2"/>
    <n v="1.34614814454711"/>
    <n v="136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6"/>
    <x v="7"/>
    <x v="1"/>
    <x v="0"/>
    <n v="12.856842564554899"/>
    <n v="2E+20"/>
    <n v="1.89026905271538"/>
    <n v="43.627510324205403"/>
    <n v="136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6"/>
    <x v="7"/>
    <x v="2"/>
    <x v="0"/>
    <n v="0.27858526343369699"/>
    <n v="2E+20"/>
    <n v="6.0157171259629702E-2"/>
    <n v="1.34614814454711"/>
    <n v="136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6"/>
    <x v="7"/>
    <x v="3"/>
    <x v="0"/>
    <n v="8.3575579030108997"/>
    <n v="2E+20"/>
    <n v="1.8047151377888899"/>
    <n v="40.384444336413303"/>
    <n v="136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6"/>
    <x v="7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6"/>
    <x v="7"/>
    <x v="5"/>
    <x v="0"/>
    <n v="4.4992846615439497"/>
    <n v="2E+20"/>
    <n v="0"/>
    <n v="22.150228024976599"/>
    <n v="136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7"/>
    <x v="7"/>
    <x v="0"/>
    <x v="0"/>
    <n v="0.257470153162566"/>
    <n v="2E+20"/>
    <n v="6.33676419855628E-2"/>
    <n v="1.5964764603369801"/>
    <n v="140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7"/>
    <x v="7"/>
    <x v="1"/>
    <x v="0"/>
    <n v="10.466010512912099"/>
    <n v="2E+20"/>
    <n v="2.1095665288478398"/>
    <n v="47.894293810109403"/>
    <n v="140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7"/>
    <x v="7"/>
    <x v="2"/>
    <x v="0"/>
    <n v="0.257470153162566"/>
    <n v="2E+20"/>
    <n v="6.33676419855628E-2"/>
    <n v="1.5964764603369801"/>
    <n v="140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7"/>
    <x v="7"/>
    <x v="3"/>
    <x v="0"/>
    <n v="7.7241045948769802"/>
    <n v="2E+20"/>
    <n v="1.9010292595668801"/>
    <n v="47.894293810109403"/>
    <n v="140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7"/>
    <x v="7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7"/>
    <x v="7"/>
    <x v="5"/>
    <x v="0"/>
    <n v="2.7419059180351102"/>
    <n v="2E+20"/>
    <n v="0"/>
    <n v="18.4073766676375"/>
    <n v="140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8"/>
    <x v="7"/>
    <x v="0"/>
    <x v="0"/>
    <n v="0.27780218502896997"/>
    <n v="2E+20"/>
    <n v="6.2390465695432301E-2"/>
    <n v="1.3016790017362301"/>
    <n v="134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8"/>
    <x v="7"/>
    <x v="1"/>
    <x v="0"/>
    <n v="17.422848029298301"/>
    <n v="2E+20"/>
    <n v="2.07861708176927"/>
    <n v="57.689949831758902"/>
    <n v="134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8"/>
    <x v="7"/>
    <x v="2"/>
    <x v="0"/>
    <n v="0.27780218502896997"/>
    <n v="2E+20"/>
    <n v="6.2390465695432301E-2"/>
    <n v="1.3016790017362301"/>
    <n v="134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8"/>
    <x v="7"/>
    <x v="3"/>
    <x v="0"/>
    <n v="8.3340655508691093"/>
    <n v="2E+20"/>
    <n v="1.87171397086297"/>
    <n v="39.050370052086997"/>
    <n v="134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8"/>
    <x v="7"/>
    <x v="4"/>
    <x v="0"/>
    <n v="0"/>
    <n v="2E+20"/>
    <n v="0"/>
    <n v="0"/>
    <n v="134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8"/>
    <x v="7"/>
    <x v="5"/>
    <x v="0"/>
    <n v="9.0887824784292199"/>
    <n v="2E+20"/>
    <n v="0"/>
    <n v="37.534584865090999"/>
    <n v="134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49"/>
    <x v="7"/>
    <x v="0"/>
    <x v="0"/>
    <n v="0.24697800034023801"/>
    <n v="2E+20"/>
    <n v="5.6817074440427502E-2"/>
    <n v="1.42846653023688"/>
    <n v="139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9"/>
    <x v="7"/>
    <x v="1"/>
    <x v="0"/>
    <n v="10.3778408411246"/>
    <n v="2E+20"/>
    <n v="2.4090089406474799"/>
    <n v="46.915924285984701"/>
    <n v="139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49"/>
    <x v="7"/>
    <x v="2"/>
    <x v="0"/>
    <n v="0.24697800034023801"/>
    <n v="2E+20"/>
    <n v="5.6817074440427502E-2"/>
    <n v="1.42846653023688"/>
    <n v="139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49"/>
    <x v="7"/>
    <x v="3"/>
    <x v="0"/>
    <n v="7.4093400102071501"/>
    <n v="2E+20"/>
    <n v="1.70451223321282"/>
    <n v="42.853995907106302"/>
    <n v="139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49"/>
    <x v="7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49"/>
    <x v="7"/>
    <x v="5"/>
    <x v="0"/>
    <n v="2.9685008309174199"/>
    <n v="2E+20"/>
    <n v="0"/>
    <n v="27.629138373897799"/>
    <n v="139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50"/>
    <x v="7"/>
    <x v="0"/>
    <x v="0"/>
    <n v="0.274630909744143"/>
    <n v="2E+20"/>
    <n v="6.3162791046925806E-2"/>
    <n v="1.2316062505973699"/>
    <n v="138"/>
    <s v="Airport Security AnalysisXray Baggage CheckTotal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50"/>
    <x v="7"/>
    <x v="1"/>
    <x v="0"/>
    <n v="12.171261574555899"/>
    <n v="2E+20"/>
    <n v="1.89488373140777"/>
    <n v="45.077278013796899"/>
    <n v="138"/>
    <s v="Airport Security AnalysisXray Baggage CheckTotal Time Per EntityProcess"/>
    <n v="50"/>
    <n v="12.607069427643092"/>
    <n v="4.7518365215555507"/>
    <n v="0.95"/>
    <n v="1.3504569972558542"/>
    <n v="7.9331094948983001"/>
    <n v="37.249377369444403"/>
    <n v="1.6126494971337599"/>
    <n v="77.180378385631897"/>
    <n v="137.02000000000001"/>
    <n v="1.3504569972558542"/>
    <n v="50"/>
    <n v="1"/>
  </r>
  <r>
    <x v="0"/>
    <s v="2023-06-20 12:27:10"/>
    <n v="50"/>
    <x v="7"/>
    <x v="2"/>
    <x v="0"/>
    <n v="0.274630909744143"/>
    <n v="2E+20"/>
    <n v="6.3162791046925806E-2"/>
    <n v="1.2316062505973699"/>
    <n v="138"/>
    <s v="Airport Security AnalysisXray Baggage CheckVA Cost Per EntityProcess"/>
    <n v="50"/>
    <n v="0.26292505828831725"/>
    <n v="1.5887632409912724E-2"/>
    <n v="0.95"/>
    <n v="4.5152151721692402E-3"/>
    <n v="0.22557766999137499"/>
    <n v="0.304973914001202"/>
    <n v="5.0724782129553003E-2"/>
    <n v="1.5964764603369801"/>
    <n v="137.02000000000001"/>
    <n v="4.5152151721692402E-3"/>
    <n v="50"/>
    <n v="1"/>
  </r>
  <r>
    <x v="0"/>
    <s v="2023-06-20 12:27:10"/>
    <n v="50"/>
    <x v="7"/>
    <x v="3"/>
    <x v="0"/>
    <n v="8.2389272923243002"/>
    <n v="2E+20"/>
    <n v="1.89488373140777"/>
    <n v="36.948187517921198"/>
    <n v="138"/>
    <s v="Airport Security AnalysisXray Baggage CheckVA Time Per EntityProcess"/>
    <n v="50"/>
    <n v="7.8877517486495128"/>
    <n v="0.47662897229738305"/>
    <n v="0.95"/>
    <n v="0.13545645516507757"/>
    <n v="6.7673300997412396"/>
    <n v="9.1492174200360505"/>
    <n v="1.5217434638865901"/>
    <n v="47.894293810109403"/>
    <n v="137.02000000000001"/>
    <n v="0.13545645516507757"/>
    <n v="50"/>
    <n v="1"/>
  </r>
  <r>
    <x v="0"/>
    <s v="2023-06-20 12:27:10"/>
    <n v="50"/>
    <x v="7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7.02000000000001"/>
    <n v="0"/>
    <n v="50"/>
    <n v="1"/>
  </r>
  <r>
    <x v="0"/>
    <s v="2023-06-20 12:27:10"/>
    <n v="50"/>
    <x v="7"/>
    <x v="5"/>
    <x v="0"/>
    <n v="3.9323342822316301"/>
    <n v="2E+20"/>
    <n v="0"/>
    <n v="21.173498087994901"/>
    <n v="138"/>
    <s v="Airport Security AnalysisXray Baggage CheckWait Time Per EntityProcess"/>
    <n v="50"/>
    <n v="4.7193176789935771"/>
    <n v="4.4142816051863152"/>
    <n v="0.95"/>
    <n v="1.2545249514665935"/>
    <n v="0.99822562879195997"/>
    <n v="28.2391469314353"/>
    <n v="0"/>
    <n v="63.809412329180802"/>
    <n v="137.02000000000001"/>
    <n v="1.2545249514665935"/>
    <n v="50"/>
    <n v="1"/>
  </r>
  <r>
    <x v="0"/>
    <s v="2023-06-20 12:27:10"/>
    <n v="1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"/>
    <x v="8"/>
    <x v="7"/>
    <x v="1"/>
    <n v="2.4038284346743102"/>
    <n v="2E+20"/>
    <n v="0"/>
    <n v="18.4421684674118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"/>
    <x v="8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"/>
    <x v="8"/>
    <x v="7"/>
    <x v="1"/>
    <n v="6.7056396179507196"/>
    <n v="2E+20"/>
    <n v="0"/>
    <n v="30.991850885521401"/>
    <n v="140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"/>
    <x v="8"/>
    <x v="7"/>
    <x v="1"/>
    <n v="1.08667111202931"/>
    <n v="2E+20"/>
    <n v="0"/>
    <n v="12.0385579523236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"/>
    <x v="8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"/>
    <x v="8"/>
    <x v="7"/>
    <x v="1"/>
    <n v="2.2831011984399598"/>
    <n v="2E+20"/>
    <n v="0"/>
    <n v="15.892311631158799"/>
    <n v="142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5"/>
    <x v="8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5"/>
    <x v="8"/>
    <x v="7"/>
    <x v="1"/>
    <n v="7.1899553150706303"/>
    <n v="2E+20"/>
    <n v="0"/>
    <n v="37.668737618102703"/>
    <n v="140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6"/>
    <x v="8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6"/>
    <x v="8"/>
    <x v="7"/>
    <x v="1"/>
    <n v="6.8558099581138201"/>
    <n v="2E+20"/>
    <n v="0"/>
    <n v="26.617176474141001"/>
    <n v="140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7"/>
    <x v="8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7"/>
    <x v="8"/>
    <x v="7"/>
    <x v="1"/>
    <n v="2.8934318344919601"/>
    <n v="2E+20"/>
    <n v="0"/>
    <n v="16.890744539569202"/>
    <n v="137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8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8"/>
    <x v="8"/>
    <x v="7"/>
    <x v="1"/>
    <n v="7.2024839832345799"/>
    <n v="2E+20"/>
    <n v="0"/>
    <n v="23.1786236964012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9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9"/>
    <x v="8"/>
    <x v="7"/>
    <x v="1"/>
    <n v="7.0191114832511801"/>
    <n v="2E+20"/>
    <n v="0"/>
    <n v="37.124250270339402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10"/>
    <x v="8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0"/>
    <x v="8"/>
    <x v="7"/>
    <x v="1"/>
    <n v="4.0499925523769003"/>
    <n v="2E+20"/>
    <n v="0"/>
    <n v="21.442401277743301"/>
    <n v="139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11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1"/>
    <x v="8"/>
    <x v="7"/>
    <x v="1"/>
    <n v="3.3786483312453401"/>
    <n v="2E+20"/>
    <n v="0"/>
    <n v="28.584292862435198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12"/>
    <x v="8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2"/>
    <x v="8"/>
    <x v="7"/>
    <x v="1"/>
    <n v="10.369871081722801"/>
    <n v="2E+20"/>
    <n v="0"/>
    <n v="34.957092213402298"/>
    <n v="136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13"/>
    <x v="8"/>
    <x v="6"/>
    <x v="1"/>
    <n v="0"/>
    <n v="2E+20"/>
    <n v="0"/>
    <n v="0"/>
    <n v="135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3"/>
    <x v="8"/>
    <x v="7"/>
    <x v="1"/>
    <n v="1.4636407529208999"/>
    <n v="2E+20"/>
    <n v="0"/>
    <n v="17.3706051086663"/>
    <n v="135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14"/>
    <x v="8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4"/>
    <x v="8"/>
    <x v="7"/>
    <x v="1"/>
    <n v="5.4108267216644403"/>
    <n v="2E+20"/>
    <n v="0"/>
    <n v="26.286001822036202"/>
    <n v="140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15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5"/>
    <x v="8"/>
    <x v="7"/>
    <x v="1"/>
    <n v="5.0883594630920497"/>
    <n v="2E+20"/>
    <n v="0"/>
    <n v="27.171301887670001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16"/>
    <x v="8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6"/>
    <x v="8"/>
    <x v="7"/>
    <x v="1"/>
    <n v="5.3592744574459301"/>
    <n v="2E+20"/>
    <n v="0"/>
    <n v="31.336636292700099"/>
    <n v="136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17"/>
    <x v="8"/>
    <x v="6"/>
    <x v="1"/>
    <n v="0"/>
    <n v="2E+20"/>
    <n v="0"/>
    <n v="0"/>
    <n v="132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7"/>
    <x v="8"/>
    <x v="7"/>
    <x v="1"/>
    <n v="4.4192801209062997"/>
    <n v="2E+20"/>
    <n v="0"/>
    <n v="33.899107909987201"/>
    <n v="132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18"/>
    <x v="8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8"/>
    <x v="8"/>
    <x v="7"/>
    <x v="1"/>
    <n v="3.7531097360183501"/>
    <n v="2E+20"/>
    <n v="0"/>
    <n v="34.415428690623401"/>
    <n v="140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19"/>
    <x v="8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19"/>
    <x v="8"/>
    <x v="7"/>
    <x v="1"/>
    <n v="3.08309180398266"/>
    <n v="2E+20"/>
    <n v="0"/>
    <n v="18.672213275568801"/>
    <n v="137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0"/>
    <x v="8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0"/>
    <x v="8"/>
    <x v="7"/>
    <x v="1"/>
    <n v="3.4240676005875001"/>
    <n v="2E+20"/>
    <n v="0"/>
    <n v="21.4749570734004"/>
    <n v="141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1"/>
    <x v="8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1"/>
    <x v="8"/>
    <x v="7"/>
    <x v="1"/>
    <n v="3.5365027335449"/>
    <n v="2E+20"/>
    <n v="0"/>
    <n v="27.458662737533601"/>
    <n v="141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2"/>
    <x v="8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2"/>
    <x v="8"/>
    <x v="7"/>
    <x v="1"/>
    <n v="3.7592651961774401"/>
    <n v="2E+20"/>
    <n v="0"/>
    <n v="27.9962380963143"/>
    <n v="137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3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3"/>
    <x v="8"/>
    <x v="7"/>
    <x v="1"/>
    <n v="6.6157738341072099"/>
    <n v="2E+20"/>
    <n v="0"/>
    <n v="22.164135225834801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4"/>
    <x v="8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4"/>
    <x v="8"/>
    <x v="7"/>
    <x v="1"/>
    <n v="5.4924372331000697"/>
    <n v="2E+20"/>
    <n v="0"/>
    <n v="30.596450642762001"/>
    <n v="142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5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5"/>
    <x v="8"/>
    <x v="7"/>
    <x v="1"/>
    <n v="2.5375442490293398"/>
    <n v="2E+20"/>
    <n v="0"/>
    <n v="19.8493775236776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6"/>
    <x v="8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6"/>
    <x v="8"/>
    <x v="7"/>
    <x v="1"/>
    <n v="2.8114908501554501"/>
    <n v="2E+20"/>
    <n v="0"/>
    <n v="18.9740408012015"/>
    <n v="139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7"/>
    <x v="8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7"/>
    <x v="8"/>
    <x v="7"/>
    <x v="1"/>
    <n v="1.9137353299773401"/>
    <n v="2E+20"/>
    <n v="0"/>
    <n v="19.499042477559499"/>
    <n v="137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8"/>
    <x v="8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8"/>
    <x v="8"/>
    <x v="7"/>
    <x v="1"/>
    <n v="1.62065767619226"/>
    <n v="2E+20"/>
    <n v="0"/>
    <n v="11.6778385475373"/>
    <n v="139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29"/>
    <x v="8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29"/>
    <x v="8"/>
    <x v="7"/>
    <x v="1"/>
    <n v="1.3343909484712699"/>
    <n v="2E+20"/>
    <n v="0"/>
    <n v="14.433399867917"/>
    <n v="139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0"/>
    <x v="8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0"/>
    <x v="8"/>
    <x v="7"/>
    <x v="1"/>
    <n v="2.5125657667640899"/>
    <n v="2E+20"/>
    <n v="0"/>
    <n v="18.456201361852202"/>
    <n v="139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1"/>
    <x v="8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1"/>
    <x v="8"/>
    <x v="7"/>
    <x v="1"/>
    <n v="4.4047681035348498"/>
    <n v="2E+20"/>
    <n v="0"/>
    <n v="20.952363753161499"/>
    <n v="141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2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2"/>
    <x v="8"/>
    <x v="7"/>
    <x v="1"/>
    <n v="2.4927178683649802"/>
    <n v="2E+20"/>
    <n v="0"/>
    <n v="22.2588129556671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3"/>
    <x v="8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3"/>
    <x v="8"/>
    <x v="7"/>
    <x v="1"/>
    <n v="2.2919085376388502"/>
    <n v="2E+20"/>
    <n v="0"/>
    <n v="19.384802087284601"/>
    <n v="140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4"/>
    <x v="8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4"/>
    <x v="8"/>
    <x v="7"/>
    <x v="1"/>
    <n v="28.038869293623701"/>
    <n v="2E+20"/>
    <n v="0"/>
    <n v="63.809412329180802"/>
    <n v="141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5"/>
    <x v="8"/>
    <x v="6"/>
    <x v="1"/>
    <n v="0"/>
    <n v="2E+20"/>
    <n v="0"/>
    <n v="0"/>
    <n v="133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5"/>
    <x v="8"/>
    <x v="7"/>
    <x v="1"/>
    <n v="6.2039167203721304"/>
    <n v="2E+20"/>
    <n v="0"/>
    <n v="29.1698387389342"/>
    <n v="133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6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6"/>
    <x v="8"/>
    <x v="7"/>
    <x v="1"/>
    <n v="1.7730197125354601"/>
    <n v="2E+20"/>
    <n v="0"/>
    <n v="13.9725625396871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7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7"/>
    <x v="8"/>
    <x v="7"/>
    <x v="1"/>
    <n v="16.034890907096401"/>
    <n v="2E+20"/>
    <n v="0"/>
    <n v="41.381087832432698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8"/>
    <x v="8"/>
    <x v="6"/>
    <x v="1"/>
    <n v="0"/>
    <n v="2E+20"/>
    <n v="0"/>
    <n v="0"/>
    <n v="135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8"/>
    <x v="8"/>
    <x v="7"/>
    <x v="1"/>
    <n v="1.4164532362122"/>
    <n v="2E+20"/>
    <n v="0"/>
    <n v="11.2938176962114"/>
    <n v="135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39"/>
    <x v="8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39"/>
    <x v="8"/>
    <x v="7"/>
    <x v="1"/>
    <n v="3.0215021893899099"/>
    <n v="2E+20"/>
    <n v="0"/>
    <n v="26.977941413278"/>
    <n v="142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0"/>
    <x v="8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0"/>
    <x v="8"/>
    <x v="7"/>
    <x v="1"/>
    <n v="4.1262594513597097"/>
    <n v="2E+20"/>
    <n v="0"/>
    <n v="28.665078653395"/>
    <n v="137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1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1"/>
    <x v="8"/>
    <x v="7"/>
    <x v="1"/>
    <n v="1.0011734930501499"/>
    <n v="2E+20"/>
    <n v="0"/>
    <n v="14.2422014218995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2"/>
    <x v="8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2"/>
    <x v="8"/>
    <x v="7"/>
    <x v="1"/>
    <n v="1.15745239947737"/>
    <n v="2E+20"/>
    <n v="0"/>
    <n v="15.5880304302153"/>
    <n v="140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3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3"/>
    <x v="8"/>
    <x v="7"/>
    <x v="1"/>
    <n v="8.5309627003978399"/>
    <n v="2E+20"/>
    <n v="0"/>
    <n v="40.570210988571198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4"/>
    <x v="8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4"/>
    <x v="8"/>
    <x v="7"/>
    <x v="1"/>
    <n v="5.2537652757466704"/>
    <n v="2E+20"/>
    <n v="0"/>
    <n v="27.794326850122498"/>
    <n v="140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5"/>
    <x v="8"/>
    <x v="6"/>
    <x v="1"/>
    <n v="0"/>
    <n v="2E+20"/>
    <n v="0"/>
    <n v="0"/>
    <n v="133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5"/>
    <x v="8"/>
    <x v="7"/>
    <x v="1"/>
    <n v="1.3384890075809901"/>
    <n v="2E+20"/>
    <n v="0"/>
    <n v="13.575806201100701"/>
    <n v="133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6"/>
    <x v="8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6"/>
    <x v="8"/>
    <x v="7"/>
    <x v="1"/>
    <n v="4.43961584310264"/>
    <n v="2E+20"/>
    <n v="0"/>
    <n v="22.150228024976599"/>
    <n v="138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7"/>
    <x v="8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7"/>
    <x v="8"/>
    <x v="7"/>
    <x v="1"/>
    <n v="2.7224597767724501"/>
    <n v="2E+20"/>
    <n v="0"/>
    <n v="18.4073766676375"/>
    <n v="141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8"/>
    <x v="8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8"/>
    <x v="8"/>
    <x v="7"/>
    <x v="1"/>
    <n v="9.0436563316695793"/>
    <n v="2E+20"/>
    <n v="0"/>
    <n v="37.534584865090999"/>
    <n v="136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49"/>
    <x v="8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49"/>
    <x v="8"/>
    <x v="7"/>
    <x v="1"/>
    <n v="2.9472972535537298"/>
    <n v="2E+20"/>
    <n v="0"/>
    <n v="27.629138373897799"/>
    <n v="140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  <r>
    <x v="0"/>
    <s v="2023-06-20 12:27:10"/>
    <n v="50"/>
    <x v="8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38"/>
    <n v="0"/>
    <n v="50"/>
    <n v="1"/>
  </r>
  <r>
    <x v="0"/>
    <s v="2023-06-20 12:27:10"/>
    <n v="50"/>
    <x v="8"/>
    <x v="7"/>
    <x v="1"/>
    <n v="3.9366003236185501"/>
    <n v="2E+20"/>
    <n v="0"/>
    <n v="21.173498087994901"/>
    <n v="140"/>
    <s v="Airport Security AnalysisXray Baggage Check.QueueWaiting TimeQueue"/>
    <n v="50"/>
    <n v="4.7150067560367441"/>
    <n v="4.3819691520841726"/>
    <n v="0.95"/>
    <n v="1.2453418539016112"/>
    <n v="1.0011734930501499"/>
    <n v="28.038869293623701"/>
    <n v="0"/>
    <n v="63.809412329180802"/>
    <n v="138.38"/>
    <n v="1.2453418539016112"/>
    <n v="5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0">
  <r>
    <x v="0"/>
    <s v="2023-06-20 12:27:10"/>
    <n v="1"/>
    <x v="0"/>
    <x v="0"/>
    <x v="0"/>
    <n v="0.88232296027206303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"/>
    <x v="1"/>
    <x v="1"/>
    <x v="0"/>
    <n v="52.939377616323803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"/>
    <x v="3"/>
    <x v="3"/>
    <x v="0"/>
    <n v="4.2455585782519201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"/>
    <x v="4"/>
    <x v="4"/>
    <x v="0"/>
    <n v="12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"/>
    <x v="5"/>
    <x v="5"/>
    <x v="0"/>
    <n v="11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"/>
    <x v="6"/>
    <x v="6"/>
    <x v="0"/>
    <n v="0.88232296027206303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"/>
    <x v="7"/>
    <x v="7"/>
    <x v="0"/>
    <n v="57.184936194575698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"/>
    <x v="10"/>
    <x v="10"/>
    <x v="1"/>
    <n v="48.770479035103399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"/>
    <x v="12"/>
    <x v="12"/>
    <x v="1"/>
    <n v="48.770479035103399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"/>
    <x v="14"/>
    <x v="14"/>
    <x v="1"/>
    <n v="48.7704790351033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"/>
    <x v="15"/>
    <x v="15"/>
    <x v="1"/>
    <n v="23.0373808413196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"/>
    <x v="16"/>
    <x v="10"/>
    <x v="1"/>
    <n v="71.80785987642299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"/>
    <x v="18"/>
    <x v="0"/>
    <x v="0"/>
    <n v="9.111321112670660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"/>
    <x v="19"/>
    <x v="1"/>
    <x v="0"/>
    <n v="546.67926676024001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"/>
    <x v="21"/>
    <x v="3"/>
    <x v="0"/>
    <n v="54.172548179475697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"/>
    <x v="24"/>
    <x v="6"/>
    <x v="0"/>
    <n v="9.111321112670660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"/>
    <x v="25"/>
    <x v="7"/>
    <x v="0"/>
    <n v="600.85181493971504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"/>
    <x v="28"/>
    <x v="0"/>
    <x v="0"/>
    <n v="1.71354025334372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"/>
    <x v="29"/>
    <x v="1"/>
    <x v="0"/>
    <n v="51.406207600311497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"/>
    <x v="31"/>
    <x v="3"/>
    <x v="0"/>
    <n v="5.5036090490552896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"/>
    <x v="32"/>
    <x v="4"/>
    <x v="0"/>
    <n v="5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"/>
    <x v="33"/>
    <x v="5"/>
    <x v="0"/>
    <n v="5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"/>
    <x v="34"/>
    <x v="6"/>
    <x v="0"/>
    <n v="1.71354025334372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"/>
    <x v="35"/>
    <x v="7"/>
    <x v="0"/>
    <n v="56.909816649366803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"/>
    <x v="36"/>
    <x v="14"/>
    <x v="3"/>
    <n v="0.85677012667185803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"/>
    <x v="37"/>
    <x v="15"/>
    <x v="3"/>
    <n v="11.1432298733280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"/>
    <x v="38"/>
    <x v="17"/>
    <x v="3"/>
    <n v="5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"/>
    <x v="39"/>
    <x v="18"/>
    <x v="3"/>
    <n v="7.1397510555988197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"/>
    <x v="42"/>
    <x v="10"/>
    <x v="1"/>
    <n v="71.80785987642299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"/>
    <x v="43"/>
    <x v="14"/>
    <x v="3"/>
    <n v="29.382061554023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"/>
    <x v="44"/>
    <x v="15"/>
    <x v="3"/>
    <n v="6.4257983223999302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"/>
    <x v="45"/>
    <x v="17"/>
    <x v="3"/>
    <n v="300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"/>
    <x v="46"/>
    <x v="18"/>
    <x v="3"/>
    <n v="0.82150560215555801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"/>
    <x v="48"/>
    <x v="0"/>
    <x v="0"/>
    <n v="37.063294708816898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"/>
    <x v="49"/>
    <x v="1"/>
    <x v="0"/>
    <n v="1111.89884126451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"/>
    <x v="51"/>
    <x v="3"/>
    <x v="0"/>
    <n v="331.728323985055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"/>
    <x v="53"/>
    <x v="5"/>
    <x v="0"/>
    <n v="138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"/>
    <x v="54"/>
    <x v="6"/>
    <x v="0"/>
    <n v="37.063294708816898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"/>
    <x v="55"/>
    <x v="7"/>
    <x v="0"/>
    <n v="1443.62716524956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"/>
    <x v="56"/>
    <x v="14"/>
    <x v="3"/>
    <n v="18.5316473544083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"/>
    <x v="57"/>
    <x v="15"/>
    <x v="3"/>
    <n v="5.4683526455915601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"/>
    <x v="59"/>
    <x v="18"/>
    <x v="3"/>
    <n v="0.772151973100352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"/>
    <x v="0"/>
    <x v="0"/>
    <x v="0"/>
    <n v="1.68706410681302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"/>
    <x v="1"/>
    <x v="1"/>
    <x v="0"/>
    <n v="101.22384640878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"/>
    <x v="3"/>
    <x v="3"/>
    <x v="0"/>
    <n v="21.815157488200398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"/>
    <x v="4"/>
    <x v="4"/>
    <x v="0"/>
    <n v="13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"/>
    <x v="5"/>
    <x v="5"/>
    <x v="0"/>
    <n v="13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"/>
    <x v="6"/>
    <x v="6"/>
    <x v="0"/>
    <n v="1.68706410681302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"/>
    <x v="7"/>
    <x v="7"/>
    <x v="0"/>
    <n v="123.039003896981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"/>
    <x v="10"/>
    <x v="10"/>
    <x v="1"/>
    <n v="48.949086399908403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"/>
    <x v="12"/>
    <x v="12"/>
    <x v="1"/>
    <n v="48.949086399908403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"/>
    <x v="14"/>
    <x v="14"/>
    <x v="1"/>
    <n v="48.949086399908403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"/>
    <x v="15"/>
    <x v="15"/>
    <x v="1"/>
    <n v="22.77741849834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"/>
    <x v="16"/>
    <x v="10"/>
    <x v="1"/>
    <n v="71.726504898257502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"/>
    <x v="18"/>
    <x v="0"/>
    <x v="0"/>
    <n v="8.8839467947785007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"/>
    <x v="19"/>
    <x v="1"/>
    <x v="0"/>
    <n v="533.03680768670995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"/>
    <x v="21"/>
    <x v="3"/>
    <x v="0"/>
    <n v="157.67830770960501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"/>
    <x v="24"/>
    <x v="6"/>
    <x v="0"/>
    <n v="8.8839467947785007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"/>
    <x v="25"/>
    <x v="7"/>
    <x v="0"/>
    <n v="690.71511539631501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"/>
    <x v="27"/>
    <x v="5"/>
    <x v="2"/>
    <n v="141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"/>
    <x v="28"/>
    <x v="0"/>
    <x v="0"/>
    <n v="1.74674930368176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"/>
    <x v="29"/>
    <x v="1"/>
    <x v="0"/>
    <n v="52.402479110452802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"/>
    <x v="31"/>
    <x v="3"/>
    <x v="0"/>
    <n v="4.1629198454992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"/>
    <x v="32"/>
    <x v="4"/>
    <x v="0"/>
    <n v="7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"/>
    <x v="33"/>
    <x v="5"/>
    <x v="0"/>
    <n v="7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"/>
    <x v="34"/>
    <x v="6"/>
    <x v="0"/>
    <n v="1.74674930368176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"/>
    <x v="35"/>
    <x v="7"/>
    <x v="0"/>
    <n v="56.565398955951999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"/>
    <x v="36"/>
    <x v="14"/>
    <x v="3"/>
    <n v="0.87337465184088003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"/>
    <x v="37"/>
    <x v="15"/>
    <x v="3"/>
    <n v="11.126625348159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"/>
    <x v="38"/>
    <x v="17"/>
    <x v="3"/>
    <n v="7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"/>
    <x v="39"/>
    <x v="18"/>
    <x v="3"/>
    <n v="7.2781220986740003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"/>
    <x v="41"/>
    <x v="5"/>
    <x v="1"/>
    <n v="141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"/>
    <x v="42"/>
    <x v="10"/>
    <x v="1"/>
    <n v="71.726504898257502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"/>
    <x v="43"/>
    <x v="14"/>
    <x v="3"/>
    <n v="29.7600486507500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"/>
    <x v="44"/>
    <x v="15"/>
    <x v="3"/>
    <n v="6.1032037983787601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"/>
    <x v="45"/>
    <x v="17"/>
    <x v="3"/>
    <n v="305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"/>
    <x v="46"/>
    <x v="18"/>
    <x v="3"/>
    <n v="0.83046656115614503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"/>
    <x v="48"/>
    <x v="0"/>
    <x v="0"/>
    <n v="36.631326194635101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"/>
    <x v="49"/>
    <x v="1"/>
    <x v="0"/>
    <n v="1098.93978583905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"/>
    <x v="51"/>
    <x v="3"/>
    <x v="0"/>
    <n v="938.78954651310096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"/>
    <x v="52"/>
    <x v="4"/>
    <x v="0"/>
    <n v="141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"/>
    <x v="53"/>
    <x v="5"/>
    <x v="0"/>
    <n v="138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"/>
    <x v="54"/>
    <x v="6"/>
    <x v="0"/>
    <n v="36.631326194635101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"/>
    <x v="55"/>
    <x v="7"/>
    <x v="0"/>
    <n v="2037.72933235215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"/>
    <x v="56"/>
    <x v="14"/>
    <x v="3"/>
    <n v="18.3156630973176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"/>
    <x v="57"/>
    <x v="15"/>
    <x v="3"/>
    <n v="5.5475893518111601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"/>
    <x v="58"/>
    <x v="17"/>
    <x v="3"/>
    <n v="140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"/>
    <x v="59"/>
    <x v="18"/>
    <x v="3"/>
    <n v="0.76885044367453503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"/>
    <x v="0"/>
    <x v="0"/>
    <x v="0"/>
    <n v="0.66090315046827297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"/>
    <x v="1"/>
    <x v="1"/>
    <x v="0"/>
    <n v="39.654189028096397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"/>
    <x v="3"/>
    <x v="3"/>
    <x v="0"/>
    <n v="2.3746737746678801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"/>
    <x v="4"/>
    <x v="4"/>
    <x v="0"/>
    <n v="8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"/>
    <x v="5"/>
    <x v="5"/>
    <x v="0"/>
    <n v="8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"/>
    <x v="6"/>
    <x v="6"/>
    <x v="0"/>
    <n v="0.66090315046827297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"/>
    <x v="7"/>
    <x v="7"/>
    <x v="0"/>
    <n v="42.028862802764202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"/>
    <x v="10"/>
    <x v="10"/>
    <x v="1"/>
    <n v="42.1657063756728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"/>
    <x v="12"/>
    <x v="12"/>
    <x v="1"/>
    <n v="42.1657063756728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"/>
    <x v="14"/>
    <x v="14"/>
    <x v="1"/>
    <n v="42.165706375672897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"/>
    <x v="15"/>
    <x v="15"/>
    <x v="1"/>
    <n v="29.6672345407220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"/>
    <x v="16"/>
    <x v="10"/>
    <x v="1"/>
    <n v="71.832940916395003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"/>
    <x v="18"/>
    <x v="0"/>
    <x v="0"/>
    <n v="8.6884711566952202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"/>
    <x v="19"/>
    <x v="1"/>
    <x v="0"/>
    <n v="521.30826940171301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"/>
    <x v="21"/>
    <x v="3"/>
    <x v="0"/>
    <n v="60.24376104337029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"/>
    <x v="24"/>
    <x v="6"/>
    <x v="0"/>
    <n v="8.6884711566952202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"/>
    <x v="25"/>
    <x v="7"/>
    <x v="0"/>
    <n v="581.55203044508301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"/>
    <x v="28"/>
    <x v="0"/>
    <x v="0"/>
    <n v="0.925126674387572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"/>
    <x v="29"/>
    <x v="1"/>
    <x v="0"/>
    <n v="27.75380023162719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"/>
    <x v="31"/>
    <x v="3"/>
    <x v="0"/>
    <n v="0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"/>
    <x v="32"/>
    <x v="4"/>
    <x v="0"/>
    <n v="3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"/>
    <x v="33"/>
    <x v="5"/>
    <x v="0"/>
    <n v="3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"/>
    <x v="34"/>
    <x v="6"/>
    <x v="0"/>
    <n v="0.925126674387572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"/>
    <x v="35"/>
    <x v="7"/>
    <x v="0"/>
    <n v="27.753800231627199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"/>
    <x v="36"/>
    <x v="14"/>
    <x v="3"/>
    <n v="0.46256333719378601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"/>
    <x v="37"/>
    <x v="15"/>
    <x v="3"/>
    <n v="11.5374366628062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"/>
    <x v="38"/>
    <x v="17"/>
    <x v="3"/>
    <n v="3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"/>
    <x v="39"/>
    <x v="18"/>
    <x v="3"/>
    <n v="3.8546944766148797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"/>
    <x v="42"/>
    <x v="10"/>
    <x v="1"/>
    <n v="71.832940916395003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"/>
    <x v="43"/>
    <x v="14"/>
    <x v="3"/>
    <n v="25.7575403414181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"/>
    <x v="44"/>
    <x v="15"/>
    <x v="3"/>
    <n v="10.158930116779301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"/>
    <x v="45"/>
    <x v="17"/>
    <x v="3"/>
    <n v="294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"/>
    <x v="46"/>
    <x v="18"/>
    <x v="3"/>
    <n v="0.71780749675612998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"/>
    <x v="48"/>
    <x v="0"/>
    <x v="0"/>
    <n v="31.891205394121801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"/>
    <x v="49"/>
    <x v="1"/>
    <x v="0"/>
    <n v="956.73616182365504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"/>
    <x v="51"/>
    <x v="3"/>
    <x v="0"/>
    <n v="149.9606134600450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"/>
    <x v="53"/>
    <x v="5"/>
    <x v="0"/>
    <n v="137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"/>
    <x v="54"/>
    <x v="6"/>
    <x v="0"/>
    <n v="31.891205394121801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"/>
    <x v="55"/>
    <x v="7"/>
    <x v="0"/>
    <n v="1106.69677528369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"/>
    <x v="56"/>
    <x v="14"/>
    <x v="3"/>
    <n v="15.9456026970609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"/>
    <x v="57"/>
    <x v="15"/>
    <x v="3"/>
    <n v="7.9708677611365797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"/>
    <x v="59"/>
    <x v="18"/>
    <x v="3"/>
    <n v="0.66788050995264203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"/>
    <x v="0"/>
    <x v="0"/>
    <x v="0"/>
    <n v="0.38226264389221298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"/>
    <x v="1"/>
    <x v="1"/>
    <x v="0"/>
    <n v="22.935758633532799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"/>
    <x v="3"/>
    <x v="3"/>
    <x v="0"/>
    <n v="4.7971783768855403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"/>
    <x v="4"/>
    <x v="4"/>
    <x v="0"/>
    <n v="5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"/>
    <x v="5"/>
    <x v="5"/>
    <x v="0"/>
    <n v="5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"/>
    <x v="6"/>
    <x v="6"/>
    <x v="0"/>
    <n v="0.38226264389221298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"/>
    <x v="7"/>
    <x v="7"/>
    <x v="0"/>
    <n v="27.732937010418301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"/>
    <x v="10"/>
    <x v="10"/>
    <x v="1"/>
    <n v="45.5908604010562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"/>
    <x v="12"/>
    <x v="12"/>
    <x v="1"/>
    <n v="45.5908604010562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"/>
    <x v="14"/>
    <x v="14"/>
    <x v="1"/>
    <n v="45.590860401056297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"/>
    <x v="15"/>
    <x v="15"/>
    <x v="1"/>
    <n v="26.401146165964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"/>
    <x v="16"/>
    <x v="10"/>
    <x v="1"/>
    <n v="71.992006567020397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"/>
    <x v="18"/>
    <x v="0"/>
    <x v="0"/>
    <n v="9.1242775187794898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"/>
    <x v="19"/>
    <x v="1"/>
    <x v="0"/>
    <n v="547.45665112677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"/>
    <x v="21"/>
    <x v="3"/>
    <x v="0"/>
    <n v="61.110804363392603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"/>
    <x v="24"/>
    <x v="6"/>
    <x v="0"/>
    <n v="9.1242775187794898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"/>
    <x v="25"/>
    <x v="7"/>
    <x v="0"/>
    <n v="608.5674554901620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"/>
    <x v="28"/>
    <x v="0"/>
    <x v="0"/>
    <n v="1.4489202087105599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"/>
    <x v="29"/>
    <x v="1"/>
    <x v="0"/>
    <n v="43.467606261316902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"/>
    <x v="31"/>
    <x v="3"/>
    <x v="0"/>
    <n v="0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"/>
    <x v="34"/>
    <x v="6"/>
    <x v="0"/>
    <n v="1.4489202087105599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"/>
    <x v="35"/>
    <x v="7"/>
    <x v="0"/>
    <n v="43.467606261316902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"/>
    <x v="36"/>
    <x v="14"/>
    <x v="3"/>
    <n v="0.72446010435528196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"/>
    <x v="37"/>
    <x v="15"/>
    <x v="3"/>
    <n v="11.2755398956447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"/>
    <x v="39"/>
    <x v="18"/>
    <x v="3"/>
    <n v="6.0371675362940198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"/>
    <x v="42"/>
    <x v="10"/>
    <x v="1"/>
    <n v="71.992006567020397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"/>
    <x v="43"/>
    <x v="14"/>
    <x v="3"/>
    <n v="27.5487002818640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"/>
    <x v="44"/>
    <x v="15"/>
    <x v="3"/>
    <n v="8.4473030016461905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"/>
    <x v="45"/>
    <x v="17"/>
    <x v="3"/>
    <n v="298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"/>
    <x v="46"/>
    <x v="18"/>
    <x v="3"/>
    <n v="0.765352694398717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"/>
    <x v="48"/>
    <x v="0"/>
    <x v="0"/>
    <n v="34.635400029674003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"/>
    <x v="49"/>
    <x v="1"/>
    <x v="0"/>
    <n v="1039.06200089021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"/>
    <x v="51"/>
    <x v="3"/>
    <x v="0"/>
    <n v="324.20037017847397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"/>
    <x v="52"/>
    <x v="4"/>
    <x v="0"/>
    <n v="142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"/>
    <x v="53"/>
    <x v="5"/>
    <x v="0"/>
    <n v="141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"/>
    <x v="54"/>
    <x v="6"/>
    <x v="0"/>
    <n v="34.635400029674003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"/>
    <x v="55"/>
    <x v="7"/>
    <x v="0"/>
    <n v="1363.26237106869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"/>
    <x v="56"/>
    <x v="14"/>
    <x v="3"/>
    <n v="17.3177000148370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"/>
    <x v="57"/>
    <x v="15"/>
    <x v="3"/>
    <n v="6.6783032686731802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"/>
    <x v="58"/>
    <x v="17"/>
    <x v="3"/>
    <n v="142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"/>
    <x v="59"/>
    <x v="18"/>
    <x v="3"/>
    <n v="0.72173736380528397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5"/>
    <x v="0"/>
    <x v="0"/>
    <x v="0"/>
    <n v="0.143984868068750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5"/>
    <x v="1"/>
    <x v="1"/>
    <x v="0"/>
    <n v="8.63909208412508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5"/>
    <x v="3"/>
    <x v="3"/>
    <x v="0"/>
    <n v="3.8959963867791898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5"/>
    <x v="4"/>
    <x v="4"/>
    <x v="0"/>
    <n v="6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5"/>
    <x v="5"/>
    <x v="5"/>
    <x v="0"/>
    <n v="5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5"/>
    <x v="6"/>
    <x v="6"/>
    <x v="0"/>
    <n v="0.143984868068750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5"/>
    <x v="7"/>
    <x v="7"/>
    <x v="0"/>
    <n v="12.5350884709043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5"/>
    <x v="10"/>
    <x v="10"/>
    <x v="1"/>
    <n v="48.484900469432802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5"/>
    <x v="12"/>
    <x v="12"/>
    <x v="1"/>
    <n v="48.484900469432802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5"/>
    <x v="14"/>
    <x v="14"/>
    <x v="1"/>
    <n v="48.484900469432802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5"/>
    <x v="15"/>
    <x v="15"/>
    <x v="1"/>
    <n v="23.215079955358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5"/>
    <x v="16"/>
    <x v="10"/>
    <x v="1"/>
    <n v="71.69998042479069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5"/>
    <x v="18"/>
    <x v="0"/>
    <x v="0"/>
    <n v="9.19871468130534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5"/>
    <x v="19"/>
    <x v="1"/>
    <x v="0"/>
    <n v="551.92288087832003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5"/>
    <x v="21"/>
    <x v="3"/>
    <x v="0"/>
    <n v="63.249732830667703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5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5"/>
    <x v="24"/>
    <x v="6"/>
    <x v="0"/>
    <n v="9.19871468130534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5"/>
    <x v="25"/>
    <x v="7"/>
    <x v="0"/>
    <n v="615.17261370898802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5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5"/>
    <x v="28"/>
    <x v="0"/>
    <x v="0"/>
    <n v="1.52889017200420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5"/>
    <x v="29"/>
    <x v="1"/>
    <x v="0"/>
    <n v="45.866705160125903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5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5"/>
    <x v="31"/>
    <x v="3"/>
    <x v="0"/>
    <n v="3.9140615563777899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5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5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5"/>
    <x v="34"/>
    <x v="6"/>
    <x v="0"/>
    <n v="1.52889017200420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5"/>
    <x v="35"/>
    <x v="7"/>
    <x v="0"/>
    <n v="49.780766716503699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5"/>
    <x v="36"/>
    <x v="14"/>
    <x v="3"/>
    <n v="0.76444508600209904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5"/>
    <x v="37"/>
    <x v="15"/>
    <x v="3"/>
    <n v="11.235554913997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5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5"/>
    <x v="39"/>
    <x v="18"/>
    <x v="3"/>
    <n v="6.3703757166841596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5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5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5"/>
    <x v="42"/>
    <x v="10"/>
    <x v="1"/>
    <n v="71.69998042479069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5"/>
    <x v="43"/>
    <x v="14"/>
    <x v="3"/>
    <n v="28.9138000094033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5"/>
    <x v="44"/>
    <x v="15"/>
    <x v="3"/>
    <n v="6.8342338071317901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5"/>
    <x v="45"/>
    <x v="17"/>
    <x v="3"/>
    <n v="297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5"/>
    <x v="46"/>
    <x v="18"/>
    <x v="3"/>
    <n v="0.8101601720241170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5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5"/>
    <x v="48"/>
    <x v="0"/>
    <x v="0"/>
    <n v="37.613310748054502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5"/>
    <x v="49"/>
    <x v="1"/>
    <x v="0"/>
    <n v="1128.39932244162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5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5"/>
    <x v="51"/>
    <x v="3"/>
    <x v="0"/>
    <n v="1006.593744109890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5"/>
    <x v="52"/>
    <x v="4"/>
    <x v="0"/>
    <n v="140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5"/>
    <x v="53"/>
    <x v="5"/>
    <x v="0"/>
    <n v="139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5"/>
    <x v="54"/>
    <x v="6"/>
    <x v="0"/>
    <n v="37.613310748054502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5"/>
    <x v="55"/>
    <x v="7"/>
    <x v="0"/>
    <n v="2134.99306655151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5"/>
    <x v="56"/>
    <x v="14"/>
    <x v="3"/>
    <n v="18.8066553740273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5"/>
    <x v="57"/>
    <x v="15"/>
    <x v="3"/>
    <n v="5.1452912342282504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5"/>
    <x v="58"/>
    <x v="17"/>
    <x v="3"/>
    <n v="140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5"/>
    <x v="59"/>
    <x v="18"/>
    <x v="3"/>
    <n v="0.78561286524048901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5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6"/>
    <x v="0"/>
    <x v="0"/>
    <x v="0"/>
    <n v="0.488005582543395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6"/>
    <x v="1"/>
    <x v="1"/>
    <x v="0"/>
    <n v="29.280334952603699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6"/>
    <x v="3"/>
    <x v="3"/>
    <x v="0"/>
    <n v="5.6449761393433802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6"/>
    <x v="4"/>
    <x v="4"/>
    <x v="0"/>
    <n v="6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6"/>
    <x v="5"/>
    <x v="5"/>
    <x v="0"/>
    <n v="6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6"/>
    <x v="6"/>
    <x v="6"/>
    <x v="0"/>
    <n v="0.488005582543395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6"/>
    <x v="7"/>
    <x v="7"/>
    <x v="0"/>
    <n v="34.925311091947101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6"/>
    <x v="10"/>
    <x v="10"/>
    <x v="1"/>
    <n v="50.237052941795703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6"/>
    <x v="12"/>
    <x v="12"/>
    <x v="1"/>
    <n v="50.237052941795703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6"/>
    <x v="14"/>
    <x v="14"/>
    <x v="1"/>
    <n v="50.237052941795703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6"/>
    <x v="15"/>
    <x v="15"/>
    <x v="1"/>
    <n v="21.3196660908818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6"/>
    <x v="16"/>
    <x v="10"/>
    <x v="1"/>
    <n v="71.556719032677506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6"/>
    <x v="18"/>
    <x v="0"/>
    <x v="0"/>
    <n v="8.9413236089196495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6"/>
    <x v="19"/>
    <x v="1"/>
    <x v="0"/>
    <n v="536.47941653517898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6"/>
    <x v="21"/>
    <x v="3"/>
    <x v="0"/>
    <n v="144.575151284801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6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6"/>
    <x v="24"/>
    <x v="6"/>
    <x v="0"/>
    <n v="8.9413236089196495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6"/>
    <x v="25"/>
    <x v="7"/>
    <x v="0"/>
    <n v="681.05456781997998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6"/>
    <x v="27"/>
    <x v="5"/>
    <x v="2"/>
    <n v="140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6"/>
    <x v="28"/>
    <x v="0"/>
    <x v="0"/>
    <n v="1.81016072285500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6"/>
    <x v="29"/>
    <x v="1"/>
    <x v="0"/>
    <n v="54.304821685649998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6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6"/>
    <x v="31"/>
    <x v="3"/>
    <x v="0"/>
    <n v="6.3407821103550903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6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6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6"/>
    <x v="34"/>
    <x v="6"/>
    <x v="0"/>
    <n v="1.81016072285500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6"/>
    <x v="35"/>
    <x v="7"/>
    <x v="0"/>
    <n v="60.645603796005098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6"/>
    <x v="36"/>
    <x v="14"/>
    <x v="3"/>
    <n v="0.90508036142750004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6"/>
    <x v="37"/>
    <x v="15"/>
    <x v="3"/>
    <n v="11.0949196385725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6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6"/>
    <x v="39"/>
    <x v="18"/>
    <x v="3"/>
    <n v="7.5423363452291697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6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6"/>
    <x v="41"/>
    <x v="5"/>
    <x v="1"/>
    <n v="140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6"/>
    <x v="42"/>
    <x v="10"/>
    <x v="1"/>
    <n v="71.556719032677506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6"/>
    <x v="43"/>
    <x v="14"/>
    <x v="3"/>
    <n v="29.8331910666294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6"/>
    <x v="44"/>
    <x v="15"/>
    <x v="3"/>
    <n v="5.9451684497094002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6"/>
    <x v="45"/>
    <x v="17"/>
    <x v="3"/>
    <n v="297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6"/>
    <x v="46"/>
    <x v="18"/>
    <x v="3"/>
    <n v="0.83485643195251702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6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6"/>
    <x v="48"/>
    <x v="0"/>
    <x v="0"/>
    <n v="38.9975630274775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6"/>
    <x v="49"/>
    <x v="1"/>
    <x v="0"/>
    <n v="1169.92689082433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6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6"/>
    <x v="51"/>
    <x v="3"/>
    <x v="0"/>
    <n v="944.38881493412805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6"/>
    <x v="52"/>
    <x v="4"/>
    <x v="0"/>
    <n v="142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6"/>
    <x v="53"/>
    <x v="5"/>
    <x v="0"/>
    <n v="138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6"/>
    <x v="54"/>
    <x v="6"/>
    <x v="0"/>
    <n v="38.9975630274775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6"/>
    <x v="55"/>
    <x v="7"/>
    <x v="0"/>
    <n v="2114.31570575845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6"/>
    <x v="56"/>
    <x v="14"/>
    <x v="3"/>
    <n v="19.498781513738798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6"/>
    <x v="57"/>
    <x v="15"/>
    <x v="3"/>
    <n v="4.2795780025999397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6"/>
    <x v="58"/>
    <x v="17"/>
    <x v="3"/>
    <n v="140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6"/>
    <x v="59"/>
    <x v="18"/>
    <x v="3"/>
    <n v="0.82168424989166899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6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7"/>
    <x v="0"/>
    <x v="0"/>
    <x v="0"/>
    <n v="1.02874815957524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7"/>
    <x v="1"/>
    <x v="1"/>
    <x v="0"/>
    <n v="61.724889574515203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7"/>
    <x v="3"/>
    <x v="3"/>
    <x v="0"/>
    <n v="8.6182753271486803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7"/>
    <x v="4"/>
    <x v="4"/>
    <x v="0"/>
    <n v="12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7"/>
    <x v="5"/>
    <x v="5"/>
    <x v="0"/>
    <n v="12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7"/>
    <x v="6"/>
    <x v="6"/>
    <x v="0"/>
    <n v="1.02874815957524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7"/>
    <x v="7"/>
    <x v="7"/>
    <x v="0"/>
    <n v="70.343164901663897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7"/>
    <x v="10"/>
    <x v="10"/>
    <x v="1"/>
    <n v="48.9762440749389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7"/>
    <x v="12"/>
    <x v="12"/>
    <x v="1"/>
    <n v="48.9762440749389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7"/>
    <x v="14"/>
    <x v="14"/>
    <x v="1"/>
    <n v="48.976244074938997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7"/>
    <x v="15"/>
    <x v="15"/>
    <x v="1"/>
    <n v="22.20813138725100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7"/>
    <x v="16"/>
    <x v="10"/>
    <x v="1"/>
    <n v="71.18437546218990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7"/>
    <x v="18"/>
    <x v="0"/>
    <x v="0"/>
    <n v="8.9805210447100805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7"/>
    <x v="19"/>
    <x v="1"/>
    <x v="0"/>
    <n v="538.83126268260503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7"/>
    <x v="21"/>
    <x v="3"/>
    <x v="0"/>
    <n v="61.546250877566898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7"/>
    <x v="23"/>
    <x v="5"/>
    <x v="0"/>
    <n v="142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7"/>
    <x v="24"/>
    <x v="6"/>
    <x v="0"/>
    <n v="8.9805210447100805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7"/>
    <x v="25"/>
    <x v="7"/>
    <x v="0"/>
    <n v="600.37751356017202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7"/>
    <x v="27"/>
    <x v="5"/>
    <x v="2"/>
    <n v="140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7"/>
    <x v="28"/>
    <x v="0"/>
    <x v="0"/>
    <n v="2.2354173171320602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7"/>
    <x v="29"/>
    <x v="1"/>
    <x v="0"/>
    <n v="67.062519513961803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7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7"/>
    <x v="31"/>
    <x v="3"/>
    <x v="0"/>
    <n v="10.8323606433107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7"/>
    <x v="32"/>
    <x v="4"/>
    <x v="0"/>
    <n v="8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7"/>
    <x v="33"/>
    <x v="5"/>
    <x v="0"/>
    <n v="8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7"/>
    <x v="34"/>
    <x v="6"/>
    <x v="0"/>
    <n v="2.2354173171320602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7"/>
    <x v="35"/>
    <x v="7"/>
    <x v="0"/>
    <n v="77.894880157272496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7"/>
    <x v="36"/>
    <x v="14"/>
    <x v="3"/>
    <n v="1.1177086585660301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7"/>
    <x v="37"/>
    <x v="15"/>
    <x v="3"/>
    <n v="10.882291341434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7"/>
    <x v="38"/>
    <x v="17"/>
    <x v="3"/>
    <n v="8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7"/>
    <x v="39"/>
    <x v="18"/>
    <x v="3"/>
    <n v="9.31423882138359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7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7"/>
    <x v="41"/>
    <x v="5"/>
    <x v="1"/>
    <n v="140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7"/>
    <x v="42"/>
    <x v="10"/>
    <x v="1"/>
    <n v="71.18437546218990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7"/>
    <x v="43"/>
    <x v="14"/>
    <x v="3"/>
    <n v="29.492756639612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7"/>
    <x v="44"/>
    <x v="15"/>
    <x v="3"/>
    <n v="5.9744310914828098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7"/>
    <x v="45"/>
    <x v="17"/>
    <x v="3"/>
    <n v="300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7"/>
    <x v="46"/>
    <x v="18"/>
    <x v="3"/>
    <n v="0.83404358079214402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7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7"/>
    <x v="48"/>
    <x v="0"/>
    <x v="0"/>
    <n v="36.7315575535215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7"/>
    <x v="49"/>
    <x v="1"/>
    <x v="0"/>
    <n v="1101.94672660564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7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7"/>
    <x v="51"/>
    <x v="3"/>
    <x v="0"/>
    <n v="391.0116118511920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7"/>
    <x v="52"/>
    <x v="4"/>
    <x v="0"/>
    <n v="137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7"/>
    <x v="53"/>
    <x v="5"/>
    <x v="0"/>
    <n v="135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7"/>
    <x v="54"/>
    <x v="6"/>
    <x v="0"/>
    <n v="36.7315575535215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7"/>
    <x v="55"/>
    <x v="7"/>
    <x v="0"/>
    <n v="1492.95833845684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7"/>
    <x v="56"/>
    <x v="14"/>
    <x v="3"/>
    <n v="18.3657787767607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7"/>
    <x v="57"/>
    <x v="15"/>
    <x v="3"/>
    <n v="5.3514089543341701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7"/>
    <x v="58"/>
    <x v="17"/>
    <x v="3"/>
    <n v="137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7"/>
    <x v="59"/>
    <x v="18"/>
    <x v="3"/>
    <n v="0.77702462690274299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7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8"/>
    <x v="0"/>
    <x v="0"/>
    <x v="0"/>
    <n v="1.31322424334386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8"/>
    <x v="1"/>
    <x v="1"/>
    <x v="0"/>
    <n v="78.7934546006324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8"/>
    <x v="3"/>
    <x v="3"/>
    <x v="0"/>
    <n v="4.6525669583319198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8"/>
    <x v="4"/>
    <x v="4"/>
    <x v="0"/>
    <n v="11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8"/>
    <x v="5"/>
    <x v="5"/>
    <x v="0"/>
    <n v="11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8"/>
    <x v="6"/>
    <x v="6"/>
    <x v="0"/>
    <n v="1.31322424334386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8"/>
    <x v="7"/>
    <x v="7"/>
    <x v="0"/>
    <n v="83.446021558964304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8"/>
    <x v="10"/>
    <x v="10"/>
    <x v="1"/>
    <n v="51.9664290840498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8"/>
    <x v="12"/>
    <x v="12"/>
    <x v="1"/>
    <n v="51.9664290840498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8"/>
    <x v="14"/>
    <x v="14"/>
    <x v="1"/>
    <n v="51.9664290840498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8"/>
    <x v="15"/>
    <x v="15"/>
    <x v="1"/>
    <n v="19.674577214427998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8"/>
    <x v="16"/>
    <x v="10"/>
    <x v="1"/>
    <n v="71.64100629847790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8"/>
    <x v="18"/>
    <x v="0"/>
    <x v="0"/>
    <n v="9.5931620670830799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8"/>
    <x v="19"/>
    <x v="1"/>
    <x v="0"/>
    <n v="575.58972402498398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8"/>
    <x v="21"/>
    <x v="3"/>
    <x v="0"/>
    <n v="134.835386731065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8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8"/>
    <x v="24"/>
    <x v="6"/>
    <x v="0"/>
    <n v="9.5931620670830799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8"/>
    <x v="25"/>
    <x v="7"/>
    <x v="0"/>
    <n v="710.4251107560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8"/>
    <x v="27"/>
    <x v="5"/>
    <x v="2"/>
    <n v="139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8"/>
    <x v="28"/>
    <x v="0"/>
    <x v="0"/>
    <n v="1.60367390713738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8"/>
    <x v="29"/>
    <x v="1"/>
    <x v="0"/>
    <n v="48.11021721412129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8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8"/>
    <x v="31"/>
    <x v="3"/>
    <x v="0"/>
    <n v="16.806570808272799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8"/>
    <x v="32"/>
    <x v="4"/>
    <x v="0"/>
    <n v="7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8"/>
    <x v="33"/>
    <x v="5"/>
    <x v="0"/>
    <n v="7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8"/>
    <x v="34"/>
    <x v="6"/>
    <x v="0"/>
    <n v="1.60367390713738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8"/>
    <x v="35"/>
    <x v="7"/>
    <x v="0"/>
    <n v="64.916788022394101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8"/>
    <x v="36"/>
    <x v="14"/>
    <x v="3"/>
    <n v="0.801836953568688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8"/>
    <x v="37"/>
    <x v="15"/>
    <x v="3"/>
    <n v="11.1981630464313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8"/>
    <x v="38"/>
    <x v="17"/>
    <x v="3"/>
    <n v="7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8"/>
    <x v="39"/>
    <x v="18"/>
    <x v="3"/>
    <n v="6.6819746130724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8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8"/>
    <x v="41"/>
    <x v="5"/>
    <x v="1"/>
    <n v="139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8"/>
    <x v="42"/>
    <x v="10"/>
    <x v="1"/>
    <n v="71.64100629847790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8"/>
    <x v="43"/>
    <x v="14"/>
    <x v="3"/>
    <n v="31.4364076972384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8"/>
    <x v="44"/>
    <x v="15"/>
    <x v="3"/>
    <n v="4.3840954520005404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8"/>
    <x v="45"/>
    <x v="17"/>
    <x v="3"/>
    <n v="301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8"/>
    <x v="46"/>
    <x v="18"/>
    <x v="3"/>
    <n v="0.87821957077776303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8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8"/>
    <x v="48"/>
    <x v="0"/>
    <x v="0"/>
    <n v="39.456368866485498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8"/>
    <x v="49"/>
    <x v="1"/>
    <x v="0"/>
    <n v="1183.69106599457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8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8"/>
    <x v="51"/>
    <x v="3"/>
    <x v="0"/>
    <n v="972.56300254581902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8"/>
    <x v="52"/>
    <x v="4"/>
    <x v="0"/>
    <n v="141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8"/>
    <x v="53"/>
    <x v="5"/>
    <x v="0"/>
    <n v="136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8"/>
    <x v="54"/>
    <x v="6"/>
    <x v="0"/>
    <n v="39.456368866485498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8"/>
    <x v="55"/>
    <x v="7"/>
    <x v="0"/>
    <n v="2156.25406854038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8"/>
    <x v="56"/>
    <x v="14"/>
    <x v="3"/>
    <n v="19.7281844332427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8"/>
    <x v="57"/>
    <x v="15"/>
    <x v="3"/>
    <n v="4.0923187159961802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8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8"/>
    <x v="59"/>
    <x v="18"/>
    <x v="3"/>
    <n v="0.82948672016682501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8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9"/>
    <x v="0"/>
    <x v="0"/>
    <x v="0"/>
    <n v="0.701869935891558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9"/>
    <x v="1"/>
    <x v="1"/>
    <x v="0"/>
    <n v="42.1121961534935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9"/>
    <x v="3"/>
    <x v="3"/>
    <x v="0"/>
    <n v="2.2585887739655299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9"/>
    <x v="4"/>
    <x v="4"/>
    <x v="0"/>
    <n v="6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9"/>
    <x v="5"/>
    <x v="5"/>
    <x v="0"/>
    <n v="6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9"/>
    <x v="6"/>
    <x v="6"/>
    <x v="0"/>
    <n v="0.701869935891558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9"/>
    <x v="7"/>
    <x v="7"/>
    <x v="0"/>
    <n v="44.370784927459098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9"/>
    <x v="10"/>
    <x v="10"/>
    <x v="1"/>
    <n v="47.930349125163502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9"/>
    <x v="12"/>
    <x v="12"/>
    <x v="1"/>
    <n v="47.930349125163502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9"/>
    <x v="14"/>
    <x v="14"/>
    <x v="1"/>
    <n v="47.930349125163502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9"/>
    <x v="15"/>
    <x v="15"/>
    <x v="1"/>
    <n v="23.899253290091998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9"/>
    <x v="16"/>
    <x v="10"/>
    <x v="1"/>
    <n v="71.829602415255493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9"/>
    <x v="18"/>
    <x v="0"/>
    <x v="0"/>
    <n v="8.970624156235050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9"/>
    <x v="19"/>
    <x v="1"/>
    <x v="0"/>
    <n v="538.23744937410299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9"/>
    <x v="21"/>
    <x v="3"/>
    <x v="0"/>
    <n v="94.39777939872639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9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9"/>
    <x v="24"/>
    <x v="6"/>
    <x v="0"/>
    <n v="8.970624156235050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9"/>
    <x v="25"/>
    <x v="7"/>
    <x v="0"/>
    <n v="632.63522877283003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9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9"/>
    <x v="28"/>
    <x v="0"/>
    <x v="0"/>
    <n v="0.396443199122197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9"/>
    <x v="29"/>
    <x v="1"/>
    <x v="0"/>
    <n v="11.893295973665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9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9"/>
    <x v="31"/>
    <x v="3"/>
    <x v="0"/>
    <n v="2.0271095548482698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9"/>
    <x v="32"/>
    <x v="4"/>
    <x v="0"/>
    <n v="4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9"/>
    <x v="33"/>
    <x v="5"/>
    <x v="0"/>
    <n v="4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9"/>
    <x v="34"/>
    <x v="6"/>
    <x v="0"/>
    <n v="0.396443199122197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9"/>
    <x v="35"/>
    <x v="7"/>
    <x v="0"/>
    <n v="13.9204055285142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9"/>
    <x v="36"/>
    <x v="14"/>
    <x v="3"/>
    <n v="0.198221599561099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9"/>
    <x v="37"/>
    <x v="15"/>
    <x v="3"/>
    <n v="11.801778400438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9"/>
    <x v="38"/>
    <x v="17"/>
    <x v="3"/>
    <n v="4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9"/>
    <x v="39"/>
    <x v="18"/>
    <x v="3"/>
    <n v="1.6518466630091499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9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9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9"/>
    <x v="42"/>
    <x v="10"/>
    <x v="1"/>
    <n v="71.829602415255493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9"/>
    <x v="43"/>
    <x v="14"/>
    <x v="3"/>
    <n v="28.801421608645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9"/>
    <x v="44"/>
    <x v="15"/>
    <x v="3"/>
    <n v="7.1133795989826796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9"/>
    <x v="45"/>
    <x v="17"/>
    <x v="3"/>
    <n v="293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9"/>
    <x v="46"/>
    <x v="18"/>
    <x v="3"/>
    <n v="0.80240612225048102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9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9"/>
    <x v="48"/>
    <x v="0"/>
    <x v="0"/>
    <n v="37.861411833914701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9"/>
    <x v="49"/>
    <x v="1"/>
    <x v="0"/>
    <n v="1135.84235501744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9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9"/>
    <x v="51"/>
    <x v="3"/>
    <x v="0"/>
    <n v="963.38623096941103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9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9"/>
    <x v="53"/>
    <x v="5"/>
    <x v="0"/>
    <n v="136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9"/>
    <x v="54"/>
    <x v="6"/>
    <x v="0"/>
    <n v="37.861411833914701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9"/>
    <x v="55"/>
    <x v="7"/>
    <x v="0"/>
    <n v="2099.2285859868498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9"/>
    <x v="56"/>
    <x v="14"/>
    <x v="3"/>
    <n v="18.9307059169574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9"/>
    <x v="57"/>
    <x v="15"/>
    <x v="3"/>
    <n v="4.9840952906703997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9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9"/>
    <x v="59"/>
    <x v="18"/>
    <x v="3"/>
    <n v="0.79232936288873301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9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10"/>
    <x v="0"/>
    <x v="0"/>
    <x v="0"/>
    <n v="0.97295865387261105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0"/>
    <x v="1"/>
    <x v="1"/>
    <x v="0"/>
    <n v="58.377519232356597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0"/>
    <x v="3"/>
    <x v="3"/>
    <x v="0"/>
    <n v="8.9998392106432394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0"/>
    <x v="4"/>
    <x v="4"/>
    <x v="0"/>
    <n v="6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0"/>
    <x v="5"/>
    <x v="5"/>
    <x v="0"/>
    <n v="6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0"/>
    <x v="6"/>
    <x v="6"/>
    <x v="0"/>
    <n v="0.97295865387261105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0"/>
    <x v="7"/>
    <x v="7"/>
    <x v="0"/>
    <n v="67.377358442999906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0"/>
    <x v="10"/>
    <x v="10"/>
    <x v="1"/>
    <n v="47.752517566599501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0"/>
    <x v="12"/>
    <x v="12"/>
    <x v="1"/>
    <n v="47.752517566599501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0"/>
    <x v="14"/>
    <x v="14"/>
    <x v="1"/>
    <n v="47.752517566599501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0"/>
    <x v="15"/>
    <x v="15"/>
    <x v="1"/>
    <n v="24.0538544498440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0"/>
    <x v="16"/>
    <x v="10"/>
    <x v="1"/>
    <n v="71.806372016443504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0"/>
    <x v="18"/>
    <x v="0"/>
    <x v="0"/>
    <n v="8.7380538816195905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0"/>
    <x v="19"/>
    <x v="1"/>
    <x v="0"/>
    <n v="524.28323289717605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0"/>
    <x v="21"/>
    <x v="3"/>
    <x v="0"/>
    <n v="70.184771861315895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0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0"/>
    <x v="24"/>
    <x v="6"/>
    <x v="0"/>
    <n v="8.7380538816195905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0"/>
    <x v="25"/>
    <x v="7"/>
    <x v="0"/>
    <n v="594.46800475849102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0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0"/>
    <x v="28"/>
    <x v="0"/>
    <x v="0"/>
    <n v="1.3810897713926999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0"/>
    <x v="29"/>
    <x v="1"/>
    <x v="0"/>
    <n v="41.432693141781002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0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0"/>
    <x v="31"/>
    <x v="3"/>
    <x v="0"/>
    <n v="8.0980431316228305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0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0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0"/>
    <x v="34"/>
    <x v="6"/>
    <x v="0"/>
    <n v="1.3810897713926999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0"/>
    <x v="35"/>
    <x v="7"/>
    <x v="0"/>
    <n v="49.530736273403797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0"/>
    <x v="36"/>
    <x v="14"/>
    <x v="3"/>
    <n v="0.69054488569634898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0"/>
    <x v="37"/>
    <x v="15"/>
    <x v="3"/>
    <n v="11.3094551143035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0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0"/>
    <x v="39"/>
    <x v="18"/>
    <x v="3"/>
    <n v="5.7545407141362498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0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0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0"/>
    <x v="42"/>
    <x v="10"/>
    <x v="1"/>
    <n v="71.806372016443504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0"/>
    <x v="43"/>
    <x v="14"/>
    <x v="3"/>
    <n v="28.7317650510459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0"/>
    <x v="44"/>
    <x v="15"/>
    <x v="3"/>
    <n v="7.1714209571759397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0"/>
    <x v="45"/>
    <x v="17"/>
    <x v="3"/>
    <n v="296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0"/>
    <x v="46"/>
    <x v="18"/>
    <x v="3"/>
    <n v="0.80079386230066896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0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0"/>
    <x v="48"/>
    <x v="0"/>
    <x v="0"/>
    <n v="36.6604152597145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0"/>
    <x v="49"/>
    <x v="1"/>
    <x v="0"/>
    <n v="1099.81245779144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0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0"/>
    <x v="51"/>
    <x v="3"/>
    <x v="0"/>
    <n v="562.94896478038902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0"/>
    <x v="52"/>
    <x v="4"/>
    <x v="0"/>
    <n v="139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0"/>
    <x v="53"/>
    <x v="5"/>
    <x v="0"/>
    <n v="137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0"/>
    <x v="54"/>
    <x v="6"/>
    <x v="0"/>
    <n v="36.6604152597145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0"/>
    <x v="55"/>
    <x v="7"/>
    <x v="0"/>
    <n v="1662.76142257183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0"/>
    <x v="56"/>
    <x v="14"/>
    <x v="3"/>
    <n v="18.330207629857298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0"/>
    <x v="57"/>
    <x v="15"/>
    <x v="3"/>
    <n v="5.5729783783644899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0"/>
    <x v="58"/>
    <x v="17"/>
    <x v="3"/>
    <n v="139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0"/>
    <x v="59"/>
    <x v="18"/>
    <x v="3"/>
    <n v="0.76779256756814596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0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11"/>
    <x v="0"/>
    <x v="0"/>
    <x v="0"/>
    <n v="0.497091608244059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1"/>
    <x v="1"/>
    <x v="1"/>
    <x v="0"/>
    <n v="29.825496494643499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1"/>
    <x v="3"/>
    <x v="3"/>
    <x v="0"/>
    <n v="0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1"/>
    <x v="4"/>
    <x v="4"/>
    <x v="0"/>
    <n v="9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1"/>
    <x v="5"/>
    <x v="5"/>
    <x v="0"/>
    <n v="9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1"/>
    <x v="6"/>
    <x v="6"/>
    <x v="0"/>
    <n v="0.497091608244059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1"/>
    <x v="7"/>
    <x v="7"/>
    <x v="0"/>
    <n v="29.825496494643499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1"/>
    <x v="10"/>
    <x v="10"/>
    <x v="1"/>
    <n v="45.192881800411001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1"/>
    <x v="12"/>
    <x v="12"/>
    <x v="1"/>
    <n v="45.192881800411001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1"/>
    <x v="14"/>
    <x v="14"/>
    <x v="1"/>
    <n v="45.192881800411001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1"/>
    <x v="15"/>
    <x v="15"/>
    <x v="1"/>
    <n v="26.52169938993720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1"/>
    <x v="16"/>
    <x v="10"/>
    <x v="1"/>
    <n v="71.714581190348198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1"/>
    <x v="18"/>
    <x v="0"/>
    <x v="0"/>
    <n v="8.9921392145629397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1"/>
    <x v="19"/>
    <x v="1"/>
    <x v="0"/>
    <n v="539.52835287377604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1"/>
    <x v="21"/>
    <x v="3"/>
    <x v="0"/>
    <n v="59.701158435508901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1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1"/>
    <x v="24"/>
    <x v="6"/>
    <x v="0"/>
    <n v="8.9921392145629397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1"/>
    <x v="25"/>
    <x v="7"/>
    <x v="0"/>
    <n v="599.22951130928504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1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1"/>
    <x v="28"/>
    <x v="0"/>
    <x v="0"/>
    <n v="1.6621281066055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1"/>
    <x v="29"/>
    <x v="1"/>
    <x v="0"/>
    <n v="49.863843198164901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1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1"/>
    <x v="31"/>
    <x v="3"/>
    <x v="0"/>
    <n v="2.53114727309503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1"/>
    <x v="32"/>
    <x v="4"/>
    <x v="0"/>
    <n v="5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1"/>
    <x v="33"/>
    <x v="5"/>
    <x v="0"/>
    <n v="5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1"/>
    <x v="34"/>
    <x v="6"/>
    <x v="0"/>
    <n v="1.6621281066055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1"/>
    <x v="35"/>
    <x v="7"/>
    <x v="0"/>
    <n v="52.394990471259902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1"/>
    <x v="36"/>
    <x v="14"/>
    <x v="3"/>
    <n v="0.83106405330274802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1"/>
    <x v="37"/>
    <x v="15"/>
    <x v="3"/>
    <n v="11.1689359466972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1"/>
    <x v="38"/>
    <x v="17"/>
    <x v="3"/>
    <n v="5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1"/>
    <x v="39"/>
    <x v="18"/>
    <x v="3"/>
    <n v="6.9255337775229006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1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1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1"/>
    <x v="42"/>
    <x v="10"/>
    <x v="1"/>
    <n v="71.714581190348198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1"/>
    <x v="43"/>
    <x v="14"/>
    <x v="3"/>
    <n v="27.341056311609002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1"/>
    <x v="44"/>
    <x v="15"/>
    <x v="3"/>
    <n v="8.5162342835650797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1"/>
    <x v="45"/>
    <x v="17"/>
    <x v="3"/>
    <n v="297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1"/>
    <x v="46"/>
    <x v="18"/>
    <x v="3"/>
    <n v="0.76343793656763603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1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1"/>
    <x v="48"/>
    <x v="0"/>
    <x v="0"/>
    <n v="34.041522870998499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1"/>
    <x v="49"/>
    <x v="1"/>
    <x v="0"/>
    <n v="1021.24568612995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1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1"/>
    <x v="51"/>
    <x v="3"/>
    <x v="0"/>
    <n v="466.25346971185598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1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1"/>
    <x v="53"/>
    <x v="5"/>
    <x v="0"/>
    <n v="136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1"/>
    <x v="54"/>
    <x v="6"/>
    <x v="0"/>
    <n v="34.041522870998499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1"/>
    <x v="55"/>
    <x v="7"/>
    <x v="0"/>
    <n v="1487.49915584181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1"/>
    <x v="56"/>
    <x v="14"/>
    <x v="3"/>
    <n v="17.0207614354992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1"/>
    <x v="57"/>
    <x v="15"/>
    <x v="3"/>
    <n v="6.8365291596748303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1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1"/>
    <x v="59"/>
    <x v="18"/>
    <x v="3"/>
    <n v="0.71514461834688203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1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12"/>
    <x v="0"/>
    <x v="0"/>
    <x v="0"/>
    <n v="0.224728374361668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2"/>
    <x v="1"/>
    <x v="1"/>
    <x v="0"/>
    <n v="13.48370246170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2"/>
    <x v="3"/>
    <x v="3"/>
    <x v="0"/>
    <n v="6.0905178129540296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2"/>
    <x v="4"/>
    <x v="4"/>
    <x v="0"/>
    <n v="4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2"/>
    <x v="5"/>
    <x v="5"/>
    <x v="0"/>
    <n v="4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2"/>
    <x v="6"/>
    <x v="6"/>
    <x v="0"/>
    <n v="0.224728374361668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2"/>
    <x v="7"/>
    <x v="7"/>
    <x v="0"/>
    <n v="19.574220274654099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2"/>
    <x v="10"/>
    <x v="10"/>
    <x v="1"/>
    <n v="52.743537741304401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2"/>
    <x v="12"/>
    <x v="12"/>
    <x v="1"/>
    <n v="52.743537741304401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2"/>
    <x v="14"/>
    <x v="14"/>
    <x v="1"/>
    <n v="52.7435377413045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2"/>
    <x v="15"/>
    <x v="15"/>
    <x v="1"/>
    <n v="19.1674336911137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2"/>
    <x v="16"/>
    <x v="10"/>
    <x v="1"/>
    <n v="71.910971432418094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2"/>
    <x v="18"/>
    <x v="0"/>
    <x v="0"/>
    <n v="9.5827613703305499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2"/>
    <x v="19"/>
    <x v="1"/>
    <x v="0"/>
    <n v="574.96568221983296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2"/>
    <x v="21"/>
    <x v="3"/>
    <x v="0"/>
    <n v="245.793302837331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2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2"/>
    <x v="24"/>
    <x v="6"/>
    <x v="0"/>
    <n v="9.5827613703305499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2"/>
    <x v="25"/>
    <x v="7"/>
    <x v="0"/>
    <n v="820.7589850571639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2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2"/>
    <x v="28"/>
    <x v="0"/>
    <x v="0"/>
    <n v="1.76456960645002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2"/>
    <x v="29"/>
    <x v="1"/>
    <x v="0"/>
    <n v="52.9370881935006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2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2"/>
    <x v="31"/>
    <x v="3"/>
    <x v="0"/>
    <n v="19.8496576246682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2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2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2"/>
    <x v="34"/>
    <x v="6"/>
    <x v="0"/>
    <n v="1.76456960645002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2"/>
    <x v="35"/>
    <x v="7"/>
    <x v="0"/>
    <n v="72.786745818168797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2"/>
    <x v="36"/>
    <x v="14"/>
    <x v="3"/>
    <n v="0.88228480322501002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2"/>
    <x v="37"/>
    <x v="15"/>
    <x v="3"/>
    <n v="11.117715196775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2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2"/>
    <x v="39"/>
    <x v="18"/>
    <x v="3"/>
    <n v="7.3523733602084196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2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2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2"/>
    <x v="42"/>
    <x v="10"/>
    <x v="1"/>
    <n v="71.910971432418094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2"/>
    <x v="43"/>
    <x v="14"/>
    <x v="3"/>
    <n v="31.2755137429982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2"/>
    <x v="44"/>
    <x v="15"/>
    <x v="3"/>
    <n v="4.6799719732107201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2"/>
    <x v="45"/>
    <x v="17"/>
    <x v="3"/>
    <n v="291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2"/>
    <x v="46"/>
    <x v="18"/>
    <x v="3"/>
    <n v="0.87000077852192403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2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2"/>
    <x v="48"/>
    <x v="0"/>
    <x v="0"/>
    <n v="41.1714783901622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2"/>
    <x v="49"/>
    <x v="1"/>
    <x v="0"/>
    <n v="1235.14435170486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2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2"/>
    <x v="51"/>
    <x v="3"/>
    <x v="0"/>
    <n v="1410.30246711429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2"/>
    <x v="52"/>
    <x v="4"/>
    <x v="0"/>
    <n v="136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2"/>
    <x v="53"/>
    <x v="5"/>
    <x v="0"/>
    <n v="135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2"/>
    <x v="54"/>
    <x v="6"/>
    <x v="0"/>
    <n v="41.1714783901622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2"/>
    <x v="55"/>
    <x v="7"/>
    <x v="0"/>
    <n v="2645.44681881915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2"/>
    <x v="56"/>
    <x v="14"/>
    <x v="3"/>
    <n v="20.585739195081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2"/>
    <x v="57"/>
    <x v="15"/>
    <x v="3"/>
    <n v="3.36974652112794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2"/>
    <x v="58"/>
    <x v="17"/>
    <x v="3"/>
    <n v="136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2"/>
    <x v="59"/>
    <x v="18"/>
    <x v="3"/>
    <n v="0.85959389495300298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2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13"/>
    <x v="0"/>
    <x v="0"/>
    <x v="0"/>
    <n v="0.64162081938778504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3"/>
    <x v="1"/>
    <x v="1"/>
    <x v="0"/>
    <n v="38.497249163267099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3"/>
    <x v="3"/>
    <x v="3"/>
    <x v="0"/>
    <n v="0.78506639315290305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3"/>
    <x v="4"/>
    <x v="4"/>
    <x v="0"/>
    <n v="7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3"/>
    <x v="5"/>
    <x v="5"/>
    <x v="0"/>
    <n v="6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3"/>
    <x v="6"/>
    <x v="6"/>
    <x v="0"/>
    <n v="0.64162081938778504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3"/>
    <x v="7"/>
    <x v="7"/>
    <x v="0"/>
    <n v="39.282315556420002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3"/>
    <x v="10"/>
    <x v="10"/>
    <x v="1"/>
    <n v="45.5937528564347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3"/>
    <x v="12"/>
    <x v="12"/>
    <x v="1"/>
    <n v="45.5937528564347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3"/>
    <x v="14"/>
    <x v="14"/>
    <x v="1"/>
    <n v="45.593752856434797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3"/>
    <x v="15"/>
    <x v="15"/>
    <x v="1"/>
    <n v="26.2990322570849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3"/>
    <x v="16"/>
    <x v="10"/>
    <x v="1"/>
    <n v="71.892785113519807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3"/>
    <x v="18"/>
    <x v="0"/>
    <x v="0"/>
    <n v="8.712372141055439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3"/>
    <x v="19"/>
    <x v="1"/>
    <x v="0"/>
    <n v="522.74232846332598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3"/>
    <x v="21"/>
    <x v="3"/>
    <x v="0"/>
    <n v="31.9768903201082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3"/>
    <x v="23"/>
    <x v="5"/>
    <x v="0"/>
    <n v="142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3"/>
    <x v="24"/>
    <x v="6"/>
    <x v="0"/>
    <n v="8.712372141055439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3"/>
    <x v="25"/>
    <x v="7"/>
    <x v="0"/>
    <n v="554.7192187834350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3"/>
    <x v="27"/>
    <x v="5"/>
    <x v="2"/>
    <n v="141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3"/>
    <x v="28"/>
    <x v="0"/>
    <x v="0"/>
    <n v="1.6997886417209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3"/>
    <x v="29"/>
    <x v="1"/>
    <x v="0"/>
    <n v="50.9936592516273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3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3"/>
    <x v="31"/>
    <x v="3"/>
    <x v="0"/>
    <n v="0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3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3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3"/>
    <x v="34"/>
    <x v="6"/>
    <x v="0"/>
    <n v="1.6997886417209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3"/>
    <x v="35"/>
    <x v="7"/>
    <x v="0"/>
    <n v="50.9936592516273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3"/>
    <x v="36"/>
    <x v="14"/>
    <x v="3"/>
    <n v="0.84989432086045402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3"/>
    <x v="37"/>
    <x v="15"/>
    <x v="3"/>
    <n v="11.1501056791395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3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3"/>
    <x v="39"/>
    <x v="18"/>
    <x v="3"/>
    <n v="7.0824526738371196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3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3"/>
    <x v="41"/>
    <x v="5"/>
    <x v="1"/>
    <n v="141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3"/>
    <x v="42"/>
    <x v="10"/>
    <x v="1"/>
    <n v="71.892785113519807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3"/>
    <x v="43"/>
    <x v="14"/>
    <x v="3"/>
    <n v="27.4738729084389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3"/>
    <x v="44"/>
    <x v="15"/>
    <x v="3"/>
    <n v="8.4189122050807708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3"/>
    <x v="45"/>
    <x v="17"/>
    <x v="3"/>
    <n v="292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3"/>
    <x v="46"/>
    <x v="18"/>
    <x v="3"/>
    <n v="0.766141327636644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3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3"/>
    <x v="48"/>
    <x v="0"/>
    <x v="0"/>
    <n v="34.539971254270696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3"/>
    <x v="49"/>
    <x v="1"/>
    <x v="0"/>
    <n v="1036.19913762812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3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3"/>
    <x v="51"/>
    <x v="3"/>
    <x v="0"/>
    <n v="197.59150164432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3"/>
    <x v="52"/>
    <x v="4"/>
    <x v="0"/>
    <n v="135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3"/>
    <x v="53"/>
    <x v="5"/>
    <x v="0"/>
    <n v="135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3"/>
    <x v="54"/>
    <x v="6"/>
    <x v="0"/>
    <n v="34.539971254270696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3"/>
    <x v="55"/>
    <x v="7"/>
    <x v="0"/>
    <n v="1233.79063927244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3"/>
    <x v="56"/>
    <x v="14"/>
    <x v="3"/>
    <n v="17.2699856271352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3"/>
    <x v="57"/>
    <x v="15"/>
    <x v="3"/>
    <n v="6.7300143728646598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3"/>
    <x v="58"/>
    <x v="17"/>
    <x v="3"/>
    <n v="135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3"/>
    <x v="59"/>
    <x v="18"/>
    <x v="3"/>
    <n v="0.71958273446397203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3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14"/>
    <x v="0"/>
    <x v="0"/>
    <x v="0"/>
    <n v="0.398486701344491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4"/>
    <x v="1"/>
    <x v="1"/>
    <x v="0"/>
    <n v="23.909202080669498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4"/>
    <x v="3"/>
    <x v="3"/>
    <x v="0"/>
    <n v="3.9483912414473301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4"/>
    <x v="4"/>
    <x v="4"/>
    <x v="0"/>
    <n v="6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4"/>
    <x v="5"/>
    <x v="5"/>
    <x v="0"/>
    <n v="6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4"/>
    <x v="6"/>
    <x v="6"/>
    <x v="0"/>
    <n v="0.398486701344491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4"/>
    <x v="7"/>
    <x v="7"/>
    <x v="0"/>
    <n v="27.857593322116799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4"/>
    <x v="10"/>
    <x v="10"/>
    <x v="1"/>
    <n v="48.790766380936098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4"/>
    <x v="12"/>
    <x v="12"/>
    <x v="1"/>
    <n v="48.790766380936098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4"/>
    <x v="14"/>
    <x v="14"/>
    <x v="1"/>
    <n v="48.790766380936098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4"/>
    <x v="15"/>
    <x v="15"/>
    <x v="1"/>
    <n v="22.896907074074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4"/>
    <x v="16"/>
    <x v="10"/>
    <x v="1"/>
    <n v="71.687673455010199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4"/>
    <x v="18"/>
    <x v="0"/>
    <x v="0"/>
    <n v="9.4568086638810094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4"/>
    <x v="19"/>
    <x v="1"/>
    <x v="0"/>
    <n v="567.40851983286097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4"/>
    <x v="21"/>
    <x v="3"/>
    <x v="0"/>
    <n v="135.68569036701101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4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4"/>
    <x v="24"/>
    <x v="6"/>
    <x v="0"/>
    <n v="9.4568086638810094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4"/>
    <x v="25"/>
    <x v="7"/>
    <x v="0"/>
    <n v="703.09421019987201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4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4"/>
    <x v="28"/>
    <x v="0"/>
    <x v="0"/>
    <n v="1.93952982233884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4"/>
    <x v="29"/>
    <x v="1"/>
    <x v="0"/>
    <n v="58.185894670165297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4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4"/>
    <x v="31"/>
    <x v="3"/>
    <x v="0"/>
    <n v="9.4921718664166992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4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4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4"/>
    <x v="34"/>
    <x v="6"/>
    <x v="0"/>
    <n v="1.93952982233884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4"/>
    <x v="35"/>
    <x v="7"/>
    <x v="0"/>
    <n v="67.678066536581994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4"/>
    <x v="36"/>
    <x v="14"/>
    <x v="3"/>
    <n v="0.96976491116942198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4"/>
    <x v="37"/>
    <x v="15"/>
    <x v="3"/>
    <n v="11.0302350888306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4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4"/>
    <x v="39"/>
    <x v="18"/>
    <x v="3"/>
    <n v="8.0813742597451901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4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4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4"/>
    <x v="42"/>
    <x v="10"/>
    <x v="1"/>
    <n v="71.687673455010199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4"/>
    <x v="43"/>
    <x v="14"/>
    <x v="3"/>
    <n v="29.3230308730808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4"/>
    <x v="44"/>
    <x v="15"/>
    <x v="3"/>
    <n v="6.4791391877576396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4"/>
    <x v="45"/>
    <x v="17"/>
    <x v="3"/>
    <n v="297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4"/>
    <x v="46"/>
    <x v="18"/>
    <x v="3"/>
    <n v="0.82002391145117703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4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4"/>
    <x v="48"/>
    <x v="0"/>
    <x v="0"/>
    <n v="36.995941193371799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4"/>
    <x v="49"/>
    <x v="1"/>
    <x v="0"/>
    <n v="1109.87823580114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4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4"/>
    <x v="51"/>
    <x v="3"/>
    <x v="0"/>
    <n v="757.51574103302198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4"/>
    <x v="52"/>
    <x v="4"/>
    <x v="0"/>
    <n v="140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4"/>
    <x v="53"/>
    <x v="5"/>
    <x v="0"/>
    <n v="139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4"/>
    <x v="54"/>
    <x v="6"/>
    <x v="0"/>
    <n v="36.995941193371799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4"/>
    <x v="55"/>
    <x v="7"/>
    <x v="0"/>
    <n v="1867.39397683417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4"/>
    <x v="56"/>
    <x v="14"/>
    <x v="3"/>
    <n v="18.4979705966858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4"/>
    <x v="57"/>
    <x v="15"/>
    <x v="3"/>
    <n v="5.3875327974858997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4"/>
    <x v="58"/>
    <x v="17"/>
    <x v="3"/>
    <n v="140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4"/>
    <x v="59"/>
    <x v="18"/>
    <x v="3"/>
    <n v="0.77551946677142003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4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15"/>
    <x v="0"/>
    <x v="0"/>
    <x v="0"/>
    <n v="0.65255444419179998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5"/>
    <x v="1"/>
    <x v="1"/>
    <x v="0"/>
    <n v="39.153266651507998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5"/>
    <x v="3"/>
    <x v="3"/>
    <x v="0"/>
    <n v="12.6335751192694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5"/>
    <x v="4"/>
    <x v="4"/>
    <x v="0"/>
    <n v="10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5"/>
    <x v="5"/>
    <x v="5"/>
    <x v="0"/>
    <n v="10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5"/>
    <x v="6"/>
    <x v="6"/>
    <x v="0"/>
    <n v="0.65255444419179998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5"/>
    <x v="7"/>
    <x v="7"/>
    <x v="0"/>
    <n v="51.786841770777301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5"/>
    <x v="10"/>
    <x v="10"/>
    <x v="1"/>
    <n v="47.9593353641365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5"/>
    <x v="12"/>
    <x v="12"/>
    <x v="1"/>
    <n v="47.9593353641365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5"/>
    <x v="14"/>
    <x v="14"/>
    <x v="1"/>
    <n v="47.9593353641365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5"/>
    <x v="15"/>
    <x v="15"/>
    <x v="1"/>
    <n v="23.385993610096602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5"/>
    <x v="16"/>
    <x v="10"/>
    <x v="1"/>
    <n v="71.345328974233098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5"/>
    <x v="18"/>
    <x v="0"/>
    <x v="0"/>
    <n v="9.3513089379636707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5"/>
    <x v="19"/>
    <x v="1"/>
    <x v="0"/>
    <n v="561.07853627782004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5"/>
    <x v="21"/>
    <x v="3"/>
    <x v="0"/>
    <n v="122.77825195088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5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5"/>
    <x v="24"/>
    <x v="6"/>
    <x v="0"/>
    <n v="9.3513089379636707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5"/>
    <x v="25"/>
    <x v="7"/>
    <x v="0"/>
    <n v="683.85678822870102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5"/>
    <x v="27"/>
    <x v="5"/>
    <x v="2"/>
    <n v="138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5"/>
    <x v="28"/>
    <x v="0"/>
    <x v="0"/>
    <n v="2.1106231735353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5"/>
    <x v="29"/>
    <x v="1"/>
    <x v="0"/>
    <n v="63.318695206059203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5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5"/>
    <x v="31"/>
    <x v="3"/>
    <x v="0"/>
    <n v="14.7551799028274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5"/>
    <x v="32"/>
    <x v="4"/>
    <x v="0"/>
    <n v="10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5"/>
    <x v="33"/>
    <x v="5"/>
    <x v="0"/>
    <n v="10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5"/>
    <x v="34"/>
    <x v="6"/>
    <x v="0"/>
    <n v="2.1106231735353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5"/>
    <x v="35"/>
    <x v="7"/>
    <x v="0"/>
    <n v="78.073875108886597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5"/>
    <x v="36"/>
    <x v="14"/>
    <x v="3"/>
    <n v="1.0553115867676499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5"/>
    <x v="37"/>
    <x v="15"/>
    <x v="3"/>
    <n v="10.9446884132322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5"/>
    <x v="38"/>
    <x v="17"/>
    <x v="3"/>
    <n v="10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5"/>
    <x v="39"/>
    <x v="18"/>
    <x v="3"/>
    <n v="8.7942632230637793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5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5"/>
    <x v="41"/>
    <x v="5"/>
    <x v="1"/>
    <n v="138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5"/>
    <x v="42"/>
    <x v="10"/>
    <x v="1"/>
    <n v="71.345328974233098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5"/>
    <x v="43"/>
    <x v="14"/>
    <x v="3"/>
    <n v="28.981599373146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5"/>
    <x v="44"/>
    <x v="15"/>
    <x v="3"/>
    <n v="6.6526398594636103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5"/>
    <x v="45"/>
    <x v="17"/>
    <x v="3"/>
    <n v="302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5"/>
    <x v="46"/>
    <x v="18"/>
    <x v="3"/>
    <n v="0.81520444834823302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5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5"/>
    <x v="48"/>
    <x v="0"/>
    <x v="0"/>
    <n v="35.8448488084456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5"/>
    <x v="49"/>
    <x v="1"/>
    <x v="0"/>
    <n v="1075.34546425337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5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5"/>
    <x v="51"/>
    <x v="3"/>
    <x v="0"/>
    <n v="683.32897040091405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5"/>
    <x v="52"/>
    <x v="4"/>
    <x v="0"/>
    <n v="141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5"/>
    <x v="53"/>
    <x v="5"/>
    <x v="0"/>
    <n v="136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5"/>
    <x v="54"/>
    <x v="6"/>
    <x v="0"/>
    <n v="35.8448488084456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5"/>
    <x v="55"/>
    <x v="7"/>
    <x v="0"/>
    <n v="1758.67443465429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5"/>
    <x v="56"/>
    <x v="14"/>
    <x v="3"/>
    <n v="17.922424404222902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5"/>
    <x v="57"/>
    <x v="15"/>
    <x v="3"/>
    <n v="5.7886653374006398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5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5"/>
    <x v="59"/>
    <x v="18"/>
    <x v="3"/>
    <n v="0.75880561094163901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5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16"/>
    <x v="0"/>
    <x v="0"/>
    <x v="0"/>
    <n v="1.03674347330471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6"/>
    <x v="1"/>
    <x v="1"/>
    <x v="0"/>
    <n v="62.2046083982828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6"/>
    <x v="3"/>
    <x v="3"/>
    <x v="0"/>
    <n v="10.5477375368023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6"/>
    <x v="4"/>
    <x v="4"/>
    <x v="0"/>
    <n v="11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6"/>
    <x v="5"/>
    <x v="5"/>
    <x v="0"/>
    <n v="11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6"/>
    <x v="6"/>
    <x v="6"/>
    <x v="0"/>
    <n v="1.03674347330471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6"/>
    <x v="7"/>
    <x v="7"/>
    <x v="0"/>
    <n v="72.752345935085003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6"/>
    <x v="10"/>
    <x v="10"/>
    <x v="1"/>
    <n v="47.270412898273598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6"/>
    <x v="12"/>
    <x v="12"/>
    <x v="1"/>
    <n v="47.270412898273598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6"/>
    <x v="14"/>
    <x v="14"/>
    <x v="1"/>
    <n v="47.270412898273598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6"/>
    <x v="15"/>
    <x v="15"/>
    <x v="1"/>
    <n v="23.5565415822944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6"/>
    <x v="16"/>
    <x v="10"/>
    <x v="1"/>
    <n v="70.826954480567906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6"/>
    <x v="18"/>
    <x v="0"/>
    <x v="0"/>
    <n v="8.7028466373531401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6"/>
    <x v="19"/>
    <x v="1"/>
    <x v="0"/>
    <n v="522.170798241189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6"/>
    <x v="21"/>
    <x v="3"/>
    <x v="0"/>
    <n v="87.822713215355705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6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6"/>
    <x v="24"/>
    <x v="6"/>
    <x v="0"/>
    <n v="8.7028466373531401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6"/>
    <x v="25"/>
    <x v="7"/>
    <x v="0"/>
    <n v="609.99351145654498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6"/>
    <x v="27"/>
    <x v="5"/>
    <x v="2"/>
    <n v="136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6"/>
    <x v="28"/>
    <x v="0"/>
    <x v="0"/>
    <n v="1.62551417431868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6"/>
    <x v="29"/>
    <x v="1"/>
    <x v="0"/>
    <n v="48.76542522956049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6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6"/>
    <x v="31"/>
    <x v="3"/>
    <x v="0"/>
    <n v="7.4465452258838196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6"/>
    <x v="32"/>
    <x v="4"/>
    <x v="0"/>
    <n v="9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6"/>
    <x v="33"/>
    <x v="5"/>
    <x v="0"/>
    <n v="9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6"/>
    <x v="34"/>
    <x v="6"/>
    <x v="0"/>
    <n v="1.62551417431868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6"/>
    <x v="35"/>
    <x v="7"/>
    <x v="0"/>
    <n v="56.211970455444302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6"/>
    <x v="36"/>
    <x v="14"/>
    <x v="3"/>
    <n v="0.81275708715934103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6"/>
    <x v="37"/>
    <x v="15"/>
    <x v="3"/>
    <n v="11.1872429128407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6"/>
    <x v="38"/>
    <x v="17"/>
    <x v="3"/>
    <n v="9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6"/>
    <x v="39"/>
    <x v="18"/>
    <x v="3"/>
    <n v="6.7729757263278401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6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6"/>
    <x v="41"/>
    <x v="5"/>
    <x v="1"/>
    <n v="136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6"/>
    <x v="42"/>
    <x v="10"/>
    <x v="1"/>
    <n v="70.826954480567906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6"/>
    <x v="43"/>
    <x v="14"/>
    <x v="3"/>
    <n v="28.5050015044656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6"/>
    <x v="44"/>
    <x v="15"/>
    <x v="3"/>
    <n v="6.90847573581825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6"/>
    <x v="45"/>
    <x v="17"/>
    <x v="3"/>
    <n v="301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6"/>
    <x v="46"/>
    <x v="18"/>
    <x v="3"/>
    <n v="0.80809789622727102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6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6"/>
    <x v="48"/>
    <x v="0"/>
    <x v="0"/>
    <n v="35.905308613297002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6"/>
    <x v="49"/>
    <x v="1"/>
    <x v="0"/>
    <n v="1077.1592583989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6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6"/>
    <x v="51"/>
    <x v="3"/>
    <x v="0"/>
    <n v="685.55585998370998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6"/>
    <x v="52"/>
    <x v="4"/>
    <x v="0"/>
    <n v="142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6"/>
    <x v="53"/>
    <x v="5"/>
    <x v="0"/>
    <n v="134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6"/>
    <x v="54"/>
    <x v="6"/>
    <x v="0"/>
    <n v="35.905308613297002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6"/>
    <x v="55"/>
    <x v="7"/>
    <x v="0"/>
    <n v="1762.71511838261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6"/>
    <x v="56"/>
    <x v="14"/>
    <x v="3"/>
    <n v="17.9526543066485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6"/>
    <x v="57"/>
    <x v="15"/>
    <x v="3"/>
    <n v="5.4608229336354501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6"/>
    <x v="58"/>
    <x v="17"/>
    <x v="3"/>
    <n v="136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6"/>
    <x v="59"/>
    <x v="18"/>
    <x v="3"/>
    <n v="0.77246571109852302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6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17"/>
    <x v="0"/>
    <x v="0"/>
    <x v="0"/>
    <n v="1.13307895629166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7"/>
    <x v="1"/>
    <x v="1"/>
    <x v="0"/>
    <n v="67.984737377499897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7"/>
    <x v="3"/>
    <x v="3"/>
    <x v="0"/>
    <n v="14.287463677468599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7"/>
    <x v="4"/>
    <x v="4"/>
    <x v="0"/>
    <n v="13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7"/>
    <x v="5"/>
    <x v="5"/>
    <x v="0"/>
    <n v="12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7"/>
    <x v="6"/>
    <x v="6"/>
    <x v="0"/>
    <n v="1.13307895629166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7"/>
    <x v="7"/>
    <x v="7"/>
    <x v="0"/>
    <n v="82.272201054968505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7"/>
    <x v="10"/>
    <x v="10"/>
    <x v="1"/>
    <n v="48.366870411567596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7"/>
    <x v="12"/>
    <x v="12"/>
    <x v="1"/>
    <n v="48.366870411567596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7"/>
    <x v="14"/>
    <x v="14"/>
    <x v="1"/>
    <n v="48.366870411567703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7"/>
    <x v="15"/>
    <x v="15"/>
    <x v="1"/>
    <n v="23.122883931951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7"/>
    <x v="16"/>
    <x v="10"/>
    <x v="1"/>
    <n v="71.489754343519607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7"/>
    <x v="18"/>
    <x v="0"/>
    <x v="0"/>
    <n v="8.8448216514403395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7"/>
    <x v="19"/>
    <x v="1"/>
    <x v="0"/>
    <n v="530.68929908641996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7"/>
    <x v="21"/>
    <x v="3"/>
    <x v="0"/>
    <n v="162.988651721483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7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7"/>
    <x v="24"/>
    <x v="6"/>
    <x v="0"/>
    <n v="8.8448216514403395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7"/>
    <x v="25"/>
    <x v="7"/>
    <x v="0"/>
    <n v="693.67795080790302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7"/>
    <x v="27"/>
    <x v="5"/>
    <x v="2"/>
    <n v="134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7"/>
    <x v="28"/>
    <x v="0"/>
    <x v="0"/>
    <n v="3.04747176126997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7"/>
    <x v="29"/>
    <x v="1"/>
    <x v="0"/>
    <n v="91.424152838099204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7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7"/>
    <x v="31"/>
    <x v="3"/>
    <x v="0"/>
    <n v="25.148480691951001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7"/>
    <x v="32"/>
    <x v="4"/>
    <x v="0"/>
    <n v="9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7"/>
    <x v="33"/>
    <x v="5"/>
    <x v="0"/>
    <n v="9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7"/>
    <x v="34"/>
    <x v="6"/>
    <x v="0"/>
    <n v="3.04747176126997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7"/>
    <x v="35"/>
    <x v="7"/>
    <x v="0"/>
    <n v="116.57263353005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7"/>
    <x v="36"/>
    <x v="14"/>
    <x v="3"/>
    <n v="1.5237358806349901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7"/>
    <x v="37"/>
    <x v="15"/>
    <x v="3"/>
    <n v="10.476264119365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7"/>
    <x v="38"/>
    <x v="17"/>
    <x v="3"/>
    <n v="9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7"/>
    <x v="39"/>
    <x v="18"/>
    <x v="3"/>
    <n v="0.12697799005291599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7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7"/>
    <x v="41"/>
    <x v="5"/>
    <x v="1"/>
    <n v="134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7"/>
    <x v="42"/>
    <x v="10"/>
    <x v="1"/>
    <n v="71.489754343519607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7"/>
    <x v="43"/>
    <x v="14"/>
    <x v="3"/>
    <n v="29.1723855096498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7"/>
    <x v="44"/>
    <x v="15"/>
    <x v="3"/>
    <n v="6.52309927186087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7"/>
    <x v="45"/>
    <x v="17"/>
    <x v="3"/>
    <n v="297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7"/>
    <x v="46"/>
    <x v="18"/>
    <x v="3"/>
    <n v="0.81880279800386502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7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7"/>
    <x v="48"/>
    <x v="0"/>
    <x v="0"/>
    <n v="35.341498042565703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7"/>
    <x v="49"/>
    <x v="1"/>
    <x v="0"/>
    <n v="1060.24494127696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7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7"/>
    <x v="51"/>
    <x v="3"/>
    <x v="0"/>
    <n v="517.49338376390597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7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7"/>
    <x v="53"/>
    <x v="5"/>
    <x v="0"/>
    <n v="130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7"/>
    <x v="54"/>
    <x v="6"/>
    <x v="0"/>
    <n v="35.341498042565703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7"/>
    <x v="55"/>
    <x v="7"/>
    <x v="0"/>
    <n v="1577.73832504088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7"/>
    <x v="56"/>
    <x v="14"/>
    <x v="3"/>
    <n v="17.670749021282798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7"/>
    <x v="57"/>
    <x v="15"/>
    <x v="3"/>
    <n v="6.1235205407260302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7"/>
    <x v="58"/>
    <x v="17"/>
    <x v="3"/>
    <n v="132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7"/>
    <x v="59"/>
    <x v="18"/>
    <x v="3"/>
    <n v="0.74485331080308204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7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18"/>
    <x v="0"/>
    <x v="0"/>
    <x v="0"/>
    <n v="0.47895147184369702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8"/>
    <x v="1"/>
    <x v="1"/>
    <x v="0"/>
    <n v="28.7370883106218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8"/>
    <x v="3"/>
    <x v="3"/>
    <x v="0"/>
    <n v="5.74852466971174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8"/>
    <x v="4"/>
    <x v="4"/>
    <x v="0"/>
    <n v="7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8"/>
    <x v="5"/>
    <x v="5"/>
    <x v="0"/>
    <n v="7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8"/>
    <x v="6"/>
    <x v="6"/>
    <x v="0"/>
    <n v="0.47895147184369702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8"/>
    <x v="7"/>
    <x v="7"/>
    <x v="0"/>
    <n v="34.485612980333599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8"/>
    <x v="10"/>
    <x v="10"/>
    <x v="1"/>
    <n v="44.808437056522799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8"/>
    <x v="12"/>
    <x v="12"/>
    <x v="1"/>
    <n v="44.808437056522799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8"/>
    <x v="14"/>
    <x v="14"/>
    <x v="1"/>
    <n v="44.808437056522799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8"/>
    <x v="15"/>
    <x v="15"/>
    <x v="1"/>
    <n v="27.10822961014390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8"/>
    <x v="16"/>
    <x v="10"/>
    <x v="1"/>
    <n v="71.9166666666667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8"/>
    <x v="18"/>
    <x v="0"/>
    <x v="0"/>
    <n v="8.551551203824990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8"/>
    <x v="19"/>
    <x v="1"/>
    <x v="0"/>
    <n v="513.09307222949894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8"/>
    <x v="21"/>
    <x v="3"/>
    <x v="0"/>
    <n v="71.511469377462006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8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8"/>
    <x v="24"/>
    <x v="6"/>
    <x v="0"/>
    <n v="8.551551203824990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8"/>
    <x v="25"/>
    <x v="7"/>
    <x v="0"/>
    <n v="584.60454160696099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8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8"/>
    <x v="28"/>
    <x v="0"/>
    <x v="0"/>
    <n v="1.08861253657839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8"/>
    <x v="29"/>
    <x v="1"/>
    <x v="0"/>
    <n v="32.65837609735159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8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8"/>
    <x v="31"/>
    <x v="3"/>
    <x v="0"/>
    <n v="4.6454646418359298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8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8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8"/>
    <x v="34"/>
    <x v="6"/>
    <x v="0"/>
    <n v="1.08861253657839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8"/>
    <x v="35"/>
    <x v="7"/>
    <x v="0"/>
    <n v="37.303840739187599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8"/>
    <x v="36"/>
    <x v="14"/>
    <x v="3"/>
    <n v="0.54430626828919404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8"/>
    <x v="37"/>
    <x v="15"/>
    <x v="3"/>
    <n v="11.4556937317108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8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8"/>
    <x v="39"/>
    <x v="18"/>
    <x v="3"/>
    <n v="4.5358855690766198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8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8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8"/>
    <x v="42"/>
    <x v="10"/>
    <x v="1"/>
    <n v="71.9166666666667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8"/>
    <x v="43"/>
    <x v="14"/>
    <x v="3"/>
    <n v="26.9194698660956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8"/>
    <x v="44"/>
    <x v="15"/>
    <x v="3"/>
    <n v="8.99719680057094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8"/>
    <x v="45"/>
    <x v="17"/>
    <x v="3"/>
    <n v="298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8"/>
    <x v="46"/>
    <x v="18"/>
    <x v="3"/>
    <n v="0.750077866650808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8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8"/>
    <x v="48"/>
    <x v="0"/>
    <x v="0"/>
    <n v="34.689321844275703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8"/>
    <x v="49"/>
    <x v="1"/>
    <x v="0"/>
    <n v="1040.67965532827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8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8"/>
    <x v="51"/>
    <x v="3"/>
    <x v="0"/>
    <n v="525.43536304256895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8"/>
    <x v="52"/>
    <x v="4"/>
    <x v="0"/>
    <n v="140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8"/>
    <x v="53"/>
    <x v="5"/>
    <x v="0"/>
    <n v="140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8"/>
    <x v="54"/>
    <x v="6"/>
    <x v="0"/>
    <n v="34.689321844275703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8"/>
    <x v="55"/>
    <x v="7"/>
    <x v="0"/>
    <n v="1566.11501837084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8"/>
    <x v="56"/>
    <x v="14"/>
    <x v="3"/>
    <n v="17.344660922137798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8"/>
    <x v="57"/>
    <x v="15"/>
    <x v="3"/>
    <n v="6.6553390778621502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8"/>
    <x v="58"/>
    <x v="17"/>
    <x v="3"/>
    <n v="140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8"/>
    <x v="59"/>
    <x v="18"/>
    <x v="3"/>
    <n v="0.722694205089077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8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19"/>
    <x v="0"/>
    <x v="0"/>
    <x v="0"/>
    <n v="1.14940599887749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9"/>
    <x v="1"/>
    <x v="1"/>
    <x v="0"/>
    <n v="68.964359932649202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1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19"/>
    <x v="3"/>
    <x v="3"/>
    <x v="0"/>
    <n v="19.834259377789898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19"/>
    <x v="4"/>
    <x v="4"/>
    <x v="0"/>
    <n v="10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19"/>
    <x v="5"/>
    <x v="5"/>
    <x v="0"/>
    <n v="10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19"/>
    <x v="6"/>
    <x v="6"/>
    <x v="0"/>
    <n v="1.14940599887749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19"/>
    <x v="7"/>
    <x v="7"/>
    <x v="0"/>
    <n v="88.798619310439094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1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1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19"/>
    <x v="10"/>
    <x v="10"/>
    <x v="1"/>
    <n v="45.9761779929355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19"/>
    <x v="12"/>
    <x v="12"/>
    <x v="1"/>
    <n v="45.9761779929355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1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19"/>
    <x v="14"/>
    <x v="14"/>
    <x v="1"/>
    <n v="45.976177992935597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19"/>
    <x v="15"/>
    <x v="15"/>
    <x v="1"/>
    <n v="25.54518919616040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19"/>
    <x v="16"/>
    <x v="10"/>
    <x v="1"/>
    <n v="71.521367189095997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19"/>
    <x v="18"/>
    <x v="0"/>
    <x v="0"/>
    <n v="8.8621785571391705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9"/>
    <x v="19"/>
    <x v="1"/>
    <x v="0"/>
    <n v="531.73071342834999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1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19"/>
    <x v="21"/>
    <x v="3"/>
    <x v="0"/>
    <n v="69.697443631790705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1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19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19"/>
    <x v="24"/>
    <x v="6"/>
    <x v="0"/>
    <n v="8.8621785571391705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19"/>
    <x v="25"/>
    <x v="7"/>
    <x v="0"/>
    <n v="601.42815706014096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1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19"/>
    <x v="27"/>
    <x v="5"/>
    <x v="2"/>
    <n v="141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19"/>
    <x v="28"/>
    <x v="0"/>
    <x v="0"/>
    <n v="1.61185806379210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9"/>
    <x v="29"/>
    <x v="1"/>
    <x v="0"/>
    <n v="48.355741913763097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19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19"/>
    <x v="31"/>
    <x v="3"/>
    <x v="0"/>
    <n v="1.5746545802888099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19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19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19"/>
    <x v="34"/>
    <x v="6"/>
    <x v="0"/>
    <n v="1.61185806379210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19"/>
    <x v="35"/>
    <x v="7"/>
    <x v="0"/>
    <n v="49.930396494051898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19"/>
    <x v="36"/>
    <x v="14"/>
    <x v="3"/>
    <n v="0.80592903189605203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19"/>
    <x v="37"/>
    <x v="15"/>
    <x v="3"/>
    <n v="11.1940709681038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19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19"/>
    <x v="39"/>
    <x v="18"/>
    <x v="3"/>
    <n v="6.7160752658004294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19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19"/>
    <x v="41"/>
    <x v="5"/>
    <x v="1"/>
    <n v="141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19"/>
    <x v="42"/>
    <x v="10"/>
    <x v="1"/>
    <n v="71.521367189095997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19"/>
    <x v="43"/>
    <x v="14"/>
    <x v="3"/>
    <n v="27.9938812744760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19"/>
    <x v="44"/>
    <x v="15"/>
    <x v="3"/>
    <n v="7.7668023200718901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19"/>
    <x v="45"/>
    <x v="17"/>
    <x v="3"/>
    <n v="298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19"/>
    <x v="46"/>
    <x v="18"/>
    <x v="3"/>
    <n v="0.78425549110911497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19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19"/>
    <x v="48"/>
    <x v="0"/>
    <x v="0"/>
    <n v="34.352735373126798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9"/>
    <x v="49"/>
    <x v="1"/>
    <x v="0"/>
    <n v="1030.5820611938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19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19"/>
    <x v="51"/>
    <x v="3"/>
    <x v="0"/>
    <n v="420.358656855135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19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19"/>
    <x v="53"/>
    <x v="5"/>
    <x v="0"/>
    <n v="135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19"/>
    <x v="54"/>
    <x v="6"/>
    <x v="0"/>
    <n v="34.352735373126798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19"/>
    <x v="55"/>
    <x v="7"/>
    <x v="0"/>
    <n v="1450.94071804894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19"/>
    <x v="56"/>
    <x v="14"/>
    <x v="3"/>
    <n v="17.1763676865633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19"/>
    <x v="57"/>
    <x v="15"/>
    <x v="3"/>
    <n v="6.5843159079845996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19"/>
    <x v="58"/>
    <x v="17"/>
    <x v="3"/>
    <n v="137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19"/>
    <x v="59"/>
    <x v="18"/>
    <x v="3"/>
    <n v="0.72565350383397498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19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0"/>
    <x v="0"/>
    <x v="0"/>
    <x v="0"/>
    <n v="0.619935853762286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0"/>
    <x v="1"/>
    <x v="1"/>
    <x v="0"/>
    <n v="37.196151225737196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0"/>
    <x v="3"/>
    <x v="3"/>
    <x v="0"/>
    <n v="1.6119984517445101E-2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0"/>
    <x v="4"/>
    <x v="4"/>
    <x v="0"/>
    <n v="9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0"/>
    <x v="5"/>
    <x v="5"/>
    <x v="0"/>
    <n v="8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0"/>
    <x v="6"/>
    <x v="6"/>
    <x v="0"/>
    <n v="0.619935853762286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0"/>
    <x v="7"/>
    <x v="7"/>
    <x v="0"/>
    <n v="37.212271210254599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0"/>
    <x v="10"/>
    <x v="10"/>
    <x v="1"/>
    <n v="50.695788605249099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0"/>
    <x v="12"/>
    <x v="12"/>
    <x v="1"/>
    <n v="50.695788605249099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0"/>
    <x v="14"/>
    <x v="14"/>
    <x v="1"/>
    <n v="50.695788605249099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0"/>
    <x v="15"/>
    <x v="15"/>
    <x v="1"/>
    <n v="21.0440627912676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0"/>
    <x v="16"/>
    <x v="10"/>
    <x v="1"/>
    <n v="71.739851396516798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0"/>
    <x v="18"/>
    <x v="0"/>
    <x v="0"/>
    <n v="9.6762746064923597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0"/>
    <x v="19"/>
    <x v="1"/>
    <x v="0"/>
    <n v="580.57647638954199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0"/>
    <x v="21"/>
    <x v="3"/>
    <x v="0"/>
    <n v="77.034099860412198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0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0"/>
    <x v="24"/>
    <x v="6"/>
    <x v="0"/>
    <n v="9.6762746064923597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0"/>
    <x v="25"/>
    <x v="7"/>
    <x v="0"/>
    <n v="657.61057624995397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0"/>
    <x v="27"/>
    <x v="5"/>
    <x v="2"/>
    <n v="140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0"/>
    <x v="28"/>
    <x v="0"/>
    <x v="0"/>
    <n v="1.37107763004505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0"/>
    <x v="29"/>
    <x v="1"/>
    <x v="0"/>
    <n v="41.1323289013514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0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0"/>
    <x v="31"/>
    <x v="3"/>
    <x v="0"/>
    <n v="5.6254005440636696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0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0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0"/>
    <x v="34"/>
    <x v="6"/>
    <x v="0"/>
    <n v="1.37107763004505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0"/>
    <x v="35"/>
    <x v="7"/>
    <x v="0"/>
    <n v="46.757729445415102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0"/>
    <x v="36"/>
    <x v="14"/>
    <x v="3"/>
    <n v="0.68553881502252301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0"/>
    <x v="37"/>
    <x v="15"/>
    <x v="3"/>
    <n v="11.3144611849775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0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0"/>
    <x v="39"/>
    <x v="18"/>
    <x v="3"/>
    <n v="5.7128234585210297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0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0"/>
    <x v="41"/>
    <x v="5"/>
    <x v="1"/>
    <n v="140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0"/>
    <x v="42"/>
    <x v="10"/>
    <x v="1"/>
    <n v="71.739851396516798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0"/>
    <x v="43"/>
    <x v="14"/>
    <x v="3"/>
    <n v="30.4959995327518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0"/>
    <x v="44"/>
    <x v="15"/>
    <x v="3"/>
    <n v="5.3278923253983503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0"/>
    <x v="45"/>
    <x v="17"/>
    <x v="3"/>
    <n v="300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0"/>
    <x v="46"/>
    <x v="18"/>
    <x v="3"/>
    <n v="0.8520029909611559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0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0"/>
    <x v="48"/>
    <x v="0"/>
    <x v="0"/>
    <n v="39.0285005149494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0"/>
    <x v="49"/>
    <x v="1"/>
    <x v="0"/>
    <n v="1170.85501544847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0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0"/>
    <x v="51"/>
    <x v="3"/>
    <x v="0"/>
    <n v="475.63792392330799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0"/>
    <x v="52"/>
    <x v="4"/>
    <x v="0"/>
    <n v="142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0"/>
    <x v="53"/>
    <x v="5"/>
    <x v="0"/>
    <n v="140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0"/>
    <x v="54"/>
    <x v="6"/>
    <x v="0"/>
    <n v="39.0285005149494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0"/>
    <x v="55"/>
    <x v="7"/>
    <x v="0"/>
    <n v="1646.4929393717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0"/>
    <x v="56"/>
    <x v="14"/>
    <x v="3"/>
    <n v="19.5142502574747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0"/>
    <x v="57"/>
    <x v="15"/>
    <x v="3"/>
    <n v="4.4017092808918701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0"/>
    <x v="58"/>
    <x v="17"/>
    <x v="3"/>
    <n v="141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0"/>
    <x v="59"/>
    <x v="18"/>
    <x v="3"/>
    <n v="0.81659544662950601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0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1"/>
    <x v="0"/>
    <x v="0"/>
    <x v="0"/>
    <n v="1.1138480895834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1"/>
    <x v="1"/>
    <x v="1"/>
    <x v="0"/>
    <n v="66.830885375003803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1"/>
    <x v="3"/>
    <x v="3"/>
    <x v="0"/>
    <n v="2.6718310372845102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1"/>
    <x v="4"/>
    <x v="4"/>
    <x v="0"/>
    <n v="10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1"/>
    <x v="5"/>
    <x v="5"/>
    <x v="0"/>
    <n v="10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1"/>
    <x v="6"/>
    <x v="6"/>
    <x v="0"/>
    <n v="1.1138480895834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1"/>
    <x v="7"/>
    <x v="7"/>
    <x v="0"/>
    <n v="69.502716412288294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1"/>
    <x v="10"/>
    <x v="10"/>
    <x v="1"/>
    <n v="47.4910713142098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1"/>
    <x v="12"/>
    <x v="12"/>
    <x v="1"/>
    <n v="47.4910713142098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1"/>
    <x v="14"/>
    <x v="14"/>
    <x v="1"/>
    <n v="47.491071314209897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1"/>
    <x v="15"/>
    <x v="15"/>
    <x v="1"/>
    <n v="24.0131404433852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1"/>
    <x v="16"/>
    <x v="10"/>
    <x v="1"/>
    <n v="71.504211757595101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1"/>
    <x v="18"/>
    <x v="0"/>
    <x v="0"/>
    <n v="8.883706271773469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1"/>
    <x v="19"/>
    <x v="1"/>
    <x v="0"/>
    <n v="533.02237630640798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1"/>
    <x v="21"/>
    <x v="3"/>
    <x v="0"/>
    <n v="111.3155252875949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1"/>
    <x v="23"/>
    <x v="5"/>
    <x v="0"/>
    <n v="142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1"/>
    <x v="24"/>
    <x v="6"/>
    <x v="0"/>
    <n v="8.883706271773469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1"/>
    <x v="25"/>
    <x v="7"/>
    <x v="0"/>
    <n v="644.33790159400303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1"/>
    <x v="27"/>
    <x v="5"/>
    <x v="2"/>
    <n v="141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1"/>
    <x v="28"/>
    <x v="0"/>
    <x v="0"/>
    <n v="1.67220959015418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1"/>
    <x v="29"/>
    <x v="1"/>
    <x v="0"/>
    <n v="50.166287704625397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1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1"/>
    <x v="31"/>
    <x v="3"/>
    <x v="0"/>
    <n v="22.605362032191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1"/>
    <x v="32"/>
    <x v="4"/>
    <x v="0"/>
    <n v="10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1"/>
    <x v="33"/>
    <x v="5"/>
    <x v="0"/>
    <n v="10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1"/>
    <x v="34"/>
    <x v="6"/>
    <x v="0"/>
    <n v="1.67220959015418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1"/>
    <x v="35"/>
    <x v="7"/>
    <x v="0"/>
    <n v="72.7716497368164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1"/>
    <x v="36"/>
    <x v="14"/>
    <x v="3"/>
    <n v="0.83610479507709001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1"/>
    <x v="37"/>
    <x v="15"/>
    <x v="3"/>
    <n v="11.163895204922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1"/>
    <x v="38"/>
    <x v="17"/>
    <x v="3"/>
    <n v="10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1"/>
    <x v="39"/>
    <x v="18"/>
    <x v="3"/>
    <n v="6.9675399589757506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1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1"/>
    <x v="41"/>
    <x v="5"/>
    <x v="1"/>
    <n v="141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1"/>
    <x v="42"/>
    <x v="10"/>
    <x v="1"/>
    <n v="71.504211757595101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1"/>
    <x v="43"/>
    <x v="14"/>
    <x v="3"/>
    <n v="28.7443128377834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1"/>
    <x v="44"/>
    <x v="15"/>
    <x v="3"/>
    <n v="6.9082039158865598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1"/>
    <x v="45"/>
    <x v="17"/>
    <x v="3"/>
    <n v="305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1"/>
    <x v="46"/>
    <x v="18"/>
    <x v="3"/>
    <n v="0.80810544678092899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1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1"/>
    <x v="48"/>
    <x v="0"/>
    <x v="0"/>
    <n v="35.821307362698903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1"/>
    <x v="49"/>
    <x v="1"/>
    <x v="0"/>
    <n v="1074.63922088097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1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1"/>
    <x v="51"/>
    <x v="3"/>
    <x v="0"/>
    <n v="498.64688542983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1"/>
    <x v="52"/>
    <x v="4"/>
    <x v="0"/>
    <n v="141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1"/>
    <x v="53"/>
    <x v="5"/>
    <x v="0"/>
    <n v="140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1"/>
    <x v="54"/>
    <x v="6"/>
    <x v="0"/>
    <n v="35.821307362698903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1"/>
    <x v="55"/>
    <x v="7"/>
    <x v="0"/>
    <n v="1573.28610631080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1"/>
    <x v="56"/>
    <x v="14"/>
    <x v="3"/>
    <n v="17.910653681349402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1"/>
    <x v="57"/>
    <x v="15"/>
    <x v="3"/>
    <n v="5.9410413225756997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1"/>
    <x v="58"/>
    <x v="17"/>
    <x v="3"/>
    <n v="141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1"/>
    <x v="59"/>
    <x v="18"/>
    <x v="3"/>
    <n v="0.75245661155934496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1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2"/>
    <x v="0"/>
    <x v="0"/>
    <x v="0"/>
    <n v="0.99211003805086595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2"/>
    <x v="1"/>
    <x v="1"/>
    <x v="0"/>
    <n v="59.5266022830519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2"/>
    <x v="3"/>
    <x v="3"/>
    <x v="0"/>
    <n v="7.0674251712231397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2"/>
    <x v="4"/>
    <x v="4"/>
    <x v="0"/>
    <n v="7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2"/>
    <x v="5"/>
    <x v="5"/>
    <x v="0"/>
    <n v="7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2"/>
    <x v="6"/>
    <x v="6"/>
    <x v="0"/>
    <n v="0.99211003805086595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2"/>
    <x v="7"/>
    <x v="7"/>
    <x v="0"/>
    <n v="66.594027454275107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2"/>
    <x v="10"/>
    <x v="10"/>
    <x v="1"/>
    <n v="46.098150390695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2"/>
    <x v="12"/>
    <x v="12"/>
    <x v="1"/>
    <n v="46.098150390695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2"/>
    <x v="14"/>
    <x v="14"/>
    <x v="1"/>
    <n v="46.098150390695601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2"/>
    <x v="15"/>
    <x v="15"/>
    <x v="1"/>
    <n v="25.5354508401789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2"/>
    <x v="16"/>
    <x v="10"/>
    <x v="1"/>
    <n v="71.633601230874703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2"/>
    <x v="18"/>
    <x v="0"/>
    <x v="0"/>
    <n v="8.366717251113369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2"/>
    <x v="19"/>
    <x v="1"/>
    <x v="0"/>
    <n v="502.003035066802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2"/>
    <x v="21"/>
    <x v="3"/>
    <x v="0"/>
    <n v="101.08258790460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2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2"/>
    <x v="24"/>
    <x v="6"/>
    <x v="0"/>
    <n v="8.366717251113369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2"/>
    <x v="25"/>
    <x v="7"/>
    <x v="0"/>
    <n v="603.085622971411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2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2"/>
    <x v="28"/>
    <x v="0"/>
    <x v="0"/>
    <n v="1.37819859454562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2"/>
    <x v="29"/>
    <x v="1"/>
    <x v="0"/>
    <n v="41.345957836368697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2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2"/>
    <x v="31"/>
    <x v="3"/>
    <x v="0"/>
    <n v="7.45020581322325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2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2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2"/>
    <x v="34"/>
    <x v="6"/>
    <x v="0"/>
    <n v="1.37819859454562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2"/>
    <x v="35"/>
    <x v="7"/>
    <x v="0"/>
    <n v="48.796163649592003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2"/>
    <x v="36"/>
    <x v="14"/>
    <x v="3"/>
    <n v="0.68909929727281205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2"/>
    <x v="37"/>
    <x v="15"/>
    <x v="3"/>
    <n v="11.3109007027271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2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2"/>
    <x v="39"/>
    <x v="18"/>
    <x v="3"/>
    <n v="5.7424941439401002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2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2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2"/>
    <x v="42"/>
    <x v="10"/>
    <x v="1"/>
    <n v="71.633601230874703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2"/>
    <x v="43"/>
    <x v="14"/>
    <x v="3"/>
    <n v="27.7284888399298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2"/>
    <x v="44"/>
    <x v="15"/>
    <x v="3"/>
    <n v="8.0671939734657698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2"/>
    <x v="45"/>
    <x v="17"/>
    <x v="3"/>
    <n v="295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2"/>
    <x v="46"/>
    <x v="18"/>
    <x v="3"/>
    <n v="0.77591127851483999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2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2"/>
    <x v="48"/>
    <x v="0"/>
    <x v="0"/>
    <n v="35.361124506985803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2"/>
    <x v="49"/>
    <x v="1"/>
    <x v="0"/>
    <n v="1060.83373520957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2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2"/>
    <x v="51"/>
    <x v="3"/>
    <x v="0"/>
    <n v="512.63934934842098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2"/>
    <x v="52"/>
    <x v="4"/>
    <x v="0"/>
    <n v="137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2"/>
    <x v="53"/>
    <x v="5"/>
    <x v="0"/>
    <n v="136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2"/>
    <x v="54"/>
    <x v="6"/>
    <x v="0"/>
    <n v="35.361124506985803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2"/>
    <x v="55"/>
    <x v="7"/>
    <x v="0"/>
    <n v="1573.473084557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2"/>
    <x v="56"/>
    <x v="14"/>
    <x v="3"/>
    <n v="17.6805622534929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2"/>
    <x v="57"/>
    <x v="15"/>
    <x v="3"/>
    <n v="6.1573561639860799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2"/>
    <x v="58"/>
    <x v="17"/>
    <x v="3"/>
    <n v="137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2"/>
    <x v="59"/>
    <x v="18"/>
    <x v="3"/>
    <n v="0.743443493167247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2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3"/>
    <x v="0"/>
    <x v="0"/>
    <x v="0"/>
    <n v="1.06622798267137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3"/>
    <x v="1"/>
    <x v="1"/>
    <x v="0"/>
    <n v="63.973678960281902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3"/>
    <x v="3"/>
    <x v="3"/>
    <x v="0"/>
    <n v="27.898250683342798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3"/>
    <x v="4"/>
    <x v="4"/>
    <x v="0"/>
    <n v="10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3"/>
    <x v="5"/>
    <x v="5"/>
    <x v="0"/>
    <n v="10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3"/>
    <x v="6"/>
    <x v="6"/>
    <x v="0"/>
    <n v="1.06622798267137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3"/>
    <x v="7"/>
    <x v="7"/>
    <x v="0"/>
    <n v="91.871929643624696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3"/>
    <x v="10"/>
    <x v="10"/>
    <x v="1"/>
    <n v="49.9967994086524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3"/>
    <x v="12"/>
    <x v="12"/>
    <x v="1"/>
    <n v="49.9967994086524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3"/>
    <x v="14"/>
    <x v="14"/>
    <x v="1"/>
    <n v="49.9967994086524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3"/>
    <x v="15"/>
    <x v="15"/>
    <x v="1"/>
    <n v="21.3792359841785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3"/>
    <x v="16"/>
    <x v="10"/>
    <x v="1"/>
    <n v="71.376035392831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3"/>
    <x v="18"/>
    <x v="0"/>
    <x v="0"/>
    <n v="9.575752939064919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3"/>
    <x v="19"/>
    <x v="1"/>
    <x v="0"/>
    <n v="574.54517634389504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3"/>
    <x v="21"/>
    <x v="3"/>
    <x v="0"/>
    <n v="444.155703660234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3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3"/>
    <x v="24"/>
    <x v="6"/>
    <x v="0"/>
    <n v="9.575752939064919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3"/>
    <x v="25"/>
    <x v="7"/>
    <x v="0"/>
    <n v="1018.70088000413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3"/>
    <x v="27"/>
    <x v="5"/>
    <x v="2"/>
    <n v="140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3"/>
    <x v="28"/>
    <x v="0"/>
    <x v="0"/>
    <n v="2.76178127714146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3"/>
    <x v="29"/>
    <x v="1"/>
    <x v="0"/>
    <n v="82.853438314243903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3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3"/>
    <x v="31"/>
    <x v="3"/>
    <x v="0"/>
    <n v="35.220889726478298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3"/>
    <x v="32"/>
    <x v="4"/>
    <x v="0"/>
    <n v="8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3"/>
    <x v="33"/>
    <x v="5"/>
    <x v="0"/>
    <n v="8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3"/>
    <x v="34"/>
    <x v="6"/>
    <x v="0"/>
    <n v="2.76178127714146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3"/>
    <x v="35"/>
    <x v="7"/>
    <x v="0"/>
    <n v="118.07432804072199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3"/>
    <x v="36"/>
    <x v="14"/>
    <x v="3"/>
    <n v="1.38089063857073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3"/>
    <x v="37"/>
    <x v="15"/>
    <x v="3"/>
    <n v="10.6191093614293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3"/>
    <x v="38"/>
    <x v="17"/>
    <x v="3"/>
    <n v="8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3"/>
    <x v="39"/>
    <x v="18"/>
    <x v="3"/>
    <n v="0.115074219880894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3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3"/>
    <x v="41"/>
    <x v="5"/>
    <x v="1"/>
    <n v="140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3"/>
    <x v="42"/>
    <x v="10"/>
    <x v="1"/>
    <n v="71.376035392831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3"/>
    <x v="43"/>
    <x v="14"/>
    <x v="3"/>
    <n v="30.3193901651942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3"/>
    <x v="44"/>
    <x v="15"/>
    <x v="3"/>
    <n v="5.3269608645544899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3"/>
    <x v="45"/>
    <x v="17"/>
    <x v="3"/>
    <n v="300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3"/>
    <x v="46"/>
    <x v="18"/>
    <x v="3"/>
    <n v="0.8520288648734859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3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3"/>
    <x v="48"/>
    <x v="0"/>
    <x v="0"/>
    <n v="36.593037209774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3"/>
    <x v="49"/>
    <x v="1"/>
    <x v="0"/>
    <n v="1097.79111629324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3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3"/>
    <x v="51"/>
    <x v="3"/>
    <x v="0"/>
    <n v="908.31291470184794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3"/>
    <x v="52"/>
    <x v="4"/>
    <x v="0"/>
    <n v="139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3"/>
    <x v="53"/>
    <x v="5"/>
    <x v="0"/>
    <n v="136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3"/>
    <x v="54"/>
    <x v="6"/>
    <x v="0"/>
    <n v="36.593037209774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3"/>
    <x v="55"/>
    <x v="7"/>
    <x v="0"/>
    <n v="2006.10403099508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3"/>
    <x v="56"/>
    <x v="14"/>
    <x v="3"/>
    <n v="18.2965186048873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3"/>
    <x v="57"/>
    <x v="15"/>
    <x v="3"/>
    <n v="5.43316575819484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3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3"/>
    <x v="59"/>
    <x v="18"/>
    <x v="3"/>
    <n v="0.77361809340854804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3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4"/>
    <x v="0"/>
    <x v="0"/>
    <x v="0"/>
    <n v="0.799187817863117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4"/>
    <x v="1"/>
    <x v="1"/>
    <x v="0"/>
    <n v="47.951269071787102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4"/>
    <x v="3"/>
    <x v="3"/>
    <x v="0"/>
    <n v="22.011649948489101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4"/>
    <x v="4"/>
    <x v="4"/>
    <x v="0"/>
    <n v="9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4"/>
    <x v="5"/>
    <x v="5"/>
    <x v="0"/>
    <n v="9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4"/>
    <x v="6"/>
    <x v="6"/>
    <x v="0"/>
    <n v="0.799187817863117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4"/>
    <x v="7"/>
    <x v="7"/>
    <x v="0"/>
    <n v="69.962919020276203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4"/>
    <x v="10"/>
    <x v="10"/>
    <x v="1"/>
    <n v="47.7927697541127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4"/>
    <x v="12"/>
    <x v="12"/>
    <x v="1"/>
    <n v="47.7927697541127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4"/>
    <x v="14"/>
    <x v="14"/>
    <x v="1"/>
    <n v="47.792769754112904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4"/>
    <x v="15"/>
    <x v="15"/>
    <x v="1"/>
    <n v="24.0552066954833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4"/>
    <x v="16"/>
    <x v="10"/>
    <x v="1"/>
    <n v="71.847976449596203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4"/>
    <x v="18"/>
    <x v="0"/>
    <x v="0"/>
    <n v="9.4070946113546903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4"/>
    <x v="19"/>
    <x v="1"/>
    <x v="0"/>
    <n v="564.42567668128095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4"/>
    <x v="21"/>
    <x v="3"/>
    <x v="0"/>
    <n v="170.89170052688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4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4"/>
    <x v="24"/>
    <x v="6"/>
    <x v="0"/>
    <n v="9.4070946113546903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4"/>
    <x v="25"/>
    <x v="7"/>
    <x v="0"/>
    <n v="735.31737720817102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4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4"/>
    <x v="28"/>
    <x v="0"/>
    <x v="0"/>
    <n v="0.88749423380858505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4"/>
    <x v="29"/>
    <x v="1"/>
    <x v="0"/>
    <n v="26.624827014257601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4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4"/>
    <x v="31"/>
    <x v="3"/>
    <x v="0"/>
    <n v="30.540927470085698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4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4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4"/>
    <x v="34"/>
    <x v="6"/>
    <x v="0"/>
    <n v="0.88749423380858505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4"/>
    <x v="35"/>
    <x v="7"/>
    <x v="0"/>
    <n v="57.165754484343303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4"/>
    <x v="36"/>
    <x v="14"/>
    <x v="3"/>
    <n v="0.44374711690429303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4"/>
    <x v="37"/>
    <x v="15"/>
    <x v="3"/>
    <n v="11.5562528830957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4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4"/>
    <x v="39"/>
    <x v="18"/>
    <x v="3"/>
    <n v="3.6978926408691097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4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4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4"/>
    <x v="42"/>
    <x v="10"/>
    <x v="1"/>
    <n v="71.847976449596203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4"/>
    <x v="43"/>
    <x v="14"/>
    <x v="3"/>
    <n v="28.9995260916652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4"/>
    <x v="44"/>
    <x v="15"/>
    <x v="3"/>
    <n v="6.9244621331328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4"/>
    <x v="45"/>
    <x v="17"/>
    <x v="3"/>
    <n v="302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4"/>
    <x v="46"/>
    <x v="18"/>
    <x v="3"/>
    <n v="0.8076538296352000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4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4"/>
    <x v="48"/>
    <x v="0"/>
    <x v="0"/>
    <n v="36.6989930910865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4"/>
    <x v="49"/>
    <x v="1"/>
    <x v="0"/>
    <n v="1100.96979273258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4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4"/>
    <x v="51"/>
    <x v="3"/>
    <x v="0"/>
    <n v="773.82080285913798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4"/>
    <x v="52"/>
    <x v="4"/>
    <x v="0"/>
    <n v="142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4"/>
    <x v="53"/>
    <x v="5"/>
    <x v="0"/>
    <n v="140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4"/>
    <x v="54"/>
    <x v="6"/>
    <x v="0"/>
    <n v="36.6989930910865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4"/>
    <x v="55"/>
    <x v="7"/>
    <x v="0"/>
    <n v="1874.79059559172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4"/>
    <x v="56"/>
    <x v="14"/>
    <x v="3"/>
    <n v="18.3494965455432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4"/>
    <x v="57"/>
    <x v="15"/>
    <x v="3"/>
    <n v="5.5744916792549102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4"/>
    <x v="58"/>
    <x v="17"/>
    <x v="3"/>
    <n v="142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4"/>
    <x v="59"/>
    <x v="18"/>
    <x v="3"/>
    <n v="0.767729513364379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4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5"/>
    <x v="0"/>
    <x v="0"/>
    <x v="0"/>
    <n v="1.02448114184715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5"/>
    <x v="1"/>
    <x v="1"/>
    <x v="0"/>
    <n v="61.468868510829203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5"/>
    <x v="3"/>
    <x v="3"/>
    <x v="0"/>
    <n v="19.8163951998458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5"/>
    <x v="4"/>
    <x v="4"/>
    <x v="0"/>
    <n v="14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5"/>
    <x v="5"/>
    <x v="5"/>
    <x v="0"/>
    <n v="14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5"/>
    <x v="6"/>
    <x v="6"/>
    <x v="0"/>
    <n v="1.02448114184715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5"/>
    <x v="7"/>
    <x v="7"/>
    <x v="0"/>
    <n v="81.285263710675096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5"/>
    <x v="10"/>
    <x v="10"/>
    <x v="1"/>
    <n v="49.166292348230598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5"/>
    <x v="12"/>
    <x v="12"/>
    <x v="1"/>
    <n v="49.166292348230598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5"/>
    <x v="14"/>
    <x v="14"/>
    <x v="1"/>
    <n v="49.166292348230499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5"/>
    <x v="15"/>
    <x v="15"/>
    <x v="1"/>
    <n v="22.5687644328655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5"/>
    <x v="16"/>
    <x v="10"/>
    <x v="1"/>
    <n v="71.735056781096006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5"/>
    <x v="18"/>
    <x v="0"/>
    <x v="0"/>
    <n v="9.3155350032200808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5"/>
    <x v="19"/>
    <x v="1"/>
    <x v="0"/>
    <n v="558.93210019320497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5"/>
    <x v="21"/>
    <x v="3"/>
    <x v="0"/>
    <n v="111.8981528250059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5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5"/>
    <x v="24"/>
    <x v="6"/>
    <x v="0"/>
    <n v="9.3155350032200808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5"/>
    <x v="25"/>
    <x v="7"/>
    <x v="0"/>
    <n v="670.83025301820999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5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5"/>
    <x v="28"/>
    <x v="0"/>
    <x v="0"/>
    <n v="2.7480374947905202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5"/>
    <x v="29"/>
    <x v="1"/>
    <x v="0"/>
    <n v="82.441124843715798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5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5"/>
    <x v="31"/>
    <x v="3"/>
    <x v="0"/>
    <n v="5.8720748200050901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5"/>
    <x v="32"/>
    <x v="4"/>
    <x v="0"/>
    <n v="9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5"/>
    <x v="33"/>
    <x v="5"/>
    <x v="0"/>
    <n v="9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5"/>
    <x v="34"/>
    <x v="6"/>
    <x v="0"/>
    <n v="2.7480374947905202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5"/>
    <x v="35"/>
    <x v="7"/>
    <x v="0"/>
    <n v="88.313199663720795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5"/>
    <x v="36"/>
    <x v="14"/>
    <x v="3"/>
    <n v="1.3740187473952601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5"/>
    <x v="37"/>
    <x v="15"/>
    <x v="3"/>
    <n v="10.6259812526046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5"/>
    <x v="38"/>
    <x v="17"/>
    <x v="3"/>
    <n v="9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5"/>
    <x v="39"/>
    <x v="18"/>
    <x v="3"/>
    <n v="0.11450156228293901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5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5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5"/>
    <x v="42"/>
    <x v="10"/>
    <x v="1"/>
    <n v="71.735056781096006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5"/>
    <x v="43"/>
    <x v="14"/>
    <x v="3"/>
    <n v="29.7531542466489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5"/>
    <x v="44"/>
    <x v="15"/>
    <x v="3"/>
    <n v="6.1143741438991102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5"/>
    <x v="45"/>
    <x v="17"/>
    <x v="3"/>
    <n v="306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5"/>
    <x v="46"/>
    <x v="18"/>
    <x v="3"/>
    <n v="0.83015627378058099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5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5"/>
    <x v="48"/>
    <x v="0"/>
    <x v="0"/>
    <n v="36.078238708372801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5"/>
    <x v="49"/>
    <x v="1"/>
    <x v="0"/>
    <n v="1082.34716125118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5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5"/>
    <x v="51"/>
    <x v="3"/>
    <x v="0"/>
    <n v="350.18110636604899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5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5"/>
    <x v="53"/>
    <x v="5"/>
    <x v="0"/>
    <n v="137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5"/>
    <x v="54"/>
    <x v="6"/>
    <x v="0"/>
    <n v="36.078238708372801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5"/>
    <x v="55"/>
    <x v="7"/>
    <x v="0"/>
    <n v="1432.52826761723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5"/>
    <x v="56"/>
    <x v="14"/>
    <x v="3"/>
    <n v="18.0391193541864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5"/>
    <x v="57"/>
    <x v="15"/>
    <x v="3"/>
    <n v="5.8284090363616103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5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5"/>
    <x v="59"/>
    <x v="18"/>
    <x v="3"/>
    <n v="0.75714962348493298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5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6"/>
    <x v="0"/>
    <x v="0"/>
    <x v="0"/>
    <n v="0.44909769165915903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6"/>
    <x v="1"/>
    <x v="1"/>
    <x v="0"/>
    <n v="26.9458614995496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6"/>
    <x v="3"/>
    <x v="3"/>
    <x v="0"/>
    <n v="3.6254198409980298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6"/>
    <x v="4"/>
    <x v="4"/>
    <x v="0"/>
    <n v="7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6"/>
    <x v="5"/>
    <x v="5"/>
    <x v="0"/>
    <n v="7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6"/>
    <x v="6"/>
    <x v="6"/>
    <x v="0"/>
    <n v="0.44909769165915903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6"/>
    <x v="7"/>
    <x v="7"/>
    <x v="0"/>
    <n v="30.5712813405476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6"/>
    <x v="10"/>
    <x v="10"/>
    <x v="1"/>
    <n v="47.8837627363799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6"/>
    <x v="12"/>
    <x v="12"/>
    <x v="1"/>
    <n v="47.8837627363799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6"/>
    <x v="14"/>
    <x v="14"/>
    <x v="1"/>
    <n v="47.8837627363799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6"/>
    <x v="15"/>
    <x v="15"/>
    <x v="1"/>
    <n v="24.0379555512568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6"/>
    <x v="16"/>
    <x v="10"/>
    <x v="1"/>
    <n v="71.921718287636693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6"/>
    <x v="18"/>
    <x v="0"/>
    <x v="0"/>
    <n v="8.5916329777277802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6"/>
    <x v="19"/>
    <x v="1"/>
    <x v="0"/>
    <n v="515.49797866366703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6"/>
    <x v="21"/>
    <x v="3"/>
    <x v="0"/>
    <n v="60.324762688548702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6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6"/>
    <x v="24"/>
    <x v="6"/>
    <x v="0"/>
    <n v="8.5916329777277802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6"/>
    <x v="25"/>
    <x v="7"/>
    <x v="0"/>
    <n v="575.82274135221496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6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6"/>
    <x v="28"/>
    <x v="0"/>
    <x v="0"/>
    <n v="2.6153814990240698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6"/>
    <x v="29"/>
    <x v="1"/>
    <x v="0"/>
    <n v="78.461444970722098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6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6"/>
    <x v="31"/>
    <x v="3"/>
    <x v="0"/>
    <n v="4.7880734733870201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6"/>
    <x v="32"/>
    <x v="4"/>
    <x v="0"/>
    <n v="9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6"/>
    <x v="33"/>
    <x v="5"/>
    <x v="0"/>
    <n v="9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6"/>
    <x v="34"/>
    <x v="6"/>
    <x v="0"/>
    <n v="2.6153814990240698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6"/>
    <x v="35"/>
    <x v="7"/>
    <x v="0"/>
    <n v="83.249518444109199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6"/>
    <x v="36"/>
    <x v="14"/>
    <x v="3"/>
    <n v="1.30769074951204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6"/>
    <x v="37"/>
    <x v="15"/>
    <x v="3"/>
    <n v="10.692309250488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6"/>
    <x v="38"/>
    <x v="17"/>
    <x v="3"/>
    <n v="9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6"/>
    <x v="39"/>
    <x v="18"/>
    <x v="3"/>
    <n v="0.10897422912600301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6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6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6"/>
    <x v="42"/>
    <x v="10"/>
    <x v="1"/>
    <n v="71.921718287636693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6"/>
    <x v="43"/>
    <x v="14"/>
    <x v="3"/>
    <n v="28.462246702883402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6"/>
    <x v="44"/>
    <x v="15"/>
    <x v="3"/>
    <n v="7.4986124409349397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6"/>
    <x v="45"/>
    <x v="17"/>
    <x v="3"/>
    <n v="300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6"/>
    <x v="46"/>
    <x v="18"/>
    <x v="3"/>
    <n v="0.79170520997402904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6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6"/>
    <x v="48"/>
    <x v="0"/>
    <x v="0"/>
    <n v="36.227650567968901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6"/>
    <x v="49"/>
    <x v="1"/>
    <x v="0"/>
    <n v="1086.82951703907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6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6"/>
    <x v="51"/>
    <x v="3"/>
    <x v="0"/>
    <n v="390.79722817160803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6"/>
    <x v="52"/>
    <x v="4"/>
    <x v="0"/>
    <n v="139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6"/>
    <x v="53"/>
    <x v="5"/>
    <x v="0"/>
    <n v="138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6"/>
    <x v="54"/>
    <x v="6"/>
    <x v="0"/>
    <n v="36.227650567968901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6"/>
    <x v="55"/>
    <x v="7"/>
    <x v="0"/>
    <n v="1477.62674521067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6"/>
    <x v="56"/>
    <x v="14"/>
    <x v="3"/>
    <n v="18.1138252839845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6"/>
    <x v="57"/>
    <x v="15"/>
    <x v="3"/>
    <n v="5.8470338598339104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6"/>
    <x v="58"/>
    <x v="17"/>
    <x v="3"/>
    <n v="139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6"/>
    <x v="59"/>
    <x v="18"/>
    <x v="3"/>
    <n v="0.75637358917358699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6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7"/>
    <x v="0"/>
    <x v="0"/>
    <x v="0"/>
    <n v="0.74915731831343202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7"/>
    <x v="1"/>
    <x v="1"/>
    <x v="0"/>
    <n v="44.949439098805897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7"/>
    <x v="3"/>
    <x v="3"/>
    <x v="0"/>
    <n v="6.38157214180504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7"/>
    <x v="4"/>
    <x v="4"/>
    <x v="0"/>
    <n v="11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7"/>
    <x v="5"/>
    <x v="5"/>
    <x v="0"/>
    <n v="11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7"/>
    <x v="6"/>
    <x v="6"/>
    <x v="0"/>
    <n v="0.74915731831343202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7"/>
    <x v="7"/>
    <x v="7"/>
    <x v="0"/>
    <n v="51.331011240610898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7"/>
    <x v="10"/>
    <x v="10"/>
    <x v="1"/>
    <n v="47.482057970378399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7"/>
    <x v="12"/>
    <x v="12"/>
    <x v="1"/>
    <n v="47.482057970378399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7"/>
    <x v="14"/>
    <x v="14"/>
    <x v="1"/>
    <n v="47.482057970378399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7"/>
    <x v="15"/>
    <x v="15"/>
    <x v="1"/>
    <n v="24.4122271916765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7"/>
    <x v="16"/>
    <x v="10"/>
    <x v="1"/>
    <n v="71.894285162054899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7"/>
    <x v="18"/>
    <x v="0"/>
    <x v="0"/>
    <n v="9.1502855102067695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7"/>
    <x v="19"/>
    <x v="1"/>
    <x v="0"/>
    <n v="549.01713061240605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7"/>
    <x v="21"/>
    <x v="3"/>
    <x v="0"/>
    <n v="35.712793400922003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7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7"/>
    <x v="24"/>
    <x v="6"/>
    <x v="0"/>
    <n v="9.1502855102067695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7"/>
    <x v="25"/>
    <x v="7"/>
    <x v="0"/>
    <n v="584.7299240133279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7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7"/>
    <x v="28"/>
    <x v="0"/>
    <x v="0"/>
    <n v="2.18116022177704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7"/>
    <x v="29"/>
    <x v="1"/>
    <x v="0"/>
    <n v="65.434806653311298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7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7"/>
    <x v="31"/>
    <x v="3"/>
    <x v="0"/>
    <n v="1.72822392585425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7"/>
    <x v="32"/>
    <x v="4"/>
    <x v="0"/>
    <n v="9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7"/>
    <x v="33"/>
    <x v="5"/>
    <x v="0"/>
    <n v="9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7"/>
    <x v="34"/>
    <x v="6"/>
    <x v="0"/>
    <n v="2.18116022177704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7"/>
    <x v="35"/>
    <x v="7"/>
    <x v="0"/>
    <n v="67.163030579165607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7"/>
    <x v="36"/>
    <x v="14"/>
    <x v="3"/>
    <n v="1.09058011088852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7"/>
    <x v="37"/>
    <x v="15"/>
    <x v="3"/>
    <n v="10.9094198891115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7"/>
    <x v="38"/>
    <x v="17"/>
    <x v="3"/>
    <n v="9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7"/>
    <x v="39"/>
    <x v="18"/>
    <x v="3"/>
    <n v="9.0881675907376794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7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7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7"/>
    <x v="42"/>
    <x v="10"/>
    <x v="1"/>
    <n v="71.894285162054899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7"/>
    <x v="43"/>
    <x v="14"/>
    <x v="3"/>
    <n v="28.6907503994493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7"/>
    <x v="44"/>
    <x v="15"/>
    <x v="3"/>
    <n v="7.2563921815781498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7"/>
    <x v="45"/>
    <x v="17"/>
    <x v="3"/>
    <n v="302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7"/>
    <x v="46"/>
    <x v="18"/>
    <x v="3"/>
    <n v="0.7984335505117180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7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7"/>
    <x v="48"/>
    <x v="0"/>
    <x v="0"/>
    <n v="35.4014549200812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7"/>
    <x v="49"/>
    <x v="1"/>
    <x v="0"/>
    <n v="1062.04364760243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7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7"/>
    <x v="51"/>
    <x v="3"/>
    <x v="0"/>
    <n v="260.72282098683399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7"/>
    <x v="52"/>
    <x v="4"/>
    <x v="0"/>
    <n v="137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7"/>
    <x v="53"/>
    <x v="5"/>
    <x v="0"/>
    <n v="135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7"/>
    <x v="54"/>
    <x v="6"/>
    <x v="0"/>
    <n v="35.4014549200812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7"/>
    <x v="55"/>
    <x v="7"/>
    <x v="0"/>
    <n v="1322.76646858927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7"/>
    <x v="56"/>
    <x v="14"/>
    <x v="3"/>
    <n v="17.7007274600406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7"/>
    <x v="57"/>
    <x v="15"/>
    <x v="3"/>
    <n v="6.2464151209868701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7"/>
    <x v="58"/>
    <x v="17"/>
    <x v="3"/>
    <n v="137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7"/>
    <x v="59"/>
    <x v="18"/>
    <x v="3"/>
    <n v="0.73973270329221397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7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8"/>
    <x v="0"/>
    <x v="0"/>
    <x v="0"/>
    <n v="0.69457070412837696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8"/>
    <x v="1"/>
    <x v="1"/>
    <x v="0"/>
    <n v="41.6742422477026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8"/>
    <x v="3"/>
    <x v="3"/>
    <x v="0"/>
    <n v="3.7529850555050102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8"/>
    <x v="4"/>
    <x v="4"/>
    <x v="0"/>
    <n v="8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8"/>
    <x v="5"/>
    <x v="5"/>
    <x v="0"/>
    <n v="8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8"/>
    <x v="6"/>
    <x v="6"/>
    <x v="0"/>
    <n v="0.69457070412837696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8"/>
    <x v="7"/>
    <x v="7"/>
    <x v="0"/>
    <n v="45.427227303207601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8"/>
    <x v="10"/>
    <x v="10"/>
    <x v="1"/>
    <n v="43.164031963329499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8"/>
    <x v="12"/>
    <x v="12"/>
    <x v="1"/>
    <n v="43.164031963329499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8"/>
    <x v="14"/>
    <x v="14"/>
    <x v="1"/>
    <n v="43.164031963329499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8"/>
    <x v="15"/>
    <x v="15"/>
    <x v="1"/>
    <n v="28.73362390791540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8"/>
    <x v="16"/>
    <x v="10"/>
    <x v="1"/>
    <n v="71.897655871244893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8"/>
    <x v="18"/>
    <x v="0"/>
    <x v="0"/>
    <n v="8.5623166892548195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8"/>
    <x v="19"/>
    <x v="1"/>
    <x v="0"/>
    <n v="513.73900135528902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8"/>
    <x v="21"/>
    <x v="3"/>
    <x v="0"/>
    <n v="10.05442198421289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8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8"/>
    <x v="24"/>
    <x v="6"/>
    <x v="0"/>
    <n v="8.5623166892548195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8"/>
    <x v="25"/>
    <x v="7"/>
    <x v="0"/>
    <n v="523.79342333950206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8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8"/>
    <x v="28"/>
    <x v="0"/>
    <x v="0"/>
    <n v="1.30895834311534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8"/>
    <x v="29"/>
    <x v="1"/>
    <x v="0"/>
    <n v="39.268750293460201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8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8"/>
    <x v="31"/>
    <x v="3"/>
    <x v="0"/>
    <n v="0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8"/>
    <x v="32"/>
    <x v="4"/>
    <x v="0"/>
    <n v="7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8"/>
    <x v="33"/>
    <x v="5"/>
    <x v="0"/>
    <n v="5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8"/>
    <x v="34"/>
    <x v="6"/>
    <x v="0"/>
    <n v="1.30895834311534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8"/>
    <x v="35"/>
    <x v="7"/>
    <x v="0"/>
    <n v="39.268750293460201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8"/>
    <x v="36"/>
    <x v="14"/>
    <x v="3"/>
    <n v="0.65447917155766899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8"/>
    <x v="37"/>
    <x v="15"/>
    <x v="3"/>
    <n v="11.2943487640648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8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8"/>
    <x v="39"/>
    <x v="18"/>
    <x v="3"/>
    <n v="5.88042696612684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8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8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8"/>
    <x v="42"/>
    <x v="10"/>
    <x v="1"/>
    <n v="71.897655871244893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8"/>
    <x v="43"/>
    <x v="14"/>
    <x v="3"/>
    <n v="26.2104596783564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8"/>
    <x v="44"/>
    <x v="15"/>
    <x v="3"/>
    <n v="9.7383682572660906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8"/>
    <x v="45"/>
    <x v="17"/>
    <x v="3"/>
    <n v="298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8"/>
    <x v="46"/>
    <x v="18"/>
    <x v="3"/>
    <n v="0.729489770631498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8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8"/>
    <x v="48"/>
    <x v="0"/>
    <x v="0"/>
    <n v="32.5981862268309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8"/>
    <x v="49"/>
    <x v="1"/>
    <x v="0"/>
    <n v="977.945586804929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8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8"/>
    <x v="51"/>
    <x v="3"/>
    <x v="0"/>
    <n v="225.27141699072399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8"/>
    <x v="52"/>
    <x v="4"/>
    <x v="0"/>
    <n v="139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8"/>
    <x v="53"/>
    <x v="5"/>
    <x v="0"/>
    <n v="139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8"/>
    <x v="54"/>
    <x v="6"/>
    <x v="0"/>
    <n v="32.5981862268309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8"/>
    <x v="55"/>
    <x v="7"/>
    <x v="0"/>
    <n v="1203.21700379565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8"/>
    <x v="56"/>
    <x v="14"/>
    <x v="3"/>
    <n v="16.299093113415498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8"/>
    <x v="57"/>
    <x v="15"/>
    <x v="3"/>
    <n v="7.7009068865845096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8"/>
    <x v="58"/>
    <x v="17"/>
    <x v="3"/>
    <n v="139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8"/>
    <x v="59"/>
    <x v="18"/>
    <x v="3"/>
    <n v="0.67912887972564495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8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29"/>
    <x v="0"/>
    <x v="0"/>
    <x v="0"/>
    <n v="1.46834829713885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9"/>
    <x v="1"/>
    <x v="1"/>
    <x v="0"/>
    <n v="88.100897828331597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2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29"/>
    <x v="3"/>
    <x v="3"/>
    <x v="0"/>
    <n v="13.0764820798875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29"/>
    <x v="4"/>
    <x v="4"/>
    <x v="0"/>
    <n v="16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29"/>
    <x v="5"/>
    <x v="5"/>
    <x v="0"/>
    <n v="16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29"/>
    <x v="6"/>
    <x v="6"/>
    <x v="0"/>
    <n v="1.46834829713885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29"/>
    <x v="7"/>
    <x v="7"/>
    <x v="0"/>
    <n v="101.177379908219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2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2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29"/>
    <x v="10"/>
    <x v="10"/>
    <x v="1"/>
    <n v="47.113812237649903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29"/>
    <x v="12"/>
    <x v="12"/>
    <x v="1"/>
    <n v="47.113812237649903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2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29"/>
    <x v="14"/>
    <x v="14"/>
    <x v="1"/>
    <n v="47.113812237649903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29"/>
    <x v="15"/>
    <x v="15"/>
    <x v="1"/>
    <n v="24.622213058744698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29"/>
    <x v="16"/>
    <x v="10"/>
    <x v="1"/>
    <n v="71.736025296394601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29"/>
    <x v="18"/>
    <x v="0"/>
    <x v="0"/>
    <n v="9.0332473127619703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9"/>
    <x v="19"/>
    <x v="1"/>
    <x v="0"/>
    <n v="541.99483876571799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2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29"/>
    <x v="21"/>
    <x v="3"/>
    <x v="0"/>
    <n v="91.421217187050203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2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29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29"/>
    <x v="24"/>
    <x v="6"/>
    <x v="0"/>
    <n v="9.0332473127619703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29"/>
    <x v="25"/>
    <x v="7"/>
    <x v="0"/>
    <n v="633.41605595276906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2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29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29"/>
    <x v="28"/>
    <x v="0"/>
    <x v="0"/>
    <n v="2.1030899423701399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9"/>
    <x v="29"/>
    <x v="1"/>
    <x v="0"/>
    <n v="63.092698271104297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29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29"/>
    <x v="31"/>
    <x v="3"/>
    <x v="0"/>
    <n v="2.2406077458040299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29"/>
    <x v="32"/>
    <x v="4"/>
    <x v="0"/>
    <n v="8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29"/>
    <x v="33"/>
    <x v="5"/>
    <x v="0"/>
    <n v="8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29"/>
    <x v="34"/>
    <x v="6"/>
    <x v="0"/>
    <n v="2.1030899423701399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29"/>
    <x v="35"/>
    <x v="7"/>
    <x v="0"/>
    <n v="65.333306016908296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29"/>
    <x v="36"/>
    <x v="14"/>
    <x v="3"/>
    <n v="1.05154497118507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29"/>
    <x v="37"/>
    <x v="15"/>
    <x v="3"/>
    <n v="10.948455028814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29"/>
    <x v="38"/>
    <x v="17"/>
    <x v="3"/>
    <n v="8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29"/>
    <x v="39"/>
    <x v="18"/>
    <x v="3"/>
    <n v="8.7628747598755996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29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29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29"/>
    <x v="42"/>
    <x v="10"/>
    <x v="1"/>
    <n v="71.736025296394601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29"/>
    <x v="43"/>
    <x v="14"/>
    <x v="3"/>
    <n v="28.8077039237753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29"/>
    <x v="44"/>
    <x v="15"/>
    <x v="3"/>
    <n v="7.0603087244219402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29"/>
    <x v="45"/>
    <x v="17"/>
    <x v="3"/>
    <n v="308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29"/>
    <x v="46"/>
    <x v="18"/>
    <x v="3"/>
    <n v="0.80388031321050102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29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29"/>
    <x v="48"/>
    <x v="0"/>
    <x v="0"/>
    <n v="34.509126685378902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9"/>
    <x v="49"/>
    <x v="1"/>
    <x v="0"/>
    <n v="1035.27380056137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29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29"/>
    <x v="51"/>
    <x v="3"/>
    <x v="0"/>
    <n v="185.3929094063620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29"/>
    <x v="52"/>
    <x v="4"/>
    <x v="0"/>
    <n v="139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29"/>
    <x v="53"/>
    <x v="5"/>
    <x v="0"/>
    <n v="137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29"/>
    <x v="54"/>
    <x v="6"/>
    <x v="0"/>
    <n v="34.509126685378902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29"/>
    <x v="55"/>
    <x v="7"/>
    <x v="0"/>
    <n v="1220.66670996773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29"/>
    <x v="56"/>
    <x v="14"/>
    <x v="3"/>
    <n v="17.2545633426895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29"/>
    <x v="57"/>
    <x v="15"/>
    <x v="3"/>
    <n v="6.6134493055078396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29"/>
    <x v="58"/>
    <x v="17"/>
    <x v="3"/>
    <n v="139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29"/>
    <x v="59"/>
    <x v="18"/>
    <x v="3"/>
    <n v="0.72443961227050602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29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0"/>
    <x v="0"/>
    <x v="0"/>
    <x v="0"/>
    <n v="0.98121068453183302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0"/>
    <x v="1"/>
    <x v="1"/>
    <x v="0"/>
    <n v="58.872641071910003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0"/>
    <x v="3"/>
    <x v="3"/>
    <x v="0"/>
    <n v="16.352648389238698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0"/>
    <x v="4"/>
    <x v="4"/>
    <x v="0"/>
    <n v="10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0"/>
    <x v="5"/>
    <x v="5"/>
    <x v="0"/>
    <n v="10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0"/>
    <x v="6"/>
    <x v="6"/>
    <x v="0"/>
    <n v="0.98121068453183302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0"/>
    <x v="7"/>
    <x v="7"/>
    <x v="0"/>
    <n v="75.225289461148606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0"/>
    <x v="10"/>
    <x v="10"/>
    <x v="1"/>
    <n v="45.3573504487121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0"/>
    <x v="12"/>
    <x v="12"/>
    <x v="1"/>
    <n v="45.3573504487121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0"/>
    <x v="14"/>
    <x v="14"/>
    <x v="1"/>
    <n v="45.357350448712097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0"/>
    <x v="15"/>
    <x v="15"/>
    <x v="1"/>
    <n v="26.6426495512878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0"/>
    <x v="16"/>
    <x v="10"/>
    <x v="1"/>
    <n v="72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0"/>
    <x v="18"/>
    <x v="0"/>
    <x v="0"/>
    <n v="8.359625922932920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0"/>
    <x v="19"/>
    <x v="1"/>
    <x v="0"/>
    <n v="501.57755537597501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0"/>
    <x v="21"/>
    <x v="3"/>
    <x v="0"/>
    <n v="85.909732269080195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0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0"/>
    <x v="24"/>
    <x v="6"/>
    <x v="0"/>
    <n v="8.359625922932920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0"/>
    <x v="25"/>
    <x v="7"/>
    <x v="0"/>
    <n v="587.4872876450549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0"/>
    <x v="27"/>
    <x v="5"/>
    <x v="2"/>
    <n v="144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0"/>
    <x v="28"/>
    <x v="0"/>
    <x v="0"/>
    <n v="1.32210066926899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0"/>
    <x v="29"/>
    <x v="1"/>
    <x v="0"/>
    <n v="39.6630200780697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0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0"/>
    <x v="31"/>
    <x v="3"/>
    <x v="0"/>
    <n v="18.088332499010399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0"/>
    <x v="32"/>
    <x v="4"/>
    <x v="0"/>
    <n v="5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0"/>
    <x v="33"/>
    <x v="5"/>
    <x v="0"/>
    <n v="5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0"/>
    <x v="34"/>
    <x v="6"/>
    <x v="0"/>
    <n v="1.32210066926899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0"/>
    <x v="35"/>
    <x v="7"/>
    <x v="0"/>
    <n v="57.751352577080098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0"/>
    <x v="36"/>
    <x v="14"/>
    <x v="3"/>
    <n v="0.66105033463449603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0"/>
    <x v="37"/>
    <x v="15"/>
    <x v="3"/>
    <n v="11.3389496653655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0"/>
    <x v="38"/>
    <x v="17"/>
    <x v="3"/>
    <n v="5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0"/>
    <x v="39"/>
    <x v="18"/>
    <x v="3"/>
    <n v="5.5087527886208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0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0"/>
    <x v="41"/>
    <x v="5"/>
    <x v="1"/>
    <n v="144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0"/>
    <x v="42"/>
    <x v="10"/>
    <x v="1"/>
    <n v="72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0"/>
    <x v="43"/>
    <x v="14"/>
    <x v="3"/>
    <n v="27.3490935280884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0"/>
    <x v="44"/>
    <x v="15"/>
    <x v="3"/>
    <n v="8.6509064719115507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0"/>
    <x v="45"/>
    <x v="17"/>
    <x v="3"/>
    <n v="299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0"/>
    <x v="46"/>
    <x v="18"/>
    <x v="3"/>
    <n v="0.7596970424469009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0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0"/>
    <x v="48"/>
    <x v="0"/>
    <x v="0"/>
    <n v="34.6944131719783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0"/>
    <x v="49"/>
    <x v="1"/>
    <x v="0"/>
    <n v="1040.83239515935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0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0"/>
    <x v="51"/>
    <x v="3"/>
    <x v="0"/>
    <n v="349.24664158020897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0"/>
    <x v="52"/>
    <x v="4"/>
    <x v="0"/>
    <n v="139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0"/>
    <x v="53"/>
    <x v="5"/>
    <x v="0"/>
    <n v="139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0"/>
    <x v="54"/>
    <x v="6"/>
    <x v="0"/>
    <n v="34.6944131719783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0"/>
    <x v="55"/>
    <x v="7"/>
    <x v="0"/>
    <n v="1390.07903673956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0"/>
    <x v="56"/>
    <x v="14"/>
    <x v="3"/>
    <n v="17.347206585989198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0"/>
    <x v="57"/>
    <x v="15"/>
    <x v="3"/>
    <n v="6.6527934140107998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0"/>
    <x v="58"/>
    <x v="17"/>
    <x v="3"/>
    <n v="139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0"/>
    <x v="59"/>
    <x v="18"/>
    <x v="3"/>
    <n v="0.72280027441621697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0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1"/>
    <x v="0"/>
    <x v="0"/>
    <x v="0"/>
    <n v="1.05506088007008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1"/>
    <x v="1"/>
    <x v="1"/>
    <x v="0"/>
    <n v="63.303652804204702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1"/>
    <x v="3"/>
    <x v="3"/>
    <x v="0"/>
    <n v="6.5980424404114002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1"/>
    <x v="4"/>
    <x v="4"/>
    <x v="0"/>
    <n v="13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1"/>
    <x v="5"/>
    <x v="5"/>
    <x v="0"/>
    <n v="13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1"/>
    <x v="6"/>
    <x v="6"/>
    <x v="0"/>
    <n v="1.05506088007008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1"/>
    <x v="7"/>
    <x v="7"/>
    <x v="0"/>
    <n v="69.901695244616107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1"/>
    <x v="10"/>
    <x v="10"/>
    <x v="1"/>
    <n v="48.026459087215201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1"/>
    <x v="12"/>
    <x v="12"/>
    <x v="1"/>
    <n v="48.026459087215201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1"/>
    <x v="14"/>
    <x v="14"/>
    <x v="1"/>
    <n v="48.026459087215201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1"/>
    <x v="15"/>
    <x v="15"/>
    <x v="1"/>
    <n v="23.3836047253433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1"/>
    <x v="16"/>
    <x v="10"/>
    <x v="1"/>
    <n v="71.41006381255850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1"/>
    <x v="18"/>
    <x v="0"/>
    <x v="0"/>
    <n v="8.8239627399026492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1"/>
    <x v="19"/>
    <x v="1"/>
    <x v="0"/>
    <n v="529.43776439415899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1"/>
    <x v="21"/>
    <x v="3"/>
    <x v="0"/>
    <n v="96.615390145182005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1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1"/>
    <x v="24"/>
    <x v="6"/>
    <x v="0"/>
    <n v="8.8239627399026492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1"/>
    <x v="25"/>
    <x v="7"/>
    <x v="0"/>
    <n v="626.05315453934099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1"/>
    <x v="27"/>
    <x v="5"/>
    <x v="2"/>
    <n v="141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1"/>
    <x v="28"/>
    <x v="0"/>
    <x v="0"/>
    <n v="0.78088659200793098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1"/>
    <x v="29"/>
    <x v="1"/>
    <x v="0"/>
    <n v="23.426597760237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1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1"/>
    <x v="31"/>
    <x v="3"/>
    <x v="0"/>
    <n v="0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1"/>
    <x v="32"/>
    <x v="4"/>
    <x v="0"/>
    <n v="2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1"/>
    <x v="33"/>
    <x v="5"/>
    <x v="0"/>
    <n v="2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1"/>
    <x v="34"/>
    <x v="6"/>
    <x v="0"/>
    <n v="0.78088659200793098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1"/>
    <x v="35"/>
    <x v="7"/>
    <x v="0"/>
    <n v="23.4265977602379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1"/>
    <x v="36"/>
    <x v="14"/>
    <x v="3"/>
    <n v="0.39044329600396599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1"/>
    <x v="37"/>
    <x v="15"/>
    <x v="3"/>
    <n v="11.6095567039960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1"/>
    <x v="38"/>
    <x v="17"/>
    <x v="3"/>
    <n v="2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1"/>
    <x v="39"/>
    <x v="18"/>
    <x v="3"/>
    <n v="3.2536941333663798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1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1"/>
    <x v="41"/>
    <x v="5"/>
    <x v="1"/>
    <n v="141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1"/>
    <x v="42"/>
    <x v="10"/>
    <x v="1"/>
    <n v="71.41006381255850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1"/>
    <x v="43"/>
    <x v="14"/>
    <x v="3"/>
    <n v="28.952741353594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1"/>
    <x v="44"/>
    <x v="15"/>
    <x v="3"/>
    <n v="6.7522905526853103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1"/>
    <x v="45"/>
    <x v="17"/>
    <x v="3"/>
    <n v="301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1"/>
    <x v="46"/>
    <x v="18"/>
    <x v="3"/>
    <n v="0.81243637353651899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1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1"/>
    <x v="48"/>
    <x v="0"/>
    <x v="0"/>
    <n v="37.3665488752345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1"/>
    <x v="49"/>
    <x v="1"/>
    <x v="0"/>
    <n v="1120.99646625704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1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1"/>
    <x v="51"/>
    <x v="3"/>
    <x v="0"/>
    <n v="620.0842881300640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1"/>
    <x v="52"/>
    <x v="4"/>
    <x v="0"/>
    <n v="142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1"/>
    <x v="53"/>
    <x v="5"/>
    <x v="0"/>
    <n v="139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1"/>
    <x v="54"/>
    <x v="6"/>
    <x v="0"/>
    <n v="37.3665488752345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1"/>
    <x v="55"/>
    <x v="7"/>
    <x v="0"/>
    <n v="1741.08075438709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1"/>
    <x v="56"/>
    <x v="14"/>
    <x v="3"/>
    <n v="18.6832744376173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1"/>
    <x v="57"/>
    <x v="15"/>
    <x v="3"/>
    <n v="5.0217574686619999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1"/>
    <x v="58"/>
    <x v="17"/>
    <x v="3"/>
    <n v="141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1"/>
    <x v="59"/>
    <x v="18"/>
    <x v="3"/>
    <n v="0.79076010547241704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1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2"/>
    <x v="0"/>
    <x v="0"/>
    <x v="0"/>
    <n v="0.93293692161346398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2"/>
    <x v="1"/>
    <x v="1"/>
    <x v="0"/>
    <n v="55.9762152968078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2"/>
    <x v="3"/>
    <x v="3"/>
    <x v="0"/>
    <n v="9.7197278683526793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2"/>
    <x v="4"/>
    <x v="4"/>
    <x v="0"/>
    <n v="9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2"/>
    <x v="5"/>
    <x v="5"/>
    <x v="0"/>
    <n v="9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2"/>
    <x v="6"/>
    <x v="6"/>
    <x v="0"/>
    <n v="0.93293692161346398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2"/>
    <x v="7"/>
    <x v="7"/>
    <x v="0"/>
    <n v="65.6959431651605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2"/>
    <x v="10"/>
    <x v="10"/>
    <x v="1"/>
    <n v="46.971946382659198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2"/>
    <x v="12"/>
    <x v="12"/>
    <x v="1"/>
    <n v="46.971946382659198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2"/>
    <x v="14"/>
    <x v="14"/>
    <x v="1"/>
    <n v="46.971946382659198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2"/>
    <x v="15"/>
    <x v="15"/>
    <x v="1"/>
    <n v="24.6740720454704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2"/>
    <x v="16"/>
    <x v="10"/>
    <x v="1"/>
    <n v="71.646018428129594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2"/>
    <x v="18"/>
    <x v="0"/>
    <x v="0"/>
    <n v="9.0468981998536204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2"/>
    <x v="19"/>
    <x v="1"/>
    <x v="0"/>
    <n v="542.81389199121702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2"/>
    <x v="21"/>
    <x v="3"/>
    <x v="0"/>
    <n v="61.5459032605742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2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2"/>
    <x v="24"/>
    <x v="6"/>
    <x v="0"/>
    <n v="9.0468981998536204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2"/>
    <x v="25"/>
    <x v="7"/>
    <x v="0"/>
    <n v="604.35979525179096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2"/>
    <x v="27"/>
    <x v="5"/>
    <x v="2"/>
    <n v="141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2"/>
    <x v="28"/>
    <x v="0"/>
    <x v="0"/>
    <n v="0.90585783906004802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2"/>
    <x v="29"/>
    <x v="1"/>
    <x v="0"/>
    <n v="27.17573517180139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2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2"/>
    <x v="31"/>
    <x v="3"/>
    <x v="0"/>
    <n v="0.87327128511918795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2"/>
    <x v="32"/>
    <x v="4"/>
    <x v="0"/>
    <n v="4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2"/>
    <x v="33"/>
    <x v="5"/>
    <x v="0"/>
    <n v="4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2"/>
    <x v="34"/>
    <x v="6"/>
    <x v="0"/>
    <n v="0.90585783906004802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2"/>
    <x v="35"/>
    <x v="7"/>
    <x v="0"/>
    <n v="28.049006456920601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2"/>
    <x v="36"/>
    <x v="14"/>
    <x v="3"/>
    <n v="0.45292891953002401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2"/>
    <x v="37"/>
    <x v="15"/>
    <x v="3"/>
    <n v="11.5470710804699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2"/>
    <x v="38"/>
    <x v="17"/>
    <x v="3"/>
    <n v="4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2"/>
    <x v="39"/>
    <x v="18"/>
    <x v="3"/>
    <n v="3.7744076627502003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2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2"/>
    <x v="41"/>
    <x v="5"/>
    <x v="1"/>
    <n v="141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2"/>
    <x v="42"/>
    <x v="10"/>
    <x v="1"/>
    <n v="71.646018428129594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2"/>
    <x v="43"/>
    <x v="14"/>
    <x v="3"/>
    <n v="28.4758907520632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2"/>
    <x v="44"/>
    <x v="15"/>
    <x v="3"/>
    <n v="7.3471184620016503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2"/>
    <x v="45"/>
    <x v="17"/>
    <x v="3"/>
    <n v="296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2"/>
    <x v="46"/>
    <x v="18"/>
    <x v="3"/>
    <n v="0.7959133760555100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2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2"/>
    <x v="48"/>
    <x v="0"/>
    <x v="0"/>
    <n v="36.086253422132103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2"/>
    <x v="49"/>
    <x v="1"/>
    <x v="0"/>
    <n v="1082.58760266396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2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2"/>
    <x v="51"/>
    <x v="3"/>
    <x v="0"/>
    <n v="337.62634963027102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2"/>
    <x v="52"/>
    <x v="4"/>
    <x v="0"/>
    <n v="139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2"/>
    <x v="53"/>
    <x v="5"/>
    <x v="0"/>
    <n v="136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2"/>
    <x v="54"/>
    <x v="6"/>
    <x v="0"/>
    <n v="36.086253422132103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2"/>
    <x v="55"/>
    <x v="7"/>
    <x v="0"/>
    <n v="1420.21395229423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2"/>
    <x v="56"/>
    <x v="14"/>
    <x v="3"/>
    <n v="18.043126711066002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2"/>
    <x v="57"/>
    <x v="15"/>
    <x v="3"/>
    <n v="5.7798825029987597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2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2"/>
    <x v="59"/>
    <x v="18"/>
    <x v="3"/>
    <n v="0.75917156237505201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2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3"/>
    <x v="0"/>
    <x v="0"/>
    <x v="0"/>
    <n v="0.973996728469804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3"/>
    <x v="1"/>
    <x v="1"/>
    <x v="0"/>
    <n v="58.4398037081883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3"/>
    <x v="3"/>
    <x v="3"/>
    <x v="0"/>
    <n v="22.6189453698981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3"/>
    <x v="4"/>
    <x v="4"/>
    <x v="0"/>
    <n v="12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3"/>
    <x v="5"/>
    <x v="5"/>
    <x v="0"/>
    <n v="12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3"/>
    <x v="6"/>
    <x v="6"/>
    <x v="0"/>
    <n v="0.973996728469804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3"/>
    <x v="7"/>
    <x v="7"/>
    <x v="0"/>
    <n v="81.058749078086393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3"/>
    <x v="10"/>
    <x v="10"/>
    <x v="1"/>
    <n v="48.100643174912598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3"/>
    <x v="12"/>
    <x v="12"/>
    <x v="1"/>
    <n v="48.100643174912598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3"/>
    <x v="14"/>
    <x v="14"/>
    <x v="1"/>
    <n v="48.100643174912598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3"/>
    <x v="15"/>
    <x v="15"/>
    <x v="1"/>
    <n v="23.568830367478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3"/>
    <x v="16"/>
    <x v="10"/>
    <x v="1"/>
    <n v="71.66947354239070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3"/>
    <x v="18"/>
    <x v="0"/>
    <x v="0"/>
    <n v="8.7355190081764498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3"/>
    <x v="19"/>
    <x v="1"/>
    <x v="0"/>
    <n v="524.13114049058697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3"/>
    <x v="21"/>
    <x v="3"/>
    <x v="0"/>
    <n v="141.3750173611009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3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3"/>
    <x v="24"/>
    <x v="6"/>
    <x v="0"/>
    <n v="8.7355190081764498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3"/>
    <x v="25"/>
    <x v="7"/>
    <x v="0"/>
    <n v="665.50615785168804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3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3"/>
    <x v="28"/>
    <x v="0"/>
    <x v="0"/>
    <n v="4.3293745592479498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3"/>
    <x v="29"/>
    <x v="1"/>
    <x v="0"/>
    <n v="129.881236777438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3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3"/>
    <x v="31"/>
    <x v="3"/>
    <x v="0"/>
    <n v="30.9146451849317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3"/>
    <x v="32"/>
    <x v="4"/>
    <x v="0"/>
    <n v="1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3"/>
    <x v="33"/>
    <x v="5"/>
    <x v="0"/>
    <n v="1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3"/>
    <x v="34"/>
    <x v="6"/>
    <x v="0"/>
    <n v="4.3293745592479498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3"/>
    <x v="35"/>
    <x v="7"/>
    <x v="0"/>
    <n v="160.79588196237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3"/>
    <x v="36"/>
    <x v="14"/>
    <x v="3"/>
    <n v="2.16468727962397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3"/>
    <x v="37"/>
    <x v="15"/>
    <x v="3"/>
    <n v="9.835312720376030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3"/>
    <x v="38"/>
    <x v="17"/>
    <x v="3"/>
    <n v="1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3"/>
    <x v="39"/>
    <x v="18"/>
    <x v="3"/>
    <n v="0.18039060663533099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3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3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3"/>
    <x v="42"/>
    <x v="10"/>
    <x v="1"/>
    <n v="71.66947354239070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3"/>
    <x v="43"/>
    <x v="14"/>
    <x v="3"/>
    <n v="28.9050794557794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3"/>
    <x v="44"/>
    <x v="15"/>
    <x v="3"/>
    <n v="6.8046573154159002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3"/>
    <x v="45"/>
    <x v="17"/>
    <x v="3"/>
    <n v="313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3"/>
    <x v="46"/>
    <x v="18"/>
    <x v="3"/>
    <n v="0.81098174123844702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3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3"/>
    <x v="48"/>
    <x v="0"/>
    <x v="0"/>
    <n v="34.0617528790184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3"/>
    <x v="49"/>
    <x v="1"/>
    <x v="0"/>
    <n v="1021.85258637054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3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3"/>
    <x v="51"/>
    <x v="3"/>
    <x v="0"/>
    <n v="320.8671952694380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3"/>
    <x v="52"/>
    <x v="4"/>
    <x v="0"/>
    <n v="140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3"/>
    <x v="53"/>
    <x v="5"/>
    <x v="0"/>
    <n v="139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3"/>
    <x v="54"/>
    <x v="6"/>
    <x v="0"/>
    <n v="34.0617528790184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3"/>
    <x v="55"/>
    <x v="7"/>
    <x v="0"/>
    <n v="1342.71978163999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3"/>
    <x v="56"/>
    <x v="14"/>
    <x v="3"/>
    <n v="17.0308764395092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3"/>
    <x v="57"/>
    <x v="15"/>
    <x v="3"/>
    <n v="6.9288603316861304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3"/>
    <x v="58"/>
    <x v="17"/>
    <x v="3"/>
    <n v="140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3"/>
    <x v="59"/>
    <x v="18"/>
    <x v="3"/>
    <n v="0.71129748617974398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3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4"/>
    <x v="0"/>
    <x v="0"/>
    <x v="0"/>
    <n v="2.08512649213701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4"/>
    <x v="1"/>
    <x v="1"/>
    <x v="0"/>
    <n v="125.10758952822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4"/>
    <x v="3"/>
    <x v="3"/>
    <x v="0"/>
    <n v="143.511038213799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4"/>
    <x v="4"/>
    <x v="4"/>
    <x v="0"/>
    <n v="17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4"/>
    <x v="5"/>
    <x v="5"/>
    <x v="0"/>
    <n v="17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4"/>
    <x v="6"/>
    <x v="6"/>
    <x v="0"/>
    <n v="2.08512649213701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4"/>
    <x v="7"/>
    <x v="7"/>
    <x v="0"/>
    <n v="268.61862774202001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4"/>
    <x v="10"/>
    <x v="10"/>
    <x v="1"/>
    <n v="55.7665547747551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4"/>
    <x v="12"/>
    <x v="12"/>
    <x v="1"/>
    <n v="55.7665547747551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4"/>
    <x v="14"/>
    <x v="14"/>
    <x v="1"/>
    <n v="55.7665547747551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4"/>
    <x v="15"/>
    <x v="15"/>
    <x v="1"/>
    <n v="16.2064695200893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4"/>
    <x v="16"/>
    <x v="10"/>
    <x v="1"/>
    <n v="71.973024294844507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4"/>
    <x v="18"/>
    <x v="0"/>
    <x v="0"/>
    <n v="9.8258375700289804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4"/>
    <x v="19"/>
    <x v="1"/>
    <x v="0"/>
    <n v="589.55025420173797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4"/>
    <x v="21"/>
    <x v="3"/>
    <x v="0"/>
    <n v="1200.816049127169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4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4"/>
    <x v="24"/>
    <x v="6"/>
    <x v="0"/>
    <n v="9.8258375700289804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4"/>
    <x v="25"/>
    <x v="7"/>
    <x v="0"/>
    <n v="1790.3663033289099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4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4"/>
    <x v="28"/>
    <x v="0"/>
    <x v="0"/>
    <n v="1.80784866854659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4"/>
    <x v="29"/>
    <x v="1"/>
    <x v="0"/>
    <n v="54.23546005639759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4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4"/>
    <x v="31"/>
    <x v="3"/>
    <x v="0"/>
    <n v="64.539470153312607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4"/>
    <x v="32"/>
    <x v="4"/>
    <x v="0"/>
    <n v="5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4"/>
    <x v="33"/>
    <x v="5"/>
    <x v="0"/>
    <n v="5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4"/>
    <x v="34"/>
    <x v="6"/>
    <x v="0"/>
    <n v="1.80784866854659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4"/>
    <x v="35"/>
    <x v="7"/>
    <x v="0"/>
    <n v="118.77493020971001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4"/>
    <x v="36"/>
    <x v="14"/>
    <x v="3"/>
    <n v="0.903924334273293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4"/>
    <x v="37"/>
    <x v="15"/>
    <x v="3"/>
    <n v="11.0960756657266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4"/>
    <x v="38"/>
    <x v="17"/>
    <x v="3"/>
    <n v="5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4"/>
    <x v="39"/>
    <x v="18"/>
    <x v="3"/>
    <n v="7.53270278561078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4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4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4"/>
    <x v="42"/>
    <x v="10"/>
    <x v="1"/>
    <n v="71.973024294844507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4"/>
    <x v="43"/>
    <x v="14"/>
    <x v="3"/>
    <n v="33.838759418460498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4"/>
    <x v="44"/>
    <x v="15"/>
    <x v="3"/>
    <n v="2.14775272896172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4"/>
    <x v="45"/>
    <x v="17"/>
    <x v="3"/>
    <n v="308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4"/>
    <x v="46"/>
    <x v="18"/>
    <x v="3"/>
    <n v="0.9403402019732860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4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4"/>
    <x v="48"/>
    <x v="0"/>
    <x v="0"/>
    <n v="42.047742044042501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4"/>
    <x v="49"/>
    <x v="1"/>
    <x v="0"/>
    <n v="1261.43226132128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4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4"/>
    <x v="51"/>
    <x v="3"/>
    <x v="0"/>
    <n v="3953.48057040094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4"/>
    <x v="52"/>
    <x v="4"/>
    <x v="0"/>
    <n v="141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4"/>
    <x v="53"/>
    <x v="5"/>
    <x v="0"/>
    <n v="140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4"/>
    <x v="54"/>
    <x v="6"/>
    <x v="0"/>
    <n v="42.047742044042501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4"/>
    <x v="55"/>
    <x v="7"/>
    <x v="0"/>
    <n v="5214.9128317222203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4"/>
    <x v="56"/>
    <x v="14"/>
    <x v="3"/>
    <n v="21.0238710220213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4"/>
    <x v="57"/>
    <x v="15"/>
    <x v="3"/>
    <n v="2.9626411254009901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4"/>
    <x v="58"/>
    <x v="17"/>
    <x v="3"/>
    <n v="141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4"/>
    <x v="59"/>
    <x v="18"/>
    <x v="3"/>
    <n v="0.87655661977495902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4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5"/>
    <x v="0"/>
    <x v="0"/>
    <x v="0"/>
    <n v="0.73245071065134804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5"/>
    <x v="1"/>
    <x v="1"/>
    <x v="0"/>
    <n v="43.947042639080898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5"/>
    <x v="3"/>
    <x v="3"/>
    <x v="0"/>
    <n v="13.644551892329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5"/>
    <x v="4"/>
    <x v="4"/>
    <x v="0"/>
    <n v="8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5"/>
    <x v="5"/>
    <x v="5"/>
    <x v="0"/>
    <n v="8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5"/>
    <x v="6"/>
    <x v="6"/>
    <x v="0"/>
    <n v="0.73245071065134804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5"/>
    <x v="7"/>
    <x v="7"/>
    <x v="0"/>
    <n v="57.591594531409903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5"/>
    <x v="10"/>
    <x v="10"/>
    <x v="1"/>
    <n v="47.8055516304902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5"/>
    <x v="12"/>
    <x v="12"/>
    <x v="1"/>
    <n v="47.8055516304902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5"/>
    <x v="14"/>
    <x v="14"/>
    <x v="1"/>
    <n v="47.8055516304902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5"/>
    <x v="15"/>
    <x v="15"/>
    <x v="1"/>
    <n v="23.5747203379612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5"/>
    <x v="16"/>
    <x v="10"/>
    <x v="1"/>
    <n v="71.38027196845149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5"/>
    <x v="18"/>
    <x v="0"/>
    <x v="0"/>
    <n v="9.8596961225672999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5"/>
    <x v="19"/>
    <x v="1"/>
    <x v="0"/>
    <n v="591.58176735403799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5"/>
    <x v="21"/>
    <x v="3"/>
    <x v="0"/>
    <n v="173.387277130115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5"/>
    <x v="23"/>
    <x v="5"/>
    <x v="0"/>
    <n v="142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5"/>
    <x v="24"/>
    <x v="6"/>
    <x v="0"/>
    <n v="9.8596961225672999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5"/>
    <x v="25"/>
    <x v="7"/>
    <x v="0"/>
    <n v="764.96904448415398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5"/>
    <x v="27"/>
    <x v="5"/>
    <x v="2"/>
    <n v="136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5"/>
    <x v="28"/>
    <x v="0"/>
    <x v="0"/>
    <n v="1.73688766543081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5"/>
    <x v="29"/>
    <x v="1"/>
    <x v="0"/>
    <n v="52.106629962924401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5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5"/>
    <x v="31"/>
    <x v="3"/>
    <x v="0"/>
    <n v="22.9354656454456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5"/>
    <x v="32"/>
    <x v="4"/>
    <x v="0"/>
    <n v="10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5"/>
    <x v="33"/>
    <x v="5"/>
    <x v="0"/>
    <n v="10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5"/>
    <x v="34"/>
    <x v="6"/>
    <x v="0"/>
    <n v="1.73688766543081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5"/>
    <x v="35"/>
    <x v="7"/>
    <x v="0"/>
    <n v="75.042095608370005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5"/>
    <x v="36"/>
    <x v="14"/>
    <x v="3"/>
    <n v="0.86844383271540704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5"/>
    <x v="37"/>
    <x v="15"/>
    <x v="3"/>
    <n v="11.1315561672846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5"/>
    <x v="38"/>
    <x v="17"/>
    <x v="3"/>
    <n v="10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5"/>
    <x v="39"/>
    <x v="18"/>
    <x v="3"/>
    <n v="7.2370319392950494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5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5"/>
    <x v="41"/>
    <x v="5"/>
    <x v="1"/>
    <n v="136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5"/>
    <x v="42"/>
    <x v="10"/>
    <x v="1"/>
    <n v="71.38027196845149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5"/>
    <x v="43"/>
    <x v="14"/>
    <x v="3"/>
    <n v="29.1988492318544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5"/>
    <x v="44"/>
    <x v="15"/>
    <x v="3"/>
    <n v="6.4899989534273299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5"/>
    <x v="45"/>
    <x v="17"/>
    <x v="3"/>
    <n v="294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5"/>
    <x v="46"/>
    <x v="18"/>
    <x v="3"/>
    <n v="0.81972225129368503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5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5"/>
    <x v="48"/>
    <x v="0"/>
    <x v="0"/>
    <n v="35.476517131840701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5"/>
    <x v="49"/>
    <x v="1"/>
    <x v="0"/>
    <n v="1064.29551395522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5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5"/>
    <x v="51"/>
    <x v="3"/>
    <x v="0"/>
    <n v="774.25530615477805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5"/>
    <x v="52"/>
    <x v="4"/>
    <x v="0"/>
    <n v="137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5"/>
    <x v="53"/>
    <x v="5"/>
    <x v="0"/>
    <n v="131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5"/>
    <x v="54"/>
    <x v="6"/>
    <x v="0"/>
    <n v="35.476517131840701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5"/>
    <x v="55"/>
    <x v="7"/>
    <x v="0"/>
    <n v="1838.55082010999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5"/>
    <x v="56"/>
    <x v="14"/>
    <x v="3"/>
    <n v="17.7382585659203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5"/>
    <x v="57"/>
    <x v="15"/>
    <x v="3"/>
    <n v="5.9531652172493299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5"/>
    <x v="58"/>
    <x v="17"/>
    <x v="3"/>
    <n v="133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5"/>
    <x v="59"/>
    <x v="18"/>
    <x v="3"/>
    <n v="0.751951449281277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5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6"/>
    <x v="0"/>
    <x v="0"/>
    <x v="0"/>
    <n v="0.65223313986966702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6"/>
    <x v="1"/>
    <x v="1"/>
    <x v="0"/>
    <n v="39.1339883921800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6"/>
    <x v="3"/>
    <x v="3"/>
    <x v="0"/>
    <n v="1.8349591660592099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6"/>
    <x v="4"/>
    <x v="4"/>
    <x v="0"/>
    <n v="8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6"/>
    <x v="5"/>
    <x v="5"/>
    <x v="0"/>
    <n v="8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6"/>
    <x v="6"/>
    <x v="6"/>
    <x v="0"/>
    <n v="0.65223313986966702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6"/>
    <x v="7"/>
    <x v="7"/>
    <x v="0"/>
    <n v="40.968947558239201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6"/>
    <x v="10"/>
    <x v="10"/>
    <x v="1"/>
    <n v="44.503853302226098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6"/>
    <x v="12"/>
    <x v="12"/>
    <x v="1"/>
    <n v="44.503853302226098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6"/>
    <x v="14"/>
    <x v="14"/>
    <x v="1"/>
    <n v="44.503853302226098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6"/>
    <x v="15"/>
    <x v="15"/>
    <x v="1"/>
    <n v="27.4961466977738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6"/>
    <x v="16"/>
    <x v="10"/>
    <x v="1"/>
    <n v="72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6"/>
    <x v="18"/>
    <x v="0"/>
    <x v="0"/>
    <n v="8.2205742968530604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6"/>
    <x v="19"/>
    <x v="1"/>
    <x v="0"/>
    <n v="493.23445781118301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6"/>
    <x v="21"/>
    <x v="3"/>
    <x v="0"/>
    <n v="21.6211451131114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6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6"/>
    <x v="24"/>
    <x v="6"/>
    <x v="0"/>
    <n v="8.2205742968530604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6"/>
    <x v="25"/>
    <x v="7"/>
    <x v="0"/>
    <n v="514.85560292429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6"/>
    <x v="27"/>
    <x v="5"/>
    <x v="2"/>
    <n v="144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6"/>
    <x v="28"/>
    <x v="0"/>
    <x v="0"/>
    <n v="0.59856680771478099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6"/>
    <x v="29"/>
    <x v="1"/>
    <x v="0"/>
    <n v="17.95700423144339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6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6"/>
    <x v="31"/>
    <x v="3"/>
    <x v="0"/>
    <n v="1.5093416216914199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6"/>
    <x v="32"/>
    <x v="4"/>
    <x v="0"/>
    <n v="3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6"/>
    <x v="33"/>
    <x v="5"/>
    <x v="0"/>
    <n v="3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6"/>
    <x v="34"/>
    <x v="6"/>
    <x v="0"/>
    <n v="0.59856680771478099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6"/>
    <x v="35"/>
    <x v="7"/>
    <x v="0"/>
    <n v="19.466345853134801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6"/>
    <x v="36"/>
    <x v="14"/>
    <x v="3"/>
    <n v="0.29928340385739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6"/>
    <x v="37"/>
    <x v="15"/>
    <x v="3"/>
    <n v="11.7007165961426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6"/>
    <x v="38"/>
    <x v="17"/>
    <x v="3"/>
    <n v="3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6"/>
    <x v="39"/>
    <x v="18"/>
    <x v="3"/>
    <n v="2.49402836547825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6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6"/>
    <x v="41"/>
    <x v="5"/>
    <x v="1"/>
    <n v="144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6"/>
    <x v="42"/>
    <x v="10"/>
    <x v="1"/>
    <n v="72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6"/>
    <x v="43"/>
    <x v="14"/>
    <x v="3"/>
    <n v="26.6883303694744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6"/>
    <x v="44"/>
    <x v="15"/>
    <x v="3"/>
    <n v="9.3116696305255893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6"/>
    <x v="45"/>
    <x v="17"/>
    <x v="3"/>
    <n v="294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6"/>
    <x v="46"/>
    <x v="18"/>
    <x v="3"/>
    <n v="0.74134251026317699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6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6"/>
    <x v="48"/>
    <x v="0"/>
    <x v="0"/>
    <n v="35.032479057788599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6"/>
    <x v="49"/>
    <x v="1"/>
    <x v="0"/>
    <n v="1050.97437173366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6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6"/>
    <x v="51"/>
    <x v="3"/>
    <x v="0"/>
    <n v="244.67672032989299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6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6"/>
    <x v="53"/>
    <x v="5"/>
    <x v="0"/>
    <n v="138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6"/>
    <x v="54"/>
    <x v="6"/>
    <x v="0"/>
    <n v="35.032479057788599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6"/>
    <x v="55"/>
    <x v="7"/>
    <x v="0"/>
    <n v="1295.65109206355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6"/>
    <x v="56"/>
    <x v="14"/>
    <x v="3"/>
    <n v="17.5162395288943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6"/>
    <x v="57"/>
    <x v="15"/>
    <x v="3"/>
    <n v="6.4837604711057102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6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6"/>
    <x v="59"/>
    <x v="18"/>
    <x v="3"/>
    <n v="0.72984331370392797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6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7"/>
    <x v="0"/>
    <x v="0"/>
    <x v="0"/>
    <n v="0.87840904899892303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7"/>
    <x v="1"/>
    <x v="1"/>
    <x v="0"/>
    <n v="52.7045429399354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7"/>
    <x v="3"/>
    <x v="3"/>
    <x v="0"/>
    <n v="95.181573199078798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7"/>
    <x v="4"/>
    <x v="4"/>
    <x v="0"/>
    <n v="12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7"/>
    <x v="5"/>
    <x v="5"/>
    <x v="0"/>
    <n v="11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7"/>
    <x v="6"/>
    <x v="6"/>
    <x v="0"/>
    <n v="0.87840904899892303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7"/>
    <x v="7"/>
    <x v="7"/>
    <x v="0"/>
    <n v="147.88611613901401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7"/>
    <x v="10"/>
    <x v="10"/>
    <x v="1"/>
    <n v="52.800754468682698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7"/>
    <x v="12"/>
    <x v="12"/>
    <x v="1"/>
    <n v="52.800754468682698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7"/>
    <x v="14"/>
    <x v="14"/>
    <x v="1"/>
    <n v="52.800754468682698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7"/>
    <x v="15"/>
    <x v="15"/>
    <x v="1"/>
    <n v="18.732517259032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7"/>
    <x v="16"/>
    <x v="10"/>
    <x v="1"/>
    <n v="71.533271727715501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7"/>
    <x v="18"/>
    <x v="0"/>
    <x v="0"/>
    <n v="9.382005111655029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7"/>
    <x v="19"/>
    <x v="1"/>
    <x v="0"/>
    <n v="562.92030669930205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7"/>
    <x v="21"/>
    <x v="3"/>
    <x v="0"/>
    <n v="781.13919424245103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7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7"/>
    <x v="24"/>
    <x v="6"/>
    <x v="0"/>
    <n v="9.382005111655029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7"/>
    <x v="25"/>
    <x v="7"/>
    <x v="0"/>
    <n v="1344.0595009417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7"/>
    <x v="27"/>
    <x v="5"/>
    <x v="2"/>
    <n v="141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7"/>
    <x v="28"/>
    <x v="0"/>
    <x v="0"/>
    <n v="3.52605622243779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7"/>
    <x v="29"/>
    <x v="1"/>
    <x v="0"/>
    <n v="105.781686673134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7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7"/>
    <x v="31"/>
    <x v="3"/>
    <x v="0"/>
    <n v="76.907804000367904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7"/>
    <x v="32"/>
    <x v="4"/>
    <x v="0"/>
    <n v="12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7"/>
    <x v="33"/>
    <x v="5"/>
    <x v="0"/>
    <n v="11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7"/>
    <x v="34"/>
    <x v="6"/>
    <x v="0"/>
    <n v="3.52605622243779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7"/>
    <x v="35"/>
    <x v="7"/>
    <x v="0"/>
    <n v="182.68949067350201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7"/>
    <x v="36"/>
    <x v="14"/>
    <x v="3"/>
    <n v="1.7630281112188999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7"/>
    <x v="37"/>
    <x v="15"/>
    <x v="3"/>
    <n v="10.1418232932439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7"/>
    <x v="38"/>
    <x v="17"/>
    <x v="3"/>
    <n v="12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7"/>
    <x v="39"/>
    <x v="18"/>
    <x v="3"/>
    <n v="0.15484805889634001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7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7"/>
    <x v="41"/>
    <x v="5"/>
    <x v="1"/>
    <n v="141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7"/>
    <x v="42"/>
    <x v="10"/>
    <x v="1"/>
    <n v="71.533271727715501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7"/>
    <x v="43"/>
    <x v="14"/>
    <x v="3"/>
    <n v="31.5305843146683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7"/>
    <x v="44"/>
    <x v="15"/>
    <x v="3"/>
    <n v="4.13534181646222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7"/>
    <x v="45"/>
    <x v="17"/>
    <x v="3"/>
    <n v="306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7"/>
    <x v="46"/>
    <x v="18"/>
    <x v="3"/>
    <n v="0.8851293939871609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7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7"/>
    <x v="48"/>
    <x v="0"/>
    <x v="0"/>
    <n v="39.014284085590901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7"/>
    <x v="49"/>
    <x v="1"/>
    <x v="0"/>
    <n v="1170.42852256772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7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7"/>
    <x v="51"/>
    <x v="3"/>
    <x v="0"/>
    <n v="2212.814945179300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7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7"/>
    <x v="53"/>
    <x v="5"/>
    <x v="0"/>
    <n v="137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7"/>
    <x v="54"/>
    <x v="6"/>
    <x v="0"/>
    <n v="39.014284085590901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7"/>
    <x v="55"/>
    <x v="7"/>
    <x v="0"/>
    <n v="3383.24346774702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7"/>
    <x v="56"/>
    <x v="14"/>
    <x v="3"/>
    <n v="19.5071420427955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7"/>
    <x v="57"/>
    <x v="15"/>
    <x v="3"/>
    <n v="4.4553521493267398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7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7"/>
    <x v="59"/>
    <x v="18"/>
    <x v="3"/>
    <n v="0.81436032711138595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7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8"/>
    <x v="0"/>
    <x v="0"/>
    <x v="0"/>
    <n v="0.350467257647808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8"/>
    <x v="1"/>
    <x v="1"/>
    <x v="0"/>
    <n v="21.0280354588685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8"/>
    <x v="3"/>
    <x v="3"/>
    <x v="0"/>
    <n v="0.19146720441517601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8"/>
    <x v="4"/>
    <x v="4"/>
    <x v="0"/>
    <n v="5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8"/>
    <x v="5"/>
    <x v="5"/>
    <x v="0"/>
    <n v="5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8"/>
    <x v="6"/>
    <x v="6"/>
    <x v="0"/>
    <n v="0.350467257647808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8"/>
    <x v="7"/>
    <x v="7"/>
    <x v="0"/>
    <n v="21.219502663283599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8"/>
    <x v="10"/>
    <x v="10"/>
    <x v="1"/>
    <n v="45.5786791700658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8"/>
    <x v="12"/>
    <x v="12"/>
    <x v="1"/>
    <n v="45.5786791700658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8"/>
    <x v="14"/>
    <x v="14"/>
    <x v="1"/>
    <n v="45.578679170065897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8"/>
    <x v="15"/>
    <x v="15"/>
    <x v="1"/>
    <n v="26.368374645707998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8"/>
    <x v="16"/>
    <x v="10"/>
    <x v="1"/>
    <n v="71.947053815773899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8"/>
    <x v="18"/>
    <x v="0"/>
    <x v="0"/>
    <n v="8.139670787491290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8"/>
    <x v="19"/>
    <x v="1"/>
    <x v="0"/>
    <n v="488.38024724947701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8"/>
    <x v="21"/>
    <x v="3"/>
    <x v="0"/>
    <n v="18.789062797509001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8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8"/>
    <x v="24"/>
    <x v="6"/>
    <x v="0"/>
    <n v="8.139670787491290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8"/>
    <x v="25"/>
    <x v="7"/>
    <x v="0"/>
    <n v="507.16931004698603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8"/>
    <x v="27"/>
    <x v="5"/>
    <x v="2"/>
    <n v="141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8"/>
    <x v="28"/>
    <x v="0"/>
    <x v="0"/>
    <n v="2.9459200823306499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8"/>
    <x v="29"/>
    <x v="1"/>
    <x v="0"/>
    <n v="88.377602469919395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8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8"/>
    <x v="31"/>
    <x v="3"/>
    <x v="0"/>
    <n v="1.8527535450556101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8"/>
    <x v="32"/>
    <x v="4"/>
    <x v="0"/>
    <n v="13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8"/>
    <x v="33"/>
    <x v="5"/>
    <x v="0"/>
    <n v="13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8"/>
    <x v="34"/>
    <x v="6"/>
    <x v="0"/>
    <n v="2.9459200823306499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8"/>
    <x v="35"/>
    <x v="7"/>
    <x v="0"/>
    <n v="90.230356014975001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8"/>
    <x v="36"/>
    <x v="14"/>
    <x v="3"/>
    <n v="1.4729600411653201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8"/>
    <x v="37"/>
    <x v="15"/>
    <x v="3"/>
    <n v="10.5270399588347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8"/>
    <x v="38"/>
    <x v="17"/>
    <x v="3"/>
    <n v="13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8"/>
    <x v="39"/>
    <x v="18"/>
    <x v="3"/>
    <n v="0.12274667009711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8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8"/>
    <x v="41"/>
    <x v="5"/>
    <x v="1"/>
    <n v="141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8"/>
    <x v="42"/>
    <x v="10"/>
    <x v="1"/>
    <n v="71.947053815773899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8"/>
    <x v="43"/>
    <x v="14"/>
    <x v="3"/>
    <n v="27.0344086076025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8"/>
    <x v="44"/>
    <x v="15"/>
    <x v="3"/>
    <n v="8.9391183002844503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8"/>
    <x v="45"/>
    <x v="17"/>
    <x v="3"/>
    <n v="298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8"/>
    <x v="46"/>
    <x v="18"/>
    <x v="3"/>
    <n v="0.75169115832543099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8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8"/>
    <x v="48"/>
    <x v="0"/>
    <x v="0"/>
    <n v="34.1426210425960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8"/>
    <x v="49"/>
    <x v="1"/>
    <x v="0"/>
    <n v="1024.27863127788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8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8"/>
    <x v="51"/>
    <x v="3"/>
    <x v="0"/>
    <n v="174.4901230006940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8"/>
    <x v="52"/>
    <x v="4"/>
    <x v="0"/>
    <n v="136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8"/>
    <x v="53"/>
    <x v="5"/>
    <x v="0"/>
    <n v="133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8"/>
    <x v="54"/>
    <x v="6"/>
    <x v="0"/>
    <n v="34.1426210425960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8"/>
    <x v="55"/>
    <x v="7"/>
    <x v="0"/>
    <n v="1198.76875427858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8"/>
    <x v="56"/>
    <x v="14"/>
    <x v="3"/>
    <n v="17.071310521298098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8"/>
    <x v="57"/>
    <x v="15"/>
    <x v="3"/>
    <n v="6.9022163865888801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8"/>
    <x v="58"/>
    <x v="17"/>
    <x v="3"/>
    <n v="135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8"/>
    <x v="59"/>
    <x v="18"/>
    <x v="3"/>
    <n v="0.71240765055879596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8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39"/>
    <x v="0"/>
    <x v="0"/>
    <x v="0"/>
    <n v="0.86029584858318398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9"/>
    <x v="1"/>
    <x v="1"/>
    <x v="0"/>
    <n v="51.617750914990999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3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39"/>
    <x v="3"/>
    <x v="3"/>
    <x v="0"/>
    <n v="3.7667067017770499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39"/>
    <x v="4"/>
    <x v="4"/>
    <x v="0"/>
    <n v="9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39"/>
    <x v="5"/>
    <x v="5"/>
    <x v="0"/>
    <n v="9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39"/>
    <x v="6"/>
    <x v="6"/>
    <x v="0"/>
    <n v="0.86029584858318398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39"/>
    <x v="7"/>
    <x v="7"/>
    <x v="0"/>
    <n v="55.384457616768103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3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3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39"/>
    <x v="10"/>
    <x v="10"/>
    <x v="1"/>
    <n v="46.2751609558835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39"/>
    <x v="12"/>
    <x v="12"/>
    <x v="1"/>
    <n v="46.2751609558835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3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39"/>
    <x v="14"/>
    <x v="14"/>
    <x v="1"/>
    <n v="46.275160955883599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39"/>
    <x v="15"/>
    <x v="15"/>
    <x v="1"/>
    <n v="25.71816517204090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39"/>
    <x v="16"/>
    <x v="10"/>
    <x v="1"/>
    <n v="71.99332612792440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39"/>
    <x v="18"/>
    <x v="0"/>
    <x v="0"/>
    <n v="8.288865169830259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9"/>
    <x v="19"/>
    <x v="1"/>
    <x v="0"/>
    <n v="497.33191018981603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3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39"/>
    <x v="21"/>
    <x v="3"/>
    <x v="0"/>
    <n v="47.664537611688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3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39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39"/>
    <x v="24"/>
    <x v="6"/>
    <x v="0"/>
    <n v="8.288865169830259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39"/>
    <x v="25"/>
    <x v="7"/>
    <x v="0"/>
    <n v="544.99644780150504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3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39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39"/>
    <x v="28"/>
    <x v="0"/>
    <x v="0"/>
    <n v="2.22384789228449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9"/>
    <x v="29"/>
    <x v="1"/>
    <x v="0"/>
    <n v="66.715436768534801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39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39"/>
    <x v="31"/>
    <x v="3"/>
    <x v="0"/>
    <n v="4.8023207830171897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39"/>
    <x v="32"/>
    <x v="4"/>
    <x v="0"/>
    <n v="8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39"/>
    <x v="33"/>
    <x v="5"/>
    <x v="0"/>
    <n v="8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39"/>
    <x v="34"/>
    <x v="6"/>
    <x v="0"/>
    <n v="2.22384789228449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39"/>
    <x v="35"/>
    <x v="7"/>
    <x v="0"/>
    <n v="71.517757551551995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39"/>
    <x v="36"/>
    <x v="14"/>
    <x v="3"/>
    <n v="1.1119239461422501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39"/>
    <x v="37"/>
    <x v="15"/>
    <x v="3"/>
    <n v="10.8880760538578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39"/>
    <x v="38"/>
    <x v="17"/>
    <x v="3"/>
    <n v="8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39"/>
    <x v="39"/>
    <x v="18"/>
    <x v="3"/>
    <n v="9.2660328845187198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39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39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39"/>
    <x v="42"/>
    <x v="10"/>
    <x v="1"/>
    <n v="71.99332612792440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39"/>
    <x v="43"/>
    <x v="14"/>
    <x v="3"/>
    <n v="27.7121609871485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39"/>
    <x v="44"/>
    <x v="15"/>
    <x v="3"/>
    <n v="8.2845020768137001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39"/>
    <x v="45"/>
    <x v="17"/>
    <x v="3"/>
    <n v="304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39"/>
    <x v="46"/>
    <x v="18"/>
    <x v="3"/>
    <n v="0.7698749423107299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39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39"/>
    <x v="48"/>
    <x v="0"/>
    <x v="0"/>
    <n v="34.902152045185602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9"/>
    <x v="49"/>
    <x v="1"/>
    <x v="0"/>
    <n v="1047.06456135557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39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39"/>
    <x v="51"/>
    <x v="3"/>
    <x v="0"/>
    <n v="429.05331089336602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39"/>
    <x v="52"/>
    <x v="4"/>
    <x v="0"/>
    <n v="142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39"/>
    <x v="53"/>
    <x v="5"/>
    <x v="0"/>
    <n v="141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39"/>
    <x v="54"/>
    <x v="6"/>
    <x v="0"/>
    <n v="34.902152045185602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39"/>
    <x v="55"/>
    <x v="7"/>
    <x v="0"/>
    <n v="1476.11787224893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39"/>
    <x v="56"/>
    <x v="14"/>
    <x v="3"/>
    <n v="17.4510760225928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39"/>
    <x v="57"/>
    <x v="15"/>
    <x v="3"/>
    <n v="6.5455870413693997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39"/>
    <x v="58"/>
    <x v="17"/>
    <x v="3"/>
    <n v="142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39"/>
    <x v="59"/>
    <x v="18"/>
    <x v="3"/>
    <n v="0.72726720660960797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39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0"/>
    <x v="0"/>
    <x v="0"/>
    <x v="0"/>
    <n v="0.97313407104474203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0"/>
    <x v="1"/>
    <x v="1"/>
    <x v="0"/>
    <n v="58.388044262684502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0"/>
    <x v="3"/>
    <x v="3"/>
    <x v="0"/>
    <n v="6.5937851667681597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0"/>
    <x v="4"/>
    <x v="4"/>
    <x v="0"/>
    <n v="10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0"/>
    <x v="5"/>
    <x v="5"/>
    <x v="0"/>
    <n v="10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0"/>
    <x v="6"/>
    <x v="6"/>
    <x v="0"/>
    <n v="0.97313407104474203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0"/>
    <x v="7"/>
    <x v="7"/>
    <x v="0"/>
    <n v="64.981829429452702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0"/>
    <x v="10"/>
    <x v="10"/>
    <x v="1"/>
    <n v="47.930943603150702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0"/>
    <x v="12"/>
    <x v="12"/>
    <x v="1"/>
    <n v="47.930943603150702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0"/>
    <x v="14"/>
    <x v="14"/>
    <x v="1"/>
    <n v="47.930943603150702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0"/>
    <x v="15"/>
    <x v="15"/>
    <x v="1"/>
    <n v="23.89218721731230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0"/>
    <x v="16"/>
    <x v="10"/>
    <x v="1"/>
    <n v="71.823130820463007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0"/>
    <x v="18"/>
    <x v="0"/>
    <x v="0"/>
    <n v="8.9437229970711094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0"/>
    <x v="19"/>
    <x v="1"/>
    <x v="0"/>
    <n v="536.62337982426698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0"/>
    <x v="21"/>
    <x v="3"/>
    <x v="0"/>
    <n v="66.063252208635603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0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0"/>
    <x v="24"/>
    <x v="6"/>
    <x v="0"/>
    <n v="8.9437229970711094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0"/>
    <x v="25"/>
    <x v="7"/>
    <x v="0"/>
    <n v="602.68663203290203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0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0"/>
    <x v="28"/>
    <x v="0"/>
    <x v="0"/>
    <n v="1.29711880579745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0"/>
    <x v="29"/>
    <x v="1"/>
    <x v="0"/>
    <n v="38.913564173923497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0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0"/>
    <x v="31"/>
    <x v="3"/>
    <x v="0"/>
    <n v="7.5625389633519298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0"/>
    <x v="32"/>
    <x v="4"/>
    <x v="0"/>
    <n v="7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0"/>
    <x v="33"/>
    <x v="5"/>
    <x v="0"/>
    <n v="7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0"/>
    <x v="34"/>
    <x v="6"/>
    <x v="0"/>
    <n v="1.29711880579745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0"/>
    <x v="35"/>
    <x v="7"/>
    <x v="0"/>
    <n v="46.476103137275501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0"/>
    <x v="36"/>
    <x v="14"/>
    <x v="3"/>
    <n v="0.64855940289872605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0"/>
    <x v="37"/>
    <x v="15"/>
    <x v="3"/>
    <n v="11.3514405971013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0"/>
    <x v="38"/>
    <x v="17"/>
    <x v="3"/>
    <n v="7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0"/>
    <x v="39"/>
    <x v="18"/>
    <x v="3"/>
    <n v="5.4046616908227103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0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0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0"/>
    <x v="42"/>
    <x v="10"/>
    <x v="1"/>
    <n v="71.823130820463007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0"/>
    <x v="43"/>
    <x v="14"/>
    <x v="3"/>
    <n v="28.9239003356332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0"/>
    <x v="44"/>
    <x v="15"/>
    <x v="3"/>
    <n v="6.9876650745982403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0"/>
    <x v="45"/>
    <x v="17"/>
    <x v="3"/>
    <n v="299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0"/>
    <x v="46"/>
    <x v="18"/>
    <x v="3"/>
    <n v="0.80589819237227101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0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0"/>
    <x v="48"/>
    <x v="0"/>
    <x v="0"/>
    <n v="36.716967729237403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0"/>
    <x v="49"/>
    <x v="1"/>
    <x v="0"/>
    <n v="1101.50903187711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0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0"/>
    <x v="51"/>
    <x v="3"/>
    <x v="0"/>
    <n v="565.29754483628005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0"/>
    <x v="52"/>
    <x v="4"/>
    <x v="0"/>
    <n v="137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0"/>
    <x v="53"/>
    <x v="5"/>
    <x v="0"/>
    <n v="135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0"/>
    <x v="54"/>
    <x v="6"/>
    <x v="0"/>
    <n v="36.716967729237403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0"/>
    <x v="55"/>
    <x v="7"/>
    <x v="0"/>
    <n v="1666.80657671340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0"/>
    <x v="56"/>
    <x v="14"/>
    <x v="3"/>
    <n v="18.358483864618702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0"/>
    <x v="57"/>
    <x v="15"/>
    <x v="3"/>
    <n v="5.5530815456128204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0"/>
    <x v="58"/>
    <x v="17"/>
    <x v="3"/>
    <n v="137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0"/>
    <x v="59"/>
    <x v="18"/>
    <x v="3"/>
    <n v="0.76862160226613196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0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1"/>
    <x v="0"/>
    <x v="0"/>
    <x v="0"/>
    <n v="0.68695667485593503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1"/>
    <x v="1"/>
    <x v="1"/>
    <x v="0"/>
    <n v="41.217400491356102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1"/>
    <x v="3"/>
    <x v="3"/>
    <x v="0"/>
    <n v="0.36523809046286698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1"/>
    <x v="4"/>
    <x v="4"/>
    <x v="0"/>
    <n v="10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1"/>
    <x v="5"/>
    <x v="5"/>
    <x v="0"/>
    <n v="10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1"/>
    <x v="6"/>
    <x v="6"/>
    <x v="0"/>
    <n v="0.68695667485593503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1"/>
    <x v="7"/>
    <x v="7"/>
    <x v="0"/>
    <n v="41.582638581818998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1"/>
    <x v="10"/>
    <x v="10"/>
    <x v="1"/>
    <n v="43.566856304161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1"/>
    <x v="12"/>
    <x v="12"/>
    <x v="1"/>
    <n v="43.566856304161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1"/>
    <x v="14"/>
    <x v="14"/>
    <x v="1"/>
    <n v="43.566856304161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1"/>
    <x v="15"/>
    <x v="15"/>
    <x v="1"/>
    <n v="28.0392400743143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1"/>
    <x v="16"/>
    <x v="10"/>
    <x v="1"/>
    <n v="71.606096378475399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1"/>
    <x v="18"/>
    <x v="0"/>
    <x v="0"/>
    <n v="8.3643228266051999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1"/>
    <x v="19"/>
    <x v="1"/>
    <x v="0"/>
    <n v="501.85936959631198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1"/>
    <x v="21"/>
    <x v="3"/>
    <x v="0"/>
    <n v="13.6576920692321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1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1"/>
    <x v="24"/>
    <x v="6"/>
    <x v="0"/>
    <n v="8.3643228266051999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1"/>
    <x v="25"/>
    <x v="7"/>
    <x v="0"/>
    <n v="515.51706166554402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1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1"/>
    <x v="28"/>
    <x v="0"/>
    <x v="0"/>
    <n v="1.32896846488015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1"/>
    <x v="29"/>
    <x v="1"/>
    <x v="0"/>
    <n v="39.86905394640439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1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1"/>
    <x v="31"/>
    <x v="3"/>
    <x v="0"/>
    <n v="1.23538404824421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1"/>
    <x v="32"/>
    <x v="4"/>
    <x v="0"/>
    <n v="5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1"/>
    <x v="33"/>
    <x v="5"/>
    <x v="0"/>
    <n v="5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1"/>
    <x v="34"/>
    <x v="6"/>
    <x v="0"/>
    <n v="1.32896846488015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1"/>
    <x v="35"/>
    <x v="7"/>
    <x v="0"/>
    <n v="41.104437994648599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1"/>
    <x v="36"/>
    <x v="14"/>
    <x v="3"/>
    <n v="0.66448423244007304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1"/>
    <x v="37"/>
    <x v="15"/>
    <x v="3"/>
    <n v="11.3355157675598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1"/>
    <x v="38"/>
    <x v="17"/>
    <x v="3"/>
    <n v="5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1"/>
    <x v="39"/>
    <x v="18"/>
    <x v="3"/>
    <n v="5.5373686036672698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1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1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1"/>
    <x v="42"/>
    <x v="10"/>
    <x v="1"/>
    <n v="71.606096378475399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1"/>
    <x v="43"/>
    <x v="14"/>
    <x v="3"/>
    <n v="26.309067902811002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1"/>
    <x v="44"/>
    <x v="15"/>
    <x v="3"/>
    <n v="9.4939802864266198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1"/>
    <x v="45"/>
    <x v="17"/>
    <x v="3"/>
    <n v="298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1"/>
    <x v="46"/>
    <x v="18"/>
    <x v="3"/>
    <n v="0.73627832537703897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1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1"/>
    <x v="48"/>
    <x v="0"/>
    <x v="0"/>
    <n v="33.186608337819699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1"/>
    <x v="49"/>
    <x v="1"/>
    <x v="0"/>
    <n v="995.59825013459204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1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1"/>
    <x v="51"/>
    <x v="3"/>
    <x v="0"/>
    <n v="135.75868551570699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1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1"/>
    <x v="53"/>
    <x v="5"/>
    <x v="0"/>
    <n v="136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1"/>
    <x v="54"/>
    <x v="6"/>
    <x v="0"/>
    <n v="33.186608337819699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1"/>
    <x v="55"/>
    <x v="7"/>
    <x v="0"/>
    <n v="1131.35693565030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1"/>
    <x v="56"/>
    <x v="14"/>
    <x v="3"/>
    <n v="16.5933041689098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1"/>
    <x v="57"/>
    <x v="15"/>
    <x v="3"/>
    <n v="7.20974402032782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1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1"/>
    <x v="59"/>
    <x v="18"/>
    <x v="3"/>
    <n v="0.69959399915300802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1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2"/>
    <x v="0"/>
    <x v="0"/>
    <x v="0"/>
    <n v="0.952791585994768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2"/>
    <x v="1"/>
    <x v="1"/>
    <x v="0"/>
    <n v="57.167495159686098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2"/>
    <x v="3"/>
    <x v="3"/>
    <x v="0"/>
    <n v="1.3323158366066199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2"/>
    <x v="4"/>
    <x v="4"/>
    <x v="0"/>
    <n v="14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2"/>
    <x v="5"/>
    <x v="5"/>
    <x v="0"/>
    <n v="14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2"/>
    <x v="6"/>
    <x v="6"/>
    <x v="0"/>
    <n v="0.952791585994768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2"/>
    <x v="7"/>
    <x v="7"/>
    <x v="0"/>
    <n v="58.499810996292801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2"/>
    <x v="10"/>
    <x v="10"/>
    <x v="1"/>
    <n v="42.116143251013803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2"/>
    <x v="12"/>
    <x v="12"/>
    <x v="1"/>
    <n v="42.116143251013803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2"/>
    <x v="14"/>
    <x v="14"/>
    <x v="1"/>
    <n v="42.116143251013703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2"/>
    <x v="15"/>
    <x v="15"/>
    <x v="1"/>
    <n v="29.8247121613243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2"/>
    <x v="16"/>
    <x v="10"/>
    <x v="1"/>
    <n v="71.94085541233809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2"/>
    <x v="18"/>
    <x v="0"/>
    <x v="0"/>
    <n v="8.3243850811363593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2"/>
    <x v="19"/>
    <x v="1"/>
    <x v="0"/>
    <n v="499.46310486818197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2"/>
    <x v="21"/>
    <x v="3"/>
    <x v="0"/>
    <n v="24.0895616256674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2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2"/>
    <x v="24"/>
    <x v="6"/>
    <x v="0"/>
    <n v="8.3243850811363593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2"/>
    <x v="25"/>
    <x v="7"/>
    <x v="0"/>
    <n v="523.55266649384896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2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2"/>
    <x v="28"/>
    <x v="0"/>
    <x v="0"/>
    <n v="1.48367045508151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2"/>
    <x v="29"/>
    <x v="1"/>
    <x v="0"/>
    <n v="44.510113652445298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2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2"/>
    <x v="31"/>
    <x v="3"/>
    <x v="0"/>
    <n v="0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2"/>
    <x v="32"/>
    <x v="4"/>
    <x v="0"/>
    <n v="5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2"/>
    <x v="33"/>
    <x v="5"/>
    <x v="0"/>
    <n v="5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2"/>
    <x v="34"/>
    <x v="6"/>
    <x v="0"/>
    <n v="1.48367045508151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2"/>
    <x v="35"/>
    <x v="7"/>
    <x v="0"/>
    <n v="44.510113652445298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2"/>
    <x v="36"/>
    <x v="14"/>
    <x v="3"/>
    <n v="0.74183522754075504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2"/>
    <x v="37"/>
    <x v="15"/>
    <x v="3"/>
    <n v="11.2581647724592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2"/>
    <x v="38"/>
    <x v="17"/>
    <x v="3"/>
    <n v="5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2"/>
    <x v="39"/>
    <x v="18"/>
    <x v="3"/>
    <n v="6.1819602295062899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2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2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2"/>
    <x v="42"/>
    <x v="10"/>
    <x v="1"/>
    <n v="71.94085541233809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2"/>
    <x v="43"/>
    <x v="14"/>
    <x v="3"/>
    <n v="25.6966599590723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2"/>
    <x v="44"/>
    <x v="15"/>
    <x v="3"/>
    <n v="10.273767747096599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2"/>
    <x v="45"/>
    <x v="17"/>
    <x v="3"/>
    <n v="304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2"/>
    <x v="46"/>
    <x v="18"/>
    <x v="3"/>
    <n v="0.71461756258065101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2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2"/>
    <x v="48"/>
    <x v="0"/>
    <x v="0"/>
    <n v="31.355296128801101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2"/>
    <x v="49"/>
    <x v="1"/>
    <x v="0"/>
    <n v="940.65888386403196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2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2"/>
    <x v="51"/>
    <x v="3"/>
    <x v="0"/>
    <n v="162.04333592683199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2"/>
    <x v="52"/>
    <x v="4"/>
    <x v="0"/>
    <n v="140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2"/>
    <x v="53"/>
    <x v="5"/>
    <x v="0"/>
    <n v="139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2"/>
    <x v="54"/>
    <x v="6"/>
    <x v="0"/>
    <n v="31.355296128801101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2"/>
    <x v="55"/>
    <x v="7"/>
    <x v="0"/>
    <n v="1102.70221979086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2"/>
    <x v="56"/>
    <x v="14"/>
    <x v="3"/>
    <n v="15.6776480644005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2"/>
    <x v="57"/>
    <x v="15"/>
    <x v="3"/>
    <n v="8.2927796417684707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2"/>
    <x v="58"/>
    <x v="17"/>
    <x v="3"/>
    <n v="140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2"/>
    <x v="59"/>
    <x v="18"/>
    <x v="3"/>
    <n v="0.65446751492631405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2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3"/>
    <x v="0"/>
    <x v="0"/>
    <x v="0"/>
    <n v="0.653479368557924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3"/>
    <x v="1"/>
    <x v="1"/>
    <x v="0"/>
    <n v="39.2087621134755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3"/>
    <x v="3"/>
    <x v="3"/>
    <x v="0"/>
    <n v="7.78638459854466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3"/>
    <x v="4"/>
    <x v="4"/>
    <x v="0"/>
    <n v="8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3"/>
    <x v="5"/>
    <x v="5"/>
    <x v="0"/>
    <n v="8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3"/>
    <x v="6"/>
    <x v="6"/>
    <x v="0"/>
    <n v="0.653479368557924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3"/>
    <x v="7"/>
    <x v="7"/>
    <x v="0"/>
    <n v="46.995146712020102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3"/>
    <x v="10"/>
    <x v="10"/>
    <x v="1"/>
    <n v="45.755707030015003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3"/>
    <x v="12"/>
    <x v="12"/>
    <x v="1"/>
    <n v="45.755707030015003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3"/>
    <x v="14"/>
    <x v="14"/>
    <x v="1"/>
    <n v="45.755707030014896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3"/>
    <x v="15"/>
    <x v="15"/>
    <x v="1"/>
    <n v="26.014392732028298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3"/>
    <x v="16"/>
    <x v="10"/>
    <x v="1"/>
    <n v="71.770099762043202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3"/>
    <x v="18"/>
    <x v="0"/>
    <x v="0"/>
    <n v="8.498519116667189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3"/>
    <x v="19"/>
    <x v="1"/>
    <x v="0"/>
    <n v="509.91114700003197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3"/>
    <x v="21"/>
    <x v="3"/>
    <x v="0"/>
    <n v="78.208076820580303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3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3"/>
    <x v="24"/>
    <x v="6"/>
    <x v="0"/>
    <n v="8.498519116667189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3"/>
    <x v="25"/>
    <x v="7"/>
    <x v="0"/>
    <n v="588.11922382061198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3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3"/>
    <x v="28"/>
    <x v="0"/>
    <x v="0"/>
    <n v="1.30041038566849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3"/>
    <x v="29"/>
    <x v="1"/>
    <x v="0"/>
    <n v="39.01231157005459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3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3"/>
    <x v="31"/>
    <x v="3"/>
    <x v="0"/>
    <n v="1.58900622757508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3"/>
    <x v="32"/>
    <x v="4"/>
    <x v="0"/>
    <n v="5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3"/>
    <x v="33"/>
    <x v="5"/>
    <x v="0"/>
    <n v="5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3"/>
    <x v="34"/>
    <x v="6"/>
    <x v="0"/>
    <n v="1.30041038566849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3"/>
    <x v="35"/>
    <x v="7"/>
    <x v="0"/>
    <n v="40.601317797629697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3"/>
    <x v="36"/>
    <x v="14"/>
    <x v="3"/>
    <n v="0.65020519283424405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3"/>
    <x v="37"/>
    <x v="15"/>
    <x v="3"/>
    <n v="11.3497948071658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3"/>
    <x v="38"/>
    <x v="17"/>
    <x v="3"/>
    <n v="5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3"/>
    <x v="39"/>
    <x v="18"/>
    <x v="3"/>
    <n v="5.4183766069520301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3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3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3"/>
    <x v="42"/>
    <x v="10"/>
    <x v="1"/>
    <n v="71.770099762043202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3"/>
    <x v="43"/>
    <x v="14"/>
    <x v="3"/>
    <n v="27.453852757620002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3"/>
    <x v="44"/>
    <x v="15"/>
    <x v="3"/>
    <n v="8.4311971234015797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3"/>
    <x v="45"/>
    <x v="17"/>
    <x v="3"/>
    <n v="296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3"/>
    <x v="46"/>
    <x v="18"/>
    <x v="3"/>
    <n v="0.76580007990551102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3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3"/>
    <x v="48"/>
    <x v="0"/>
    <x v="0"/>
    <n v="35.3032981591212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3"/>
    <x v="49"/>
    <x v="1"/>
    <x v="0"/>
    <n v="1059.0989447736399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3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3"/>
    <x v="51"/>
    <x v="3"/>
    <x v="0"/>
    <n v="1173.5955690498399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3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3"/>
    <x v="53"/>
    <x v="5"/>
    <x v="0"/>
    <n v="136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3"/>
    <x v="54"/>
    <x v="6"/>
    <x v="0"/>
    <n v="35.3032981591212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3"/>
    <x v="55"/>
    <x v="7"/>
    <x v="0"/>
    <n v="2232.69451382348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3"/>
    <x v="56"/>
    <x v="14"/>
    <x v="3"/>
    <n v="17.651649079560698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3"/>
    <x v="57"/>
    <x v="15"/>
    <x v="3"/>
    <n v="6.2334008014609399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3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3"/>
    <x v="59"/>
    <x v="18"/>
    <x v="3"/>
    <n v="0.74027496660579395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3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4"/>
    <x v="0"/>
    <x v="0"/>
    <x v="0"/>
    <n v="1.6028721511419699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4"/>
    <x v="1"/>
    <x v="1"/>
    <x v="0"/>
    <n v="96.172329068518295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4"/>
    <x v="3"/>
    <x v="3"/>
    <x v="0"/>
    <n v="21.789277072533299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4"/>
    <x v="4"/>
    <x v="4"/>
    <x v="0"/>
    <n v="16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4"/>
    <x v="5"/>
    <x v="5"/>
    <x v="0"/>
    <n v="16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4"/>
    <x v="6"/>
    <x v="6"/>
    <x v="0"/>
    <n v="1.6028721511419699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4"/>
    <x v="7"/>
    <x v="7"/>
    <x v="0"/>
    <n v="117.961606141052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4"/>
    <x v="10"/>
    <x v="10"/>
    <x v="1"/>
    <n v="49.0747912855163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4"/>
    <x v="12"/>
    <x v="12"/>
    <x v="1"/>
    <n v="49.0747912855163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4"/>
    <x v="14"/>
    <x v="14"/>
    <x v="1"/>
    <n v="49.074791285516397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4"/>
    <x v="15"/>
    <x v="15"/>
    <x v="1"/>
    <n v="22.8916564010485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4"/>
    <x v="16"/>
    <x v="10"/>
    <x v="1"/>
    <n v="71.96644768656490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4"/>
    <x v="18"/>
    <x v="0"/>
    <x v="0"/>
    <n v="9.8418172248308409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4"/>
    <x v="19"/>
    <x v="1"/>
    <x v="0"/>
    <n v="590.50903348985003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4"/>
    <x v="21"/>
    <x v="3"/>
    <x v="0"/>
    <n v="123.66177790088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4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4"/>
    <x v="24"/>
    <x v="6"/>
    <x v="0"/>
    <n v="9.8418172248308409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4"/>
    <x v="25"/>
    <x v="7"/>
    <x v="0"/>
    <n v="714.17081139073002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4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4"/>
    <x v="28"/>
    <x v="0"/>
    <x v="0"/>
    <n v="0.74090985477179405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4"/>
    <x v="29"/>
    <x v="1"/>
    <x v="0"/>
    <n v="22.227295643153798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4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4"/>
    <x v="31"/>
    <x v="3"/>
    <x v="0"/>
    <n v="0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4"/>
    <x v="32"/>
    <x v="4"/>
    <x v="0"/>
    <n v="4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4"/>
    <x v="33"/>
    <x v="5"/>
    <x v="0"/>
    <n v="4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4"/>
    <x v="34"/>
    <x v="6"/>
    <x v="0"/>
    <n v="0.74090985477179405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4"/>
    <x v="35"/>
    <x v="7"/>
    <x v="0"/>
    <n v="22.227295643153798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4"/>
    <x v="36"/>
    <x v="14"/>
    <x v="3"/>
    <n v="0.37045492738589703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4"/>
    <x v="37"/>
    <x v="15"/>
    <x v="3"/>
    <n v="11.629545072614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4"/>
    <x v="38"/>
    <x v="17"/>
    <x v="3"/>
    <n v="4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4"/>
    <x v="39"/>
    <x v="18"/>
    <x v="3"/>
    <n v="3.0871243948824699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4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4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4"/>
    <x v="42"/>
    <x v="10"/>
    <x v="1"/>
    <n v="71.96644768656490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4"/>
    <x v="43"/>
    <x v="14"/>
    <x v="3"/>
    <n v="30.2597403307445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4"/>
    <x v="44"/>
    <x v="15"/>
    <x v="3"/>
    <n v="5.7234835125378396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4"/>
    <x v="45"/>
    <x v="17"/>
    <x v="3"/>
    <n v="305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4"/>
    <x v="46"/>
    <x v="18"/>
    <x v="3"/>
    <n v="0.84101434687394905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4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4"/>
    <x v="48"/>
    <x v="0"/>
    <x v="0"/>
    <n v="36.8891920547717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4"/>
    <x v="49"/>
    <x v="1"/>
    <x v="0"/>
    <n v="1106.67576164316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4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4"/>
    <x v="51"/>
    <x v="3"/>
    <x v="0"/>
    <n v="735.52713860453298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4"/>
    <x v="52"/>
    <x v="4"/>
    <x v="0"/>
    <n v="140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4"/>
    <x v="53"/>
    <x v="5"/>
    <x v="0"/>
    <n v="139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4"/>
    <x v="54"/>
    <x v="6"/>
    <x v="0"/>
    <n v="36.8891920547717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4"/>
    <x v="55"/>
    <x v="7"/>
    <x v="0"/>
    <n v="1842.2029002476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4"/>
    <x v="56"/>
    <x v="14"/>
    <x v="3"/>
    <n v="18.4445960273858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4"/>
    <x v="57"/>
    <x v="15"/>
    <x v="3"/>
    <n v="5.5386278158965396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4"/>
    <x v="58"/>
    <x v="17"/>
    <x v="3"/>
    <n v="140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4"/>
    <x v="59"/>
    <x v="18"/>
    <x v="3"/>
    <n v="0.76922384100431096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4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5"/>
    <x v="0"/>
    <x v="0"/>
    <x v="0"/>
    <n v="0.92883695552121104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5"/>
    <x v="1"/>
    <x v="1"/>
    <x v="0"/>
    <n v="55.730217331272698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5"/>
    <x v="3"/>
    <x v="3"/>
    <x v="0"/>
    <n v="0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5"/>
    <x v="4"/>
    <x v="4"/>
    <x v="0"/>
    <n v="6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5"/>
    <x v="5"/>
    <x v="5"/>
    <x v="0"/>
    <n v="6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5"/>
    <x v="6"/>
    <x v="6"/>
    <x v="0"/>
    <n v="0.92883695552121104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5"/>
    <x v="7"/>
    <x v="7"/>
    <x v="0"/>
    <n v="55.730217331272698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5"/>
    <x v="10"/>
    <x v="10"/>
    <x v="1"/>
    <n v="42.840345867893802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5"/>
    <x v="12"/>
    <x v="12"/>
    <x v="1"/>
    <n v="42.840345867893802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5"/>
    <x v="14"/>
    <x v="14"/>
    <x v="1"/>
    <n v="42.840345867893703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5"/>
    <x v="15"/>
    <x v="15"/>
    <x v="1"/>
    <n v="29.07632079877290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5"/>
    <x v="16"/>
    <x v="10"/>
    <x v="1"/>
    <n v="71.9166666666667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5"/>
    <x v="18"/>
    <x v="0"/>
    <x v="0"/>
    <n v="7.9225733441578896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5"/>
    <x v="19"/>
    <x v="1"/>
    <x v="0"/>
    <n v="475.35440064947397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5"/>
    <x v="21"/>
    <x v="3"/>
    <x v="0"/>
    <n v="67.377581958787005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5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5"/>
    <x v="24"/>
    <x v="6"/>
    <x v="0"/>
    <n v="7.9225733441578896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5"/>
    <x v="25"/>
    <x v="7"/>
    <x v="0"/>
    <n v="542.73198260826098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5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5"/>
    <x v="28"/>
    <x v="0"/>
    <x v="0"/>
    <n v="1.49696314687377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5"/>
    <x v="29"/>
    <x v="1"/>
    <x v="0"/>
    <n v="44.9088944062132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5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5"/>
    <x v="31"/>
    <x v="3"/>
    <x v="0"/>
    <n v="6.9137331668758897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5"/>
    <x v="32"/>
    <x v="4"/>
    <x v="0"/>
    <n v="5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5"/>
    <x v="33"/>
    <x v="5"/>
    <x v="0"/>
    <n v="5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5"/>
    <x v="34"/>
    <x v="6"/>
    <x v="0"/>
    <n v="1.49696314687377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5"/>
    <x v="35"/>
    <x v="7"/>
    <x v="0"/>
    <n v="51.8226275730891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5"/>
    <x v="36"/>
    <x v="14"/>
    <x v="3"/>
    <n v="0.74848157343688604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5"/>
    <x v="37"/>
    <x v="15"/>
    <x v="3"/>
    <n v="11.251518426563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5"/>
    <x v="38"/>
    <x v="17"/>
    <x v="3"/>
    <n v="5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5"/>
    <x v="39"/>
    <x v="18"/>
    <x v="3"/>
    <n v="6.2373464453073901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5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5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5"/>
    <x v="42"/>
    <x v="10"/>
    <x v="1"/>
    <n v="71.9166666666667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5"/>
    <x v="43"/>
    <x v="14"/>
    <x v="3"/>
    <n v="25.8458780837863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5"/>
    <x v="44"/>
    <x v="15"/>
    <x v="3"/>
    <n v="10.0707885828802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5"/>
    <x v="45"/>
    <x v="17"/>
    <x v="3"/>
    <n v="289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5"/>
    <x v="46"/>
    <x v="18"/>
    <x v="3"/>
    <n v="0.72025587269777103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5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5"/>
    <x v="48"/>
    <x v="0"/>
    <x v="0"/>
    <n v="32.4919724213408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5"/>
    <x v="49"/>
    <x v="1"/>
    <x v="0"/>
    <n v="974.75917264022598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5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5"/>
    <x v="51"/>
    <x v="3"/>
    <x v="0"/>
    <n v="178.01903800827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5"/>
    <x v="52"/>
    <x v="4"/>
    <x v="0"/>
    <n v="133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5"/>
    <x v="53"/>
    <x v="5"/>
    <x v="0"/>
    <n v="133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5"/>
    <x v="54"/>
    <x v="6"/>
    <x v="0"/>
    <n v="32.4919724213408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5"/>
    <x v="55"/>
    <x v="7"/>
    <x v="0"/>
    <n v="1152.778210648499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5"/>
    <x v="56"/>
    <x v="14"/>
    <x v="3"/>
    <n v="16.2459862106703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5"/>
    <x v="57"/>
    <x v="15"/>
    <x v="3"/>
    <n v="7.7540137893295604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5"/>
    <x v="58"/>
    <x v="17"/>
    <x v="3"/>
    <n v="133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5"/>
    <x v="59"/>
    <x v="18"/>
    <x v="3"/>
    <n v="0.67691609211126802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5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6"/>
    <x v="0"/>
    <x v="0"/>
    <x v="0"/>
    <n v="1.8295264420552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6"/>
    <x v="1"/>
    <x v="1"/>
    <x v="0"/>
    <n v="109.771586523312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6"/>
    <x v="3"/>
    <x v="3"/>
    <x v="0"/>
    <n v="29.813087072326301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6"/>
    <x v="4"/>
    <x v="4"/>
    <x v="0"/>
    <n v="18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6"/>
    <x v="5"/>
    <x v="5"/>
    <x v="0"/>
    <n v="18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6"/>
    <x v="6"/>
    <x v="6"/>
    <x v="0"/>
    <n v="1.8295264420552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6"/>
    <x v="7"/>
    <x v="7"/>
    <x v="0"/>
    <n v="139.584673595639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6"/>
    <x v="10"/>
    <x v="10"/>
    <x v="1"/>
    <n v="50.370381779031099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6"/>
    <x v="12"/>
    <x v="12"/>
    <x v="1"/>
    <n v="50.370381779031099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6"/>
    <x v="14"/>
    <x v="14"/>
    <x v="1"/>
    <n v="50.370381779031099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6"/>
    <x v="15"/>
    <x v="15"/>
    <x v="1"/>
    <n v="21.479569401876699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6"/>
    <x v="16"/>
    <x v="10"/>
    <x v="1"/>
    <n v="71.849951180907794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6"/>
    <x v="18"/>
    <x v="0"/>
    <x v="0"/>
    <n v="9.5155282091538602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6"/>
    <x v="19"/>
    <x v="1"/>
    <x v="0"/>
    <n v="570.931692549231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6"/>
    <x v="21"/>
    <x v="3"/>
    <x v="0"/>
    <n v="165.76593659056499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6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6"/>
    <x v="24"/>
    <x v="6"/>
    <x v="0"/>
    <n v="9.5155282091538602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6"/>
    <x v="25"/>
    <x v="7"/>
    <x v="0"/>
    <n v="736.6976291397960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6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6"/>
    <x v="28"/>
    <x v="0"/>
    <x v="0"/>
    <n v="1.13773130083927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6"/>
    <x v="29"/>
    <x v="1"/>
    <x v="0"/>
    <n v="34.131939025178099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6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6"/>
    <x v="31"/>
    <x v="3"/>
    <x v="0"/>
    <n v="18.975965268184702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6"/>
    <x v="32"/>
    <x v="4"/>
    <x v="0"/>
    <n v="6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6"/>
    <x v="33"/>
    <x v="5"/>
    <x v="0"/>
    <n v="6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6"/>
    <x v="34"/>
    <x v="6"/>
    <x v="0"/>
    <n v="1.13773130083927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6"/>
    <x v="35"/>
    <x v="7"/>
    <x v="0"/>
    <n v="53.1079042933628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6"/>
    <x v="36"/>
    <x v="14"/>
    <x v="3"/>
    <n v="0.56886565041963399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6"/>
    <x v="37"/>
    <x v="15"/>
    <x v="3"/>
    <n v="11.4311343495804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6"/>
    <x v="38"/>
    <x v="17"/>
    <x v="3"/>
    <n v="6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6"/>
    <x v="39"/>
    <x v="18"/>
    <x v="3"/>
    <n v="4.74054708683029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6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6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6"/>
    <x v="42"/>
    <x v="10"/>
    <x v="1"/>
    <n v="71.849951180907794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6"/>
    <x v="43"/>
    <x v="14"/>
    <x v="3"/>
    <n v="30.8577182151201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6"/>
    <x v="44"/>
    <x v="15"/>
    <x v="3"/>
    <n v="5.0672573753338002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6"/>
    <x v="45"/>
    <x v="17"/>
    <x v="3"/>
    <n v="307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6"/>
    <x v="46"/>
    <x v="18"/>
    <x v="3"/>
    <n v="0.85924285068517203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6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6"/>
    <x v="48"/>
    <x v="0"/>
    <x v="0"/>
    <n v="37.887595826982803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6"/>
    <x v="49"/>
    <x v="1"/>
    <x v="0"/>
    <n v="1136.62787480948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6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6"/>
    <x v="51"/>
    <x v="3"/>
    <x v="0"/>
    <n v="611.90271396997696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6"/>
    <x v="52"/>
    <x v="4"/>
    <x v="0"/>
    <n v="138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6"/>
    <x v="53"/>
    <x v="5"/>
    <x v="0"/>
    <n v="136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6"/>
    <x v="54"/>
    <x v="6"/>
    <x v="0"/>
    <n v="37.887595826982803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6"/>
    <x v="55"/>
    <x v="7"/>
    <x v="0"/>
    <n v="1748.53058877946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6"/>
    <x v="56"/>
    <x v="14"/>
    <x v="3"/>
    <n v="18.943797913491402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6"/>
    <x v="57"/>
    <x v="15"/>
    <x v="3"/>
    <n v="4.9811776769625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6"/>
    <x v="58"/>
    <x v="17"/>
    <x v="3"/>
    <n v="138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6"/>
    <x v="59"/>
    <x v="18"/>
    <x v="3"/>
    <n v="0.79245093012656298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6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7"/>
    <x v="0"/>
    <x v="0"/>
    <x v="0"/>
    <n v="0.80820889021688402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7"/>
    <x v="1"/>
    <x v="1"/>
    <x v="0"/>
    <n v="48.492533413013099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7"/>
    <x v="3"/>
    <x v="3"/>
    <x v="0"/>
    <n v="15.676478331019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7"/>
    <x v="4"/>
    <x v="4"/>
    <x v="0"/>
    <n v="12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7"/>
    <x v="5"/>
    <x v="5"/>
    <x v="0"/>
    <n v="12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7"/>
    <x v="6"/>
    <x v="6"/>
    <x v="0"/>
    <n v="0.80820889021688402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7"/>
    <x v="7"/>
    <x v="7"/>
    <x v="0"/>
    <n v="64.169011744032005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7"/>
    <x v="10"/>
    <x v="10"/>
    <x v="1"/>
    <n v="47.097637262224303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7"/>
    <x v="12"/>
    <x v="12"/>
    <x v="1"/>
    <n v="47.097637262224303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7"/>
    <x v="14"/>
    <x v="14"/>
    <x v="1"/>
    <n v="47.097637262224303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7"/>
    <x v="15"/>
    <x v="15"/>
    <x v="1"/>
    <n v="24.79101006688430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7"/>
    <x v="16"/>
    <x v="10"/>
    <x v="1"/>
    <n v="71.888647329108593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7"/>
    <x v="18"/>
    <x v="0"/>
    <x v="0"/>
    <n v="8.6769345237180708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7"/>
    <x v="19"/>
    <x v="1"/>
    <x v="0"/>
    <n v="520.61607142308401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7"/>
    <x v="21"/>
    <x v="3"/>
    <x v="0"/>
    <n v="38.004005845788697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7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7"/>
    <x v="24"/>
    <x v="6"/>
    <x v="0"/>
    <n v="8.6769345237180708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7"/>
    <x v="25"/>
    <x v="7"/>
    <x v="0"/>
    <n v="558.6200772688730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7"/>
    <x v="27"/>
    <x v="5"/>
    <x v="2"/>
    <n v="143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7"/>
    <x v="28"/>
    <x v="0"/>
    <x v="0"/>
    <n v="1.56667240553001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7"/>
    <x v="29"/>
    <x v="1"/>
    <x v="0"/>
    <n v="47.000172165900402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7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7"/>
    <x v="31"/>
    <x v="3"/>
    <x v="0"/>
    <n v="0.66097959954345198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7"/>
    <x v="32"/>
    <x v="4"/>
    <x v="0"/>
    <n v="5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7"/>
    <x v="33"/>
    <x v="5"/>
    <x v="0"/>
    <n v="5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7"/>
    <x v="34"/>
    <x v="6"/>
    <x v="0"/>
    <n v="1.56667240553001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7"/>
    <x v="35"/>
    <x v="7"/>
    <x v="0"/>
    <n v="47.661151765443897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7"/>
    <x v="36"/>
    <x v="14"/>
    <x v="3"/>
    <n v="0.78333620276500704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7"/>
    <x v="37"/>
    <x v="15"/>
    <x v="3"/>
    <n v="11.216663797235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7"/>
    <x v="38"/>
    <x v="17"/>
    <x v="3"/>
    <n v="5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7"/>
    <x v="39"/>
    <x v="18"/>
    <x v="3"/>
    <n v="6.5278016897083901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7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7"/>
    <x v="41"/>
    <x v="5"/>
    <x v="1"/>
    <n v="143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7"/>
    <x v="42"/>
    <x v="10"/>
    <x v="1"/>
    <n v="71.888647329108593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7"/>
    <x v="43"/>
    <x v="14"/>
    <x v="3"/>
    <n v="28.291390338079601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7"/>
    <x v="44"/>
    <x v="15"/>
    <x v="3"/>
    <n v="7.6529333264746802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7"/>
    <x v="45"/>
    <x v="17"/>
    <x v="3"/>
    <n v="303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7"/>
    <x v="46"/>
    <x v="18"/>
    <x v="3"/>
    <n v="0.78741851870903701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7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7"/>
    <x v="48"/>
    <x v="0"/>
    <x v="0"/>
    <n v="36.045821442759298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7"/>
    <x v="49"/>
    <x v="1"/>
    <x v="0"/>
    <n v="1081.37464328278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7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7"/>
    <x v="51"/>
    <x v="3"/>
    <x v="0"/>
    <n v="383.86682852491498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7"/>
    <x v="52"/>
    <x v="4"/>
    <x v="0"/>
    <n v="141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7"/>
    <x v="53"/>
    <x v="5"/>
    <x v="0"/>
    <n v="140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7"/>
    <x v="54"/>
    <x v="6"/>
    <x v="0"/>
    <n v="36.045821442759298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7"/>
    <x v="55"/>
    <x v="7"/>
    <x v="0"/>
    <n v="1465.24147180769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7"/>
    <x v="56"/>
    <x v="14"/>
    <x v="3"/>
    <n v="18.0229107213795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7"/>
    <x v="57"/>
    <x v="15"/>
    <x v="3"/>
    <n v="5.9214129431746496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7"/>
    <x v="58"/>
    <x v="17"/>
    <x v="3"/>
    <n v="141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7"/>
    <x v="59"/>
    <x v="18"/>
    <x v="3"/>
    <n v="0.75327446070105697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7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8"/>
    <x v="0"/>
    <x v="0"/>
    <x v="0"/>
    <n v="0.195566044867264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8"/>
    <x v="1"/>
    <x v="1"/>
    <x v="0"/>
    <n v="11.733962692035799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8"/>
    <x v="3"/>
    <x v="3"/>
    <x v="0"/>
    <n v="1.87171397086297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8"/>
    <x v="4"/>
    <x v="4"/>
    <x v="0"/>
    <n v="4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8"/>
    <x v="5"/>
    <x v="5"/>
    <x v="0"/>
    <n v="4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8"/>
    <x v="6"/>
    <x v="6"/>
    <x v="0"/>
    <n v="0.195566044867264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8"/>
    <x v="7"/>
    <x v="7"/>
    <x v="0"/>
    <n v="13.6056766628988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8"/>
    <x v="10"/>
    <x v="10"/>
    <x v="1"/>
    <n v="48.937487205295902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8"/>
    <x v="12"/>
    <x v="12"/>
    <x v="1"/>
    <n v="48.937487205295902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8"/>
    <x v="14"/>
    <x v="14"/>
    <x v="1"/>
    <n v="48.937487205296001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8"/>
    <x v="15"/>
    <x v="15"/>
    <x v="1"/>
    <n v="22.1597313873411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8"/>
    <x v="16"/>
    <x v="10"/>
    <x v="1"/>
    <n v="71.097218592637105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8"/>
    <x v="18"/>
    <x v="0"/>
    <x v="0"/>
    <n v="9.1183658102197001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8"/>
    <x v="19"/>
    <x v="1"/>
    <x v="0"/>
    <n v="547.101948613182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8"/>
    <x v="21"/>
    <x v="3"/>
    <x v="0"/>
    <n v="107.838413613225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8"/>
    <x v="23"/>
    <x v="5"/>
    <x v="0"/>
    <n v="142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8"/>
    <x v="24"/>
    <x v="6"/>
    <x v="0"/>
    <n v="9.1183658102197001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8"/>
    <x v="25"/>
    <x v="7"/>
    <x v="0"/>
    <n v="654.9403622264070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8"/>
    <x v="27"/>
    <x v="5"/>
    <x v="2"/>
    <n v="139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8"/>
    <x v="28"/>
    <x v="0"/>
    <x v="0"/>
    <n v="2.39806255632696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8"/>
    <x v="29"/>
    <x v="1"/>
    <x v="0"/>
    <n v="71.941876689808794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8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8"/>
    <x v="31"/>
    <x v="3"/>
    <x v="0"/>
    <n v="6.1320630192075196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8"/>
    <x v="32"/>
    <x v="4"/>
    <x v="0"/>
    <n v="10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8"/>
    <x v="33"/>
    <x v="5"/>
    <x v="0"/>
    <n v="9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8"/>
    <x v="34"/>
    <x v="6"/>
    <x v="0"/>
    <n v="2.39806255632696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8"/>
    <x v="35"/>
    <x v="7"/>
    <x v="0"/>
    <n v="78.073939709016301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8"/>
    <x v="36"/>
    <x v="14"/>
    <x v="3"/>
    <n v="1.19903127816348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8"/>
    <x v="37"/>
    <x v="15"/>
    <x v="3"/>
    <n v="10.634205528404699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8"/>
    <x v="38"/>
    <x v="17"/>
    <x v="3"/>
    <n v="10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8"/>
    <x v="39"/>
    <x v="18"/>
    <x v="3"/>
    <n v="0.11381620596627701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8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8"/>
    <x v="41"/>
    <x v="5"/>
    <x v="1"/>
    <n v="139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8"/>
    <x v="42"/>
    <x v="10"/>
    <x v="1"/>
    <n v="71.097218592637105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8"/>
    <x v="43"/>
    <x v="14"/>
    <x v="3"/>
    <n v="29.1257095301915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8"/>
    <x v="44"/>
    <x v="15"/>
    <x v="3"/>
    <n v="6.4228997661270801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8"/>
    <x v="45"/>
    <x v="17"/>
    <x v="3"/>
    <n v="292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8"/>
    <x v="46"/>
    <x v="18"/>
    <x v="3"/>
    <n v="0.82158611760758204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8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8"/>
    <x v="48"/>
    <x v="0"/>
    <x v="0"/>
    <n v="37.225492793881997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8"/>
    <x v="49"/>
    <x v="1"/>
    <x v="0"/>
    <n v="1116.76478381646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8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8"/>
    <x v="51"/>
    <x v="3"/>
    <x v="0"/>
    <n v="1217.896852109520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8"/>
    <x v="52"/>
    <x v="4"/>
    <x v="0"/>
    <n v="136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8"/>
    <x v="53"/>
    <x v="5"/>
    <x v="0"/>
    <n v="134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8"/>
    <x v="54"/>
    <x v="6"/>
    <x v="0"/>
    <n v="37.225492793881997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8"/>
    <x v="55"/>
    <x v="7"/>
    <x v="0"/>
    <n v="2334.66163592598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8"/>
    <x v="56"/>
    <x v="14"/>
    <x v="3"/>
    <n v="18.612746396940999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8"/>
    <x v="57"/>
    <x v="15"/>
    <x v="3"/>
    <n v="5.1026260928093601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8"/>
    <x v="58"/>
    <x v="17"/>
    <x v="3"/>
    <n v="136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8"/>
    <x v="59"/>
    <x v="18"/>
    <x v="3"/>
    <n v="0.787390579466277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8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49"/>
    <x v="0"/>
    <x v="0"/>
    <x v="0"/>
    <n v="1.0712004528847401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9"/>
    <x v="1"/>
    <x v="1"/>
    <x v="0"/>
    <n v="64.272027173084695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4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49"/>
    <x v="3"/>
    <x v="3"/>
    <x v="0"/>
    <n v="5.5845016758593697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49"/>
    <x v="4"/>
    <x v="4"/>
    <x v="0"/>
    <n v="11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49"/>
    <x v="5"/>
    <x v="5"/>
    <x v="0"/>
    <n v="11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49"/>
    <x v="6"/>
    <x v="6"/>
    <x v="0"/>
    <n v="1.0712004528847401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49"/>
    <x v="7"/>
    <x v="7"/>
    <x v="0"/>
    <n v="69.856528848943995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4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4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49"/>
    <x v="10"/>
    <x v="10"/>
    <x v="1"/>
    <n v="44.956690588731398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49"/>
    <x v="12"/>
    <x v="12"/>
    <x v="1"/>
    <n v="44.956690588731398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4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49"/>
    <x v="14"/>
    <x v="14"/>
    <x v="1"/>
    <n v="44.956690588731298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49"/>
    <x v="15"/>
    <x v="15"/>
    <x v="1"/>
    <n v="26.745648951758898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49"/>
    <x v="16"/>
    <x v="10"/>
    <x v="1"/>
    <n v="71.7023395404902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49"/>
    <x v="18"/>
    <x v="0"/>
    <x v="0"/>
    <n v="8.4391690852735994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9"/>
    <x v="19"/>
    <x v="1"/>
    <x v="0"/>
    <n v="506.350145116416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4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49"/>
    <x v="21"/>
    <x v="3"/>
    <x v="0"/>
    <n v="90.352173948261196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4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49"/>
    <x v="23"/>
    <x v="5"/>
    <x v="0"/>
    <n v="143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49"/>
    <x v="24"/>
    <x v="6"/>
    <x v="0"/>
    <n v="8.4391690852735994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49"/>
    <x v="25"/>
    <x v="7"/>
    <x v="0"/>
    <n v="596.702319064677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4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49"/>
    <x v="27"/>
    <x v="5"/>
    <x v="2"/>
    <n v="142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49"/>
    <x v="28"/>
    <x v="0"/>
    <x v="0"/>
    <n v="1.1163790032798699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9"/>
    <x v="29"/>
    <x v="1"/>
    <x v="0"/>
    <n v="33.491370098396096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49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49"/>
    <x v="31"/>
    <x v="3"/>
    <x v="0"/>
    <n v="10.335887306986599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49"/>
    <x v="32"/>
    <x v="4"/>
    <x v="0"/>
    <n v="4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49"/>
    <x v="33"/>
    <x v="5"/>
    <x v="0"/>
    <n v="4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49"/>
    <x v="34"/>
    <x v="6"/>
    <x v="0"/>
    <n v="1.1163790032798699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49"/>
    <x v="35"/>
    <x v="7"/>
    <x v="0"/>
    <n v="43.827257405382703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49"/>
    <x v="36"/>
    <x v="14"/>
    <x v="3"/>
    <n v="0.55818950163993497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49"/>
    <x v="37"/>
    <x v="15"/>
    <x v="3"/>
    <n v="11.4418104983601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49"/>
    <x v="38"/>
    <x v="17"/>
    <x v="3"/>
    <n v="4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49"/>
    <x v="39"/>
    <x v="18"/>
    <x v="3"/>
    <n v="4.6515791803327898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49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49"/>
    <x v="41"/>
    <x v="5"/>
    <x v="1"/>
    <n v="142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49"/>
    <x v="42"/>
    <x v="10"/>
    <x v="1"/>
    <n v="71.7023395404902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49"/>
    <x v="43"/>
    <x v="14"/>
    <x v="3"/>
    <n v="27.23353006344489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49"/>
    <x v="44"/>
    <x v="15"/>
    <x v="3"/>
    <n v="8.5759730401335901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49"/>
    <x v="45"/>
    <x v="17"/>
    <x v="3"/>
    <n v="300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49"/>
    <x v="46"/>
    <x v="18"/>
    <x v="3"/>
    <n v="0.76177852666295598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49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49"/>
    <x v="48"/>
    <x v="0"/>
    <x v="0"/>
    <n v="34.329942047293102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9"/>
    <x v="49"/>
    <x v="1"/>
    <x v="0"/>
    <n v="1029.8982614187901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49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49"/>
    <x v="51"/>
    <x v="3"/>
    <x v="0"/>
    <n v="412.62161549752199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49"/>
    <x v="52"/>
    <x v="4"/>
    <x v="0"/>
    <n v="140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49"/>
    <x v="53"/>
    <x v="5"/>
    <x v="0"/>
    <n v="139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49"/>
    <x v="54"/>
    <x v="6"/>
    <x v="0"/>
    <n v="34.329942047293102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49"/>
    <x v="55"/>
    <x v="7"/>
    <x v="0"/>
    <n v="1442.51987691632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49"/>
    <x v="56"/>
    <x v="14"/>
    <x v="3"/>
    <n v="17.1649710236466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49"/>
    <x v="57"/>
    <x v="15"/>
    <x v="3"/>
    <n v="6.7278654132652003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49"/>
    <x v="58"/>
    <x v="17"/>
    <x v="3"/>
    <n v="140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49"/>
    <x v="59"/>
    <x v="18"/>
    <x v="3"/>
    <n v="0.71967227444728299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49"/>
    <x v="60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2:27:10"/>
    <n v="50"/>
    <x v="0"/>
    <x v="0"/>
    <x v="0"/>
    <n v="0.426118909649572"/>
    <n v="0"/>
    <s v="Airport Security AnalysisAdditional Security Check Accum VA CostAccum VA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50"/>
    <x v="1"/>
    <x v="1"/>
    <x v="0"/>
    <n v="25.567134578974301"/>
    <n v="0"/>
    <s v="Airport Security AnalysisAdditional Security Check Accum VA TimeAccum VA TimeProcess"/>
    <n v="50"/>
    <n v="51.698220416363682"/>
    <n v="24.242310647477964"/>
    <n v="0.95"/>
    <n v="6.8895884559638869"/>
    <n v="8.63909208412508"/>
    <n v="125.107589528221"/>
  </r>
  <r>
    <x v="0"/>
    <s v="2023-06-20 12:27:10"/>
    <n v="5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2:27:10"/>
    <n v="50"/>
    <x v="3"/>
    <x v="3"/>
    <x v="0"/>
    <n v="6.4715476551529001"/>
    <n v="0"/>
    <s v="Airport Security AnalysisAdditional Security Check Accum Wait TimeAccum Wait TimeProcess"/>
    <n v="50"/>
    <n v="13.164009358024151"/>
    <n v="23.71645868098383"/>
    <n v="0.95"/>
    <n v="6.7401429806300088"/>
    <n v="0"/>
    <n v="143.511038213799"/>
  </r>
  <r>
    <x v="0"/>
    <s v="2023-06-20 12:27:10"/>
    <n v="50"/>
    <x v="4"/>
    <x v="4"/>
    <x v="0"/>
    <n v="12"/>
    <n v="0"/>
    <s v="Airport Security AnalysisAdditional Security Check Number InNumber InProcess"/>
    <n v="50"/>
    <n v="9.74"/>
    <n v="3.3430402880233041"/>
    <n v="0.95"/>
    <n v="0.95008153765176184"/>
    <n v="4"/>
    <n v="18"/>
  </r>
  <r>
    <x v="0"/>
    <s v="2023-06-20 12:27:10"/>
    <n v="50"/>
    <x v="5"/>
    <x v="5"/>
    <x v="0"/>
    <n v="12"/>
    <n v="0"/>
    <s v="Airport Security AnalysisAdditional Security Check Number OutNumber OutProcess"/>
    <n v="50"/>
    <n v="9.6199999999999992"/>
    <n v="3.3557139816335075"/>
    <n v="0.95"/>
    <n v="0.95368336152329802"/>
    <n v="4"/>
    <n v="18"/>
  </r>
  <r>
    <x v="0"/>
    <s v="2023-06-20 12:27:10"/>
    <n v="50"/>
    <x v="6"/>
    <x v="6"/>
    <x v="0"/>
    <n v="0.426118909649572"/>
    <n v="0"/>
    <s v="Airport Security AnalysisAdditional Security Check Total Accum CostTotal Accum CostProcess"/>
    <n v="50"/>
    <n v="0.86163700693939471"/>
    <n v="0.40403851079129915"/>
    <n v="0.95"/>
    <n v="0.1148264742660647"/>
    <n v="0.14398486806875099"/>
    <n v="2.0851264921370101"/>
  </r>
  <r>
    <x v="0"/>
    <s v="2023-06-20 12:27:10"/>
    <n v="50"/>
    <x v="7"/>
    <x v="7"/>
    <x v="0"/>
    <n v="32.038682234127201"/>
    <n v="0"/>
    <s v="Airport Security AnalysisAdditional Security Check Total Accum TimeTotal Accum TimeProcess"/>
    <n v="50"/>
    <n v="64.862229774387828"/>
    <n v="42.021678663543447"/>
    <n v="0.95"/>
    <n v="11.94242893883105"/>
    <n v="12.5350884709043"/>
    <n v="268.61862774202001"/>
  </r>
  <r>
    <x v="0"/>
    <s v="2023-06-20 12:27:10"/>
    <n v="5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2:27:10"/>
    <n v="5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2:27:10"/>
    <n v="50"/>
    <x v="10"/>
    <x v="10"/>
    <x v="1"/>
    <n v="49.544040954798497"/>
    <n v="0"/>
    <s v="Airport Security AnalysisAll Entities.TotalCostTotal CostSystem"/>
    <n v="50"/>
    <n v="47.555766264651346"/>
    <n v="2.7283894207102275"/>
    <n v="0.95"/>
    <n v="0.77539969393366237"/>
    <n v="42.116143251013803"/>
    <n v="55.7665547747551"/>
  </r>
  <r>
    <x v="0"/>
    <s v="2023-06-20 12:27:10"/>
    <n v="5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2:27:10"/>
    <n v="50"/>
    <x v="12"/>
    <x v="12"/>
    <x v="1"/>
    <n v="49.544040954798497"/>
    <n v="0"/>
    <s v="Airport Security AnalysisAll Entities.VACostVA CostSystem"/>
    <n v="50"/>
    <n v="47.555766264651346"/>
    <n v="2.7283894207102275"/>
    <n v="0.95"/>
    <n v="0.77539969393366237"/>
    <n v="42.116143251013803"/>
    <n v="55.7665547747551"/>
  </r>
  <r>
    <x v="0"/>
    <s v="2023-06-20 12:27:10"/>
    <n v="5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2:27:10"/>
    <n v="50"/>
    <x v="14"/>
    <x v="14"/>
    <x v="1"/>
    <n v="49.544040954798497"/>
    <n v="0"/>
    <s v="Airport Security AnalysisAll Resources.BusyCostBusy CostSystem"/>
    <n v="50"/>
    <n v="47.555766264651339"/>
    <n v="2.7283894207102439"/>
    <n v="0.95"/>
    <n v="0.77539969393366714"/>
    <n v="42.116143251013703"/>
    <n v="55.7665547747551"/>
  </r>
  <r>
    <x v="0"/>
    <s v="2023-06-20 12:27:10"/>
    <n v="50"/>
    <x v="15"/>
    <x v="15"/>
    <x v="1"/>
    <n v="22.148008063983902"/>
    <n v="0"/>
    <s v="Airport Security AnalysisAll Resources.IdleCostIdle CostSystem"/>
    <n v="50"/>
    <n v="24.153751225057032"/>
    <n v="2.790438932514745"/>
    <n v="0.95"/>
    <n v="0.79303397007355148"/>
    <n v="16.206469520089399"/>
    <n v="29.8247121613243"/>
  </r>
  <r>
    <x v="0"/>
    <s v="2023-06-20 12:27:10"/>
    <n v="50"/>
    <x v="16"/>
    <x v="10"/>
    <x v="1"/>
    <n v="71.692049018782399"/>
    <n v="0"/>
    <s v="Airport Security AnalysisAll Resources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5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2:27:10"/>
    <n v="50"/>
    <x v="18"/>
    <x v="0"/>
    <x v="0"/>
    <n v="9.9777504987156593"/>
    <n v="0"/>
    <s v="Airport Security AnalysisCheck for Proper Identification Accum VA CostAccum VA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50"/>
    <x v="19"/>
    <x v="1"/>
    <x v="0"/>
    <n v="598.66502992293999"/>
    <n v="0"/>
    <s v="Airport Security AnalysisCheck for Proper Identification Accum VA TimeAccum VA TimeProcess"/>
    <n v="50"/>
    <n v="537.78661346419096"/>
    <n v="29.748694893010981"/>
    <n v="0.95"/>
    <n v="8.454485543695597"/>
    <n v="475.35440064947397"/>
    <n v="598.66502992293999"/>
  </r>
  <r>
    <x v="0"/>
    <s v="2023-06-20 12:27:10"/>
    <n v="5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2:27:10"/>
    <n v="50"/>
    <x v="21"/>
    <x v="3"/>
    <x v="0"/>
    <n v="77.2134513137851"/>
    <n v="0"/>
    <s v="Airport Security AnalysisCheck for Proper Identification Accum Wait TimeAccum Wait TimeProcess"/>
    <n v="50"/>
    <n v="131.6987252883157"/>
    <n v="195.03180772236345"/>
    <n v="0.95"/>
    <n v="55.427426476343484"/>
    <n v="10.054421984212899"/>
    <n v="1200.8160491271699"/>
  </r>
  <r>
    <x v="0"/>
    <s v="2023-06-20 12:27:10"/>
    <n v="5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2:27:10"/>
    <n v="50"/>
    <x v="23"/>
    <x v="5"/>
    <x v="0"/>
    <n v="144"/>
    <n v="0"/>
    <s v="Airport Security AnalysisCheck for Proper Identification Number OutNumber OutProcess"/>
    <n v="50"/>
    <n v="143.58000000000001"/>
    <n v="0.67279496224666424"/>
    <n v="0.95"/>
    <n v="0.19120621266387022"/>
    <n v="142"/>
    <n v="144"/>
  </r>
  <r>
    <x v="0"/>
    <s v="2023-06-20 12:27:10"/>
    <n v="50"/>
    <x v="24"/>
    <x v="6"/>
    <x v="0"/>
    <n v="9.9777504987156593"/>
    <n v="0"/>
    <s v="Airport Security AnalysisCheck for Proper Identification Total Accum CostTotal Accum CostProcess"/>
    <n v="50"/>
    <n v="8.9631102244031808"/>
    <n v="0.49581158155018401"/>
    <n v="0.95"/>
    <n v="0.14090809239492691"/>
    <n v="7.9225733441578896"/>
    <n v="9.9777504987156593"/>
  </r>
  <r>
    <x v="0"/>
    <s v="2023-06-20 12:27:10"/>
    <n v="50"/>
    <x v="25"/>
    <x v="7"/>
    <x v="0"/>
    <n v="675.87848123672495"/>
    <n v="0"/>
    <s v="Airport Security AnalysisCheck for Proper Identification Total Accum TimeTotal Accum TimeProcess"/>
    <n v="50"/>
    <n v="669.48533875250666"/>
    <n v="209.81217768405702"/>
    <n v="0.95"/>
    <n v="59.627961142520334"/>
    <n v="507.16931004698603"/>
    <n v="1790.3663033289099"/>
  </r>
  <r>
    <x v="0"/>
    <s v="2023-06-20 12:27:10"/>
    <n v="5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2:27:10"/>
    <n v="50"/>
    <x v="27"/>
    <x v="5"/>
    <x v="2"/>
    <n v="141"/>
    <n v="0"/>
    <s v="Airport Security AnalysisEntity 1.NumberOutNumber OutEntity"/>
    <n v="50"/>
    <n v="141.38"/>
    <n v="1.9988772358705846"/>
    <n v="0.95"/>
    <n v="0.56807462495641636"/>
    <n v="134"/>
    <n v="144"/>
  </r>
  <r>
    <x v="0"/>
    <s v="2023-06-20 12:27:10"/>
    <n v="50"/>
    <x v="28"/>
    <x v="0"/>
    <x v="0"/>
    <n v="1.2411060017415501"/>
    <n v="0"/>
    <s v="Airport Security AnalysisExtra Exp Check Accum VA CostAccum VA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50"/>
    <x v="29"/>
    <x v="1"/>
    <x v="0"/>
    <n v="37.233180052246603"/>
    <n v="0"/>
    <s v="Airport Security AnalysisExtra Exp Check Accum VA TimeAccum VA TimeProcess"/>
    <n v="50"/>
    <n v="51.391701373361848"/>
    <n v="22.463215822590577"/>
    <n v="0.95"/>
    <n v="6.3839753011021649"/>
    <n v="11.8932959736659"/>
    <n v="129.881236777438"/>
  </r>
  <r>
    <x v="0"/>
    <s v="2023-06-20 12:27:10"/>
    <n v="50"/>
    <x v="30"/>
    <x v="2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20 12:27:10"/>
    <n v="50"/>
    <x v="31"/>
    <x v="3"/>
    <x v="0"/>
    <n v="1.9527139122278101"/>
    <n v="0"/>
    <s v="Airport Security AnalysisExtra Exp Check Accum Wait TimeAccum Wait TimeProcess"/>
    <n v="50"/>
    <n v="10.739644005751"/>
    <n v="15.385582994074571"/>
    <n v="0.95"/>
    <n v="4.3725343068845683"/>
    <n v="0"/>
    <n v="76.907804000367904"/>
  </r>
  <r>
    <x v="0"/>
    <s v="2023-06-20 12:27:10"/>
    <n v="50"/>
    <x v="32"/>
    <x v="4"/>
    <x v="0"/>
    <n v="4"/>
    <n v="0"/>
    <s v="Airport Security AnalysisExtra Exp Check Number InNumber InProcess"/>
    <n v="50"/>
    <n v="6.74"/>
    <n v="2.6711611783672518"/>
    <n v="0.95"/>
    <n v="0.75913560741424113"/>
    <n v="2"/>
    <n v="16"/>
  </r>
  <r>
    <x v="0"/>
    <s v="2023-06-20 12:27:10"/>
    <n v="50"/>
    <x v="33"/>
    <x v="5"/>
    <x v="0"/>
    <n v="4"/>
    <n v="0"/>
    <s v="Airport Security AnalysisExtra Exp Check Number OutNumber OutProcess"/>
    <n v="50"/>
    <n v="6.66"/>
    <n v="2.6233644078409171"/>
    <n v="0.95"/>
    <n v="0.74555191552780586"/>
    <n v="2"/>
    <n v="16"/>
  </r>
  <r>
    <x v="0"/>
    <s v="2023-06-20 12:27:10"/>
    <n v="50"/>
    <x v="34"/>
    <x v="6"/>
    <x v="0"/>
    <n v="1.2411060017415501"/>
    <n v="0"/>
    <s v="Airport Security AnalysisExtra Exp Check Total Accum CostTotal Accum CostProcess"/>
    <n v="50"/>
    <n v="1.713056712445395"/>
    <n v="0.74877386075301833"/>
    <n v="0.95"/>
    <n v="0.21279917670340523"/>
    <n v="0.396443199122197"/>
    <n v="4.3293745592479498"/>
  </r>
  <r>
    <x v="0"/>
    <s v="2023-06-20 12:27:10"/>
    <n v="50"/>
    <x v="35"/>
    <x v="7"/>
    <x v="0"/>
    <n v="39.185893964474403"/>
    <n v="0"/>
    <s v="Airport Security AnalysisExtra Exp Check Total Accum TimeTotal Accum TimeProcess"/>
    <n v="50"/>
    <n v="62.131345379112837"/>
    <n v="32.520844078842771"/>
    <n v="0.95"/>
    <n v="9.2423216252740374"/>
    <n v="13.9204055285142"/>
    <n v="182.68949067350201"/>
  </r>
  <r>
    <x v="0"/>
    <s v="2023-06-20 12:27:10"/>
    <n v="50"/>
    <x v="36"/>
    <x v="14"/>
    <x v="3"/>
    <n v="0.62055300087077703"/>
    <n v="0"/>
    <s v="Airport Security AnalysisSecondary Screening Kit.BusyCostBusy CostResource"/>
    <n v="50"/>
    <n v="0.85652835622269752"/>
    <n v="0.37438693037650955"/>
    <n v="0.95"/>
    <n v="0.10639958835170273"/>
    <n v="0.198221599561099"/>
    <n v="2.16468727962397"/>
  </r>
  <r>
    <x v="0"/>
    <s v="2023-06-20 12:27:10"/>
    <n v="50"/>
    <x v="37"/>
    <x v="15"/>
    <x v="3"/>
    <n v="11.3794469991292"/>
    <n v="0"/>
    <s v="Airport Security AnalysisSecondary Screening Kit.IdleCostIdle CostResource"/>
    <n v="50"/>
    <n v="11.137209966710371"/>
    <n v="0.38257169656624557"/>
    <n v="0.95"/>
    <n v="0.10872567316579348"/>
    <n v="9.8353127203760309"/>
    <n v="11.8017784004389"/>
  </r>
  <r>
    <x v="0"/>
    <s v="2023-06-20 12:27:10"/>
    <n v="50"/>
    <x v="38"/>
    <x v="17"/>
    <x v="3"/>
    <n v="4"/>
    <n v="0"/>
    <s v="Airport Security AnalysisSecondary Screening Kit.NumberSeizedTotal Number SeizedResource"/>
    <n v="50"/>
    <n v="6.72"/>
    <n v="2.6729178430917711"/>
    <n v="0.95"/>
    <n v="0.75963484600510978"/>
    <n v="2"/>
    <n v="16"/>
  </r>
  <r>
    <x v="0"/>
    <s v="2023-06-20 12:27:10"/>
    <n v="50"/>
    <x v="39"/>
    <x v="18"/>
    <x v="3"/>
    <n v="5.1712750072564699E-2"/>
    <n v="0"/>
    <s v="Airport Security AnalysisSecondary Screening Kit.ScheduledUtilizationScheduled UtilizationResource"/>
    <n v="50"/>
    <n v="7.1899169440802421E-2"/>
    <n v="3.1880974713854024E-2"/>
    <n v="0.95"/>
    <n v="9.0604727638161874E-3"/>
    <n v="1.6518466630091499E-2"/>
    <n v="0.18039060663533099"/>
  </r>
  <r>
    <x v="0"/>
    <s v="2023-06-20 12:27:10"/>
    <n v="50"/>
    <x v="40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2:27:10"/>
    <n v="50"/>
    <x v="41"/>
    <x v="5"/>
    <x v="1"/>
    <n v="141"/>
    <n v="0"/>
    <s v="Airport Security AnalysisSystem.NumberOutNumber OutSystem"/>
    <n v="50"/>
    <n v="141.38"/>
    <n v="1.9988772358705846"/>
    <n v="0.95"/>
    <n v="0.56807462495641636"/>
    <n v="134"/>
    <n v="144"/>
  </r>
  <r>
    <x v="0"/>
    <s v="2023-06-20 12:27:10"/>
    <n v="50"/>
    <x v="42"/>
    <x v="10"/>
    <x v="1"/>
    <n v="71.692049018782399"/>
    <n v="0"/>
    <s v="Airport Security AnalysisSystem.TotalCostTotal CostSystem"/>
    <n v="50"/>
    <n v="71.709517489708347"/>
    <n v="0.25019982121987089"/>
    <n v="0.95"/>
    <n v="7.1106002436281082E-2"/>
    <n v="70.826954480567906"/>
    <n v="72"/>
  </r>
  <r>
    <x v="0"/>
    <s v="2023-06-20 12:27:10"/>
    <n v="50"/>
    <x v="43"/>
    <x v="14"/>
    <x v="3"/>
    <n v="29.9739551815819"/>
    <n v="0"/>
    <s v="Airport Security AnalysisTransportation Security Officer.BusyCostBusy CostResource"/>
    <n v="50"/>
    <n v="28.690256747996941"/>
    <n v="1.6276098461399904"/>
    <n v="0.95"/>
    <n v="0.46256160024687382"/>
    <n v="25.696659959072399"/>
    <n v="33.838759418460498"/>
  </r>
  <r>
    <x v="0"/>
    <s v="2023-06-20 12:27:10"/>
    <n v="50"/>
    <x v="44"/>
    <x v="15"/>
    <x v="3"/>
    <n v="5.8720693278093403"/>
    <n v="0"/>
    <s v="Airport Security AnalysisTransportation Security Officer.IdleCostIdle CostResource"/>
    <n v="50"/>
    <n v="7.1431715332986858"/>
    <n v="1.6630080132730225"/>
    <n v="0.95"/>
    <n v="0.47262164803639389"/>
    <n v="2.14775272896172"/>
    <n v="10.273767747096599"/>
  </r>
  <r>
    <x v="0"/>
    <s v="2023-06-20 12:27:10"/>
    <n v="50"/>
    <x v="45"/>
    <x v="17"/>
    <x v="3"/>
    <n v="301"/>
    <n v="0"/>
    <s v="Airport Security AnalysisTransportation Security Officer.NumberSeizedTotal Number SeizedResource"/>
    <n v="50"/>
    <n v="299.54000000000002"/>
    <n v="4.8873430868908301"/>
    <n v="0.95"/>
    <n v="1.3889675370231671"/>
    <n v="289"/>
    <n v="313"/>
  </r>
  <r>
    <x v="0"/>
    <s v="2023-06-20 12:27:10"/>
    <n v="50"/>
    <x v="46"/>
    <x v="18"/>
    <x v="3"/>
    <n v="0.83688696311640698"/>
    <n v="0"/>
    <s v="Airport Security AnalysisTransportation Security Officer.ScheduledUtilizationScheduled UtilizationResource"/>
    <n v="50"/>
    <n v="0.80157856851948073"/>
    <n v="4.6194667035361667E-2"/>
    <n v="0.95"/>
    <n v="1.3128379112122033E-2"/>
    <n v="0.71461756258065101"/>
    <n v="0.94034020197328605"/>
  </r>
  <r>
    <x v="0"/>
    <s v="2023-06-20 12:27:10"/>
    <n v="50"/>
    <x v="47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2:27:10"/>
    <n v="50"/>
    <x v="48"/>
    <x v="0"/>
    <x v="0"/>
    <n v="37.899065544691702"/>
    <n v="0"/>
    <s v="Airport Security AnalysisXray Baggage Check Accum VA CostAccum VA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50"/>
    <x v="49"/>
    <x v="1"/>
    <x v="0"/>
    <n v="1136.97196634075"/>
    <n v="0"/>
    <s v="Airport Security AnalysisXray Baggage Check Accum VA TimeAccum VA TimeProcess"/>
    <n v="50"/>
    <n v="1080.5388696259006"/>
    <n v="64.343252008792561"/>
    <n v="0.95"/>
    <n v="18.286149893268146"/>
    <n v="940.65888386403196"/>
    <n v="1261.4322613212801"/>
  </r>
  <r>
    <x v="0"/>
    <s v="2023-06-20 12:27:10"/>
    <n v="50"/>
    <x v="50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2:27:10"/>
    <n v="50"/>
    <x v="51"/>
    <x v="3"/>
    <x v="0"/>
    <n v="542.66213094796501"/>
    <n v="0"/>
    <s v="Airport Security AnalysisXray Baggage Check Accum Wait TimeAccum Wait TimeProcess"/>
    <n v="50"/>
    <n v="647.33233797243315"/>
    <n v="612.63054444116835"/>
    <n v="0.95"/>
    <n v="174.107674310817"/>
    <n v="135.75868551570699"/>
    <n v="3953.48057040094"/>
  </r>
  <r>
    <x v="0"/>
    <s v="2023-06-20 12:27:10"/>
    <n v="50"/>
    <x v="52"/>
    <x v="4"/>
    <x v="0"/>
    <n v="141"/>
    <n v="0"/>
    <s v="Airport Security AnalysisXray Baggage Check Number InNumber InProcess"/>
    <n v="50"/>
    <n v="139.02000000000001"/>
    <n v="2.0651629376840162"/>
    <n v="0.95"/>
    <n v="0.58691281297612119"/>
    <n v="133"/>
    <n v="142"/>
  </r>
  <r>
    <x v="0"/>
    <s v="2023-06-20 12:27:10"/>
    <n v="50"/>
    <x v="53"/>
    <x v="5"/>
    <x v="0"/>
    <n v="138"/>
    <n v="0"/>
    <s v="Airport Security AnalysisXray Baggage Check Number OutNumber OutProcess"/>
    <n v="50"/>
    <n v="137.02000000000001"/>
    <n v="2.4618725244274162"/>
    <n v="0.95"/>
    <n v="0.6996564300736059"/>
    <n v="130"/>
    <n v="141"/>
  </r>
  <r>
    <x v="0"/>
    <s v="2023-06-20 12:27:10"/>
    <n v="50"/>
    <x v="54"/>
    <x v="6"/>
    <x v="0"/>
    <n v="37.899065544691702"/>
    <n v="0"/>
    <s v="Airport Security AnalysisXray Baggage Check Total Accum CostTotal Accum CostProcess"/>
    <n v="50"/>
    <n v="36.017962320863354"/>
    <n v="2.1447750669597334"/>
    <n v="0.95"/>
    <n v="0.60953832977559952"/>
    <n v="31.355296128801101"/>
    <n v="42.047742044042501"/>
  </r>
  <r>
    <x v="0"/>
    <s v="2023-06-20 12:27:10"/>
    <n v="50"/>
    <x v="55"/>
    <x v="7"/>
    <x v="0"/>
    <n v="1679.6340972887201"/>
    <n v="0"/>
    <s v="Airport Security AnalysisXray Baggage Check Total Accum TimeTotal Accum TimeProcess"/>
    <n v="50"/>
    <n v="1727.8712075983335"/>
    <n v="660.11760417939672"/>
    <n v="0.95"/>
    <n v="187.60334736515935"/>
    <n v="1102.70221979086"/>
    <n v="5214.9128317222203"/>
  </r>
  <r>
    <x v="0"/>
    <s v="2023-06-20 12:27:10"/>
    <n v="50"/>
    <x v="56"/>
    <x v="14"/>
    <x v="3"/>
    <n v="18.949532772345901"/>
    <n v="0"/>
    <s v="Airport Security AnalysisXray Machine.BusyCostBusy CostResource"/>
    <n v="50"/>
    <n v="18.008981160431681"/>
    <n v="1.0723875334798758"/>
    <n v="0.95"/>
    <n v="0.30476916488780237"/>
    <n v="15.677648064400501"/>
    <n v="21.0238710220213"/>
  </r>
  <r>
    <x v="0"/>
    <s v="2023-06-20 12:27:10"/>
    <n v="50"/>
    <x v="57"/>
    <x v="15"/>
    <x v="3"/>
    <n v="4.89649173704536"/>
    <n v="0"/>
    <s v="Airport Security AnalysisXray Machine.IdleCostIdle CostResource"/>
    <n v="50"/>
    <n v="5.873369725047966"/>
    <n v="1.0900756873751687"/>
    <n v="0.95"/>
    <n v="0.30979608260436914"/>
    <n v="2.9626411254009901"/>
    <n v="8.2927796417684707"/>
  </r>
  <r>
    <x v="0"/>
    <s v="2023-06-20 12:27:10"/>
    <n v="50"/>
    <x v="58"/>
    <x v="17"/>
    <x v="3"/>
    <n v="140"/>
    <n v="0"/>
    <s v="Airport Security AnalysisXray Machine.NumberSeizedTotal Number SeizedResource"/>
    <n v="50"/>
    <n v="138.38"/>
    <n v="2.2667967149567629"/>
    <n v="0.95"/>
    <n v="0.64421649843876216"/>
    <n v="132"/>
    <n v="142"/>
  </r>
  <r>
    <x v="0"/>
    <s v="2023-06-20 12:27:10"/>
    <n v="50"/>
    <x v="59"/>
    <x v="18"/>
    <x v="3"/>
    <n v="0.79597951095644304"/>
    <n v="0"/>
    <s v="Airport Security AnalysisXray Machine.ScheduledUtilizationScheduled UtilizationResource"/>
    <n v="50"/>
    <n v="0.75527626145633475"/>
    <n v="4.541982030729913E-2"/>
    <n v="0.95"/>
    <n v="1.2908170108515506E-2"/>
    <n v="0.65446751492631405"/>
    <n v="0.87655661977495902"/>
  </r>
  <r>
    <x v="0"/>
    <s v="2023-06-20 12:27:10"/>
    <n v="50"/>
    <x v="60"/>
    <x v="16"/>
    <x v="3"/>
    <n v="0"/>
    <n v="0"/>
    <s v="Airport Security AnalysisXray Machine.UsageCostUsage CostResource"/>
    <n v="50"/>
    <n v="0"/>
    <n v="0"/>
    <n v="0.95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3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3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6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3"/>
        <item m="1" x="14"/>
        <item m="1" x="30"/>
        <item m="1" x="39"/>
        <item m="1" x="52"/>
        <item m="1" x="51"/>
        <item m="1" x="15"/>
        <item m="1" x="116"/>
        <item m="1" x="94"/>
        <item m="1" x="57"/>
        <item m="1" x="44"/>
        <item m="1" x="48"/>
        <item x="2"/>
        <item m="1" x="33"/>
        <item m="1" x="115"/>
        <item m="1" x="37"/>
        <item m="1" x="88"/>
        <item m="1" x="102"/>
        <item m="1" x="12"/>
        <item m="1" x="38"/>
        <item m="1" x="125"/>
        <item m="1" x="27"/>
        <item m="1" x="117"/>
        <item m="1" x="16"/>
        <item m="1" x="43"/>
        <item m="1" x="69"/>
        <item m="1" x="13"/>
        <item m="1" x="19"/>
        <item m="1" x="89"/>
        <item m="1" x="70"/>
        <item m="1" x="104"/>
        <item m="1" x="60"/>
        <item m="1" x="24"/>
        <item m="1" x="54"/>
        <item m="1" x="90"/>
        <item m="1" x="75"/>
        <item m="1" x="25"/>
        <item m="1" x="35"/>
        <item m="1" x="97"/>
        <item m="1" x="11"/>
        <item m="1" x="124"/>
        <item m="1" x="82"/>
        <item m="1" x="22"/>
        <item m="1" x="107"/>
        <item m="1" x="53"/>
        <item m="1" x="126"/>
        <item m="1" x="87"/>
        <item m="1" x="29"/>
        <item m="1" x="74"/>
        <item m="1" x="93"/>
        <item m="1" x="106"/>
        <item m="1" x="114"/>
        <item m="1" x="123"/>
        <item m="1" x="10"/>
        <item m="1" x="28"/>
        <item m="1" x="42"/>
        <item m="1" x="31"/>
        <item m="1" x="9"/>
        <item m="1" x="103"/>
        <item m="1" x="120"/>
        <item m="1" x="46"/>
        <item m="1" x="81"/>
        <item m="1" x="34"/>
        <item m="1" x="55"/>
        <item m="1" x="40"/>
        <item m="1" x="64"/>
        <item m="1" x="49"/>
        <item m="1" x="71"/>
        <item m="1" x="56"/>
        <item m="1" x="83"/>
        <item m="1" x="65"/>
        <item m="1" x="91"/>
        <item m="1" x="72"/>
        <item m="1" x="100"/>
        <item m="1" x="84"/>
        <item m="1" x="105"/>
        <item m="1" x="92"/>
        <item m="1" x="109"/>
        <item m="1" x="121"/>
        <item m="1" x="111"/>
        <item m="1" x="95"/>
        <item m="1" x="68"/>
        <item m="1" x="47"/>
        <item m="1" x="62"/>
        <item m="1" x="26"/>
        <item m="1" x="32"/>
        <item m="1" x="41"/>
        <item m="1" x="45"/>
        <item m="1" x="77"/>
        <item m="1" x="122"/>
        <item m="1" x="112"/>
        <item m="1" x="96"/>
        <item m="1" x="63"/>
        <item m="1" x="130"/>
        <item m="1" x="79"/>
        <item m="1" x="67"/>
        <item m="1" x="99"/>
        <item m="1" x="80"/>
        <item m="1" x="59"/>
        <item m="1" x="66"/>
        <item m="1" x="20"/>
        <item m="1" x="85"/>
        <item m="1" x="101"/>
        <item m="1" x="110"/>
        <item m="1" x="118"/>
        <item m="1" x="129"/>
        <item m="1" x="17"/>
        <item m="1" x="36"/>
        <item m="1" x="128"/>
        <item m="1" x="18"/>
        <item m="1" x="86"/>
        <item m="1" x="61"/>
        <item m="1" x="76"/>
        <item m="1" x="21"/>
        <item m="1" x="127"/>
        <item m="1" x="108"/>
        <item m="1" x="58"/>
        <item m="1" x="119"/>
        <item m="1" x="78"/>
        <item m="1" x="98"/>
        <item m="1" x="113"/>
        <item m="1" x="50"/>
        <item m="1" x="73"/>
        <item m="1" x="8"/>
        <item x="0"/>
        <item x="1"/>
        <item x="3"/>
        <item x="4"/>
        <item x="5"/>
        <item x="6"/>
        <item x="7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4">
    <i>
      <x v="4"/>
      <x v="12"/>
      <x v="4"/>
      <x/>
    </i>
    <i r="1">
      <x v="124"/>
      <x v="3"/>
      <x v="1"/>
    </i>
    <i r="1">
      <x v="125"/>
      <x v="3"/>
      <x v="1"/>
    </i>
    <i r="1">
      <x v="126"/>
      <x v="3"/>
      <x v="1"/>
    </i>
    <i r="1">
      <x v="127"/>
      <x/>
      <x v="2"/>
    </i>
    <i r="2">
      <x v="1"/>
      <x v="2"/>
    </i>
    <i r="2">
      <x v="2"/>
      <x v="2"/>
    </i>
    <i r="1">
      <x v="128"/>
      <x/>
      <x v="2"/>
    </i>
    <i r="2">
      <x v="1"/>
      <x v="2"/>
    </i>
    <i r="2">
      <x v="2"/>
      <x v="2"/>
    </i>
    <i r="1">
      <x v="129"/>
      <x v="3"/>
      <x v="1"/>
    </i>
    <i r="1">
      <x v="130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4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4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46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7">
        <item m="1" x="19"/>
        <item m="1" x="42"/>
        <item m="1" x="14"/>
        <item m="1" x="94"/>
        <item m="1" x="77"/>
        <item m="1" x="47"/>
        <item m="1" x="103"/>
        <item m="1" x="35"/>
        <item m="1" x="39"/>
        <item x="4"/>
        <item m="1" x="72"/>
        <item m="1" x="84"/>
        <item m="1" x="89"/>
        <item m="1" x="13"/>
        <item m="1" x="41"/>
        <item m="1" x="31"/>
        <item m="1" x="106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5"/>
        <item x="6"/>
        <item x="7"/>
        <item x="8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44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  <i r="1">
      <x v="99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0"/>
      <x v="7"/>
      <x v="1"/>
    </i>
    <i r="2">
      <x v="15"/>
      <x v="1"/>
    </i>
    <i r="1">
      <x v="101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2"/>
      <x v="7"/>
      <x v="1"/>
    </i>
    <i r="2">
      <x v="15"/>
      <x v="1"/>
    </i>
    <i r="1">
      <x v="103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4"/>
      <x v="7"/>
      <x v="1"/>
    </i>
    <i r="2">
      <x v="15"/>
      <x v="1"/>
    </i>
    <i r="1">
      <x v="105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6"/>
      <x v="7"/>
      <x v="1"/>
    </i>
    <i r="2">
      <x v="15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5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63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86"/>
        <item m="1" x="62"/>
        <item m="1" x="87"/>
        <item m="1" x="63"/>
        <item m="1" x="88"/>
        <item m="1" x="64"/>
        <item m="1" x="89"/>
        <item m="1" x="65"/>
        <item m="1" x="121"/>
        <item m="1" x="76"/>
        <item x="41"/>
        <item m="1" x="120"/>
        <item m="1" x="107"/>
        <item m="1" x="124"/>
        <item m="1" x="109"/>
        <item x="26"/>
        <item x="27"/>
        <item m="1" x="101"/>
        <item m="1" x="69"/>
        <item m="1" x="118"/>
        <item m="1" x="108"/>
        <item m="1" x="106"/>
        <item m="1" x="72"/>
        <item m="1" x="116"/>
        <item m="1" x="81"/>
        <item m="1" x="117"/>
        <item m="1" x="82"/>
        <item m="1" x="115"/>
        <item m="1" x="133"/>
        <item m="1" x="75"/>
        <item m="1" x="136"/>
        <item m="1" x="103"/>
        <item m="1" x="70"/>
        <item m="1" x="131"/>
        <item m="1" x="127"/>
        <item m="1" x="104"/>
        <item m="1" x="71"/>
        <item m="1" x="132"/>
        <item m="1" x="128"/>
        <item m="1" x="66"/>
        <item m="1" x="100"/>
        <item m="1" x="84"/>
        <item m="1" x="74"/>
        <item m="1" x="125"/>
        <item m="1" x="96"/>
        <item m="1" x="126"/>
        <item m="1" x="97"/>
        <item m="1" x="83"/>
        <item m="1" x="78"/>
        <item m="1" x="105"/>
        <item m="1" x="80"/>
        <item m="1" x="135"/>
        <item m="1" x="129"/>
        <item m="1" x="79"/>
        <item m="1" x="77"/>
        <item m="1" x="122"/>
        <item m="1" x="130"/>
        <item m="1" x="67"/>
        <item m="1" x="85"/>
        <item m="1" x="98"/>
        <item m="1" x="119"/>
        <item m="1" x="134"/>
        <item m="1" x="68"/>
        <item m="1" x="95"/>
        <item m="1" x="99"/>
        <item m="1" x="123"/>
        <item m="1" x="102"/>
        <item m="1" x="73"/>
        <item m="1" x="90"/>
        <item m="1" x="110"/>
        <item m="1" x="91"/>
        <item m="1" x="111"/>
        <item m="1" x="92"/>
        <item m="1" x="112"/>
        <item m="1" x="93"/>
        <item m="1" x="113"/>
        <item m="1" x="94"/>
        <item m="1" x="114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</items>
    </pivotField>
    <pivotField axis="axisRow" compact="0" outline="0" showAll="0" defaultSubtotal="0">
      <items count="20">
        <item x="4"/>
        <item x="5"/>
        <item x="18"/>
        <item x="17"/>
        <item x="1"/>
        <item x="3"/>
        <item m="1" x="19"/>
        <item x="0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61">
    <i>
      <x v="4"/>
      <x v="10"/>
      <x v="1"/>
      <x v="2"/>
    </i>
    <i r="1">
      <x v="15"/>
      <x/>
      <x/>
    </i>
    <i r="1">
      <x v="16"/>
      <x v="1"/>
      <x/>
    </i>
    <i r="1">
      <x v="79"/>
      <x v="7"/>
      <x v="3"/>
    </i>
    <i r="1">
      <x v="80"/>
      <x v="4"/>
      <x v="3"/>
    </i>
    <i r="1">
      <x v="81"/>
      <x v="8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 v="9"/>
      <x v="3"/>
    </i>
    <i r="1">
      <x v="86"/>
      <x v="10"/>
      <x v="3"/>
    </i>
    <i r="1">
      <x v="87"/>
      <x v="11"/>
      <x v="2"/>
    </i>
    <i r="1">
      <x v="88"/>
      <x v="12"/>
      <x v="2"/>
    </i>
    <i r="1">
      <x v="89"/>
      <x v="13"/>
      <x v="2"/>
    </i>
    <i r="1">
      <x v="90"/>
      <x v="14"/>
      <x v="2"/>
    </i>
    <i r="1">
      <x v="91"/>
      <x v="15"/>
      <x v="2"/>
    </i>
    <i r="1">
      <x v="92"/>
      <x v="16"/>
      <x v="2"/>
    </i>
    <i r="1">
      <x v="93"/>
      <x v="17"/>
      <x v="2"/>
    </i>
    <i r="1">
      <x v="94"/>
      <x v="18"/>
      <x v="2"/>
    </i>
    <i r="1">
      <x v="95"/>
      <x v="13"/>
      <x v="2"/>
    </i>
    <i r="1">
      <x v="96"/>
      <x v="19"/>
      <x v="2"/>
    </i>
    <i r="1">
      <x v="97"/>
      <x v="7"/>
      <x v="3"/>
    </i>
    <i r="1">
      <x v="98"/>
      <x v="4"/>
      <x v="3"/>
    </i>
    <i r="1">
      <x v="99"/>
      <x v="8"/>
      <x v="3"/>
    </i>
    <i r="1">
      <x v="100"/>
      <x v="5"/>
      <x v="3"/>
    </i>
    <i r="1">
      <x v="101"/>
      <x/>
      <x v="3"/>
    </i>
    <i r="1">
      <x v="102"/>
      <x v="1"/>
      <x v="3"/>
    </i>
    <i r="1">
      <x v="103"/>
      <x v="9"/>
      <x v="3"/>
    </i>
    <i r="1">
      <x v="104"/>
      <x v="10"/>
      <x v="3"/>
    </i>
    <i r="1">
      <x v="105"/>
      <x v="7"/>
      <x v="3"/>
    </i>
    <i r="1">
      <x v="106"/>
      <x v="4"/>
      <x v="3"/>
    </i>
    <i r="1">
      <x v="107"/>
      <x v="8"/>
      <x v="3"/>
    </i>
    <i r="1">
      <x v="108"/>
      <x v="5"/>
      <x v="3"/>
    </i>
    <i r="1">
      <x v="109"/>
      <x/>
      <x v="3"/>
    </i>
    <i r="1">
      <x v="110"/>
      <x v="1"/>
      <x v="3"/>
    </i>
    <i r="1">
      <x v="111"/>
      <x v="9"/>
      <x v="3"/>
    </i>
    <i r="1">
      <x v="112"/>
      <x v="10"/>
      <x v="3"/>
    </i>
    <i r="1">
      <x v="113"/>
      <x v="17"/>
      <x v="1"/>
    </i>
    <i r="1">
      <x v="114"/>
      <x v="18"/>
      <x v="1"/>
    </i>
    <i r="1">
      <x v="115"/>
      <x v="3"/>
      <x v="1"/>
    </i>
    <i r="1">
      <x v="116"/>
      <x v="2"/>
      <x v="1"/>
    </i>
    <i r="1">
      <x v="117"/>
      <x v="19"/>
      <x v="1"/>
    </i>
    <i r="1">
      <x v="118"/>
      <x v="13"/>
      <x v="2"/>
    </i>
    <i r="1">
      <x v="119"/>
      <x v="17"/>
      <x v="1"/>
    </i>
    <i r="1">
      <x v="120"/>
      <x v="18"/>
      <x v="1"/>
    </i>
    <i r="1">
      <x v="121"/>
      <x v="3"/>
      <x v="1"/>
    </i>
    <i r="1">
      <x v="122"/>
      <x v="2"/>
      <x v="1"/>
    </i>
    <i r="1">
      <x v="123"/>
      <x v="19"/>
      <x v="1"/>
    </i>
    <i r="1">
      <x v="124"/>
      <x v="7"/>
      <x v="3"/>
    </i>
    <i r="1">
      <x v="125"/>
      <x v="4"/>
      <x v="3"/>
    </i>
    <i r="1">
      <x v="126"/>
      <x v="8"/>
      <x v="3"/>
    </i>
    <i r="1">
      <x v="127"/>
      <x v="5"/>
      <x v="3"/>
    </i>
    <i r="1">
      <x v="128"/>
      <x/>
      <x v="3"/>
    </i>
    <i r="1">
      <x v="129"/>
      <x v="1"/>
      <x v="3"/>
    </i>
    <i r="1">
      <x v="130"/>
      <x v="9"/>
      <x v="3"/>
    </i>
    <i r="1">
      <x v="131"/>
      <x v="10"/>
      <x v="3"/>
    </i>
    <i r="1">
      <x v="132"/>
      <x v="17"/>
      <x v="1"/>
    </i>
    <i r="1">
      <x v="133"/>
      <x v="18"/>
      <x v="1"/>
    </i>
    <i r="1">
      <x v="134"/>
      <x v="3"/>
      <x v="1"/>
    </i>
    <i r="1">
      <x v="135"/>
      <x v="2"/>
      <x v="1"/>
    </i>
    <i r="1">
      <x v="136"/>
      <x v="19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EE2E2E-50BF-4B5C-8775-F975338BACE9}" name="Table2" displayName="Table2" ref="A1:Y51" totalsRowShown="0">
  <autoFilter ref="A1:Y51" xr:uid="{92EE2E2E-50BF-4B5C-8775-F975338BACE9}"/>
  <tableColumns count="25">
    <tableColumn id="1" xr3:uid="{9830EFC2-F8A2-44B4-9C00-309CE52A2CBB}" name="ProjectName"/>
    <tableColumn id="2" xr3:uid="{EDA06A8D-09D3-4457-B1E7-49083B706AAB}" name="Project RunDateTime"/>
    <tableColumn id="3" xr3:uid="{A97EDF54-47DC-4D77-B15E-40CB8E640E15}" name="Replication"/>
    <tableColumn id="4" xr3:uid="{C13B12A4-CAAA-4C6E-A16A-A46E02D955EA}" name="Name"/>
    <tableColumn id="5" xr3:uid="{AC15A727-DAE8-4F0E-9A64-4BF7C3E20265}" name="Type"/>
    <tableColumn id="6" xr3:uid="{E869E7D0-FA17-496C-9024-9063BB39E2D7}" name="Source"/>
    <tableColumn id="7" xr3:uid="{5CBFD365-2D60-495D-85BB-4107124300AC}" name="Average"/>
    <tableColumn id="8" xr3:uid="{6BAB6311-0BB5-4C60-852C-1C81CFC33C67}" name="BatchMeansHalfWidth"/>
    <tableColumn id="9" xr3:uid="{CD27B06A-18B1-4789-B5CC-A70276C1495C}" name="Minimum"/>
    <tableColumn id="10" xr3:uid="{84DB5015-C350-4CDE-BF97-3FEF0A5B91B0}" name="Maximum"/>
    <tableColumn id="11" xr3:uid="{0C133ED8-DA89-4A37-B961-D14D2EC43CE1}" name="NumberObservations"/>
    <tableColumn id="12" xr3:uid="{2285B2A6-DF76-44A5-8E24-21BE577AAF92}" name="GroupByKey"/>
    <tableColumn id="13" xr3:uid="{79F176D7-2808-4808-8990-83093F0768C6}" name="RepsRequested"/>
    <tableColumn id="14" xr3:uid="{E3A531A0-CC19-4B8E-96C7-8E12FF59C6BF}" name="AverageOfAverage"/>
    <tableColumn id="15" xr3:uid="{FEBF91CB-E058-4B29-93C2-61B190574967}" name="StDevOfAverage"/>
    <tableColumn id="16" xr3:uid="{D960E16E-E528-4A4E-9F86-8552A843AA8E}" name="ConfidenceInterval"/>
    <tableColumn id="17" xr3:uid="{FEF53532-A0D7-4A46-8953-887B89D245AF}" name="HalfWidth"/>
    <tableColumn id="18" xr3:uid="{F43748F7-BD9A-4472-B3B8-EDAA31C1D8B2}" name="MinimumAverage"/>
    <tableColumn id="19" xr3:uid="{00927538-5F4A-4BA5-9D04-D4221D23EF75}" name="MaximumAverage"/>
    <tableColumn id="20" xr3:uid="{023E7C50-9E98-442C-9959-8AF1E1B4DF85}" name="OverallMinimum"/>
    <tableColumn id="21" xr3:uid="{46C2C39B-364A-4893-813E-58CDF2AB9396}" name="OverallMaximum"/>
    <tableColumn id="22" xr3:uid="{641E802B-8848-464E-8741-27803759C43D}" name="AverageNumberObservations"/>
    <tableColumn id="23" xr3:uid="{17E2B402-132D-4E89-A36D-04538E276AF9}" name="SummaryHalfWidth"/>
    <tableColumn id="24" xr3:uid="{14DD0424-375F-45F9-8A93-AF6200A008C9}" name="RepsWithStatObserved"/>
    <tableColumn id="25" xr3:uid="{3A413D66-2DCC-4DFB-8A80-0981FF187995}" name="Observed=Reques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FA0C9C-35AD-4A7F-BC45-F9DB4ACB53F9}" name="Table3" displayName="Table3" ref="A1:Y51" totalsRowShown="0">
  <autoFilter ref="A1:Y51" xr:uid="{30FA0C9C-35AD-4A7F-BC45-F9DB4ACB53F9}"/>
  <tableColumns count="25">
    <tableColumn id="1" xr3:uid="{7E5835DB-98A4-42FF-A1F4-C4EDAB61931B}" name="ProjectName"/>
    <tableColumn id="2" xr3:uid="{9FE03545-D665-4FEA-8CC3-623AC48D0CBB}" name="Project RunDateTime"/>
    <tableColumn id="3" xr3:uid="{A2535F5B-9C9B-48FF-B1F7-A2AB162D324F}" name="Replication"/>
    <tableColumn id="4" xr3:uid="{047216A4-1CA1-4A2E-863E-3B5BB6749306}" name="Name"/>
    <tableColumn id="5" xr3:uid="{E28B65B2-3BDB-42FD-B7EF-137F275BD2E2}" name="Type"/>
    <tableColumn id="6" xr3:uid="{326C496D-9DE0-4787-910A-7F361F1F11DB}" name="Source"/>
    <tableColumn id="7" xr3:uid="{969D6379-D632-4265-99D9-98E8C8474013}" name="Average"/>
    <tableColumn id="8" xr3:uid="{C24AC578-FE8B-4D15-9BEF-CC9CBEEF0685}" name="BatchMeansHalfWidth"/>
    <tableColumn id="9" xr3:uid="{E3F57A3C-2F79-465B-8A8B-F40BAA19AC74}" name="Minimum"/>
    <tableColumn id="10" xr3:uid="{E2D2FE3A-91BE-4423-ADFD-E8215186BCDD}" name="Maximum"/>
    <tableColumn id="11" xr3:uid="{B013BD1D-805B-45C1-9BF6-1A68AC7C8C30}" name="NumberObservations"/>
    <tableColumn id="12" xr3:uid="{5BF5A78D-8AA1-4491-B253-2E0756DF6C48}" name="GroupByKey"/>
    <tableColumn id="13" xr3:uid="{8B7706B3-57DA-46D7-AC93-8FB4472DB17D}" name="RepsRequested"/>
    <tableColumn id="14" xr3:uid="{30AD3F2D-6EC3-467A-AB90-A154C638A731}" name="AverageOfAverage"/>
    <tableColumn id="15" xr3:uid="{2AF207E3-7ABA-4F61-93A2-C99B433E7ED3}" name="StDevOfAverage"/>
    <tableColumn id="16" xr3:uid="{B191D26B-9CB0-4246-934F-10D512F0CE12}" name="ConfidenceInterval"/>
    <tableColumn id="17" xr3:uid="{DF5F6C15-A814-4B1B-B786-E67B38AC1C9B}" name="HalfWidth"/>
    <tableColumn id="18" xr3:uid="{DC740830-8F67-455E-ABF9-818DB087D164}" name="MinimumAverage"/>
    <tableColumn id="19" xr3:uid="{2013ACEA-015F-487E-A4D1-393091871E4F}" name="MaximumAverage"/>
    <tableColumn id="20" xr3:uid="{376DA238-C65E-49B8-9743-2231F6324BC1}" name="OverallMinimum"/>
    <tableColumn id="21" xr3:uid="{773DEC27-7CC5-4153-AFA2-6217C71FF718}" name="OverallMaximum"/>
    <tableColumn id="22" xr3:uid="{65BB882A-97A0-42A0-8432-01F3BA90CEBD}" name="AverageNumberObservations"/>
    <tableColumn id="23" xr3:uid="{6881EAF2-BB9B-4E8E-99F0-7DBAD093FAAE}" name="SummaryHalfWidth"/>
    <tableColumn id="24" xr3:uid="{6A3BF3B9-0376-4B33-A01D-4191FD6AC919}" name="RepsWithStatObserved"/>
    <tableColumn id="25" xr3:uid="{2C9F6BD9-2957-46B8-9DA2-EDC83E602DC2}" name="Observed=Request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201" tableType="queryTable" totalsRowShown="0">
  <autoFilter ref="A1:Y2201" xr:uid="{C3D003CA-1AFF-426C-A03D-D3AF5760DF1A}"/>
  <sortState xmlns:xlrd2="http://schemas.microsoft.com/office/spreadsheetml/2017/richdata2" ref="A2:Y2201">
    <sortCondition ref="D1:D22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701" tableType="queryTable" totalsRowShown="0">
  <autoFilter ref="A1:U70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3051" tableType="queryTable" totalsRowShown="0">
  <autoFilter ref="A1:P30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23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2</v>
      </c>
      <c r="E2">
        <v>50</v>
      </c>
      <c r="F2">
        <v>720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98240-282D-4076-AD9C-97DF0B0A8062}">
  <dimension ref="A1:Y51"/>
  <sheetViews>
    <sheetView workbookViewId="0">
      <selection activeCell="H18" sqref="H18"/>
    </sheetView>
  </sheetViews>
  <sheetFormatPr defaultRowHeight="15" x14ac:dyDescent="0.25"/>
  <cols>
    <col min="1" max="1" width="14.7109375" customWidth="1"/>
    <col min="2" max="2" width="21.85546875" customWidth="1"/>
    <col min="3" max="3" width="13.140625" customWidth="1"/>
    <col min="7" max="7" width="10.42578125" customWidth="1"/>
    <col min="8" max="8" width="23.140625" customWidth="1"/>
    <col min="9" max="9" width="11.85546875" customWidth="1"/>
    <col min="10" max="10" width="12.140625" customWidth="1"/>
    <col min="11" max="11" width="22.140625" customWidth="1"/>
    <col min="12" max="12" width="14.140625" customWidth="1"/>
    <col min="13" max="13" width="17" customWidth="1"/>
    <col min="14" max="14" width="19.85546875" customWidth="1"/>
    <col min="15" max="15" width="17.7109375" customWidth="1"/>
    <col min="16" max="16" width="20.140625" customWidth="1"/>
    <col min="17" max="17" width="12.28515625" customWidth="1"/>
    <col min="18" max="18" width="19.140625" customWidth="1"/>
    <col min="19" max="19" width="19.42578125" customWidth="1"/>
    <col min="20" max="20" width="18.28515625" customWidth="1"/>
    <col min="21" max="21" width="18.5703125" customWidth="1"/>
    <col min="22" max="22" width="29.42578125" customWidth="1"/>
    <col min="23" max="23" width="20.5703125" customWidth="1"/>
    <col min="24" max="24" width="23.85546875" customWidth="1"/>
    <col min="25" max="25" width="22.28515625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50</v>
      </c>
      <c r="D2" t="s">
        <v>85</v>
      </c>
      <c r="E2" t="s">
        <v>92</v>
      </c>
      <c r="F2" t="s">
        <v>87</v>
      </c>
      <c r="G2">
        <v>17.142867450625602</v>
      </c>
      <c r="H2">
        <v>2E+20</v>
      </c>
      <c r="I2">
        <v>3.6568841684286801</v>
      </c>
      <c r="J2">
        <v>65.698153086317205</v>
      </c>
      <c r="K2">
        <v>141</v>
      </c>
      <c r="L2" t="s">
        <v>188</v>
      </c>
      <c r="M2">
        <v>50</v>
      </c>
      <c r="N2">
        <v>17.764897998506111</v>
      </c>
      <c r="O2">
        <v>6.3265363194248438</v>
      </c>
      <c r="P2">
        <v>0.95</v>
      </c>
      <c r="Q2">
        <v>1.7979817281600685</v>
      </c>
      <c r="R2">
        <v>12.070203836107099</v>
      </c>
      <c r="S2">
        <v>51.667706043059603</v>
      </c>
      <c r="T2">
        <v>0.77649516104145899</v>
      </c>
      <c r="U2">
        <v>114.20900292565</v>
      </c>
      <c r="V2">
        <v>141.38</v>
      </c>
      <c r="W2">
        <v>1.7979817281600685</v>
      </c>
      <c r="X2">
        <v>50</v>
      </c>
      <c r="Y2">
        <v>1</v>
      </c>
    </row>
    <row r="3" spans="1:25" x14ac:dyDescent="0.25">
      <c r="A3" t="s">
        <v>68</v>
      </c>
      <c r="B3" t="s">
        <v>70</v>
      </c>
      <c r="C3">
        <v>49</v>
      </c>
      <c r="D3" t="s">
        <v>85</v>
      </c>
      <c r="E3" t="s">
        <v>92</v>
      </c>
      <c r="F3" t="s">
        <v>87</v>
      </c>
      <c r="G3">
        <v>15.136167577609999</v>
      </c>
      <c r="H3">
        <v>2E+20</v>
      </c>
      <c r="I3">
        <v>2.5128667987433202</v>
      </c>
      <c r="J3">
        <v>57.413998484620201</v>
      </c>
      <c r="K3">
        <v>142</v>
      </c>
      <c r="L3" t="s">
        <v>188</v>
      </c>
      <c r="M3">
        <v>50</v>
      </c>
      <c r="N3">
        <v>17.764897998506111</v>
      </c>
      <c r="O3">
        <v>6.3265363194248438</v>
      </c>
      <c r="P3">
        <v>0.95</v>
      </c>
      <c r="Q3">
        <v>1.7979817281600685</v>
      </c>
      <c r="R3">
        <v>12.070203836107099</v>
      </c>
      <c r="S3">
        <v>51.667706043059603</v>
      </c>
      <c r="T3">
        <v>0.77649516104145899</v>
      </c>
      <c r="U3">
        <v>114.20900292565</v>
      </c>
      <c r="V3">
        <v>141.38</v>
      </c>
      <c r="W3">
        <v>1.7979817281600685</v>
      </c>
      <c r="X3">
        <v>50</v>
      </c>
      <c r="Y3">
        <v>1</v>
      </c>
    </row>
    <row r="4" spans="1:25" x14ac:dyDescent="0.25">
      <c r="A4" t="s">
        <v>68</v>
      </c>
      <c r="B4" t="s">
        <v>70</v>
      </c>
      <c r="C4">
        <v>48</v>
      </c>
      <c r="D4" t="s">
        <v>85</v>
      </c>
      <c r="E4" t="s">
        <v>92</v>
      </c>
      <c r="F4" t="s">
        <v>87</v>
      </c>
      <c r="G4">
        <v>21.902359161252299</v>
      </c>
      <c r="H4">
        <v>2E+20</v>
      </c>
      <c r="I4">
        <v>1.9991808657999299</v>
      </c>
      <c r="J4">
        <v>67.565322768330404</v>
      </c>
      <c r="K4">
        <v>139</v>
      </c>
      <c r="L4" t="s">
        <v>188</v>
      </c>
      <c r="M4">
        <v>50</v>
      </c>
      <c r="N4">
        <v>17.764897998506111</v>
      </c>
      <c r="O4">
        <v>6.3265363194248438</v>
      </c>
      <c r="P4">
        <v>0.95</v>
      </c>
      <c r="Q4">
        <v>1.7979817281600685</v>
      </c>
      <c r="R4">
        <v>12.070203836107099</v>
      </c>
      <c r="S4">
        <v>51.667706043059603</v>
      </c>
      <c r="T4">
        <v>0.77649516104145899</v>
      </c>
      <c r="U4">
        <v>114.20900292565</v>
      </c>
      <c r="V4">
        <v>141.38</v>
      </c>
      <c r="W4">
        <v>1.7979817281600685</v>
      </c>
      <c r="X4">
        <v>50</v>
      </c>
      <c r="Y4">
        <v>1</v>
      </c>
    </row>
    <row r="5" spans="1:25" x14ac:dyDescent="0.25">
      <c r="A5" t="s">
        <v>68</v>
      </c>
      <c r="B5" t="s">
        <v>70</v>
      </c>
      <c r="C5">
        <v>47</v>
      </c>
      <c r="D5" t="s">
        <v>85</v>
      </c>
      <c r="E5" t="s">
        <v>92</v>
      </c>
      <c r="F5" t="s">
        <v>87</v>
      </c>
      <c r="G5">
        <v>14.9233027462433</v>
      </c>
      <c r="H5">
        <v>2E+20</v>
      </c>
      <c r="I5">
        <v>1.60492107535512</v>
      </c>
      <c r="J5">
        <v>64.595113090722407</v>
      </c>
      <c r="K5">
        <v>143</v>
      </c>
      <c r="L5" t="s">
        <v>188</v>
      </c>
      <c r="M5">
        <v>50</v>
      </c>
      <c r="N5">
        <v>17.764897998506111</v>
      </c>
      <c r="O5">
        <v>6.3265363194248438</v>
      </c>
      <c r="P5">
        <v>0.95</v>
      </c>
      <c r="Q5">
        <v>1.7979817281600685</v>
      </c>
      <c r="R5">
        <v>12.070203836107099</v>
      </c>
      <c r="S5">
        <v>51.667706043059603</v>
      </c>
      <c r="T5">
        <v>0.77649516104145899</v>
      </c>
      <c r="U5">
        <v>114.20900292565</v>
      </c>
      <c r="V5">
        <v>141.38</v>
      </c>
      <c r="W5">
        <v>1.7979817281600685</v>
      </c>
      <c r="X5">
        <v>50</v>
      </c>
      <c r="Y5">
        <v>1</v>
      </c>
    </row>
    <row r="6" spans="1:25" x14ac:dyDescent="0.25">
      <c r="A6" t="s">
        <v>68</v>
      </c>
      <c r="B6" t="s">
        <v>70</v>
      </c>
      <c r="C6">
        <v>46</v>
      </c>
      <c r="D6" t="s">
        <v>85</v>
      </c>
      <c r="E6" t="s">
        <v>92</v>
      </c>
      <c r="F6" t="s">
        <v>87</v>
      </c>
      <c r="G6">
        <v>18.7900460053466</v>
      </c>
      <c r="H6">
        <v>2E+20</v>
      </c>
      <c r="I6">
        <v>3.12198179233775</v>
      </c>
      <c r="J6">
        <v>60.195027120249101</v>
      </c>
      <c r="K6">
        <v>142</v>
      </c>
      <c r="L6" t="s">
        <v>188</v>
      </c>
      <c r="M6">
        <v>50</v>
      </c>
      <c r="N6">
        <v>17.764897998506111</v>
      </c>
      <c r="O6">
        <v>6.3265363194248438</v>
      </c>
      <c r="P6">
        <v>0.95</v>
      </c>
      <c r="Q6">
        <v>1.7979817281600685</v>
      </c>
      <c r="R6">
        <v>12.070203836107099</v>
      </c>
      <c r="S6">
        <v>51.667706043059603</v>
      </c>
      <c r="T6">
        <v>0.77649516104145899</v>
      </c>
      <c r="U6">
        <v>114.20900292565</v>
      </c>
      <c r="V6">
        <v>141.38</v>
      </c>
      <c r="W6">
        <v>1.7979817281600685</v>
      </c>
      <c r="X6">
        <v>50</v>
      </c>
      <c r="Y6">
        <v>1</v>
      </c>
    </row>
    <row r="7" spans="1:25" x14ac:dyDescent="0.25">
      <c r="A7" t="s">
        <v>68</v>
      </c>
      <c r="B7" t="s">
        <v>70</v>
      </c>
      <c r="C7">
        <v>45</v>
      </c>
      <c r="D7" t="s">
        <v>85</v>
      </c>
      <c r="E7" t="s">
        <v>92</v>
      </c>
      <c r="F7" t="s">
        <v>87</v>
      </c>
      <c r="G7">
        <v>12.608832434693101</v>
      </c>
      <c r="H7">
        <v>2E+20</v>
      </c>
      <c r="I7">
        <v>1.11410173633487</v>
      </c>
      <c r="J7">
        <v>43.4902488183752</v>
      </c>
      <c r="K7">
        <v>143</v>
      </c>
      <c r="L7" t="s">
        <v>188</v>
      </c>
      <c r="M7">
        <v>50</v>
      </c>
      <c r="N7">
        <v>17.764897998506111</v>
      </c>
      <c r="O7">
        <v>6.3265363194248438</v>
      </c>
      <c r="P7">
        <v>0.95</v>
      </c>
      <c r="Q7">
        <v>1.7979817281600685</v>
      </c>
      <c r="R7">
        <v>12.070203836107099</v>
      </c>
      <c r="S7">
        <v>51.667706043059603</v>
      </c>
      <c r="T7">
        <v>0.77649516104145899</v>
      </c>
      <c r="U7">
        <v>114.20900292565</v>
      </c>
      <c r="V7">
        <v>141.38</v>
      </c>
      <c r="W7">
        <v>1.7979817281600685</v>
      </c>
      <c r="X7">
        <v>50</v>
      </c>
      <c r="Y7">
        <v>1</v>
      </c>
    </row>
    <row r="8" spans="1:25" x14ac:dyDescent="0.25">
      <c r="A8" t="s">
        <v>68</v>
      </c>
      <c r="B8" t="s">
        <v>70</v>
      </c>
      <c r="C8">
        <v>44</v>
      </c>
      <c r="D8" t="s">
        <v>85</v>
      </c>
      <c r="E8" t="s">
        <v>92</v>
      </c>
      <c r="F8" t="s">
        <v>87</v>
      </c>
      <c r="G8">
        <v>18.829155124655099</v>
      </c>
      <c r="H8">
        <v>2E+20</v>
      </c>
      <c r="I8">
        <v>2.0661101324781699</v>
      </c>
      <c r="J8">
        <v>55.7743610554162</v>
      </c>
      <c r="K8">
        <v>143</v>
      </c>
      <c r="L8" t="s">
        <v>188</v>
      </c>
      <c r="M8">
        <v>50</v>
      </c>
      <c r="N8">
        <v>17.764897998506111</v>
      </c>
      <c r="O8">
        <v>6.3265363194248438</v>
      </c>
      <c r="P8">
        <v>0.95</v>
      </c>
      <c r="Q8">
        <v>1.7979817281600685</v>
      </c>
      <c r="R8">
        <v>12.070203836107099</v>
      </c>
      <c r="S8">
        <v>51.667706043059603</v>
      </c>
      <c r="T8">
        <v>0.77649516104145899</v>
      </c>
      <c r="U8">
        <v>114.20900292565</v>
      </c>
      <c r="V8">
        <v>141.38</v>
      </c>
      <c r="W8">
        <v>1.7979817281600685</v>
      </c>
      <c r="X8">
        <v>50</v>
      </c>
      <c r="Y8">
        <v>1</v>
      </c>
    </row>
    <row r="9" spans="1:25" x14ac:dyDescent="0.25">
      <c r="A9" t="s">
        <v>68</v>
      </c>
      <c r="B9" t="s">
        <v>70</v>
      </c>
      <c r="C9">
        <v>43</v>
      </c>
      <c r="D9" t="s">
        <v>85</v>
      </c>
      <c r="E9" t="s">
        <v>92</v>
      </c>
      <c r="F9" t="s">
        <v>87</v>
      </c>
      <c r="G9">
        <v>20.450595020405</v>
      </c>
      <c r="H9">
        <v>2E+20</v>
      </c>
      <c r="I9">
        <v>1.25310974082538</v>
      </c>
      <c r="J9">
        <v>81.864531094238302</v>
      </c>
      <c r="K9">
        <v>142</v>
      </c>
      <c r="L9" t="s">
        <v>188</v>
      </c>
      <c r="M9">
        <v>50</v>
      </c>
      <c r="N9">
        <v>17.764897998506111</v>
      </c>
      <c r="O9">
        <v>6.3265363194248438</v>
      </c>
      <c r="P9">
        <v>0.95</v>
      </c>
      <c r="Q9">
        <v>1.7979817281600685</v>
      </c>
      <c r="R9">
        <v>12.070203836107099</v>
      </c>
      <c r="S9">
        <v>51.667706043059603</v>
      </c>
      <c r="T9">
        <v>0.77649516104145899</v>
      </c>
      <c r="U9">
        <v>114.20900292565</v>
      </c>
      <c r="V9">
        <v>141.38</v>
      </c>
      <c r="W9">
        <v>1.7979817281600685</v>
      </c>
      <c r="X9">
        <v>50</v>
      </c>
      <c r="Y9">
        <v>1</v>
      </c>
    </row>
    <row r="10" spans="1:25" x14ac:dyDescent="0.25">
      <c r="A10" t="s">
        <v>68</v>
      </c>
      <c r="B10" t="s">
        <v>70</v>
      </c>
      <c r="C10">
        <v>42</v>
      </c>
      <c r="D10" t="s">
        <v>85</v>
      </c>
      <c r="E10" t="s">
        <v>92</v>
      </c>
      <c r="F10" t="s">
        <v>87</v>
      </c>
      <c r="G10">
        <v>12.070203836107099</v>
      </c>
      <c r="H10">
        <v>2E+20</v>
      </c>
      <c r="I10">
        <v>1.4045114724658301</v>
      </c>
      <c r="J10">
        <v>42.0981360714513</v>
      </c>
      <c r="K10">
        <v>143</v>
      </c>
      <c r="L10" t="s">
        <v>188</v>
      </c>
      <c r="M10">
        <v>50</v>
      </c>
      <c r="N10">
        <v>17.764897998506111</v>
      </c>
      <c r="O10">
        <v>6.3265363194248438</v>
      </c>
      <c r="P10">
        <v>0.95</v>
      </c>
      <c r="Q10">
        <v>1.7979817281600685</v>
      </c>
      <c r="R10">
        <v>12.070203836107099</v>
      </c>
      <c r="S10">
        <v>51.667706043059603</v>
      </c>
      <c r="T10">
        <v>0.77649516104145899</v>
      </c>
      <c r="U10">
        <v>114.20900292565</v>
      </c>
      <c r="V10">
        <v>141.38</v>
      </c>
      <c r="W10">
        <v>1.7979817281600685</v>
      </c>
      <c r="X10">
        <v>50</v>
      </c>
      <c r="Y10">
        <v>1</v>
      </c>
    </row>
    <row r="11" spans="1:25" x14ac:dyDescent="0.25">
      <c r="A11" t="s">
        <v>68</v>
      </c>
      <c r="B11" t="s">
        <v>70</v>
      </c>
      <c r="C11">
        <v>41</v>
      </c>
      <c r="D11" t="s">
        <v>85</v>
      </c>
      <c r="E11" t="s">
        <v>92</v>
      </c>
      <c r="F11" t="s">
        <v>87</v>
      </c>
      <c r="G11">
        <v>12.139305908896199</v>
      </c>
      <c r="H11">
        <v>2E+20</v>
      </c>
      <c r="I11">
        <v>2.69840689204187</v>
      </c>
      <c r="J11">
        <v>52.220287289687001</v>
      </c>
      <c r="K11">
        <v>142</v>
      </c>
      <c r="L11" t="s">
        <v>188</v>
      </c>
      <c r="M11">
        <v>50</v>
      </c>
      <c r="N11">
        <v>17.764897998506111</v>
      </c>
      <c r="O11">
        <v>6.3265363194248438</v>
      </c>
      <c r="P11">
        <v>0.95</v>
      </c>
      <c r="Q11">
        <v>1.7979817281600685</v>
      </c>
      <c r="R11">
        <v>12.070203836107099</v>
      </c>
      <c r="S11">
        <v>51.667706043059603</v>
      </c>
      <c r="T11">
        <v>0.77649516104145899</v>
      </c>
      <c r="U11">
        <v>114.20900292565</v>
      </c>
      <c r="V11">
        <v>141.38</v>
      </c>
      <c r="W11">
        <v>1.7979817281600685</v>
      </c>
      <c r="X11">
        <v>50</v>
      </c>
      <c r="Y11">
        <v>1</v>
      </c>
    </row>
    <row r="12" spans="1:25" x14ac:dyDescent="0.25">
      <c r="A12" t="s">
        <v>68</v>
      </c>
      <c r="B12" t="s">
        <v>70</v>
      </c>
      <c r="C12">
        <v>40</v>
      </c>
      <c r="D12" t="s">
        <v>85</v>
      </c>
      <c r="E12" t="s">
        <v>92</v>
      </c>
      <c r="F12" t="s">
        <v>87</v>
      </c>
      <c r="G12">
        <v>16.698994483796799</v>
      </c>
      <c r="H12">
        <v>2E+20</v>
      </c>
      <c r="I12">
        <v>1.9747975024300799</v>
      </c>
      <c r="J12">
        <v>45.269371014090602</v>
      </c>
      <c r="K12">
        <v>142</v>
      </c>
      <c r="L12" t="s">
        <v>188</v>
      </c>
      <c r="M12">
        <v>50</v>
      </c>
      <c r="N12">
        <v>17.764897998506111</v>
      </c>
      <c r="O12">
        <v>6.3265363194248438</v>
      </c>
      <c r="P12">
        <v>0.95</v>
      </c>
      <c r="Q12">
        <v>1.7979817281600685</v>
      </c>
      <c r="R12">
        <v>12.070203836107099</v>
      </c>
      <c r="S12">
        <v>51.667706043059603</v>
      </c>
      <c r="T12">
        <v>0.77649516104145899</v>
      </c>
      <c r="U12">
        <v>114.20900292565</v>
      </c>
      <c r="V12">
        <v>141.38</v>
      </c>
      <c r="W12">
        <v>1.7979817281600685</v>
      </c>
      <c r="X12">
        <v>50</v>
      </c>
      <c r="Y12">
        <v>1</v>
      </c>
    </row>
    <row r="13" spans="1:25" x14ac:dyDescent="0.25">
      <c r="A13" t="s">
        <v>68</v>
      </c>
      <c r="B13" t="s">
        <v>70</v>
      </c>
      <c r="C13">
        <v>39</v>
      </c>
      <c r="D13" t="s">
        <v>85</v>
      </c>
      <c r="E13" t="s">
        <v>92</v>
      </c>
      <c r="F13" t="s">
        <v>87</v>
      </c>
      <c r="G13">
        <v>14.9875297299373</v>
      </c>
      <c r="H13">
        <v>2E+20</v>
      </c>
      <c r="I13">
        <v>2.8235828776720799</v>
      </c>
      <c r="J13">
        <v>53.316972519770999</v>
      </c>
      <c r="K13">
        <v>143</v>
      </c>
      <c r="L13" t="s">
        <v>188</v>
      </c>
      <c r="M13">
        <v>50</v>
      </c>
      <c r="N13">
        <v>17.764897998506111</v>
      </c>
      <c r="O13">
        <v>6.3265363194248438</v>
      </c>
      <c r="P13">
        <v>0.95</v>
      </c>
      <c r="Q13">
        <v>1.7979817281600685</v>
      </c>
      <c r="R13">
        <v>12.070203836107099</v>
      </c>
      <c r="S13">
        <v>51.667706043059603</v>
      </c>
      <c r="T13">
        <v>0.77649516104145899</v>
      </c>
      <c r="U13">
        <v>114.20900292565</v>
      </c>
      <c r="V13">
        <v>141.38</v>
      </c>
      <c r="W13">
        <v>1.7979817281600685</v>
      </c>
      <c r="X13">
        <v>50</v>
      </c>
      <c r="Y13">
        <v>1</v>
      </c>
    </row>
    <row r="14" spans="1:25" x14ac:dyDescent="0.25">
      <c r="A14" t="s">
        <v>68</v>
      </c>
      <c r="B14" t="s">
        <v>70</v>
      </c>
      <c r="C14">
        <v>38</v>
      </c>
      <c r="D14" t="s">
        <v>85</v>
      </c>
      <c r="E14" t="s">
        <v>92</v>
      </c>
      <c r="F14" t="s">
        <v>87</v>
      </c>
      <c r="G14">
        <v>12.815551661573</v>
      </c>
      <c r="H14">
        <v>2E+20</v>
      </c>
      <c r="I14">
        <v>1.6627612808624701</v>
      </c>
      <c r="J14">
        <v>47.388130164468301</v>
      </c>
      <c r="K14">
        <v>141</v>
      </c>
      <c r="L14" t="s">
        <v>188</v>
      </c>
      <c r="M14">
        <v>50</v>
      </c>
      <c r="N14">
        <v>17.764897998506111</v>
      </c>
      <c r="O14">
        <v>6.3265363194248438</v>
      </c>
      <c r="P14">
        <v>0.95</v>
      </c>
      <c r="Q14">
        <v>1.7979817281600685</v>
      </c>
      <c r="R14">
        <v>12.070203836107099</v>
      </c>
      <c r="S14">
        <v>51.667706043059603</v>
      </c>
      <c r="T14">
        <v>0.77649516104145899</v>
      </c>
      <c r="U14">
        <v>114.20900292565</v>
      </c>
      <c r="V14">
        <v>141.38</v>
      </c>
      <c r="W14">
        <v>1.7979817281600685</v>
      </c>
      <c r="X14">
        <v>50</v>
      </c>
      <c r="Y14">
        <v>1</v>
      </c>
    </row>
    <row r="15" spans="1:25" x14ac:dyDescent="0.25">
      <c r="A15" t="s">
        <v>68</v>
      </c>
      <c r="B15" t="s">
        <v>70</v>
      </c>
      <c r="C15">
        <v>37</v>
      </c>
      <c r="D15" t="s">
        <v>85</v>
      </c>
      <c r="E15" t="s">
        <v>92</v>
      </c>
      <c r="F15" t="s">
        <v>87</v>
      </c>
      <c r="G15">
        <v>35.694489415840202</v>
      </c>
      <c r="H15">
        <v>2E+20</v>
      </c>
      <c r="I15">
        <v>1.2364701381050101</v>
      </c>
      <c r="J15">
        <v>93.009086650806196</v>
      </c>
      <c r="K15">
        <v>141</v>
      </c>
      <c r="L15" t="s">
        <v>188</v>
      </c>
      <c r="M15">
        <v>50</v>
      </c>
      <c r="N15">
        <v>17.764897998506111</v>
      </c>
      <c r="O15">
        <v>6.3265363194248438</v>
      </c>
      <c r="P15">
        <v>0.95</v>
      </c>
      <c r="Q15">
        <v>1.7979817281600685</v>
      </c>
      <c r="R15">
        <v>12.070203836107099</v>
      </c>
      <c r="S15">
        <v>51.667706043059603</v>
      </c>
      <c r="T15">
        <v>0.77649516104145899</v>
      </c>
      <c r="U15">
        <v>114.20900292565</v>
      </c>
      <c r="V15">
        <v>141.38</v>
      </c>
      <c r="W15">
        <v>1.7979817281600685</v>
      </c>
      <c r="X15">
        <v>50</v>
      </c>
      <c r="Y15">
        <v>1</v>
      </c>
    </row>
    <row r="16" spans="1:25" x14ac:dyDescent="0.25">
      <c r="A16" t="s">
        <v>68</v>
      </c>
      <c r="B16" t="s">
        <v>70</v>
      </c>
      <c r="C16">
        <v>36</v>
      </c>
      <c r="D16" t="s">
        <v>85</v>
      </c>
      <c r="E16" t="s">
        <v>92</v>
      </c>
      <c r="F16" t="s">
        <v>87</v>
      </c>
      <c r="G16">
        <v>12.992652697216799</v>
      </c>
      <c r="H16">
        <v>2E+20</v>
      </c>
      <c r="I16">
        <v>1.78362743416528</v>
      </c>
      <c r="J16">
        <v>41.165409153659397</v>
      </c>
      <c r="K16">
        <v>144</v>
      </c>
      <c r="L16" t="s">
        <v>188</v>
      </c>
      <c r="M16">
        <v>50</v>
      </c>
      <c r="N16">
        <v>17.764897998506111</v>
      </c>
      <c r="O16">
        <v>6.3265363194248438</v>
      </c>
      <c r="P16">
        <v>0.95</v>
      </c>
      <c r="Q16">
        <v>1.7979817281600685</v>
      </c>
      <c r="R16">
        <v>12.070203836107099</v>
      </c>
      <c r="S16">
        <v>51.667706043059603</v>
      </c>
      <c r="T16">
        <v>0.77649516104145899</v>
      </c>
      <c r="U16">
        <v>114.20900292565</v>
      </c>
      <c r="V16">
        <v>141.38</v>
      </c>
      <c r="W16">
        <v>1.7979817281600685</v>
      </c>
      <c r="X16">
        <v>50</v>
      </c>
      <c r="Y16">
        <v>1</v>
      </c>
    </row>
    <row r="17" spans="1:25" x14ac:dyDescent="0.25">
      <c r="A17" t="s">
        <v>68</v>
      </c>
      <c r="B17" t="s">
        <v>70</v>
      </c>
      <c r="C17">
        <v>35</v>
      </c>
      <c r="D17" t="s">
        <v>85</v>
      </c>
      <c r="E17" t="s">
        <v>92</v>
      </c>
      <c r="F17" t="s">
        <v>87</v>
      </c>
      <c r="G17">
        <v>19.649949551914499</v>
      </c>
      <c r="H17">
        <v>2E+20</v>
      </c>
      <c r="I17">
        <v>2.27148167111039</v>
      </c>
      <c r="J17">
        <v>68.380674643082401</v>
      </c>
      <c r="K17">
        <v>136</v>
      </c>
      <c r="L17" t="s">
        <v>188</v>
      </c>
      <c r="M17">
        <v>50</v>
      </c>
      <c r="N17">
        <v>17.764897998506111</v>
      </c>
      <c r="O17">
        <v>6.3265363194248438</v>
      </c>
      <c r="P17">
        <v>0.95</v>
      </c>
      <c r="Q17">
        <v>1.7979817281600685</v>
      </c>
      <c r="R17">
        <v>12.070203836107099</v>
      </c>
      <c r="S17">
        <v>51.667706043059603</v>
      </c>
      <c r="T17">
        <v>0.77649516104145899</v>
      </c>
      <c r="U17">
        <v>114.20900292565</v>
      </c>
      <c r="V17">
        <v>141.38</v>
      </c>
      <c r="W17">
        <v>1.7979817281600685</v>
      </c>
      <c r="X17">
        <v>50</v>
      </c>
      <c r="Y17">
        <v>1</v>
      </c>
    </row>
    <row r="18" spans="1:25" x14ac:dyDescent="0.25">
      <c r="A18" t="s">
        <v>68</v>
      </c>
      <c r="B18" t="s">
        <v>70</v>
      </c>
      <c r="C18">
        <v>34</v>
      </c>
      <c r="D18" t="s">
        <v>85</v>
      </c>
      <c r="E18" t="s">
        <v>92</v>
      </c>
      <c r="F18" t="s">
        <v>87</v>
      </c>
      <c r="G18">
        <v>51.667706043059603</v>
      </c>
      <c r="H18">
        <v>2E+20</v>
      </c>
      <c r="I18">
        <v>1.5573681157702299</v>
      </c>
      <c r="J18">
        <v>114.20900292565</v>
      </c>
      <c r="K18">
        <v>143</v>
      </c>
      <c r="L18" t="s">
        <v>188</v>
      </c>
      <c r="M18">
        <v>50</v>
      </c>
      <c r="N18">
        <v>17.764897998506111</v>
      </c>
      <c r="O18">
        <v>6.3265363194248438</v>
      </c>
      <c r="P18">
        <v>0.95</v>
      </c>
      <c r="Q18">
        <v>1.7979817281600685</v>
      </c>
      <c r="R18">
        <v>12.070203836107099</v>
      </c>
      <c r="S18">
        <v>51.667706043059603</v>
      </c>
      <c r="T18">
        <v>0.77649516104145899</v>
      </c>
      <c r="U18">
        <v>114.20900292565</v>
      </c>
      <c r="V18">
        <v>141.38</v>
      </c>
      <c r="W18">
        <v>1.7979817281600685</v>
      </c>
      <c r="X18">
        <v>50</v>
      </c>
      <c r="Y18">
        <v>1</v>
      </c>
    </row>
    <row r="19" spans="1:25" x14ac:dyDescent="0.25">
      <c r="A19" t="s">
        <v>68</v>
      </c>
      <c r="B19" t="s">
        <v>70</v>
      </c>
      <c r="C19">
        <v>33</v>
      </c>
      <c r="D19" t="s">
        <v>85</v>
      </c>
      <c r="E19" t="s">
        <v>92</v>
      </c>
      <c r="F19" t="s">
        <v>87</v>
      </c>
      <c r="G19">
        <v>15.8274391849325</v>
      </c>
      <c r="H19">
        <v>2E+20</v>
      </c>
      <c r="I19">
        <v>3.7578333295633102</v>
      </c>
      <c r="J19">
        <v>51.056125699879502</v>
      </c>
      <c r="K19">
        <v>142</v>
      </c>
      <c r="L19" t="s">
        <v>188</v>
      </c>
      <c r="M19">
        <v>50</v>
      </c>
      <c r="N19">
        <v>17.764897998506111</v>
      </c>
      <c r="O19">
        <v>6.3265363194248438</v>
      </c>
      <c r="P19">
        <v>0.95</v>
      </c>
      <c r="Q19">
        <v>1.7979817281600685</v>
      </c>
      <c r="R19">
        <v>12.070203836107099</v>
      </c>
      <c r="S19">
        <v>51.667706043059603</v>
      </c>
      <c r="T19">
        <v>0.77649516104145899</v>
      </c>
      <c r="U19">
        <v>114.20900292565</v>
      </c>
      <c r="V19">
        <v>141.38</v>
      </c>
      <c r="W19">
        <v>1.7979817281600685</v>
      </c>
      <c r="X19">
        <v>50</v>
      </c>
      <c r="Y19">
        <v>1</v>
      </c>
    </row>
    <row r="20" spans="1:25" x14ac:dyDescent="0.25">
      <c r="A20" t="s">
        <v>68</v>
      </c>
      <c r="B20" t="s">
        <v>70</v>
      </c>
      <c r="C20">
        <v>32</v>
      </c>
      <c r="D20" t="s">
        <v>85</v>
      </c>
      <c r="E20" t="s">
        <v>92</v>
      </c>
      <c r="F20" t="s">
        <v>87</v>
      </c>
      <c r="G20">
        <v>14.954620841284401</v>
      </c>
      <c r="H20">
        <v>2E+20</v>
      </c>
      <c r="I20">
        <v>1.8517000615414401</v>
      </c>
      <c r="J20">
        <v>42.102451724780799</v>
      </c>
      <c r="K20">
        <v>141</v>
      </c>
      <c r="L20" t="s">
        <v>188</v>
      </c>
      <c r="M20">
        <v>50</v>
      </c>
      <c r="N20">
        <v>17.764897998506111</v>
      </c>
      <c r="O20">
        <v>6.3265363194248438</v>
      </c>
      <c r="P20">
        <v>0.95</v>
      </c>
      <c r="Q20">
        <v>1.7979817281600685</v>
      </c>
      <c r="R20">
        <v>12.070203836107099</v>
      </c>
      <c r="S20">
        <v>51.667706043059603</v>
      </c>
      <c r="T20">
        <v>0.77649516104145899</v>
      </c>
      <c r="U20">
        <v>114.20900292565</v>
      </c>
      <c r="V20">
        <v>141.38</v>
      </c>
      <c r="W20">
        <v>1.7979817281600685</v>
      </c>
      <c r="X20">
        <v>50</v>
      </c>
      <c r="Y20">
        <v>1</v>
      </c>
    </row>
    <row r="21" spans="1:25" x14ac:dyDescent="0.25">
      <c r="A21" t="s">
        <v>68</v>
      </c>
      <c r="B21" t="s">
        <v>70</v>
      </c>
      <c r="C21">
        <v>31</v>
      </c>
      <c r="D21" t="s">
        <v>85</v>
      </c>
      <c r="E21" t="s">
        <v>92</v>
      </c>
      <c r="F21" t="s">
        <v>87</v>
      </c>
      <c r="G21">
        <v>17.353526294700501</v>
      </c>
      <c r="H21">
        <v>2E+20</v>
      </c>
      <c r="I21">
        <v>1.62671424741644</v>
      </c>
      <c r="J21">
        <v>62.495234027081402</v>
      </c>
      <c r="K21">
        <v>141</v>
      </c>
      <c r="L21" t="s">
        <v>188</v>
      </c>
      <c r="M21">
        <v>50</v>
      </c>
      <c r="N21">
        <v>17.764897998506111</v>
      </c>
      <c r="O21">
        <v>6.3265363194248438</v>
      </c>
      <c r="P21">
        <v>0.95</v>
      </c>
      <c r="Q21">
        <v>1.7979817281600685</v>
      </c>
      <c r="R21">
        <v>12.070203836107099</v>
      </c>
      <c r="S21">
        <v>51.667706043059603</v>
      </c>
      <c r="T21">
        <v>0.77649516104145899</v>
      </c>
      <c r="U21">
        <v>114.20900292565</v>
      </c>
      <c r="V21">
        <v>141.38</v>
      </c>
      <c r="W21">
        <v>1.7979817281600685</v>
      </c>
      <c r="X21">
        <v>50</v>
      </c>
      <c r="Y21">
        <v>1</v>
      </c>
    </row>
    <row r="22" spans="1:25" x14ac:dyDescent="0.25">
      <c r="A22" t="s">
        <v>68</v>
      </c>
      <c r="B22" t="s">
        <v>70</v>
      </c>
      <c r="C22">
        <v>30</v>
      </c>
      <c r="D22" t="s">
        <v>85</v>
      </c>
      <c r="E22" t="s">
        <v>92</v>
      </c>
      <c r="F22" t="s">
        <v>87</v>
      </c>
      <c r="G22">
        <v>14.656548377936399</v>
      </c>
      <c r="H22">
        <v>2E+20</v>
      </c>
      <c r="I22">
        <v>1.66411192262566</v>
      </c>
      <c r="J22">
        <v>44.5020063913665</v>
      </c>
      <c r="K22">
        <v>144</v>
      </c>
      <c r="L22" t="s">
        <v>188</v>
      </c>
      <c r="M22">
        <v>50</v>
      </c>
      <c r="N22">
        <v>17.764897998506111</v>
      </c>
      <c r="O22">
        <v>6.3265363194248438</v>
      </c>
      <c r="P22">
        <v>0.95</v>
      </c>
      <c r="Q22">
        <v>1.7979817281600685</v>
      </c>
      <c r="R22">
        <v>12.070203836107099</v>
      </c>
      <c r="S22">
        <v>51.667706043059603</v>
      </c>
      <c r="T22">
        <v>0.77649516104145899</v>
      </c>
      <c r="U22">
        <v>114.20900292565</v>
      </c>
      <c r="V22">
        <v>141.38</v>
      </c>
      <c r="W22">
        <v>1.7979817281600685</v>
      </c>
      <c r="X22">
        <v>50</v>
      </c>
      <c r="Y22">
        <v>1</v>
      </c>
    </row>
    <row r="23" spans="1:25" x14ac:dyDescent="0.25">
      <c r="A23" t="s">
        <v>68</v>
      </c>
      <c r="B23" t="s">
        <v>70</v>
      </c>
      <c r="C23">
        <v>29</v>
      </c>
      <c r="D23" t="s">
        <v>85</v>
      </c>
      <c r="E23" t="s">
        <v>92</v>
      </c>
      <c r="F23" t="s">
        <v>87</v>
      </c>
      <c r="G23">
        <v>14.180282573133301</v>
      </c>
      <c r="H23">
        <v>2E+20</v>
      </c>
      <c r="I23">
        <v>1.7362596849588801</v>
      </c>
      <c r="J23">
        <v>39.0316520134405</v>
      </c>
      <c r="K23">
        <v>142</v>
      </c>
      <c r="L23" t="s">
        <v>188</v>
      </c>
      <c r="M23">
        <v>50</v>
      </c>
      <c r="N23">
        <v>17.764897998506111</v>
      </c>
      <c r="O23">
        <v>6.3265363194248438</v>
      </c>
      <c r="P23">
        <v>0.95</v>
      </c>
      <c r="Q23">
        <v>1.7979817281600685</v>
      </c>
      <c r="R23">
        <v>12.070203836107099</v>
      </c>
      <c r="S23">
        <v>51.667706043059603</v>
      </c>
      <c r="T23">
        <v>0.77649516104145899</v>
      </c>
      <c r="U23">
        <v>114.20900292565</v>
      </c>
      <c r="V23">
        <v>141.38</v>
      </c>
      <c r="W23">
        <v>1.7979817281600685</v>
      </c>
      <c r="X23">
        <v>50</v>
      </c>
      <c r="Y23">
        <v>1</v>
      </c>
    </row>
    <row r="24" spans="1:25" x14ac:dyDescent="0.25">
      <c r="A24" t="s">
        <v>68</v>
      </c>
      <c r="B24" t="s">
        <v>70</v>
      </c>
      <c r="C24">
        <v>28</v>
      </c>
      <c r="D24" t="s">
        <v>85</v>
      </c>
      <c r="E24" t="s">
        <v>92</v>
      </c>
      <c r="F24" t="s">
        <v>87</v>
      </c>
      <c r="G24">
        <v>12.643279064263</v>
      </c>
      <c r="H24">
        <v>2E+20</v>
      </c>
      <c r="I24">
        <v>2.3011243840023798</v>
      </c>
      <c r="J24">
        <v>44.748588882904201</v>
      </c>
      <c r="K24">
        <v>142</v>
      </c>
      <c r="L24" t="s">
        <v>188</v>
      </c>
      <c r="M24">
        <v>50</v>
      </c>
      <c r="N24">
        <v>17.764897998506111</v>
      </c>
      <c r="O24">
        <v>6.3265363194248438</v>
      </c>
      <c r="P24">
        <v>0.95</v>
      </c>
      <c r="Q24">
        <v>1.7979817281600685</v>
      </c>
      <c r="R24">
        <v>12.070203836107099</v>
      </c>
      <c r="S24">
        <v>51.667706043059603</v>
      </c>
      <c r="T24">
        <v>0.77649516104145899</v>
      </c>
      <c r="U24">
        <v>114.20900292565</v>
      </c>
      <c r="V24">
        <v>141.38</v>
      </c>
      <c r="W24">
        <v>1.7979817281600685</v>
      </c>
      <c r="X24">
        <v>50</v>
      </c>
      <c r="Y24">
        <v>1</v>
      </c>
    </row>
    <row r="25" spans="1:25" x14ac:dyDescent="0.25">
      <c r="A25" t="s">
        <v>68</v>
      </c>
      <c r="B25" t="s">
        <v>70</v>
      </c>
      <c r="C25">
        <v>27</v>
      </c>
      <c r="D25" t="s">
        <v>85</v>
      </c>
      <c r="E25" t="s">
        <v>92</v>
      </c>
      <c r="F25" t="s">
        <v>87</v>
      </c>
      <c r="G25">
        <v>14.194512667470301</v>
      </c>
      <c r="H25">
        <v>2E+20</v>
      </c>
      <c r="I25">
        <v>1.1599144884954999</v>
      </c>
      <c r="J25">
        <v>53.430470543120499</v>
      </c>
      <c r="K25">
        <v>142</v>
      </c>
      <c r="L25" t="s">
        <v>188</v>
      </c>
      <c r="M25">
        <v>50</v>
      </c>
      <c r="N25">
        <v>17.764897998506111</v>
      </c>
      <c r="O25">
        <v>6.3265363194248438</v>
      </c>
      <c r="P25">
        <v>0.95</v>
      </c>
      <c r="Q25">
        <v>1.7979817281600685</v>
      </c>
      <c r="R25">
        <v>12.070203836107099</v>
      </c>
      <c r="S25">
        <v>51.667706043059603</v>
      </c>
      <c r="T25">
        <v>0.77649516104145899</v>
      </c>
      <c r="U25">
        <v>114.20900292565</v>
      </c>
      <c r="V25">
        <v>141.38</v>
      </c>
      <c r="W25">
        <v>1.7979817281600685</v>
      </c>
      <c r="X25">
        <v>50</v>
      </c>
      <c r="Y25">
        <v>1</v>
      </c>
    </row>
    <row r="26" spans="1:25" x14ac:dyDescent="0.25">
      <c r="A26" t="s">
        <v>68</v>
      </c>
      <c r="B26" t="s">
        <v>70</v>
      </c>
      <c r="C26">
        <v>26</v>
      </c>
      <c r="D26" t="s">
        <v>85</v>
      </c>
      <c r="E26" t="s">
        <v>92</v>
      </c>
      <c r="F26" t="s">
        <v>87</v>
      </c>
      <c r="G26">
        <v>15.1371939700591</v>
      </c>
      <c r="H26">
        <v>2E+20</v>
      </c>
      <c r="I26">
        <v>2.23181883224481</v>
      </c>
      <c r="J26">
        <v>46.4136593399028</v>
      </c>
      <c r="K26">
        <v>143</v>
      </c>
      <c r="L26" t="s">
        <v>188</v>
      </c>
      <c r="M26">
        <v>50</v>
      </c>
      <c r="N26">
        <v>17.764897998506111</v>
      </c>
      <c r="O26">
        <v>6.3265363194248438</v>
      </c>
      <c r="P26">
        <v>0.95</v>
      </c>
      <c r="Q26">
        <v>1.7979817281600685</v>
      </c>
      <c r="R26">
        <v>12.070203836107099</v>
      </c>
      <c r="S26">
        <v>51.667706043059603</v>
      </c>
      <c r="T26">
        <v>0.77649516104145899</v>
      </c>
      <c r="U26">
        <v>114.20900292565</v>
      </c>
      <c r="V26">
        <v>141.38</v>
      </c>
      <c r="W26">
        <v>1.7979817281600685</v>
      </c>
      <c r="X26">
        <v>50</v>
      </c>
      <c r="Y26">
        <v>1</v>
      </c>
    </row>
    <row r="27" spans="1:25" x14ac:dyDescent="0.25">
      <c r="A27" t="s">
        <v>68</v>
      </c>
      <c r="B27" t="s">
        <v>70</v>
      </c>
      <c r="C27">
        <v>25</v>
      </c>
      <c r="D27" t="s">
        <v>85</v>
      </c>
      <c r="E27" t="s">
        <v>92</v>
      </c>
      <c r="F27" t="s">
        <v>87</v>
      </c>
      <c r="G27">
        <v>15.8804565075312</v>
      </c>
      <c r="H27">
        <v>2E+20</v>
      </c>
      <c r="I27">
        <v>1.33470260215768</v>
      </c>
      <c r="J27">
        <v>46.101768539138703</v>
      </c>
      <c r="K27">
        <v>143</v>
      </c>
      <c r="L27" t="s">
        <v>188</v>
      </c>
      <c r="M27">
        <v>50</v>
      </c>
      <c r="N27">
        <v>17.764897998506111</v>
      </c>
      <c r="O27">
        <v>6.3265363194248438</v>
      </c>
      <c r="P27">
        <v>0.95</v>
      </c>
      <c r="Q27">
        <v>1.7979817281600685</v>
      </c>
      <c r="R27">
        <v>12.070203836107099</v>
      </c>
      <c r="S27">
        <v>51.667706043059603</v>
      </c>
      <c r="T27">
        <v>0.77649516104145899</v>
      </c>
      <c r="U27">
        <v>114.20900292565</v>
      </c>
      <c r="V27">
        <v>141.38</v>
      </c>
      <c r="W27">
        <v>1.7979817281600685</v>
      </c>
      <c r="X27">
        <v>50</v>
      </c>
      <c r="Y27">
        <v>1</v>
      </c>
    </row>
    <row r="28" spans="1:25" x14ac:dyDescent="0.25">
      <c r="A28" t="s">
        <v>68</v>
      </c>
      <c r="B28" t="s">
        <v>70</v>
      </c>
      <c r="C28">
        <v>24</v>
      </c>
      <c r="D28" t="s">
        <v>85</v>
      </c>
      <c r="E28" t="s">
        <v>92</v>
      </c>
      <c r="F28" t="s">
        <v>87</v>
      </c>
      <c r="G28">
        <v>19.245793218716202</v>
      </c>
      <c r="H28">
        <v>2E+20</v>
      </c>
      <c r="I28">
        <v>1.9343488779998499</v>
      </c>
      <c r="J28">
        <v>65.632092876680503</v>
      </c>
      <c r="K28">
        <v>142</v>
      </c>
      <c r="L28" t="s">
        <v>188</v>
      </c>
      <c r="M28">
        <v>50</v>
      </c>
      <c r="N28">
        <v>17.764897998506111</v>
      </c>
      <c r="O28">
        <v>6.3265363194248438</v>
      </c>
      <c r="P28">
        <v>0.95</v>
      </c>
      <c r="Q28">
        <v>1.7979817281600685</v>
      </c>
      <c r="R28">
        <v>12.070203836107099</v>
      </c>
      <c r="S28">
        <v>51.667706043059603</v>
      </c>
      <c r="T28">
        <v>0.77649516104145899</v>
      </c>
      <c r="U28">
        <v>114.20900292565</v>
      </c>
      <c r="V28">
        <v>141.38</v>
      </c>
      <c r="W28">
        <v>1.7979817281600685</v>
      </c>
      <c r="X28">
        <v>50</v>
      </c>
      <c r="Y28">
        <v>1</v>
      </c>
    </row>
    <row r="29" spans="1:25" x14ac:dyDescent="0.25">
      <c r="A29" t="s">
        <v>68</v>
      </c>
      <c r="B29" t="s">
        <v>70</v>
      </c>
      <c r="C29">
        <v>23</v>
      </c>
      <c r="D29" t="s">
        <v>85</v>
      </c>
      <c r="E29" t="s">
        <v>92</v>
      </c>
      <c r="F29" t="s">
        <v>87</v>
      </c>
      <c r="G29">
        <v>22.904609812089401</v>
      </c>
      <c r="H29">
        <v>2E+20</v>
      </c>
      <c r="I29">
        <v>1.7862697716918801</v>
      </c>
      <c r="J29">
        <v>60.9376614624315</v>
      </c>
      <c r="K29">
        <v>140</v>
      </c>
      <c r="L29" t="s">
        <v>188</v>
      </c>
      <c r="M29">
        <v>50</v>
      </c>
      <c r="N29">
        <v>17.764897998506111</v>
      </c>
      <c r="O29">
        <v>6.3265363194248438</v>
      </c>
      <c r="P29">
        <v>0.95</v>
      </c>
      <c r="Q29">
        <v>1.7979817281600685</v>
      </c>
      <c r="R29">
        <v>12.070203836107099</v>
      </c>
      <c r="S29">
        <v>51.667706043059603</v>
      </c>
      <c r="T29">
        <v>0.77649516104145899</v>
      </c>
      <c r="U29">
        <v>114.20900292565</v>
      </c>
      <c r="V29">
        <v>141.38</v>
      </c>
      <c r="W29">
        <v>1.7979817281600685</v>
      </c>
      <c r="X29">
        <v>50</v>
      </c>
      <c r="Y29">
        <v>1</v>
      </c>
    </row>
    <row r="30" spans="1:25" x14ac:dyDescent="0.25">
      <c r="A30" t="s">
        <v>68</v>
      </c>
      <c r="B30" t="s">
        <v>70</v>
      </c>
      <c r="C30">
        <v>22</v>
      </c>
      <c r="D30" t="s">
        <v>85</v>
      </c>
      <c r="E30" t="s">
        <v>92</v>
      </c>
      <c r="F30" t="s">
        <v>87</v>
      </c>
      <c r="G30">
        <v>16.120097014876201</v>
      </c>
      <c r="H30">
        <v>2E+20</v>
      </c>
      <c r="I30">
        <v>1.38278163286415</v>
      </c>
      <c r="J30">
        <v>51.6222668394553</v>
      </c>
      <c r="K30">
        <v>142</v>
      </c>
      <c r="L30" t="s">
        <v>188</v>
      </c>
      <c r="M30">
        <v>50</v>
      </c>
      <c r="N30">
        <v>17.764897998506111</v>
      </c>
      <c r="O30">
        <v>6.3265363194248438</v>
      </c>
      <c r="P30">
        <v>0.95</v>
      </c>
      <c r="Q30">
        <v>1.7979817281600685</v>
      </c>
      <c r="R30">
        <v>12.070203836107099</v>
      </c>
      <c r="S30">
        <v>51.667706043059603</v>
      </c>
      <c r="T30">
        <v>0.77649516104145899</v>
      </c>
      <c r="U30">
        <v>114.20900292565</v>
      </c>
      <c r="V30">
        <v>141.38</v>
      </c>
      <c r="W30">
        <v>1.7979817281600685</v>
      </c>
      <c r="X30">
        <v>50</v>
      </c>
      <c r="Y30">
        <v>1</v>
      </c>
    </row>
    <row r="31" spans="1:25" x14ac:dyDescent="0.25">
      <c r="A31" t="s">
        <v>68</v>
      </c>
      <c r="B31" t="s">
        <v>70</v>
      </c>
      <c r="C31">
        <v>21</v>
      </c>
      <c r="D31" t="s">
        <v>85</v>
      </c>
      <c r="E31" t="s">
        <v>92</v>
      </c>
      <c r="F31" t="s">
        <v>87</v>
      </c>
      <c r="G31">
        <v>16.693593431336101</v>
      </c>
      <c r="H31">
        <v>2E+20</v>
      </c>
      <c r="I31">
        <v>3.1990511277595699</v>
      </c>
      <c r="J31">
        <v>67.563297264514802</v>
      </c>
      <c r="K31">
        <v>141</v>
      </c>
      <c r="L31" t="s">
        <v>188</v>
      </c>
      <c r="M31">
        <v>50</v>
      </c>
      <c r="N31">
        <v>17.764897998506111</v>
      </c>
      <c r="O31">
        <v>6.3265363194248438</v>
      </c>
      <c r="P31">
        <v>0.95</v>
      </c>
      <c r="Q31">
        <v>1.7979817281600685</v>
      </c>
      <c r="R31">
        <v>12.070203836107099</v>
      </c>
      <c r="S31">
        <v>51.667706043059603</v>
      </c>
      <c r="T31">
        <v>0.77649516104145899</v>
      </c>
      <c r="U31">
        <v>114.20900292565</v>
      </c>
      <c r="V31">
        <v>141.38</v>
      </c>
      <c r="W31">
        <v>1.7979817281600685</v>
      </c>
      <c r="X31">
        <v>50</v>
      </c>
      <c r="Y31">
        <v>1</v>
      </c>
    </row>
    <row r="32" spans="1:25" x14ac:dyDescent="0.25">
      <c r="A32" t="s">
        <v>68</v>
      </c>
      <c r="B32" t="s">
        <v>70</v>
      </c>
      <c r="C32">
        <v>20</v>
      </c>
      <c r="D32" t="s">
        <v>85</v>
      </c>
      <c r="E32" t="s">
        <v>92</v>
      </c>
      <c r="F32" t="s">
        <v>87</v>
      </c>
      <c r="G32">
        <v>16.6827555285256</v>
      </c>
      <c r="H32">
        <v>2E+20</v>
      </c>
      <c r="I32">
        <v>3.0623177789408702</v>
      </c>
      <c r="J32">
        <v>50.257308357728803</v>
      </c>
      <c r="K32">
        <v>140</v>
      </c>
      <c r="L32" t="s">
        <v>188</v>
      </c>
      <c r="M32">
        <v>50</v>
      </c>
      <c r="N32">
        <v>17.764897998506111</v>
      </c>
      <c r="O32">
        <v>6.3265363194248438</v>
      </c>
      <c r="P32">
        <v>0.95</v>
      </c>
      <c r="Q32">
        <v>1.7979817281600685</v>
      </c>
      <c r="R32">
        <v>12.070203836107099</v>
      </c>
      <c r="S32">
        <v>51.667706043059603</v>
      </c>
      <c r="T32">
        <v>0.77649516104145899</v>
      </c>
      <c r="U32">
        <v>114.20900292565</v>
      </c>
      <c r="V32">
        <v>141.38</v>
      </c>
      <c r="W32">
        <v>1.7979817281600685</v>
      </c>
      <c r="X32">
        <v>50</v>
      </c>
      <c r="Y32">
        <v>1</v>
      </c>
    </row>
    <row r="33" spans="1:25" x14ac:dyDescent="0.25">
      <c r="A33" t="s">
        <v>68</v>
      </c>
      <c r="B33" t="s">
        <v>70</v>
      </c>
      <c r="C33">
        <v>19</v>
      </c>
      <c r="D33" t="s">
        <v>85</v>
      </c>
      <c r="E33" t="s">
        <v>92</v>
      </c>
      <c r="F33" t="s">
        <v>87</v>
      </c>
      <c r="G33">
        <v>15.4120519813937</v>
      </c>
      <c r="H33">
        <v>2E+20</v>
      </c>
      <c r="I33">
        <v>1.5982439678637701</v>
      </c>
      <c r="J33">
        <v>38.604000343849997</v>
      </c>
      <c r="K33">
        <v>141</v>
      </c>
      <c r="L33" t="s">
        <v>188</v>
      </c>
      <c r="M33">
        <v>50</v>
      </c>
      <c r="N33">
        <v>17.764897998506111</v>
      </c>
      <c r="O33">
        <v>6.3265363194248438</v>
      </c>
      <c r="P33">
        <v>0.95</v>
      </c>
      <c r="Q33">
        <v>1.7979817281600685</v>
      </c>
      <c r="R33">
        <v>12.070203836107099</v>
      </c>
      <c r="S33">
        <v>51.667706043059603</v>
      </c>
      <c r="T33">
        <v>0.77649516104145899</v>
      </c>
      <c r="U33">
        <v>114.20900292565</v>
      </c>
      <c r="V33">
        <v>141.38</v>
      </c>
      <c r="W33">
        <v>1.7979817281600685</v>
      </c>
      <c r="X33">
        <v>50</v>
      </c>
      <c r="Y33">
        <v>1</v>
      </c>
    </row>
    <row r="34" spans="1:25" x14ac:dyDescent="0.25">
      <c r="A34" t="s">
        <v>68</v>
      </c>
      <c r="B34" t="s">
        <v>70</v>
      </c>
      <c r="C34">
        <v>18</v>
      </c>
      <c r="D34" t="s">
        <v>85</v>
      </c>
      <c r="E34" t="s">
        <v>92</v>
      </c>
      <c r="F34" t="s">
        <v>87</v>
      </c>
      <c r="G34">
        <v>15.542021074806399</v>
      </c>
      <c r="H34">
        <v>2E+20</v>
      </c>
      <c r="I34">
        <v>1.3041996205522499</v>
      </c>
      <c r="J34">
        <v>57.120426341601501</v>
      </c>
      <c r="K34">
        <v>143</v>
      </c>
      <c r="L34" t="s">
        <v>188</v>
      </c>
      <c r="M34">
        <v>50</v>
      </c>
      <c r="N34">
        <v>17.764897998506111</v>
      </c>
      <c r="O34">
        <v>6.3265363194248438</v>
      </c>
      <c r="P34">
        <v>0.95</v>
      </c>
      <c r="Q34">
        <v>1.7979817281600685</v>
      </c>
      <c r="R34">
        <v>12.070203836107099</v>
      </c>
      <c r="S34">
        <v>51.667706043059603</v>
      </c>
      <c r="T34">
        <v>0.77649516104145899</v>
      </c>
      <c r="U34">
        <v>114.20900292565</v>
      </c>
      <c r="V34">
        <v>141.38</v>
      </c>
      <c r="W34">
        <v>1.7979817281600685</v>
      </c>
      <c r="X34">
        <v>50</v>
      </c>
      <c r="Y34">
        <v>1</v>
      </c>
    </row>
    <row r="35" spans="1:25" x14ac:dyDescent="0.25">
      <c r="A35" t="s">
        <v>68</v>
      </c>
      <c r="B35" t="s">
        <v>70</v>
      </c>
      <c r="C35">
        <v>17</v>
      </c>
      <c r="D35" t="s">
        <v>85</v>
      </c>
      <c r="E35" t="s">
        <v>92</v>
      </c>
      <c r="F35" t="s">
        <v>87</v>
      </c>
      <c r="G35">
        <v>17.9350008641904</v>
      </c>
      <c r="H35">
        <v>2E+20</v>
      </c>
      <c r="I35">
        <v>2.8102162921987301</v>
      </c>
      <c r="J35">
        <v>74.072913170110496</v>
      </c>
      <c r="K35">
        <v>134</v>
      </c>
      <c r="L35" t="s">
        <v>188</v>
      </c>
      <c r="M35">
        <v>50</v>
      </c>
      <c r="N35">
        <v>17.764897998506111</v>
      </c>
      <c r="O35">
        <v>6.3265363194248438</v>
      </c>
      <c r="P35">
        <v>0.95</v>
      </c>
      <c r="Q35">
        <v>1.7979817281600685</v>
      </c>
      <c r="R35">
        <v>12.070203836107099</v>
      </c>
      <c r="S35">
        <v>51.667706043059603</v>
      </c>
      <c r="T35">
        <v>0.77649516104145899</v>
      </c>
      <c r="U35">
        <v>114.20900292565</v>
      </c>
      <c r="V35">
        <v>141.38</v>
      </c>
      <c r="W35">
        <v>1.7979817281600685</v>
      </c>
      <c r="X35">
        <v>50</v>
      </c>
      <c r="Y35">
        <v>1</v>
      </c>
    </row>
    <row r="36" spans="1:25" x14ac:dyDescent="0.25">
      <c r="A36" t="s">
        <v>68</v>
      </c>
      <c r="B36" t="s">
        <v>70</v>
      </c>
      <c r="C36">
        <v>16</v>
      </c>
      <c r="D36" t="s">
        <v>85</v>
      </c>
      <c r="E36" t="s">
        <v>92</v>
      </c>
      <c r="F36" t="s">
        <v>87</v>
      </c>
      <c r="G36">
        <v>18.149532749611701</v>
      </c>
      <c r="H36">
        <v>2E+20</v>
      </c>
      <c r="I36">
        <v>0.77649516104145899</v>
      </c>
      <c r="J36">
        <v>57.916748371916398</v>
      </c>
      <c r="K36">
        <v>136</v>
      </c>
      <c r="L36" t="s">
        <v>188</v>
      </c>
      <c r="M36">
        <v>50</v>
      </c>
      <c r="N36">
        <v>17.764897998506111</v>
      </c>
      <c r="O36">
        <v>6.3265363194248438</v>
      </c>
      <c r="P36">
        <v>0.95</v>
      </c>
      <c r="Q36">
        <v>1.7979817281600685</v>
      </c>
      <c r="R36">
        <v>12.070203836107099</v>
      </c>
      <c r="S36">
        <v>51.667706043059603</v>
      </c>
      <c r="T36">
        <v>0.77649516104145899</v>
      </c>
      <c r="U36">
        <v>114.20900292565</v>
      </c>
      <c r="V36">
        <v>141.38</v>
      </c>
      <c r="W36">
        <v>1.7979817281600685</v>
      </c>
      <c r="X36">
        <v>50</v>
      </c>
      <c r="Y36">
        <v>1</v>
      </c>
    </row>
    <row r="37" spans="1:25" x14ac:dyDescent="0.25">
      <c r="A37" t="s">
        <v>68</v>
      </c>
      <c r="B37" t="s">
        <v>70</v>
      </c>
      <c r="C37">
        <v>15</v>
      </c>
      <c r="D37" t="s">
        <v>85</v>
      </c>
      <c r="E37" t="s">
        <v>92</v>
      </c>
      <c r="F37" t="s">
        <v>87</v>
      </c>
      <c r="G37">
        <v>18.2640344154728</v>
      </c>
      <c r="H37">
        <v>2E+20</v>
      </c>
      <c r="I37">
        <v>3.1437638479529801</v>
      </c>
      <c r="J37">
        <v>56.085135077020098</v>
      </c>
      <c r="K37">
        <v>138</v>
      </c>
      <c r="L37" t="s">
        <v>188</v>
      </c>
      <c r="M37">
        <v>50</v>
      </c>
      <c r="N37">
        <v>17.764897998506111</v>
      </c>
      <c r="O37">
        <v>6.3265363194248438</v>
      </c>
      <c r="P37">
        <v>0.95</v>
      </c>
      <c r="Q37">
        <v>1.7979817281600685</v>
      </c>
      <c r="R37">
        <v>12.070203836107099</v>
      </c>
      <c r="S37">
        <v>51.667706043059603</v>
      </c>
      <c r="T37">
        <v>0.77649516104145899</v>
      </c>
      <c r="U37">
        <v>114.20900292565</v>
      </c>
      <c r="V37">
        <v>141.38</v>
      </c>
      <c r="W37">
        <v>1.7979817281600685</v>
      </c>
      <c r="X37">
        <v>50</v>
      </c>
      <c r="Y37">
        <v>1</v>
      </c>
    </row>
    <row r="38" spans="1:25" x14ac:dyDescent="0.25">
      <c r="A38" t="s">
        <v>68</v>
      </c>
      <c r="B38" t="s">
        <v>70</v>
      </c>
      <c r="C38">
        <v>14</v>
      </c>
      <c r="D38" t="s">
        <v>85</v>
      </c>
      <c r="E38" t="s">
        <v>92</v>
      </c>
      <c r="F38" t="s">
        <v>87</v>
      </c>
      <c r="G38">
        <v>18.752772135510099</v>
      </c>
      <c r="H38">
        <v>2E+20</v>
      </c>
      <c r="I38">
        <v>3.43325593369434</v>
      </c>
      <c r="J38">
        <v>55.842577599442798</v>
      </c>
      <c r="K38">
        <v>142</v>
      </c>
      <c r="L38" t="s">
        <v>188</v>
      </c>
      <c r="M38">
        <v>50</v>
      </c>
      <c r="N38">
        <v>17.764897998506111</v>
      </c>
      <c r="O38">
        <v>6.3265363194248438</v>
      </c>
      <c r="P38">
        <v>0.95</v>
      </c>
      <c r="Q38">
        <v>1.7979817281600685</v>
      </c>
      <c r="R38">
        <v>12.070203836107099</v>
      </c>
      <c r="S38">
        <v>51.667706043059603</v>
      </c>
      <c r="T38">
        <v>0.77649516104145899</v>
      </c>
      <c r="U38">
        <v>114.20900292565</v>
      </c>
      <c r="V38">
        <v>141.38</v>
      </c>
      <c r="W38">
        <v>1.7979817281600685</v>
      </c>
      <c r="X38">
        <v>50</v>
      </c>
      <c r="Y38">
        <v>1</v>
      </c>
    </row>
    <row r="39" spans="1:25" x14ac:dyDescent="0.25">
      <c r="A39" t="s">
        <v>68</v>
      </c>
      <c r="B39" t="s">
        <v>70</v>
      </c>
      <c r="C39">
        <v>13</v>
      </c>
      <c r="D39" t="s">
        <v>85</v>
      </c>
      <c r="E39" t="s">
        <v>92</v>
      </c>
      <c r="F39" t="s">
        <v>87</v>
      </c>
      <c r="G39">
        <v>13.127529108201699</v>
      </c>
      <c r="H39">
        <v>2E+20</v>
      </c>
      <c r="I39">
        <v>1.1196599239670499</v>
      </c>
      <c r="J39">
        <v>46.516238588806601</v>
      </c>
      <c r="K39">
        <v>141</v>
      </c>
      <c r="L39" t="s">
        <v>188</v>
      </c>
      <c r="M39">
        <v>50</v>
      </c>
      <c r="N39">
        <v>17.764897998506111</v>
      </c>
      <c r="O39">
        <v>6.3265363194248438</v>
      </c>
      <c r="P39">
        <v>0.95</v>
      </c>
      <c r="Q39">
        <v>1.7979817281600685</v>
      </c>
      <c r="R39">
        <v>12.070203836107099</v>
      </c>
      <c r="S39">
        <v>51.667706043059603</v>
      </c>
      <c r="T39">
        <v>0.77649516104145899</v>
      </c>
      <c r="U39">
        <v>114.20900292565</v>
      </c>
      <c r="V39">
        <v>141.38</v>
      </c>
      <c r="W39">
        <v>1.7979817281600685</v>
      </c>
      <c r="X39">
        <v>50</v>
      </c>
      <c r="Y39">
        <v>1</v>
      </c>
    </row>
    <row r="40" spans="1:25" x14ac:dyDescent="0.25">
      <c r="A40" t="s">
        <v>68</v>
      </c>
      <c r="B40" t="s">
        <v>70</v>
      </c>
      <c r="C40">
        <v>12</v>
      </c>
      <c r="D40" t="s">
        <v>85</v>
      </c>
      <c r="E40" t="s">
        <v>92</v>
      </c>
      <c r="F40" t="s">
        <v>87</v>
      </c>
      <c r="G40">
        <v>24.8687945943819</v>
      </c>
      <c r="H40">
        <v>2E+20</v>
      </c>
      <c r="I40">
        <v>1.9565439561766</v>
      </c>
      <c r="J40">
        <v>59.542665452873798</v>
      </c>
      <c r="K40">
        <v>143</v>
      </c>
      <c r="L40" t="s">
        <v>188</v>
      </c>
      <c r="M40">
        <v>50</v>
      </c>
      <c r="N40">
        <v>17.764897998506111</v>
      </c>
      <c r="O40">
        <v>6.3265363194248438</v>
      </c>
      <c r="P40">
        <v>0.95</v>
      </c>
      <c r="Q40">
        <v>1.7979817281600685</v>
      </c>
      <c r="R40">
        <v>12.070203836107099</v>
      </c>
      <c r="S40">
        <v>51.667706043059603</v>
      </c>
      <c r="T40">
        <v>0.77649516104145899</v>
      </c>
      <c r="U40">
        <v>114.20900292565</v>
      </c>
      <c r="V40">
        <v>141.38</v>
      </c>
      <c r="W40">
        <v>1.7979817281600685</v>
      </c>
      <c r="X40">
        <v>50</v>
      </c>
      <c r="Y40">
        <v>1</v>
      </c>
    </row>
    <row r="41" spans="1:25" x14ac:dyDescent="0.25">
      <c r="A41" t="s">
        <v>68</v>
      </c>
      <c r="B41" t="s">
        <v>70</v>
      </c>
      <c r="C41">
        <v>11</v>
      </c>
      <c r="D41" t="s">
        <v>85</v>
      </c>
      <c r="E41" t="s">
        <v>92</v>
      </c>
      <c r="F41" t="s">
        <v>87</v>
      </c>
      <c r="G41">
        <v>15.2289557634264</v>
      </c>
      <c r="H41">
        <v>2E+20</v>
      </c>
      <c r="I41">
        <v>1.07189251537682</v>
      </c>
      <c r="J41">
        <v>49.751022599840198</v>
      </c>
      <c r="K41">
        <v>142</v>
      </c>
      <c r="L41" t="s">
        <v>188</v>
      </c>
      <c r="M41">
        <v>50</v>
      </c>
      <c r="N41">
        <v>17.764897998506111</v>
      </c>
      <c r="O41">
        <v>6.3265363194248438</v>
      </c>
      <c r="P41">
        <v>0.95</v>
      </c>
      <c r="Q41">
        <v>1.7979817281600685</v>
      </c>
      <c r="R41">
        <v>12.070203836107099</v>
      </c>
      <c r="S41">
        <v>51.667706043059603</v>
      </c>
      <c r="T41">
        <v>0.77649516104145899</v>
      </c>
      <c r="U41">
        <v>114.20900292565</v>
      </c>
      <c r="V41">
        <v>141.38</v>
      </c>
      <c r="W41">
        <v>1.7979817281600685</v>
      </c>
      <c r="X41">
        <v>50</v>
      </c>
      <c r="Y41">
        <v>1</v>
      </c>
    </row>
    <row r="42" spans="1:25" x14ac:dyDescent="0.25">
      <c r="A42" t="s">
        <v>68</v>
      </c>
      <c r="B42" t="s">
        <v>70</v>
      </c>
      <c r="C42">
        <v>10</v>
      </c>
      <c r="D42" t="s">
        <v>85</v>
      </c>
      <c r="E42" t="s">
        <v>92</v>
      </c>
      <c r="F42" t="s">
        <v>87</v>
      </c>
      <c r="G42">
        <v>16.6545518419255</v>
      </c>
      <c r="H42">
        <v>2E+20</v>
      </c>
      <c r="I42">
        <v>1.41443881665163</v>
      </c>
      <c r="J42">
        <v>59.541293944065401</v>
      </c>
      <c r="K42">
        <v>142</v>
      </c>
      <c r="L42" t="s">
        <v>188</v>
      </c>
      <c r="M42">
        <v>50</v>
      </c>
      <c r="N42">
        <v>17.764897998506111</v>
      </c>
      <c r="O42">
        <v>6.3265363194248438</v>
      </c>
      <c r="P42">
        <v>0.95</v>
      </c>
      <c r="Q42">
        <v>1.7979817281600685</v>
      </c>
      <c r="R42">
        <v>12.070203836107099</v>
      </c>
      <c r="S42">
        <v>51.667706043059603</v>
      </c>
      <c r="T42">
        <v>0.77649516104145899</v>
      </c>
      <c r="U42">
        <v>114.20900292565</v>
      </c>
      <c r="V42">
        <v>141.38</v>
      </c>
      <c r="W42">
        <v>1.7979817281600685</v>
      </c>
      <c r="X42">
        <v>50</v>
      </c>
      <c r="Y42">
        <v>1</v>
      </c>
    </row>
    <row r="43" spans="1:25" x14ac:dyDescent="0.25">
      <c r="A43" t="s">
        <v>68</v>
      </c>
      <c r="B43" t="s">
        <v>70</v>
      </c>
      <c r="C43">
        <v>9</v>
      </c>
      <c r="D43" t="s">
        <v>85</v>
      </c>
      <c r="E43" t="s">
        <v>92</v>
      </c>
      <c r="F43" t="s">
        <v>87</v>
      </c>
      <c r="G43">
        <v>19.6163245526566</v>
      </c>
      <c r="H43">
        <v>2E+20</v>
      </c>
      <c r="I43">
        <v>2.1825460589659502</v>
      </c>
      <c r="J43">
        <v>57.088701195510602</v>
      </c>
      <c r="K43">
        <v>142</v>
      </c>
      <c r="L43" t="s">
        <v>188</v>
      </c>
      <c r="M43">
        <v>50</v>
      </c>
      <c r="N43">
        <v>17.764897998506111</v>
      </c>
      <c r="O43">
        <v>6.3265363194248438</v>
      </c>
      <c r="P43">
        <v>0.95</v>
      </c>
      <c r="Q43">
        <v>1.7979817281600685</v>
      </c>
      <c r="R43">
        <v>12.070203836107099</v>
      </c>
      <c r="S43">
        <v>51.667706043059603</v>
      </c>
      <c r="T43">
        <v>0.77649516104145899</v>
      </c>
      <c r="U43">
        <v>114.20900292565</v>
      </c>
      <c r="V43">
        <v>141.38</v>
      </c>
      <c r="W43">
        <v>1.7979817281600685</v>
      </c>
      <c r="X43">
        <v>50</v>
      </c>
      <c r="Y43">
        <v>1</v>
      </c>
    </row>
    <row r="44" spans="1:25" x14ac:dyDescent="0.25">
      <c r="A44" t="s">
        <v>68</v>
      </c>
      <c r="B44" t="s">
        <v>70</v>
      </c>
      <c r="C44">
        <v>8</v>
      </c>
      <c r="D44" t="s">
        <v>85</v>
      </c>
      <c r="E44" t="s">
        <v>92</v>
      </c>
      <c r="F44" t="s">
        <v>87</v>
      </c>
      <c r="G44">
        <v>21.514460624648599</v>
      </c>
      <c r="H44">
        <v>2E+20</v>
      </c>
      <c r="I44">
        <v>3.9385301649364202</v>
      </c>
      <c r="J44">
        <v>51.4395810854354</v>
      </c>
      <c r="K44">
        <v>139</v>
      </c>
      <c r="L44" t="s">
        <v>188</v>
      </c>
      <c r="M44">
        <v>50</v>
      </c>
      <c r="N44">
        <v>17.764897998506111</v>
      </c>
      <c r="O44">
        <v>6.3265363194248438</v>
      </c>
      <c r="P44">
        <v>0.95</v>
      </c>
      <c r="Q44">
        <v>1.7979817281600685</v>
      </c>
      <c r="R44">
        <v>12.070203836107099</v>
      </c>
      <c r="S44">
        <v>51.667706043059603</v>
      </c>
      <c r="T44">
        <v>0.77649516104145899</v>
      </c>
      <c r="U44">
        <v>114.20900292565</v>
      </c>
      <c r="V44">
        <v>141.38</v>
      </c>
      <c r="W44">
        <v>1.7979817281600685</v>
      </c>
      <c r="X44">
        <v>50</v>
      </c>
      <c r="Y44">
        <v>1</v>
      </c>
    </row>
    <row r="45" spans="1:25" x14ac:dyDescent="0.25">
      <c r="A45" t="s">
        <v>68</v>
      </c>
      <c r="B45" t="s">
        <v>70</v>
      </c>
      <c r="C45">
        <v>7</v>
      </c>
      <c r="D45" t="s">
        <v>85</v>
      </c>
      <c r="E45" t="s">
        <v>92</v>
      </c>
      <c r="F45" t="s">
        <v>87</v>
      </c>
      <c r="G45">
        <v>15.9209370191747</v>
      </c>
      <c r="H45">
        <v>2E+20</v>
      </c>
      <c r="I45">
        <v>1.3934925374509799</v>
      </c>
      <c r="J45">
        <v>45.226478629731197</v>
      </c>
      <c r="K45">
        <v>140</v>
      </c>
      <c r="L45" t="s">
        <v>188</v>
      </c>
      <c r="M45">
        <v>50</v>
      </c>
      <c r="N45">
        <v>17.764897998506111</v>
      </c>
      <c r="O45">
        <v>6.3265363194248438</v>
      </c>
      <c r="P45">
        <v>0.95</v>
      </c>
      <c r="Q45">
        <v>1.7979817281600685</v>
      </c>
      <c r="R45">
        <v>12.070203836107099</v>
      </c>
      <c r="S45">
        <v>51.667706043059603</v>
      </c>
      <c r="T45">
        <v>0.77649516104145899</v>
      </c>
      <c r="U45">
        <v>114.20900292565</v>
      </c>
      <c r="V45">
        <v>141.38</v>
      </c>
      <c r="W45">
        <v>1.7979817281600685</v>
      </c>
      <c r="X45">
        <v>50</v>
      </c>
      <c r="Y45">
        <v>1</v>
      </c>
    </row>
    <row r="46" spans="1:25" x14ac:dyDescent="0.25">
      <c r="A46" t="s">
        <v>68</v>
      </c>
      <c r="B46" t="s">
        <v>70</v>
      </c>
      <c r="C46">
        <v>6</v>
      </c>
      <c r="D46" t="s">
        <v>85</v>
      </c>
      <c r="E46" t="s">
        <v>92</v>
      </c>
      <c r="F46" t="s">
        <v>87</v>
      </c>
      <c r="G46">
        <v>20.530844400017401</v>
      </c>
      <c r="H46">
        <v>2E+20</v>
      </c>
      <c r="I46">
        <v>2.4581959345750901</v>
      </c>
      <c r="J46">
        <v>58.008959894526797</v>
      </c>
      <c r="K46">
        <v>140</v>
      </c>
      <c r="L46" t="s">
        <v>188</v>
      </c>
      <c r="M46">
        <v>50</v>
      </c>
      <c r="N46">
        <v>17.764897998506111</v>
      </c>
      <c r="O46">
        <v>6.3265363194248438</v>
      </c>
      <c r="P46">
        <v>0.95</v>
      </c>
      <c r="Q46">
        <v>1.7979817281600685</v>
      </c>
      <c r="R46">
        <v>12.070203836107099</v>
      </c>
      <c r="S46">
        <v>51.667706043059603</v>
      </c>
      <c r="T46">
        <v>0.77649516104145899</v>
      </c>
      <c r="U46">
        <v>114.20900292565</v>
      </c>
      <c r="V46">
        <v>141.38</v>
      </c>
      <c r="W46">
        <v>1.7979817281600685</v>
      </c>
      <c r="X46">
        <v>50</v>
      </c>
      <c r="Y46">
        <v>1</v>
      </c>
    </row>
    <row r="47" spans="1:25" x14ac:dyDescent="0.25">
      <c r="A47" t="s">
        <v>68</v>
      </c>
      <c r="B47" t="s">
        <v>70</v>
      </c>
      <c r="C47">
        <v>5</v>
      </c>
      <c r="D47" t="s">
        <v>85</v>
      </c>
      <c r="E47" t="s">
        <v>92</v>
      </c>
      <c r="F47" t="s">
        <v>87</v>
      </c>
      <c r="G47">
        <v>19.701404975040901</v>
      </c>
      <c r="H47">
        <v>2E+20</v>
      </c>
      <c r="I47">
        <v>1.7381689849322599</v>
      </c>
      <c r="J47">
        <v>63.172130264525798</v>
      </c>
      <c r="K47">
        <v>142</v>
      </c>
      <c r="L47" t="s">
        <v>188</v>
      </c>
      <c r="M47">
        <v>50</v>
      </c>
      <c r="N47">
        <v>17.764897998506111</v>
      </c>
      <c r="O47">
        <v>6.3265363194248438</v>
      </c>
      <c r="P47">
        <v>0.95</v>
      </c>
      <c r="Q47">
        <v>1.7979817281600685</v>
      </c>
      <c r="R47">
        <v>12.070203836107099</v>
      </c>
      <c r="S47">
        <v>51.667706043059603</v>
      </c>
      <c r="T47">
        <v>0.77649516104145899</v>
      </c>
      <c r="U47">
        <v>114.20900292565</v>
      </c>
      <c r="V47">
        <v>141.38</v>
      </c>
      <c r="W47">
        <v>1.7979817281600685</v>
      </c>
      <c r="X47">
        <v>50</v>
      </c>
      <c r="Y47">
        <v>1</v>
      </c>
    </row>
    <row r="48" spans="1:25" x14ac:dyDescent="0.25">
      <c r="A48" t="s">
        <v>68</v>
      </c>
      <c r="B48" t="s">
        <v>70</v>
      </c>
      <c r="C48">
        <v>4</v>
      </c>
      <c r="D48" t="s">
        <v>85</v>
      </c>
      <c r="E48" t="s">
        <v>92</v>
      </c>
      <c r="F48" t="s">
        <v>87</v>
      </c>
      <c r="G48">
        <v>14.253637572167699</v>
      </c>
      <c r="H48">
        <v>2E+20</v>
      </c>
      <c r="I48">
        <v>1.88257702665794</v>
      </c>
      <c r="J48">
        <v>45.649507750397603</v>
      </c>
      <c r="K48">
        <v>143</v>
      </c>
      <c r="L48" t="s">
        <v>188</v>
      </c>
      <c r="M48">
        <v>50</v>
      </c>
      <c r="N48">
        <v>17.764897998506111</v>
      </c>
      <c r="O48">
        <v>6.3265363194248438</v>
      </c>
      <c r="P48">
        <v>0.95</v>
      </c>
      <c r="Q48">
        <v>1.7979817281600685</v>
      </c>
      <c r="R48">
        <v>12.070203836107099</v>
      </c>
      <c r="S48">
        <v>51.667706043059603</v>
      </c>
      <c r="T48">
        <v>0.77649516104145899</v>
      </c>
      <c r="U48">
        <v>114.20900292565</v>
      </c>
      <c r="V48">
        <v>141.38</v>
      </c>
      <c r="W48">
        <v>1.7979817281600685</v>
      </c>
      <c r="X48">
        <v>50</v>
      </c>
      <c r="Y48">
        <v>1</v>
      </c>
    </row>
    <row r="49" spans="1:25" x14ac:dyDescent="0.25">
      <c r="A49" t="s">
        <v>68</v>
      </c>
      <c r="B49" t="s">
        <v>70</v>
      </c>
      <c r="C49">
        <v>3</v>
      </c>
      <c r="D49" t="s">
        <v>85</v>
      </c>
      <c r="E49" t="s">
        <v>92</v>
      </c>
      <c r="F49" t="s">
        <v>87</v>
      </c>
      <c r="G49">
        <v>12.259043645254</v>
      </c>
      <c r="H49">
        <v>2E+20</v>
      </c>
      <c r="I49">
        <v>1.3395222297414999</v>
      </c>
      <c r="J49">
        <v>38.171389370671797</v>
      </c>
      <c r="K49">
        <v>143</v>
      </c>
      <c r="L49" t="s">
        <v>188</v>
      </c>
      <c r="M49">
        <v>50</v>
      </c>
      <c r="N49">
        <v>17.764897998506111</v>
      </c>
      <c r="O49">
        <v>6.3265363194248438</v>
      </c>
      <c r="P49">
        <v>0.95</v>
      </c>
      <c r="Q49">
        <v>1.7979817281600685</v>
      </c>
      <c r="R49">
        <v>12.070203836107099</v>
      </c>
      <c r="S49">
        <v>51.667706043059603</v>
      </c>
      <c r="T49">
        <v>0.77649516104145899</v>
      </c>
      <c r="U49">
        <v>114.20900292565</v>
      </c>
      <c r="V49">
        <v>141.38</v>
      </c>
      <c r="W49">
        <v>1.7979817281600685</v>
      </c>
      <c r="X49">
        <v>50</v>
      </c>
      <c r="Y49">
        <v>1</v>
      </c>
    </row>
    <row r="50" spans="1:25" x14ac:dyDescent="0.25">
      <c r="A50" t="s">
        <v>68</v>
      </c>
      <c r="B50" t="s">
        <v>70</v>
      </c>
      <c r="C50">
        <v>2</v>
      </c>
      <c r="D50" t="s">
        <v>85</v>
      </c>
      <c r="E50" t="s">
        <v>92</v>
      </c>
      <c r="F50" t="s">
        <v>87</v>
      </c>
      <c r="G50">
        <v>20.4423148365921</v>
      </c>
      <c r="H50">
        <v>2E+20</v>
      </c>
      <c r="I50">
        <v>1.4247846463581499</v>
      </c>
      <c r="J50">
        <v>61.0681629767465</v>
      </c>
      <c r="K50">
        <v>141</v>
      </c>
      <c r="L50" t="s">
        <v>188</v>
      </c>
      <c r="M50">
        <v>50</v>
      </c>
      <c r="N50">
        <v>17.764897998506111</v>
      </c>
      <c r="O50">
        <v>6.3265363194248438</v>
      </c>
      <c r="P50">
        <v>0.95</v>
      </c>
      <c r="Q50">
        <v>1.7979817281600685</v>
      </c>
      <c r="R50">
        <v>12.070203836107099</v>
      </c>
      <c r="S50">
        <v>51.667706043059603</v>
      </c>
      <c r="T50">
        <v>0.77649516104145899</v>
      </c>
      <c r="U50">
        <v>114.20900292565</v>
      </c>
      <c r="V50">
        <v>141.38</v>
      </c>
      <c r="W50">
        <v>1.7979817281600685</v>
      </c>
      <c r="X50">
        <v>50</v>
      </c>
      <c r="Y50">
        <v>1</v>
      </c>
    </row>
    <row r="51" spans="1:25" x14ac:dyDescent="0.25">
      <c r="A51" t="s">
        <v>68</v>
      </c>
      <c r="B51" t="s">
        <v>70</v>
      </c>
      <c r="C51">
        <v>1</v>
      </c>
      <c r="D51" t="s">
        <v>85</v>
      </c>
      <c r="E51" t="s">
        <v>92</v>
      </c>
      <c r="F51" t="s">
        <v>87</v>
      </c>
      <c r="G51">
        <v>15.0962704348062</v>
      </c>
      <c r="H51">
        <v>2E+20</v>
      </c>
      <c r="I51">
        <v>1.7791269422043099</v>
      </c>
      <c r="J51">
        <v>44.495059051567203</v>
      </c>
      <c r="K51">
        <v>142</v>
      </c>
      <c r="L51" t="s">
        <v>188</v>
      </c>
      <c r="M51">
        <v>50</v>
      </c>
      <c r="N51">
        <v>17.764897998506111</v>
      </c>
      <c r="O51">
        <v>6.3265363194248438</v>
      </c>
      <c r="P51">
        <v>0.95</v>
      </c>
      <c r="Q51">
        <v>1.7979817281600685</v>
      </c>
      <c r="R51">
        <v>12.070203836107099</v>
      </c>
      <c r="S51">
        <v>51.667706043059603</v>
      </c>
      <c r="T51">
        <v>0.77649516104145899</v>
      </c>
      <c r="U51">
        <v>114.20900292565</v>
      </c>
      <c r="V51">
        <v>141.38</v>
      </c>
      <c r="W51">
        <v>1.7979817281600685</v>
      </c>
      <c r="X51">
        <v>50</v>
      </c>
      <c r="Y51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077B4-52E5-4441-8CCA-D11AB3C0756A}">
  <dimension ref="A1:Y51"/>
  <sheetViews>
    <sheetView workbookViewId="0">
      <selection sqref="A1:Y51"/>
    </sheetView>
  </sheetViews>
  <sheetFormatPr defaultRowHeight="15" x14ac:dyDescent="0.25"/>
  <cols>
    <col min="1" max="1" width="14.7109375" customWidth="1"/>
    <col min="2" max="2" width="21.85546875" customWidth="1"/>
    <col min="3" max="3" width="13.140625" customWidth="1"/>
    <col min="7" max="7" width="10.42578125" customWidth="1"/>
    <col min="8" max="8" width="23.140625" customWidth="1"/>
    <col min="9" max="9" width="11.85546875" customWidth="1"/>
    <col min="10" max="10" width="12.140625" customWidth="1"/>
    <col min="11" max="11" width="22.140625" customWidth="1"/>
    <col min="12" max="12" width="14.140625" customWidth="1"/>
    <col min="13" max="13" width="17" customWidth="1"/>
    <col min="14" max="14" width="19.85546875" customWidth="1"/>
    <col min="15" max="15" width="17.7109375" customWidth="1"/>
    <col min="16" max="16" width="20.140625" customWidth="1"/>
    <col min="17" max="17" width="12.28515625" customWidth="1"/>
    <col min="18" max="18" width="19.140625" customWidth="1"/>
    <col min="19" max="19" width="19.42578125" customWidth="1"/>
    <col min="20" max="20" width="18.28515625" customWidth="1"/>
    <col min="21" max="21" width="18.5703125" customWidth="1"/>
    <col min="22" max="22" width="29.42578125" customWidth="1"/>
    <col min="23" max="23" width="20.5703125" customWidth="1"/>
    <col min="24" max="24" width="23.85546875" customWidth="1"/>
    <col min="25" max="25" width="22.28515625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50</v>
      </c>
      <c r="D2" t="s">
        <v>85</v>
      </c>
      <c r="E2" t="s">
        <v>96</v>
      </c>
      <c r="F2" t="s">
        <v>87</v>
      </c>
      <c r="G2">
        <v>12.686840189426</v>
      </c>
      <c r="H2">
        <v>2E+20</v>
      </c>
      <c r="I2">
        <v>3.6568841684286801</v>
      </c>
      <c r="J2">
        <v>55.616348678213598</v>
      </c>
      <c r="K2">
        <v>141</v>
      </c>
      <c r="L2" t="s">
        <v>189</v>
      </c>
      <c r="M2">
        <v>50</v>
      </c>
      <c r="N2">
        <v>12.098431297615067</v>
      </c>
      <c r="O2">
        <v>0.71433201207540975</v>
      </c>
      <c r="P2">
        <v>0.95</v>
      </c>
      <c r="Q2">
        <v>0.20301091161176912</v>
      </c>
      <c r="R2">
        <v>10.7592582879315</v>
      </c>
      <c r="S2">
        <v>14.168775078757299</v>
      </c>
      <c r="T2">
        <v>0.77649516104145899</v>
      </c>
      <c r="U2">
        <v>66.496126739788593</v>
      </c>
      <c r="V2">
        <v>141.38</v>
      </c>
      <c r="W2">
        <v>0.20301091161176912</v>
      </c>
      <c r="X2">
        <v>50</v>
      </c>
      <c r="Y2">
        <v>1</v>
      </c>
    </row>
    <row r="3" spans="1:25" x14ac:dyDescent="0.25">
      <c r="A3" t="s">
        <v>68</v>
      </c>
      <c r="B3" t="s">
        <v>70</v>
      </c>
      <c r="C3">
        <v>49</v>
      </c>
      <c r="D3" t="s">
        <v>85</v>
      </c>
      <c r="E3" t="s">
        <v>96</v>
      </c>
      <c r="F3" t="s">
        <v>87</v>
      </c>
      <c r="G3">
        <v>11.481983222478799</v>
      </c>
      <c r="H3">
        <v>2E+20</v>
      </c>
      <c r="I3">
        <v>2.5128667987433202</v>
      </c>
      <c r="J3">
        <v>53.352070105741703</v>
      </c>
      <c r="K3">
        <v>142</v>
      </c>
      <c r="L3" t="s">
        <v>189</v>
      </c>
      <c r="M3">
        <v>50</v>
      </c>
      <c r="N3">
        <v>12.098431297615067</v>
      </c>
      <c r="O3">
        <v>0.71433201207540975</v>
      </c>
      <c r="P3">
        <v>0.95</v>
      </c>
      <c r="Q3">
        <v>0.20301091161176912</v>
      </c>
      <c r="R3">
        <v>10.7592582879315</v>
      </c>
      <c r="S3">
        <v>14.168775078757299</v>
      </c>
      <c r="T3">
        <v>0.77649516104145899</v>
      </c>
      <c r="U3">
        <v>66.496126739788593</v>
      </c>
      <c r="V3">
        <v>141.38</v>
      </c>
      <c r="W3">
        <v>0.20301091161176912</v>
      </c>
      <c r="X3">
        <v>50</v>
      </c>
      <c r="Y3">
        <v>1</v>
      </c>
    </row>
    <row r="4" spans="1:25" x14ac:dyDescent="0.25">
      <c r="A4" t="s">
        <v>68</v>
      </c>
      <c r="B4" t="s">
        <v>70</v>
      </c>
      <c r="C4">
        <v>48</v>
      </c>
      <c r="D4" t="s">
        <v>85</v>
      </c>
      <c r="E4" t="s">
        <v>96</v>
      </c>
      <c r="F4" t="s">
        <v>87</v>
      </c>
      <c r="G4">
        <v>12.444397799282299</v>
      </c>
      <c r="H4">
        <v>2E+20</v>
      </c>
      <c r="I4">
        <v>1.9991808657999299</v>
      </c>
      <c r="J4">
        <v>48.883151893545303</v>
      </c>
      <c r="K4">
        <v>139</v>
      </c>
      <c r="L4" t="s">
        <v>189</v>
      </c>
      <c r="M4">
        <v>50</v>
      </c>
      <c r="N4">
        <v>12.098431297615067</v>
      </c>
      <c r="O4">
        <v>0.71433201207540975</v>
      </c>
      <c r="P4">
        <v>0.95</v>
      </c>
      <c r="Q4">
        <v>0.20301091161176912</v>
      </c>
      <c r="R4">
        <v>10.7592582879315</v>
      </c>
      <c r="S4">
        <v>14.168775078757299</v>
      </c>
      <c r="T4">
        <v>0.77649516104145899</v>
      </c>
      <c r="U4">
        <v>66.496126739788593</v>
      </c>
      <c r="V4">
        <v>141.38</v>
      </c>
      <c r="W4">
        <v>0.20301091161176912</v>
      </c>
      <c r="X4">
        <v>50</v>
      </c>
      <c r="Y4">
        <v>1</v>
      </c>
    </row>
    <row r="5" spans="1:25" x14ac:dyDescent="0.25">
      <c r="A5" t="s">
        <v>68</v>
      </c>
      <c r="B5" t="s">
        <v>70</v>
      </c>
      <c r="C5">
        <v>47</v>
      </c>
      <c r="D5" t="s">
        <v>85</v>
      </c>
      <c r="E5" t="s">
        <v>96</v>
      </c>
      <c r="F5" t="s">
        <v>87</v>
      </c>
      <c r="G5">
        <v>11.858909093786799</v>
      </c>
      <c r="H5">
        <v>2E+20</v>
      </c>
      <c r="I5">
        <v>1.60492107535512</v>
      </c>
      <c r="J5">
        <v>62.794622286387998</v>
      </c>
      <c r="K5">
        <v>143</v>
      </c>
      <c r="L5" t="s">
        <v>189</v>
      </c>
      <c r="M5">
        <v>50</v>
      </c>
      <c r="N5">
        <v>12.098431297615067</v>
      </c>
      <c r="O5">
        <v>0.71433201207540975</v>
      </c>
      <c r="P5">
        <v>0.95</v>
      </c>
      <c r="Q5">
        <v>0.20301091161176912</v>
      </c>
      <c r="R5">
        <v>10.7592582879315</v>
      </c>
      <c r="S5">
        <v>14.168775078757299</v>
      </c>
      <c r="T5">
        <v>0.77649516104145899</v>
      </c>
      <c r="U5">
        <v>66.496126739788593</v>
      </c>
      <c r="V5">
        <v>141.38</v>
      </c>
      <c r="W5">
        <v>0.20301091161176912</v>
      </c>
      <c r="X5">
        <v>50</v>
      </c>
      <c r="Y5">
        <v>1</v>
      </c>
    </row>
    <row r="6" spans="1:25" x14ac:dyDescent="0.25">
      <c r="A6" t="s">
        <v>68</v>
      </c>
      <c r="B6" t="s">
        <v>70</v>
      </c>
      <c r="C6">
        <v>46</v>
      </c>
      <c r="D6" t="s">
        <v>85</v>
      </c>
      <c r="E6" t="s">
        <v>96</v>
      </c>
      <c r="F6" t="s">
        <v>87</v>
      </c>
      <c r="G6">
        <v>12.9876325702255</v>
      </c>
      <c r="H6">
        <v>2E+20</v>
      </c>
      <c r="I6">
        <v>3.12198179233775</v>
      </c>
      <c r="J6">
        <v>48.210608638902499</v>
      </c>
      <c r="K6">
        <v>142</v>
      </c>
      <c r="L6" t="s">
        <v>189</v>
      </c>
      <c r="M6">
        <v>50</v>
      </c>
      <c r="N6">
        <v>12.098431297615067</v>
      </c>
      <c r="O6">
        <v>0.71433201207540975</v>
      </c>
      <c r="P6">
        <v>0.95</v>
      </c>
      <c r="Q6">
        <v>0.20301091161176912</v>
      </c>
      <c r="R6">
        <v>10.7592582879315</v>
      </c>
      <c r="S6">
        <v>14.168775078757299</v>
      </c>
      <c r="T6">
        <v>0.77649516104145899</v>
      </c>
      <c r="U6">
        <v>66.496126739788593</v>
      </c>
      <c r="V6">
        <v>141.38</v>
      </c>
      <c r="W6">
        <v>0.20301091161176912</v>
      </c>
      <c r="X6">
        <v>50</v>
      </c>
      <c r="Y6">
        <v>1</v>
      </c>
    </row>
    <row r="7" spans="1:25" x14ac:dyDescent="0.25">
      <c r="A7" t="s">
        <v>68</v>
      </c>
      <c r="B7" t="s">
        <v>70</v>
      </c>
      <c r="C7">
        <v>45</v>
      </c>
      <c r="D7" t="s">
        <v>85</v>
      </c>
      <c r="E7" t="s">
        <v>96</v>
      </c>
      <c r="F7" t="s">
        <v>87</v>
      </c>
      <c r="G7">
        <v>10.8444243708195</v>
      </c>
      <c r="H7">
        <v>2E+20</v>
      </c>
      <c r="I7">
        <v>1.11410173633487</v>
      </c>
      <c r="J7">
        <v>43.4902488183752</v>
      </c>
      <c r="K7">
        <v>143</v>
      </c>
      <c r="L7" t="s">
        <v>189</v>
      </c>
      <c r="M7">
        <v>50</v>
      </c>
      <c r="N7">
        <v>12.098431297615067</v>
      </c>
      <c r="O7">
        <v>0.71433201207540975</v>
      </c>
      <c r="P7">
        <v>0.95</v>
      </c>
      <c r="Q7">
        <v>0.20301091161176912</v>
      </c>
      <c r="R7">
        <v>10.7592582879315</v>
      </c>
      <c r="S7">
        <v>14.168775078757299</v>
      </c>
      <c r="T7">
        <v>0.77649516104145899</v>
      </c>
      <c r="U7">
        <v>66.496126739788593</v>
      </c>
      <c r="V7">
        <v>141.38</v>
      </c>
      <c r="W7">
        <v>0.20301091161176912</v>
      </c>
      <c r="X7">
        <v>50</v>
      </c>
      <c r="Y7">
        <v>1</v>
      </c>
    </row>
    <row r="8" spans="1:25" x14ac:dyDescent="0.25">
      <c r="A8" t="s">
        <v>68</v>
      </c>
      <c r="B8" t="s">
        <v>70</v>
      </c>
      <c r="C8">
        <v>44</v>
      </c>
      <c r="D8" t="s">
        <v>85</v>
      </c>
      <c r="E8" t="s">
        <v>96</v>
      </c>
      <c r="F8" t="s">
        <v>87</v>
      </c>
      <c r="G8">
        <v>12.6684684562778</v>
      </c>
      <c r="H8">
        <v>2E+20</v>
      </c>
      <c r="I8">
        <v>1.8580016736135601</v>
      </c>
      <c r="J8">
        <v>55.7743610554162</v>
      </c>
      <c r="K8">
        <v>143</v>
      </c>
      <c r="L8" t="s">
        <v>189</v>
      </c>
      <c r="M8">
        <v>50</v>
      </c>
      <c r="N8">
        <v>12.098431297615067</v>
      </c>
      <c r="O8">
        <v>0.71433201207540975</v>
      </c>
      <c r="P8">
        <v>0.95</v>
      </c>
      <c r="Q8">
        <v>0.20301091161176912</v>
      </c>
      <c r="R8">
        <v>10.7592582879315</v>
      </c>
      <c r="S8">
        <v>14.168775078757299</v>
      </c>
      <c r="T8">
        <v>0.77649516104145899</v>
      </c>
      <c r="U8">
        <v>66.496126739788593</v>
      </c>
      <c r="V8">
        <v>141.38</v>
      </c>
      <c r="W8">
        <v>0.20301091161176912</v>
      </c>
      <c r="X8">
        <v>50</v>
      </c>
      <c r="Y8">
        <v>1</v>
      </c>
    </row>
    <row r="9" spans="1:25" x14ac:dyDescent="0.25">
      <c r="A9" t="s">
        <v>68</v>
      </c>
      <c r="B9" t="s">
        <v>70</v>
      </c>
      <c r="C9">
        <v>43</v>
      </c>
      <c r="D9" t="s">
        <v>85</v>
      </c>
      <c r="E9" t="s">
        <v>96</v>
      </c>
      <c r="F9" t="s">
        <v>87</v>
      </c>
      <c r="G9">
        <v>11.569052508457499</v>
      </c>
      <c r="H9">
        <v>2E+20</v>
      </c>
      <c r="I9">
        <v>1.25310974082538</v>
      </c>
      <c r="J9">
        <v>56.149285655719801</v>
      </c>
      <c r="K9">
        <v>142</v>
      </c>
      <c r="L9" t="s">
        <v>189</v>
      </c>
      <c r="M9">
        <v>50</v>
      </c>
      <c r="N9">
        <v>12.098431297615067</v>
      </c>
      <c r="O9">
        <v>0.71433201207540975</v>
      </c>
      <c r="P9">
        <v>0.95</v>
      </c>
      <c r="Q9">
        <v>0.20301091161176912</v>
      </c>
      <c r="R9">
        <v>10.7592582879315</v>
      </c>
      <c r="S9">
        <v>14.168775078757299</v>
      </c>
      <c r="T9">
        <v>0.77649516104145899</v>
      </c>
      <c r="U9">
        <v>66.496126739788593</v>
      </c>
      <c r="V9">
        <v>141.38</v>
      </c>
      <c r="W9">
        <v>0.20301091161176912</v>
      </c>
      <c r="X9">
        <v>50</v>
      </c>
      <c r="Y9">
        <v>1</v>
      </c>
    </row>
    <row r="10" spans="1:25" x14ac:dyDescent="0.25">
      <c r="A10" t="s">
        <v>68</v>
      </c>
      <c r="B10" t="s">
        <v>70</v>
      </c>
      <c r="C10">
        <v>42</v>
      </c>
      <c r="D10" t="s">
        <v>85</v>
      </c>
      <c r="E10" t="s">
        <v>96</v>
      </c>
      <c r="F10" t="s">
        <v>87</v>
      </c>
      <c r="G10">
        <v>10.7592582879315</v>
      </c>
      <c r="H10">
        <v>2E+20</v>
      </c>
      <c r="I10">
        <v>1.4045114724658301</v>
      </c>
      <c r="J10">
        <v>42.0981360714513</v>
      </c>
      <c r="K10">
        <v>143</v>
      </c>
      <c r="L10" t="s">
        <v>189</v>
      </c>
      <c r="M10">
        <v>50</v>
      </c>
      <c r="N10">
        <v>12.098431297615067</v>
      </c>
      <c r="O10">
        <v>0.71433201207540975</v>
      </c>
      <c r="P10">
        <v>0.95</v>
      </c>
      <c r="Q10">
        <v>0.20301091161176912</v>
      </c>
      <c r="R10">
        <v>10.7592582879315</v>
      </c>
      <c r="S10">
        <v>14.168775078757299</v>
      </c>
      <c r="T10">
        <v>0.77649516104145899</v>
      </c>
      <c r="U10">
        <v>66.496126739788593</v>
      </c>
      <c r="V10">
        <v>141.38</v>
      </c>
      <c r="W10">
        <v>0.20301091161176912</v>
      </c>
      <c r="X10">
        <v>50</v>
      </c>
      <c r="Y10">
        <v>1</v>
      </c>
    </row>
    <row r="11" spans="1:25" x14ac:dyDescent="0.25">
      <c r="A11" t="s">
        <v>68</v>
      </c>
      <c r="B11" t="s">
        <v>70</v>
      </c>
      <c r="C11">
        <v>41</v>
      </c>
      <c r="D11" t="s">
        <v>85</v>
      </c>
      <c r="E11" t="s">
        <v>96</v>
      </c>
      <c r="F11" t="s">
        <v>87</v>
      </c>
      <c r="G11">
        <v>11.0758059108424</v>
      </c>
      <c r="H11">
        <v>2E+20</v>
      </c>
      <c r="I11">
        <v>2.0856862396321998</v>
      </c>
      <c r="J11">
        <v>47.721386280732297</v>
      </c>
      <c r="K11">
        <v>142</v>
      </c>
      <c r="L11" t="s">
        <v>189</v>
      </c>
      <c r="M11">
        <v>50</v>
      </c>
      <c r="N11">
        <v>12.098431297615067</v>
      </c>
      <c r="O11">
        <v>0.71433201207540975</v>
      </c>
      <c r="P11">
        <v>0.95</v>
      </c>
      <c r="Q11">
        <v>0.20301091161176912</v>
      </c>
      <c r="R11">
        <v>10.7592582879315</v>
      </c>
      <c r="S11">
        <v>14.168775078757299</v>
      </c>
      <c r="T11">
        <v>0.77649516104145899</v>
      </c>
      <c r="U11">
        <v>66.496126739788593</v>
      </c>
      <c r="V11">
        <v>141.38</v>
      </c>
      <c r="W11">
        <v>0.20301091161176912</v>
      </c>
      <c r="X11">
        <v>50</v>
      </c>
      <c r="Y11">
        <v>1</v>
      </c>
    </row>
    <row r="12" spans="1:25" x14ac:dyDescent="0.25">
      <c r="A12" t="s">
        <v>68</v>
      </c>
      <c r="B12" t="s">
        <v>70</v>
      </c>
      <c r="C12">
        <v>40</v>
      </c>
      <c r="D12" t="s">
        <v>85</v>
      </c>
      <c r="E12" t="s">
        <v>96</v>
      </c>
      <c r="F12" t="s">
        <v>87</v>
      </c>
      <c r="G12">
        <v>12.153099264254299</v>
      </c>
      <c r="H12">
        <v>2E+20</v>
      </c>
      <c r="I12">
        <v>1.9747975024300799</v>
      </c>
      <c r="J12">
        <v>41.150642157100002</v>
      </c>
      <c r="K12">
        <v>142</v>
      </c>
      <c r="L12" t="s">
        <v>189</v>
      </c>
      <c r="M12">
        <v>50</v>
      </c>
      <c r="N12">
        <v>12.098431297615067</v>
      </c>
      <c r="O12">
        <v>0.71433201207540975</v>
      </c>
      <c r="P12">
        <v>0.95</v>
      </c>
      <c r="Q12">
        <v>0.20301091161176912</v>
      </c>
      <c r="R12">
        <v>10.7592582879315</v>
      </c>
      <c r="S12">
        <v>14.168775078757299</v>
      </c>
      <c r="T12">
        <v>0.77649516104145899</v>
      </c>
      <c r="U12">
        <v>66.496126739788593</v>
      </c>
      <c r="V12">
        <v>141.38</v>
      </c>
      <c r="W12">
        <v>0.20301091161176912</v>
      </c>
      <c r="X12">
        <v>50</v>
      </c>
      <c r="Y12">
        <v>1</v>
      </c>
    </row>
    <row r="13" spans="1:25" x14ac:dyDescent="0.25">
      <c r="A13" t="s">
        <v>68</v>
      </c>
      <c r="B13" t="s">
        <v>70</v>
      </c>
      <c r="C13">
        <v>39</v>
      </c>
      <c r="D13" t="s">
        <v>85</v>
      </c>
      <c r="E13" t="s">
        <v>96</v>
      </c>
      <c r="F13" t="s">
        <v>87</v>
      </c>
      <c r="G13">
        <v>11.593915212525699</v>
      </c>
      <c r="H13">
        <v>2E+20</v>
      </c>
      <c r="I13">
        <v>2.8235828776720799</v>
      </c>
      <c r="J13">
        <v>48.119963510977001</v>
      </c>
      <c r="K13">
        <v>143</v>
      </c>
      <c r="L13" t="s">
        <v>189</v>
      </c>
      <c r="M13">
        <v>50</v>
      </c>
      <c r="N13">
        <v>12.098431297615067</v>
      </c>
      <c r="O13">
        <v>0.71433201207540975</v>
      </c>
      <c r="P13">
        <v>0.95</v>
      </c>
      <c r="Q13">
        <v>0.20301091161176912</v>
      </c>
      <c r="R13">
        <v>10.7592582879315</v>
      </c>
      <c r="S13">
        <v>14.168775078757299</v>
      </c>
      <c r="T13">
        <v>0.77649516104145899</v>
      </c>
      <c r="U13">
        <v>66.496126739788593</v>
      </c>
      <c r="V13">
        <v>141.38</v>
      </c>
      <c r="W13">
        <v>0.20301091161176912</v>
      </c>
      <c r="X13">
        <v>50</v>
      </c>
      <c r="Y13">
        <v>1</v>
      </c>
    </row>
    <row r="14" spans="1:25" x14ac:dyDescent="0.25">
      <c r="A14" t="s">
        <v>68</v>
      </c>
      <c r="B14" t="s">
        <v>70</v>
      </c>
      <c r="C14">
        <v>38</v>
      </c>
      <c r="D14" t="s">
        <v>85</v>
      </c>
      <c r="E14" t="s">
        <v>96</v>
      </c>
      <c r="F14" t="s">
        <v>87</v>
      </c>
      <c r="G14">
        <v>11.437853604167801</v>
      </c>
      <c r="H14">
        <v>2E+20</v>
      </c>
      <c r="I14">
        <v>1.6627612808624701</v>
      </c>
      <c r="J14">
        <v>46.358369009477101</v>
      </c>
      <c r="K14">
        <v>141</v>
      </c>
      <c r="L14" t="s">
        <v>189</v>
      </c>
      <c r="M14">
        <v>50</v>
      </c>
      <c r="N14">
        <v>12.098431297615067</v>
      </c>
      <c r="O14">
        <v>0.71433201207540975</v>
      </c>
      <c r="P14">
        <v>0.95</v>
      </c>
      <c r="Q14">
        <v>0.20301091161176912</v>
      </c>
      <c r="R14">
        <v>10.7592582879315</v>
      </c>
      <c r="S14">
        <v>14.168775078757299</v>
      </c>
      <c r="T14">
        <v>0.77649516104145899</v>
      </c>
      <c r="U14">
        <v>66.496126739788593</v>
      </c>
      <c r="V14">
        <v>141.38</v>
      </c>
      <c r="W14">
        <v>0.20301091161176912</v>
      </c>
      <c r="X14">
        <v>50</v>
      </c>
      <c r="Y14">
        <v>1</v>
      </c>
    </row>
    <row r="15" spans="1:25" x14ac:dyDescent="0.25">
      <c r="A15" t="s">
        <v>68</v>
      </c>
      <c r="B15" t="s">
        <v>70</v>
      </c>
      <c r="C15">
        <v>37</v>
      </c>
      <c r="D15" t="s">
        <v>85</v>
      </c>
      <c r="E15" t="s">
        <v>96</v>
      </c>
      <c r="F15" t="s">
        <v>87</v>
      </c>
      <c r="G15">
        <v>13.2402800781012</v>
      </c>
      <c r="H15">
        <v>2E+20</v>
      </c>
      <c r="I15">
        <v>1.2364701381050101</v>
      </c>
      <c r="J15">
        <v>64.937079846239399</v>
      </c>
      <c r="K15">
        <v>141</v>
      </c>
      <c r="L15" t="s">
        <v>189</v>
      </c>
      <c r="M15">
        <v>50</v>
      </c>
      <c r="N15">
        <v>12.098431297615067</v>
      </c>
      <c r="O15">
        <v>0.71433201207540975</v>
      </c>
      <c r="P15">
        <v>0.95</v>
      </c>
      <c r="Q15">
        <v>0.20301091161176912</v>
      </c>
      <c r="R15">
        <v>10.7592582879315</v>
      </c>
      <c r="S15">
        <v>14.168775078757299</v>
      </c>
      <c r="T15">
        <v>0.77649516104145899</v>
      </c>
      <c r="U15">
        <v>66.496126739788593</v>
      </c>
      <c r="V15">
        <v>141.38</v>
      </c>
      <c r="W15">
        <v>0.20301091161176912</v>
      </c>
      <c r="X15">
        <v>50</v>
      </c>
      <c r="Y15">
        <v>1</v>
      </c>
    </row>
    <row r="16" spans="1:25" x14ac:dyDescent="0.25">
      <c r="A16" t="s">
        <v>68</v>
      </c>
      <c r="B16" t="s">
        <v>70</v>
      </c>
      <c r="C16">
        <v>36</v>
      </c>
      <c r="D16" t="s">
        <v>85</v>
      </c>
      <c r="E16" t="s">
        <v>96</v>
      </c>
      <c r="F16" t="s">
        <v>87</v>
      </c>
      <c r="G16">
        <v>11.120137653947699</v>
      </c>
      <c r="H16">
        <v>2E+20</v>
      </c>
      <c r="I16">
        <v>1.78362743416528</v>
      </c>
      <c r="J16">
        <v>41.165409153659397</v>
      </c>
      <c r="K16">
        <v>144</v>
      </c>
      <c r="L16" t="s">
        <v>189</v>
      </c>
      <c r="M16">
        <v>50</v>
      </c>
      <c r="N16">
        <v>12.098431297615067</v>
      </c>
      <c r="O16">
        <v>0.71433201207540975</v>
      </c>
      <c r="P16">
        <v>0.95</v>
      </c>
      <c r="Q16">
        <v>0.20301091161176912</v>
      </c>
      <c r="R16">
        <v>10.7592582879315</v>
      </c>
      <c r="S16">
        <v>14.168775078757299</v>
      </c>
      <c r="T16">
        <v>0.77649516104145899</v>
      </c>
      <c r="U16">
        <v>66.496126739788593</v>
      </c>
      <c r="V16">
        <v>141.38</v>
      </c>
      <c r="W16">
        <v>0.20301091161176912</v>
      </c>
      <c r="X16">
        <v>50</v>
      </c>
      <c r="Y16">
        <v>1</v>
      </c>
    </row>
    <row r="17" spans="1:25" x14ac:dyDescent="0.25">
      <c r="A17" t="s">
        <v>68</v>
      </c>
      <c r="B17" t="s">
        <v>70</v>
      </c>
      <c r="C17">
        <v>35</v>
      </c>
      <c r="D17" t="s">
        <v>85</v>
      </c>
      <c r="E17" t="s">
        <v>96</v>
      </c>
      <c r="F17" t="s">
        <v>87</v>
      </c>
      <c r="G17">
        <v>12.532600234941301</v>
      </c>
      <c r="H17">
        <v>2E+20</v>
      </c>
      <c r="I17">
        <v>1.20644162281462</v>
      </c>
      <c r="J17">
        <v>66.496126739788593</v>
      </c>
      <c r="K17">
        <v>136</v>
      </c>
      <c r="L17" t="s">
        <v>189</v>
      </c>
      <c r="M17">
        <v>50</v>
      </c>
      <c r="N17">
        <v>12.098431297615067</v>
      </c>
      <c r="O17">
        <v>0.71433201207540975</v>
      </c>
      <c r="P17">
        <v>0.95</v>
      </c>
      <c r="Q17">
        <v>0.20301091161176912</v>
      </c>
      <c r="R17">
        <v>10.7592582879315</v>
      </c>
      <c r="S17">
        <v>14.168775078757299</v>
      </c>
      <c r="T17">
        <v>0.77649516104145899</v>
      </c>
      <c r="U17">
        <v>66.496126739788593</v>
      </c>
      <c r="V17">
        <v>141.38</v>
      </c>
      <c r="W17">
        <v>0.20301091161176912</v>
      </c>
      <c r="X17">
        <v>50</v>
      </c>
      <c r="Y17">
        <v>1</v>
      </c>
    </row>
    <row r="18" spans="1:25" x14ac:dyDescent="0.25">
      <c r="A18" t="s">
        <v>68</v>
      </c>
      <c r="B18" t="s">
        <v>70</v>
      </c>
      <c r="C18">
        <v>34</v>
      </c>
      <c r="D18" t="s">
        <v>85</v>
      </c>
      <c r="E18" t="s">
        <v>96</v>
      </c>
      <c r="F18" t="s">
        <v>87</v>
      </c>
      <c r="G18">
        <v>14.168775078757299</v>
      </c>
      <c r="H18">
        <v>2E+20</v>
      </c>
      <c r="I18">
        <v>1.5573681157702299</v>
      </c>
      <c r="J18">
        <v>56.559615140053303</v>
      </c>
      <c r="K18">
        <v>143</v>
      </c>
      <c r="L18" t="s">
        <v>189</v>
      </c>
      <c r="M18">
        <v>50</v>
      </c>
      <c r="N18">
        <v>12.098431297615067</v>
      </c>
      <c r="O18">
        <v>0.71433201207540975</v>
      </c>
      <c r="P18">
        <v>0.95</v>
      </c>
      <c r="Q18">
        <v>0.20301091161176912</v>
      </c>
      <c r="R18">
        <v>10.7592582879315</v>
      </c>
      <c r="S18">
        <v>14.168775078757299</v>
      </c>
      <c r="T18">
        <v>0.77649516104145899</v>
      </c>
      <c r="U18">
        <v>66.496126739788593</v>
      </c>
      <c r="V18">
        <v>141.38</v>
      </c>
      <c r="W18">
        <v>0.20301091161176912</v>
      </c>
      <c r="X18">
        <v>50</v>
      </c>
      <c r="Y18">
        <v>1</v>
      </c>
    </row>
    <row r="19" spans="1:25" x14ac:dyDescent="0.25">
      <c r="A19" t="s">
        <v>68</v>
      </c>
      <c r="B19" t="s">
        <v>70</v>
      </c>
      <c r="C19">
        <v>33</v>
      </c>
      <c r="D19" t="s">
        <v>85</v>
      </c>
      <c r="E19" t="s">
        <v>96</v>
      </c>
      <c r="F19" t="s">
        <v>87</v>
      </c>
      <c r="G19">
        <v>12.195215218838401</v>
      </c>
      <c r="H19">
        <v>2E+20</v>
      </c>
      <c r="I19">
        <v>3.3161072442044301</v>
      </c>
      <c r="J19">
        <v>50.019428504325198</v>
      </c>
      <c r="K19">
        <v>142</v>
      </c>
      <c r="L19" t="s">
        <v>189</v>
      </c>
      <c r="M19">
        <v>50</v>
      </c>
      <c r="N19">
        <v>12.098431297615067</v>
      </c>
      <c r="O19">
        <v>0.71433201207540975</v>
      </c>
      <c r="P19">
        <v>0.95</v>
      </c>
      <c r="Q19">
        <v>0.20301091161176912</v>
      </c>
      <c r="R19">
        <v>10.7592582879315</v>
      </c>
      <c r="S19">
        <v>14.168775078757299</v>
      </c>
      <c r="T19">
        <v>0.77649516104145899</v>
      </c>
      <c r="U19">
        <v>66.496126739788593</v>
      </c>
      <c r="V19">
        <v>141.38</v>
      </c>
      <c r="W19">
        <v>0.20301091161176912</v>
      </c>
      <c r="X19">
        <v>50</v>
      </c>
      <c r="Y19">
        <v>1</v>
      </c>
    </row>
    <row r="20" spans="1:25" x14ac:dyDescent="0.25">
      <c r="A20" t="s">
        <v>68</v>
      </c>
      <c r="B20" t="s">
        <v>70</v>
      </c>
      <c r="C20">
        <v>32</v>
      </c>
      <c r="D20" t="s">
        <v>85</v>
      </c>
      <c r="E20" t="s">
        <v>96</v>
      </c>
      <c r="F20" t="s">
        <v>87</v>
      </c>
      <c r="G20">
        <v>12.048484301963001</v>
      </c>
      <c r="H20">
        <v>2E+20</v>
      </c>
      <c r="I20">
        <v>1.8517000615414401</v>
      </c>
      <c r="J20">
        <v>42.056734830478597</v>
      </c>
      <c r="K20">
        <v>141</v>
      </c>
      <c r="L20" t="s">
        <v>189</v>
      </c>
      <c r="M20">
        <v>50</v>
      </c>
      <c r="N20">
        <v>12.098431297615067</v>
      </c>
      <c r="O20">
        <v>0.71433201207540975</v>
      </c>
      <c r="P20">
        <v>0.95</v>
      </c>
      <c r="Q20">
        <v>0.20301091161176912</v>
      </c>
      <c r="R20">
        <v>10.7592582879315</v>
      </c>
      <c r="S20">
        <v>14.168775078757299</v>
      </c>
      <c r="T20">
        <v>0.77649516104145899</v>
      </c>
      <c r="U20">
        <v>66.496126739788593</v>
      </c>
      <c r="V20">
        <v>141.38</v>
      </c>
      <c r="W20">
        <v>0.20301091161176912</v>
      </c>
      <c r="X20">
        <v>50</v>
      </c>
      <c r="Y20">
        <v>1</v>
      </c>
    </row>
    <row r="21" spans="1:25" x14ac:dyDescent="0.25">
      <c r="A21" t="s">
        <v>68</v>
      </c>
      <c r="B21" t="s">
        <v>70</v>
      </c>
      <c r="C21">
        <v>31</v>
      </c>
      <c r="D21" t="s">
        <v>85</v>
      </c>
      <c r="E21" t="s">
        <v>96</v>
      </c>
      <c r="F21" t="s">
        <v>87</v>
      </c>
      <c r="G21">
        <v>12.223755225795101</v>
      </c>
      <c r="H21">
        <v>2E+20</v>
      </c>
      <c r="I21">
        <v>1.3236099226265201</v>
      </c>
      <c r="J21">
        <v>60.946382486521799</v>
      </c>
      <c r="K21">
        <v>141</v>
      </c>
      <c r="L21" t="s">
        <v>189</v>
      </c>
      <c r="M21">
        <v>50</v>
      </c>
      <c r="N21">
        <v>12.098431297615067</v>
      </c>
      <c r="O21">
        <v>0.71433201207540975</v>
      </c>
      <c r="P21">
        <v>0.95</v>
      </c>
      <c r="Q21">
        <v>0.20301091161176912</v>
      </c>
      <c r="R21">
        <v>10.7592582879315</v>
      </c>
      <c r="S21">
        <v>14.168775078757299</v>
      </c>
      <c r="T21">
        <v>0.77649516104145899</v>
      </c>
      <c r="U21">
        <v>66.496126739788593</v>
      </c>
      <c r="V21">
        <v>141.38</v>
      </c>
      <c r="W21">
        <v>0.20301091161176912</v>
      </c>
      <c r="X21">
        <v>50</v>
      </c>
      <c r="Y21">
        <v>1</v>
      </c>
    </row>
    <row r="22" spans="1:25" x14ac:dyDescent="0.25">
      <c r="A22" t="s">
        <v>68</v>
      </c>
      <c r="B22" t="s">
        <v>70</v>
      </c>
      <c r="C22">
        <v>30</v>
      </c>
      <c r="D22" t="s">
        <v>85</v>
      </c>
      <c r="E22" t="s">
        <v>96</v>
      </c>
      <c r="F22" t="s">
        <v>87</v>
      </c>
      <c r="G22">
        <v>11.395455636703501</v>
      </c>
      <c r="H22">
        <v>2E+20</v>
      </c>
      <c r="I22">
        <v>1.66411192262566</v>
      </c>
      <c r="J22">
        <v>42.862499285285303</v>
      </c>
      <c r="K22">
        <v>144</v>
      </c>
      <c r="L22" t="s">
        <v>189</v>
      </c>
      <c r="M22">
        <v>50</v>
      </c>
      <c r="N22">
        <v>12.098431297615067</v>
      </c>
      <c r="O22">
        <v>0.71433201207540975</v>
      </c>
      <c r="P22">
        <v>0.95</v>
      </c>
      <c r="Q22">
        <v>0.20301091161176912</v>
      </c>
      <c r="R22">
        <v>10.7592582879315</v>
      </c>
      <c r="S22">
        <v>14.168775078757299</v>
      </c>
      <c r="T22">
        <v>0.77649516104145899</v>
      </c>
      <c r="U22">
        <v>66.496126739788593</v>
      </c>
      <c r="V22">
        <v>141.38</v>
      </c>
      <c r="W22">
        <v>0.20301091161176912</v>
      </c>
      <c r="X22">
        <v>50</v>
      </c>
      <c r="Y22">
        <v>1</v>
      </c>
    </row>
    <row r="23" spans="1:25" x14ac:dyDescent="0.25">
      <c r="A23" t="s">
        <v>68</v>
      </c>
      <c r="B23" t="s">
        <v>70</v>
      </c>
      <c r="C23">
        <v>29</v>
      </c>
      <c r="D23" t="s">
        <v>85</v>
      </c>
      <c r="E23" t="s">
        <v>96</v>
      </c>
      <c r="F23" t="s">
        <v>87</v>
      </c>
      <c r="G23">
        <v>12.1230204856748</v>
      </c>
      <c r="H23">
        <v>2E+20</v>
      </c>
      <c r="I23">
        <v>1.5910273812559099</v>
      </c>
      <c r="J23">
        <v>39.0316520134405</v>
      </c>
      <c r="K23">
        <v>142</v>
      </c>
      <c r="L23" t="s">
        <v>189</v>
      </c>
      <c r="M23">
        <v>50</v>
      </c>
      <c r="N23">
        <v>12.098431297615067</v>
      </c>
      <c r="O23">
        <v>0.71433201207540975</v>
      </c>
      <c r="P23">
        <v>0.95</v>
      </c>
      <c r="Q23">
        <v>0.20301091161176912</v>
      </c>
      <c r="R23">
        <v>10.7592582879315</v>
      </c>
      <c r="S23">
        <v>14.168775078757299</v>
      </c>
      <c r="T23">
        <v>0.77649516104145899</v>
      </c>
      <c r="U23">
        <v>66.496126739788593</v>
      </c>
      <c r="V23">
        <v>141.38</v>
      </c>
      <c r="W23">
        <v>0.20301091161176912</v>
      </c>
      <c r="X23">
        <v>50</v>
      </c>
      <c r="Y23">
        <v>1</v>
      </c>
    </row>
    <row r="24" spans="1:25" x14ac:dyDescent="0.25">
      <c r="A24" t="s">
        <v>68</v>
      </c>
      <c r="B24" t="s">
        <v>70</v>
      </c>
      <c r="C24">
        <v>28</v>
      </c>
      <c r="D24" t="s">
        <v>85</v>
      </c>
      <c r="E24" t="s">
        <v>96</v>
      </c>
      <c r="F24" t="s">
        <v>87</v>
      </c>
      <c r="G24">
        <v>10.9666666111216</v>
      </c>
      <c r="H24">
        <v>2E+20</v>
      </c>
      <c r="I24">
        <v>2.3011243840023798</v>
      </c>
      <c r="J24">
        <v>44.748588882904201</v>
      </c>
      <c r="K24">
        <v>142</v>
      </c>
      <c r="L24" t="s">
        <v>189</v>
      </c>
      <c r="M24">
        <v>50</v>
      </c>
      <c r="N24">
        <v>12.098431297615067</v>
      </c>
      <c r="O24">
        <v>0.71433201207540975</v>
      </c>
      <c r="P24">
        <v>0.95</v>
      </c>
      <c r="Q24">
        <v>0.20301091161176912</v>
      </c>
      <c r="R24">
        <v>10.7592582879315</v>
      </c>
      <c r="S24">
        <v>14.168775078757299</v>
      </c>
      <c r="T24">
        <v>0.77649516104145899</v>
      </c>
      <c r="U24">
        <v>66.496126739788593</v>
      </c>
      <c r="V24">
        <v>141.38</v>
      </c>
      <c r="W24">
        <v>0.20301091161176912</v>
      </c>
      <c r="X24">
        <v>50</v>
      </c>
      <c r="Y24">
        <v>1</v>
      </c>
    </row>
    <row r="25" spans="1:25" x14ac:dyDescent="0.25">
      <c r="A25" t="s">
        <v>68</v>
      </c>
      <c r="B25" t="s">
        <v>70</v>
      </c>
      <c r="C25">
        <v>27</v>
      </c>
      <c r="D25" t="s">
        <v>85</v>
      </c>
      <c r="E25" t="s">
        <v>96</v>
      </c>
      <c r="F25" t="s">
        <v>87</v>
      </c>
      <c r="G25">
        <v>12.071135568262299</v>
      </c>
      <c r="H25">
        <v>2E+20</v>
      </c>
      <c r="I25">
        <v>1.15627925588439</v>
      </c>
      <c r="J25">
        <v>51.244725062788604</v>
      </c>
      <c r="K25">
        <v>142</v>
      </c>
      <c r="L25" t="s">
        <v>189</v>
      </c>
      <c r="M25">
        <v>50</v>
      </c>
      <c r="N25">
        <v>12.098431297615067</v>
      </c>
      <c r="O25">
        <v>0.71433201207540975</v>
      </c>
      <c r="P25">
        <v>0.95</v>
      </c>
      <c r="Q25">
        <v>0.20301091161176912</v>
      </c>
      <c r="R25">
        <v>10.7592582879315</v>
      </c>
      <c r="S25">
        <v>14.168775078757299</v>
      </c>
      <c r="T25">
        <v>0.77649516104145899</v>
      </c>
      <c r="U25">
        <v>66.496126739788593</v>
      </c>
      <c r="V25">
        <v>141.38</v>
      </c>
      <c r="W25">
        <v>0.20301091161176912</v>
      </c>
      <c r="X25">
        <v>50</v>
      </c>
      <c r="Y25">
        <v>1</v>
      </c>
    </row>
    <row r="26" spans="1:25" x14ac:dyDescent="0.25">
      <c r="A26" t="s">
        <v>68</v>
      </c>
      <c r="B26" t="s">
        <v>70</v>
      </c>
      <c r="C26">
        <v>26</v>
      </c>
      <c r="D26" t="s">
        <v>85</v>
      </c>
      <c r="E26" t="s">
        <v>96</v>
      </c>
      <c r="F26" t="s">
        <v>87</v>
      </c>
      <c r="G26">
        <v>11.923659115691599</v>
      </c>
      <c r="H26">
        <v>2E+20</v>
      </c>
      <c r="I26">
        <v>1.77049601273063</v>
      </c>
      <c r="J26">
        <v>37.398272638147802</v>
      </c>
      <c r="K26">
        <v>143</v>
      </c>
      <c r="L26" t="s">
        <v>189</v>
      </c>
      <c r="M26">
        <v>50</v>
      </c>
      <c r="N26">
        <v>12.098431297615067</v>
      </c>
      <c r="O26">
        <v>0.71433201207540975</v>
      </c>
      <c r="P26">
        <v>0.95</v>
      </c>
      <c r="Q26">
        <v>0.20301091161176912</v>
      </c>
      <c r="R26">
        <v>10.7592582879315</v>
      </c>
      <c r="S26">
        <v>14.168775078757299</v>
      </c>
      <c r="T26">
        <v>0.77649516104145899</v>
      </c>
      <c r="U26">
        <v>66.496126739788593</v>
      </c>
      <c r="V26">
        <v>141.38</v>
      </c>
      <c r="W26">
        <v>0.20301091161176912</v>
      </c>
      <c r="X26">
        <v>50</v>
      </c>
      <c r="Y26">
        <v>1</v>
      </c>
    </row>
    <row r="27" spans="1:25" x14ac:dyDescent="0.25">
      <c r="A27" t="s">
        <v>68</v>
      </c>
      <c r="B27" t="s">
        <v>70</v>
      </c>
      <c r="C27">
        <v>25</v>
      </c>
      <c r="D27" t="s">
        <v>85</v>
      </c>
      <c r="E27" t="s">
        <v>96</v>
      </c>
      <c r="F27" t="s">
        <v>87</v>
      </c>
      <c r="G27">
        <v>12.4694933661962</v>
      </c>
      <c r="H27">
        <v>2E+20</v>
      </c>
      <c r="I27">
        <v>1.33470260215768</v>
      </c>
      <c r="J27">
        <v>44.648688026344502</v>
      </c>
      <c r="K27">
        <v>143</v>
      </c>
      <c r="L27" t="s">
        <v>189</v>
      </c>
      <c r="M27">
        <v>50</v>
      </c>
      <c r="N27">
        <v>12.098431297615067</v>
      </c>
      <c r="O27">
        <v>0.71433201207540975</v>
      </c>
      <c r="P27">
        <v>0.95</v>
      </c>
      <c r="Q27">
        <v>0.20301091161176912</v>
      </c>
      <c r="R27">
        <v>10.7592582879315</v>
      </c>
      <c r="S27">
        <v>14.168775078757299</v>
      </c>
      <c r="T27">
        <v>0.77649516104145899</v>
      </c>
      <c r="U27">
        <v>66.496126739788593</v>
      </c>
      <c r="V27">
        <v>141.38</v>
      </c>
      <c r="W27">
        <v>0.20301091161176912</v>
      </c>
      <c r="X27">
        <v>50</v>
      </c>
      <c r="Y27">
        <v>1</v>
      </c>
    </row>
    <row r="28" spans="1:25" x14ac:dyDescent="0.25">
      <c r="A28" t="s">
        <v>68</v>
      </c>
      <c r="B28" t="s">
        <v>70</v>
      </c>
      <c r="C28">
        <v>24</v>
      </c>
      <c r="D28" t="s">
        <v>85</v>
      </c>
      <c r="E28" t="s">
        <v>96</v>
      </c>
      <c r="F28" t="s">
        <v>87</v>
      </c>
      <c r="G28">
        <v>12.222799691923299</v>
      </c>
      <c r="H28">
        <v>2E+20</v>
      </c>
      <c r="I28">
        <v>1.07376095637072</v>
      </c>
      <c r="J28">
        <v>49.789602962445997</v>
      </c>
      <c r="K28">
        <v>142</v>
      </c>
      <c r="L28" t="s">
        <v>189</v>
      </c>
      <c r="M28">
        <v>50</v>
      </c>
      <c r="N28">
        <v>12.098431297615067</v>
      </c>
      <c r="O28">
        <v>0.71433201207540975</v>
      </c>
      <c r="P28">
        <v>0.95</v>
      </c>
      <c r="Q28">
        <v>0.20301091161176912</v>
      </c>
      <c r="R28">
        <v>10.7592582879315</v>
      </c>
      <c r="S28">
        <v>14.168775078757299</v>
      </c>
      <c r="T28">
        <v>0.77649516104145899</v>
      </c>
      <c r="U28">
        <v>66.496126739788593</v>
      </c>
      <c r="V28">
        <v>141.38</v>
      </c>
      <c r="W28">
        <v>0.20301091161176912</v>
      </c>
      <c r="X28">
        <v>50</v>
      </c>
      <c r="Y28">
        <v>1</v>
      </c>
    </row>
    <row r="29" spans="1:25" x14ac:dyDescent="0.25">
      <c r="A29" t="s">
        <v>68</v>
      </c>
      <c r="B29" t="s">
        <v>70</v>
      </c>
      <c r="C29">
        <v>23</v>
      </c>
      <c r="D29" t="s">
        <v>85</v>
      </c>
      <c r="E29" t="s">
        <v>96</v>
      </c>
      <c r="F29" t="s">
        <v>87</v>
      </c>
      <c r="G29">
        <v>12.8085216395315</v>
      </c>
      <c r="H29">
        <v>2E+20</v>
      </c>
      <c r="I29">
        <v>1.7862697716918801</v>
      </c>
      <c r="J29">
        <v>40.323159162023302</v>
      </c>
      <c r="K29">
        <v>140</v>
      </c>
      <c r="L29" t="s">
        <v>189</v>
      </c>
      <c r="M29">
        <v>50</v>
      </c>
      <c r="N29">
        <v>12.098431297615067</v>
      </c>
      <c r="O29">
        <v>0.71433201207540975</v>
      </c>
      <c r="P29">
        <v>0.95</v>
      </c>
      <c r="Q29">
        <v>0.20301091161176912</v>
      </c>
      <c r="R29">
        <v>10.7592582879315</v>
      </c>
      <c r="S29">
        <v>14.168775078757299</v>
      </c>
      <c r="T29">
        <v>0.77649516104145899</v>
      </c>
      <c r="U29">
        <v>66.496126739788593</v>
      </c>
      <c r="V29">
        <v>141.38</v>
      </c>
      <c r="W29">
        <v>0.20301091161176912</v>
      </c>
      <c r="X29">
        <v>50</v>
      </c>
      <c r="Y29">
        <v>1</v>
      </c>
    </row>
    <row r="30" spans="1:25" x14ac:dyDescent="0.25">
      <c r="A30" t="s">
        <v>68</v>
      </c>
      <c r="B30" t="s">
        <v>70</v>
      </c>
      <c r="C30">
        <v>22</v>
      </c>
      <c r="D30" t="s">
        <v>85</v>
      </c>
      <c r="E30" t="s">
        <v>96</v>
      </c>
      <c r="F30" t="s">
        <v>87</v>
      </c>
      <c r="G30">
        <v>11.6958747033447</v>
      </c>
      <c r="H30">
        <v>2E+20</v>
      </c>
      <c r="I30">
        <v>1.38278163286415</v>
      </c>
      <c r="J30">
        <v>50.341922521409103</v>
      </c>
      <c r="K30">
        <v>142</v>
      </c>
      <c r="L30" t="s">
        <v>189</v>
      </c>
      <c r="M30">
        <v>50</v>
      </c>
      <c r="N30">
        <v>12.098431297615067</v>
      </c>
      <c r="O30">
        <v>0.71433201207540975</v>
      </c>
      <c r="P30">
        <v>0.95</v>
      </c>
      <c r="Q30">
        <v>0.20301091161176912</v>
      </c>
      <c r="R30">
        <v>10.7592582879315</v>
      </c>
      <c r="S30">
        <v>14.168775078757299</v>
      </c>
      <c r="T30">
        <v>0.77649516104145899</v>
      </c>
      <c r="U30">
        <v>66.496126739788593</v>
      </c>
      <c r="V30">
        <v>141.38</v>
      </c>
      <c r="W30">
        <v>0.20301091161176912</v>
      </c>
      <c r="X30">
        <v>50</v>
      </c>
      <c r="Y30">
        <v>1</v>
      </c>
    </row>
    <row r="31" spans="1:25" x14ac:dyDescent="0.25">
      <c r="A31" t="s">
        <v>68</v>
      </c>
      <c r="B31" t="s">
        <v>70</v>
      </c>
      <c r="C31">
        <v>21</v>
      </c>
      <c r="D31" t="s">
        <v>85</v>
      </c>
      <c r="E31" t="s">
        <v>96</v>
      </c>
      <c r="F31" t="s">
        <v>87</v>
      </c>
      <c r="G31">
        <v>12.188348014407801</v>
      </c>
      <c r="H31">
        <v>2E+20</v>
      </c>
      <c r="I31">
        <v>1.90122577092245</v>
      </c>
      <c r="J31">
        <v>45.582852616028902</v>
      </c>
      <c r="K31">
        <v>141</v>
      </c>
      <c r="L31" t="s">
        <v>189</v>
      </c>
      <c r="M31">
        <v>50</v>
      </c>
      <c r="N31">
        <v>12.098431297615067</v>
      </c>
      <c r="O31">
        <v>0.71433201207540975</v>
      </c>
      <c r="P31">
        <v>0.95</v>
      </c>
      <c r="Q31">
        <v>0.20301091161176912</v>
      </c>
      <c r="R31">
        <v>10.7592582879315</v>
      </c>
      <c r="S31">
        <v>14.168775078757299</v>
      </c>
      <c r="T31">
        <v>0.77649516104145899</v>
      </c>
      <c r="U31">
        <v>66.496126739788593</v>
      </c>
      <c r="V31">
        <v>141.38</v>
      </c>
      <c r="W31">
        <v>0.20301091161176912</v>
      </c>
      <c r="X31">
        <v>50</v>
      </c>
      <c r="Y31">
        <v>1</v>
      </c>
    </row>
    <row r="32" spans="1:25" x14ac:dyDescent="0.25">
      <c r="A32" t="s">
        <v>68</v>
      </c>
      <c r="B32" t="s">
        <v>70</v>
      </c>
      <c r="C32">
        <v>20</v>
      </c>
      <c r="D32" t="s">
        <v>85</v>
      </c>
      <c r="E32" t="s">
        <v>96</v>
      </c>
      <c r="F32" t="s">
        <v>87</v>
      </c>
      <c r="G32">
        <v>12.744278904158</v>
      </c>
      <c r="H32">
        <v>2E+20</v>
      </c>
      <c r="I32">
        <v>3.0623177789408702</v>
      </c>
      <c r="J32">
        <v>45.393269797961203</v>
      </c>
      <c r="K32">
        <v>140</v>
      </c>
      <c r="L32" t="s">
        <v>189</v>
      </c>
      <c r="M32">
        <v>50</v>
      </c>
      <c r="N32">
        <v>12.098431297615067</v>
      </c>
      <c r="O32">
        <v>0.71433201207540975</v>
      </c>
      <c r="P32">
        <v>0.95</v>
      </c>
      <c r="Q32">
        <v>0.20301091161176912</v>
      </c>
      <c r="R32">
        <v>10.7592582879315</v>
      </c>
      <c r="S32">
        <v>14.168775078757299</v>
      </c>
      <c r="T32">
        <v>0.77649516104145899</v>
      </c>
      <c r="U32">
        <v>66.496126739788593</v>
      </c>
      <c r="V32">
        <v>141.38</v>
      </c>
      <c r="W32">
        <v>0.20301091161176912</v>
      </c>
      <c r="X32">
        <v>50</v>
      </c>
      <c r="Y32">
        <v>1</v>
      </c>
    </row>
    <row r="33" spans="1:25" x14ac:dyDescent="0.25">
      <c r="A33" t="s">
        <v>68</v>
      </c>
      <c r="B33" t="s">
        <v>70</v>
      </c>
      <c r="C33">
        <v>19</v>
      </c>
      <c r="D33" t="s">
        <v>85</v>
      </c>
      <c r="E33" t="s">
        <v>96</v>
      </c>
      <c r="F33" t="s">
        <v>87</v>
      </c>
      <c r="G33">
        <v>11.789337412304199</v>
      </c>
      <c r="H33">
        <v>2E+20</v>
      </c>
      <c r="I33">
        <v>1.5982439678637701</v>
      </c>
      <c r="J33">
        <v>38.604000343849997</v>
      </c>
      <c r="K33">
        <v>141</v>
      </c>
      <c r="L33" t="s">
        <v>189</v>
      </c>
      <c r="M33">
        <v>50</v>
      </c>
      <c r="N33">
        <v>12.098431297615067</v>
      </c>
      <c r="O33">
        <v>0.71433201207540975</v>
      </c>
      <c r="P33">
        <v>0.95</v>
      </c>
      <c r="Q33">
        <v>0.20301091161176912</v>
      </c>
      <c r="R33">
        <v>10.7592582879315</v>
      </c>
      <c r="S33">
        <v>14.168775078757299</v>
      </c>
      <c r="T33">
        <v>0.77649516104145899</v>
      </c>
      <c r="U33">
        <v>66.496126739788593</v>
      </c>
      <c r="V33">
        <v>141.38</v>
      </c>
      <c r="W33">
        <v>0.20301091161176912</v>
      </c>
      <c r="X33">
        <v>50</v>
      </c>
      <c r="Y33">
        <v>1</v>
      </c>
    </row>
    <row r="34" spans="1:25" x14ac:dyDescent="0.25">
      <c r="A34" t="s">
        <v>68</v>
      </c>
      <c r="B34" t="s">
        <v>70</v>
      </c>
      <c r="C34">
        <v>18</v>
      </c>
      <c r="D34" t="s">
        <v>85</v>
      </c>
      <c r="E34" t="s">
        <v>96</v>
      </c>
      <c r="F34" t="s">
        <v>87</v>
      </c>
      <c r="G34">
        <v>11.294882461298901</v>
      </c>
      <c r="H34">
        <v>2E+20</v>
      </c>
      <c r="I34">
        <v>1.3041996205522499</v>
      </c>
      <c r="J34">
        <v>57.120426341601501</v>
      </c>
      <c r="K34">
        <v>143</v>
      </c>
      <c r="L34" t="s">
        <v>189</v>
      </c>
      <c r="M34">
        <v>50</v>
      </c>
      <c r="N34">
        <v>12.098431297615067</v>
      </c>
      <c r="O34">
        <v>0.71433201207540975</v>
      </c>
      <c r="P34">
        <v>0.95</v>
      </c>
      <c r="Q34">
        <v>0.20301091161176912</v>
      </c>
      <c r="R34">
        <v>10.7592582879315</v>
      </c>
      <c r="S34">
        <v>14.168775078757299</v>
      </c>
      <c r="T34">
        <v>0.77649516104145899</v>
      </c>
      <c r="U34">
        <v>66.496126739788593</v>
      </c>
      <c r="V34">
        <v>141.38</v>
      </c>
      <c r="W34">
        <v>0.20301091161176912</v>
      </c>
      <c r="X34">
        <v>50</v>
      </c>
      <c r="Y34">
        <v>1</v>
      </c>
    </row>
    <row r="35" spans="1:25" x14ac:dyDescent="0.25">
      <c r="A35" t="s">
        <v>68</v>
      </c>
      <c r="B35" t="s">
        <v>70</v>
      </c>
      <c r="C35">
        <v>17</v>
      </c>
      <c r="D35" t="s">
        <v>85</v>
      </c>
      <c r="E35" t="s">
        <v>96</v>
      </c>
      <c r="F35" t="s">
        <v>87</v>
      </c>
      <c r="G35">
        <v>12.790976603373201</v>
      </c>
      <c r="H35">
        <v>2E+20</v>
      </c>
      <c r="I35">
        <v>1.5206678893629799</v>
      </c>
      <c r="J35">
        <v>64.374936158902301</v>
      </c>
      <c r="K35">
        <v>134</v>
      </c>
      <c r="L35" t="s">
        <v>189</v>
      </c>
      <c r="M35">
        <v>50</v>
      </c>
      <c r="N35">
        <v>12.098431297615067</v>
      </c>
      <c r="O35">
        <v>0.71433201207540975</v>
      </c>
      <c r="P35">
        <v>0.95</v>
      </c>
      <c r="Q35">
        <v>0.20301091161176912</v>
      </c>
      <c r="R35">
        <v>10.7592582879315</v>
      </c>
      <c r="S35">
        <v>14.168775078757299</v>
      </c>
      <c r="T35">
        <v>0.77649516104145899</v>
      </c>
      <c r="U35">
        <v>66.496126739788593</v>
      </c>
      <c r="V35">
        <v>141.38</v>
      </c>
      <c r="W35">
        <v>0.20301091161176912</v>
      </c>
      <c r="X35">
        <v>50</v>
      </c>
      <c r="Y35">
        <v>1</v>
      </c>
    </row>
    <row r="36" spans="1:25" x14ac:dyDescent="0.25">
      <c r="A36" t="s">
        <v>68</v>
      </c>
      <c r="B36" t="s">
        <v>70</v>
      </c>
      <c r="C36">
        <v>16</v>
      </c>
      <c r="D36" t="s">
        <v>85</v>
      </c>
      <c r="E36" t="s">
        <v>96</v>
      </c>
      <c r="F36" t="s">
        <v>87</v>
      </c>
      <c r="G36">
        <v>12.333527195166999</v>
      </c>
      <c r="H36">
        <v>2E+20</v>
      </c>
      <c r="I36">
        <v>0.77649516104145899</v>
      </c>
      <c r="J36">
        <v>42.856590262313901</v>
      </c>
      <c r="K36">
        <v>136</v>
      </c>
      <c r="L36" t="s">
        <v>189</v>
      </c>
      <c r="M36">
        <v>50</v>
      </c>
      <c r="N36">
        <v>12.098431297615067</v>
      </c>
      <c r="O36">
        <v>0.71433201207540975</v>
      </c>
      <c r="P36">
        <v>0.95</v>
      </c>
      <c r="Q36">
        <v>0.20301091161176912</v>
      </c>
      <c r="R36">
        <v>10.7592582879315</v>
      </c>
      <c r="S36">
        <v>14.168775078757299</v>
      </c>
      <c r="T36">
        <v>0.77649516104145899</v>
      </c>
      <c r="U36">
        <v>66.496126739788593</v>
      </c>
      <c r="V36">
        <v>141.38</v>
      </c>
      <c r="W36">
        <v>0.20301091161176912</v>
      </c>
      <c r="X36">
        <v>50</v>
      </c>
      <c r="Y36">
        <v>1</v>
      </c>
    </row>
    <row r="37" spans="1:25" x14ac:dyDescent="0.25">
      <c r="A37" t="s">
        <v>68</v>
      </c>
      <c r="B37" t="s">
        <v>70</v>
      </c>
      <c r="C37">
        <v>15</v>
      </c>
      <c r="D37" t="s">
        <v>85</v>
      </c>
      <c r="E37" t="s">
        <v>96</v>
      </c>
      <c r="F37" t="s">
        <v>87</v>
      </c>
      <c r="G37">
        <v>12.378560229266199</v>
      </c>
      <c r="H37">
        <v>2E+20</v>
      </c>
      <c r="I37">
        <v>3.1437638479529801</v>
      </c>
      <c r="J37">
        <v>44.928981721202803</v>
      </c>
      <c r="K37">
        <v>138</v>
      </c>
      <c r="L37" t="s">
        <v>189</v>
      </c>
      <c r="M37">
        <v>50</v>
      </c>
      <c r="N37">
        <v>12.098431297615067</v>
      </c>
      <c r="O37">
        <v>0.71433201207540975</v>
      </c>
      <c r="P37">
        <v>0.95</v>
      </c>
      <c r="Q37">
        <v>0.20301091161176912</v>
      </c>
      <c r="R37">
        <v>10.7592582879315</v>
      </c>
      <c r="S37">
        <v>14.168775078757299</v>
      </c>
      <c r="T37">
        <v>0.77649516104145899</v>
      </c>
      <c r="U37">
        <v>66.496126739788593</v>
      </c>
      <c r="V37">
        <v>141.38</v>
      </c>
      <c r="W37">
        <v>0.20301091161176912</v>
      </c>
      <c r="X37">
        <v>50</v>
      </c>
      <c r="Y37">
        <v>1</v>
      </c>
    </row>
    <row r="38" spans="1:25" x14ac:dyDescent="0.25">
      <c r="A38" t="s">
        <v>68</v>
      </c>
      <c r="B38" t="s">
        <v>70</v>
      </c>
      <c r="C38">
        <v>14</v>
      </c>
      <c r="D38" t="s">
        <v>85</v>
      </c>
      <c r="E38" t="s">
        <v>96</v>
      </c>
      <c r="F38" t="s">
        <v>87</v>
      </c>
      <c r="G38">
        <v>12.367969357285499</v>
      </c>
      <c r="H38">
        <v>2E+20</v>
      </c>
      <c r="I38">
        <v>2.8911002244298598</v>
      </c>
      <c r="J38">
        <v>55.842577599442798</v>
      </c>
      <c r="K38">
        <v>142</v>
      </c>
      <c r="L38" t="s">
        <v>189</v>
      </c>
      <c r="M38">
        <v>50</v>
      </c>
      <c r="N38">
        <v>12.098431297615067</v>
      </c>
      <c r="O38">
        <v>0.71433201207540975</v>
      </c>
      <c r="P38">
        <v>0.95</v>
      </c>
      <c r="Q38">
        <v>0.20301091161176912</v>
      </c>
      <c r="R38">
        <v>10.7592582879315</v>
      </c>
      <c r="S38">
        <v>14.168775078757299</v>
      </c>
      <c r="T38">
        <v>0.77649516104145899</v>
      </c>
      <c r="U38">
        <v>66.496126739788593</v>
      </c>
      <c r="V38">
        <v>141.38</v>
      </c>
      <c r="W38">
        <v>0.20301091161176912</v>
      </c>
      <c r="X38">
        <v>50</v>
      </c>
      <c r="Y38">
        <v>1</v>
      </c>
    </row>
    <row r="39" spans="1:25" x14ac:dyDescent="0.25">
      <c r="A39" t="s">
        <v>68</v>
      </c>
      <c r="B39" t="s">
        <v>70</v>
      </c>
      <c r="C39">
        <v>13</v>
      </c>
      <c r="D39" t="s">
        <v>85</v>
      </c>
      <c r="E39" t="s">
        <v>96</v>
      </c>
      <c r="F39" t="s">
        <v>87</v>
      </c>
      <c r="G39">
        <v>11.493816637580499</v>
      </c>
      <c r="H39">
        <v>2E+20</v>
      </c>
      <c r="I39">
        <v>1.1196599239670499</v>
      </c>
      <c r="J39">
        <v>45.490850783051101</v>
      </c>
      <c r="K39">
        <v>141</v>
      </c>
      <c r="L39" t="s">
        <v>189</v>
      </c>
      <c r="M39">
        <v>50</v>
      </c>
      <c r="N39">
        <v>12.098431297615067</v>
      </c>
      <c r="O39">
        <v>0.71433201207540975</v>
      </c>
      <c r="P39">
        <v>0.95</v>
      </c>
      <c r="Q39">
        <v>0.20301091161176912</v>
      </c>
      <c r="R39">
        <v>10.7592582879315</v>
      </c>
      <c r="S39">
        <v>14.168775078757299</v>
      </c>
      <c r="T39">
        <v>0.77649516104145899</v>
      </c>
      <c r="U39">
        <v>66.496126739788593</v>
      </c>
      <c r="V39">
        <v>141.38</v>
      </c>
      <c r="W39">
        <v>0.20301091161176912</v>
      </c>
      <c r="X39">
        <v>50</v>
      </c>
      <c r="Y39">
        <v>1</v>
      </c>
    </row>
    <row r="40" spans="1:25" x14ac:dyDescent="0.25">
      <c r="A40" t="s">
        <v>68</v>
      </c>
      <c r="B40" t="s">
        <v>70</v>
      </c>
      <c r="C40">
        <v>12</v>
      </c>
      <c r="D40" t="s">
        <v>85</v>
      </c>
      <c r="E40" t="s">
        <v>96</v>
      </c>
      <c r="F40" t="s">
        <v>87</v>
      </c>
      <c r="G40">
        <v>13.106305465785701</v>
      </c>
      <c r="H40">
        <v>2E+20</v>
      </c>
      <c r="I40">
        <v>1.5441339642454699</v>
      </c>
      <c r="J40">
        <v>46.297521573357002</v>
      </c>
      <c r="K40">
        <v>143</v>
      </c>
      <c r="L40" t="s">
        <v>189</v>
      </c>
      <c r="M40">
        <v>50</v>
      </c>
      <c r="N40">
        <v>12.098431297615067</v>
      </c>
      <c r="O40">
        <v>0.71433201207540975</v>
      </c>
      <c r="P40">
        <v>0.95</v>
      </c>
      <c r="Q40">
        <v>0.20301091161176912</v>
      </c>
      <c r="R40">
        <v>10.7592582879315</v>
      </c>
      <c r="S40">
        <v>14.168775078757299</v>
      </c>
      <c r="T40">
        <v>0.77649516104145899</v>
      </c>
      <c r="U40">
        <v>66.496126739788593</v>
      </c>
      <c r="V40">
        <v>141.38</v>
      </c>
      <c r="W40">
        <v>0.20301091161176912</v>
      </c>
      <c r="X40">
        <v>50</v>
      </c>
      <c r="Y40">
        <v>1</v>
      </c>
    </row>
    <row r="41" spans="1:25" x14ac:dyDescent="0.25">
      <c r="A41" t="s">
        <v>68</v>
      </c>
      <c r="B41" t="s">
        <v>70</v>
      </c>
      <c r="C41">
        <v>11</v>
      </c>
      <c r="D41" t="s">
        <v>85</v>
      </c>
      <c r="E41" t="s">
        <v>96</v>
      </c>
      <c r="F41" t="s">
        <v>87</v>
      </c>
      <c r="G41">
        <v>11.5072249506063</v>
      </c>
      <c r="H41">
        <v>2E+20</v>
      </c>
      <c r="I41">
        <v>1.07189251537682</v>
      </c>
      <c r="J41">
        <v>47.038127721649701</v>
      </c>
      <c r="K41">
        <v>142</v>
      </c>
      <c r="L41" t="s">
        <v>189</v>
      </c>
      <c r="M41">
        <v>50</v>
      </c>
      <c r="N41">
        <v>12.098431297615067</v>
      </c>
      <c r="O41">
        <v>0.71433201207540975</v>
      </c>
      <c r="P41">
        <v>0.95</v>
      </c>
      <c r="Q41">
        <v>0.20301091161176912</v>
      </c>
      <c r="R41">
        <v>10.7592582879315</v>
      </c>
      <c r="S41">
        <v>14.168775078757299</v>
      </c>
      <c r="T41">
        <v>0.77649516104145899</v>
      </c>
      <c r="U41">
        <v>66.496126739788593</v>
      </c>
      <c r="V41">
        <v>141.38</v>
      </c>
      <c r="W41">
        <v>0.20301091161176912</v>
      </c>
      <c r="X41">
        <v>50</v>
      </c>
      <c r="Y41">
        <v>1</v>
      </c>
    </row>
    <row r="42" spans="1:25" x14ac:dyDescent="0.25">
      <c r="A42" t="s">
        <v>68</v>
      </c>
      <c r="B42" t="s">
        <v>70</v>
      </c>
      <c r="C42">
        <v>10</v>
      </c>
      <c r="D42" t="s">
        <v>85</v>
      </c>
      <c r="E42" t="s">
        <v>96</v>
      </c>
      <c r="F42" t="s">
        <v>87</v>
      </c>
      <c r="G42">
        <v>12.0754559335876</v>
      </c>
      <c r="H42">
        <v>2E+20</v>
      </c>
      <c r="I42">
        <v>1.41443881665163</v>
      </c>
      <c r="J42">
        <v>57.806854458135298</v>
      </c>
      <c r="K42">
        <v>142</v>
      </c>
      <c r="L42" t="s">
        <v>189</v>
      </c>
      <c r="M42">
        <v>50</v>
      </c>
      <c r="N42">
        <v>12.098431297615067</v>
      </c>
      <c r="O42">
        <v>0.71433201207540975</v>
      </c>
      <c r="P42">
        <v>0.95</v>
      </c>
      <c r="Q42">
        <v>0.20301091161176912</v>
      </c>
      <c r="R42">
        <v>10.7592582879315</v>
      </c>
      <c r="S42">
        <v>14.168775078757299</v>
      </c>
      <c r="T42">
        <v>0.77649516104145899</v>
      </c>
      <c r="U42">
        <v>66.496126739788593</v>
      </c>
      <c r="V42">
        <v>141.38</v>
      </c>
      <c r="W42">
        <v>0.20301091161176912</v>
      </c>
      <c r="X42">
        <v>50</v>
      </c>
      <c r="Y42">
        <v>1</v>
      </c>
    </row>
    <row r="43" spans="1:25" x14ac:dyDescent="0.25">
      <c r="A43" t="s">
        <v>68</v>
      </c>
      <c r="B43" t="s">
        <v>70</v>
      </c>
      <c r="C43">
        <v>9</v>
      </c>
      <c r="D43" t="s">
        <v>85</v>
      </c>
      <c r="E43" t="s">
        <v>96</v>
      </c>
      <c r="F43" t="s">
        <v>87</v>
      </c>
      <c r="G43">
        <v>12.1369604069035</v>
      </c>
      <c r="H43">
        <v>2E+20</v>
      </c>
      <c r="I43">
        <v>2.1825460589659502</v>
      </c>
      <c r="J43">
        <v>52.6876250251767</v>
      </c>
      <c r="K43">
        <v>142</v>
      </c>
      <c r="L43" t="s">
        <v>189</v>
      </c>
      <c r="M43">
        <v>50</v>
      </c>
      <c r="N43">
        <v>12.098431297615067</v>
      </c>
      <c r="O43">
        <v>0.71433201207540975</v>
      </c>
      <c r="P43">
        <v>0.95</v>
      </c>
      <c r="Q43">
        <v>0.20301091161176912</v>
      </c>
      <c r="R43">
        <v>10.7592582879315</v>
      </c>
      <c r="S43">
        <v>14.168775078757299</v>
      </c>
      <c r="T43">
        <v>0.77649516104145899</v>
      </c>
      <c r="U43">
        <v>66.496126739788593</v>
      </c>
      <c r="V43">
        <v>141.38</v>
      </c>
      <c r="W43">
        <v>0.20301091161176912</v>
      </c>
      <c r="X43">
        <v>50</v>
      </c>
      <c r="Y43">
        <v>1</v>
      </c>
    </row>
    <row r="44" spans="1:25" x14ac:dyDescent="0.25">
      <c r="A44" t="s">
        <v>68</v>
      </c>
      <c r="B44" t="s">
        <v>70</v>
      </c>
      <c r="C44">
        <v>8</v>
      </c>
      <c r="D44" t="s">
        <v>85</v>
      </c>
      <c r="E44" t="s">
        <v>96</v>
      </c>
      <c r="F44" t="s">
        <v>87</v>
      </c>
      <c r="G44">
        <v>13.4166494709799</v>
      </c>
      <c r="H44">
        <v>2E+20</v>
      </c>
      <c r="I44">
        <v>2.43686205580362</v>
      </c>
      <c r="J44">
        <v>46.114786737886</v>
      </c>
      <c r="K44">
        <v>139</v>
      </c>
      <c r="L44" t="s">
        <v>189</v>
      </c>
      <c r="M44">
        <v>50</v>
      </c>
      <c r="N44">
        <v>12.098431297615067</v>
      </c>
      <c r="O44">
        <v>0.71433201207540975</v>
      </c>
      <c r="P44">
        <v>0.95</v>
      </c>
      <c r="Q44">
        <v>0.20301091161176912</v>
      </c>
      <c r="R44">
        <v>10.7592582879315</v>
      </c>
      <c r="S44">
        <v>14.168775078757299</v>
      </c>
      <c r="T44">
        <v>0.77649516104145899</v>
      </c>
      <c r="U44">
        <v>66.496126739788593</v>
      </c>
      <c r="V44">
        <v>141.38</v>
      </c>
      <c r="W44">
        <v>0.20301091161176912</v>
      </c>
      <c r="X44">
        <v>50</v>
      </c>
      <c r="Y44">
        <v>1</v>
      </c>
    </row>
    <row r="45" spans="1:25" x14ac:dyDescent="0.25">
      <c r="A45" t="s">
        <v>68</v>
      </c>
      <c r="B45" t="s">
        <v>70</v>
      </c>
      <c r="C45">
        <v>7</v>
      </c>
      <c r="D45" t="s">
        <v>85</v>
      </c>
      <c r="E45" t="s">
        <v>96</v>
      </c>
      <c r="F45" t="s">
        <v>87</v>
      </c>
      <c r="G45">
        <v>12.549447742751701</v>
      </c>
      <c r="H45">
        <v>2E+20</v>
      </c>
      <c r="I45">
        <v>1.04515220808753</v>
      </c>
      <c r="J45">
        <v>44.166445567739402</v>
      </c>
      <c r="K45">
        <v>140</v>
      </c>
      <c r="L45" t="s">
        <v>189</v>
      </c>
      <c r="M45">
        <v>50</v>
      </c>
      <c r="N45">
        <v>12.098431297615067</v>
      </c>
      <c r="O45">
        <v>0.71433201207540975</v>
      </c>
      <c r="P45">
        <v>0.95</v>
      </c>
      <c r="Q45">
        <v>0.20301091161176912</v>
      </c>
      <c r="R45">
        <v>10.7592582879315</v>
      </c>
      <c r="S45">
        <v>14.168775078757299</v>
      </c>
      <c r="T45">
        <v>0.77649516104145899</v>
      </c>
      <c r="U45">
        <v>66.496126739788593</v>
      </c>
      <c r="V45">
        <v>141.38</v>
      </c>
      <c r="W45">
        <v>0.20301091161176912</v>
      </c>
      <c r="X45">
        <v>50</v>
      </c>
      <c r="Y45">
        <v>1</v>
      </c>
    </row>
    <row r="46" spans="1:25" x14ac:dyDescent="0.25">
      <c r="A46" t="s">
        <v>68</v>
      </c>
      <c r="B46" t="s">
        <v>70</v>
      </c>
      <c r="C46">
        <v>6</v>
      </c>
      <c r="D46" t="s">
        <v>85</v>
      </c>
      <c r="E46" t="s">
        <v>96</v>
      </c>
      <c r="F46" t="s">
        <v>87</v>
      </c>
      <c r="G46">
        <v>12.7056562710405</v>
      </c>
      <c r="H46">
        <v>2E+20</v>
      </c>
      <c r="I46">
        <v>2.1788293967432502</v>
      </c>
      <c r="J46">
        <v>47.028388652787498</v>
      </c>
      <c r="K46">
        <v>140</v>
      </c>
      <c r="L46" t="s">
        <v>189</v>
      </c>
      <c r="M46">
        <v>50</v>
      </c>
      <c r="N46">
        <v>12.098431297615067</v>
      </c>
      <c r="O46">
        <v>0.71433201207540975</v>
      </c>
      <c r="P46">
        <v>0.95</v>
      </c>
      <c r="Q46">
        <v>0.20301091161176912</v>
      </c>
      <c r="R46">
        <v>10.7592582879315</v>
      </c>
      <c r="S46">
        <v>14.168775078757299</v>
      </c>
      <c r="T46">
        <v>0.77649516104145899</v>
      </c>
      <c r="U46">
        <v>66.496126739788593</v>
      </c>
      <c r="V46">
        <v>141.38</v>
      </c>
      <c r="W46">
        <v>0.20301091161176912</v>
      </c>
      <c r="X46">
        <v>50</v>
      </c>
      <c r="Y46">
        <v>1</v>
      </c>
    </row>
    <row r="47" spans="1:25" x14ac:dyDescent="0.25">
      <c r="A47" t="s">
        <v>68</v>
      </c>
      <c r="B47" t="s">
        <v>70</v>
      </c>
      <c r="C47">
        <v>5</v>
      </c>
      <c r="D47" t="s">
        <v>85</v>
      </c>
      <c r="E47" t="s">
        <v>96</v>
      </c>
      <c r="F47" t="s">
        <v>87</v>
      </c>
      <c r="G47">
        <v>12.113133294626801</v>
      </c>
      <c r="H47">
        <v>2E+20</v>
      </c>
      <c r="I47">
        <v>1.5893178399838901</v>
      </c>
      <c r="J47">
        <v>41.699736995494199</v>
      </c>
      <c r="K47">
        <v>142</v>
      </c>
      <c r="L47" t="s">
        <v>189</v>
      </c>
      <c r="M47">
        <v>50</v>
      </c>
      <c r="N47">
        <v>12.098431297615067</v>
      </c>
      <c r="O47">
        <v>0.71433201207540975</v>
      </c>
      <c r="P47">
        <v>0.95</v>
      </c>
      <c r="Q47">
        <v>0.20301091161176912</v>
      </c>
      <c r="R47">
        <v>10.7592582879315</v>
      </c>
      <c r="S47">
        <v>14.168775078757299</v>
      </c>
      <c r="T47">
        <v>0.77649516104145899</v>
      </c>
      <c r="U47">
        <v>66.496126739788593</v>
      </c>
      <c r="V47">
        <v>141.38</v>
      </c>
      <c r="W47">
        <v>0.20301091161176912</v>
      </c>
      <c r="X47">
        <v>50</v>
      </c>
      <c r="Y47">
        <v>1</v>
      </c>
    </row>
    <row r="48" spans="1:25" x14ac:dyDescent="0.25">
      <c r="A48" t="s">
        <v>68</v>
      </c>
      <c r="B48" t="s">
        <v>70</v>
      </c>
      <c r="C48">
        <v>4</v>
      </c>
      <c r="D48" t="s">
        <v>85</v>
      </c>
      <c r="E48" t="s">
        <v>96</v>
      </c>
      <c r="F48" t="s">
        <v>87</v>
      </c>
      <c r="G48">
        <v>11.5256071321764</v>
      </c>
      <c r="H48">
        <v>2E+20</v>
      </c>
      <c r="I48">
        <v>1.88257702665794</v>
      </c>
      <c r="J48">
        <v>41.493143724772501</v>
      </c>
      <c r="K48">
        <v>143</v>
      </c>
      <c r="L48" t="s">
        <v>189</v>
      </c>
      <c r="M48">
        <v>50</v>
      </c>
      <c r="N48">
        <v>12.098431297615067</v>
      </c>
      <c r="O48">
        <v>0.71433201207540975</v>
      </c>
      <c r="P48">
        <v>0.95</v>
      </c>
      <c r="Q48">
        <v>0.20301091161176912</v>
      </c>
      <c r="R48">
        <v>10.7592582879315</v>
      </c>
      <c r="S48">
        <v>14.168775078757299</v>
      </c>
      <c r="T48">
        <v>0.77649516104145899</v>
      </c>
      <c r="U48">
        <v>66.496126739788593</v>
      </c>
      <c r="V48">
        <v>141.38</v>
      </c>
      <c r="W48">
        <v>0.20301091161176912</v>
      </c>
      <c r="X48">
        <v>50</v>
      </c>
      <c r="Y48">
        <v>1</v>
      </c>
    </row>
    <row r="49" spans="1:25" x14ac:dyDescent="0.25">
      <c r="A49" t="s">
        <v>68</v>
      </c>
      <c r="B49" t="s">
        <v>70</v>
      </c>
      <c r="C49">
        <v>3</v>
      </c>
      <c r="D49" t="s">
        <v>85</v>
      </c>
      <c r="E49" t="s">
        <v>96</v>
      </c>
      <c r="F49" t="s">
        <v>87</v>
      </c>
      <c r="G49">
        <v>10.772476874078601</v>
      </c>
      <c r="H49">
        <v>2E+20</v>
      </c>
      <c r="I49">
        <v>1.3395222297414999</v>
      </c>
      <c r="J49">
        <v>38.171389370671797</v>
      </c>
      <c r="K49">
        <v>143</v>
      </c>
      <c r="L49" t="s">
        <v>189</v>
      </c>
      <c r="M49">
        <v>50</v>
      </c>
      <c r="N49">
        <v>12.098431297615067</v>
      </c>
      <c r="O49">
        <v>0.71433201207540975</v>
      </c>
      <c r="P49">
        <v>0.95</v>
      </c>
      <c r="Q49">
        <v>0.20301091161176912</v>
      </c>
      <c r="R49">
        <v>10.7592582879315</v>
      </c>
      <c r="S49">
        <v>14.168775078757299</v>
      </c>
      <c r="T49">
        <v>0.77649516104145899</v>
      </c>
      <c r="U49">
        <v>66.496126739788593</v>
      </c>
      <c r="V49">
        <v>141.38</v>
      </c>
      <c r="W49">
        <v>0.20301091161176912</v>
      </c>
      <c r="X49">
        <v>50</v>
      </c>
      <c r="Y49">
        <v>1</v>
      </c>
    </row>
    <row r="50" spans="1:25" x14ac:dyDescent="0.25">
      <c r="A50" t="s">
        <v>68</v>
      </c>
      <c r="B50" t="s">
        <v>70</v>
      </c>
      <c r="C50">
        <v>2</v>
      </c>
      <c r="D50" t="s">
        <v>85</v>
      </c>
      <c r="E50" t="s">
        <v>96</v>
      </c>
      <c r="F50" t="s">
        <v>87</v>
      </c>
      <c r="G50">
        <v>12.481705392929699</v>
      </c>
      <c r="H50">
        <v>2E+20</v>
      </c>
      <c r="I50">
        <v>1.4247846463581499</v>
      </c>
      <c r="J50">
        <v>44.092848720638202</v>
      </c>
      <c r="K50">
        <v>141</v>
      </c>
      <c r="L50" t="s">
        <v>189</v>
      </c>
      <c r="M50">
        <v>50</v>
      </c>
      <c r="N50">
        <v>12.098431297615067</v>
      </c>
      <c r="O50">
        <v>0.71433201207540975</v>
      </c>
      <c r="P50">
        <v>0.95</v>
      </c>
      <c r="Q50">
        <v>0.20301091161176912</v>
      </c>
      <c r="R50">
        <v>10.7592582879315</v>
      </c>
      <c r="S50">
        <v>14.168775078757299</v>
      </c>
      <c r="T50">
        <v>0.77649516104145899</v>
      </c>
      <c r="U50">
        <v>66.496126739788593</v>
      </c>
      <c r="V50">
        <v>141.38</v>
      </c>
      <c r="W50">
        <v>0.20301091161176912</v>
      </c>
      <c r="X50">
        <v>50</v>
      </c>
      <c r="Y50">
        <v>1</v>
      </c>
    </row>
    <row r="51" spans="1:25" x14ac:dyDescent="0.25">
      <c r="A51" t="s">
        <v>68</v>
      </c>
      <c r="B51" t="s">
        <v>70</v>
      </c>
      <c r="C51">
        <v>1</v>
      </c>
      <c r="D51" t="s">
        <v>85</v>
      </c>
      <c r="E51" t="s">
        <v>96</v>
      </c>
      <c r="F51" t="s">
        <v>87</v>
      </c>
      <c r="G51">
        <v>12.381730029175801</v>
      </c>
      <c r="H51">
        <v>2E+20</v>
      </c>
      <c r="I51">
        <v>1.5528511555285101</v>
      </c>
      <c r="J51">
        <v>44.495059051567203</v>
      </c>
      <c r="K51">
        <v>142</v>
      </c>
      <c r="L51" t="s">
        <v>189</v>
      </c>
      <c r="M51">
        <v>50</v>
      </c>
      <c r="N51">
        <v>12.098431297615067</v>
      </c>
      <c r="O51">
        <v>0.71433201207540975</v>
      </c>
      <c r="P51">
        <v>0.95</v>
      </c>
      <c r="Q51">
        <v>0.20301091161176912</v>
      </c>
      <c r="R51">
        <v>10.7592582879315</v>
      </c>
      <c r="S51">
        <v>14.168775078757299</v>
      </c>
      <c r="T51">
        <v>0.77649516104145899</v>
      </c>
      <c r="U51">
        <v>66.496126739788593</v>
      </c>
      <c r="V51">
        <v>141.38</v>
      </c>
      <c r="W51">
        <v>0.20301091161176912</v>
      </c>
      <c r="X51">
        <v>50</v>
      </c>
      <c r="Y51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63"/>
  <sheetViews>
    <sheetView tabSelected="1" workbookViewId="0">
      <selection activeCell="E7" sqref="E7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85</v>
      </c>
      <c r="C3" t="s">
        <v>88</v>
      </c>
      <c r="D3" t="s">
        <v>87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141.38</v>
      </c>
      <c r="O3" t="s">
        <v>68</v>
      </c>
      <c r="P3" t="s">
        <v>85</v>
      </c>
      <c r="Q3" t="s">
        <v>104</v>
      </c>
      <c r="R3" t="s">
        <v>87</v>
      </c>
      <c r="S3" s="5">
        <v>3.5390223259038658</v>
      </c>
      <c r="T3" s="5">
        <v>0.35615857598446116</v>
      </c>
      <c r="U3" s="5">
        <v>1.2532108258664834</v>
      </c>
      <c r="V3" s="5">
        <v>2.40422103967127</v>
      </c>
      <c r="W3" s="5">
        <v>10.2687249502188</v>
      </c>
      <c r="X3" s="5">
        <v>0</v>
      </c>
      <c r="Y3" s="5">
        <v>19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168</v>
      </c>
      <c r="AM3" t="s">
        <v>123</v>
      </c>
      <c r="AN3" t="s">
        <v>129</v>
      </c>
      <c r="AO3" s="5">
        <v>141.38</v>
      </c>
      <c r="AP3" s="5">
        <v>0.56807462495641636</v>
      </c>
      <c r="AQ3" s="5">
        <v>1.9988772358705846</v>
      </c>
      <c r="AR3" s="5">
        <v>134</v>
      </c>
      <c r="AS3" s="5">
        <v>144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90</v>
      </c>
      <c r="D4" t="s">
        <v>87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141.38</v>
      </c>
      <c r="P4" t="s">
        <v>79</v>
      </c>
      <c r="Q4" t="s">
        <v>103</v>
      </c>
      <c r="R4" t="s">
        <v>81</v>
      </c>
      <c r="S4" s="5">
        <v>1.8361347520438095E-2</v>
      </c>
      <c r="T4" s="5">
        <v>9.3562180916944085E-3</v>
      </c>
      <c r="U4" s="5">
        <v>3.2921610182400453E-2</v>
      </c>
      <c r="V4" s="5">
        <v>0</v>
      </c>
      <c r="W4" s="5">
        <v>0.19932088640805501</v>
      </c>
      <c r="X4" s="5">
        <v>0</v>
      </c>
      <c r="Y4" s="5">
        <v>3</v>
      </c>
      <c r="AL4" t="s">
        <v>151</v>
      </c>
      <c r="AM4" t="s">
        <v>121</v>
      </c>
      <c r="AN4" t="s">
        <v>87</v>
      </c>
      <c r="AO4" s="5">
        <v>145</v>
      </c>
      <c r="AP4" s="5">
        <v>0</v>
      </c>
      <c r="AQ4" s="5">
        <v>0</v>
      </c>
      <c r="AR4" s="5">
        <v>145</v>
      </c>
      <c r="AS4" s="5">
        <v>145</v>
      </c>
    </row>
    <row r="5" spans="1:52" x14ac:dyDescent="0.25">
      <c r="C5" t="s">
        <v>92</v>
      </c>
      <c r="D5" t="s">
        <v>87</v>
      </c>
      <c r="E5" s="5">
        <v>17.764897998506111</v>
      </c>
      <c r="F5" s="5">
        <v>1</v>
      </c>
      <c r="G5" s="5">
        <v>1.7979817281600685</v>
      </c>
      <c r="H5" s="5">
        <v>6.3265363194248438</v>
      </c>
      <c r="I5" s="5">
        <v>12.070203836107099</v>
      </c>
      <c r="J5" s="5">
        <v>51.667706043059603</v>
      </c>
      <c r="K5" s="5">
        <v>0.77649516104145899</v>
      </c>
      <c r="L5" s="5">
        <v>114.20900292565</v>
      </c>
      <c r="M5" s="5">
        <v>141.38</v>
      </c>
      <c r="P5" t="s">
        <v>84</v>
      </c>
      <c r="Q5" t="s">
        <v>103</v>
      </c>
      <c r="R5" t="s">
        <v>81</v>
      </c>
      <c r="S5" s="5">
        <v>0.18466808888222158</v>
      </c>
      <c r="T5" s="5">
        <v>7.6930967807074077E-2</v>
      </c>
      <c r="U5" s="5">
        <v>0.27069605563679433</v>
      </c>
      <c r="V5" s="5">
        <v>1.39644749780735E-2</v>
      </c>
      <c r="W5" s="5">
        <v>1.6678000682321801</v>
      </c>
      <c r="X5" s="5">
        <v>0</v>
      </c>
      <c r="Y5" s="5">
        <v>8</v>
      </c>
      <c r="AL5" t="s">
        <v>152</v>
      </c>
      <c r="AM5" t="s">
        <v>123</v>
      </c>
      <c r="AN5" t="s">
        <v>87</v>
      </c>
      <c r="AO5" s="5">
        <v>141.38</v>
      </c>
      <c r="AP5" s="5">
        <v>0.56807462495641636</v>
      </c>
      <c r="AQ5" s="5">
        <v>1.9988772358705846</v>
      </c>
      <c r="AR5" s="5">
        <v>134</v>
      </c>
      <c r="AS5" s="5">
        <v>144</v>
      </c>
    </row>
    <row r="6" spans="1:52" x14ac:dyDescent="0.25">
      <c r="C6" t="s">
        <v>94</v>
      </c>
      <c r="D6" t="s">
        <v>87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141.38</v>
      </c>
      <c r="P6" t="s">
        <v>100</v>
      </c>
      <c r="Q6" t="s">
        <v>103</v>
      </c>
      <c r="R6" t="s">
        <v>81</v>
      </c>
      <c r="S6" s="5">
        <v>1.504370990249309E-2</v>
      </c>
      <c r="T6" s="5">
        <v>6.064265491757044E-3</v>
      </c>
      <c r="U6" s="5">
        <v>2.1338256826167322E-2</v>
      </c>
      <c r="V6" s="5">
        <v>0</v>
      </c>
      <c r="W6" s="5">
        <v>0.106816394444955</v>
      </c>
      <c r="X6" s="5">
        <v>0</v>
      </c>
      <c r="Y6" s="5">
        <v>2</v>
      </c>
      <c r="AL6" t="s">
        <v>112</v>
      </c>
      <c r="AM6" t="s">
        <v>113</v>
      </c>
      <c r="AN6" t="s">
        <v>73</v>
      </c>
      <c r="AO6" s="5">
        <v>0.86163700693939471</v>
      </c>
      <c r="AP6" s="5">
        <v>0.1148264742660647</v>
      </c>
      <c r="AQ6" s="5">
        <v>0.40403851079129915</v>
      </c>
      <c r="AR6" s="5">
        <v>0.14398486806875099</v>
      </c>
      <c r="AS6" s="5">
        <v>2.0851264921370101</v>
      </c>
    </row>
    <row r="7" spans="1:52" x14ac:dyDescent="0.25">
      <c r="C7" t="s">
        <v>96</v>
      </c>
      <c r="D7" t="s">
        <v>87</v>
      </c>
      <c r="E7" s="5">
        <v>12.098431297615067</v>
      </c>
      <c r="F7" s="5">
        <v>1</v>
      </c>
      <c r="G7" s="5">
        <v>0.20301091161176912</v>
      </c>
      <c r="H7" s="5">
        <v>0.71433201207540975</v>
      </c>
      <c r="I7" s="5">
        <v>10.7592582879315</v>
      </c>
      <c r="J7" s="5">
        <v>14.168775078757299</v>
      </c>
      <c r="K7" s="5">
        <v>0.77649516104145899</v>
      </c>
      <c r="L7" s="5">
        <v>66.496126739788593</v>
      </c>
      <c r="M7" s="5">
        <v>141.38</v>
      </c>
      <c r="P7" t="s">
        <v>105</v>
      </c>
      <c r="Q7" t="s">
        <v>106</v>
      </c>
      <c r="R7" t="s">
        <v>107</v>
      </c>
      <c r="S7" s="5">
        <v>7.1899169440802421E-2</v>
      </c>
      <c r="T7" s="5">
        <v>9.0604727638161874E-3</v>
      </c>
      <c r="U7" s="5">
        <v>3.1880974713854024E-2</v>
      </c>
      <c r="V7" s="5">
        <v>1.6518466630091499E-2</v>
      </c>
      <c r="W7" s="5">
        <v>0.18039060663533099</v>
      </c>
      <c r="X7" s="5">
        <v>0</v>
      </c>
      <c r="Y7" s="5">
        <v>1</v>
      </c>
      <c r="AL7" t="s">
        <v>114</v>
      </c>
      <c r="AM7" t="s">
        <v>115</v>
      </c>
      <c r="AN7" t="s">
        <v>73</v>
      </c>
      <c r="AO7" s="5">
        <v>51.698220416363682</v>
      </c>
      <c r="AP7" s="5">
        <v>6.8895884559638869</v>
      </c>
      <c r="AQ7" s="5">
        <v>24.242310647477964</v>
      </c>
      <c r="AR7" s="5">
        <v>8.63909208412508</v>
      </c>
      <c r="AS7" s="5">
        <v>125.107589528221</v>
      </c>
    </row>
    <row r="8" spans="1:52" x14ac:dyDescent="0.25">
      <c r="C8" t="s">
        <v>98</v>
      </c>
      <c r="D8" t="s">
        <v>87</v>
      </c>
      <c r="E8" s="5">
        <v>5.6664667008910365</v>
      </c>
      <c r="F8" s="5">
        <v>1</v>
      </c>
      <c r="G8" s="5">
        <v>1.6517616428299211</v>
      </c>
      <c r="H8" s="5">
        <v>5.8120334932936641</v>
      </c>
      <c r="I8" s="5">
        <v>1.06349999805384</v>
      </c>
      <c r="J8" s="5">
        <v>37.498930964302303</v>
      </c>
      <c r="K8" s="5">
        <v>0</v>
      </c>
      <c r="L8" s="5">
        <v>97.065234510704698</v>
      </c>
      <c r="M8" s="5">
        <v>141.38</v>
      </c>
      <c r="Q8" t="s">
        <v>108</v>
      </c>
      <c r="R8" t="s">
        <v>107</v>
      </c>
      <c r="S8" s="5">
        <v>7.1899169440802421E-2</v>
      </c>
      <c r="T8" s="5">
        <v>9.0604727638161874E-3</v>
      </c>
      <c r="U8" s="5">
        <v>3.1880974713854024E-2</v>
      </c>
      <c r="V8" s="5">
        <v>1.6518466630091499E-2</v>
      </c>
      <c r="W8" s="5">
        <v>0.18039060663533099</v>
      </c>
      <c r="X8" s="5">
        <v>0</v>
      </c>
      <c r="Y8" s="5">
        <v>1</v>
      </c>
      <c r="AL8" t="s">
        <v>116</v>
      </c>
      <c r="AM8" t="s">
        <v>117</v>
      </c>
      <c r="AN8" t="s">
        <v>73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</row>
    <row r="9" spans="1:52" x14ac:dyDescent="0.25">
      <c r="C9" t="s">
        <v>86</v>
      </c>
      <c r="D9" t="s">
        <v>87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141.38</v>
      </c>
      <c r="Q9" t="s">
        <v>109</v>
      </c>
      <c r="R9" t="s">
        <v>107</v>
      </c>
      <c r="S9" s="5">
        <v>1</v>
      </c>
      <c r="T9" s="5">
        <v>0</v>
      </c>
      <c r="U9" s="5">
        <v>0</v>
      </c>
      <c r="V9" s="5">
        <v>1</v>
      </c>
      <c r="W9" s="5">
        <v>1</v>
      </c>
      <c r="X9" s="5">
        <v>1</v>
      </c>
      <c r="Y9" s="5">
        <v>1</v>
      </c>
      <c r="AL9" t="s">
        <v>118</v>
      </c>
      <c r="AM9" t="s">
        <v>119</v>
      </c>
      <c r="AN9" t="s">
        <v>73</v>
      </c>
      <c r="AO9" s="5">
        <v>13.164009358024151</v>
      </c>
      <c r="AP9" s="5">
        <v>6.7401429806300088</v>
      </c>
      <c r="AQ9" s="5">
        <v>23.71645868098383</v>
      </c>
      <c r="AR9" s="5">
        <v>0</v>
      </c>
      <c r="AS9" s="5">
        <v>143.511038213799</v>
      </c>
    </row>
    <row r="10" spans="1:52" x14ac:dyDescent="0.25">
      <c r="C10" t="s">
        <v>89</v>
      </c>
      <c r="D10" t="s">
        <v>87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141.38</v>
      </c>
      <c r="P10" t="s">
        <v>110</v>
      </c>
      <c r="Q10" t="s">
        <v>106</v>
      </c>
      <c r="R10" t="s">
        <v>107</v>
      </c>
      <c r="S10" s="5">
        <v>0.80157856851948073</v>
      </c>
      <c r="T10" s="5">
        <v>1.3128379112122017E-2</v>
      </c>
      <c r="U10" s="5">
        <v>4.6194667035361611E-2</v>
      </c>
      <c r="V10" s="5">
        <v>0.71461756258065001</v>
      </c>
      <c r="W10" s="5">
        <v>0.94034020197328505</v>
      </c>
      <c r="X10" s="5">
        <v>0</v>
      </c>
      <c r="Y10" s="5">
        <v>1</v>
      </c>
      <c r="AL10" t="s">
        <v>120</v>
      </c>
      <c r="AM10" t="s">
        <v>121</v>
      </c>
      <c r="AN10" t="s">
        <v>73</v>
      </c>
      <c r="AO10" s="5">
        <v>9.74</v>
      </c>
      <c r="AP10" s="5">
        <v>0.95008153765176184</v>
      </c>
      <c r="AQ10" s="5">
        <v>3.3430402880233041</v>
      </c>
      <c r="AR10" s="5">
        <v>4</v>
      </c>
      <c r="AS10" s="5">
        <v>18</v>
      </c>
    </row>
    <row r="11" spans="1:52" x14ac:dyDescent="0.25">
      <c r="C11" t="s">
        <v>91</v>
      </c>
      <c r="D11" t="s">
        <v>87</v>
      </c>
      <c r="E11" s="5">
        <v>0.33492790756206081</v>
      </c>
      <c r="F11" s="5">
        <v>1</v>
      </c>
      <c r="G11" s="5">
        <v>5.7478663771092743E-3</v>
      </c>
      <c r="H11" s="5">
        <v>2.0224947130689272E-2</v>
      </c>
      <c r="I11" s="5">
        <v>0.29414253294763198</v>
      </c>
      <c r="J11" s="5">
        <v>0.38948747758041602</v>
      </c>
      <c r="K11" s="5">
        <v>1.2941586017357599E-2</v>
      </c>
      <c r="L11" s="5">
        <v>2.0393207955552399</v>
      </c>
      <c r="M11" s="5">
        <v>141.38</v>
      </c>
      <c r="Q11" t="s">
        <v>108</v>
      </c>
      <c r="R11" t="s">
        <v>107</v>
      </c>
      <c r="S11" s="5">
        <v>2.404735705558442</v>
      </c>
      <c r="T11" s="5">
        <v>3.9385137336366303E-2</v>
      </c>
      <c r="U11" s="5">
        <v>0.13858400110608571</v>
      </c>
      <c r="V11" s="5">
        <v>2.1438526877419499</v>
      </c>
      <c r="W11" s="5">
        <v>2.8210206059198599</v>
      </c>
      <c r="X11" s="5">
        <v>0</v>
      </c>
      <c r="Y11" s="5">
        <v>3</v>
      </c>
      <c r="AL11" t="s">
        <v>122</v>
      </c>
      <c r="AM11" t="s">
        <v>123</v>
      </c>
      <c r="AN11" t="s">
        <v>73</v>
      </c>
      <c r="AO11" s="5">
        <v>9.6199999999999992</v>
      </c>
      <c r="AP11" s="5">
        <v>0.95368336152329802</v>
      </c>
      <c r="AQ11" s="5">
        <v>3.3557139816335075</v>
      </c>
      <c r="AR11" s="5">
        <v>4</v>
      </c>
      <c r="AS11" s="5">
        <v>18</v>
      </c>
    </row>
    <row r="12" spans="1:52" x14ac:dyDescent="0.25">
      <c r="C12" t="s">
        <v>93</v>
      </c>
      <c r="D12" t="s">
        <v>87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141.38</v>
      </c>
      <c r="Q12" t="s">
        <v>109</v>
      </c>
      <c r="R12" t="s">
        <v>107</v>
      </c>
      <c r="S12" s="5">
        <v>3</v>
      </c>
      <c r="T12" s="5">
        <v>0</v>
      </c>
      <c r="U12" s="5">
        <v>0</v>
      </c>
      <c r="V12" s="5">
        <v>3</v>
      </c>
      <c r="W12" s="5">
        <v>3</v>
      </c>
      <c r="X12" s="5">
        <v>3</v>
      </c>
      <c r="Y12" s="5">
        <v>3</v>
      </c>
      <c r="AL12" t="s">
        <v>124</v>
      </c>
      <c r="AM12" t="s">
        <v>125</v>
      </c>
      <c r="AN12" t="s">
        <v>73</v>
      </c>
      <c r="AO12" s="5">
        <v>0.86163700693939471</v>
      </c>
      <c r="AP12" s="5">
        <v>0.1148264742660647</v>
      </c>
      <c r="AQ12" s="5">
        <v>0.40403851079129915</v>
      </c>
      <c r="AR12" s="5">
        <v>0.14398486806875099</v>
      </c>
      <c r="AS12" s="5">
        <v>2.0851264921370101</v>
      </c>
    </row>
    <row r="13" spans="1:52" x14ac:dyDescent="0.25">
      <c r="C13" t="s">
        <v>95</v>
      </c>
      <c r="D13" t="s">
        <v>87</v>
      </c>
      <c r="E13" s="5">
        <v>0.33492790756206081</v>
      </c>
      <c r="F13" s="5">
        <v>1</v>
      </c>
      <c r="G13" s="5">
        <v>5.7478663771092743E-3</v>
      </c>
      <c r="H13" s="5">
        <v>2.0224947130689272E-2</v>
      </c>
      <c r="I13" s="5">
        <v>0.29414253294763198</v>
      </c>
      <c r="J13" s="5">
        <v>0.38948747758041602</v>
      </c>
      <c r="K13" s="5">
        <v>1.2941586017357599E-2</v>
      </c>
      <c r="L13" s="5">
        <v>2.0393207955552399</v>
      </c>
      <c r="M13" s="5">
        <v>141.38</v>
      </c>
      <c r="P13" t="s">
        <v>102</v>
      </c>
      <c r="Q13" t="s">
        <v>103</v>
      </c>
      <c r="R13" t="s">
        <v>81</v>
      </c>
      <c r="S13" s="5">
        <v>0.91621347404026909</v>
      </c>
      <c r="T13" s="5">
        <v>0.24231721094461828</v>
      </c>
      <c r="U13" s="5">
        <v>0.85263860686262671</v>
      </c>
      <c r="V13" s="5">
        <v>0.19189158616794599</v>
      </c>
      <c r="W13" s="5">
        <v>5.4909452366679696</v>
      </c>
      <c r="X13" s="5">
        <v>0</v>
      </c>
      <c r="Y13" s="5">
        <v>14</v>
      </c>
      <c r="AL13" t="s">
        <v>126</v>
      </c>
      <c r="AM13" t="s">
        <v>127</v>
      </c>
      <c r="AN13" t="s">
        <v>73</v>
      </c>
      <c r="AO13" s="5">
        <v>64.862229774387828</v>
      </c>
      <c r="AP13" s="5">
        <v>11.94242893883105</v>
      </c>
      <c r="AQ13" s="5">
        <v>42.021678663543447</v>
      </c>
      <c r="AR13" s="5">
        <v>12.5350884709043</v>
      </c>
      <c r="AS13" s="5">
        <v>268.61862774202001</v>
      </c>
    </row>
    <row r="14" spans="1:52" x14ac:dyDescent="0.25">
      <c r="C14" t="s">
        <v>97</v>
      </c>
      <c r="D14" t="s">
        <v>87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141.38</v>
      </c>
      <c r="P14" t="s">
        <v>111</v>
      </c>
      <c r="Q14" t="s">
        <v>106</v>
      </c>
      <c r="R14" t="s">
        <v>107</v>
      </c>
      <c r="S14" s="5">
        <v>0.75527626145633475</v>
      </c>
      <c r="T14" s="5">
        <v>1.2908170108515506E-2</v>
      </c>
      <c r="U14" s="5">
        <v>4.541982030729913E-2</v>
      </c>
      <c r="V14" s="5">
        <v>0.65446751492631405</v>
      </c>
      <c r="W14" s="5">
        <v>0.87655661977495902</v>
      </c>
      <c r="X14" s="5">
        <v>0</v>
      </c>
      <c r="Y14" s="5">
        <v>1</v>
      </c>
      <c r="AL14" t="s">
        <v>128</v>
      </c>
      <c r="AM14" t="s">
        <v>86</v>
      </c>
      <c r="AN14" t="s">
        <v>129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</row>
    <row r="15" spans="1:52" x14ac:dyDescent="0.25">
      <c r="B15" t="s">
        <v>71</v>
      </c>
      <c r="C15" t="s">
        <v>74</v>
      </c>
      <c r="D15" t="s">
        <v>73</v>
      </c>
      <c r="E15" s="5">
        <v>6.4889151622013177</v>
      </c>
      <c r="F15" s="5">
        <v>1</v>
      </c>
      <c r="G15" s="5">
        <v>0.70704843871759748</v>
      </c>
      <c r="H15" s="5">
        <v>2.4878826948464292</v>
      </c>
      <c r="I15" s="5">
        <v>2.50701769418085</v>
      </c>
      <c r="J15" s="5">
        <v>15.801095749530599</v>
      </c>
      <c r="K15" s="5">
        <v>0</v>
      </c>
      <c r="L15" s="5">
        <v>40.057738814484402</v>
      </c>
      <c r="M15" s="5">
        <v>9.6199999999999992</v>
      </c>
      <c r="Q15" t="s">
        <v>108</v>
      </c>
      <c r="R15" t="s">
        <v>107</v>
      </c>
      <c r="S15" s="5">
        <v>1.5105525229126693</v>
      </c>
      <c r="T15" s="5">
        <v>2.5816340217031112E-2</v>
      </c>
      <c r="U15" s="5">
        <v>9.0839640614598621E-2</v>
      </c>
      <c r="V15" s="5">
        <v>1.3089350298526301</v>
      </c>
      <c r="W15" s="5">
        <v>1.75311323954992</v>
      </c>
      <c r="X15" s="5">
        <v>0</v>
      </c>
      <c r="Y15" s="5">
        <v>2</v>
      </c>
      <c r="AL15" t="s">
        <v>130</v>
      </c>
      <c r="AM15" t="s">
        <v>89</v>
      </c>
      <c r="AN15" t="s">
        <v>129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</row>
    <row r="16" spans="1:52" x14ac:dyDescent="0.25">
      <c r="C16" t="s">
        <v>76</v>
      </c>
      <c r="D16" t="s">
        <v>73</v>
      </c>
      <c r="E16" s="5">
        <v>5.3069319314138879</v>
      </c>
      <c r="F16" s="5">
        <v>1</v>
      </c>
      <c r="G16" s="5">
        <v>0.45690168728109437</v>
      </c>
      <c r="H16" s="5">
        <v>1.6076943796021681</v>
      </c>
      <c r="I16" s="5">
        <v>1.7278184168250199</v>
      </c>
      <c r="J16" s="5">
        <v>9.7295865387261102</v>
      </c>
      <c r="K16" s="5">
        <v>0</v>
      </c>
      <c r="L16" s="5">
        <v>32.425872186935003</v>
      </c>
      <c r="M16" s="5">
        <v>9.6199999999999992</v>
      </c>
      <c r="Q16" t="s">
        <v>109</v>
      </c>
      <c r="R16" t="s">
        <v>107</v>
      </c>
      <c r="S16" s="5">
        <v>2</v>
      </c>
      <c r="T16" s="5">
        <v>0</v>
      </c>
      <c r="U16" s="5">
        <v>0</v>
      </c>
      <c r="V16" s="5">
        <v>2</v>
      </c>
      <c r="W16" s="5">
        <v>2</v>
      </c>
      <c r="X16" s="5">
        <v>2</v>
      </c>
      <c r="Y16" s="5">
        <v>2</v>
      </c>
      <c r="AL16" t="s">
        <v>131</v>
      </c>
      <c r="AM16" t="s">
        <v>91</v>
      </c>
      <c r="AN16" t="s">
        <v>129</v>
      </c>
      <c r="AO16" s="5">
        <v>47.555766264651346</v>
      </c>
      <c r="AP16" s="5">
        <v>0.77539969393366237</v>
      </c>
      <c r="AQ16" s="5">
        <v>2.7283894207102275</v>
      </c>
      <c r="AR16" s="5">
        <v>42.116143251013803</v>
      </c>
      <c r="AS16" s="5">
        <v>55.7665547747551</v>
      </c>
    </row>
    <row r="17" spans="2:45" x14ac:dyDescent="0.25">
      <c r="C17" t="s">
        <v>78</v>
      </c>
      <c r="D17" t="s">
        <v>73</v>
      </c>
      <c r="E17" s="5">
        <v>1.1819832307874294</v>
      </c>
      <c r="F17" s="5">
        <v>1</v>
      </c>
      <c r="G17" s="5">
        <v>0.46953531949647115</v>
      </c>
      <c r="H17" s="5">
        <v>1.6521481867821939</v>
      </c>
      <c r="I17" s="5">
        <v>0</v>
      </c>
      <c r="J17" s="5">
        <v>8.6528702908253496</v>
      </c>
      <c r="K17" s="5">
        <v>0</v>
      </c>
      <c r="L17" s="5">
        <v>36.323792594810101</v>
      </c>
      <c r="M17" s="5">
        <v>9.6199999999999992</v>
      </c>
      <c r="AL17" t="s">
        <v>132</v>
      </c>
      <c r="AM17" t="s">
        <v>133</v>
      </c>
      <c r="AN17" t="s">
        <v>129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</row>
    <row r="18" spans="2:45" x14ac:dyDescent="0.25">
      <c r="C18" t="s">
        <v>72</v>
      </c>
      <c r="D18" t="s">
        <v>73</v>
      </c>
      <c r="E18" s="5">
        <v>8.8448865523564832E-2</v>
      </c>
      <c r="F18" s="5">
        <v>1</v>
      </c>
      <c r="G18" s="5">
        <v>7.6150281213515541E-3</v>
      </c>
      <c r="H18" s="5">
        <v>2.6794906326702738E-2</v>
      </c>
      <c r="I18" s="5">
        <v>2.8796973613750301E-2</v>
      </c>
      <c r="J18" s="5">
        <v>0.16215977564543499</v>
      </c>
      <c r="K18" s="5">
        <v>0</v>
      </c>
      <c r="L18" s="5">
        <v>0.54043120311558301</v>
      </c>
      <c r="M18" s="5">
        <v>9.6199999999999992</v>
      </c>
      <c r="AL18" t="s">
        <v>134</v>
      </c>
      <c r="AM18" t="s">
        <v>95</v>
      </c>
      <c r="AN18" t="s">
        <v>129</v>
      </c>
      <c r="AO18" s="5">
        <v>47.555766264651346</v>
      </c>
      <c r="AP18" s="5">
        <v>0.77539969393366237</v>
      </c>
      <c r="AQ18" s="5">
        <v>2.7283894207102275</v>
      </c>
      <c r="AR18" s="5">
        <v>42.116143251013803</v>
      </c>
      <c r="AS18" s="5">
        <v>55.7665547747551</v>
      </c>
    </row>
    <row r="19" spans="2:45" x14ac:dyDescent="0.25">
      <c r="C19" t="s">
        <v>75</v>
      </c>
      <c r="D19" t="s">
        <v>73</v>
      </c>
      <c r="E19" s="5">
        <v>8.8448865523564832E-2</v>
      </c>
      <c r="F19" s="5">
        <v>1</v>
      </c>
      <c r="G19" s="5">
        <v>7.6150281213515541E-3</v>
      </c>
      <c r="H19" s="5">
        <v>2.6794906326702738E-2</v>
      </c>
      <c r="I19" s="5">
        <v>2.8796973613750301E-2</v>
      </c>
      <c r="J19" s="5">
        <v>0.16215977564543499</v>
      </c>
      <c r="K19" s="5">
        <v>0</v>
      </c>
      <c r="L19" s="5">
        <v>0.54043120311558301</v>
      </c>
      <c r="M19" s="5">
        <v>9.6199999999999992</v>
      </c>
      <c r="AL19" t="s">
        <v>135</v>
      </c>
      <c r="AM19" t="s">
        <v>97</v>
      </c>
      <c r="AN19" t="s">
        <v>129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</row>
    <row r="20" spans="2:45" x14ac:dyDescent="0.25">
      <c r="C20" t="s">
        <v>77</v>
      </c>
      <c r="D20" t="s">
        <v>73</v>
      </c>
      <c r="E20" s="5">
        <v>0</v>
      </c>
      <c r="F20" s="5">
        <v>1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9.6199999999999992</v>
      </c>
      <c r="AL20" t="s">
        <v>136</v>
      </c>
      <c r="AM20" t="s">
        <v>137</v>
      </c>
      <c r="AN20" t="s">
        <v>129</v>
      </c>
      <c r="AO20" s="5">
        <v>47.555766264651339</v>
      </c>
      <c r="AP20" s="5">
        <v>0.77539969393366714</v>
      </c>
      <c r="AQ20" s="5">
        <v>2.7283894207102439</v>
      </c>
      <c r="AR20" s="5">
        <v>42.116143251013703</v>
      </c>
      <c r="AS20" s="5">
        <v>55.7665547747551</v>
      </c>
    </row>
    <row r="21" spans="2:45" x14ac:dyDescent="0.25">
      <c r="B21" t="s">
        <v>79</v>
      </c>
      <c r="C21" t="s">
        <v>82</v>
      </c>
      <c r="D21" t="s">
        <v>81</v>
      </c>
      <c r="E21" s="5">
        <v>1.1683883554905021</v>
      </c>
      <c r="F21" s="5">
        <v>1</v>
      </c>
      <c r="G21" s="5">
        <v>0.45080524430345648</v>
      </c>
      <c r="H21" s="5">
        <v>1.5862429002499294</v>
      </c>
      <c r="I21" s="5">
        <v>0</v>
      </c>
      <c r="J21" s="5">
        <v>8.44182577728232</v>
      </c>
      <c r="K21" s="5">
        <v>0</v>
      </c>
      <c r="L21" s="5">
        <v>36.323792594810101</v>
      </c>
      <c r="M21" s="5">
        <v>9.74</v>
      </c>
      <c r="AL21" t="s">
        <v>138</v>
      </c>
      <c r="AM21" t="s">
        <v>139</v>
      </c>
      <c r="AN21" t="s">
        <v>129</v>
      </c>
      <c r="AO21" s="5">
        <v>24.153751225057032</v>
      </c>
      <c r="AP21" s="5">
        <v>0.79303397007355148</v>
      </c>
      <c r="AQ21" s="5">
        <v>2.790438932514745</v>
      </c>
      <c r="AR21" s="5">
        <v>16.206469520089399</v>
      </c>
      <c r="AS21" s="5">
        <v>29.8247121613243</v>
      </c>
    </row>
    <row r="22" spans="2:45" x14ac:dyDescent="0.25">
      <c r="C22" t="s">
        <v>80</v>
      </c>
      <c r="D22" t="s">
        <v>81</v>
      </c>
      <c r="E22" s="5">
        <v>0</v>
      </c>
      <c r="F22" s="5">
        <v>1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9.74</v>
      </c>
      <c r="AL22" t="s">
        <v>140</v>
      </c>
      <c r="AM22" t="s">
        <v>91</v>
      </c>
      <c r="AN22" t="s">
        <v>129</v>
      </c>
      <c r="AO22" s="5">
        <v>71.709517489708347</v>
      </c>
      <c r="AP22" s="5">
        <v>7.1106002436281082E-2</v>
      </c>
      <c r="AQ22" s="5">
        <v>0.25019982121987089</v>
      </c>
      <c r="AR22" s="5">
        <v>70.826954480567906</v>
      </c>
      <c r="AS22" s="5">
        <v>72</v>
      </c>
    </row>
    <row r="23" spans="2:45" x14ac:dyDescent="0.25">
      <c r="B23" t="s">
        <v>83</v>
      </c>
      <c r="C23" t="s">
        <v>74</v>
      </c>
      <c r="D23" t="s">
        <v>73</v>
      </c>
      <c r="E23" s="5">
        <v>4.6626404680264812</v>
      </c>
      <c r="F23" s="5">
        <v>1</v>
      </c>
      <c r="G23" s="5">
        <v>0.41417703553614327</v>
      </c>
      <c r="H23" s="5">
        <v>1.4573596699853932</v>
      </c>
      <c r="I23" s="5">
        <v>3.5220090975485201</v>
      </c>
      <c r="J23" s="5">
        <v>12.433099328673</v>
      </c>
      <c r="K23" s="5">
        <v>0.77649516104145899</v>
      </c>
      <c r="L23" s="5">
        <v>41.802982117614697</v>
      </c>
      <c r="M23" s="5">
        <v>143.58000000000001</v>
      </c>
      <c r="AL23" t="s">
        <v>141</v>
      </c>
      <c r="AM23" t="s">
        <v>142</v>
      </c>
      <c r="AN23" t="s">
        <v>129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</row>
    <row r="24" spans="2:45" x14ac:dyDescent="0.25">
      <c r="C24" t="s">
        <v>76</v>
      </c>
      <c r="D24" t="s">
        <v>73</v>
      </c>
      <c r="E24" s="5">
        <v>3.7456888613063315</v>
      </c>
      <c r="F24" s="5">
        <v>1</v>
      </c>
      <c r="G24" s="5">
        <v>5.9382857292880543E-2</v>
      </c>
      <c r="H24" s="5">
        <v>0.20894973376569537</v>
      </c>
      <c r="I24" s="5">
        <v>3.3241566478984201</v>
      </c>
      <c r="J24" s="5">
        <v>4.1660687841833699</v>
      </c>
      <c r="K24" s="5">
        <v>0.77649516104145899</v>
      </c>
      <c r="L24" s="5">
        <v>22.068330617956601</v>
      </c>
      <c r="M24" s="5">
        <v>143.58000000000001</v>
      </c>
      <c r="AL24" t="s">
        <v>143</v>
      </c>
      <c r="AM24" t="s">
        <v>113</v>
      </c>
      <c r="AN24" t="s">
        <v>73</v>
      </c>
      <c r="AO24" s="5">
        <v>8.9631102244031808</v>
      </c>
      <c r="AP24" s="5">
        <v>0.14090809239492691</v>
      </c>
      <c r="AQ24" s="5">
        <v>0.49581158155018401</v>
      </c>
      <c r="AR24" s="5">
        <v>7.9225733441578896</v>
      </c>
      <c r="AS24" s="5">
        <v>9.9777504987156593</v>
      </c>
    </row>
    <row r="25" spans="2:45" x14ac:dyDescent="0.25">
      <c r="C25" t="s">
        <v>78</v>
      </c>
      <c r="D25" t="s">
        <v>73</v>
      </c>
      <c r="E25" s="5">
        <v>0.91695160672015075</v>
      </c>
      <c r="F25" s="5">
        <v>1</v>
      </c>
      <c r="G25" s="5">
        <v>0.38507442119278001</v>
      </c>
      <c r="H25" s="5">
        <v>1.3549566567901945</v>
      </c>
      <c r="I25" s="5">
        <v>6.9822374890367606E-2</v>
      </c>
      <c r="J25" s="5">
        <v>8.3390003411609097</v>
      </c>
      <c r="K25" s="5">
        <v>0</v>
      </c>
      <c r="L25" s="5">
        <v>39.036191767143201</v>
      </c>
      <c r="M25" s="5">
        <v>143.58000000000001</v>
      </c>
      <c r="AL25" t="s">
        <v>144</v>
      </c>
      <c r="AM25" t="s">
        <v>115</v>
      </c>
      <c r="AN25" t="s">
        <v>73</v>
      </c>
      <c r="AO25" s="5">
        <v>537.78661346419096</v>
      </c>
      <c r="AP25" s="5">
        <v>8.454485543695597</v>
      </c>
      <c r="AQ25" s="5">
        <v>29.748694893010981</v>
      </c>
      <c r="AR25" s="5">
        <v>475.35440064947397</v>
      </c>
      <c r="AS25" s="5">
        <v>598.66502992293999</v>
      </c>
    </row>
    <row r="26" spans="2:45" x14ac:dyDescent="0.25">
      <c r="C26" t="s">
        <v>72</v>
      </c>
      <c r="D26" t="s">
        <v>73</v>
      </c>
      <c r="E26" s="5">
        <v>6.2428147688438844E-2</v>
      </c>
      <c r="F26" s="5">
        <v>1</v>
      </c>
      <c r="G26" s="5">
        <v>9.8971428821467786E-4</v>
      </c>
      <c r="H26" s="5">
        <v>3.4824955627615977E-3</v>
      </c>
      <c r="I26" s="5">
        <v>5.5402610798307002E-2</v>
      </c>
      <c r="J26" s="5">
        <v>6.9434479736389498E-2</v>
      </c>
      <c r="K26" s="5">
        <v>1.2941586017357599E-2</v>
      </c>
      <c r="L26" s="5">
        <v>0.36780551029927699</v>
      </c>
      <c r="M26" s="5">
        <v>143.58000000000001</v>
      </c>
      <c r="AL26" t="s">
        <v>145</v>
      </c>
      <c r="AM26" t="s">
        <v>117</v>
      </c>
      <c r="AN26" t="s">
        <v>73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</row>
    <row r="27" spans="2:45" x14ac:dyDescent="0.25">
      <c r="C27" t="s">
        <v>75</v>
      </c>
      <c r="D27" t="s">
        <v>73</v>
      </c>
      <c r="E27" s="5">
        <v>6.2428147688438844E-2</v>
      </c>
      <c r="F27" s="5">
        <v>1</v>
      </c>
      <c r="G27" s="5">
        <v>9.8971428821467786E-4</v>
      </c>
      <c r="H27" s="5">
        <v>3.4824955627615977E-3</v>
      </c>
      <c r="I27" s="5">
        <v>5.5402610798307002E-2</v>
      </c>
      <c r="J27" s="5">
        <v>6.9434479736389498E-2</v>
      </c>
      <c r="K27" s="5">
        <v>1.2941586017357599E-2</v>
      </c>
      <c r="L27" s="5">
        <v>0.36780551029927699</v>
      </c>
      <c r="M27" s="5">
        <v>143.58000000000001</v>
      </c>
      <c r="AL27" t="s">
        <v>146</v>
      </c>
      <c r="AM27" t="s">
        <v>119</v>
      </c>
      <c r="AN27" t="s">
        <v>73</v>
      </c>
      <c r="AO27" s="5">
        <v>131.6987252883157</v>
      </c>
      <c r="AP27" s="5">
        <v>55.427426476343484</v>
      </c>
      <c r="AQ27" s="5">
        <v>195.03180772236345</v>
      </c>
      <c r="AR27" s="5">
        <v>10.054421984212899</v>
      </c>
      <c r="AS27" s="5">
        <v>1200.8160491271699</v>
      </c>
    </row>
    <row r="28" spans="2:45" x14ac:dyDescent="0.25">
      <c r="C28" t="s">
        <v>77</v>
      </c>
      <c r="D28" t="s">
        <v>73</v>
      </c>
      <c r="E28" s="5">
        <v>0</v>
      </c>
      <c r="F28" s="5">
        <v>1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143.58000000000001</v>
      </c>
      <c r="AL28" t="s">
        <v>147</v>
      </c>
      <c r="AM28" t="s">
        <v>121</v>
      </c>
      <c r="AN28" t="s">
        <v>73</v>
      </c>
      <c r="AO28" s="5">
        <v>145</v>
      </c>
      <c r="AP28" s="5">
        <v>0</v>
      </c>
      <c r="AQ28" s="5">
        <v>0</v>
      </c>
      <c r="AR28" s="5">
        <v>145</v>
      </c>
      <c r="AS28" s="5">
        <v>145</v>
      </c>
    </row>
    <row r="29" spans="2:45" x14ac:dyDescent="0.25">
      <c r="B29" t="s">
        <v>84</v>
      </c>
      <c r="C29" t="s">
        <v>82</v>
      </c>
      <c r="D29" t="s">
        <v>81</v>
      </c>
      <c r="E29" s="5">
        <v>0.91545432749246747</v>
      </c>
      <c r="F29" s="5">
        <v>1</v>
      </c>
      <c r="G29" s="5">
        <v>0.38296262672399539</v>
      </c>
      <c r="H29" s="5">
        <v>1.3475259114179383</v>
      </c>
      <c r="I29" s="5">
        <v>6.9340841270434106E-2</v>
      </c>
      <c r="J29" s="5">
        <v>8.2814899939804896</v>
      </c>
      <c r="K29" s="5">
        <v>0</v>
      </c>
      <c r="L29" s="5">
        <v>39.036191767143201</v>
      </c>
      <c r="M29" s="5">
        <v>144.69999999999999</v>
      </c>
      <c r="AL29" t="s">
        <v>148</v>
      </c>
      <c r="AM29" t="s">
        <v>123</v>
      </c>
      <c r="AN29" t="s">
        <v>73</v>
      </c>
      <c r="AO29" s="5">
        <v>143.58000000000001</v>
      </c>
      <c r="AP29" s="5">
        <v>0.19120621266387022</v>
      </c>
      <c r="AQ29" s="5">
        <v>0.67279496224666424</v>
      </c>
      <c r="AR29" s="5">
        <v>142</v>
      </c>
      <c r="AS29" s="5">
        <v>144</v>
      </c>
    </row>
    <row r="30" spans="2:45" x14ac:dyDescent="0.25">
      <c r="C30" t="s">
        <v>80</v>
      </c>
      <c r="D30" t="s">
        <v>81</v>
      </c>
      <c r="E30" s="5">
        <v>0</v>
      </c>
      <c r="F30" s="5">
        <v>1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144.69999999999999</v>
      </c>
      <c r="AL30" t="s">
        <v>149</v>
      </c>
      <c r="AM30" t="s">
        <v>125</v>
      </c>
      <c r="AN30" t="s">
        <v>73</v>
      </c>
      <c r="AO30" s="5">
        <v>8.9631102244031808</v>
      </c>
      <c r="AP30" s="5">
        <v>0.14090809239492691</v>
      </c>
      <c r="AQ30" s="5">
        <v>0.49581158155018401</v>
      </c>
      <c r="AR30" s="5">
        <v>7.9225733441578896</v>
      </c>
      <c r="AS30" s="5">
        <v>9.9777504987156593</v>
      </c>
    </row>
    <row r="31" spans="2:45" x14ac:dyDescent="0.25">
      <c r="B31" t="s">
        <v>99</v>
      </c>
      <c r="C31" t="s">
        <v>74</v>
      </c>
      <c r="D31" t="s">
        <v>73</v>
      </c>
      <c r="E31" s="5">
        <v>9.3051094534677592</v>
      </c>
      <c r="F31" s="5">
        <v>1</v>
      </c>
      <c r="G31" s="5">
        <v>0.87568994514178078</v>
      </c>
      <c r="H31" s="5">
        <v>3.0812795011904641</v>
      </c>
      <c r="I31" s="5">
        <v>3.48010138212855</v>
      </c>
      <c r="J31" s="5">
        <v>23.754986041942001</v>
      </c>
      <c r="K31" s="5">
        <v>0.55707115845319799</v>
      </c>
      <c r="L31" s="5">
        <v>46.0165696136092</v>
      </c>
      <c r="M31" s="5">
        <v>6.66</v>
      </c>
      <c r="AL31" t="s">
        <v>150</v>
      </c>
      <c r="AM31" t="s">
        <v>127</v>
      </c>
      <c r="AN31" t="s">
        <v>73</v>
      </c>
      <c r="AO31" s="5">
        <v>669.48533875250666</v>
      </c>
      <c r="AP31" s="5">
        <v>59.627961142520334</v>
      </c>
      <c r="AQ31" s="5">
        <v>209.81217768405702</v>
      </c>
      <c r="AR31" s="5">
        <v>507.16931004698603</v>
      </c>
      <c r="AS31" s="5">
        <v>1790.3663033289099</v>
      </c>
    </row>
    <row r="32" spans="2:45" x14ac:dyDescent="0.25">
      <c r="C32" t="s">
        <v>76</v>
      </c>
      <c r="D32" t="s">
        <v>73</v>
      </c>
      <c r="E32" s="5">
        <v>7.7967293074346298</v>
      </c>
      <c r="F32" s="5">
        <v>1</v>
      </c>
      <c r="G32" s="5">
        <v>0.50933832341729657</v>
      </c>
      <c r="H32" s="5">
        <v>1.7922025299289408</v>
      </c>
      <c r="I32" s="5">
        <v>2.9733239934164799</v>
      </c>
      <c r="J32" s="5">
        <v>11.713298880119</v>
      </c>
      <c r="K32" s="5">
        <v>0.55707115845319799</v>
      </c>
      <c r="L32" s="5">
        <v>14.9312151755651</v>
      </c>
      <c r="M32" s="5">
        <v>6.66</v>
      </c>
      <c r="AL32" t="s">
        <v>153</v>
      </c>
      <c r="AM32" t="s">
        <v>113</v>
      </c>
      <c r="AN32" t="s">
        <v>73</v>
      </c>
      <c r="AO32" s="5">
        <v>1.713056712445395</v>
      </c>
      <c r="AP32" s="5">
        <v>0.21279917670340523</v>
      </c>
      <c r="AQ32" s="5">
        <v>0.74877386075301833</v>
      </c>
      <c r="AR32" s="5">
        <v>0.396443199122197</v>
      </c>
      <c r="AS32" s="5">
        <v>4.3293745592479498</v>
      </c>
    </row>
    <row r="33" spans="2:45" x14ac:dyDescent="0.25">
      <c r="C33" t="s">
        <v>78</v>
      </c>
      <c r="D33" t="s">
        <v>73</v>
      </c>
      <c r="E33" s="5">
        <v>1.5083801460331328</v>
      </c>
      <c r="F33" s="5">
        <v>1</v>
      </c>
      <c r="G33" s="5">
        <v>0.62451094728009982</v>
      </c>
      <c r="H33" s="5">
        <v>2.1974590330732333</v>
      </c>
      <c r="I33" s="5">
        <v>0</v>
      </c>
      <c r="J33" s="5">
        <v>12.907894030662501</v>
      </c>
      <c r="K33" s="5">
        <v>0</v>
      </c>
      <c r="L33" s="5">
        <v>31.471105476993198</v>
      </c>
      <c r="M33" s="5">
        <v>6.66</v>
      </c>
      <c r="AL33" t="s">
        <v>154</v>
      </c>
      <c r="AM33" t="s">
        <v>115</v>
      </c>
      <c r="AN33" t="s">
        <v>73</v>
      </c>
      <c r="AO33" s="5">
        <v>51.391701373361848</v>
      </c>
      <c r="AP33" s="5">
        <v>6.3839753011021649</v>
      </c>
      <c r="AQ33" s="5">
        <v>22.463215822590577</v>
      </c>
      <c r="AR33" s="5">
        <v>11.8932959736659</v>
      </c>
      <c r="AS33" s="5">
        <v>129.881236777438</v>
      </c>
    </row>
    <row r="34" spans="2:45" x14ac:dyDescent="0.25">
      <c r="C34" t="s">
        <v>72</v>
      </c>
      <c r="D34" t="s">
        <v>73</v>
      </c>
      <c r="E34" s="5">
        <v>0.25989097691448754</v>
      </c>
      <c r="F34" s="5">
        <v>1</v>
      </c>
      <c r="G34" s="5">
        <v>1.6977944113910053E-2</v>
      </c>
      <c r="H34" s="5">
        <v>5.9740084330965289E-2</v>
      </c>
      <c r="I34" s="5">
        <v>9.9110799780549305E-2</v>
      </c>
      <c r="J34" s="5">
        <v>0.39044329600396599</v>
      </c>
      <c r="K34" s="5">
        <v>1.8569038615106601E-2</v>
      </c>
      <c r="L34" s="5">
        <v>0.49770717251883501</v>
      </c>
      <c r="M34" s="5">
        <v>6.66</v>
      </c>
      <c r="AL34" t="s">
        <v>155</v>
      </c>
      <c r="AM34" t="s">
        <v>117</v>
      </c>
      <c r="AN34" t="s">
        <v>73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</row>
    <row r="35" spans="2:45" x14ac:dyDescent="0.25">
      <c r="C35" t="s">
        <v>75</v>
      </c>
      <c r="D35" t="s">
        <v>73</v>
      </c>
      <c r="E35" s="5">
        <v>0.25989097691448754</v>
      </c>
      <c r="F35" s="5">
        <v>1</v>
      </c>
      <c r="G35" s="5">
        <v>1.6977944113910053E-2</v>
      </c>
      <c r="H35" s="5">
        <v>5.9740084330965289E-2</v>
      </c>
      <c r="I35" s="5">
        <v>9.9110799780549305E-2</v>
      </c>
      <c r="J35" s="5">
        <v>0.39044329600396599</v>
      </c>
      <c r="K35" s="5">
        <v>1.8569038615106601E-2</v>
      </c>
      <c r="L35" s="5">
        <v>0.49770717251883501</v>
      </c>
      <c r="M35" s="5">
        <v>6.66</v>
      </c>
      <c r="AL35" t="s">
        <v>156</v>
      </c>
      <c r="AM35" t="s">
        <v>119</v>
      </c>
      <c r="AN35" t="s">
        <v>73</v>
      </c>
      <c r="AO35" s="5">
        <v>10.739644005751</v>
      </c>
      <c r="AP35" s="5">
        <v>4.3725343068845683</v>
      </c>
      <c r="AQ35" s="5">
        <v>15.385582994074571</v>
      </c>
      <c r="AR35" s="5">
        <v>0</v>
      </c>
      <c r="AS35" s="5">
        <v>76.907804000367904</v>
      </c>
    </row>
    <row r="36" spans="2:45" x14ac:dyDescent="0.25">
      <c r="C36" t="s">
        <v>77</v>
      </c>
      <c r="D36" t="s">
        <v>73</v>
      </c>
      <c r="E36" s="5">
        <v>0</v>
      </c>
      <c r="F36" s="5">
        <v>1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6.66</v>
      </c>
      <c r="AL36" t="s">
        <v>157</v>
      </c>
      <c r="AM36" t="s">
        <v>121</v>
      </c>
      <c r="AN36" t="s">
        <v>73</v>
      </c>
      <c r="AO36" s="5">
        <v>6.74</v>
      </c>
      <c r="AP36" s="5">
        <v>0.75913560741424113</v>
      </c>
      <c r="AQ36" s="5">
        <v>2.6711611783672518</v>
      </c>
      <c r="AR36" s="5">
        <v>2</v>
      </c>
      <c r="AS36" s="5">
        <v>16</v>
      </c>
    </row>
    <row r="37" spans="2:45" x14ac:dyDescent="0.25">
      <c r="B37" t="s">
        <v>100</v>
      </c>
      <c r="C37" t="s">
        <v>82</v>
      </c>
      <c r="D37" t="s">
        <v>81</v>
      </c>
      <c r="E37" s="5">
        <v>1.5034096831290458</v>
      </c>
      <c r="F37" s="5">
        <v>1</v>
      </c>
      <c r="G37" s="5">
        <v>0.61588360143157994</v>
      </c>
      <c r="H37" s="5">
        <v>2.1671020967395394</v>
      </c>
      <c r="I37" s="5">
        <v>0</v>
      </c>
      <c r="J37" s="5">
        <v>12.907894030662501</v>
      </c>
      <c r="K37" s="5">
        <v>0</v>
      </c>
      <c r="L37" s="5">
        <v>31.471105476993198</v>
      </c>
      <c r="M37" s="5">
        <v>6.72</v>
      </c>
      <c r="AL37" t="s">
        <v>158</v>
      </c>
      <c r="AM37" t="s">
        <v>123</v>
      </c>
      <c r="AN37" t="s">
        <v>73</v>
      </c>
      <c r="AO37" s="5">
        <v>6.66</v>
      </c>
      <c r="AP37" s="5">
        <v>0.74555191552780586</v>
      </c>
      <c r="AQ37" s="5">
        <v>2.6233644078409171</v>
      </c>
      <c r="AR37" s="5">
        <v>2</v>
      </c>
      <c r="AS37" s="5">
        <v>16</v>
      </c>
    </row>
    <row r="38" spans="2:45" x14ac:dyDescent="0.25">
      <c r="C38" t="s">
        <v>80</v>
      </c>
      <c r="D38" t="s">
        <v>81</v>
      </c>
      <c r="E38" s="5">
        <v>0</v>
      </c>
      <c r="F38" s="5">
        <v>1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6.72</v>
      </c>
      <c r="AL38" t="s">
        <v>159</v>
      </c>
      <c r="AM38" t="s">
        <v>125</v>
      </c>
      <c r="AN38" t="s">
        <v>73</v>
      </c>
      <c r="AO38" s="5">
        <v>1.713056712445395</v>
      </c>
      <c r="AP38" s="5">
        <v>0.21279917670340523</v>
      </c>
      <c r="AQ38" s="5">
        <v>0.74877386075301833</v>
      </c>
      <c r="AR38" s="5">
        <v>0.396443199122197</v>
      </c>
      <c r="AS38" s="5">
        <v>4.3293745592479498</v>
      </c>
    </row>
    <row r="39" spans="2:45" x14ac:dyDescent="0.25">
      <c r="B39" t="s">
        <v>101</v>
      </c>
      <c r="C39" t="s">
        <v>74</v>
      </c>
      <c r="D39" t="s">
        <v>73</v>
      </c>
      <c r="E39" s="5">
        <v>12.607069427643092</v>
      </c>
      <c r="F39" s="5">
        <v>1</v>
      </c>
      <c r="G39" s="5">
        <v>1.3504569972558542</v>
      </c>
      <c r="H39" s="5">
        <v>4.7518365215555507</v>
      </c>
      <c r="I39" s="5">
        <v>7.9331094948983001</v>
      </c>
      <c r="J39" s="5">
        <v>37.249377369444403</v>
      </c>
      <c r="K39" s="5">
        <v>1.6126494971337599</v>
      </c>
      <c r="L39" s="5">
        <v>77.180378385631897</v>
      </c>
      <c r="M39" s="5">
        <v>137.02000000000001</v>
      </c>
      <c r="AL39" t="s">
        <v>160</v>
      </c>
      <c r="AM39" t="s">
        <v>127</v>
      </c>
      <c r="AN39" t="s">
        <v>73</v>
      </c>
      <c r="AO39" s="5">
        <v>62.131345379112837</v>
      </c>
      <c r="AP39" s="5">
        <v>9.2423216252740374</v>
      </c>
      <c r="AQ39" s="5">
        <v>32.520844078842771</v>
      </c>
      <c r="AR39" s="5">
        <v>13.9204055285142</v>
      </c>
      <c r="AS39" s="5">
        <v>182.68949067350201</v>
      </c>
    </row>
    <row r="40" spans="2:45" x14ac:dyDescent="0.25">
      <c r="C40" t="s">
        <v>76</v>
      </c>
      <c r="D40" t="s">
        <v>73</v>
      </c>
      <c r="E40" s="5">
        <v>7.8877517486495128</v>
      </c>
      <c r="F40" s="5">
        <v>1</v>
      </c>
      <c r="G40" s="5">
        <v>0.13545645516507757</v>
      </c>
      <c r="H40" s="5">
        <v>0.47662897229738305</v>
      </c>
      <c r="I40" s="5">
        <v>6.7673300997412396</v>
      </c>
      <c r="J40" s="5">
        <v>9.1492174200360505</v>
      </c>
      <c r="K40" s="5">
        <v>1.5217434638865901</v>
      </c>
      <c r="L40" s="5">
        <v>47.894293810109403</v>
      </c>
      <c r="M40" s="5">
        <v>137.02000000000001</v>
      </c>
      <c r="AL40" t="s">
        <v>161</v>
      </c>
      <c r="AM40" t="s">
        <v>137</v>
      </c>
      <c r="AN40" t="s">
        <v>107</v>
      </c>
      <c r="AO40" s="5">
        <v>0.85652835622269752</v>
      </c>
      <c r="AP40" s="5">
        <v>0.10639958835170273</v>
      </c>
      <c r="AQ40" s="5">
        <v>0.37438693037650955</v>
      </c>
      <c r="AR40" s="5">
        <v>0.198221599561099</v>
      </c>
      <c r="AS40" s="5">
        <v>2.16468727962397</v>
      </c>
    </row>
    <row r="41" spans="2:45" x14ac:dyDescent="0.25">
      <c r="C41" t="s">
        <v>78</v>
      </c>
      <c r="D41" t="s">
        <v>73</v>
      </c>
      <c r="E41" s="5">
        <v>4.7193176789935771</v>
      </c>
      <c r="F41" s="5">
        <v>1</v>
      </c>
      <c r="G41" s="5">
        <v>1.2545249514665935</v>
      </c>
      <c r="H41" s="5">
        <v>4.4142816051863152</v>
      </c>
      <c r="I41" s="5">
        <v>0.99822562879195997</v>
      </c>
      <c r="J41" s="5">
        <v>28.2391469314353</v>
      </c>
      <c r="K41" s="5">
        <v>0</v>
      </c>
      <c r="L41" s="5">
        <v>63.809412329180802</v>
      </c>
      <c r="M41" s="5">
        <v>137.02000000000001</v>
      </c>
      <c r="AL41" t="s">
        <v>162</v>
      </c>
      <c r="AM41" t="s">
        <v>139</v>
      </c>
      <c r="AN41" t="s">
        <v>107</v>
      </c>
      <c r="AO41" s="5">
        <v>11.137209966710371</v>
      </c>
      <c r="AP41" s="5">
        <v>0.10872567316579348</v>
      </c>
      <c r="AQ41" s="5">
        <v>0.38257169656624557</v>
      </c>
      <c r="AR41" s="5">
        <v>9.8353127203760309</v>
      </c>
      <c r="AS41" s="5">
        <v>11.8017784004389</v>
      </c>
    </row>
    <row r="42" spans="2:45" x14ac:dyDescent="0.25">
      <c r="C42" t="s">
        <v>72</v>
      </c>
      <c r="D42" t="s">
        <v>73</v>
      </c>
      <c r="E42" s="5">
        <v>0.26292505828831725</v>
      </c>
      <c r="F42" s="5">
        <v>1</v>
      </c>
      <c r="G42" s="5">
        <v>4.5152151721692402E-3</v>
      </c>
      <c r="H42" s="5">
        <v>1.5887632409912724E-2</v>
      </c>
      <c r="I42" s="5">
        <v>0.22557766999137499</v>
      </c>
      <c r="J42" s="5">
        <v>0.304973914001202</v>
      </c>
      <c r="K42" s="5">
        <v>5.0724782129553003E-2</v>
      </c>
      <c r="L42" s="5">
        <v>1.5964764603369801</v>
      </c>
      <c r="M42" s="5">
        <v>137.02000000000001</v>
      </c>
      <c r="AL42" t="s">
        <v>163</v>
      </c>
      <c r="AM42" t="s">
        <v>164</v>
      </c>
      <c r="AN42" t="s">
        <v>107</v>
      </c>
      <c r="AO42" s="5">
        <v>6.72</v>
      </c>
      <c r="AP42" s="5">
        <v>0.75963484600510978</v>
      </c>
      <c r="AQ42" s="5">
        <v>2.6729178430917711</v>
      </c>
      <c r="AR42" s="5">
        <v>2</v>
      </c>
      <c r="AS42" s="5">
        <v>16</v>
      </c>
    </row>
    <row r="43" spans="2:45" x14ac:dyDescent="0.25">
      <c r="C43" t="s">
        <v>75</v>
      </c>
      <c r="D43" t="s">
        <v>73</v>
      </c>
      <c r="E43" s="5">
        <v>0.26292505828831725</v>
      </c>
      <c r="F43" s="5">
        <v>1</v>
      </c>
      <c r="G43" s="5">
        <v>4.5152151721692402E-3</v>
      </c>
      <c r="H43" s="5">
        <v>1.5887632409912724E-2</v>
      </c>
      <c r="I43" s="5">
        <v>0.22557766999137499</v>
      </c>
      <c r="J43" s="5">
        <v>0.304973914001202</v>
      </c>
      <c r="K43" s="5">
        <v>5.0724782129553003E-2</v>
      </c>
      <c r="L43" s="5">
        <v>1.5964764603369801</v>
      </c>
      <c r="M43" s="5">
        <v>137.02000000000001</v>
      </c>
      <c r="AL43" t="s">
        <v>165</v>
      </c>
      <c r="AM43" t="s">
        <v>166</v>
      </c>
      <c r="AN43" t="s">
        <v>107</v>
      </c>
      <c r="AO43" s="5">
        <v>7.1899169440802421E-2</v>
      </c>
      <c r="AP43" s="5">
        <v>9.0604727638161874E-3</v>
      </c>
      <c r="AQ43" s="5">
        <v>3.1880974713854024E-2</v>
      </c>
      <c r="AR43" s="5">
        <v>1.6518466630091499E-2</v>
      </c>
      <c r="AS43" s="5">
        <v>0.18039060663533099</v>
      </c>
    </row>
    <row r="44" spans="2:45" x14ac:dyDescent="0.25">
      <c r="C44" t="s">
        <v>77</v>
      </c>
      <c r="D44" t="s">
        <v>73</v>
      </c>
      <c r="E44" s="5">
        <v>0</v>
      </c>
      <c r="F44" s="5">
        <v>1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137.02000000000001</v>
      </c>
      <c r="AL44" t="s">
        <v>167</v>
      </c>
      <c r="AM44" t="s">
        <v>142</v>
      </c>
      <c r="AN44" t="s">
        <v>107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</row>
    <row r="45" spans="2:45" x14ac:dyDescent="0.25">
      <c r="B45" t="s">
        <v>102</v>
      </c>
      <c r="C45" t="s">
        <v>82</v>
      </c>
      <c r="D45" t="s">
        <v>81</v>
      </c>
      <c r="E45" s="5">
        <v>4.7150067560367441</v>
      </c>
      <c r="F45" s="5">
        <v>1</v>
      </c>
      <c r="G45" s="5">
        <v>1.2453418539016112</v>
      </c>
      <c r="H45" s="5">
        <v>4.3819691520841726</v>
      </c>
      <c r="I45" s="5">
        <v>1.0011734930501499</v>
      </c>
      <c r="J45" s="5">
        <v>28.038869293623701</v>
      </c>
      <c r="K45" s="5">
        <v>0</v>
      </c>
      <c r="L45" s="5">
        <v>63.809412329180802</v>
      </c>
      <c r="M45" s="5">
        <v>138.38</v>
      </c>
      <c r="AL45" t="s">
        <v>169</v>
      </c>
      <c r="AM45" t="s">
        <v>91</v>
      </c>
      <c r="AN45" t="s">
        <v>129</v>
      </c>
      <c r="AO45" s="5">
        <v>71.709517489708347</v>
      </c>
      <c r="AP45" s="5">
        <v>7.1106002436281082E-2</v>
      </c>
      <c r="AQ45" s="5">
        <v>0.25019982121987089</v>
      </c>
      <c r="AR45" s="5">
        <v>70.826954480567906</v>
      </c>
      <c r="AS45" s="5">
        <v>72</v>
      </c>
    </row>
    <row r="46" spans="2:45" x14ac:dyDescent="0.25">
      <c r="C46" t="s">
        <v>80</v>
      </c>
      <c r="D46" t="s">
        <v>81</v>
      </c>
      <c r="E46" s="5">
        <v>0</v>
      </c>
      <c r="F46" s="5">
        <v>1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138.38</v>
      </c>
      <c r="AL46" t="s">
        <v>170</v>
      </c>
      <c r="AM46" t="s">
        <v>137</v>
      </c>
      <c r="AN46" t="s">
        <v>107</v>
      </c>
      <c r="AO46" s="5">
        <v>28.690256747996941</v>
      </c>
      <c r="AP46" s="5">
        <v>0.46256160024687382</v>
      </c>
      <c r="AQ46" s="5">
        <v>1.6276098461399904</v>
      </c>
      <c r="AR46" s="5">
        <v>25.696659959072399</v>
      </c>
      <c r="AS46" s="5">
        <v>33.838759418460498</v>
      </c>
    </row>
    <row r="47" spans="2:45" x14ac:dyDescent="0.25">
      <c r="AL47" t="s">
        <v>171</v>
      </c>
      <c r="AM47" t="s">
        <v>139</v>
      </c>
      <c r="AN47" t="s">
        <v>107</v>
      </c>
      <c r="AO47" s="5">
        <v>7.1431715332986858</v>
      </c>
      <c r="AP47" s="5">
        <v>0.47262164803639389</v>
      </c>
      <c r="AQ47" s="5">
        <v>1.6630080132730225</v>
      </c>
      <c r="AR47" s="5">
        <v>2.14775272896172</v>
      </c>
      <c r="AS47" s="5">
        <v>10.273767747096599</v>
      </c>
    </row>
    <row r="48" spans="2:45" x14ac:dyDescent="0.25">
      <c r="AL48" t="s">
        <v>172</v>
      </c>
      <c r="AM48" t="s">
        <v>164</v>
      </c>
      <c r="AN48" t="s">
        <v>107</v>
      </c>
      <c r="AO48" s="5">
        <v>299.54000000000002</v>
      </c>
      <c r="AP48" s="5">
        <v>1.3889675370231671</v>
      </c>
      <c r="AQ48" s="5">
        <v>4.8873430868908301</v>
      </c>
      <c r="AR48" s="5">
        <v>289</v>
      </c>
      <c r="AS48" s="5">
        <v>313</v>
      </c>
    </row>
    <row r="49" spans="38:45" x14ac:dyDescent="0.25">
      <c r="AL49" t="s">
        <v>173</v>
      </c>
      <c r="AM49" t="s">
        <v>166</v>
      </c>
      <c r="AN49" t="s">
        <v>107</v>
      </c>
      <c r="AO49" s="5">
        <v>0.80157856851948073</v>
      </c>
      <c r="AP49" s="5">
        <v>1.3128379112122033E-2</v>
      </c>
      <c r="AQ49" s="5">
        <v>4.6194667035361667E-2</v>
      </c>
      <c r="AR49" s="5">
        <v>0.71461756258065101</v>
      </c>
      <c r="AS49" s="5">
        <v>0.94034020197328605</v>
      </c>
    </row>
    <row r="50" spans="38:45" x14ac:dyDescent="0.25">
      <c r="AL50" t="s">
        <v>174</v>
      </c>
      <c r="AM50" t="s">
        <v>142</v>
      </c>
      <c r="AN50" t="s">
        <v>107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</row>
    <row r="51" spans="38:45" x14ac:dyDescent="0.25">
      <c r="AL51" t="s">
        <v>175</v>
      </c>
      <c r="AM51" t="s">
        <v>113</v>
      </c>
      <c r="AN51" t="s">
        <v>73</v>
      </c>
      <c r="AO51" s="5">
        <v>36.017962320863354</v>
      </c>
      <c r="AP51" s="5">
        <v>0.60953832977559952</v>
      </c>
      <c r="AQ51" s="5">
        <v>2.1447750669597334</v>
      </c>
      <c r="AR51" s="5">
        <v>31.355296128801101</v>
      </c>
      <c r="AS51" s="5">
        <v>42.047742044042501</v>
      </c>
    </row>
    <row r="52" spans="38:45" x14ac:dyDescent="0.25">
      <c r="AL52" t="s">
        <v>176</v>
      </c>
      <c r="AM52" t="s">
        <v>115</v>
      </c>
      <c r="AN52" t="s">
        <v>73</v>
      </c>
      <c r="AO52" s="5">
        <v>1080.5388696259006</v>
      </c>
      <c r="AP52" s="5">
        <v>18.286149893268146</v>
      </c>
      <c r="AQ52" s="5">
        <v>64.343252008792561</v>
      </c>
      <c r="AR52" s="5">
        <v>940.65888386403196</v>
      </c>
      <c r="AS52" s="5">
        <v>1261.4322613212801</v>
      </c>
    </row>
    <row r="53" spans="38:45" x14ac:dyDescent="0.25">
      <c r="AL53" t="s">
        <v>177</v>
      </c>
      <c r="AM53" t="s">
        <v>117</v>
      </c>
      <c r="AN53" t="s">
        <v>73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</row>
    <row r="54" spans="38:45" x14ac:dyDescent="0.25">
      <c r="AL54" t="s">
        <v>178</v>
      </c>
      <c r="AM54" t="s">
        <v>119</v>
      </c>
      <c r="AN54" t="s">
        <v>73</v>
      </c>
      <c r="AO54" s="5">
        <v>647.33233797243315</v>
      </c>
      <c r="AP54" s="5">
        <v>174.107674310817</v>
      </c>
      <c r="AQ54" s="5">
        <v>612.63054444116835</v>
      </c>
      <c r="AR54" s="5">
        <v>135.75868551570699</v>
      </c>
      <c r="AS54" s="5">
        <v>3953.48057040094</v>
      </c>
    </row>
    <row r="55" spans="38:45" x14ac:dyDescent="0.25">
      <c r="AL55" t="s">
        <v>179</v>
      </c>
      <c r="AM55" t="s">
        <v>121</v>
      </c>
      <c r="AN55" t="s">
        <v>73</v>
      </c>
      <c r="AO55" s="5">
        <v>139.02000000000001</v>
      </c>
      <c r="AP55" s="5">
        <v>0.58691281297612119</v>
      </c>
      <c r="AQ55" s="5">
        <v>2.0651629376840162</v>
      </c>
      <c r="AR55" s="5">
        <v>133</v>
      </c>
      <c r="AS55" s="5">
        <v>142</v>
      </c>
    </row>
    <row r="56" spans="38:45" x14ac:dyDescent="0.25">
      <c r="AL56" t="s">
        <v>180</v>
      </c>
      <c r="AM56" t="s">
        <v>123</v>
      </c>
      <c r="AN56" t="s">
        <v>73</v>
      </c>
      <c r="AO56" s="5">
        <v>137.02000000000001</v>
      </c>
      <c r="AP56" s="5">
        <v>0.6996564300736059</v>
      </c>
      <c r="AQ56" s="5">
        <v>2.4618725244274162</v>
      </c>
      <c r="AR56" s="5">
        <v>130</v>
      </c>
      <c r="AS56" s="5">
        <v>141</v>
      </c>
    </row>
    <row r="57" spans="38:45" x14ac:dyDescent="0.25">
      <c r="AL57" t="s">
        <v>181</v>
      </c>
      <c r="AM57" t="s">
        <v>125</v>
      </c>
      <c r="AN57" t="s">
        <v>73</v>
      </c>
      <c r="AO57" s="5">
        <v>36.017962320863354</v>
      </c>
      <c r="AP57" s="5">
        <v>0.60953832977559952</v>
      </c>
      <c r="AQ57" s="5">
        <v>2.1447750669597334</v>
      </c>
      <c r="AR57" s="5">
        <v>31.355296128801101</v>
      </c>
      <c r="AS57" s="5">
        <v>42.047742044042501</v>
      </c>
    </row>
    <row r="58" spans="38:45" x14ac:dyDescent="0.25">
      <c r="AL58" t="s">
        <v>182</v>
      </c>
      <c r="AM58" t="s">
        <v>127</v>
      </c>
      <c r="AN58" t="s">
        <v>73</v>
      </c>
      <c r="AO58" s="5">
        <v>1727.8712075983335</v>
      </c>
      <c r="AP58" s="5">
        <v>187.60334736515935</v>
      </c>
      <c r="AQ58" s="5">
        <v>660.11760417939672</v>
      </c>
      <c r="AR58" s="5">
        <v>1102.70221979086</v>
      </c>
      <c r="AS58" s="5">
        <v>5214.9128317222203</v>
      </c>
    </row>
    <row r="59" spans="38:45" x14ac:dyDescent="0.25">
      <c r="AL59" t="s">
        <v>183</v>
      </c>
      <c r="AM59" t="s">
        <v>137</v>
      </c>
      <c r="AN59" t="s">
        <v>107</v>
      </c>
      <c r="AO59" s="5">
        <v>18.008981160431681</v>
      </c>
      <c r="AP59" s="5">
        <v>0.30476916488780237</v>
      </c>
      <c r="AQ59" s="5">
        <v>1.0723875334798758</v>
      </c>
      <c r="AR59" s="5">
        <v>15.677648064400501</v>
      </c>
      <c r="AS59" s="5">
        <v>21.0238710220213</v>
      </c>
    </row>
    <row r="60" spans="38:45" x14ac:dyDescent="0.25">
      <c r="AL60" t="s">
        <v>184</v>
      </c>
      <c r="AM60" t="s">
        <v>139</v>
      </c>
      <c r="AN60" t="s">
        <v>107</v>
      </c>
      <c r="AO60" s="5">
        <v>5.873369725047966</v>
      </c>
      <c r="AP60" s="5">
        <v>0.30979608260436914</v>
      </c>
      <c r="AQ60" s="5">
        <v>1.0900756873751687</v>
      </c>
      <c r="AR60" s="5">
        <v>2.9626411254009901</v>
      </c>
      <c r="AS60" s="5">
        <v>8.2927796417684707</v>
      </c>
    </row>
    <row r="61" spans="38:45" x14ac:dyDescent="0.25">
      <c r="AL61" t="s">
        <v>185</v>
      </c>
      <c r="AM61" t="s">
        <v>164</v>
      </c>
      <c r="AN61" t="s">
        <v>107</v>
      </c>
      <c r="AO61" s="5">
        <v>138.38</v>
      </c>
      <c r="AP61" s="5">
        <v>0.64421649843876216</v>
      </c>
      <c r="AQ61" s="5">
        <v>2.2667967149567629</v>
      </c>
      <c r="AR61" s="5">
        <v>132</v>
      </c>
      <c r="AS61" s="5">
        <v>142</v>
      </c>
    </row>
    <row r="62" spans="38:45" x14ac:dyDescent="0.25">
      <c r="AL62" t="s">
        <v>186</v>
      </c>
      <c r="AM62" t="s">
        <v>166</v>
      </c>
      <c r="AN62" t="s">
        <v>107</v>
      </c>
      <c r="AO62" s="5">
        <v>0.75527626145633475</v>
      </c>
      <c r="AP62" s="5">
        <v>1.2908170108515506E-2</v>
      </c>
      <c r="AQ62" s="5">
        <v>4.541982030729913E-2</v>
      </c>
      <c r="AR62" s="5">
        <v>0.65446751492631405</v>
      </c>
      <c r="AS62" s="5">
        <v>0.87655661977495902</v>
      </c>
    </row>
    <row r="63" spans="38:45" x14ac:dyDescent="0.25">
      <c r="AL63" t="s">
        <v>187</v>
      </c>
      <c r="AM63" t="s">
        <v>142</v>
      </c>
      <c r="AN63" t="s">
        <v>107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</row>
  </sheetData>
  <dataConsolidate/>
  <conditionalFormatting pivot="1" sqref="G3:G46">
    <cfRule type="expression" dxfId="31" priority="14">
      <formula>G3=200000000000000000000</formula>
    </cfRule>
  </conditionalFormatting>
  <conditionalFormatting pivot="1" sqref="T3:T16">
    <cfRule type="expression" dxfId="30" priority="13">
      <formula>T3=200000000000000000000</formula>
    </cfRule>
  </conditionalFormatting>
  <conditionalFormatting pivot="1" sqref="T3:T16">
    <cfRule type="expression" dxfId="29" priority="12">
      <formula>T3=300000000000000000000</formula>
    </cfRule>
  </conditionalFormatting>
  <conditionalFormatting pivot="1" sqref="G3:G46">
    <cfRule type="expression" dxfId="28" priority="11">
      <formula>G3=300000000000000000000</formula>
    </cfRule>
  </conditionalFormatting>
  <conditionalFormatting pivot="1" sqref="F3:F46">
    <cfRule type="expression" dxfId="27" priority="10">
      <formula>F3=0</formula>
    </cfRule>
  </conditionalFormatting>
  <conditionalFormatting pivot="1" sqref="F3:F46">
    <cfRule type="expression" dxfId="26" priority="9">
      <formula>F3=1</formula>
    </cfRule>
  </conditionalFormatting>
  <conditionalFormatting pivot="1" sqref="T3:T16">
    <cfRule type="expression" dxfId="25" priority="8">
      <formula>T3=400000000000000000000</formula>
    </cfRule>
  </conditionalFormatting>
  <conditionalFormatting pivot="1" sqref="AP3:AP6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46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201"/>
  <sheetViews>
    <sheetView workbookViewId="0">
      <selection activeCell="A2" sqref="A2:K6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7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8.0211178206551298E-2</v>
      </c>
      <c r="H2">
        <v>2E+20</v>
      </c>
      <c r="I2">
        <v>0</v>
      </c>
      <c r="J2">
        <v>0.179544384429973</v>
      </c>
      <c r="K2">
        <v>11</v>
      </c>
      <c r="L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8.8448865523564832E-2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2.8796973613750301E-2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0.16215977564543499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0.54043120311558301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">
        <f>IF((DiscreteStatsTable[[#This Row],[RepsRequested]]&gt;1),DiscreteStatsTable[[#This Row],[HalfWidth]],DiscreteStatsTable[[#This Row],[BatchMeansHalfWidth]])</f>
        <v>7.6150281213515541E-3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5.1986305631432499</v>
      </c>
      <c r="H3">
        <v>2E+20</v>
      </c>
      <c r="I3">
        <v>0</v>
      </c>
      <c r="J3">
        <v>10.772663065798399</v>
      </c>
      <c r="K3">
        <v>11</v>
      </c>
      <c r="L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6.4889151622013177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2.4878826948464292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2.50701769418085</v>
      </c>
      <c r="S3" cm="1">
        <f t="array" ref="S3">MAX(IF((DiscreteStatsTable[GroupByKey]=DiscreteStatsTable[[#This Row],[GroupByKey]]),(DiscreteStatsTable[GroupByKey]=DiscreteStatsTable[[#This Row],[GroupByKey]])*DiscreteStatsTable[Average]))</f>
        <v>15.801095749530599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40.057738814484402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">
        <f>IF((DiscreteStatsTable[[#This Row],[RepsRequested]]&gt;1),DiscreteStatsTable[[#This Row],[HalfWidth]],DiscreteStatsTable[[#This Row],[BatchMeansHalfWidth]])</f>
        <v>0.70704843871759748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8.0211178206551298E-2</v>
      </c>
      <c r="H4">
        <v>2E+20</v>
      </c>
      <c r="I4">
        <v>0</v>
      </c>
      <c r="J4">
        <v>0.179544384429973</v>
      </c>
      <c r="K4">
        <v>11</v>
      </c>
      <c r="L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8.8448865523564832E-2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2.8796973613750301E-2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0.16215977564543499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0.54043120311558301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">
        <f>IF((DiscreteStatsTable[[#This Row],[RepsRequested]]&gt;1),DiscreteStatsTable[[#This Row],[HalfWidth]],DiscreteStatsTable[[#This Row],[BatchMeansHalfWidth]])</f>
        <v>7.6150281213515541E-3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4.8126706923930698</v>
      </c>
      <c r="H5">
        <v>2E+20</v>
      </c>
      <c r="I5">
        <v>0</v>
      </c>
      <c r="J5">
        <v>10.772663065798399</v>
      </c>
      <c r="K5">
        <v>11</v>
      </c>
      <c r="L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5.3069319314138879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1.6076943796021681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5" cm="1">
        <f t="array" ref="R5">MIN(IF((DiscreteStatsTable[GroupByKey]=DiscreteStatsTable[[#This Row],[GroupByKey]]),(DiscreteStatsTable[GroupByKey]=DiscreteStatsTable[[#This Row],[GroupByKey]])*DiscreteStatsTable[Average]))</f>
        <v>1.7278184168250199</v>
      </c>
      <c r="S5" cm="1">
        <f t="array" ref="S5">MAX(IF((DiscreteStatsTable[GroupByKey]=DiscreteStatsTable[[#This Row],[GroupByKey]]),(DiscreteStatsTable[GroupByKey]=DiscreteStatsTable[[#This Row],[GroupByKey]])*DiscreteStatsTable[Average]))</f>
        <v>9.7295865387261102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32.425872186935003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">
        <f>IF((DiscreteStatsTable[[#This Row],[RepsRequested]]&gt;1),DiscreteStatsTable[[#This Row],[HalfWidth]],DiscreteStatsTable[[#This Row],[BatchMeansHalfWidth]])</f>
        <v>0.45690168728109437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11</v>
      </c>
      <c r="L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0.38595987075017402</v>
      </c>
      <c r="H7">
        <v>2E+20</v>
      </c>
      <c r="I7">
        <v>0</v>
      </c>
      <c r="J7">
        <v>4.0478455485349496</v>
      </c>
      <c r="K7">
        <v>11</v>
      </c>
      <c r="L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1.1819832307874294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1.6521481867821939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8.6528702908253496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36.323792594810101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">
        <f>IF((DiscreteStatsTable[[#This Row],[RepsRequested]]&gt;1),DiscreteStatsTable[[#This Row],[HalfWidth]],DiscreteStatsTable[[#This Row],[BatchMeansHalfWidth]])</f>
        <v>0.46953531949647115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72</v>
      </c>
      <c r="F8" t="s">
        <v>73</v>
      </c>
      <c r="G8">
        <v>0.12977416206254</v>
      </c>
      <c r="H8">
        <v>2E+20</v>
      </c>
      <c r="I8">
        <v>0</v>
      </c>
      <c r="J8">
        <v>0.42065462105069701</v>
      </c>
      <c r="K8">
        <v>13</v>
      </c>
      <c r="L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8.8448865523564832E-2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8" cm="1">
        <f t="array" ref="R8">MIN(IF((DiscreteStatsTable[GroupByKey]=DiscreteStatsTable[[#This Row],[GroupByKey]]),(DiscreteStatsTable[GroupByKey]=DiscreteStatsTable[[#This Row],[GroupByKey]])*DiscreteStatsTable[Average]))</f>
        <v>2.8796973613750301E-2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0.16215977564543499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0.54043120311558301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">
        <f>IF((DiscreteStatsTable[[#This Row],[RepsRequested]]&gt;1),DiscreteStatsTable[[#This Row],[HalfWidth]],DiscreteStatsTable[[#This Row],[BatchMeansHalfWidth]])</f>
        <v>7.6150281213515541E-3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74</v>
      </c>
      <c r="F9" t="s">
        <v>73</v>
      </c>
      <c r="G9">
        <v>9.4645387613062493</v>
      </c>
      <c r="H9">
        <v>2E+20</v>
      </c>
      <c r="I9">
        <v>0</v>
      </c>
      <c r="J9">
        <v>25.239277263041799</v>
      </c>
      <c r="K9">
        <v>13</v>
      </c>
      <c r="L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6.4889151622013177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2.4878826948464292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9" cm="1">
        <f t="array" ref="R9">MIN(IF((DiscreteStatsTable[GroupByKey]=DiscreteStatsTable[[#This Row],[GroupByKey]]),(DiscreteStatsTable[GroupByKey]=DiscreteStatsTable[[#This Row],[GroupByKey]])*DiscreteStatsTable[Average]))</f>
        <v>2.50701769418085</v>
      </c>
      <c r="S9" cm="1">
        <f t="array" ref="S9">MAX(IF((DiscreteStatsTable[GroupByKey]=DiscreteStatsTable[[#This Row],[GroupByKey]]),(DiscreteStatsTable[GroupByKey]=DiscreteStatsTable[[#This Row],[GroupByKey]])*DiscreteStatsTable[Average]))</f>
        <v>15.801095749530599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40.057738814484402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">
        <f>IF((DiscreteStatsTable[[#This Row],[RepsRequested]]&gt;1),DiscreteStatsTable[[#This Row],[HalfWidth]],DiscreteStatsTable[[#This Row],[BatchMeansHalfWidth]])</f>
        <v>0.70704843871759748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70</v>
      </c>
      <c r="C10">
        <v>2</v>
      </c>
      <c r="D10" t="s">
        <v>71</v>
      </c>
      <c r="E10" t="s">
        <v>75</v>
      </c>
      <c r="F10" t="s">
        <v>73</v>
      </c>
      <c r="G10">
        <v>0.12977416206254</v>
      </c>
      <c r="H10">
        <v>2E+20</v>
      </c>
      <c r="I10">
        <v>0</v>
      </c>
      <c r="J10">
        <v>0.42065462105069701</v>
      </c>
      <c r="K10">
        <v>13</v>
      </c>
      <c r="L1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8.8448865523564832E-2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2.8796973613750301E-2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0.16215977564543499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0.54043120311558301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">
        <f>IF((DiscreteStatsTable[[#This Row],[RepsRequested]]&gt;1),DiscreteStatsTable[[#This Row],[HalfWidth]],DiscreteStatsTable[[#This Row],[BatchMeansHalfWidth]])</f>
        <v>7.6150281213515541E-3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70</v>
      </c>
      <c r="C11">
        <v>2</v>
      </c>
      <c r="D11" t="s">
        <v>71</v>
      </c>
      <c r="E11" t="s">
        <v>76</v>
      </c>
      <c r="F11" t="s">
        <v>73</v>
      </c>
      <c r="G11">
        <v>7.78644972375238</v>
      </c>
      <c r="H11">
        <v>2E+20</v>
      </c>
      <c r="I11">
        <v>0</v>
      </c>
      <c r="J11">
        <v>25.239277263041799</v>
      </c>
      <c r="K11">
        <v>13</v>
      </c>
      <c r="L1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5.3069319314138879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1.6076943796021681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1.7278184168250199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9.7295865387261102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32.425872186935003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">
        <f>IF((DiscreteStatsTable[[#This Row],[RepsRequested]]&gt;1),DiscreteStatsTable[[#This Row],[HalfWidth]],DiscreteStatsTable[[#This Row],[BatchMeansHalfWidth]])</f>
        <v>0.45690168728109437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70</v>
      </c>
      <c r="C12">
        <v>2</v>
      </c>
      <c r="D12" t="s">
        <v>71</v>
      </c>
      <c r="E12" t="s">
        <v>77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13</v>
      </c>
      <c r="L1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70</v>
      </c>
      <c r="C13">
        <v>2</v>
      </c>
      <c r="D13" t="s">
        <v>71</v>
      </c>
      <c r="E13" t="s">
        <v>78</v>
      </c>
      <c r="F13" t="s">
        <v>73</v>
      </c>
      <c r="G13">
        <v>1.6780890375538799</v>
      </c>
      <c r="H13">
        <v>2E+20</v>
      </c>
      <c r="I13">
        <v>0</v>
      </c>
      <c r="J13">
        <v>5.9212450269351402</v>
      </c>
      <c r="K13">
        <v>13</v>
      </c>
      <c r="L1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1.1819832307874294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1.6521481867821939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8.6528702908253496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36.323792594810101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">
        <f>IF((DiscreteStatsTable[[#This Row],[RepsRequested]]&gt;1),DiscreteStatsTable[[#This Row],[HalfWidth]],DiscreteStatsTable[[#This Row],[BatchMeansHalfWidth]])</f>
        <v>0.46953531949647115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70</v>
      </c>
      <c r="C14">
        <v>3</v>
      </c>
      <c r="D14" t="s">
        <v>71</v>
      </c>
      <c r="E14" t="s">
        <v>72</v>
      </c>
      <c r="F14" t="s">
        <v>73</v>
      </c>
      <c r="G14">
        <v>8.2612893808534094E-2</v>
      </c>
      <c r="H14">
        <v>2E+20</v>
      </c>
      <c r="I14">
        <v>0</v>
      </c>
      <c r="J14">
        <v>0.25726875119602399</v>
      </c>
      <c r="K14">
        <v>8</v>
      </c>
      <c r="L1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8.8448865523564832E-2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2.8796973613750301E-2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0.16215977564543499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0.54043120311558301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">
        <f>IF((DiscreteStatsTable[[#This Row],[RepsRequested]]&gt;1),DiscreteStatsTable[[#This Row],[HalfWidth]],DiscreteStatsTable[[#This Row],[BatchMeansHalfWidth]])</f>
        <v>7.6150281213515541E-3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70</v>
      </c>
      <c r="C15">
        <v>3</v>
      </c>
      <c r="D15" t="s">
        <v>71</v>
      </c>
      <c r="E15" t="s">
        <v>74</v>
      </c>
      <c r="F15" t="s">
        <v>73</v>
      </c>
      <c r="G15">
        <v>5.2536078503455297</v>
      </c>
      <c r="H15">
        <v>2E+20</v>
      </c>
      <c r="I15">
        <v>0</v>
      </c>
      <c r="J15">
        <v>15.436125071761399</v>
      </c>
      <c r="K15">
        <v>8</v>
      </c>
      <c r="L1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6.4889151622013177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2.4878826948464292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2.50701769418085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15.801095749530599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40.057738814484402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">
        <f>IF((DiscreteStatsTable[[#This Row],[RepsRequested]]&gt;1),DiscreteStatsTable[[#This Row],[HalfWidth]],DiscreteStatsTable[[#This Row],[BatchMeansHalfWidth]])</f>
        <v>0.70704843871759748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70</v>
      </c>
      <c r="C16">
        <v>3</v>
      </c>
      <c r="D16" t="s">
        <v>71</v>
      </c>
      <c r="E16" t="s">
        <v>75</v>
      </c>
      <c r="F16" t="s">
        <v>73</v>
      </c>
      <c r="G16">
        <v>8.2612893808534094E-2</v>
      </c>
      <c r="H16">
        <v>2E+20</v>
      </c>
      <c r="I16">
        <v>0</v>
      </c>
      <c r="J16">
        <v>0.25726875119602399</v>
      </c>
      <c r="K16">
        <v>8</v>
      </c>
      <c r="L1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8.8448865523564832E-2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2.8796973613750301E-2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0.16215977564543499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0.54043120311558301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">
        <f>IF((DiscreteStatsTable[[#This Row],[RepsRequested]]&gt;1),DiscreteStatsTable[[#This Row],[HalfWidth]],DiscreteStatsTable[[#This Row],[BatchMeansHalfWidth]])</f>
        <v>7.6150281213515541E-3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70</v>
      </c>
      <c r="C17">
        <v>3</v>
      </c>
      <c r="D17" t="s">
        <v>71</v>
      </c>
      <c r="E17" t="s">
        <v>76</v>
      </c>
      <c r="F17" t="s">
        <v>73</v>
      </c>
      <c r="G17">
        <v>4.9567736285120398</v>
      </c>
      <c r="H17">
        <v>2E+20</v>
      </c>
      <c r="I17">
        <v>0</v>
      </c>
      <c r="J17">
        <v>15.436125071761399</v>
      </c>
      <c r="K17">
        <v>8</v>
      </c>
      <c r="L1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5.3069319314138879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1.6076943796021681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1.7278184168250199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9.7295865387261102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32.425872186935003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">
        <f>IF((DiscreteStatsTable[[#This Row],[RepsRequested]]&gt;1),DiscreteStatsTable[[#This Row],[HalfWidth]],DiscreteStatsTable[[#This Row],[BatchMeansHalfWidth]])</f>
        <v>0.45690168728109437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70</v>
      </c>
      <c r="C18">
        <v>3</v>
      </c>
      <c r="D18" t="s">
        <v>71</v>
      </c>
      <c r="E18" t="s">
        <v>77</v>
      </c>
      <c r="F18" t="s">
        <v>73</v>
      </c>
      <c r="G18">
        <v>0</v>
      </c>
      <c r="H18">
        <v>2E+20</v>
      </c>
      <c r="I18">
        <v>0</v>
      </c>
      <c r="J18">
        <v>0</v>
      </c>
      <c r="K18">
        <v>8</v>
      </c>
      <c r="L1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70</v>
      </c>
      <c r="C19">
        <v>3</v>
      </c>
      <c r="D19" t="s">
        <v>71</v>
      </c>
      <c r="E19" t="s">
        <v>78</v>
      </c>
      <c r="F19" t="s">
        <v>73</v>
      </c>
      <c r="G19">
        <v>0.29683422183348501</v>
      </c>
      <c r="H19">
        <v>2E+20</v>
      </c>
      <c r="I19">
        <v>0</v>
      </c>
      <c r="J19">
        <v>2.3746737746678801</v>
      </c>
      <c r="K19">
        <v>8</v>
      </c>
      <c r="L1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1.1819832307874294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1.6521481867821939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8.6528702908253496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36.323792594810101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">
        <f>IF((DiscreteStatsTable[[#This Row],[RepsRequested]]&gt;1),DiscreteStatsTable[[#This Row],[HalfWidth]],DiscreteStatsTable[[#This Row],[BatchMeansHalfWidth]])</f>
        <v>0.46953531949647115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70</v>
      </c>
      <c r="C20">
        <v>4</v>
      </c>
      <c r="D20" t="s">
        <v>71</v>
      </c>
      <c r="E20" t="s">
        <v>72</v>
      </c>
      <c r="F20" t="s">
        <v>73</v>
      </c>
      <c r="G20">
        <v>7.6452528778442594E-2</v>
      </c>
      <c r="H20">
        <v>2E+20</v>
      </c>
      <c r="I20">
        <v>0</v>
      </c>
      <c r="J20">
        <v>0.19508536132704399</v>
      </c>
      <c r="K20">
        <v>5</v>
      </c>
      <c r="L2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8.8448865523564832E-2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2.8796973613750301E-2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0.16215977564543499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0.54043120311558301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">
        <f>IF((DiscreteStatsTable[[#This Row],[RepsRequested]]&gt;1),DiscreteStatsTable[[#This Row],[HalfWidth]],DiscreteStatsTable[[#This Row],[BatchMeansHalfWidth]])</f>
        <v>7.6150281213515541E-3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70</v>
      </c>
      <c r="C21">
        <v>4</v>
      </c>
      <c r="D21" t="s">
        <v>71</v>
      </c>
      <c r="E21" t="s">
        <v>74</v>
      </c>
      <c r="F21" t="s">
        <v>73</v>
      </c>
      <c r="G21">
        <v>5.5465874020836603</v>
      </c>
      <c r="H21">
        <v>2E+20</v>
      </c>
      <c r="I21">
        <v>0.60711309143925996</v>
      </c>
      <c r="J21">
        <v>11.7051216796226</v>
      </c>
      <c r="K21">
        <v>5</v>
      </c>
      <c r="L2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6.4889151622013177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2.4878826948464292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2.50701769418085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15.801095749530599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40.057738814484402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">
        <f>IF((DiscreteStatsTable[[#This Row],[RepsRequested]]&gt;1),DiscreteStatsTable[[#This Row],[HalfWidth]],DiscreteStatsTable[[#This Row],[BatchMeansHalfWidth]])</f>
        <v>0.70704843871759748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70</v>
      </c>
      <c r="C22">
        <v>4</v>
      </c>
      <c r="D22" t="s">
        <v>71</v>
      </c>
      <c r="E22" t="s">
        <v>75</v>
      </c>
      <c r="F22" t="s">
        <v>73</v>
      </c>
      <c r="G22">
        <v>7.6452528778442594E-2</v>
      </c>
      <c r="H22">
        <v>2E+20</v>
      </c>
      <c r="I22">
        <v>0</v>
      </c>
      <c r="J22">
        <v>0.19508536132704399</v>
      </c>
      <c r="K22">
        <v>5</v>
      </c>
      <c r="L2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8.8448865523564832E-2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2.8796973613750301E-2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0.16215977564543499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0.54043120311558301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">
        <f>IF((DiscreteStatsTable[[#This Row],[RepsRequested]]&gt;1),DiscreteStatsTable[[#This Row],[HalfWidth]],DiscreteStatsTable[[#This Row],[BatchMeansHalfWidth]])</f>
        <v>7.6150281213515541E-3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70</v>
      </c>
      <c r="C23">
        <v>4</v>
      </c>
      <c r="D23" t="s">
        <v>71</v>
      </c>
      <c r="E23" t="s">
        <v>76</v>
      </c>
      <c r="F23" t="s">
        <v>73</v>
      </c>
      <c r="G23">
        <v>4.5871517267065496</v>
      </c>
      <c r="H23">
        <v>2E+20</v>
      </c>
      <c r="I23">
        <v>0</v>
      </c>
      <c r="J23">
        <v>11.7051216796226</v>
      </c>
      <c r="K23">
        <v>5</v>
      </c>
      <c r="L2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5.3069319314138879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1.6076943796021681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1.7278184168250199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9.7295865387261102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32.425872186935003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">
        <f>IF((DiscreteStatsTable[[#This Row],[RepsRequested]]&gt;1),DiscreteStatsTable[[#This Row],[HalfWidth]],DiscreteStatsTable[[#This Row],[BatchMeansHalfWidth]])</f>
        <v>0.45690168728109437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70</v>
      </c>
      <c r="C24">
        <v>4</v>
      </c>
      <c r="D24" t="s">
        <v>71</v>
      </c>
      <c r="E24" t="s">
        <v>77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5</v>
      </c>
      <c r="L2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70</v>
      </c>
      <c r="C25">
        <v>4</v>
      </c>
      <c r="D25" t="s">
        <v>71</v>
      </c>
      <c r="E25" t="s">
        <v>78</v>
      </c>
      <c r="F25" t="s">
        <v>73</v>
      </c>
      <c r="G25">
        <v>0.95943567537710805</v>
      </c>
      <c r="H25">
        <v>2E+20</v>
      </c>
      <c r="I25">
        <v>0</v>
      </c>
      <c r="J25">
        <v>4.1900652854462797</v>
      </c>
      <c r="K25">
        <v>5</v>
      </c>
      <c r="L2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1.1819832307874294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1.6521481867821939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8.6528702908253496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36.323792594810101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">
        <f>IF((DiscreteStatsTable[[#This Row],[RepsRequested]]&gt;1),DiscreteStatsTable[[#This Row],[HalfWidth]],DiscreteStatsTable[[#This Row],[BatchMeansHalfWidth]])</f>
        <v>0.46953531949647115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70</v>
      </c>
      <c r="C26">
        <v>5</v>
      </c>
      <c r="D26" t="s">
        <v>71</v>
      </c>
      <c r="E26" t="s">
        <v>72</v>
      </c>
      <c r="F26" t="s">
        <v>73</v>
      </c>
      <c r="G26">
        <v>2.8796973613750301E-2</v>
      </c>
      <c r="H26">
        <v>2E+20</v>
      </c>
      <c r="I26">
        <v>0</v>
      </c>
      <c r="J26">
        <v>7.8074589123815499E-2</v>
      </c>
      <c r="K26">
        <v>5</v>
      </c>
      <c r="L2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8.8448865523564832E-2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2.8796973613750301E-2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0.16215977564543499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0.54043120311558301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">
        <f>IF((DiscreteStatsTable[[#This Row],[RepsRequested]]&gt;1),DiscreteStatsTable[[#This Row],[HalfWidth]],DiscreteStatsTable[[#This Row],[BatchMeansHalfWidth]])</f>
        <v>7.6150281213515541E-3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70</v>
      </c>
      <c r="C27">
        <v>5</v>
      </c>
      <c r="D27" t="s">
        <v>71</v>
      </c>
      <c r="E27" t="s">
        <v>74</v>
      </c>
      <c r="F27" t="s">
        <v>73</v>
      </c>
      <c r="G27">
        <v>2.50701769418085</v>
      </c>
      <c r="H27">
        <v>2E+20</v>
      </c>
      <c r="I27">
        <v>0</v>
      </c>
      <c r="J27">
        <v>5.8435788997730898</v>
      </c>
      <c r="K27">
        <v>5</v>
      </c>
      <c r="L2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6.4889151622013177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2.4878826948464292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2.50701769418085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15.801095749530599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40.057738814484402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">
        <f>IF((DiscreteStatsTable[[#This Row],[RepsRequested]]&gt;1),DiscreteStatsTable[[#This Row],[HalfWidth]],DiscreteStatsTable[[#This Row],[BatchMeansHalfWidth]])</f>
        <v>0.70704843871759748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70</v>
      </c>
      <c r="C28">
        <v>5</v>
      </c>
      <c r="D28" t="s">
        <v>71</v>
      </c>
      <c r="E28" t="s">
        <v>75</v>
      </c>
      <c r="F28" t="s">
        <v>73</v>
      </c>
      <c r="G28">
        <v>2.8796973613750301E-2</v>
      </c>
      <c r="H28">
        <v>2E+20</v>
      </c>
      <c r="I28">
        <v>0</v>
      </c>
      <c r="J28">
        <v>7.8074589123815499E-2</v>
      </c>
      <c r="K28">
        <v>5</v>
      </c>
      <c r="L2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8.8448865523564832E-2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2.8796973613750301E-2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0.16215977564543499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0.54043120311558301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">
        <f>IF((DiscreteStatsTable[[#This Row],[RepsRequested]]&gt;1),DiscreteStatsTable[[#This Row],[HalfWidth]],DiscreteStatsTable[[#This Row],[BatchMeansHalfWidth]])</f>
        <v>7.6150281213515541E-3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70</v>
      </c>
      <c r="C29">
        <v>5</v>
      </c>
      <c r="D29" t="s">
        <v>71</v>
      </c>
      <c r="E29" t="s">
        <v>76</v>
      </c>
      <c r="F29" t="s">
        <v>73</v>
      </c>
      <c r="G29">
        <v>1.7278184168250199</v>
      </c>
      <c r="H29">
        <v>2E+20</v>
      </c>
      <c r="I29">
        <v>0</v>
      </c>
      <c r="J29">
        <v>4.68447534742893</v>
      </c>
      <c r="K29">
        <v>5</v>
      </c>
      <c r="L2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5.3069319314138879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1.6076943796021681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1.7278184168250199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9.7295865387261102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32.425872186935003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">
        <f>IF((DiscreteStatsTable[[#This Row],[RepsRequested]]&gt;1),DiscreteStatsTable[[#This Row],[HalfWidth]],DiscreteStatsTable[[#This Row],[BatchMeansHalfWidth]])</f>
        <v>0.45690168728109437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70</v>
      </c>
      <c r="C30">
        <v>5</v>
      </c>
      <c r="D30" t="s">
        <v>71</v>
      </c>
      <c r="E30" t="s">
        <v>77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5</v>
      </c>
      <c r="L3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70</v>
      </c>
      <c r="C31">
        <v>5</v>
      </c>
      <c r="D31" t="s">
        <v>71</v>
      </c>
      <c r="E31" t="s">
        <v>78</v>
      </c>
      <c r="F31" t="s">
        <v>73</v>
      </c>
      <c r="G31">
        <v>0.77919927735583805</v>
      </c>
      <c r="H31">
        <v>2E+20</v>
      </c>
      <c r="I31">
        <v>0</v>
      </c>
      <c r="J31">
        <v>2.7368928344350301</v>
      </c>
      <c r="K31">
        <v>5</v>
      </c>
      <c r="L3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1.1819832307874294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1.6521481867821939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8.6528702908253496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36.323792594810101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1">
        <f>IF((DiscreteStatsTable[[#This Row],[RepsRequested]]&gt;1),DiscreteStatsTable[[#This Row],[HalfWidth]],DiscreteStatsTable[[#This Row],[BatchMeansHalfWidth]])</f>
        <v>0.46953531949647115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70</v>
      </c>
      <c r="C32">
        <v>6</v>
      </c>
      <c r="D32" t="s">
        <v>71</v>
      </c>
      <c r="E32" t="s">
        <v>72</v>
      </c>
      <c r="F32" t="s">
        <v>73</v>
      </c>
      <c r="G32">
        <v>8.13342637572326E-2</v>
      </c>
      <c r="H32">
        <v>2E+20</v>
      </c>
      <c r="I32">
        <v>0</v>
      </c>
      <c r="J32">
        <v>0.248263415050961</v>
      </c>
      <c r="K32">
        <v>6</v>
      </c>
      <c r="L3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8.8448865523564832E-2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2.8796973613750301E-2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0.16215977564543499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0.54043120311558301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2">
        <f>IF((DiscreteStatsTable[[#This Row],[RepsRequested]]&gt;1),DiscreteStatsTable[[#This Row],[HalfWidth]],DiscreteStatsTable[[#This Row],[BatchMeansHalfWidth]])</f>
        <v>7.6150281213515541E-3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70</v>
      </c>
      <c r="C33">
        <v>6</v>
      </c>
      <c r="D33" t="s">
        <v>71</v>
      </c>
      <c r="E33" t="s">
        <v>74</v>
      </c>
      <c r="F33" t="s">
        <v>73</v>
      </c>
      <c r="G33">
        <v>5.8208851819911898</v>
      </c>
      <c r="H33">
        <v>2E+20</v>
      </c>
      <c r="I33">
        <v>0</v>
      </c>
      <c r="J33">
        <v>14.8958049030577</v>
      </c>
      <c r="K33">
        <v>6</v>
      </c>
      <c r="L3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6.4889151622013177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2.4878826948464292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2.50701769418085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15.801095749530599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40.057738814484402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3">
        <f>IF((DiscreteStatsTable[[#This Row],[RepsRequested]]&gt;1),DiscreteStatsTable[[#This Row],[HalfWidth]],DiscreteStatsTable[[#This Row],[BatchMeansHalfWidth]])</f>
        <v>0.70704843871759748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70</v>
      </c>
      <c r="C34">
        <v>6</v>
      </c>
      <c r="D34" t="s">
        <v>71</v>
      </c>
      <c r="E34" t="s">
        <v>75</v>
      </c>
      <c r="F34" t="s">
        <v>73</v>
      </c>
      <c r="G34">
        <v>8.13342637572326E-2</v>
      </c>
      <c r="H34">
        <v>2E+20</v>
      </c>
      <c r="I34">
        <v>0</v>
      </c>
      <c r="J34">
        <v>0.248263415050961</v>
      </c>
      <c r="K34">
        <v>6</v>
      </c>
      <c r="L3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8.8448865523564832E-2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2.8796973613750301E-2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0.16215977564543499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0.54043120311558301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4">
        <f>IF((DiscreteStatsTable[[#This Row],[RepsRequested]]&gt;1),DiscreteStatsTable[[#This Row],[HalfWidth]],DiscreteStatsTable[[#This Row],[BatchMeansHalfWidth]])</f>
        <v>7.6150281213515541E-3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70</v>
      </c>
      <c r="C35">
        <v>6</v>
      </c>
      <c r="D35" t="s">
        <v>71</v>
      </c>
      <c r="E35" t="s">
        <v>76</v>
      </c>
      <c r="F35" t="s">
        <v>73</v>
      </c>
      <c r="G35">
        <v>4.8800558254339599</v>
      </c>
      <c r="H35">
        <v>2E+20</v>
      </c>
      <c r="I35">
        <v>0</v>
      </c>
      <c r="J35">
        <v>14.8958049030577</v>
      </c>
      <c r="K35">
        <v>6</v>
      </c>
      <c r="L3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5.3069319314138879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1.6076943796021681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1.7278184168250199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9.7295865387261102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32.425872186935003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5">
        <f>IF((DiscreteStatsTable[[#This Row],[RepsRequested]]&gt;1),DiscreteStatsTable[[#This Row],[HalfWidth]],DiscreteStatsTable[[#This Row],[BatchMeansHalfWidth]])</f>
        <v>0.45690168728109437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70</v>
      </c>
      <c r="C36">
        <v>6</v>
      </c>
      <c r="D36" t="s">
        <v>71</v>
      </c>
      <c r="E36" t="s">
        <v>77</v>
      </c>
      <c r="F36" t="s">
        <v>73</v>
      </c>
      <c r="G36">
        <v>0</v>
      </c>
      <c r="H36">
        <v>2E+20</v>
      </c>
      <c r="I36">
        <v>0</v>
      </c>
      <c r="J36">
        <v>0</v>
      </c>
      <c r="K36">
        <v>6</v>
      </c>
      <c r="L3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70</v>
      </c>
      <c r="C37">
        <v>6</v>
      </c>
      <c r="D37" t="s">
        <v>71</v>
      </c>
      <c r="E37" t="s">
        <v>78</v>
      </c>
      <c r="F37" t="s">
        <v>73</v>
      </c>
      <c r="G37">
        <v>0.94082935655723099</v>
      </c>
      <c r="H37">
        <v>2E+20</v>
      </c>
      <c r="I37">
        <v>0</v>
      </c>
      <c r="J37">
        <v>4.9108175489617496</v>
      </c>
      <c r="K37">
        <v>6</v>
      </c>
      <c r="L3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1.1819832307874294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1.6521481867821939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8.6528702908253496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36.323792594810101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7">
        <f>IF((DiscreteStatsTable[[#This Row],[RepsRequested]]&gt;1),DiscreteStatsTable[[#This Row],[HalfWidth]],DiscreteStatsTable[[#This Row],[BatchMeansHalfWidth]])</f>
        <v>0.46953531949647115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70</v>
      </c>
      <c r="C38">
        <v>7</v>
      </c>
      <c r="D38" t="s">
        <v>71</v>
      </c>
      <c r="E38" t="s">
        <v>72</v>
      </c>
      <c r="F38" t="s">
        <v>73</v>
      </c>
      <c r="G38">
        <v>8.5729013297937806E-2</v>
      </c>
      <c r="H38">
        <v>2E+20</v>
      </c>
      <c r="I38">
        <v>0</v>
      </c>
      <c r="J38">
        <v>0.22145909490357699</v>
      </c>
      <c r="K38">
        <v>12</v>
      </c>
      <c r="L3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8.8448865523564832E-2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2.8796973613750301E-2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0.16215977564543499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0.54043120311558301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8">
        <f>IF((DiscreteStatsTable[[#This Row],[RepsRequested]]&gt;1),DiscreteStatsTable[[#This Row],[HalfWidth]],DiscreteStatsTable[[#This Row],[BatchMeansHalfWidth]])</f>
        <v>7.6150281213515541E-3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70</v>
      </c>
      <c r="C39">
        <v>7</v>
      </c>
      <c r="D39" t="s">
        <v>71</v>
      </c>
      <c r="E39" t="s">
        <v>74</v>
      </c>
      <c r="F39" t="s">
        <v>73</v>
      </c>
      <c r="G39">
        <v>5.8619304084719897</v>
      </c>
      <c r="H39">
        <v>2E+20</v>
      </c>
      <c r="I39">
        <v>0</v>
      </c>
      <c r="J39">
        <v>15.135708508834901</v>
      </c>
      <c r="K39">
        <v>12</v>
      </c>
      <c r="L3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6.4889151622013177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2.4878826948464292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2.50701769418085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15.801095749530599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40.057738814484402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9">
        <f>IF((DiscreteStatsTable[[#This Row],[RepsRequested]]&gt;1),DiscreteStatsTable[[#This Row],[HalfWidth]],DiscreteStatsTable[[#This Row],[BatchMeansHalfWidth]])</f>
        <v>0.70704843871759748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70</v>
      </c>
      <c r="C40">
        <v>7</v>
      </c>
      <c r="D40" t="s">
        <v>71</v>
      </c>
      <c r="E40" t="s">
        <v>75</v>
      </c>
      <c r="F40" t="s">
        <v>73</v>
      </c>
      <c r="G40">
        <v>8.5729013297937806E-2</v>
      </c>
      <c r="H40">
        <v>2E+20</v>
      </c>
      <c r="I40">
        <v>0</v>
      </c>
      <c r="J40">
        <v>0.22145909490357699</v>
      </c>
      <c r="K40">
        <v>12</v>
      </c>
      <c r="L4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8.8448865523564832E-2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2.8796973613750301E-2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0.16215977564543499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0.54043120311558301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0">
        <f>IF((DiscreteStatsTable[[#This Row],[RepsRequested]]&gt;1),DiscreteStatsTable[[#This Row],[HalfWidth]],DiscreteStatsTable[[#This Row],[BatchMeansHalfWidth]])</f>
        <v>7.6150281213515541E-3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70</v>
      </c>
      <c r="C41">
        <v>7</v>
      </c>
      <c r="D41" t="s">
        <v>71</v>
      </c>
      <c r="E41" t="s">
        <v>76</v>
      </c>
      <c r="F41" t="s">
        <v>73</v>
      </c>
      <c r="G41">
        <v>5.1437407978762604</v>
      </c>
      <c r="H41">
        <v>2E+20</v>
      </c>
      <c r="I41">
        <v>0</v>
      </c>
      <c r="J41">
        <v>13.2875456942146</v>
      </c>
      <c r="K41">
        <v>12</v>
      </c>
      <c r="L4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5.3069319314138879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1.6076943796021681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1.7278184168250199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9.7295865387261102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32.425872186935003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1">
        <f>IF((DiscreteStatsTable[[#This Row],[RepsRequested]]&gt;1),DiscreteStatsTable[[#This Row],[HalfWidth]],DiscreteStatsTable[[#This Row],[BatchMeansHalfWidth]])</f>
        <v>0.45690168728109437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70</v>
      </c>
      <c r="C42">
        <v>7</v>
      </c>
      <c r="D42" t="s">
        <v>71</v>
      </c>
      <c r="E42" t="s">
        <v>77</v>
      </c>
      <c r="F42" t="s">
        <v>73</v>
      </c>
      <c r="G42">
        <v>0</v>
      </c>
      <c r="H42">
        <v>2E+20</v>
      </c>
      <c r="I42">
        <v>0</v>
      </c>
      <c r="J42">
        <v>0</v>
      </c>
      <c r="K42">
        <v>12</v>
      </c>
      <c r="L4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70</v>
      </c>
      <c r="C43">
        <v>7</v>
      </c>
      <c r="D43" t="s">
        <v>71</v>
      </c>
      <c r="E43" t="s">
        <v>78</v>
      </c>
      <c r="F43" t="s">
        <v>73</v>
      </c>
      <c r="G43">
        <v>0.71818961059572295</v>
      </c>
      <c r="H43">
        <v>2E+20</v>
      </c>
      <c r="I43">
        <v>0</v>
      </c>
      <c r="J43">
        <v>3.8341690202080398</v>
      </c>
      <c r="K43">
        <v>12</v>
      </c>
      <c r="L4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1.1819832307874294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1.6521481867821939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8.6528702908253496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36.323792594810101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3">
        <f>IF((DiscreteStatsTable[[#This Row],[RepsRequested]]&gt;1),DiscreteStatsTable[[#This Row],[HalfWidth]],DiscreteStatsTable[[#This Row],[BatchMeansHalfWidth]])</f>
        <v>0.46953531949647115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70</v>
      </c>
      <c r="C44">
        <v>8</v>
      </c>
      <c r="D44" t="s">
        <v>71</v>
      </c>
      <c r="E44" t="s">
        <v>72</v>
      </c>
      <c r="F44" t="s">
        <v>73</v>
      </c>
      <c r="G44">
        <v>0.11938402212217</v>
      </c>
      <c r="H44">
        <v>2E+20</v>
      </c>
      <c r="I44">
        <v>0</v>
      </c>
      <c r="J44">
        <v>0.40990079217686398</v>
      </c>
      <c r="K44">
        <v>11</v>
      </c>
      <c r="L4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8.8448865523564832E-2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2.8796973613750301E-2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0.16215977564543499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0.54043120311558301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4">
        <f>IF((DiscreteStatsTable[[#This Row],[RepsRequested]]&gt;1),DiscreteStatsTable[[#This Row],[HalfWidth]],DiscreteStatsTable[[#This Row],[BatchMeansHalfWidth]])</f>
        <v>7.6150281213515541E-3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70</v>
      </c>
      <c r="C45">
        <v>8</v>
      </c>
      <c r="D45" t="s">
        <v>71</v>
      </c>
      <c r="E45" t="s">
        <v>74</v>
      </c>
      <c r="F45" t="s">
        <v>73</v>
      </c>
      <c r="G45">
        <v>7.5860019599058504</v>
      </c>
      <c r="H45">
        <v>2E+20</v>
      </c>
      <c r="I45">
        <v>0.18068992913723</v>
      </c>
      <c r="J45">
        <v>24.5940475306118</v>
      </c>
      <c r="K45">
        <v>11</v>
      </c>
      <c r="L4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6.4889151622013177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2.4878826948464292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2.50701769418085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15.801095749530599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40.057738814484402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5">
        <f>IF((DiscreteStatsTable[[#This Row],[RepsRequested]]&gt;1),DiscreteStatsTable[[#This Row],[HalfWidth]],DiscreteStatsTable[[#This Row],[BatchMeansHalfWidth]])</f>
        <v>0.70704843871759748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70</v>
      </c>
      <c r="C46">
        <v>8</v>
      </c>
      <c r="D46" t="s">
        <v>71</v>
      </c>
      <c r="E46" t="s">
        <v>75</v>
      </c>
      <c r="F46" t="s">
        <v>73</v>
      </c>
      <c r="G46">
        <v>0.11938402212217</v>
      </c>
      <c r="H46">
        <v>2E+20</v>
      </c>
      <c r="I46">
        <v>0</v>
      </c>
      <c r="J46">
        <v>0.40990079217686398</v>
      </c>
      <c r="K46">
        <v>11</v>
      </c>
      <c r="L4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8.8448865523564832E-2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2.8796973613750301E-2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0.16215977564543499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0.54043120311558301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6">
        <f>IF((DiscreteStatsTable[[#This Row],[RepsRequested]]&gt;1),DiscreteStatsTable[[#This Row],[HalfWidth]],DiscreteStatsTable[[#This Row],[BatchMeansHalfWidth]])</f>
        <v>7.6150281213515541E-3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70</v>
      </c>
      <c r="C47">
        <v>8</v>
      </c>
      <c r="D47" t="s">
        <v>71</v>
      </c>
      <c r="E47" t="s">
        <v>76</v>
      </c>
      <c r="F47" t="s">
        <v>73</v>
      </c>
      <c r="G47">
        <v>7.1630413273302196</v>
      </c>
      <c r="H47">
        <v>2E+20</v>
      </c>
      <c r="I47">
        <v>0</v>
      </c>
      <c r="J47">
        <v>24.5940475306118</v>
      </c>
      <c r="K47">
        <v>11</v>
      </c>
      <c r="L4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5.3069319314138879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1.6076943796021681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1.7278184168250199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9.7295865387261102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32.425872186935003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7">
        <f>IF((DiscreteStatsTable[[#This Row],[RepsRequested]]&gt;1),DiscreteStatsTable[[#This Row],[HalfWidth]],DiscreteStatsTable[[#This Row],[BatchMeansHalfWidth]])</f>
        <v>0.45690168728109437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70</v>
      </c>
      <c r="C48">
        <v>8</v>
      </c>
      <c r="D48" t="s">
        <v>71</v>
      </c>
      <c r="E48" t="s">
        <v>77</v>
      </c>
      <c r="F48" t="s">
        <v>73</v>
      </c>
      <c r="G48">
        <v>0</v>
      </c>
      <c r="H48">
        <v>2E+20</v>
      </c>
      <c r="I48">
        <v>0</v>
      </c>
      <c r="J48">
        <v>0</v>
      </c>
      <c r="K48">
        <v>11</v>
      </c>
      <c r="L4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70</v>
      </c>
      <c r="C49">
        <v>8</v>
      </c>
      <c r="D49" t="s">
        <v>71</v>
      </c>
      <c r="E49" t="s">
        <v>78</v>
      </c>
      <c r="F49" t="s">
        <v>73</v>
      </c>
      <c r="G49">
        <v>0.42296063257562899</v>
      </c>
      <c r="H49">
        <v>2E+20</v>
      </c>
      <c r="I49">
        <v>0</v>
      </c>
      <c r="J49">
        <v>1.9249557571903799</v>
      </c>
      <c r="K49">
        <v>11</v>
      </c>
      <c r="L4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1.1819832307874294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1.6521481867821939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8.6528702908253496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36.323792594810101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49">
        <f>IF((DiscreteStatsTable[[#This Row],[RepsRequested]]&gt;1),DiscreteStatsTable[[#This Row],[HalfWidth]],DiscreteStatsTable[[#This Row],[BatchMeansHalfWidth]])</f>
        <v>0.46953531949647115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70</v>
      </c>
      <c r="C50">
        <v>9</v>
      </c>
      <c r="D50" t="s">
        <v>71</v>
      </c>
      <c r="E50" t="s">
        <v>72</v>
      </c>
      <c r="F50" t="s">
        <v>73</v>
      </c>
      <c r="G50">
        <v>0.11697832264859299</v>
      </c>
      <c r="H50">
        <v>2E+20</v>
      </c>
      <c r="I50">
        <v>0</v>
      </c>
      <c r="J50">
        <v>0.27087303948496899</v>
      </c>
      <c r="K50">
        <v>6</v>
      </c>
      <c r="L5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8.8448865523564832E-2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2.8796973613750301E-2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0.16215977564543499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0.54043120311558301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0">
        <f>IF((DiscreteStatsTable[[#This Row],[RepsRequested]]&gt;1),DiscreteStatsTable[[#This Row],[HalfWidth]],DiscreteStatsTable[[#This Row],[BatchMeansHalfWidth]])</f>
        <v>7.6150281213515541E-3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70</v>
      </c>
      <c r="C51">
        <v>9</v>
      </c>
      <c r="D51" t="s">
        <v>71</v>
      </c>
      <c r="E51" t="s">
        <v>74</v>
      </c>
      <c r="F51" t="s">
        <v>73</v>
      </c>
      <c r="G51">
        <v>7.3951308212431801</v>
      </c>
      <c r="H51">
        <v>2E+20</v>
      </c>
      <c r="I51">
        <v>0</v>
      </c>
      <c r="J51">
        <v>16.4966638485338</v>
      </c>
      <c r="K51">
        <v>6</v>
      </c>
      <c r="L5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6.4889151622013177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2.4878826948464292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2.50701769418085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15.801095749530599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40.057738814484402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1">
        <f>IF((DiscreteStatsTable[[#This Row],[RepsRequested]]&gt;1),DiscreteStatsTable[[#This Row],[HalfWidth]],DiscreteStatsTable[[#This Row],[BatchMeansHalfWidth]])</f>
        <v>0.70704843871759748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70</v>
      </c>
      <c r="C52">
        <v>9</v>
      </c>
      <c r="D52" t="s">
        <v>71</v>
      </c>
      <c r="E52" t="s">
        <v>75</v>
      </c>
      <c r="F52" t="s">
        <v>73</v>
      </c>
      <c r="G52">
        <v>0.11697832264859299</v>
      </c>
      <c r="H52">
        <v>2E+20</v>
      </c>
      <c r="I52">
        <v>0</v>
      </c>
      <c r="J52">
        <v>0.27087303948496899</v>
      </c>
      <c r="K52">
        <v>6</v>
      </c>
      <c r="L5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8.8448865523564832E-2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2.8796973613750301E-2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0.16215977564543499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0.54043120311558301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2">
        <f>IF((DiscreteStatsTable[[#This Row],[RepsRequested]]&gt;1),DiscreteStatsTable[[#This Row],[HalfWidth]],DiscreteStatsTable[[#This Row],[BatchMeansHalfWidth]])</f>
        <v>7.6150281213515541E-3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70</v>
      </c>
      <c r="C53">
        <v>9</v>
      </c>
      <c r="D53" t="s">
        <v>71</v>
      </c>
      <c r="E53" t="s">
        <v>76</v>
      </c>
      <c r="F53" t="s">
        <v>73</v>
      </c>
      <c r="G53">
        <v>7.0186993589155904</v>
      </c>
      <c r="H53">
        <v>2E+20</v>
      </c>
      <c r="I53">
        <v>0</v>
      </c>
      <c r="J53">
        <v>16.2523823690981</v>
      </c>
      <c r="K53">
        <v>6</v>
      </c>
      <c r="L5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5.3069319314138879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1.6076943796021681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1.7278184168250199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9.7295865387261102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32.425872186935003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3">
        <f>IF((DiscreteStatsTable[[#This Row],[RepsRequested]]&gt;1),DiscreteStatsTable[[#This Row],[HalfWidth]],DiscreteStatsTable[[#This Row],[BatchMeansHalfWidth]])</f>
        <v>0.45690168728109437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70</v>
      </c>
      <c r="C54">
        <v>9</v>
      </c>
      <c r="D54" t="s">
        <v>71</v>
      </c>
      <c r="E54" t="s">
        <v>77</v>
      </c>
      <c r="F54" t="s">
        <v>73</v>
      </c>
      <c r="G54">
        <v>0</v>
      </c>
      <c r="H54">
        <v>2E+20</v>
      </c>
      <c r="I54">
        <v>0</v>
      </c>
      <c r="J54">
        <v>0</v>
      </c>
      <c r="K54">
        <v>6</v>
      </c>
      <c r="L5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70</v>
      </c>
      <c r="C55">
        <v>9</v>
      </c>
      <c r="D55" t="s">
        <v>71</v>
      </c>
      <c r="E55" t="s">
        <v>78</v>
      </c>
      <c r="F55" t="s">
        <v>73</v>
      </c>
      <c r="G55">
        <v>0.37643146232758801</v>
      </c>
      <c r="H55">
        <v>2E+20</v>
      </c>
      <c r="I55">
        <v>0</v>
      </c>
      <c r="J55">
        <v>1.12319547059559</v>
      </c>
      <c r="K55">
        <v>6</v>
      </c>
      <c r="L5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1.1819832307874294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1.6521481867821939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8.6528702908253496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36.323792594810101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5">
        <f>IF((DiscreteStatsTable[[#This Row],[RepsRequested]]&gt;1),DiscreteStatsTable[[#This Row],[HalfWidth]],DiscreteStatsTable[[#This Row],[BatchMeansHalfWidth]])</f>
        <v>0.46953531949647115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70</v>
      </c>
      <c r="C56">
        <v>10</v>
      </c>
      <c r="D56" t="s">
        <v>71</v>
      </c>
      <c r="E56" t="s">
        <v>72</v>
      </c>
      <c r="F56" t="s">
        <v>73</v>
      </c>
      <c r="G56">
        <v>0.16215977564543499</v>
      </c>
      <c r="H56">
        <v>2E+20</v>
      </c>
      <c r="I56">
        <v>0</v>
      </c>
      <c r="J56">
        <v>0.41061707934097402</v>
      </c>
      <c r="K56">
        <v>6</v>
      </c>
      <c r="L5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8.8448865523564832E-2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2.8796973613750301E-2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0.16215977564543499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0.54043120311558301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6">
        <f>IF((DiscreteStatsTable[[#This Row],[RepsRequested]]&gt;1),DiscreteStatsTable[[#This Row],[HalfWidth]],DiscreteStatsTable[[#This Row],[BatchMeansHalfWidth]])</f>
        <v>7.6150281213515541E-3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70</v>
      </c>
      <c r="C57">
        <v>10</v>
      </c>
      <c r="D57" t="s">
        <v>71</v>
      </c>
      <c r="E57" t="s">
        <v>74</v>
      </c>
      <c r="F57" t="s">
        <v>73</v>
      </c>
      <c r="G57">
        <v>11.229559740499999</v>
      </c>
      <c r="H57">
        <v>2E+20</v>
      </c>
      <c r="I57">
        <v>0</v>
      </c>
      <c r="J57">
        <v>28.247386282318999</v>
      </c>
      <c r="K57">
        <v>6</v>
      </c>
      <c r="L5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6.4889151622013177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2.4878826948464292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2.50701769418085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15.801095749530599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40.057738814484402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7">
        <f>IF((DiscreteStatsTable[[#This Row],[RepsRequested]]&gt;1),DiscreteStatsTable[[#This Row],[HalfWidth]],DiscreteStatsTable[[#This Row],[BatchMeansHalfWidth]])</f>
        <v>0.70704843871759748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70</v>
      </c>
      <c r="C58">
        <v>10</v>
      </c>
      <c r="D58" t="s">
        <v>71</v>
      </c>
      <c r="E58" t="s">
        <v>75</v>
      </c>
      <c r="F58" t="s">
        <v>73</v>
      </c>
      <c r="G58">
        <v>0.16215977564543499</v>
      </c>
      <c r="H58">
        <v>2E+20</v>
      </c>
      <c r="I58">
        <v>0</v>
      </c>
      <c r="J58">
        <v>0.41061707934097402</v>
      </c>
      <c r="K58">
        <v>6</v>
      </c>
      <c r="L5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8.8448865523564832E-2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2.8796973613750301E-2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0.16215977564543499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0.54043120311558301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8">
        <f>IF((DiscreteStatsTable[[#This Row],[RepsRequested]]&gt;1),DiscreteStatsTable[[#This Row],[HalfWidth]],DiscreteStatsTable[[#This Row],[BatchMeansHalfWidth]])</f>
        <v>7.6150281213515541E-3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70</v>
      </c>
      <c r="C59">
        <v>10</v>
      </c>
      <c r="D59" t="s">
        <v>71</v>
      </c>
      <c r="E59" t="s">
        <v>76</v>
      </c>
      <c r="F59" t="s">
        <v>73</v>
      </c>
      <c r="G59">
        <v>9.7295865387261102</v>
      </c>
      <c r="H59">
        <v>2E+20</v>
      </c>
      <c r="I59">
        <v>0</v>
      </c>
      <c r="J59">
        <v>24.637024760458502</v>
      </c>
      <c r="K59">
        <v>6</v>
      </c>
      <c r="L5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5.3069319314138879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1.6076943796021681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1.7278184168250199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9.7295865387261102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32.425872186935003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59">
        <f>IF((DiscreteStatsTable[[#This Row],[RepsRequested]]&gt;1),DiscreteStatsTable[[#This Row],[HalfWidth]],DiscreteStatsTable[[#This Row],[BatchMeansHalfWidth]])</f>
        <v>0.45690168728109437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70</v>
      </c>
      <c r="C60">
        <v>10</v>
      </c>
      <c r="D60" t="s">
        <v>71</v>
      </c>
      <c r="E60" t="s">
        <v>77</v>
      </c>
      <c r="F60" t="s">
        <v>73</v>
      </c>
      <c r="G60">
        <v>0</v>
      </c>
      <c r="H60">
        <v>2E+20</v>
      </c>
      <c r="I60">
        <v>0</v>
      </c>
      <c r="J60">
        <v>0</v>
      </c>
      <c r="K60">
        <v>6</v>
      </c>
      <c r="L6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70</v>
      </c>
      <c r="C61">
        <v>10</v>
      </c>
      <c r="D61" t="s">
        <v>71</v>
      </c>
      <c r="E61" t="s">
        <v>78</v>
      </c>
      <c r="F61" t="s">
        <v>73</v>
      </c>
      <c r="G61">
        <v>1.4999732017738701</v>
      </c>
      <c r="H61">
        <v>2E+20</v>
      </c>
      <c r="I61">
        <v>0</v>
      </c>
      <c r="J61">
        <v>3.6103615218605198</v>
      </c>
      <c r="K61">
        <v>6</v>
      </c>
      <c r="L6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1.1819832307874294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1.6521481867821939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8.6528702908253496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36.323792594810101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1">
        <f>IF((DiscreteStatsTable[[#This Row],[RepsRequested]]&gt;1),DiscreteStatsTable[[#This Row],[HalfWidth]],DiscreteStatsTable[[#This Row],[BatchMeansHalfWidth]])</f>
        <v>0.46953531949647115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70</v>
      </c>
      <c r="C62">
        <v>11</v>
      </c>
      <c r="D62" t="s">
        <v>71</v>
      </c>
      <c r="E62" t="s">
        <v>72</v>
      </c>
      <c r="F62" t="s">
        <v>73</v>
      </c>
      <c r="G62">
        <v>5.5232400916006501E-2</v>
      </c>
      <c r="H62">
        <v>2E+20</v>
      </c>
      <c r="I62">
        <v>0</v>
      </c>
      <c r="J62">
        <v>0.166518802959601</v>
      </c>
      <c r="K62">
        <v>9</v>
      </c>
      <c r="L6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8.8448865523564832E-2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2.8796973613750301E-2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0.16215977564543499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0.54043120311558301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2" s="5">
        <f>IF((DiscreteStatsTable[[#This Row],[RepsRequested]]&gt;1),DiscreteStatsTable[[#This Row],[HalfWidth]],DiscreteStatsTable[[#This Row],[BatchMeansHalfWidth]])</f>
        <v>7.6150281213515541E-3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70</v>
      </c>
      <c r="C63">
        <v>11</v>
      </c>
      <c r="D63" t="s">
        <v>71</v>
      </c>
      <c r="E63" t="s">
        <v>74</v>
      </c>
      <c r="F63" t="s">
        <v>73</v>
      </c>
      <c r="G63">
        <v>3.3139440549603898</v>
      </c>
      <c r="H63">
        <v>2E+20</v>
      </c>
      <c r="I63">
        <v>0</v>
      </c>
      <c r="J63">
        <v>9.9911281775760301</v>
      </c>
      <c r="K63">
        <v>9</v>
      </c>
      <c r="L6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6.4889151622013177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2.4878826948464292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2.50701769418085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15.801095749530599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40.057738814484402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3" s="5">
        <f>IF((DiscreteStatsTable[[#This Row],[RepsRequested]]&gt;1),DiscreteStatsTable[[#This Row],[HalfWidth]],DiscreteStatsTable[[#This Row],[BatchMeansHalfWidth]])</f>
        <v>0.70704843871759748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70</v>
      </c>
      <c r="C64">
        <v>11</v>
      </c>
      <c r="D64" t="s">
        <v>71</v>
      </c>
      <c r="E64" t="s">
        <v>75</v>
      </c>
      <c r="F64" t="s">
        <v>73</v>
      </c>
      <c r="G64">
        <v>5.5232400916006501E-2</v>
      </c>
      <c r="H64">
        <v>2E+20</v>
      </c>
      <c r="I64">
        <v>0</v>
      </c>
      <c r="J64">
        <v>0.166518802959601</v>
      </c>
      <c r="K64">
        <v>9</v>
      </c>
      <c r="L6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8.8448865523564832E-2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2.8796973613750301E-2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0.16215977564543499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0.54043120311558301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4" s="5">
        <f>IF((DiscreteStatsTable[[#This Row],[RepsRequested]]&gt;1),DiscreteStatsTable[[#This Row],[HalfWidth]],DiscreteStatsTable[[#This Row],[BatchMeansHalfWidth]])</f>
        <v>7.6150281213515541E-3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70</v>
      </c>
      <c r="C65">
        <v>11</v>
      </c>
      <c r="D65" t="s">
        <v>71</v>
      </c>
      <c r="E65" t="s">
        <v>76</v>
      </c>
      <c r="F65" t="s">
        <v>73</v>
      </c>
      <c r="G65">
        <v>3.3139440549603898</v>
      </c>
      <c r="H65">
        <v>2E+20</v>
      </c>
      <c r="I65">
        <v>0</v>
      </c>
      <c r="J65">
        <v>9.9911281775760301</v>
      </c>
      <c r="K65">
        <v>9</v>
      </c>
      <c r="L6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5.3069319314138879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1.6076943796021681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1.7278184168250199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9.7295865387261102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32.425872186935003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5" s="5">
        <f>IF((DiscreteStatsTable[[#This Row],[RepsRequested]]&gt;1),DiscreteStatsTable[[#This Row],[HalfWidth]],DiscreteStatsTable[[#This Row],[BatchMeansHalfWidth]])</f>
        <v>0.45690168728109437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70</v>
      </c>
      <c r="C66">
        <v>11</v>
      </c>
      <c r="D66" t="s">
        <v>71</v>
      </c>
      <c r="E66" t="s">
        <v>77</v>
      </c>
      <c r="F66" t="s">
        <v>73</v>
      </c>
      <c r="G66">
        <v>0</v>
      </c>
      <c r="H66">
        <v>2E+20</v>
      </c>
      <c r="I66">
        <v>0</v>
      </c>
      <c r="J66">
        <v>0</v>
      </c>
      <c r="K66">
        <v>9</v>
      </c>
      <c r="L6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70</v>
      </c>
      <c r="C67">
        <v>11</v>
      </c>
      <c r="D67" t="s">
        <v>71</v>
      </c>
      <c r="E67" t="s">
        <v>78</v>
      </c>
      <c r="F67" t="s">
        <v>73</v>
      </c>
      <c r="G67">
        <v>0</v>
      </c>
      <c r="H67">
        <v>2E+20</v>
      </c>
      <c r="I67">
        <v>0</v>
      </c>
      <c r="J67">
        <v>0</v>
      </c>
      <c r="K67">
        <v>9</v>
      </c>
      <c r="L6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1.1819832307874294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1.6521481867821939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8.6528702908253496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36.323792594810101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7" s="5">
        <f>IF((DiscreteStatsTable[[#This Row],[RepsRequested]]&gt;1),DiscreteStatsTable[[#This Row],[HalfWidth]],DiscreteStatsTable[[#This Row],[BatchMeansHalfWidth]])</f>
        <v>0.46953531949647115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70</v>
      </c>
      <c r="C68">
        <v>12</v>
      </c>
      <c r="D68" t="s">
        <v>71</v>
      </c>
      <c r="E68" t="s">
        <v>72</v>
      </c>
      <c r="F68" t="s">
        <v>73</v>
      </c>
      <c r="G68">
        <v>5.6182093590416898E-2</v>
      </c>
      <c r="H68">
        <v>2E+20</v>
      </c>
      <c r="I68">
        <v>0</v>
      </c>
      <c r="J68">
        <v>0.122559536532274</v>
      </c>
      <c r="K68">
        <v>4</v>
      </c>
      <c r="L6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8.8448865523564832E-2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2.8796973613750301E-2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0.16215977564543499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0.54043120311558301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8" s="5">
        <f>IF((DiscreteStatsTable[[#This Row],[RepsRequested]]&gt;1),DiscreteStatsTable[[#This Row],[HalfWidth]],DiscreteStatsTable[[#This Row],[BatchMeansHalfWidth]])</f>
        <v>7.6150281213515541E-3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70</v>
      </c>
      <c r="C69">
        <v>12</v>
      </c>
      <c r="D69" t="s">
        <v>71</v>
      </c>
      <c r="E69" t="s">
        <v>74</v>
      </c>
      <c r="F69" t="s">
        <v>73</v>
      </c>
      <c r="G69">
        <v>4.8935550686635203</v>
      </c>
      <c r="H69">
        <v>2E+20</v>
      </c>
      <c r="I69">
        <v>0</v>
      </c>
      <c r="J69">
        <v>8.5592367737061696</v>
      </c>
      <c r="K69">
        <v>4</v>
      </c>
      <c r="L6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6.4889151622013177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2.4878826948464292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2.50701769418085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15.801095749530599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40.057738814484402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69" s="5">
        <f>IF((DiscreteStatsTable[[#This Row],[RepsRequested]]&gt;1),DiscreteStatsTable[[#This Row],[HalfWidth]],DiscreteStatsTable[[#This Row],[BatchMeansHalfWidth]])</f>
        <v>0.70704843871759748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70</v>
      </c>
      <c r="C70">
        <v>12</v>
      </c>
      <c r="D70" t="s">
        <v>71</v>
      </c>
      <c r="E70" t="s">
        <v>75</v>
      </c>
      <c r="F70" t="s">
        <v>73</v>
      </c>
      <c r="G70">
        <v>5.6182093590416898E-2</v>
      </c>
      <c r="H70">
        <v>2E+20</v>
      </c>
      <c r="I70">
        <v>0</v>
      </c>
      <c r="J70">
        <v>0.122559536532274</v>
      </c>
      <c r="K70">
        <v>4</v>
      </c>
      <c r="L7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8.8448865523564832E-2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2.8796973613750301E-2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0.16215977564543499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0.54043120311558301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0" s="5">
        <f>IF((DiscreteStatsTable[[#This Row],[RepsRequested]]&gt;1),DiscreteStatsTable[[#This Row],[HalfWidth]],DiscreteStatsTable[[#This Row],[BatchMeansHalfWidth]])</f>
        <v>7.6150281213515541E-3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70</v>
      </c>
      <c r="C71">
        <v>12</v>
      </c>
      <c r="D71" t="s">
        <v>71</v>
      </c>
      <c r="E71" t="s">
        <v>76</v>
      </c>
      <c r="F71" t="s">
        <v>73</v>
      </c>
      <c r="G71">
        <v>3.37092561542502</v>
      </c>
      <c r="H71">
        <v>2E+20</v>
      </c>
      <c r="I71">
        <v>0</v>
      </c>
      <c r="J71">
        <v>7.3535721919364496</v>
      </c>
      <c r="K71">
        <v>4</v>
      </c>
      <c r="L7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5.3069319314138879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1.6076943796021681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1.7278184168250199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9.7295865387261102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32.425872186935003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1" s="5">
        <f>IF((DiscreteStatsTable[[#This Row],[RepsRequested]]&gt;1),DiscreteStatsTable[[#This Row],[HalfWidth]],DiscreteStatsTable[[#This Row],[BatchMeansHalfWidth]])</f>
        <v>0.45690168728109437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70</v>
      </c>
      <c r="C72">
        <v>12</v>
      </c>
      <c r="D72" t="s">
        <v>71</v>
      </c>
      <c r="E72" t="s">
        <v>77</v>
      </c>
      <c r="F72" t="s">
        <v>73</v>
      </c>
      <c r="G72">
        <v>0</v>
      </c>
      <c r="H72">
        <v>2E+20</v>
      </c>
      <c r="I72">
        <v>0</v>
      </c>
      <c r="J72">
        <v>0</v>
      </c>
      <c r="K72">
        <v>4</v>
      </c>
      <c r="L7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70</v>
      </c>
      <c r="C73">
        <v>12</v>
      </c>
      <c r="D73" t="s">
        <v>71</v>
      </c>
      <c r="E73" t="s">
        <v>78</v>
      </c>
      <c r="F73" t="s">
        <v>73</v>
      </c>
      <c r="G73">
        <v>1.5226294532385101</v>
      </c>
      <c r="H73">
        <v>2E+20</v>
      </c>
      <c r="I73">
        <v>0</v>
      </c>
      <c r="J73">
        <v>2.7405912549745901</v>
      </c>
      <c r="K73">
        <v>4</v>
      </c>
      <c r="L7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1.1819832307874294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1.6521481867821939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8.6528702908253496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36.323792594810101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3" s="5">
        <f>IF((DiscreteStatsTable[[#This Row],[RepsRequested]]&gt;1),DiscreteStatsTable[[#This Row],[HalfWidth]],DiscreteStatsTable[[#This Row],[BatchMeansHalfWidth]])</f>
        <v>0.46953531949647115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70</v>
      </c>
      <c r="C74">
        <v>13</v>
      </c>
      <c r="D74" t="s">
        <v>71</v>
      </c>
      <c r="E74" t="s">
        <v>72</v>
      </c>
      <c r="F74" t="s">
        <v>73</v>
      </c>
      <c r="G74">
        <v>0.10693680323129801</v>
      </c>
      <c r="H74">
        <v>2E+20</v>
      </c>
      <c r="I74">
        <v>0</v>
      </c>
      <c r="J74">
        <v>0.19649779873419801</v>
      </c>
      <c r="K74">
        <v>6</v>
      </c>
      <c r="L7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8.8448865523564832E-2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2.8796973613750301E-2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0.16215977564543499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0.54043120311558301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4" s="5">
        <f>IF((DiscreteStatsTable[[#This Row],[RepsRequested]]&gt;1),DiscreteStatsTable[[#This Row],[HalfWidth]],DiscreteStatsTable[[#This Row],[BatchMeansHalfWidth]])</f>
        <v>7.6150281213515541E-3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70</v>
      </c>
      <c r="C75">
        <v>13</v>
      </c>
      <c r="D75" t="s">
        <v>71</v>
      </c>
      <c r="E75" t="s">
        <v>74</v>
      </c>
      <c r="F75" t="s">
        <v>73</v>
      </c>
      <c r="G75">
        <v>6.5470525927366703</v>
      </c>
      <c r="H75">
        <v>2E+20</v>
      </c>
      <c r="I75">
        <v>0</v>
      </c>
      <c r="J75">
        <v>12.045763347407</v>
      </c>
      <c r="K75">
        <v>6</v>
      </c>
      <c r="L7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6.4889151622013177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2.4878826948464292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2.50701769418085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15.801095749530599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40.057738814484402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5" s="5">
        <f>IF((DiscreteStatsTable[[#This Row],[RepsRequested]]&gt;1),DiscreteStatsTable[[#This Row],[HalfWidth]],DiscreteStatsTable[[#This Row],[BatchMeansHalfWidth]])</f>
        <v>0.70704843871759748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70</v>
      </c>
      <c r="C76">
        <v>13</v>
      </c>
      <c r="D76" t="s">
        <v>71</v>
      </c>
      <c r="E76" t="s">
        <v>75</v>
      </c>
      <c r="F76" t="s">
        <v>73</v>
      </c>
      <c r="G76">
        <v>0.10693680323129801</v>
      </c>
      <c r="H76">
        <v>2E+20</v>
      </c>
      <c r="I76">
        <v>0</v>
      </c>
      <c r="J76">
        <v>0.19649779873419801</v>
      </c>
      <c r="K76">
        <v>6</v>
      </c>
      <c r="L7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8.8448865523564832E-2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2.8796973613750301E-2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0.16215977564543499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0.54043120311558301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6" s="5">
        <f>IF((DiscreteStatsTable[[#This Row],[RepsRequested]]&gt;1),DiscreteStatsTable[[#This Row],[HalfWidth]],DiscreteStatsTable[[#This Row],[BatchMeansHalfWidth]])</f>
        <v>7.6150281213515541E-3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70</v>
      </c>
      <c r="C77">
        <v>13</v>
      </c>
      <c r="D77" t="s">
        <v>71</v>
      </c>
      <c r="E77" t="s">
        <v>76</v>
      </c>
      <c r="F77" t="s">
        <v>73</v>
      </c>
      <c r="G77">
        <v>6.4162081938778499</v>
      </c>
      <c r="H77">
        <v>2E+20</v>
      </c>
      <c r="I77">
        <v>0</v>
      </c>
      <c r="J77">
        <v>11.789867924051901</v>
      </c>
      <c r="K77">
        <v>6</v>
      </c>
      <c r="L7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5.3069319314138879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1.6076943796021681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1.7278184168250199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9.7295865387261102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32.425872186935003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7" s="5">
        <f>IF((DiscreteStatsTable[[#This Row],[RepsRequested]]&gt;1),DiscreteStatsTable[[#This Row],[HalfWidth]],DiscreteStatsTable[[#This Row],[BatchMeansHalfWidth]])</f>
        <v>0.45690168728109437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70</v>
      </c>
      <c r="C78">
        <v>13</v>
      </c>
      <c r="D78" t="s">
        <v>71</v>
      </c>
      <c r="E78" t="s">
        <v>77</v>
      </c>
      <c r="F78" t="s">
        <v>73</v>
      </c>
      <c r="G78">
        <v>0</v>
      </c>
      <c r="H78">
        <v>2E+20</v>
      </c>
      <c r="I78">
        <v>0</v>
      </c>
      <c r="J78">
        <v>0</v>
      </c>
      <c r="K78">
        <v>6</v>
      </c>
      <c r="L7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70</v>
      </c>
      <c r="C79">
        <v>13</v>
      </c>
      <c r="D79" t="s">
        <v>71</v>
      </c>
      <c r="E79" t="s">
        <v>78</v>
      </c>
      <c r="F79" t="s">
        <v>73</v>
      </c>
      <c r="G79">
        <v>0.13084439885881699</v>
      </c>
      <c r="H79">
        <v>2E+20</v>
      </c>
      <c r="I79">
        <v>0</v>
      </c>
      <c r="J79">
        <v>0.52917096979771805</v>
      </c>
      <c r="K79">
        <v>6</v>
      </c>
      <c r="L7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1.1819832307874294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1.6521481867821939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8.6528702908253496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36.323792594810101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79" s="5">
        <f>IF((DiscreteStatsTable[[#This Row],[RepsRequested]]&gt;1),DiscreteStatsTable[[#This Row],[HalfWidth]],DiscreteStatsTable[[#This Row],[BatchMeansHalfWidth]])</f>
        <v>0.46953531949647115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70</v>
      </c>
      <c r="C80">
        <v>14</v>
      </c>
      <c r="D80" t="s">
        <v>71</v>
      </c>
      <c r="E80" t="s">
        <v>72</v>
      </c>
      <c r="F80" t="s">
        <v>73</v>
      </c>
      <c r="G80">
        <v>6.6414450224082003E-2</v>
      </c>
      <c r="H80">
        <v>2E+20</v>
      </c>
      <c r="I80">
        <v>0</v>
      </c>
      <c r="J80">
        <v>9.7400712434509096E-2</v>
      </c>
      <c r="K80">
        <v>6</v>
      </c>
      <c r="L8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8.8448865523564832E-2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2.8796973613750301E-2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0.16215977564543499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0.54043120311558301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0" s="5">
        <f>IF((DiscreteStatsTable[[#This Row],[RepsRequested]]&gt;1),DiscreteStatsTable[[#This Row],[HalfWidth]],DiscreteStatsTable[[#This Row],[BatchMeansHalfWidth]])</f>
        <v>7.6150281213515541E-3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70</v>
      </c>
      <c r="C81">
        <v>14</v>
      </c>
      <c r="D81" t="s">
        <v>71</v>
      </c>
      <c r="E81" t="s">
        <v>74</v>
      </c>
      <c r="F81" t="s">
        <v>73</v>
      </c>
      <c r="G81">
        <v>4.6429322203528098</v>
      </c>
      <c r="H81">
        <v>2E+20</v>
      </c>
      <c r="I81">
        <v>0</v>
      </c>
      <c r="J81">
        <v>8.8444319327852607</v>
      </c>
      <c r="K81">
        <v>6</v>
      </c>
      <c r="L8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6.4889151622013177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2.4878826948464292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2.50701769418085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15.801095749530599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40.057738814484402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1" s="5">
        <f>IF((DiscreteStatsTable[[#This Row],[RepsRequested]]&gt;1),DiscreteStatsTable[[#This Row],[HalfWidth]],DiscreteStatsTable[[#This Row],[BatchMeansHalfWidth]])</f>
        <v>0.70704843871759748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70</v>
      </c>
      <c r="C82">
        <v>14</v>
      </c>
      <c r="D82" t="s">
        <v>71</v>
      </c>
      <c r="E82" t="s">
        <v>75</v>
      </c>
      <c r="F82" t="s">
        <v>73</v>
      </c>
      <c r="G82">
        <v>6.6414450224082003E-2</v>
      </c>
      <c r="H82">
        <v>2E+20</v>
      </c>
      <c r="I82">
        <v>0</v>
      </c>
      <c r="J82">
        <v>9.7400712434509096E-2</v>
      </c>
      <c r="K82">
        <v>6</v>
      </c>
      <c r="L8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8.8448865523564832E-2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2.8796973613750301E-2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0.16215977564543499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0.54043120311558301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2" s="5">
        <f>IF((DiscreteStatsTable[[#This Row],[RepsRequested]]&gt;1),DiscreteStatsTable[[#This Row],[HalfWidth]],DiscreteStatsTable[[#This Row],[BatchMeansHalfWidth]])</f>
        <v>7.6150281213515541E-3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70</v>
      </c>
      <c r="C83">
        <v>14</v>
      </c>
      <c r="D83" t="s">
        <v>71</v>
      </c>
      <c r="E83" t="s">
        <v>76</v>
      </c>
      <c r="F83" t="s">
        <v>73</v>
      </c>
      <c r="G83">
        <v>3.9848670134449198</v>
      </c>
      <c r="H83">
        <v>2E+20</v>
      </c>
      <c r="I83">
        <v>0</v>
      </c>
      <c r="J83">
        <v>5.8440427460705404</v>
      </c>
      <c r="K83">
        <v>6</v>
      </c>
      <c r="L8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5.3069319314138879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1.6076943796021681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1.7278184168250199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9.7295865387261102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32.425872186935003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3" s="5">
        <f>IF((DiscreteStatsTable[[#This Row],[RepsRequested]]&gt;1),DiscreteStatsTable[[#This Row],[HalfWidth]],DiscreteStatsTable[[#This Row],[BatchMeansHalfWidth]])</f>
        <v>0.45690168728109437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70</v>
      </c>
      <c r="C84">
        <v>14</v>
      </c>
      <c r="D84" t="s">
        <v>71</v>
      </c>
      <c r="E84" t="s">
        <v>77</v>
      </c>
      <c r="F84" t="s">
        <v>73</v>
      </c>
      <c r="G84">
        <v>0</v>
      </c>
      <c r="H84">
        <v>2E+20</v>
      </c>
      <c r="I84">
        <v>0</v>
      </c>
      <c r="J84">
        <v>0</v>
      </c>
      <c r="K84">
        <v>6</v>
      </c>
      <c r="L8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70</v>
      </c>
      <c r="C85">
        <v>14</v>
      </c>
      <c r="D85" t="s">
        <v>71</v>
      </c>
      <c r="E85" t="s">
        <v>78</v>
      </c>
      <c r="F85" t="s">
        <v>73</v>
      </c>
      <c r="G85">
        <v>0.65806520690788795</v>
      </c>
      <c r="H85">
        <v>2E+20</v>
      </c>
      <c r="I85">
        <v>0</v>
      </c>
      <c r="J85">
        <v>3.9483912414473301</v>
      </c>
      <c r="K85">
        <v>6</v>
      </c>
      <c r="L8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1.1819832307874294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1.6521481867821939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8.6528702908253496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36.323792594810101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5" s="5">
        <f>IF((DiscreteStatsTable[[#This Row],[RepsRequested]]&gt;1),DiscreteStatsTable[[#This Row],[HalfWidth]],DiscreteStatsTable[[#This Row],[BatchMeansHalfWidth]])</f>
        <v>0.46953531949647115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70</v>
      </c>
      <c r="C86">
        <v>15</v>
      </c>
      <c r="D86" t="s">
        <v>71</v>
      </c>
      <c r="E86" t="s">
        <v>72</v>
      </c>
      <c r="F86" t="s">
        <v>73</v>
      </c>
      <c r="G86">
        <v>6.5255444419180006E-2</v>
      </c>
      <c r="H86">
        <v>2E+20</v>
      </c>
      <c r="I86">
        <v>0</v>
      </c>
      <c r="J86">
        <v>0.17884560353635201</v>
      </c>
      <c r="K86">
        <v>10</v>
      </c>
      <c r="L8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8.8448865523564832E-2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2.8796973613750301E-2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0.16215977564543499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0.54043120311558301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6" s="5">
        <f>IF((DiscreteStatsTable[[#This Row],[RepsRequested]]&gt;1),DiscreteStatsTable[[#This Row],[HalfWidth]],DiscreteStatsTable[[#This Row],[BatchMeansHalfWidth]])</f>
        <v>7.6150281213515541E-3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70</v>
      </c>
      <c r="C87">
        <v>15</v>
      </c>
      <c r="D87" t="s">
        <v>71</v>
      </c>
      <c r="E87" t="s">
        <v>74</v>
      </c>
      <c r="F87" t="s">
        <v>73</v>
      </c>
      <c r="G87">
        <v>5.1786841770777299</v>
      </c>
      <c r="H87">
        <v>2E+20</v>
      </c>
      <c r="I87">
        <v>0</v>
      </c>
      <c r="J87">
        <v>14.3818737113808</v>
      </c>
      <c r="K87">
        <v>10</v>
      </c>
      <c r="L8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6.4889151622013177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2.4878826948464292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2.50701769418085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15.801095749530599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40.057738814484402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7" s="5">
        <f>IF((DiscreteStatsTable[[#This Row],[RepsRequested]]&gt;1),DiscreteStatsTable[[#This Row],[HalfWidth]],DiscreteStatsTable[[#This Row],[BatchMeansHalfWidth]])</f>
        <v>0.70704843871759748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70</v>
      </c>
      <c r="C88">
        <v>15</v>
      </c>
      <c r="D88" t="s">
        <v>71</v>
      </c>
      <c r="E88" t="s">
        <v>75</v>
      </c>
      <c r="F88" t="s">
        <v>73</v>
      </c>
      <c r="G88">
        <v>6.5255444419180006E-2</v>
      </c>
      <c r="H88">
        <v>2E+20</v>
      </c>
      <c r="I88">
        <v>0</v>
      </c>
      <c r="J88">
        <v>0.17884560353635201</v>
      </c>
      <c r="K88">
        <v>10</v>
      </c>
      <c r="L8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8.8448865523564832E-2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2.8796973613750301E-2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0.16215977564543499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0.54043120311558301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8" s="5">
        <f>IF((DiscreteStatsTable[[#This Row],[RepsRequested]]&gt;1),DiscreteStatsTable[[#This Row],[HalfWidth]],DiscreteStatsTable[[#This Row],[BatchMeansHalfWidth]])</f>
        <v>7.6150281213515541E-3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70</v>
      </c>
      <c r="C89">
        <v>15</v>
      </c>
      <c r="D89" t="s">
        <v>71</v>
      </c>
      <c r="E89" t="s">
        <v>76</v>
      </c>
      <c r="F89" t="s">
        <v>73</v>
      </c>
      <c r="G89">
        <v>3.9153266651508001</v>
      </c>
      <c r="H89">
        <v>2E+20</v>
      </c>
      <c r="I89">
        <v>0</v>
      </c>
      <c r="J89">
        <v>10.7307362121811</v>
      </c>
      <c r="K89">
        <v>10</v>
      </c>
      <c r="L8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5.3069319314138879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1.6076943796021681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1.7278184168250199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9.7295865387261102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32.425872186935003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89" s="5">
        <f>IF((DiscreteStatsTable[[#This Row],[RepsRequested]]&gt;1),DiscreteStatsTable[[#This Row],[HalfWidth]],DiscreteStatsTable[[#This Row],[BatchMeansHalfWidth]])</f>
        <v>0.45690168728109437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70</v>
      </c>
      <c r="C90">
        <v>15</v>
      </c>
      <c r="D90" t="s">
        <v>71</v>
      </c>
      <c r="E90" t="s">
        <v>77</v>
      </c>
      <c r="F90" t="s">
        <v>73</v>
      </c>
      <c r="G90">
        <v>0</v>
      </c>
      <c r="H90">
        <v>2E+20</v>
      </c>
      <c r="I90">
        <v>0</v>
      </c>
      <c r="J90">
        <v>0</v>
      </c>
      <c r="K90">
        <v>10</v>
      </c>
      <c r="L9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70</v>
      </c>
      <c r="C91">
        <v>15</v>
      </c>
      <c r="D91" t="s">
        <v>71</v>
      </c>
      <c r="E91" t="s">
        <v>78</v>
      </c>
      <c r="F91" t="s">
        <v>73</v>
      </c>
      <c r="G91">
        <v>1.26335751192694</v>
      </c>
      <c r="H91">
        <v>2E+20</v>
      </c>
      <c r="I91">
        <v>0</v>
      </c>
      <c r="J91">
        <v>7.5793923770336802</v>
      </c>
      <c r="K91">
        <v>10</v>
      </c>
      <c r="L9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1.1819832307874294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1.6521481867821939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8.6528702908253496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36.323792594810101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1" s="5">
        <f>IF((DiscreteStatsTable[[#This Row],[RepsRequested]]&gt;1),DiscreteStatsTable[[#This Row],[HalfWidth]],DiscreteStatsTable[[#This Row],[BatchMeansHalfWidth]])</f>
        <v>0.46953531949647115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70</v>
      </c>
      <c r="C92">
        <v>16</v>
      </c>
      <c r="D92" t="s">
        <v>71</v>
      </c>
      <c r="E92" t="s">
        <v>72</v>
      </c>
      <c r="F92" t="s">
        <v>73</v>
      </c>
      <c r="G92">
        <v>9.4249406664064797E-2</v>
      </c>
      <c r="H92">
        <v>2E+20</v>
      </c>
      <c r="I92">
        <v>0</v>
      </c>
      <c r="J92">
        <v>0.259508070256109</v>
      </c>
      <c r="K92">
        <v>11</v>
      </c>
      <c r="L9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8.8448865523564832E-2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2.8796973613750301E-2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0.16215977564543499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0.54043120311558301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2" s="5">
        <f>IF((DiscreteStatsTable[[#This Row],[RepsRequested]]&gt;1),DiscreteStatsTable[[#This Row],[HalfWidth]],DiscreteStatsTable[[#This Row],[BatchMeansHalfWidth]])</f>
        <v>7.6150281213515541E-3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70</v>
      </c>
      <c r="C93">
        <v>16</v>
      </c>
      <c r="D93" t="s">
        <v>71</v>
      </c>
      <c r="E93" t="s">
        <v>74</v>
      </c>
      <c r="F93" t="s">
        <v>73</v>
      </c>
      <c r="G93">
        <v>6.6138496304622798</v>
      </c>
      <c r="H93">
        <v>2E+20</v>
      </c>
      <c r="I93">
        <v>0</v>
      </c>
      <c r="J93">
        <v>15.5704842153665</v>
      </c>
      <c r="K93">
        <v>11</v>
      </c>
      <c r="L9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6.4889151622013177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2.4878826948464292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2.50701769418085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15.801095749530599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40.057738814484402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3" s="5">
        <f>IF((DiscreteStatsTable[[#This Row],[RepsRequested]]&gt;1),DiscreteStatsTable[[#This Row],[HalfWidth]],DiscreteStatsTable[[#This Row],[BatchMeansHalfWidth]])</f>
        <v>0.70704843871759748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70</v>
      </c>
      <c r="C94">
        <v>16</v>
      </c>
      <c r="D94" t="s">
        <v>71</v>
      </c>
      <c r="E94" t="s">
        <v>75</v>
      </c>
      <c r="F94" t="s">
        <v>73</v>
      </c>
      <c r="G94">
        <v>9.4249406664064797E-2</v>
      </c>
      <c r="H94">
        <v>2E+20</v>
      </c>
      <c r="I94">
        <v>0</v>
      </c>
      <c r="J94">
        <v>0.259508070256109</v>
      </c>
      <c r="K94">
        <v>11</v>
      </c>
      <c r="L9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8.8448865523564832E-2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2.8796973613750301E-2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0.16215977564543499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0.54043120311558301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4" s="5">
        <f>IF((DiscreteStatsTable[[#This Row],[RepsRequested]]&gt;1),DiscreteStatsTable[[#This Row],[HalfWidth]],DiscreteStatsTable[[#This Row],[BatchMeansHalfWidth]])</f>
        <v>7.6150281213515541E-3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70</v>
      </c>
      <c r="C95">
        <v>16</v>
      </c>
      <c r="D95" t="s">
        <v>71</v>
      </c>
      <c r="E95" t="s">
        <v>76</v>
      </c>
      <c r="F95" t="s">
        <v>73</v>
      </c>
      <c r="G95">
        <v>5.6549643998438901</v>
      </c>
      <c r="H95">
        <v>2E+20</v>
      </c>
      <c r="I95">
        <v>0</v>
      </c>
      <c r="J95">
        <v>15.5704842153665</v>
      </c>
      <c r="K95">
        <v>11</v>
      </c>
      <c r="L9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5.3069319314138879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1.6076943796021681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1.7278184168250199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9.7295865387261102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32.425872186935003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5" s="5">
        <f>IF((DiscreteStatsTable[[#This Row],[RepsRequested]]&gt;1),DiscreteStatsTable[[#This Row],[HalfWidth]],DiscreteStatsTable[[#This Row],[BatchMeansHalfWidth]])</f>
        <v>0.45690168728109437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70</v>
      </c>
      <c r="C96">
        <v>16</v>
      </c>
      <c r="D96" t="s">
        <v>71</v>
      </c>
      <c r="E96" t="s">
        <v>77</v>
      </c>
      <c r="F96" t="s">
        <v>73</v>
      </c>
      <c r="G96">
        <v>0</v>
      </c>
      <c r="H96">
        <v>2E+20</v>
      </c>
      <c r="I96">
        <v>0</v>
      </c>
      <c r="J96">
        <v>0</v>
      </c>
      <c r="K96">
        <v>11</v>
      </c>
      <c r="L9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70</v>
      </c>
      <c r="C97">
        <v>16</v>
      </c>
      <c r="D97" t="s">
        <v>71</v>
      </c>
      <c r="E97" t="s">
        <v>78</v>
      </c>
      <c r="F97" t="s">
        <v>73</v>
      </c>
      <c r="G97">
        <v>0.95888523061839004</v>
      </c>
      <c r="H97">
        <v>2E+20</v>
      </c>
      <c r="I97">
        <v>0</v>
      </c>
      <c r="J97">
        <v>5.8398257970943597</v>
      </c>
      <c r="K97">
        <v>11</v>
      </c>
      <c r="L9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1.1819832307874294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1.6521481867821939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8.6528702908253496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36.323792594810101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7" s="5">
        <f>IF((DiscreteStatsTable[[#This Row],[RepsRequested]]&gt;1),DiscreteStatsTable[[#This Row],[HalfWidth]],DiscreteStatsTable[[#This Row],[BatchMeansHalfWidth]])</f>
        <v>0.46953531949647115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70</v>
      </c>
      <c r="C98">
        <v>17</v>
      </c>
      <c r="D98" t="s">
        <v>71</v>
      </c>
      <c r="E98" t="s">
        <v>72</v>
      </c>
      <c r="F98" t="s">
        <v>73</v>
      </c>
      <c r="G98">
        <v>9.4423246357638796E-2</v>
      </c>
      <c r="H98">
        <v>2E+20</v>
      </c>
      <c r="I98">
        <v>0</v>
      </c>
      <c r="J98">
        <v>0.24369053798547899</v>
      </c>
      <c r="K98">
        <v>12</v>
      </c>
      <c r="L9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8.8448865523564832E-2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2.8796973613750301E-2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0.16215977564543499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0.54043120311558301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8" s="5">
        <f>IF((DiscreteStatsTable[[#This Row],[RepsRequested]]&gt;1),DiscreteStatsTable[[#This Row],[HalfWidth]],DiscreteStatsTable[[#This Row],[BatchMeansHalfWidth]])</f>
        <v>7.6150281213515541E-3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70</v>
      </c>
      <c r="C99">
        <v>17</v>
      </c>
      <c r="D99" t="s">
        <v>71</v>
      </c>
      <c r="E99" t="s">
        <v>74</v>
      </c>
      <c r="F99" t="s">
        <v>73</v>
      </c>
      <c r="G99">
        <v>6.8560167545807102</v>
      </c>
      <c r="H99">
        <v>2E+20</v>
      </c>
      <c r="I99">
        <v>0</v>
      </c>
      <c r="J99">
        <v>15.332813282197399</v>
      </c>
      <c r="K99">
        <v>12</v>
      </c>
      <c r="L9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6.4889151622013177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2.4878826948464292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2.50701769418085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15.801095749530599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40.057738814484402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99" s="5">
        <f>IF((DiscreteStatsTable[[#This Row],[RepsRequested]]&gt;1),DiscreteStatsTable[[#This Row],[HalfWidth]],DiscreteStatsTable[[#This Row],[BatchMeansHalfWidth]])</f>
        <v>0.70704843871759748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70</v>
      </c>
      <c r="C100">
        <v>17</v>
      </c>
      <c r="D100" t="s">
        <v>71</v>
      </c>
      <c r="E100" t="s">
        <v>75</v>
      </c>
      <c r="F100" t="s">
        <v>73</v>
      </c>
      <c r="G100">
        <v>9.4423246357638796E-2</v>
      </c>
      <c r="H100">
        <v>2E+20</v>
      </c>
      <c r="I100">
        <v>0</v>
      </c>
      <c r="J100">
        <v>0.24369053798547899</v>
      </c>
      <c r="K100">
        <v>12</v>
      </c>
      <c r="L10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8.8448865523564832E-2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2.8796973613750301E-2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0.16215977564543499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0.54043120311558301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0" s="5">
        <f>IF((DiscreteStatsTable[[#This Row],[RepsRequested]]&gt;1),DiscreteStatsTable[[#This Row],[HalfWidth]],DiscreteStatsTable[[#This Row],[BatchMeansHalfWidth]])</f>
        <v>7.6150281213515541E-3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70</v>
      </c>
      <c r="C101">
        <v>17</v>
      </c>
      <c r="D101" t="s">
        <v>71</v>
      </c>
      <c r="E101" t="s">
        <v>76</v>
      </c>
      <c r="F101" t="s">
        <v>73</v>
      </c>
      <c r="G101">
        <v>5.6653947814583203</v>
      </c>
      <c r="H101">
        <v>2E+20</v>
      </c>
      <c r="I101">
        <v>0</v>
      </c>
      <c r="J101">
        <v>14.621432279128801</v>
      </c>
      <c r="K101">
        <v>12</v>
      </c>
      <c r="L10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5.3069319314138879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1.6076943796021681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1.7278184168250199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9.7295865387261102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32.425872186935003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1" s="5">
        <f>IF((DiscreteStatsTable[[#This Row],[RepsRequested]]&gt;1),DiscreteStatsTable[[#This Row],[HalfWidth]],DiscreteStatsTable[[#This Row],[BatchMeansHalfWidth]])</f>
        <v>0.45690168728109437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70</v>
      </c>
      <c r="C102">
        <v>17</v>
      </c>
      <c r="D102" t="s">
        <v>71</v>
      </c>
      <c r="E102" t="s">
        <v>77</v>
      </c>
      <c r="F102" t="s">
        <v>73</v>
      </c>
      <c r="G102">
        <v>0</v>
      </c>
      <c r="H102">
        <v>2E+20</v>
      </c>
      <c r="I102">
        <v>0</v>
      </c>
      <c r="J102">
        <v>0</v>
      </c>
      <c r="K102">
        <v>12</v>
      </c>
      <c r="L10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70</v>
      </c>
      <c r="C103">
        <v>17</v>
      </c>
      <c r="D103" t="s">
        <v>71</v>
      </c>
      <c r="E103" t="s">
        <v>78</v>
      </c>
      <c r="F103" t="s">
        <v>73</v>
      </c>
      <c r="G103">
        <v>1.1906219731223799</v>
      </c>
      <c r="H103">
        <v>2E+20</v>
      </c>
      <c r="I103">
        <v>0</v>
      </c>
      <c r="J103">
        <v>9.1204765187372896</v>
      </c>
      <c r="K103">
        <v>12</v>
      </c>
      <c r="L10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1.1819832307874294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1.6521481867821939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8.6528702908253496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36.323792594810101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3" s="5">
        <f>IF((DiscreteStatsTable[[#This Row],[RepsRequested]]&gt;1),DiscreteStatsTable[[#This Row],[HalfWidth]],DiscreteStatsTable[[#This Row],[BatchMeansHalfWidth]])</f>
        <v>0.46953531949647115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70</v>
      </c>
      <c r="C104">
        <v>18</v>
      </c>
      <c r="D104" t="s">
        <v>71</v>
      </c>
      <c r="E104" t="s">
        <v>72</v>
      </c>
      <c r="F104" t="s">
        <v>73</v>
      </c>
      <c r="G104">
        <v>6.8421638834813794E-2</v>
      </c>
      <c r="H104">
        <v>2E+20</v>
      </c>
      <c r="I104">
        <v>0</v>
      </c>
      <c r="J104">
        <v>0.226700897295012</v>
      </c>
      <c r="K104">
        <v>7</v>
      </c>
      <c r="L10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8.8448865523564832E-2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2.8796973613750301E-2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0.16215977564543499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0.54043120311558301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4" s="5">
        <f>IF((DiscreteStatsTable[[#This Row],[RepsRequested]]&gt;1),DiscreteStatsTable[[#This Row],[HalfWidth]],DiscreteStatsTable[[#This Row],[BatchMeansHalfWidth]])</f>
        <v>7.6150281213515541E-3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70</v>
      </c>
      <c r="C105">
        <v>18</v>
      </c>
      <c r="D105" t="s">
        <v>71</v>
      </c>
      <c r="E105" t="s">
        <v>74</v>
      </c>
      <c r="F105" t="s">
        <v>73</v>
      </c>
      <c r="G105">
        <v>4.9265161400476503</v>
      </c>
      <c r="H105">
        <v>2E+20</v>
      </c>
      <c r="I105">
        <v>0.35476120252531002</v>
      </c>
      <c r="J105">
        <v>13.6020538377007</v>
      </c>
      <c r="K105">
        <v>7</v>
      </c>
      <c r="L10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6.4889151622013177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2.4878826948464292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2.50701769418085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15.801095749530599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40.057738814484402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5" s="5">
        <f>IF((DiscreteStatsTable[[#This Row],[RepsRequested]]&gt;1),DiscreteStatsTable[[#This Row],[HalfWidth]],DiscreteStatsTable[[#This Row],[BatchMeansHalfWidth]])</f>
        <v>0.70704843871759748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70</v>
      </c>
      <c r="C106">
        <v>18</v>
      </c>
      <c r="D106" t="s">
        <v>71</v>
      </c>
      <c r="E106" t="s">
        <v>75</v>
      </c>
      <c r="F106" t="s">
        <v>73</v>
      </c>
      <c r="G106">
        <v>6.8421638834813794E-2</v>
      </c>
      <c r="H106">
        <v>2E+20</v>
      </c>
      <c r="I106">
        <v>0</v>
      </c>
      <c r="J106">
        <v>0.226700897295012</v>
      </c>
      <c r="K106">
        <v>7</v>
      </c>
      <c r="L10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8.8448865523564832E-2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2.8796973613750301E-2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0.16215977564543499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0.54043120311558301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6" s="5">
        <f>IF((DiscreteStatsTable[[#This Row],[RepsRequested]]&gt;1),DiscreteStatsTable[[#This Row],[HalfWidth]],DiscreteStatsTable[[#This Row],[BatchMeansHalfWidth]])</f>
        <v>7.6150281213515541E-3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70</v>
      </c>
      <c r="C107">
        <v>18</v>
      </c>
      <c r="D107" t="s">
        <v>71</v>
      </c>
      <c r="E107" t="s">
        <v>76</v>
      </c>
      <c r="F107" t="s">
        <v>73</v>
      </c>
      <c r="G107">
        <v>4.1052983300888304</v>
      </c>
      <c r="H107">
        <v>2E+20</v>
      </c>
      <c r="I107">
        <v>0</v>
      </c>
      <c r="J107">
        <v>13.6020538377007</v>
      </c>
      <c r="K107">
        <v>7</v>
      </c>
      <c r="L10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5.3069319314138879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1.6076943796021681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1.7278184168250199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9.7295865387261102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32.425872186935003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7" s="5">
        <f>IF((DiscreteStatsTable[[#This Row],[RepsRequested]]&gt;1),DiscreteStatsTable[[#This Row],[HalfWidth]],DiscreteStatsTable[[#This Row],[BatchMeansHalfWidth]])</f>
        <v>0.45690168728109437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70</v>
      </c>
      <c r="C108">
        <v>18</v>
      </c>
      <c r="D108" t="s">
        <v>71</v>
      </c>
      <c r="E108" t="s">
        <v>77</v>
      </c>
      <c r="F108" t="s">
        <v>73</v>
      </c>
      <c r="G108">
        <v>0</v>
      </c>
      <c r="H108">
        <v>2E+20</v>
      </c>
      <c r="I108">
        <v>0</v>
      </c>
      <c r="J108">
        <v>0</v>
      </c>
      <c r="K108">
        <v>7</v>
      </c>
      <c r="L10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70</v>
      </c>
      <c r="C109">
        <v>18</v>
      </c>
      <c r="D109" t="s">
        <v>71</v>
      </c>
      <c r="E109" t="s">
        <v>78</v>
      </c>
      <c r="F109" t="s">
        <v>73</v>
      </c>
      <c r="G109">
        <v>0.82121780995881999</v>
      </c>
      <c r="H109">
        <v>2E+20</v>
      </c>
      <c r="I109">
        <v>0</v>
      </c>
      <c r="J109">
        <v>3.1674519195348698</v>
      </c>
      <c r="K109">
        <v>7</v>
      </c>
      <c r="L10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1.1819832307874294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1.6521481867821939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8.6528702908253496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36.323792594810101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09" s="5">
        <f>IF((DiscreteStatsTable[[#This Row],[RepsRequested]]&gt;1),DiscreteStatsTable[[#This Row],[HalfWidth]],DiscreteStatsTable[[#This Row],[BatchMeansHalfWidth]])</f>
        <v>0.46953531949647115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70</v>
      </c>
      <c r="C110">
        <v>19</v>
      </c>
      <c r="D110" t="s">
        <v>71</v>
      </c>
      <c r="E110" t="s">
        <v>72</v>
      </c>
      <c r="F110" t="s">
        <v>73</v>
      </c>
      <c r="G110">
        <v>0.114940599887749</v>
      </c>
      <c r="H110">
        <v>2E+20</v>
      </c>
      <c r="I110">
        <v>0</v>
      </c>
      <c r="J110">
        <v>0.264190739930935</v>
      </c>
      <c r="K110">
        <v>10</v>
      </c>
      <c r="L11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8.8448865523564832E-2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2.8796973613750301E-2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0.16215977564543499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0.54043120311558301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0" s="5">
        <f>IF((DiscreteStatsTable[[#This Row],[RepsRequested]]&gt;1),DiscreteStatsTable[[#This Row],[HalfWidth]],DiscreteStatsTable[[#This Row],[BatchMeansHalfWidth]])</f>
        <v>7.6150281213515541E-3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70</v>
      </c>
      <c r="C111">
        <v>19</v>
      </c>
      <c r="D111" t="s">
        <v>71</v>
      </c>
      <c r="E111" t="s">
        <v>74</v>
      </c>
      <c r="F111" t="s">
        <v>73</v>
      </c>
      <c r="G111">
        <v>8.8798619310439104</v>
      </c>
      <c r="H111">
        <v>2E+20</v>
      </c>
      <c r="I111">
        <v>0.31046715879460901</v>
      </c>
      <c r="J111">
        <v>20.085766210091801</v>
      </c>
      <c r="K111">
        <v>10</v>
      </c>
      <c r="L11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6.4889151622013177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2.4878826948464292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2.50701769418085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15.801095749530599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40.057738814484402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1" s="5">
        <f>IF((DiscreteStatsTable[[#This Row],[RepsRequested]]&gt;1),DiscreteStatsTable[[#This Row],[HalfWidth]],DiscreteStatsTable[[#This Row],[BatchMeansHalfWidth]])</f>
        <v>0.70704843871759748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70</v>
      </c>
      <c r="C112">
        <v>19</v>
      </c>
      <c r="D112" t="s">
        <v>71</v>
      </c>
      <c r="E112" t="s">
        <v>75</v>
      </c>
      <c r="F112" t="s">
        <v>73</v>
      </c>
      <c r="G112">
        <v>0.114940599887749</v>
      </c>
      <c r="H112">
        <v>2E+20</v>
      </c>
      <c r="I112">
        <v>0</v>
      </c>
      <c r="J112">
        <v>0.264190739930935</v>
      </c>
      <c r="K112">
        <v>10</v>
      </c>
      <c r="L11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8.8448865523564832E-2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2.8796973613750301E-2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0.16215977564543499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0.54043120311558301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2" s="5">
        <f>IF((DiscreteStatsTable[[#This Row],[RepsRequested]]&gt;1),DiscreteStatsTable[[#This Row],[HalfWidth]],DiscreteStatsTable[[#This Row],[BatchMeansHalfWidth]])</f>
        <v>7.6150281213515541E-3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70</v>
      </c>
      <c r="C113">
        <v>19</v>
      </c>
      <c r="D113" t="s">
        <v>71</v>
      </c>
      <c r="E113" t="s">
        <v>76</v>
      </c>
      <c r="F113" t="s">
        <v>73</v>
      </c>
      <c r="G113">
        <v>6.8964359932649204</v>
      </c>
      <c r="H113">
        <v>2E+20</v>
      </c>
      <c r="I113">
        <v>0</v>
      </c>
      <c r="J113">
        <v>15.851444395856101</v>
      </c>
      <c r="K113">
        <v>10</v>
      </c>
      <c r="L11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5.3069319314138879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1.6076943796021681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1.7278184168250199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9.7295865387261102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32.425872186935003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3" s="5">
        <f>IF((DiscreteStatsTable[[#This Row],[RepsRequested]]&gt;1),DiscreteStatsTable[[#This Row],[HalfWidth]],DiscreteStatsTable[[#This Row],[BatchMeansHalfWidth]])</f>
        <v>0.45690168728109437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70</v>
      </c>
      <c r="C114">
        <v>19</v>
      </c>
      <c r="D114" t="s">
        <v>71</v>
      </c>
      <c r="E114" t="s">
        <v>77</v>
      </c>
      <c r="F114" t="s">
        <v>73</v>
      </c>
      <c r="G114">
        <v>0</v>
      </c>
      <c r="H114">
        <v>2E+20</v>
      </c>
      <c r="I114">
        <v>0</v>
      </c>
      <c r="J114">
        <v>0</v>
      </c>
      <c r="K114">
        <v>10</v>
      </c>
      <c r="L11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70</v>
      </c>
      <c r="C115">
        <v>19</v>
      </c>
      <c r="D115" t="s">
        <v>71</v>
      </c>
      <c r="E115" t="s">
        <v>78</v>
      </c>
      <c r="F115" t="s">
        <v>73</v>
      </c>
      <c r="G115">
        <v>1.98342593777899</v>
      </c>
      <c r="H115">
        <v>2E+20</v>
      </c>
      <c r="I115">
        <v>0</v>
      </c>
      <c r="J115">
        <v>7.0365733393165604</v>
      </c>
      <c r="K115">
        <v>10</v>
      </c>
      <c r="L11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1.1819832307874294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1.6521481867821939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8.6528702908253496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36.323792594810101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5" s="5">
        <f>IF((DiscreteStatsTable[[#This Row],[RepsRequested]]&gt;1),DiscreteStatsTable[[#This Row],[HalfWidth]],DiscreteStatsTable[[#This Row],[BatchMeansHalfWidth]])</f>
        <v>0.46953531949647115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70</v>
      </c>
      <c r="C116">
        <v>20</v>
      </c>
      <c r="D116" t="s">
        <v>71</v>
      </c>
      <c r="E116" t="s">
        <v>72</v>
      </c>
      <c r="F116" t="s">
        <v>73</v>
      </c>
      <c r="G116">
        <v>7.7491981720285805E-2</v>
      </c>
      <c r="H116">
        <v>2E+20</v>
      </c>
      <c r="I116">
        <v>0</v>
      </c>
      <c r="J116">
        <v>0.29349702612137202</v>
      </c>
      <c r="K116">
        <v>8</v>
      </c>
      <c r="L11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8.8448865523564832E-2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2.8796973613750301E-2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0.16215977564543499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0.54043120311558301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6" s="5">
        <f>IF((DiscreteStatsTable[[#This Row],[RepsRequested]]&gt;1),DiscreteStatsTable[[#This Row],[HalfWidth]],DiscreteStatsTable[[#This Row],[BatchMeansHalfWidth]])</f>
        <v>7.6150281213515541E-3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70</v>
      </c>
      <c r="C117">
        <v>20</v>
      </c>
      <c r="D117" t="s">
        <v>71</v>
      </c>
      <c r="E117" t="s">
        <v>74</v>
      </c>
      <c r="F117" t="s">
        <v>73</v>
      </c>
      <c r="G117">
        <v>4.6515339012818302</v>
      </c>
      <c r="H117">
        <v>2E+20</v>
      </c>
      <c r="I117">
        <v>0</v>
      </c>
      <c r="J117">
        <v>17.6098215672823</v>
      </c>
      <c r="K117">
        <v>8</v>
      </c>
      <c r="L11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6.4889151622013177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2.4878826948464292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2.50701769418085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15.801095749530599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40.057738814484402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7" s="5">
        <f>IF((DiscreteStatsTable[[#This Row],[RepsRequested]]&gt;1),DiscreteStatsTable[[#This Row],[HalfWidth]],DiscreteStatsTable[[#This Row],[BatchMeansHalfWidth]])</f>
        <v>0.70704843871759748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70</v>
      </c>
      <c r="C118">
        <v>20</v>
      </c>
      <c r="D118" t="s">
        <v>71</v>
      </c>
      <c r="E118" t="s">
        <v>75</v>
      </c>
      <c r="F118" t="s">
        <v>73</v>
      </c>
      <c r="G118">
        <v>7.7491981720285805E-2</v>
      </c>
      <c r="H118">
        <v>2E+20</v>
      </c>
      <c r="I118">
        <v>0</v>
      </c>
      <c r="J118">
        <v>0.29349702612137202</v>
      </c>
      <c r="K118">
        <v>8</v>
      </c>
      <c r="L11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8.8448865523564832E-2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2.8796973613750301E-2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0.16215977564543499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0.54043120311558301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8" s="5">
        <f>IF((DiscreteStatsTable[[#This Row],[RepsRequested]]&gt;1),DiscreteStatsTable[[#This Row],[HalfWidth]],DiscreteStatsTable[[#This Row],[BatchMeansHalfWidth]])</f>
        <v>7.6150281213515541E-3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70</v>
      </c>
      <c r="C119">
        <v>20</v>
      </c>
      <c r="D119" t="s">
        <v>71</v>
      </c>
      <c r="E119" t="s">
        <v>76</v>
      </c>
      <c r="F119" t="s">
        <v>73</v>
      </c>
      <c r="G119">
        <v>4.6495189032171496</v>
      </c>
      <c r="H119">
        <v>2E+20</v>
      </c>
      <c r="I119">
        <v>0</v>
      </c>
      <c r="J119">
        <v>17.6098215672823</v>
      </c>
      <c r="K119">
        <v>8</v>
      </c>
      <c r="L11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5.3069319314138879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1.6076943796021681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1.7278184168250199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9.7295865387261102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32.425872186935003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19" s="5">
        <f>IF((DiscreteStatsTable[[#This Row],[RepsRequested]]&gt;1),DiscreteStatsTable[[#This Row],[HalfWidth]],DiscreteStatsTable[[#This Row],[BatchMeansHalfWidth]])</f>
        <v>0.45690168728109437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70</v>
      </c>
      <c r="C120">
        <v>20</v>
      </c>
      <c r="D120" t="s">
        <v>71</v>
      </c>
      <c r="E120" t="s">
        <v>77</v>
      </c>
      <c r="F120" t="s">
        <v>73</v>
      </c>
      <c r="G120">
        <v>0</v>
      </c>
      <c r="H120">
        <v>2E+20</v>
      </c>
      <c r="I120">
        <v>0</v>
      </c>
      <c r="J120">
        <v>0</v>
      </c>
      <c r="K120">
        <v>8</v>
      </c>
      <c r="L12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70</v>
      </c>
      <c r="C121">
        <v>20</v>
      </c>
      <c r="D121" t="s">
        <v>71</v>
      </c>
      <c r="E121" t="s">
        <v>78</v>
      </c>
      <c r="F121" t="s">
        <v>73</v>
      </c>
      <c r="G121">
        <v>2.0149980646806398E-3</v>
      </c>
      <c r="H121">
        <v>2E+20</v>
      </c>
      <c r="I121">
        <v>0</v>
      </c>
      <c r="J121">
        <v>1.6119984517445101E-2</v>
      </c>
      <c r="K121">
        <v>8</v>
      </c>
      <c r="L12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1.1819832307874294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1.6521481867821939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8.6528702908253496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36.323792594810101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1" s="5">
        <f>IF((DiscreteStatsTable[[#This Row],[RepsRequested]]&gt;1),DiscreteStatsTable[[#This Row],[HalfWidth]],DiscreteStatsTable[[#This Row],[BatchMeansHalfWidth]])</f>
        <v>0.46953531949647115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70</v>
      </c>
      <c r="C122">
        <v>21</v>
      </c>
      <c r="D122" t="s">
        <v>71</v>
      </c>
      <c r="E122" t="s">
        <v>72</v>
      </c>
      <c r="F122" t="s">
        <v>73</v>
      </c>
      <c r="G122">
        <v>0.11138480895834001</v>
      </c>
      <c r="H122">
        <v>2E+20</v>
      </c>
      <c r="I122">
        <v>0</v>
      </c>
      <c r="J122">
        <v>0.241777121233169</v>
      </c>
      <c r="K122">
        <v>10</v>
      </c>
      <c r="L12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8.8448865523564832E-2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2.8796973613750301E-2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0.16215977564543499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0.54043120311558301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2" s="5">
        <f>IF((DiscreteStatsTable[[#This Row],[RepsRequested]]&gt;1),DiscreteStatsTable[[#This Row],[HalfWidth]],DiscreteStatsTable[[#This Row],[BatchMeansHalfWidth]])</f>
        <v>7.6150281213515541E-3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70</v>
      </c>
      <c r="C123">
        <v>21</v>
      </c>
      <c r="D123" t="s">
        <v>71</v>
      </c>
      <c r="E123" t="s">
        <v>74</v>
      </c>
      <c r="F123" t="s">
        <v>73</v>
      </c>
      <c r="G123">
        <v>6.9502716412288299</v>
      </c>
      <c r="H123">
        <v>2E+20</v>
      </c>
      <c r="I123">
        <v>0</v>
      </c>
      <c r="J123">
        <v>15.6313018834147</v>
      </c>
      <c r="K123">
        <v>10</v>
      </c>
      <c r="L12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6.4889151622013177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2.4878826948464292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2.50701769418085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15.801095749530599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40.057738814484402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3" s="5">
        <f>IF((DiscreteStatsTable[[#This Row],[RepsRequested]]&gt;1),DiscreteStatsTable[[#This Row],[HalfWidth]],DiscreteStatsTable[[#This Row],[BatchMeansHalfWidth]])</f>
        <v>0.70704843871759748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70</v>
      </c>
      <c r="C124">
        <v>21</v>
      </c>
      <c r="D124" t="s">
        <v>71</v>
      </c>
      <c r="E124" t="s">
        <v>75</v>
      </c>
      <c r="F124" t="s">
        <v>73</v>
      </c>
      <c r="G124">
        <v>0.11138480895834001</v>
      </c>
      <c r="H124">
        <v>2E+20</v>
      </c>
      <c r="I124">
        <v>0</v>
      </c>
      <c r="J124">
        <v>0.241777121233169</v>
      </c>
      <c r="K124">
        <v>10</v>
      </c>
      <c r="L12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8.8448865523564832E-2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2.8796973613750301E-2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0.16215977564543499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0.54043120311558301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4" s="5">
        <f>IF((DiscreteStatsTable[[#This Row],[RepsRequested]]&gt;1),DiscreteStatsTable[[#This Row],[HalfWidth]],DiscreteStatsTable[[#This Row],[BatchMeansHalfWidth]])</f>
        <v>7.6150281213515541E-3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70</v>
      </c>
      <c r="C125">
        <v>21</v>
      </c>
      <c r="D125" t="s">
        <v>71</v>
      </c>
      <c r="E125" t="s">
        <v>76</v>
      </c>
      <c r="F125" t="s">
        <v>73</v>
      </c>
      <c r="G125">
        <v>6.6830885375003799</v>
      </c>
      <c r="H125">
        <v>2E+20</v>
      </c>
      <c r="I125">
        <v>0</v>
      </c>
      <c r="J125">
        <v>14.5066272739901</v>
      </c>
      <c r="K125">
        <v>10</v>
      </c>
      <c r="L12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5.3069319314138879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1.6076943796021681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1.7278184168250199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9.7295865387261102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32.425872186935003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5" s="5">
        <f>IF((DiscreteStatsTable[[#This Row],[RepsRequested]]&gt;1),DiscreteStatsTable[[#This Row],[HalfWidth]],DiscreteStatsTable[[#This Row],[BatchMeansHalfWidth]])</f>
        <v>0.45690168728109437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70</v>
      </c>
      <c r="C126">
        <v>21</v>
      </c>
      <c r="D126" t="s">
        <v>71</v>
      </c>
      <c r="E126" t="s">
        <v>77</v>
      </c>
      <c r="F126" t="s">
        <v>73</v>
      </c>
      <c r="G126">
        <v>0</v>
      </c>
      <c r="H126">
        <v>2E+20</v>
      </c>
      <c r="I126">
        <v>0</v>
      </c>
      <c r="J126">
        <v>0</v>
      </c>
      <c r="K126">
        <v>10</v>
      </c>
      <c r="L12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70</v>
      </c>
      <c r="C127">
        <v>21</v>
      </c>
      <c r="D127" t="s">
        <v>71</v>
      </c>
      <c r="E127" t="s">
        <v>78</v>
      </c>
      <c r="F127" t="s">
        <v>73</v>
      </c>
      <c r="G127">
        <v>0.267183103728451</v>
      </c>
      <c r="H127">
        <v>2E+20</v>
      </c>
      <c r="I127">
        <v>0</v>
      </c>
      <c r="J127">
        <v>2.0002694843652198</v>
      </c>
      <c r="K127">
        <v>10</v>
      </c>
      <c r="L12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1.1819832307874294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1.6521481867821939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8.6528702908253496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36.323792594810101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7" s="5">
        <f>IF((DiscreteStatsTable[[#This Row],[RepsRequested]]&gt;1),DiscreteStatsTable[[#This Row],[HalfWidth]],DiscreteStatsTable[[#This Row],[BatchMeansHalfWidth]])</f>
        <v>0.46953531949647115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70</v>
      </c>
      <c r="C128">
        <v>22</v>
      </c>
      <c r="D128" t="s">
        <v>71</v>
      </c>
      <c r="E128" t="s">
        <v>72</v>
      </c>
      <c r="F128" t="s">
        <v>73</v>
      </c>
      <c r="G128">
        <v>0.141730005435838</v>
      </c>
      <c r="H128">
        <v>2E+20</v>
      </c>
      <c r="I128">
        <v>0</v>
      </c>
      <c r="J128">
        <v>0.31577566699844001</v>
      </c>
      <c r="K128">
        <v>7</v>
      </c>
      <c r="L12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8.8448865523564832E-2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2.8796973613750301E-2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0.16215977564543499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0.54043120311558301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8" s="5">
        <f>IF((DiscreteStatsTable[[#This Row],[RepsRequested]]&gt;1),DiscreteStatsTable[[#This Row],[HalfWidth]],DiscreteStatsTable[[#This Row],[BatchMeansHalfWidth]])</f>
        <v>7.6150281213515541E-3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70</v>
      </c>
      <c r="C129">
        <v>22</v>
      </c>
      <c r="D129" t="s">
        <v>71</v>
      </c>
      <c r="E129" t="s">
        <v>74</v>
      </c>
      <c r="F129" t="s">
        <v>73</v>
      </c>
      <c r="G129">
        <v>9.5134324934678691</v>
      </c>
      <c r="H129">
        <v>2E+20</v>
      </c>
      <c r="I129">
        <v>1.3383997171307001</v>
      </c>
      <c r="J129">
        <v>23.482714447150901</v>
      </c>
      <c r="K129">
        <v>7</v>
      </c>
      <c r="L12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6.4889151622013177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2.4878826948464292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2.50701769418085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15.801095749530599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40.057738814484402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29" s="5">
        <f>IF((DiscreteStatsTable[[#This Row],[RepsRequested]]&gt;1),DiscreteStatsTable[[#This Row],[HalfWidth]],DiscreteStatsTable[[#This Row],[BatchMeansHalfWidth]])</f>
        <v>0.70704843871759748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70</v>
      </c>
      <c r="C130">
        <v>22</v>
      </c>
      <c r="D130" t="s">
        <v>71</v>
      </c>
      <c r="E130" t="s">
        <v>75</v>
      </c>
      <c r="F130" t="s">
        <v>73</v>
      </c>
      <c r="G130">
        <v>0.141730005435838</v>
      </c>
      <c r="H130">
        <v>2E+20</v>
      </c>
      <c r="I130">
        <v>0</v>
      </c>
      <c r="J130">
        <v>0.31577566699844001</v>
      </c>
      <c r="K130">
        <v>7</v>
      </c>
      <c r="L13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8.8448865523564832E-2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2.8796973613750301E-2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0.16215977564543499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0.54043120311558301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0" s="5">
        <f>IF((DiscreteStatsTable[[#This Row],[RepsRequested]]&gt;1),DiscreteStatsTable[[#This Row],[HalfWidth]],DiscreteStatsTable[[#This Row],[BatchMeansHalfWidth]])</f>
        <v>7.6150281213515541E-3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70</v>
      </c>
      <c r="C131">
        <v>22</v>
      </c>
      <c r="D131" t="s">
        <v>71</v>
      </c>
      <c r="E131" t="s">
        <v>76</v>
      </c>
      <c r="F131" t="s">
        <v>73</v>
      </c>
      <c r="G131">
        <v>8.5038003261502801</v>
      </c>
      <c r="H131">
        <v>2E+20</v>
      </c>
      <c r="I131">
        <v>0</v>
      </c>
      <c r="J131">
        <v>18.946540019906401</v>
      </c>
      <c r="K131">
        <v>7</v>
      </c>
      <c r="L13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5.3069319314138879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1.6076943796021681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1.7278184168250199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9.7295865387261102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32.425872186935003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1" s="5">
        <f>IF((DiscreteStatsTable[[#This Row],[RepsRequested]]&gt;1),DiscreteStatsTable[[#This Row],[HalfWidth]],DiscreteStatsTable[[#This Row],[BatchMeansHalfWidth]])</f>
        <v>0.45690168728109437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70</v>
      </c>
      <c r="C132">
        <v>22</v>
      </c>
      <c r="D132" t="s">
        <v>71</v>
      </c>
      <c r="E132" t="s">
        <v>77</v>
      </c>
      <c r="F132" t="s">
        <v>73</v>
      </c>
      <c r="G132">
        <v>0</v>
      </c>
      <c r="H132">
        <v>2E+20</v>
      </c>
      <c r="I132">
        <v>0</v>
      </c>
      <c r="J132">
        <v>0</v>
      </c>
      <c r="K132">
        <v>7</v>
      </c>
      <c r="L13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70</v>
      </c>
      <c r="C133">
        <v>22</v>
      </c>
      <c r="D133" t="s">
        <v>71</v>
      </c>
      <c r="E133" t="s">
        <v>78</v>
      </c>
      <c r="F133" t="s">
        <v>73</v>
      </c>
      <c r="G133">
        <v>1.0096321673175901</v>
      </c>
      <c r="H133">
        <v>2E+20</v>
      </c>
      <c r="I133">
        <v>0</v>
      </c>
      <c r="J133">
        <v>4.5361744272444797</v>
      </c>
      <c r="K133">
        <v>7</v>
      </c>
      <c r="L13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1.1819832307874294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1.6521481867821939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8.6528702908253496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36.323792594810101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3" s="5">
        <f>IF((DiscreteStatsTable[[#This Row],[RepsRequested]]&gt;1),DiscreteStatsTable[[#This Row],[HalfWidth]],DiscreteStatsTable[[#This Row],[BatchMeansHalfWidth]])</f>
        <v>0.46953531949647115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70</v>
      </c>
      <c r="C134">
        <v>23</v>
      </c>
      <c r="D134" t="s">
        <v>71</v>
      </c>
      <c r="E134" t="s">
        <v>72</v>
      </c>
      <c r="F134" t="s">
        <v>73</v>
      </c>
      <c r="G134">
        <v>0.106622798267137</v>
      </c>
      <c r="H134">
        <v>2E+20</v>
      </c>
      <c r="I134">
        <v>0</v>
      </c>
      <c r="J134">
        <v>0.362107459337285</v>
      </c>
      <c r="K134">
        <v>10</v>
      </c>
      <c r="L13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8.8448865523564832E-2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2.8796973613750301E-2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0.16215977564543499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0.54043120311558301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4" s="5">
        <f>IF((DiscreteStatsTable[[#This Row],[RepsRequested]]&gt;1),DiscreteStatsTable[[#This Row],[HalfWidth]],DiscreteStatsTable[[#This Row],[BatchMeansHalfWidth]])</f>
        <v>7.6150281213515541E-3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70</v>
      </c>
      <c r="C135">
        <v>23</v>
      </c>
      <c r="D135" t="s">
        <v>71</v>
      </c>
      <c r="E135" t="s">
        <v>74</v>
      </c>
      <c r="F135" t="s">
        <v>73</v>
      </c>
      <c r="G135">
        <v>9.1871929643624703</v>
      </c>
      <c r="H135">
        <v>2E+20</v>
      </c>
      <c r="I135">
        <v>0</v>
      </c>
      <c r="J135">
        <v>28.115618095121</v>
      </c>
      <c r="K135">
        <v>10</v>
      </c>
      <c r="L13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6.4889151622013177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2.4878826948464292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2.50701769418085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15.801095749530599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40.057738814484402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5" s="5">
        <f>IF((DiscreteStatsTable[[#This Row],[RepsRequested]]&gt;1),DiscreteStatsTable[[#This Row],[HalfWidth]],DiscreteStatsTable[[#This Row],[BatchMeansHalfWidth]])</f>
        <v>0.70704843871759748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70</v>
      </c>
      <c r="C136">
        <v>23</v>
      </c>
      <c r="D136" t="s">
        <v>71</v>
      </c>
      <c r="E136" t="s">
        <v>75</v>
      </c>
      <c r="F136" t="s">
        <v>73</v>
      </c>
      <c r="G136">
        <v>0.106622798267137</v>
      </c>
      <c r="H136">
        <v>2E+20</v>
      </c>
      <c r="I136">
        <v>0</v>
      </c>
      <c r="J136">
        <v>0.362107459337285</v>
      </c>
      <c r="K136">
        <v>10</v>
      </c>
      <c r="L13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8.8448865523564832E-2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2.8796973613750301E-2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0.16215977564543499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0.54043120311558301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6" s="5">
        <f>IF((DiscreteStatsTable[[#This Row],[RepsRequested]]&gt;1),DiscreteStatsTable[[#This Row],[HalfWidth]],DiscreteStatsTable[[#This Row],[BatchMeansHalfWidth]])</f>
        <v>7.6150281213515541E-3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70</v>
      </c>
      <c r="C137">
        <v>23</v>
      </c>
      <c r="D137" t="s">
        <v>71</v>
      </c>
      <c r="E137" t="s">
        <v>76</v>
      </c>
      <c r="F137" t="s">
        <v>73</v>
      </c>
      <c r="G137">
        <v>6.3973678960281903</v>
      </c>
      <c r="H137">
        <v>2E+20</v>
      </c>
      <c r="I137">
        <v>0</v>
      </c>
      <c r="J137">
        <v>21.726447560237101</v>
      </c>
      <c r="K137">
        <v>10</v>
      </c>
      <c r="L13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5.3069319314138879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1.6076943796021681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1.7278184168250199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9.7295865387261102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32.425872186935003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7" s="5">
        <f>IF((DiscreteStatsTable[[#This Row],[RepsRequested]]&gt;1),DiscreteStatsTable[[#This Row],[HalfWidth]],DiscreteStatsTable[[#This Row],[BatchMeansHalfWidth]])</f>
        <v>0.45690168728109437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70</v>
      </c>
      <c r="C138">
        <v>23</v>
      </c>
      <c r="D138" t="s">
        <v>71</v>
      </c>
      <c r="E138" t="s">
        <v>77</v>
      </c>
      <c r="F138" t="s">
        <v>73</v>
      </c>
      <c r="G138">
        <v>0</v>
      </c>
      <c r="H138">
        <v>2E+20</v>
      </c>
      <c r="I138">
        <v>0</v>
      </c>
      <c r="J138">
        <v>0</v>
      </c>
      <c r="K138">
        <v>10</v>
      </c>
      <c r="L13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70</v>
      </c>
      <c r="C139">
        <v>23</v>
      </c>
      <c r="D139" t="s">
        <v>71</v>
      </c>
      <c r="E139" t="s">
        <v>78</v>
      </c>
      <c r="F139" t="s">
        <v>73</v>
      </c>
      <c r="G139">
        <v>2.78982506833428</v>
      </c>
      <c r="H139">
        <v>2E+20</v>
      </c>
      <c r="I139">
        <v>0</v>
      </c>
      <c r="J139">
        <v>14.135829733862399</v>
      </c>
      <c r="K139">
        <v>10</v>
      </c>
      <c r="L13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1.1819832307874294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1.6521481867821939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8.6528702908253496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36.323792594810101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39" s="5">
        <f>IF((DiscreteStatsTable[[#This Row],[RepsRequested]]&gt;1),DiscreteStatsTable[[#This Row],[HalfWidth]],DiscreteStatsTable[[#This Row],[BatchMeansHalfWidth]])</f>
        <v>0.46953531949647115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70</v>
      </c>
      <c r="C140">
        <v>24</v>
      </c>
      <c r="D140" t="s">
        <v>71</v>
      </c>
      <c r="E140" t="s">
        <v>72</v>
      </c>
      <c r="F140" t="s">
        <v>73</v>
      </c>
      <c r="G140">
        <v>8.8798646429235406E-2</v>
      </c>
      <c r="H140">
        <v>2E+20</v>
      </c>
      <c r="I140">
        <v>0</v>
      </c>
      <c r="J140">
        <v>0.27979310223529902</v>
      </c>
      <c r="K140">
        <v>9</v>
      </c>
      <c r="L14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8.8448865523564832E-2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2.8796973613750301E-2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0.16215977564543499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0.54043120311558301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0" s="5">
        <f>IF((DiscreteStatsTable[[#This Row],[RepsRequested]]&gt;1),DiscreteStatsTable[[#This Row],[HalfWidth]],DiscreteStatsTable[[#This Row],[BatchMeansHalfWidth]])</f>
        <v>7.6150281213515541E-3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70</v>
      </c>
      <c r="C141">
        <v>24</v>
      </c>
      <c r="D141" t="s">
        <v>71</v>
      </c>
      <c r="E141" t="s">
        <v>74</v>
      </c>
      <c r="F141" t="s">
        <v>73</v>
      </c>
      <c r="G141">
        <v>7.7736576689195802</v>
      </c>
      <c r="H141">
        <v>2E+20</v>
      </c>
      <c r="I141">
        <v>0</v>
      </c>
      <c r="J141">
        <v>20.897732307647399</v>
      </c>
      <c r="K141">
        <v>9</v>
      </c>
      <c r="L14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6.4889151622013177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2.4878826948464292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2.50701769418085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15.801095749530599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40.057738814484402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1" s="5">
        <f>IF((DiscreteStatsTable[[#This Row],[RepsRequested]]&gt;1),DiscreteStatsTable[[#This Row],[HalfWidth]],DiscreteStatsTable[[#This Row],[BatchMeansHalfWidth]])</f>
        <v>0.70704843871759748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70</v>
      </c>
      <c r="C142">
        <v>24</v>
      </c>
      <c r="D142" t="s">
        <v>71</v>
      </c>
      <c r="E142" t="s">
        <v>75</v>
      </c>
      <c r="F142" t="s">
        <v>73</v>
      </c>
      <c r="G142">
        <v>8.8798646429235406E-2</v>
      </c>
      <c r="H142">
        <v>2E+20</v>
      </c>
      <c r="I142">
        <v>0</v>
      </c>
      <c r="J142">
        <v>0.27979310223529902</v>
      </c>
      <c r="K142">
        <v>9</v>
      </c>
      <c r="L14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8.8448865523564832E-2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2.8796973613750301E-2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0.16215977564543499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0.54043120311558301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2" s="5">
        <f>IF((DiscreteStatsTable[[#This Row],[RepsRequested]]&gt;1),DiscreteStatsTable[[#This Row],[HalfWidth]],DiscreteStatsTable[[#This Row],[BatchMeansHalfWidth]])</f>
        <v>7.6150281213515541E-3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70</v>
      </c>
      <c r="C143">
        <v>24</v>
      </c>
      <c r="D143" t="s">
        <v>71</v>
      </c>
      <c r="E143" t="s">
        <v>76</v>
      </c>
      <c r="F143" t="s">
        <v>73</v>
      </c>
      <c r="G143">
        <v>5.3279187857541199</v>
      </c>
      <c r="H143">
        <v>2E+20</v>
      </c>
      <c r="I143">
        <v>0</v>
      </c>
      <c r="J143">
        <v>16.787586134117898</v>
      </c>
      <c r="K143">
        <v>9</v>
      </c>
      <c r="L14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5.3069319314138879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1.6076943796021681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1.7278184168250199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9.7295865387261102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32.425872186935003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3" s="5">
        <f>IF((DiscreteStatsTable[[#This Row],[RepsRequested]]&gt;1),DiscreteStatsTable[[#This Row],[HalfWidth]],DiscreteStatsTable[[#This Row],[BatchMeansHalfWidth]])</f>
        <v>0.45690168728109437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70</v>
      </c>
      <c r="C144">
        <v>24</v>
      </c>
      <c r="D144" t="s">
        <v>71</v>
      </c>
      <c r="E144" t="s">
        <v>77</v>
      </c>
      <c r="F144" t="s">
        <v>73</v>
      </c>
      <c r="G144">
        <v>0</v>
      </c>
      <c r="H144">
        <v>2E+20</v>
      </c>
      <c r="I144">
        <v>0</v>
      </c>
      <c r="J144">
        <v>0</v>
      </c>
      <c r="K144">
        <v>9</v>
      </c>
      <c r="L14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70</v>
      </c>
      <c r="C145">
        <v>24</v>
      </c>
      <c r="D145" t="s">
        <v>71</v>
      </c>
      <c r="E145" t="s">
        <v>78</v>
      </c>
      <c r="F145" t="s">
        <v>73</v>
      </c>
      <c r="G145">
        <v>2.4457388831654501</v>
      </c>
      <c r="H145">
        <v>2E+20</v>
      </c>
      <c r="I145">
        <v>0</v>
      </c>
      <c r="J145">
        <v>7.51853341417615</v>
      </c>
      <c r="K145">
        <v>9</v>
      </c>
      <c r="L14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1.1819832307874294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1.6521481867821939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8.6528702908253496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36.323792594810101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5" s="5">
        <f>IF((DiscreteStatsTable[[#This Row],[RepsRequested]]&gt;1),DiscreteStatsTable[[#This Row],[HalfWidth]],DiscreteStatsTable[[#This Row],[BatchMeansHalfWidth]])</f>
        <v>0.46953531949647115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70</v>
      </c>
      <c r="C146">
        <v>25</v>
      </c>
      <c r="D146" t="s">
        <v>71</v>
      </c>
      <c r="E146" t="s">
        <v>72</v>
      </c>
      <c r="F146" t="s">
        <v>73</v>
      </c>
      <c r="G146">
        <v>7.3177224417653799E-2</v>
      </c>
      <c r="H146">
        <v>2E+20</v>
      </c>
      <c r="I146">
        <v>0</v>
      </c>
      <c r="J146">
        <v>0.171194073093039</v>
      </c>
      <c r="K146">
        <v>14</v>
      </c>
      <c r="L14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8.8448865523564832E-2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2.8796973613750301E-2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0.16215977564543499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0.54043120311558301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6" s="5">
        <f>IF((DiscreteStatsTable[[#This Row],[RepsRequested]]&gt;1),DiscreteStatsTable[[#This Row],[HalfWidth]],DiscreteStatsTable[[#This Row],[BatchMeansHalfWidth]])</f>
        <v>7.6150281213515541E-3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70</v>
      </c>
      <c r="C147">
        <v>25</v>
      </c>
      <c r="D147" t="s">
        <v>71</v>
      </c>
      <c r="E147" t="s">
        <v>74</v>
      </c>
      <c r="F147" t="s">
        <v>73</v>
      </c>
      <c r="G147">
        <v>5.80609026504822</v>
      </c>
      <c r="H147">
        <v>2E+20</v>
      </c>
      <c r="I147">
        <v>0</v>
      </c>
      <c r="J147">
        <v>13.8322889307079</v>
      </c>
      <c r="K147">
        <v>14</v>
      </c>
      <c r="L14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6.4889151622013177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2.4878826948464292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2.50701769418085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15.801095749530599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40.057738814484402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7" s="5">
        <f>IF((DiscreteStatsTable[[#This Row],[RepsRequested]]&gt;1),DiscreteStatsTable[[#This Row],[HalfWidth]],DiscreteStatsTable[[#This Row],[BatchMeansHalfWidth]])</f>
        <v>0.70704843871759748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70</v>
      </c>
      <c r="C148">
        <v>25</v>
      </c>
      <c r="D148" t="s">
        <v>71</v>
      </c>
      <c r="E148" t="s">
        <v>75</v>
      </c>
      <c r="F148" t="s">
        <v>73</v>
      </c>
      <c r="G148">
        <v>7.3177224417653799E-2</v>
      </c>
      <c r="H148">
        <v>2E+20</v>
      </c>
      <c r="I148">
        <v>0</v>
      </c>
      <c r="J148">
        <v>0.171194073093039</v>
      </c>
      <c r="K148">
        <v>14</v>
      </c>
      <c r="L14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8.8448865523564832E-2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2.8796973613750301E-2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0.16215977564543499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0.54043120311558301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8" s="5">
        <f>IF((DiscreteStatsTable[[#This Row],[RepsRequested]]&gt;1),DiscreteStatsTable[[#This Row],[HalfWidth]],DiscreteStatsTable[[#This Row],[BatchMeansHalfWidth]])</f>
        <v>7.6150281213515541E-3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70</v>
      </c>
      <c r="C149">
        <v>25</v>
      </c>
      <c r="D149" t="s">
        <v>71</v>
      </c>
      <c r="E149" t="s">
        <v>76</v>
      </c>
      <c r="F149" t="s">
        <v>73</v>
      </c>
      <c r="G149">
        <v>4.3906334650592296</v>
      </c>
      <c r="H149">
        <v>2E+20</v>
      </c>
      <c r="I149">
        <v>0</v>
      </c>
      <c r="J149">
        <v>10.2716443855824</v>
      </c>
      <c r="K149">
        <v>14</v>
      </c>
      <c r="L14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5.3069319314138879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1.6076943796021681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1.7278184168250199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9.7295865387261102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32.425872186935003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49" s="5">
        <f>IF((DiscreteStatsTable[[#This Row],[RepsRequested]]&gt;1),DiscreteStatsTable[[#This Row],[HalfWidth]],DiscreteStatsTable[[#This Row],[BatchMeansHalfWidth]])</f>
        <v>0.45690168728109437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70</v>
      </c>
      <c r="C150">
        <v>25</v>
      </c>
      <c r="D150" t="s">
        <v>71</v>
      </c>
      <c r="E150" t="s">
        <v>77</v>
      </c>
      <c r="F150" t="s">
        <v>73</v>
      </c>
      <c r="G150">
        <v>0</v>
      </c>
      <c r="H150">
        <v>2E+20</v>
      </c>
      <c r="I150">
        <v>0</v>
      </c>
      <c r="J150">
        <v>0</v>
      </c>
      <c r="K150">
        <v>14</v>
      </c>
      <c r="L15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70</v>
      </c>
      <c r="C151">
        <v>25</v>
      </c>
      <c r="D151" t="s">
        <v>71</v>
      </c>
      <c r="E151" t="s">
        <v>78</v>
      </c>
      <c r="F151" t="s">
        <v>73</v>
      </c>
      <c r="G151">
        <v>1.41545679998899</v>
      </c>
      <c r="H151">
        <v>2E+20</v>
      </c>
      <c r="I151">
        <v>0</v>
      </c>
      <c r="J151">
        <v>5.6200438575121403</v>
      </c>
      <c r="K151">
        <v>14</v>
      </c>
      <c r="L15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1.1819832307874294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1.6521481867821939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8.6528702908253496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36.323792594810101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1" s="5">
        <f>IF((DiscreteStatsTable[[#This Row],[RepsRequested]]&gt;1),DiscreteStatsTable[[#This Row],[HalfWidth]],DiscreteStatsTable[[#This Row],[BatchMeansHalfWidth]])</f>
        <v>0.46953531949647115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70</v>
      </c>
      <c r="C152">
        <v>26</v>
      </c>
      <c r="D152" t="s">
        <v>71</v>
      </c>
      <c r="E152" t="s">
        <v>72</v>
      </c>
      <c r="F152" t="s">
        <v>73</v>
      </c>
      <c r="G152">
        <v>6.4156813094165599E-2</v>
      </c>
      <c r="H152">
        <v>2E+20</v>
      </c>
      <c r="I152">
        <v>0</v>
      </c>
      <c r="J152">
        <v>0.36007476497978802</v>
      </c>
      <c r="K152">
        <v>7</v>
      </c>
      <c r="L15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8.8448865523564832E-2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2.8796973613750301E-2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0.16215977564543499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0.54043120311558301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2" s="5">
        <f>IF((DiscreteStatsTable[[#This Row],[RepsRequested]]&gt;1),DiscreteStatsTable[[#This Row],[HalfWidth]],DiscreteStatsTable[[#This Row],[BatchMeansHalfWidth]])</f>
        <v>7.6150281213515541E-3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70</v>
      </c>
      <c r="C153">
        <v>26</v>
      </c>
      <c r="D153" t="s">
        <v>71</v>
      </c>
      <c r="E153" t="s">
        <v>74</v>
      </c>
      <c r="F153" t="s">
        <v>73</v>
      </c>
      <c r="G153">
        <v>4.3673259057925096</v>
      </c>
      <c r="H153">
        <v>2E+20</v>
      </c>
      <c r="I153">
        <v>0</v>
      </c>
      <c r="J153">
        <v>21.604485898787299</v>
      </c>
      <c r="K153">
        <v>7</v>
      </c>
      <c r="L15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6.4889151622013177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2.4878826948464292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2.50701769418085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15.801095749530599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40.057738814484402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3" s="5">
        <f>IF((DiscreteStatsTable[[#This Row],[RepsRequested]]&gt;1),DiscreteStatsTable[[#This Row],[HalfWidth]],DiscreteStatsTable[[#This Row],[BatchMeansHalfWidth]])</f>
        <v>0.70704843871759748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70</v>
      </c>
      <c r="C154">
        <v>26</v>
      </c>
      <c r="D154" t="s">
        <v>71</v>
      </c>
      <c r="E154" t="s">
        <v>75</v>
      </c>
      <c r="F154" t="s">
        <v>73</v>
      </c>
      <c r="G154">
        <v>6.4156813094165599E-2</v>
      </c>
      <c r="H154">
        <v>2E+20</v>
      </c>
      <c r="I154">
        <v>0</v>
      </c>
      <c r="J154">
        <v>0.36007476497978802</v>
      </c>
      <c r="K154">
        <v>7</v>
      </c>
      <c r="L15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8.8448865523564832E-2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2.8796973613750301E-2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0.16215977564543499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0.54043120311558301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4" s="5">
        <f>IF((DiscreteStatsTable[[#This Row],[RepsRequested]]&gt;1),DiscreteStatsTable[[#This Row],[HalfWidth]],DiscreteStatsTable[[#This Row],[BatchMeansHalfWidth]])</f>
        <v>7.6150281213515541E-3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70</v>
      </c>
      <c r="C155">
        <v>26</v>
      </c>
      <c r="D155" t="s">
        <v>71</v>
      </c>
      <c r="E155" t="s">
        <v>76</v>
      </c>
      <c r="F155" t="s">
        <v>73</v>
      </c>
      <c r="G155">
        <v>3.8494087856499402</v>
      </c>
      <c r="H155">
        <v>2E+20</v>
      </c>
      <c r="I155">
        <v>0</v>
      </c>
      <c r="J155">
        <v>21.604485898787299</v>
      </c>
      <c r="K155">
        <v>7</v>
      </c>
      <c r="L15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5.3069319314138879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1.6076943796021681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1.7278184168250199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9.7295865387261102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32.425872186935003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5" s="5">
        <f>IF((DiscreteStatsTable[[#This Row],[RepsRequested]]&gt;1),DiscreteStatsTable[[#This Row],[HalfWidth]],DiscreteStatsTable[[#This Row],[BatchMeansHalfWidth]])</f>
        <v>0.45690168728109437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70</v>
      </c>
      <c r="C156">
        <v>26</v>
      </c>
      <c r="D156" t="s">
        <v>71</v>
      </c>
      <c r="E156" t="s">
        <v>77</v>
      </c>
      <c r="F156" t="s">
        <v>73</v>
      </c>
      <c r="G156">
        <v>0</v>
      </c>
      <c r="H156">
        <v>2E+20</v>
      </c>
      <c r="I156">
        <v>0</v>
      </c>
      <c r="J156">
        <v>0</v>
      </c>
      <c r="K156">
        <v>7</v>
      </c>
      <c r="L15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70</v>
      </c>
      <c r="C157">
        <v>26</v>
      </c>
      <c r="D157" t="s">
        <v>71</v>
      </c>
      <c r="E157" t="s">
        <v>78</v>
      </c>
      <c r="F157" t="s">
        <v>73</v>
      </c>
      <c r="G157">
        <v>0.51791712014257596</v>
      </c>
      <c r="H157">
        <v>2E+20</v>
      </c>
      <c r="I157">
        <v>0</v>
      </c>
      <c r="J157">
        <v>1.40075596824386</v>
      </c>
      <c r="K157">
        <v>7</v>
      </c>
      <c r="L15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1.1819832307874294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1.6521481867821939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8.6528702908253496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36.323792594810101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7" s="5">
        <f>IF((DiscreteStatsTable[[#This Row],[RepsRequested]]&gt;1),DiscreteStatsTable[[#This Row],[HalfWidth]],DiscreteStatsTable[[#This Row],[BatchMeansHalfWidth]])</f>
        <v>0.46953531949647115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70</v>
      </c>
      <c r="C158">
        <v>27</v>
      </c>
      <c r="D158" t="s">
        <v>71</v>
      </c>
      <c r="E158" t="s">
        <v>72</v>
      </c>
      <c r="F158" t="s">
        <v>73</v>
      </c>
      <c r="G158">
        <v>6.8105210755766504E-2</v>
      </c>
      <c r="H158">
        <v>2E+20</v>
      </c>
      <c r="I158">
        <v>0</v>
      </c>
      <c r="J158">
        <v>0.266208987935874</v>
      </c>
      <c r="K158">
        <v>11</v>
      </c>
      <c r="L15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8.8448865523564832E-2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2.8796973613750301E-2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0.16215977564543499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0.54043120311558301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8" s="5">
        <f>IF((DiscreteStatsTable[[#This Row],[RepsRequested]]&gt;1),DiscreteStatsTable[[#This Row],[HalfWidth]],DiscreteStatsTable[[#This Row],[BatchMeansHalfWidth]])</f>
        <v>7.6150281213515541E-3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70</v>
      </c>
      <c r="C159">
        <v>27</v>
      </c>
      <c r="D159" t="s">
        <v>71</v>
      </c>
      <c r="E159" t="s">
        <v>74</v>
      </c>
      <c r="F159" t="s">
        <v>73</v>
      </c>
      <c r="G159">
        <v>4.6664555673282697</v>
      </c>
      <c r="H159">
        <v>2E+20</v>
      </c>
      <c r="I159">
        <v>0</v>
      </c>
      <c r="J159">
        <v>18.158284756484299</v>
      </c>
      <c r="K159">
        <v>11</v>
      </c>
      <c r="L15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6.4889151622013177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2.4878826948464292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2.50701769418085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15.801095749530599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40.057738814484402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59" s="5">
        <f>IF((DiscreteStatsTable[[#This Row],[RepsRequested]]&gt;1),DiscreteStatsTable[[#This Row],[HalfWidth]],DiscreteStatsTable[[#This Row],[BatchMeansHalfWidth]])</f>
        <v>0.70704843871759748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70</v>
      </c>
      <c r="C160">
        <v>27</v>
      </c>
      <c r="D160" t="s">
        <v>71</v>
      </c>
      <c r="E160" t="s">
        <v>75</v>
      </c>
      <c r="F160" t="s">
        <v>73</v>
      </c>
      <c r="G160">
        <v>6.8105210755766504E-2</v>
      </c>
      <c r="H160">
        <v>2E+20</v>
      </c>
      <c r="I160">
        <v>0</v>
      </c>
      <c r="J160">
        <v>0.266208987935874</v>
      </c>
      <c r="K160">
        <v>11</v>
      </c>
      <c r="L16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8.8448865523564832E-2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2.8796973613750301E-2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0.16215977564543499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0.54043120311558301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0" s="5">
        <f>IF((DiscreteStatsTable[[#This Row],[RepsRequested]]&gt;1),DiscreteStatsTable[[#This Row],[HalfWidth]],DiscreteStatsTable[[#This Row],[BatchMeansHalfWidth]])</f>
        <v>7.6150281213515541E-3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70</v>
      </c>
      <c r="C161">
        <v>27</v>
      </c>
      <c r="D161" t="s">
        <v>71</v>
      </c>
      <c r="E161" t="s">
        <v>76</v>
      </c>
      <c r="F161" t="s">
        <v>73</v>
      </c>
      <c r="G161">
        <v>4.0863126453459904</v>
      </c>
      <c r="H161">
        <v>2E+20</v>
      </c>
      <c r="I161">
        <v>0</v>
      </c>
      <c r="J161">
        <v>15.9725392761524</v>
      </c>
      <c r="K161">
        <v>11</v>
      </c>
      <c r="L16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5.3069319314138879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1.6076943796021681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1.7278184168250199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9.7295865387261102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32.425872186935003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1" s="5">
        <f>IF((DiscreteStatsTable[[#This Row],[RepsRequested]]&gt;1),DiscreteStatsTable[[#This Row],[HalfWidth]],DiscreteStatsTable[[#This Row],[BatchMeansHalfWidth]])</f>
        <v>0.45690168728109437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70</v>
      </c>
      <c r="C162">
        <v>27</v>
      </c>
      <c r="D162" t="s">
        <v>71</v>
      </c>
      <c r="E162" t="s">
        <v>77</v>
      </c>
      <c r="F162" t="s">
        <v>73</v>
      </c>
      <c r="G162">
        <v>0</v>
      </c>
      <c r="H162">
        <v>2E+20</v>
      </c>
      <c r="I162">
        <v>0</v>
      </c>
      <c r="J162">
        <v>0</v>
      </c>
      <c r="K162">
        <v>11</v>
      </c>
      <c r="L16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70</v>
      </c>
      <c r="C163">
        <v>27</v>
      </c>
      <c r="D163" t="s">
        <v>71</v>
      </c>
      <c r="E163" t="s">
        <v>78</v>
      </c>
      <c r="F163" t="s">
        <v>73</v>
      </c>
      <c r="G163">
        <v>0.58014292198227602</v>
      </c>
      <c r="H163">
        <v>2E+20</v>
      </c>
      <c r="I163">
        <v>0</v>
      </c>
      <c r="J163">
        <v>4.1958266614731796</v>
      </c>
      <c r="K163">
        <v>11</v>
      </c>
      <c r="L16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1.1819832307874294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1.6521481867821939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8.6528702908253496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36.323792594810101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3" s="5">
        <f>IF((DiscreteStatsTable[[#This Row],[RepsRequested]]&gt;1),DiscreteStatsTable[[#This Row],[HalfWidth]],DiscreteStatsTable[[#This Row],[BatchMeansHalfWidth]])</f>
        <v>0.46953531949647115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70</v>
      </c>
      <c r="C164">
        <v>28</v>
      </c>
      <c r="D164" t="s">
        <v>71</v>
      </c>
      <c r="E164" t="s">
        <v>72</v>
      </c>
      <c r="F164" t="s">
        <v>73</v>
      </c>
      <c r="G164">
        <v>8.6821338016047203E-2</v>
      </c>
      <c r="H164">
        <v>2E+20</v>
      </c>
      <c r="I164">
        <v>0</v>
      </c>
      <c r="J164">
        <v>0.40230772431608502</v>
      </c>
      <c r="K164">
        <v>8</v>
      </c>
      <c r="L16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8.8448865523564832E-2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2.8796973613750301E-2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0.16215977564543499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0.54043120311558301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4" s="5">
        <f>IF((DiscreteStatsTable[[#This Row],[RepsRequested]]&gt;1),DiscreteStatsTable[[#This Row],[HalfWidth]],DiscreteStatsTable[[#This Row],[BatchMeansHalfWidth]])</f>
        <v>7.6150281213515541E-3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70</v>
      </c>
      <c r="C165">
        <v>28</v>
      </c>
      <c r="D165" t="s">
        <v>71</v>
      </c>
      <c r="E165" t="s">
        <v>74</v>
      </c>
      <c r="F165" t="s">
        <v>73</v>
      </c>
      <c r="G165">
        <v>5.6784034129009502</v>
      </c>
      <c r="H165">
        <v>2E+20</v>
      </c>
      <c r="I165">
        <v>0</v>
      </c>
      <c r="J165">
        <v>24.138463458965099</v>
      </c>
      <c r="K165">
        <v>8</v>
      </c>
      <c r="L16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6.4889151622013177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2.4878826948464292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2.50701769418085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15.801095749530599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40.057738814484402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5" s="5">
        <f>IF((DiscreteStatsTable[[#This Row],[RepsRequested]]&gt;1),DiscreteStatsTable[[#This Row],[HalfWidth]],DiscreteStatsTable[[#This Row],[BatchMeansHalfWidth]])</f>
        <v>0.70704843871759748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70</v>
      </c>
      <c r="C166">
        <v>28</v>
      </c>
      <c r="D166" t="s">
        <v>71</v>
      </c>
      <c r="E166" t="s">
        <v>75</v>
      </c>
      <c r="F166" t="s">
        <v>73</v>
      </c>
      <c r="G166">
        <v>8.6821338016047203E-2</v>
      </c>
      <c r="H166">
        <v>2E+20</v>
      </c>
      <c r="I166">
        <v>0</v>
      </c>
      <c r="J166">
        <v>0.40230772431608502</v>
      </c>
      <c r="K166">
        <v>8</v>
      </c>
      <c r="L16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8.8448865523564832E-2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2.8796973613750301E-2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0.16215977564543499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0.54043120311558301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6" s="5">
        <f>IF((DiscreteStatsTable[[#This Row],[RepsRequested]]&gt;1),DiscreteStatsTable[[#This Row],[HalfWidth]],DiscreteStatsTable[[#This Row],[BatchMeansHalfWidth]])</f>
        <v>7.6150281213515541E-3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70</v>
      </c>
      <c r="C167">
        <v>28</v>
      </c>
      <c r="D167" t="s">
        <v>71</v>
      </c>
      <c r="E167" t="s">
        <v>76</v>
      </c>
      <c r="F167" t="s">
        <v>73</v>
      </c>
      <c r="G167">
        <v>5.2092802809628296</v>
      </c>
      <c r="H167">
        <v>2E+20</v>
      </c>
      <c r="I167">
        <v>0</v>
      </c>
      <c r="J167">
        <v>24.138463458965099</v>
      </c>
      <c r="K167">
        <v>8</v>
      </c>
      <c r="L16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5.3069319314138879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1.6076943796021681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1.7278184168250199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9.7295865387261102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32.425872186935003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7" s="5">
        <f>IF((DiscreteStatsTable[[#This Row],[RepsRequested]]&gt;1),DiscreteStatsTable[[#This Row],[HalfWidth]],DiscreteStatsTable[[#This Row],[BatchMeansHalfWidth]])</f>
        <v>0.45690168728109437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70</v>
      </c>
      <c r="C168">
        <v>28</v>
      </c>
      <c r="D168" t="s">
        <v>71</v>
      </c>
      <c r="E168" t="s">
        <v>77</v>
      </c>
      <c r="F168" t="s">
        <v>73</v>
      </c>
      <c r="G168">
        <v>0</v>
      </c>
      <c r="H168">
        <v>2E+20</v>
      </c>
      <c r="I168">
        <v>0</v>
      </c>
      <c r="J168">
        <v>0</v>
      </c>
      <c r="K168">
        <v>8</v>
      </c>
      <c r="L16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70</v>
      </c>
      <c r="C169">
        <v>28</v>
      </c>
      <c r="D169" t="s">
        <v>71</v>
      </c>
      <c r="E169" t="s">
        <v>78</v>
      </c>
      <c r="F169" t="s">
        <v>73</v>
      </c>
      <c r="G169">
        <v>0.46912313193812599</v>
      </c>
      <c r="H169">
        <v>2E+20</v>
      </c>
      <c r="I169">
        <v>0</v>
      </c>
      <c r="J169">
        <v>2.7663003771725698</v>
      </c>
      <c r="K169">
        <v>8</v>
      </c>
      <c r="L16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1.1819832307874294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1.6521481867821939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8.6528702908253496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36.323792594810101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69" s="5">
        <f>IF((DiscreteStatsTable[[#This Row],[RepsRequested]]&gt;1),DiscreteStatsTable[[#This Row],[HalfWidth]],DiscreteStatsTable[[#This Row],[BatchMeansHalfWidth]])</f>
        <v>0.46953531949647115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70</v>
      </c>
      <c r="C170">
        <v>29</v>
      </c>
      <c r="D170" t="s">
        <v>71</v>
      </c>
      <c r="E170" t="s">
        <v>72</v>
      </c>
      <c r="F170" t="s">
        <v>73</v>
      </c>
      <c r="G170">
        <v>9.1771768571178802E-2</v>
      </c>
      <c r="H170">
        <v>2E+20</v>
      </c>
      <c r="I170">
        <v>0</v>
      </c>
      <c r="J170">
        <v>0.26770954552480503</v>
      </c>
      <c r="K170">
        <v>16</v>
      </c>
      <c r="L17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8.8448865523564832E-2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2.8796973613750301E-2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0.16215977564543499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0.54043120311558301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0" s="5">
        <f>IF((DiscreteStatsTable[[#This Row],[RepsRequested]]&gt;1),DiscreteStatsTable[[#This Row],[HalfWidth]],DiscreteStatsTable[[#This Row],[BatchMeansHalfWidth]])</f>
        <v>7.6150281213515541E-3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70</v>
      </c>
      <c r="C171">
        <v>29</v>
      </c>
      <c r="D171" t="s">
        <v>71</v>
      </c>
      <c r="E171" t="s">
        <v>74</v>
      </c>
      <c r="F171" t="s">
        <v>73</v>
      </c>
      <c r="G171">
        <v>6.3235862442636996</v>
      </c>
      <c r="H171">
        <v>2E+20</v>
      </c>
      <c r="I171">
        <v>0</v>
      </c>
      <c r="J171">
        <v>16.9203766768807</v>
      </c>
      <c r="K171">
        <v>16</v>
      </c>
      <c r="L17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6.4889151622013177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2.4878826948464292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2.50701769418085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15.801095749530599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40.057738814484402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1" s="5">
        <f>IF((DiscreteStatsTable[[#This Row],[RepsRequested]]&gt;1),DiscreteStatsTable[[#This Row],[HalfWidth]],DiscreteStatsTable[[#This Row],[BatchMeansHalfWidth]])</f>
        <v>0.70704843871759748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70</v>
      </c>
      <c r="C172">
        <v>29</v>
      </c>
      <c r="D172" t="s">
        <v>71</v>
      </c>
      <c r="E172" t="s">
        <v>75</v>
      </c>
      <c r="F172" t="s">
        <v>73</v>
      </c>
      <c r="G172">
        <v>9.1771768571178802E-2</v>
      </c>
      <c r="H172">
        <v>2E+20</v>
      </c>
      <c r="I172">
        <v>0</v>
      </c>
      <c r="J172">
        <v>0.26770954552480503</v>
      </c>
      <c r="K172">
        <v>16</v>
      </c>
      <c r="L17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8.8448865523564832E-2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2.8796973613750301E-2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0.16215977564543499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0.54043120311558301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2" s="5">
        <f>IF((DiscreteStatsTable[[#This Row],[RepsRequested]]&gt;1),DiscreteStatsTable[[#This Row],[HalfWidth]],DiscreteStatsTable[[#This Row],[BatchMeansHalfWidth]])</f>
        <v>7.6150281213515541E-3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70</v>
      </c>
      <c r="C173">
        <v>29</v>
      </c>
      <c r="D173" t="s">
        <v>71</v>
      </c>
      <c r="E173" t="s">
        <v>76</v>
      </c>
      <c r="F173" t="s">
        <v>73</v>
      </c>
      <c r="G173">
        <v>5.5063061142707301</v>
      </c>
      <c r="H173">
        <v>2E+20</v>
      </c>
      <c r="I173">
        <v>0</v>
      </c>
      <c r="J173">
        <v>16.062572731488299</v>
      </c>
      <c r="K173">
        <v>16</v>
      </c>
      <c r="L17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5.3069319314138879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1.6076943796021681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1.7278184168250199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9.7295865387261102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32.425872186935003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3" s="5">
        <f>IF((DiscreteStatsTable[[#This Row],[RepsRequested]]&gt;1),DiscreteStatsTable[[#This Row],[HalfWidth]],DiscreteStatsTable[[#This Row],[BatchMeansHalfWidth]])</f>
        <v>0.45690168728109437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70</v>
      </c>
      <c r="C174">
        <v>29</v>
      </c>
      <c r="D174" t="s">
        <v>71</v>
      </c>
      <c r="E174" t="s">
        <v>77</v>
      </c>
      <c r="F174" t="s">
        <v>73</v>
      </c>
      <c r="G174">
        <v>0</v>
      </c>
      <c r="H174">
        <v>2E+20</v>
      </c>
      <c r="I174">
        <v>0</v>
      </c>
      <c r="J174">
        <v>0</v>
      </c>
      <c r="K174">
        <v>16</v>
      </c>
      <c r="L17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70</v>
      </c>
      <c r="C175">
        <v>29</v>
      </c>
      <c r="D175" t="s">
        <v>71</v>
      </c>
      <c r="E175" t="s">
        <v>78</v>
      </c>
      <c r="F175" t="s">
        <v>73</v>
      </c>
      <c r="G175">
        <v>0.81728012999296995</v>
      </c>
      <c r="H175">
        <v>2E+20</v>
      </c>
      <c r="I175">
        <v>0</v>
      </c>
      <c r="J175">
        <v>3.80714759497801</v>
      </c>
      <c r="K175">
        <v>16</v>
      </c>
      <c r="L17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1.1819832307874294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1.6521481867821939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8.6528702908253496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36.323792594810101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5" s="5">
        <f>IF((DiscreteStatsTable[[#This Row],[RepsRequested]]&gt;1),DiscreteStatsTable[[#This Row],[HalfWidth]],DiscreteStatsTable[[#This Row],[BatchMeansHalfWidth]])</f>
        <v>0.46953531949647115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70</v>
      </c>
      <c r="C176">
        <v>30</v>
      </c>
      <c r="D176" t="s">
        <v>71</v>
      </c>
      <c r="E176" t="s">
        <v>72</v>
      </c>
      <c r="F176" t="s">
        <v>73</v>
      </c>
      <c r="G176">
        <v>9.8121068453183302E-2</v>
      </c>
      <c r="H176">
        <v>2E+20</v>
      </c>
      <c r="I176">
        <v>0</v>
      </c>
      <c r="J176">
        <v>0.226629740388328</v>
      </c>
      <c r="K176">
        <v>10</v>
      </c>
      <c r="L17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8.8448865523564832E-2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2.8796973613750301E-2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0.16215977564543499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0.54043120311558301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6" s="5">
        <f>IF((DiscreteStatsTable[[#This Row],[RepsRequested]]&gt;1),DiscreteStatsTable[[#This Row],[HalfWidth]],DiscreteStatsTable[[#This Row],[BatchMeansHalfWidth]])</f>
        <v>7.6150281213515541E-3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70</v>
      </c>
      <c r="C177">
        <v>30</v>
      </c>
      <c r="D177" t="s">
        <v>71</v>
      </c>
      <c r="E177" t="s">
        <v>74</v>
      </c>
      <c r="F177" t="s">
        <v>73</v>
      </c>
      <c r="G177">
        <v>7.5225289461148597</v>
      </c>
      <c r="H177">
        <v>2E+20</v>
      </c>
      <c r="I177">
        <v>0</v>
      </c>
      <c r="J177">
        <v>15.085965983470899</v>
      </c>
      <c r="K177">
        <v>10</v>
      </c>
      <c r="L17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6.4889151622013177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2.4878826948464292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2.50701769418085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15.801095749530599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40.057738814484402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7" s="5">
        <f>IF((DiscreteStatsTable[[#This Row],[RepsRequested]]&gt;1),DiscreteStatsTable[[#This Row],[HalfWidth]],DiscreteStatsTable[[#This Row],[BatchMeansHalfWidth]])</f>
        <v>0.70704843871759748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70</v>
      </c>
      <c r="C178">
        <v>30</v>
      </c>
      <c r="D178" t="s">
        <v>71</v>
      </c>
      <c r="E178" t="s">
        <v>75</v>
      </c>
      <c r="F178" t="s">
        <v>73</v>
      </c>
      <c r="G178">
        <v>9.8121068453183302E-2</v>
      </c>
      <c r="H178">
        <v>2E+20</v>
      </c>
      <c r="I178">
        <v>0</v>
      </c>
      <c r="J178">
        <v>0.226629740388328</v>
      </c>
      <c r="K178">
        <v>10</v>
      </c>
      <c r="L17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8.8448865523564832E-2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2.8796973613750301E-2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0.16215977564543499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0.54043120311558301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8" s="5">
        <f>IF((DiscreteStatsTable[[#This Row],[RepsRequested]]&gt;1),DiscreteStatsTable[[#This Row],[HalfWidth]],DiscreteStatsTable[[#This Row],[BatchMeansHalfWidth]])</f>
        <v>7.6150281213515541E-3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70</v>
      </c>
      <c r="C179">
        <v>30</v>
      </c>
      <c r="D179" t="s">
        <v>71</v>
      </c>
      <c r="E179" t="s">
        <v>76</v>
      </c>
      <c r="F179" t="s">
        <v>73</v>
      </c>
      <c r="G179">
        <v>5.8872641071910001</v>
      </c>
      <c r="H179">
        <v>2E+20</v>
      </c>
      <c r="I179">
        <v>0</v>
      </c>
      <c r="J179">
        <v>13.5977844232997</v>
      </c>
      <c r="K179">
        <v>10</v>
      </c>
      <c r="L17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5.3069319314138879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1.6076943796021681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1.7278184168250199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9.7295865387261102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32.425872186935003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79" s="5">
        <f>IF((DiscreteStatsTable[[#This Row],[RepsRequested]]&gt;1),DiscreteStatsTable[[#This Row],[HalfWidth]],DiscreteStatsTable[[#This Row],[BatchMeansHalfWidth]])</f>
        <v>0.45690168728109437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70</v>
      </c>
      <c r="C180">
        <v>30</v>
      </c>
      <c r="D180" t="s">
        <v>71</v>
      </c>
      <c r="E180" t="s">
        <v>77</v>
      </c>
      <c r="F180" t="s">
        <v>73</v>
      </c>
      <c r="G180">
        <v>0</v>
      </c>
      <c r="H180">
        <v>2E+20</v>
      </c>
      <c r="I180">
        <v>0</v>
      </c>
      <c r="J180">
        <v>0</v>
      </c>
      <c r="K180">
        <v>10</v>
      </c>
      <c r="L18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70</v>
      </c>
      <c r="C181">
        <v>30</v>
      </c>
      <c r="D181" t="s">
        <v>71</v>
      </c>
      <c r="E181" t="s">
        <v>78</v>
      </c>
      <c r="F181" t="s">
        <v>73</v>
      </c>
      <c r="G181">
        <v>1.63526483892387</v>
      </c>
      <c r="H181">
        <v>2E+20</v>
      </c>
      <c r="I181">
        <v>0</v>
      </c>
      <c r="J181">
        <v>15.085965983470899</v>
      </c>
      <c r="K181">
        <v>10</v>
      </c>
      <c r="L18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1.1819832307874294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1.6521481867821939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8.6528702908253496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36.323792594810101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1" s="5">
        <f>IF((DiscreteStatsTable[[#This Row],[RepsRequested]]&gt;1),DiscreteStatsTable[[#This Row],[HalfWidth]],DiscreteStatsTable[[#This Row],[BatchMeansHalfWidth]])</f>
        <v>0.46953531949647115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70</v>
      </c>
      <c r="C182">
        <v>31</v>
      </c>
      <c r="D182" t="s">
        <v>71</v>
      </c>
      <c r="E182" t="s">
        <v>72</v>
      </c>
      <c r="F182" t="s">
        <v>73</v>
      </c>
      <c r="G182">
        <v>8.1158529236159793E-2</v>
      </c>
      <c r="H182">
        <v>2E+20</v>
      </c>
      <c r="I182">
        <v>0</v>
      </c>
      <c r="J182">
        <v>0.54043120311558301</v>
      </c>
      <c r="K182">
        <v>13</v>
      </c>
      <c r="L18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8.8448865523564832E-2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2.8796973613750301E-2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0.16215977564543499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0.54043120311558301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2" s="5">
        <f>IF((DiscreteStatsTable[[#This Row],[RepsRequested]]&gt;1),DiscreteStatsTable[[#This Row],[HalfWidth]],DiscreteStatsTable[[#This Row],[BatchMeansHalfWidth]])</f>
        <v>7.6150281213515541E-3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70</v>
      </c>
      <c r="C183">
        <v>31</v>
      </c>
      <c r="D183" t="s">
        <v>71</v>
      </c>
      <c r="E183" t="s">
        <v>74</v>
      </c>
      <c r="F183" t="s">
        <v>73</v>
      </c>
      <c r="G183">
        <v>5.3770534803550802</v>
      </c>
      <c r="H183">
        <v>2E+20</v>
      </c>
      <c r="I183">
        <v>0</v>
      </c>
      <c r="J183">
        <v>32.425872186935003</v>
      </c>
      <c r="K183">
        <v>13</v>
      </c>
      <c r="L18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6.4889151622013177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2.4878826948464292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2.50701769418085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15.801095749530599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40.057738814484402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3" s="5">
        <f>IF((DiscreteStatsTable[[#This Row],[RepsRequested]]&gt;1),DiscreteStatsTable[[#This Row],[HalfWidth]],DiscreteStatsTable[[#This Row],[BatchMeansHalfWidth]])</f>
        <v>0.70704843871759748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70</v>
      </c>
      <c r="C184">
        <v>31</v>
      </c>
      <c r="D184" t="s">
        <v>71</v>
      </c>
      <c r="E184" t="s">
        <v>75</v>
      </c>
      <c r="F184" t="s">
        <v>73</v>
      </c>
      <c r="G184">
        <v>8.1158529236159793E-2</v>
      </c>
      <c r="H184">
        <v>2E+20</v>
      </c>
      <c r="I184">
        <v>0</v>
      </c>
      <c r="J184">
        <v>0.54043120311558301</v>
      </c>
      <c r="K184">
        <v>13</v>
      </c>
      <c r="L18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8.8448865523564832E-2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2.8796973613750301E-2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0.16215977564543499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0.54043120311558301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4" s="5">
        <f>IF((DiscreteStatsTable[[#This Row],[RepsRequested]]&gt;1),DiscreteStatsTable[[#This Row],[HalfWidth]],DiscreteStatsTable[[#This Row],[BatchMeansHalfWidth]])</f>
        <v>7.6150281213515541E-3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70</v>
      </c>
      <c r="C185">
        <v>31</v>
      </c>
      <c r="D185" t="s">
        <v>71</v>
      </c>
      <c r="E185" t="s">
        <v>76</v>
      </c>
      <c r="F185" t="s">
        <v>73</v>
      </c>
      <c r="G185">
        <v>4.86951175416959</v>
      </c>
      <c r="H185">
        <v>2E+20</v>
      </c>
      <c r="I185">
        <v>0</v>
      </c>
      <c r="J185">
        <v>32.425872186935003</v>
      </c>
      <c r="K185">
        <v>13</v>
      </c>
      <c r="L18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5.3069319314138879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1.6076943796021681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1.7278184168250199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9.7295865387261102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32.425872186935003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5" s="5">
        <f>IF((DiscreteStatsTable[[#This Row],[RepsRequested]]&gt;1),DiscreteStatsTable[[#This Row],[HalfWidth]],DiscreteStatsTable[[#This Row],[BatchMeansHalfWidth]])</f>
        <v>0.45690168728109437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70</v>
      </c>
      <c r="C186">
        <v>31</v>
      </c>
      <c r="D186" t="s">
        <v>71</v>
      </c>
      <c r="E186" t="s">
        <v>77</v>
      </c>
      <c r="F186" t="s">
        <v>73</v>
      </c>
      <c r="G186">
        <v>0</v>
      </c>
      <c r="H186">
        <v>2E+20</v>
      </c>
      <c r="I186">
        <v>0</v>
      </c>
      <c r="J186">
        <v>0</v>
      </c>
      <c r="K186">
        <v>13</v>
      </c>
      <c r="L18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70</v>
      </c>
      <c r="C187">
        <v>31</v>
      </c>
      <c r="D187" t="s">
        <v>71</v>
      </c>
      <c r="E187" t="s">
        <v>78</v>
      </c>
      <c r="F187" t="s">
        <v>73</v>
      </c>
      <c r="G187">
        <v>0.50754172618549298</v>
      </c>
      <c r="H187">
        <v>2E+20</v>
      </c>
      <c r="I187">
        <v>0</v>
      </c>
      <c r="J187">
        <v>3.5014064940779699</v>
      </c>
      <c r="K187">
        <v>13</v>
      </c>
      <c r="L18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1.1819832307874294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1.6521481867821939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8.6528702908253496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36.323792594810101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7" s="5">
        <f>IF((DiscreteStatsTable[[#This Row],[RepsRequested]]&gt;1),DiscreteStatsTable[[#This Row],[HalfWidth]],DiscreteStatsTable[[#This Row],[BatchMeansHalfWidth]])</f>
        <v>0.46953531949647115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70</v>
      </c>
      <c r="C188">
        <v>32</v>
      </c>
      <c r="D188" t="s">
        <v>71</v>
      </c>
      <c r="E188" t="s">
        <v>72</v>
      </c>
      <c r="F188" t="s">
        <v>73</v>
      </c>
      <c r="G188">
        <v>0.103659657957052</v>
      </c>
      <c r="H188">
        <v>2E+20</v>
      </c>
      <c r="I188">
        <v>0</v>
      </c>
      <c r="J188">
        <v>0.29236997780392998</v>
      </c>
      <c r="K188">
        <v>9</v>
      </c>
      <c r="L18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8.8448865523564832E-2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2.8796973613750301E-2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0.16215977564543499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0.54043120311558301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8" s="5">
        <f>IF((DiscreteStatsTable[[#This Row],[RepsRequested]]&gt;1),DiscreteStatsTable[[#This Row],[HalfWidth]],DiscreteStatsTable[[#This Row],[BatchMeansHalfWidth]])</f>
        <v>7.6150281213515541E-3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70</v>
      </c>
      <c r="C189">
        <v>32</v>
      </c>
      <c r="D189" t="s">
        <v>71</v>
      </c>
      <c r="E189" t="s">
        <v>74</v>
      </c>
      <c r="F189" t="s">
        <v>73</v>
      </c>
      <c r="G189">
        <v>7.2995492405733904</v>
      </c>
      <c r="H189">
        <v>2E+20</v>
      </c>
      <c r="I189">
        <v>0</v>
      </c>
      <c r="J189">
        <v>22.171301107721199</v>
      </c>
      <c r="K189">
        <v>9</v>
      </c>
      <c r="L18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6.4889151622013177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2.4878826948464292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2.50701769418085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15.801095749530599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40.057738814484402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89" s="5">
        <f>IF((DiscreteStatsTable[[#This Row],[RepsRequested]]&gt;1),DiscreteStatsTable[[#This Row],[HalfWidth]],DiscreteStatsTable[[#This Row],[BatchMeansHalfWidth]])</f>
        <v>0.70704843871759748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70</v>
      </c>
      <c r="C190">
        <v>32</v>
      </c>
      <c r="D190" t="s">
        <v>71</v>
      </c>
      <c r="E190" t="s">
        <v>75</v>
      </c>
      <c r="F190" t="s">
        <v>73</v>
      </c>
      <c r="G190">
        <v>0.103659657957052</v>
      </c>
      <c r="H190">
        <v>2E+20</v>
      </c>
      <c r="I190">
        <v>0</v>
      </c>
      <c r="J190">
        <v>0.29236997780392998</v>
      </c>
      <c r="K190">
        <v>9</v>
      </c>
      <c r="L19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8.8448865523564832E-2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2.8796973613750301E-2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0.16215977564543499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0.54043120311558301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0" s="5">
        <f>IF((DiscreteStatsTable[[#This Row],[RepsRequested]]&gt;1),DiscreteStatsTable[[#This Row],[HalfWidth]],DiscreteStatsTable[[#This Row],[BatchMeansHalfWidth]])</f>
        <v>7.6150281213515541E-3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70</v>
      </c>
      <c r="C191">
        <v>32</v>
      </c>
      <c r="D191" t="s">
        <v>71</v>
      </c>
      <c r="E191" t="s">
        <v>76</v>
      </c>
      <c r="F191" t="s">
        <v>73</v>
      </c>
      <c r="G191">
        <v>6.2195794774230899</v>
      </c>
      <c r="H191">
        <v>2E+20</v>
      </c>
      <c r="I191">
        <v>0</v>
      </c>
      <c r="J191">
        <v>17.542198668235802</v>
      </c>
      <c r="K191">
        <v>9</v>
      </c>
      <c r="L19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5.3069319314138879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1.6076943796021681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1.7278184168250199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9.7295865387261102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32.425872186935003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1" s="5">
        <f>IF((DiscreteStatsTable[[#This Row],[RepsRequested]]&gt;1),DiscreteStatsTable[[#This Row],[HalfWidth]],DiscreteStatsTable[[#This Row],[BatchMeansHalfWidth]])</f>
        <v>0.45690168728109437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70</v>
      </c>
      <c r="C192">
        <v>32</v>
      </c>
      <c r="D192" t="s">
        <v>71</v>
      </c>
      <c r="E192" t="s">
        <v>77</v>
      </c>
      <c r="F192" t="s">
        <v>73</v>
      </c>
      <c r="G192">
        <v>0</v>
      </c>
      <c r="H192">
        <v>2E+20</v>
      </c>
      <c r="I192">
        <v>0</v>
      </c>
      <c r="J192">
        <v>0</v>
      </c>
      <c r="K192">
        <v>9</v>
      </c>
      <c r="L19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70</v>
      </c>
      <c r="C193">
        <v>32</v>
      </c>
      <c r="D193" t="s">
        <v>71</v>
      </c>
      <c r="E193" t="s">
        <v>78</v>
      </c>
      <c r="F193" t="s">
        <v>73</v>
      </c>
      <c r="G193">
        <v>1.0799697631503</v>
      </c>
      <c r="H193">
        <v>2E+20</v>
      </c>
      <c r="I193">
        <v>0</v>
      </c>
      <c r="J193">
        <v>4.6291024394853899</v>
      </c>
      <c r="K193">
        <v>9</v>
      </c>
      <c r="L19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1.1819832307874294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1.6521481867821939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8.6528702908253496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36.323792594810101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3" s="5">
        <f>IF((DiscreteStatsTable[[#This Row],[RepsRequested]]&gt;1),DiscreteStatsTable[[#This Row],[HalfWidth]],DiscreteStatsTable[[#This Row],[BatchMeansHalfWidth]])</f>
        <v>0.46953531949647115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70</v>
      </c>
      <c r="C194">
        <v>33</v>
      </c>
      <c r="D194" t="s">
        <v>71</v>
      </c>
      <c r="E194" t="s">
        <v>72</v>
      </c>
      <c r="F194" t="s">
        <v>73</v>
      </c>
      <c r="G194">
        <v>8.1166394039150394E-2</v>
      </c>
      <c r="H194">
        <v>2E+20</v>
      </c>
      <c r="I194">
        <v>0</v>
      </c>
      <c r="J194">
        <v>0.358426481976658</v>
      </c>
      <c r="K194">
        <v>12</v>
      </c>
      <c r="L19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8.8448865523564832E-2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2.8796973613750301E-2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0.16215977564543499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0.54043120311558301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4" s="5">
        <f>IF((DiscreteStatsTable[[#This Row],[RepsRequested]]&gt;1),DiscreteStatsTable[[#This Row],[HalfWidth]],DiscreteStatsTable[[#This Row],[BatchMeansHalfWidth]])</f>
        <v>7.6150281213515541E-3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70</v>
      </c>
      <c r="C195">
        <v>33</v>
      </c>
      <c r="D195" t="s">
        <v>71</v>
      </c>
      <c r="E195" t="s">
        <v>74</v>
      </c>
      <c r="F195" t="s">
        <v>73</v>
      </c>
      <c r="G195">
        <v>6.7548957565072003</v>
      </c>
      <c r="H195">
        <v>2E+20</v>
      </c>
      <c r="I195">
        <v>0</v>
      </c>
      <c r="J195">
        <v>23.634975038428902</v>
      </c>
      <c r="K195">
        <v>12</v>
      </c>
      <c r="L19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6.4889151622013177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2.4878826948464292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2.50701769418085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15.801095749530599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40.057738814484402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5" s="5">
        <f>IF((DiscreteStatsTable[[#This Row],[RepsRequested]]&gt;1),DiscreteStatsTable[[#This Row],[HalfWidth]],DiscreteStatsTable[[#This Row],[BatchMeansHalfWidth]])</f>
        <v>0.70704843871759748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70</v>
      </c>
      <c r="C196">
        <v>33</v>
      </c>
      <c r="D196" t="s">
        <v>71</v>
      </c>
      <c r="E196" t="s">
        <v>75</v>
      </c>
      <c r="F196" t="s">
        <v>73</v>
      </c>
      <c r="G196">
        <v>8.1166394039150394E-2</v>
      </c>
      <c r="H196">
        <v>2E+20</v>
      </c>
      <c r="I196">
        <v>0</v>
      </c>
      <c r="J196">
        <v>0.358426481976658</v>
      </c>
      <c r="K196">
        <v>12</v>
      </c>
      <c r="L19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8.8448865523564832E-2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2.8796973613750301E-2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0.16215977564543499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0.54043120311558301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6" s="5">
        <f>IF((DiscreteStatsTable[[#This Row],[RepsRequested]]&gt;1),DiscreteStatsTable[[#This Row],[HalfWidth]],DiscreteStatsTable[[#This Row],[BatchMeansHalfWidth]])</f>
        <v>7.6150281213515541E-3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70</v>
      </c>
      <c r="C197">
        <v>33</v>
      </c>
      <c r="D197" t="s">
        <v>71</v>
      </c>
      <c r="E197" t="s">
        <v>76</v>
      </c>
      <c r="F197" t="s">
        <v>73</v>
      </c>
      <c r="G197">
        <v>4.8699836423490197</v>
      </c>
      <c r="H197">
        <v>2E+20</v>
      </c>
      <c r="I197">
        <v>0</v>
      </c>
      <c r="J197">
        <v>21.5055889185995</v>
      </c>
      <c r="K197">
        <v>12</v>
      </c>
      <c r="L19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5.3069319314138879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1.6076943796021681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1.7278184168250199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9.7295865387261102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32.425872186935003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7" s="5">
        <f>IF((DiscreteStatsTable[[#This Row],[RepsRequested]]&gt;1),DiscreteStatsTable[[#This Row],[HalfWidth]],DiscreteStatsTable[[#This Row],[BatchMeansHalfWidth]])</f>
        <v>0.45690168728109437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70</v>
      </c>
      <c r="C198">
        <v>33</v>
      </c>
      <c r="D198" t="s">
        <v>71</v>
      </c>
      <c r="E198" t="s">
        <v>77</v>
      </c>
      <c r="F198" t="s">
        <v>73</v>
      </c>
      <c r="G198">
        <v>0</v>
      </c>
      <c r="H198">
        <v>2E+20</v>
      </c>
      <c r="I198">
        <v>0</v>
      </c>
      <c r="J198">
        <v>0</v>
      </c>
      <c r="K198">
        <v>12</v>
      </c>
      <c r="L19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70</v>
      </c>
      <c r="C199">
        <v>33</v>
      </c>
      <c r="D199" t="s">
        <v>71</v>
      </c>
      <c r="E199" t="s">
        <v>78</v>
      </c>
      <c r="F199" t="s">
        <v>73</v>
      </c>
      <c r="G199">
        <v>1.8849121141581799</v>
      </c>
      <c r="H199">
        <v>2E+20</v>
      </c>
      <c r="I199">
        <v>0</v>
      </c>
      <c r="J199">
        <v>8.7901609443132394</v>
      </c>
      <c r="K199">
        <v>12</v>
      </c>
      <c r="L19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1.1819832307874294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1.6521481867821939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8.6528702908253496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36.323792594810101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199" s="5">
        <f>IF((DiscreteStatsTable[[#This Row],[RepsRequested]]&gt;1),DiscreteStatsTable[[#This Row],[HalfWidth]],DiscreteStatsTable[[#This Row],[BatchMeansHalfWidth]])</f>
        <v>0.46953531949647115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70</v>
      </c>
      <c r="C200">
        <v>34</v>
      </c>
      <c r="D200" t="s">
        <v>71</v>
      </c>
      <c r="E200" t="s">
        <v>72</v>
      </c>
      <c r="F200" t="s">
        <v>73</v>
      </c>
      <c r="G200">
        <v>0.122654499537471</v>
      </c>
      <c r="H200">
        <v>2E+20</v>
      </c>
      <c r="I200">
        <v>0</v>
      </c>
      <c r="J200">
        <v>0.40651649452417299</v>
      </c>
      <c r="K200">
        <v>17</v>
      </c>
      <c r="L20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8.8448865523564832E-2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2.8796973613750301E-2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0.16215977564543499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0.54043120311558301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0" s="5">
        <f>IF((DiscreteStatsTable[[#This Row],[RepsRequested]]&gt;1),DiscreteStatsTable[[#This Row],[HalfWidth]],DiscreteStatsTable[[#This Row],[BatchMeansHalfWidth]])</f>
        <v>7.6150281213515541E-3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70</v>
      </c>
      <c r="C201">
        <v>34</v>
      </c>
      <c r="D201" t="s">
        <v>71</v>
      </c>
      <c r="E201" t="s">
        <v>74</v>
      </c>
      <c r="F201" t="s">
        <v>73</v>
      </c>
      <c r="G201">
        <v>15.801095749530599</v>
      </c>
      <c r="H201">
        <v>2E+20</v>
      </c>
      <c r="I201">
        <v>0</v>
      </c>
      <c r="J201">
        <v>40.057738814484402</v>
      </c>
      <c r="K201">
        <v>17</v>
      </c>
      <c r="L20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6.4889151622013177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2.4878826948464292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2.50701769418085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15.801095749530599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40.057738814484402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1" s="5">
        <f>IF((DiscreteStatsTable[[#This Row],[RepsRequested]]&gt;1),DiscreteStatsTable[[#This Row],[HalfWidth]],DiscreteStatsTable[[#This Row],[BatchMeansHalfWidth]])</f>
        <v>0.70704843871759748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70</v>
      </c>
      <c r="C202">
        <v>34</v>
      </c>
      <c r="D202" t="s">
        <v>71</v>
      </c>
      <c r="E202" t="s">
        <v>75</v>
      </c>
      <c r="F202" t="s">
        <v>73</v>
      </c>
      <c r="G202">
        <v>0.122654499537471</v>
      </c>
      <c r="H202">
        <v>2E+20</v>
      </c>
      <c r="I202">
        <v>0</v>
      </c>
      <c r="J202">
        <v>0.40651649452417299</v>
      </c>
      <c r="K202">
        <v>17</v>
      </c>
      <c r="L20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8.8448865523564832E-2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2.8796973613750301E-2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0.16215977564543499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0.54043120311558301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2" s="5">
        <f>IF((DiscreteStatsTable[[#This Row],[RepsRequested]]&gt;1),DiscreteStatsTable[[#This Row],[HalfWidth]],DiscreteStatsTable[[#This Row],[BatchMeansHalfWidth]])</f>
        <v>7.6150281213515541E-3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70</v>
      </c>
      <c r="C203">
        <v>34</v>
      </c>
      <c r="D203" t="s">
        <v>71</v>
      </c>
      <c r="E203" t="s">
        <v>76</v>
      </c>
      <c r="F203" t="s">
        <v>73</v>
      </c>
      <c r="G203">
        <v>7.3592699722482804</v>
      </c>
      <c r="H203">
        <v>2E+20</v>
      </c>
      <c r="I203">
        <v>0</v>
      </c>
      <c r="J203">
        <v>24.390989671450399</v>
      </c>
      <c r="K203">
        <v>17</v>
      </c>
      <c r="L20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5.3069319314138879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1.6076943796021681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1.7278184168250199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9.7295865387261102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32.425872186935003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3" s="5">
        <f>IF((DiscreteStatsTable[[#This Row],[RepsRequested]]&gt;1),DiscreteStatsTable[[#This Row],[HalfWidth]],DiscreteStatsTable[[#This Row],[BatchMeansHalfWidth]])</f>
        <v>0.45690168728109437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70</v>
      </c>
      <c r="C204">
        <v>34</v>
      </c>
      <c r="D204" t="s">
        <v>71</v>
      </c>
      <c r="E204" t="s">
        <v>77</v>
      </c>
      <c r="F204" t="s">
        <v>73</v>
      </c>
      <c r="G204">
        <v>0</v>
      </c>
      <c r="H204">
        <v>2E+20</v>
      </c>
      <c r="I204">
        <v>0</v>
      </c>
      <c r="J204">
        <v>0</v>
      </c>
      <c r="K204">
        <v>17</v>
      </c>
      <c r="L20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70</v>
      </c>
      <c r="C205">
        <v>34</v>
      </c>
      <c r="D205" t="s">
        <v>71</v>
      </c>
      <c r="E205" t="s">
        <v>78</v>
      </c>
      <c r="F205" t="s">
        <v>73</v>
      </c>
      <c r="G205">
        <v>8.44182577728232</v>
      </c>
      <c r="H205">
        <v>2E+20</v>
      </c>
      <c r="I205">
        <v>0</v>
      </c>
      <c r="J205">
        <v>36.323792594810101</v>
      </c>
      <c r="K205">
        <v>17</v>
      </c>
      <c r="L20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1.1819832307874294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1.6521481867821939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8.6528702908253496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36.323792594810101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5" s="5">
        <f>IF((DiscreteStatsTable[[#This Row],[RepsRequested]]&gt;1),DiscreteStatsTable[[#This Row],[HalfWidth]],DiscreteStatsTable[[#This Row],[BatchMeansHalfWidth]])</f>
        <v>0.46953531949647115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70</v>
      </c>
      <c r="C206">
        <v>35</v>
      </c>
      <c r="D206" t="s">
        <v>71</v>
      </c>
      <c r="E206" t="s">
        <v>72</v>
      </c>
      <c r="F206" t="s">
        <v>73</v>
      </c>
      <c r="G206">
        <v>9.1556338831418504E-2</v>
      </c>
      <c r="H206">
        <v>2E+20</v>
      </c>
      <c r="I206">
        <v>0</v>
      </c>
      <c r="J206">
        <v>0.25646845918511202</v>
      </c>
      <c r="K206">
        <v>8</v>
      </c>
      <c r="L20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8.8448865523564832E-2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2.8796973613750301E-2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0.16215977564543499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0.54043120311558301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6" s="5">
        <f>IF((DiscreteStatsTable[[#This Row],[RepsRequested]]&gt;1),DiscreteStatsTable[[#This Row],[HalfWidth]],DiscreteStatsTable[[#This Row],[BatchMeansHalfWidth]])</f>
        <v>7.6150281213515541E-3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70</v>
      </c>
      <c r="C207">
        <v>35</v>
      </c>
      <c r="D207" t="s">
        <v>71</v>
      </c>
      <c r="E207" t="s">
        <v>74</v>
      </c>
      <c r="F207" t="s">
        <v>73</v>
      </c>
      <c r="G207">
        <v>7.1989493164262299</v>
      </c>
      <c r="H207">
        <v>2E+20</v>
      </c>
      <c r="I207">
        <v>0</v>
      </c>
      <c r="J207">
        <v>21.8645503436288</v>
      </c>
      <c r="K207">
        <v>8</v>
      </c>
      <c r="L20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6.4889151622013177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2.4878826948464292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2.50701769418085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15.801095749530599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40.057738814484402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7" s="5">
        <f>IF((DiscreteStatsTable[[#This Row],[RepsRequested]]&gt;1),DiscreteStatsTable[[#This Row],[HalfWidth]],DiscreteStatsTable[[#This Row],[BatchMeansHalfWidth]])</f>
        <v>0.70704843871759748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70</v>
      </c>
      <c r="C208">
        <v>35</v>
      </c>
      <c r="D208" t="s">
        <v>71</v>
      </c>
      <c r="E208" t="s">
        <v>75</v>
      </c>
      <c r="F208" t="s">
        <v>73</v>
      </c>
      <c r="G208">
        <v>9.1556338831418504E-2</v>
      </c>
      <c r="H208">
        <v>2E+20</v>
      </c>
      <c r="I208">
        <v>0</v>
      </c>
      <c r="J208">
        <v>0.25646845918511202</v>
      </c>
      <c r="K208">
        <v>8</v>
      </c>
      <c r="L20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8.8448865523564832E-2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2.8796973613750301E-2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0.16215977564543499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0.54043120311558301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8" s="5">
        <f>IF((DiscreteStatsTable[[#This Row],[RepsRequested]]&gt;1),DiscreteStatsTable[[#This Row],[HalfWidth]],DiscreteStatsTable[[#This Row],[BatchMeansHalfWidth]])</f>
        <v>7.6150281213515541E-3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70</v>
      </c>
      <c r="C209">
        <v>35</v>
      </c>
      <c r="D209" t="s">
        <v>71</v>
      </c>
      <c r="E209" t="s">
        <v>76</v>
      </c>
      <c r="F209" t="s">
        <v>73</v>
      </c>
      <c r="G209">
        <v>5.4933803298851096</v>
      </c>
      <c r="H209">
        <v>2E+20</v>
      </c>
      <c r="I209">
        <v>0</v>
      </c>
      <c r="J209">
        <v>15.3881075511067</v>
      </c>
      <c r="K209">
        <v>8</v>
      </c>
      <c r="L20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5.3069319314138879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1.6076943796021681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1.7278184168250199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9.7295865387261102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32.425872186935003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09" s="5">
        <f>IF((DiscreteStatsTable[[#This Row],[RepsRequested]]&gt;1),DiscreteStatsTable[[#This Row],[HalfWidth]],DiscreteStatsTable[[#This Row],[BatchMeansHalfWidth]])</f>
        <v>0.45690168728109437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70</v>
      </c>
      <c r="C210">
        <v>35</v>
      </c>
      <c r="D210" t="s">
        <v>71</v>
      </c>
      <c r="E210" t="s">
        <v>77</v>
      </c>
      <c r="F210" t="s">
        <v>73</v>
      </c>
      <c r="G210">
        <v>0</v>
      </c>
      <c r="H210">
        <v>2E+20</v>
      </c>
      <c r="I210">
        <v>0</v>
      </c>
      <c r="J210">
        <v>0</v>
      </c>
      <c r="K210">
        <v>8</v>
      </c>
      <c r="L21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70</v>
      </c>
      <c r="C211">
        <v>35</v>
      </c>
      <c r="D211" t="s">
        <v>71</v>
      </c>
      <c r="E211" t="s">
        <v>78</v>
      </c>
      <c r="F211" t="s">
        <v>73</v>
      </c>
      <c r="G211">
        <v>1.7055689865411201</v>
      </c>
      <c r="H211">
        <v>2E+20</v>
      </c>
      <c r="I211">
        <v>0</v>
      </c>
      <c r="J211">
        <v>6.4764427925220502</v>
      </c>
      <c r="K211">
        <v>8</v>
      </c>
      <c r="L21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1.1819832307874294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1.6521481867821939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8.6528702908253496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36.323792594810101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1" s="5">
        <f>IF((DiscreteStatsTable[[#This Row],[RepsRequested]]&gt;1),DiscreteStatsTable[[#This Row],[HalfWidth]],DiscreteStatsTable[[#This Row],[BatchMeansHalfWidth]])</f>
        <v>0.46953531949647115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70</v>
      </c>
      <c r="C212">
        <v>36</v>
      </c>
      <c r="D212" t="s">
        <v>71</v>
      </c>
      <c r="E212" t="s">
        <v>72</v>
      </c>
      <c r="F212" t="s">
        <v>73</v>
      </c>
      <c r="G212">
        <v>8.1529142483708406E-2</v>
      </c>
      <c r="H212">
        <v>2E+20</v>
      </c>
      <c r="I212">
        <v>0</v>
      </c>
      <c r="J212">
        <v>0.263838528754747</v>
      </c>
      <c r="K212">
        <v>8</v>
      </c>
      <c r="L21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8.8448865523564832E-2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2.8796973613750301E-2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0.16215977564543499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0.54043120311558301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2" s="5">
        <f>IF((DiscreteStatsTable[[#This Row],[RepsRequested]]&gt;1),DiscreteStatsTable[[#This Row],[HalfWidth]],DiscreteStatsTable[[#This Row],[BatchMeansHalfWidth]])</f>
        <v>7.6150281213515541E-3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70</v>
      </c>
      <c r="C213">
        <v>36</v>
      </c>
      <c r="D213" t="s">
        <v>71</v>
      </c>
      <c r="E213" t="s">
        <v>74</v>
      </c>
      <c r="F213" t="s">
        <v>73</v>
      </c>
      <c r="G213">
        <v>5.1211184447799001</v>
      </c>
      <c r="H213">
        <v>2E+20</v>
      </c>
      <c r="I213">
        <v>0</v>
      </c>
      <c r="J213">
        <v>15.830311725284799</v>
      </c>
      <c r="K213">
        <v>8</v>
      </c>
      <c r="L21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6.4889151622013177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2.4878826948464292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2.50701769418085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15.801095749530599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40.057738814484402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3" s="5">
        <f>IF((DiscreteStatsTable[[#This Row],[RepsRequested]]&gt;1),DiscreteStatsTable[[#This Row],[HalfWidth]],DiscreteStatsTable[[#This Row],[BatchMeansHalfWidth]])</f>
        <v>0.70704843871759748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70</v>
      </c>
      <c r="C214">
        <v>36</v>
      </c>
      <c r="D214" t="s">
        <v>71</v>
      </c>
      <c r="E214" t="s">
        <v>75</v>
      </c>
      <c r="F214" t="s">
        <v>73</v>
      </c>
      <c r="G214">
        <v>8.1529142483708406E-2</v>
      </c>
      <c r="H214">
        <v>2E+20</v>
      </c>
      <c r="I214">
        <v>0</v>
      </c>
      <c r="J214">
        <v>0.263838528754747</v>
      </c>
      <c r="K214">
        <v>8</v>
      </c>
      <c r="L21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8.8448865523564832E-2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2.8796973613750301E-2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0.16215977564543499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0.54043120311558301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4" s="5">
        <f>IF((DiscreteStatsTable[[#This Row],[RepsRequested]]&gt;1),DiscreteStatsTable[[#This Row],[HalfWidth]],DiscreteStatsTable[[#This Row],[BatchMeansHalfWidth]])</f>
        <v>7.6150281213515541E-3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70</v>
      </c>
      <c r="C215">
        <v>36</v>
      </c>
      <c r="D215" t="s">
        <v>71</v>
      </c>
      <c r="E215" t="s">
        <v>76</v>
      </c>
      <c r="F215" t="s">
        <v>73</v>
      </c>
      <c r="G215">
        <v>4.8917485490225001</v>
      </c>
      <c r="H215">
        <v>2E+20</v>
      </c>
      <c r="I215">
        <v>0</v>
      </c>
      <c r="J215">
        <v>15.830311725284799</v>
      </c>
      <c r="K215">
        <v>8</v>
      </c>
      <c r="L21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5.3069319314138879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1.6076943796021681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1.7278184168250199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9.7295865387261102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32.425872186935003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5" s="5">
        <f>IF((DiscreteStatsTable[[#This Row],[RepsRequested]]&gt;1),DiscreteStatsTable[[#This Row],[HalfWidth]],DiscreteStatsTable[[#This Row],[BatchMeansHalfWidth]])</f>
        <v>0.45690168728109437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70</v>
      </c>
      <c r="C216">
        <v>36</v>
      </c>
      <c r="D216" t="s">
        <v>71</v>
      </c>
      <c r="E216" t="s">
        <v>77</v>
      </c>
      <c r="F216" t="s">
        <v>73</v>
      </c>
      <c r="G216">
        <v>0</v>
      </c>
      <c r="H216">
        <v>2E+20</v>
      </c>
      <c r="I216">
        <v>0</v>
      </c>
      <c r="J216">
        <v>0</v>
      </c>
      <c r="K216">
        <v>8</v>
      </c>
      <c r="L21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70</v>
      </c>
      <c r="C217">
        <v>36</v>
      </c>
      <c r="D217" t="s">
        <v>71</v>
      </c>
      <c r="E217" t="s">
        <v>78</v>
      </c>
      <c r="F217" t="s">
        <v>73</v>
      </c>
      <c r="G217">
        <v>0.22936989575740099</v>
      </c>
      <c r="H217">
        <v>2E+20</v>
      </c>
      <c r="I217">
        <v>0</v>
      </c>
      <c r="J217">
        <v>1.8349591660592099</v>
      </c>
      <c r="K217">
        <v>8</v>
      </c>
      <c r="L21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1.1819832307874294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1.6521481867821939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8.6528702908253496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36.323792594810101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7" s="5">
        <f>IF((DiscreteStatsTable[[#This Row],[RepsRequested]]&gt;1),DiscreteStatsTable[[#This Row],[HalfWidth]],DiscreteStatsTable[[#This Row],[BatchMeansHalfWidth]])</f>
        <v>0.46953531949647115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70</v>
      </c>
      <c r="C218">
        <v>37</v>
      </c>
      <c r="D218" t="s">
        <v>71</v>
      </c>
      <c r="E218" t="s">
        <v>72</v>
      </c>
      <c r="F218" t="s">
        <v>73</v>
      </c>
      <c r="G218">
        <v>7.9855368090811105E-2</v>
      </c>
      <c r="H218">
        <v>2E+20</v>
      </c>
      <c r="I218">
        <v>0</v>
      </c>
      <c r="J218">
        <v>0.26343617993477603</v>
      </c>
      <c r="K218">
        <v>11</v>
      </c>
      <c r="L21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8.8448865523564832E-2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2.8796973613750301E-2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0.16215977564543499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0.54043120311558301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8" s="5">
        <f>IF((DiscreteStatsTable[[#This Row],[RepsRequested]]&gt;1),DiscreteStatsTable[[#This Row],[HalfWidth]],DiscreteStatsTable[[#This Row],[BatchMeansHalfWidth]])</f>
        <v>7.6150281213515541E-3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70</v>
      </c>
      <c r="C219">
        <v>37</v>
      </c>
      <c r="D219" t="s">
        <v>71</v>
      </c>
      <c r="E219" t="s">
        <v>74</v>
      </c>
      <c r="F219" t="s">
        <v>73</v>
      </c>
      <c r="G219">
        <v>13.444192376274</v>
      </c>
      <c r="H219">
        <v>2E+20</v>
      </c>
      <c r="I219">
        <v>0</v>
      </c>
      <c r="J219">
        <v>34.125721152416602</v>
      </c>
      <c r="K219">
        <v>11</v>
      </c>
      <c r="L21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6.4889151622013177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2.4878826948464292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2.50701769418085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15.801095749530599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40.057738814484402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19" s="5">
        <f>IF((DiscreteStatsTable[[#This Row],[RepsRequested]]&gt;1),DiscreteStatsTable[[#This Row],[HalfWidth]],DiscreteStatsTable[[#This Row],[BatchMeansHalfWidth]])</f>
        <v>0.70704843871759748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70</v>
      </c>
      <c r="C220">
        <v>37</v>
      </c>
      <c r="D220" t="s">
        <v>71</v>
      </c>
      <c r="E220" t="s">
        <v>75</v>
      </c>
      <c r="F220" t="s">
        <v>73</v>
      </c>
      <c r="G220">
        <v>7.9855368090811105E-2</v>
      </c>
      <c r="H220">
        <v>2E+20</v>
      </c>
      <c r="I220">
        <v>0</v>
      </c>
      <c r="J220">
        <v>0.26343617993477603</v>
      </c>
      <c r="K220">
        <v>11</v>
      </c>
      <c r="L22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8.8448865523564832E-2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2.8796973613750301E-2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0.16215977564543499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0.54043120311558301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0" s="5">
        <f>IF((DiscreteStatsTable[[#This Row],[RepsRequested]]&gt;1),DiscreteStatsTable[[#This Row],[HalfWidth]],DiscreteStatsTable[[#This Row],[BatchMeansHalfWidth]])</f>
        <v>7.6150281213515541E-3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70</v>
      </c>
      <c r="C221">
        <v>37</v>
      </c>
      <c r="D221" t="s">
        <v>71</v>
      </c>
      <c r="E221" t="s">
        <v>76</v>
      </c>
      <c r="F221" t="s">
        <v>73</v>
      </c>
      <c r="G221">
        <v>4.7913220854486704</v>
      </c>
      <c r="H221">
        <v>2E+20</v>
      </c>
      <c r="I221">
        <v>0</v>
      </c>
      <c r="J221">
        <v>15.806170796086599</v>
      </c>
      <c r="K221">
        <v>11</v>
      </c>
      <c r="L22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5.3069319314138879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1.6076943796021681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1.7278184168250199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9.7295865387261102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32.425872186935003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1" s="5">
        <f>IF((DiscreteStatsTable[[#This Row],[RepsRequested]]&gt;1),DiscreteStatsTable[[#This Row],[HalfWidth]],DiscreteStatsTable[[#This Row],[BatchMeansHalfWidth]])</f>
        <v>0.45690168728109437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70</v>
      </c>
      <c r="C222">
        <v>37</v>
      </c>
      <c r="D222" t="s">
        <v>71</v>
      </c>
      <c r="E222" t="s">
        <v>77</v>
      </c>
      <c r="F222" t="s">
        <v>73</v>
      </c>
      <c r="G222">
        <v>0</v>
      </c>
      <c r="H222">
        <v>2E+20</v>
      </c>
      <c r="I222">
        <v>0</v>
      </c>
      <c r="J222">
        <v>0</v>
      </c>
      <c r="K222">
        <v>11</v>
      </c>
      <c r="L22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70</v>
      </c>
      <c r="C223">
        <v>37</v>
      </c>
      <c r="D223" t="s">
        <v>71</v>
      </c>
      <c r="E223" t="s">
        <v>78</v>
      </c>
      <c r="F223" t="s">
        <v>73</v>
      </c>
      <c r="G223">
        <v>8.6528702908253496</v>
      </c>
      <c r="H223">
        <v>2E+20</v>
      </c>
      <c r="I223">
        <v>0</v>
      </c>
      <c r="J223">
        <v>27.223803390783399</v>
      </c>
      <c r="K223">
        <v>11</v>
      </c>
      <c r="L22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1.1819832307874294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1.6521481867821939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8.6528702908253496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36.323792594810101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3" s="5">
        <f>IF((DiscreteStatsTable[[#This Row],[RepsRequested]]&gt;1),DiscreteStatsTable[[#This Row],[HalfWidth]],DiscreteStatsTable[[#This Row],[BatchMeansHalfWidth]])</f>
        <v>0.46953531949647115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70</v>
      </c>
      <c r="C224">
        <v>38</v>
      </c>
      <c r="D224" t="s">
        <v>71</v>
      </c>
      <c r="E224" t="s">
        <v>72</v>
      </c>
      <c r="F224" t="s">
        <v>73</v>
      </c>
      <c r="G224">
        <v>7.0093451529561507E-2</v>
      </c>
      <c r="H224">
        <v>2E+20</v>
      </c>
      <c r="I224">
        <v>0</v>
      </c>
      <c r="J224">
        <v>0.13104982038701499</v>
      </c>
      <c r="K224">
        <v>5</v>
      </c>
      <c r="L22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8.8448865523564832E-2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2.8796973613750301E-2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0.16215977564543499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0.54043120311558301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4" s="5">
        <f>IF((DiscreteStatsTable[[#This Row],[RepsRequested]]&gt;1),DiscreteStatsTable[[#This Row],[HalfWidth]],DiscreteStatsTable[[#This Row],[BatchMeansHalfWidth]])</f>
        <v>7.6150281213515541E-3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70</v>
      </c>
      <c r="C225">
        <v>38</v>
      </c>
      <c r="D225" t="s">
        <v>71</v>
      </c>
      <c r="E225" t="s">
        <v>74</v>
      </c>
      <c r="F225" t="s">
        <v>73</v>
      </c>
      <c r="G225">
        <v>4.2439005326567303</v>
      </c>
      <c r="H225">
        <v>2E+20</v>
      </c>
      <c r="I225">
        <v>0</v>
      </c>
      <c r="J225">
        <v>7.8629892232209002</v>
      </c>
      <c r="K225">
        <v>5</v>
      </c>
      <c r="L22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6.4889151622013177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2.4878826948464292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2.50701769418085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15.801095749530599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40.057738814484402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5" s="5">
        <f>IF((DiscreteStatsTable[[#This Row],[RepsRequested]]&gt;1),DiscreteStatsTable[[#This Row],[HalfWidth]],DiscreteStatsTable[[#This Row],[BatchMeansHalfWidth]])</f>
        <v>0.70704843871759748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70</v>
      </c>
      <c r="C226">
        <v>38</v>
      </c>
      <c r="D226" t="s">
        <v>71</v>
      </c>
      <c r="E226" t="s">
        <v>75</v>
      </c>
      <c r="F226" t="s">
        <v>73</v>
      </c>
      <c r="G226">
        <v>7.0093451529561507E-2</v>
      </c>
      <c r="H226">
        <v>2E+20</v>
      </c>
      <c r="I226">
        <v>0</v>
      </c>
      <c r="J226">
        <v>0.13104982038701499</v>
      </c>
      <c r="K226">
        <v>5</v>
      </c>
      <c r="L22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8.8448865523564832E-2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2.8796973613750301E-2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0.16215977564543499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0.54043120311558301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6" s="5">
        <f>IF((DiscreteStatsTable[[#This Row],[RepsRequested]]&gt;1),DiscreteStatsTable[[#This Row],[HalfWidth]],DiscreteStatsTable[[#This Row],[BatchMeansHalfWidth]])</f>
        <v>7.6150281213515541E-3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70</v>
      </c>
      <c r="C227">
        <v>38</v>
      </c>
      <c r="D227" t="s">
        <v>71</v>
      </c>
      <c r="E227" t="s">
        <v>76</v>
      </c>
      <c r="F227" t="s">
        <v>73</v>
      </c>
      <c r="G227">
        <v>4.2056070917736896</v>
      </c>
      <c r="H227">
        <v>2E+20</v>
      </c>
      <c r="I227">
        <v>0</v>
      </c>
      <c r="J227">
        <v>7.8629892232209002</v>
      </c>
      <c r="K227">
        <v>5</v>
      </c>
      <c r="L22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5.3069319314138879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1.6076943796021681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1.7278184168250199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9.7295865387261102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32.425872186935003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7" s="5">
        <f>IF((DiscreteStatsTable[[#This Row],[RepsRequested]]&gt;1),DiscreteStatsTable[[#This Row],[HalfWidth]],DiscreteStatsTable[[#This Row],[BatchMeansHalfWidth]])</f>
        <v>0.45690168728109437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70</v>
      </c>
      <c r="C228">
        <v>38</v>
      </c>
      <c r="D228" t="s">
        <v>71</v>
      </c>
      <c r="E228" t="s">
        <v>77</v>
      </c>
      <c r="F228" t="s">
        <v>73</v>
      </c>
      <c r="G228">
        <v>0</v>
      </c>
      <c r="H228">
        <v>2E+20</v>
      </c>
      <c r="I228">
        <v>0</v>
      </c>
      <c r="J228">
        <v>0</v>
      </c>
      <c r="K228">
        <v>5</v>
      </c>
      <c r="L22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70</v>
      </c>
      <c r="C229">
        <v>38</v>
      </c>
      <c r="D229" t="s">
        <v>71</v>
      </c>
      <c r="E229" t="s">
        <v>78</v>
      </c>
      <c r="F229" t="s">
        <v>73</v>
      </c>
      <c r="G229">
        <v>3.8293440883035101E-2</v>
      </c>
      <c r="H229">
        <v>2E+20</v>
      </c>
      <c r="I229">
        <v>0</v>
      </c>
      <c r="J229">
        <v>0.19146720441517601</v>
      </c>
      <c r="K229">
        <v>5</v>
      </c>
      <c r="L22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1.1819832307874294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1.6521481867821939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8.6528702908253496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36.323792594810101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29" s="5">
        <f>IF((DiscreteStatsTable[[#This Row],[RepsRequested]]&gt;1),DiscreteStatsTable[[#This Row],[HalfWidth]],DiscreteStatsTable[[#This Row],[BatchMeansHalfWidth]])</f>
        <v>0.46953531949647115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70</v>
      </c>
      <c r="C230">
        <v>39</v>
      </c>
      <c r="D230" t="s">
        <v>71</v>
      </c>
      <c r="E230" t="s">
        <v>72</v>
      </c>
      <c r="F230" t="s">
        <v>73</v>
      </c>
      <c r="G230">
        <v>9.5588427620353703E-2</v>
      </c>
      <c r="H230">
        <v>2E+20</v>
      </c>
      <c r="I230">
        <v>0</v>
      </c>
      <c r="J230">
        <v>0.30684897419228402</v>
      </c>
      <c r="K230">
        <v>9</v>
      </c>
      <c r="L23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8.8448865523564832E-2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2.8796973613750301E-2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0.16215977564543499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0.54043120311558301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0" s="5">
        <f>IF((DiscreteStatsTable[[#This Row],[RepsRequested]]&gt;1),DiscreteStatsTable[[#This Row],[HalfWidth]],DiscreteStatsTable[[#This Row],[BatchMeansHalfWidth]])</f>
        <v>7.6150281213515541E-3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70</v>
      </c>
      <c r="C231">
        <v>39</v>
      </c>
      <c r="D231" t="s">
        <v>71</v>
      </c>
      <c r="E231" t="s">
        <v>74</v>
      </c>
      <c r="F231" t="s">
        <v>73</v>
      </c>
      <c r="G231">
        <v>6.1538286240853397</v>
      </c>
      <c r="H231">
        <v>2E+20</v>
      </c>
      <c r="I231">
        <v>0</v>
      </c>
      <c r="J231">
        <v>19.4007050218069</v>
      </c>
      <c r="K231">
        <v>9</v>
      </c>
      <c r="L23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6.4889151622013177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2.4878826948464292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2.50701769418085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15.801095749530599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40.057738814484402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1" s="5">
        <f>IF((DiscreteStatsTable[[#This Row],[RepsRequested]]&gt;1),DiscreteStatsTable[[#This Row],[HalfWidth]],DiscreteStatsTable[[#This Row],[BatchMeansHalfWidth]])</f>
        <v>0.70704843871759748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70</v>
      </c>
      <c r="C232">
        <v>39</v>
      </c>
      <c r="D232" t="s">
        <v>71</v>
      </c>
      <c r="E232" t="s">
        <v>75</v>
      </c>
      <c r="F232" t="s">
        <v>73</v>
      </c>
      <c r="G232">
        <v>9.5588427620353703E-2</v>
      </c>
      <c r="H232">
        <v>2E+20</v>
      </c>
      <c r="I232">
        <v>0</v>
      </c>
      <c r="J232">
        <v>0.30684897419228402</v>
      </c>
      <c r="K232">
        <v>9</v>
      </c>
      <c r="L23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8.8448865523564832E-2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2.8796973613750301E-2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0.16215977564543499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0.54043120311558301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2" s="5">
        <f>IF((DiscreteStatsTable[[#This Row],[RepsRequested]]&gt;1),DiscreteStatsTable[[#This Row],[HalfWidth]],DiscreteStatsTable[[#This Row],[BatchMeansHalfWidth]])</f>
        <v>7.6150281213515541E-3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70</v>
      </c>
      <c r="C233">
        <v>39</v>
      </c>
      <c r="D233" t="s">
        <v>71</v>
      </c>
      <c r="E233" t="s">
        <v>76</v>
      </c>
      <c r="F233" t="s">
        <v>73</v>
      </c>
      <c r="G233">
        <v>5.73530565722122</v>
      </c>
      <c r="H233">
        <v>2E+20</v>
      </c>
      <c r="I233">
        <v>0</v>
      </c>
      <c r="J233">
        <v>18.410938451537</v>
      </c>
      <c r="K233">
        <v>9</v>
      </c>
      <c r="L23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5.3069319314138879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1.6076943796021681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1.7278184168250199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9.7295865387261102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32.425872186935003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3" s="5">
        <f>IF((DiscreteStatsTable[[#This Row],[RepsRequested]]&gt;1),DiscreteStatsTable[[#This Row],[HalfWidth]],DiscreteStatsTable[[#This Row],[BatchMeansHalfWidth]])</f>
        <v>0.45690168728109437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70</v>
      </c>
      <c r="C234">
        <v>39</v>
      </c>
      <c r="D234" t="s">
        <v>71</v>
      </c>
      <c r="E234" t="s">
        <v>77</v>
      </c>
      <c r="F234" t="s">
        <v>73</v>
      </c>
      <c r="G234">
        <v>0</v>
      </c>
      <c r="H234">
        <v>2E+20</v>
      </c>
      <c r="I234">
        <v>0</v>
      </c>
      <c r="J234">
        <v>0</v>
      </c>
      <c r="K234">
        <v>9</v>
      </c>
      <c r="L23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70</v>
      </c>
      <c r="C235">
        <v>39</v>
      </c>
      <c r="D235" t="s">
        <v>71</v>
      </c>
      <c r="E235" t="s">
        <v>78</v>
      </c>
      <c r="F235" t="s">
        <v>73</v>
      </c>
      <c r="G235">
        <v>0.418522966864117</v>
      </c>
      <c r="H235">
        <v>2E+20</v>
      </c>
      <c r="I235">
        <v>0</v>
      </c>
      <c r="J235">
        <v>1.4135460978705201</v>
      </c>
      <c r="K235">
        <v>9</v>
      </c>
      <c r="L23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1.1819832307874294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1.6521481867821939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8.6528702908253496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36.323792594810101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5" s="5">
        <f>IF((DiscreteStatsTable[[#This Row],[RepsRequested]]&gt;1),DiscreteStatsTable[[#This Row],[HalfWidth]],DiscreteStatsTable[[#This Row],[BatchMeansHalfWidth]])</f>
        <v>0.46953531949647115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70</v>
      </c>
      <c r="C236">
        <v>40</v>
      </c>
      <c r="D236" t="s">
        <v>71</v>
      </c>
      <c r="E236" t="s">
        <v>72</v>
      </c>
      <c r="F236" t="s">
        <v>73</v>
      </c>
      <c r="G236">
        <v>9.7313407104474198E-2</v>
      </c>
      <c r="H236">
        <v>2E+20</v>
      </c>
      <c r="I236">
        <v>0</v>
      </c>
      <c r="J236">
        <v>0.320686278723672</v>
      </c>
      <c r="K236">
        <v>10</v>
      </c>
      <c r="L23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8.8448865523564832E-2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2.8796973613750301E-2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0.16215977564543499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0.54043120311558301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6" s="5">
        <f>IF((DiscreteStatsTable[[#This Row],[RepsRequested]]&gt;1),DiscreteStatsTable[[#This Row],[HalfWidth]],DiscreteStatsTable[[#This Row],[BatchMeansHalfWidth]])</f>
        <v>7.6150281213515541E-3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70</v>
      </c>
      <c r="C237">
        <v>40</v>
      </c>
      <c r="D237" t="s">
        <v>71</v>
      </c>
      <c r="E237" t="s">
        <v>74</v>
      </c>
      <c r="F237" t="s">
        <v>73</v>
      </c>
      <c r="G237">
        <v>6.4981829429452702</v>
      </c>
      <c r="H237">
        <v>2E+20</v>
      </c>
      <c r="I237">
        <v>0</v>
      </c>
      <c r="J237">
        <v>19.241176723420299</v>
      </c>
      <c r="K237">
        <v>10</v>
      </c>
      <c r="L23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6.4889151622013177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2.4878826948464292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2.50701769418085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15.801095749530599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40.057738814484402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7" s="5">
        <f>IF((DiscreteStatsTable[[#This Row],[RepsRequested]]&gt;1),DiscreteStatsTable[[#This Row],[HalfWidth]],DiscreteStatsTable[[#This Row],[BatchMeansHalfWidth]])</f>
        <v>0.70704843871759748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70</v>
      </c>
      <c r="C238">
        <v>40</v>
      </c>
      <c r="D238" t="s">
        <v>71</v>
      </c>
      <c r="E238" t="s">
        <v>75</v>
      </c>
      <c r="F238" t="s">
        <v>73</v>
      </c>
      <c r="G238">
        <v>9.7313407104474198E-2</v>
      </c>
      <c r="H238">
        <v>2E+20</v>
      </c>
      <c r="I238">
        <v>0</v>
      </c>
      <c r="J238">
        <v>0.320686278723672</v>
      </c>
      <c r="K238">
        <v>10</v>
      </c>
      <c r="L23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8.8448865523564832E-2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2.8796973613750301E-2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0.16215977564543499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0.54043120311558301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8" s="5">
        <f>IF((DiscreteStatsTable[[#This Row],[RepsRequested]]&gt;1),DiscreteStatsTable[[#This Row],[HalfWidth]],DiscreteStatsTable[[#This Row],[BatchMeansHalfWidth]])</f>
        <v>7.6150281213515541E-3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70</v>
      </c>
      <c r="C239">
        <v>40</v>
      </c>
      <c r="D239" t="s">
        <v>71</v>
      </c>
      <c r="E239" t="s">
        <v>76</v>
      </c>
      <c r="F239" t="s">
        <v>73</v>
      </c>
      <c r="G239">
        <v>5.8388044262684504</v>
      </c>
      <c r="H239">
        <v>2E+20</v>
      </c>
      <c r="I239">
        <v>0</v>
      </c>
      <c r="J239">
        <v>19.241176723420299</v>
      </c>
      <c r="K239">
        <v>10</v>
      </c>
      <c r="L23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5.3069319314138879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1.6076943796021681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1.7278184168250199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9.7295865387261102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32.425872186935003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39" s="5">
        <f>IF((DiscreteStatsTable[[#This Row],[RepsRequested]]&gt;1),DiscreteStatsTable[[#This Row],[HalfWidth]],DiscreteStatsTable[[#This Row],[BatchMeansHalfWidth]])</f>
        <v>0.45690168728109437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70</v>
      </c>
      <c r="C240">
        <v>40</v>
      </c>
      <c r="D240" t="s">
        <v>71</v>
      </c>
      <c r="E240" t="s">
        <v>77</v>
      </c>
      <c r="F240" t="s">
        <v>73</v>
      </c>
      <c r="G240">
        <v>0</v>
      </c>
      <c r="H240">
        <v>2E+20</v>
      </c>
      <c r="I240">
        <v>0</v>
      </c>
      <c r="J240">
        <v>0</v>
      </c>
      <c r="K240">
        <v>10</v>
      </c>
      <c r="L24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0" s="5">
        <f>IF((DiscreteStatsTable[[#This Row],[RepsRequested]]&gt;1),DiscreteStatsTable[[#This Row],[HalfWidth]],DiscreteStatsTable[[#This Row],[BatchMeansHalfWidth]])</f>
        <v>0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70</v>
      </c>
      <c r="C241">
        <v>40</v>
      </c>
      <c r="D241" t="s">
        <v>71</v>
      </c>
      <c r="E241" t="s">
        <v>78</v>
      </c>
      <c r="F241" t="s">
        <v>73</v>
      </c>
      <c r="G241">
        <v>0.65937851667681602</v>
      </c>
      <c r="H241">
        <v>2E+20</v>
      </c>
      <c r="I241">
        <v>0</v>
      </c>
      <c r="J241">
        <v>4.34651378281478</v>
      </c>
      <c r="K241">
        <v>10</v>
      </c>
      <c r="L24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1.1819832307874294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1.6521481867821939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8.6528702908253496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36.323792594810101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1" s="5">
        <f>IF((DiscreteStatsTable[[#This Row],[RepsRequested]]&gt;1),DiscreteStatsTable[[#This Row],[HalfWidth]],DiscreteStatsTable[[#This Row],[BatchMeansHalfWidth]])</f>
        <v>0.46953531949647115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70</v>
      </c>
      <c r="C242">
        <v>41</v>
      </c>
      <c r="D242" t="s">
        <v>71</v>
      </c>
      <c r="E242" t="s">
        <v>72</v>
      </c>
      <c r="F242" t="s">
        <v>73</v>
      </c>
      <c r="G242">
        <v>6.8695667485593595E-2</v>
      </c>
      <c r="H242">
        <v>2E+20</v>
      </c>
      <c r="I242">
        <v>0</v>
      </c>
      <c r="J242">
        <v>0.26994865348111402</v>
      </c>
      <c r="K242">
        <v>10</v>
      </c>
      <c r="L24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8.8448865523564832E-2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2.8796973613750301E-2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0.16215977564543499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0.54043120311558301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2" s="5">
        <f>IF((DiscreteStatsTable[[#This Row],[RepsRequested]]&gt;1),DiscreteStatsTable[[#This Row],[HalfWidth]],DiscreteStatsTable[[#This Row],[BatchMeansHalfWidth]])</f>
        <v>7.6150281213515541E-3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70</v>
      </c>
      <c r="C243">
        <v>41</v>
      </c>
      <c r="D243" t="s">
        <v>71</v>
      </c>
      <c r="E243" t="s">
        <v>74</v>
      </c>
      <c r="F243" t="s">
        <v>73</v>
      </c>
      <c r="G243">
        <v>4.1582638581818996</v>
      </c>
      <c r="H243">
        <v>2E+20</v>
      </c>
      <c r="I243">
        <v>0</v>
      </c>
      <c r="J243">
        <v>16.196919208866898</v>
      </c>
      <c r="K243">
        <v>10</v>
      </c>
      <c r="L24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6.4889151622013177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2.4878826948464292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2.50701769418085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15.801095749530599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40.057738814484402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3" s="5">
        <f>IF((DiscreteStatsTable[[#This Row],[RepsRequested]]&gt;1),DiscreteStatsTable[[#This Row],[HalfWidth]],DiscreteStatsTable[[#This Row],[BatchMeansHalfWidth]])</f>
        <v>0.70704843871759748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70</v>
      </c>
      <c r="C244">
        <v>41</v>
      </c>
      <c r="D244" t="s">
        <v>71</v>
      </c>
      <c r="E244" t="s">
        <v>75</v>
      </c>
      <c r="F244" t="s">
        <v>73</v>
      </c>
      <c r="G244">
        <v>6.8695667485593595E-2</v>
      </c>
      <c r="H244">
        <v>2E+20</v>
      </c>
      <c r="I244">
        <v>0</v>
      </c>
      <c r="J244">
        <v>0.26994865348111402</v>
      </c>
      <c r="K244">
        <v>10</v>
      </c>
      <c r="L24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8.8448865523564832E-2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2.8796973613750301E-2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0.16215977564543499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0.54043120311558301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4" s="5">
        <f>IF((DiscreteStatsTable[[#This Row],[RepsRequested]]&gt;1),DiscreteStatsTable[[#This Row],[HalfWidth]],DiscreteStatsTable[[#This Row],[BatchMeansHalfWidth]])</f>
        <v>7.6150281213515541E-3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70</v>
      </c>
      <c r="C245">
        <v>41</v>
      </c>
      <c r="D245" t="s">
        <v>71</v>
      </c>
      <c r="E245" t="s">
        <v>76</v>
      </c>
      <c r="F245" t="s">
        <v>73</v>
      </c>
      <c r="G245">
        <v>4.1217400491356102</v>
      </c>
      <c r="H245">
        <v>2E+20</v>
      </c>
      <c r="I245">
        <v>0</v>
      </c>
      <c r="J245">
        <v>16.196919208866898</v>
      </c>
      <c r="K245">
        <v>10</v>
      </c>
      <c r="L24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5.3069319314138879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1.6076943796021681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1.7278184168250199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9.7295865387261102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32.425872186935003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5" s="5">
        <f>IF((DiscreteStatsTable[[#This Row],[RepsRequested]]&gt;1),DiscreteStatsTable[[#This Row],[HalfWidth]],DiscreteStatsTable[[#This Row],[BatchMeansHalfWidth]])</f>
        <v>0.45690168728109437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70</v>
      </c>
      <c r="C246">
        <v>41</v>
      </c>
      <c r="D246" t="s">
        <v>71</v>
      </c>
      <c r="E246" t="s">
        <v>77</v>
      </c>
      <c r="F246" t="s">
        <v>73</v>
      </c>
      <c r="G246">
        <v>0</v>
      </c>
      <c r="H246">
        <v>2E+20</v>
      </c>
      <c r="I246">
        <v>0</v>
      </c>
      <c r="J246">
        <v>0</v>
      </c>
      <c r="K246">
        <v>10</v>
      </c>
      <c r="L24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6" s="5">
        <f>IF((DiscreteStatsTable[[#This Row],[RepsRequested]]&gt;1),DiscreteStatsTable[[#This Row],[HalfWidth]],DiscreteStatsTable[[#This Row],[BatchMeansHalfWidth]])</f>
        <v>0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70</v>
      </c>
      <c r="C247">
        <v>41</v>
      </c>
      <c r="D247" t="s">
        <v>71</v>
      </c>
      <c r="E247" t="s">
        <v>78</v>
      </c>
      <c r="F247" t="s">
        <v>73</v>
      </c>
      <c r="G247">
        <v>3.6523809046286701E-2</v>
      </c>
      <c r="H247">
        <v>2E+20</v>
      </c>
      <c r="I247">
        <v>0</v>
      </c>
      <c r="J247">
        <v>0.36523809046286698</v>
      </c>
      <c r="K247">
        <v>10</v>
      </c>
      <c r="L24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1.1819832307874294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1.6521481867821939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8.6528702908253496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36.323792594810101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7" s="5">
        <f>IF((DiscreteStatsTable[[#This Row],[RepsRequested]]&gt;1),DiscreteStatsTable[[#This Row],[HalfWidth]],DiscreteStatsTable[[#This Row],[BatchMeansHalfWidth]])</f>
        <v>0.46953531949647115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70</v>
      </c>
      <c r="C248">
        <v>42</v>
      </c>
      <c r="D248" t="s">
        <v>71</v>
      </c>
      <c r="E248" t="s">
        <v>72</v>
      </c>
      <c r="F248" t="s">
        <v>73</v>
      </c>
      <c r="G248">
        <v>6.8056541856769195E-2</v>
      </c>
      <c r="H248">
        <v>2E+20</v>
      </c>
      <c r="I248">
        <v>0</v>
      </c>
      <c r="J248">
        <v>0.30249594267333602</v>
      </c>
      <c r="K248">
        <v>14</v>
      </c>
      <c r="L24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8.8448865523564832E-2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2.8796973613750301E-2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0.16215977564543499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0.54043120311558301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8" s="5">
        <f>IF((DiscreteStatsTable[[#This Row],[RepsRequested]]&gt;1),DiscreteStatsTable[[#This Row],[HalfWidth]],DiscreteStatsTable[[#This Row],[BatchMeansHalfWidth]])</f>
        <v>7.6150281213515541E-3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70</v>
      </c>
      <c r="C249">
        <v>42</v>
      </c>
      <c r="D249" t="s">
        <v>71</v>
      </c>
      <c r="E249" t="s">
        <v>74</v>
      </c>
      <c r="F249" t="s">
        <v>73</v>
      </c>
      <c r="G249">
        <v>4.1785579283066197</v>
      </c>
      <c r="H249">
        <v>2E+20</v>
      </c>
      <c r="I249">
        <v>0</v>
      </c>
      <c r="J249">
        <v>18.149756560400199</v>
      </c>
      <c r="K249">
        <v>14</v>
      </c>
      <c r="L24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6.4889151622013177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2.4878826948464292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2.50701769418085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15.801095749530599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40.057738814484402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49" s="5">
        <f>IF((DiscreteStatsTable[[#This Row],[RepsRequested]]&gt;1),DiscreteStatsTable[[#This Row],[HalfWidth]],DiscreteStatsTable[[#This Row],[BatchMeansHalfWidth]])</f>
        <v>0.70704843871759748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70</v>
      </c>
      <c r="C250">
        <v>42</v>
      </c>
      <c r="D250" t="s">
        <v>71</v>
      </c>
      <c r="E250" t="s">
        <v>75</v>
      </c>
      <c r="F250" t="s">
        <v>73</v>
      </c>
      <c r="G250">
        <v>6.8056541856769195E-2</v>
      </c>
      <c r="H250">
        <v>2E+20</v>
      </c>
      <c r="I250">
        <v>0</v>
      </c>
      <c r="J250">
        <v>0.30249594267333602</v>
      </c>
      <c r="K250">
        <v>14</v>
      </c>
      <c r="L25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8.8448865523564832E-2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2.8796973613750301E-2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0.16215977564543499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0.54043120311558301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0" s="5">
        <f>IF((DiscreteStatsTable[[#This Row],[RepsRequested]]&gt;1),DiscreteStatsTable[[#This Row],[HalfWidth]],DiscreteStatsTable[[#This Row],[BatchMeansHalfWidth]])</f>
        <v>7.6150281213515541E-3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70</v>
      </c>
      <c r="C251">
        <v>42</v>
      </c>
      <c r="D251" t="s">
        <v>71</v>
      </c>
      <c r="E251" t="s">
        <v>76</v>
      </c>
      <c r="F251" t="s">
        <v>73</v>
      </c>
      <c r="G251">
        <v>4.0833925114061502</v>
      </c>
      <c r="H251">
        <v>2E+20</v>
      </c>
      <c r="I251">
        <v>0</v>
      </c>
      <c r="J251">
        <v>18.149756560400199</v>
      </c>
      <c r="K251">
        <v>14</v>
      </c>
      <c r="L25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5.3069319314138879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1.6076943796021681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1.7278184168250199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9.7295865387261102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32.425872186935003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1" s="5">
        <f>IF((DiscreteStatsTable[[#This Row],[RepsRequested]]&gt;1),DiscreteStatsTable[[#This Row],[HalfWidth]],DiscreteStatsTable[[#This Row],[BatchMeansHalfWidth]])</f>
        <v>0.45690168728109437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70</v>
      </c>
      <c r="C252">
        <v>42</v>
      </c>
      <c r="D252" t="s">
        <v>71</v>
      </c>
      <c r="E252" t="s">
        <v>77</v>
      </c>
      <c r="F252" t="s">
        <v>73</v>
      </c>
      <c r="G252">
        <v>0</v>
      </c>
      <c r="H252">
        <v>2E+20</v>
      </c>
      <c r="I252">
        <v>0</v>
      </c>
      <c r="J252">
        <v>0</v>
      </c>
      <c r="K252">
        <v>14</v>
      </c>
      <c r="L25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2" s="5">
        <f>IF((DiscreteStatsTable[[#This Row],[RepsRequested]]&gt;1),DiscreteStatsTable[[#This Row],[HalfWidth]],DiscreteStatsTable[[#This Row],[BatchMeansHalfWidth]])</f>
        <v>0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70</v>
      </c>
      <c r="C253">
        <v>42</v>
      </c>
      <c r="D253" t="s">
        <v>71</v>
      </c>
      <c r="E253" t="s">
        <v>78</v>
      </c>
      <c r="F253" t="s">
        <v>73</v>
      </c>
      <c r="G253">
        <v>9.5165416900472699E-2</v>
      </c>
      <c r="H253">
        <v>2E+20</v>
      </c>
      <c r="I253">
        <v>0</v>
      </c>
      <c r="J253">
        <v>0.74304849389886796</v>
      </c>
      <c r="K253">
        <v>14</v>
      </c>
      <c r="L25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1.1819832307874294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1.6521481867821939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8.6528702908253496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36.323792594810101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3" s="5">
        <f>IF((DiscreteStatsTable[[#This Row],[RepsRequested]]&gt;1),DiscreteStatsTable[[#This Row],[HalfWidth]],DiscreteStatsTable[[#This Row],[BatchMeansHalfWidth]])</f>
        <v>0.46953531949647115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70</v>
      </c>
      <c r="C254">
        <v>43</v>
      </c>
      <c r="D254" t="s">
        <v>71</v>
      </c>
      <c r="E254" t="s">
        <v>72</v>
      </c>
      <c r="F254" t="s">
        <v>73</v>
      </c>
      <c r="G254">
        <v>8.1684921069740596E-2</v>
      </c>
      <c r="H254">
        <v>2E+20</v>
      </c>
      <c r="I254">
        <v>0</v>
      </c>
      <c r="J254">
        <v>0.14925494597974301</v>
      </c>
      <c r="K254">
        <v>8</v>
      </c>
      <c r="L25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8.8448865523564832E-2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2.8796973613750301E-2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0.16215977564543499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0.54043120311558301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4" s="5">
        <f>IF((DiscreteStatsTable[[#This Row],[RepsRequested]]&gt;1),DiscreteStatsTable[[#This Row],[HalfWidth]],DiscreteStatsTable[[#This Row],[BatchMeansHalfWidth]])</f>
        <v>7.6150281213515541E-3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70</v>
      </c>
      <c r="C255">
        <v>43</v>
      </c>
      <c r="D255" t="s">
        <v>71</v>
      </c>
      <c r="E255" t="s">
        <v>74</v>
      </c>
      <c r="F255" t="s">
        <v>73</v>
      </c>
      <c r="G255">
        <v>5.8743933390025198</v>
      </c>
      <c r="H255">
        <v>2E+20</v>
      </c>
      <c r="I255">
        <v>0</v>
      </c>
      <c r="J255">
        <v>9.2006037001514205</v>
      </c>
      <c r="K255">
        <v>8</v>
      </c>
      <c r="L25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6.4889151622013177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2.4878826948464292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2.50701769418085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15.801095749530599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40.057738814484402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5" s="5">
        <f>IF((DiscreteStatsTable[[#This Row],[RepsRequested]]&gt;1),DiscreteStatsTable[[#This Row],[HalfWidth]],DiscreteStatsTable[[#This Row],[BatchMeansHalfWidth]])</f>
        <v>0.70704843871759748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70</v>
      </c>
      <c r="C256">
        <v>43</v>
      </c>
      <c r="D256" t="s">
        <v>71</v>
      </c>
      <c r="E256" t="s">
        <v>75</v>
      </c>
      <c r="F256" t="s">
        <v>73</v>
      </c>
      <c r="G256">
        <v>8.1684921069740596E-2</v>
      </c>
      <c r="H256">
        <v>2E+20</v>
      </c>
      <c r="I256">
        <v>0</v>
      </c>
      <c r="J256">
        <v>0.14925494597974301</v>
      </c>
      <c r="K256">
        <v>8</v>
      </c>
      <c r="L25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8.8448865523564832E-2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2.8796973613750301E-2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0.16215977564543499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0.54043120311558301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6" s="5">
        <f>IF((DiscreteStatsTable[[#This Row],[RepsRequested]]&gt;1),DiscreteStatsTable[[#This Row],[HalfWidth]],DiscreteStatsTable[[#This Row],[BatchMeansHalfWidth]])</f>
        <v>7.6150281213515541E-3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70</v>
      </c>
      <c r="C257">
        <v>43</v>
      </c>
      <c r="D257" t="s">
        <v>71</v>
      </c>
      <c r="E257" t="s">
        <v>76</v>
      </c>
      <c r="F257" t="s">
        <v>73</v>
      </c>
      <c r="G257">
        <v>4.9010952641844296</v>
      </c>
      <c r="H257">
        <v>2E+20</v>
      </c>
      <c r="I257">
        <v>0</v>
      </c>
      <c r="J257">
        <v>8.9552967587845806</v>
      </c>
      <c r="K257">
        <v>8</v>
      </c>
      <c r="L25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5.3069319314138879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1.6076943796021681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1.7278184168250199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9.7295865387261102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32.425872186935003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7" s="5">
        <f>IF((DiscreteStatsTable[[#This Row],[RepsRequested]]&gt;1),DiscreteStatsTable[[#This Row],[HalfWidth]],DiscreteStatsTable[[#This Row],[BatchMeansHalfWidth]])</f>
        <v>0.45690168728109437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70</v>
      </c>
      <c r="C258">
        <v>43</v>
      </c>
      <c r="D258" t="s">
        <v>71</v>
      </c>
      <c r="E258" t="s">
        <v>77</v>
      </c>
      <c r="F258" t="s">
        <v>73</v>
      </c>
      <c r="G258">
        <v>0</v>
      </c>
      <c r="H258">
        <v>2E+20</v>
      </c>
      <c r="I258">
        <v>0</v>
      </c>
      <c r="J258">
        <v>0</v>
      </c>
      <c r="K258">
        <v>8</v>
      </c>
      <c r="L25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8" s="5">
        <f>IF((DiscreteStatsTable[[#This Row],[RepsRequested]]&gt;1),DiscreteStatsTable[[#This Row],[HalfWidth]],DiscreteStatsTable[[#This Row],[BatchMeansHalfWidth]])</f>
        <v>0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70</v>
      </c>
      <c r="C259">
        <v>43</v>
      </c>
      <c r="D259" t="s">
        <v>71</v>
      </c>
      <c r="E259" t="s">
        <v>78</v>
      </c>
      <c r="F259" t="s">
        <v>73</v>
      </c>
      <c r="G259">
        <v>0.97329807481808195</v>
      </c>
      <c r="H259">
        <v>2E+20</v>
      </c>
      <c r="I259">
        <v>0</v>
      </c>
      <c r="J259">
        <v>3.97970954666653</v>
      </c>
      <c r="K259">
        <v>8</v>
      </c>
      <c r="L25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1.1819832307874294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1.6521481867821939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8.6528702908253496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36.323792594810101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59" s="5">
        <f>IF((DiscreteStatsTable[[#This Row],[RepsRequested]]&gt;1),DiscreteStatsTable[[#This Row],[HalfWidth]],DiscreteStatsTable[[#This Row],[BatchMeansHalfWidth]])</f>
        <v>0.46953531949647115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70</v>
      </c>
      <c r="C260">
        <v>44</v>
      </c>
      <c r="D260" t="s">
        <v>71</v>
      </c>
      <c r="E260" t="s">
        <v>72</v>
      </c>
      <c r="F260" t="s">
        <v>73</v>
      </c>
      <c r="G260">
        <v>0.10017950944637299</v>
      </c>
      <c r="H260">
        <v>2E+20</v>
      </c>
      <c r="I260">
        <v>0</v>
      </c>
      <c r="J260">
        <v>0.33825950000997401</v>
      </c>
      <c r="K260">
        <v>16</v>
      </c>
      <c r="L26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8.8448865523564832E-2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2.8796973613750301E-2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0.16215977564543499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0.54043120311558301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0" s="5">
        <f>IF((DiscreteStatsTable[[#This Row],[RepsRequested]]&gt;1),DiscreteStatsTable[[#This Row],[HalfWidth]],DiscreteStatsTable[[#This Row],[BatchMeansHalfWidth]])</f>
        <v>7.6150281213515541E-3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70</v>
      </c>
      <c r="C261">
        <v>44</v>
      </c>
      <c r="D261" t="s">
        <v>71</v>
      </c>
      <c r="E261" t="s">
        <v>74</v>
      </c>
      <c r="F261" t="s">
        <v>73</v>
      </c>
      <c r="G261">
        <v>7.3726003838157199</v>
      </c>
      <c r="H261">
        <v>2E+20</v>
      </c>
      <c r="I261">
        <v>0</v>
      </c>
      <c r="J261">
        <v>20.295570000598399</v>
      </c>
      <c r="K261">
        <v>16</v>
      </c>
      <c r="L26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6.4889151622013177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2.4878826948464292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2.50701769418085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15.801095749530599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40.057738814484402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1" s="5">
        <f>IF((DiscreteStatsTable[[#This Row],[RepsRequested]]&gt;1),DiscreteStatsTable[[#This Row],[HalfWidth]],DiscreteStatsTable[[#This Row],[BatchMeansHalfWidth]])</f>
        <v>0.70704843871759748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70</v>
      </c>
      <c r="C262">
        <v>44</v>
      </c>
      <c r="D262" t="s">
        <v>71</v>
      </c>
      <c r="E262" t="s">
        <v>75</v>
      </c>
      <c r="F262" t="s">
        <v>73</v>
      </c>
      <c r="G262">
        <v>0.10017950944637299</v>
      </c>
      <c r="H262">
        <v>2E+20</v>
      </c>
      <c r="I262">
        <v>0</v>
      </c>
      <c r="J262">
        <v>0.33825950000997401</v>
      </c>
      <c r="K262">
        <v>16</v>
      </c>
      <c r="L26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8.8448865523564832E-2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2.8796973613750301E-2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0.16215977564543499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0.54043120311558301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2" s="5">
        <f>IF((DiscreteStatsTable[[#This Row],[RepsRequested]]&gt;1),DiscreteStatsTable[[#This Row],[HalfWidth]],DiscreteStatsTable[[#This Row],[BatchMeansHalfWidth]])</f>
        <v>7.6150281213515541E-3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70</v>
      </c>
      <c r="C263">
        <v>44</v>
      </c>
      <c r="D263" t="s">
        <v>71</v>
      </c>
      <c r="E263" t="s">
        <v>76</v>
      </c>
      <c r="F263" t="s">
        <v>73</v>
      </c>
      <c r="G263">
        <v>6.0107705667823899</v>
      </c>
      <c r="H263">
        <v>2E+20</v>
      </c>
      <c r="I263">
        <v>0</v>
      </c>
      <c r="J263">
        <v>20.295570000598399</v>
      </c>
      <c r="K263">
        <v>16</v>
      </c>
      <c r="L26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5.3069319314138879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1.6076943796021681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1.7278184168250199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9.7295865387261102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32.425872186935003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3" s="5">
        <f>IF((DiscreteStatsTable[[#This Row],[RepsRequested]]&gt;1),DiscreteStatsTable[[#This Row],[HalfWidth]],DiscreteStatsTable[[#This Row],[BatchMeansHalfWidth]])</f>
        <v>0.45690168728109437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70</v>
      </c>
      <c r="C264">
        <v>44</v>
      </c>
      <c r="D264" t="s">
        <v>71</v>
      </c>
      <c r="E264" t="s">
        <v>77</v>
      </c>
      <c r="F264" t="s">
        <v>73</v>
      </c>
      <c r="G264">
        <v>0</v>
      </c>
      <c r="H264">
        <v>2E+20</v>
      </c>
      <c r="I264">
        <v>0</v>
      </c>
      <c r="J264">
        <v>0</v>
      </c>
      <c r="K264">
        <v>16</v>
      </c>
      <c r="L26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4" s="5">
        <f>IF((DiscreteStatsTable[[#This Row],[RepsRequested]]&gt;1),DiscreteStatsTable[[#This Row],[HalfWidth]],DiscreteStatsTable[[#This Row],[BatchMeansHalfWidth]])</f>
        <v>0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70</v>
      </c>
      <c r="C265">
        <v>44</v>
      </c>
      <c r="D265" t="s">
        <v>71</v>
      </c>
      <c r="E265" t="s">
        <v>78</v>
      </c>
      <c r="F265" t="s">
        <v>73</v>
      </c>
      <c r="G265">
        <v>1.3618298170333301</v>
      </c>
      <c r="H265">
        <v>2E+20</v>
      </c>
      <c r="I265">
        <v>0</v>
      </c>
      <c r="J265">
        <v>5.4731743045501</v>
      </c>
      <c r="K265">
        <v>16</v>
      </c>
      <c r="L26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1.1819832307874294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1.6521481867821939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8.6528702908253496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36.323792594810101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5" s="5">
        <f>IF((DiscreteStatsTable[[#This Row],[RepsRequested]]&gt;1),DiscreteStatsTable[[#This Row],[HalfWidth]],DiscreteStatsTable[[#This Row],[BatchMeansHalfWidth]])</f>
        <v>0.46953531949647115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70</v>
      </c>
      <c r="C266">
        <v>45</v>
      </c>
      <c r="D266" t="s">
        <v>71</v>
      </c>
      <c r="E266" t="s">
        <v>72</v>
      </c>
      <c r="F266" t="s">
        <v>73</v>
      </c>
      <c r="G266">
        <v>0.154806159253535</v>
      </c>
      <c r="H266">
        <v>2E+20</v>
      </c>
      <c r="I266">
        <v>0</v>
      </c>
      <c r="J266">
        <v>0.41763898920056602</v>
      </c>
      <c r="K266">
        <v>6</v>
      </c>
      <c r="L26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8.8448865523564832E-2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2.8796973613750301E-2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0.16215977564543499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0.54043120311558301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6" s="5">
        <f>IF((DiscreteStatsTable[[#This Row],[RepsRequested]]&gt;1),DiscreteStatsTable[[#This Row],[HalfWidth]],DiscreteStatsTable[[#This Row],[BatchMeansHalfWidth]])</f>
        <v>7.6150281213515541E-3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70</v>
      </c>
      <c r="C267">
        <v>45</v>
      </c>
      <c r="D267" t="s">
        <v>71</v>
      </c>
      <c r="E267" t="s">
        <v>74</v>
      </c>
      <c r="F267" t="s">
        <v>73</v>
      </c>
      <c r="G267">
        <v>9.2883695552121104</v>
      </c>
      <c r="H267">
        <v>2E+20</v>
      </c>
      <c r="I267">
        <v>0</v>
      </c>
      <c r="J267">
        <v>25.058339352034</v>
      </c>
      <c r="K267">
        <v>6</v>
      </c>
      <c r="L26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6.4889151622013177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2.4878826948464292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2.50701769418085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15.801095749530599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40.057738814484402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7" s="5">
        <f>IF((DiscreteStatsTable[[#This Row],[RepsRequested]]&gt;1),DiscreteStatsTable[[#This Row],[HalfWidth]],DiscreteStatsTable[[#This Row],[BatchMeansHalfWidth]])</f>
        <v>0.70704843871759748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70</v>
      </c>
      <c r="C268">
        <v>45</v>
      </c>
      <c r="D268" t="s">
        <v>71</v>
      </c>
      <c r="E268" t="s">
        <v>75</v>
      </c>
      <c r="F268" t="s">
        <v>73</v>
      </c>
      <c r="G268">
        <v>0.154806159253535</v>
      </c>
      <c r="H268">
        <v>2E+20</v>
      </c>
      <c r="I268">
        <v>0</v>
      </c>
      <c r="J268">
        <v>0.41763898920056602</v>
      </c>
      <c r="K268">
        <v>6</v>
      </c>
      <c r="L26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8.8448865523564832E-2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2.8796973613750301E-2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0.16215977564543499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0.54043120311558301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8" s="5">
        <f>IF((DiscreteStatsTable[[#This Row],[RepsRequested]]&gt;1),DiscreteStatsTable[[#This Row],[HalfWidth]],DiscreteStatsTable[[#This Row],[BatchMeansHalfWidth]])</f>
        <v>7.6150281213515541E-3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70</v>
      </c>
      <c r="C269">
        <v>45</v>
      </c>
      <c r="D269" t="s">
        <v>71</v>
      </c>
      <c r="E269" t="s">
        <v>76</v>
      </c>
      <c r="F269" t="s">
        <v>73</v>
      </c>
      <c r="G269">
        <v>9.2883695552121104</v>
      </c>
      <c r="H269">
        <v>2E+20</v>
      </c>
      <c r="I269">
        <v>0</v>
      </c>
      <c r="J269">
        <v>25.058339352034</v>
      </c>
      <c r="K269">
        <v>6</v>
      </c>
      <c r="L26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5.3069319314138879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1.6076943796021681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1.7278184168250199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9.7295865387261102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32.425872186935003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69" s="5">
        <f>IF((DiscreteStatsTable[[#This Row],[RepsRequested]]&gt;1),DiscreteStatsTable[[#This Row],[HalfWidth]],DiscreteStatsTable[[#This Row],[BatchMeansHalfWidth]])</f>
        <v>0.45690168728109437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70</v>
      </c>
      <c r="C270">
        <v>45</v>
      </c>
      <c r="D270" t="s">
        <v>71</v>
      </c>
      <c r="E270" t="s">
        <v>77</v>
      </c>
      <c r="F270" t="s">
        <v>73</v>
      </c>
      <c r="G270">
        <v>0</v>
      </c>
      <c r="H270">
        <v>2E+20</v>
      </c>
      <c r="I270">
        <v>0</v>
      </c>
      <c r="J270">
        <v>0</v>
      </c>
      <c r="K270">
        <v>6</v>
      </c>
      <c r="L27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0" s="5">
        <f>IF((DiscreteStatsTable[[#This Row],[RepsRequested]]&gt;1),DiscreteStatsTable[[#This Row],[HalfWidth]],DiscreteStatsTable[[#This Row],[BatchMeansHalfWidth]])</f>
        <v>0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70</v>
      </c>
      <c r="C271">
        <v>45</v>
      </c>
      <c r="D271" t="s">
        <v>71</v>
      </c>
      <c r="E271" t="s">
        <v>78</v>
      </c>
      <c r="F271" t="s">
        <v>73</v>
      </c>
      <c r="G271">
        <v>0</v>
      </c>
      <c r="H271">
        <v>2E+20</v>
      </c>
      <c r="I271">
        <v>0</v>
      </c>
      <c r="J271">
        <v>0</v>
      </c>
      <c r="K271">
        <v>6</v>
      </c>
      <c r="L27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1.1819832307874294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1.6521481867821939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8.6528702908253496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36.323792594810101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1" s="5">
        <f>IF((DiscreteStatsTable[[#This Row],[RepsRequested]]&gt;1),DiscreteStatsTable[[#This Row],[HalfWidth]],DiscreteStatsTable[[#This Row],[BatchMeansHalfWidth]])</f>
        <v>0.46953531949647115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70</v>
      </c>
      <c r="C272">
        <v>46</v>
      </c>
      <c r="D272" t="s">
        <v>71</v>
      </c>
      <c r="E272" t="s">
        <v>72</v>
      </c>
      <c r="F272" t="s">
        <v>73</v>
      </c>
      <c r="G272">
        <v>0.101640357891956</v>
      </c>
      <c r="H272">
        <v>2E+20</v>
      </c>
      <c r="I272">
        <v>0</v>
      </c>
      <c r="J272">
        <v>0.223220415883014</v>
      </c>
      <c r="K272">
        <v>18</v>
      </c>
      <c r="L27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8.8448865523564832E-2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2.8796973613750301E-2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0.16215977564543499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0.54043120311558301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2" s="5">
        <f>IF((DiscreteStatsTable[[#This Row],[RepsRequested]]&gt;1),DiscreteStatsTable[[#This Row],[HalfWidth]],DiscreteStatsTable[[#This Row],[BatchMeansHalfWidth]])</f>
        <v>7.6150281213515541E-3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70</v>
      </c>
      <c r="C273">
        <v>46</v>
      </c>
      <c r="D273" t="s">
        <v>71</v>
      </c>
      <c r="E273" t="s">
        <v>74</v>
      </c>
      <c r="F273" t="s">
        <v>73</v>
      </c>
      <c r="G273">
        <v>7.7547040886465997</v>
      </c>
      <c r="H273">
        <v>2E+20</v>
      </c>
      <c r="I273">
        <v>0</v>
      </c>
      <c r="J273">
        <v>16.488644878321701</v>
      </c>
      <c r="K273">
        <v>18</v>
      </c>
      <c r="L27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6.4889151622013177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2.4878826948464292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2.50701769418085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15.801095749530599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40.057738814484402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3" s="5">
        <f>IF((DiscreteStatsTable[[#This Row],[RepsRequested]]&gt;1),DiscreteStatsTable[[#This Row],[HalfWidth]],DiscreteStatsTable[[#This Row],[BatchMeansHalfWidth]])</f>
        <v>0.70704843871759748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70</v>
      </c>
      <c r="C274">
        <v>46</v>
      </c>
      <c r="D274" t="s">
        <v>71</v>
      </c>
      <c r="E274" t="s">
        <v>75</v>
      </c>
      <c r="F274" t="s">
        <v>73</v>
      </c>
      <c r="G274">
        <v>0.101640357891956</v>
      </c>
      <c r="H274">
        <v>2E+20</v>
      </c>
      <c r="I274">
        <v>0</v>
      </c>
      <c r="J274">
        <v>0.223220415883014</v>
      </c>
      <c r="K274">
        <v>18</v>
      </c>
      <c r="L27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8.8448865523564832E-2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2.8796973613750301E-2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0.16215977564543499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0.54043120311558301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4" s="5">
        <f>IF((DiscreteStatsTable[[#This Row],[RepsRequested]]&gt;1),DiscreteStatsTable[[#This Row],[HalfWidth]],DiscreteStatsTable[[#This Row],[BatchMeansHalfWidth]])</f>
        <v>7.6150281213515541E-3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70</v>
      </c>
      <c r="C275">
        <v>46</v>
      </c>
      <c r="D275" t="s">
        <v>71</v>
      </c>
      <c r="E275" t="s">
        <v>76</v>
      </c>
      <c r="F275" t="s">
        <v>73</v>
      </c>
      <c r="G275">
        <v>6.0984214735173596</v>
      </c>
      <c r="H275">
        <v>2E+20</v>
      </c>
      <c r="I275">
        <v>0</v>
      </c>
      <c r="J275">
        <v>13.3932249529809</v>
      </c>
      <c r="K275">
        <v>18</v>
      </c>
      <c r="L27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5.3069319314138879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1.6076943796021681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1.7278184168250199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9.7295865387261102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32.425872186935003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5" s="5">
        <f>IF((DiscreteStatsTable[[#This Row],[RepsRequested]]&gt;1),DiscreteStatsTable[[#This Row],[HalfWidth]],DiscreteStatsTable[[#This Row],[BatchMeansHalfWidth]])</f>
        <v>0.45690168728109437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70</v>
      </c>
      <c r="C276">
        <v>46</v>
      </c>
      <c r="D276" t="s">
        <v>71</v>
      </c>
      <c r="E276" t="s">
        <v>77</v>
      </c>
      <c r="F276" t="s">
        <v>73</v>
      </c>
      <c r="G276">
        <v>0</v>
      </c>
      <c r="H276">
        <v>2E+20</v>
      </c>
      <c r="I276">
        <v>0</v>
      </c>
      <c r="J276">
        <v>0</v>
      </c>
      <c r="K276">
        <v>18</v>
      </c>
      <c r="L27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6" s="5">
        <f>IF((DiscreteStatsTable[[#This Row],[RepsRequested]]&gt;1),DiscreteStatsTable[[#This Row],[HalfWidth]],DiscreteStatsTable[[#This Row],[BatchMeansHalfWidth]])</f>
        <v>0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70</v>
      </c>
      <c r="C277">
        <v>46</v>
      </c>
      <c r="D277" t="s">
        <v>71</v>
      </c>
      <c r="E277" t="s">
        <v>78</v>
      </c>
      <c r="F277" t="s">
        <v>73</v>
      </c>
      <c r="G277">
        <v>1.65628261512924</v>
      </c>
      <c r="H277">
        <v>2E+20</v>
      </c>
      <c r="I277">
        <v>0</v>
      </c>
      <c r="J277">
        <v>4.7469052628916897</v>
      </c>
      <c r="K277">
        <v>18</v>
      </c>
      <c r="L27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1.1819832307874294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1.6521481867821939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8.6528702908253496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36.323792594810101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7" s="5">
        <f>IF((DiscreteStatsTable[[#This Row],[RepsRequested]]&gt;1),DiscreteStatsTable[[#This Row],[HalfWidth]],DiscreteStatsTable[[#This Row],[BatchMeansHalfWidth]])</f>
        <v>0.46953531949647115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70</v>
      </c>
      <c r="C278">
        <v>47</v>
      </c>
      <c r="D278" t="s">
        <v>71</v>
      </c>
      <c r="E278" t="s">
        <v>72</v>
      </c>
      <c r="F278" t="s">
        <v>73</v>
      </c>
      <c r="G278">
        <v>6.7350740851407007E-2</v>
      </c>
      <c r="H278">
        <v>2E+20</v>
      </c>
      <c r="I278">
        <v>0</v>
      </c>
      <c r="J278">
        <v>0.215249975376203</v>
      </c>
      <c r="K278">
        <v>12</v>
      </c>
      <c r="L27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8.8448865523564832E-2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2.8796973613750301E-2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0.16215977564543499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0.54043120311558301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8" s="5">
        <f>IF((DiscreteStatsTable[[#This Row],[RepsRequested]]&gt;1),DiscreteStatsTable[[#This Row],[HalfWidth]],DiscreteStatsTable[[#This Row],[BatchMeansHalfWidth]])</f>
        <v>7.6150281213515541E-3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70</v>
      </c>
      <c r="C279">
        <v>47</v>
      </c>
      <c r="D279" t="s">
        <v>71</v>
      </c>
      <c r="E279" t="s">
        <v>74</v>
      </c>
      <c r="F279" t="s">
        <v>73</v>
      </c>
      <c r="G279">
        <v>5.3474176453359998</v>
      </c>
      <c r="H279">
        <v>2E+20</v>
      </c>
      <c r="I279">
        <v>0</v>
      </c>
      <c r="J279">
        <v>12.914998522572199</v>
      </c>
      <c r="K279">
        <v>12</v>
      </c>
      <c r="L27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6.4889151622013177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2.4878826948464292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2.50701769418085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15.801095749530599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40.057738814484402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79" s="5">
        <f>IF((DiscreteStatsTable[[#This Row],[RepsRequested]]&gt;1),DiscreteStatsTable[[#This Row],[HalfWidth]],DiscreteStatsTable[[#This Row],[BatchMeansHalfWidth]])</f>
        <v>0.70704843871759748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70</v>
      </c>
      <c r="C280">
        <v>47</v>
      </c>
      <c r="D280" t="s">
        <v>71</v>
      </c>
      <c r="E280" t="s">
        <v>75</v>
      </c>
      <c r="F280" t="s">
        <v>73</v>
      </c>
      <c r="G280">
        <v>6.7350740851407007E-2</v>
      </c>
      <c r="H280">
        <v>2E+20</v>
      </c>
      <c r="I280">
        <v>0</v>
      </c>
      <c r="J280">
        <v>0.215249975376203</v>
      </c>
      <c r="K280">
        <v>12</v>
      </c>
      <c r="L28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8.8448865523564832E-2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2.8796973613750301E-2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0.16215977564543499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0.54043120311558301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0" s="5">
        <f>IF((DiscreteStatsTable[[#This Row],[RepsRequested]]&gt;1),DiscreteStatsTable[[#This Row],[HalfWidth]],DiscreteStatsTable[[#This Row],[BatchMeansHalfWidth]])</f>
        <v>7.6150281213515541E-3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70</v>
      </c>
      <c r="C281">
        <v>47</v>
      </c>
      <c r="D281" t="s">
        <v>71</v>
      </c>
      <c r="E281" t="s">
        <v>76</v>
      </c>
      <c r="F281" t="s">
        <v>73</v>
      </c>
      <c r="G281">
        <v>4.0410444510844199</v>
      </c>
      <c r="H281">
        <v>2E+20</v>
      </c>
      <c r="I281">
        <v>0</v>
      </c>
      <c r="J281">
        <v>12.914998522572199</v>
      </c>
      <c r="K281">
        <v>12</v>
      </c>
      <c r="L28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5.3069319314138879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1.6076943796021681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1.7278184168250199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9.7295865387261102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32.425872186935003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1" s="5">
        <f>IF((DiscreteStatsTable[[#This Row],[RepsRequested]]&gt;1),DiscreteStatsTable[[#This Row],[HalfWidth]],DiscreteStatsTable[[#This Row],[BatchMeansHalfWidth]])</f>
        <v>0.45690168728109437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70</v>
      </c>
      <c r="C282">
        <v>47</v>
      </c>
      <c r="D282" t="s">
        <v>71</v>
      </c>
      <c r="E282" t="s">
        <v>77</v>
      </c>
      <c r="F282" t="s">
        <v>73</v>
      </c>
      <c r="G282">
        <v>0</v>
      </c>
      <c r="H282">
        <v>2E+20</v>
      </c>
      <c r="I282">
        <v>0</v>
      </c>
      <c r="J282">
        <v>0</v>
      </c>
      <c r="K282">
        <v>12</v>
      </c>
      <c r="L28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2" s="5">
        <f>IF((DiscreteStatsTable[[#This Row],[RepsRequested]]&gt;1),DiscreteStatsTable[[#This Row],[HalfWidth]],DiscreteStatsTable[[#This Row],[BatchMeansHalfWidth]])</f>
        <v>0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70</v>
      </c>
      <c r="C283">
        <v>47</v>
      </c>
      <c r="D283" t="s">
        <v>71</v>
      </c>
      <c r="E283" t="s">
        <v>78</v>
      </c>
      <c r="F283" t="s">
        <v>73</v>
      </c>
      <c r="G283">
        <v>1.3063731942515799</v>
      </c>
      <c r="H283">
        <v>2E+20</v>
      </c>
      <c r="I283">
        <v>0</v>
      </c>
      <c r="J283">
        <v>6.4568944784671798</v>
      </c>
      <c r="K283">
        <v>12</v>
      </c>
      <c r="L28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1.1819832307874294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1.6521481867821939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8.6528702908253496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36.323792594810101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3" s="5">
        <f>IF((DiscreteStatsTable[[#This Row],[RepsRequested]]&gt;1),DiscreteStatsTable[[#This Row],[HalfWidth]],DiscreteStatsTable[[#This Row],[BatchMeansHalfWidth]])</f>
        <v>0.46953531949647115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70</v>
      </c>
      <c r="C284">
        <v>48</v>
      </c>
      <c r="D284" t="s">
        <v>71</v>
      </c>
      <c r="E284" t="s">
        <v>72</v>
      </c>
      <c r="F284" t="s">
        <v>73</v>
      </c>
      <c r="G284">
        <v>4.8891511216816001E-2</v>
      </c>
      <c r="H284">
        <v>2E+20</v>
      </c>
      <c r="I284">
        <v>0</v>
      </c>
      <c r="J284">
        <v>0.1032136541511</v>
      </c>
      <c r="K284">
        <v>4</v>
      </c>
      <c r="L28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8.8448865523564832E-2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2.8796973613750301E-2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0.16215977564543499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0.54043120311558301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4" s="5">
        <f>IF((DiscreteStatsTable[[#This Row],[RepsRequested]]&gt;1),DiscreteStatsTable[[#This Row],[HalfWidth]],DiscreteStatsTable[[#This Row],[BatchMeansHalfWidth]])</f>
        <v>7.6150281213515541E-3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70</v>
      </c>
      <c r="C285">
        <v>48</v>
      </c>
      <c r="D285" t="s">
        <v>71</v>
      </c>
      <c r="E285" t="s">
        <v>74</v>
      </c>
      <c r="F285" t="s">
        <v>73</v>
      </c>
      <c r="G285">
        <v>3.4014191657246999</v>
      </c>
      <c r="H285">
        <v>2E+20</v>
      </c>
      <c r="I285">
        <v>0</v>
      </c>
      <c r="J285">
        <v>6.1928192490660203</v>
      </c>
      <c r="K285">
        <v>4</v>
      </c>
      <c r="L28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6.4889151622013177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2.4878826948464292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2.50701769418085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15.801095749530599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40.057738814484402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5" s="5">
        <f>IF((DiscreteStatsTable[[#This Row],[RepsRequested]]&gt;1),DiscreteStatsTable[[#This Row],[HalfWidth]],DiscreteStatsTable[[#This Row],[BatchMeansHalfWidth]])</f>
        <v>0.70704843871759748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70</v>
      </c>
      <c r="C286">
        <v>48</v>
      </c>
      <c r="D286" t="s">
        <v>71</v>
      </c>
      <c r="E286" t="s">
        <v>75</v>
      </c>
      <c r="F286" t="s">
        <v>73</v>
      </c>
      <c r="G286">
        <v>4.8891511216816001E-2</v>
      </c>
      <c r="H286">
        <v>2E+20</v>
      </c>
      <c r="I286">
        <v>0</v>
      </c>
      <c r="J286">
        <v>0.1032136541511</v>
      </c>
      <c r="K286">
        <v>4</v>
      </c>
      <c r="L28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8.8448865523564832E-2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2.8796973613750301E-2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0.16215977564543499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0.54043120311558301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6" s="5">
        <f>IF((DiscreteStatsTable[[#This Row],[RepsRequested]]&gt;1),DiscreteStatsTable[[#This Row],[HalfWidth]],DiscreteStatsTable[[#This Row],[BatchMeansHalfWidth]])</f>
        <v>7.6150281213515541E-3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70</v>
      </c>
      <c r="C287">
        <v>48</v>
      </c>
      <c r="D287" t="s">
        <v>71</v>
      </c>
      <c r="E287" t="s">
        <v>76</v>
      </c>
      <c r="F287" t="s">
        <v>73</v>
      </c>
      <c r="G287">
        <v>2.93349067300896</v>
      </c>
      <c r="H287">
        <v>2E+20</v>
      </c>
      <c r="I287">
        <v>0</v>
      </c>
      <c r="J287">
        <v>6.1928192490660203</v>
      </c>
      <c r="K287">
        <v>4</v>
      </c>
      <c r="L28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5.3069319314138879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1.6076943796021681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1.7278184168250199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9.7295865387261102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32.425872186935003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7" s="5">
        <f>IF((DiscreteStatsTable[[#This Row],[RepsRequested]]&gt;1),DiscreteStatsTable[[#This Row],[HalfWidth]],DiscreteStatsTable[[#This Row],[BatchMeansHalfWidth]])</f>
        <v>0.45690168728109437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70</v>
      </c>
      <c r="C288">
        <v>48</v>
      </c>
      <c r="D288" t="s">
        <v>71</v>
      </c>
      <c r="E288" t="s">
        <v>77</v>
      </c>
      <c r="F288" t="s">
        <v>73</v>
      </c>
      <c r="G288">
        <v>0</v>
      </c>
      <c r="H288">
        <v>2E+20</v>
      </c>
      <c r="I288">
        <v>0</v>
      </c>
      <c r="J288">
        <v>0</v>
      </c>
      <c r="K288">
        <v>4</v>
      </c>
      <c r="L28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8" s="5">
        <f>IF((DiscreteStatsTable[[#This Row],[RepsRequested]]&gt;1),DiscreteStatsTable[[#This Row],[HalfWidth]],DiscreteStatsTable[[#This Row],[BatchMeansHalfWidth]])</f>
        <v>0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70</v>
      </c>
      <c r="C289">
        <v>48</v>
      </c>
      <c r="D289" t="s">
        <v>71</v>
      </c>
      <c r="E289" t="s">
        <v>78</v>
      </c>
      <c r="F289" t="s">
        <v>73</v>
      </c>
      <c r="G289">
        <v>0.46792849271574299</v>
      </c>
      <c r="H289">
        <v>2E+20</v>
      </c>
      <c r="I289">
        <v>0</v>
      </c>
      <c r="J289">
        <v>1.87171397086297</v>
      </c>
      <c r="K289">
        <v>4</v>
      </c>
      <c r="L28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1.1819832307874294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1.6521481867821939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8.6528702908253496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36.323792594810101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89" s="5">
        <f>IF((DiscreteStatsTable[[#This Row],[RepsRequested]]&gt;1),DiscreteStatsTable[[#This Row],[HalfWidth]],DiscreteStatsTable[[#This Row],[BatchMeansHalfWidth]])</f>
        <v>0.46953531949647115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70</v>
      </c>
      <c r="C290">
        <v>49</v>
      </c>
      <c r="D290" t="s">
        <v>71</v>
      </c>
      <c r="E290" t="s">
        <v>72</v>
      </c>
      <c r="F290" t="s">
        <v>73</v>
      </c>
      <c r="G290">
        <v>9.7381859353158601E-2</v>
      </c>
      <c r="H290">
        <v>2E+20</v>
      </c>
      <c r="I290">
        <v>0</v>
      </c>
      <c r="J290">
        <v>0.258907470986528</v>
      </c>
      <c r="K290">
        <v>11</v>
      </c>
      <c r="L29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8.8448865523564832E-2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2.8796973613750301E-2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0.16215977564543499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0.54043120311558301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0" s="5">
        <f>IF((DiscreteStatsTable[[#This Row],[RepsRequested]]&gt;1),DiscreteStatsTable[[#This Row],[HalfWidth]],DiscreteStatsTable[[#This Row],[BatchMeansHalfWidth]])</f>
        <v>7.6150281213515541E-3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70</v>
      </c>
      <c r="C291">
        <v>49</v>
      </c>
      <c r="D291" t="s">
        <v>71</v>
      </c>
      <c r="E291" t="s">
        <v>74</v>
      </c>
      <c r="F291" t="s">
        <v>73</v>
      </c>
      <c r="G291">
        <v>6.3505935317221898</v>
      </c>
      <c r="H291">
        <v>2E+20</v>
      </c>
      <c r="I291">
        <v>0</v>
      </c>
      <c r="J291">
        <v>16.120063920477801</v>
      </c>
      <c r="K291">
        <v>11</v>
      </c>
      <c r="L29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6.4889151622013177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2.4878826948464292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2.50701769418085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15.801095749530599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40.057738814484402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1" s="5">
        <f>IF((DiscreteStatsTable[[#This Row],[RepsRequested]]&gt;1),DiscreteStatsTable[[#This Row],[HalfWidth]],DiscreteStatsTable[[#This Row],[BatchMeansHalfWidth]])</f>
        <v>0.70704843871759748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70</v>
      </c>
      <c r="C292">
        <v>49</v>
      </c>
      <c r="D292" t="s">
        <v>71</v>
      </c>
      <c r="E292" t="s">
        <v>75</v>
      </c>
      <c r="F292" t="s">
        <v>73</v>
      </c>
      <c r="G292">
        <v>9.7381859353158601E-2</v>
      </c>
      <c r="H292">
        <v>2E+20</v>
      </c>
      <c r="I292">
        <v>0</v>
      </c>
      <c r="J292">
        <v>0.258907470986528</v>
      </c>
      <c r="K292">
        <v>11</v>
      </c>
      <c r="L29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8.8448865523564832E-2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2.8796973613750301E-2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0.16215977564543499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0.54043120311558301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2" s="5">
        <f>IF((DiscreteStatsTable[[#This Row],[RepsRequested]]&gt;1),DiscreteStatsTable[[#This Row],[HalfWidth]],DiscreteStatsTable[[#This Row],[BatchMeansHalfWidth]])</f>
        <v>7.6150281213515541E-3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70</v>
      </c>
      <c r="C293">
        <v>49</v>
      </c>
      <c r="D293" t="s">
        <v>71</v>
      </c>
      <c r="E293" t="s">
        <v>76</v>
      </c>
      <c r="F293" t="s">
        <v>73</v>
      </c>
      <c r="G293">
        <v>5.8429115611895197</v>
      </c>
      <c r="H293">
        <v>2E+20</v>
      </c>
      <c r="I293">
        <v>0</v>
      </c>
      <c r="J293">
        <v>15.5344482591917</v>
      </c>
      <c r="K293">
        <v>11</v>
      </c>
      <c r="L29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5.3069319314138879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1.6076943796021681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1.7278184168250199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9.7295865387261102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32.425872186935003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3" s="5">
        <f>IF((DiscreteStatsTable[[#This Row],[RepsRequested]]&gt;1),DiscreteStatsTable[[#This Row],[HalfWidth]],DiscreteStatsTable[[#This Row],[BatchMeansHalfWidth]])</f>
        <v>0.45690168728109437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70</v>
      </c>
      <c r="C294">
        <v>49</v>
      </c>
      <c r="D294" t="s">
        <v>71</v>
      </c>
      <c r="E294" t="s">
        <v>77</v>
      </c>
      <c r="F294" t="s">
        <v>73</v>
      </c>
      <c r="G294">
        <v>0</v>
      </c>
      <c r="H294">
        <v>2E+20</v>
      </c>
      <c r="I294">
        <v>0</v>
      </c>
      <c r="J294">
        <v>0</v>
      </c>
      <c r="K294">
        <v>11</v>
      </c>
      <c r="L29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4" s="5">
        <f>IF((DiscreteStatsTable[[#This Row],[RepsRequested]]&gt;1),DiscreteStatsTable[[#This Row],[HalfWidth]],DiscreteStatsTable[[#This Row],[BatchMeansHalfWidth]])</f>
        <v>0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70</v>
      </c>
      <c r="C295">
        <v>49</v>
      </c>
      <c r="D295" t="s">
        <v>71</v>
      </c>
      <c r="E295" t="s">
        <v>78</v>
      </c>
      <c r="F295" t="s">
        <v>73</v>
      </c>
      <c r="G295">
        <v>0.50768197053266995</v>
      </c>
      <c r="H295">
        <v>2E+20</v>
      </c>
      <c r="I295">
        <v>0</v>
      </c>
      <c r="J295">
        <v>3.3756193173770899</v>
      </c>
      <c r="K295">
        <v>11</v>
      </c>
      <c r="L29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1.1819832307874294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1.6521481867821939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8.6528702908253496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36.323792594810101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5" s="5">
        <f>IF((DiscreteStatsTable[[#This Row],[RepsRequested]]&gt;1),DiscreteStatsTable[[#This Row],[HalfWidth]],DiscreteStatsTable[[#This Row],[BatchMeansHalfWidth]])</f>
        <v>0.46953531949647115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70</v>
      </c>
      <c r="C296">
        <v>50</v>
      </c>
      <c r="D296" t="s">
        <v>71</v>
      </c>
      <c r="E296" t="s">
        <v>72</v>
      </c>
      <c r="F296" t="s">
        <v>73</v>
      </c>
      <c r="G296">
        <v>3.55099091374644E-2</v>
      </c>
      <c r="H296">
        <v>2E+20</v>
      </c>
      <c r="I296">
        <v>0</v>
      </c>
      <c r="J296">
        <v>0.201878970810835</v>
      </c>
      <c r="K296">
        <v>12</v>
      </c>
      <c r="L29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8.8448865523564832E-2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2.8796973613750301E-2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0.16215977564543499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0.54043120311558301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6" s="5">
        <f>IF((DiscreteStatsTable[[#This Row],[RepsRequested]]&gt;1),DiscreteStatsTable[[#This Row],[HalfWidth]],DiscreteStatsTable[[#This Row],[BatchMeansHalfWidth]])</f>
        <v>7.6150281213515541E-3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70</v>
      </c>
      <c r="C297">
        <v>50</v>
      </c>
      <c r="D297" t="s">
        <v>71</v>
      </c>
      <c r="E297" t="s">
        <v>74</v>
      </c>
      <c r="F297" t="s">
        <v>73</v>
      </c>
      <c r="G297">
        <v>2.6698901861772701</v>
      </c>
      <c r="H297">
        <v>2E+20</v>
      </c>
      <c r="I297">
        <v>0</v>
      </c>
      <c r="J297">
        <v>12.1127382486501</v>
      </c>
      <c r="K297">
        <v>12</v>
      </c>
      <c r="L29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6.4889151622013177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2.4878826948464292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0.70704843871759748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2.50701769418085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15.801095749530599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40.057738814484402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7" s="5">
        <f>IF((DiscreteStatsTable[[#This Row],[RepsRequested]]&gt;1),DiscreteStatsTable[[#This Row],[HalfWidth]],DiscreteStatsTable[[#This Row],[BatchMeansHalfWidth]])</f>
        <v>0.70704843871759748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70</v>
      </c>
      <c r="C298">
        <v>50</v>
      </c>
      <c r="D298" t="s">
        <v>71</v>
      </c>
      <c r="E298" t="s">
        <v>75</v>
      </c>
      <c r="F298" t="s">
        <v>73</v>
      </c>
      <c r="G298">
        <v>3.55099091374644E-2</v>
      </c>
      <c r="H298">
        <v>2E+20</v>
      </c>
      <c r="I298">
        <v>0</v>
      </c>
      <c r="J298">
        <v>0.201878970810835</v>
      </c>
      <c r="K298">
        <v>12</v>
      </c>
      <c r="L29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8.8448865523564832E-2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2.6794906326702738E-2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7.6150281213515541E-3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2.8796973613750301E-2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0.16215977564543499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0.54043120311558301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8" s="5">
        <f>IF((DiscreteStatsTable[[#This Row],[RepsRequested]]&gt;1),DiscreteStatsTable[[#This Row],[HalfWidth]],DiscreteStatsTable[[#This Row],[BatchMeansHalfWidth]])</f>
        <v>7.6150281213515541E-3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70</v>
      </c>
      <c r="C299">
        <v>50</v>
      </c>
      <c r="D299" t="s">
        <v>71</v>
      </c>
      <c r="E299" t="s">
        <v>76</v>
      </c>
      <c r="F299" t="s">
        <v>73</v>
      </c>
      <c r="G299">
        <v>2.1305945482478599</v>
      </c>
      <c r="H299">
        <v>2E+20</v>
      </c>
      <c r="I299">
        <v>0</v>
      </c>
      <c r="J299">
        <v>12.1127382486501</v>
      </c>
      <c r="K299">
        <v>12</v>
      </c>
      <c r="L29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5.3069319314138879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1.6076943796021681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0.45690168728109437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1.7278184168250199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9.7295865387261102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32.425872186935003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299" s="5">
        <f>IF((DiscreteStatsTable[[#This Row],[RepsRequested]]&gt;1),DiscreteStatsTable[[#This Row],[HalfWidth]],DiscreteStatsTable[[#This Row],[BatchMeansHalfWidth]])</f>
        <v>0.45690168728109437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70</v>
      </c>
      <c r="C300">
        <v>50</v>
      </c>
      <c r="D300" t="s">
        <v>71</v>
      </c>
      <c r="E300" t="s">
        <v>77</v>
      </c>
      <c r="F300" t="s">
        <v>73</v>
      </c>
      <c r="G300">
        <v>0</v>
      </c>
      <c r="H300">
        <v>2E+20</v>
      </c>
      <c r="I300">
        <v>0</v>
      </c>
      <c r="J300">
        <v>0</v>
      </c>
      <c r="K300">
        <v>12</v>
      </c>
      <c r="L30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00" s="5">
        <f>IF((DiscreteStatsTable[[#This Row],[RepsRequested]]&gt;1),DiscreteStatsTable[[#This Row],[HalfWidth]],DiscreteStatsTable[[#This Row],[BatchMeansHalfWidth]])</f>
        <v>0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70</v>
      </c>
      <c r="C301">
        <v>50</v>
      </c>
      <c r="D301" t="s">
        <v>71</v>
      </c>
      <c r="E301" t="s">
        <v>78</v>
      </c>
      <c r="F301" t="s">
        <v>73</v>
      </c>
      <c r="G301">
        <v>0.53929563792940904</v>
      </c>
      <c r="H301">
        <v>2E+20</v>
      </c>
      <c r="I301">
        <v>0</v>
      </c>
      <c r="J301">
        <v>2.8616827443293</v>
      </c>
      <c r="K301">
        <v>12</v>
      </c>
      <c r="L30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1.1819832307874294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1.6521481867821939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0.46953531949647115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8.6528702908253496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36.323792594810101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9.6199999999999992</v>
      </c>
      <c r="W301" s="5">
        <f>IF((DiscreteStatsTable[[#This Row],[RepsRequested]]&gt;1),DiscreteStatsTable[[#This Row],[HalfWidth]],DiscreteStatsTable[[#This Row],[BatchMeansHalfWidth]])</f>
        <v>0.46953531949647115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70</v>
      </c>
      <c r="C302">
        <v>1</v>
      </c>
      <c r="D302" t="s">
        <v>79</v>
      </c>
      <c r="E302" t="s">
        <v>80</v>
      </c>
      <c r="F302" t="s">
        <v>81</v>
      </c>
      <c r="G302">
        <v>0</v>
      </c>
      <c r="H302">
        <v>2E+20</v>
      </c>
      <c r="I302">
        <v>0</v>
      </c>
      <c r="J302">
        <v>0</v>
      </c>
      <c r="K302">
        <v>12</v>
      </c>
      <c r="L30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9.74</v>
      </c>
      <c r="W302" s="5">
        <f>IF((DiscreteStatsTable[[#This Row],[RepsRequested]]&gt;1),DiscreteStatsTable[[#This Row],[HalfWidth]],DiscreteStatsTable[[#This Row],[BatchMeansHalfWidth]])</f>
        <v>0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70</v>
      </c>
      <c r="C303">
        <v>1</v>
      </c>
      <c r="D303" t="s">
        <v>79</v>
      </c>
      <c r="E303" t="s">
        <v>82</v>
      </c>
      <c r="F303" t="s">
        <v>81</v>
      </c>
      <c r="G303">
        <v>0.35379654818765999</v>
      </c>
      <c r="H303">
        <v>2E+20</v>
      </c>
      <c r="I303">
        <v>0</v>
      </c>
      <c r="J303">
        <v>4.0478455485349496</v>
      </c>
      <c r="K303">
        <v>12</v>
      </c>
      <c r="L30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1.1683883554905021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1.5862429002499294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8.44182577728232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36.323792594810101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9.74</v>
      </c>
      <c r="W303" s="5">
        <f>IF((DiscreteStatsTable[[#This Row],[RepsRequested]]&gt;1),DiscreteStatsTable[[#This Row],[HalfWidth]],DiscreteStatsTable[[#This Row],[BatchMeansHalfWidth]])</f>
        <v>0.45080524430345648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70</v>
      </c>
      <c r="C304">
        <v>2</v>
      </c>
      <c r="D304" t="s">
        <v>79</v>
      </c>
      <c r="E304" t="s">
        <v>80</v>
      </c>
      <c r="F304" t="s">
        <v>81</v>
      </c>
      <c r="G304">
        <v>0</v>
      </c>
      <c r="H304">
        <v>2E+20</v>
      </c>
      <c r="I304">
        <v>0</v>
      </c>
      <c r="J304">
        <v>0</v>
      </c>
      <c r="K304">
        <v>13</v>
      </c>
      <c r="L30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9.74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70</v>
      </c>
      <c r="C305">
        <v>2</v>
      </c>
      <c r="D305" t="s">
        <v>79</v>
      </c>
      <c r="E305" t="s">
        <v>82</v>
      </c>
      <c r="F305" t="s">
        <v>81</v>
      </c>
      <c r="G305">
        <v>1.6780890375538799</v>
      </c>
      <c r="H305">
        <v>2E+20</v>
      </c>
      <c r="I305">
        <v>0</v>
      </c>
      <c r="J305">
        <v>5.9212450269351402</v>
      </c>
      <c r="K305">
        <v>13</v>
      </c>
      <c r="L30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1.1683883554905021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1.5862429002499294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8.44182577728232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36.323792594810101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9.74</v>
      </c>
      <c r="W305" s="5">
        <f>IF((DiscreteStatsTable[[#This Row],[RepsRequested]]&gt;1),DiscreteStatsTable[[#This Row],[HalfWidth]],DiscreteStatsTable[[#This Row],[BatchMeansHalfWidth]])</f>
        <v>0.45080524430345648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70</v>
      </c>
      <c r="C306">
        <v>3</v>
      </c>
      <c r="D306" t="s">
        <v>79</v>
      </c>
      <c r="E306" t="s">
        <v>80</v>
      </c>
      <c r="F306" t="s">
        <v>81</v>
      </c>
      <c r="G306">
        <v>0</v>
      </c>
      <c r="H306">
        <v>2E+20</v>
      </c>
      <c r="I306">
        <v>0</v>
      </c>
      <c r="J306">
        <v>0</v>
      </c>
      <c r="K306">
        <v>8</v>
      </c>
      <c r="L30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9.74</v>
      </c>
      <c r="W306" s="5">
        <f>IF((DiscreteStatsTable[[#This Row],[RepsRequested]]&gt;1),DiscreteStatsTable[[#This Row],[HalfWidth]],DiscreteStatsTable[[#This Row],[BatchMeansHalfWidth]])</f>
        <v>0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70</v>
      </c>
      <c r="C307">
        <v>3</v>
      </c>
      <c r="D307" t="s">
        <v>79</v>
      </c>
      <c r="E307" t="s">
        <v>82</v>
      </c>
      <c r="F307" t="s">
        <v>81</v>
      </c>
      <c r="G307">
        <v>0.29683422183348501</v>
      </c>
      <c r="H307">
        <v>2E+20</v>
      </c>
      <c r="I307">
        <v>0</v>
      </c>
      <c r="J307">
        <v>2.3746737746678801</v>
      </c>
      <c r="K307">
        <v>8</v>
      </c>
      <c r="L30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1.1683883554905021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1.5862429002499294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8.44182577728232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36.323792594810101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9.74</v>
      </c>
      <c r="W307" s="5">
        <f>IF((DiscreteStatsTable[[#This Row],[RepsRequested]]&gt;1),DiscreteStatsTable[[#This Row],[HalfWidth]],DiscreteStatsTable[[#This Row],[BatchMeansHalfWidth]])</f>
        <v>0.45080524430345648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70</v>
      </c>
      <c r="C308">
        <v>4</v>
      </c>
      <c r="D308" t="s">
        <v>79</v>
      </c>
      <c r="E308" t="s">
        <v>80</v>
      </c>
      <c r="F308" t="s">
        <v>81</v>
      </c>
      <c r="G308">
        <v>0</v>
      </c>
      <c r="H308">
        <v>2E+20</v>
      </c>
      <c r="I308">
        <v>0</v>
      </c>
      <c r="J308">
        <v>0</v>
      </c>
      <c r="K308">
        <v>5</v>
      </c>
      <c r="L30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9.74</v>
      </c>
      <c r="W308" s="5">
        <f>IF((DiscreteStatsTable[[#This Row],[RepsRequested]]&gt;1),DiscreteStatsTable[[#This Row],[HalfWidth]],DiscreteStatsTable[[#This Row],[BatchMeansHalfWidth]])</f>
        <v>0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70</v>
      </c>
      <c r="C309">
        <v>4</v>
      </c>
      <c r="D309" t="s">
        <v>79</v>
      </c>
      <c r="E309" t="s">
        <v>82</v>
      </c>
      <c r="F309" t="s">
        <v>81</v>
      </c>
      <c r="G309">
        <v>0.95943567537710805</v>
      </c>
      <c r="H309">
        <v>2E+20</v>
      </c>
      <c r="I309">
        <v>0</v>
      </c>
      <c r="J309">
        <v>4.1900652854462797</v>
      </c>
      <c r="K309">
        <v>5</v>
      </c>
      <c r="L30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1.1683883554905021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1.5862429002499294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8.44182577728232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36.323792594810101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9.74</v>
      </c>
      <c r="W309" s="5">
        <f>IF((DiscreteStatsTable[[#This Row],[RepsRequested]]&gt;1),DiscreteStatsTable[[#This Row],[HalfWidth]],DiscreteStatsTable[[#This Row],[BatchMeansHalfWidth]])</f>
        <v>0.45080524430345648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70</v>
      </c>
      <c r="C310">
        <v>5</v>
      </c>
      <c r="D310" t="s">
        <v>79</v>
      </c>
      <c r="E310" t="s">
        <v>80</v>
      </c>
      <c r="F310" t="s">
        <v>81</v>
      </c>
      <c r="G310">
        <v>0</v>
      </c>
      <c r="H310">
        <v>2E+20</v>
      </c>
      <c r="I310">
        <v>0</v>
      </c>
      <c r="J310">
        <v>0</v>
      </c>
      <c r="K310">
        <v>6</v>
      </c>
      <c r="L31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9.74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70</v>
      </c>
      <c r="C311">
        <v>5</v>
      </c>
      <c r="D311" t="s">
        <v>79</v>
      </c>
      <c r="E311" t="s">
        <v>82</v>
      </c>
      <c r="F311" t="s">
        <v>81</v>
      </c>
      <c r="G311">
        <v>0.649332731129865</v>
      </c>
      <c r="H311">
        <v>2E+20</v>
      </c>
      <c r="I311">
        <v>0</v>
      </c>
      <c r="J311">
        <v>2.7368928344350301</v>
      </c>
      <c r="K311">
        <v>6</v>
      </c>
      <c r="L31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1.1683883554905021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1.5862429002499294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8.44182577728232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36.323792594810101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9.74</v>
      </c>
      <c r="W311" s="5">
        <f>IF((DiscreteStatsTable[[#This Row],[RepsRequested]]&gt;1),DiscreteStatsTable[[#This Row],[HalfWidth]],DiscreteStatsTable[[#This Row],[BatchMeansHalfWidth]])</f>
        <v>0.45080524430345648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70</v>
      </c>
      <c r="C312">
        <v>6</v>
      </c>
      <c r="D312" t="s">
        <v>79</v>
      </c>
      <c r="E312" t="s">
        <v>80</v>
      </c>
      <c r="F312" t="s">
        <v>81</v>
      </c>
      <c r="G312">
        <v>0</v>
      </c>
      <c r="H312">
        <v>2E+20</v>
      </c>
      <c r="I312">
        <v>0</v>
      </c>
      <c r="J312">
        <v>0</v>
      </c>
      <c r="K312">
        <v>6</v>
      </c>
      <c r="L31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9.74</v>
      </c>
      <c r="W312" s="5">
        <f>IF((DiscreteStatsTable[[#This Row],[RepsRequested]]&gt;1),DiscreteStatsTable[[#This Row],[HalfWidth]],DiscreteStatsTable[[#This Row],[BatchMeansHalfWidth]])</f>
        <v>0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70</v>
      </c>
      <c r="C313">
        <v>6</v>
      </c>
      <c r="D313" t="s">
        <v>79</v>
      </c>
      <c r="E313" t="s">
        <v>82</v>
      </c>
      <c r="F313" t="s">
        <v>81</v>
      </c>
      <c r="G313">
        <v>0.94082935655723099</v>
      </c>
      <c r="H313">
        <v>2E+20</v>
      </c>
      <c r="I313">
        <v>0</v>
      </c>
      <c r="J313">
        <v>4.9108175489617496</v>
      </c>
      <c r="K313">
        <v>6</v>
      </c>
      <c r="L31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1.1683883554905021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1.5862429002499294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8.44182577728232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36.323792594810101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9.74</v>
      </c>
      <c r="W313" s="5">
        <f>IF((DiscreteStatsTable[[#This Row],[RepsRequested]]&gt;1),DiscreteStatsTable[[#This Row],[HalfWidth]],DiscreteStatsTable[[#This Row],[BatchMeansHalfWidth]])</f>
        <v>0.45080524430345648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70</v>
      </c>
      <c r="C314">
        <v>7</v>
      </c>
      <c r="D314" t="s">
        <v>79</v>
      </c>
      <c r="E314" t="s">
        <v>80</v>
      </c>
      <c r="F314" t="s">
        <v>81</v>
      </c>
      <c r="G314">
        <v>0</v>
      </c>
      <c r="H314">
        <v>2E+20</v>
      </c>
      <c r="I314">
        <v>0</v>
      </c>
      <c r="J314">
        <v>0</v>
      </c>
      <c r="K314">
        <v>12</v>
      </c>
      <c r="L31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9.74</v>
      </c>
      <c r="W314" s="5">
        <f>IF((DiscreteStatsTable[[#This Row],[RepsRequested]]&gt;1),DiscreteStatsTable[[#This Row],[HalfWidth]],DiscreteStatsTable[[#This Row],[BatchMeansHalfWidth]])</f>
        <v>0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70</v>
      </c>
      <c r="C315">
        <v>7</v>
      </c>
      <c r="D315" t="s">
        <v>79</v>
      </c>
      <c r="E315" t="s">
        <v>82</v>
      </c>
      <c r="F315" t="s">
        <v>81</v>
      </c>
      <c r="G315">
        <v>0.71818961059572295</v>
      </c>
      <c r="H315">
        <v>2E+20</v>
      </c>
      <c r="I315">
        <v>0</v>
      </c>
      <c r="J315">
        <v>3.8341690202080398</v>
      </c>
      <c r="K315">
        <v>12</v>
      </c>
      <c r="L31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1.1683883554905021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1.5862429002499294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8.44182577728232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36.323792594810101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9.74</v>
      </c>
      <c r="W315" s="5">
        <f>IF((DiscreteStatsTable[[#This Row],[RepsRequested]]&gt;1),DiscreteStatsTable[[#This Row],[HalfWidth]],DiscreteStatsTable[[#This Row],[BatchMeansHalfWidth]])</f>
        <v>0.45080524430345648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70</v>
      </c>
      <c r="C316">
        <v>8</v>
      </c>
      <c r="D316" t="s">
        <v>79</v>
      </c>
      <c r="E316" t="s">
        <v>80</v>
      </c>
      <c r="F316" t="s">
        <v>81</v>
      </c>
      <c r="G316">
        <v>0</v>
      </c>
      <c r="H316">
        <v>2E+20</v>
      </c>
      <c r="I316">
        <v>0</v>
      </c>
      <c r="J316">
        <v>0</v>
      </c>
      <c r="K316">
        <v>11</v>
      </c>
      <c r="L31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9.74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70</v>
      </c>
      <c r="C317">
        <v>8</v>
      </c>
      <c r="D317" t="s">
        <v>79</v>
      </c>
      <c r="E317" t="s">
        <v>82</v>
      </c>
      <c r="F317" t="s">
        <v>81</v>
      </c>
      <c r="G317">
        <v>0.42296063257562899</v>
      </c>
      <c r="H317">
        <v>2E+20</v>
      </c>
      <c r="I317">
        <v>0</v>
      </c>
      <c r="J317">
        <v>1.9249557571903799</v>
      </c>
      <c r="K317">
        <v>11</v>
      </c>
      <c r="L31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1.1683883554905021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1.5862429002499294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8.44182577728232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36.323792594810101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9.74</v>
      </c>
      <c r="W317" s="5">
        <f>IF((DiscreteStatsTable[[#This Row],[RepsRequested]]&gt;1),DiscreteStatsTable[[#This Row],[HalfWidth]],DiscreteStatsTable[[#This Row],[BatchMeansHalfWidth]])</f>
        <v>0.45080524430345648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70</v>
      </c>
      <c r="C318">
        <v>9</v>
      </c>
      <c r="D318" t="s">
        <v>79</v>
      </c>
      <c r="E318" t="s">
        <v>80</v>
      </c>
      <c r="F318" t="s">
        <v>81</v>
      </c>
      <c r="G318">
        <v>0</v>
      </c>
      <c r="H318">
        <v>2E+20</v>
      </c>
      <c r="I318">
        <v>0</v>
      </c>
      <c r="J318">
        <v>0</v>
      </c>
      <c r="K318">
        <v>6</v>
      </c>
      <c r="L31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9.74</v>
      </c>
      <c r="W318" s="5">
        <f>IF((DiscreteStatsTable[[#This Row],[RepsRequested]]&gt;1),DiscreteStatsTable[[#This Row],[HalfWidth]],DiscreteStatsTable[[#This Row],[BatchMeansHalfWidth]])</f>
        <v>0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70</v>
      </c>
      <c r="C319">
        <v>9</v>
      </c>
      <c r="D319" t="s">
        <v>79</v>
      </c>
      <c r="E319" t="s">
        <v>82</v>
      </c>
      <c r="F319" t="s">
        <v>81</v>
      </c>
      <c r="G319">
        <v>0.37643146232758801</v>
      </c>
      <c r="H319">
        <v>2E+20</v>
      </c>
      <c r="I319">
        <v>0</v>
      </c>
      <c r="J319">
        <v>1.12319547059559</v>
      </c>
      <c r="K319">
        <v>6</v>
      </c>
      <c r="L31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1.1683883554905021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1.5862429002499294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8.44182577728232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36.323792594810101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9.74</v>
      </c>
      <c r="W319" s="5">
        <f>IF((DiscreteStatsTable[[#This Row],[RepsRequested]]&gt;1),DiscreteStatsTable[[#This Row],[HalfWidth]],DiscreteStatsTable[[#This Row],[BatchMeansHalfWidth]])</f>
        <v>0.45080524430345648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70</v>
      </c>
      <c r="C320">
        <v>10</v>
      </c>
      <c r="D320" t="s">
        <v>79</v>
      </c>
      <c r="E320" t="s">
        <v>80</v>
      </c>
      <c r="F320" t="s">
        <v>81</v>
      </c>
      <c r="G320">
        <v>0</v>
      </c>
      <c r="H320">
        <v>2E+20</v>
      </c>
      <c r="I320">
        <v>0</v>
      </c>
      <c r="J320">
        <v>0</v>
      </c>
      <c r="K320">
        <v>6</v>
      </c>
      <c r="L32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9.74</v>
      </c>
      <c r="W320" s="5">
        <f>IF((DiscreteStatsTable[[#This Row],[RepsRequested]]&gt;1),DiscreteStatsTable[[#This Row],[HalfWidth]],DiscreteStatsTable[[#This Row],[BatchMeansHalfWidth]])</f>
        <v>0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70</v>
      </c>
      <c r="C321">
        <v>10</v>
      </c>
      <c r="D321" t="s">
        <v>79</v>
      </c>
      <c r="E321" t="s">
        <v>82</v>
      </c>
      <c r="F321" t="s">
        <v>81</v>
      </c>
      <c r="G321">
        <v>1.4999732017738701</v>
      </c>
      <c r="H321">
        <v>2E+20</v>
      </c>
      <c r="I321">
        <v>0</v>
      </c>
      <c r="J321">
        <v>3.6103615218605198</v>
      </c>
      <c r="K321">
        <v>6</v>
      </c>
      <c r="L32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1.1683883554905021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1.5862429002499294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8.44182577728232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36.323792594810101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9.74</v>
      </c>
      <c r="W321" s="5">
        <f>IF((DiscreteStatsTable[[#This Row],[RepsRequested]]&gt;1),DiscreteStatsTable[[#This Row],[HalfWidth]],DiscreteStatsTable[[#This Row],[BatchMeansHalfWidth]])</f>
        <v>0.45080524430345648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70</v>
      </c>
      <c r="C322">
        <v>11</v>
      </c>
      <c r="D322" t="s">
        <v>79</v>
      </c>
      <c r="E322" t="s">
        <v>80</v>
      </c>
      <c r="F322" t="s">
        <v>81</v>
      </c>
      <c r="G322">
        <v>0</v>
      </c>
      <c r="H322">
        <v>2E+20</v>
      </c>
      <c r="I322">
        <v>0</v>
      </c>
      <c r="J322">
        <v>0</v>
      </c>
      <c r="K322">
        <v>9</v>
      </c>
      <c r="L32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0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0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0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9.74</v>
      </c>
      <c r="W322" s="5">
        <f>IF((DiscreteStatsTable[[#This Row],[RepsRequested]]&gt;1),DiscreteStatsTable[[#This Row],[HalfWidth]],DiscreteStatsTable[[#This Row],[BatchMeansHalfWidth]])</f>
        <v>0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70</v>
      </c>
      <c r="C323">
        <v>11</v>
      </c>
      <c r="D323" t="s">
        <v>79</v>
      </c>
      <c r="E323" t="s">
        <v>82</v>
      </c>
      <c r="F323" t="s">
        <v>81</v>
      </c>
      <c r="G323">
        <v>0</v>
      </c>
      <c r="H323">
        <v>2E+20</v>
      </c>
      <c r="I323">
        <v>0</v>
      </c>
      <c r="J323">
        <v>0</v>
      </c>
      <c r="K323">
        <v>9</v>
      </c>
      <c r="L32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1.1683883554905021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1.5862429002499294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0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8.44182577728232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36.323792594810101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9.74</v>
      </c>
      <c r="W323" s="5">
        <f>IF((DiscreteStatsTable[[#This Row],[RepsRequested]]&gt;1),DiscreteStatsTable[[#This Row],[HalfWidth]],DiscreteStatsTable[[#This Row],[BatchMeansHalfWidth]])</f>
        <v>0.45080524430345648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70</v>
      </c>
      <c r="C324">
        <v>12</v>
      </c>
      <c r="D324" t="s">
        <v>79</v>
      </c>
      <c r="E324" t="s">
        <v>80</v>
      </c>
      <c r="F324" t="s">
        <v>81</v>
      </c>
      <c r="G324">
        <v>0</v>
      </c>
      <c r="H324">
        <v>2E+20</v>
      </c>
      <c r="I324">
        <v>0</v>
      </c>
      <c r="J324">
        <v>0</v>
      </c>
      <c r="K324">
        <v>4</v>
      </c>
      <c r="L32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0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0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0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9.74</v>
      </c>
      <c r="W324" s="5">
        <f>IF((DiscreteStatsTable[[#This Row],[RepsRequested]]&gt;1),DiscreteStatsTable[[#This Row],[HalfWidth]],DiscreteStatsTable[[#This Row],[BatchMeansHalfWidth]])</f>
        <v>0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70</v>
      </c>
      <c r="C325">
        <v>12</v>
      </c>
      <c r="D325" t="s">
        <v>79</v>
      </c>
      <c r="E325" t="s">
        <v>82</v>
      </c>
      <c r="F325" t="s">
        <v>81</v>
      </c>
      <c r="G325">
        <v>1.5226294532385101</v>
      </c>
      <c r="H325">
        <v>2E+20</v>
      </c>
      <c r="I325">
        <v>0</v>
      </c>
      <c r="J325">
        <v>2.7405912549745901</v>
      </c>
      <c r="K325">
        <v>4</v>
      </c>
      <c r="L32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1.1683883554905021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1.5862429002499294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0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8.44182577728232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36.323792594810101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9.74</v>
      </c>
      <c r="W325" s="5">
        <f>IF((DiscreteStatsTable[[#This Row],[RepsRequested]]&gt;1),DiscreteStatsTable[[#This Row],[HalfWidth]],DiscreteStatsTable[[#This Row],[BatchMeansHalfWidth]])</f>
        <v>0.45080524430345648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 s="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70</v>
      </c>
      <c r="C326">
        <v>13</v>
      </c>
      <c r="D326" t="s">
        <v>79</v>
      </c>
      <c r="E326" t="s">
        <v>80</v>
      </c>
      <c r="F326" t="s">
        <v>81</v>
      </c>
      <c r="G326">
        <v>0</v>
      </c>
      <c r="H326">
        <v>2E+20</v>
      </c>
      <c r="I326">
        <v>0</v>
      </c>
      <c r="J326">
        <v>0</v>
      </c>
      <c r="K326">
        <v>7</v>
      </c>
      <c r="L32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0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0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0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9.74</v>
      </c>
      <c r="W326" s="5">
        <f>IF((DiscreteStatsTable[[#This Row],[RepsRequested]]&gt;1),DiscreteStatsTable[[#This Row],[HalfWidth]],DiscreteStatsTable[[#This Row],[BatchMeansHalfWidth]])</f>
        <v>0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 s="5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70</v>
      </c>
      <c r="C327">
        <v>13</v>
      </c>
      <c r="D327" t="s">
        <v>79</v>
      </c>
      <c r="E327" t="s">
        <v>82</v>
      </c>
      <c r="F327" t="s">
        <v>81</v>
      </c>
      <c r="G327">
        <v>0.32417710827320001</v>
      </c>
      <c r="H327">
        <v>2E+20</v>
      </c>
      <c r="I327">
        <v>0</v>
      </c>
      <c r="J327">
        <v>1.4841733647594999</v>
      </c>
      <c r="K327">
        <v>7</v>
      </c>
      <c r="L32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1.1683883554905021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1.5862429002499294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0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8.44182577728232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36.323792594810101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9.74</v>
      </c>
      <c r="W327" s="5">
        <f>IF((DiscreteStatsTable[[#This Row],[RepsRequested]]&gt;1),DiscreteStatsTable[[#This Row],[HalfWidth]],DiscreteStatsTable[[#This Row],[BatchMeansHalfWidth]])</f>
        <v>0.45080524430345648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 s="5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70</v>
      </c>
      <c r="C328">
        <v>14</v>
      </c>
      <c r="D328" t="s">
        <v>79</v>
      </c>
      <c r="E328" t="s">
        <v>80</v>
      </c>
      <c r="F328" t="s">
        <v>81</v>
      </c>
      <c r="G328">
        <v>0</v>
      </c>
      <c r="H328">
        <v>2E+20</v>
      </c>
      <c r="I328">
        <v>0</v>
      </c>
      <c r="J328">
        <v>0</v>
      </c>
      <c r="K328">
        <v>6</v>
      </c>
      <c r="L32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0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0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0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9.74</v>
      </c>
      <c r="W328" s="5">
        <f>IF((DiscreteStatsTable[[#This Row],[RepsRequested]]&gt;1),DiscreteStatsTable[[#This Row],[HalfWidth]],DiscreteStatsTable[[#This Row],[BatchMeansHalfWidth]])</f>
        <v>0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 s="5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70</v>
      </c>
      <c r="C329">
        <v>14</v>
      </c>
      <c r="D329" t="s">
        <v>79</v>
      </c>
      <c r="E329" t="s">
        <v>82</v>
      </c>
      <c r="F329" t="s">
        <v>81</v>
      </c>
      <c r="G329">
        <v>0.65806520690788795</v>
      </c>
      <c r="H329">
        <v>2E+20</v>
      </c>
      <c r="I329">
        <v>0</v>
      </c>
      <c r="J329">
        <v>3.9483912414473301</v>
      </c>
      <c r="K329">
        <v>6</v>
      </c>
      <c r="L32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1.1683883554905021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1.5862429002499294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0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8.44182577728232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36.323792594810101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9.74</v>
      </c>
      <c r="W329" s="5">
        <f>IF((DiscreteStatsTable[[#This Row],[RepsRequested]]&gt;1),DiscreteStatsTable[[#This Row],[HalfWidth]],DiscreteStatsTable[[#This Row],[BatchMeansHalfWidth]])</f>
        <v>0.45080524430345648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 s="5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70</v>
      </c>
      <c r="C330">
        <v>15</v>
      </c>
      <c r="D330" t="s">
        <v>79</v>
      </c>
      <c r="E330" t="s">
        <v>80</v>
      </c>
      <c r="F330" t="s">
        <v>81</v>
      </c>
      <c r="G330">
        <v>0</v>
      </c>
      <c r="H330">
        <v>2E+20</v>
      </c>
      <c r="I330">
        <v>0</v>
      </c>
      <c r="J330">
        <v>0</v>
      </c>
      <c r="K330">
        <v>10</v>
      </c>
      <c r="L33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0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0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0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9.74</v>
      </c>
      <c r="W330" s="5">
        <f>IF((DiscreteStatsTable[[#This Row],[RepsRequested]]&gt;1),DiscreteStatsTable[[#This Row],[HalfWidth]],DiscreteStatsTable[[#This Row],[BatchMeansHalfWidth]])</f>
        <v>0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 s="5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70</v>
      </c>
      <c r="C331">
        <v>15</v>
      </c>
      <c r="D331" t="s">
        <v>79</v>
      </c>
      <c r="E331" t="s">
        <v>82</v>
      </c>
      <c r="F331" t="s">
        <v>81</v>
      </c>
      <c r="G331">
        <v>1.26335751192694</v>
      </c>
      <c r="H331">
        <v>2E+20</v>
      </c>
      <c r="I331">
        <v>0</v>
      </c>
      <c r="J331">
        <v>7.5793923770336802</v>
      </c>
      <c r="K331">
        <v>10</v>
      </c>
      <c r="L33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1.1683883554905021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1.5862429002499294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0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8.44182577728232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36.323792594810101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9.74</v>
      </c>
      <c r="W331" s="5">
        <f>IF((DiscreteStatsTable[[#This Row],[RepsRequested]]&gt;1),DiscreteStatsTable[[#This Row],[HalfWidth]],DiscreteStatsTable[[#This Row],[BatchMeansHalfWidth]])</f>
        <v>0.45080524430345648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 s="5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70</v>
      </c>
      <c r="C332">
        <v>16</v>
      </c>
      <c r="D332" t="s">
        <v>79</v>
      </c>
      <c r="E332" t="s">
        <v>80</v>
      </c>
      <c r="F332" t="s">
        <v>81</v>
      </c>
      <c r="G332">
        <v>0</v>
      </c>
      <c r="H332">
        <v>2E+20</v>
      </c>
      <c r="I332">
        <v>0</v>
      </c>
      <c r="J332">
        <v>0</v>
      </c>
      <c r="K332">
        <v>11</v>
      </c>
      <c r="L33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0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0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0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9.74</v>
      </c>
      <c r="W332" s="5">
        <f>IF((DiscreteStatsTable[[#This Row],[RepsRequested]]&gt;1),DiscreteStatsTable[[#This Row],[HalfWidth]],DiscreteStatsTable[[#This Row],[BatchMeansHalfWidth]])</f>
        <v>0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 s="5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70</v>
      </c>
      <c r="C333">
        <v>16</v>
      </c>
      <c r="D333" t="s">
        <v>79</v>
      </c>
      <c r="E333" t="s">
        <v>82</v>
      </c>
      <c r="F333" t="s">
        <v>81</v>
      </c>
      <c r="G333">
        <v>0.95888523061839004</v>
      </c>
      <c r="H333">
        <v>2E+20</v>
      </c>
      <c r="I333">
        <v>0</v>
      </c>
      <c r="J333">
        <v>5.8398257970943597</v>
      </c>
      <c r="K333">
        <v>11</v>
      </c>
      <c r="L33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1.1683883554905021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1.5862429002499294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8.44182577728232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36.323792594810101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9.74</v>
      </c>
      <c r="W333" s="5">
        <f>IF((DiscreteStatsTable[[#This Row],[RepsRequested]]&gt;1),DiscreteStatsTable[[#This Row],[HalfWidth]],DiscreteStatsTable[[#This Row],[BatchMeansHalfWidth]])</f>
        <v>0.45080524430345648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 s="5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70</v>
      </c>
      <c r="C334">
        <v>17</v>
      </c>
      <c r="D334" t="s">
        <v>79</v>
      </c>
      <c r="E334" t="s">
        <v>80</v>
      </c>
      <c r="F334" t="s">
        <v>81</v>
      </c>
      <c r="G334">
        <v>0</v>
      </c>
      <c r="H334">
        <v>2E+20</v>
      </c>
      <c r="I334">
        <v>0</v>
      </c>
      <c r="J334">
        <v>0</v>
      </c>
      <c r="K334">
        <v>13</v>
      </c>
      <c r="L33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0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0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0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9.74</v>
      </c>
      <c r="W334" s="5">
        <f>IF((DiscreteStatsTable[[#This Row],[RepsRequested]]&gt;1),DiscreteStatsTable[[#This Row],[HalfWidth]],DiscreteStatsTable[[#This Row],[BatchMeansHalfWidth]])</f>
        <v>0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 s="5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70</v>
      </c>
      <c r="C335">
        <v>17</v>
      </c>
      <c r="D335" t="s">
        <v>79</v>
      </c>
      <c r="E335" t="s">
        <v>82</v>
      </c>
      <c r="F335" t="s">
        <v>81</v>
      </c>
      <c r="G335">
        <v>1.20087178055941</v>
      </c>
      <c r="H335">
        <v>2E+20</v>
      </c>
      <c r="I335">
        <v>0</v>
      </c>
      <c r="J335">
        <v>9.1204765187372896</v>
      </c>
      <c r="K335">
        <v>13</v>
      </c>
      <c r="L33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1.1683883554905021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1.5862429002499294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0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8.44182577728232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36.323792594810101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9.74</v>
      </c>
      <c r="W335" s="5">
        <f>IF((DiscreteStatsTable[[#This Row],[RepsRequested]]&gt;1),DiscreteStatsTable[[#This Row],[HalfWidth]],DiscreteStatsTable[[#This Row],[BatchMeansHalfWidth]])</f>
        <v>0.45080524430345648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 s="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70</v>
      </c>
      <c r="C336">
        <v>18</v>
      </c>
      <c r="D336" t="s">
        <v>79</v>
      </c>
      <c r="E336" t="s">
        <v>80</v>
      </c>
      <c r="F336" t="s">
        <v>81</v>
      </c>
      <c r="G336">
        <v>0</v>
      </c>
      <c r="H336">
        <v>2E+20</v>
      </c>
      <c r="I336">
        <v>0</v>
      </c>
      <c r="J336">
        <v>0</v>
      </c>
      <c r="K336">
        <v>7</v>
      </c>
      <c r="L33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0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0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0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9.74</v>
      </c>
      <c r="W336" s="5">
        <f>IF((DiscreteStatsTable[[#This Row],[RepsRequested]]&gt;1),DiscreteStatsTable[[#This Row],[HalfWidth]],DiscreteStatsTable[[#This Row],[BatchMeansHalfWidth]])</f>
        <v>0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 s="5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70</v>
      </c>
      <c r="C337">
        <v>18</v>
      </c>
      <c r="D337" t="s">
        <v>79</v>
      </c>
      <c r="E337" t="s">
        <v>82</v>
      </c>
      <c r="F337" t="s">
        <v>81</v>
      </c>
      <c r="G337">
        <v>0.82121780995881999</v>
      </c>
      <c r="H337">
        <v>2E+20</v>
      </c>
      <c r="I337">
        <v>0</v>
      </c>
      <c r="J337">
        <v>3.1674519195348698</v>
      </c>
      <c r="K337">
        <v>7</v>
      </c>
      <c r="L33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1.1683883554905021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1.5862429002499294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0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8.44182577728232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36.323792594810101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9.74</v>
      </c>
      <c r="W337" s="5">
        <f>IF((DiscreteStatsTable[[#This Row],[RepsRequested]]&gt;1),DiscreteStatsTable[[#This Row],[HalfWidth]],DiscreteStatsTable[[#This Row],[BatchMeansHalfWidth]])</f>
        <v>0.45080524430345648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 s="5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70</v>
      </c>
      <c r="C338">
        <v>19</v>
      </c>
      <c r="D338" t="s">
        <v>79</v>
      </c>
      <c r="E338" t="s">
        <v>80</v>
      </c>
      <c r="F338" t="s">
        <v>81</v>
      </c>
      <c r="G338">
        <v>0</v>
      </c>
      <c r="H338">
        <v>2E+20</v>
      </c>
      <c r="I338">
        <v>0</v>
      </c>
      <c r="J338">
        <v>0</v>
      </c>
      <c r="K338">
        <v>10</v>
      </c>
      <c r="L33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0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0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0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9.74</v>
      </c>
      <c r="W338" s="5">
        <f>IF((DiscreteStatsTable[[#This Row],[RepsRequested]]&gt;1),DiscreteStatsTable[[#This Row],[HalfWidth]],DiscreteStatsTable[[#This Row],[BatchMeansHalfWidth]])</f>
        <v>0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 s="5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70</v>
      </c>
      <c r="C339">
        <v>19</v>
      </c>
      <c r="D339" t="s">
        <v>79</v>
      </c>
      <c r="E339" t="s">
        <v>82</v>
      </c>
      <c r="F339" t="s">
        <v>81</v>
      </c>
      <c r="G339">
        <v>1.98342593777899</v>
      </c>
      <c r="H339">
        <v>2E+20</v>
      </c>
      <c r="I339">
        <v>0</v>
      </c>
      <c r="J339">
        <v>7.0365733393165604</v>
      </c>
      <c r="K339">
        <v>10</v>
      </c>
      <c r="L33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1.1683883554905021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1.5862429002499294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8.44182577728232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36.323792594810101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9.74</v>
      </c>
      <c r="W339" s="5">
        <f>IF((DiscreteStatsTable[[#This Row],[RepsRequested]]&gt;1),DiscreteStatsTable[[#This Row],[HalfWidth]],DiscreteStatsTable[[#This Row],[BatchMeansHalfWidth]])</f>
        <v>0.45080524430345648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 s="5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70</v>
      </c>
      <c r="C340">
        <v>20</v>
      </c>
      <c r="D340" t="s">
        <v>79</v>
      </c>
      <c r="E340" t="s">
        <v>80</v>
      </c>
      <c r="F340" t="s">
        <v>81</v>
      </c>
      <c r="G340">
        <v>0</v>
      </c>
      <c r="H340">
        <v>2E+20</v>
      </c>
      <c r="I340">
        <v>0</v>
      </c>
      <c r="J340">
        <v>0</v>
      </c>
      <c r="K340">
        <v>9</v>
      </c>
      <c r="L34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0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0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0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9.74</v>
      </c>
      <c r="W340" s="5">
        <f>IF((DiscreteStatsTable[[#This Row],[RepsRequested]]&gt;1),DiscreteStatsTable[[#This Row],[HalfWidth]],DiscreteStatsTable[[#This Row],[BatchMeansHalfWidth]])</f>
        <v>0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 s="5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70</v>
      </c>
      <c r="C341">
        <v>20</v>
      </c>
      <c r="D341" t="s">
        <v>79</v>
      </c>
      <c r="E341" t="s">
        <v>82</v>
      </c>
      <c r="F341" t="s">
        <v>81</v>
      </c>
      <c r="G341">
        <v>1.7911093908272401E-3</v>
      </c>
      <c r="H341">
        <v>2E+20</v>
      </c>
      <c r="I341">
        <v>0</v>
      </c>
      <c r="J341">
        <v>1.6119984517445101E-2</v>
      </c>
      <c r="K341">
        <v>9</v>
      </c>
      <c r="L34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1.1683883554905021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1.5862429002499294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0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8.44182577728232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36.323792594810101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9.74</v>
      </c>
      <c r="W341" s="5">
        <f>IF((DiscreteStatsTable[[#This Row],[RepsRequested]]&gt;1),DiscreteStatsTable[[#This Row],[HalfWidth]],DiscreteStatsTable[[#This Row],[BatchMeansHalfWidth]])</f>
        <v>0.45080524430345648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 s="5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70</v>
      </c>
      <c r="C342">
        <v>21</v>
      </c>
      <c r="D342" t="s">
        <v>79</v>
      </c>
      <c r="E342" t="s">
        <v>80</v>
      </c>
      <c r="F342" t="s">
        <v>81</v>
      </c>
      <c r="G342">
        <v>0</v>
      </c>
      <c r="H342">
        <v>2E+20</v>
      </c>
      <c r="I342">
        <v>0</v>
      </c>
      <c r="J342">
        <v>0</v>
      </c>
      <c r="K342">
        <v>10</v>
      </c>
      <c r="L34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0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0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0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9.74</v>
      </c>
      <c r="W342" s="5">
        <f>IF((DiscreteStatsTable[[#This Row],[RepsRequested]]&gt;1),DiscreteStatsTable[[#This Row],[HalfWidth]],DiscreteStatsTable[[#This Row],[BatchMeansHalfWidth]])</f>
        <v>0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 s="5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70</v>
      </c>
      <c r="C343">
        <v>21</v>
      </c>
      <c r="D343" t="s">
        <v>79</v>
      </c>
      <c r="E343" t="s">
        <v>82</v>
      </c>
      <c r="F343" t="s">
        <v>81</v>
      </c>
      <c r="G343">
        <v>0.267183103728451</v>
      </c>
      <c r="H343">
        <v>2E+20</v>
      </c>
      <c r="I343">
        <v>0</v>
      </c>
      <c r="J343">
        <v>2.0002694843652198</v>
      </c>
      <c r="K343">
        <v>10</v>
      </c>
      <c r="L34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1.1683883554905021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1.5862429002499294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0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8.44182577728232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36.323792594810101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9.74</v>
      </c>
      <c r="W343" s="5">
        <f>IF((DiscreteStatsTable[[#This Row],[RepsRequested]]&gt;1),DiscreteStatsTable[[#This Row],[HalfWidth]],DiscreteStatsTable[[#This Row],[BatchMeansHalfWidth]])</f>
        <v>0.45080524430345648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 s="5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70</v>
      </c>
      <c r="C344">
        <v>22</v>
      </c>
      <c r="D344" t="s">
        <v>79</v>
      </c>
      <c r="E344" t="s">
        <v>80</v>
      </c>
      <c r="F344" t="s">
        <v>81</v>
      </c>
      <c r="G344">
        <v>0</v>
      </c>
      <c r="H344">
        <v>2E+20</v>
      </c>
      <c r="I344">
        <v>0</v>
      </c>
      <c r="J344">
        <v>0</v>
      </c>
      <c r="K344">
        <v>7</v>
      </c>
      <c r="L34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0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0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0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9.74</v>
      </c>
      <c r="W344" s="5">
        <f>IF((DiscreteStatsTable[[#This Row],[RepsRequested]]&gt;1),DiscreteStatsTable[[#This Row],[HalfWidth]],DiscreteStatsTable[[#This Row],[BatchMeansHalfWidth]])</f>
        <v>0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 s="5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70</v>
      </c>
      <c r="C345">
        <v>22</v>
      </c>
      <c r="D345" t="s">
        <v>79</v>
      </c>
      <c r="E345" t="s">
        <v>82</v>
      </c>
      <c r="F345" t="s">
        <v>81</v>
      </c>
      <c r="G345">
        <v>1.0096321673175901</v>
      </c>
      <c r="H345">
        <v>2E+20</v>
      </c>
      <c r="I345">
        <v>0</v>
      </c>
      <c r="J345">
        <v>4.5361744272444797</v>
      </c>
      <c r="K345">
        <v>7</v>
      </c>
      <c r="L34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1.1683883554905021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1.5862429002499294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8.44182577728232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36.323792594810101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9.74</v>
      </c>
      <c r="W345" s="5">
        <f>IF((DiscreteStatsTable[[#This Row],[RepsRequested]]&gt;1),DiscreteStatsTable[[#This Row],[HalfWidth]],DiscreteStatsTable[[#This Row],[BatchMeansHalfWidth]])</f>
        <v>0.45080524430345648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 s="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70</v>
      </c>
      <c r="C346">
        <v>23</v>
      </c>
      <c r="D346" t="s">
        <v>79</v>
      </c>
      <c r="E346" t="s">
        <v>80</v>
      </c>
      <c r="F346" t="s">
        <v>81</v>
      </c>
      <c r="G346">
        <v>0</v>
      </c>
      <c r="H346">
        <v>2E+20</v>
      </c>
      <c r="I346">
        <v>0</v>
      </c>
      <c r="J346">
        <v>0</v>
      </c>
      <c r="K346">
        <v>10</v>
      </c>
      <c r="L34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0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0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0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9.74</v>
      </c>
      <c r="W346" s="5">
        <f>IF((DiscreteStatsTable[[#This Row],[RepsRequested]]&gt;1),DiscreteStatsTable[[#This Row],[HalfWidth]],DiscreteStatsTable[[#This Row],[BatchMeansHalfWidth]])</f>
        <v>0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 s="5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70</v>
      </c>
      <c r="C347">
        <v>23</v>
      </c>
      <c r="D347" t="s">
        <v>79</v>
      </c>
      <c r="E347" t="s">
        <v>82</v>
      </c>
      <c r="F347" t="s">
        <v>81</v>
      </c>
      <c r="G347">
        <v>2.78982506833428</v>
      </c>
      <c r="H347">
        <v>2E+20</v>
      </c>
      <c r="I347">
        <v>0</v>
      </c>
      <c r="J347">
        <v>14.135829733862399</v>
      </c>
      <c r="K347">
        <v>10</v>
      </c>
      <c r="L34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1.1683883554905021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1.5862429002499294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0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8.44182577728232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36.323792594810101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9.74</v>
      </c>
      <c r="W347" s="5">
        <f>IF((DiscreteStatsTable[[#This Row],[RepsRequested]]&gt;1),DiscreteStatsTable[[#This Row],[HalfWidth]],DiscreteStatsTable[[#This Row],[BatchMeansHalfWidth]])</f>
        <v>0.45080524430345648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 s="5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70</v>
      </c>
      <c r="C348">
        <v>24</v>
      </c>
      <c r="D348" t="s">
        <v>79</v>
      </c>
      <c r="E348" t="s">
        <v>80</v>
      </c>
      <c r="F348" t="s">
        <v>81</v>
      </c>
      <c r="G348">
        <v>0</v>
      </c>
      <c r="H348">
        <v>2E+20</v>
      </c>
      <c r="I348">
        <v>0</v>
      </c>
      <c r="J348">
        <v>0</v>
      </c>
      <c r="K348">
        <v>9</v>
      </c>
      <c r="L34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0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0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0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9.74</v>
      </c>
      <c r="W348" s="5">
        <f>IF((DiscreteStatsTable[[#This Row],[RepsRequested]]&gt;1),DiscreteStatsTable[[#This Row],[HalfWidth]],DiscreteStatsTable[[#This Row],[BatchMeansHalfWidth]])</f>
        <v>0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 s="5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70</v>
      </c>
      <c r="C349">
        <v>24</v>
      </c>
      <c r="D349" t="s">
        <v>79</v>
      </c>
      <c r="E349" t="s">
        <v>82</v>
      </c>
      <c r="F349" t="s">
        <v>81</v>
      </c>
      <c r="G349">
        <v>2.4457388831654501</v>
      </c>
      <c r="H349">
        <v>2E+20</v>
      </c>
      <c r="I349">
        <v>0</v>
      </c>
      <c r="J349">
        <v>7.51853341417615</v>
      </c>
      <c r="K349">
        <v>9</v>
      </c>
      <c r="L34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1.1683883554905021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1.5862429002499294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0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8.44182577728232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36.323792594810101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9.74</v>
      </c>
      <c r="W349" s="5">
        <f>IF((DiscreteStatsTable[[#This Row],[RepsRequested]]&gt;1),DiscreteStatsTable[[#This Row],[HalfWidth]],DiscreteStatsTable[[#This Row],[BatchMeansHalfWidth]])</f>
        <v>0.45080524430345648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 s="5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70</v>
      </c>
      <c r="C350">
        <v>25</v>
      </c>
      <c r="D350" t="s">
        <v>79</v>
      </c>
      <c r="E350" t="s">
        <v>80</v>
      </c>
      <c r="F350" t="s">
        <v>81</v>
      </c>
      <c r="G350">
        <v>0</v>
      </c>
      <c r="H350">
        <v>2E+20</v>
      </c>
      <c r="I350">
        <v>0</v>
      </c>
      <c r="J350">
        <v>0</v>
      </c>
      <c r="K350">
        <v>14</v>
      </c>
      <c r="L35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0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0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0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9.74</v>
      </c>
      <c r="W350" s="5">
        <f>IF((DiscreteStatsTable[[#This Row],[RepsRequested]]&gt;1),DiscreteStatsTable[[#This Row],[HalfWidth]],DiscreteStatsTable[[#This Row],[BatchMeansHalfWidth]])</f>
        <v>0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 s="5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70</v>
      </c>
      <c r="C351">
        <v>25</v>
      </c>
      <c r="D351" t="s">
        <v>79</v>
      </c>
      <c r="E351" t="s">
        <v>82</v>
      </c>
      <c r="F351" t="s">
        <v>81</v>
      </c>
      <c r="G351">
        <v>1.41545679998899</v>
      </c>
      <c r="H351">
        <v>2E+20</v>
      </c>
      <c r="I351">
        <v>0</v>
      </c>
      <c r="J351">
        <v>5.6200438575121403</v>
      </c>
      <c r="K351">
        <v>14</v>
      </c>
      <c r="L35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1.1683883554905021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1.5862429002499294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8.44182577728232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36.323792594810101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9.74</v>
      </c>
      <c r="W351" s="5">
        <f>IF((DiscreteStatsTable[[#This Row],[RepsRequested]]&gt;1),DiscreteStatsTable[[#This Row],[HalfWidth]],DiscreteStatsTable[[#This Row],[BatchMeansHalfWidth]])</f>
        <v>0.45080524430345648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 s="5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70</v>
      </c>
      <c r="C352">
        <v>26</v>
      </c>
      <c r="D352" t="s">
        <v>79</v>
      </c>
      <c r="E352" t="s">
        <v>80</v>
      </c>
      <c r="F352" t="s">
        <v>81</v>
      </c>
      <c r="G352">
        <v>0</v>
      </c>
      <c r="H352">
        <v>2E+20</v>
      </c>
      <c r="I352">
        <v>0</v>
      </c>
      <c r="J352">
        <v>0</v>
      </c>
      <c r="K352">
        <v>7</v>
      </c>
      <c r="L35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0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0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0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0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9.74</v>
      </c>
      <c r="W352" s="5">
        <f>IF((DiscreteStatsTable[[#This Row],[RepsRequested]]&gt;1),DiscreteStatsTable[[#This Row],[HalfWidth]],DiscreteStatsTable[[#This Row],[BatchMeansHalfWidth]])</f>
        <v>0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 s="5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70</v>
      </c>
      <c r="C353">
        <v>26</v>
      </c>
      <c r="D353" t="s">
        <v>79</v>
      </c>
      <c r="E353" t="s">
        <v>82</v>
      </c>
      <c r="F353" t="s">
        <v>81</v>
      </c>
      <c r="G353">
        <v>0.51791712014257596</v>
      </c>
      <c r="H353">
        <v>2E+20</v>
      </c>
      <c r="I353">
        <v>0</v>
      </c>
      <c r="J353">
        <v>1.40075596824386</v>
      </c>
      <c r="K353">
        <v>7</v>
      </c>
      <c r="L35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1.1683883554905021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1.5862429002499294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0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8.44182577728232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36.323792594810101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9.74</v>
      </c>
      <c r="W353" s="5">
        <f>IF((DiscreteStatsTable[[#This Row],[RepsRequested]]&gt;1),DiscreteStatsTable[[#This Row],[HalfWidth]],DiscreteStatsTable[[#This Row],[BatchMeansHalfWidth]])</f>
        <v>0.45080524430345648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 s="5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70</v>
      </c>
      <c r="C354">
        <v>27</v>
      </c>
      <c r="D354" t="s">
        <v>79</v>
      </c>
      <c r="E354" t="s">
        <v>80</v>
      </c>
      <c r="F354" t="s">
        <v>81</v>
      </c>
      <c r="G354">
        <v>0</v>
      </c>
      <c r="H354">
        <v>2E+20</v>
      </c>
      <c r="I354">
        <v>0</v>
      </c>
      <c r="J354">
        <v>0</v>
      </c>
      <c r="K354">
        <v>11</v>
      </c>
      <c r="L35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0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0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0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9.74</v>
      </c>
      <c r="W354" s="5">
        <f>IF((DiscreteStatsTable[[#This Row],[RepsRequested]]&gt;1),DiscreteStatsTable[[#This Row],[HalfWidth]],DiscreteStatsTable[[#This Row],[BatchMeansHalfWidth]])</f>
        <v>0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 s="5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70</v>
      </c>
      <c r="C355">
        <v>27</v>
      </c>
      <c r="D355" t="s">
        <v>79</v>
      </c>
      <c r="E355" t="s">
        <v>82</v>
      </c>
      <c r="F355" t="s">
        <v>81</v>
      </c>
      <c r="G355">
        <v>0.58014292198227602</v>
      </c>
      <c r="H355">
        <v>2E+20</v>
      </c>
      <c r="I355">
        <v>0</v>
      </c>
      <c r="J355">
        <v>4.1958266614731796</v>
      </c>
      <c r="K355">
        <v>11</v>
      </c>
      <c r="L35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1.1683883554905021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1.5862429002499294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0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8.44182577728232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36.323792594810101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9.74</v>
      </c>
      <c r="W355" s="5">
        <f>IF((DiscreteStatsTable[[#This Row],[RepsRequested]]&gt;1),DiscreteStatsTable[[#This Row],[HalfWidth]],DiscreteStatsTable[[#This Row],[BatchMeansHalfWidth]])</f>
        <v>0.45080524430345648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 s="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70</v>
      </c>
      <c r="C356">
        <v>28</v>
      </c>
      <c r="D356" t="s">
        <v>79</v>
      </c>
      <c r="E356" t="s">
        <v>80</v>
      </c>
      <c r="F356" t="s">
        <v>81</v>
      </c>
      <c r="G356">
        <v>0</v>
      </c>
      <c r="H356">
        <v>2E+20</v>
      </c>
      <c r="I356">
        <v>0</v>
      </c>
      <c r="J356">
        <v>0</v>
      </c>
      <c r="K356">
        <v>8</v>
      </c>
      <c r="L35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0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0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0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9.74</v>
      </c>
      <c r="W356" s="5">
        <f>IF((DiscreteStatsTable[[#This Row],[RepsRequested]]&gt;1),DiscreteStatsTable[[#This Row],[HalfWidth]],DiscreteStatsTable[[#This Row],[BatchMeansHalfWidth]])</f>
        <v>0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 s="5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70</v>
      </c>
      <c r="C357">
        <v>28</v>
      </c>
      <c r="D357" t="s">
        <v>79</v>
      </c>
      <c r="E357" t="s">
        <v>82</v>
      </c>
      <c r="F357" t="s">
        <v>81</v>
      </c>
      <c r="G357">
        <v>0.46912313193812599</v>
      </c>
      <c r="H357">
        <v>2E+20</v>
      </c>
      <c r="I357">
        <v>0</v>
      </c>
      <c r="J357">
        <v>2.7663003771725698</v>
      </c>
      <c r="K357">
        <v>8</v>
      </c>
      <c r="L35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1.1683883554905021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1.5862429002499294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0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8.44182577728232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36.323792594810101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9.74</v>
      </c>
      <c r="W357" s="5">
        <f>IF((DiscreteStatsTable[[#This Row],[RepsRequested]]&gt;1),DiscreteStatsTable[[#This Row],[HalfWidth]],DiscreteStatsTable[[#This Row],[BatchMeansHalfWidth]])</f>
        <v>0.45080524430345648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 s="5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70</v>
      </c>
      <c r="C358">
        <v>29</v>
      </c>
      <c r="D358" t="s">
        <v>79</v>
      </c>
      <c r="E358" t="s">
        <v>80</v>
      </c>
      <c r="F358" t="s">
        <v>81</v>
      </c>
      <c r="G358">
        <v>0</v>
      </c>
      <c r="H358">
        <v>2E+20</v>
      </c>
      <c r="I358">
        <v>0</v>
      </c>
      <c r="J358">
        <v>0</v>
      </c>
      <c r="K358">
        <v>16</v>
      </c>
      <c r="L35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0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0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0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0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9.74</v>
      </c>
      <c r="W358" s="5">
        <f>IF((DiscreteStatsTable[[#This Row],[RepsRequested]]&gt;1),DiscreteStatsTable[[#This Row],[HalfWidth]],DiscreteStatsTable[[#This Row],[BatchMeansHalfWidth]])</f>
        <v>0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 s="5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70</v>
      </c>
      <c r="C359">
        <v>29</v>
      </c>
      <c r="D359" t="s">
        <v>79</v>
      </c>
      <c r="E359" t="s">
        <v>82</v>
      </c>
      <c r="F359" t="s">
        <v>81</v>
      </c>
      <c r="G359">
        <v>0.81728012999296995</v>
      </c>
      <c r="H359">
        <v>2E+20</v>
      </c>
      <c r="I359">
        <v>0</v>
      </c>
      <c r="J359">
        <v>3.80714759497801</v>
      </c>
      <c r="K359">
        <v>16</v>
      </c>
      <c r="L35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1.1683883554905021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1.5862429002499294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0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8.44182577728232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36.323792594810101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9.74</v>
      </c>
      <c r="W359" s="5">
        <f>IF((DiscreteStatsTable[[#This Row],[RepsRequested]]&gt;1),DiscreteStatsTable[[#This Row],[HalfWidth]],DiscreteStatsTable[[#This Row],[BatchMeansHalfWidth]])</f>
        <v>0.45080524430345648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 s="5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70</v>
      </c>
      <c r="C360">
        <v>30</v>
      </c>
      <c r="D360" t="s">
        <v>79</v>
      </c>
      <c r="E360" t="s">
        <v>80</v>
      </c>
      <c r="F360" t="s">
        <v>81</v>
      </c>
      <c r="G360">
        <v>0</v>
      </c>
      <c r="H360">
        <v>2E+20</v>
      </c>
      <c r="I360">
        <v>0</v>
      </c>
      <c r="J360">
        <v>0</v>
      </c>
      <c r="K360">
        <v>10</v>
      </c>
      <c r="L36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0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0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0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9.74</v>
      </c>
      <c r="W360" s="5">
        <f>IF((DiscreteStatsTable[[#This Row],[RepsRequested]]&gt;1),DiscreteStatsTable[[#This Row],[HalfWidth]],DiscreteStatsTable[[#This Row],[BatchMeansHalfWidth]])</f>
        <v>0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 s="5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70</v>
      </c>
      <c r="C361">
        <v>30</v>
      </c>
      <c r="D361" t="s">
        <v>79</v>
      </c>
      <c r="E361" t="s">
        <v>82</v>
      </c>
      <c r="F361" t="s">
        <v>81</v>
      </c>
      <c r="G361">
        <v>1.63526483892387</v>
      </c>
      <c r="H361">
        <v>2E+20</v>
      </c>
      <c r="I361">
        <v>0</v>
      </c>
      <c r="J361">
        <v>15.085965983470899</v>
      </c>
      <c r="K361">
        <v>10</v>
      </c>
      <c r="L36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1.1683883554905021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1.5862429002499294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0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8.44182577728232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36.323792594810101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9.74</v>
      </c>
      <c r="W361" s="5">
        <f>IF((DiscreteStatsTable[[#This Row],[RepsRequested]]&gt;1),DiscreteStatsTable[[#This Row],[HalfWidth]],DiscreteStatsTable[[#This Row],[BatchMeansHalfWidth]])</f>
        <v>0.45080524430345648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 s="5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70</v>
      </c>
      <c r="C362">
        <v>31</v>
      </c>
      <c r="D362" t="s">
        <v>79</v>
      </c>
      <c r="E362" t="s">
        <v>80</v>
      </c>
      <c r="F362" t="s">
        <v>81</v>
      </c>
      <c r="G362">
        <v>0</v>
      </c>
      <c r="H362">
        <v>2E+20</v>
      </c>
      <c r="I362">
        <v>0</v>
      </c>
      <c r="J362">
        <v>0</v>
      </c>
      <c r="K362">
        <v>13</v>
      </c>
      <c r="L36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9.74</v>
      </c>
      <c r="W362" s="5">
        <f>IF((DiscreteStatsTable[[#This Row],[RepsRequested]]&gt;1),DiscreteStatsTable[[#This Row],[HalfWidth]],DiscreteStatsTable[[#This Row],[BatchMeansHalfWidth]])</f>
        <v>0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 s="5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70</v>
      </c>
      <c r="C363">
        <v>31</v>
      </c>
      <c r="D363" t="s">
        <v>79</v>
      </c>
      <c r="E363" t="s">
        <v>82</v>
      </c>
      <c r="F363" t="s">
        <v>81</v>
      </c>
      <c r="G363">
        <v>0.50754172618549298</v>
      </c>
      <c r="H363">
        <v>2E+20</v>
      </c>
      <c r="I363">
        <v>0</v>
      </c>
      <c r="J363">
        <v>3.5014064940779699</v>
      </c>
      <c r="K363">
        <v>13</v>
      </c>
      <c r="L36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1.1683883554905021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1.5862429002499294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8.44182577728232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36.323792594810101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9.74</v>
      </c>
      <c r="W363" s="5">
        <f>IF((DiscreteStatsTable[[#This Row],[RepsRequested]]&gt;1),DiscreteStatsTable[[#This Row],[HalfWidth]],DiscreteStatsTable[[#This Row],[BatchMeansHalfWidth]])</f>
        <v>0.45080524430345648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 s="5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70</v>
      </c>
      <c r="C364">
        <v>32</v>
      </c>
      <c r="D364" t="s">
        <v>79</v>
      </c>
      <c r="E364" t="s">
        <v>80</v>
      </c>
      <c r="F364" t="s">
        <v>81</v>
      </c>
      <c r="G364">
        <v>0</v>
      </c>
      <c r="H364">
        <v>2E+20</v>
      </c>
      <c r="I364">
        <v>0</v>
      </c>
      <c r="J364">
        <v>0</v>
      </c>
      <c r="K364">
        <v>9</v>
      </c>
      <c r="L36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0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0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0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0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9.74</v>
      </c>
      <c r="W364" s="5">
        <f>IF((DiscreteStatsTable[[#This Row],[RepsRequested]]&gt;1),DiscreteStatsTable[[#This Row],[HalfWidth]],DiscreteStatsTable[[#This Row],[BatchMeansHalfWidth]])</f>
        <v>0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 s="5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70</v>
      </c>
      <c r="C365">
        <v>32</v>
      </c>
      <c r="D365" t="s">
        <v>79</v>
      </c>
      <c r="E365" t="s">
        <v>82</v>
      </c>
      <c r="F365" t="s">
        <v>81</v>
      </c>
      <c r="G365">
        <v>1.0799697631503</v>
      </c>
      <c r="H365">
        <v>2E+20</v>
      </c>
      <c r="I365">
        <v>0</v>
      </c>
      <c r="J365">
        <v>4.6291024394853899</v>
      </c>
      <c r="K365">
        <v>9</v>
      </c>
      <c r="L36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1.1683883554905021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1.5862429002499294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0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8.44182577728232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36.323792594810101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9.74</v>
      </c>
      <c r="W365" s="5">
        <f>IF((DiscreteStatsTable[[#This Row],[RepsRequested]]&gt;1),DiscreteStatsTable[[#This Row],[HalfWidth]],DiscreteStatsTable[[#This Row],[BatchMeansHalfWidth]])</f>
        <v>0.45080524430345648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 s="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70</v>
      </c>
      <c r="C366">
        <v>33</v>
      </c>
      <c r="D366" t="s">
        <v>79</v>
      </c>
      <c r="E366" t="s">
        <v>80</v>
      </c>
      <c r="F366" t="s">
        <v>81</v>
      </c>
      <c r="G366">
        <v>0</v>
      </c>
      <c r="H366">
        <v>2E+20</v>
      </c>
      <c r="I366">
        <v>0</v>
      </c>
      <c r="J366">
        <v>0</v>
      </c>
      <c r="K366">
        <v>12</v>
      </c>
      <c r="L36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0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0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0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0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9.74</v>
      </c>
      <c r="W366" s="5">
        <f>IF((DiscreteStatsTable[[#This Row],[RepsRequested]]&gt;1),DiscreteStatsTable[[#This Row],[HalfWidth]],DiscreteStatsTable[[#This Row],[BatchMeansHalfWidth]])</f>
        <v>0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 s="5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70</v>
      </c>
      <c r="C367">
        <v>33</v>
      </c>
      <c r="D367" t="s">
        <v>79</v>
      </c>
      <c r="E367" t="s">
        <v>82</v>
      </c>
      <c r="F367" t="s">
        <v>81</v>
      </c>
      <c r="G367">
        <v>1.8849121141581799</v>
      </c>
      <c r="H367">
        <v>2E+20</v>
      </c>
      <c r="I367">
        <v>0</v>
      </c>
      <c r="J367">
        <v>8.7901609443132394</v>
      </c>
      <c r="K367">
        <v>12</v>
      </c>
      <c r="L36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1.1683883554905021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1.5862429002499294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8.44182577728232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36.323792594810101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9.74</v>
      </c>
      <c r="W367" s="5">
        <f>IF((DiscreteStatsTable[[#This Row],[RepsRequested]]&gt;1),DiscreteStatsTable[[#This Row],[HalfWidth]],DiscreteStatsTable[[#This Row],[BatchMeansHalfWidth]])</f>
        <v>0.45080524430345648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 s="5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70</v>
      </c>
      <c r="C368">
        <v>34</v>
      </c>
      <c r="D368" t="s">
        <v>79</v>
      </c>
      <c r="E368" t="s">
        <v>80</v>
      </c>
      <c r="F368" t="s">
        <v>81</v>
      </c>
      <c r="G368">
        <v>0</v>
      </c>
      <c r="H368">
        <v>2E+20</v>
      </c>
      <c r="I368">
        <v>0</v>
      </c>
      <c r="J368">
        <v>0</v>
      </c>
      <c r="K368">
        <v>17</v>
      </c>
      <c r="L36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9.74</v>
      </c>
      <c r="W368" s="5">
        <f>IF((DiscreteStatsTable[[#This Row],[RepsRequested]]&gt;1),DiscreteStatsTable[[#This Row],[HalfWidth]],DiscreteStatsTable[[#This Row],[BatchMeansHalfWidth]])</f>
        <v>0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 s="5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70</v>
      </c>
      <c r="C369">
        <v>34</v>
      </c>
      <c r="D369" t="s">
        <v>79</v>
      </c>
      <c r="E369" t="s">
        <v>82</v>
      </c>
      <c r="F369" t="s">
        <v>81</v>
      </c>
      <c r="G369">
        <v>8.44182577728232</v>
      </c>
      <c r="H369">
        <v>2E+20</v>
      </c>
      <c r="I369">
        <v>0</v>
      </c>
      <c r="J369">
        <v>36.323792594810101</v>
      </c>
      <c r="K369">
        <v>17</v>
      </c>
      <c r="L36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1.1683883554905021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1.5862429002499294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8.44182577728232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36.323792594810101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9.74</v>
      </c>
      <c r="W369" s="5">
        <f>IF((DiscreteStatsTable[[#This Row],[RepsRequested]]&gt;1),DiscreteStatsTable[[#This Row],[HalfWidth]],DiscreteStatsTable[[#This Row],[BatchMeansHalfWidth]])</f>
        <v>0.45080524430345648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 s="5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70</v>
      </c>
      <c r="C370">
        <v>35</v>
      </c>
      <c r="D370" t="s">
        <v>79</v>
      </c>
      <c r="E370" t="s">
        <v>80</v>
      </c>
      <c r="F370" t="s">
        <v>81</v>
      </c>
      <c r="G370">
        <v>0</v>
      </c>
      <c r="H370">
        <v>2E+20</v>
      </c>
      <c r="I370">
        <v>0</v>
      </c>
      <c r="J370">
        <v>0</v>
      </c>
      <c r="K370">
        <v>8</v>
      </c>
      <c r="L37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0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0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0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0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9.74</v>
      </c>
      <c r="W370" s="5">
        <f>IF((DiscreteStatsTable[[#This Row],[RepsRequested]]&gt;1),DiscreteStatsTable[[#This Row],[HalfWidth]],DiscreteStatsTable[[#This Row],[BatchMeansHalfWidth]])</f>
        <v>0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 s="5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70</v>
      </c>
      <c r="C371">
        <v>35</v>
      </c>
      <c r="D371" t="s">
        <v>79</v>
      </c>
      <c r="E371" t="s">
        <v>82</v>
      </c>
      <c r="F371" t="s">
        <v>81</v>
      </c>
      <c r="G371">
        <v>1.7055689865411201</v>
      </c>
      <c r="H371">
        <v>2E+20</v>
      </c>
      <c r="I371">
        <v>0</v>
      </c>
      <c r="J371">
        <v>6.4764427925220502</v>
      </c>
      <c r="K371">
        <v>8</v>
      </c>
      <c r="L37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1.1683883554905021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1.5862429002499294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0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8.44182577728232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36.323792594810101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9.74</v>
      </c>
      <c r="W371" s="5">
        <f>IF((DiscreteStatsTable[[#This Row],[RepsRequested]]&gt;1),DiscreteStatsTable[[#This Row],[HalfWidth]],DiscreteStatsTable[[#This Row],[BatchMeansHalfWidth]])</f>
        <v>0.45080524430345648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 s="5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70</v>
      </c>
      <c r="C372">
        <v>36</v>
      </c>
      <c r="D372" t="s">
        <v>79</v>
      </c>
      <c r="E372" t="s">
        <v>80</v>
      </c>
      <c r="F372" t="s">
        <v>81</v>
      </c>
      <c r="G372">
        <v>0</v>
      </c>
      <c r="H372">
        <v>2E+20</v>
      </c>
      <c r="I372">
        <v>0</v>
      </c>
      <c r="J372">
        <v>0</v>
      </c>
      <c r="K372">
        <v>8</v>
      </c>
      <c r="L37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0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0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0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0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9.74</v>
      </c>
      <c r="W372" s="5">
        <f>IF((DiscreteStatsTable[[#This Row],[RepsRequested]]&gt;1),DiscreteStatsTable[[#This Row],[HalfWidth]],DiscreteStatsTable[[#This Row],[BatchMeansHalfWidth]])</f>
        <v>0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 s="5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70</v>
      </c>
      <c r="C373">
        <v>36</v>
      </c>
      <c r="D373" t="s">
        <v>79</v>
      </c>
      <c r="E373" t="s">
        <v>82</v>
      </c>
      <c r="F373" t="s">
        <v>81</v>
      </c>
      <c r="G373">
        <v>0.22936989575740099</v>
      </c>
      <c r="H373">
        <v>2E+20</v>
      </c>
      <c r="I373">
        <v>0</v>
      </c>
      <c r="J373">
        <v>1.8349591660592099</v>
      </c>
      <c r="K373">
        <v>8</v>
      </c>
      <c r="L37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1.1683883554905021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1.5862429002499294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8.44182577728232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36.323792594810101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9.74</v>
      </c>
      <c r="W373" s="5">
        <f>IF((DiscreteStatsTable[[#This Row],[RepsRequested]]&gt;1),DiscreteStatsTable[[#This Row],[HalfWidth]],DiscreteStatsTable[[#This Row],[BatchMeansHalfWidth]])</f>
        <v>0.45080524430345648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 s="5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70</v>
      </c>
      <c r="C374">
        <v>37</v>
      </c>
      <c r="D374" t="s">
        <v>79</v>
      </c>
      <c r="E374" t="s">
        <v>80</v>
      </c>
      <c r="F374" t="s">
        <v>81</v>
      </c>
      <c r="G374">
        <v>0</v>
      </c>
      <c r="H374">
        <v>2E+20</v>
      </c>
      <c r="I374">
        <v>0</v>
      </c>
      <c r="J374">
        <v>0</v>
      </c>
      <c r="K374">
        <v>12</v>
      </c>
      <c r="L37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9.74</v>
      </c>
      <c r="W374" s="5">
        <f>IF((DiscreteStatsTable[[#This Row],[RepsRequested]]&gt;1),DiscreteStatsTable[[#This Row],[HalfWidth]],DiscreteStatsTable[[#This Row],[BatchMeansHalfWidth]])</f>
        <v>0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 s="5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70</v>
      </c>
      <c r="C375">
        <v>37</v>
      </c>
      <c r="D375" t="s">
        <v>79</v>
      </c>
      <c r="E375" t="s">
        <v>82</v>
      </c>
      <c r="F375" t="s">
        <v>81</v>
      </c>
      <c r="G375">
        <v>7.9317977665899004</v>
      </c>
      <c r="H375">
        <v>2E+20</v>
      </c>
      <c r="I375">
        <v>0</v>
      </c>
      <c r="J375">
        <v>27.223803390783399</v>
      </c>
      <c r="K375">
        <v>12</v>
      </c>
      <c r="L37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1.1683883554905021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1.5862429002499294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8.44182577728232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36.323792594810101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9.74</v>
      </c>
      <c r="W375" s="5">
        <f>IF((DiscreteStatsTable[[#This Row],[RepsRequested]]&gt;1),DiscreteStatsTable[[#This Row],[HalfWidth]],DiscreteStatsTable[[#This Row],[BatchMeansHalfWidth]])</f>
        <v>0.45080524430345648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 s="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70</v>
      </c>
      <c r="C376">
        <v>38</v>
      </c>
      <c r="D376" t="s">
        <v>79</v>
      </c>
      <c r="E376" t="s">
        <v>80</v>
      </c>
      <c r="F376" t="s">
        <v>81</v>
      </c>
      <c r="G376">
        <v>0</v>
      </c>
      <c r="H376">
        <v>2E+20</v>
      </c>
      <c r="I376">
        <v>0</v>
      </c>
      <c r="J376">
        <v>0</v>
      </c>
      <c r="K376">
        <v>5</v>
      </c>
      <c r="L37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0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0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0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0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9.74</v>
      </c>
      <c r="W376" s="5">
        <f>IF((DiscreteStatsTable[[#This Row],[RepsRequested]]&gt;1),DiscreteStatsTable[[#This Row],[HalfWidth]],DiscreteStatsTable[[#This Row],[BatchMeansHalfWidth]])</f>
        <v>0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 s="5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70</v>
      </c>
      <c r="C377">
        <v>38</v>
      </c>
      <c r="D377" t="s">
        <v>79</v>
      </c>
      <c r="E377" t="s">
        <v>82</v>
      </c>
      <c r="F377" t="s">
        <v>81</v>
      </c>
      <c r="G377">
        <v>3.8293440883035101E-2</v>
      </c>
      <c r="H377">
        <v>2E+20</v>
      </c>
      <c r="I377">
        <v>0</v>
      </c>
      <c r="J377">
        <v>0.19146720441517601</v>
      </c>
      <c r="K377">
        <v>5</v>
      </c>
      <c r="L37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1.1683883554905021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1.5862429002499294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0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8.44182577728232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36.323792594810101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9.74</v>
      </c>
      <c r="W377" s="5">
        <f>IF((DiscreteStatsTable[[#This Row],[RepsRequested]]&gt;1),DiscreteStatsTable[[#This Row],[HalfWidth]],DiscreteStatsTable[[#This Row],[BatchMeansHalfWidth]])</f>
        <v>0.45080524430345648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 s="5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70</v>
      </c>
      <c r="C378">
        <v>39</v>
      </c>
      <c r="D378" t="s">
        <v>79</v>
      </c>
      <c r="E378" t="s">
        <v>80</v>
      </c>
      <c r="F378" t="s">
        <v>81</v>
      </c>
      <c r="G378">
        <v>0</v>
      </c>
      <c r="H378">
        <v>2E+20</v>
      </c>
      <c r="I378">
        <v>0</v>
      </c>
      <c r="J378">
        <v>0</v>
      </c>
      <c r="K378">
        <v>9</v>
      </c>
      <c r="L37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0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0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0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0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9.74</v>
      </c>
      <c r="W378" s="5">
        <f>IF((DiscreteStatsTable[[#This Row],[RepsRequested]]&gt;1),DiscreteStatsTable[[#This Row],[HalfWidth]],DiscreteStatsTable[[#This Row],[BatchMeansHalfWidth]])</f>
        <v>0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 s="5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70</v>
      </c>
      <c r="C379">
        <v>39</v>
      </c>
      <c r="D379" t="s">
        <v>79</v>
      </c>
      <c r="E379" t="s">
        <v>82</v>
      </c>
      <c r="F379" t="s">
        <v>81</v>
      </c>
      <c r="G379">
        <v>0.418522966864117</v>
      </c>
      <c r="H379">
        <v>2E+20</v>
      </c>
      <c r="I379">
        <v>0</v>
      </c>
      <c r="J379">
        <v>1.4135460978705201</v>
      </c>
      <c r="K379">
        <v>9</v>
      </c>
      <c r="L37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1.1683883554905021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1.5862429002499294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8.44182577728232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36.323792594810101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9.74</v>
      </c>
      <c r="W379" s="5">
        <f>IF((DiscreteStatsTable[[#This Row],[RepsRequested]]&gt;1),DiscreteStatsTable[[#This Row],[HalfWidth]],DiscreteStatsTable[[#This Row],[BatchMeansHalfWidth]])</f>
        <v>0.45080524430345648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 s="5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70</v>
      </c>
      <c r="C380">
        <v>40</v>
      </c>
      <c r="D380" t="s">
        <v>79</v>
      </c>
      <c r="E380" t="s">
        <v>80</v>
      </c>
      <c r="F380" t="s">
        <v>81</v>
      </c>
      <c r="G380">
        <v>0</v>
      </c>
      <c r="H380">
        <v>2E+20</v>
      </c>
      <c r="I380">
        <v>0</v>
      </c>
      <c r="J380">
        <v>0</v>
      </c>
      <c r="K380">
        <v>10</v>
      </c>
      <c r="L38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9.74</v>
      </c>
      <c r="W380" s="5">
        <f>IF((DiscreteStatsTable[[#This Row],[RepsRequested]]&gt;1),DiscreteStatsTable[[#This Row],[HalfWidth]],DiscreteStatsTable[[#This Row],[BatchMeansHalfWidth]])</f>
        <v>0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 s="5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70</v>
      </c>
      <c r="C381">
        <v>40</v>
      </c>
      <c r="D381" t="s">
        <v>79</v>
      </c>
      <c r="E381" t="s">
        <v>82</v>
      </c>
      <c r="F381" t="s">
        <v>81</v>
      </c>
      <c r="G381">
        <v>0.65937851667681602</v>
      </c>
      <c r="H381">
        <v>2E+20</v>
      </c>
      <c r="I381">
        <v>0</v>
      </c>
      <c r="J381">
        <v>4.34651378281478</v>
      </c>
      <c r="K381">
        <v>10</v>
      </c>
      <c r="L38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1.1683883554905021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1.5862429002499294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8.44182577728232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36.323792594810101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9.74</v>
      </c>
      <c r="W381" s="5">
        <f>IF((DiscreteStatsTable[[#This Row],[RepsRequested]]&gt;1),DiscreteStatsTable[[#This Row],[HalfWidth]],DiscreteStatsTable[[#This Row],[BatchMeansHalfWidth]])</f>
        <v>0.45080524430345648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 s="5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70</v>
      </c>
      <c r="C382">
        <v>41</v>
      </c>
      <c r="D382" t="s">
        <v>79</v>
      </c>
      <c r="E382" t="s">
        <v>80</v>
      </c>
      <c r="F382" t="s">
        <v>81</v>
      </c>
      <c r="G382">
        <v>0</v>
      </c>
      <c r="H382">
        <v>2E+20</v>
      </c>
      <c r="I382">
        <v>0</v>
      </c>
      <c r="J382">
        <v>0</v>
      </c>
      <c r="K382">
        <v>10</v>
      </c>
      <c r="L38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0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0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0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9.74</v>
      </c>
      <c r="W382" s="5">
        <f>IF((DiscreteStatsTable[[#This Row],[RepsRequested]]&gt;1),DiscreteStatsTable[[#This Row],[HalfWidth]],DiscreteStatsTable[[#This Row],[BatchMeansHalfWidth]])</f>
        <v>0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 s="5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70</v>
      </c>
      <c r="C383">
        <v>41</v>
      </c>
      <c r="D383" t="s">
        <v>79</v>
      </c>
      <c r="E383" t="s">
        <v>82</v>
      </c>
      <c r="F383" t="s">
        <v>81</v>
      </c>
      <c r="G383">
        <v>3.6523809046286701E-2</v>
      </c>
      <c r="H383">
        <v>2E+20</v>
      </c>
      <c r="I383">
        <v>0</v>
      </c>
      <c r="J383">
        <v>0.36523809046286698</v>
      </c>
      <c r="K383">
        <v>10</v>
      </c>
      <c r="L38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1.1683883554905021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1.5862429002499294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0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8.44182577728232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36.323792594810101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9.74</v>
      </c>
      <c r="W383" s="5">
        <f>IF((DiscreteStatsTable[[#This Row],[RepsRequested]]&gt;1),DiscreteStatsTable[[#This Row],[HalfWidth]],DiscreteStatsTable[[#This Row],[BatchMeansHalfWidth]])</f>
        <v>0.45080524430345648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 s="5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70</v>
      </c>
      <c r="C384">
        <v>42</v>
      </c>
      <c r="D384" t="s">
        <v>79</v>
      </c>
      <c r="E384" t="s">
        <v>80</v>
      </c>
      <c r="F384" t="s">
        <v>81</v>
      </c>
      <c r="G384">
        <v>0</v>
      </c>
      <c r="H384">
        <v>2E+20</v>
      </c>
      <c r="I384">
        <v>0</v>
      </c>
      <c r="J384">
        <v>0</v>
      </c>
      <c r="K384">
        <v>14</v>
      </c>
      <c r="L38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0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0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0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0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9.74</v>
      </c>
      <c r="W384" s="5">
        <f>IF((DiscreteStatsTable[[#This Row],[RepsRequested]]&gt;1),DiscreteStatsTable[[#This Row],[HalfWidth]],DiscreteStatsTable[[#This Row],[BatchMeansHalfWidth]])</f>
        <v>0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 s="5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70</v>
      </c>
      <c r="C385">
        <v>42</v>
      </c>
      <c r="D385" t="s">
        <v>79</v>
      </c>
      <c r="E385" t="s">
        <v>82</v>
      </c>
      <c r="F385" t="s">
        <v>81</v>
      </c>
      <c r="G385">
        <v>9.5165416900472699E-2</v>
      </c>
      <c r="H385">
        <v>2E+20</v>
      </c>
      <c r="I385">
        <v>0</v>
      </c>
      <c r="J385">
        <v>0.74304849389886796</v>
      </c>
      <c r="K385">
        <v>14</v>
      </c>
      <c r="L38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1.1683883554905021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1.5862429002499294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8.44182577728232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36.323792594810101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9.74</v>
      </c>
      <c r="W385" s="5">
        <f>IF((DiscreteStatsTable[[#This Row],[RepsRequested]]&gt;1),DiscreteStatsTable[[#This Row],[HalfWidth]],DiscreteStatsTable[[#This Row],[BatchMeansHalfWidth]])</f>
        <v>0.45080524430345648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 s="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70</v>
      </c>
      <c r="C386">
        <v>43</v>
      </c>
      <c r="D386" t="s">
        <v>79</v>
      </c>
      <c r="E386" t="s">
        <v>80</v>
      </c>
      <c r="F386" t="s">
        <v>81</v>
      </c>
      <c r="G386">
        <v>0</v>
      </c>
      <c r="H386">
        <v>2E+20</v>
      </c>
      <c r="I386">
        <v>0</v>
      </c>
      <c r="J386">
        <v>0</v>
      </c>
      <c r="K386">
        <v>8</v>
      </c>
      <c r="L38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9.74</v>
      </c>
      <c r="W386" s="5">
        <f>IF((DiscreteStatsTable[[#This Row],[RepsRequested]]&gt;1),DiscreteStatsTable[[#This Row],[HalfWidth]],DiscreteStatsTable[[#This Row],[BatchMeansHalfWidth]])</f>
        <v>0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 s="5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70</v>
      </c>
      <c r="C387">
        <v>43</v>
      </c>
      <c r="D387" t="s">
        <v>79</v>
      </c>
      <c r="E387" t="s">
        <v>82</v>
      </c>
      <c r="F387" t="s">
        <v>81</v>
      </c>
      <c r="G387">
        <v>0.97329807481808195</v>
      </c>
      <c r="H387">
        <v>2E+20</v>
      </c>
      <c r="I387">
        <v>0</v>
      </c>
      <c r="J387">
        <v>3.97970954666653</v>
      </c>
      <c r="K387">
        <v>8</v>
      </c>
      <c r="L38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1.1683883554905021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1.5862429002499294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8.44182577728232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36.323792594810101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9.74</v>
      </c>
      <c r="W387" s="5">
        <f>IF((DiscreteStatsTable[[#This Row],[RepsRequested]]&gt;1),DiscreteStatsTable[[#This Row],[HalfWidth]],DiscreteStatsTable[[#This Row],[BatchMeansHalfWidth]])</f>
        <v>0.45080524430345648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 s="5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70</v>
      </c>
      <c r="C388">
        <v>44</v>
      </c>
      <c r="D388" t="s">
        <v>79</v>
      </c>
      <c r="E388" t="s">
        <v>80</v>
      </c>
      <c r="F388" t="s">
        <v>81</v>
      </c>
      <c r="G388">
        <v>0</v>
      </c>
      <c r="H388">
        <v>2E+20</v>
      </c>
      <c r="I388">
        <v>0</v>
      </c>
      <c r="J388">
        <v>0</v>
      </c>
      <c r="K388">
        <v>16</v>
      </c>
      <c r="L38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0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0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0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9.74</v>
      </c>
      <c r="W388" s="5">
        <f>IF((DiscreteStatsTable[[#This Row],[RepsRequested]]&gt;1),DiscreteStatsTable[[#This Row],[HalfWidth]],DiscreteStatsTable[[#This Row],[BatchMeansHalfWidth]])</f>
        <v>0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 s="5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70</v>
      </c>
      <c r="C389">
        <v>44</v>
      </c>
      <c r="D389" t="s">
        <v>79</v>
      </c>
      <c r="E389" t="s">
        <v>82</v>
      </c>
      <c r="F389" t="s">
        <v>81</v>
      </c>
      <c r="G389">
        <v>1.3618298170333301</v>
      </c>
      <c r="H389">
        <v>2E+20</v>
      </c>
      <c r="I389">
        <v>0</v>
      </c>
      <c r="J389">
        <v>5.4731743045501</v>
      </c>
      <c r="K389">
        <v>16</v>
      </c>
      <c r="L38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1.1683883554905021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1.5862429002499294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0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8.44182577728232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36.323792594810101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9.74</v>
      </c>
      <c r="W389" s="5">
        <f>IF((DiscreteStatsTable[[#This Row],[RepsRequested]]&gt;1),DiscreteStatsTable[[#This Row],[HalfWidth]],DiscreteStatsTable[[#This Row],[BatchMeansHalfWidth]])</f>
        <v>0.45080524430345648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 s="5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70</v>
      </c>
      <c r="C390">
        <v>45</v>
      </c>
      <c r="D390" t="s">
        <v>79</v>
      </c>
      <c r="E390" t="s">
        <v>80</v>
      </c>
      <c r="F390" t="s">
        <v>81</v>
      </c>
      <c r="G390">
        <v>0</v>
      </c>
      <c r="H390">
        <v>2E+20</v>
      </c>
      <c r="I390">
        <v>0</v>
      </c>
      <c r="J390">
        <v>0</v>
      </c>
      <c r="K390">
        <v>6</v>
      </c>
      <c r="L39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0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0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0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0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9.74</v>
      </c>
      <c r="W390" s="5">
        <f>IF((DiscreteStatsTable[[#This Row],[RepsRequested]]&gt;1),DiscreteStatsTable[[#This Row],[HalfWidth]],DiscreteStatsTable[[#This Row],[BatchMeansHalfWidth]])</f>
        <v>0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 s="5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70</v>
      </c>
      <c r="C391">
        <v>45</v>
      </c>
      <c r="D391" t="s">
        <v>79</v>
      </c>
      <c r="E391" t="s">
        <v>82</v>
      </c>
      <c r="F391" t="s">
        <v>81</v>
      </c>
      <c r="G391">
        <v>0</v>
      </c>
      <c r="H391">
        <v>2E+20</v>
      </c>
      <c r="I391">
        <v>0</v>
      </c>
      <c r="J391">
        <v>0</v>
      </c>
      <c r="K391">
        <v>6</v>
      </c>
      <c r="L39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1.1683883554905021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1.5862429002499294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8.44182577728232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36.323792594810101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9.74</v>
      </c>
      <c r="W391" s="5">
        <f>IF((DiscreteStatsTable[[#This Row],[RepsRequested]]&gt;1),DiscreteStatsTable[[#This Row],[HalfWidth]],DiscreteStatsTable[[#This Row],[BatchMeansHalfWidth]])</f>
        <v>0.45080524430345648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 s="5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70</v>
      </c>
      <c r="C392">
        <v>46</v>
      </c>
      <c r="D392" t="s">
        <v>79</v>
      </c>
      <c r="E392" t="s">
        <v>80</v>
      </c>
      <c r="F392" t="s">
        <v>81</v>
      </c>
      <c r="G392">
        <v>0</v>
      </c>
      <c r="H392">
        <v>2E+20</v>
      </c>
      <c r="I392">
        <v>0</v>
      </c>
      <c r="J392">
        <v>0</v>
      </c>
      <c r="K392">
        <v>18</v>
      </c>
      <c r="L39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9.74</v>
      </c>
      <c r="W392" s="5">
        <f>IF((DiscreteStatsTable[[#This Row],[RepsRequested]]&gt;1),DiscreteStatsTable[[#This Row],[HalfWidth]],DiscreteStatsTable[[#This Row],[BatchMeansHalfWidth]])</f>
        <v>0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 s="5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70</v>
      </c>
      <c r="C393">
        <v>46</v>
      </c>
      <c r="D393" t="s">
        <v>79</v>
      </c>
      <c r="E393" t="s">
        <v>82</v>
      </c>
      <c r="F393" t="s">
        <v>81</v>
      </c>
      <c r="G393">
        <v>1.65628261512924</v>
      </c>
      <c r="H393">
        <v>2E+20</v>
      </c>
      <c r="I393">
        <v>0</v>
      </c>
      <c r="J393">
        <v>4.7469052628916897</v>
      </c>
      <c r="K393">
        <v>18</v>
      </c>
      <c r="L39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1.1683883554905021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1.5862429002499294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8.44182577728232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36.323792594810101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9.74</v>
      </c>
      <c r="W393" s="5">
        <f>IF((DiscreteStatsTable[[#This Row],[RepsRequested]]&gt;1),DiscreteStatsTable[[#This Row],[HalfWidth]],DiscreteStatsTable[[#This Row],[BatchMeansHalfWidth]])</f>
        <v>0.45080524430345648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 s="5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70</v>
      </c>
      <c r="C394">
        <v>47</v>
      </c>
      <c r="D394" t="s">
        <v>79</v>
      </c>
      <c r="E394" t="s">
        <v>80</v>
      </c>
      <c r="F394" t="s">
        <v>81</v>
      </c>
      <c r="G394">
        <v>0</v>
      </c>
      <c r="H394">
        <v>2E+20</v>
      </c>
      <c r="I394">
        <v>0</v>
      </c>
      <c r="J394">
        <v>0</v>
      </c>
      <c r="K394">
        <v>12</v>
      </c>
      <c r="L39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0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0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0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9.74</v>
      </c>
      <c r="W394" s="5">
        <f>IF((DiscreteStatsTable[[#This Row],[RepsRequested]]&gt;1),DiscreteStatsTable[[#This Row],[HalfWidth]],DiscreteStatsTable[[#This Row],[BatchMeansHalfWidth]])</f>
        <v>0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 s="5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70</v>
      </c>
      <c r="C395">
        <v>47</v>
      </c>
      <c r="D395" t="s">
        <v>79</v>
      </c>
      <c r="E395" t="s">
        <v>82</v>
      </c>
      <c r="F395" t="s">
        <v>81</v>
      </c>
      <c r="G395">
        <v>1.3063731942515799</v>
      </c>
      <c r="H395">
        <v>2E+20</v>
      </c>
      <c r="I395">
        <v>0</v>
      </c>
      <c r="J395">
        <v>6.4568944784671798</v>
      </c>
      <c r="K395">
        <v>12</v>
      </c>
      <c r="L39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1.1683883554905021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1.5862429002499294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0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8.44182577728232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36.323792594810101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9.74</v>
      </c>
      <c r="W395" s="5">
        <f>IF((DiscreteStatsTable[[#This Row],[RepsRequested]]&gt;1),DiscreteStatsTable[[#This Row],[HalfWidth]],DiscreteStatsTable[[#This Row],[BatchMeansHalfWidth]])</f>
        <v>0.45080524430345648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 s="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70</v>
      </c>
      <c r="C396">
        <v>48</v>
      </c>
      <c r="D396" t="s">
        <v>79</v>
      </c>
      <c r="E396" t="s">
        <v>80</v>
      </c>
      <c r="F396" t="s">
        <v>81</v>
      </c>
      <c r="G396">
        <v>0</v>
      </c>
      <c r="H396">
        <v>2E+20</v>
      </c>
      <c r="I396">
        <v>0</v>
      </c>
      <c r="J396">
        <v>0</v>
      </c>
      <c r="K396">
        <v>4</v>
      </c>
      <c r="L39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0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0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0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0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9.74</v>
      </c>
      <c r="W396" s="5">
        <f>IF((DiscreteStatsTable[[#This Row],[RepsRequested]]&gt;1),DiscreteStatsTable[[#This Row],[HalfWidth]],DiscreteStatsTable[[#This Row],[BatchMeansHalfWidth]])</f>
        <v>0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 s="5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70</v>
      </c>
      <c r="C397">
        <v>48</v>
      </c>
      <c r="D397" t="s">
        <v>79</v>
      </c>
      <c r="E397" t="s">
        <v>82</v>
      </c>
      <c r="F397" t="s">
        <v>81</v>
      </c>
      <c r="G397">
        <v>0.46792849271574299</v>
      </c>
      <c r="H397">
        <v>2E+20</v>
      </c>
      <c r="I397">
        <v>0</v>
      </c>
      <c r="J397">
        <v>1.87171397086297</v>
      </c>
      <c r="K397">
        <v>4</v>
      </c>
      <c r="L39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1.1683883554905021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1.5862429002499294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8.44182577728232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36.323792594810101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9.74</v>
      </c>
      <c r="W397" s="5">
        <f>IF((DiscreteStatsTable[[#This Row],[RepsRequested]]&gt;1),DiscreteStatsTable[[#This Row],[HalfWidth]],DiscreteStatsTable[[#This Row],[BatchMeansHalfWidth]])</f>
        <v>0.45080524430345648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 s="5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70</v>
      </c>
      <c r="C398">
        <v>49</v>
      </c>
      <c r="D398" t="s">
        <v>79</v>
      </c>
      <c r="E398" t="s">
        <v>80</v>
      </c>
      <c r="F398" t="s">
        <v>81</v>
      </c>
      <c r="G398">
        <v>0</v>
      </c>
      <c r="H398">
        <v>2E+20</v>
      </c>
      <c r="I398">
        <v>0</v>
      </c>
      <c r="J398">
        <v>0</v>
      </c>
      <c r="K398">
        <v>11</v>
      </c>
      <c r="L39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9.74</v>
      </c>
      <c r="W398" s="5">
        <f>IF((DiscreteStatsTable[[#This Row],[RepsRequested]]&gt;1),DiscreteStatsTable[[#This Row],[HalfWidth]],DiscreteStatsTable[[#This Row],[BatchMeansHalfWidth]])</f>
        <v>0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 s="5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70</v>
      </c>
      <c r="C399">
        <v>49</v>
      </c>
      <c r="D399" t="s">
        <v>79</v>
      </c>
      <c r="E399" t="s">
        <v>82</v>
      </c>
      <c r="F399" t="s">
        <v>81</v>
      </c>
      <c r="G399">
        <v>0.50768197053266995</v>
      </c>
      <c r="H399">
        <v>2E+20</v>
      </c>
      <c r="I399">
        <v>0</v>
      </c>
      <c r="J399">
        <v>3.3756193173770899</v>
      </c>
      <c r="K399">
        <v>11</v>
      </c>
      <c r="L39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1.1683883554905021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1.5862429002499294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8.44182577728232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36.323792594810101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9.74</v>
      </c>
      <c r="W399" s="5">
        <f>IF((DiscreteStatsTable[[#This Row],[RepsRequested]]&gt;1),DiscreteStatsTable[[#This Row],[HalfWidth]],DiscreteStatsTable[[#This Row],[BatchMeansHalfWidth]])</f>
        <v>0.45080524430345648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 s="5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70</v>
      </c>
      <c r="C400">
        <v>50</v>
      </c>
      <c r="D400" t="s">
        <v>79</v>
      </c>
      <c r="E400" t="s">
        <v>80</v>
      </c>
      <c r="F400" t="s">
        <v>81</v>
      </c>
      <c r="G400">
        <v>0</v>
      </c>
      <c r="H400">
        <v>2E+20</v>
      </c>
      <c r="I400">
        <v>0</v>
      </c>
      <c r="J400">
        <v>0</v>
      </c>
      <c r="K400">
        <v>12</v>
      </c>
      <c r="L40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0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0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0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9.74</v>
      </c>
      <c r="W400" s="5">
        <f>IF((DiscreteStatsTable[[#This Row],[RepsRequested]]&gt;1),DiscreteStatsTable[[#This Row],[HalfWidth]],DiscreteStatsTable[[#This Row],[BatchMeansHalfWidth]])</f>
        <v>0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 s="5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70</v>
      </c>
      <c r="C401">
        <v>50</v>
      </c>
      <c r="D401" t="s">
        <v>79</v>
      </c>
      <c r="E401" t="s">
        <v>82</v>
      </c>
      <c r="F401" t="s">
        <v>81</v>
      </c>
      <c r="G401">
        <v>0.53929563792940904</v>
      </c>
      <c r="H401">
        <v>2E+20</v>
      </c>
      <c r="I401">
        <v>0</v>
      </c>
      <c r="J401">
        <v>2.8616827443293</v>
      </c>
      <c r="K401">
        <v>12</v>
      </c>
      <c r="L40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1.1683883554905021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1.5862429002499294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0.45080524430345648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0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8.44182577728232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36.323792594810101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9.74</v>
      </c>
      <c r="W401" s="5">
        <f>IF((DiscreteStatsTable[[#This Row],[RepsRequested]]&gt;1),DiscreteStatsTable[[#This Row],[HalfWidth]],DiscreteStatsTable[[#This Row],[BatchMeansHalfWidth]])</f>
        <v>0.45080524430345648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 s="5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70</v>
      </c>
      <c r="C402">
        <v>1</v>
      </c>
      <c r="D402" t="s">
        <v>83</v>
      </c>
      <c r="E402" t="s">
        <v>72</v>
      </c>
      <c r="F402" t="s">
        <v>73</v>
      </c>
      <c r="G402">
        <v>6.3715532256438195E-2</v>
      </c>
      <c r="H402">
        <v>2E+20</v>
      </c>
      <c r="I402">
        <v>1.58255177678692E-2</v>
      </c>
      <c r="J402">
        <v>0.204945019443074</v>
      </c>
      <c r="K402">
        <v>143</v>
      </c>
      <c r="L40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6.2428147688438844E-2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5.5402610798307002E-2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6.9434479736389498E-2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1.2941586017357599E-2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0.36780551029927699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02" s="5">
        <f>IF((DiscreteStatsTable[[#This Row],[RepsRequested]]&gt;1),DiscreteStatsTable[[#This Row],[HalfWidth]],DiscreteStatsTable[[#This Row],[BatchMeansHalfWidth]])</f>
        <v>9.8971428821467786E-4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 s="5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70</v>
      </c>
      <c r="C403">
        <v>1</v>
      </c>
      <c r="D403" t="s">
        <v>83</v>
      </c>
      <c r="E403" t="s">
        <v>74</v>
      </c>
      <c r="F403" t="s">
        <v>73</v>
      </c>
      <c r="G403">
        <v>4.2017609436343699</v>
      </c>
      <c r="H403">
        <v>2E+20</v>
      </c>
      <c r="I403">
        <v>0.94953106607215398</v>
      </c>
      <c r="J403">
        <v>12.2967011665845</v>
      </c>
      <c r="K403">
        <v>143</v>
      </c>
      <c r="L40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4.6626404680264812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1.4573596699853932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3.5220090975485201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12.433099328673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0.77649516104145899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41.802982117614697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03" s="5">
        <f>IF((DiscreteStatsTable[[#This Row],[RepsRequested]]&gt;1),DiscreteStatsTable[[#This Row],[HalfWidth]],DiscreteStatsTable[[#This Row],[BatchMeansHalfWidth]])</f>
        <v>0.41417703553614327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 s="5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70</v>
      </c>
      <c r="C404">
        <v>1</v>
      </c>
      <c r="D404" t="s">
        <v>83</v>
      </c>
      <c r="E404" t="s">
        <v>75</v>
      </c>
      <c r="F404" t="s">
        <v>73</v>
      </c>
      <c r="G404">
        <v>6.3715532256438195E-2</v>
      </c>
      <c r="H404">
        <v>2E+20</v>
      </c>
      <c r="I404">
        <v>1.58255177678692E-2</v>
      </c>
      <c r="J404">
        <v>0.204945019443074</v>
      </c>
      <c r="K404">
        <v>143</v>
      </c>
      <c r="L40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6.2428147688438844E-2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5.5402610798307002E-2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6.9434479736389498E-2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1.2941586017357599E-2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0.36780551029927699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04" s="5">
        <f>IF((DiscreteStatsTable[[#This Row],[RepsRequested]]&gt;1),DiscreteStatsTable[[#This Row],[HalfWidth]],DiscreteStatsTable[[#This Row],[BatchMeansHalfWidth]])</f>
        <v>9.8971428821467786E-4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 s="5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70</v>
      </c>
      <c r="C405">
        <v>1</v>
      </c>
      <c r="D405" t="s">
        <v>83</v>
      </c>
      <c r="E405" t="s">
        <v>76</v>
      </c>
      <c r="F405" t="s">
        <v>73</v>
      </c>
      <c r="G405">
        <v>3.8229319353862898</v>
      </c>
      <c r="H405">
        <v>2E+20</v>
      </c>
      <c r="I405">
        <v>0.94953106607215398</v>
      </c>
      <c r="J405">
        <v>12.2967011665845</v>
      </c>
      <c r="K405">
        <v>143</v>
      </c>
      <c r="L40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3.7456888613063315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3.3241566478984201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4.1660687841833699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0.77649516104145899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22.068330617956601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05" s="5">
        <f>IF((DiscreteStatsTable[[#This Row],[RepsRequested]]&gt;1),DiscreteStatsTable[[#This Row],[HalfWidth]],DiscreteStatsTable[[#This Row],[BatchMeansHalfWidth]])</f>
        <v>5.9382857292880543E-2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 s="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70</v>
      </c>
      <c r="C406">
        <v>1</v>
      </c>
      <c r="D406" t="s">
        <v>83</v>
      </c>
      <c r="E406" t="s">
        <v>77</v>
      </c>
      <c r="F406" t="s">
        <v>73</v>
      </c>
      <c r="G406">
        <v>0</v>
      </c>
      <c r="H406">
        <v>2E+20</v>
      </c>
      <c r="I406">
        <v>0</v>
      </c>
      <c r="J406">
        <v>0</v>
      </c>
      <c r="K406">
        <v>143</v>
      </c>
      <c r="L40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0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0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0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06" s="5">
        <f>IF((DiscreteStatsTable[[#This Row],[RepsRequested]]&gt;1),DiscreteStatsTable[[#This Row],[HalfWidth]],DiscreteStatsTable[[#This Row],[BatchMeansHalfWidth]])</f>
        <v>0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 s="5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70</v>
      </c>
      <c r="C407">
        <v>1</v>
      </c>
      <c r="D407" t="s">
        <v>83</v>
      </c>
      <c r="E407" t="s">
        <v>78</v>
      </c>
      <c r="F407" t="s">
        <v>73</v>
      </c>
      <c r="G407">
        <v>0.37882900824808202</v>
      </c>
      <c r="H407">
        <v>2E+20</v>
      </c>
      <c r="I407">
        <v>0</v>
      </c>
      <c r="J407">
        <v>5.5000549558771503</v>
      </c>
      <c r="K407">
        <v>143</v>
      </c>
      <c r="L40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0.91695160672015075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1.3549566567901945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6.9822374890367606E-2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8.3390003411609097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39.036191767143201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07" s="5">
        <f>IF((DiscreteStatsTable[[#This Row],[RepsRequested]]&gt;1),DiscreteStatsTable[[#This Row],[HalfWidth]],DiscreteStatsTable[[#This Row],[BatchMeansHalfWidth]])</f>
        <v>0.38507442119278001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 s="5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70</v>
      </c>
      <c r="C408">
        <v>2</v>
      </c>
      <c r="D408" t="s">
        <v>83</v>
      </c>
      <c r="E408" t="s">
        <v>72</v>
      </c>
      <c r="F408" t="s">
        <v>73</v>
      </c>
      <c r="G408">
        <v>6.1694074963739597E-2</v>
      </c>
      <c r="H408">
        <v>2E+20</v>
      </c>
      <c r="I408">
        <v>1.31058467683109E-2</v>
      </c>
      <c r="J408">
        <v>0.250971149863221</v>
      </c>
      <c r="K408">
        <v>144</v>
      </c>
      <c r="L40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6.2428147688438844E-2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5.5402610798307002E-2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6.9434479736389498E-2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1.2941586017357599E-2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0.36780551029927699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08" s="5">
        <f>IF((DiscreteStatsTable[[#This Row],[RepsRequested]]&gt;1),DiscreteStatsTable[[#This Row],[HalfWidth]],DiscreteStatsTable[[#This Row],[BatchMeansHalfWidth]])</f>
        <v>9.8971428821467786E-4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 s="5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70</v>
      </c>
      <c r="C409">
        <v>2</v>
      </c>
      <c r="D409" t="s">
        <v>83</v>
      </c>
      <c r="E409" t="s">
        <v>74</v>
      </c>
      <c r="F409" t="s">
        <v>73</v>
      </c>
      <c r="G409">
        <v>4.7966327458077398</v>
      </c>
      <c r="H409">
        <v>2E+20</v>
      </c>
      <c r="I409">
        <v>0.78635080609865304</v>
      </c>
      <c r="J409">
        <v>25.079335925593501</v>
      </c>
      <c r="K409">
        <v>144</v>
      </c>
      <c r="L40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4.6626404680264812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1.4573596699853932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3.5220090975485201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12.433099328673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0.77649516104145899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41.802982117614697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09" s="5">
        <f>IF((DiscreteStatsTable[[#This Row],[RepsRequested]]&gt;1),DiscreteStatsTable[[#This Row],[HalfWidth]],DiscreteStatsTable[[#This Row],[BatchMeansHalfWidth]])</f>
        <v>0.41417703553614327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 s="5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70</v>
      </c>
      <c r="C410">
        <v>2</v>
      </c>
      <c r="D410" t="s">
        <v>83</v>
      </c>
      <c r="E410" t="s">
        <v>75</v>
      </c>
      <c r="F410" t="s">
        <v>73</v>
      </c>
      <c r="G410">
        <v>6.1694074963739597E-2</v>
      </c>
      <c r="H410">
        <v>2E+20</v>
      </c>
      <c r="I410">
        <v>1.31058467683109E-2</v>
      </c>
      <c r="J410">
        <v>0.250971149863221</v>
      </c>
      <c r="K410">
        <v>144</v>
      </c>
      <c r="L41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6.2428147688438844E-2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5.5402610798307002E-2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6.9434479736389498E-2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1.2941586017357599E-2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0.36780551029927699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10" s="5">
        <f>IF((DiscreteStatsTable[[#This Row],[RepsRequested]]&gt;1),DiscreteStatsTable[[#This Row],[HalfWidth]],DiscreteStatsTable[[#This Row],[BatchMeansHalfWidth]])</f>
        <v>9.8971428821467786E-4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 s="5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70</v>
      </c>
      <c r="C411">
        <v>2</v>
      </c>
      <c r="D411" t="s">
        <v>83</v>
      </c>
      <c r="E411" t="s">
        <v>76</v>
      </c>
      <c r="F411" t="s">
        <v>73</v>
      </c>
      <c r="G411">
        <v>3.7016444978243799</v>
      </c>
      <c r="H411">
        <v>2E+20</v>
      </c>
      <c r="I411">
        <v>0.78635080609865304</v>
      </c>
      <c r="J411">
        <v>15.0582689917933</v>
      </c>
      <c r="K411">
        <v>144</v>
      </c>
      <c r="L41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3.7456888613063315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3.3241566478984201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4.1660687841833699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0.77649516104145899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22.068330617956601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11" s="5">
        <f>IF((DiscreteStatsTable[[#This Row],[RepsRequested]]&gt;1),DiscreteStatsTable[[#This Row],[HalfWidth]],DiscreteStatsTable[[#This Row],[BatchMeansHalfWidth]])</f>
        <v>5.9382857292880543E-2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 s="5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70</v>
      </c>
      <c r="C412">
        <v>2</v>
      </c>
      <c r="D412" t="s">
        <v>83</v>
      </c>
      <c r="E412" t="s">
        <v>77</v>
      </c>
      <c r="F412" t="s">
        <v>73</v>
      </c>
      <c r="G412">
        <v>0</v>
      </c>
      <c r="H412">
        <v>2E+20</v>
      </c>
      <c r="I412">
        <v>0</v>
      </c>
      <c r="J412">
        <v>0</v>
      </c>
      <c r="K412">
        <v>144</v>
      </c>
      <c r="L41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0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0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0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12" s="5">
        <f>IF((DiscreteStatsTable[[#This Row],[RepsRequested]]&gt;1),DiscreteStatsTable[[#This Row],[HalfWidth]],DiscreteStatsTable[[#This Row],[BatchMeansHalfWidth]])</f>
        <v>0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 s="5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70</v>
      </c>
      <c r="C413">
        <v>2</v>
      </c>
      <c r="D413" t="s">
        <v>83</v>
      </c>
      <c r="E413" t="s">
        <v>78</v>
      </c>
      <c r="F413" t="s">
        <v>73</v>
      </c>
      <c r="G413">
        <v>1.0949882479833699</v>
      </c>
      <c r="H413">
        <v>2E+20</v>
      </c>
      <c r="I413">
        <v>0</v>
      </c>
      <c r="J413">
        <v>14.9351143385594</v>
      </c>
      <c r="K413">
        <v>144</v>
      </c>
      <c r="L41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0.91695160672015075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1.3549566567901945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6.9822374890367606E-2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8.3390003411609097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39.036191767143201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13" s="5">
        <f>IF((DiscreteStatsTable[[#This Row],[RepsRequested]]&gt;1),DiscreteStatsTable[[#This Row],[HalfWidth]],DiscreteStatsTable[[#This Row],[BatchMeansHalfWidth]])</f>
        <v>0.38507442119278001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 s="5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70</v>
      </c>
      <c r="C414">
        <v>3</v>
      </c>
      <c r="D414" t="s">
        <v>83</v>
      </c>
      <c r="E414" t="s">
        <v>72</v>
      </c>
      <c r="F414" t="s">
        <v>73</v>
      </c>
      <c r="G414">
        <v>6.0336605254827903E-2</v>
      </c>
      <c r="H414">
        <v>2E+20</v>
      </c>
      <c r="I414">
        <v>1.51719355819732E-2</v>
      </c>
      <c r="J414">
        <v>0.286022911103816</v>
      </c>
      <c r="K414">
        <v>144</v>
      </c>
      <c r="L41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6.2428147688438844E-2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5.5402610798307002E-2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6.9434479736389498E-2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1.2941586017357599E-2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0.36780551029927699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14" s="5">
        <f>IF((DiscreteStatsTable[[#This Row],[RepsRequested]]&gt;1),DiscreteStatsTable[[#This Row],[HalfWidth]],DiscreteStatsTable[[#This Row],[BatchMeansHalfWidth]])</f>
        <v>9.8971428821467786E-4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 s="5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70</v>
      </c>
      <c r="C415">
        <v>3</v>
      </c>
      <c r="D415" t="s">
        <v>83</v>
      </c>
      <c r="E415" t="s">
        <v>74</v>
      </c>
      <c r="F415" t="s">
        <v>73</v>
      </c>
      <c r="G415">
        <v>4.0385557669797398</v>
      </c>
      <c r="H415">
        <v>2E+20</v>
      </c>
      <c r="I415">
        <v>0.91031613491838903</v>
      </c>
      <c r="J415">
        <v>17.161374666228902</v>
      </c>
      <c r="K415">
        <v>144</v>
      </c>
      <c r="L41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4.6626404680264812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1.4573596699853932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3.5220090975485201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12.433099328673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0.77649516104145899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41.802982117614697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15" s="5">
        <f>IF((DiscreteStatsTable[[#This Row],[RepsRequested]]&gt;1),DiscreteStatsTable[[#This Row],[HalfWidth]],DiscreteStatsTable[[#This Row],[BatchMeansHalfWidth]])</f>
        <v>0.41417703553614327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 s="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70</v>
      </c>
      <c r="C416">
        <v>3</v>
      </c>
      <c r="D416" t="s">
        <v>83</v>
      </c>
      <c r="E416" t="s">
        <v>75</v>
      </c>
      <c r="F416" t="s">
        <v>73</v>
      </c>
      <c r="G416">
        <v>6.0336605254827903E-2</v>
      </c>
      <c r="H416">
        <v>2E+20</v>
      </c>
      <c r="I416">
        <v>1.51719355819732E-2</v>
      </c>
      <c r="J416">
        <v>0.286022911103816</v>
      </c>
      <c r="K416">
        <v>144</v>
      </c>
      <c r="L41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6.2428147688438844E-2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5.5402610798307002E-2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6.9434479736389498E-2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1.2941586017357599E-2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0.36780551029927699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16" s="5">
        <f>IF((DiscreteStatsTable[[#This Row],[RepsRequested]]&gt;1),DiscreteStatsTable[[#This Row],[HalfWidth]],DiscreteStatsTable[[#This Row],[BatchMeansHalfWidth]])</f>
        <v>9.8971428821467786E-4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 s="5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70</v>
      </c>
      <c r="C417">
        <v>3</v>
      </c>
      <c r="D417" t="s">
        <v>83</v>
      </c>
      <c r="E417" t="s">
        <v>76</v>
      </c>
      <c r="F417" t="s">
        <v>73</v>
      </c>
      <c r="G417">
        <v>3.6201963152896699</v>
      </c>
      <c r="H417">
        <v>2E+20</v>
      </c>
      <c r="I417">
        <v>0.91031613491838903</v>
      </c>
      <c r="J417">
        <v>17.161374666228902</v>
      </c>
      <c r="K417">
        <v>144</v>
      </c>
      <c r="L41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3.7456888613063315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3.3241566478984201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4.1660687841833699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0.77649516104145899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22.068330617956601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17" s="5">
        <f>IF((DiscreteStatsTable[[#This Row],[RepsRequested]]&gt;1),DiscreteStatsTable[[#This Row],[HalfWidth]],DiscreteStatsTable[[#This Row],[BatchMeansHalfWidth]])</f>
        <v>5.9382857292880543E-2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 s="5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70</v>
      </c>
      <c r="C418">
        <v>3</v>
      </c>
      <c r="D418" t="s">
        <v>83</v>
      </c>
      <c r="E418" t="s">
        <v>77</v>
      </c>
      <c r="F418" t="s">
        <v>73</v>
      </c>
      <c r="G418">
        <v>0</v>
      </c>
      <c r="H418">
        <v>2E+20</v>
      </c>
      <c r="I418">
        <v>0</v>
      </c>
      <c r="J418">
        <v>0</v>
      </c>
      <c r="K418">
        <v>144</v>
      </c>
      <c r="L41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0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0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0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18" s="5">
        <f>IF((DiscreteStatsTable[[#This Row],[RepsRequested]]&gt;1),DiscreteStatsTable[[#This Row],[HalfWidth]],DiscreteStatsTable[[#This Row],[BatchMeansHalfWidth]])</f>
        <v>0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 s="5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70</v>
      </c>
      <c r="C419">
        <v>3</v>
      </c>
      <c r="D419" t="s">
        <v>83</v>
      </c>
      <c r="E419" t="s">
        <v>78</v>
      </c>
      <c r="F419" t="s">
        <v>73</v>
      </c>
      <c r="G419">
        <v>0.41835945169007099</v>
      </c>
      <c r="H419">
        <v>2E+20</v>
      </c>
      <c r="I419">
        <v>0</v>
      </c>
      <c r="J419">
        <v>12.019564451082299</v>
      </c>
      <c r="K419">
        <v>144</v>
      </c>
      <c r="L41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0.91695160672015075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1.3549566567901945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6.9822374890367606E-2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8.3390003411609097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39.036191767143201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19" s="5">
        <f>IF((DiscreteStatsTable[[#This Row],[RepsRequested]]&gt;1),DiscreteStatsTable[[#This Row],[HalfWidth]],DiscreteStatsTable[[#This Row],[BatchMeansHalfWidth]])</f>
        <v>0.38507442119278001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 s="5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70</v>
      </c>
      <c r="C420">
        <v>4</v>
      </c>
      <c r="D420" t="s">
        <v>83</v>
      </c>
      <c r="E420" t="s">
        <v>72</v>
      </c>
      <c r="F420" t="s">
        <v>73</v>
      </c>
      <c r="G420">
        <v>6.3363038324857596E-2</v>
      </c>
      <c r="H420">
        <v>2E+20</v>
      </c>
      <c r="I420">
        <v>1.7058749263893901E-2</v>
      </c>
      <c r="J420">
        <v>0.28508543462682301</v>
      </c>
      <c r="K420">
        <v>144</v>
      </c>
      <c r="L42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6.2428147688438844E-2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5.5402610798307002E-2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6.9434479736389498E-2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1.2941586017357599E-2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0.36780551029927699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20" s="5">
        <f>IF((DiscreteStatsTable[[#This Row],[RepsRequested]]&gt;1),DiscreteStatsTable[[#This Row],[HalfWidth]],DiscreteStatsTable[[#This Row],[BatchMeansHalfWidth]])</f>
        <v>9.8971428821467786E-4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 s="5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70</v>
      </c>
      <c r="C421">
        <v>4</v>
      </c>
      <c r="D421" t="s">
        <v>83</v>
      </c>
      <c r="E421" t="s">
        <v>74</v>
      </c>
      <c r="F421" t="s">
        <v>73</v>
      </c>
      <c r="G421">
        <v>4.2261628853483497</v>
      </c>
      <c r="H421">
        <v>2E+20</v>
      </c>
      <c r="I421">
        <v>1.0235249558336399</v>
      </c>
      <c r="J421">
        <v>17.105126077609398</v>
      </c>
      <c r="K421">
        <v>144</v>
      </c>
      <c r="L42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4.6626404680264812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1.4573596699853932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3.5220090975485201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12.433099328673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0.77649516104145899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41.802982117614697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21" s="5">
        <f>IF((DiscreteStatsTable[[#This Row],[RepsRequested]]&gt;1),DiscreteStatsTable[[#This Row],[HalfWidth]],DiscreteStatsTable[[#This Row],[BatchMeansHalfWidth]])</f>
        <v>0.41417703553614327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 s="5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70</v>
      </c>
      <c r="C422">
        <v>4</v>
      </c>
      <c r="D422" t="s">
        <v>83</v>
      </c>
      <c r="E422" t="s">
        <v>75</v>
      </c>
      <c r="F422" t="s">
        <v>73</v>
      </c>
      <c r="G422">
        <v>6.3363038324857596E-2</v>
      </c>
      <c r="H422">
        <v>2E+20</v>
      </c>
      <c r="I422">
        <v>1.7058749263893901E-2</v>
      </c>
      <c r="J422">
        <v>0.28508543462682301</v>
      </c>
      <c r="K422">
        <v>144</v>
      </c>
      <c r="L42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6.2428147688438844E-2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5.5402610798307002E-2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6.9434479736389498E-2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1.2941586017357599E-2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0.36780551029927699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22" s="5">
        <f>IF((DiscreteStatsTable[[#This Row],[RepsRequested]]&gt;1),DiscreteStatsTable[[#This Row],[HalfWidth]],DiscreteStatsTable[[#This Row],[BatchMeansHalfWidth]])</f>
        <v>9.8971428821467786E-4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 s="5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70</v>
      </c>
      <c r="C423">
        <v>4</v>
      </c>
      <c r="D423" t="s">
        <v>83</v>
      </c>
      <c r="E423" t="s">
        <v>76</v>
      </c>
      <c r="F423" t="s">
        <v>73</v>
      </c>
      <c r="G423">
        <v>3.8017822994914598</v>
      </c>
      <c r="H423">
        <v>2E+20</v>
      </c>
      <c r="I423">
        <v>1.0235249558336399</v>
      </c>
      <c r="J423">
        <v>17.105126077609398</v>
      </c>
      <c r="K423">
        <v>144</v>
      </c>
      <c r="L42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3.7456888613063315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3.3241566478984201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4.1660687841833699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0.77649516104145899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22.068330617956601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23" s="5">
        <f>IF((DiscreteStatsTable[[#This Row],[RepsRequested]]&gt;1),DiscreteStatsTable[[#This Row],[HalfWidth]],DiscreteStatsTable[[#This Row],[BatchMeansHalfWidth]])</f>
        <v>5.9382857292880543E-2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 s="5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70</v>
      </c>
      <c r="C424">
        <v>4</v>
      </c>
      <c r="D424" t="s">
        <v>83</v>
      </c>
      <c r="E424" t="s">
        <v>77</v>
      </c>
      <c r="F424" t="s">
        <v>73</v>
      </c>
      <c r="G424">
        <v>0</v>
      </c>
      <c r="H424">
        <v>2E+20</v>
      </c>
      <c r="I424">
        <v>0</v>
      </c>
      <c r="J424">
        <v>0</v>
      </c>
      <c r="K424">
        <v>144</v>
      </c>
      <c r="L42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0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0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0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24" s="5">
        <f>IF((DiscreteStatsTable[[#This Row],[RepsRequested]]&gt;1),DiscreteStatsTable[[#This Row],[HalfWidth]],DiscreteStatsTable[[#This Row],[BatchMeansHalfWidth]])</f>
        <v>0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 s="5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70</v>
      </c>
      <c r="C425">
        <v>4</v>
      </c>
      <c r="D425" t="s">
        <v>83</v>
      </c>
      <c r="E425" t="s">
        <v>78</v>
      </c>
      <c r="F425" t="s">
        <v>73</v>
      </c>
      <c r="G425">
        <v>0.42438058585689298</v>
      </c>
      <c r="H425">
        <v>2E+20</v>
      </c>
      <c r="I425">
        <v>0</v>
      </c>
      <c r="J425">
        <v>5.8240823897613199</v>
      </c>
      <c r="K425">
        <v>144</v>
      </c>
      <c r="L42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0.91695160672015075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1.3549566567901945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6.9822374890367606E-2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8.3390003411609097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39.036191767143201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25" s="5">
        <f>IF((DiscreteStatsTable[[#This Row],[RepsRequested]]&gt;1),DiscreteStatsTable[[#This Row],[HalfWidth]],DiscreteStatsTable[[#This Row],[BatchMeansHalfWidth]])</f>
        <v>0.38507442119278001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 s="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70</v>
      </c>
      <c r="C426">
        <v>5</v>
      </c>
      <c r="D426" t="s">
        <v>83</v>
      </c>
      <c r="E426" t="s">
        <v>72</v>
      </c>
      <c r="F426" t="s">
        <v>73</v>
      </c>
      <c r="G426">
        <v>6.3879963064620404E-2</v>
      </c>
      <c r="H426">
        <v>2E+20</v>
      </c>
      <c r="I426">
        <v>1.3809693268713801E-2</v>
      </c>
      <c r="J426">
        <v>0.25707194344467399</v>
      </c>
      <c r="K426">
        <v>144</v>
      </c>
      <c r="L42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6.2428147688438844E-2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5.5402610798307002E-2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6.9434479736389498E-2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1.2941586017357599E-2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0.36780551029927699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26" s="5">
        <f>IF((DiscreteStatsTable[[#This Row],[RepsRequested]]&gt;1),DiscreteStatsTable[[#This Row],[HalfWidth]],DiscreteStatsTable[[#This Row],[BatchMeansHalfWidth]])</f>
        <v>9.8971428821467786E-4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 s="5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70</v>
      </c>
      <c r="C427">
        <v>5</v>
      </c>
      <c r="D427" t="s">
        <v>83</v>
      </c>
      <c r="E427" t="s">
        <v>74</v>
      </c>
      <c r="F427" t="s">
        <v>73</v>
      </c>
      <c r="G427">
        <v>4.2720320396457501</v>
      </c>
      <c r="H427">
        <v>2E+20</v>
      </c>
      <c r="I427">
        <v>0.828581596122831</v>
      </c>
      <c r="J427">
        <v>15.424316606680501</v>
      </c>
      <c r="K427">
        <v>144</v>
      </c>
      <c r="L42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4.6626404680264812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1.4573596699853932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3.5220090975485201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12.433099328673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0.77649516104145899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41.802982117614697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27" s="5">
        <f>IF((DiscreteStatsTable[[#This Row],[RepsRequested]]&gt;1),DiscreteStatsTable[[#This Row],[HalfWidth]],DiscreteStatsTable[[#This Row],[BatchMeansHalfWidth]])</f>
        <v>0.41417703553614327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 s="5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70</v>
      </c>
      <c r="C428">
        <v>5</v>
      </c>
      <c r="D428" t="s">
        <v>83</v>
      </c>
      <c r="E428" t="s">
        <v>75</v>
      </c>
      <c r="F428" t="s">
        <v>73</v>
      </c>
      <c r="G428">
        <v>6.3879963064620404E-2</v>
      </c>
      <c r="H428">
        <v>2E+20</v>
      </c>
      <c r="I428">
        <v>1.3809693268713801E-2</v>
      </c>
      <c r="J428">
        <v>0.25707194344467399</v>
      </c>
      <c r="K428">
        <v>144</v>
      </c>
      <c r="L42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6.2428147688438844E-2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5.5402610798307002E-2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6.9434479736389498E-2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1.2941586017357599E-2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0.36780551029927699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28" s="5">
        <f>IF((DiscreteStatsTable[[#This Row],[RepsRequested]]&gt;1),DiscreteStatsTable[[#This Row],[HalfWidth]],DiscreteStatsTable[[#This Row],[BatchMeansHalfWidth]])</f>
        <v>9.8971428821467786E-4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 s="5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70</v>
      </c>
      <c r="C429">
        <v>5</v>
      </c>
      <c r="D429" t="s">
        <v>83</v>
      </c>
      <c r="E429" t="s">
        <v>76</v>
      </c>
      <c r="F429" t="s">
        <v>73</v>
      </c>
      <c r="G429">
        <v>3.83279778387723</v>
      </c>
      <c r="H429">
        <v>2E+20</v>
      </c>
      <c r="I429">
        <v>0.828581596122831</v>
      </c>
      <c r="J429">
        <v>15.424316606680501</v>
      </c>
      <c r="K429">
        <v>144</v>
      </c>
      <c r="L42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3.7456888613063315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3.3241566478984201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4.1660687841833699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0.77649516104145899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22.068330617956601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29" s="5">
        <f>IF((DiscreteStatsTable[[#This Row],[RepsRequested]]&gt;1),DiscreteStatsTable[[#This Row],[HalfWidth]],DiscreteStatsTable[[#This Row],[BatchMeansHalfWidth]])</f>
        <v>5.9382857292880543E-2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 s="5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70</v>
      </c>
      <c r="C430">
        <v>5</v>
      </c>
      <c r="D430" t="s">
        <v>83</v>
      </c>
      <c r="E430" t="s">
        <v>77</v>
      </c>
      <c r="F430" t="s">
        <v>73</v>
      </c>
      <c r="G430">
        <v>0</v>
      </c>
      <c r="H430">
        <v>2E+20</v>
      </c>
      <c r="I430">
        <v>0</v>
      </c>
      <c r="J430">
        <v>0</v>
      </c>
      <c r="K430">
        <v>144</v>
      </c>
      <c r="L43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0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0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0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30" s="5">
        <f>IF((DiscreteStatsTable[[#This Row],[RepsRequested]]&gt;1),DiscreteStatsTable[[#This Row],[HalfWidth]],DiscreteStatsTable[[#This Row],[BatchMeansHalfWidth]])</f>
        <v>0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 s="5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70</v>
      </c>
      <c r="C431">
        <v>5</v>
      </c>
      <c r="D431" t="s">
        <v>83</v>
      </c>
      <c r="E431" t="s">
        <v>78</v>
      </c>
      <c r="F431" t="s">
        <v>73</v>
      </c>
      <c r="G431">
        <v>0.43923425576852598</v>
      </c>
      <c r="H431">
        <v>2E+20</v>
      </c>
      <c r="I431">
        <v>0</v>
      </c>
      <c r="J431">
        <v>6.0630760901730101</v>
      </c>
      <c r="K431">
        <v>144</v>
      </c>
      <c r="L43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0.91695160672015075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1.3549566567901945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6.9822374890367606E-2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8.3390003411609097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39.036191767143201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31" s="5">
        <f>IF((DiscreteStatsTable[[#This Row],[RepsRequested]]&gt;1),DiscreteStatsTable[[#This Row],[HalfWidth]],DiscreteStatsTable[[#This Row],[BatchMeansHalfWidth]])</f>
        <v>0.38507442119278001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 s="5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70</v>
      </c>
      <c r="C432">
        <v>6</v>
      </c>
      <c r="D432" t="s">
        <v>83</v>
      </c>
      <c r="E432" t="s">
        <v>72</v>
      </c>
      <c r="F432" t="s">
        <v>73</v>
      </c>
      <c r="G432">
        <v>6.2092525061942003E-2</v>
      </c>
      <c r="H432">
        <v>2E+20</v>
      </c>
      <c r="I432">
        <v>1.6241448962853199E-2</v>
      </c>
      <c r="J432">
        <v>0.27163310930058499</v>
      </c>
      <c r="K432">
        <v>144</v>
      </c>
      <c r="L43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6.2428147688438844E-2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5.5402610798307002E-2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6.9434479736389498E-2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1.2941586017357599E-2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0.36780551029927699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32" s="5">
        <f>IF((DiscreteStatsTable[[#This Row],[RepsRequested]]&gt;1),DiscreteStatsTable[[#This Row],[HalfWidth]],DiscreteStatsTable[[#This Row],[BatchMeansHalfWidth]])</f>
        <v>9.8971428821467786E-4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 s="5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70</v>
      </c>
      <c r="C433">
        <v>6</v>
      </c>
      <c r="D433" t="s">
        <v>83</v>
      </c>
      <c r="E433" t="s">
        <v>74</v>
      </c>
      <c r="F433" t="s">
        <v>73</v>
      </c>
      <c r="G433">
        <v>4.7295456098609696</v>
      </c>
      <c r="H433">
        <v>2E+20</v>
      </c>
      <c r="I433">
        <v>0.98858221879420005</v>
      </c>
      <c r="J433">
        <v>18.642839485382002</v>
      </c>
      <c r="K433">
        <v>144</v>
      </c>
      <c r="L43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4.6626404680264812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1.4573596699853932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3.5220090975485201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12.433099328673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0.77649516104145899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41.802982117614697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33" s="5">
        <f>IF((DiscreteStatsTable[[#This Row],[RepsRequested]]&gt;1),DiscreteStatsTable[[#This Row],[HalfWidth]],DiscreteStatsTable[[#This Row],[BatchMeansHalfWidth]])</f>
        <v>0.41417703553614327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 s="5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70</v>
      </c>
      <c r="C434">
        <v>6</v>
      </c>
      <c r="D434" t="s">
        <v>83</v>
      </c>
      <c r="E434" t="s">
        <v>75</v>
      </c>
      <c r="F434" t="s">
        <v>73</v>
      </c>
      <c r="G434">
        <v>6.2092525061942003E-2</v>
      </c>
      <c r="H434">
        <v>2E+20</v>
      </c>
      <c r="I434">
        <v>1.6241448962853199E-2</v>
      </c>
      <c r="J434">
        <v>0.27163310930058499</v>
      </c>
      <c r="K434">
        <v>144</v>
      </c>
      <c r="L43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6.2428147688438844E-2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5.5402610798307002E-2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6.9434479736389498E-2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1.2941586017357599E-2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0.36780551029927699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34" s="5">
        <f>IF((DiscreteStatsTable[[#This Row],[RepsRequested]]&gt;1),DiscreteStatsTable[[#This Row],[HalfWidth]],DiscreteStatsTable[[#This Row],[BatchMeansHalfWidth]])</f>
        <v>9.8971428821467786E-4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 s="5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70</v>
      </c>
      <c r="C435">
        <v>6</v>
      </c>
      <c r="D435" t="s">
        <v>83</v>
      </c>
      <c r="E435" t="s">
        <v>76</v>
      </c>
      <c r="F435" t="s">
        <v>73</v>
      </c>
      <c r="G435">
        <v>3.7255515037165199</v>
      </c>
      <c r="H435">
        <v>2E+20</v>
      </c>
      <c r="I435">
        <v>0.974486937771189</v>
      </c>
      <c r="J435">
        <v>16.297986558035099</v>
      </c>
      <c r="K435">
        <v>144</v>
      </c>
      <c r="L43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3.7456888613063315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3.3241566478984201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4.1660687841833699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0.77649516104145899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22.068330617956601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35" s="5">
        <f>IF((DiscreteStatsTable[[#This Row],[RepsRequested]]&gt;1),DiscreteStatsTable[[#This Row],[HalfWidth]],DiscreteStatsTable[[#This Row],[BatchMeansHalfWidth]])</f>
        <v>5.9382857292880543E-2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 s="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70</v>
      </c>
      <c r="C436">
        <v>6</v>
      </c>
      <c r="D436" t="s">
        <v>83</v>
      </c>
      <c r="E436" t="s">
        <v>77</v>
      </c>
      <c r="F436" t="s">
        <v>73</v>
      </c>
      <c r="G436">
        <v>0</v>
      </c>
      <c r="H436">
        <v>2E+20</v>
      </c>
      <c r="I436">
        <v>0</v>
      </c>
      <c r="J436">
        <v>0</v>
      </c>
      <c r="K436">
        <v>144</v>
      </c>
      <c r="L43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0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0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0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36" s="5">
        <f>IF((DiscreteStatsTable[[#This Row],[RepsRequested]]&gt;1),DiscreteStatsTable[[#This Row],[HalfWidth]],DiscreteStatsTable[[#This Row],[BatchMeansHalfWidth]])</f>
        <v>0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 s="5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70</v>
      </c>
      <c r="C437">
        <v>6</v>
      </c>
      <c r="D437" t="s">
        <v>83</v>
      </c>
      <c r="E437" t="s">
        <v>78</v>
      </c>
      <c r="F437" t="s">
        <v>73</v>
      </c>
      <c r="G437">
        <v>1.0039941061444499</v>
      </c>
      <c r="H437">
        <v>2E+20</v>
      </c>
      <c r="I437">
        <v>0</v>
      </c>
      <c r="J437">
        <v>12.0283886527875</v>
      </c>
      <c r="K437">
        <v>144</v>
      </c>
      <c r="L43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0.91695160672015075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1.3549566567901945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6.9822374890367606E-2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8.3390003411609097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39.036191767143201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37" s="5">
        <f>IF((DiscreteStatsTable[[#This Row],[RepsRequested]]&gt;1),DiscreteStatsTable[[#This Row],[HalfWidth]],DiscreteStatsTable[[#This Row],[BatchMeansHalfWidth]])</f>
        <v>0.38507442119278001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 s="5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70</v>
      </c>
      <c r="C438">
        <v>7</v>
      </c>
      <c r="D438" t="s">
        <v>83</v>
      </c>
      <c r="E438" t="s">
        <v>72</v>
      </c>
      <c r="F438" t="s">
        <v>73</v>
      </c>
      <c r="G438">
        <v>6.3243105948662504E-2</v>
      </c>
      <c r="H438">
        <v>2E+20</v>
      </c>
      <c r="I438">
        <v>1.6540777307207599E-2</v>
      </c>
      <c r="J438">
        <v>0.242509428126258</v>
      </c>
      <c r="K438">
        <v>142</v>
      </c>
      <c r="L43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6.2428147688438844E-2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5.5402610798307002E-2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6.9434479736389498E-2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1.2941586017357599E-2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0.36780551029927699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38" s="5">
        <f>IF((DiscreteStatsTable[[#This Row],[RepsRequested]]&gt;1),DiscreteStatsTable[[#This Row],[HalfWidth]],DiscreteStatsTable[[#This Row],[BatchMeansHalfWidth]])</f>
        <v>9.8971428821467786E-4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 s="5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70</v>
      </c>
      <c r="C439">
        <v>7</v>
      </c>
      <c r="D439" t="s">
        <v>83</v>
      </c>
      <c r="E439" t="s">
        <v>74</v>
      </c>
      <c r="F439" t="s">
        <v>73</v>
      </c>
      <c r="G439">
        <v>4.2280106588744504</v>
      </c>
      <c r="H439">
        <v>2E+20</v>
      </c>
      <c r="I439">
        <v>0.99244663843245495</v>
      </c>
      <c r="J439">
        <v>15.180447063086</v>
      </c>
      <c r="K439">
        <v>142</v>
      </c>
      <c r="L43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4.6626404680264812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1.4573596699853932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3.5220090975485201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12.433099328673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0.77649516104145899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41.802982117614697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39" s="5">
        <f>IF((DiscreteStatsTable[[#This Row],[RepsRequested]]&gt;1),DiscreteStatsTable[[#This Row],[HalfWidth]],DiscreteStatsTable[[#This Row],[BatchMeansHalfWidth]])</f>
        <v>0.41417703553614327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 s="5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70</v>
      </c>
      <c r="C440">
        <v>7</v>
      </c>
      <c r="D440" t="s">
        <v>83</v>
      </c>
      <c r="E440" t="s">
        <v>75</v>
      </c>
      <c r="F440" t="s">
        <v>73</v>
      </c>
      <c r="G440">
        <v>6.3243105948662504E-2</v>
      </c>
      <c r="H440">
        <v>2E+20</v>
      </c>
      <c r="I440">
        <v>1.6540777307207599E-2</v>
      </c>
      <c r="J440">
        <v>0.242509428126258</v>
      </c>
      <c r="K440">
        <v>142</v>
      </c>
      <c r="L44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6.2428147688438844E-2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5.5402610798307002E-2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6.9434479736389498E-2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1.2941586017357599E-2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0.36780551029927699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40" s="5">
        <f>IF((DiscreteStatsTable[[#This Row],[RepsRequested]]&gt;1),DiscreteStatsTable[[#This Row],[HalfWidth]],DiscreteStatsTable[[#This Row],[BatchMeansHalfWidth]])</f>
        <v>9.8971428821467786E-4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 s="5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70</v>
      </c>
      <c r="C441">
        <v>7</v>
      </c>
      <c r="D441" t="s">
        <v>83</v>
      </c>
      <c r="E441" t="s">
        <v>76</v>
      </c>
      <c r="F441" t="s">
        <v>73</v>
      </c>
      <c r="G441">
        <v>3.79458635691975</v>
      </c>
      <c r="H441">
        <v>2E+20</v>
      </c>
      <c r="I441">
        <v>0.99244663843245495</v>
      </c>
      <c r="J441">
        <v>14.550565687575499</v>
      </c>
      <c r="K441">
        <v>142</v>
      </c>
      <c r="L44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3.7456888613063315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3.3241566478984201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4.1660687841833699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0.77649516104145899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22.068330617956601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41" s="5">
        <f>IF((DiscreteStatsTable[[#This Row],[RepsRequested]]&gt;1),DiscreteStatsTable[[#This Row],[HalfWidth]],DiscreteStatsTable[[#This Row],[BatchMeansHalfWidth]])</f>
        <v>5.9382857292880543E-2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 s="5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70</v>
      </c>
      <c r="C442">
        <v>7</v>
      </c>
      <c r="D442" t="s">
        <v>83</v>
      </c>
      <c r="E442" t="s">
        <v>77</v>
      </c>
      <c r="F442" t="s">
        <v>73</v>
      </c>
      <c r="G442">
        <v>0</v>
      </c>
      <c r="H442">
        <v>2E+20</v>
      </c>
      <c r="I442">
        <v>0</v>
      </c>
      <c r="J442">
        <v>0</v>
      </c>
      <c r="K442">
        <v>142</v>
      </c>
      <c r="L44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42" s="5">
        <f>IF((DiscreteStatsTable[[#This Row],[RepsRequested]]&gt;1),DiscreteStatsTable[[#This Row],[HalfWidth]],DiscreteStatsTable[[#This Row],[BatchMeansHalfWidth]])</f>
        <v>0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 s="5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70</v>
      </c>
      <c r="C443">
        <v>7</v>
      </c>
      <c r="D443" t="s">
        <v>83</v>
      </c>
      <c r="E443" t="s">
        <v>78</v>
      </c>
      <c r="F443" t="s">
        <v>73</v>
      </c>
      <c r="G443">
        <v>0.433424301954696</v>
      </c>
      <c r="H443">
        <v>2E+20</v>
      </c>
      <c r="I443">
        <v>0</v>
      </c>
      <c r="J443">
        <v>8.40217652391323</v>
      </c>
      <c r="K443">
        <v>142</v>
      </c>
      <c r="L44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0.91695160672015075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1.3549566567901945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6.9822374890367606E-2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8.3390003411609097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39.036191767143201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43" s="5">
        <f>IF((DiscreteStatsTable[[#This Row],[RepsRequested]]&gt;1),DiscreteStatsTable[[#This Row],[HalfWidth]],DiscreteStatsTable[[#This Row],[BatchMeansHalfWidth]])</f>
        <v>0.38507442119278001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 s="5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70</v>
      </c>
      <c r="C444">
        <v>8</v>
      </c>
      <c r="D444" t="s">
        <v>83</v>
      </c>
      <c r="E444" t="s">
        <v>72</v>
      </c>
      <c r="F444" t="s">
        <v>73</v>
      </c>
      <c r="G444">
        <v>6.6619181021410206E-2</v>
      </c>
      <c r="H444">
        <v>2E+20</v>
      </c>
      <c r="I444">
        <v>1.7033887251878401E-2</v>
      </c>
      <c r="J444">
        <v>0.29092230276644598</v>
      </c>
      <c r="K444">
        <v>144</v>
      </c>
      <c r="L44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6.2428147688438844E-2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5.5402610798307002E-2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6.9434479736389498E-2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1.2941586017357599E-2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0.36780551029927699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44" s="5">
        <f>IF((DiscreteStatsTable[[#This Row],[RepsRequested]]&gt;1),DiscreteStatsTable[[#This Row],[HalfWidth]],DiscreteStatsTable[[#This Row],[BatchMeansHalfWidth]])</f>
        <v>9.8971428821467786E-4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 s="5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70</v>
      </c>
      <c r="C445">
        <v>8</v>
      </c>
      <c r="D445" t="s">
        <v>83</v>
      </c>
      <c r="E445" t="s">
        <v>74</v>
      </c>
      <c r="F445" t="s">
        <v>73</v>
      </c>
      <c r="G445">
        <v>4.9335077135836798</v>
      </c>
      <c r="H445">
        <v>2E+20</v>
      </c>
      <c r="I445">
        <v>1.0220332351126999</v>
      </c>
      <c r="J445">
        <v>17.455338165986699</v>
      </c>
      <c r="K445">
        <v>144</v>
      </c>
      <c r="L44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4.6626404680264812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1.4573596699853932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3.5220090975485201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12.433099328673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0.77649516104145899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41.802982117614697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45" s="5">
        <f>IF((DiscreteStatsTable[[#This Row],[RepsRequested]]&gt;1),DiscreteStatsTable[[#This Row],[HalfWidth]],DiscreteStatsTable[[#This Row],[BatchMeansHalfWidth]])</f>
        <v>0.41417703553614327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 s="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70</v>
      </c>
      <c r="C446">
        <v>8</v>
      </c>
      <c r="D446" t="s">
        <v>83</v>
      </c>
      <c r="E446" t="s">
        <v>75</v>
      </c>
      <c r="F446" t="s">
        <v>73</v>
      </c>
      <c r="G446">
        <v>6.6619181021410206E-2</v>
      </c>
      <c r="H446">
        <v>2E+20</v>
      </c>
      <c r="I446">
        <v>1.7033887251878401E-2</v>
      </c>
      <c r="J446">
        <v>0.29092230276644598</v>
      </c>
      <c r="K446">
        <v>144</v>
      </c>
      <c r="L44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6.2428147688438844E-2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5.5402610798307002E-2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6.9434479736389498E-2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1.2941586017357599E-2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0.36780551029927699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46" s="5">
        <f>IF((DiscreteStatsTable[[#This Row],[RepsRequested]]&gt;1),DiscreteStatsTable[[#This Row],[HalfWidth]],DiscreteStatsTable[[#This Row],[BatchMeansHalfWidth]])</f>
        <v>9.8971428821467786E-4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 s="5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70</v>
      </c>
      <c r="C447">
        <v>8</v>
      </c>
      <c r="D447" t="s">
        <v>83</v>
      </c>
      <c r="E447" t="s">
        <v>76</v>
      </c>
      <c r="F447" t="s">
        <v>73</v>
      </c>
      <c r="G447">
        <v>3.9971508612846098</v>
      </c>
      <c r="H447">
        <v>2E+20</v>
      </c>
      <c r="I447">
        <v>1.0220332351126999</v>
      </c>
      <c r="J447">
        <v>17.455338165986699</v>
      </c>
      <c r="K447">
        <v>144</v>
      </c>
      <c r="L44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3.7456888613063315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3.3241566478984201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4.1660687841833699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0.77649516104145899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22.068330617956601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47" s="5">
        <f>IF((DiscreteStatsTable[[#This Row],[RepsRequested]]&gt;1),DiscreteStatsTable[[#This Row],[HalfWidth]],DiscreteStatsTable[[#This Row],[BatchMeansHalfWidth]])</f>
        <v>5.9382857292880543E-2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 s="5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70</v>
      </c>
      <c r="C448">
        <v>8</v>
      </c>
      <c r="D448" t="s">
        <v>83</v>
      </c>
      <c r="E448" t="s">
        <v>77</v>
      </c>
      <c r="F448" t="s">
        <v>73</v>
      </c>
      <c r="G448">
        <v>0</v>
      </c>
      <c r="H448">
        <v>2E+20</v>
      </c>
      <c r="I448">
        <v>0</v>
      </c>
      <c r="J448">
        <v>0</v>
      </c>
      <c r="K448">
        <v>144</v>
      </c>
      <c r="L44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48" s="5">
        <f>IF((DiscreteStatsTable[[#This Row],[RepsRequested]]&gt;1),DiscreteStatsTable[[#This Row],[HalfWidth]],DiscreteStatsTable[[#This Row],[BatchMeansHalfWidth]])</f>
        <v>0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 s="5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70</v>
      </c>
      <c r="C449">
        <v>8</v>
      </c>
      <c r="D449" t="s">
        <v>83</v>
      </c>
      <c r="E449" t="s">
        <v>78</v>
      </c>
      <c r="F449" t="s">
        <v>73</v>
      </c>
      <c r="G449">
        <v>0.93635685229906496</v>
      </c>
      <c r="H449">
        <v>2E+20</v>
      </c>
      <c r="I449">
        <v>0</v>
      </c>
      <c r="J449">
        <v>9.1641292635346208</v>
      </c>
      <c r="K449">
        <v>144</v>
      </c>
      <c r="L44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0.91695160672015075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1.3549566567901945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6.9822374890367606E-2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8.3390003411609097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39.036191767143201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49" s="5">
        <f>IF((DiscreteStatsTable[[#This Row],[RepsRequested]]&gt;1),DiscreteStatsTable[[#This Row],[HalfWidth]],DiscreteStatsTable[[#This Row],[BatchMeansHalfWidth]])</f>
        <v>0.38507442119278001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 s="5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70</v>
      </c>
      <c r="C450">
        <v>9</v>
      </c>
      <c r="D450" t="s">
        <v>83</v>
      </c>
      <c r="E450" t="s">
        <v>72</v>
      </c>
      <c r="F450" t="s">
        <v>73</v>
      </c>
      <c r="G450">
        <v>6.2296001084965601E-2</v>
      </c>
      <c r="H450">
        <v>2E+20</v>
      </c>
      <c r="I450">
        <v>1.31930477176212E-2</v>
      </c>
      <c r="J450">
        <v>0.25906126845113497</v>
      </c>
      <c r="K450">
        <v>144</v>
      </c>
      <c r="L45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6.2428147688438844E-2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5.5402610798307002E-2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6.9434479736389498E-2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1.2941586017357599E-2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0.36780551029927699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50" s="5">
        <f>IF((DiscreteStatsTable[[#This Row],[RepsRequested]]&gt;1),DiscreteStatsTable[[#This Row],[HalfWidth]],DiscreteStatsTable[[#This Row],[BatchMeansHalfWidth]])</f>
        <v>9.8971428821467786E-4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 s="5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70</v>
      </c>
      <c r="C451">
        <v>9</v>
      </c>
      <c r="D451" t="s">
        <v>83</v>
      </c>
      <c r="E451" t="s">
        <v>74</v>
      </c>
      <c r="F451" t="s">
        <v>73</v>
      </c>
      <c r="G451">
        <v>4.3933001998113204</v>
      </c>
      <c r="H451">
        <v>2E+20</v>
      </c>
      <c r="I451">
        <v>0.97861917955515298</v>
      </c>
      <c r="J451">
        <v>18.421601274368602</v>
      </c>
      <c r="K451">
        <v>144</v>
      </c>
      <c r="L45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4.6626404680264812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1.4573596699853932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3.5220090975485201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12.433099328673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0.77649516104145899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41.802982117614697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51" s="5">
        <f>IF((DiscreteStatsTable[[#This Row],[RepsRequested]]&gt;1),DiscreteStatsTable[[#This Row],[HalfWidth]],DiscreteStatsTable[[#This Row],[BatchMeansHalfWidth]])</f>
        <v>0.41417703553614327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 s="5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70</v>
      </c>
      <c r="C452">
        <v>9</v>
      </c>
      <c r="D452" t="s">
        <v>83</v>
      </c>
      <c r="E452" t="s">
        <v>75</v>
      </c>
      <c r="F452" t="s">
        <v>73</v>
      </c>
      <c r="G452">
        <v>6.2296001084965601E-2</v>
      </c>
      <c r="H452">
        <v>2E+20</v>
      </c>
      <c r="I452">
        <v>1.31930477176212E-2</v>
      </c>
      <c r="J452">
        <v>0.25906126845113497</v>
      </c>
      <c r="K452">
        <v>144</v>
      </c>
      <c r="L45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6.2428147688438844E-2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5.5402610798307002E-2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6.9434479736389498E-2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1.2941586017357599E-2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0.36780551029927699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52" s="5">
        <f>IF((DiscreteStatsTable[[#This Row],[RepsRequested]]&gt;1),DiscreteStatsTable[[#This Row],[HalfWidth]],DiscreteStatsTable[[#This Row],[BatchMeansHalfWidth]])</f>
        <v>9.8971428821467786E-4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 s="5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70</v>
      </c>
      <c r="C453">
        <v>9</v>
      </c>
      <c r="D453" t="s">
        <v>83</v>
      </c>
      <c r="E453" t="s">
        <v>76</v>
      </c>
      <c r="F453" t="s">
        <v>73</v>
      </c>
      <c r="G453">
        <v>3.7377600650979401</v>
      </c>
      <c r="H453">
        <v>2E+20</v>
      </c>
      <c r="I453">
        <v>0.79158286305727199</v>
      </c>
      <c r="J453">
        <v>15.5436761070681</v>
      </c>
      <c r="K453">
        <v>144</v>
      </c>
      <c r="L45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3.7456888613063315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3.3241566478984201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4.1660687841833699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0.77649516104145899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22.068330617956601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53" s="5">
        <f>IF((DiscreteStatsTable[[#This Row],[RepsRequested]]&gt;1),DiscreteStatsTable[[#This Row],[HalfWidth]],DiscreteStatsTable[[#This Row],[BatchMeansHalfWidth]])</f>
        <v>5.9382857292880543E-2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 s="5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70</v>
      </c>
      <c r="C454">
        <v>9</v>
      </c>
      <c r="D454" t="s">
        <v>83</v>
      </c>
      <c r="E454" t="s">
        <v>77</v>
      </c>
      <c r="F454" t="s">
        <v>73</v>
      </c>
      <c r="G454">
        <v>0</v>
      </c>
      <c r="H454">
        <v>2E+20</v>
      </c>
      <c r="I454">
        <v>0</v>
      </c>
      <c r="J454">
        <v>0</v>
      </c>
      <c r="K454">
        <v>144</v>
      </c>
      <c r="L45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54" s="5">
        <f>IF((DiscreteStatsTable[[#This Row],[RepsRequested]]&gt;1),DiscreteStatsTable[[#This Row],[HalfWidth]],DiscreteStatsTable[[#This Row],[BatchMeansHalfWidth]])</f>
        <v>0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 s="5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70</v>
      </c>
      <c r="C455">
        <v>9</v>
      </c>
      <c r="D455" t="s">
        <v>83</v>
      </c>
      <c r="E455" t="s">
        <v>78</v>
      </c>
      <c r="F455" t="s">
        <v>73</v>
      </c>
      <c r="G455">
        <v>0.65554013471337802</v>
      </c>
      <c r="H455">
        <v>2E+20</v>
      </c>
      <c r="I455">
        <v>0</v>
      </c>
      <c r="J455">
        <v>8.4216012743685802</v>
      </c>
      <c r="K455">
        <v>144</v>
      </c>
      <c r="L45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0.91695160672015075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1.3549566567901945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6.9822374890367606E-2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8.3390003411609097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39.036191767143201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55" s="5">
        <f>IF((DiscreteStatsTable[[#This Row],[RepsRequested]]&gt;1),DiscreteStatsTable[[#This Row],[HalfWidth]],DiscreteStatsTable[[#This Row],[BatchMeansHalfWidth]])</f>
        <v>0.38507442119278001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 s="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70</v>
      </c>
      <c r="C456">
        <v>10</v>
      </c>
      <c r="D456" t="s">
        <v>83</v>
      </c>
      <c r="E456" t="s">
        <v>72</v>
      </c>
      <c r="F456" t="s">
        <v>73</v>
      </c>
      <c r="G456">
        <v>6.0680929733469398E-2</v>
      </c>
      <c r="H456">
        <v>2E+20</v>
      </c>
      <c r="I456">
        <v>1.8676656485048199E-2</v>
      </c>
      <c r="J456">
        <v>0.28627511237104197</v>
      </c>
      <c r="K456">
        <v>144</v>
      </c>
      <c r="L45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6.2428147688438844E-2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5.5402610798307002E-2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6.9434479736389498E-2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1.2941586017357599E-2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0.36780551029927699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56" s="5">
        <f>IF((DiscreteStatsTable[[#This Row],[RepsRequested]]&gt;1),DiscreteStatsTable[[#This Row],[HalfWidth]],DiscreteStatsTable[[#This Row],[BatchMeansHalfWidth]])</f>
        <v>9.8971428821467786E-4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 s="5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70</v>
      </c>
      <c r="C457">
        <v>10</v>
      </c>
      <c r="D457" t="s">
        <v>83</v>
      </c>
      <c r="E457" t="s">
        <v>74</v>
      </c>
      <c r="F457" t="s">
        <v>73</v>
      </c>
      <c r="G457">
        <v>4.12825003304508</v>
      </c>
      <c r="H457">
        <v>2E+20</v>
      </c>
      <c r="I457">
        <v>1.17737692272601</v>
      </c>
      <c r="J457">
        <v>17.1765067422625</v>
      </c>
      <c r="K457">
        <v>144</v>
      </c>
      <c r="L45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4.6626404680264812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1.4573596699853932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3.5220090975485201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12.433099328673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0.77649516104145899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41.802982117614697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57" s="5">
        <f>IF((DiscreteStatsTable[[#This Row],[RepsRequested]]&gt;1),DiscreteStatsTable[[#This Row],[HalfWidth]],DiscreteStatsTable[[#This Row],[BatchMeansHalfWidth]])</f>
        <v>0.41417703553614327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 s="5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70</v>
      </c>
      <c r="C458">
        <v>10</v>
      </c>
      <c r="D458" t="s">
        <v>83</v>
      </c>
      <c r="E458" t="s">
        <v>75</v>
      </c>
      <c r="F458" t="s">
        <v>73</v>
      </c>
      <c r="G458">
        <v>6.0680929733469398E-2</v>
      </c>
      <c r="H458">
        <v>2E+20</v>
      </c>
      <c r="I458">
        <v>1.8676656485048199E-2</v>
      </c>
      <c r="J458">
        <v>0.28627511237104197</v>
      </c>
      <c r="K458">
        <v>144</v>
      </c>
      <c r="L45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6.2428147688438844E-2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5.5402610798307002E-2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6.9434479736389498E-2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1.2941586017357599E-2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0.36780551029927699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58" s="5">
        <f>IF((DiscreteStatsTable[[#This Row],[RepsRequested]]&gt;1),DiscreteStatsTable[[#This Row],[HalfWidth]],DiscreteStatsTable[[#This Row],[BatchMeansHalfWidth]])</f>
        <v>9.8971428821467786E-4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 s="5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70</v>
      </c>
      <c r="C459">
        <v>10</v>
      </c>
      <c r="D459" t="s">
        <v>83</v>
      </c>
      <c r="E459" t="s">
        <v>76</v>
      </c>
      <c r="F459" t="s">
        <v>73</v>
      </c>
      <c r="G459">
        <v>3.6408557840081599</v>
      </c>
      <c r="H459">
        <v>2E+20</v>
      </c>
      <c r="I459">
        <v>1.12059938910289</v>
      </c>
      <c r="J459">
        <v>17.1765067422625</v>
      </c>
      <c r="K459">
        <v>144</v>
      </c>
      <c r="L45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3.7456888613063315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3.3241566478984201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4.1660687841833699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0.77649516104145899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22.068330617956601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59" s="5">
        <f>IF((DiscreteStatsTable[[#This Row],[RepsRequested]]&gt;1),DiscreteStatsTable[[#This Row],[HalfWidth]],DiscreteStatsTable[[#This Row],[BatchMeansHalfWidth]])</f>
        <v>5.9382857292880543E-2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 s="5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70</v>
      </c>
      <c r="C460">
        <v>10</v>
      </c>
      <c r="D460" t="s">
        <v>83</v>
      </c>
      <c r="E460" t="s">
        <v>77</v>
      </c>
      <c r="F460" t="s">
        <v>73</v>
      </c>
      <c r="G460">
        <v>0</v>
      </c>
      <c r="H460">
        <v>2E+20</v>
      </c>
      <c r="I460">
        <v>0</v>
      </c>
      <c r="J460">
        <v>0</v>
      </c>
      <c r="K460">
        <v>144</v>
      </c>
      <c r="L46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60" s="5">
        <f>IF((DiscreteStatsTable[[#This Row],[RepsRequested]]&gt;1),DiscreteStatsTable[[#This Row],[HalfWidth]],DiscreteStatsTable[[#This Row],[BatchMeansHalfWidth]])</f>
        <v>0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 s="5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70</v>
      </c>
      <c r="C461">
        <v>10</v>
      </c>
      <c r="D461" t="s">
        <v>83</v>
      </c>
      <c r="E461" t="s">
        <v>78</v>
      </c>
      <c r="F461" t="s">
        <v>73</v>
      </c>
      <c r="G461">
        <v>0.48739424903691603</v>
      </c>
      <c r="H461">
        <v>2E+20</v>
      </c>
      <c r="I461">
        <v>0</v>
      </c>
      <c r="J461">
        <v>7.1765067422625197</v>
      </c>
      <c r="K461">
        <v>144</v>
      </c>
      <c r="L46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0.91695160672015075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1.3549566567901945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6.9822374890367606E-2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8.3390003411609097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39.036191767143201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61" s="5">
        <f>IF((DiscreteStatsTable[[#This Row],[RepsRequested]]&gt;1),DiscreteStatsTable[[#This Row],[HalfWidth]],DiscreteStatsTable[[#This Row],[BatchMeansHalfWidth]])</f>
        <v>0.38507442119278001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 s="5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70</v>
      </c>
      <c r="C462">
        <v>11</v>
      </c>
      <c r="D462" t="s">
        <v>83</v>
      </c>
      <c r="E462" t="s">
        <v>72</v>
      </c>
      <c r="F462" t="s">
        <v>73</v>
      </c>
      <c r="G462">
        <v>6.2445411212242598E-2</v>
      </c>
      <c r="H462">
        <v>2E+20</v>
      </c>
      <c r="I462">
        <v>1.51271037957808E-2</v>
      </c>
      <c r="J462">
        <v>0.31013622088287901</v>
      </c>
      <c r="K462">
        <v>144</v>
      </c>
      <c r="L46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6.2428147688438844E-2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5.5402610798307002E-2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6.9434479736389498E-2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1.2941586017357599E-2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0.36780551029927699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62" s="5">
        <f>IF((DiscreteStatsTable[[#This Row],[RepsRequested]]&gt;1),DiscreteStatsTable[[#This Row],[HalfWidth]],DiscreteStatsTable[[#This Row],[BatchMeansHalfWidth]])</f>
        <v>9.8971428821467786E-4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 s="5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70</v>
      </c>
      <c r="C463">
        <v>11</v>
      </c>
      <c r="D463" t="s">
        <v>83</v>
      </c>
      <c r="E463" t="s">
        <v>74</v>
      </c>
      <c r="F463" t="s">
        <v>73</v>
      </c>
      <c r="G463">
        <v>4.1613160507589297</v>
      </c>
      <c r="H463">
        <v>2E+20</v>
      </c>
      <c r="I463">
        <v>0.93936481329774302</v>
      </c>
      <c r="J463">
        <v>18.608173252972701</v>
      </c>
      <c r="K463">
        <v>144</v>
      </c>
      <c r="L46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4.6626404680264812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1.4573596699853932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3.5220090975485201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12.433099328673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0.77649516104145899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41.802982117614697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63" s="5">
        <f>IF((DiscreteStatsTable[[#This Row],[RepsRequested]]&gt;1),DiscreteStatsTable[[#This Row],[HalfWidth]],DiscreteStatsTable[[#This Row],[BatchMeansHalfWidth]])</f>
        <v>0.41417703553614327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 s="5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70</v>
      </c>
      <c r="C464">
        <v>11</v>
      </c>
      <c r="D464" t="s">
        <v>83</v>
      </c>
      <c r="E464" t="s">
        <v>75</v>
      </c>
      <c r="F464" t="s">
        <v>73</v>
      </c>
      <c r="G464">
        <v>6.2445411212242598E-2</v>
      </c>
      <c r="H464">
        <v>2E+20</v>
      </c>
      <c r="I464">
        <v>1.51271037957808E-2</v>
      </c>
      <c r="J464">
        <v>0.31013622088287901</v>
      </c>
      <c r="K464">
        <v>144</v>
      </c>
      <c r="L46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6.2428147688438844E-2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5.5402610798307002E-2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6.9434479736389498E-2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1.2941586017357599E-2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0.36780551029927699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64" s="5">
        <f>IF((DiscreteStatsTable[[#This Row],[RepsRequested]]&gt;1),DiscreteStatsTable[[#This Row],[HalfWidth]],DiscreteStatsTable[[#This Row],[BatchMeansHalfWidth]])</f>
        <v>9.8971428821467786E-4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 s="5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70</v>
      </c>
      <c r="C465">
        <v>11</v>
      </c>
      <c r="D465" t="s">
        <v>83</v>
      </c>
      <c r="E465" t="s">
        <v>76</v>
      </c>
      <c r="F465" t="s">
        <v>73</v>
      </c>
      <c r="G465">
        <v>3.74672467273456</v>
      </c>
      <c r="H465">
        <v>2E+20</v>
      </c>
      <c r="I465">
        <v>0.90762622774684598</v>
      </c>
      <c r="J465">
        <v>18.608173252972701</v>
      </c>
      <c r="K465">
        <v>144</v>
      </c>
      <c r="L46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3.7456888613063315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3.3241566478984201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4.1660687841833699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0.77649516104145899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22.068330617956601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65" s="5">
        <f>IF((DiscreteStatsTable[[#This Row],[RepsRequested]]&gt;1),DiscreteStatsTable[[#This Row],[HalfWidth]],DiscreteStatsTable[[#This Row],[BatchMeansHalfWidth]])</f>
        <v>5.9382857292880543E-2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 s="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70</v>
      </c>
      <c r="C466">
        <v>11</v>
      </c>
      <c r="D466" t="s">
        <v>83</v>
      </c>
      <c r="E466" t="s">
        <v>77</v>
      </c>
      <c r="F466" t="s">
        <v>73</v>
      </c>
      <c r="G466">
        <v>0</v>
      </c>
      <c r="H466">
        <v>2E+20</v>
      </c>
      <c r="I466">
        <v>0</v>
      </c>
      <c r="J466">
        <v>0</v>
      </c>
      <c r="K466">
        <v>144</v>
      </c>
      <c r="L46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66" s="5">
        <f>IF((DiscreteStatsTable[[#This Row],[RepsRequested]]&gt;1),DiscreteStatsTable[[#This Row],[HalfWidth]],DiscreteStatsTable[[#This Row],[BatchMeansHalfWidth]])</f>
        <v>0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 s="5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70</v>
      </c>
      <c r="C467">
        <v>11</v>
      </c>
      <c r="D467" t="s">
        <v>83</v>
      </c>
      <c r="E467" t="s">
        <v>78</v>
      </c>
      <c r="F467" t="s">
        <v>73</v>
      </c>
      <c r="G467">
        <v>0.41459137802436702</v>
      </c>
      <c r="H467">
        <v>2E+20</v>
      </c>
      <c r="I467">
        <v>0</v>
      </c>
      <c r="J467">
        <v>8.1190853811067392</v>
      </c>
      <c r="K467">
        <v>144</v>
      </c>
      <c r="L46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0.91695160672015075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1.3549566567901945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6.9822374890367606E-2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8.3390003411609097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39.036191767143201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67" s="5">
        <f>IF((DiscreteStatsTable[[#This Row],[RepsRequested]]&gt;1),DiscreteStatsTable[[#This Row],[HalfWidth]],DiscreteStatsTable[[#This Row],[BatchMeansHalfWidth]])</f>
        <v>0.38507442119278001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 s="5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70</v>
      </c>
      <c r="C468">
        <v>12</v>
      </c>
      <c r="D468" t="s">
        <v>83</v>
      </c>
      <c r="E468" t="s">
        <v>72</v>
      </c>
      <c r="F468" t="s">
        <v>73</v>
      </c>
      <c r="G468">
        <v>6.6546953960628805E-2</v>
      </c>
      <c r="H468">
        <v>2E+20</v>
      </c>
      <c r="I468">
        <v>1.3861925059049001E-2</v>
      </c>
      <c r="J468">
        <v>0.36780551029927699</v>
      </c>
      <c r="K468">
        <v>144</v>
      </c>
      <c r="L46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6.2428147688438844E-2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5.5402610798307002E-2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6.9434479736389498E-2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1.2941586017357599E-2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0.36780551029927699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68" s="5">
        <f>IF((DiscreteStatsTable[[#This Row],[RepsRequested]]&gt;1),DiscreteStatsTable[[#This Row],[HalfWidth]],DiscreteStatsTable[[#This Row],[BatchMeansHalfWidth]])</f>
        <v>9.8971428821467786E-4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 s="5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70</v>
      </c>
      <c r="C469">
        <v>12</v>
      </c>
      <c r="D469" t="s">
        <v>83</v>
      </c>
      <c r="E469" t="s">
        <v>74</v>
      </c>
      <c r="F469" t="s">
        <v>73</v>
      </c>
      <c r="G469">
        <v>5.6997151740080803</v>
      </c>
      <c r="H469">
        <v>2E+20</v>
      </c>
      <c r="I469">
        <v>0.831715503542938</v>
      </c>
      <c r="J469">
        <v>25.891014009152499</v>
      </c>
      <c r="K469">
        <v>144</v>
      </c>
      <c r="L46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4.6626404680264812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1.4573596699853932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3.5220090975485201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12.433099328673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0.77649516104145899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41.802982117614697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69" s="5">
        <f>IF((DiscreteStatsTable[[#This Row],[RepsRequested]]&gt;1),DiscreteStatsTable[[#This Row],[HalfWidth]],DiscreteStatsTable[[#This Row],[BatchMeansHalfWidth]])</f>
        <v>0.41417703553614327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 s="5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70</v>
      </c>
      <c r="C470">
        <v>12</v>
      </c>
      <c r="D470" t="s">
        <v>83</v>
      </c>
      <c r="E470" t="s">
        <v>75</v>
      </c>
      <c r="F470" t="s">
        <v>73</v>
      </c>
      <c r="G470">
        <v>6.6546953960628805E-2</v>
      </c>
      <c r="H470">
        <v>2E+20</v>
      </c>
      <c r="I470">
        <v>1.3861925059049001E-2</v>
      </c>
      <c r="J470">
        <v>0.36780551029927699</v>
      </c>
      <c r="K470">
        <v>144</v>
      </c>
      <c r="L47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6.2428147688438844E-2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5.5402610798307002E-2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6.9434479736389498E-2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1.2941586017357599E-2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0.36780551029927699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70" s="5">
        <f>IF((DiscreteStatsTable[[#This Row],[RepsRequested]]&gt;1),DiscreteStatsTable[[#This Row],[HalfWidth]],DiscreteStatsTable[[#This Row],[BatchMeansHalfWidth]])</f>
        <v>9.8971428821467786E-4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 s="5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70</v>
      </c>
      <c r="C471">
        <v>12</v>
      </c>
      <c r="D471" t="s">
        <v>83</v>
      </c>
      <c r="E471" t="s">
        <v>76</v>
      </c>
      <c r="F471" t="s">
        <v>73</v>
      </c>
      <c r="G471">
        <v>3.99281723763773</v>
      </c>
      <c r="H471">
        <v>2E+20</v>
      </c>
      <c r="I471">
        <v>0.831715503542938</v>
      </c>
      <c r="J471">
        <v>22.068330617956601</v>
      </c>
      <c r="K471">
        <v>144</v>
      </c>
      <c r="L47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3.7456888613063315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3.3241566478984201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4.1660687841833699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0.77649516104145899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22.068330617956601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71" s="5">
        <f>IF((DiscreteStatsTable[[#This Row],[RepsRequested]]&gt;1),DiscreteStatsTable[[#This Row],[HalfWidth]],DiscreteStatsTable[[#This Row],[BatchMeansHalfWidth]])</f>
        <v>5.9382857292880543E-2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 s="5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70</v>
      </c>
      <c r="C472">
        <v>12</v>
      </c>
      <c r="D472" t="s">
        <v>83</v>
      </c>
      <c r="E472" t="s">
        <v>77</v>
      </c>
      <c r="F472" t="s">
        <v>73</v>
      </c>
      <c r="G472">
        <v>0</v>
      </c>
      <c r="H472">
        <v>2E+20</v>
      </c>
      <c r="I472">
        <v>0</v>
      </c>
      <c r="J472">
        <v>0</v>
      </c>
      <c r="K472">
        <v>144</v>
      </c>
      <c r="L47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72" s="5">
        <f>IF((DiscreteStatsTable[[#This Row],[RepsRequested]]&gt;1),DiscreteStatsTable[[#This Row],[HalfWidth]],DiscreteStatsTable[[#This Row],[BatchMeansHalfWidth]])</f>
        <v>0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 s="5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70</v>
      </c>
      <c r="C473">
        <v>12</v>
      </c>
      <c r="D473" t="s">
        <v>83</v>
      </c>
      <c r="E473" t="s">
        <v>78</v>
      </c>
      <c r="F473" t="s">
        <v>73</v>
      </c>
      <c r="G473">
        <v>1.70689793637035</v>
      </c>
      <c r="H473">
        <v>2E+20</v>
      </c>
      <c r="I473">
        <v>0</v>
      </c>
      <c r="J473">
        <v>14.848546758120699</v>
      </c>
      <c r="K473">
        <v>144</v>
      </c>
      <c r="L47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0.91695160672015075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1.3549566567901945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6.9822374890367606E-2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8.3390003411609097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39.036191767143201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73" s="5">
        <f>IF((DiscreteStatsTable[[#This Row],[RepsRequested]]&gt;1),DiscreteStatsTable[[#This Row],[HalfWidth]],DiscreteStatsTable[[#This Row],[BatchMeansHalfWidth]])</f>
        <v>0.38507442119278001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 s="5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70</v>
      </c>
      <c r="C474">
        <v>13</v>
      </c>
      <c r="D474" t="s">
        <v>83</v>
      </c>
      <c r="E474" t="s">
        <v>72</v>
      </c>
      <c r="F474" t="s">
        <v>73</v>
      </c>
      <c r="G474">
        <v>6.1354733387714397E-2</v>
      </c>
      <c r="H474">
        <v>2E+20</v>
      </c>
      <c r="I474">
        <v>1.4764473861802701E-2</v>
      </c>
      <c r="J474">
        <v>0.217909324772251</v>
      </c>
      <c r="K474">
        <v>142</v>
      </c>
      <c r="L47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6.2428147688438844E-2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5.5402610798307002E-2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6.9434479736389498E-2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1.2941586017357599E-2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0.36780551029927699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74" s="5">
        <f>IF((DiscreteStatsTable[[#This Row],[RepsRequested]]&gt;1),DiscreteStatsTable[[#This Row],[HalfWidth]],DiscreteStatsTable[[#This Row],[BatchMeansHalfWidth]])</f>
        <v>9.8971428821467786E-4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 s="5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70</v>
      </c>
      <c r="C475">
        <v>13</v>
      </c>
      <c r="D475" t="s">
        <v>83</v>
      </c>
      <c r="E475" t="s">
        <v>74</v>
      </c>
      <c r="F475" t="s">
        <v>73</v>
      </c>
      <c r="G475">
        <v>3.9064733717143301</v>
      </c>
      <c r="H475">
        <v>2E+20</v>
      </c>
      <c r="I475">
        <v>0.88586843170816099</v>
      </c>
      <c r="J475">
        <v>13.3735192423398</v>
      </c>
      <c r="K475">
        <v>142</v>
      </c>
      <c r="L47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4.6626404680264812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1.4573596699853932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3.5220090975485201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12.433099328673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0.77649516104145899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41.802982117614697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75" s="5">
        <f>IF((DiscreteStatsTable[[#This Row],[RepsRequested]]&gt;1),DiscreteStatsTable[[#This Row],[HalfWidth]],DiscreteStatsTable[[#This Row],[BatchMeansHalfWidth]])</f>
        <v>0.41417703553614327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 s="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70</v>
      </c>
      <c r="C476">
        <v>13</v>
      </c>
      <c r="D476" t="s">
        <v>83</v>
      </c>
      <c r="E476" t="s">
        <v>75</v>
      </c>
      <c r="F476" t="s">
        <v>73</v>
      </c>
      <c r="G476">
        <v>6.1354733387714397E-2</v>
      </c>
      <c r="H476">
        <v>2E+20</v>
      </c>
      <c r="I476">
        <v>1.4764473861802701E-2</v>
      </c>
      <c r="J476">
        <v>0.217909324772251</v>
      </c>
      <c r="K476">
        <v>142</v>
      </c>
      <c r="L47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6.2428147688438844E-2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5.5402610798307002E-2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6.9434479736389498E-2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1.2941586017357599E-2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0.36780551029927699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76" s="5">
        <f>IF((DiscreteStatsTable[[#This Row],[RepsRequested]]&gt;1),DiscreteStatsTable[[#This Row],[HalfWidth]],DiscreteStatsTable[[#This Row],[BatchMeansHalfWidth]])</f>
        <v>9.8971428821467786E-4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 s="5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70</v>
      </c>
      <c r="C477">
        <v>13</v>
      </c>
      <c r="D477" t="s">
        <v>83</v>
      </c>
      <c r="E477" t="s">
        <v>76</v>
      </c>
      <c r="F477" t="s">
        <v>73</v>
      </c>
      <c r="G477">
        <v>3.68128400326286</v>
      </c>
      <c r="H477">
        <v>2E+20</v>
      </c>
      <c r="I477">
        <v>0.88586843170816099</v>
      </c>
      <c r="J477">
        <v>13.074559486335</v>
      </c>
      <c r="K477">
        <v>142</v>
      </c>
      <c r="L47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3.7456888613063315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3.3241566478984201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4.1660687841833699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0.77649516104145899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22.068330617956601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77" s="5">
        <f>IF((DiscreteStatsTable[[#This Row],[RepsRequested]]&gt;1),DiscreteStatsTable[[#This Row],[HalfWidth]],DiscreteStatsTable[[#This Row],[BatchMeansHalfWidth]])</f>
        <v>5.9382857292880543E-2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 s="5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70</v>
      </c>
      <c r="C478">
        <v>13</v>
      </c>
      <c r="D478" t="s">
        <v>83</v>
      </c>
      <c r="E478" t="s">
        <v>77</v>
      </c>
      <c r="F478" t="s">
        <v>73</v>
      </c>
      <c r="G478">
        <v>0</v>
      </c>
      <c r="H478">
        <v>2E+20</v>
      </c>
      <c r="I478">
        <v>0</v>
      </c>
      <c r="J478">
        <v>0</v>
      </c>
      <c r="K478">
        <v>142</v>
      </c>
      <c r="L47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78" s="5">
        <f>IF((DiscreteStatsTable[[#This Row],[RepsRequested]]&gt;1),DiscreteStatsTable[[#This Row],[HalfWidth]],DiscreteStatsTable[[#This Row],[BatchMeansHalfWidth]])</f>
        <v>0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 s="5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70</v>
      </c>
      <c r="C479">
        <v>13</v>
      </c>
      <c r="D479" t="s">
        <v>83</v>
      </c>
      <c r="E479" t="s">
        <v>78</v>
      </c>
      <c r="F479" t="s">
        <v>73</v>
      </c>
      <c r="G479">
        <v>0.225189368451466</v>
      </c>
      <c r="H479">
        <v>2E+20</v>
      </c>
      <c r="I479">
        <v>0</v>
      </c>
      <c r="J479">
        <v>7.0739382325114102</v>
      </c>
      <c r="K479">
        <v>142</v>
      </c>
      <c r="L47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0.91695160672015075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1.3549566567901945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6.9822374890367606E-2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8.3390003411609097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39.036191767143201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79" s="5">
        <f>IF((DiscreteStatsTable[[#This Row],[RepsRequested]]&gt;1),DiscreteStatsTable[[#This Row],[HalfWidth]],DiscreteStatsTable[[#This Row],[BatchMeansHalfWidth]])</f>
        <v>0.38507442119278001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 s="5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70</v>
      </c>
      <c r="C480">
        <v>14</v>
      </c>
      <c r="D480" t="s">
        <v>83</v>
      </c>
      <c r="E480" t="s">
        <v>72</v>
      </c>
      <c r="F480" t="s">
        <v>73</v>
      </c>
      <c r="G480">
        <v>6.6131529118048996E-2</v>
      </c>
      <c r="H480">
        <v>2E+20</v>
      </c>
      <c r="I480">
        <v>1.4225692330283399E-2</v>
      </c>
      <c r="J480">
        <v>0.29458032395007</v>
      </c>
      <c r="K480">
        <v>143</v>
      </c>
      <c r="L48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6.2428147688438844E-2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5.5402610798307002E-2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6.9434479736389498E-2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1.2941586017357599E-2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0.36780551029927699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80" s="5">
        <f>IF((DiscreteStatsTable[[#This Row],[RepsRequested]]&gt;1),DiscreteStatsTable[[#This Row],[HalfWidth]],DiscreteStatsTable[[#This Row],[BatchMeansHalfWidth]])</f>
        <v>9.8971428821467786E-4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 s="5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70</v>
      </c>
      <c r="C481">
        <v>14</v>
      </c>
      <c r="D481" t="s">
        <v>83</v>
      </c>
      <c r="E481" t="s">
        <v>74</v>
      </c>
      <c r="F481" t="s">
        <v>73</v>
      </c>
      <c r="G481">
        <v>4.9167427286704299</v>
      </c>
      <c r="H481">
        <v>2E+20</v>
      </c>
      <c r="I481">
        <v>0.95913956751553497</v>
      </c>
      <c r="J481">
        <v>17.674819437004199</v>
      </c>
      <c r="K481">
        <v>143</v>
      </c>
      <c r="L48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4.6626404680264812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1.4573596699853932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3.5220090975485201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12.433099328673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0.77649516104145899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41.802982117614697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81" s="5">
        <f>IF((DiscreteStatsTable[[#This Row],[RepsRequested]]&gt;1),DiscreteStatsTable[[#This Row],[HalfWidth]],DiscreteStatsTable[[#This Row],[BatchMeansHalfWidth]])</f>
        <v>0.41417703553614327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 s="5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70</v>
      </c>
      <c r="C482">
        <v>14</v>
      </c>
      <c r="D482" t="s">
        <v>83</v>
      </c>
      <c r="E482" t="s">
        <v>75</v>
      </c>
      <c r="F482" t="s">
        <v>73</v>
      </c>
      <c r="G482">
        <v>6.6131529118048996E-2</v>
      </c>
      <c r="H482">
        <v>2E+20</v>
      </c>
      <c r="I482">
        <v>1.4225692330283399E-2</v>
      </c>
      <c r="J482">
        <v>0.29458032395007</v>
      </c>
      <c r="K482">
        <v>143</v>
      </c>
      <c r="L48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6.2428147688438844E-2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5.5402610798307002E-2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6.9434479736389498E-2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1.2941586017357599E-2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0.36780551029927699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82" s="5">
        <f>IF((DiscreteStatsTable[[#This Row],[RepsRequested]]&gt;1),DiscreteStatsTable[[#This Row],[HalfWidth]],DiscreteStatsTable[[#This Row],[BatchMeansHalfWidth]])</f>
        <v>9.8971428821467786E-4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 s="5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70</v>
      </c>
      <c r="C483">
        <v>14</v>
      </c>
      <c r="D483" t="s">
        <v>83</v>
      </c>
      <c r="E483" t="s">
        <v>76</v>
      </c>
      <c r="F483" t="s">
        <v>73</v>
      </c>
      <c r="G483">
        <v>3.9678917470829398</v>
      </c>
      <c r="H483">
        <v>2E+20</v>
      </c>
      <c r="I483">
        <v>0.85354153981700198</v>
      </c>
      <c r="J483">
        <v>17.674819437004199</v>
      </c>
      <c r="K483">
        <v>143</v>
      </c>
      <c r="L48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3.7456888613063315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3.3241566478984201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4.1660687841833699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0.77649516104145899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22.068330617956601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83" s="5">
        <f>IF((DiscreteStatsTable[[#This Row],[RepsRequested]]&gt;1),DiscreteStatsTable[[#This Row],[HalfWidth]],DiscreteStatsTable[[#This Row],[BatchMeansHalfWidth]])</f>
        <v>5.9382857292880543E-2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 s="5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70</v>
      </c>
      <c r="C484">
        <v>14</v>
      </c>
      <c r="D484" t="s">
        <v>83</v>
      </c>
      <c r="E484" t="s">
        <v>77</v>
      </c>
      <c r="F484" t="s">
        <v>73</v>
      </c>
      <c r="G484">
        <v>0</v>
      </c>
      <c r="H484">
        <v>2E+20</v>
      </c>
      <c r="I484">
        <v>0</v>
      </c>
      <c r="J484">
        <v>0</v>
      </c>
      <c r="K484">
        <v>143</v>
      </c>
      <c r="L48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0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0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0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0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0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84" s="5">
        <f>IF((DiscreteStatsTable[[#This Row],[RepsRequested]]&gt;1),DiscreteStatsTable[[#This Row],[HalfWidth]],DiscreteStatsTable[[#This Row],[BatchMeansHalfWidth]])</f>
        <v>0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 s="5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70</v>
      </c>
      <c r="C485">
        <v>14</v>
      </c>
      <c r="D485" t="s">
        <v>83</v>
      </c>
      <c r="E485" t="s">
        <v>78</v>
      </c>
      <c r="F485" t="s">
        <v>73</v>
      </c>
      <c r="G485">
        <v>0.94885098158748804</v>
      </c>
      <c r="H485">
        <v>2E+20</v>
      </c>
      <c r="I485">
        <v>0</v>
      </c>
      <c r="J485">
        <v>13.417507506952999</v>
      </c>
      <c r="K485">
        <v>143</v>
      </c>
      <c r="L48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0.91695160672015075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1.3549566567901945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6.9822374890367606E-2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8.3390003411609097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39.036191767143201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85" s="5">
        <f>IF((DiscreteStatsTable[[#This Row],[RepsRequested]]&gt;1),DiscreteStatsTable[[#This Row],[HalfWidth]],DiscreteStatsTable[[#This Row],[BatchMeansHalfWidth]])</f>
        <v>0.38507442119278001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 s="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70</v>
      </c>
      <c r="C486">
        <v>15</v>
      </c>
      <c r="D486" t="s">
        <v>83</v>
      </c>
      <c r="E486" t="s">
        <v>72</v>
      </c>
      <c r="F486" t="s">
        <v>73</v>
      </c>
      <c r="G486">
        <v>6.5393768796948804E-2</v>
      </c>
      <c r="H486">
        <v>2E+20</v>
      </c>
      <c r="I486">
        <v>1.48177156628558E-2</v>
      </c>
      <c r="J486">
        <v>0.26239515175137501</v>
      </c>
      <c r="K486">
        <v>143</v>
      </c>
      <c r="L48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6.2428147688438844E-2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5.5402610798307002E-2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6.9434479736389498E-2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1.2941586017357599E-2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0.36780551029927699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86" s="5">
        <f>IF((DiscreteStatsTable[[#This Row],[RepsRequested]]&gt;1),DiscreteStatsTable[[#This Row],[HalfWidth]],DiscreteStatsTable[[#This Row],[BatchMeansHalfWidth]])</f>
        <v>9.8971428821467786E-4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 s="5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70</v>
      </c>
      <c r="C487">
        <v>15</v>
      </c>
      <c r="D487" t="s">
        <v>83</v>
      </c>
      <c r="E487" t="s">
        <v>74</v>
      </c>
      <c r="F487" t="s">
        <v>73</v>
      </c>
      <c r="G487">
        <v>4.78221530229861</v>
      </c>
      <c r="H487">
        <v>2E+20</v>
      </c>
      <c r="I487">
        <v>0.98239337583169095</v>
      </c>
      <c r="J487">
        <v>15.7437091050825</v>
      </c>
      <c r="K487">
        <v>143</v>
      </c>
      <c r="L48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4.6626404680264812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1.4573596699853932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3.5220090975485201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12.433099328673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0.77649516104145899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41.802982117614697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87" s="5">
        <f>IF((DiscreteStatsTable[[#This Row],[RepsRequested]]&gt;1),DiscreteStatsTable[[#This Row],[HalfWidth]],DiscreteStatsTable[[#This Row],[BatchMeansHalfWidth]])</f>
        <v>0.41417703553614327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 s="5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70</v>
      </c>
      <c r="C488">
        <v>15</v>
      </c>
      <c r="D488" t="s">
        <v>83</v>
      </c>
      <c r="E488" t="s">
        <v>75</v>
      </c>
      <c r="F488" t="s">
        <v>73</v>
      </c>
      <c r="G488">
        <v>6.5393768796948804E-2</v>
      </c>
      <c r="H488">
        <v>2E+20</v>
      </c>
      <c r="I488">
        <v>1.48177156628558E-2</v>
      </c>
      <c r="J488">
        <v>0.26239515175137501</v>
      </c>
      <c r="K488">
        <v>143</v>
      </c>
      <c r="L48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6.2428147688438844E-2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5.5402610798307002E-2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6.9434479736389498E-2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1.2941586017357599E-2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0.36780551029927699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88" s="5">
        <f>IF((DiscreteStatsTable[[#This Row],[RepsRequested]]&gt;1),DiscreteStatsTable[[#This Row],[HalfWidth]],DiscreteStatsTable[[#This Row],[BatchMeansHalfWidth]])</f>
        <v>9.8971428821467786E-4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 s="5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70</v>
      </c>
      <c r="C489">
        <v>15</v>
      </c>
      <c r="D489" t="s">
        <v>83</v>
      </c>
      <c r="E489" t="s">
        <v>76</v>
      </c>
      <c r="F489" t="s">
        <v>73</v>
      </c>
      <c r="G489">
        <v>3.92362612781693</v>
      </c>
      <c r="H489">
        <v>2E+20</v>
      </c>
      <c r="I489">
        <v>0.88906293977134998</v>
      </c>
      <c r="J489">
        <v>15.7437091050825</v>
      </c>
      <c r="K489">
        <v>143</v>
      </c>
      <c r="L48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3.7456888613063315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3.3241566478984201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4.1660687841833699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0.77649516104145899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22.068330617956601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89" s="5">
        <f>IF((DiscreteStatsTable[[#This Row],[RepsRequested]]&gt;1),DiscreteStatsTable[[#This Row],[HalfWidth]],DiscreteStatsTable[[#This Row],[BatchMeansHalfWidth]])</f>
        <v>5.9382857292880543E-2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 s="5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70</v>
      </c>
      <c r="C490">
        <v>15</v>
      </c>
      <c r="D490" t="s">
        <v>83</v>
      </c>
      <c r="E490" t="s">
        <v>77</v>
      </c>
      <c r="F490" t="s">
        <v>73</v>
      </c>
      <c r="G490">
        <v>0</v>
      </c>
      <c r="H490">
        <v>2E+20</v>
      </c>
      <c r="I490">
        <v>0</v>
      </c>
      <c r="J490">
        <v>0</v>
      </c>
      <c r="K490">
        <v>143</v>
      </c>
      <c r="L49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0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0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0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0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0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90" s="5">
        <f>IF((DiscreteStatsTable[[#This Row],[RepsRequested]]&gt;1),DiscreteStatsTable[[#This Row],[HalfWidth]],DiscreteStatsTable[[#This Row],[BatchMeansHalfWidth]])</f>
        <v>0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 s="5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70</v>
      </c>
      <c r="C491">
        <v>15</v>
      </c>
      <c r="D491" t="s">
        <v>83</v>
      </c>
      <c r="E491" t="s">
        <v>78</v>
      </c>
      <c r="F491" t="s">
        <v>73</v>
      </c>
      <c r="G491">
        <v>0.85858917448168104</v>
      </c>
      <c r="H491">
        <v>2E+20</v>
      </c>
      <c r="I491">
        <v>0</v>
      </c>
      <c r="J491">
        <v>9.5468450399907905</v>
      </c>
      <c r="K491">
        <v>143</v>
      </c>
      <c r="L49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0.91695160672015075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1.3549566567901945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6.9822374890367606E-2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8.3390003411609097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39.036191767143201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91" s="5">
        <f>IF((DiscreteStatsTable[[#This Row],[RepsRequested]]&gt;1),DiscreteStatsTable[[#This Row],[HalfWidth]],DiscreteStatsTable[[#This Row],[BatchMeansHalfWidth]])</f>
        <v>0.38507442119278001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 s="5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70</v>
      </c>
      <c r="C492">
        <v>16</v>
      </c>
      <c r="D492" t="s">
        <v>83</v>
      </c>
      <c r="E492" t="s">
        <v>72</v>
      </c>
      <c r="F492" t="s">
        <v>73</v>
      </c>
      <c r="G492">
        <v>6.0436434981619103E-2</v>
      </c>
      <c r="H492">
        <v>2E+20</v>
      </c>
      <c r="I492">
        <v>1.2941586017357599E-2</v>
      </c>
      <c r="J492">
        <v>0.24721417535007301</v>
      </c>
      <c r="K492">
        <v>144</v>
      </c>
      <c r="L49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6.2428147688438844E-2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5.5402610798307002E-2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6.9434479736389498E-2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1.2941586017357599E-2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0.36780551029927699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92" s="5">
        <f>IF((DiscreteStatsTable[[#This Row],[RepsRequested]]&gt;1),DiscreteStatsTable[[#This Row],[HalfWidth]],DiscreteStatsTable[[#This Row],[BatchMeansHalfWidth]])</f>
        <v>9.8971428821467786E-4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 s="5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70</v>
      </c>
      <c r="C493">
        <v>16</v>
      </c>
      <c r="D493" t="s">
        <v>83</v>
      </c>
      <c r="E493" t="s">
        <v>74</v>
      </c>
      <c r="F493" t="s">
        <v>73</v>
      </c>
      <c r="G493">
        <v>4.2360660517815596</v>
      </c>
      <c r="H493">
        <v>2E+20</v>
      </c>
      <c r="I493">
        <v>0.77649516104145899</v>
      </c>
      <c r="J493">
        <v>17.150287358489699</v>
      </c>
      <c r="K493">
        <v>144</v>
      </c>
      <c r="L49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4.6626404680264812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1.4573596699853932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3.5220090975485201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12.433099328673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0.77649516104145899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41.802982117614697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93" s="5">
        <f>IF((DiscreteStatsTable[[#This Row],[RepsRequested]]&gt;1),DiscreteStatsTable[[#This Row],[HalfWidth]],DiscreteStatsTable[[#This Row],[BatchMeansHalfWidth]])</f>
        <v>0.41417703553614327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 s="5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70</v>
      </c>
      <c r="C494">
        <v>16</v>
      </c>
      <c r="D494" t="s">
        <v>83</v>
      </c>
      <c r="E494" t="s">
        <v>75</v>
      </c>
      <c r="F494" t="s">
        <v>73</v>
      </c>
      <c r="G494">
        <v>6.0436434981619103E-2</v>
      </c>
      <c r="H494">
        <v>2E+20</v>
      </c>
      <c r="I494">
        <v>1.2941586017357599E-2</v>
      </c>
      <c r="J494">
        <v>0.24721417535007301</v>
      </c>
      <c r="K494">
        <v>144</v>
      </c>
      <c r="L49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6.2428147688438844E-2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5.5402610798307002E-2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6.9434479736389498E-2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1.2941586017357599E-2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0.36780551029927699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94" s="5">
        <f>IF((DiscreteStatsTable[[#This Row],[RepsRequested]]&gt;1),DiscreteStatsTable[[#This Row],[HalfWidth]],DiscreteStatsTable[[#This Row],[BatchMeansHalfWidth]])</f>
        <v>9.8971428821467786E-4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 s="5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70</v>
      </c>
      <c r="C495">
        <v>16</v>
      </c>
      <c r="D495" t="s">
        <v>83</v>
      </c>
      <c r="E495" t="s">
        <v>76</v>
      </c>
      <c r="F495" t="s">
        <v>73</v>
      </c>
      <c r="G495">
        <v>3.6261860988971399</v>
      </c>
      <c r="H495">
        <v>2E+20</v>
      </c>
      <c r="I495">
        <v>0.77649516104145899</v>
      </c>
      <c r="J495">
        <v>14.832850521004399</v>
      </c>
      <c r="K495">
        <v>144</v>
      </c>
      <c r="L49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3.7456888613063315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0.20894973376569537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3.3241566478984201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4.1660687841833699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0.77649516104145899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22.068330617956601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95" s="5">
        <f>IF((DiscreteStatsTable[[#This Row],[RepsRequested]]&gt;1),DiscreteStatsTable[[#This Row],[HalfWidth]],DiscreteStatsTable[[#This Row],[BatchMeansHalfWidth]])</f>
        <v>5.9382857292880543E-2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 s="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70</v>
      </c>
      <c r="C496">
        <v>16</v>
      </c>
      <c r="D496" t="s">
        <v>83</v>
      </c>
      <c r="E496" t="s">
        <v>77</v>
      </c>
      <c r="F496" t="s">
        <v>73</v>
      </c>
      <c r="G496">
        <v>0</v>
      </c>
      <c r="H496">
        <v>2E+20</v>
      </c>
      <c r="I496">
        <v>0</v>
      </c>
      <c r="J496">
        <v>0</v>
      </c>
      <c r="K496">
        <v>144</v>
      </c>
      <c r="L49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0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0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0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0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96" s="5">
        <f>IF((DiscreteStatsTable[[#This Row],[RepsRequested]]&gt;1),DiscreteStatsTable[[#This Row],[HalfWidth]],DiscreteStatsTable[[#This Row],[BatchMeansHalfWidth]])</f>
        <v>0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 s="5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70</v>
      </c>
      <c r="C497">
        <v>16</v>
      </c>
      <c r="D497" t="s">
        <v>83</v>
      </c>
      <c r="E497" t="s">
        <v>78</v>
      </c>
      <c r="F497" t="s">
        <v>73</v>
      </c>
      <c r="G497">
        <v>0.60987995288441499</v>
      </c>
      <c r="H497">
        <v>2E+20</v>
      </c>
      <c r="I497">
        <v>0</v>
      </c>
      <c r="J497">
        <v>8.5479430158832201</v>
      </c>
      <c r="K497">
        <v>144</v>
      </c>
      <c r="L49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0.91695160672015075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1.3549566567901945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6.9822374890367606E-2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8.3390003411609097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39.036191767143201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97" s="5">
        <f>IF((DiscreteStatsTable[[#This Row],[RepsRequested]]&gt;1),DiscreteStatsTable[[#This Row],[HalfWidth]],DiscreteStatsTable[[#This Row],[BatchMeansHalfWidth]])</f>
        <v>0.38507442119278001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 s="5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70</v>
      </c>
      <c r="C498">
        <v>17</v>
      </c>
      <c r="D498" t="s">
        <v>83</v>
      </c>
      <c r="E498" t="s">
        <v>72</v>
      </c>
      <c r="F498" t="s">
        <v>73</v>
      </c>
      <c r="G498">
        <v>6.18518996604219E-2</v>
      </c>
      <c r="H498">
        <v>2E+20</v>
      </c>
      <c r="I498">
        <v>1.57935015261212E-2</v>
      </c>
      <c r="J498">
        <v>0.31885605509877502</v>
      </c>
      <c r="K498">
        <v>143</v>
      </c>
      <c r="L49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6.2428147688438844E-2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5.5402610798307002E-2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6.9434479736389498E-2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1.2941586017357599E-2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0.36780551029927699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98" s="5">
        <f>IF((DiscreteStatsTable[[#This Row],[RepsRequested]]&gt;1),DiscreteStatsTable[[#This Row],[HalfWidth]],DiscreteStatsTable[[#This Row],[BatchMeansHalfWidth]])</f>
        <v>9.8971428821467786E-4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 s="5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70</v>
      </c>
      <c r="C499">
        <v>17</v>
      </c>
      <c r="D499" t="s">
        <v>83</v>
      </c>
      <c r="E499" t="s">
        <v>74</v>
      </c>
      <c r="F499" t="s">
        <v>73</v>
      </c>
      <c r="G499">
        <v>4.8508947608944304</v>
      </c>
      <c r="H499">
        <v>2E+20</v>
      </c>
      <c r="I499">
        <v>1.23351476970104</v>
      </c>
      <c r="J499">
        <v>23.4067765007322</v>
      </c>
      <c r="K499">
        <v>143</v>
      </c>
      <c r="L49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4.6626404680264812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1.4573596699853932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3.5220090975485201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12.433099328673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0.77649516104145899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41.802982117614697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499" s="5">
        <f>IF((DiscreteStatsTable[[#This Row],[RepsRequested]]&gt;1),DiscreteStatsTable[[#This Row],[HalfWidth]],DiscreteStatsTable[[#This Row],[BatchMeansHalfWidth]])</f>
        <v>0.41417703553614327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 s="5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70</v>
      </c>
      <c r="C500">
        <v>17</v>
      </c>
      <c r="D500" t="s">
        <v>83</v>
      </c>
      <c r="E500" t="s">
        <v>75</v>
      </c>
      <c r="F500" t="s">
        <v>73</v>
      </c>
      <c r="G500">
        <v>6.18518996604219E-2</v>
      </c>
      <c r="H500">
        <v>2E+20</v>
      </c>
      <c r="I500">
        <v>1.57935015261212E-2</v>
      </c>
      <c r="J500">
        <v>0.31885605509877502</v>
      </c>
      <c r="K500">
        <v>143</v>
      </c>
      <c r="L50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6.2428147688438844E-2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5.5402610798307002E-2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6.9434479736389498E-2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1.2941586017357599E-2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0.36780551029927699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00" s="5">
        <f>IF((DiscreteStatsTable[[#This Row],[RepsRequested]]&gt;1),DiscreteStatsTable[[#This Row],[HalfWidth]],DiscreteStatsTable[[#This Row],[BatchMeansHalfWidth]])</f>
        <v>9.8971428821467786E-4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 s="5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70</v>
      </c>
      <c r="C501">
        <v>17</v>
      </c>
      <c r="D501" t="s">
        <v>83</v>
      </c>
      <c r="E501" t="s">
        <v>76</v>
      </c>
      <c r="F501" t="s">
        <v>73</v>
      </c>
      <c r="G501">
        <v>3.7111139796253201</v>
      </c>
      <c r="H501">
        <v>2E+20</v>
      </c>
      <c r="I501">
        <v>0.94761009156727005</v>
      </c>
      <c r="J501">
        <v>19.131363305926499</v>
      </c>
      <c r="K501">
        <v>143</v>
      </c>
      <c r="L50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3.7456888613063315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3.3241566478984201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4.1660687841833699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0.77649516104145899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22.068330617956601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01" s="5">
        <f>IF((DiscreteStatsTable[[#This Row],[RepsRequested]]&gt;1),DiscreteStatsTable[[#This Row],[HalfWidth]],DiscreteStatsTable[[#This Row],[BatchMeansHalfWidth]])</f>
        <v>5.9382857292880543E-2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 s="5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70</v>
      </c>
      <c r="C502">
        <v>17</v>
      </c>
      <c r="D502" t="s">
        <v>83</v>
      </c>
      <c r="E502" t="s">
        <v>77</v>
      </c>
      <c r="F502" t="s">
        <v>73</v>
      </c>
      <c r="G502">
        <v>0</v>
      </c>
      <c r="H502">
        <v>2E+20</v>
      </c>
      <c r="I502">
        <v>0</v>
      </c>
      <c r="J502">
        <v>0</v>
      </c>
      <c r="K502">
        <v>143</v>
      </c>
      <c r="L50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02" s="5">
        <f>IF((DiscreteStatsTable[[#This Row],[RepsRequested]]&gt;1),DiscreteStatsTable[[#This Row],[HalfWidth]],DiscreteStatsTable[[#This Row],[BatchMeansHalfWidth]])</f>
        <v>0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 s="5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70</v>
      </c>
      <c r="C503">
        <v>17</v>
      </c>
      <c r="D503" t="s">
        <v>83</v>
      </c>
      <c r="E503" t="s">
        <v>78</v>
      </c>
      <c r="F503" t="s">
        <v>73</v>
      </c>
      <c r="G503">
        <v>1.1397807812691101</v>
      </c>
      <c r="H503">
        <v>2E+20</v>
      </c>
      <c r="I503">
        <v>0</v>
      </c>
      <c r="J503">
        <v>12.5838066080609</v>
      </c>
      <c r="K503">
        <v>143</v>
      </c>
      <c r="L50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0.91695160672015075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1.3549566567901945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6.9822374890367606E-2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8.3390003411609097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39.036191767143201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03" s="5">
        <f>IF((DiscreteStatsTable[[#This Row],[RepsRequested]]&gt;1),DiscreteStatsTable[[#This Row],[HalfWidth]],DiscreteStatsTable[[#This Row],[BatchMeansHalfWidth]])</f>
        <v>0.38507442119278001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 s="5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70</v>
      </c>
      <c r="C504">
        <v>18</v>
      </c>
      <c r="D504" t="s">
        <v>83</v>
      </c>
      <c r="E504" t="s">
        <v>72</v>
      </c>
      <c r="F504" t="s">
        <v>73</v>
      </c>
      <c r="G504">
        <v>5.9801057369405497E-2</v>
      </c>
      <c r="H504">
        <v>2E+20</v>
      </c>
      <c r="I504">
        <v>1.44172777945371E-2</v>
      </c>
      <c r="J504">
        <v>0.24237037942661599</v>
      </c>
      <c r="K504">
        <v>143</v>
      </c>
      <c r="L50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6.2428147688438844E-2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5.5402610798307002E-2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6.9434479736389498E-2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1.2941586017357599E-2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0.36780551029927699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04" s="5">
        <f>IF((DiscreteStatsTable[[#This Row],[RepsRequested]]&gt;1),DiscreteStatsTable[[#This Row],[HalfWidth]],DiscreteStatsTable[[#This Row],[BatchMeansHalfWidth]])</f>
        <v>9.8971428821467786E-4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 s="5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70</v>
      </c>
      <c r="C505">
        <v>18</v>
      </c>
      <c r="D505" t="s">
        <v>83</v>
      </c>
      <c r="E505" t="s">
        <v>74</v>
      </c>
      <c r="F505" t="s">
        <v>73</v>
      </c>
      <c r="G505">
        <v>4.0881436476011297</v>
      </c>
      <c r="H505">
        <v>2E+20</v>
      </c>
      <c r="I505">
        <v>0.86503666767222898</v>
      </c>
      <c r="J505">
        <v>19.037094510727101</v>
      </c>
      <c r="K505">
        <v>143</v>
      </c>
      <c r="L50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4.6626404680264812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1.4573596699853932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3.5220090975485201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12.433099328673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0.77649516104145899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41.802982117614697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05" s="5">
        <f>IF((DiscreteStatsTable[[#This Row],[RepsRequested]]&gt;1),DiscreteStatsTable[[#This Row],[HalfWidth]],DiscreteStatsTable[[#This Row],[BatchMeansHalfWidth]])</f>
        <v>0.41417703553614327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 s="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70</v>
      </c>
      <c r="C506">
        <v>18</v>
      </c>
      <c r="D506" t="s">
        <v>83</v>
      </c>
      <c r="E506" t="s">
        <v>75</v>
      </c>
      <c r="F506" t="s">
        <v>73</v>
      </c>
      <c r="G506">
        <v>5.9801057369405497E-2</v>
      </c>
      <c r="H506">
        <v>2E+20</v>
      </c>
      <c r="I506">
        <v>1.44172777945371E-2</v>
      </c>
      <c r="J506">
        <v>0.24237037942661599</v>
      </c>
      <c r="K506">
        <v>143</v>
      </c>
      <c r="L50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6.2428147688438844E-2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5.5402610798307002E-2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6.9434479736389498E-2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1.2941586017357599E-2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0.36780551029927699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06" s="5">
        <f>IF((DiscreteStatsTable[[#This Row],[RepsRequested]]&gt;1),DiscreteStatsTable[[#This Row],[HalfWidth]],DiscreteStatsTable[[#This Row],[BatchMeansHalfWidth]])</f>
        <v>9.8971428821467786E-4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 s="5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70</v>
      </c>
      <c r="C507">
        <v>18</v>
      </c>
      <c r="D507" t="s">
        <v>83</v>
      </c>
      <c r="E507" t="s">
        <v>76</v>
      </c>
      <c r="F507" t="s">
        <v>73</v>
      </c>
      <c r="G507">
        <v>3.58806344216433</v>
      </c>
      <c r="H507">
        <v>2E+20</v>
      </c>
      <c r="I507">
        <v>0.86503666767222898</v>
      </c>
      <c r="J507">
        <v>14.542222765597</v>
      </c>
      <c r="K507">
        <v>143</v>
      </c>
      <c r="L50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3.7456888613063315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3.3241566478984201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4.1660687841833699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0.77649516104145899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22.068330617956601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07" s="5">
        <f>IF((DiscreteStatsTable[[#This Row],[RepsRequested]]&gt;1),DiscreteStatsTable[[#This Row],[HalfWidth]],DiscreteStatsTable[[#This Row],[BatchMeansHalfWidth]])</f>
        <v>5.9382857292880543E-2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 s="5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70</v>
      </c>
      <c r="C508">
        <v>18</v>
      </c>
      <c r="D508" t="s">
        <v>83</v>
      </c>
      <c r="E508" t="s">
        <v>77</v>
      </c>
      <c r="F508" t="s">
        <v>73</v>
      </c>
      <c r="G508">
        <v>0</v>
      </c>
      <c r="H508">
        <v>2E+20</v>
      </c>
      <c r="I508">
        <v>0</v>
      </c>
      <c r="J508">
        <v>0</v>
      </c>
      <c r="K508">
        <v>143</v>
      </c>
      <c r="L50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08" s="5">
        <f>IF((DiscreteStatsTable[[#This Row],[RepsRequested]]&gt;1),DiscreteStatsTable[[#This Row],[HalfWidth]],DiscreteStatsTable[[#This Row],[BatchMeansHalfWidth]])</f>
        <v>0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 s="5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70</v>
      </c>
      <c r="C509">
        <v>18</v>
      </c>
      <c r="D509" t="s">
        <v>83</v>
      </c>
      <c r="E509" t="s">
        <v>78</v>
      </c>
      <c r="F509" t="s">
        <v>73</v>
      </c>
      <c r="G509">
        <v>0.50008020543679699</v>
      </c>
      <c r="H509">
        <v>2E+20</v>
      </c>
      <c r="I509">
        <v>0</v>
      </c>
      <c r="J509">
        <v>14.6668807255394</v>
      </c>
      <c r="K509">
        <v>143</v>
      </c>
      <c r="L50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0.91695160672015075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1.3549566567901945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6.9822374890367606E-2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8.3390003411609097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39.036191767143201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09" s="5">
        <f>IF((DiscreteStatsTable[[#This Row],[RepsRequested]]&gt;1),DiscreteStatsTable[[#This Row],[HalfWidth]],DiscreteStatsTable[[#This Row],[BatchMeansHalfWidth]])</f>
        <v>0.38507442119278001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 s="5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70</v>
      </c>
      <c r="C510">
        <v>19</v>
      </c>
      <c r="D510" t="s">
        <v>83</v>
      </c>
      <c r="E510" t="s">
        <v>72</v>
      </c>
      <c r="F510" t="s">
        <v>73</v>
      </c>
      <c r="G510">
        <v>6.1542906646799803E-2</v>
      </c>
      <c r="H510">
        <v>2E+20</v>
      </c>
      <c r="I510">
        <v>1.8989872365810401E-2</v>
      </c>
      <c r="J510">
        <v>0.24643647993708601</v>
      </c>
      <c r="K510">
        <v>144</v>
      </c>
      <c r="L51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6.2428147688438844E-2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5.5402610798307002E-2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6.9434479736389498E-2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1.2941586017357599E-2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0.36780551029927699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10" s="5">
        <f>IF((DiscreteStatsTable[[#This Row],[RepsRequested]]&gt;1),DiscreteStatsTable[[#This Row],[HalfWidth]],DiscreteStatsTable[[#This Row],[BatchMeansHalfWidth]])</f>
        <v>9.8971428821467786E-4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 s="5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70</v>
      </c>
      <c r="C511">
        <v>19</v>
      </c>
      <c r="D511" t="s">
        <v>83</v>
      </c>
      <c r="E511" t="s">
        <v>74</v>
      </c>
      <c r="F511" t="s">
        <v>73</v>
      </c>
      <c r="G511">
        <v>4.17658442402875</v>
      </c>
      <c r="H511">
        <v>2E+20</v>
      </c>
      <c r="I511">
        <v>1.2289967488166</v>
      </c>
      <c r="J511">
        <v>18.072666089656899</v>
      </c>
      <c r="K511">
        <v>144</v>
      </c>
      <c r="L51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4.6626404680264812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1.4573596699853932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3.5220090975485201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12.433099328673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0.77649516104145899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41.802982117614697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11" s="5">
        <f>IF((DiscreteStatsTable[[#This Row],[RepsRequested]]&gt;1),DiscreteStatsTable[[#This Row],[HalfWidth]],DiscreteStatsTable[[#This Row],[BatchMeansHalfWidth]])</f>
        <v>0.41417703553614327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 s="5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70</v>
      </c>
      <c r="C512">
        <v>19</v>
      </c>
      <c r="D512" t="s">
        <v>83</v>
      </c>
      <c r="E512" t="s">
        <v>75</v>
      </c>
      <c r="F512" t="s">
        <v>73</v>
      </c>
      <c r="G512">
        <v>6.1542906646799803E-2</v>
      </c>
      <c r="H512">
        <v>2E+20</v>
      </c>
      <c r="I512">
        <v>1.8989872365810401E-2</v>
      </c>
      <c r="J512">
        <v>0.24643647993708601</v>
      </c>
      <c r="K512">
        <v>144</v>
      </c>
      <c r="L51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6.2428147688438844E-2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5.5402610798307002E-2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6.9434479736389498E-2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1.2941586017357599E-2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0.36780551029927699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12" s="5">
        <f>IF((DiscreteStatsTable[[#This Row],[RepsRequested]]&gt;1),DiscreteStatsTable[[#This Row],[HalfWidth]],DiscreteStatsTable[[#This Row],[BatchMeansHalfWidth]])</f>
        <v>9.8971428821467786E-4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 s="5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70</v>
      </c>
      <c r="C513">
        <v>19</v>
      </c>
      <c r="D513" t="s">
        <v>83</v>
      </c>
      <c r="E513" t="s">
        <v>76</v>
      </c>
      <c r="F513" t="s">
        <v>73</v>
      </c>
      <c r="G513">
        <v>3.6925743988079902</v>
      </c>
      <c r="H513">
        <v>2E+20</v>
      </c>
      <c r="I513">
        <v>1.13939234194862</v>
      </c>
      <c r="J513">
        <v>14.786188796225099</v>
      </c>
      <c r="K513">
        <v>144</v>
      </c>
      <c r="L51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3.7456888613063315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3.3241566478984201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4.1660687841833699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0.77649516104145899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22.068330617956601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13" s="5">
        <f>IF((DiscreteStatsTable[[#This Row],[RepsRequested]]&gt;1),DiscreteStatsTable[[#This Row],[HalfWidth]],DiscreteStatsTable[[#This Row],[BatchMeansHalfWidth]])</f>
        <v>5.9382857292880543E-2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 s="5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70</v>
      </c>
      <c r="C514">
        <v>19</v>
      </c>
      <c r="D514" t="s">
        <v>83</v>
      </c>
      <c r="E514" t="s">
        <v>77</v>
      </c>
      <c r="F514" t="s">
        <v>73</v>
      </c>
      <c r="G514">
        <v>0</v>
      </c>
      <c r="H514">
        <v>2E+20</v>
      </c>
      <c r="I514">
        <v>0</v>
      </c>
      <c r="J514">
        <v>0</v>
      </c>
      <c r="K514">
        <v>144</v>
      </c>
      <c r="L51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14" s="5">
        <f>IF((DiscreteStatsTable[[#This Row],[RepsRequested]]&gt;1),DiscreteStatsTable[[#This Row],[HalfWidth]],DiscreteStatsTable[[#This Row],[BatchMeansHalfWidth]])</f>
        <v>0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 s="5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70</v>
      </c>
      <c r="C515">
        <v>19</v>
      </c>
      <c r="D515" t="s">
        <v>83</v>
      </c>
      <c r="E515" t="s">
        <v>78</v>
      </c>
      <c r="F515" t="s">
        <v>73</v>
      </c>
      <c r="G515">
        <v>0.48401002522076902</v>
      </c>
      <c r="H515">
        <v>2E+20</v>
      </c>
      <c r="I515">
        <v>0</v>
      </c>
      <c r="J515">
        <v>10.0971865870061</v>
      </c>
      <c r="K515">
        <v>144</v>
      </c>
      <c r="L51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0.91695160672015075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1.3549566567901945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6.9822374890367606E-2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8.3390003411609097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39.036191767143201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15" s="5">
        <f>IF((DiscreteStatsTable[[#This Row],[RepsRequested]]&gt;1),DiscreteStatsTable[[#This Row],[HalfWidth]],DiscreteStatsTable[[#This Row],[BatchMeansHalfWidth]])</f>
        <v>0.38507442119278001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 s="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70</v>
      </c>
      <c r="C516">
        <v>20</v>
      </c>
      <c r="D516" t="s">
        <v>83</v>
      </c>
      <c r="E516" t="s">
        <v>72</v>
      </c>
      <c r="F516" t="s">
        <v>73</v>
      </c>
      <c r="G516">
        <v>6.7666255989457094E-2</v>
      </c>
      <c r="H516">
        <v>2E+20</v>
      </c>
      <c r="I516">
        <v>1.4542573711421199E-2</v>
      </c>
      <c r="J516">
        <v>0.304282516545407</v>
      </c>
      <c r="K516">
        <v>143</v>
      </c>
      <c r="L51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6.2428147688438844E-2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5.5402610798307002E-2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6.9434479736389498E-2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1.2941586017357599E-2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0.36780551029927699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16" s="5">
        <f>IF((DiscreteStatsTable[[#This Row],[RepsRequested]]&gt;1),DiscreteStatsTable[[#This Row],[HalfWidth]],DiscreteStatsTable[[#This Row],[BatchMeansHalfWidth]])</f>
        <v>9.8971428821467786E-4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 s="5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70</v>
      </c>
      <c r="C517">
        <v>20</v>
      </c>
      <c r="D517" t="s">
        <v>83</v>
      </c>
      <c r="E517" t="s">
        <v>74</v>
      </c>
      <c r="F517" t="s">
        <v>73</v>
      </c>
      <c r="G517">
        <v>4.59867535839129</v>
      </c>
      <c r="H517">
        <v>2E+20</v>
      </c>
      <c r="I517">
        <v>0.87255442268526895</v>
      </c>
      <c r="J517">
        <v>22.291294915210301</v>
      </c>
      <c r="K517">
        <v>143</v>
      </c>
      <c r="L51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4.6626404680264812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1.4573596699853932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3.5220090975485201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12.433099328673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0.77649516104145899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41.802982117614697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17" s="5">
        <f>IF((DiscreteStatsTable[[#This Row],[RepsRequested]]&gt;1),DiscreteStatsTable[[#This Row],[HalfWidth]],DiscreteStatsTable[[#This Row],[BatchMeansHalfWidth]])</f>
        <v>0.41417703553614327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 s="5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70</v>
      </c>
      <c r="C518">
        <v>20</v>
      </c>
      <c r="D518" t="s">
        <v>83</v>
      </c>
      <c r="E518" t="s">
        <v>75</v>
      </c>
      <c r="F518" t="s">
        <v>73</v>
      </c>
      <c r="G518">
        <v>6.7666255989457094E-2</v>
      </c>
      <c r="H518">
        <v>2E+20</v>
      </c>
      <c r="I518">
        <v>1.4542573711421199E-2</v>
      </c>
      <c r="J518">
        <v>0.304282516545407</v>
      </c>
      <c r="K518">
        <v>143</v>
      </c>
      <c r="L51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6.2428147688438844E-2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5.5402610798307002E-2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6.9434479736389498E-2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1.2941586017357599E-2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0.36780551029927699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18" s="5">
        <f>IF((DiscreteStatsTable[[#This Row],[RepsRequested]]&gt;1),DiscreteStatsTable[[#This Row],[HalfWidth]],DiscreteStatsTable[[#This Row],[BatchMeansHalfWidth]])</f>
        <v>9.8971428821467786E-4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 s="5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70</v>
      </c>
      <c r="C519">
        <v>20</v>
      </c>
      <c r="D519" t="s">
        <v>83</v>
      </c>
      <c r="E519" t="s">
        <v>76</v>
      </c>
      <c r="F519" t="s">
        <v>73</v>
      </c>
      <c r="G519">
        <v>4.0599753593674199</v>
      </c>
      <c r="H519">
        <v>2E+20</v>
      </c>
      <c r="I519">
        <v>0.87255442268526895</v>
      </c>
      <c r="J519">
        <v>18.256950992724398</v>
      </c>
      <c r="K519">
        <v>143</v>
      </c>
      <c r="L51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3.7456888613063315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3.3241566478984201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4.1660687841833699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0.77649516104145899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22.068330617956601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19" s="5">
        <f>IF((DiscreteStatsTable[[#This Row],[RepsRequested]]&gt;1),DiscreteStatsTable[[#This Row],[HalfWidth]],DiscreteStatsTable[[#This Row],[BatchMeansHalfWidth]])</f>
        <v>5.9382857292880543E-2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 s="5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70</v>
      </c>
      <c r="C520">
        <v>20</v>
      </c>
      <c r="D520" t="s">
        <v>83</v>
      </c>
      <c r="E520" t="s">
        <v>77</v>
      </c>
      <c r="F520" t="s">
        <v>73</v>
      </c>
      <c r="G520">
        <v>0</v>
      </c>
      <c r="H520">
        <v>2E+20</v>
      </c>
      <c r="I520">
        <v>0</v>
      </c>
      <c r="J520">
        <v>0</v>
      </c>
      <c r="K520">
        <v>143</v>
      </c>
      <c r="L52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20" s="5">
        <f>IF((DiscreteStatsTable[[#This Row],[RepsRequested]]&gt;1),DiscreteStatsTable[[#This Row],[HalfWidth]],DiscreteStatsTable[[#This Row],[BatchMeansHalfWidth]])</f>
        <v>0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 s="5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70</v>
      </c>
      <c r="C521">
        <v>20</v>
      </c>
      <c r="D521" t="s">
        <v>83</v>
      </c>
      <c r="E521" t="s">
        <v>78</v>
      </c>
      <c r="F521" t="s">
        <v>73</v>
      </c>
      <c r="G521">
        <v>0.53869999902386101</v>
      </c>
      <c r="H521">
        <v>2E+20</v>
      </c>
      <c r="I521">
        <v>0</v>
      </c>
      <c r="J521">
        <v>8.1587515645853692</v>
      </c>
      <c r="K521">
        <v>143</v>
      </c>
      <c r="L52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0.91695160672015075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1.3549566567901945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6.9822374890367606E-2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8.3390003411609097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39.036191767143201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21" s="5">
        <f>IF((DiscreteStatsTable[[#This Row],[RepsRequested]]&gt;1),DiscreteStatsTable[[#This Row],[HalfWidth]],DiscreteStatsTable[[#This Row],[BatchMeansHalfWidth]])</f>
        <v>0.38507442119278001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 s="5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70</v>
      </c>
      <c r="C522">
        <v>21</v>
      </c>
      <c r="D522" t="s">
        <v>83</v>
      </c>
      <c r="E522" t="s">
        <v>72</v>
      </c>
      <c r="F522" t="s">
        <v>73</v>
      </c>
      <c r="G522">
        <v>6.2561311773052602E-2</v>
      </c>
      <c r="H522">
        <v>2E+20</v>
      </c>
      <c r="I522">
        <v>1.3744708478245099E-2</v>
      </c>
      <c r="J522">
        <v>0.30373287268209298</v>
      </c>
      <c r="K522">
        <v>142</v>
      </c>
      <c r="L52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6.2428147688438844E-2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5.5402610798307002E-2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6.9434479736389498E-2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1.2941586017357599E-2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0.36780551029927699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22" s="5">
        <f>IF((DiscreteStatsTable[[#This Row],[RepsRequested]]&gt;1),DiscreteStatsTable[[#This Row],[HalfWidth]],DiscreteStatsTable[[#This Row],[BatchMeansHalfWidth]])</f>
        <v>9.8971428821467786E-4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 s="5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70</v>
      </c>
      <c r="C523">
        <v>21</v>
      </c>
      <c r="D523" t="s">
        <v>83</v>
      </c>
      <c r="E523" t="s">
        <v>74</v>
      </c>
      <c r="F523" t="s">
        <v>73</v>
      </c>
      <c r="G523">
        <v>4.5375908562958003</v>
      </c>
      <c r="H523">
        <v>2E+20</v>
      </c>
      <c r="I523">
        <v>0.82468250869470705</v>
      </c>
      <c r="J523">
        <v>18.2239723609256</v>
      </c>
      <c r="K523">
        <v>142</v>
      </c>
      <c r="L52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4.6626404680264812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1.4573596699853932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3.5220090975485201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12.433099328673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0.77649516104145899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41.802982117614697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23" s="5">
        <f>IF((DiscreteStatsTable[[#This Row],[RepsRequested]]&gt;1),DiscreteStatsTable[[#This Row],[HalfWidth]],DiscreteStatsTable[[#This Row],[BatchMeansHalfWidth]])</f>
        <v>0.41417703553614327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 s="5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70</v>
      </c>
      <c r="C524">
        <v>21</v>
      </c>
      <c r="D524" t="s">
        <v>83</v>
      </c>
      <c r="E524" t="s">
        <v>75</v>
      </c>
      <c r="F524" t="s">
        <v>73</v>
      </c>
      <c r="G524">
        <v>6.2561311773052602E-2</v>
      </c>
      <c r="H524">
        <v>2E+20</v>
      </c>
      <c r="I524">
        <v>1.3744708478245099E-2</v>
      </c>
      <c r="J524">
        <v>0.30373287268209298</v>
      </c>
      <c r="K524">
        <v>142</v>
      </c>
      <c r="L52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6.2428147688438844E-2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5.5402610798307002E-2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6.9434479736389498E-2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1.2941586017357599E-2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0.36780551029927699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24" s="5">
        <f>IF((DiscreteStatsTable[[#This Row],[RepsRequested]]&gt;1),DiscreteStatsTable[[#This Row],[HalfWidth]],DiscreteStatsTable[[#This Row],[BatchMeansHalfWidth]])</f>
        <v>9.8971428821467786E-4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 s="5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70</v>
      </c>
      <c r="C525">
        <v>21</v>
      </c>
      <c r="D525" t="s">
        <v>83</v>
      </c>
      <c r="E525" t="s">
        <v>76</v>
      </c>
      <c r="F525" t="s">
        <v>73</v>
      </c>
      <c r="G525">
        <v>3.7536787063831598</v>
      </c>
      <c r="H525">
        <v>2E+20</v>
      </c>
      <c r="I525">
        <v>0.82468250869470705</v>
      </c>
      <c r="J525">
        <v>18.2239723609256</v>
      </c>
      <c r="K525">
        <v>142</v>
      </c>
      <c r="L52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3.7456888613063315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3.3241566478984201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4.1660687841833699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0.77649516104145899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22.068330617956601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25" s="5">
        <f>IF((DiscreteStatsTable[[#This Row],[RepsRequested]]&gt;1),DiscreteStatsTable[[#This Row],[HalfWidth]],DiscreteStatsTable[[#This Row],[BatchMeansHalfWidth]])</f>
        <v>5.9382857292880543E-2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 s="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70</v>
      </c>
      <c r="C526">
        <v>21</v>
      </c>
      <c r="D526" t="s">
        <v>83</v>
      </c>
      <c r="E526" t="s">
        <v>77</v>
      </c>
      <c r="F526" t="s">
        <v>73</v>
      </c>
      <c r="G526">
        <v>0</v>
      </c>
      <c r="H526">
        <v>2E+20</v>
      </c>
      <c r="I526">
        <v>0</v>
      </c>
      <c r="J526">
        <v>0</v>
      </c>
      <c r="K526">
        <v>142</v>
      </c>
      <c r="L52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26" s="5">
        <f>IF((DiscreteStatsTable[[#This Row],[RepsRequested]]&gt;1),DiscreteStatsTable[[#This Row],[HalfWidth]],DiscreteStatsTable[[#This Row],[BatchMeansHalfWidth]])</f>
        <v>0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 s="5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70</v>
      </c>
      <c r="C527">
        <v>21</v>
      </c>
      <c r="D527" t="s">
        <v>83</v>
      </c>
      <c r="E527" t="s">
        <v>78</v>
      </c>
      <c r="F527" t="s">
        <v>73</v>
      </c>
      <c r="G527">
        <v>0.78391214991264102</v>
      </c>
      <c r="H527">
        <v>2E+20</v>
      </c>
      <c r="I527">
        <v>0</v>
      </c>
      <c r="J527">
        <v>12.5632972645148</v>
      </c>
      <c r="K527">
        <v>142</v>
      </c>
      <c r="L52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0.91695160672015075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1.3549566567901945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6.9822374890367606E-2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8.3390003411609097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39.036191767143201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27" s="5">
        <f>IF((DiscreteStatsTable[[#This Row],[RepsRequested]]&gt;1),DiscreteStatsTable[[#This Row],[HalfWidth]],DiscreteStatsTable[[#This Row],[BatchMeansHalfWidth]])</f>
        <v>0.38507442119278001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 s="5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70</v>
      </c>
      <c r="C528">
        <v>22</v>
      </c>
      <c r="D528" t="s">
        <v>83</v>
      </c>
      <c r="E528" t="s">
        <v>72</v>
      </c>
      <c r="F528" t="s">
        <v>73</v>
      </c>
      <c r="G528">
        <v>5.8508512245547997E-2</v>
      </c>
      <c r="H528">
        <v>2E+20</v>
      </c>
      <c r="I528">
        <v>1.3517309278867601E-2</v>
      </c>
      <c r="J528">
        <v>0.20430105046203101</v>
      </c>
      <c r="K528">
        <v>143</v>
      </c>
      <c r="L52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6.2428147688438844E-2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5.5402610798307002E-2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6.9434479736389498E-2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1.2941586017357599E-2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0.36780551029927699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28" s="5">
        <f>IF((DiscreteStatsTable[[#This Row],[RepsRequested]]&gt;1),DiscreteStatsTable[[#This Row],[HalfWidth]],DiscreteStatsTable[[#This Row],[BatchMeansHalfWidth]])</f>
        <v>9.8971428821467786E-4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 s="5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70</v>
      </c>
      <c r="C529">
        <v>22</v>
      </c>
      <c r="D529" t="s">
        <v>83</v>
      </c>
      <c r="E529" t="s">
        <v>74</v>
      </c>
      <c r="F529" t="s">
        <v>73</v>
      </c>
      <c r="G529">
        <v>4.2173819788210603</v>
      </c>
      <c r="H529">
        <v>2E+20</v>
      </c>
      <c r="I529">
        <v>0.81103855673205805</v>
      </c>
      <c r="J529">
        <v>13.7250853923082</v>
      </c>
      <c r="K529">
        <v>143</v>
      </c>
      <c r="L52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4.6626404680264812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1.4573596699853932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3.5220090975485201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12.433099328673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0.77649516104145899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41.802982117614697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29" s="5">
        <f>IF((DiscreteStatsTable[[#This Row],[RepsRequested]]&gt;1),DiscreteStatsTable[[#This Row],[HalfWidth]],DiscreteStatsTable[[#This Row],[BatchMeansHalfWidth]])</f>
        <v>0.41417703553614327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 s="5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70</v>
      </c>
      <c r="C530">
        <v>22</v>
      </c>
      <c r="D530" t="s">
        <v>83</v>
      </c>
      <c r="E530" t="s">
        <v>75</v>
      </c>
      <c r="F530" t="s">
        <v>73</v>
      </c>
      <c r="G530">
        <v>5.8508512245547997E-2</v>
      </c>
      <c r="H530">
        <v>2E+20</v>
      </c>
      <c r="I530">
        <v>1.3517309278867601E-2</v>
      </c>
      <c r="J530">
        <v>0.20430105046203101</v>
      </c>
      <c r="K530">
        <v>143</v>
      </c>
      <c r="L53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6.2428147688438844E-2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5.5402610798307002E-2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6.9434479736389498E-2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1.2941586017357599E-2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0.36780551029927699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30" s="5">
        <f>IF((DiscreteStatsTable[[#This Row],[RepsRequested]]&gt;1),DiscreteStatsTable[[#This Row],[HalfWidth]],DiscreteStatsTable[[#This Row],[BatchMeansHalfWidth]])</f>
        <v>9.8971428821467786E-4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 s="5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70</v>
      </c>
      <c r="C531">
        <v>22</v>
      </c>
      <c r="D531" t="s">
        <v>83</v>
      </c>
      <c r="E531" t="s">
        <v>76</v>
      </c>
      <c r="F531" t="s">
        <v>73</v>
      </c>
      <c r="G531">
        <v>3.5105107347328799</v>
      </c>
      <c r="H531">
        <v>2E+20</v>
      </c>
      <c r="I531">
        <v>0.81103855673205805</v>
      </c>
      <c r="J531">
        <v>12.2580630277218</v>
      </c>
      <c r="K531">
        <v>143</v>
      </c>
      <c r="L53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3.7456888613063315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3.3241566478984201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4.1660687841833699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0.77649516104145899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22.068330617956601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31" s="5">
        <f>IF((DiscreteStatsTable[[#This Row],[RepsRequested]]&gt;1),DiscreteStatsTable[[#This Row],[HalfWidth]],DiscreteStatsTable[[#This Row],[BatchMeansHalfWidth]])</f>
        <v>5.9382857292880543E-2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 s="5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70</v>
      </c>
      <c r="C532">
        <v>22</v>
      </c>
      <c r="D532" t="s">
        <v>83</v>
      </c>
      <c r="E532" t="s">
        <v>77</v>
      </c>
      <c r="F532" t="s">
        <v>73</v>
      </c>
      <c r="G532">
        <v>0</v>
      </c>
      <c r="H532">
        <v>2E+20</v>
      </c>
      <c r="I532">
        <v>0</v>
      </c>
      <c r="J532">
        <v>0</v>
      </c>
      <c r="K532">
        <v>143</v>
      </c>
      <c r="L53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32" s="5">
        <f>IF((DiscreteStatsTable[[#This Row],[RepsRequested]]&gt;1),DiscreteStatsTable[[#This Row],[HalfWidth]],DiscreteStatsTable[[#This Row],[BatchMeansHalfWidth]])</f>
        <v>0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 s="5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70</v>
      </c>
      <c r="C533">
        <v>22</v>
      </c>
      <c r="D533" t="s">
        <v>83</v>
      </c>
      <c r="E533" t="s">
        <v>78</v>
      </c>
      <c r="F533" t="s">
        <v>73</v>
      </c>
      <c r="G533">
        <v>0.70687124408817503</v>
      </c>
      <c r="H533">
        <v>2E+20</v>
      </c>
      <c r="I533">
        <v>0</v>
      </c>
      <c r="J533">
        <v>12.1678403721397</v>
      </c>
      <c r="K533">
        <v>143</v>
      </c>
      <c r="L53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0.91695160672015075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1.3549566567901945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6.9822374890367606E-2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8.3390003411609097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39.036191767143201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33" s="5">
        <f>IF((DiscreteStatsTable[[#This Row],[RepsRequested]]&gt;1),DiscreteStatsTable[[#This Row],[HalfWidth]],DiscreteStatsTable[[#This Row],[BatchMeansHalfWidth]])</f>
        <v>0.38507442119278001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 s="5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70</v>
      </c>
      <c r="C534">
        <v>23</v>
      </c>
      <c r="D534" t="s">
        <v>83</v>
      </c>
      <c r="E534" t="s">
        <v>72</v>
      </c>
      <c r="F534" t="s">
        <v>73</v>
      </c>
      <c r="G534">
        <v>6.6963307266188293E-2</v>
      </c>
      <c r="H534">
        <v>2E+20</v>
      </c>
      <c r="I534">
        <v>1.58075504838412E-2</v>
      </c>
      <c r="J534">
        <v>0.27870889849602298</v>
      </c>
      <c r="K534">
        <v>143</v>
      </c>
      <c r="L53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6.2428147688438844E-2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5.5402610798307002E-2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6.9434479736389498E-2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1.2941586017357599E-2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0.36780551029927699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34" s="5">
        <f>IF((DiscreteStatsTable[[#This Row],[RepsRequested]]&gt;1),DiscreteStatsTable[[#This Row],[HalfWidth]],DiscreteStatsTable[[#This Row],[BatchMeansHalfWidth]])</f>
        <v>9.8971428821467786E-4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 s="5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70</v>
      </c>
      <c r="C535">
        <v>23</v>
      </c>
      <c r="D535" t="s">
        <v>83</v>
      </c>
      <c r="E535" t="s">
        <v>74</v>
      </c>
      <c r="F535" t="s">
        <v>73</v>
      </c>
      <c r="G535">
        <v>7.1237823776512599</v>
      </c>
      <c r="H535">
        <v>2E+20</v>
      </c>
      <c r="I535">
        <v>1.1256869314435101</v>
      </c>
      <c r="J535">
        <v>24.421941638434198</v>
      </c>
      <c r="K535">
        <v>143</v>
      </c>
      <c r="L53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4.6626404680264812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1.4573596699853932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3.5220090975485201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12.433099328673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0.77649516104145899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41.802982117614697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35" s="5">
        <f>IF((DiscreteStatsTable[[#This Row],[RepsRequested]]&gt;1),DiscreteStatsTable[[#This Row],[HalfWidth]],DiscreteStatsTable[[#This Row],[BatchMeansHalfWidth]])</f>
        <v>0.41417703553614327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 s="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70</v>
      </c>
      <c r="C536">
        <v>23</v>
      </c>
      <c r="D536" t="s">
        <v>83</v>
      </c>
      <c r="E536" t="s">
        <v>75</v>
      </c>
      <c r="F536" t="s">
        <v>73</v>
      </c>
      <c r="G536">
        <v>6.6963307266188293E-2</v>
      </c>
      <c r="H536">
        <v>2E+20</v>
      </c>
      <c r="I536">
        <v>1.58075504838412E-2</v>
      </c>
      <c r="J536">
        <v>0.27870889849602298</v>
      </c>
      <c r="K536">
        <v>143</v>
      </c>
      <c r="L53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6.2428147688438844E-2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5.5402610798307002E-2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6.9434479736389498E-2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1.2941586017357599E-2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0.36780551029927699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36" s="5">
        <f>IF((DiscreteStatsTable[[#This Row],[RepsRequested]]&gt;1),DiscreteStatsTable[[#This Row],[HalfWidth]],DiscreteStatsTable[[#This Row],[BatchMeansHalfWidth]])</f>
        <v>9.8971428821467786E-4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 s="5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70</v>
      </c>
      <c r="C537">
        <v>23</v>
      </c>
      <c r="D537" t="s">
        <v>83</v>
      </c>
      <c r="E537" t="s">
        <v>76</v>
      </c>
      <c r="F537" t="s">
        <v>73</v>
      </c>
      <c r="G537">
        <v>4.0177984359712902</v>
      </c>
      <c r="H537">
        <v>2E+20</v>
      </c>
      <c r="I537">
        <v>0.94845302903047501</v>
      </c>
      <c r="J537">
        <v>16.722533909761399</v>
      </c>
      <c r="K537">
        <v>143</v>
      </c>
      <c r="L53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3.7456888613063315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3.3241566478984201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4.1660687841833699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0.77649516104145899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22.068330617956601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37" s="5">
        <f>IF((DiscreteStatsTable[[#This Row],[RepsRequested]]&gt;1),DiscreteStatsTable[[#This Row],[HalfWidth]],DiscreteStatsTable[[#This Row],[BatchMeansHalfWidth]])</f>
        <v>5.9382857292880543E-2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 s="5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70</v>
      </c>
      <c r="C538">
        <v>23</v>
      </c>
      <c r="D538" t="s">
        <v>83</v>
      </c>
      <c r="E538" t="s">
        <v>77</v>
      </c>
      <c r="F538" t="s">
        <v>73</v>
      </c>
      <c r="G538">
        <v>0</v>
      </c>
      <c r="H538">
        <v>2E+20</v>
      </c>
      <c r="I538">
        <v>0</v>
      </c>
      <c r="J538">
        <v>0</v>
      </c>
      <c r="K538">
        <v>143</v>
      </c>
      <c r="L53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38" s="5">
        <f>IF((DiscreteStatsTable[[#This Row],[RepsRequested]]&gt;1),DiscreteStatsTable[[#This Row],[HalfWidth]],DiscreteStatsTable[[#This Row],[BatchMeansHalfWidth]])</f>
        <v>0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 s="5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70</v>
      </c>
      <c r="C539">
        <v>23</v>
      </c>
      <c r="D539" t="s">
        <v>83</v>
      </c>
      <c r="E539" t="s">
        <v>78</v>
      </c>
      <c r="F539" t="s">
        <v>73</v>
      </c>
      <c r="G539">
        <v>3.1059839416799599</v>
      </c>
      <c r="H539">
        <v>2E+20</v>
      </c>
      <c r="I539">
        <v>0</v>
      </c>
      <c r="J539">
        <v>16.6789820417914</v>
      </c>
      <c r="K539">
        <v>143</v>
      </c>
      <c r="L53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0.91695160672015075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1.3549566567901945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6.9822374890367606E-2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8.3390003411609097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39.036191767143201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39" s="5">
        <f>IF((DiscreteStatsTable[[#This Row],[RepsRequested]]&gt;1),DiscreteStatsTable[[#This Row],[HalfWidth]],DiscreteStatsTable[[#This Row],[BatchMeansHalfWidth]])</f>
        <v>0.38507442119278001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 s="5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70</v>
      </c>
      <c r="C540">
        <v>24</v>
      </c>
      <c r="D540" t="s">
        <v>83</v>
      </c>
      <c r="E540" t="s">
        <v>72</v>
      </c>
      <c r="F540" t="s">
        <v>73</v>
      </c>
      <c r="G540">
        <v>6.53270459121853E-2</v>
      </c>
      <c r="H540">
        <v>2E+20</v>
      </c>
      <c r="I540">
        <v>1.5740342740813699E-2</v>
      </c>
      <c r="J540">
        <v>0.33721724827792299</v>
      </c>
      <c r="K540">
        <v>144</v>
      </c>
      <c r="L54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6.2428147688438844E-2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5.5402610798307002E-2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6.9434479736389498E-2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1.2941586017357599E-2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0.36780551029927699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40" s="5">
        <f>IF((DiscreteStatsTable[[#This Row],[RepsRequested]]&gt;1),DiscreteStatsTable[[#This Row],[HalfWidth]],DiscreteStatsTable[[#This Row],[BatchMeansHalfWidth]])</f>
        <v>9.8971428821467786E-4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 s="5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70</v>
      </c>
      <c r="C541">
        <v>24</v>
      </c>
      <c r="D541" t="s">
        <v>83</v>
      </c>
      <c r="E541" t="s">
        <v>74</v>
      </c>
      <c r="F541" t="s">
        <v>73</v>
      </c>
      <c r="G541">
        <v>5.1063706750567404</v>
      </c>
      <c r="H541">
        <v>2E+20</v>
      </c>
      <c r="I541">
        <v>0.98491534576123696</v>
      </c>
      <c r="J541">
        <v>20.233034896675399</v>
      </c>
      <c r="K541">
        <v>144</v>
      </c>
      <c r="L54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4.6626404680264812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1.4573596699853932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3.5220090975485201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12.433099328673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0.77649516104145899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41.802982117614697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41" s="5">
        <f>IF((DiscreteStatsTable[[#This Row],[RepsRequested]]&gt;1),DiscreteStatsTable[[#This Row],[HalfWidth]],DiscreteStatsTable[[#This Row],[BatchMeansHalfWidth]])</f>
        <v>0.41417703553614327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 s="5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70</v>
      </c>
      <c r="C542">
        <v>24</v>
      </c>
      <c r="D542" t="s">
        <v>83</v>
      </c>
      <c r="E542" t="s">
        <v>75</v>
      </c>
      <c r="F542" t="s">
        <v>73</v>
      </c>
      <c r="G542">
        <v>6.53270459121853E-2</v>
      </c>
      <c r="H542">
        <v>2E+20</v>
      </c>
      <c r="I542">
        <v>1.5740342740813699E-2</v>
      </c>
      <c r="J542">
        <v>0.33721724827792299</v>
      </c>
      <c r="K542">
        <v>144</v>
      </c>
      <c r="L54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6.2428147688438844E-2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5.5402610798307002E-2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6.9434479736389498E-2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1.2941586017357599E-2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0.36780551029927699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42" s="5">
        <f>IF((DiscreteStatsTable[[#This Row],[RepsRequested]]&gt;1),DiscreteStatsTable[[#This Row],[HalfWidth]],DiscreteStatsTable[[#This Row],[BatchMeansHalfWidth]])</f>
        <v>9.8971428821467786E-4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 s="5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70</v>
      </c>
      <c r="C543">
        <v>24</v>
      </c>
      <c r="D543" t="s">
        <v>83</v>
      </c>
      <c r="E543" t="s">
        <v>76</v>
      </c>
      <c r="F543" t="s">
        <v>73</v>
      </c>
      <c r="G543">
        <v>3.9196227547311202</v>
      </c>
      <c r="H543">
        <v>2E+20</v>
      </c>
      <c r="I543">
        <v>0.94442056444881906</v>
      </c>
      <c r="J543">
        <v>20.233034896675399</v>
      </c>
      <c r="K543">
        <v>144</v>
      </c>
      <c r="L54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3.7456888613063315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3.3241566478984201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4.1660687841833699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0.77649516104145899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22.068330617956601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43" s="5">
        <f>IF((DiscreteStatsTable[[#This Row],[RepsRequested]]&gt;1),DiscreteStatsTable[[#This Row],[HalfWidth]],DiscreteStatsTable[[#This Row],[BatchMeansHalfWidth]])</f>
        <v>5.9382857292880543E-2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 s="5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70</v>
      </c>
      <c r="C544">
        <v>24</v>
      </c>
      <c r="D544" t="s">
        <v>83</v>
      </c>
      <c r="E544" t="s">
        <v>77</v>
      </c>
      <c r="F544" t="s">
        <v>73</v>
      </c>
      <c r="G544">
        <v>0</v>
      </c>
      <c r="H544">
        <v>2E+20</v>
      </c>
      <c r="I544">
        <v>0</v>
      </c>
      <c r="J544">
        <v>0</v>
      </c>
      <c r="K544">
        <v>144</v>
      </c>
      <c r="L54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44" s="5">
        <f>IF((DiscreteStatsTable[[#This Row],[RepsRequested]]&gt;1),DiscreteStatsTable[[#This Row],[HalfWidth]],DiscreteStatsTable[[#This Row],[BatchMeansHalfWidth]])</f>
        <v>0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 s="5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70</v>
      </c>
      <c r="C545">
        <v>24</v>
      </c>
      <c r="D545" t="s">
        <v>83</v>
      </c>
      <c r="E545" t="s">
        <v>78</v>
      </c>
      <c r="F545" t="s">
        <v>73</v>
      </c>
      <c r="G545">
        <v>1.1867479203256199</v>
      </c>
      <c r="H545">
        <v>2E+20</v>
      </c>
      <c r="I545">
        <v>0</v>
      </c>
      <c r="J545">
        <v>11.4432456368418</v>
      </c>
      <c r="K545">
        <v>144</v>
      </c>
      <c r="L54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0.91695160672015075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1.3549566567901945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6.9822374890367606E-2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8.3390003411609097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39.036191767143201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45" s="5">
        <f>IF((DiscreteStatsTable[[#This Row],[RepsRequested]]&gt;1),DiscreteStatsTable[[#This Row],[HalfWidth]],DiscreteStatsTable[[#This Row],[BatchMeansHalfWidth]])</f>
        <v>0.38507442119278001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 s="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70</v>
      </c>
      <c r="C546">
        <v>25</v>
      </c>
      <c r="D546" t="s">
        <v>83</v>
      </c>
      <c r="E546" t="s">
        <v>72</v>
      </c>
      <c r="F546" t="s">
        <v>73</v>
      </c>
      <c r="G546">
        <v>6.4691215300139507E-2</v>
      </c>
      <c r="H546">
        <v>2E+20</v>
      </c>
      <c r="I546">
        <v>1.44471891553261E-2</v>
      </c>
      <c r="J546">
        <v>0.25956113046128398</v>
      </c>
      <c r="K546">
        <v>144</v>
      </c>
      <c r="L54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6.2428147688438844E-2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5.5402610798307002E-2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6.9434479736389498E-2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1.2941586017357599E-2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0.36780551029927699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46" s="5">
        <f>IF((DiscreteStatsTable[[#This Row],[RepsRequested]]&gt;1),DiscreteStatsTable[[#This Row],[HalfWidth]],DiscreteStatsTable[[#This Row],[BatchMeansHalfWidth]])</f>
        <v>9.8971428821467786E-4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 s="5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70</v>
      </c>
      <c r="C547">
        <v>25</v>
      </c>
      <c r="D547" t="s">
        <v>83</v>
      </c>
      <c r="E547" t="s">
        <v>74</v>
      </c>
      <c r="F547" t="s">
        <v>73</v>
      </c>
      <c r="G547">
        <v>4.6585434237375702</v>
      </c>
      <c r="H547">
        <v>2E+20</v>
      </c>
      <c r="I547">
        <v>0.86683134931956796</v>
      </c>
      <c r="J547">
        <v>15.573667827676999</v>
      </c>
      <c r="K547">
        <v>144</v>
      </c>
      <c r="L54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4.6626404680264812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1.4573596699853932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3.5220090975485201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12.433099328673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0.77649516104145899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41.802982117614697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47" s="5">
        <f>IF((DiscreteStatsTable[[#This Row],[RepsRequested]]&gt;1),DiscreteStatsTable[[#This Row],[HalfWidth]],DiscreteStatsTable[[#This Row],[BatchMeansHalfWidth]])</f>
        <v>0.41417703553614327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 s="5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70</v>
      </c>
      <c r="C548">
        <v>25</v>
      </c>
      <c r="D548" t="s">
        <v>83</v>
      </c>
      <c r="E548" t="s">
        <v>75</v>
      </c>
      <c r="F548" t="s">
        <v>73</v>
      </c>
      <c r="G548">
        <v>6.4691215300139507E-2</v>
      </c>
      <c r="H548">
        <v>2E+20</v>
      </c>
      <c r="I548">
        <v>1.44471891553261E-2</v>
      </c>
      <c r="J548">
        <v>0.25956113046128398</v>
      </c>
      <c r="K548">
        <v>144</v>
      </c>
      <c r="L54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6.2428147688438844E-2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5.5402610798307002E-2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6.9434479736389498E-2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1.2941586017357599E-2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0.36780551029927699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48" s="5">
        <f>IF((DiscreteStatsTable[[#This Row],[RepsRequested]]&gt;1),DiscreteStatsTable[[#This Row],[HalfWidth]],DiscreteStatsTable[[#This Row],[BatchMeansHalfWidth]])</f>
        <v>9.8971428821467786E-4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 s="5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70</v>
      </c>
      <c r="C549">
        <v>25</v>
      </c>
      <c r="D549" t="s">
        <v>83</v>
      </c>
      <c r="E549" t="s">
        <v>76</v>
      </c>
      <c r="F549" t="s">
        <v>73</v>
      </c>
      <c r="G549">
        <v>3.8814729180083698</v>
      </c>
      <c r="H549">
        <v>2E+20</v>
      </c>
      <c r="I549">
        <v>0.86683134931956796</v>
      </c>
      <c r="J549">
        <v>15.573667827676999</v>
      </c>
      <c r="K549">
        <v>144</v>
      </c>
      <c r="L54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3.7456888613063315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3.3241566478984201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4.1660687841833699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0.77649516104145899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22.068330617956601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49" s="5">
        <f>IF((DiscreteStatsTable[[#This Row],[RepsRequested]]&gt;1),DiscreteStatsTable[[#This Row],[HalfWidth]],DiscreteStatsTable[[#This Row],[BatchMeansHalfWidth]])</f>
        <v>5.9382857292880543E-2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 s="5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70</v>
      </c>
      <c r="C550">
        <v>25</v>
      </c>
      <c r="D550" t="s">
        <v>83</v>
      </c>
      <c r="E550" t="s">
        <v>77</v>
      </c>
      <c r="F550" t="s">
        <v>73</v>
      </c>
      <c r="G550">
        <v>0</v>
      </c>
      <c r="H550">
        <v>2E+20</v>
      </c>
      <c r="I550">
        <v>0</v>
      </c>
      <c r="J550">
        <v>0</v>
      </c>
      <c r="K550">
        <v>144</v>
      </c>
      <c r="L55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50" s="5">
        <f>IF((DiscreteStatsTable[[#This Row],[RepsRequested]]&gt;1),DiscreteStatsTable[[#This Row],[HalfWidth]],DiscreteStatsTable[[#This Row],[BatchMeansHalfWidth]])</f>
        <v>0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 s="5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70</v>
      </c>
      <c r="C551">
        <v>25</v>
      </c>
      <c r="D551" t="s">
        <v>83</v>
      </c>
      <c r="E551" t="s">
        <v>78</v>
      </c>
      <c r="F551" t="s">
        <v>73</v>
      </c>
      <c r="G551">
        <v>0.777070505729205</v>
      </c>
      <c r="H551">
        <v>2E+20</v>
      </c>
      <c r="I551">
        <v>0</v>
      </c>
      <c r="J551">
        <v>9.6068028633787907</v>
      </c>
      <c r="K551">
        <v>144</v>
      </c>
      <c r="L55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0.91695160672015075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1.3549566567901945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6.9822374890367606E-2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8.3390003411609097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39.036191767143201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51" s="5">
        <f>IF((DiscreteStatsTable[[#This Row],[RepsRequested]]&gt;1),DiscreteStatsTable[[#This Row],[HalfWidth]],DiscreteStatsTable[[#This Row],[BatchMeansHalfWidth]])</f>
        <v>0.38507442119278001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 s="5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70</v>
      </c>
      <c r="C552">
        <v>26</v>
      </c>
      <c r="D552" t="s">
        <v>83</v>
      </c>
      <c r="E552" t="s">
        <v>72</v>
      </c>
      <c r="F552" t="s">
        <v>73</v>
      </c>
      <c r="G552">
        <v>5.9664117900887402E-2</v>
      </c>
      <c r="H552">
        <v>2E+20</v>
      </c>
      <c r="I552">
        <v>1.7500546667103399E-2</v>
      </c>
      <c r="J552">
        <v>0.22233746272868399</v>
      </c>
      <c r="K552">
        <v>144</v>
      </c>
      <c r="L55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6.2428147688438844E-2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5.5402610798307002E-2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6.9434479736389498E-2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1.2941586017357599E-2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0.36780551029927699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52" s="5">
        <f>IF((DiscreteStatsTable[[#This Row],[RepsRequested]]&gt;1),DiscreteStatsTable[[#This Row],[HalfWidth]],DiscreteStatsTable[[#This Row],[BatchMeansHalfWidth]])</f>
        <v>9.8971428821467786E-4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 s="5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70</v>
      </c>
      <c r="C553">
        <v>26</v>
      </c>
      <c r="D553" t="s">
        <v>83</v>
      </c>
      <c r="E553" t="s">
        <v>74</v>
      </c>
      <c r="F553" t="s">
        <v>73</v>
      </c>
      <c r="G553">
        <v>3.9987690371681599</v>
      </c>
      <c r="H553">
        <v>2E+20</v>
      </c>
      <c r="I553">
        <v>1.0500328000262</v>
      </c>
      <c r="J553">
        <v>13.340247763721001</v>
      </c>
      <c r="K553">
        <v>144</v>
      </c>
      <c r="L55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4.6626404680264812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1.4573596699853932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3.5220090975485201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12.433099328673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0.77649516104145899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41.802982117614697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53" s="5">
        <f>IF((DiscreteStatsTable[[#This Row],[RepsRequested]]&gt;1),DiscreteStatsTable[[#This Row],[HalfWidth]],DiscreteStatsTable[[#This Row],[BatchMeansHalfWidth]])</f>
        <v>0.41417703553614327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 s="5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70</v>
      </c>
      <c r="C554">
        <v>26</v>
      </c>
      <c r="D554" t="s">
        <v>83</v>
      </c>
      <c r="E554" t="s">
        <v>75</v>
      </c>
      <c r="F554" t="s">
        <v>73</v>
      </c>
      <c r="G554">
        <v>5.9664117900887402E-2</v>
      </c>
      <c r="H554">
        <v>2E+20</v>
      </c>
      <c r="I554">
        <v>1.7500546667103399E-2</v>
      </c>
      <c r="J554">
        <v>0.22233746272868399</v>
      </c>
      <c r="K554">
        <v>144</v>
      </c>
      <c r="L55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6.2428147688438844E-2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5.5402610798307002E-2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6.9434479736389498E-2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1.2941586017357599E-2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0.36780551029927699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54" s="5">
        <f>IF((DiscreteStatsTable[[#This Row],[RepsRequested]]&gt;1),DiscreteStatsTable[[#This Row],[HalfWidth]],DiscreteStatsTable[[#This Row],[BatchMeansHalfWidth]])</f>
        <v>9.8971428821467786E-4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 s="5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70</v>
      </c>
      <c r="C555">
        <v>26</v>
      </c>
      <c r="D555" t="s">
        <v>83</v>
      </c>
      <c r="E555" t="s">
        <v>76</v>
      </c>
      <c r="F555" t="s">
        <v>73</v>
      </c>
      <c r="G555">
        <v>3.57984707405324</v>
      </c>
      <c r="H555">
        <v>2E+20</v>
      </c>
      <c r="I555">
        <v>1.0500328000262</v>
      </c>
      <c r="J555">
        <v>13.340247763721001</v>
      </c>
      <c r="K555">
        <v>144</v>
      </c>
      <c r="L55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3.7456888613063315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3.3241566478984201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4.1660687841833699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0.77649516104145899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22.068330617956601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55" s="5">
        <f>IF((DiscreteStatsTable[[#This Row],[RepsRequested]]&gt;1),DiscreteStatsTable[[#This Row],[HalfWidth]],DiscreteStatsTable[[#This Row],[BatchMeansHalfWidth]])</f>
        <v>5.9382857292880543E-2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 s="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70</v>
      </c>
      <c r="C556">
        <v>26</v>
      </c>
      <c r="D556" t="s">
        <v>83</v>
      </c>
      <c r="E556" t="s">
        <v>77</v>
      </c>
      <c r="F556" t="s">
        <v>73</v>
      </c>
      <c r="G556">
        <v>0</v>
      </c>
      <c r="H556">
        <v>2E+20</v>
      </c>
      <c r="I556">
        <v>0</v>
      </c>
      <c r="J556">
        <v>0</v>
      </c>
      <c r="K556">
        <v>144</v>
      </c>
      <c r="L55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56" s="5">
        <f>IF((DiscreteStatsTable[[#This Row],[RepsRequested]]&gt;1),DiscreteStatsTable[[#This Row],[HalfWidth]],DiscreteStatsTable[[#This Row],[BatchMeansHalfWidth]])</f>
        <v>0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 s="5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70</v>
      </c>
      <c r="C557">
        <v>26</v>
      </c>
      <c r="D557" t="s">
        <v>83</v>
      </c>
      <c r="E557" t="s">
        <v>78</v>
      </c>
      <c r="F557" t="s">
        <v>73</v>
      </c>
      <c r="G557">
        <v>0.41892196311492202</v>
      </c>
      <c r="H557">
        <v>2E+20</v>
      </c>
      <c r="I557">
        <v>0</v>
      </c>
      <c r="J557">
        <v>8.9591014485106406</v>
      </c>
      <c r="K557">
        <v>144</v>
      </c>
      <c r="L55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0.91695160672015075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1.3549566567901945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6.9822374890367606E-2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8.3390003411609097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39.036191767143201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57" s="5">
        <f>IF((DiscreteStatsTable[[#This Row],[RepsRequested]]&gt;1),DiscreteStatsTable[[#This Row],[HalfWidth]],DiscreteStatsTable[[#This Row],[BatchMeansHalfWidth]])</f>
        <v>0.38507442119278001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 s="5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70</v>
      </c>
      <c r="C558">
        <v>27</v>
      </c>
      <c r="D558" t="s">
        <v>83</v>
      </c>
      <c r="E558" t="s">
        <v>72</v>
      </c>
      <c r="F558" t="s">
        <v>73</v>
      </c>
      <c r="G558">
        <v>6.3543649376435904E-2</v>
      </c>
      <c r="H558">
        <v>2E+20</v>
      </c>
      <c r="I558">
        <v>1.5109507941987999E-2</v>
      </c>
      <c r="J558">
        <v>0.25054049242426502</v>
      </c>
      <c r="K558">
        <v>144</v>
      </c>
      <c r="L55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6.2428147688438844E-2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5.5402610798307002E-2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6.9434479736389498E-2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1.2941586017357599E-2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0.36780551029927699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58" s="5">
        <f>IF((DiscreteStatsTable[[#This Row],[RepsRequested]]&gt;1),DiscreteStatsTable[[#This Row],[HalfWidth]],DiscreteStatsTable[[#This Row],[BatchMeansHalfWidth]])</f>
        <v>9.8971428821467786E-4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 s="5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70</v>
      </c>
      <c r="C559">
        <v>27</v>
      </c>
      <c r="D559" t="s">
        <v>83</v>
      </c>
      <c r="E559" t="s">
        <v>74</v>
      </c>
      <c r="F559" t="s">
        <v>73</v>
      </c>
      <c r="G559">
        <v>4.06062447231478</v>
      </c>
      <c r="H559">
        <v>2E+20</v>
      </c>
      <c r="I559">
        <v>0.90657047651927802</v>
      </c>
      <c r="J559">
        <v>15.0324295454559</v>
      </c>
      <c r="K559">
        <v>144</v>
      </c>
      <c r="L55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4.6626404680264812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1.4573596699853932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3.5220090975485201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12.433099328673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0.77649516104145899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41.802982117614697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59" s="5">
        <f>IF((DiscreteStatsTable[[#This Row],[RepsRequested]]&gt;1),DiscreteStatsTable[[#This Row],[HalfWidth]],DiscreteStatsTable[[#This Row],[BatchMeansHalfWidth]])</f>
        <v>0.41417703553614327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 s="5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70</v>
      </c>
      <c r="C560">
        <v>27</v>
      </c>
      <c r="D560" t="s">
        <v>83</v>
      </c>
      <c r="E560" t="s">
        <v>75</v>
      </c>
      <c r="F560" t="s">
        <v>73</v>
      </c>
      <c r="G560">
        <v>6.3543649376435904E-2</v>
      </c>
      <c r="H560">
        <v>2E+20</v>
      </c>
      <c r="I560">
        <v>1.5109507941987999E-2</v>
      </c>
      <c r="J560">
        <v>0.25054049242426502</v>
      </c>
      <c r="K560">
        <v>144</v>
      </c>
      <c r="L56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6.2428147688438844E-2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5.5402610798307002E-2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6.9434479736389498E-2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1.2941586017357599E-2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0.36780551029927699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60" s="5">
        <f>IF((DiscreteStatsTable[[#This Row],[RepsRequested]]&gt;1),DiscreteStatsTable[[#This Row],[HalfWidth]],DiscreteStatsTable[[#This Row],[BatchMeansHalfWidth]])</f>
        <v>9.8971428821467786E-4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 s="5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70</v>
      </c>
      <c r="C561">
        <v>27</v>
      </c>
      <c r="D561" t="s">
        <v>83</v>
      </c>
      <c r="E561" t="s">
        <v>76</v>
      </c>
      <c r="F561" t="s">
        <v>73</v>
      </c>
      <c r="G561">
        <v>3.81261896258615</v>
      </c>
      <c r="H561">
        <v>2E+20</v>
      </c>
      <c r="I561">
        <v>0.90657047651927802</v>
      </c>
      <c r="J561">
        <v>15.0324295454559</v>
      </c>
      <c r="K561">
        <v>144</v>
      </c>
      <c r="L56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3.7456888613063315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3.3241566478984201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4.1660687841833699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0.77649516104145899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22.068330617956601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61" s="5">
        <f>IF((DiscreteStatsTable[[#This Row],[RepsRequested]]&gt;1),DiscreteStatsTable[[#This Row],[HalfWidth]],DiscreteStatsTable[[#This Row],[BatchMeansHalfWidth]])</f>
        <v>5.9382857292880543E-2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 s="5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70</v>
      </c>
      <c r="C562">
        <v>27</v>
      </c>
      <c r="D562" t="s">
        <v>83</v>
      </c>
      <c r="E562" t="s">
        <v>77</v>
      </c>
      <c r="F562" t="s">
        <v>73</v>
      </c>
      <c r="G562">
        <v>0</v>
      </c>
      <c r="H562">
        <v>2E+20</v>
      </c>
      <c r="I562">
        <v>0</v>
      </c>
      <c r="J562">
        <v>0</v>
      </c>
      <c r="K562">
        <v>144</v>
      </c>
      <c r="L56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62" s="5">
        <f>IF((DiscreteStatsTable[[#This Row],[RepsRequested]]&gt;1),DiscreteStatsTable[[#This Row],[HalfWidth]],DiscreteStatsTable[[#This Row],[BatchMeansHalfWidth]])</f>
        <v>0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 s="5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70</v>
      </c>
      <c r="C563">
        <v>27</v>
      </c>
      <c r="D563" t="s">
        <v>83</v>
      </c>
      <c r="E563" t="s">
        <v>78</v>
      </c>
      <c r="F563" t="s">
        <v>73</v>
      </c>
      <c r="G563">
        <v>0.24800550972862501</v>
      </c>
      <c r="H563">
        <v>2E+20</v>
      </c>
      <c r="I563">
        <v>0</v>
      </c>
      <c r="J563">
        <v>4.7683435845442803</v>
      </c>
      <c r="K563">
        <v>144</v>
      </c>
      <c r="L56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0.91695160672015075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1.3549566567901945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6.9822374890367606E-2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8.3390003411609097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39.036191767143201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63" s="5">
        <f>IF((DiscreteStatsTable[[#This Row],[RepsRequested]]&gt;1),DiscreteStatsTable[[#This Row],[HalfWidth]],DiscreteStatsTable[[#This Row],[BatchMeansHalfWidth]])</f>
        <v>0.38507442119278001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 s="5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70</v>
      </c>
      <c r="C564">
        <v>28</v>
      </c>
      <c r="D564" t="s">
        <v>83</v>
      </c>
      <c r="E564" t="s">
        <v>72</v>
      </c>
      <c r="F564" t="s">
        <v>73</v>
      </c>
      <c r="G564">
        <v>5.94605325642696E-2</v>
      </c>
      <c r="H564">
        <v>2E+20</v>
      </c>
      <c r="I564">
        <v>1.6238524338450001E-2</v>
      </c>
      <c r="J564">
        <v>0.23304865024052401</v>
      </c>
      <c r="K564">
        <v>144</v>
      </c>
      <c r="L56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6.2428147688438844E-2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5.5402610798307002E-2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6.9434479736389498E-2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1.2941586017357599E-2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0.36780551029927699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64" s="5">
        <f>IF((DiscreteStatsTable[[#This Row],[RepsRequested]]&gt;1),DiscreteStatsTable[[#This Row],[HalfWidth]],DiscreteStatsTable[[#This Row],[BatchMeansHalfWidth]])</f>
        <v>9.8971428821467786E-4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 s="5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70</v>
      </c>
      <c r="C565">
        <v>28</v>
      </c>
      <c r="D565" t="s">
        <v>83</v>
      </c>
      <c r="E565" t="s">
        <v>74</v>
      </c>
      <c r="F565" t="s">
        <v>73</v>
      </c>
      <c r="G565">
        <v>3.6374543287465402</v>
      </c>
      <c r="H565">
        <v>2E+20</v>
      </c>
      <c r="I565">
        <v>0.974311460307</v>
      </c>
      <c r="J565">
        <v>13.982919014431401</v>
      </c>
      <c r="K565">
        <v>144</v>
      </c>
      <c r="L56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4.6626404680264812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1.4573596699853932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3.5220090975485201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12.433099328673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0.77649516104145899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41.802982117614697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65" s="5">
        <f>IF((DiscreteStatsTable[[#This Row],[RepsRequested]]&gt;1),DiscreteStatsTable[[#This Row],[HalfWidth]],DiscreteStatsTable[[#This Row],[BatchMeansHalfWidth]])</f>
        <v>0.41417703553614327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 s="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70</v>
      </c>
      <c r="C566">
        <v>28</v>
      </c>
      <c r="D566" t="s">
        <v>83</v>
      </c>
      <c r="E566" t="s">
        <v>75</v>
      </c>
      <c r="F566" t="s">
        <v>73</v>
      </c>
      <c r="G566">
        <v>5.94605325642696E-2</v>
      </c>
      <c r="H566">
        <v>2E+20</v>
      </c>
      <c r="I566">
        <v>1.6238524338450001E-2</v>
      </c>
      <c r="J566">
        <v>0.23304865024052401</v>
      </c>
      <c r="K566">
        <v>144</v>
      </c>
      <c r="L56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6.2428147688438844E-2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5.5402610798307002E-2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6.9434479736389498E-2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1.2941586017357599E-2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0.36780551029927699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66" s="5">
        <f>IF((DiscreteStatsTable[[#This Row],[RepsRequested]]&gt;1),DiscreteStatsTable[[#This Row],[HalfWidth]],DiscreteStatsTable[[#This Row],[BatchMeansHalfWidth]])</f>
        <v>9.8971428821467786E-4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 s="5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70</v>
      </c>
      <c r="C567">
        <v>28</v>
      </c>
      <c r="D567" t="s">
        <v>83</v>
      </c>
      <c r="E567" t="s">
        <v>76</v>
      </c>
      <c r="F567" t="s">
        <v>73</v>
      </c>
      <c r="G567">
        <v>3.56763195385617</v>
      </c>
      <c r="H567">
        <v>2E+20</v>
      </c>
      <c r="I567">
        <v>0.974311460307</v>
      </c>
      <c r="J567">
        <v>13.982919014431401</v>
      </c>
      <c r="K567">
        <v>144</v>
      </c>
      <c r="L56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3.7456888613063315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3.3241566478984201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4.1660687841833699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0.77649516104145899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22.068330617956601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67" s="5">
        <f>IF((DiscreteStatsTable[[#This Row],[RepsRequested]]&gt;1),DiscreteStatsTable[[#This Row],[HalfWidth]],DiscreteStatsTable[[#This Row],[BatchMeansHalfWidth]])</f>
        <v>5.9382857292880543E-2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 s="5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70</v>
      </c>
      <c r="C568">
        <v>28</v>
      </c>
      <c r="D568" t="s">
        <v>83</v>
      </c>
      <c r="E568" t="s">
        <v>77</v>
      </c>
      <c r="F568" t="s">
        <v>73</v>
      </c>
      <c r="G568">
        <v>0</v>
      </c>
      <c r="H568">
        <v>2E+20</v>
      </c>
      <c r="I568">
        <v>0</v>
      </c>
      <c r="J568">
        <v>0</v>
      </c>
      <c r="K568">
        <v>144</v>
      </c>
      <c r="L56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68" s="5">
        <f>IF((DiscreteStatsTable[[#This Row],[RepsRequested]]&gt;1),DiscreteStatsTable[[#This Row],[HalfWidth]],DiscreteStatsTable[[#This Row],[BatchMeansHalfWidth]])</f>
        <v>0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 s="5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70</v>
      </c>
      <c r="C569">
        <v>28</v>
      </c>
      <c r="D569" t="s">
        <v>83</v>
      </c>
      <c r="E569" t="s">
        <v>78</v>
      </c>
      <c r="F569" t="s">
        <v>73</v>
      </c>
      <c r="G569">
        <v>6.9822374890367606E-2</v>
      </c>
      <c r="H569">
        <v>2E+20</v>
      </c>
      <c r="I569">
        <v>0</v>
      </c>
      <c r="J569">
        <v>1.5496383148605299</v>
      </c>
      <c r="K569">
        <v>144</v>
      </c>
      <c r="L56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0.91695160672015075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1.3549566567901945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6.9822374890367606E-2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8.3390003411609097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39.036191767143201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69" s="5">
        <f>IF((DiscreteStatsTable[[#This Row],[RepsRequested]]&gt;1),DiscreteStatsTable[[#This Row],[HalfWidth]],DiscreteStatsTable[[#This Row],[BatchMeansHalfWidth]])</f>
        <v>0.38507442119278001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 s="5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70</v>
      </c>
      <c r="C570">
        <v>29</v>
      </c>
      <c r="D570" t="s">
        <v>83</v>
      </c>
      <c r="E570" t="s">
        <v>72</v>
      </c>
      <c r="F570" t="s">
        <v>73</v>
      </c>
      <c r="G570">
        <v>6.2730884116402597E-2</v>
      </c>
      <c r="H570">
        <v>2E+20</v>
      </c>
      <c r="I570">
        <v>1.44597489013099E-2</v>
      </c>
      <c r="J570">
        <v>0.28036836480688598</v>
      </c>
      <c r="K570">
        <v>144</v>
      </c>
      <c r="L57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6.2428147688438844E-2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5.5402610798307002E-2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6.9434479736389498E-2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1.2941586017357599E-2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0.36780551029927699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70" s="5">
        <f>IF((DiscreteStatsTable[[#This Row],[RepsRequested]]&gt;1),DiscreteStatsTable[[#This Row],[HalfWidth]],DiscreteStatsTable[[#This Row],[BatchMeansHalfWidth]])</f>
        <v>9.8971428821467786E-4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 s="5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70</v>
      </c>
      <c r="C571">
        <v>29</v>
      </c>
      <c r="D571" t="s">
        <v>83</v>
      </c>
      <c r="E571" t="s">
        <v>74</v>
      </c>
      <c r="F571" t="s">
        <v>73</v>
      </c>
      <c r="G571">
        <v>4.3987226107831097</v>
      </c>
      <c r="H571">
        <v>2E+20</v>
      </c>
      <c r="I571">
        <v>0.86758493407859305</v>
      </c>
      <c r="J571">
        <v>16.822101888413101</v>
      </c>
      <c r="K571">
        <v>144</v>
      </c>
      <c r="L57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4.6626404680264812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1.4573596699853932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3.5220090975485201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12.433099328673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0.77649516104145899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41.802982117614697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71" s="5">
        <f>IF((DiscreteStatsTable[[#This Row],[RepsRequested]]&gt;1),DiscreteStatsTable[[#This Row],[HalfWidth]],DiscreteStatsTable[[#This Row],[BatchMeansHalfWidth]])</f>
        <v>0.41417703553614327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 s="5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70</v>
      </c>
      <c r="C572">
        <v>29</v>
      </c>
      <c r="D572" t="s">
        <v>83</v>
      </c>
      <c r="E572" t="s">
        <v>75</v>
      </c>
      <c r="F572" t="s">
        <v>73</v>
      </c>
      <c r="G572">
        <v>6.2730884116402597E-2</v>
      </c>
      <c r="H572">
        <v>2E+20</v>
      </c>
      <c r="I572">
        <v>1.44597489013099E-2</v>
      </c>
      <c r="J572">
        <v>0.28036836480688598</v>
      </c>
      <c r="K572">
        <v>144</v>
      </c>
      <c r="L57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6.2428147688438844E-2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5.5402610798307002E-2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6.9434479736389498E-2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1.2941586017357599E-2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0.36780551029927699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72" s="5">
        <f>IF((DiscreteStatsTable[[#This Row],[RepsRequested]]&gt;1),DiscreteStatsTable[[#This Row],[HalfWidth]],DiscreteStatsTable[[#This Row],[BatchMeansHalfWidth]])</f>
        <v>9.8971428821467786E-4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 s="5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70</v>
      </c>
      <c r="C573">
        <v>29</v>
      </c>
      <c r="D573" t="s">
        <v>83</v>
      </c>
      <c r="E573" t="s">
        <v>76</v>
      </c>
      <c r="F573" t="s">
        <v>73</v>
      </c>
      <c r="G573">
        <v>3.76385304698415</v>
      </c>
      <c r="H573">
        <v>2E+20</v>
      </c>
      <c r="I573">
        <v>0.86758493407859305</v>
      </c>
      <c r="J573">
        <v>16.822101888413101</v>
      </c>
      <c r="K573">
        <v>144</v>
      </c>
      <c r="L57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3.7456888613063315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3.3241566478984201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4.1660687841833699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0.77649516104145899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22.068330617956601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73" s="5">
        <f>IF((DiscreteStatsTable[[#This Row],[RepsRequested]]&gt;1),DiscreteStatsTable[[#This Row],[HalfWidth]],DiscreteStatsTable[[#This Row],[BatchMeansHalfWidth]])</f>
        <v>5.9382857292880543E-2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 s="5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70</v>
      </c>
      <c r="C574">
        <v>29</v>
      </c>
      <c r="D574" t="s">
        <v>83</v>
      </c>
      <c r="E574" t="s">
        <v>77</v>
      </c>
      <c r="F574" t="s">
        <v>73</v>
      </c>
      <c r="G574">
        <v>0</v>
      </c>
      <c r="H574">
        <v>2E+20</v>
      </c>
      <c r="I574">
        <v>0</v>
      </c>
      <c r="J574">
        <v>0</v>
      </c>
      <c r="K574">
        <v>144</v>
      </c>
      <c r="L57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74" s="5">
        <f>IF((DiscreteStatsTable[[#This Row],[RepsRequested]]&gt;1),DiscreteStatsTable[[#This Row],[HalfWidth]],DiscreteStatsTable[[#This Row],[BatchMeansHalfWidth]])</f>
        <v>0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 s="5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70</v>
      </c>
      <c r="C575">
        <v>29</v>
      </c>
      <c r="D575" t="s">
        <v>83</v>
      </c>
      <c r="E575" t="s">
        <v>78</v>
      </c>
      <c r="F575" t="s">
        <v>73</v>
      </c>
      <c r="G575">
        <v>0.63486956379895998</v>
      </c>
      <c r="H575">
        <v>2E+20</v>
      </c>
      <c r="I575">
        <v>0</v>
      </c>
      <c r="J575">
        <v>8.9295540067653896</v>
      </c>
      <c r="K575">
        <v>144</v>
      </c>
      <c r="L57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0.91695160672015075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1.3549566567901945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6.9822374890367606E-2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8.3390003411609097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39.036191767143201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75" s="5">
        <f>IF((DiscreteStatsTable[[#This Row],[RepsRequested]]&gt;1),DiscreteStatsTable[[#This Row],[HalfWidth]],DiscreteStatsTable[[#This Row],[BatchMeansHalfWidth]])</f>
        <v>0.38507442119278001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 s="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70</v>
      </c>
      <c r="C576">
        <v>30</v>
      </c>
      <c r="D576" t="s">
        <v>83</v>
      </c>
      <c r="E576" t="s">
        <v>72</v>
      </c>
      <c r="F576" t="s">
        <v>73</v>
      </c>
      <c r="G576">
        <v>5.8052957798145198E-2</v>
      </c>
      <c r="H576">
        <v>2E+20</v>
      </c>
      <c r="I576">
        <v>1.30176226523588E-2</v>
      </c>
      <c r="J576">
        <v>0.23144466566461</v>
      </c>
      <c r="K576">
        <v>144</v>
      </c>
      <c r="L57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6.2428147688438844E-2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5.5402610798307002E-2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6.9434479736389498E-2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1.2941586017357599E-2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0.36780551029927699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76" s="5">
        <f>IF((DiscreteStatsTable[[#This Row],[RepsRequested]]&gt;1),DiscreteStatsTable[[#This Row],[HalfWidth]],DiscreteStatsTable[[#This Row],[BatchMeansHalfWidth]])</f>
        <v>9.8971428821467786E-4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 s="5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70</v>
      </c>
      <c r="C577">
        <v>30</v>
      </c>
      <c r="D577" t="s">
        <v>83</v>
      </c>
      <c r="E577" t="s">
        <v>74</v>
      </c>
      <c r="F577" t="s">
        <v>73</v>
      </c>
      <c r="G577">
        <v>4.07977283086844</v>
      </c>
      <c r="H577">
        <v>2E+20</v>
      </c>
      <c r="I577">
        <v>0.78105735914152796</v>
      </c>
      <c r="J577">
        <v>18.400989388481101</v>
      </c>
      <c r="K577">
        <v>144</v>
      </c>
      <c r="L57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4.6626404680264812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1.4573596699853932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3.5220090975485201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12.433099328673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0.77649516104145899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41.802982117614697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77" s="5">
        <f>IF((DiscreteStatsTable[[#This Row],[RepsRequested]]&gt;1),DiscreteStatsTable[[#This Row],[HalfWidth]],DiscreteStatsTable[[#This Row],[BatchMeansHalfWidth]])</f>
        <v>0.41417703553614327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 s="5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70</v>
      </c>
      <c r="C578">
        <v>30</v>
      </c>
      <c r="D578" t="s">
        <v>83</v>
      </c>
      <c r="E578" t="s">
        <v>75</v>
      </c>
      <c r="F578" t="s">
        <v>73</v>
      </c>
      <c r="G578">
        <v>5.8052957798145198E-2</v>
      </c>
      <c r="H578">
        <v>2E+20</v>
      </c>
      <c r="I578">
        <v>1.30176226523588E-2</v>
      </c>
      <c r="J578">
        <v>0.23144466566461</v>
      </c>
      <c r="K578">
        <v>144</v>
      </c>
      <c r="L57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6.2428147688438844E-2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5.5402610798307002E-2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6.9434479736389498E-2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1.2941586017357599E-2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0.36780551029927699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78" s="5">
        <f>IF((DiscreteStatsTable[[#This Row],[RepsRequested]]&gt;1),DiscreteStatsTable[[#This Row],[HalfWidth]],DiscreteStatsTable[[#This Row],[BatchMeansHalfWidth]])</f>
        <v>9.8971428821467786E-4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 s="5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70</v>
      </c>
      <c r="C579">
        <v>30</v>
      </c>
      <c r="D579" t="s">
        <v>83</v>
      </c>
      <c r="E579" t="s">
        <v>76</v>
      </c>
      <c r="F579" t="s">
        <v>73</v>
      </c>
      <c r="G579">
        <v>3.4831774678887202</v>
      </c>
      <c r="H579">
        <v>2E+20</v>
      </c>
      <c r="I579">
        <v>0.78105735914152796</v>
      </c>
      <c r="J579">
        <v>13.886679939876601</v>
      </c>
      <c r="K579">
        <v>144</v>
      </c>
      <c r="L57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3.7456888613063315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3.3241566478984201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4.1660687841833699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0.77649516104145899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22.068330617956601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79" s="5">
        <f>IF((DiscreteStatsTable[[#This Row],[RepsRequested]]&gt;1),DiscreteStatsTable[[#This Row],[HalfWidth]],DiscreteStatsTable[[#This Row],[BatchMeansHalfWidth]])</f>
        <v>5.9382857292880543E-2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 s="5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70</v>
      </c>
      <c r="C580">
        <v>30</v>
      </c>
      <c r="D580" t="s">
        <v>83</v>
      </c>
      <c r="E580" t="s">
        <v>77</v>
      </c>
      <c r="F580" t="s">
        <v>73</v>
      </c>
      <c r="G580">
        <v>0</v>
      </c>
      <c r="H580">
        <v>2E+20</v>
      </c>
      <c r="I580">
        <v>0</v>
      </c>
      <c r="J580">
        <v>0</v>
      </c>
      <c r="K580">
        <v>144</v>
      </c>
      <c r="L58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80" s="5">
        <f>IF((DiscreteStatsTable[[#This Row],[RepsRequested]]&gt;1),DiscreteStatsTable[[#This Row],[HalfWidth]],DiscreteStatsTable[[#This Row],[BatchMeansHalfWidth]])</f>
        <v>0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 s="5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70</v>
      </c>
      <c r="C581">
        <v>30</v>
      </c>
      <c r="D581" t="s">
        <v>83</v>
      </c>
      <c r="E581" t="s">
        <v>78</v>
      </c>
      <c r="F581" t="s">
        <v>73</v>
      </c>
      <c r="G581">
        <v>0.59659536297972404</v>
      </c>
      <c r="H581">
        <v>2E+20</v>
      </c>
      <c r="I581">
        <v>0</v>
      </c>
      <c r="J581">
        <v>13.261988448296799</v>
      </c>
      <c r="K581">
        <v>144</v>
      </c>
      <c r="L58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0.91695160672015075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1.3549566567901945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6.9822374890367606E-2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8.3390003411609097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39.036191767143201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81" s="5">
        <f>IF((DiscreteStatsTable[[#This Row],[RepsRequested]]&gt;1),DiscreteStatsTable[[#This Row],[HalfWidth]],DiscreteStatsTable[[#This Row],[BatchMeansHalfWidth]])</f>
        <v>0.38507442119278001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 s="5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70</v>
      </c>
      <c r="C582">
        <v>31</v>
      </c>
      <c r="D582" t="s">
        <v>83</v>
      </c>
      <c r="E582" t="s">
        <v>72</v>
      </c>
      <c r="F582" t="s">
        <v>73</v>
      </c>
      <c r="G582">
        <v>6.1277519027101698E-2</v>
      </c>
      <c r="H582">
        <v>2E+20</v>
      </c>
      <c r="I582">
        <v>1.5171110313263099E-2</v>
      </c>
      <c r="J582">
        <v>0.244795020204572</v>
      </c>
      <c r="K582">
        <v>144</v>
      </c>
      <c r="L58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6.2428147688438844E-2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5.5402610798307002E-2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6.9434479736389498E-2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1.2941586017357599E-2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0.36780551029927699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82" s="5">
        <f>IF((DiscreteStatsTable[[#This Row],[RepsRequested]]&gt;1),DiscreteStatsTable[[#This Row],[HalfWidth]],DiscreteStatsTable[[#This Row],[BatchMeansHalfWidth]])</f>
        <v>9.8971428821467786E-4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 s="5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70</v>
      </c>
      <c r="C583">
        <v>31</v>
      </c>
      <c r="D583" t="s">
        <v>83</v>
      </c>
      <c r="E583" t="s">
        <v>74</v>
      </c>
      <c r="F583" t="s">
        <v>73</v>
      </c>
      <c r="G583">
        <v>4.34759135096765</v>
      </c>
      <c r="H583">
        <v>2E+20</v>
      </c>
      <c r="I583">
        <v>0.91026661879578796</v>
      </c>
      <c r="J583">
        <v>14.7439923852187</v>
      </c>
      <c r="K583">
        <v>144</v>
      </c>
      <c r="L58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4.6626404680264812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1.4573596699853932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3.5220090975485201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12.433099328673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0.77649516104145899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41.802982117614697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83" s="5">
        <f>IF((DiscreteStatsTable[[#This Row],[RepsRequested]]&gt;1),DiscreteStatsTable[[#This Row],[HalfWidth]],DiscreteStatsTable[[#This Row],[BatchMeansHalfWidth]])</f>
        <v>0.41417703553614327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 s="5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70</v>
      </c>
      <c r="C584">
        <v>31</v>
      </c>
      <c r="D584" t="s">
        <v>83</v>
      </c>
      <c r="E584" t="s">
        <v>75</v>
      </c>
      <c r="F584" t="s">
        <v>73</v>
      </c>
      <c r="G584">
        <v>6.1277519027101698E-2</v>
      </c>
      <c r="H584">
        <v>2E+20</v>
      </c>
      <c r="I584">
        <v>1.5171110313263099E-2</v>
      </c>
      <c r="J584">
        <v>0.244795020204572</v>
      </c>
      <c r="K584">
        <v>144</v>
      </c>
      <c r="L58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6.2428147688438844E-2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5.5402610798307002E-2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6.9434479736389498E-2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1.2941586017357599E-2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0.36780551029927699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84" s="5">
        <f>IF((DiscreteStatsTable[[#This Row],[RepsRequested]]&gt;1),DiscreteStatsTable[[#This Row],[HalfWidth]],DiscreteStatsTable[[#This Row],[BatchMeansHalfWidth]])</f>
        <v>9.8971428821467786E-4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 s="5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70</v>
      </c>
      <c r="C585">
        <v>31</v>
      </c>
      <c r="D585" t="s">
        <v>83</v>
      </c>
      <c r="E585" t="s">
        <v>76</v>
      </c>
      <c r="F585" t="s">
        <v>73</v>
      </c>
      <c r="G585">
        <v>3.6766511416261101</v>
      </c>
      <c r="H585">
        <v>2E+20</v>
      </c>
      <c r="I585">
        <v>0.91026661879578796</v>
      </c>
      <c r="J585">
        <v>14.6877012122743</v>
      </c>
      <c r="K585">
        <v>144</v>
      </c>
      <c r="L58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3.7456888613063315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3.3241566478984201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4.1660687841833699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0.77649516104145899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22.068330617956601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85" s="5">
        <f>IF((DiscreteStatsTable[[#This Row],[RepsRequested]]&gt;1),DiscreteStatsTable[[#This Row],[HalfWidth]],DiscreteStatsTable[[#This Row],[BatchMeansHalfWidth]])</f>
        <v>5.9382857292880543E-2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 s="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70</v>
      </c>
      <c r="C586">
        <v>31</v>
      </c>
      <c r="D586" t="s">
        <v>83</v>
      </c>
      <c r="E586" t="s">
        <v>77</v>
      </c>
      <c r="F586" t="s">
        <v>73</v>
      </c>
      <c r="G586">
        <v>0</v>
      </c>
      <c r="H586">
        <v>2E+20</v>
      </c>
      <c r="I586">
        <v>0</v>
      </c>
      <c r="J586">
        <v>0</v>
      </c>
      <c r="K586">
        <v>144</v>
      </c>
      <c r="L58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86" s="5">
        <f>IF((DiscreteStatsTable[[#This Row],[RepsRequested]]&gt;1),DiscreteStatsTable[[#This Row],[HalfWidth]],DiscreteStatsTable[[#This Row],[BatchMeansHalfWidth]])</f>
        <v>0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 s="5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70</v>
      </c>
      <c r="C587">
        <v>31</v>
      </c>
      <c r="D587" t="s">
        <v>83</v>
      </c>
      <c r="E587" t="s">
        <v>78</v>
      </c>
      <c r="F587" t="s">
        <v>73</v>
      </c>
      <c r="G587">
        <v>0.67094020934154097</v>
      </c>
      <c r="H587">
        <v>2E+20</v>
      </c>
      <c r="I587">
        <v>0</v>
      </c>
      <c r="J587">
        <v>8.6945385954110694</v>
      </c>
      <c r="K587">
        <v>144</v>
      </c>
      <c r="L58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0.91695160672015075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1.3549566567901945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6.9822374890367606E-2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8.3390003411609097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39.036191767143201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87" s="5">
        <f>IF((DiscreteStatsTable[[#This Row],[RepsRequested]]&gt;1),DiscreteStatsTable[[#This Row],[HalfWidth]],DiscreteStatsTable[[#This Row],[BatchMeansHalfWidth]])</f>
        <v>0.38507442119278001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 s="5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70</v>
      </c>
      <c r="C588">
        <v>32</v>
      </c>
      <c r="D588" t="s">
        <v>83</v>
      </c>
      <c r="E588" t="s">
        <v>72</v>
      </c>
      <c r="F588" t="s">
        <v>73</v>
      </c>
      <c r="G588">
        <v>6.28256819434279E-2</v>
      </c>
      <c r="H588">
        <v>2E+20</v>
      </c>
      <c r="I588">
        <v>1.31595064387871E-2</v>
      </c>
      <c r="J588">
        <v>0.313940240052972</v>
      </c>
      <c r="K588">
        <v>144</v>
      </c>
      <c r="L58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6.2428147688438844E-2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5.5402610798307002E-2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6.9434479736389498E-2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1.2941586017357599E-2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0.36780551029927699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88" s="5">
        <f>IF((DiscreteStatsTable[[#This Row],[RepsRequested]]&gt;1),DiscreteStatsTable[[#This Row],[HalfWidth]],DiscreteStatsTable[[#This Row],[BatchMeansHalfWidth]])</f>
        <v>9.8971428821467786E-4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 s="5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70</v>
      </c>
      <c r="C589">
        <v>32</v>
      </c>
      <c r="D589" t="s">
        <v>83</v>
      </c>
      <c r="E589" t="s">
        <v>74</v>
      </c>
      <c r="F589" t="s">
        <v>73</v>
      </c>
      <c r="G589">
        <v>4.1969430225818902</v>
      </c>
      <c r="H589">
        <v>2E+20</v>
      </c>
      <c r="I589">
        <v>0.78957038632722698</v>
      </c>
      <c r="J589">
        <v>18.836414403178299</v>
      </c>
      <c r="K589">
        <v>144</v>
      </c>
      <c r="L58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4.6626404680264812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1.4573596699853932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3.5220090975485201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12.433099328673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0.77649516104145899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41.802982117614697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89" s="5">
        <f>IF((DiscreteStatsTable[[#This Row],[RepsRequested]]&gt;1),DiscreteStatsTable[[#This Row],[HalfWidth]],DiscreteStatsTable[[#This Row],[BatchMeansHalfWidth]])</f>
        <v>0.41417703553614327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 s="5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70</v>
      </c>
      <c r="C590">
        <v>32</v>
      </c>
      <c r="D590" t="s">
        <v>83</v>
      </c>
      <c r="E590" t="s">
        <v>75</v>
      </c>
      <c r="F590" t="s">
        <v>73</v>
      </c>
      <c r="G590">
        <v>6.28256819434279E-2</v>
      </c>
      <c r="H590">
        <v>2E+20</v>
      </c>
      <c r="I590">
        <v>1.31595064387871E-2</v>
      </c>
      <c r="J590">
        <v>0.313940240052972</v>
      </c>
      <c r="K590">
        <v>144</v>
      </c>
      <c r="L59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6.2428147688438844E-2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5.5402610798307002E-2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6.9434479736389498E-2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1.2941586017357599E-2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0.36780551029927699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90" s="5">
        <f>IF((DiscreteStatsTable[[#This Row],[RepsRequested]]&gt;1),DiscreteStatsTable[[#This Row],[HalfWidth]],DiscreteStatsTable[[#This Row],[BatchMeansHalfWidth]])</f>
        <v>9.8971428821467786E-4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 s="5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70</v>
      </c>
      <c r="C591">
        <v>32</v>
      </c>
      <c r="D591" t="s">
        <v>83</v>
      </c>
      <c r="E591" t="s">
        <v>76</v>
      </c>
      <c r="F591" t="s">
        <v>73</v>
      </c>
      <c r="G591">
        <v>3.7695409166056799</v>
      </c>
      <c r="H591">
        <v>2E+20</v>
      </c>
      <c r="I591">
        <v>0.78957038632722698</v>
      </c>
      <c r="J591">
        <v>18.836414403178299</v>
      </c>
      <c r="K591">
        <v>144</v>
      </c>
      <c r="L59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3.7456888613063315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3.3241566478984201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4.1660687841833699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0.77649516104145899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22.068330617956601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91" s="5">
        <f>IF((DiscreteStatsTable[[#This Row],[RepsRequested]]&gt;1),DiscreteStatsTable[[#This Row],[HalfWidth]],DiscreteStatsTable[[#This Row],[BatchMeansHalfWidth]])</f>
        <v>5.9382857292880543E-2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 s="5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70</v>
      </c>
      <c r="C592">
        <v>32</v>
      </c>
      <c r="D592" t="s">
        <v>83</v>
      </c>
      <c r="E592" t="s">
        <v>77</v>
      </c>
      <c r="F592" t="s">
        <v>73</v>
      </c>
      <c r="G592">
        <v>0</v>
      </c>
      <c r="H592">
        <v>2E+20</v>
      </c>
      <c r="I592">
        <v>0</v>
      </c>
      <c r="J592">
        <v>0</v>
      </c>
      <c r="K592">
        <v>144</v>
      </c>
      <c r="L59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92" s="5">
        <f>IF((DiscreteStatsTable[[#This Row],[RepsRequested]]&gt;1),DiscreteStatsTable[[#This Row],[HalfWidth]],DiscreteStatsTable[[#This Row],[BatchMeansHalfWidth]])</f>
        <v>0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 s="5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70</v>
      </c>
      <c r="C593">
        <v>32</v>
      </c>
      <c r="D593" t="s">
        <v>83</v>
      </c>
      <c r="E593" t="s">
        <v>78</v>
      </c>
      <c r="F593" t="s">
        <v>73</v>
      </c>
      <c r="G593">
        <v>0.42740210597620898</v>
      </c>
      <c r="H593">
        <v>2E+20</v>
      </c>
      <c r="I593">
        <v>0</v>
      </c>
      <c r="J593">
        <v>9.5935987437858294</v>
      </c>
      <c r="K593">
        <v>144</v>
      </c>
      <c r="L59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0.91695160672015075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1.3549566567901945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6.9822374890367606E-2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8.3390003411609097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39.036191767143201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93" s="5">
        <f>IF((DiscreteStatsTable[[#This Row],[RepsRequested]]&gt;1),DiscreteStatsTable[[#This Row],[HalfWidth]],DiscreteStatsTable[[#This Row],[BatchMeansHalfWidth]])</f>
        <v>0.38507442119278001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 s="5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70</v>
      </c>
      <c r="C594">
        <v>33</v>
      </c>
      <c r="D594" t="s">
        <v>83</v>
      </c>
      <c r="E594" t="s">
        <v>72</v>
      </c>
      <c r="F594" t="s">
        <v>73</v>
      </c>
      <c r="G594">
        <v>6.10875455117234E-2</v>
      </c>
      <c r="H594">
        <v>2E+20</v>
      </c>
      <c r="I594">
        <v>1.53078639534224E-2</v>
      </c>
      <c r="J594">
        <v>0.22275844973598999</v>
      </c>
      <c r="K594">
        <v>143</v>
      </c>
      <c r="L59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6.2428147688438844E-2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5.5402610798307002E-2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6.9434479736389498E-2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1.2941586017357599E-2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0.36780551029927699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94" s="5">
        <f>IF((DiscreteStatsTable[[#This Row],[RepsRequested]]&gt;1),DiscreteStatsTable[[#This Row],[HalfWidth]],DiscreteStatsTable[[#This Row],[BatchMeansHalfWidth]])</f>
        <v>9.8971428821467786E-4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 s="5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70</v>
      </c>
      <c r="C595">
        <v>33</v>
      </c>
      <c r="D595" t="s">
        <v>83</v>
      </c>
      <c r="E595" t="s">
        <v>74</v>
      </c>
      <c r="F595" t="s">
        <v>73</v>
      </c>
      <c r="G595">
        <v>4.6538892157460703</v>
      </c>
      <c r="H595">
        <v>2E+20</v>
      </c>
      <c r="I595">
        <v>0.91847183720534498</v>
      </c>
      <c r="J595">
        <v>19.855878784613701</v>
      </c>
      <c r="K595">
        <v>143</v>
      </c>
      <c r="L59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4.6626404680264812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1.4573596699853932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3.5220090975485201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12.433099328673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0.77649516104145899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41.802982117614697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95" s="5">
        <f>IF((DiscreteStatsTable[[#This Row],[RepsRequested]]&gt;1),DiscreteStatsTable[[#This Row],[HalfWidth]],DiscreteStatsTable[[#This Row],[BatchMeansHalfWidth]])</f>
        <v>0.41417703553614327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 s="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70</v>
      </c>
      <c r="C596">
        <v>33</v>
      </c>
      <c r="D596" t="s">
        <v>83</v>
      </c>
      <c r="E596" t="s">
        <v>75</v>
      </c>
      <c r="F596" t="s">
        <v>73</v>
      </c>
      <c r="G596">
        <v>6.10875455117234E-2</v>
      </c>
      <c r="H596">
        <v>2E+20</v>
      </c>
      <c r="I596">
        <v>1.53078639534224E-2</v>
      </c>
      <c r="J596">
        <v>0.22275844973598999</v>
      </c>
      <c r="K596">
        <v>143</v>
      </c>
      <c r="L59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6.2428147688438844E-2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5.5402610798307002E-2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6.9434479736389498E-2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1.2941586017357599E-2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0.36780551029927699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96" s="5">
        <f>IF((DiscreteStatsTable[[#This Row],[RepsRequested]]&gt;1),DiscreteStatsTable[[#This Row],[HalfWidth]],DiscreteStatsTable[[#This Row],[BatchMeansHalfWidth]])</f>
        <v>9.8971428821467786E-4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 s="5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70</v>
      </c>
      <c r="C597">
        <v>33</v>
      </c>
      <c r="D597" t="s">
        <v>83</v>
      </c>
      <c r="E597" t="s">
        <v>76</v>
      </c>
      <c r="F597" t="s">
        <v>73</v>
      </c>
      <c r="G597">
        <v>3.66525273070341</v>
      </c>
      <c r="H597">
        <v>2E+20</v>
      </c>
      <c r="I597">
        <v>0.91847183720534498</v>
      </c>
      <c r="J597">
        <v>13.365506984159399</v>
      </c>
      <c r="K597">
        <v>143</v>
      </c>
      <c r="L59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3.7456888613063315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0.20894973376569537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3.3241566478984201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4.1660687841833699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0.77649516104145899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22.068330617956601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97" s="5">
        <f>IF((DiscreteStatsTable[[#This Row],[RepsRequested]]&gt;1),DiscreteStatsTable[[#This Row],[HalfWidth]],DiscreteStatsTable[[#This Row],[BatchMeansHalfWidth]])</f>
        <v>5.9382857292880543E-2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 s="5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70</v>
      </c>
      <c r="C598">
        <v>33</v>
      </c>
      <c r="D598" t="s">
        <v>83</v>
      </c>
      <c r="E598" t="s">
        <v>77</v>
      </c>
      <c r="F598" t="s">
        <v>73</v>
      </c>
      <c r="G598">
        <v>0</v>
      </c>
      <c r="H598">
        <v>2E+20</v>
      </c>
      <c r="I598">
        <v>0</v>
      </c>
      <c r="J598">
        <v>0</v>
      </c>
      <c r="K598">
        <v>143</v>
      </c>
      <c r="L59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98" s="5">
        <f>IF((DiscreteStatsTable[[#This Row],[RepsRequested]]&gt;1),DiscreteStatsTable[[#This Row],[HalfWidth]],DiscreteStatsTable[[#This Row],[BatchMeansHalfWidth]])</f>
        <v>0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 s="5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70</v>
      </c>
      <c r="C599">
        <v>33</v>
      </c>
      <c r="D599" t="s">
        <v>83</v>
      </c>
      <c r="E599" t="s">
        <v>78</v>
      </c>
      <c r="F599" t="s">
        <v>73</v>
      </c>
      <c r="G599">
        <v>0.98863648504266399</v>
      </c>
      <c r="H599">
        <v>2E+20</v>
      </c>
      <c r="I599">
        <v>0</v>
      </c>
      <c r="J599">
        <v>15.949973253400501</v>
      </c>
      <c r="K599">
        <v>143</v>
      </c>
      <c r="L59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0.91695160672015075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1.3549566567901945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6.9822374890367606E-2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8.3390003411609097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39.036191767143201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599" s="5">
        <f>IF((DiscreteStatsTable[[#This Row],[RepsRequested]]&gt;1),DiscreteStatsTable[[#This Row],[HalfWidth]],DiscreteStatsTable[[#This Row],[BatchMeansHalfWidth]])</f>
        <v>0.38507442119278001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 s="5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70</v>
      </c>
      <c r="C600">
        <v>34</v>
      </c>
      <c r="D600" t="s">
        <v>83</v>
      </c>
      <c r="E600" t="s">
        <v>72</v>
      </c>
      <c r="F600" t="s">
        <v>73</v>
      </c>
      <c r="G600">
        <v>6.8234983125201196E-2</v>
      </c>
      <c r="H600">
        <v>2E+20</v>
      </c>
      <c r="I600">
        <v>1.48591106781348E-2</v>
      </c>
      <c r="J600">
        <v>0.29082773553687902</v>
      </c>
      <c r="K600">
        <v>144</v>
      </c>
      <c r="L60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6.2428147688438844E-2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5.5402610798307002E-2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6.9434479736389498E-2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1.2941586017357599E-2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0.36780551029927699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00" s="5">
        <f>IF((DiscreteStatsTable[[#This Row],[RepsRequested]]&gt;1),DiscreteStatsTable[[#This Row],[HalfWidth]],DiscreteStatsTable[[#This Row],[BatchMeansHalfWidth]])</f>
        <v>9.8971428821467786E-4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 s="5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70</v>
      </c>
      <c r="C601">
        <v>34</v>
      </c>
      <c r="D601" t="s">
        <v>83</v>
      </c>
      <c r="E601" t="s">
        <v>74</v>
      </c>
      <c r="F601" t="s">
        <v>73</v>
      </c>
      <c r="G601">
        <v>12.433099328673</v>
      </c>
      <c r="H601">
        <v>2E+20</v>
      </c>
      <c r="I601">
        <v>0.93204098227579402</v>
      </c>
      <c r="J601">
        <v>41.802982117614697</v>
      </c>
      <c r="K601">
        <v>144</v>
      </c>
      <c r="L60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4.6626404680264812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1.4573596699853932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3.5220090975485201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12.433099328673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0.77649516104145899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41.802982117614697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01" s="5">
        <f>IF((DiscreteStatsTable[[#This Row],[RepsRequested]]&gt;1),DiscreteStatsTable[[#This Row],[HalfWidth]],DiscreteStatsTable[[#This Row],[BatchMeansHalfWidth]])</f>
        <v>0.41417703553614327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 s="5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70</v>
      </c>
      <c r="C602">
        <v>34</v>
      </c>
      <c r="D602" t="s">
        <v>83</v>
      </c>
      <c r="E602" t="s">
        <v>75</v>
      </c>
      <c r="F602" t="s">
        <v>73</v>
      </c>
      <c r="G602">
        <v>6.8234983125201196E-2</v>
      </c>
      <c r="H602">
        <v>2E+20</v>
      </c>
      <c r="I602">
        <v>1.48591106781348E-2</v>
      </c>
      <c r="J602">
        <v>0.29082773553687902</v>
      </c>
      <c r="K602">
        <v>144</v>
      </c>
      <c r="L60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6.2428147688438844E-2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5.5402610798307002E-2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6.9434479736389498E-2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1.2941586017357599E-2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0.36780551029927699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02" s="5">
        <f>IF((DiscreteStatsTable[[#This Row],[RepsRequested]]&gt;1),DiscreteStatsTable[[#This Row],[HalfWidth]],DiscreteStatsTable[[#This Row],[BatchMeansHalfWidth]])</f>
        <v>9.8971428821467786E-4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 s="5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70</v>
      </c>
      <c r="C603">
        <v>34</v>
      </c>
      <c r="D603" t="s">
        <v>83</v>
      </c>
      <c r="E603" t="s">
        <v>76</v>
      </c>
      <c r="F603" t="s">
        <v>73</v>
      </c>
      <c r="G603">
        <v>4.0940989875120701</v>
      </c>
      <c r="H603">
        <v>2E+20</v>
      </c>
      <c r="I603">
        <v>0.89154664068809097</v>
      </c>
      <c r="J603">
        <v>17.4496641322127</v>
      </c>
      <c r="K603">
        <v>144</v>
      </c>
      <c r="L60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3.7456888613063315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3.3241566478984201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4.1660687841833699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0.77649516104145899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22.068330617956601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03" s="5">
        <f>IF((DiscreteStatsTable[[#This Row],[RepsRequested]]&gt;1),DiscreteStatsTable[[#This Row],[HalfWidth]],DiscreteStatsTable[[#This Row],[BatchMeansHalfWidth]])</f>
        <v>5.9382857292880543E-2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 s="5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70</v>
      </c>
      <c r="C604">
        <v>34</v>
      </c>
      <c r="D604" t="s">
        <v>83</v>
      </c>
      <c r="E604" t="s">
        <v>77</v>
      </c>
      <c r="F604" t="s">
        <v>73</v>
      </c>
      <c r="G604">
        <v>0</v>
      </c>
      <c r="H604">
        <v>2E+20</v>
      </c>
      <c r="I604">
        <v>0</v>
      </c>
      <c r="J604">
        <v>0</v>
      </c>
      <c r="K604">
        <v>144</v>
      </c>
      <c r="L60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04" s="5">
        <f>IF((DiscreteStatsTable[[#This Row],[RepsRequested]]&gt;1),DiscreteStatsTable[[#This Row],[HalfWidth]],DiscreteStatsTable[[#This Row],[BatchMeansHalfWidth]])</f>
        <v>0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 s="5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70</v>
      </c>
      <c r="C605">
        <v>34</v>
      </c>
      <c r="D605" t="s">
        <v>83</v>
      </c>
      <c r="E605" t="s">
        <v>78</v>
      </c>
      <c r="F605" t="s">
        <v>73</v>
      </c>
      <c r="G605">
        <v>8.3390003411609097</v>
      </c>
      <c r="H605">
        <v>2E+20</v>
      </c>
      <c r="I605">
        <v>0</v>
      </c>
      <c r="J605">
        <v>39.036191767143201</v>
      </c>
      <c r="K605">
        <v>144</v>
      </c>
      <c r="L60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0.91695160672015075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1.3549566567901945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6.9822374890367606E-2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8.3390003411609097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39.036191767143201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05" s="5">
        <f>IF((DiscreteStatsTable[[#This Row],[RepsRequested]]&gt;1),DiscreteStatsTable[[#This Row],[HalfWidth]],DiscreteStatsTable[[#This Row],[BatchMeansHalfWidth]])</f>
        <v>0.38507442119278001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 s="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70</v>
      </c>
      <c r="C606">
        <v>35</v>
      </c>
      <c r="D606" t="s">
        <v>83</v>
      </c>
      <c r="E606" t="s">
        <v>72</v>
      </c>
      <c r="F606" t="s">
        <v>73</v>
      </c>
      <c r="G606">
        <v>6.9434479736389498E-2</v>
      </c>
      <c r="H606">
        <v>2E+20</v>
      </c>
      <c r="I606">
        <v>1.51895168346338E-2</v>
      </c>
      <c r="J606">
        <v>0.30553786231543001</v>
      </c>
      <c r="K606">
        <v>142</v>
      </c>
      <c r="L60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6.2428147688438844E-2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5.5402610798307002E-2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6.9434479736389498E-2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1.2941586017357599E-2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0.36780551029927699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06" s="5">
        <f>IF((DiscreteStatsTable[[#This Row],[RepsRequested]]&gt;1),DiscreteStatsTable[[#This Row],[HalfWidth]],DiscreteStatsTable[[#This Row],[BatchMeansHalfWidth]])</f>
        <v>9.8971428821467786E-4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 s="5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70</v>
      </c>
      <c r="C607">
        <v>35</v>
      </c>
      <c r="D607" t="s">
        <v>83</v>
      </c>
      <c r="E607" t="s">
        <v>74</v>
      </c>
      <c r="F607" t="s">
        <v>73</v>
      </c>
      <c r="G607">
        <v>5.3871059470715004</v>
      </c>
      <c r="H607">
        <v>2E+20</v>
      </c>
      <c r="I607">
        <v>0.91137101007802801</v>
      </c>
      <c r="J607">
        <v>20.3947211682896</v>
      </c>
      <c r="K607">
        <v>142</v>
      </c>
      <c r="L60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4.6626404680264812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1.4573596699853932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3.5220090975485201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12.433099328673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0.77649516104145899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41.802982117614697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07" s="5">
        <f>IF((DiscreteStatsTable[[#This Row],[RepsRequested]]&gt;1),DiscreteStatsTable[[#This Row],[HalfWidth]],DiscreteStatsTable[[#This Row],[BatchMeansHalfWidth]])</f>
        <v>0.41417703553614327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 s="5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70</v>
      </c>
      <c r="C608">
        <v>35</v>
      </c>
      <c r="D608" t="s">
        <v>83</v>
      </c>
      <c r="E608" t="s">
        <v>75</v>
      </c>
      <c r="F608" t="s">
        <v>73</v>
      </c>
      <c r="G608">
        <v>6.9434479736389498E-2</v>
      </c>
      <c r="H608">
        <v>2E+20</v>
      </c>
      <c r="I608">
        <v>1.51895168346338E-2</v>
      </c>
      <c r="J608">
        <v>0.30553786231543001</v>
      </c>
      <c r="K608">
        <v>142</v>
      </c>
      <c r="L60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6.2428147688438844E-2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5.5402610798307002E-2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6.9434479736389498E-2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1.2941586017357599E-2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0.36780551029927699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08" s="5">
        <f>IF((DiscreteStatsTable[[#This Row],[RepsRequested]]&gt;1),DiscreteStatsTable[[#This Row],[HalfWidth]],DiscreteStatsTable[[#This Row],[BatchMeansHalfWidth]])</f>
        <v>9.8971428821467786E-4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 s="5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70</v>
      </c>
      <c r="C609">
        <v>35</v>
      </c>
      <c r="D609" t="s">
        <v>83</v>
      </c>
      <c r="E609" t="s">
        <v>76</v>
      </c>
      <c r="F609" t="s">
        <v>73</v>
      </c>
      <c r="G609">
        <v>4.1660687841833699</v>
      </c>
      <c r="H609">
        <v>2E+20</v>
      </c>
      <c r="I609">
        <v>0.91137101007802801</v>
      </c>
      <c r="J609">
        <v>18.332271738925801</v>
      </c>
      <c r="K609">
        <v>142</v>
      </c>
      <c r="L60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3.7456888613063315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3.3241566478984201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4.1660687841833699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0.77649516104145899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22.068330617956601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09" s="5">
        <f>IF((DiscreteStatsTable[[#This Row],[RepsRequested]]&gt;1),DiscreteStatsTable[[#This Row],[HalfWidth]],DiscreteStatsTable[[#This Row],[BatchMeansHalfWidth]])</f>
        <v>5.9382857292880543E-2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 s="5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70</v>
      </c>
      <c r="C610">
        <v>35</v>
      </c>
      <c r="D610" t="s">
        <v>83</v>
      </c>
      <c r="E610" t="s">
        <v>77</v>
      </c>
      <c r="F610" t="s">
        <v>73</v>
      </c>
      <c r="G610">
        <v>0</v>
      </c>
      <c r="H610">
        <v>2E+20</v>
      </c>
      <c r="I610">
        <v>0</v>
      </c>
      <c r="J610">
        <v>0</v>
      </c>
      <c r="K610">
        <v>142</v>
      </c>
      <c r="L61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0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0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0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0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10" s="5">
        <f>IF((DiscreteStatsTable[[#This Row],[RepsRequested]]&gt;1),DiscreteStatsTable[[#This Row],[HalfWidth]],DiscreteStatsTable[[#This Row],[BatchMeansHalfWidth]])</f>
        <v>0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 s="5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70</v>
      </c>
      <c r="C611">
        <v>35</v>
      </c>
      <c r="D611" t="s">
        <v>83</v>
      </c>
      <c r="E611" t="s">
        <v>78</v>
      </c>
      <c r="F611" t="s">
        <v>73</v>
      </c>
      <c r="G611">
        <v>1.22103716288814</v>
      </c>
      <c r="H611">
        <v>2E+20</v>
      </c>
      <c r="I611">
        <v>0</v>
      </c>
      <c r="J611">
        <v>13.2505071073097</v>
      </c>
      <c r="K611">
        <v>142</v>
      </c>
      <c r="L61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0.91695160672015075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1.3549566567901945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6.9822374890367606E-2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8.3390003411609097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39.036191767143201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11" s="5">
        <f>IF((DiscreteStatsTable[[#This Row],[RepsRequested]]&gt;1),DiscreteStatsTable[[#This Row],[HalfWidth]],DiscreteStatsTable[[#This Row],[BatchMeansHalfWidth]])</f>
        <v>0.38507442119278001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 s="5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70</v>
      </c>
      <c r="C612">
        <v>36</v>
      </c>
      <c r="D612" t="s">
        <v>83</v>
      </c>
      <c r="E612" t="s">
        <v>72</v>
      </c>
      <c r="F612" t="s">
        <v>73</v>
      </c>
      <c r="G612">
        <v>5.7087321505924001E-2</v>
      </c>
      <c r="H612">
        <v>2E+20</v>
      </c>
      <c r="I612">
        <v>1.40763690547667E-2</v>
      </c>
      <c r="J612">
        <v>0.19774569877093101</v>
      </c>
      <c r="K612">
        <v>144</v>
      </c>
      <c r="L61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6.2428147688438844E-2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5.5402610798307002E-2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6.9434479736389498E-2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1.2941586017357599E-2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0.36780551029927699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12" s="5">
        <f>IF((DiscreteStatsTable[[#This Row],[RepsRequested]]&gt;1),DiscreteStatsTable[[#This Row],[HalfWidth]],DiscreteStatsTable[[#This Row],[BatchMeansHalfWidth]])</f>
        <v>9.8971428821467786E-4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 s="5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70</v>
      </c>
      <c r="C613">
        <v>36</v>
      </c>
      <c r="D613" t="s">
        <v>83</v>
      </c>
      <c r="E613" t="s">
        <v>74</v>
      </c>
      <c r="F613" t="s">
        <v>73</v>
      </c>
      <c r="G613">
        <v>3.5753861314187199</v>
      </c>
      <c r="H613">
        <v>2E+20</v>
      </c>
      <c r="I613">
        <v>0.84458214328600401</v>
      </c>
      <c r="J613">
        <v>11.864741926255901</v>
      </c>
      <c r="K613">
        <v>144</v>
      </c>
      <c r="L61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4.6626404680264812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1.4573596699853932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3.5220090975485201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12.433099328673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0.77649516104145899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41.802982117614697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13" s="5">
        <f>IF((DiscreteStatsTable[[#This Row],[RepsRequested]]&gt;1),DiscreteStatsTable[[#This Row],[HalfWidth]],DiscreteStatsTable[[#This Row],[BatchMeansHalfWidth]])</f>
        <v>0.41417703553614327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 s="5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70</v>
      </c>
      <c r="C614">
        <v>36</v>
      </c>
      <c r="D614" t="s">
        <v>83</v>
      </c>
      <c r="E614" t="s">
        <v>75</v>
      </c>
      <c r="F614" t="s">
        <v>73</v>
      </c>
      <c r="G614">
        <v>5.7087321505924001E-2</v>
      </c>
      <c r="H614">
        <v>2E+20</v>
      </c>
      <c r="I614">
        <v>1.40763690547667E-2</v>
      </c>
      <c r="J614">
        <v>0.19774569877093101</v>
      </c>
      <c r="K614">
        <v>144</v>
      </c>
      <c r="L61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6.2428147688438844E-2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5.5402610798307002E-2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6.9434479736389498E-2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1.2941586017357599E-2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0.36780551029927699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14" s="5">
        <f>IF((DiscreteStatsTable[[#This Row],[RepsRequested]]&gt;1),DiscreteStatsTable[[#This Row],[HalfWidth]],DiscreteStatsTable[[#This Row],[BatchMeansHalfWidth]])</f>
        <v>9.8971428821467786E-4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 s="5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70</v>
      </c>
      <c r="C615">
        <v>36</v>
      </c>
      <c r="D615" t="s">
        <v>83</v>
      </c>
      <c r="E615" t="s">
        <v>76</v>
      </c>
      <c r="F615" t="s">
        <v>73</v>
      </c>
      <c r="G615">
        <v>3.4252392903554401</v>
      </c>
      <c r="H615">
        <v>2E+20</v>
      </c>
      <c r="I615">
        <v>0.84458214328600401</v>
      </c>
      <c r="J615">
        <v>11.864741926255901</v>
      </c>
      <c r="K615">
        <v>144</v>
      </c>
      <c r="L61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3.7456888613063315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3.3241566478984201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4.1660687841833699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0.77649516104145899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22.068330617956601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15" s="5">
        <f>IF((DiscreteStatsTable[[#This Row],[RepsRequested]]&gt;1),DiscreteStatsTable[[#This Row],[HalfWidth]],DiscreteStatsTable[[#This Row],[BatchMeansHalfWidth]])</f>
        <v>5.9382857292880543E-2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 s="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70</v>
      </c>
      <c r="C616">
        <v>36</v>
      </c>
      <c r="D616" t="s">
        <v>83</v>
      </c>
      <c r="E616" t="s">
        <v>77</v>
      </c>
      <c r="F616" t="s">
        <v>73</v>
      </c>
      <c r="G616">
        <v>0</v>
      </c>
      <c r="H616">
        <v>2E+20</v>
      </c>
      <c r="I616">
        <v>0</v>
      </c>
      <c r="J616">
        <v>0</v>
      </c>
      <c r="K616">
        <v>144</v>
      </c>
      <c r="L61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16" s="5">
        <f>IF((DiscreteStatsTable[[#This Row],[RepsRequested]]&gt;1),DiscreteStatsTable[[#This Row],[HalfWidth]],DiscreteStatsTable[[#This Row],[BatchMeansHalfWidth]])</f>
        <v>0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 s="5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70</v>
      </c>
      <c r="C617">
        <v>36</v>
      </c>
      <c r="D617" t="s">
        <v>83</v>
      </c>
      <c r="E617" t="s">
        <v>78</v>
      </c>
      <c r="F617" t="s">
        <v>73</v>
      </c>
      <c r="G617">
        <v>0.150146841063274</v>
      </c>
      <c r="H617">
        <v>2E+20</v>
      </c>
      <c r="I617">
        <v>0</v>
      </c>
      <c r="J617">
        <v>5.7277995852142602</v>
      </c>
      <c r="K617">
        <v>144</v>
      </c>
      <c r="L61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0.91695160672015075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1.3549566567901945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6.9822374890367606E-2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8.3390003411609097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39.036191767143201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17" s="5">
        <f>IF((DiscreteStatsTable[[#This Row],[RepsRequested]]&gt;1),DiscreteStatsTable[[#This Row],[HalfWidth]],DiscreteStatsTable[[#This Row],[BatchMeansHalfWidth]])</f>
        <v>0.38507442119278001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 s="5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70</v>
      </c>
      <c r="C618">
        <v>37</v>
      </c>
      <c r="D618" t="s">
        <v>83</v>
      </c>
      <c r="E618" t="s">
        <v>72</v>
      </c>
      <c r="F618" t="s">
        <v>73</v>
      </c>
      <c r="G618">
        <v>6.5152813275382193E-2</v>
      </c>
      <c r="H618">
        <v>2E+20</v>
      </c>
      <c r="I618">
        <v>1.66388420944154E-2</v>
      </c>
      <c r="J618">
        <v>0.32490306089480298</v>
      </c>
      <c r="K618">
        <v>144</v>
      </c>
      <c r="L61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6.2428147688438844E-2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5.5402610798307002E-2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6.9434479736389498E-2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1.2941586017357599E-2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0.36780551029927699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18" s="5">
        <f>IF((DiscreteStatsTable[[#This Row],[RepsRequested]]&gt;1),DiscreteStatsTable[[#This Row],[HalfWidth]],DiscreteStatsTable[[#This Row],[BatchMeansHalfWidth]])</f>
        <v>9.8971428821467786E-4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 s="5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70</v>
      </c>
      <c r="C619">
        <v>37</v>
      </c>
      <c r="D619" t="s">
        <v>83</v>
      </c>
      <c r="E619" t="s">
        <v>74</v>
      </c>
      <c r="F619" t="s">
        <v>73</v>
      </c>
      <c r="G619">
        <v>9.3337465343177293</v>
      </c>
      <c r="H619">
        <v>2E+20</v>
      </c>
      <c r="I619">
        <v>1.2072793335194101</v>
      </c>
      <c r="J619">
        <v>37.171564508970597</v>
      </c>
      <c r="K619">
        <v>144</v>
      </c>
      <c r="L61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4.6626404680264812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1.4573596699853932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3.5220090975485201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12.433099328673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0.77649516104145899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41.802982117614697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19" s="5">
        <f>IF((DiscreteStatsTable[[#This Row],[RepsRequested]]&gt;1),DiscreteStatsTable[[#This Row],[HalfWidth]],DiscreteStatsTable[[#This Row],[BatchMeansHalfWidth]])</f>
        <v>0.41417703553614327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 s="5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70</v>
      </c>
      <c r="C620">
        <v>37</v>
      </c>
      <c r="D620" t="s">
        <v>83</v>
      </c>
      <c r="E620" t="s">
        <v>75</v>
      </c>
      <c r="F620" t="s">
        <v>73</v>
      </c>
      <c r="G620">
        <v>6.5152813275382193E-2</v>
      </c>
      <c r="H620">
        <v>2E+20</v>
      </c>
      <c r="I620">
        <v>1.66388420944154E-2</v>
      </c>
      <c r="J620">
        <v>0.32490306089480298</v>
      </c>
      <c r="K620">
        <v>144</v>
      </c>
      <c r="L62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6.2428147688438844E-2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5.5402610798307002E-2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6.9434479736389498E-2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1.2941586017357599E-2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0.36780551029927699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20" s="5">
        <f>IF((DiscreteStatsTable[[#This Row],[RepsRequested]]&gt;1),DiscreteStatsTable[[#This Row],[HalfWidth]],DiscreteStatsTable[[#This Row],[BatchMeansHalfWidth]])</f>
        <v>9.8971428821467786E-4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 s="5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70</v>
      </c>
      <c r="C621">
        <v>37</v>
      </c>
      <c r="D621" t="s">
        <v>83</v>
      </c>
      <c r="E621" t="s">
        <v>76</v>
      </c>
      <c r="F621" t="s">
        <v>73</v>
      </c>
      <c r="G621">
        <v>3.90916879652293</v>
      </c>
      <c r="H621">
        <v>2E+20</v>
      </c>
      <c r="I621">
        <v>0.99833052566492597</v>
      </c>
      <c r="J621">
        <v>19.4941836536882</v>
      </c>
      <c r="K621">
        <v>144</v>
      </c>
      <c r="L62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3.7456888613063315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3.3241566478984201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4.1660687841833699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0.77649516104145899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22.068330617956601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21" s="5">
        <f>IF((DiscreteStatsTable[[#This Row],[RepsRequested]]&gt;1),DiscreteStatsTable[[#This Row],[HalfWidth]],DiscreteStatsTable[[#This Row],[BatchMeansHalfWidth]])</f>
        <v>5.9382857292880543E-2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 s="5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70</v>
      </c>
      <c r="C622">
        <v>37</v>
      </c>
      <c r="D622" t="s">
        <v>83</v>
      </c>
      <c r="E622" t="s">
        <v>77</v>
      </c>
      <c r="F622" t="s">
        <v>73</v>
      </c>
      <c r="G622">
        <v>0</v>
      </c>
      <c r="H622">
        <v>2E+20</v>
      </c>
      <c r="I622">
        <v>0</v>
      </c>
      <c r="J622">
        <v>0</v>
      </c>
      <c r="K622">
        <v>144</v>
      </c>
      <c r="L62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0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0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0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0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22" s="5">
        <f>IF((DiscreteStatsTable[[#This Row],[RepsRequested]]&gt;1),DiscreteStatsTable[[#This Row],[HalfWidth]],DiscreteStatsTable[[#This Row],[BatchMeansHalfWidth]])</f>
        <v>0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 s="5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70</v>
      </c>
      <c r="C623">
        <v>37</v>
      </c>
      <c r="D623" t="s">
        <v>83</v>
      </c>
      <c r="E623" t="s">
        <v>78</v>
      </c>
      <c r="F623" t="s">
        <v>73</v>
      </c>
      <c r="G623">
        <v>5.4245777377948103</v>
      </c>
      <c r="H623">
        <v>2E+20</v>
      </c>
      <c r="I623">
        <v>0</v>
      </c>
      <c r="J623">
        <v>29.158818901007901</v>
      </c>
      <c r="K623">
        <v>144</v>
      </c>
      <c r="L62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0.91695160672015075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1.3549566567901945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6.9822374890367606E-2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8.3390003411609097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39.036191767143201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23" s="5">
        <f>IF((DiscreteStatsTable[[#This Row],[RepsRequested]]&gt;1),DiscreteStatsTable[[#This Row],[HalfWidth]],DiscreteStatsTable[[#This Row],[BatchMeansHalfWidth]])</f>
        <v>0.38507442119278001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 s="5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70</v>
      </c>
      <c r="C624">
        <v>38</v>
      </c>
      <c r="D624" t="s">
        <v>83</v>
      </c>
      <c r="E624" t="s">
        <v>72</v>
      </c>
      <c r="F624" t="s">
        <v>73</v>
      </c>
      <c r="G624">
        <v>5.6525491579800601E-2</v>
      </c>
      <c r="H624">
        <v>2E+20</v>
      </c>
      <c r="I624">
        <v>1.3812090453262701E-2</v>
      </c>
      <c r="J624">
        <v>0.27994310560510999</v>
      </c>
      <c r="K624">
        <v>144</v>
      </c>
      <c r="L62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6.2428147688438844E-2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5.5402610798307002E-2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6.9434479736389498E-2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1.2941586017357599E-2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0.36780551029927699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24" s="5">
        <f>IF((DiscreteStatsTable[[#This Row],[RepsRequested]]&gt;1),DiscreteStatsTable[[#This Row],[HalfWidth]],DiscreteStatsTable[[#This Row],[BatchMeansHalfWidth]])</f>
        <v>9.8971428821467786E-4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 s="5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70</v>
      </c>
      <c r="C625">
        <v>38</v>
      </c>
      <c r="D625" t="s">
        <v>83</v>
      </c>
      <c r="E625" t="s">
        <v>74</v>
      </c>
      <c r="F625" t="s">
        <v>73</v>
      </c>
      <c r="G625">
        <v>3.5220090975485201</v>
      </c>
      <c r="H625">
        <v>2E+20</v>
      </c>
      <c r="I625">
        <v>0.82872542719576403</v>
      </c>
      <c r="J625">
        <v>16.7965863363066</v>
      </c>
      <c r="K625">
        <v>144</v>
      </c>
      <c r="L62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4.6626404680264812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1.4573596699853932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3.5220090975485201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12.433099328673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0.77649516104145899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41.802982117614697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25" s="5">
        <f>IF((DiscreteStatsTable[[#This Row],[RepsRequested]]&gt;1),DiscreteStatsTable[[#This Row],[HalfWidth]],DiscreteStatsTable[[#This Row],[BatchMeansHalfWidth]])</f>
        <v>0.41417703553614327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 s="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70</v>
      </c>
      <c r="C626">
        <v>38</v>
      </c>
      <c r="D626" t="s">
        <v>83</v>
      </c>
      <c r="E626" t="s">
        <v>75</v>
      </c>
      <c r="F626" t="s">
        <v>73</v>
      </c>
      <c r="G626">
        <v>5.6525491579800601E-2</v>
      </c>
      <c r="H626">
        <v>2E+20</v>
      </c>
      <c r="I626">
        <v>1.3812090453262701E-2</v>
      </c>
      <c r="J626">
        <v>0.27994310560510999</v>
      </c>
      <c r="K626">
        <v>144</v>
      </c>
      <c r="L62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6.2428147688438844E-2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5.5402610798307002E-2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6.9434479736389498E-2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1.2941586017357599E-2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0.36780551029927699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26" s="5">
        <f>IF((DiscreteStatsTable[[#This Row],[RepsRequested]]&gt;1),DiscreteStatsTable[[#This Row],[HalfWidth]],DiscreteStatsTable[[#This Row],[BatchMeansHalfWidth]])</f>
        <v>9.8971428821467786E-4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 s="5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70</v>
      </c>
      <c r="C627">
        <v>38</v>
      </c>
      <c r="D627" t="s">
        <v>83</v>
      </c>
      <c r="E627" t="s">
        <v>76</v>
      </c>
      <c r="F627" t="s">
        <v>73</v>
      </c>
      <c r="G627">
        <v>3.3915294947880401</v>
      </c>
      <c r="H627">
        <v>2E+20</v>
      </c>
      <c r="I627">
        <v>0.82872542719576403</v>
      </c>
      <c r="J627">
        <v>16.7965863363066</v>
      </c>
      <c r="K627">
        <v>144</v>
      </c>
      <c r="L62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3.7456888613063315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3.3241566478984201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4.1660687841833699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0.77649516104145899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22.068330617956601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27" s="5">
        <f>IF((DiscreteStatsTable[[#This Row],[RepsRequested]]&gt;1),DiscreteStatsTable[[#This Row],[HalfWidth]],DiscreteStatsTable[[#This Row],[BatchMeansHalfWidth]])</f>
        <v>5.9382857292880543E-2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 s="5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70</v>
      </c>
      <c r="C628">
        <v>38</v>
      </c>
      <c r="D628" t="s">
        <v>83</v>
      </c>
      <c r="E628" t="s">
        <v>77</v>
      </c>
      <c r="F628" t="s">
        <v>73</v>
      </c>
      <c r="G628">
        <v>0</v>
      </c>
      <c r="H628">
        <v>2E+20</v>
      </c>
      <c r="I628">
        <v>0</v>
      </c>
      <c r="J628">
        <v>0</v>
      </c>
      <c r="K628">
        <v>144</v>
      </c>
      <c r="L62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28" s="5">
        <f>IF((DiscreteStatsTable[[#This Row],[RepsRequested]]&gt;1),DiscreteStatsTable[[#This Row],[HalfWidth]],DiscreteStatsTable[[#This Row],[BatchMeansHalfWidth]])</f>
        <v>0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 s="5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70</v>
      </c>
      <c r="C629">
        <v>38</v>
      </c>
      <c r="D629" t="s">
        <v>83</v>
      </c>
      <c r="E629" t="s">
        <v>78</v>
      </c>
      <c r="F629" t="s">
        <v>73</v>
      </c>
      <c r="G629">
        <v>0.13047960276047901</v>
      </c>
      <c r="H629">
        <v>2E+20</v>
      </c>
      <c r="I629">
        <v>0</v>
      </c>
      <c r="J629">
        <v>2.49964706524307</v>
      </c>
      <c r="K629">
        <v>144</v>
      </c>
      <c r="L62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0.91695160672015075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1.3549566567901945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6.9822374890367606E-2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8.3390003411609097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39.036191767143201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29" s="5">
        <f>IF((DiscreteStatsTable[[#This Row],[RepsRequested]]&gt;1),DiscreteStatsTable[[#This Row],[HalfWidth]],DiscreteStatsTable[[#This Row],[BatchMeansHalfWidth]])</f>
        <v>0.38507442119278001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 s="5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70</v>
      </c>
      <c r="C630">
        <v>39</v>
      </c>
      <c r="D630" t="s">
        <v>83</v>
      </c>
      <c r="E630" t="s">
        <v>72</v>
      </c>
      <c r="F630" t="s">
        <v>73</v>
      </c>
      <c r="G630">
        <v>5.7561563679376801E-2</v>
      </c>
      <c r="H630">
        <v>2E+20</v>
      </c>
      <c r="I630">
        <v>1.35172226983002E-2</v>
      </c>
      <c r="J630">
        <v>0.24216956074610901</v>
      </c>
      <c r="K630">
        <v>144</v>
      </c>
      <c r="L63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6.2428147688438844E-2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5.5402610798307002E-2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6.9434479736389498E-2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1.2941586017357599E-2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0.36780551029927699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30" s="5">
        <f>IF((DiscreteStatsTable[[#This Row],[RepsRequested]]&gt;1),DiscreteStatsTable[[#This Row],[HalfWidth]],DiscreteStatsTable[[#This Row],[BatchMeansHalfWidth]])</f>
        <v>9.8971428821467786E-4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 s="5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70</v>
      </c>
      <c r="C631">
        <v>39</v>
      </c>
      <c r="D631" t="s">
        <v>83</v>
      </c>
      <c r="E631" t="s">
        <v>74</v>
      </c>
      <c r="F631" t="s">
        <v>73</v>
      </c>
      <c r="G631">
        <v>3.7846975541771202</v>
      </c>
      <c r="H631">
        <v>2E+20</v>
      </c>
      <c r="I631">
        <v>0.81103336189801201</v>
      </c>
      <c r="J631">
        <v>14.530173644766499</v>
      </c>
      <c r="K631">
        <v>144</v>
      </c>
      <c r="L63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4.6626404680264812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1.4573596699853932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3.5220090975485201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12.433099328673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0.77649516104145899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41.802982117614697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31" s="5">
        <f>IF((DiscreteStatsTable[[#This Row],[RepsRequested]]&gt;1),DiscreteStatsTable[[#This Row],[HalfWidth]],DiscreteStatsTable[[#This Row],[BatchMeansHalfWidth]])</f>
        <v>0.41417703553614327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 s="5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70</v>
      </c>
      <c r="C632">
        <v>39</v>
      </c>
      <c r="D632" t="s">
        <v>83</v>
      </c>
      <c r="E632" t="s">
        <v>75</v>
      </c>
      <c r="F632" t="s">
        <v>73</v>
      </c>
      <c r="G632">
        <v>5.7561563679376801E-2</v>
      </c>
      <c r="H632">
        <v>2E+20</v>
      </c>
      <c r="I632">
        <v>1.35172226983002E-2</v>
      </c>
      <c r="J632">
        <v>0.24216956074610901</v>
      </c>
      <c r="K632">
        <v>144</v>
      </c>
      <c r="L63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6.2428147688438844E-2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5.5402610798307002E-2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6.9434479736389498E-2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1.2941586017357599E-2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0.36780551029927699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32" s="5">
        <f>IF((DiscreteStatsTable[[#This Row],[RepsRequested]]&gt;1),DiscreteStatsTable[[#This Row],[HalfWidth]],DiscreteStatsTable[[#This Row],[BatchMeansHalfWidth]])</f>
        <v>9.8971428821467786E-4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 s="5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70</v>
      </c>
      <c r="C633">
        <v>39</v>
      </c>
      <c r="D633" t="s">
        <v>83</v>
      </c>
      <c r="E633" t="s">
        <v>76</v>
      </c>
      <c r="F633" t="s">
        <v>73</v>
      </c>
      <c r="G633">
        <v>3.4536938207626098</v>
      </c>
      <c r="H633">
        <v>2E+20</v>
      </c>
      <c r="I633">
        <v>0.81103336189801201</v>
      </c>
      <c r="J633">
        <v>14.530173644766499</v>
      </c>
      <c r="K633">
        <v>144</v>
      </c>
      <c r="L63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3.7456888613063315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3.3241566478984201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4.1660687841833699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0.77649516104145899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22.068330617956601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33" s="5">
        <f>IF((DiscreteStatsTable[[#This Row],[RepsRequested]]&gt;1),DiscreteStatsTable[[#This Row],[HalfWidth]],DiscreteStatsTable[[#This Row],[BatchMeansHalfWidth]])</f>
        <v>5.9382857292880543E-2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 s="5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70</v>
      </c>
      <c r="C634">
        <v>39</v>
      </c>
      <c r="D634" t="s">
        <v>83</v>
      </c>
      <c r="E634" t="s">
        <v>77</v>
      </c>
      <c r="F634" t="s">
        <v>73</v>
      </c>
      <c r="G634">
        <v>0</v>
      </c>
      <c r="H634">
        <v>2E+20</v>
      </c>
      <c r="I634">
        <v>0</v>
      </c>
      <c r="J634">
        <v>0</v>
      </c>
      <c r="K634">
        <v>144</v>
      </c>
      <c r="L63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0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0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0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0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34" s="5">
        <f>IF((DiscreteStatsTable[[#This Row],[RepsRequested]]&gt;1),DiscreteStatsTable[[#This Row],[HalfWidth]],DiscreteStatsTable[[#This Row],[BatchMeansHalfWidth]])</f>
        <v>0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 s="5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70</v>
      </c>
      <c r="C635">
        <v>39</v>
      </c>
      <c r="D635" t="s">
        <v>83</v>
      </c>
      <c r="E635" t="s">
        <v>78</v>
      </c>
      <c r="F635" t="s">
        <v>73</v>
      </c>
      <c r="G635">
        <v>0.33100373341450601</v>
      </c>
      <c r="H635">
        <v>2E+20</v>
      </c>
      <c r="I635">
        <v>0</v>
      </c>
      <c r="J635">
        <v>6.0095032223929401</v>
      </c>
      <c r="K635">
        <v>144</v>
      </c>
      <c r="L63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0.91695160672015075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1.3549566567901945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6.9822374890367606E-2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8.3390003411609097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39.036191767143201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35" s="5">
        <f>IF((DiscreteStatsTable[[#This Row],[RepsRequested]]&gt;1),DiscreteStatsTable[[#This Row],[HalfWidth]],DiscreteStatsTable[[#This Row],[BatchMeansHalfWidth]])</f>
        <v>0.38507442119278001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 s="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70</v>
      </c>
      <c r="C636">
        <v>40</v>
      </c>
      <c r="D636" t="s">
        <v>83</v>
      </c>
      <c r="E636" t="s">
        <v>72</v>
      </c>
      <c r="F636" t="s">
        <v>73</v>
      </c>
      <c r="G636">
        <v>6.2109187479660502E-2</v>
      </c>
      <c r="H636">
        <v>2E+20</v>
      </c>
      <c r="I636">
        <v>1.5014038458063299E-2</v>
      </c>
      <c r="J636">
        <v>0.25078225078771699</v>
      </c>
      <c r="K636">
        <v>144</v>
      </c>
      <c r="L63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6.2428147688438844E-2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5.5402610798307002E-2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6.9434479736389498E-2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1.2941586017357599E-2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0.36780551029927699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36" s="5">
        <f>IF((DiscreteStatsTable[[#This Row],[RepsRequested]]&gt;1),DiscreteStatsTable[[#This Row],[HalfWidth]],DiscreteStatsTable[[#This Row],[BatchMeansHalfWidth]])</f>
        <v>9.8971428821467786E-4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 s="5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70</v>
      </c>
      <c r="C637">
        <v>40</v>
      </c>
      <c r="D637" t="s">
        <v>83</v>
      </c>
      <c r="E637" t="s">
        <v>74</v>
      </c>
      <c r="F637" t="s">
        <v>73</v>
      </c>
      <c r="G637">
        <v>4.1853238335618199</v>
      </c>
      <c r="H637">
        <v>2E+20</v>
      </c>
      <c r="I637">
        <v>0.90084230748379901</v>
      </c>
      <c r="J637">
        <v>15.046935047263</v>
      </c>
      <c r="K637">
        <v>144</v>
      </c>
      <c r="L63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4.6626404680264812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1.4573596699853932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3.5220090975485201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12.433099328673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0.77649516104145899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41.802982117614697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37" s="5">
        <f>IF((DiscreteStatsTable[[#This Row],[RepsRequested]]&gt;1),DiscreteStatsTable[[#This Row],[HalfWidth]],DiscreteStatsTable[[#This Row],[BatchMeansHalfWidth]])</f>
        <v>0.41417703553614327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 s="5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70</v>
      </c>
      <c r="C638">
        <v>40</v>
      </c>
      <c r="D638" t="s">
        <v>83</v>
      </c>
      <c r="E638" t="s">
        <v>75</v>
      </c>
      <c r="F638" t="s">
        <v>73</v>
      </c>
      <c r="G638">
        <v>6.2109187479660502E-2</v>
      </c>
      <c r="H638">
        <v>2E+20</v>
      </c>
      <c r="I638">
        <v>1.5014038458063299E-2</v>
      </c>
      <c r="J638">
        <v>0.25078225078771699</v>
      </c>
      <c r="K638">
        <v>144</v>
      </c>
      <c r="L63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6.2428147688438844E-2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5.5402610798307002E-2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6.9434479736389498E-2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1.2941586017357599E-2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0.36780551029927699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38" s="5">
        <f>IF((DiscreteStatsTable[[#This Row],[RepsRequested]]&gt;1),DiscreteStatsTable[[#This Row],[HalfWidth]],DiscreteStatsTable[[#This Row],[BatchMeansHalfWidth]])</f>
        <v>9.8971428821467786E-4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 s="5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70</v>
      </c>
      <c r="C639">
        <v>40</v>
      </c>
      <c r="D639" t="s">
        <v>83</v>
      </c>
      <c r="E639" t="s">
        <v>76</v>
      </c>
      <c r="F639" t="s">
        <v>73</v>
      </c>
      <c r="G639">
        <v>3.72655124877963</v>
      </c>
      <c r="H639">
        <v>2E+20</v>
      </c>
      <c r="I639">
        <v>0.90084230748379901</v>
      </c>
      <c r="J639">
        <v>15.046935047263</v>
      </c>
      <c r="K639">
        <v>144</v>
      </c>
      <c r="L63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3.7456888613063315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3.3241566478984201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4.1660687841833699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0.77649516104145899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22.068330617956601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39" s="5">
        <f>IF((DiscreteStatsTable[[#This Row],[RepsRequested]]&gt;1),DiscreteStatsTable[[#This Row],[HalfWidth]],DiscreteStatsTable[[#This Row],[BatchMeansHalfWidth]])</f>
        <v>5.9382857292880543E-2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 s="5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70</v>
      </c>
      <c r="C640">
        <v>40</v>
      </c>
      <c r="D640" t="s">
        <v>83</v>
      </c>
      <c r="E640" t="s">
        <v>77</v>
      </c>
      <c r="F640" t="s">
        <v>73</v>
      </c>
      <c r="G640">
        <v>0</v>
      </c>
      <c r="H640">
        <v>2E+20</v>
      </c>
      <c r="I640">
        <v>0</v>
      </c>
      <c r="J640">
        <v>0</v>
      </c>
      <c r="K640">
        <v>144</v>
      </c>
      <c r="L64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40" s="5">
        <f>IF((DiscreteStatsTable[[#This Row],[RepsRequested]]&gt;1),DiscreteStatsTable[[#This Row],[HalfWidth]],DiscreteStatsTable[[#This Row],[BatchMeansHalfWidth]])</f>
        <v>0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 s="5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70</v>
      </c>
      <c r="C641">
        <v>40</v>
      </c>
      <c r="D641" t="s">
        <v>83</v>
      </c>
      <c r="E641" t="s">
        <v>78</v>
      </c>
      <c r="F641" t="s">
        <v>73</v>
      </c>
      <c r="G641">
        <v>0.45877258478219202</v>
      </c>
      <c r="H641">
        <v>2E+20</v>
      </c>
      <c r="I641">
        <v>0</v>
      </c>
      <c r="J641">
        <v>6.5195149071776104</v>
      </c>
      <c r="K641">
        <v>144</v>
      </c>
      <c r="L64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0.91695160672015075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1.3549566567901945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6.9822374890367606E-2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8.3390003411609097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39.036191767143201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41" s="5">
        <f>IF((DiscreteStatsTable[[#This Row],[RepsRequested]]&gt;1),DiscreteStatsTable[[#This Row],[HalfWidth]],DiscreteStatsTable[[#This Row],[BatchMeansHalfWidth]])</f>
        <v>0.38507442119278001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 s="5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70</v>
      </c>
      <c r="C642">
        <v>41</v>
      </c>
      <c r="D642" t="s">
        <v>83</v>
      </c>
      <c r="E642" t="s">
        <v>72</v>
      </c>
      <c r="F642" t="s">
        <v>73</v>
      </c>
      <c r="G642">
        <v>5.8085575184758299E-2</v>
      </c>
      <c r="H642">
        <v>2E+20</v>
      </c>
      <c r="I642">
        <v>1.4405673875266201E-2</v>
      </c>
      <c r="J642">
        <v>0.28924318777323099</v>
      </c>
      <c r="K642">
        <v>144</v>
      </c>
      <c r="L64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6.2428147688438844E-2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5.5402610798307002E-2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6.9434479736389498E-2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1.2941586017357599E-2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0.36780551029927699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42" s="5">
        <f>IF((DiscreteStatsTable[[#This Row],[RepsRequested]]&gt;1),DiscreteStatsTable[[#This Row],[HalfWidth]],DiscreteStatsTable[[#This Row],[BatchMeansHalfWidth]])</f>
        <v>9.8971428821467786E-4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 s="5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70</v>
      </c>
      <c r="C643">
        <v>41</v>
      </c>
      <c r="D643" t="s">
        <v>83</v>
      </c>
      <c r="E643" t="s">
        <v>74</v>
      </c>
      <c r="F643" t="s">
        <v>73</v>
      </c>
      <c r="G643">
        <v>3.5799795948996098</v>
      </c>
      <c r="H643">
        <v>2E+20</v>
      </c>
      <c r="I643">
        <v>0.86434043251597403</v>
      </c>
      <c r="J643">
        <v>17.3545912663939</v>
      </c>
      <c r="K643">
        <v>144</v>
      </c>
      <c r="L64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4.6626404680264812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1.4573596699853932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3.5220090975485201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12.433099328673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0.77649516104145899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41.802982117614697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43" s="5">
        <f>IF((DiscreteStatsTable[[#This Row],[RepsRequested]]&gt;1),DiscreteStatsTable[[#This Row],[HalfWidth]],DiscreteStatsTable[[#This Row],[BatchMeansHalfWidth]])</f>
        <v>0.41417703553614327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 s="5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70</v>
      </c>
      <c r="C644">
        <v>41</v>
      </c>
      <c r="D644" t="s">
        <v>83</v>
      </c>
      <c r="E644" t="s">
        <v>75</v>
      </c>
      <c r="F644" t="s">
        <v>73</v>
      </c>
      <c r="G644">
        <v>5.8085575184758299E-2</v>
      </c>
      <c r="H644">
        <v>2E+20</v>
      </c>
      <c r="I644">
        <v>1.4405673875266201E-2</v>
      </c>
      <c r="J644">
        <v>0.28924318777323099</v>
      </c>
      <c r="K644">
        <v>144</v>
      </c>
      <c r="L64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6.2428147688438844E-2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5.5402610798307002E-2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6.9434479736389498E-2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1.2941586017357599E-2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0.36780551029927699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44" s="5">
        <f>IF((DiscreteStatsTable[[#This Row],[RepsRequested]]&gt;1),DiscreteStatsTable[[#This Row],[HalfWidth]],DiscreteStatsTable[[#This Row],[BatchMeansHalfWidth]])</f>
        <v>9.8971428821467786E-4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 s="5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70</v>
      </c>
      <c r="C645">
        <v>41</v>
      </c>
      <c r="D645" t="s">
        <v>83</v>
      </c>
      <c r="E645" t="s">
        <v>76</v>
      </c>
      <c r="F645" t="s">
        <v>73</v>
      </c>
      <c r="G645">
        <v>3.4851345110855001</v>
      </c>
      <c r="H645">
        <v>2E+20</v>
      </c>
      <c r="I645">
        <v>0.86434043251597403</v>
      </c>
      <c r="J645">
        <v>17.3545912663939</v>
      </c>
      <c r="K645">
        <v>144</v>
      </c>
      <c r="L64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3.7456888613063315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3.3241566478984201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4.1660687841833699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0.77649516104145899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22.068330617956601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45" s="5">
        <f>IF((DiscreteStatsTable[[#This Row],[RepsRequested]]&gt;1),DiscreteStatsTable[[#This Row],[HalfWidth]],DiscreteStatsTable[[#This Row],[BatchMeansHalfWidth]])</f>
        <v>5.9382857292880543E-2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 s="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70</v>
      </c>
      <c r="C646">
        <v>41</v>
      </c>
      <c r="D646" t="s">
        <v>83</v>
      </c>
      <c r="E646" t="s">
        <v>77</v>
      </c>
      <c r="F646" t="s">
        <v>73</v>
      </c>
      <c r="G646">
        <v>0</v>
      </c>
      <c r="H646">
        <v>2E+20</v>
      </c>
      <c r="I646">
        <v>0</v>
      </c>
      <c r="J646">
        <v>0</v>
      </c>
      <c r="K646">
        <v>144</v>
      </c>
      <c r="L64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0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0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0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0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0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46" s="5">
        <f>IF((DiscreteStatsTable[[#This Row],[RepsRequested]]&gt;1),DiscreteStatsTable[[#This Row],[HalfWidth]],DiscreteStatsTable[[#This Row],[BatchMeansHalfWidth]])</f>
        <v>0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 s="5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70</v>
      </c>
      <c r="C647">
        <v>41</v>
      </c>
      <c r="D647" t="s">
        <v>83</v>
      </c>
      <c r="E647" t="s">
        <v>78</v>
      </c>
      <c r="F647" t="s">
        <v>73</v>
      </c>
      <c r="G647">
        <v>9.4845083814111497E-2</v>
      </c>
      <c r="H647">
        <v>2E+20</v>
      </c>
      <c r="I647">
        <v>0</v>
      </c>
      <c r="J647">
        <v>2.9729210928563798</v>
      </c>
      <c r="K647">
        <v>144</v>
      </c>
      <c r="L64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0.91695160672015075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1.3549566567901945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6.9822374890367606E-2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8.3390003411609097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39.036191767143201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47" s="5">
        <f>IF((DiscreteStatsTable[[#This Row],[RepsRequested]]&gt;1),DiscreteStatsTable[[#This Row],[HalfWidth]],DiscreteStatsTable[[#This Row],[BatchMeansHalfWidth]])</f>
        <v>0.38507442119278001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 s="5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70</v>
      </c>
      <c r="C648">
        <v>42</v>
      </c>
      <c r="D648" t="s">
        <v>83</v>
      </c>
      <c r="E648" t="s">
        <v>72</v>
      </c>
      <c r="F648" t="s">
        <v>73</v>
      </c>
      <c r="G648">
        <v>5.7808229730113597E-2</v>
      </c>
      <c r="H648">
        <v>2E+20</v>
      </c>
      <c r="I648">
        <v>1.3438977678103099E-2</v>
      </c>
      <c r="J648">
        <v>0.348303985289798</v>
      </c>
      <c r="K648">
        <v>144</v>
      </c>
      <c r="L64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6.2428147688438844E-2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5.5402610798307002E-2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6.9434479736389498E-2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1.2941586017357599E-2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0.36780551029927699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48" s="5">
        <f>IF((DiscreteStatsTable[[#This Row],[RepsRequested]]&gt;1),DiscreteStatsTable[[#This Row],[HalfWidth]],DiscreteStatsTable[[#This Row],[BatchMeansHalfWidth]])</f>
        <v>9.8971428821467786E-4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 s="5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70</v>
      </c>
      <c r="C649">
        <v>42</v>
      </c>
      <c r="D649" t="s">
        <v>83</v>
      </c>
      <c r="E649" t="s">
        <v>74</v>
      </c>
      <c r="F649" t="s">
        <v>73</v>
      </c>
      <c r="G649">
        <v>3.6357824062072801</v>
      </c>
      <c r="H649">
        <v>2E+20</v>
      </c>
      <c r="I649">
        <v>0.80633866068618398</v>
      </c>
      <c r="J649">
        <v>20.898239117387899</v>
      </c>
      <c r="K649">
        <v>144</v>
      </c>
      <c r="L64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4.6626404680264812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1.4573596699853932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3.5220090975485201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12.433099328673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0.77649516104145899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41.802982117614697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49" s="5">
        <f>IF((DiscreteStatsTable[[#This Row],[RepsRequested]]&gt;1),DiscreteStatsTable[[#This Row],[HalfWidth]],DiscreteStatsTable[[#This Row],[BatchMeansHalfWidth]])</f>
        <v>0.41417703553614327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 s="5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70</v>
      </c>
      <c r="C650">
        <v>42</v>
      </c>
      <c r="D650" t="s">
        <v>83</v>
      </c>
      <c r="E650" t="s">
        <v>75</v>
      </c>
      <c r="F650" t="s">
        <v>73</v>
      </c>
      <c r="G650">
        <v>5.7808229730113597E-2</v>
      </c>
      <c r="H650">
        <v>2E+20</v>
      </c>
      <c r="I650">
        <v>1.3438977678103099E-2</v>
      </c>
      <c r="J650">
        <v>0.348303985289798</v>
      </c>
      <c r="K650">
        <v>144</v>
      </c>
      <c r="L65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6.2428147688438844E-2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5.5402610798307002E-2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6.9434479736389498E-2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1.2941586017357599E-2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0.36780551029927699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50" s="5">
        <f>IF((DiscreteStatsTable[[#This Row],[RepsRequested]]&gt;1),DiscreteStatsTable[[#This Row],[HalfWidth]],DiscreteStatsTable[[#This Row],[BatchMeansHalfWidth]])</f>
        <v>9.8971428821467786E-4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 s="5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70</v>
      </c>
      <c r="C651">
        <v>42</v>
      </c>
      <c r="D651" t="s">
        <v>83</v>
      </c>
      <c r="E651" t="s">
        <v>76</v>
      </c>
      <c r="F651" t="s">
        <v>73</v>
      </c>
      <c r="G651">
        <v>3.4684937838068199</v>
      </c>
      <c r="H651">
        <v>2E+20</v>
      </c>
      <c r="I651">
        <v>0.80633866068618398</v>
      </c>
      <c r="J651">
        <v>20.898239117387899</v>
      </c>
      <c r="K651">
        <v>144</v>
      </c>
      <c r="L65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3.7456888613063315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3.3241566478984201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4.1660687841833699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0.77649516104145899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22.068330617956601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51" s="5">
        <f>IF((DiscreteStatsTable[[#This Row],[RepsRequested]]&gt;1),DiscreteStatsTable[[#This Row],[HalfWidth]],DiscreteStatsTable[[#This Row],[BatchMeansHalfWidth]])</f>
        <v>5.9382857292880543E-2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 s="5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70</v>
      </c>
      <c r="C652">
        <v>42</v>
      </c>
      <c r="D652" t="s">
        <v>83</v>
      </c>
      <c r="E652" t="s">
        <v>77</v>
      </c>
      <c r="F652" t="s">
        <v>73</v>
      </c>
      <c r="G652">
        <v>0</v>
      </c>
      <c r="H652">
        <v>2E+20</v>
      </c>
      <c r="I652">
        <v>0</v>
      </c>
      <c r="J652">
        <v>0</v>
      </c>
      <c r="K652">
        <v>144</v>
      </c>
      <c r="L65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52" s="5">
        <f>IF((DiscreteStatsTable[[#This Row],[RepsRequested]]&gt;1),DiscreteStatsTable[[#This Row],[HalfWidth]],DiscreteStatsTable[[#This Row],[BatchMeansHalfWidth]])</f>
        <v>0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 s="5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70</v>
      </c>
      <c r="C653">
        <v>42</v>
      </c>
      <c r="D653" t="s">
        <v>83</v>
      </c>
      <c r="E653" t="s">
        <v>78</v>
      </c>
      <c r="F653" t="s">
        <v>73</v>
      </c>
      <c r="G653">
        <v>0.16728862240046799</v>
      </c>
      <c r="H653">
        <v>2E+20</v>
      </c>
      <c r="I653">
        <v>0</v>
      </c>
      <c r="J653">
        <v>3.5396825664726199</v>
      </c>
      <c r="K653">
        <v>144</v>
      </c>
      <c r="L65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0.91695160672015075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1.3549566567901945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6.9822374890367606E-2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8.3390003411609097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39.036191767143201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53" s="5">
        <f>IF((DiscreteStatsTable[[#This Row],[RepsRequested]]&gt;1),DiscreteStatsTable[[#This Row],[HalfWidth]],DiscreteStatsTable[[#This Row],[BatchMeansHalfWidth]])</f>
        <v>0.38507442119278001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 s="5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70</v>
      </c>
      <c r="C654">
        <v>43</v>
      </c>
      <c r="D654" t="s">
        <v>83</v>
      </c>
      <c r="E654" t="s">
        <v>72</v>
      </c>
      <c r="F654" t="s">
        <v>73</v>
      </c>
      <c r="G654">
        <v>5.9017493865744397E-2</v>
      </c>
      <c r="H654">
        <v>2E+20</v>
      </c>
      <c r="I654">
        <v>1.3431662475473999E-2</v>
      </c>
      <c r="J654">
        <v>0.288441178634747</v>
      </c>
      <c r="K654">
        <v>144</v>
      </c>
      <c r="L65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6.2428147688438844E-2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5.5402610798307002E-2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6.9434479736389498E-2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1.2941586017357599E-2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0.36780551029927699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54" s="5">
        <f>IF((DiscreteStatsTable[[#This Row],[RepsRequested]]&gt;1),DiscreteStatsTable[[#This Row],[HalfWidth]],DiscreteStatsTable[[#This Row],[BatchMeansHalfWidth]])</f>
        <v>9.8971428821467786E-4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 s="5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70</v>
      </c>
      <c r="C655">
        <v>43</v>
      </c>
      <c r="D655" t="s">
        <v>83</v>
      </c>
      <c r="E655" t="s">
        <v>74</v>
      </c>
      <c r="F655" t="s">
        <v>73</v>
      </c>
      <c r="G655">
        <v>4.0841612765320301</v>
      </c>
      <c r="H655">
        <v>2E+20</v>
      </c>
      <c r="I655">
        <v>0.80589974852844304</v>
      </c>
      <c r="J655">
        <v>22.525829454261402</v>
      </c>
      <c r="K655">
        <v>144</v>
      </c>
      <c r="L65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4.6626404680264812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1.4573596699853932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3.5220090975485201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12.433099328673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0.77649516104145899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41.802982117614697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55" s="5">
        <f>IF((DiscreteStatsTable[[#This Row],[RepsRequested]]&gt;1),DiscreteStatsTable[[#This Row],[HalfWidth]],DiscreteStatsTable[[#This Row],[BatchMeansHalfWidth]])</f>
        <v>0.41417703553614327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 s="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70</v>
      </c>
      <c r="C656">
        <v>43</v>
      </c>
      <c r="D656" t="s">
        <v>83</v>
      </c>
      <c r="E656" t="s">
        <v>75</v>
      </c>
      <c r="F656" t="s">
        <v>73</v>
      </c>
      <c r="G656">
        <v>5.9017493865744397E-2</v>
      </c>
      <c r="H656">
        <v>2E+20</v>
      </c>
      <c r="I656">
        <v>1.3431662475473999E-2</v>
      </c>
      <c r="J656">
        <v>0.288441178634747</v>
      </c>
      <c r="K656">
        <v>144</v>
      </c>
      <c r="L65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6.2428147688438844E-2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5.5402610798307002E-2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6.9434479736389498E-2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1.2941586017357599E-2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0.36780551029927699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56" s="5">
        <f>IF((DiscreteStatsTable[[#This Row],[RepsRequested]]&gt;1),DiscreteStatsTable[[#This Row],[HalfWidth]],DiscreteStatsTable[[#This Row],[BatchMeansHalfWidth]])</f>
        <v>9.8971428821467786E-4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 s="5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70</v>
      </c>
      <c r="C657">
        <v>43</v>
      </c>
      <c r="D657" t="s">
        <v>83</v>
      </c>
      <c r="E657" t="s">
        <v>76</v>
      </c>
      <c r="F657" t="s">
        <v>73</v>
      </c>
      <c r="G657">
        <v>3.5410496319446598</v>
      </c>
      <c r="H657">
        <v>2E+20</v>
      </c>
      <c r="I657">
        <v>0.80589974852844304</v>
      </c>
      <c r="J657">
        <v>17.3064707180848</v>
      </c>
      <c r="K657">
        <v>144</v>
      </c>
      <c r="L65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3.7456888613063315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3.3241566478984201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4.1660687841833699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0.77649516104145899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22.068330617956601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57" s="5">
        <f>IF((DiscreteStatsTable[[#This Row],[RepsRequested]]&gt;1),DiscreteStatsTable[[#This Row],[HalfWidth]],DiscreteStatsTable[[#This Row],[BatchMeansHalfWidth]])</f>
        <v>5.9382857292880543E-2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 s="5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70</v>
      </c>
      <c r="C658">
        <v>43</v>
      </c>
      <c r="D658" t="s">
        <v>83</v>
      </c>
      <c r="E658" t="s">
        <v>77</v>
      </c>
      <c r="F658" t="s">
        <v>73</v>
      </c>
      <c r="G658">
        <v>0</v>
      </c>
      <c r="H658">
        <v>2E+20</v>
      </c>
      <c r="I658">
        <v>0</v>
      </c>
      <c r="J658">
        <v>0</v>
      </c>
      <c r="K658">
        <v>144</v>
      </c>
      <c r="L65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0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0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0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0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0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58" s="5">
        <f>IF((DiscreteStatsTable[[#This Row],[RepsRequested]]&gt;1),DiscreteStatsTable[[#This Row],[HalfWidth]],DiscreteStatsTable[[#This Row],[BatchMeansHalfWidth]])</f>
        <v>0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 s="5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70</v>
      </c>
      <c r="C659">
        <v>43</v>
      </c>
      <c r="D659" t="s">
        <v>83</v>
      </c>
      <c r="E659" t="s">
        <v>78</v>
      </c>
      <c r="F659" t="s">
        <v>73</v>
      </c>
      <c r="G659">
        <v>0.54311164458736305</v>
      </c>
      <c r="H659">
        <v>2E+20</v>
      </c>
      <c r="I659">
        <v>0</v>
      </c>
      <c r="J659">
        <v>8.1285637989321096</v>
      </c>
      <c r="K659">
        <v>144</v>
      </c>
      <c r="L65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0.91695160672015075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1.3549566567901945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6.9822374890367606E-2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8.3390003411609097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39.036191767143201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59" s="5">
        <f>IF((DiscreteStatsTable[[#This Row],[RepsRequested]]&gt;1),DiscreteStatsTable[[#This Row],[HalfWidth]],DiscreteStatsTable[[#This Row],[BatchMeansHalfWidth]])</f>
        <v>0.38507442119278001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 s="5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70</v>
      </c>
      <c r="C660">
        <v>44</v>
      </c>
      <c r="D660" t="s">
        <v>83</v>
      </c>
      <c r="E660" t="s">
        <v>72</v>
      </c>
      <c r="F660" t="s">
        <v>73</v>
      </c>
      <c r="G660">
        <v>6.8345952950214103E-2</v>
      </c>
      <c r="H660">
        <v>2E+20</v>
      </c>
      <c r="I660">
        <v>1.56653528698769E-2</v>
      </c>
      <c r="J660">
        <v>0.287213006575676</v>
      </c>
      <c r="K660">
        <v>144</v>
      </c>
      <c r="L66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6.2428147688438844E-2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5.5402610798307002E-2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6.9434479736389498E-2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1.2941586017357599E-2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0.36780551029927699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60" s="5">
        <f>IF((DiscreteStatsTable[[#This Row],[RepsRequested]]&gt;1),DiscreteStatsTable[[#This Row],[HalfWidth]],DiscreteStatsTable[[#This Row],[BatchMeansHalfWidth]])</f>
        <v>9.8971428821467786E-4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 s="5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70</v>
      </c>
      <c r="C661">
        <v>44</v>
      </c>
      <c r="D661" t="s">
        <v>83</v>
      </c>
      <c r="E661" t="s">
        <v>74</v>
      </c>
      <c r="F661" t="s">
        <v>73</v>
      </c>
      <c r="G661">
        <v>4.9595195235467404</v>
      </c>
      <c r="H661">
        <v>2E+20</v>
      </c>
      <c r="I661">
        <v>0.93992117219261195</v>
      </c>
      <c r="J661">
        <v>19.3069421613218</v>
      </c>
      <c r="K661">
        <v>144</v>
      </c>
      <c r="L66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4.6626404680264812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1.4573596699853932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3.5220090975485201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12.433099328673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0.77649516104145899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41.802982117614697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61" s="5">
        <f>IF((DiscreteStatsTable[[#This Row],[RepsRequested]]&gt;1),DiscreteStatsTable[[#This Row],[HalfWidth]],DiscreteStatsTable[[#This Row],[BatchMeansHalfWidth]])</f>
        <v>0.41417703553614327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 s="5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70</v>
      </c>
      <c r="C662">
        <v>44</v>
      </c>
      <c r="D662" t="s">
        <v>83</v>
      </c>
      <c r="E662" t="s">
        <v>75</v>
      </c>
      <c r="F662" t="s">
        <v>73</v>
      </c>
      <c r="G662">
        <v>6.8345952950214103E-2</v>
      </c>
      <c r="H662">
        <v>2E+20</v>
      </c>
      <c r="I662">
        <v>1.56653528698769E-2</v>
      </c>
      <c r="J662">
        <v>0.287213006575676</v>
      </c>
      <c r="K662">
        <v>144</v>
      </c>
      <c r="L66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6.2428147688438844E-2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5.5402610798307002E-2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6.9434479736389498E-2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1.2941586017357599E-2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0.36780551029927699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62" s="5">
        <f>IF((DiscreteStatsTable[[#This Row],[RepsRequested]]&gt;1),DiscreteStatsTable[[#This Row],[HalfWidth]],DiscreteStatsTable[[#This Row],[BatchMeansHalfWidth]])</f>
        <v>9.8971428821467786E-4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 s="5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70</v>
      </c>
      <c r="C663">
        <v>44</v>
      </c>
      <c r="D663" t="s">
        <v>83</v>
      </c>
      <c r="E663" t="s">
        <v>76</v>
      </c>
      <c r="F663" t="s">
        <v>73</v>
      </c>
      <c r="G663">
        <v>4.1007571770128504</v>
      </c>
      <c r="H663">
        <v>2E+20</v>
      </c>
      <c r="I663">
        <v>0.93992117219261195</v>
      </c>
      <c r="J663">
        <v>17.232780394540601</v>
      </c>
      <c r="K663">
        <v>144</v>
      </c>
      <c r="L66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3.7456888613063315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3.3241566478984201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4.1660687841833699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0.77649516104145899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22.068330617956601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63" s="5">
        <f>IF((DiscreteStatsTable[[#This Row],[RepsRequested]]&gt;1),DiscreteStatsTable[[#This Row],[HalfWidth]],DiscreteStatsTable[[#This Row],[BatchMeansHalfWidth]])</f>
        <v>5.9382857292880543E-2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 s="5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70</v>
      </c>
      <c r="C664">
        <v>44</v>
      </c>
      <c r="D664" t="s">
        <v>83</v>
      </c>
      <c r="E664" t="s">
        <v>77</v>
      </c>
      <c r="F664" t="s">
        <v>73</v>
      </c>
      <c r="G664">
        <v>0</v>
      </c>
      <c r="H664">
        <v>2E+20</v>
      </c>
      <c r="I664">
        <v>0</v>
      </c>
      <c r="J664">
        <v>0</v>
      </c>
      <c r="K664">
        <v>144</v>
      </c>
      <c r="L66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64" s="5">
        <f>IF((DiscreteStatsTable[[#This Row],[RepsRequested]]&gt;1),DiscreteStatsTable[[#This Row],[HalfWidth]],DiscreteStatsTable[[#This Row],[BatchMeansHalfWidth]])</f>
        <v>0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 s="5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70</v>
      </c>
      <c r="C665">
        <v>44</v>
      </c>
      <c r="D665" t="s">
        <v>83</v>
      </c>
      <c r="E665" t="s">
        <v>78</v>
      </c>
      <c r="F665" t="s">
        <v>73</v>
      </c>
      <c r="G665">
        <v>0.85876234653388805</v>
      </c>
      <c r="H665">
        <v>2E+20</v>
      </c>
      <c r="I665">
        <v>0</v>
      </c>
      <c r="J665">
        <v>9.3069421613218406</v>
      </c>
      <c r="K665">
        <v>144</v>
      </c>
      <c r="L66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0.91695160672015075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1.3549566567901945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6.9822374890367606E-2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8.3390003411609097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39.036191767143201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65" s="5">
        <f>IF((DiscreteStatsTable[[#This Row],[RepsRequested]]&gt;1),DiscreteStatsTable[[#This Row],[HalfWidth]],DiscreteStatsTable[[#This Row],[BatchMeansHalfWidth]])</f>
        <v>0.38507442119278001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 s="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70</v>
      </c>
      <c r="C666">
        <v>45</v>
      </c>
      <c r="D666" t="s">
        <v>83</v>
      </c>
      <c r="E666" t="s">
        <v>72</v>
      </c>
      <c r="F666" t="s">
        <v>73</v>
      </c>
      <c r="G666">
        <v>5.5402610798307002E-2</v>
      </c>
      <c r="H666">
        <v>2E+20</v>
      </c>
      <c r="I666">
        <v>1.6152627322787799E-2</v>
      </c>
      <c r="J666">
        <v>0.19570782087853</v>
      </c>
      <c r="K666">
        <v>143</v>
      </c>
      <c r="L66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6.2428147688438844E-2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5.5402610798307002E-2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6.9434479736389498E-2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1.2941586017357599E-2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0.36780551029927699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66" s="5">
        <f>IF((DiscreteStatsTable[[#This Row],[RepsRequested]]&gt;1),DiscreteStatsTable[[#This Row],[HalfWidth]],DiscreteStatsTable[[#This Row],[BatchMeansHalfWidth]])</f>
        <v>9.8971428821467786E-4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 s="5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70</v>
      </c>
      <c r="C667">
        <v>45</v>
      </c>
      <c r="D667" t="s">
        <v>83</v>
      </c>
      <c r="E667" t="s">
        <v>74</v>
      </c>
      <c r="F667" t="s">
        <v>73</v>
      </c>
      <c r="G667">
        <v>3.7953285497081102</v>
      </c>
      <c r="H667">
        <v>2E+20</v>
      </c>
      <c r="I667">
        <v>0.97536782482484297</v>
      </c>
      <c r="J667">
        <v>14.1497259714432</v>
      </c>
      <c r="K667">
        <v>143</v>
      </c>
      <c r="L66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4.6626404680264812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1.4573596699853932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3.5220090975485201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12.433099328673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0.77649516104145899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41.802982117614697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67" s="5">
        <f>IF((DiscreteStatsTable[[#This Row],[RepsRequested]]&gt;1),DiscreteStatsTable[[#This Row],[HalfWidth]],DiscreteStatsTable[[#This Row],[BatchMeansHalfWidth]])</f>
        <v>0.41417703553614327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 s="5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70</v>
      </c>
      <c r="C668">
        <v>45</v>
      </c>
      <c r="D668" t="s">
        <v>83</v>
      </c>
      <c r="E668" t="s">
        <v>75</v>
      </c>
      <c r="F668" t="s">
        <v>73</v>
      </c>
      <c r="G668">
        <v>5.5402610798307002E-2</v>
      </c>
      <c r="H668">
        <v>2E+20</v>
      </c>
      <c r="I668">
        <v>1.6152627322787799E-2</v>
      </c>
      <c r="J668">
        <v>0.19570782087853</v>
      </c>
      <c r="K668">
        <v>143</v>
      </c>
      <c r="L66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6.2428147688438844E-2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5.5402610798307002E-2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6.9434479736389498E-2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1.2941586017357599E-2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0.36780551029927699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68" s="5">
        <f>IF((DiscreteStatsTable[[#This Row],[RepsRequested]]&gt;1),DiscreteStatsTable[[#This Row],[HalfWidth]],DiscreteStatsTable[[#This Row],[BatchMeansHalfWidth]])</f>
        <v>9.8971428821467786E-4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 s="5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70</v>
      </c>
      <c r="C669">
        <v>45</v>
      </c>
      <c r="D669" t="s">
        <v>83</v>
      </c>
      <c r="E669" t="s">
        <v>76</v>
      </c>
      <c r="F669" t="s">
        <v>73</v>
      </c>
      <c r="G669">
        <v>3.3241566478984201</v>
      </c>
      <c r="H669">
        <v>2E+20</v>
      </c>
      <c r="I669">
        <v>0.96915763936726795</v>
      </c>
      <c r="J669">
        <v>11.7424692527118</v>
      </c>
      <c r="K669">
        <v>143</v>
      </c>
      <c r="L66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3.7456888613063315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3.3241566478984201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4.1660687841833699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0.77649516104145899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22.068330617956601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69" s="5">
        <f>IF((DiscreteStatsTable[[#This Row],[RepsRequested]]&gt;1),DiscreteStatsTable[[#This Row],[HalfWidth]],DiscreteStatsTable[[#This Row],[BatchMeansHalfWidth]])</f>
        <v>5.9382857292880543E-2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 s="5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70</v>
      </c>
      <c r="C670">
        <v>45</v>
      </c>
      <c r="D670" t="s">
        <v>83</v>
      </c>
      <c r="E670" t="s">
        <v>77</v>
      </c>
      <c r="F670" t="s">
        <v>73</v>
      </c>
      <c r="G670">
        <v>0</v>
      </c>
      <c r="H670">
        <v>2E+20</v>
      </c>
      <c r="I670">
        <v>0</v>
      </c>
      <c r="J670">
        <v>0</v>
      </c>
      <c r="K670">
        <v>143</v>
      </c>
      <c r="L67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0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0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0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0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0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70" s="5">
        <f>IF((DiscreteStatsTable[[#This Row],[RepsRequested]]&gt;1),DiscreteStatsTable[[#This Row],[HalfWidth]],DiscreteStatsTable[[#This Row],[BatchMeansHalfWidth]])</f>
        <v>0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 s="5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70</v>
      </c>
      <c r="C671">
        <v>45</v>
      </c>
      <c r="D671" t="s">
        <v>83</v>
      </c>
      <c r="E671" t="s">
        <v>78</v>
      </c>
      <c r="F671" t="s">
        <v>73</v>
      </c>
      <c r="G671">
        <v>0.47117190180969898</v>
      </c>
      <c r="H671">
        <v>2E+20</v>
      </c>
      <c r="I671">
        <v>0</v>
      </c>
      <c r="J671">
        <v>7.0294409327552199</v>
      </c>
      <c r="K671">
        <v>143</v>
      </c>
      <c r="L67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0.91695160672015075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1.3549566567901945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6.9822374890367606E-2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8.3390003411609097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39.036191767143201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71" s="5">
        <f>IF((DiscreteStatsTable[[#This Row],[RepsRequested]]&gt;1),DiscreteStatsTable[[#This Row],[HalfWidth]],DiscreteStatsTable[[#This Row],[BatchMeansHalfWidth]])</f>
        <v>0.38507442119278001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 s="5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70</v>
      </c>
      <c r="C672">
        <v>46</v>
      </c>
      <c r="D672" t="s">
        <v>83</v>
      </c>
      <c r="E672" t="s">
        <v>72</v>
      </c>
      <c r="F672" t="s">
        <v>73</v>
      </c>
      <c r="G672">
        <v>6.6080057008012894E-2</v>
      </c>
      <c r="H672">
        <v>2E+20</v>
      </c>
      <c r="I672">
        <v>1.41228490876486E-2</v>
      </c>
      <c r="J672">
        <v>0.25776950446249303</v>
      </c>
      <c r="K672">
        <v>144</v>
      </c>
      <c r="L67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6.2428147688438844E-2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5.5402610798307002E-2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6.9434479736389498E-2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1.2941586017357599E-2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0.36780551029927699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72" s="5">
        <f>IF((DiscreteStatsTable[[#This Row],[RepsRequested]]&gt;1),DiscreteStatsTable[[#This Row],[HalfWidth]],DiscreteStatsTable[[#This Row],[BatchMeansHalfWidth]])</f>
        <v>9.8971428821467786E-4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 s="5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70</v>
      </c>
      <c r="C673">
        <v>46</v>
      </c>
      <c r="D673" t="s">
        <v>83</v>
      </c>
      <c r="E673" t="s">
        <v>74</v>
      </c>
      <c r="F673" t="s">
        <v>73</v>
      </c>
      <c r="G673">
        <v>5.1159557579152501</v>
      </c>
      <c r="H673">
        <v>2E+20</v>
      </c>
      <c r="I673">
        <v>0.90713874573435804</v>
      </c>
      <c r="J673">
        <v>16.567516796043599</v>
      </c>
      <c r="K673">
        <v>144</v>
      </c>
      <c r="L67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4.6626404680264812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1.4573596699853932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3.5220090975485201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12.433099328673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0.77649516104145899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41.802982117614697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73" s="5">
        <f>IF((DiscreteStatsTable[[#This Row],[RepsRequested]]&gt;1),DiscreteStatsTable[[#This Row],[HalfWidth]],DiscreteStatsTable[[#This Row],[BatchMeansHalfWidth]])</f>
        <v>0.41417703553614327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 s="5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70</v>
      </c>
      <c r="C674">
        <v>46</v>
      </c>
      <c r="D674" t="s">
        <v>83</v>
      </c>
      <c r="E674" t="s">
        <v>75</v>
      </c>
      <c r="F674" t="s">
        <v>73</v>
      </c>
      <c r="G674">
        <v>6.6080057008012894E-2</v>
      </c>
      <c r="H674">
        <v>2E+20</v>
      </c>
      <c r="I674">
        <v>1.41228490876486E-2</v>
      </c>
      <c r="J674">
        <v>0.25776950446249303</v>
      </c>
      <c r="K674">
        <v>144</v>
      </c>
      <c r="L67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6.2428147688438844E-2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5.5402610798307002E-2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6.9434479736389498E-2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1.2941586017357599E-2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0.36780551029927699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74" s="5">
        <f>IF((DiscreteStatsTable[[#This Row],[RepsRequested]]&gt;1),DiscreteStatsTable[[#This Row],[HalfWidth]],DiscreteStatsTable[[#This Row],[BatchMeansHalfWidth]])</f>
        <v>9.8971428821467786E-4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 s="5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70</v>
      </c>
      <c r="C675">
        <v>46</v>
      </c>
      <c r="D675" t="s">
        <v>83</v>
      </c>
      <c r="E675" t="s">
        <v>76</v>
      </c>
      <c r="F675" t="s">
        <v>73</v>
      </c>
      <c r="G675">
        <v>3.9648034204807701</v>
      </c>
      <c r="H675">
        <v>2E+20</v>
      </c>
      <c r="I675">
        <v>0.84737094525891599</v>
      </c>
      <c r="J675">
        <v>15.4661702677496</v>
      </c>
      <c r="K675">
        <v>144</v>
      </c>
      <c r="L67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3.7456888613063315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3.3241566478984201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4.1660687841833699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0.77649516104145899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22.068330617956601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75" s="5">
        <f>IF((DiscreteStatsTable[[#This Row],[RepsRequested]]&gt;1),DiscreteStatsTable[[#This Row],[HalfWidth]],DiscreteStatsTable[[#This Row],[BatchMeansHalfWidth]])</f>
        <v>5.9382857292880543E-2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 s="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70</v>
      </c>
      <c r="C676">
        <v>46</v>
      </c>
      <c r="D676" t="s">
        <v>83</v>
      </c>
      <c r="E676" t="s">
        <v>77</v>
      </c>
      <c r="F676" t="s">
        <v>73</v>
      </c>
      <c r="G676">
        <v>0</v>
      </c>
      <c r="H676">
        <v>2E+20</v>
      </c>
      <c r="I676">
        <v>0</v>
      </c>
      <c r="J676">
        <v>0</v>
      </c>
      <c r="K676">
        <v>144</v>
      </c>
      <c r="L67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0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0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0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0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0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76" s="5">
        <f>IF((DiscreteStatsTable[[#This Row],[RepsRequested]]&gt;1),DiscreteStatsTable[[#This Row],[HalfWidth]],DiscreteStatsTable[[#This Row],[BatchMeansHalfWidth]])</f>
        <v>0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 s="5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70</v>
      </c>
      <c r="C677">
        <v>46</v>
      </c>
      <c r="D677" t="s">
        <v>83</v>
      </c>
      <c r="E677" t="s">
        <v>78</v>
      </c>
      <c r="F677" t="s">
        <v>73</v>
      </c>
      <c r="G677">
        <v>1.1511523374344801</v>
      </c>
      <c r="H677">
        <v>2E+20</v>
      </c>
      <c r="I677">
        <v>0</v>
      </c>
      <c r="J677">
        <v>9.3488084643183793</v>
      </c>
      <c r="K677">
        <v>144</v>
      </c>
      <c r="L67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0.91695160672015075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1.3549566567901945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6.9822374890367606E-2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8.3390003411609097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39.036191767143201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77" s="5">
        <f>IF((DiscreteStatsTable[[#This Row],[RepsRequested]]&gt;1),DiscreteStatsTable[[#This Row],[HalfWidth]],DiscreteStatsTable[[#This Row],[BatchMeansHalfWidth]])</f>
        <v>0.38507442119278001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 s="5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70</v>
      </c>
      <c r="C678">
        <v>47</v>
      </c>
      <c r="D678" t="s">
        <v>83</v>
      </c>
      <c r="E678" t="s">
        <v>72</v>
      </c>
      <c r="F678" t="s">
        <v>73</v>
      </c>
      <c r="G678">
        <v>6.0256489748042201E-2</v>
      </c>
      <c r="H678">
        <v>2E+20</v>
      </c>
      <c r="I678">
        <v>1.43855244227562E-2</v>
      </c>
      <c r="J678">
        <v>0.29829971743613298</v>
      </c>
      <c r="K678">
        <v>144</v>
      </c>
      <c r="L67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6.2428147688438844E-2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5.5402610798307002E-2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6.9434479736389498E-2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1.2941586017357599E-2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0.36780551029927699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78" s="5">
        <f>IF((DiscreteStatsTable[[#This Row],[RepsRequested]]&gt;1),DiscreteStatsTable[[#This Row],[HalfWidth]],DiscreteStatsTable[[#This Row],[BatchMeansHalfWidth]])</f>
        <v>9.8971428821467786E-4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 s="5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70</v>
      </c>
      <c r="C679">
        <v>47</v>
      </c>
      <c r="D679" t="s">
        <v>83</v>
      </c>
      <c r="E679" t="s">
        <v>74</v>
      </c>
      <c r="F679" t="s">
        <v>73</v>
      </c>
      <c r="G679">
        <v>3.87930609214495</v>
      </c>
      <c r="H679">
        <v>2E+20</v>
      </c>
      <c r="I679">
        <v>0.86313146536537</v>
      </c>
      <c r="J679">
        <v>17.897983046168001</v>
      </c>
      <c r="K679">
        <v>144</v>
      </c>
      <c r="L67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4.6626404680264812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1.4573596699853932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3.5220090975485201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12.433099328673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0.77649516104145899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41.802982117614697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79" s="5">
        <f>IF((DiscreteStatsTable[[#This Row],[RepsRequested]]&gt;1),DiscreteStatsTable[[#This Row],[HalfWidth]],DiscreteStatsTable[[#This Row],[BatchMeansHalfWidth]])</f>
        <v>0.41417703553614327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 s="5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70</v>
      </c>
      <c r="C680">
        <v>47</v>
      </c>
      <c r="D680" t="s">
        <v>83</v>
      </c>
      <c r="E680" t="s">
        <v>75</v>
      </c>
      <c r="F680" t="s">
        <v>73</v>
      </c>
      <c r="G680">
        <v>6.0256489748042201E-2</v>
      </c>
      <c r="H680">
        <v>2E+20</v>
      </c>
      <c r="I680">
        <v>1.43855244227562E-2</v>
      </c>
      <c r="J680">
        <v>0.29829971743613298</v>
      </c>
      <c r="K680">
        <v>144</v>
      </c>
      <c r="L68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6.2428147688438844E-2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5.5402610798307002E-2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6.9434479736389498E-2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1.2941586017357599E-2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0.36780551029927699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80" s="5">
        <f>IF((DiscreteStatsTable[[#This Row],[RepsRequested]]&gt;1),DiscreteStatsTable[[#This Row],[HalfWidth]],DiscreteStatsTable[[#This Row],[BatchMeansHalfWidth]])</f>
        <v>9.8971428821467786E-4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 s="5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70</v>
      </c>
      <c r="C681">
        <v>47</v>
      </c>
      <c r="D681" t="s">
        <v>83</v>
      </c>
      <c r="E681" t="s">
        <v>76</v>
      </c>
      <c r="F681" t="s">
        <v>73</v>
      </c>
      <c r="G681">
        <v>3.6153893848825298</v>
      </c>
      <c r="H681">
        <v>2E+20</v>
      </c>
      <c r="I681">
        <v>0.86313146536537</v>
      </c>
      <c r="J681">
        <v>17.897983046168001</v>
      </c>
      <c r="K681">
        <v>144</v>
      </c>
      <c r="L68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3.7456888613063315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3.3241566478984201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4.1660687841833699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0.77649516104145899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22.068330617956601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81" s="5">
        <f>IF((DiscreteStatsTable[[#This Row],[RepsRequested]]&gt;1),DiscreteStatsTable[[#This Row],[HalfWidth]],DiscreteStatsTable[[#This Row],[BatchMeansHalfWidth]])</f>
        <v>5.9382857292880543E-2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 s="5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70</v>
      </c>
      <c r="C682">
        <v>47</v>
      </c>
      <c r="D682" t="s">
        <v>83</v>
      </c>
      <c r="E682" t="s">
        <v>77</v>
      </c>
      <c r="F682" t="s">
        <v>73</v>
      </c>
      <c r="G682">
        <v>0</v>
      </c>
      <c r="H682">
        <v>2E+20</v>
      </c>
      <c r="I682">
        <v>0</v>
      </c>
      <c r="J682">
        <v>0</v>
      </c>
      <c r="K682">
        <v>144</v>
      </c>
      <c r="L68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0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0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0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0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0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82" s="5">
        <f>IF((DiscreteStatsTable[[#This Row],[RepsRequested]]&gt;1),DiscreteStatsTable[[#This Row],[HalfWidth]],DiscreteStatsTable[[#This Row],[BatchMeansHalfWidth]])</f>
        <v>0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 s="5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70</v>
      </c>
      <c r="C683">
        <v>47</v>
      </c>
      <c r="D683" t="s">
        <v>83</v>
      </c>
      <c r="E683" t="s">
        <v>78</v>
      </c>
      <c r="F683" t="s">
        <v>73</v>
      </c>
      <c r="G683">
        <v>0.263916707262421</v>
      </c>
      <c r="H683">
        <v>2E+20</v>
      </c>
      <c r="I683">
        <v>0</v>
      </c>
      <c r="J683">
        <v>4.61840265130036</v>
      </c>
      <c r="K683">
        <v>144</v>
      </c>
      <c r="L68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0.91695160672015075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1.3549566567901945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6.9822374890367606E-2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8.3390003411609097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39.036191767143201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83" s="5">
        <f>IF((DiscreteStatsTable[[#This Row],[RepsRequested]]&gt;1),DiscreteStatsTable[[#This Row],[HalfWidth]],DiscreteStatsTable[[#This Row],[BatchMeansHalfWidth]])</f>
        <v>0.38507442119278001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 s="5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70</v>
      </c>
      <c r="C684">
        <v>48</v>
      </c>
      <c r="D684" t="s">
        <v>83</v>
      </c>
      <c r="E684" t="s">
        <v>72</v>
      </c>
      <c r="F684" t="s">
        <v>73</v>
      </c>
      <c r="G684">
        <v>6.4213843733941497E-2</v>
      </c>
      <c r="H684">
        <v>2E+20</v>
      </c>
      <c r="I684">
        <v>1.4412893494757901E-2</v>
      </c>
      <c r="J684">
        <v>0.25334424421585899</v>
      </c>
      <c r="K684">
        <v>142</v>
      </c>
      <c r="L68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6.2428147688438844E-2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5.5402610798307002E-2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6.9434479736389498E-2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1.2941586017357599E-2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0.36780551029927699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84" s="5">
        <f>IF((DiscreteStatsTable[[#This Row],[RepsRequested]]&gt;1),DiscreteStatsTable[[#This Row],[HalfWidth]],DiscreteStatsTable[[#This Row],[BatchMeansHalfWidth]])</f>
        <v>9.8971428821467786E-4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 s="5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70</v>
      </c>
      <c r="C685">
        <v>48</v>
      </c>
      <c r="D685" t="s">
        <v>83</v>
      </c>
      <c r="E685" t="s">
        <v>74</v>
      </c>
      <c r="F685" t="s">
        <v>73</v>
      </c>
      <c r="G685">
        <v>4.6122560720169501</v>
      </c>
      <c r="H685">
        <v>2E+20</v>
      </c>
      <c r="I685">
        <v>0.86477360968547101</v>
      </c>
      <c r="J685">
        <v>16.049002775595799</v>
      </c>
      <c r="K685">
        <v>142</v>
      </c>
      <c r="L68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4.6626404680264812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1.4573596699853932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3.5220090975485201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12.433099328673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0.77649516104145899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41.802982117614697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85" s="5">
        <f>IF((DiscreteStatsTable[[#This Row],[RepsRequested]]&gt;1),DiscreteStatsTable[[#This Row],[HalfWidth]],DiscreteStatsTable[[#This Row],[BatchMeansHalfWidth]])</f>
        <v>0.41417703553614327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 s="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70</v>
      </c>
      <c r="C686">
        <v>48</v>
      </c>
      <c r="D686" t="s">
        <v>83</v>
      </c>
      <c r="E686" t="s">
        <v>75</v>
      </c>
      <c r="F686" t="s">
        <v>73</v>
      </c>
      <c r="G686">
        <v>6.4213843733941497E-2</v>
      </c>
      <c r="H686">
        <v>2E+20</v>
      </c>
      <c r="I686">
        <v>1.4412893494757901E-2</v>
      </c>
      <c r="J686">
        <v>0.25334424421585899</v>
      </c>
      <c r="K686">
        <v>142</v>
      </c>
      <c r="L68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6.2428147688438844E-2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5.5402610798307002E-2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6.9434479736389498E-2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1.2941586017357599E-2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0.36780551029927699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86" s="5">
        <f>IF((DiscreteStatsTable[[#This Row],[RepsRequested]]&gt;1),DiscreteStatsTable[[#This Row],[HalfWidth]],DiscreteStatsTable[[#This Row],[BatchMeansHalfWidth]])</f>
        <v>9.8971428821467786E-4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 s="5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70</v>
      </c>
      <c r="C687">
        <v>48</v>
      </c>
      <c r="D687" t="s">
        <v>83</v>
      </c>
      <c r="E687" t="s">
        <v>76</v>
      </c>
      <c r="F687" t="s">
        <v>73</v>
      </c>
      <c r="G687">
        <v>3.85283062403649</v>
      </c>
      <c r="H687">
        <v>2E+20</v>
      </c>
      <c r="I687">
        <v>0.86477360968547101</v>
      </c>
      <c r="J687">
        <v>15.200654652951499</v>
      </c>
      <c r="K687">
        <v>142</v>
      </c>
      <c r="L68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3.7456888613063315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3.3241566478984201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4.1660687841833699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0.77649516104145899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22.068330617956601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87" s="5">
        <f>IF((DiscreteStatsTable[[#This Row],[RepsRequested]]&gt;1),DiscreteStatsTable[[#This Row],[HalfWidth]],DiscreteStatsTable[[#This Row],[BatchMeansHalfWidth]])</f>
        <v>5.9382857292880543E-2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 s="5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70</v>
      </c>
      <c r="C688">
        <v>48</v>
      </c>
      <c r="D688" t="s">
        <v>83</v>
      </c>
      <c r="E688" t="s">
        <v>77</v>
      </c>
      <c r="F688" t="s">
        <v>73</v>
      </c>
      <c r="G688">
        <v>0</v>
      </c>
      <c r="H688">
        <v>2E+20</v>
      </c>
      <c r="I688">
        <v>0</v>
      </c>
      <c r="J688">
        <v>0</v>
      </c>
      <c r="K688">
        <v>142</v>
      </c>
      <c r="L68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0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0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0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0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0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88" s="5">
        <f>IF((DiscreteStatsTable[[#This Row],[RepsRequested]]&gt;1),DiscreteStatsTable[[#This Row],[HalfWidth]],DiscreteStatsTable[[#This Row],[BatchMeansHalfWidth]])</f>
        <v>0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 s="5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70</v>
      </c>
      <c r="C689">
        <v>48</v>
      </c>
      <c r="D689" t="s">
        <v>83</v>
      </c>
      <c r="E689" t="s">
        <v>78</v>
      </c>
      <c r="F689" t="s">
        <v>73</v>
      </c>
      <c r="G689">
        <v>0.75942544798045897</v>
      </c>
      <c r="H689">
        <v>2E+20</v>
      </c>
      <c r="I689">
        <v>0</v>
      </c>
      <c r="J689">
        <v>9.5533636905308903</v>
      </c>
      <c r="K689">
        <v>142</v>
      </c>
      <c r="L68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0.91695160672015075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1.3549566567901945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6.9822374890367606E-2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8.3390003411609097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39.036191767143201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89" s="5">
        <f>IF((DiscreteStatsTable[[#This Row],[RepsRequested]]&gt;1),DiscreteStatsTable[[#This Row],[HalfWidth]],DiscreteStatsTable[[#This Row],[BatchMeansHalfWidth]])</f>
        <v>0.38507442119278001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 s="5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70</v>
      </c>
      <c r="C690">
        <v>49</v>
      </c>
      <c r="D690" t="s">
        <v>83</v>
      </c>
      <c r="E690" t="s">
        <v>72</v>
      </c>
      <c r="F690" t="s">
        <v>73</v>
      </c>
      <c r="G690">
        <v>5.9015168428486697E-2</v>
      </c>
      <c r="H690">
        <v>2E+20</v>
      </c>
      <c r="I690">
        <v>1.64256488072776E-2</v>
      </c>
      <c r="J690">
        <v>0.29747423581543597</v>
      </c>
      <c r="K690">
        <v>143</v>
      </c>
      <c r="L69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6.2428147688438844E-2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5.5402610798307002E-2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6.9434479736389498E-2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1.2941586017357599E-2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0.36780551029927699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90" s="5">
        <f>IF((DiscreteStatsTable[[#This Row],[RepsRequested]]&gt;1),DiscreteStatsTable[[#This Row],[HalfWidth]],DiscreteStatsTable[[#This Row],[BatchMeansHalfWidth]])</f>
        <v>9.8971428821467786E-4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 s="5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70</v>
      </c>
      <c r="C691">
        <v>49</v>
      </c>
      <c r="D691" t="s">
        <v>83</v>
      </c>
      <c r="E691" t="s">
        <v>74</v>
      </c>
      <c r="F691" t="s">
        <v>73</v>
      </c>
      <c r="G691">
        <v>4.1727434899627802</v>
      </c>
      <c r="H691">
        <v>2E+20</v>
      </c>
      <c r="I691">
        <v>0.98553892843665403</v>
      </c>
      <c r="J691">
        <v>17.848454148926201</v>
      </c>
      <c r="K691">
        <v>143</v>
      </c>
      <c r="L69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4.6626404680264812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1.4573596699853932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3.5220090975485201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12.433099328673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0.77649516104145899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41.802982117614697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91" s="5">
        <f>IF((DiscreteStatsTable[[#This Row],[RepsRequested]]&gt;1),DiscreteStatsTable[[#This Row],[HalfWidth]],DiscreteStatsTable[[#This Row],[BatchMeansHalfWidth]])</f>
        <v>0.41417703553614327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 s="5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70</v>
      </c>
      <c r="C692">
        <v>49</v>
      </c>
      <c r="D692" t="s">
        <v>83</v>
      </c>
      <c r="E692" t="s">
        <v>75</v>
      </c>
      <c r="F692" t="s">
        <v>73</v>
      </c>
      <c r="G692">
        <v>5.9015168428486697E-2</v>
      </c>
      <c r="H692">
        <v>2E+20</v>
      </c>
      <c r="I692">
        <v>1.64256488072776E-2</v>
      </c>
      <c r="J692">
        <v>0.29747423581543597</v>
      </c>
      <c r="K692">
        <v>143</v>
      </c>
      <c r="L69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6.2428147688438844E-2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5.5402610798307002E-2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6.9434479736389498E-2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1.2941586017357599E-2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0.36780551029927699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92" s="5">
        <f>IF((DiscreteStatsTable[[#This Row],[RepsRequested]]&gt;1),DiscreteStatsTable[[#This Row],[HalfWidth]],DiscreteStatsTable[[#This Row],[BatchMeansHalfWidth]])</f>
        <v>9.8971428821467786E-4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 s="5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70</v>
      </c>
      <c r="C693">
        <v>49</v>
      </c>
      <c r="D693" t="s">
        <v>83</v>
      </c>
      <c r="E693" t="s">
        <v>76</v>
      </c>
      <c r="F693" t="s">
        <v>73</v>
      </c>
      <c r="G693">
        <v>3.5409101057091998</v>
      </c>
      <c r="H693">
        <v>2E+20</v>
      </c>
      <c r="I693">
        <v>0.98553892843665403</v>
      </c>
      <c r="J693">
        <v>17.848454148926201</v>
      </c>
      <c r="K693">
        <v>143</v>
      </c>
      <c r="L69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3.7456888613063315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3.3241566478984201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4.1660687841833699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0.77649516104145899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22.068330617956601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93" s="5">
        <f>IF((DiscreteStatsTable[[#This Row],[RepsRequested]]&gt;1),DiscreteStatsTable[[#This Row],[HalfWidth]],DiscreteStatsTable[[#This Row],[BatchMeansHalfWidth]])</f>
        <v>5.9382857292880543E-2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 s="5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70</v>
      </c>
      <c r="C694">
        <v>49</v>
      </c>
      <c r="D694" t="s">
        <v>83</v>
      </c>
      <c r="E694" t="s">
        <v>77</v>
      </c>
      <c r="F694" t="s">
        <v>73</v>
      </c>
      <c r="G694">
        <v>0</v>
      </c>
      <c r="H694">
        <v>2E+20</v>
      </c>
      <c r="I694">
        <v>0</v>
      </c>
      <c r="J694">
        <v>0</v>
      </c>
      <c r="K694">
        <v>143</v>
      </c>
      <c r="L69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0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0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0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0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0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94" s="5">
        <f>IF((DiscreteStatsTable[[#This Row],[RepsRequested]]&gt;1),DiscreteStatsTable[[#This Row],[HalfWidth]],DiscreteStatsTable[[#This Row],[BatchMeansHalfWidth]])</f>
        <v>0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 s="5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70</v>
      </c>
      <c r="C695">
        <v>49</v>
      </c>
      <c r="D695" t="s">
        <v>83</v>
      </c>
      <c r="E695" t="s">
        <v>78</v>
      </c>
      <c r="F695" t="s">
        <v>73</v>
      </c>
      <c r="G695">
        <v>0.63183338425357505</v>
      </c>
      <c r="H695">
        <v>2E+20</v>
      </c>
      <c r="I695">
        <v>0</v>
      </c>
      <c r="J695">
        <v>11.20418777922</v>
      </c>
      <c r="K695">
        <v>143</v>
      </c>
      <c r="L69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0.91695160672015075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1.3549566567901945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6.9822374890367606E-2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8.3390003411609097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39.036191767143201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95" s="5">
        <f>IF((DiscreteStatsTable[[#This Row],[RepsRequested]]&gt;1),DiscreteStatsTable[[#This Row],[HalfWidth]],DiscreteStatsTable[[#This Row],[BatchMeansHalfWidth]])</f>
        <v>0.38507442119278001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 s="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70</v>
      </c>
      <c r="C696">
        <v>50</v>
      </c>
      <c r="D696" t="s">
        <v>83</v>
      </c>
      <c r="E696" t="s">
        <v>72</v>
      </c>
      <c r="F696" t="s">
        <v>73</v>
      </c>
      <c r="G696">
        <v>6.9289934018858801E-2</v>
      </c>
      <c r="H696">
        <v>2E+20</v>
      </c>
      <c r="I696">
        <v>1.5435167121034E-2</v>
      </c>
      <c r="J696">
        <v>0.243512015287629</v>
      </c>
      <c r="K696">
        <v>144</v>
      </c>
      <c r="L69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6.2428147688438844E-2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5.5402610798307002E-2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6.9434479736389498E-2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1.2941586017357599E-2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0.36780551029927699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96" s="5">
        <f>IF((DiscreteStatsTable[[#This Row],[RepsRequested]]&gt;1),DiscreteStatsTable[[#This Row],[HalfWidth]],DiscreteStatsTable[[#This Row],[BatchMeansHalfWidth]])</f>
        <v>9.8971428821467786E-4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 s="5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70</v>
      </c>
      <c r="C697">
        <v>50</v>
      </c>
      <c r="D697" t="s">
        <v>83</v>
      </c>
      <c r="E697" t="s">
        <v>74</v>
      </c>
      <c r="F697" t="s">
        <v>73</v>
      </c>
      <c r="G697">
        <v>4.69360056414392</v>
      </c>
      <c r="H697">
        <v>2E+20</v>
      </c>
      <c r="I697">
        <v>1.11170464447149</v>
      </c>
      <c r="J697">
        <v>14.610720917257799</v>
      </c>
      <c r="K697">
        <v>144</v>
      </c>
      <c r="L69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4.6626404680264812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1.4573596699853932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0.41417703553614327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3.5220090975485201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12.433099328673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0.77649516104145899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41.802982117614697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97" s="5">
        <f>IF((DiscreteStatsTable[[#This Row],[RepsRequested]]&gt;1),DiscreteStatsTable[[#This Row],[HalfWidth]],DiscreteStatsTable[[#This Row],[BatchMeansHalfWidth]])</f>
        <v>0.41417703553614327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 s="5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70</v>
      </c>
      <c r="C698">
        <v>50</v>
      </c>
      <c r="D698" t="s">
        <v>83</v>
      </c>
      <c r="E698" t="s">
        <v>75</v>
      </c>
      <c r="F698" t="s">
        <v>73</v>
      </c>
      <c r="G698">
        <v>6.9289934018858801E-2</v>
      </c>
      <c r="H698">
        <v>2E+20</v>
      </c>
      <c r="I698">
        <v>1.5435167121034E-2</v>
      </c>
      <c r="J698">
        <v>0.243512015287629</v>
      </c>
      <c r="K698">
        <v>144</v>
      </c>
      <c r="L69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6.2428147688438844E-2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3.4824955627615977E-3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9.8971428821467786E-4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5.5402610798307002E-2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6.9434479736389498E-2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1.2941586017357599E-2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0.36780551029927699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98" s="5">
        <f>IF((DiscreteStatsTable[[#This Row],[RepsRequested]]&gt;1),DiscreteStatsTable[[#This Row],[HalfWidth]],DiscreteStatsTable[[#This Row],[BatchMeansHalfWidth]])</f>
        <v>9.8971428821467786E-4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 s="5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70</v>
      </c>
      <c r="C699">
        <v>50</v>
      </c>
      <c r="D699" t="s">
        <v>83</v>
      </c>
      <c r="E699" t="s">
        <v>76</v>
      </c>
      <c r="F699" t="s">
        <v>73</v>
      </c>
      <c r="G699">
        <v>4.1573960411315296</v>
      </c>
      <c r="H699">
        <v>2E+20</v>
      </c>
      <c r="I699">
        <v>0.92611002726204095</v>
      </c>
      <c r="J699">
        <v>14.610720917257799</v>
      </c>
      <c r="K699">
        <v>144</v>
      </c>
      <c r="L69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3.7456888613063315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0.20894973376569537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5.9382857292880543E-2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3.3241566478984201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4.1660687841833699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0.77649516104145899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22.068330617956601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699" s="5">
        <f>IF((DiscreteStatsTable[[#This Row],[RepsRequested]]&gt;1),DiscreteStatsTable[[#This Row],[HalfWidth]],DiscreteStatsTable[[#This Row],[BatchMeansHalfWidth]])</f>
        <v>5.9382857292880543E-2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 s="5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70</v>
      </c>
      <c r="C700">
        <v>50</v>
      </c>
      <c r="D700" t="s">
        <v>83</v>
      </c>
      <c r="E700" t="s">
        <v>77</v>
      </c>
      <c r="F700" t="s">
        <v>73</v>
      </c>
      <c r="G700">
        <v>0</v>
      </c>
      <c r="H700">
        <v>2E+20</v>
      </c>
      <c r="I700">
        <v>0</v>
      </c>
      <c r="J700">
        <v>0</v>
      </c>
      <c r="K700">
        <v>144</v>
      </c>
      <c r="L70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0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0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0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0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0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700" s="5">
        <f>IF((DiscreteStatsTable[[#This Row],[RepsRequested]]&gt;1),DiscreteStatsTable[[#This Row],[HalfWidth]],DiscreteStatsTable[[#This Row],[BatchMeansHalfWidth]])</f>
        <v>0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 s="5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70</v>
      </c>
      <c r="C701">
        <v>50</v>
      </c>
      <c r="D701" t="s">
        <v>83</v>
      </c>
      <c r="E701" t="s">
        <v>78</v>
      </c>
      <c r="F701" t="s">
        <v>73</v>
      </c>
      <c r="G701">
        <v>0.53620452301239696</v>
      </c>
      <c r="H701">
        <v>2E+20</v>
      </c>
      <c r="I701">
        <v>0</v>
      </c>
      <c r="J701">
        <v>6.1938419304626402</v>
      </c>
      <c r="K701">
        <v>144</v>
      </c>
      <c r="L70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0.91695160672015075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1.3549566567901945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0.38507442119278001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6.9822374890367606E-2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8.3390003411609097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39.036191767143201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143.58000000000001</v>
      </c>
      <c r="W701" s="5">
        <f>IF((DiscreteStatsTable[[#This Row],[RepsRequested]]&gt;1),DiscreteStatsTable[[#This Row],[HalfWidth]],DiscreteStatsTable[[#This Row],[BatchMeansHalfWidth]])</f>
        <v>0.38507442119278001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 s="5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70</v>
      </c>
      <c r="C702">
        <v>1</v>
      </c>
      <c r="D702" t="s">
        <v>84</v>
      </c>
      <c r="E702" t="s">
        <v>80</v>
      </c>
      <c r="F702" t="s">
        <v>81</v>
      </c>
      <c r="G702">
        <v>0</v>
      </c>
      <c r="H702">
        <v>2E+20</v>
      </c>
      <c r="I702">
        <v>0</v>
      </c>
      <c r="J702">
        <v>0</v>
      </c>
      <c r="K702">
        <v>145</v>
      </c>
      <c r="L70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50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0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0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0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0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0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02" s="5">
        <f>IF((DiscreteStatsTable[[#This Row],[RepsRequested]]&gt;1),DiscreteStatsTable[[#This Row],[HalfWidth]],DiscreteStatsTable[[#This Row],[BatchMeansHalfWidth]])</f>
        <v>0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50</v>
      </c>
      <c r="Y702" s="5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70</v>
      </c>
      <c r="C703">
        <v>1</v>
      </c>
      <c r="D703" t="s">
        <v>84</v>
      </c>
      <c r="E703" t="s">
        <v>82</v>
      </c>
      <c r="F703" t="s">
        <v>81</v>
      </c>
      <c r="G703">
        <v>0.398212479131825</v>
      </c>
      <c r="H703">
        <v>2E+20</v>
      </c>
      <c r="I703">
        <v>0</v>
      </c>
      <c r="J703">
        <v>5.5000549558771503</v>
      </c>
      <c r="K703">
        <v>145</v>
      </c>
      <c r="L70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50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0.91545432749246747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1.3475259114179383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6.9340841270434106E-2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8.2814899939804896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39.036191767143201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03" s="5">
        <f>IF((DiscreteStatsTable[[#This Row],[RepsRequested]]&gt;1),DiscreteStatsTable[[#This Row],[HalfWidth]],DiscreteStatsTable[[#This Row],[BatchMeansHalfWidth]])</f>
        <v>0.38296262672399539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50</v>
      </c>
      <c r="Y703" s="5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70</v>
      </c>
      <c r="C704">
        <v>2</v>
      </c>
      <c r="D704" t="s">
        <v>84</v>
      </c>
      <c r="E704" t="s">
        <v>80</v>
      </c>
      <c r="F704" t="s">
        <v>81</v>
      </c>
      <c r="G704">
        <v>0</v>
      </c>
      <c r="H704">
        <v>2E+20</v>
      </c>
      <c r="I704">
        <v>0</v>
      </c>
      <c r="J704">
        <v>0</v>
      </c>
      <c r="K704">
        <v>145</v>
      </c>
      <c r="L70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50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0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0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0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0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0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04" s="5">
        <f>IF((DiscreteStatsTable[[#This Row],[RepsRequested]]&gt;1),DiscreteStatsTable[[#This Row],[HalfWidth]],DiscreteStatsTable[[#This Row],[BatchMeansHalfWidth]])</f>
        <v>0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50</v>
      </c>
      <c r="Y704" s="5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70</v>
      </c>
      <c r="C705">
        <v>2</v>
      </c>
      <c r="D705" t="s">
        <v>84</v>
      </c>
      <c r="E705" t="s">
        <v>82</v>
      </c>
      <c r="F705" t="s">
        <v>81</v>
      </c>
      <c r="G705">
        <v>1.08743660489383</v>
      </c>
      <c r="H705">
        <v>2E+20</v>
      </c>
      <c r="I705">
        <v>0</v>
      </c>
      <c r="J705">
        <v>14.9351143385594</v>
      </c>
      <c r="K705">
        <v>145</v>
      </c>
      <c r="L70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50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0.91545432749246747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1.3475259114179383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6.9340841270434106E-2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8.2814899939804896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39.036191767143201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05" s="5">
        <f>IF((DiscreteStatsTable[[#This Row],[RepsRequested]]&gt;1),DiscreteStatsTable[[#This Row],[HalfWidth]],DiscreteStatsTable[[#This Row],[BatchMeansHalfWidth]])</f>
        <v>0.38296262672399539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50</v>
      </c>
      <c r="Y705" s="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70</v>
      </c>
      <c r="C706">
        <v>3</v>
      </c>
      <c r="D706" t="s">
        <v>84</v>
      </c>
      <c r="E706" t="s">
        <v>80</v>
      </c>
      <c r="F706" t="s">
        <v>81</v>
      </c>
      <c r="G706">
        <v>0</v>
      </c>
      <c r="H706">
        <v>2E+20</v>
      </c>
      <c r="I706">
        <v>0</v>
      </c>
      <c r="J706">
        <v>0</v>
      </c>
      <c r="K706">
        <v>145</v>
      </c>
      <c r="L70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50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0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0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0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0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0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06" s="5">
        <f>IF((DiscreteStatsTable[[#This Row],[RepsRequested]]&gt;1),DiscreteStatsTable[[#This Row],[HalfWidth]],DiscreteStatsTable[[#This Row],[BatchMeansHalfWidth]])</f>
        <v>0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50</v>
      </c>
      <c r="Y706" s="5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70</v>
      </c>
      <c r="C707">
        <v>3</v>
      </c>
      <c r="D707" t="s">
        <v>84</v>
      </c>
      <c r="E707" t="s">
        <v>82</v>
      </c>
      <c r="F707" t="s">
        <v>81</v>
      </c>
      <c r="G707">
        <v>0.41547421409220903</v>
      </c>
      <c r="H707">
        <v>2E+20</v>
      </c>
      <c r="I707">
        <v>0</v>
      </c>
      <c r="J707">
        <v>12.019564451082299</v>
      </c>
      <c r="K707">
        <v>145</v>
      </c>
      <c r="L70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50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0.91545432749246747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1.3475259114179383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6.9340841270434106E-2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8.2814899939804896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39.036191767143201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07" s="5">
        <f>IF((DiscreteStatsTable[[#This Row],[RepsRequested]]&gt;1),DiscreteStatsTable[[#This Row],[HalfWidth]],DiscreteStatsTable[[#This Row],[BatchMeansHalfWidth]])</f>
        <v>0.38296262672399539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50</v>
      </c>
      <c r="Y707" s="5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70</v>
      </c>
      <c r="C708">
        <v>4</v>
      </c>
      <c r="D708" t="s">
        <v>84</v>
      </c>
      <c r="E708" t="s">
        <v>80</v>
      </c>
      <c r="F708" t="s">
        <v>81</v>
      </c>
      <c r="G708">
        <v>0</v>
      </c>
      <c r="H708">
        <v>2E+20</v>
      </c>
      <c r="I708">
        <v>0</v>
      </c>
      <c r="J708">
        <v>0</v>
      </c>
      <c r="K708">
        <v>145</v>
      </c>
      <c r="L70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50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08" s="5">
        <f>IF((DiscreteStatsTable[[#This Row],[RepsRequested]]&gt;1),DiscreteStatsTable[[#This Row],[HalfWidth]],DiscreteStatsTable[[#This Row],[BatchMeansHalfWidth]])</f>
        <v>0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50</v>
      </c>
      <c r="Y708" s="5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70</v>
      </c>
      <c r="C709">
        <v>4</v>
      </c>
      <c r="D709" t="s">
        <v>84</v>
      </c>
      <c r="E709" t="s">
        <v>82</v>
      </c>
      <c r="F709" t="s">
        <v>81</v>
      </c>
      <c r="G709">
        <v>0.42145382319581098</v>
      </c>
      <c r="H709">
        <v>2E+20</v>
      </c>
      <c r="I709">
        <v>0</v>
      </c>
      <c r="J709">
        <v>5.8240823897613199</v>
      </c>
      <c r="K709">
        <v>145</v>
      </c>
      <c r="L70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50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0.91545432749246747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1.3475259114179383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6.9340841270434106E-2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8.2814899939804896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39.036191767143201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09" s="5">
        <f>IF((DiscreteStatsTable[[#This Row],[RepsRequested]]&gt;1),DiscreteStatsTable[[#This Row],[HalfWidth]],DiscreteStatsTable[[#This Row],[BatchMeansHalfWidth]])</f>
        <v>0.38296262672399539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50</v>
      </c>
      <c r="Y709" s="5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70</v>
      </c>
      <c r="C710">
        <v>5</v>
      </c>
      <c r="D710" t="s">
        <v>84</v>
      </c>
      <c r="E710" t="s">
        <v>80</v>
      </c>
      <c r="F710" t="s">
        <v>81</v>
      </c>
      <c r="G710">
        <v>0</v>
      </c>
      <c r="H710">
        <v>2E+20</v>
      </c>
      <c r="I710">
        <v>0</v>
      </c>
      <c r="J710">
        <v>0</v>
      </c>
      <c r="K710">
        <v>145</v>
      </c>
      <c r="L71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50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0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0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0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0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0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10" s="5">
        <f>IF((DiscreteStatsTable[[#This Row],[RepsRequested]]&gt;1),DiscreteStatsTable[[#This Row],[HalfWidth]],DiscreteStatsTable[[#This Row],[BatchMeansHalfWidth]])</f>
        <v>0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50</v>
      </c>
      <c r="Y710" s="5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70</v>
      </c>
      <c r="C711">
        <v>5</v>
      </c>
      <c r="D711" t="s">
        <v>84</v>
      </c>
      <c r="E711" t="s">
        <v>82</v>
      </c>
      <c r="F711" t="s">
        <v>81</v>
      </c>
      <c r="G711">
        <v>0.43620505400460502</v>
      </c>
      <c r="H711">
        <v>2E+20</v>
      </c>
      <c r="I711">
        <v>0</v>
      </c>
      <c r="J711">
        <v>6.0630760901730101</v>
      </c>
      <c r="K711">
        <v>145</v>
      </c>
      <c r="L71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50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0.91545432749246747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1.3475259114179383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6.9340841270434106E-2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8.2814899939804896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39.036191767143201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11" s="5">
        <f>IF((DiscreteStatsTable[[#This Row],[RepsRequested]]&gt;1),DiscreteStatsTable[[#This Row],[HalfWidth]],DiscreteStatsTable[[#This Row],[BatchMeansHalfWidth]])</f>
        <v>0.38296262672399539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50</v>
      </c>
      <c r="Y711" s="5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70</v>
      </c>
      <c r="C712">
        <v>6</v>
      </c>
      <c r="D712" t="s">
        <v>84</v>
      </c>
      <c r="E712" t="s">
        <v>80</v>
      </c>
      <c r="F712" t="s">
        <v>81</v>
      </c>
      <c r="G712">
        <v>0</v>
      </c>
      <c r="H712">
        <v>2E+20</v>
      </c>
      <c r="I712">
        <v>0</v>
      </c>
      <c r="J712">
        <v>0</v>
      </c>
      <c r="K712">
        <v>145</v>
      </c>
      <c r="L71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50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0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0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0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0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0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12" s="5">
        <f>IF((DiscreteStatsTable[[#This Row],[RepsRequested]]&gt;1),DiscreteStatsTable[[#This Row],[HalfWidth]],DiscreteStatsTable[[#This Row],[BatchMeansHalfWidth]])</f>
        <v>0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50</v>
      </c>
      <c r="Y712" s="5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70</v>
      </c>
      <c r="C713">
        <v>6</v>
      </c>
      <c r="D713" t="s">
        <v>84</v>
      </c>
      <c r="E713" t="s">
        <v>82</v>
      </c>
      <c r="F713" t="s">
        <v>81</v>
      </c>
      <c r="G713">
        <v>0.99707000886069497</v>
      </c>
      <c r="H713">
        <v>2E+20</v>
      </c>
      <c r="I713">
        <v>0</v>
      </c>
      <c r="J713">
        <v>12.0283886527875</v>
      </c>
      <c r="K713">
        <v>145</v>
      </c>
      <c r="L71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50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0.91545432749246747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1.3475259114179383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6.9340841270434106E-2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8.2814899939804896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39.036191767143201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13" s="5">
        <f>IF((DiscreteStatsTable[[#This Row],[RepsRequested]]&gt;1),DiscreteStatsTable[[#This Row],[HalfWidth]],DiscreteStatsTable[[#This Row],[BatchMeansHalfWidth]])</f>
        <v>0.38296262672399539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50</v>
      </c>
      <c r="Y713" s="5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70</v>
      </c>
      <c r="C714">
        <v>7</v>
      </c>
      <c r="D714" t="s">
        <v>84</v>
      </c>
      <c r="E714" t="s">
        <v>80</v>
      </c>
      <c r="F714" t="s">
        <v>81</v>
      </c>
      <c r="G714">
        <v>0</v>
      </c>
      <c r="H714">
        <v>2E+20</v>
      </c>
      <c r="I714">
        <v>0</v>
      </c>
      <c r="J714">
        <v>0</v>
      </c>
      <c r="K714">
        <v>143</v>
      </c>
      <c r="L71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50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14" s="5">
        <f>IF((DiscreteStatsTable[[#This Row],[RepsRequested]]&gt;1),DiscreteStatsTable[[#This Row],[HalfWidth]],DiscreteStatsTable[[#This Row],[BatchMeansHalfWidth]])</f>
        <v>0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50</v>
      </c>
      <c r="Y714" s="5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70</v>
      </c>
      <c r="C715">
        <v>7</v>
      </c>
      <c r="D715" t="s">
        <v>84</v>
      </c>
      <c r="E715" t="s">
        <v>82</v>
      </c>
      <c r="F715" t="s">
        <v>81</v>
      </c>
      <c r="G715">
        <v>0.43039336278018803</v>
      </c>
      <c r="H715">
        <v>2E+20</v>
      </c>
      <c r="I715">
        <v>0</v>
      </c>
      <c r="J715">
        <v>8.40217652391323</v>
      </c>
      <c r="K715">
        <v>143</v>
      </c>
      <c r="L71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50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0.91545432749246747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1.3475259114179383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6.9340841270434106E-2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8.2814899939804896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39.036191767143201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15" s="5">
        <f>IF((DiscreteStatsTable[[#This Row],[RepsRequested]]&gt;1),DiscreteStatsTable[[#This Row],[HalfWidth]],DiscreteStatsTable[[#This Row],[BatchMeansHalfWidth]])</f>
        <v>0.38296262672399539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50</v>
      </c>
      <c r="Y715" s="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70</v>
      </c>
      <c r="C716">
        <v>8</v>
      </c>
      <c r="D716" t="s">
        <v>84</v>
      </c>
      <c r="E716" t="s">
        <v>80</v>
      </c>
      <c r="F716" t="s">
        <v>81</v>
      </c>
      <c r="G716">
        <v>0</v>
      </c>
      <c r="H716">
        <v>2E+20</v>
      </c>
      <c r="I716">
        <v>0</v>
      </c>
      <c r="J716">
        <v>0</v>
      </c>
      <c r="K716">
        <v>145</v>
      </c>
      <c r="L71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50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0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0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0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0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0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16" s="5">
        <f>IF((DiscreteStatsTable[[#This Row],[RepsRequested]]&gt;1),DiscreteStatsTable[[#This Row],[HalfWidth]],DiscreteStatsTable[[#This Row],[BatchMeansHalfWidth]])</f>
        <v>0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50</v>
      </c>
      <c r="Y716" s="5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70</v>
      </c>
      <c r="C717">
        <v>8</v>
      </c>
      <c r="D717" t="s">
        <v>84</v>
      </c>
      <c r="E717" t="s">
        <v>82</v>
      </c>
      <c r="F717" t="s">
        <v>81</v>
      </c>
      <c r="G717">
        <v>0.92989921883493398</v>
      </c>
      <c r="H717">
        <v>2E+20</v>
      </c>
      <c r="I717">
        <v>0</v>
      </c>
      <c r="J717">
        <v>9.1641292635346208</v>
      </c>
      <c r="K717">
        <v>145</v>
      </c>
      <c r="L71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50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0.91545432749246747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1.3475259114179383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6.9340841270434106E-2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8.2814899939804896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39.036191767143201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17" s="5">
        <f>IF((DiscreteStatsTable[[#This Row],[RepsRequested]]&gt;1),DiscreteStatsTable[[#This Row],[HalfWidth]],DiscreteStatsTable[[#This Row],[BatchMeansHalfWidth]])</f>
        <v>0.38296262672399539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50</v>
      </c>
      <c r="Y717" s="5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70</v>
      </c>
      <c r="C718">
        <v>9</v>
      </c>
      <c r="D718" t="s">
        <v>84</v>
      </c>
      <c r="E718" t="s">
        <v>80</v>
      </c>
      <c r="F718" t="s">
        <v>81</v>
      </c>
      <c r="G718">
        <v>0</v>
      </c>
      <c r="H718">
        <v>2E+20</v>
      </c>
      <c r="I718">
        <v>0</v>
      </c>
      <c r="J718">
        <v>0</v>
      </c>
      <c r="K718">
        <v>145</v>
      </c>
      <c r="L71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50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0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0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0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0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0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18" s="5">
        <f>IF((DiscreteStatsTable[[#This Row],[RepsRequested]]&gt;1),DiscreteStatsTable[[#This Row],[HalfWidth]],DiscreteStatsTable[[#This Row],[BatchMeansHalfWidth]])</f>
        <v>0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50</v>
      </c>
      <c r="Y718" s="5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70</v>
      </c>
      <c r="C719">
        <v>9</v>
      </c>
      <c r="D719" t="s">
        <v>84</v>
      </c>
      <c r="E719" t="s">
        <v>82</v>
      </c>
      <c r="F719" t="s">
        <v>81</v>
      </c>
      <c r="G719">
        <v>0.65101916826707895</v>
      </c>
      <c r="H719">
        <v>2E+20</v>
      </c>
      <c r="I719">
        <v>0</v>
      </c>
      <c r="J719">
        <v>8.4216012743685802</v>
      </c>
      <c r="K719">
        <v>145</v>
      </c>
      <c r="L71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50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0.91545432749246747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1.3475259114179383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6.9340841270434106E-2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8.2814899939804896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39.036191767143201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19" s="5">
        <f>IF((DiscreteStatsTable[[#This Row],[RepsRequested]]&gt;1),DiscreteStatsTable[[#This Row],[HalfWidth]],DiscreteStatsTable[[#This Row],[BatchMeansHalfWidth]])</f>
        <v>0.38296262672399539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50</v>
      </c>
      <c r="Y719" s="5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70</v>
      </c>
      <c r="C720">
        <v>10</v>
      </c>
      <c r="D720" t="s">
        <v>84</v>
      </c>
      <c r="E720" t="s">
        <v>80</v>
      </c>
      <c r="F720" t="s">
        <v>81</v>
      </c>
      <c r="G720">
        <v>0</v>
      </c>
      <c r="H720">
        <v>2E+20</v>
      </c>
      <c r="I720">
        <v>0</v>
      </c>
      <c r="J720">
        <v>0</v>
      </c>
      <c r="K720">
        <v>145</v>
      </c>
      <c r="L72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50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20" s="5">
        <f>IF((DiscreteStatsTable[[#This Row],[RepsRequested]]&gt;1),DiscreteStatsTable[[#This Row],[HalfWidth]],DiscreteStatsTable[[#This Row],[BatchMeansHalfWidth]])</f>
        <v>0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50</v>
      </c>
      <c r="Y720" s="5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70</v>
      </c>
      <c r="C721">
        <v>10</v>
      </c>
      <c r="D721" t="s">
        <v>84</v>
      </c>
      <c r="E721" t="s">
        <v>82</v>
      </c>
      <c r="F721" t="s">
        <v>81</v>
      </c>
      <c r="G721">
        <v>0.484032909388386</v>
      </c>
      <c r="H721">
        <v>2E+20</v>
      </c>
      <c r="I721">
        <v>0</v>
      </c>
      <c r="J721">
        <v>7.1765067422625197</v>
      </c>
      <c r="K721">
        <v>145</v>
      </c>
      <c r="L72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50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0.91545432749246747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1.3475259114179383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6.9340841270434106E-2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8.2814899939804896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39.036191767143201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21" s="5">
        <f>IF((DiscreteStatsTable[[#This Row],[RepsRequested]]&gt;1),DiscreteStatsTable[[#This Row],[HalfWidth]],DiscreteStatsTable[[#This Row],[BatchMeansHalfWidth]])</f>
        <v>0.38296262672399539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50</v>
      </c>
      <c r="Y721" s="5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70</v>
      </c>
      <c r="C722">
        <v>11</v>
      </c>
      <c r="D722" t="s">
        <v>84</v>
      </c>
      <c r="E722" t="s">
        <v>80</v>
      </c>
      <c r="F722" t="s">
        <v>81</v>
      </c>
      <c r="G722">
        <v>0</v>
      </c>
      <c r="H722">
        <v>2E+20</v>
      </c>
      <c r="I722">
        <v>0</v>
      </c>
      <c r="J722">
        <v>0</v>
      </c>
      <c r="K722">
        <v>145</v>
      </c>
      <c r="L72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50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0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0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0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0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0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22" s="5">
        <f>IF((DiscreteStatsTable[[#This Row],[RepsRequested]]&gt;1),DiscreteStatsTable[[#This Row],[HalfWidth]],DiscreteStatsTable[[#This Row],[BatchMeansHalfWidth]])</f>
        <v>0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50</v>
      </c>
      <c r="Y722" s="5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70</v>
      </c>
      <c r="C723">
        <v>11</v>
      </c>
      <c r="D723" t="s">
        <v>84</v>
      </c>
      <c r="E723" t="s">
        <v>82</v>
      </c>
      <c r="F723" t="s">
        <v>81</v>
      </c>
      <c r="G723">
        <v>0.41173212714144097</v>
      </c>
      <c r="H723">
        <v>2E+20</v>
      </c>
      <c r="I723">
        <v>0</v>
      </c>
      <c r="J723">
        <v>8.1190853811067392</v>
      </c>
      <c r="K723">
        <v>145</v>
      </c>
      <c r="L72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50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0.91545432749246747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1.3475259114179383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6.9340841270434106E-2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8.2814899939804896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39.036191767143201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23" s="5">
        <f>IF((DiscreteStatsTable[[#This Row],[RepsRequested]]&gt;1),DiscreteStatsTable[[#This Row],[HalfWidth]],DiscreteStatsTable[[#This Row],[BatchMeansHalfWidth]])</f>
        <v>0.38296262672399539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50</v>
      </c>
      <c r="Y723" s="5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70</v>
      </c>
      <c r="C724">
        <v>12</v>
      </c>
      <c r="D724" t="s">
        <v>84</v>
      </c>
      <c r="E724" t="s">
        <v>80</v>
      </c>
      <c r="F724" t="s">
        <v>81</v>
      </c>
      <c r="G724">
        <v>0</v>
      </c>
      <c r="H724">
        <v>2E+20</v>
      </c>
      <c r="I724">
        <v>0</v>
      </c>
      <c r="J724">
        <v>0</v>
      </c>
      <c r="K724">
        <v>145</v>
      </c>
      <c r="L72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50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0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0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0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0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0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24" s="5">
        <f>IF((DiscreteStatsTable[[#This Row],[RepsRequested]]&gt;1),DiscreteStatsTable[[#This Row],[HalfWidth]],DiscreteStatsTable[[#This Row],[BatchMeansHalfWidth]])</f>
        <v>0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50</v>
      </c>
      <c r="Y724" s="5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70</v>
      </c>
      <c r="C725">
        <v>12</v>
      </c>
      <c r="D725" t="s">
        <v>84</v>
      </c>
      <c r="E725" t="s">
        <v>82</v>
      </c>
      <c r="F725" t="s">
        <v>81</v>
      </c>
      <c r="G725">
        <v>1.6951262264643501</v>
      </c>
      <c r="H725">
        <v>2E+20</v>
      </c>
      <c r="I725">
        <v>0</v>
      </c>
      <c r="J725">
        <v>14.848546758120699</v>
      </c>
      <c r="K725">
        <v>145</v>
      </c>
      <c r="L72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50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0.91545432749246747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1.3475259114179383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6.9340841270434106E-2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8.2814899939804896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39.036191767143201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25" s="5">
        <f>IF((DiscreteStatsTable[[#This Row],[RepsRequested]]&gt;1),DiscreteStatsTable[[#This Row],[HalfWidth]],DiscreteStatsTable[[#This Row],[BatchMeansHalfWidth]])</f>
        <v>0.38296262672399539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50</v>
      </c>
      <c r="Y725" s="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70</v>
      </c>
      <c r="C726">
        <v>13</v>
      </c>
      <c r="D726" t="s">
        <v>84</v>
      </c>
      <c r="E726" t="s">
        <v>80</v>
      </c>
      <c r="F726" t="s">
        <v>81</v>
      </c>
      <c r="G726">
        <v>0</v>
      </c>
      <c r="H726">
        <v>2E+20</v>
      </c>
      <c r="I726">
        <v>0</v>
      </c>
      <c r="J726">
        <v>0</v>
      </c>
      <c r="K726">
        <v>144</v>
      </c>
      <c r="L72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50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26" s="5">
        <f>IF((DiscreteStatsTable[[#This Row],[RepsRequested]]&gt;1),DiscreteStatsTable[[#This Row],[HalfWidth]],DiscreteStatsTable[[#This Row],[BatchMeansHalfWidth]])</f>
        <v>0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50</v>
      </c>
      <c r="Y726" s="5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70</v>
      </c>
      <c r="C727">
        <v>13</v>
      </c>
      <c r="D727" t="s">
        <v>84</v>
      </c>
      <c r="E727" t="s">
        <v>82</v>
      </c>
      <c r="F727" t="s">
        <v>81</v>
      </c>
      <c r="G727">
        <v>0.286497188604518</v>
      </c>
      <c r="H727">
        <v>2E+20</v>
      </c>
      <c r="I727">
        <v>0</v>
      </c>
      <c r="J727">
        <v>7.0739382325114102</v>
      </c>
      <c r="K727">
        <v>144</v>
      </c>
      <c r="L72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50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0.91545432749246747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1.3475259114179383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6.9340841270434106E-2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8.2814899939804896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39.036191767143201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27" s="5">
        <f>IF((DiscreteStatsTable[[#This Row],[RepsRequested]]&gt;1),DiscreteStatsTable[[#This Row],[HalfWidth]],DiscreteStatsTable[[#This Row],[BatchMeansHalfWidth]])</f>
        <v>0.38296262672399539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50</v>
      </c>
      <c r="Y727" s="5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70</v>
      </c>
      <c r="C728">
        <v>14</v>
      </c>
      <c r="D728" t="s">
        <v>84</v>
      </c>
      <c r="E728" t="s">
        <v>80</v>
      </c>
      <c r="F728" t="s">
        <v>81</v>
      </c>
      <c r="G728">
        <v>0</v>
      </c>
      <c r="H728">
        <v>2E+20</v>
      </c>
      <c r="I728">
        <v>0</v>
      </c>
      <c r="J728">
        <v>0</v>
      </c>
      <c r="K728">
        <v>145</v>
      </c>
      <c r="L72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50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0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0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0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0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0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28" s="5">
        <f>IF((DiscreteStatsTable[[#This Row],[RepsRequested]]&gt;1),DiscreteStatsTable[[#This Row],[HalfWidth]],DiscreteStatsTable[[#This Row],[BatchMeansHalfWidth]])</f>
        <v>0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50</v>
      </c>
      <c r="Y728" s="5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70</v>
      </c>
      <c r="C729">
        <v>14</v>
      </c>
      <c r="D729" t="s">
        <v>84</v>
      </c>
      <c r="E729" t="s">
        <v>82</v>
      </c>
      <c r="F729" t="s">
        <v>81</v>
      </c>
      <c r="G729">
        <v>0.93576338184145402</v>
      </c>
      <c r="H729">
        <v>2E+20</v>
      </c>
      <c r="I729">
        <v>0</v>
      </c>
      <c r="J729">
        <v>13.417507506952999</v>
      </c>
      <c r="K729">
        <v>145</v>
      </c>
      <c r="L72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50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0.91545432749246747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1.3475259114179383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6.9340841270434106E-2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8.2814899939804896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39.036191767143201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29" s="5">
        <f>IF((DiscreteStatsTable[[#This Row],[RepsRequested]]&gt;1),DiscreteStatsTable[[#This Row],[HalfWidth]],DiscreteStatsTable[[#This Row],[BatchMeansHalfWidth]])</f>
        <v>0.38296262672399539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50</v>
      </c>
      <c r="Y729" s="5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70</v>
      </c>
      <c r="C730">
        <v>15</v>
      </c>
      <c r="D730" t="s">
        <v>84</v>
      </c>
      <c r="E730" t="s">
        <v>80</v>
      </c>
      <c r="F730" t="s">
        <v>81</v>
      </c>
      <c r="G730">
        <v>0</v>
      </c>
      <c r="H730">
        <v>2E+20</v>
      </c>
      <c r="I730">
        <v>0</v>
      </c>
      <c r="J730">
        <v>0</v>
      </c>
      <c r="K730">
        <v>144</v>
      </c>
      <c r="L73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50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0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0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0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0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0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30" s="5">
        <f>IF((DiscreteStatsTable[[#This Row],[RepsRequested]]&gt;1),DiscreteStatsTable[[#This Row],[HalfWidth]],DiscreteStatsTable[[#This Row],[BatchMeansHalfWidth]])</f>
        <v>0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50</v>
      </c>
      <c r="Y730" s="5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70</v>
      </c>
      <c r="C731">
        <v>15</v>
      </c>
      <c r="D731" t="s">
        <v>84</v>
      </c>
      <c r="E731" t="s">
        <v>82</v>
      </c>
      <c r="F731" t="s">
        <v>81</v>
      </c>
      <c r="G731">
        <v>0.85532792645865596</v>
      </c>
      <c r="H731">
        <v>2E+20</v>
      </c>
      <c r="I731">
        <v>0</v>
      </c>
      <c r="J731">
        <v>9.5468450399907905</v>
      </c>
      <c r="K731">
        <v>144</v>
      </c>
      <c r="L73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50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0.91545432749246747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1.3475259114179383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6.9340841270434106E-2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8.2814899939804896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39.036191767143201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31" s="5">
        <f>IF((DiscreteStatsTable[[#This Row],[RepsRequested]]&gt;1),DiscreteStatsTable[[#This Row],[HalfWidth]],DiscreteStatsTable[[#This Row],[BatchMeansHalfWidth]])</f>
        <v>0.38296262672399539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50</v>
      </c>
      <c r="Y731" s="5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70</v>
      </c>
      <c r="C732">
        <v>16</v>
      </c>
      <c r="D732" t="s">
        <v>84</v>
      </c>
      <c r="E732" t="s">
        <v>80</v>
      </c>
      <c r="F732" t="s">
        <v>81</v>
      </c>
      <c r="G732">
        <v>0</v>
      </c>
      <c r="H732">
        <v>2E+20</v>
      </c>
      <c r="I732">
        <v>0</v>
      </c>
      <c r="J732">
        <v>0</v>
      </c>
      <c r="K732">
        <v>145</v>
      </c>
      <c r="L73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50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32" s="5">
        <f>IF((DiscreteStatsTable[[#This Row],[RepsRequested]]&gt;1),DiscreteStatsTable[[#This Row],[HalfWidth]],DiscreteStatsTable[[#This Row],[BatchMeansHalfWidth]])</f>
        <v>0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50</v>
      </c>
      <c r="Y732" s="5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70</v>
      </c>
      <c r="C733">
        <v>16</v>
      </c>
      <c r="D733" t="s">
        <v>84</v>
      </c>
      <c r="E733" t="s">
        <v>82</v>
      </c>
      <c r="F733" t="s">
        <v>81</v>
      </c>
      <c r="G733">
        <v>0.60567388424383295</v>
      </c>
      <c r="H733">
        <v>2E+20</v>
      </c>
      <c r="I733">
        <v>0</v>
      </c>
      <c r="J733">
        <v>8.5479430158832201</v>
      </c>
      <c r="K733">
        <v>145</v>
      </c>
      <c r="L73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50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0.91545432749246747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1.3475259114179383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6.9340841270434106E-2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8.2814899939804896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39.036191767143201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33" s="5">
        <f>IF((DiscreteStatsTable[[#This Row],[RepsRequested]]&gt;1),DiscreteStatsTable[[#This Row],[HalfWidth]],DiscreteStatsTable[[#This Row],[BatchMeansHalfWidth]])</f>
        <v>0.38296262672399539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50</v>
      </c>
      <c r="Y733" s="5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70</v>
      </c>
      <c r="C734">
        <v>17</v>
      </c>
      <c r="D734" t="s">
        <v>84</v>
      </c>
      <c r="E734" t="s">
        <v>80</v>
      </c>
      <c r="F734" t="s">
        <v>81</v>
      </c>
      <c r="G734">
        <v>0</v>
      </c>
      <c r="H734">
        <v>2E+20</v>
      </c>
      <c r="I734">
        <v>0</v>
      </c>
      <c r="J734">
        <v>0</v>
      </c>
      <c r="K734">
        <v>143</v>
      </c>
      <c r="L73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50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0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0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0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0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0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34" s="5">
        <f>IF((DiscreteStatsTable[[#This Row],[RepsRequested]]&gt;1),DiscreteStatsTable[[#This Row],[HalfWidth]],DiscreteStatsTable[[#This Row],[BatchMeansHalfWidth]])</f>
        <v>0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50</v>
      </c>
      <c r="Y734" s="5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70</v>
      </c>
      <c r="C735">
        <v>17</v>
      </c>
      <c r="D735" t="s">
        <v>84</v>
      </c>
      <c r="E735" t="s">
        <v>82</v>
      </c>
      <c r="F735" t="s">
        <v>81</v>
      </c>
      <c r="G735">
        <v>1.1397807812691101</v>
      </c>
      <c r="H735">
        <v>2E+20</v>
      </c>
      <c r="I735">
        <v>0</v>
      </c>
      <c r="J735">
        <v>12.5838066080609</v>
      </c>
      <c r="K735">
        <v>143</v>
      </c>
      <c r="L73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50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0.91545432749246747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1.3475259114179383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6.9340841270434106E-2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8.2814899939804896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39.036191767143201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35" s="5">
        <f>IF((DiscreteStatsTable[[#This Row],[RepsRequested]]&gt;1),DiscreteStatsTable[[#This Row],[HalfWidth]],DiscreteStatsTable[[#This Row],[BatchMeansHalfWidth]])</f>
        <v>0.38296262672399539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50</v>
      </c>
      <c r="Y735" s="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70</v>
      </c>
      <c r="C736">
        <v>18</v>
      </c>
      <c r="D736" t="s">
        <v>84</v>
      </c>
      <c r="E736" t="s">
        <v>80</v>
      </c>
      <c r="F736" t="s">
        <v>81</v>
      </c>
      <c r="G736">
        <v>0</v>
      </c>
      <c r="H736">
        <v>2E+20</v>
      </c>
      <c r="I736">
        <v>0</v>
      </c>
      <c r="J736">
        <v>0</v>
      </c>
      <c r="K736">
        <v>145</v>
      </c>
      <c r="L73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50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0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0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0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0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0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36" s="5">
        <f>IF((DiscreteStatsTable[[#This Row],[RepsRequested]]&gt;1),DiscreteStatsTable[[#This Row],[HalfWidth]],DiscreteStatsTable[[#This Row],[BatchMeansHalfWidth]])</f>
        <v>0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50</v>
      </c>
      <c r="Y736" s="5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70</v>
      </c>
      <c r="C737">
        <v>18</v>
      </c>
      <c r="D737" t="s">
        <v>84</v>
      </c>
      <c r="E737" t="s">
        <v>82</v>
      </c>
      <c r="F737" t="s">
        <v>81</v>
      </c>
      <c r="G737">
        <v>0.493182547430773</v>
      </c>
      <c r="H737">
        <v>2E+20</v>
      </c>
      <c r="I737">
        <v>0</v>
      </c>
      <c r="J737">
        <v>14.6668807255394</v>
      </c>
      <c r="K737">
        <v>145</v>
      </c>
      <c r="L73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50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0.91545432749246747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1.3475259114179383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6.9340841270434106E-2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8.2814899939804896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39.036191767143201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37" s="5">
        <f>IF((DiscreteStatsTable[[#This Row],[RepsRequested]]&gt;1),DiscreteStatsTable[[#This Row],[HalfWidth]],DiscreteStatsTable[[#This Row],[BatchMeansHalfWidth]])</f>
        <v>0.38296262672399539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50</v>
      </c>
      <c r="Y737" s="5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70</v>
      </c>
      <c r="C738">
        <v>19</v>
      </c>
      <c r="D738" t="s">
        <v>84</v>
      </c>
      <c r="E738" t="s">
        <v>80</v>
      </c>
      <c r="F738" t="s">
        <v>81</v>
      </c>
      <c r="G738">
        <v>0</v>
      </c>
      <c r="H738">
        <v>2E+20</v>
      </c>
      <c r="I738">
        <v>0</v>
      </c>
      <c r="J738">
        <v>0</v>
      </c>
      <c r="K738">
        <v>145</v>
      </c>
      <c r="L73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50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38" s="5">
        <f>IF((DiscreteStatsTable[[#This Row],[RepsRequested]]&gt;1),DiscreteStatsTable[[#This Row],[HalfWidth]],DiscreteStatsTable[[#This Row],[BatchMeansHalfWidth]])</f>
        <v>0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50</v>
      </c>
      <c r="Y738" s="5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70</v>
      </c>
      <c r="C739">
        <v>19</v>
      </c>
      <c r="D739" t="s">
        <v>84</v>
      </c>
      <c r="E739" t="s">
        <v>82</v>
      </c>
      <c r="F739" t="s">
        <v>81</v>
      </c>
      <c r="G739">
        <v>0.48067202504683199</v>
      </c>
      <c r="H739">
        <v>2E+20</v>
      </c>
      <c r="I739">
        <v>0</v>
      </c>
      <c r="J739">
        <v>10.0971865870061</v>
      </c>
      <c r="K739">
        <v>145</v>
      </c>
      <c r="L73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50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0.91545432749246747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1.3475259114179383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6.9340841270434106E-2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8.2814899939804896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39.036191767143201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39" s="5">
        <f>IF((DiscreteStatsTable[[#This Row],[RepsRequested]]&gt;1),DiscreteStatsTable[[#This Row],[HalfWidth]],DiscreteStatsTable[[#This Row],[BatchMeansHalfWidth]])</f>
        <v>0.38296262672399539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50</v>
      </c>
      <c r="Y739" s="5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70</v>
      </c>
      <c r="C740">
        <v>20</v>
      </c>
      <c r="D740" t="s">
        <v>84</v>
      </c>
      <c r="E740" t="s">
        <v>80</v>
      </c>
      <c r="F740" t="s">
        <v>81</v>
      </c>
      <c r="G740">
        <v>0</v>
      </c>
      <c r="H740">
        <v>2E+20</v>
      </c>
      <c r="I740">
        <v>0</v>
      </c>
      <c r="J740">
        <v>0</v>
      </c>
      <c r="K740">
        <v>144</v>
      </c>
      <c r="L74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50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0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0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0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0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0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40" s="5">
        <f>IF((DiscreteStatsTable[[#This Row],[RepsRequested]]&gt;1),DiscreteStatsTable[[#This Row],[HalfWidth]],DiscreteStatsTable[[#This Row],[BatchMeansHalfWidth]])</f>
        <v>0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50</v>
      </c>
      <c r="Y740" s="5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70</v>
      </c>
      <c r="C741">
        <v>20</v>
      </c>
      <c r="D741" t="s">
        <v>84</v>
      </c>
      <c r="E741" t="s">
        <v>82</v>
      </c>
      <c r="F741" t="s">
        <v>81</v>
      </c>
      <c r="G741">
        <v>0.56633657462109599</v>
      </c>
      <c r="H741">
        <v>2E+20</v>
      </c>
      <c r="I741">
        <v>0</v>
      </c>
      <c r="J741">
        <v>8.1587515645853692</v>
      </c>
      <c r="K741">
        <v>144</v>
      </c>
      <c r="L74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50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0.91545432749246747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1.3475259114179383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6.9340841270434106E-2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8.2814899939804896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39.036191767143201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41" s="5">
        <f>IF((DiscreteStatsTable[[#This Row],[RepsRequested]]&gt;1),DiscreteStatsTable[[#This Row],[HalfWidth]],DiscreteStatsTable[[#This Row],[BatchMeansHalfWidth]])</f>
        <v>0.38296262672399539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50</v>
      </c>
      <c r="Y741" s="5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70</v>
      </c>
      <c r="C742">
        <v>21</v>
      </c>
      <c r="D742" t="s">
        <v>84</v>
      </c>
      <c r="E742" t="s">
        <v>80</v>
      </c>
      <c r="F742" t="s">
        <v>81</v>
      </c>
      <c r="G742">
        <v>0</v>
      </c>
      <c r="H742">
        <v>2E+20</v>
      </c>
      <c r="I742">
        <v>0</v>
      </c>
      <c r="J742">
        <v>0</v>
      </c>
      <c r="K742">
        <v>144</v>
      </c>
      <c r="L74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50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0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0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0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0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0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42" s="5">
        <f>IF((DiscreteStatsTable[[#This Row],[RepsRequested]]&gt;1),DiscreteStatsTable[[#This Row],[HalfWidth]],DiscreteStatsTable[[#This Row],[BatchMeansHalfWidth]])</f>
        <v>0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50</v>
      </c>
      <c r="Y742" s="5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70</v>
      </c>
      <c r="C743">
        <v>21</v>
      </c>
      <c r="D743" t="s">
        <v>84</v>
      </c>
      <c r="E743" t="s">
        <v>82</v>
      </c>
      <c r="F743" t="s">
        <v>81</v>
      </c>
      <c r="G743">
        <v>0.79420021022419396</v>
      </c>
      <c r="H743">
        <v>2E+20</v>
      </c>
      <c r="I743">
        <v>0</v>
      </c>
      <c r="J743">
        <v>12.5632972645148</v>
      </c>
      <c r="K743">
        <v>144</v>
      </c>
      <c r="L74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50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0.91545432749246747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1.3475259114179383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6.9340841270434106E-2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8.2814899939804896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39.036191767143201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43" s="5">
        <f>IF((DiscreteStatsTable[[#This Row],[RepsRequested]]&gt;1),DiscreteStatsTable[[#This Row],[HalfWidth]],DiscreteStatsTable[[#This Row],[BatchMeansHalfWidth]])</f>
        <v>0.38296262672399539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50</v>
      </c>
      <c r="Y743" s="5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70</v>
      </c>
      <c r="C744">
        <v>22</v>
      </c>
      <c r="D744" t="s">
        <v>84</v>
      </c>
      <c r="E744" t="s">
        <v>80</v>
      </c>
      <c r="F744" t="s">
        <v>81</v>
      </c>
      <c r="G744">
        <v>0</v>
      </c>
      <c r="H744">
        <v>2E+20</v>
      </c>
      <c r="I744">
        <v>0</v>
      </c>
      <c r="J744">
        <v>0</v>
      </c>
      <c r="K744">
        <v>145</v>
      </c>
      <c r="L74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50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44" s="5">
        <f>IF((DiscreteStatsTable[[#This Row],[RepsRequested]]&gt;1),DiscreteStatsTable[[#This Row],[HalfWidth]],DiscreteStatsTable[[#This Row],[BatchMeansHalfWidth]])</f>
        <v>0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50</v>
      </c>
      <c r="Y744" s="5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70</v>
      </c>
      <c r="C745">
        <v>22</v>
      </c>
      <c r="D745" t="s">
        <v>84</v>
      </c>
      <c r="E745" t="s">
        <v>82</v>
      </c>
      <c r="F745" t="s">
        <v>81</v>
      </c>
      <c r="G745">
        <v>0.71412725282491796</v>
      </c>
      <c r="H745">
        <v>2E+20</v>
      </c>
      <c r="I745">
        <v>0</v>
      </c>
      <c r="J745">
        <v>12.1678403721397</v>
      </c>
      <c r="K745">
        <v>145</v>
      </c>
      <c r="L74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50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0.91545432749246747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1.3475259114179383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6.9340841270434106E-2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8.2814899939804896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39.036191767143201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45" s="5">
        <f>IF((DiscreteStatsTable[[#This Row],[RepsRequested]]&gt;1),DiscreteStatsTable[[#This Row],[HalfWidth]],DiscreteStatsTable[[#This Row],[BatchMeansHalfWidth]])</f>
        <v>0.38296262672399539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50</v>
      </c>
      <c r="Y745" s="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70</v>
      </c>
      <c r="C746">
        <v>23</v>
      </c>
      <c r="D746" t="s">
        <v>84</v>
      </c>
      <c r="E746" t="s">
        <v>80</v>
      </c>
      <c r="F746" t="s">
        <v>81</v>
      </c>
      <c r="G746">
        <v>0</v>
      </c>
      <c r="H746">
        <v>2E+20</v>
      </c>
      <c r="I746">
        <v>0</v>
      </c>
      <c r="J746">
        <v>0</v>
      </c>
      <c r="K746">
        <v>144</v>
      </c>
      <c r="L74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50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0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0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0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0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0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46" s="5">
        <f>IF((DiscreteStatsTable[[#This Row],[RepsRequested]]&gt;1),DiscreteStatsTable[[#This Row],[HalfWidth]],DiscreteStatsTable[[#This Row],[BatchMeansHalfWidth]])</f>
        <v>0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50</v>
      </c>
      <c r="Y746" s="5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70</v>
      </c>
      <c r="C747">
        <v>23</v>
      </c>
      <c r="D747" t="s">
        <v>84</v>
      </c>
      <c r="E747" t="s">
        <v>82</v>
      </c>
      <c r="F747" t="s">
        <v>81</v>
      </c>
      <c r="G747">
        <v>3.0844146087516302</v>
      </c>
      <c r="H747">
        <v>2E+20</v>
      </c>
      <c r="I747">
        <v>0</v>
      </c>
      <c r="J747">
        <v>16.6789820417914</v>
      </c>
      <c r="K747">
        <v>144</v>
      </c>
      <c r="L74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50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0.91545432749246747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1.3475259114179383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6.9340841270434106E-2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8.2814899939804896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39.036191767143201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47" s="5">
        <f>IF((DiscreteStatsTable[[#This Row],[RepsRequested]]&gt;1),DiscreteStatsTable[[#This Row],[HalfWidth]],DiscreteStatsTable[[#This Row],[BatchMeansHalfWidth]])</f>
        <v>0.38296262672399539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50</v>
      </c>
      <c r="Y747" s="5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70</v>
      </c>
      <c r="C748">
        <v>24</v>
      </c>
      <c r="D748" t="s">
        <v>84</v>
      </c>
      <c r="E748" t="s">
        <v>80</v>
      </c>
      <c r="F748" t="s">
        <v>81</v>
      </c>
      <c r="G748">
        <v>0</v>
      </c>
      <c r="H748">
        <v>2E+20</v>
      </c>
      <c r="I748">
        <v>0</v>
      </c>
      <c r="J748">
        <v>0</v>
      </c>
      <c r="K748">
        <v>145</v>
      </c>
      <c r="L74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50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0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0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0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0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0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48" s="5">
        <f>IF((DiscreteStatsTable[[#This Row],[RepsRequested]]&gt;1),DiscreteStatsTable[[#This Row],[HalfWidth]],DiscreteStatsTable[[#This Row],[BatchMeansHalfWidth]])</f>
        <v>0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50</v>
      </c>
      <c r="Y748" s="5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70</v>
      </c>
      <c r="C749">
        <v>24</v>
      </c>
      <c r="D749" t="s">
        <v>84</v>
      </c>
      <c r="E749" t="s">
        <v>82</v>
      </c>
      <c r="F749" t="s">
        <v>81</v>
      </c>
      <c r="G749">
        <v>1.17856345190958</v>
      </c>
      <c r="H749">
        <v>2E+20</v>
      </c>
      <c r="I749">
        <v>0</v>
      </c>
      <c r="J749">
        <v>11.4432456368418</v>
      </c>
      <c r="K749">
        <v>145</v>
      </c>
      <c r="L74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50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0.91545432749246747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1.3475259114179383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6.9340841270434106E-2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8.2814899939804896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39.036191767143201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49" s="5">
        <f>IF((DiscreteStatsTable[[#This Row],[RepsRequested]]&gt;1),DiscreteStatsTable[[#This Row],[HalfWidth]],DiscreteStatsTable[[#This Row],[BatchMeansHalfWidth]])</f>
        <v>0.38296262672399539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50</v>
      </c>
      <c r="Y749" s="5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70</v>
      </c>
      <c r="C750">
        <v>25</v>
      </c>
      <c r="D750" t="s">
        <v>84</v>
      </c>
      <c r="E750" t="s">
        <v>80</v>
      </c>
      <c r="F750" t="s">
        <v>81</v>
      </c>
      <c r="G750">
        <v>0</v>
      </c>
      <c r="H750">
        <v>2E+20</v>
      </c>
      <c r="I750">
        <v>0</v>
      </c>
      <c r="J750">
        <v>0</v>
      </c>
      <c r="K750">
        <v>145</v>
      </c>
      <c r="L75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50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0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0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0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0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50" s="5">
        <f>IF((DiscreteStatsTable[[#This Row],[RepsRequested]]&gt;1),DiscreteStatsTable[[#This Row],[HalfWidth]],DiscreteStatsTable[[#This Row],[BatchMeansHalfWidth]])</f>
        <v>0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50</v>
      </c>
      <c r="Y750" s="5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70</v>
      </c>
      <c r="C751">
        <v>25</v>
      </c>
      <c r="D751" t="s">
        <v>84</v>
      </c>
      <c r="E751" t="s">
        <v>82</v>
      </c>
      <c r="F751" t="s">
        <v>81</v>
      </c>
      <c r="G751">
        <v>0.77171139879314099</v>
      </c>
      <c r="H751">
        <v>2E+20</v>
      </c>
      <c r="I751">
        <v>0</v>
      </c>
      <c r="J751">
        <v>9.6068028633787907</v>
      </c>
      <c r="K751">
        <v>145</v>
      </c>
      <c r="L75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50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0.91545432749246747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1.3475259114179383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6.9340841270434106E-2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8.2814899939804896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39.036191767143201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51" s="5">
        <f>IF((DiscreteStatsTable[[#This Row],[RepsRequested]]&gt;1),DiscreteStatsTable[[#This Row],[HalfWidth]],DiscreteStatsTable[[#This Row],[BatchMeansHalfWidth]])</f>
        <v>0.38296262672399539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50</v>
      </c>
      <c r="Y751" s="5">
        <f>IF(DiscreteStatsTable[[#This Row],[RepsRequested]]=DiscreteStatsTable[[#This Row],[RepsWithStatObserved]],1,0)</f>
        <v>1</v>
      </c>
    </row>
    <row r="752" spans="1:25" x14ac:dyDescent="0.25">
      <c r="A752" t="s">
        <v>68</v>
      </c>
      <c r="B752" t="s">
        <v>70</v>
      </c>
      <c r="C752">
        <v>26</v>
      </c>
      <c r="D752" t="s">
        <v>84</v>
      </c>
      <c r="E752" t="s">
        <v>80</v>
      </c>
      <c r="F752" t="s">
        <v>81</v>
      </c>
      <c r="G752">
        <v>0</v>
      </c>
      <c r="H752">
        <v>2E+20</v>
      </c>
      <c r="I752">
        <v>0</v>
      </c>
      <c r="J752">
        <v>0</v>
      </c>
      <c r="K752">
        <v>145</v>
      </c>
      <c r="L75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50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0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0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0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0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0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52" s="5">
        <f>IF((DiscreteStatsTable[[#This Row],[RepsRequested]]&gt;1),DiscreteStatsTable[[#This Row],[HalfWidth]],DiscreteStatsTable[[#This Row],[BatchMeansHalfWidth]])</f>
        <v>0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50</v>
      </c>
      <c r="Y752" s="5">
        <f>IF(DiscreteStatsTable[[#This Row],[RepsRequested]]=DiscreteStatsTable[[#This Row],[RepsWithStatObserved]],1,0)</f>
        <v>1</v>
      </c>
    </row>
    <row r="753" spans="1:25" x14ac:dyDescent="0.25">
      <c r="A753" t="s">
        <v>68</v>
      </c>
      <c r="B753" t="s">
        <v>70</v>
      </c>
      <c r="C753">
        <v>26</v>
      </c>
      <c r="D753" t="s">
        <v>84</v>
      </c>
      <c r="E753" t="s">
        <v>82</v>
      </c>
      <c r="F753" t="s">
        <v>81</v>
      </c>
      <c r="G753">
        <v>0.41603284612792202</v>
      </c>
      <c r="H753">
        <v>2E+20</v>
      </c>
      <c r="I753">
        <v>0</v>
      </c>
      <c r="J753">
        <v>8.9591014485106406</v>
      </c>
      <c r="K753">
        <v>145</v>
      </c>
      <c r="L75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50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0.91545432749246747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1.3475259114179383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6.9340841270434106E-2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8.2814899939804896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39.036191767143201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53" s="5">
        <f>IF((DiscreteStatsTable[[#This Row],[RepsRequested]]&gt;1),DiscreteStatsTable[[#This Row],[HalfWidth]],DiscreteStatsTable[[#This Row],[BatchMeansHalfWidth]])</f>
        <v>0.38296262672399539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50</v>
      </c>
      <c r="Y753" s="5">
        <f>IF(DiscreteStatsTable[[#This Row],[RepsRequested]]=DiscreteStatsTable[[#This Row],[RepsWithStatObserved]],1,0)</f>
        <v>1</v>
      </c>
    </row>
    <row r="754" spans="1:25" x14ac:dyDescent="0.25">
      <c r="A754" t="s">
        <v>68</v>
      </c>
      <c r="B754" t="s">
        <v>70</v>
      </c>
      <c r="C754">
        <v>27</v>
      </c>
      <c r="D754" t="s">
        <v>84</v>
      </c>
      <c r="E754" t="s">
        <v>80</v>
      </c>
      <c r="F754" t="s">
        <v>81</v>
      </c>
      <c r="G754">
        <v>0</v>
      </c>
      <c r="H754">
        <v>2E+20</v>
      </c>
      <c r="I754">
        <v>0</v>
      </c>
      <c r="J754">
        <v>0</v>
      </c>
      <c r="K754">
        <v>145</v>
      </c>
      <c r="L75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50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0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0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0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0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0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54" s="5">
        <f>IF((DiscreteStatsTable[[#This Row],[RepsRequested]]&gt;1),DiscreteStatsTable[[#This Row],[HalfWidth]],DiscreteStatsTable[[#This Row],[BatchMeansHalfWidth]])</f>
        <v>0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50</v>
      </c>
      <c r="Y754" s="5">
        <f>IF(DiscreteStatsTable[[#This Row],[RepsRequested]]=DiscreteStatsTable[[#This Row],[RepsWithStatObserved]],1,0)</f>
        <v>1</v>
      </c>
    </row>
    <row r="755" spans="1:25" x14ac:dyDescent="0.25">
      <c r="A755" t="s">
        <v>68</v>
      </c>
      <c r="B755" t="s">
        <v>70</v>
      </c>
      <c r="C755">
        <v>27</v>
      </c>
      <c r="D755" t="s">
        <v>84</v>
      </c>
      <c r="E755" t="s">
        <v>82</v>
      </c>
      <c r="F755" t="s">
        <v>81</v>
      </c>
      <c r="G755">
        <v>0.24629512690291</v>
      </c>
      <c r="H755">
        <v>2E+20</v>
      </c>
      <c r="I755">
        <v>0</v>
      </c>
      <c r="J755">
        <v>4.7683435845442803</v>
      </c>
      <c r="K755">
        <v>145</v>
      </c>
      <c r="L75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50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0.91545432749246747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1.3475259114179383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6.9340841270434106E-2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8.2814899939804896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39.036191767143201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55" s="5">
        <f>IF((DiscreteStatsTable[[#This Row],[RepsRequested]]&gt;1),DiscreteStatsTable[[#This Row],[HalfWidth]],DiscreteStatsTable[[#This Row],[BatchMeansHalfWidth]])</f>
        <v>0.38296262672399539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50</v>
      </c>
      <c r="Y755" s="5">
        <f>IF(DiscreteStatsTable[[#This Row],[RepsRequested]]=DiscreteStatsTable[[#This Row],[RepsWithStatObserved]],1,0)</f>
        <v>1</v>
      </c>
    </row>
    <row r="756" spans="1:25" x14ac:dyDescent="0.25">
      <c r="A756" t="s">
        <v>68</v>
      </c>
      <c r="B756" t="s">
        <v>70</v>
      </c>
      <c r="C756">
        <v>28</v>
      </c>
      <c r="D756" t="s">
        <v>84</v>
      </c>
      <c r="E756" t="s">
        <v>80</v>
      </c>
      <c r="F756" t="s">
        <v>81</v>
      </c>
      <c r="G756">
        <v>0</v>
      </c>
      <c r="H756">
        <v>2E+20</v>
      </c>
      <c r="I756">
        <v>0</v>
      </c>
      <c r="J756">
        <v>0</v>
      </c>
      <c r="K756">
        <v>145</v>
      </c>
      <c r="L75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50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56" s="5">
        <f>IF((DiscreteStatsTable[[#This Row],[RepsRequested]]&gt;1),DiscreteStatsTable[[#This Row],[HalfWidth]],DiscreteStatsTable[[#This Row],[BatchMeansHalfWidth]])</f>
        <v>0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50</v>
      </c>
      <c r="Y756" s="5">
        <f>IF(DiscreteStatsTable[[#This Row],[RepsRequested]]=DiscreteStatsTable[[#This Row],[RepsWithStatObserved]],1,0)</f>
        <v>1</v>
      </c>
    </row>
    <row r="757" spans="1:25" x14ac:dyDescent="0.25">
      <c r="A757" t="s">
        <v>68</v>
      </c>
      <c r="B757" t="s">
        <v>70</v>
      </c>
      <c r="C757">
        <v>28</v>
      </c>
      <c r="D757" t="s">
        <v>84</v>
      </c>
      <c r="E757" t="s">
        <v>82</v>
      </c>
      <c r="F757" t="s">
        <v>81</v>
      </c>
      <c r="G757">
        <v>6.9340841270434106E-2</v>
      </c>
      <c r="H757">
        <v>2E+20</v>
      </c>
      <c r="I757">
        <v>0</v>
      </c>
      <c r="J757">
        <v>1.5496383148605299</v>
      </c>
      <c r="K757">
        <v>145</v>
      </c>
      <c r="L75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50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0.91545432749246747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1.3475259114179383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6.9340841270434106E-2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8.2814899939804896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39.036191767143201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57" s="5">
        <f>IF((DiscreteStatsTable[[#This Row],[RepsRequested]]&gt;1),DiscreteStatsTable[[#This Row],[HalfWidth]],DiscreteStatsTable[[#This Row],[BatchMeansHalfWidth]])</f>
        <v>0.38296262672399539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50</v>
      </c>
      <c r="Y757" s="5">
        <f>IF(DiscreteStatsTable[[#This Row],[RepsRequested]]=DiscreteStatsTable[[#This Row],[RepsWithStatObserved]],1,0)</f>
        <v>1</v>
      </c>
    </row>
    <row r="758" spans="1:25" x14ac:dyDescent="0.25">
      <c r="A758" t="s">
        <v>68</v>
      </c>
      <c r="B758" t="s">
        <v>70</v>
      </c>
      <c r="C758">
        <v>29</v>
      </c>
      <c r="D758" t="s">
        <v>84</v>
      </c>
      <c r="E758" t="s">
        <v>80</v>
      </c>
      <c r="F758" t="s">
        <v>81</v>
      </c>
      <c r="G758">
        <v>0</v>
      </c>
      <c r="H758">
        <v>2E+20</v>
      </c>
      <c r="I758">
        <v>0</v>
      </c>
      <c r="J758">
        <v>0</v>
      </c>
      <c r="K758">
        <v>145</v>
      </c>
      <c r="L75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50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0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0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0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0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0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58" s="5">
        <f>IF((DiscreteStatsTable[[#This Row],[RepsRequested]]&gt;1),DiscreteStatsTable[[#This Row],[HalfWidth]],DiscreteStatsTable[[#This Row],[BatchMeansHalfWidth]])</f>
        <v>0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50</v>
      </c>
      <c r="Y758" s="5">
        <f>IF(DiscreteStatsTable[[#This Row],[RepsRequested]]=DiscreteStatsTable[[#This Row],[RepsWithStatObserved]],1,0)</f>
        <v>1</v>
      </c>
    </row>
    <row r="759" spans="1:25" x14ac:dyDescent="0.25">
      <c r="A759" t="s">
        <v>68</v>
      </c>
      <c r="B759" t="s">
        <v>70</v>
      </c>
      <c r="C759">
        <v>29</v>
      </c>
      <c r="D759" t="s">
        <v>84</v>
      </c>
      <c r="E759" t="s">
        <v>82</v>
      </c>
      <c r="F759" t="s">
        <v>81</v>
      </c>
      <c r="G759">
        <v>0.63049115301413905</v>
      </c>
      <c r="H759">
        <v>2E+20</v>
      </c>
      <c r="I759">
        <v>0</v>
      </c>
      <c r="J759">
        <v>8.9295540067653896</v>
      </c>
      <c r="K759">
        <v>145</v>
      </c>
      <c r="L75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50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0.91545432749246747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1.3475259114179383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6.9340841270434106E-2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8.2814899939804896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39.036191767143201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59" s="5">
        <f>IF((DiscreteStatsTable[[#This Row],[RepsRequested]]&gt;1),DiscreteStatsTable[[#This Row],[HalfWidth]],DiscreteStatsTable[[#This Row],[BatchMeansHalfWidth]])</f>
        <v>0.38296262672399539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50</v>
      </c>
      <c r="Y759" s="5">
        <f>IF(DiscreteStatsTable[[#This Row],[RepsRequested]]=DiscreteStatsTable[[#This Row],[RepsWithStatObserved]],1,0)</f>
        <v>1</v>
      </c>
    </row>
    <row r="760" spans="1:25" x14ac:dyDescent="0.25">
      <c r="A760" t="s">
        <v>68</v>
      </c>
      <c r="B760" t="s">
        <v>70</v>
      </c>
      <c r="C760">
        <v>30</v>
      </c>
      <c r="D760" t="s">
        <v>84</v>
      </c>
      <c r="E760" t="s">
        <v>80</v>
      </c>
      <c r="F760" t="s">
        <v>81</v>
      </c>
      <c r="G760">
        <v>0</v>
      </c>
      <c r="H760">
        <v>2E+20</v>
      </c>
      <c r="I760">
        <v>0</v>
      </c>
      <c r="J760">
        <v>0</v>
      </c>
      <c r="K760">
        <v>145</v>
      </c>
      <c r="L76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50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0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0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0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0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0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60" s="5">
        <f>IF((DiscreteStatsTable[[#This Row],[RepsRequested]]&gt;1),DiscreteStatsTable[[#This Row],[HalfWidth]],DiscreteStatsTable[[#This Row],[BatchMeansHalfWidth]])</f>
        <v>0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50</v>
      </c>
      <c r="Y760" s="5">
        <f>IF(DiscreteStatsTable[[#This Row],[RepsRequested]]=DiscreteStatsTable[[#This Row],[RepsWithStatObserved]],1,0)</f>
        <v>1</v>
      </c>
    </row>
    <row r="761" spans="1:25" x14ac:dyDescent="0.25">
      <c r="A761" t="s">
        <v>68</v>
      </c>
      <c r="B761" t="s">
        <v>70</v>
      </c>
      <c r="C761">
        <v>30</v>
      </c>
      <c r="D761" t="s">
        <v>84</v>
      </c>
      <c r="E761" t="s">
        <v>82</v>
      </c>
      <c r="F761" t="s">
        <v>81</v>
      </c>
      <c r="G761">
        <v>0.59248091220055299</v>
      </c>
      <c r="H761">
        <v>2E+20</v>
      </c>
      <c r="I761">
        <v>0</v>
      </c>
      <c r="J761">
        <v>13.261988448296799</v>
      </c>
      <c r="K761">
        <v>145</v>
      </c>
      <c r="L76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50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0.91545432749246747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1.3475259114179383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6.9340841270434106E-2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8.2814899939804896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39.036191767143201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61" s="5">
        <f>IF((DiscreteStatsTable[[#This Row],[RepsRequested]]&gt;1),DiscreteStatsTable[[#This Row],[HalfWidth]],DiscreteStatsTable[[#This Row],[BatchMeansHalfWidth]])</f>
        <v>0.38296262672399539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50</v>
      </c>
      <c r="Y761" s="5">
        <f>IF(DiscreteStatsTable[[#This Row],[RepsRequested]]=DiscreteStatsTable[[#This Row],[RepsWithStatObserved]],1,0)</f>
        <v>1</v>
      </c>
    </row>
    <row r="762" spans="1:25" x14ac:dyDescent="0.25">
      <c r="A762" t="s">
        <v>68</v>
      </c>
      <c r="B762" t="s">
        <v>70</v>
      </c>
      <c r="C762">
        <v>31</v>
      </c>
      <c r="D762" t="s">
        <v>84</v>
      </c>
      <c r="E762" t="s">
        <v>80</v>
      </c>
      <c r="F762" t="s">
        <v>81</v>
      </c>
      <c r="G762">
        <v>0</v>
      </c>
      <c r="H762">
        <v>2E+20</v>
      </c>
      <c r="I762">
        <v>0</v>
      </c>
      <c r="J762">
        <v>0</v>
      </c>
      <c r="K762">
        <v>145</v>
      </c>
      <c r="L76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50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0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0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0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0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62" s="5">
        <f>IF((DiscreteStatsTable[[#This Row],[RepsRequested]]&gt;1),DiscreteStatsTable[[#This Row],[HalfWidth]],DiscreteStatsTable[[#This Row],[BatchMeansHalfWidth]])</f>
        <v>0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50</v>
      </c>
      <c r="Y762" s="5">
        <f>IF(DiscreteStatsTable[[#This Row],[RepsRequested]]=DiscreteStatsTable[[#This Row],[RepsWithStatObserved]],1,0)</f>
        <v>1</v>
      </c>
    </row>
    <row r="763" spans="1:25" x14ac:dyDescent="0.25">
      <c r="A763" t="s">
        <v>68</v>
      </c>
      <c r="B763" t="s">
        <v>70</v>
      </c>
      <c r="C763">
        <v>31</v>
      </c>
      <c r="D763" t="s">
        <v>84</v>
      </c>
      <c r="E763" t="s">
        <v>82</v>
      </c>
      <c r="F763" t="s">
        <v>81</v>
      </c>
      <c r="G763">
        <v>0.66631303548401299</v>
      </c>
      <c r="H763">
        <v>2E+20</v>
      </c>
      <c r="I763">
        <v>0</v>
      </c>
      <c r="J763">
        <v>8.6945385954110694</v>
      </c>
      <c r="K763">
        <v>145</v>
      </c>
      <c r="L76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50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0.91545432749246747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1.3475259114179383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6.9340841270434106E-2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8.2814899939804896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39.036191767143201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63" s="5">
        <f>IF((DiscreteStatsTable[[#This Row],[RepsRequested]]&gt;1),DiscreteStatsTable[[#This Row],[HalfWidth]],DiscreteStatsTable[[#This Row],[BatchMeansHalfWidth]])</f>
        <v>0.38296262672399539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50</v>
      </c>
      <c r="Y763" s="5">
        <f>IF(DiscreteStatsTable[[#This Row],[RepsRequested]]=DiscreteStatsTable[[#This Row],[RepsWithStatObserved]],1,0)</f>
        <v>1</v>
      </c>
    </row>
    <row r="764" spans="1:25" x14ac:dyDescent="0.25">
      <c r="A764" t="s">
        <v>68</v>
      </c>
      <c r="B764" t="s">
        <v>70</v>
      </c>
      <c r="C764">
        <v>32</v>
      </c>
      <c r="D764" t="s">
        <v>84</v>
      </c>
      <c r="E764" t="s">
        <v>80</v>
      </c>
      <c r="F764" t="s">
        <v>81</v>
      </c>
      <c r="G764">
        <v>0</v>
      </c>
      <c r="H764">
        <v>2E+20</v>
      </c>
      <c r="I764">
        <v>0</v>
      </c>
      <c r="J764">
        <v>0</v>
      </c>
      <c r="K764">
        <v>145</v>
      </c>
      <c r="L76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50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0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0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0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0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0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64" s="5">
        <f>IF((DiscreteStatsTable[[#This Row],[RepsRequested]]&gt;1),DiscreteStatsTable[[#This Row],[HalfWidth]],DiscreteStatsTable[[#This Row],[BatchMeansHalfWidth]])</f>
        <v>0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50</v>
      </c>
      <c r="Y764" s="5">
        <f>IF(DiscreteStatsTable[[#This Row],[RepsRequested]]=DiscreteStatsTable[[#This Row],[RepsWithStatObserved]],1,0)</f>
        <v>1</v>
      </c>
    </row>
    <row r="765" spans="1:25" x14ac:dyDescent="0.25">
      <c r="A765" t="s">
        <v>68</v>
      </c>
      <c r="B765" t="s">
        <v>70</v>
      </c>
      <c r="C765">
        <v>32</v>
      </c>
      <c r="D765" t="s">
        <v>84</v>
      </c>
      <c r="E765" t="s">
        <v>82</v>
      </c>
      <c r="F765" t="s">
        <v>81</v>
      </c>
      <c r="G765">
        <v>0.42445450524533901</v>
      </c>
      <c r="H765">
        <v>2E+20</v>
      </c>
      <c r="I765">
        <v>0</v>
      </c>
      <c r="J765">
        <v>9.5935987437858294</v>
      </c>
      <c r="K765">
        <v>145</v>
      </c>
      <c r="L76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50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0.91545432749246747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1.3475259114179383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6.9340841270434106E-2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8.2814899939804896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39.036191767143201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65" s="5">
        <f>IF((DiscreteStatsTable[[#This Row],[RepsRequested]]&gt;1),DiscreteStatsTable[[#This Row],[HalfWidth]],DiscreteStatsTable[[#This Row],[BatchMeansHalfWidth]])</f>
        <v>0.38296262672399539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50</v>
      </c>
      <c r="Y765" s="5">
        <f>IF(DiscreteStatsTable[[#This Row],[RepsRequested]]=DiscreteStatsTable[[#This Row],[RepsWithStatObserved]],1,0)</f>
        <v>1</v>
      </c>
    </row>
    <row r="766" spans="1:25" x14ac:dyDescent="0.25">
      <c r="A766" t="s">
        <v>68</v>
      </c>
      <c r="B766" t="s">
        <v>70</v>
      </c>
      <c r="C766">
        <v>33</v>
      </c>
      <c r="D766" t="s">
        <v>84</v>
      </c>
      <c r="E766" t="s">
        <v>80</v>
      </c>
      <c r="F766" t="s">
        <v>81</v>
      </c>
      <c r="G766">
        <v>0</v>
      </c>
      <c r="H766">
        <v>2E+20</v>
      </c>
      <c r="I766">
        <v>0</v>
      </c>
      <c r="J766">
        <v>0</v>
      </c>
      <c r="K766">
        <v>145</v>
      </c>
      <c r="L76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50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0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0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0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0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0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66" s="5">
        <f>IF((DiscreteStatsTable[[#This Row],[RepsRequested]]&gt;1),DiscreteStatsTable[[#This Row],[HalfWidth]],DiscreteStatsTable[[#This Row],[BatchMeansHalfWidth]])</f>
        <v>0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50</v>
      </c>
      <c r="Y766" s="5">
        <f>IF(DiscreteStatsTable[[#This Row],[RepsRequested]]=DiscreteStatsTable[[#This Row],[RepsWithStatObserved]],1,0)</f>
        <v>1</v>
      </c>
    </row>
    <row r="767" spans="1:25" x14ac:dyDescent="0.25">
      <c r="A767" t="s">
        <v>68</v>
      </c>
      <c r="B767" t="s">
        <v>70</v>
      </c>
      <c r="C767">
        <v>33</v>
      </c>
      <c r="D767" t="s">
        <v>84</v>
      </c>
      <c r="E767" t="s">
        <v>82</v>
      </c>
      <c r="F767" t="s">
        <v>81</v>
      </c>
      <c r="G767">
        <v>0.97500011973173095</v>
      </c>
      <c r="H767">
        <v>2E+20</v>
      </c>
      <c r="I767">
        <v>0</v>
      </c>
      <c r="J767">
        <v>15.949973253400501</v>
      </c>
      <c r="K767">
        <v>145</v>
      </c>
      <c r="L76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50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0.91545432749246747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1.3475259114179383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6.9340841270434106E-2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8.2814899939804896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39.036191767143201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67" s="5">
        <f>IF((DiscreteStatsTable[[#This Row],[RepsRequested]]&gt;1),DiscreteStatsTable[[#This Row],[HalfWidth]],DiscreteStatsTable[[#This Row],[BatchMeansHalfWidth]])</f>
        <v>0.38296262672399539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50</v>
      </c>
      <c r="Y767" s="5">
        <f>IF(DiscreteStatsTable[[#This Row],[RepsRequested]]=DiscreteStatsTable[[#This Row],[RepsWithStatObserved]],1,0)</f>
        <v>1</v>
      </c>
    </row>
    <row r="768" spans="1:25" x14ac:dyDescent="0.25">
      <c r="A768" t="s">
        <v>68</v>
      </c>
      <c r="B768" t="s">
        <v>70</v>
      </c>
      <c r="C768">
        <v>34</v>
      </c>
      <c r="D768" t="s">
        <v>84</v>
      </c>
      <c r="E768" t="s">
        <v>80</v>
      </c>
      <c r="F768" t="s">
        <v>81</v>
      </c>
      <c r="G768">
        <v>0</v>
      </c>
      <c r="H768">
        <v>2E+20</v>
      </c>
      <c r="I768">
        <v>0</v>
      </c>
      <c r="J768">
        <v>0</v>
      </c>
      <c r="K768">
        <v>145</v>
      </c>
      <c r="L76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50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68" s="5">
        <f>IF((DiscreteStatsTable[[#This Row],[RepsRequested]]&gt;1),DiscreteStatsTable[[#This Row],[HalfWidth]],DiscreteStatsTable[[#This Row],[BatchMeansHalfWidth]])</f>
        <v>0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50</v>
      </c>
      <c r="Y768" s="5">
        <f>IF(DiscreteStatsTable[[#This Row],[RepsRequested]]=DiscreteStatsTable[[#This Row],[RepsWithStatObserved]],1,0)</f>
        <v>1</v>
      </c>
    </row>
    <row r="769" spans="1:25" x14ac:dyDescent="0.25">
      <c r="A769" t="s">
        <v>68</v>
      </c>
      <c r="B769" t="s">
        <v>70</v>
      </c>
      <c r="C769">
        <v>34</v>
      </c>
      <c r="D769" t="s">
        <v>84</v>
      </c>
      <c r="E769" t="s">
        <v>82</v>
      </c>
      <c r="F769" t="s">
        <v>81</v>
      </c>
      <c r="G769">
        <v>8.2814899939804896</v>
      </c>
      <c r="H769">
        <v>2E+20</v>
      </c>
      <c r="I769">
        <v>0</v>
      </c>
      <c r="J769">
        <v>39.036191767143201</v>
      </c>
      <c r="K769">
        <v>145</v>
      </c>
      <c r="L76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50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0.91545432749246747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1.3475259114179383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6.9340841270434106E-2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8.2814899939804896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39.036191767143201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69" s="5">
        <f>IF((DiscreteStatsTable[[#This Row],[RepsRequested]]&gt;1),DiscreteStatsTable[[#This Row],[HalfWidth]],DiscreteStatsTable[[#This Row],[BatchMeansHalfWidth]])</f>
        <v>0.38296262672399539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50</v>
      </c>
      <c r="Y769" s="5">
        <f>IF(DiscreteStatsTable[[#This Row],[RepsRequested]]=DiscreteStatsTable[[#This Row],[RepsWithStatObserved]],1,0)</f>
        <v>1</v>
      </c>
    </row>
    <row r="770" spans="1:25" x14ac:dyDescent="0.25">
      <c r="A770" t="s">
        <v>68</v>
      </c>
      <c r="B770" t="s">
        <v>70</v>
      </c>
      <c r="C770">
        <v>35</v>
      </c>
      <c r="D770" t="s">
        <v>84</v>
      </c>
      <c r="E770" t="s">
        <v>80</v>
      </c>
      <c r="F770" t="s">
        <v>81</v>
      </c>
      <c r="G770">
        <v>0</v>
      </c>
      <c r="H770">
        <v>2E+20</v>
      </c>
      <c r="I770">
        <v>0</v>
      </c>
      <c r="J770">
        <v>0</v>
      </c>
      <c r="K770">
        <v>143</v>
      </c>
      <c r="L77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50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0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0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0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0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0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70" s="5">
        <f>IF((DiscreteStatsTable[[#This Row],[RepsRequested]]&gt;1),DiscreteStatsTable[[#This Row],[HalfWidth]],DiscreteStatsTable[[#This Row],[BatchMeansHalfWidth]])</f>
        <v>0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50</v>
      </c>
      <c r="Y770" s="5">
        <f>IF(DiscreteStatsTable[[#This Row],[RepsRequested]]=DiscreteStatsTable[[#This Row],[RepsWithStatObserved]],1,0)</f>
        <v>1</v>
      </c>
    </row>
    <row r="771" spans="1:25" x14ac:dyDescent="0.25">
      <c r="A771" t="s">
        <v>68</v>
      </c>
      <c r="B771" t="s">
        <v>70</v>
      </c>
      <c r="C771">
        <v>35</v>
      </c>
      <c r="D771" t="s">
        <v>84</v>
      </c>
      <c r="E771" t="s">
        <v>82</v>
      </c>
      <c r="F771" t="s">
        <v>81</v>
      </c>
      <c r="G771">
        <v>1.2813478409569099</v>
      </c>
      <c r="H771">
        <v>2E+20</v>
      </c>
      <c r="I771">
        <v>0</v>
      </c>
      <c r="J771">
        <v>13.2505071073097</v>
      </c>
      <c r="K771">
        <v>143</v>
      </c>
      <c r="L77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50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0.91545432749246747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1.3475259114179383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6.9340841270434106E-2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8.2814899939804896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39.036191767143201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71" s="5">
        <f>IF((DiscreteStatsTable[[#This Row],[RepsRequested]]&gt;1),DiscreteStatsTable[[#This Row],[HalfWidth]],DiscreteStatsTable[[#This Row],[BatchMeansHalfWidth]])</f>
        <v>0.38296262672399539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50</v>
      </c>
      <c r="Y771" s="5">
        <f>IF(DiscreteStatsTable[[#This Row],[RepsRequested]]=DiscreteStatsTable[[#This Row],[RepsWithStatObserved]],1,0)</f>
        <v>1</v>
      </c>
    </row>
    <row r="772" spans="1:25" x14ac:dyDescent="0.25">
      <c r="A772" t="s">
        <v>68</v>
      </c>
      <c r="B772" t="s">
        <v>70</v>
      </c>
      <c r="C772">
        <v>36</v>
      </c>
      <c r="D772" t="s">
        <v>84</v>
      </c>
      <c r="E772" t="s">
        <v>80</v>
      </c>
      <c r="F772" t="s">
        <v>81</v>
      </c>
      <c r="G772">
        <v>0</v>
      </c>
      <c r="H772">
        <v>2E+20</v>
      </c>
      <c r="I772">
        <v>0</v>
      </c>
      <c r="J772">
        <v>0</v>
      </c>
      <c r="K772">
        <v>145</v>
      </c>
      <c r="L77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50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0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0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0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0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0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72" s="5">
        <f>IF((DiscreteStatsTable[[#This Row],[RepsRequested]]&gt;1),DiscreteStatsTable[[#This Row],[HalfWidth]],DiscreteStatsTable[[#This Row],[BatchMeansHalfWidth]])</f>
        <v>0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50</v>
      </c>
      <c r="Y772" s="5">
        <f>IF(DiscreteStatsTable[[#This Row],[RepsRequested]]=DiscreteStatsTable[[#This Row],[RepsWithStatObserved]],1,0)</f>
        <v>1</v>
      </c>
    </row>
    <row r="773" spans="1:25" x14ac:dyDescent="0.25">
      <c r="A773" t="s">
        <v>68</v>
      </c>
      <c r="B773" t="s">
        <v>70</v>
      </c>
      <c r="C773">
        <v>36</v>
      </c>
      <c r="D773" t="s">
        <v>84</v>
      </c>
      <c r="E773" t="s">
        <v>82</v>
      </c>
      <c r="F773" t="s">
        <v>81</v>
      </c>
      <c r="G773">
        <v>0.14911134560766501</v>
      </c>
      <c r="H773">
        <v>2E+20</v>
      </c>
      <c r="I773">
        <v>0</v>
      </c>
      <c r="J773">
        <v>5.7277995852142602</v>
      </c>
      <c r="K773">
        <v>145</v>
      </c>
      <c r="L77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50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0.91545432749246747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1.3475259114179383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6.9340841270434106E-2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8.2814899939804896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39.036191767143201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73" s="5">
        <f>IF((DiscreteStatsTable[[#This Row],[RepsRequested]]&gt;1),DiscreteStatsTable[[#This Row],[HalfWidth]],DiscreteStatsTable[[#This Row],[BatchMeansHalfWidth]])</f>
        <v>0.38296262672399539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50</v>
      </c>
      <c r="Y773" s="5">
        <f>IF(DiscreteStatsTable[[#This Row],[RepsRequested]]=DiscreteStatsTable[[#This Row],[RepsWithStatObserved]],1,0)</f>
        <v>1</v>
      </c>
    </row>
    <row r="774" spans="1:25" x14ac:dyDescent="0.25">
      <c r="A774" t="s">
        <v>68</v>
      </c>
      <c r="B774" t="s">
        <v>70</v>
      </c>
      <c r="C774">
        <v>37</v>
      </c>
      <c r="D774" t="s">
        <v>84</v>
      </c>
      <c r="E774" t="s">
        <v>80</v>
      </c>
      <c r="F774" t="s">
        <v>81</v>
      </c>
      <c r="G774">
        <v>0</v>
      </c>
      <c r="H774">
        <v>2E+20</v>
      </c>
      <c r="I774">
        <v>0</v>
      </c>
      <c r="J774">
        <v>0</v>
      </c>
      <c r="K774">
        <v>144</v>
      </c>
      <c r="L77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50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0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0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0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0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74" s="5">
        <f>IF((DiscreteStatsTable[[#This Row],[RepsRequested]]&gt;1),DiscreteStatsTable[[#This Row],[HalfWidth]],DiscreteStatsTable[[#This Row],[BatchMeansHalfWidth]])</f>
        <v>0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50</v>
      </c>
      <c r="Y774" s="5">
        <f>IF(DiscreteStatsTable[[#This Row],[RepsRequested]]=DiscreteStatsTable[[#This Row],[RepsWithStatObserved]],1,0)</f>
        <v>1</v>
      </c>
    </row>
    <row r="775" spans="1:25" x14ac:dyDescent="0.25">
      <c r="A775" t="s">
        <v>68</v>
      </c>
      <c r="B775" t="s">
        <v>70</v>
      </c>
      <c r="C775">
        <v>37</v>
      </c>
      <c r="D775" t="s">
        <v>84</v>
      </c>
      <c r="E775" t="s">
        <v>82</v>
      </c>
      <c r="F775" t="s">
        <v>81</v>
      </c>
      <c r="G775">
        <v>5.4245777377948103</v>
      </c>
      <c r="H775">
        <v>2E+20</v>
      </c>
      <c r="I775">
        <v>0</v>
      </c>
      <c r="J775">
        <v>29.158818901007901</v>
      </c>
      <c r="K775">
        <v>144</v>
      </c>
      <c r="L77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50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0.91545432749246747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1.3475259114179383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6.9340841270434106E-2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8.2814899939804896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39.036191767143201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75" s="5">
        <f>IF((DiscreteStatsTable[[#This Row],[RepsRequested]]&gt;1),DiscreteStatsTable[[#This Row],[HalfWidth]],DiscreteStatsTable[[#This Row],[BatchMeansHalfWidth]])</f>
        <v>0.38296262672399539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50</v>
      </c>
      <c r="Y775" s="5">
        <f>IF(DiscreteStatsTable[[#This Row],[RepsRequested]]=DiscreteStatsTable[[#This Row],[RepsWithStatObserved]],1,0)</f>
        <v>1</v>
      </c>
    </row>
    <row r="776" spans="1:25" x14ac:dyDescent="0.25">
      <c r="A776" t="s">
        <v>68</v>
      </c>
      <c r="B776" t="s">
        <v>70</v>
      </c>
      <c r="C776">
        <v>38</v>
      </c>
      <c r="D776" t="s">
        <v>84</v>
      </c>
      <c r="E776" t="s">
        <v>80</v>
      </c>
      <c r="F776" t="s">
        <v>81</v>
      </c>
      <c r="G776">
        <v>0</v>
      </c>
      <c r="H776">
        <v>2E+20</v>
      </c>
      <c r="I776">
        <v>0</v>
      </c>
      <c r="J776">
        <v>0</v>
      </c>
      <c r="K776">
        <v>145</v>
      </c>
      <c r="L77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50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0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0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0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0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0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76" s="5">
        <f>IF((DiscreteStatsTable[[#This Row],[RepsRequested]]&gt;1),DiscreteStatsTable[[#This Row],[HalfWidth]],DiscreteStatsTable[[#This Row],[BatchMeansHalfWidth]])</f>
        <v>0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50</v>
      </c>
      <c r="Y776" s="5">
        <f>IF(DiscreteStatsTable[[#This Row],[RepsRequested]]=DiscreteStatsTable[[#This Row],[RepsWithStatObserved]],1,0)</f>
        <v>1</v>
      </c>
    </row>
    <row r="777" spans="1:25" x14ac:dyDescent="0.25">
      <c r="A777" t="s">
        <v>68</v>
      </c>
      <c r="B777" t="s">
        <v>70</v>
      </c>
      <c r="C777">
        <v>38</v>
      </c>
      <c r="D777" t="s">
        <v>84</v>
      </c>
      <c r="E777" t="s">
        <v>82</v>
      </c>
      <c r="F777" t="s">
        <v>81</v>
      </c>
      <c r="G777">
        <v>0.12957974343109599</v>
      </c>
      <c r="H777">
        <v>2E+20</v>
      </c>
      <c r="I777">
        <v>0</v>
      </c>
      <c r="J777">
        <v>2.49964706524307</v>
      </c>
      <c r="K777">
        <v>145</v>
      </c>
      <c r="L77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50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0.91545432749246747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1.3475259114179383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6.9340841270434106E-2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8.2814899939804896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39.036191767143201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77" s="5">
        <f>IF((DiscreteStatsTable[[#This Row],[RepsRequested]]&gt;1),DiscreteStatsTable[[#This Row],[HalfWidth]],DiscreteStatsTable[[#This Row],[BatchMeansHalfWidth]])</f>
        <v>0.38296262672399539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50</v>
      </c>
      <c r="Y777" s="5">
        <f>IF(DiscreteStatsTable[[#This Row],[RepsRequested]]=DiscreteStatsTable[[#This Row],[RepsWithStatObserved]],1,0)</f>
        <v>1</v>
      </c>
    </row>
    <row r="778" spans="1:25" x14ac:dyDescent="0.25">
      <c r="A778" t="s">
        <v>68</v>
      </c>
      <c r="B778" t="s">
        <v>70</v>
      </c>
      <c r="C778">
        <v>39</v>
      </c>
      <c r="D778" t="s">
        <v>84</v>
      </c>
      <c r="E778" t="s">
        <v>80</v>
      </c>
      <c r="F778" t="s">
        <v>81</v>
      </c>
      <c r="G778">
        <v>0</v>
      </c>
      <c r="H778">
        <v>2E+20</v>
      </c>
      <c r="I778">
        <v>0</v>
      </c>
      <c r="J778">
        <v>0</v>
      </c>
      <c r="K778">
        <v>145</v>
      </c>
      <c r="L77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50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0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0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0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0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0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78" s="5">
        <f>IF((DiscreteStatsTable[[#This Row],[RepsRequested]]&gt;1),DiscreteStatsTable[[#This Row],[HalfWidth]],DiscreteStatsTable[[#This Row],[BatchMeansHalfWidth]])</f>
        <v>0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50</v>
      </c>
      <c r="Y778" s="5">
        <f>IF(DiscreteStatsTable[[#This Row],[RepsRequested]]=DiscreteStatsTable[[#This Row],[RepsWithStatObserved]],1,0)</f>
        <v>1</v>
      </c>
    </row>
    <row r="779" spans="1:25" x14ac:dyDescent="0.25">
      <c r="A779" t="s">
        <v>68</v>
      </c>
      <c r="B779" t="s">
        <v>70</v>
      </c>
      <c r="C779">
        <v>39</v>
      </c>
      <c r="D779" t="s">
        <v>84</v>
      </c>
      <c r="E779" t="s">
        <v>82</v>
      </c>
      <c r="F779" t="s">
        <v>81</v>
      </c>
      <c r="G779">
        <v>0.32872094904612997</v>
      </c>
      <c r="H779">
        <v>2E+20</v>
      </c>
      <c r="I779">
        <v>0</v>
      </c>
      <c r="J779">
        <v>6.0095032223929401</v>
      </c>
      <c r="K779">
        <v>145</v>
      </c>
      <c r="L77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50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0.91545432749246747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1.3475259114179383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6.9340841270434106E-2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8.2814899939804896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39.036191767143201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79" s="5">
        <f>IF((DiscreteStatsTable[[#This Row],[RepsRequested]]&gt;1),DiscreteStatsTable[[#This Row],[HalfWidth]],DiscreteStatsTable[[#This Row],[BatchMeansHalfWidth]])</f>
        <v>0.38296262672399539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50</v>
      </c>
      <c r="Y779" s="5">
        <f>IF(DiscreteStatsTable[[#This Row],[RepsRequested]]=DiscreteStatsTable[[#This Row],[RepsWithStatObserved]],1,0)</f>
        <v>1</v>
      </c>
    </row>
    <row r="780" spans="1:25" x14ac:dyDescent="0.25">
      <c r="A780" t="s">
        <v>68</v>
      </c>
      <c r="B780" t="s">
        <v>70</v>
      </c>
      <c r="C780">
        <v>40</v>
      </c>
      <c r="D780" t="s">
        <v>84</v>
      </c>
      <c r="E780" t="s">
        <v>80</v>
      </c>
      <c r="F780" t="s">
        <v>81</v>
      </c>
      <c r="G780">
        <v>0</v>
      </c>
      <c r="H780">
        <v>2E+20</v>
      </c>
      <c r="I780">
        <v>0</v>
      </c>
      <c r="J780">
        <v>0</v>
      </c>
      <c r="K780">
        <v>145</v>
      </c>
      <c r="L78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50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80" s="5">
        <f>IF((DiscreteStatsTable[[#This Row],[RepsRequested]]&gt;1),DiscreteStatsTable[[#This Row],[HalfWidth]],DiscreteStatsTable[[#This Row],[BatchMeansHalfWidth]])</f>
        <v>0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50</v>
      </c>
      <c r="Y780" s="5">
        <f>IF(DiscreteStatsTable[[#This Row],[RepsRequested]]=DiscreteStatsTable[[#This Row],[RepsWithStatObserved]],1,0)</f>
        <v>1</v>
      </c>
    </row>
    <row r="781" spans="1:25" x14ac:dyDescent="0.25">
      <c r="A781" t="s">
        <v>68</v>
      </c>
      <c r="B781" t="s">
        <v>70</v>
      </c>
      <c r="C781">
        <v>40</v>
      </c>
      <c r="D781" t="s">
        <v>84</v>
      </c>
      <c r="E781" t="s">
        <v>82</v>
      </c>
      <c r="F781" t="s">
        <v>81</v>
      </c>
      <c r="G781">
        <v>0.45560863592162498</v>
      </c>
      <c r="H781">
        <v>2E+20</v>
      </c>
      <c r="I781">
        <v>0</v>
      </c>
      <c r="J781">
        <v>6.5195149071776104</v>
      </c>
      <c r="K781">
        <v>145</v>
      </c>
      <c r="L78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50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0.91545432749246747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1.3475259114179383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6.9340841270434106E-2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8.2814899939804896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39.036191767143201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81" s="5">
        <f>IF((DiscreteStatsTable[[#This Row],[RepsRequested]]&gt;1),DiscreteStatsTable[[#This Row],[HalfWidth]],DiscreteStatsTable[[#This Row],[BatchMeansHalfWidth]])</f>
        <v>0.38296262672399539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50</v>
      </c>
      <c r="Y781" s="5">
        <f>IF(DiscreteStatsTable[[#This Row],[RepsRequested]]=DiscreteStatsTable[[#This Row],[RepsWithStatObserved]],1,0)</f>
        <v>1</v>
      </c>
    </row>
    <row r="782" spans="1:25" x14ac:dyDescent="0.25">
      <c r="A782" t="s">
        <v>68</v>
      </c>
      <c r="B782" t="s">
        <v>70</v>
      </c>
      <c r="C782">
        <v>41</v>
      </c>
      <c r="D782" t="s">
        <v>84</v>
      </c>
      <c r="E782" t="s">
        <v>80</v>
      </c>
      <c r="F782" t="s">
        <v>81</v>
      </c>
      <c r="G782">
        <v>0</v>
      </c>
      <c r="H782">
        <v>2E+20</v>
      </c>
      <c r="I782">
        <v>0</v>
      </c>
      <c r="J782">
        <v>0</v>
      </c>
      <c r="K782">
        <v>145</v>
      </c>
      <c r="L78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50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0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0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0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0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0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82" s="5">
        <f>IF((DiscreteStatsTable[[#This Row],[RepsRequested]]&gt;1),DiscreteStatsTable[[#This Row],[HalfWidth]],DiscreteStatsTable[[#This Row],[BatchMeansHalfWidth]])</f>
        <v>0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50</v>
      </c>
      <c r="Y782" s="5">
        <f>IF(DiscreteStatsTable[[#This Row],[RepsRequested]]=DiscreteStatsTable[[#This Row],[RepsWithStatObserved]],1,0)</f>
        <v>1</v>
      </c>
    </row>
    <row r="783" spans="1:25" x14ac:dyDescent="0.25">
      <c r="A783" t="s">
        <v>68</v>
      </c>
      <c r="B783" t="s">
        <v>70</v>
      </c>
      <c r="C783">
        <v>41</v>
      </c>
      <c r="D783" t="s">
        <v>84</v>
      </c>
      <c r="E783" t="s">
        <v>82</v>
      </c>
      <c r="F783" t="s">
        <v>81</v>
      </c>
      <c r="G783">
        <v>9.4190979787807202E-2</v>
      </c>
      <c r="H783">
        <v>2E+20</v>
      </c>
      <c r="I783">
        <v>0</v>
      </c>
      <c r="J783">
        <v>2.9729210928563798</v>
      </c>
      <c r="K783">
        <v>145</v>
      </c>
      <c r="L78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50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0.91545432749246747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1.3475259114179383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6.9340841270434106E-2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8.2814899939804896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39.036191767143201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83" s="5">
        <f>IF((DiscreteStatsTable[[#This Row],[RepsRequested]]&gt;1),DiscreteStatsTable[[#This Row],[HalfWidth]],DiscreteStatsTable[[#This Row],[BatchMeansHalfWidth]])</f>
        <v>0.38296262672399539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50</v>
      </c>
      <c r="Y783" s="5">
        <f>IF(DiscreteStatsTable[[#This Row],[RepsRequested]]=DiscreteStatsTable[[#This Row],[RepsWithStatObserved]],1,0)</f>
        <v>1</v>
      </c>
    </row>
    <row r="784" spans="1:25" x14ac:dyDescent="0.25">
      <c r="A784" t="s">
        <v>68</v>
      </c>
      <c r="B784" t="s">
        <v>70</v>
      </c>
      <c r="C784">
        <v>42</v>
      </c>
      <c r="D784" t="s">
        <v>84</v>
      </c>
      <c r="E784" t="s">
        <v>80</v>
      </c>
      <c r="F784" t="s">
        <v>81</v>
      </c>
      <c r="G784">
        <v>0</v>
      </c>
      <c r="H784">
        <v>2E+20</v>
      </c>
      <c r="I784">
        <v>0</v>
      </c>
      <c r="J784">
        <v>0</v>
      </c>
      <c r="K784">
        <v>145</v>
      </c>
      <c r="L78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50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0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0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0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0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0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84" s="5">
        <f>IF((DiscreteStatsTable[[#This Row],[RepsRequested]]&gt;1),DiscreteStatsTable[[#This Row],[HalfWidth]],DiscreteStatsTable[[#This Row],[BatchMeansHalfWidth]])</f>
        <v>0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50</v>
      </c>
      <c r="Y784" s="5">
        <f>IF(DiscreteStatsTable[[#This Row],[RepsRequested]]=DiscreteStatsTable[[#This Row],[RepsWithStatObserved]],1,0)</f>
        <v>1</v>
      </c>
    </row>
    <row r="785" spans="1:25" x14ac:dyDescent="0.25">
      <c r="A785" t="s">
        <v>68</v>
      </c>
      <c r="B785" t="s">
        <v>70</v>
      </c>
      <c r="C785">
        <v>42</v>
      </c>
      <c r="D785" t="s">
        <v>84</v>
      </c>
      <c r="E785" t="s">
        <v>82</v>
      </c>
      <c r="F785" t="s">
        <v>81</v>
      </c>
      <c r="G785">
        <v>0.16613490776322301</v>
      </c>
      <c r="H785">
        <v>2E+20</v>
      </c>
      <c r="I785">
        <v>0</v>
      </c>
      <c r="J785">
        <v>3.5396825664726199</v>
      </c>
      <c r="K785">
        <v>145</v>
      </c>
      <c r="L78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50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0.91545432749246747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1.3475259114179383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6.9340841270434106E-2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8.2814899939804896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39.036191767143201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85" s="5">
        <f>IF((DiscreteStatsTable[[#This Row],[RepsRequested]]&gt;1),DiscreteStatsTable[[#This Row],[HalfWidth]],DiscreteStatsTable[[#This Row],[BatchMeansHalfWidth]])</f>
        <v>0.38296262672399539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50</v>
      </c>
      <c r="Y785" s="5">
        <f>IF(DiscreteStatsTable[[#This Row],[RepsRequested]]=DiscreteStatsTable[[#This Row],[RepsWithStatObserved]],1,0)</f>
        <v>1</v>
      </c>
    </row>
    <row r="786" spans="1:25" x14ac:dyDescent="0.25">
      <c r="A786" t="s">
        <v>68</v>
      </c>
      <c r="B786" t="s">
        <v>70</v>
      </c>
      <c r="C786">
        <v>43</v>
      </c>
      <c r="D786" t="s">
        <v>84</v>
      </c>
      <c r="E786" t="s">
        <v>80</v>
      </c>
      <c r="F786" t="s">
        <v>81</v>
      </c>
      <c r="G786">
        <v>0</v>
      </c>
      <c r="H786">
        <v>2E+20</v>
      </c>
      <c r="I786">
        <v>0</v>
      </c>
      <c r="J786">
        <v>0</v>
      </c>
      <c r="K786">
        <v>145</v>
      </c>
      <c r="L78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50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0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0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0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0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0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0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86" s="5">
        <f>IF((DiscreteStatsTable[[#This Row],[RepsRequested]]&gt;1),DiscreteStatsTable[[#This Row],[HalfWidth]],DiscreteStatsTable[[#This Row],[BatchMeansHalfWidth]])</f>
        <v>0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50</v>
      </c>
      <c r="Y786" s="5">
        <f>IF(DiscreteStatsTable[[#This Row],[RepsRequested]]=DiscreteStatsTable[[#This Row],[RepsWithStatObserved]],1,0)</f>
        <v>1</v>
      </c>
    </row>
    <row r="787" spans="1:25" x14ac:dyDescent="0.25">
      <c r="A787" t="s">
        <v>68</v>
      </c>
      <c r="B787" t="s">
        <v>70</v>
      </c>
      <c r="C787">
        <v>43</v>
      </c>
      <c r="D787" t="s">
        <v>84</v>
      </c>
      <c r="E787" t="s">
        <v>82</v>
      </c>
      <c r="F787" t="s">
        <v>81</v>
      </c>
      <c r="G787">
        <v>0.53936604703848401</v>
      </c>
      <c r="H787">
        <v>2E+20</v>
      </c>
      <c r="I787">
        <v>0</v>
      </c>
      <c r="J787">
        <v>8.1285637989321096</v>
      </c>
      <c r="K787">
        <v>145</v>
      </c>
      <c r="L78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50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0.91545432749246747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1.3475259114179383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6.9340841270434106E-2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8.2814899939804896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39.036191767143201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87" s="5">
        <f>IF((DiscreteStatsTable[[#This Row],[RepsRequested]]&gt;1),DiscreteStatsTable[[#This Row],[HalfWidth]],DiscreteStatsTable[[#This Row],[BatchMeansHalfWidth]])</f>
        <v>0.38296262672399539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50</v>
      </c>
      <c r="Y787" s="5">
        <f>IF(DiscreteStatsTable[[#This Row],[RepsRequested]]=DiscreteStatsTable[[#This Row],[RepsWithStatObserved]],1,0)</f>
        <v>1</v>
      </c>
    </row>
    <row r="788" spans="1:25" x14ac:dyDescent="0.25">
      <c r="A788" t="s">
        <v>68</v>
      </c>
      <c r="B788" t="s">
        <v>70</v>
      </c>
      <c r="C788">
        <v>44</v>
      </c>
      <c r="D788" t="s">
        <v>84</v>
      </c>
      <c r="E788" t="s">
        <v>80</v>
      </c>
      <c r="F788" t="s">
        <v>81</v>
      </c>
      <c r="G788">
        <v>0</v>
      </c>
      <c r="H788">
        <v>2E+20</v>
      </c>
      <c r="I788">
        <v>0</v>
      </c>
      <c r="J788">
        <v>0</v>
      </c>
      <c r="K788">
        <v>145</v>
      </c>
      <c r="L78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50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0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0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0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0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0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88" s="5">
        <f>IF((DiscreteStatsTable[[#This Row],[RepsRequested]]&gt;1),DiscreteStatsTable[[#This Row],[HalfWidth]],DiscreteStatsTable[[#This Row],[BatchMeansHalfWidth]])</f>
        <v>0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50</v>
      </c>
      <c r="Y788" s="5">
        <f>IF(DiscreteStatsTable[[#This Row],[RepsRequested]]=DiscreteStatsTable[[#This Row],[RepsWithStatObserved]],1,0)</f>
        <v>1</v>
      </c>
    </row>
    <row r="789" spans="1:25" x14ac:dyDescent="0.25">
      <c r="A789" t="s">
        <v>68</v>
      </c>
      <c r="B789" t="s">
        <v>70</v>
      </c>
      <c r="C789">
        <v>44</v>
      </c>
      <c r="D789" t="s">
        <v>84</v>
      </c>
      <c r="E789" t="s">
        <v>82</v>
      </c>
      <c r="F789" t="s">
        <v>81</v>
      </c>
      <c r="G789">
        <v>0.85283984759227505</v>
      </c>
      <c r="H789">
        <v>2E+20</v>
      </c>
      <c r="I789">
        <v>0</v>
      </c>
      <c r="J789">
        <v>9.3069421613218406</v>
      </c>
      <c r="K789">
        <v>145</v>
      </c>
      <c r="L78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50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0.91545432749246747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1.3475259114179383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6.9340841270434106E-2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8.2814899939804896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39.036191767143201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89" s="5">
        <f>IF((DiscreteStatsTable[[#This Row],[RepsRequested]]&gt;1),DiscreteStatsTable[[#This Row],[HalfWidth]],DiscreteStatsTable[[#This Row],[BatchMeansHalfWidth]])</f>
        <v>0.38296262672399539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50</v>
      </c>
      <c r="Y789" s="5">
        <f>IF(DiscreteStatsTable[[#This Row],[RepsRequested]]=DiscreteStatsTable[[#This Row],[RepsWithStatObserved]],1,0)</f>
        <v>1</v>
      </c>
    </row>
    <row r="790" spans="1:25" x14ac:dyDescent="0.25">
      <c r="A790" t="s">
        <v>68</v>
      </c>
      <c r="B790" t="s">
        <v>70</v>
      </c>
      <c r="C790">
        <v>45</v>
      </c>
      <c r="D790" t="s">
        <v>84</v>
      </c>
      <c r="E790" t="s">
        <v>80</v>
      </c>
      <c r="F790" t="s">
        <v>81</v>
      </c>
      <c r="G790">
        <v>0</v>
      </c>
      <c r="H790">
        <v>2E+20</v>
      </c>
      <c r="I790">
        <v>0</v>
      </c>
      <c r="J790">
        <v>0</v>
      </c>
      <c r="K790">
        <v>145</v>
      </c>
      <c r="L79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50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0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0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0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0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0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90" s="5">
        <f>IF((DiscreteStatsTable[[#This Row],[RepsRequested]]&gt;1),DiscreteStatsTable[[#This Row],[HalfWidth]],DiscreteStatsTable[[#This Row],[BatchMeansHalfWidth]])</f>
        <v>0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50</v>
      </c>
      <c r="Y790" s="5">
        <f>IF(DiscreteStatsTable[[#This Row],[RepsRequested]]=DiscreteStatsTable[[#This Row],[RepsWithStatObserved]],1,0)</f>
        <v>1</v>
      </c>
    </row>
    <row r="791" spans="1:25" x14ac:dyDescent="0.25">
      <c r="A791" t="s">
        <v>68</v>
      </c>
      <c r="B791" t="s">
        <v>70</v>
      </c>
      <c r="C791">
        <v>45</v>
      </c>
      <c r="D791" t="s">
        <v>84</v>
      </c>
      <c r="E791" t="s">
        <v>82</v>
      </c>
      <c r="F791" t="s">
        <v>81</v>
      </c>
      <c r="G791">
        <v>0.46467297902611698</v>
      </c>
      <c r="H791">
        <v>2E+20</v>
      </c>
      <c r="I791">
        <v>0</v>
      </c>
      <c r="J791">
        <v>7.0294409327552199</v>
      </c>
      <c r="K791">
        <v>145</v>
      </c>
      <c r="L79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50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0.91545432749246747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1.3475259114179383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6.9340841270434106E-2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8.2814899939804896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39.036191767143201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91" s="5">
        <f>IF((DiscreteStatsTable[[#This Row],[RepsRequested]]&gt;1),DiscreteStatsTable[[#This Row],[HalfWidth]],DiscreteStatsTable[[#This Row],[BatchMeansHalfWidth]])</f>
        <v>0.38296262672399539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50</v>
      </c>
      <c r="Y791" s="5">
        <f>IF(DiscreteStatsTable[[#This Row],[RepsRequested]]=DiscreteStatsTable[[#This Row],[RepsWithStatObserved]],1,0)</f>
        <v>1</v>
      </c>
    </row>
    <row r="792" spans="1:25" x14ac:dyDescent="0.25">
      <c r="A792" t="s">
        <v>68</v>
      </c>
      <c r="B792" t="s">
        <v>70</v>
      </c>
      <c r="C792">
        <v>46</v>
      </c>
      <c r="D792" t="s">
        <v>84</v>
      </c>
      <c r="E792" t="s">
        <v>80</v>
      </c>
      <c r="F792" t="s">
        <v>81</v>
      </c>
      <c r="G792">
        <v>0</v>
      </c>
      <c r="H792">
        <v>2E+20</v>
      </c>
      <c r="I792">
        <v>0</v>
      </c>
      <c r="J792">
        <v>0</v>
      </c>
      <c r="K792">
        <v>145</v>
      </c>
      <c r="L79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50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92" s="5">
        <f>IF((DiscreteStatsTable[[#This Row],[RepsRequested]]&gt;1),DiscreteStatsTable[[#This Row],[HalfWidth]],DiscreteStatsTable[[#This Row],[BatchMeansHalfWidth]])</f>
        <v>0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50</v>
      </c>
      <c r="Y792" s="5">
        <f>IF(DiscreteStatsTable[[#This Row],[RepsRequested]]=DiscreteStatsTable[[#This Row],[RepsWithStatObserved]],1,0)</f>
        <v>1</v>
      </c>
    </row>
    <row r="793" spans="1:25" x14ac:dyDescent="0.25">
      <c r="A793" t="s">
        <v>68</v>
      </c>
      <c r="B793" t="s">
        <v>70</v>
      </c>
      <c r="C793">
        <v>46</v>
      </c>
      <c r="D793" t="s">
        <v>84</v>
      </c>
      <c r="E793" t="s">
        <v>82</v>
      </c>
      <c r="F793" t="s">
        <v>81</v>
      </c>
      <c r="G793">
        <v>1.1432133557969999</v>
      </c>
      <c r="H793">
        <v>2E+20</v>
      </c>
      <c r="I793">
        <v>0</v>
      </c>
      <c r="J793">
        <v>9.3488084643183793</v>
      </c>
      <c r="K793">
        <v>145</v>
      </c>
      <c r="L79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50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0.91545432749246747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1.3475259114179383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6.9340841270434106E-2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8.2814899939804896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39.036191767143201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93" s="5">
        <f>IF((DiscreteStatsTable[[#This Row],[RepsRequested]]&gt;1),DiscreteStatsTable[[#This Row],[HalfWidth]],DiscreteStatsTable[[#This Row],[BatchMeansHalfWidth]])</f>
        <v>0.38296262672399539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50</v>
      </c>
      <c r="Y793" s="5">
        <f>IF(DiscreteStatsTable[[#This Row],[RepsRequested]]=DiscreteStatsTable[[#This Row],[RepsWithStatObserved]],1,0)</f>
        <v>1</v>
      </c>
    </row>
    <row r="794" spans="1:25" x14ac:dyDescent="0.25">
      <c r="A794" t="s">
        <v>68</v>
      </c>
      <c r="B794" t="s">
        <v>70</v>
      </c>
      <c r="C794">
        <v>47</v>
      </c>
      <c r="D794" t="s">
        <v>84</v>
      </c>
      <c r="E794" t="s">
        <v>80</v>
      </c>
      <c r="F794" t="s">
        <v>81</v>
      </c>
      <c r="G794">
        <v>0</v>
      </c>
      <c r="H794">
        <v>2E+20</v>
      </c>
      <c r="I794">
        <v>0</v>
      </c>
      <c r="J794">
        <v>0</v>
      </c>
      <c r="K794">
        <v>145</v>
      </c>
      <c r="L79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50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0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0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0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0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0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94" s="5">
        <f>IF((DiscreteStatsTable[[#This Row],[RepsRequested]]&gt;1),DiscreteStatsTable[[#This Row],[HalfWidth]],DiscreteStatsTable[[#This Row],[BatchMeansHalfWidth]])</f>
        <v>0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50</v>
      </c>
      <c r="Y794" s="5">
        <f>IF(DiscreteStatsTable[[#This Row],[RepsRequested]]=DiscreteStatsTable[[#This Row],[RepsWithStatObserved]],1,0)</f>
        <v>1</v>
      </c>
    </row>
    <row r="795" spans="1:25" x14ac:dyDescent="0.25">
      <c r="A795" t="s">
        <v>68</v>
      </c>
      <c r="B795" t="s">
        <v>70</v>
      </c>
      <c r="C795">
        <v>47</v>
      </c>
      <c r="D795" t="s">
        <v>84</v>
      </c>
      <c r="E795" t="s">
        <v>82</v>
      </c>
      <c r="F795" t="s">
        <v>81</v>
      </c>
      <c r="G795">
        <v>0.26209659203992203</v>
      </c>
      <c r="H795">
        <v>2E+20</v>
      </c>
      <c r="I795">
        <v>0</v>
      </c>
      <c r="J795">
        <v>4.61840265130036</v>
      </c>
      <c r="K795">
        <v>145</v>
      </c>
      <c r="L79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50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0.91545432749246747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1.3475259114179383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6.9340841270434106E-2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8.2814899939804896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39.036191767143201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95" s="5">
        <f>IF((DiscreteStatsTable[[#This Row],[RepsRequested]]&gt;1),DiscreteStatsTable[[#This Row],[HalfWidth]],DiscreteStatsTable[[#This Row],[BatchMeansHalfWidth]])</f>
        <v>0.38296262672399539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50</v>
      </c>
      <c r="Y795" s="5">
        <f>IF(DiscreteStatsTable[[#This Row],[RepsRequested]]=DiscreteStatsTable[[#This Row],[RepsWithStatObserved]],1,0)</f>
        <v>1</v>
      </c>
    </row>
    <row r="796" spans="1:25" x14ac:dyDescent="0.25">
      <c r="A796" t="s">
        <v>68</v>
      </c>
      <c r="B796" t="s">
        <v>70</v>
      </c>
      <c r="C796">
        <v>48</v>
      </c>
      <c r="D796" t="s">
        <v>84</v>
      </c>
      <c r="E796" t="s">
        <v>80</v>
      </c>
      <c r="F796" t="s">
        <v>81</v>
      </c>
      <c r="G796">
        <v>0</v>
      </c>
      <c r="H796">
        <v>2E+20</v>
      </c>
      <c r="I796">
        <v>0</v>
      </c>
      <c r="J796">
        <v>0</v>
      </c>
      <c r="K796">
        <v>142</v>
      </c>
      <c r="L79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50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0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0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0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0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0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96" s="5">
        <f>IF((DiscreteStatsTable[[#This Row],[RepsRequested]]&gt;1),DiscreteStatsTable[[#This Row],[HalfWidth]],DiscreteStatsTable[[#This Row],[BatchMeansHalfWidth]])</f>
        <v>0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50</v>
      </c>
      <c r="Y796" s="5">
        <f>IF(DiscreteStatsTable[[#This Row],[RepsRequested]]=DiscreteStatsTable[[#This Row],[RepsWithStatObserved]],1,0)</f>
        <v>1</v>
      </c>
    </row>
    <row r="797" spans="1:25" x14ac:dyDescent="0.25">
      <c r="A797" t="s">
        <v>68</v>
      </c>
      <c r="B797" t="s">
        <v>70</v>
      </c>
      <c r="C797">
        <v>48</v>
      </c>
      <c r="D797" t="s">
        <v>84</v>
      </c>
      <c r="E797" t="s">
        <v>82</v>
      </c>
      <c r="F797" t="s">
        <v>81</v>
      </c>
      <c r="G797">
        <v>0.75942544798045897</v>
      </c>
      <c r="H797">
        <v>2E+20</v>
      </c>
      <c r="I797">
        <v>0</v>
      </c>
      <c r="J797">
        <v>9.5533636905308903</v>
      </c>
      <c r="K797">
        <v>142</v>
      </c>
      <c r="L79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50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0.91545432749246747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1.3475259114179383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6.9340841270434106E-2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8.2814899939804896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39.036191767143201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97" s="5">
        <f>IF((DiscreteStatsTable[[#This Row],[RepsRequested]]&gt;1),DiscreteStatsTable[[#This Row],[HalfWidth]],DiscreteStatsTable[[#This Row],[BatchMeansHalfWidth]])</f>
        <v>0.38296262672399539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50</v>
      </c>
      <c r="Y797" s="5">
        <f>IF(DiscreteStatsTable[[#This Row],[RepsRequested]]=DiscreteStatsTable[[#This Row],[RepsWithStatObserved]],1,0)</f>
        <v>1</v>
      </c>
    </row>
    <row r="798" spans="1:25" x14ac:dyDescent="0.25">
      <c r="A798" t="s">
        <v>68</v>
      </c>
      <c r="B798" t="s">
        <v>70</v>
      </c>
      <c r="C798">
        <v>49</v>
      </c>
      <c r="D798" t="s">
        <v>84</v>
      </c>
      <c r="E798" t="s">
        <v>80</v>
      </c>
      <c r="F798" t="s">
        <v>81</v>
      </c>
      <c r="G798">
        <v>0</v>
      </c>
      <c r="H798">
        <v>2E+20</v>
      </c>
      <c r="I798">
        <v>0</v>
      </c>
      <c r="J798">
        <v>0</v>
      </c>
      <c r="K798">
        <v>145</v>
      </c>
      <c r="L79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50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0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0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0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0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0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98" s="5">
        <f>IF((DiscreteStatsTable[[#This Row],[RepsRequested]]&gt;1),DiscreteStatsTable[[#This Row],[HalfWidth]],DiscreteStatsTable[[#This Row],[BatchMeansHalfWidth]])</f>
        <v>0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50</v>
      </c>
      <c r="Y798" s="5">
        <f>IF(DiscreteStatsTable[[#This Row],[RepsRequested]]=DiscreteStatsTable[[#This Row],[RepsWithStatObserved]],1,0)</f>
        <v>1</v>
      </c>
    </row>
    <row r="799" spans="1:25" x14ac:dyDescent="0.25">
      <c r="A799" t="s">
        <v>68</v>
      </c>
      <c r="B799" t="s">
        <v>70</v>
      </c>
      <c r="C799">
        <v>49</v>
      </c>
      <c r="D799" t="s">
        <v>84</v>
      </c>
      <c r="E799" t="s">
        <v>82</v>
      </c>
      <c r="F799" t="s">
        <v>81</v>
      </c>
      <c r="G799">
        <v>0.62311844102249103</v>
      </c>
      <c r="H799">
        <v>2E+20</v>
      </c>
      <c r="I799">
        <v>0</v>
      </c>
      <c r="J799">
        <v>11.20418777922</v>
      </c>
      <c r="K799">
        <v>145</v>
      </c>
      <c r="L79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50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0.91545432749246747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1.3475259114179383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6.9340841270434106E-2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8.2814899939804896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39.036191767143201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799" s="5">
        <f>IF((DiscreteStatsTable[[#This Row],[RepsRequested]]&gt;1),DiscreteStatsTable[[#This Row],[HalfWidth]],DiscreteStatsTable[[#This Row],[BatchMeansHalfWidth]])</f>
        <v>0.38296262672399539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50</v>
      </c>
      <c r="Y799" s="5">
        <f>IF(DiscreteStatsTable[[#This Row],[RepsRequested]]=DiscreteStatsTable[[#This Row],[RepsWithStatObserved]],1,0)</f>
        <v>1</v>
      </c>
    </row>
    <row r="800" spans="1:25" x14ac:dyDescent="0.25">
      <c r="A800" t="s">
        <v>68</v>
      </c>
      <c r="B800" t="s">
        <v>70</v>
      </c>
      <c r="C800">
        <v>50</v>
      </c>
      <c r="D800" t="s">
        <v>84</v>
      </c>
      <c r="E800" t="s">
        <v>80</v>
      </c>
      <c r="F800" t="s">
        <v>81</v>
      </c>
      <c r="G800">
        <v>0</v>
      </c>
      <c r="H800">
        <v>2E+20</v>
      </c>
      <c r="I800">
        <v>0</v>
      </c>
      <c r="J800">
        <v>0</v>
      </c>
      <c r="K800">
        <v>145</v>
      </c>
      <c r="L80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50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0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0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0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0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0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800" s="5">
        <f>IF((DiscreteStatsTable[[#This Row],[RepsRequested]]&gt;1),DiscreteStatsTable[[#This Row],[HalfWidth]],DiscreteStatsTable[[#This Row],[BatchMeansHalfWidth]])</f>
        <v>0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50</v>
      </c>
      <c r="Y800" s="5">
        <f>IF(DiscreteStatsTable[[#This Row],[RepsRequested]]=DiscreteStatsTable[[#This Row],[RepsWithStatObserved]],1,0)</f>
        <v>1</v>
      </c>
    </row>
    <row r="801" spans="1:25" x14ac:dyDescent="0.25">
      <c r="A801" t="s">
        <v>68</v>
      </c>
      <c r="B801" t="s">
        <v>70</v>
      </c>
      <c r="C801">
        <v>50</v>
      </c>
      <c r="D801" t="s">
        <v>84</v>
      </c>
      <c r="E801" t="s">
        <v>82</v>
      </c>
      <c r="F801" t="s">
        <v>81</v>
      </c>
      <c r="G801">
        <v>0.53250656078472502</v>
      </c>
      <c r="H801">
        <v>2E+20</v>
      </c>
      <c r="I801">
        <v>0</v>
      </c>
      <c r="J801">
        <v>6.1938419304626402</v>
      </c>
      <c r="K801">
        <v>145</v>
      </c>
      <c r="L80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50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0.91545432749246747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1.3475259114179383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0.38296262672399539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6.9340841270434106E-2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8.2814899939804896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39.036191767143201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144.69999999999999</v>
      </c>
      <c r="W801" s="5">
        <f>IF((DiscreteStatsTable[[#This Row],[RepsRequested]]&gt;1),DiscreteStatsTable[[#This Row],[HalfWidth]],DiscreteStatsTable[[#This Row],[BatchMeansHalfWidth]])</f>
        <v>0.38296262672399539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50</v>
      </c>
      <c r="Y801" s="5">
        <f>IF(DiscreteStatsTable[[#This Row],[RepsRequested]]=DiscreteStatsTable[[#This Row],[RepsWithStatObserved]],1,0)</f>
        <v>1</v>
      </c>
    </row>
    <row r="802" spans="1:25" x14ac:dyDescent="0.25">
      <c r="A802" t="s">
        <v>68</v>
      </c>
      <c r="B802" t="s">
        <v>70</v>
      </c>
      <c r="C802">
        <v>1</v>
      </c>
      <c r="D802" t="s">
        <v>85</v>
      </c>
      <c r="E802" t="s">
        <v>86</v>
      </c>
      <c r="F802" t="s">
        <v>87</v>
      </c>
      <c r="G802">
        <v>0</v>
      </c>
      <c r="H802">
        <v>2E+20</v>
      </c>
      <c r="I802">
        <v>0</v>
      </c>
      <c r="J802">
        <v>0</v>
      </c>
      <c r="K802">
        <v>142</v>
      </c>
      <c r="L8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50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0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0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0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0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0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141.38</v>
      </c>
      <c r="W802" s="5">
        <f>IF((DiscreteStatsTable[[#This Row],[RepsRequested]]&gt;1),DiscreteStatsTable[[#This Row],[HalfWidth]],DiscreteStatsTable[[#This Row],[BatchMeansHalfWidth]])</f>
        <v>0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50</v>
      </c>
      <c r="Y802" s="5">
        <f>IF(DiscreteStatsTable[[#This Row],[RepsRequested]]=DiscreteStatsTable[[#This Row],[RepsWithStatObserved]],1,0)</f>
        <v>1</v>
      </c>
    </row>
    <row r="803" spans="1:25" x14ac:dyDescent="0.25">
      <c r="A803" t="s">
        <v>68</v>
      </c>
      <c r="B803" t="s">
        <v>70</v>
      </c>
      <c r="C803">
        <v>1</v>
      </c>
      <c r="D803" t="s">
        <v>85</v>
      </c>
      <c r="E803" t="s">
        <v>88</v>
      </c>
      <c r="F803" t="s">
        <v>87</v>
      </c>
      <c r="G803">
        <v>0</v>
      </c>
      <c r="H803">
        <v>2E+20</v>
      </c>
      <c r="I803">
        <v>0</v>
      </c>
      <c r="J803">
        <v>0</v>
      </c>
      <c r="K803">
        <v>142</v>
      </c>
      <c r="L8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50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0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0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0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0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0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141.38</v>
      </c>
      <c r="W803" s="5">
        <f>IF((DiscreteStatsTable[[#This Row],[RepsRequested]]&gt;1),DiscreteStatsTable[[#This Row],[HalfWidth]],DiscreteStatsTable[[#This Row],[BatchMeansHalfWidth]])</f>
        <v>0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50</v>
      </c>
      <c r="Y803" s="5">
        <f>IF(DiscreteStatsTable[[#This Row],[RepsRequested]]=DiscreteStatsTable[[#This Row],[RepsWithStatObserved]],1,0)</f>
        <v>1</v>
      </c>
    </row>
    <row r="804" spans="1:25" x14ac:dyDescent="0.25">
      <c r="A804" t="s">
        <v>68</v>
      </c>
      <c r="B804" t="s">
        <v>70</v>
      </c>
      <c r="C804">
        <v>1</v>
      </c>
      <c r="D804" t="s">
        <v>85</v>
      </c>
      <c r="E804" t="s">
        <v>89</v>
      </c>
      <c r="F804" t="s">
        <v>87</v>
      </c>
      <c r="G804">
        <v>0</v>
      </c>
      <c r="H804">
        <v>2E+20</v>
      </c>
      <c r="I804">
        <v>0</v>
      </c>
      <c r="J804">
        <v>0</v>
      </c>
      <c r="K804">
        <v>142</v>
      </c>
      <c r="L8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50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141.38</v>
      </c>
      <c r="W804" s="5">
        <f>IF((DiscreteStatsTable[[#This Row],[RepsRequested]]&gt;1),DiscreteStatsTable[[#This Row],[HalfWidth]],DiscreteStatsTable[[#This Row],[BatchMeansHalfWidth]])</f>
        <v>0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50</v>
      </c>
      <c r="Y804" s="5">
        <f>IF(DiscreteStatsTable[[#This Row],[RepsRequested]]=DiscreteStatsTable[[#This Row],[RepsWithStatObserved]],1,0)</f>
        <v>1</v>
      </c>
    </row>
    <row r="805" spans="1:25" x14ac:dyDescent="0.25">
      <c r="A805" t="s">
        <v>68</v>
      </c>
      <c r="B805" t="s">
        <v>70</v>
      </c>
      <c r="C805">
        <v>1</v>
      </c>
      <c r="D805" t="s">
        <v>85</v>
      </c>
      <c r="E805" t="s">
        <v>90</v>
      </c>
      <c r="F805" t="s">
        <v>87</v>
      </c>
      <c r="G805">
        <v>0</v>
      </c>
      <c r="H805">
        <v>2E+20</v>
      </c>
      <c r="I805">
        <v>0</v>
      </c>
      <c r="J805">
        <v>0</v>
      </c>
      <c r="K805">
        <v>142</v>
      </c>
      <c r="L8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50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0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0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0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0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0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141.38</v>
      </c>
      <c r="W805" s="5">
        <f>IF((DiscreteStatsTable[[#This Row],[RepsRequested]]&gt;1),DiscreteStatsTable[[#This Row],[HalfWidth]],DiscreteStatsTable[[#This Row],[BatchMeansHalfWidth]])</f>
        <v>0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50</v>
      </c>
      <c r="Y805" s="5">
        <f>IF(DiscreteStatsTable[[#This Row],[RepsRequested]]=DiscreteStatsTable[[#This Row],[RepsWithStatObserved]],1,0)</f>
        <v>1</v>
      </c>
    </row>
    <row r="806" spans="1:25" x14ac:dyDescent="0.25">
      <c r="A806" t="s">
        <v>68</v>
      </c>
      <c r="B806" t="s">
        <v>70</v>
      </c>
      <c r="C806">
        <v>1</v>
      </c>
      <c r="D806" t="s">
        <v>85</v>
      </c>
      <c r="E806" t="s">
        <v>91</v>
      </c>
      <c r="F806" t="s">
        <v>87</v>
      </c>
      <c r="G806">
        <v>0.34253255196483801</v>
      </c>
      <c r="H806">
        <v>2E+20</v>
      </c>
      <c r="I806">
        <v>2.5880852592141901E-2</v>
      </c>
      <c r="J806">
        <v>1.3301716394449701</v>
      </c>
      <c r="K806">
        <v>142</v>
      </c>
      <c r="L8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50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0.33492790756206081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0.29414253294763198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0.38948747758041602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1.2941586017357599E-2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2.0393207955552399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141.38</v>
      </c>
      <c r="W806" s="5">
        <f>IF((DiscreteStatsTable[[#This Row],[RepsRequested]]&gt;1),DiscreteStatsTable[[#This Row],[HalfWidth]],DiscreteStatsTable[[#This Row],[BatchMeansHalfWidth]])</f>
        <v>5.7478663771092743E-3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50</v>
      </c>
      <c r="Y806" s="5">
        <f>IF(DiscreteStatsTable[[#This Row],[RepsRequested]]=DiscreteStatsTable[[#This Row],[RepsWithStatObserved]],1,0)</f>
        <v>1</v>
      </c>
    </row>
    <row r="807" spans="1:25" x14ac:dyDescent="0.25">
      <c r="A807" t="s">
        <v>68</v>
      </c>
      <c r="B807" t="s">
        <v>70</v>
      </c>
      <c r="C807">
        <v>1</v>
      </c>
      <c r="D807" t="s">
        <v>85</v>
      </c>
      <c r="E807" t="s">
        <v>92</v>
      </c>
      <c r="F807" t="s">
        <v>87</v>
      </c>
      <c r="G807">
        <v>15.0962704348062</v>
      </c>
      <c r="H807">
        <v>2E+20</v>
      </c>
      <c r="I807">
        <v>1.7791269422043099</v>
      </c>
      <c r="J807">
        <v>44.495059051567203</v>
      </c>
      <c r="K807">
        <v>142</v>
      </c>
      <c r="L8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50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17.764897998506111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6.3265363194248438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12.070203836107099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51.667706043059603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0.77649516104145899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114.20900292565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141.38</v>
      </c>
      <c r="W807" s="5">
        <f>IF((DiscreteStatsTable[[#This Row],[RepsRequested]]&gt;1),DiscreteStatsTable[[#This Row],[HalfWidth]],DiscreteStatsTable[[#This Row],[BatchMeansHalfWidth]])</f>
        <v>1.7979817281600685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50</v>
      </c>
      <c r="Y807" s="5">
        <f>IF(DiscreteStatsTable[[#This Row],[RepsRequested]]=DiscreteStatsTable[[#This Row],[RepsWithStatObserved]],1,0)</f>
        <v>1</v>
      </c>
    </row>
    <row r="808" spans="1:25" x14ac:dyDescent="0.25">
      <c r="A808" t="s">
        <v>68</v>
      </c>
      <c r="B808" t="s">
        <v>70</v>
      </c>
      <c r="C808">
        <v>1</v>
      </c>
      <c r="D808" t="s">
        <v>85</v>
      </c>
      <c r="E808" t="s">
        <v>93</v>
      </c>
      <c r="F808" t="s">
        <v>87</v>
      </c>
      <c r="G808">
        <v>0</v>
      </c>
      <c r="H808">
        <v>2E+20</v>
      </c>
      <c r="I808">
        <v>0</v>
      </c>
      <c r="J808">
        <v>0</v>
      </c>
      <c r="K808">
        <v>142</v>
      </c>
      <c r="L8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50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0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0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0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0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0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141.38</v>
      </c>
      <c r="W808" s="5">
        <f>IF((DiscreteStatsTable[[#This Row],[RepsRequested]]&gt;1),DiscreteStatsTable[[#This Row],[HalfWidth]],DiscreteStatsTable[[#This Row],[BatchMeansHalfWidth]])</f>
        <v>0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50</v>
      </c>
      <c r="Y808" s="5">
        <f>IF(DiscreteStatsTable[[#This Row],[RepsRequested]]=DiscreteStatsTable[[#This Row],[RepsWithStatObserved]],1,0)</f>
        <v>1</v>
      </c>
    </row>
    <row r="809" spans="1:25" x14ac:dyDescent="0.25">
      <c r="A809" t="s">
        <v>68</v>
      </c>
      <c r="B809" t="s">
        <v>70</v>
      </c>
      <c r="C809">
        <v>1</v>
      </c>
      <c r="D809" t="s">
        <v>85</v>
      </c>
      <c r="E809" t="s">
        <v>94</v>
      </c>
      <c r="F809" t="s">
        <v>87</v>
      </c>
      <c r="G809">
        <v>0</v>
      </c>
      <c r="H809">
        <v>2E+20</v>
      </c>
      <c r="I809">
        <v>0</v>
      </c>
      <c r="J809">
        <v>0</v>
      </c>
      <c r="K809">
        <v>142</v>
      </c>
      <c r="L8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50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0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0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0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0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0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141.38</v>
      </c>
      <c r="W809" s="5">
        <f>IF((DiscreteStatsTable[[#This Row],[RepsRequested]]&gt;1),DiscreteStatsTable[[#This Row],[HalfWidth]],DiscreteStatsTable[[#This Row],[BatchMeansHalfWidth]])</f>
        <v>0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50</v>
      </c>
      <c r="Y809" s="5">
        <f>IF(DiscreteStatsTable[[#This Row],[RepsRequested]]=DiscreteStatsTable[[#This Row],[RepsWithStatObserved]],1,0)</f>
        <v>1</v>
      </c>
    </row>
    <row r="810" spans="1:25" x14ac:dyDescent="0.25">
      <c r="A810" t="s">
        <v>68</v>
      </c>
      <c r="B810" t="s">
        <v>70</v>
      </c>
      <c r="C810">
        <v>1</v>
      </c>
      <c r="D810" t="s">
        <v>85</v>
      </c>
      <c r="E810" t="s">
        <v>95</v>
      </c>
      <c r="F810" t="s">
        <v>87</v>
      </c>
      <c r="G810">
        <v>0.34253255196483801</v>
      </c>
      <c r="H810">
        <v>2E+20</v>
      </c>
      <c r="I810">
        <v>2.5880852592141901E-2</v>
      </c>
      <c r="J810">
        <v>1.3301716394449701</v>
      </c>
      <c r="K810">
        <v>142</v>
      </c>
      <c r="L8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50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0.33492790756206081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0.29414253294763198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0.38948747758041602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1.2941586017357599E-2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2.0393207955552399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141.38</v>
      </c>
      <c r="W810" s="5">
        <f>IF((DiscreteStatsTable[[#This Row],[RepsRequested]]&gt;1),DiscreteStatsTable[[#This Row],[HalfWidth]],DiscreteStatsTable[[#This Row],[BatchMeansHalfWidth]])</f>
        <v>5.7478663771092743E-3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50</v>
      </c>
      <c r="Y810" s="5">
        <f>IF(DiscreteStatsTable[[#This Row],[RepsRequested]]=DiscreteStatsTable[[#This Row],[RepsWithStatObserved]],1,0)</f>
        <v>1</v>
      </c>
    </row>
    <row r="811" spans="1:25" x14ac:dyDescent="0.25">
      <c r="A811" t="s">
        <v>68</v>
      </c>
      <c r="B811" t="s">
        <v>70</v>
      </c>
      <c r="C811">
        <v>1</v>
      </c>
      <c r="D811" t="s">
        <v>85</v>
      </c>
      <c r="E811" t="s">
        <v>96</v>
      </c>
      <c r="F811" t="s">
        <v>87</v>
      </c>
      <c r="G811">
        <v>12.381730029175801</v>
      </c>
      <c r="H811">
        <v>2E+20</v>
      </c>
      <c r="I811">
        <v>1.5528511555285101</v>
      </c>
      <c r="J811">
        <v>44.495059051567203</v>
      </c>
      <c r="K811">
        <v>142</v>
      </c>
      <c r="L8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50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12.098431297615067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0.71433201207540975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10.7592582879315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14.168775078757299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0.77649516104145899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66.496126739788593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141.38</v>
      </c>
      <c r="W811" s="5">
        <f>IF((DiscreteStatsTable[[#This Row],[RepsRequested]]&gt;1),DiscreteStatsTable[[#This Row],[HalfWidth]],DiscreteStatsTable[[#This Row],[BatchMeansHalfWidth]])</f>
        <v>0.20301091161176912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50</v>
      </c>
      <c r="Y811" s="5">
        <f>IF(DiscreteStatsTable[[#This Row],[RepsRequested]]=DiscreteStatsTable[[#This Row],[RepsWithStatObserved]],1,0)</f>
        <v>1</v>
      </c>
    </row>
    <row r="812" spans="1:25" x14ac:dyDescent="0.25">
      <c r="A812" t="s">
        <v>68</v>
      </c>
      <c r="B812" t="s">
        <v>70</v>
      </c>
      <c r="C812">
        <v>1</v>
      </c>
      <c r="D812" t="s">
        <v>85</v>
      </c>
      <c r="E812" t="s">
        <v>97</v>
      </c>
      <c r="F812" t="s">
        <v>87</v>
      </c>
      <c r="G812">
        <v>0</v>
      </c>
      <c r="H812">
        <v>2E+20</v>
      </c>
      <c r="I812">
        <v>0</v>
      </c>
      <c r="J812">
        <v>0</v>
      </c>
      <c r="K812">
        <v>142</v>
      </c>
      <c r="L8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50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0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0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0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0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0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141.38</v>
      </c>
      <c r="W812" s="5">
        <f>IF((DiscreteStatsTable[[#This Row],[RepsRequested]]&gt;1),DiscreteStatsTable[[#This Row],[HalfWidth]],DiscreteStatsTable[[#This Row],[BatchMeansHalfWidth]])</f>
        <v>0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50</v>
      </c>
      <c r="Y812" s="5">
        <f>IF(DiscreteStatsTable[[#This Row],[RepsRequested]]=DiscreteStatsTable[[#This Row],[RepsWithStatObserved]],1,0)</f>
        <v>1</v>
      </c>
    </row>
    <row r="813" spans="1:25" x14ac:dyDescent="0.25">
      <c r="A813" t="s">
        <v>68</v>
      </c>
      <c r="B813" t="s">
        <v>70</v>
      </c>
      <c r="C813">
        <v>1</v>
      </c>
      <c r="D813" t="s">
        <v>85</v>
      </c>
      <c r="E813" t="s">
        <v>98</v>
      </c>
      <c r="F813" t="s">
        <v>87</v>
      </c>
      <c r="G813">
        <v>2.7145404056303599</v>
      </c>
      <c r="H813">
        <v>2E+20</v>
      </c>
      <c r="I813">
        <v>0</v>
      </c>
      <c r="J813">
        <v>18.792126311105701</v>
      </c>
      <c r="K813">
        <v>142</v>
      </c>
      <c r="L8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50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5.6664667008910365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5.8120334932936641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1.06349999805384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37.498930964302303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97.065234510704698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141.38</v>
      </c>
      <c r="W813" s="5">
        <f>IF((DiscreteStatsTable[[#This Row],[RepsRequested]]&gt;1),DiscreteStatsTable[[#This Row],[HalfWidth]],DiscreteStatsTable[[#This Row],[BatchMeansHalfWidth]])</f>
        <v>1.6517616428299211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50</v>
      </c>
      <c r="Y813" s="5">
        <f>IF(DiscreteStatsTable[[#This Row],[RepsRequested]]=DiscreteStatsTable[[#This Row],[RepsWithStatObserved]],1,0)</f>
        <v>1</v>
      </c>
    </row>
    <row r="814" spans="1:25" x14ac:dyDescent="0.25">
      <c r="A814" t="s">
        <v>68</v>
      </c>
      <c r="B814" t="s">
        <v>70</v>
      </c>
      <c r="C814">
        <v>2</v>
      </c>
      <c r="D814" t="s">
        <v>85</v>
      </c>
      <c r="E814" t="s">
        <v>86</v>
      </c>
      <c r="F814" t="s">
        <v>87</v>
      </c>
      <c r="G814">
        <v>0</v>
      </c>
      <c r="H814">
        <v>2E+20</v>
      </c>
      <c r="I814">
        <v>0</v>
      </c>
      <c r="J814">
        <v>0</v>
      </c>
      <c r="K814">
        <v>141</v>
      </c>
      <c r="L8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50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0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0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0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0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0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0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141.38</v>
      </c>
      <c r="W814" s="5">
        <f>IF((DiscreteStatsTable[[#This Row],[RepsRequested]]&gt;1),DiscreteStatsTable[[#This Row],[HalfWidth]],DiscreteStatsTable[[#This Row],[BatchMeansHalfWidth]])</f>
        <v>0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50</v>
      </c>
      <c r="Y814" s="5">
        <f>IF(DiscreteStatsTable[[#This Row],[RepsRequested]]=DiscreteStatsTable[[#This Row],[RepsWithStatObserved]],1,0)</f>
        <v>1</v>
      </c>
    </row>
    <row r="815" spans="1:25" x14ac:dyDescent="0.25">
      <c r="A815" t="s">
        <v>68</v>
      </c>
      <c r="B815" t="s">
        <v>70</v>
      </c>
      <c r="C815">
        <v>2</v>
      </c>
      <c r="D815" t="s">
        <v>85</v>
      </c>
      <c r="E815" t="s">
        <v>88</v>
      </c>
      <c r="F815" t="s">
        <v>87</v>
      </c>
      <c r="G815">
        <v>0</v>
      </c>
      <c r="H815">
        <v>2E+20</v>
      </c>
      <c r="I815">
        <v>0</v>
      </c>
      <c r="J815">
        <v>0</v>
      </c>
      <c r="K815">
        <v>141</v>
      </c>
      <c r="L8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50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0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0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0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0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0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0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141.38</v>
      </c>
      <c r="W815" s="5">
        <f>IF((DiscreteStatsTable[[#This Row],[RepsRequested]]&gt;1),DiscreteStatsTable[[#This Row],[HalfWidth]],DiscreteStatsTable[[#This Row],[BatchMeansHalfWidth]])</f>
        <v>0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50</v>
      </c>
      <c r="Y815" s="5">
        <f>IF(DiscreteStatsTable[[#This Row],[RepsRequested]]=DiscreteStatsTable[[#This Row],[RepsWithStatObserved]],1,0)</f>
        <v>1</v>
      </c>
    </row>
    <row r="816" spans="1:25" x14ac:dyDescent="0.25">
      <c r="A816" t="s">
        <v>68</v>
      </c>
      <c r="B816" t="s">
        <v>70</v>
      </c>
      <c r="C816">
        <v>2</v>
      </c>
      <c r="D816" t="s">
        <v>85</v>
      </c>
      <c r="E816" t="s">
        <v>89</v>
      </c>
      <c r="F816" t="s">
        <v>87</v>
      </c>
      <c r="G816">
        <v>0</v>
      </c>
      <c r="H816">
        <v>2E+20</v>
      </c>
      <c r="I816">
        <v>0</v>
      </c>
      <c r="J816">
        <v>0</v>
      </c>
      <c r="K816">
        <v>141</v>
      </c>
      <c r="L8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50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141.38</v>
      </c>
      <c r="W816" s="5">
        <f>IF((DiscreteStatsTable[[#This Row],[RepsRequested]]&gt;1),DiscreteStatsTable[[#This Row],[HalfWidth]],DiscreteStatsTable[[#This Row],[BatchMeansHalfWidth]])</f>
        <v>0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50</v>
      </c>
      <c r="Y816" s="5">
        <f>IF(DiscreteStatsTable[[#This Row],[RepsRequested]]=DiscreteStatsTable[[#This Row],[RepsWithStatObserved]],1,0)</f>
        <v>1</v>
      </c>
    </row>
    <row r="817" spans="1:25" x14ac:dyDescent="0.25">
      <c r="A817" t="s">
        <v>68</v>
      </c>
      <c r="B817" t="s">
        <v>70</v>
      </c>
      <c r="C817">
        <v>2</v>
      </c>
      <c r="D817" t="s">
        <v>85</v>
      </c>
      <c r="E817" t="s">
        <v>90</v>
      </c>
      <c r="F817" t="s">
        <v>87</v>
      </c>
      <c r="G817">
        <v>0</v>
      </c>
      <c r="H817">
        <v>2E+20</v>
      </c>
      <c r="I817">
        <v>0</v>
      </c>
      <c r="J817">
        <v>0</v>
      </c>
      <c r="K817">
        <v>141</v>
      </c>
      <c r="L8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50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0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0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0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0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0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141.38</v>
      </c>
      <c r="W817" s="5">
        <f>IF((DiscreteStatsTable[[#This Row],[RepsRequested]]&gt;1),DiscreteStatsTable[[#This Row],[HalfWidth]],DiscreteStatsTable[[#This Row],[BatchMeansHalfWidth]])</f>
        <v>0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50</v>
      </c>
      <c r="Y817" s="5">
        <f>IF(DiscreteStatsTable[[#This Row],[RepsRequested]]=DiscreteStatsTable[[#This Row],[RepsWithStatObserved]],1,0)</f>
        <v>1</v>
      </c>
    </row>
    <row r="818" spans="1:25" x14ac:dyDescent="0.25">
      <c r="A818" t="s">
        <v>68</v>
      </c>
      <c r="B818" t="s">
        <v>70</v>
      </c>
      <c r="C818">
        <v>2</v>
      </c>
      <c r="D818" t="s">
        <v>85</v>
      </c>
      <c r="E818" t="s">
        <v>91</v>
      </c>
      <c r="F818" t="s">
        <v>87</v>
      </c>
      <c r="G818">
        <v>0.34412088952158298</v>
      </c>
      <c r="H818">
        <v>2E+20</v>
      </c>
      <c r="I818">
        <v>2.3746410772635802E-2</v>
      </c>
      <c r="J818">
        <v>1.2492922064720999</v>
      </c>
      <c r="K818">
        <v>141</v>
      </c>
      <c r="L8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50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0.33492790756206081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0.29414253294763198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0.38948747758041602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1.2941586017357599E-2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2.0393207955552399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141.38</v>
      </c>
      <c r="W818" s="5">
        <f>IF((DiscreteStatsTable[[#This Row],[RepsRequested]]&gt;1),DiscreteStatsTable[[#This Row],[HalfWidth]],DiscreteStatsTable[[#This Row],[BatchMeansHalfWidth]])</f>
        <v>5.7478663771092743E-3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50</v>
      </c>
      <c r="Y818" s="5">
        <f>IF(DiscreteStatsTable[[#This Row],[RepsRequested]]=DiscreteStatsTable[[#This Row],[RepsWithStatObserved]],1,0)</f>
        <v>1</v>
      </c>
    </row>
    <row r="819" spans="1:25" x14ac:dyDescent="0.25">
      <c r="A819" t="s">
        <v>68</v>
      </c>
      <c r="B819" t="s">
        <v>70</v>
      </c>
      <c r="C819">
        <v>2</v>
      </c>
      <c r="D819" t="s">
        <v>85</v>
      </c>
      <c r="E819" t="s">
        <v>92</v>
      </c>
      <c r="F819" t="s">
        <v>87</v>
      </c>
      <c r="G819">
        <v>20.4423148365921</v>
      </c>
      <c r="H819">
        <v>2E+20</v>
      </c>
      <c r="I819">
        <v>1.4247846463581499</v>
      </c>
      <c r="J819">
        <v>61.0681629767465</v>
      </c>
      <c r="K819">
        <v>141</v>
      </c>
      <c r="L8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50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17.764897998506111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6.3265363194248438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12.070203836107099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51.667706043059603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0.77649516104145899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114.20900292565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141.38</v>
      </c>
      <c r="W819" s="5">
        <f>IF((DiscreteStatsTable[[#This Row],[RepsRequested]]&gt;1),DiscreteStatsTable[[#This Row],[HalfWidth]],DiscreteStatsTable[[#This Row],[BatchMeansHalfWidth]])</f>
        <v>1.7979817281600685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50</v>
      </c>
      <c r="Y819" s="5">
        <f>IF(DiscreteStatsTable[[#This Row],[RepsRequested]]=DiscreteStatsTable[[#This Row],[RepsWithStatObserved]],1,0)</f>
        <v>1</v>
      </c>
    </row>
    <row r="820" spans="1:25" x14ac:dyDescent="0.25">
      <c r="A820" t="s">
        <v>68</v>
      </c>
      <c r="B820" t="s">
        <v>70</v>
      </c>
      <c r="C820">
        <v>2</v>
      </c>
      <c r="D820" t="s">
        <v>85</v>
      </c>
      <c r="E820" t="s">
        <v>93</v>
      </c>
      <c r="F820" t="s">
        <v>87</v>
      </c>
      <c r="G820">
        <v>0</v>
      </c>
      <c r="H820">
        <v>2E+20</v>
      </c>
      <c r="I820">
        <v>0</v>
      </c>
      <c r="J820">
        <v>0</v>
      </c>
      <c r="K820">
        <v>141</v>
      </c>
      <c r="L8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50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0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0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0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0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0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141.38</v>
      </c>
      <c r="W820" s="5">
        <f>IF((DiscreteStatsTable[[#This Row],[RepsRequested]]&gt;1),DiscreteStatsTable[[#This Row],[HalfWidth]],DiscreteStatsTable[[#This Row],[BatchMeansHalfWidth]])</f>
        <v>0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50</v>
      </c>
      <c r="Y820" s="5">
        <f>IF(DiscreteStatsTable[[#This Row],[RepsRequested]]=DiscreteStatsTable[[#This Row],[RepsWithStatObserved]],1,0)</f>
        <v>1</v>
      </c>
    </row>
    <row r="821" spans="1:25" x14ac:dyDescent="0.25">
      <c r="A821" t="s">
        <v>68</v>
      </c>
      <c r="B821" t="s">
        <v>70</v>
      </c>
      <c r="C821">
        <v>2</v>
      </c>
      <c r="D821" t="s">
        <v>85</v>
      </c>
      <c r="E821" t="s">
        <v>94</v>
      </c>
      <c r="F821" t="s">
        <v>87</v>
      </c>
      <c r="G821">
        <v>0</v>
      </c>
      <c r="H821">
        <v>2E+20</v>
      </c>
      <c r="I821">
        <v>0</v>
      </c>
      <c r="J821">
        <v>0</v>
      </c>
      <c r="K821">
        <v>141</v>
      </c>
      <c r="L8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50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0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0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0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0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0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141.38</v>
      </c>
      <c r="W821" s="5">
        <f>IF((DiscreteStatsTable[[#This Row],[RepsRequested]]&gt;1),DiscreteStatsTable[[#This Row],[HalfWidth]],DiscreteStatsTable[[#This Row],[BatchMeansHalfWidth]])</f>
        <v>0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50</v>
      </c>
      <c r="Y821" s="5">
        <f>IF(DiscreteStatsTable[[#This Row],[RepsRequested]]=DiscreteStatsTable[[#This Row],[RepsWithStatObserved]],1,0)</f>
        <v>1</v>
      </c>
    </row>
    <row r="822" spans="1:25" x14ac:dyDescent="0.25">
      <c r="A822" t="s">
        <v>68</v>
      </c>
      <c r="B822" t="s">
        <v>70</v>
      </c>
      <c r="C822">
        <v>2</v>
      </c>
      <c r="D822" t="s">
        <v>85</v>
      </c>
      <c r="E822" t="s">
        <v>95</v>
      </c>
      <c r="F822" t="s">
        <v>87</v>
      </c>
      <c r="G822">
        <v>0.34412088952158298</v>
      </c>
      <c r="H822">
        <v>2E+20</v>
      </c>
      <c r="I822">
        <v>2.3746410772635802E-2</v>
      </c>
      <c r="J822">
        <v>1.2492922064720999</v>
      </c>
      <c r="K822">
        <v>141</v>
      </c>
      <c r="L8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50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0.33492790756206081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0.29414253294763198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0.38948747758041602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1.2941586017357599E-2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2.0393207955552399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141.38</v>
      </c>
      <c r="W822" s="5">
        <f>IF((DiscreteStatsTable[[#This Row],[RepsRequested]]&gt;1),DiscreteStatsTable[[#This Row],[HalfWidth]],DiscreteStatsTable[[#This Row],[BatchMeansHalfWidth]])</f>
        <v>5.7478663771092743E-3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50</v>
      </c>
      <c r="Y822" s="5">
        <f>IF(DiscreteStatsTable[[#This Row],[RepsRequested]]=DiscreteStatsTable[[#This Row],[RepsWithStatObserved]],1,0)</f>
        <v>1</v>
      </c>
    </row>
    <row r="823" spans="1:25" x14ac:dyDescent="0.25">
      <c r="A823" t="s">
        <v>68</v>
      </c>
      <c r="B823" t="s">
        <v>70</v>
      </c>
      <c r="C823">
        <v>2</v>
      </c>
      <c r="D823" t="s">
        <v>85</v>
      </c>
      <c r="E823" t="s">
        <v>96</v>
      </c>
      <c r="F823" t="s">
        <v>87</v>
      </c>
      <c r="G823">
        <v>12.481705392929699</v>
      </c>
      <c r="H823">
        <v>2E+20</v>
      </c>
      <c r="I823">
        <v>1.4247846463581499</v>
      </c>
      <c r="J823">
        <v>44.092848720638202</v>
      </c>
      <c r="K823">
        <v>141</v>
      </c>
      <c r="L8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50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12.098431297615067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0.71433201207540975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10.7592582879315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14.168775078757299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0.77649516104145899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66.496126739788593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141.38</v>
      </c>
      <c r="W823" s="5">
        <f>IF((DiscreteStatsTable[[#This Row],[RepsRequested]]&gt;1),DiscreteStatsTable[[#This Row],[HalfWidth]],DiscreteStatsTable[[#This Row],[BatchMeansHalfWidth]])</f>
        <v>0.20301091161176912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50</v>
      </c>
      <c r="Y823" s="5">
        <f>IF(DiscreteStatsTable[[#This Row],[RepsRequested]]=DiscreteStatsTable[[#This Row],[RepsWithStatObserved]],1,0)</f>
        <v>1</v>
      </c>
    </row>
    <row r="824" spans="1:25" x14ac:dyDescent="0.25">
      <c r="A824" t="s">
        <v>68</v>
      </c>
      <c r="B824" t="s">
        <v>70</v>
      </c>
      <c r="C824">
        <v>2</v>
      </c>
      <c r="D824" t="s">
        <v>85</v>
      </c>
      <c r="E824" t="s">
        <v>97</v>
      </c>
      <c r="F824" t="s">
        <v>87</v>
      </c>
      <c r="G824">
        <v>0</v>
      </c>
      <c r="H824">
        <v>2E+20</v>
      </c>
      <c r="I824">
        <v>0</v>
      </c>
      <c r="J824">
        <v>0</v>
      </c>
      <c r="K824">
        <v>141</v>
      </c>
      <c r="L8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50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0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0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0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0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0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141.38</v>
      </c>
      <c r="W824" s="5">
        <f>IF((DiscreteStatsTable[[#This Row],[RepsRequested]]&gt;1),DiscreteStatsTable[[#This Row],[HalfWidth]],DiscreteStatsTable[[#This Row],[BatchMeansHalfWidth]])</f>
        <v>0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50</v>
      </c>
      <c r="Y824" s="5">
        <f>IF(DiscreteStatsTable[[#This Row],[RepsRequested]]=DiscreteStatsTable[[#This Row],[RepsWithStatObserved]],1,0)</f>
        <v>1</v>
      </c>
    </row>
    <row r="825" spans="1:25" x14ac:dyDescent="0.25">
      <c r="A825" t="s">
        <v>68</v>
      </c>
      <c r="B825" t="s">
        <v>70</v>
      </c>
      <c r="C825">
        <v>2</v>
      </c>
      <c r="D825" t="s">
        <v>85</v>
      </c>
      <c r="E825" t="s">
        <v>98</v>
      </c>
      <c r="F825" t="s">
        <v>87</v>
      </c>
      <c r="G825">
        <v>7.9606094436624399</v>
      </c>
      <c r="H825">
        <v>2E+20</v>
      </c>
      <c r="I825">
        <v>0</v>
      </c>
      <c r="J825">
        <v>31.252738447815702</v>
      </c>
      <c r="K825">
        <v>141</v>
      </c>
      <c r="L8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50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5.6664667008910365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5.8120334932936641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1.06349999805384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37.498930964302303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97.065234510704698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141.38</v>
      </c>
      <c r="W825" s="5">
        <f>IF((DiscreteStatsTable[[#This Row],[RepsRequested]]&gt;1),DiscreteStatsTable[[#This Row],[HalfWidth]],DiscreteStatsTable[[#This Row],[BatchMeansHalfWidth]])</f>
        <v>1.6517616428299211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50</v>
      </c>
      <c r="Y825" s="5">
        <f>IF(DiscreteStatsTable[[#This Row],[RepsRequested]]=DiscreteStatsTable[[#This Row],[RepsWithStatObserved]],1,0)</f>
        <v>1</v>
      </c>
    </row>
    <row r="826" spans="1:25" x14ac:dyDescent="0.25">
      <c r="A826" t="s">
        <v>68</v>
      </c>
      <c r="B826" t="s">
        <v>70</v>
      </c>
      <c r="C826">
        <v>3</v>
      </c>
      <c r="D826" t="s">
        <v>85</v>
      </c>
      <c r="E826" t="s">
        <v>86</v>
      </c>
      <c r="F826" t="s">
        <v>87</v>
      </c>
      <c r="G826">
        <v>0</v>
      </c>
      <c r="H826">
        <v>2E+20</v>
      </c>
      <c r="I826">
        <v>0</v>
      </c>
      <c r="J826">
        <v>0</v>
      </c>
      <c r="K826">
        <v>143</v>
      </c>
      <c r="L8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26" s="5" cm="1">
        <f t="array" ref="M826">MAX(IF((ProjectInfoTable[ProjectName]=DiscreteStatsTable[[#This Row],[ProjectName]]),(ProjectInfoTable[ProjectName]=DiscreteStatsTable[[#This Row],[ProjectName]])*ProjectInfoTable[NumberOfReplications]))</f>
        <v>50</v>
      </c>
      <c r="N826" s="5" cm="1">
        <f t="array" ref="N826">IFERROR(AVERAGE(IF((DiscreteStatsTable[GroupByKey]=DiscreteStatsTable[[#This Row],[GroupByKey]]),(DiscreteStatsTable[GroupByKey]=DiscreteStatsTable[[#This Row],[GroupByKey]])*DiscreteStatsTable[Average])),0)</f>
        <v>0</v>
      </c>
      <c r="O826" s="5" cm="1">
        <f t="array" ref="O826">IFERROR(_xlfn.STDEV.S(IF((DiscreteStatsTable[GroupByKey]=DiscreteStatsTable[[#This Row],[GroupByKey]]),(DiscreteStatsTable[GroupByKey]=DiscreteStatsTable[[#This Row],[GroupByKey]])*DiscreteStatsTable[Average])),0)</f>
        <v>0</v>
      </c>
      <c r="P826" s="5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 s="5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6" s="5" cm="1">
        <f t="array" ref="R826">MIN(IF((DiscreteStatsTable[GroupByKey]=DiscreteStatsTable[[#This Row],[GroupByKey]]),(DiscreteStatsTable[GroupByKey]=DiscreteStatsTable[[#This Row],[GroupByKey]])*DiscreteStatsTable[Average]))</f>
        <v>0</v>
      </c>
      <c r="S826" s="5" cm="1">
        <f t="array" ref="S826">MAX(IF((DiscreteStatsTable[GroupByKey]=DiscreteStatsTable[[#This Row],[GroupByKey]]),(DiscreteStatsTable[GroupByKey]=DiscreteStatsTable[[#This Row],[GroupByKey]])*DiscreteStatsTable[Average]))</f>
        <v>0</v>
      </c>
      <c r="T826" s="5" cm="1">
        <f t="array" ref="T826">MIN(IF((DiscreteStatsTable[GroupByKey]=DiscreteStatsTable[[#This Row],[GroupByKey]]),(DiscreteStatsTable[GroupByKey]=DiscreteStatsTable[[#This Row],[GroupByKey]])*DiscreteStatsTable[Minimum]))</f>
        <v>0</v>
      </c>
      <c r="U826" s="5" cm="1">
        <f t="array" ref="U826">MAX(IF((DiscreteStatsTable[GroupByKey]=DiscreteStatsTable[[#This Row],[GroupByKey]]),(DiscreteStatsTable[GroupByKey]=DiscreteStatsTable[[#This Row],[GroupByKey]])*DiscreteStatsTable[Maximum]))</f>
        <v>0</v>
      </c>
      <c r="V826" s="5" cm="1">
        <f t="array" ref="V826">IFERROR(AVERAGE(IF((DiscreteStatsTable[GroupByKey]=DiscreteStatsTable[[#This Row],[GroupByKey]]),(DiscreteStatsTable[GroupByKey]=DiscreteStatsTable[[#This Row],[GroupByKey]])*DiscreteStatsTable[NumberObservations])),0)</f>
        <v>141.38</v>
      </c>
      <c r="W826" s="5">
        <f>IF((DiscreteStatsTable[[#This Row],[RepsRequested]]&gt;1),DiscreteStatsTable[[#This Row],[HalfWidth]],DiscreteStatsTable[[#This Row],[BatchMeansHalfWidth]])</f>
        <v>0</v>
      </c>
      <c r="X826" s="5" cm="1">
        <f t="array" ref="X826">COUNT(IF((DiscreteStatsTable[GroupByKey]=DiscreteStatsTable[[#This Row],[GroupByKey]]),(DiscreteStatsTable[GroupByKey]=DiscreteStatsTable[[#This Row],[GroupByKey]])*DiscreteStatsTable[Replication]))</f>
        <v>50</v>
      </c>
      <c r="Y826" s="5">
        <f>IF(DiscreteStatsTable[[#This Row],[RepsRequested]]=DiscreteStatsTable[[#This Row],[RepsWithStatObserved]],1,0)</f>
        <v>1</v>
      </c>
    </row>
    <row r="827" spans="1:25" x14ac:dyDescent="0.25">
      <c r="A827" t="s">
        <v>68</v>
      </c>
      <c r="B827" t="s">
        <v>70</v>
      </c>
      <c r="C827">
        <v>3</v>
      </c>
      <c r="D827" t="s">
        <v>85</v>
      </c>
      <c r="E827" t="s">
        <v>88</v>
      </c>
      <c r="F827" t="s">
        <v>87</v>
      </c>
      <c r="G827">
        <v>0</v>
      </c>
      <c r="H827">
        <v>2E+20</v>
      </c>
      <c r="I827">
        <v>0</v>
      </c>
      <c r="J827">
        <v>0</v>
      </c>
      <c r="K827">
        <v>143</v>
      </c>
      <c r="L8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27" s="5" cm="1">
        <f t="array" ref="M827">MAX(IF((ProjectInfoTable[ProjectName]=DiscreteStatsTable[[#This Row],[ProjectName]]),(ProjectInfoTable[ProjectName]=DiscreteStatsTable[[#This Row],[ProjectName]])*ProjectInfoTable[NumberOfReplications]))</f>
        <v>50</v>
      </c>
      <c r="N827" s="5" cm="1">
        <f t="array" ref="N827">IFERROR(AVERAGE(IF((DiscreteStatsTable[GroupByKey]=DiscreteStatsTable[[#This Row],[GroupByKey]]),(DiscreteStatsTable[GroupByKey]=DiscreteStatsTable[[#This Row],[GroupByKey]])*DiscreteStatsTable[Average])),0)</f>
        <v>0</v>
      </c>
      <c r="O827" s="5" cm="1">
        <f t="array" ref="O827">IFERROR(_xlfn.STDEV.S(IF((DiscreteStatsTable[GroupByKey]=DiscreteStatsTable[[#This Row],[GroupByKey]]),(DiscreteStatsTable[GroupByKey]=DiscreteStatsTable[[#This Row],[GroupByKey]])*DiscreteStatsTable[Average])),0)</f>
        <v>0</v>
      </c>
      <c r="P827" s="5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 s="5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7" s="5" cm="1">
        <f t="array" ref="R827">MIN(IF((DiscreteStatsTable[GroupByKey]=DiscreteStatsTable[[#This Row],[GroupByKey]]),(DiscreteStatsTable[GroupByKey]=DiscreteStatsTable[[#This Row],[GroupByKey]])*DiscreteStatsTable[Average]))</f>
        <v>0</v>
      </c>
      <c r="S827" s="5" cm="1">
        <f t="array" ref="S827">MAX(IF((DiscreteStatsTable[GroupByKey]=DiscreteStatsTable[[#This Row],[GroupByKey]]),(DiscreteStatsTable[GroupByKey]=DiscreteStatsTable[[#This Row],[GroupByKey]])*DiscreteStatsTable[Average]))</f>
        <v>0</v>
      </c>
      <c r="T827" s="5" cm="1">
        <f t="array" ref="T827">MIN(IF((DiscreteStatsTable[GroupByKey]=DiscreteStatsTable[[#This Row],[GroupByKey]]),(DiscreteStatsTable[GroupByKey]=DiscreteStatsTable[[#This Row],[GroupByKey]])*DiscreteStatsTable[Minimum]))</f>
        <v>0</v>
      </c>
      <c r="U827" s="5" cm="1">
        <f t="array" ref="U827">MAX(IF((DiscreteStatsTable[GroupByKey]=DiscreteStatsTable[[#This Row],[GroupByKey]]),(DiscreteStatsTable[GroupByKey]=DiscreteStatsTable[[#This Row],[GroupByKey]])*DiscreteStatsTable[Maximum]))</f>
        <v>0</v>
      </c>
      <c r="V827" s="5" cm="1">
        <f t="array" ref="V827">IFERROR(AVERAGE(IF((DiscreteStatsTable[GroupByKey]=DiscreteStatsTable[[#This Row],[GroupByKey]]),(DiscreteStatsTable[GroupByKey]=DiscreteStatsTable[[#This Row],[GroupByKey]])*DiscreteStatsTable[NumberObservations])),0)</f>
        <v>141.38</v>
      </c>
      <c r="W827" s="5">
        <f>IF((DiscreteStatsTable[[#This Row],[RepsRequested]]&gt;1),DiscreteStatsTable[[#This Row],[HalfWidth]],DiscreteStatsTable[[#This Row],[BatchMeansHalfWidth]])</f>
        <v>0</v>
      </c>
      <c r="X827" s="5" cm="1">
        <f t="array" ref="X827">COUNT(IF((DiscreteStatsTable[GroupByKey]=DiscreteStatsTable[[#This Row],[GroupByKey]]),(DiscreteStatsTable[GroupByKey]=DiscreteStatsTable[[#This Row],[GroupByKey]])*DiscreteStatsTable[Replication]))</f>
        <v>50</v>
      </c>
      <c r="Y827" s="5">
        <f>IF(DiscreteStatsTable[[#This Row],[RepsRequested]]=DiscreteStatsTable[[#This Row],[RepsWithStatObserved]],1,0)</f>
        <v>1</v>
      </c>
    </row>
    <row r="828" spans="1:25" x14ac:dyDescent="0.25">
      <c r="A828" t="s">
        <v>68</v>
      </c>
      <c r="B828" t="s">
        <v>70</v>
      </c>
      <c r="C828">
        <v>3</v>
      </c>
      <c r="D828" t="s">
        <v>85</v>
      </c>
      <c r="E828" t="s">
        <v>89</v>
      </c>
      <c r="F828" t="s">
        <v>87</v>
      </c>
      <c r="G828">
        <v>0</v>
      </c>
      <c r="H828">
        <v>2E+20</v>
      </c>
      <c r="I828">
        <v>0</v>
      </c>
      <c r="J828">
        <v>0</v>
      </c>
      <c r="K828">
        <v>143</v>
      </c>
      <c r="L8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28" s="5" cm="1">
        <f t="array" ref="M828">MAX(IF((ProjectInfoTable[ProjectName]=DiscreteStatsTable[[#This Row],[ProjectName]]),(ProjectInfoTable[ProjectName]=DiscreteStatsTable[[#This Row],[ProjectName]])*ProjectInfoTable[NumberOfReplications]))</f>
        <v>50</v>
      </c>
      <c r="N828" s="5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s="5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s="5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 s="5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s="5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s="5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s="5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s="5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s="5" cm="1">
        <f t="array" ref="V828">IFERROR(AVERAGE(IF((DiscreteStatsTable[GroupByKey]=DiscreteStatsTable[[#This Row],[GroupByKey]]),(DiscreteStatsTable[GroupByKey]=DiscreteStatsTable[[#This Row],[GroupByKey]])*DiscreteStatsTable[NumberObservations])),0)</f>
        <v>141.38</v>
      </c>
      <c r="W828" s="5">
        <f>IF((DiscreteStatsTable[[#This Row],[RepsRequested]]&gt;1),DiscreteStatsTable[[#This Row],[HalfWidth]],DiscreteStatsTable[[#This Row],[BatchMeansHalfWidth]])</f>
        <v>0</v>
      </c>
      <c r="X828" s="5" cm="1">
        <f t="array" ref="X828">COUNT(IF((DiscreteStatsTable[GroupByKey]=DiscreteStatsTable[[#This Row],[GroupByKey]]),(DiscreteStatsTable[GroupByKey]=DiscreteStatsTable[[#This Row],[GroupByKey]])*DiscreteStatsTable[Replication]))</f>
        <v>50</v>
      </c>
      <c r="Y828" s="5">
        <f>IF(DiscreteStatsTable[[#This Row],[RepsRequested]]=DiscreteStatsTable[[#This Row],[RepsWithStatObserved]],1,0)</f>
        <v>1</v>
      </c>
    </row>
    <row r="829" spans="1:25" x14ac:dyDescent="0.25">
      <c r="A829" t="s">
        <v>68</v>
      </c>
      <c r="B829" t="s">
        <v>70</v>
      </c>
      <c r="C829">
        <v>3</v>
      </c>
      <c r="D829" t="s">
        <v>85</v>
      </c>
      <c r="E829" t="s">
        <v>90</v>
      </c>
      <c r="F829" t="s">
        <v>87</v>
      </c>
      <c r="G829">
        <v>0</v>
      </c>
      <c r="H829">
        <v>2E+20</v>
      </c>
      <c r="I829">
        <v>0</v>
      </c>
      <c r="J829">
        <v>0</v>
      </c>
      <c r="K829">
        <v>143</v>
      </c>
      <c r="L8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29" s="5" cm="1">
        <f t="array" ref="M829">MAX(IF((ProjectInfoTable[ProjectName]=DiscreteStatsTable[[#This Row],[ProjectName]]),(ProjectInfoTable[ProjectName]=DiscreteStatsTable[[#This Row],[ProjectName]])*ProjectInfoTable[NumberOfReplications]))</f>
        <v>50</v>
      </c>
      <c r="N829" s="5" cm="1">
        <f t="array" ref="N829">IFERROR(AVERAGE(IF((DiscreteStatsTable[GroupByKey]=DiscreteStatsTable[[#This Row],[GroupByKey]]),(DiscreteStatsTable[GroupByKey]=DiscreteStatsTable[[#This Row],[GroupByKey]])*DiscreteStatsTable[Average])),0)</f>
        <v>0</v>
      </c>
      <c r="O829" s="5" cm="1">
        <f t="array" ref="O829">IFERROR(_xlfn.STDEV.S(IF((DiscreteStatsTable[GroupByKey]=DiscreteStatsTable[[#This Row],[GroupByKey]]),(DiscreteStatsTable[GroupByKey]=DiscreteStatsTable[[#This Row],[GroupByKey]])*DiscreteStatsTable[Average])),0)</f>
        <v>0</v>
      </c>
      <c r="P829" s="5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 s="5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9" s="5" cm="1">
        <f t="array" ref="R829">MIN(IF((DiscreteStatsTable[GroupByKey]=DiscreteStatsTable[[#This Row],[GroupByKey]]),(DiscreteStatsTable[GroupByKey]=DiscreteStatsTable[[#This Row],[GroupByKey]])*DiscreteStatsTable[Average]))</f>
        <v>0</v>
      </c>
      <c r="S829" s="5" cm="1">
        <f t="array" ref="S829">MAX(IF((DiscreteStatsTable[GroupByKey]=DiscreteStatsTable[[#This Row],[GroupByKey]]),(DiscreteStatsTable[GroupByKey]=DiscreteStatsTable[[#This Row],[GroupByKey]])*DiscreteStatsTable[Average]))</f>
        <v>0</v>
      </c>
      <c r="T829" s="5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s="5" cm="1">
        <f t="array" ref="U829">MAX(IF((DiscreteStatsTable[GroupByKey]=DiscreteStatsTable[[#This Row],[GroupByKey]]),(DiscreteStatsTable[GroupByKey]=DiscreteStatsTable[[#This Row],[GroupByKey]])*DiscreteStatsTable[Maximum]))</f>
        <v>0</v>
      </c>
      <c r="V829" s="5" cm="1">
        <f t="array" ref="V829">IFERROR(AVERAGE(IF((DiscreteStatsTable[GroupByKey]=DiscreteStatsTable[[#This Row],[GroupByKey]]),(DiscreteStatsTable[GroupByKey]=DiscreteStatsTable[[#This Row],[GroupByKey]])*DiscreteStatsTable[NumberObservations])),0)</f>
        <v>141.38</v>
      </c>
      <c r="W829" s="5">
        <f>IF((DiscreteStatsTable[[#This Row],[RepsRequested]]&gt;1),DiscreteStatsTable[[#This Row],[HalfWidth]],DiscreteStatsTable[[#This Row],[BatchMeansHalfWidth]])</f>
        <v>0</v>
      </c>
      <c r="X829" s="5" cm="1">
        <f t="array" ref="X829">COUNT(IF((DiscreteStatsTable[GroupByKey]=DiscreteStatsTable[[#This Row],[GroupByKey]]),(DiscreteStatsTable[GroupByKey]=DiscreteStatsTable[[#This Row],[GroupByKey]])*DiscreteStatsTable[Replication]))</f>
        <v>50</v>
      </c>
      <c r="Y829" s="5">
        <f>IF(DiscreteStatsTable[[#This Row],[RepsRequested]]=DiscreteStatsTable[[#This Row],[RepsWithStatObserved]],1,0)</f>
        <v>1</v>
      </c>
    </row>
    <row r="830" spans="1:25" x14ac:dyDescent="0.25">
      <c r="A830" t="s">
        <v>68</v>
      </c>
      <c r="B830" t="s">
        <v>70</v>
      </c>
      <c r="C830">
        <v>3</v>
      </c>
      <c r="D830" t="s">
        <v>85</v>
      </c>
      <c r="E830" t="s">
        <v>91</v>
      </c>
      <c r="F830" t="s">
        <v>87</v>
      </c>
      <c r="G830">
        <v>0.294283701054606</v>
      </c>
      <c r="H830">
        <v>2E+20</v>
      </c>
      <c r="I830">
        <v>2.23253704956917E-2</v>
      </c>
      <c r="J830">
        <v>1.0258026244371301</v>
      </c>
      <c r="K830">
        <v>143</v>
      </c>
      <c r="L8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30" s="5" cm="1">
        <f t="array" ref="M830">MAX(IF((ProjectInfoTable[ProjectName]=DiscreteStatsTable[[#This Row],[ProjectName]]),(ProjectInfoTable[ProjectName]=DiscreteStatsTable[[#This Row],[ProjectName]])*ProjectInfoTable[NumberOfReplications]))</f>
        <v>50</v>
      </c>
      <c r="N830" s="5" cm="1">
        <f t="array" ref="N830">IFERROR(AVERAGE(IF((DiscreteStatsTable[GroupByKey]=DiscreteStatsTable[[#This Row],[GroupByKey]]),(DiscreteStatsTable[GroupByKey]=DiscreteStatsTable[[#This Row],[GroupByKey]])*DiscreteStatsTable[Average])),0)</f>
        <v>0.33492790756206081</v>
      </c>
      <c r="O830" s="5" cm="1">
        <f t="array" ref="O83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30" s="5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 s="5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30" s="5" cm="1">
        <f t="array" ref="R830">MIN(IF((DiscreteStatsTable[GroupByKey]=DiscreteStatsTable[[#This Row],[GroupByKey]]),(DiscreteStatsTable[GroupByKey]=DiscreteStatsTable[[#This Row],[GroupByKey]])*DiscreteStatsTable[Average]))</f>
        <v>0.29414253294763198</v>
      </c>
      <c r="S830" s="5" cm="1">
        <f t="array" ref="S830">MAX(IF((DiscreteStatsTable[GroupByKey]=DiscreteStatsTable[[#This Row],[GroupByKey]]),(DiscreteStatsTable[GroupByKey]=DiscreteStatsTable[[#This Row],[GroupByKey]])*DiscreteStatsTable[Average]))</f>
        <v>0.38948747758041602</v>
      </c>
      <c r="T830" s="5" cm="1">
        <f t="array" ref="T830">MIN(IF((DiscreteStatsTable[GroupByKey]=DiscreteStatsTable[[#This Row],[GroupByKey]]),(DiscreteStatsTable[GroupByKey]=DiscreteStatsTable[[#This Row],[GroupByKey]])*DiscreteStatsTable[Minimum]))</f>
        <v>1.2941586017357599E-2</v>
      </c>
      <c r="U830" s="5" cm="1">
        <f t="array" ref="U830">MAX(IF((DiscreteStatsTable[GroupByKey]=DiscreteStatsTable[[#This Row],[GroupByKey]]),(DiscreteStatsTable[GroupByKey]=DiscreteStatsTable[[#This Row],[GroupByKey]])*DiscreteStatsTable[Maximum]))</f>
        <v>2.0393207955552399</v>
      </c>
      <c r="V830" s="5" cm="1">
        <f t="array" ref="V830">IFERROR(AVERAGE(IF((DiscreteStatsTable[GroupByKey]=DiscreteStatsTable[[#This Row],[GroupByKey]]),(DiscreteStatsTable[GroupByKey]=DiscreteStatsTable[[#This Row],[GroupByKey]])*DiscreteStatsTable[NumberObservations])),0)</f>
        <v>141.38</v>
      </c>
      <c r="W830" s="5">
        <f>IF((DiscreteStatsTable[[#This Row],[RepsRequested]]&gt;1),DiscreteStatsTable[[#This Row],[HalfWidth]],DiscreteStatsTable[[#This Row],[BatchMeansHalfWidth]])</f>
        <v>5.7478663771092743E-3</v>
      </c>
      <c r="X830" s="5" cm="1">
        <f t="array" ref="X830">COUNT(IF((DiscreteStatsTable[GroupByKey]=DiscreteStatsTable[[#This Row],[GroupByKey]]),(DiscreteStatsTable[GroupByKey]=DiscreteStatsTable[[#This Row],[GroupByKey]])*DiscreteStatsTable[Replication]))</f>
        <v>50</v>
      </c>
      <c r="Y830" s="5">
        <f>IF(DiscreteStatsTable[[#This Row],[RepsRequested]]=DiscreteStatsTable[[#This Row],[RepsWithStatObserved]],1,0)</f>
        <v>1</v>
      </c>
    </row>
    <row r="831" spans="1:25" x14ac:dyDescent="0.25">
      <c r="A831" t="s">
        <v>68</v>
      </c>
      <c r="B831" t="s">
        <v>70</v>
      </c>
      <c r="C831">
        <v>3</v>
      </c>
      <c r="D831" t="s">
        <v>85</v>
      </c>
      <c r="E831" t="s">
        <v>92</v>
      </c>
      <c r="F831" t="s">
        <v>87</v>
      </c>
      <c r="G831">
        <v>12.259043645254</v>
      </c>
      <c r="H831">
        <v>2E+20</v>
      </c>
      <c r="I831">
        <v>1.3395222297414999</v>
      </c>
      <c r="J831">
        <v>38.171389370671797</v>
      </c>
      <c r="K831">
        <v>143</v>
      </c>
      <c r="L8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31" s="5" cm="1">
        <f t="array" ref="M831">MAX(IF((ProjectInfoTable[ProjectName]=DiscreteStatsTable[[#This Row],[ProjectName]]),(ProjectInfoTable[ProjectName]=DiscreteStatsTable[[#This Row],[ProjectName]])*ProjectInfoTable[NumberOfReplications]))</f>
        <v>50</v>
      </c>
      <c r="N831" s="5" cm="1">
        <f t="array" ref="N831">IFERROR(AVERAGE(IF((DiscreteStatsTable[GroupByKey]=DiscreteStatsTable[[#This Row],[GroupByKey]]),(DiscreteStatsTable[GroupByKey]=DiscreteStatsTable[[#This Row],[GroupByKey]])*DiscreteStatsTable[Average])),0)</f>
        <v>17.764897998506111</v>
      </c>
      <c r="O831" s="5" cm="1">
        <f t="array" ref="O831">IFERROR(_xlfn.STDEV.S(IF((DiscreteStatsTable[GroupByKey]=DiscreteStatsTable[[#This Row],[GroupByKey]]),(DiscreteStatsTable[GroupByKey]=DiscreteStatsTable[[#This Row],[GroupByKey]])*DiscreteStatsTable[Average])),0)</f>
        <v>6.3265363194248438</v>
      </c>
      <c r="P831" s="5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 s="5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831" s="5" cm="1">
        <f t="array" ref="R831">MIN(IF((DiscreteStatsTable[GroupByKey]=DiscreteStatsTable[[#This Row],[GroupByKey]]),(DiscreteStatsTable[GroupByKey]=DiscreteStatsTable[[#This Row],[GroupByKey]])*DiscreteStatsTable[Average]))</f>
        <v>12.070203836107099</v>
      </c>
      <c r="S831" s="5" cm="1">
        <f t="array" ref="S831">MAX(IF((DiscreteStatsTable[GroupByKey]=DiscreteStatsTable[[#This Row],[GroupByKey]]),(DiscreteStatsTable[GroupByKey]=DiscreteStatsTable[[#This Row],[GroupByKey]])*DiscreteStatsTable[Average]))</f>
        <v>51.667706043059603</v>
      </c>
      <c r="T831" s="5" cm="1">
        <f t="array" ref="T831">MIN(IF((DiscreteStatsTable[GroupByKey]=DiscreteStatsTable[[#This Row],[GroupByKey]]),(DiscreteStatsTable[GroupByKey]=DiscreteStatsTable[[#This Row],[GroupByKey]])*DiscreteStatsTable[Minimum]))</f>
        <v>0.77649516104145899</v>
      </c>
      <c r="U831" s="5" cm="1">
        <f t="array" ref="U831">MAX(IF((DiscreteStatsTable[GroupByKey]=DiscreteStatsTable[[#This Row],[GroupByKey]]),(DiscreteStatsTable[GroupByKey]=DiscreteStatsTable[[#This Row],[GroupByKey]])*DiscreteStatsTable[Maximum]))</f>
        <v>114.20900292565</v>
      </c>
      <c r="V831" s="5" cm="1">
        <f t="array" ref="V831">IFERROR(AVERAGE(IF((DiscreteStatsTable[GroupByKey]=DiscreteStatsTable[[#This Row],[GroupByKey]]),(DiscreteStatsTable[GroupByKey]=DiscreteStatsTable[[#This Row],[GroupByKey]])*DiscreteStatsTable[NumberObservations])),0)</f>
        <v>141.38</v>
      </c>
      <c r="W831" s="5">
        <f>IF((DiscreteStatsTable[[#This Row],[RepsRequested]]&gt;1),DiscreteStatsTable[[#This Row],[HalfWidth]],DiscreteStatsTable[[#This Row],[BatchMeansHalfWidth]])</f>
        <v>1.7979817281600685</v>
      </c>
      <c r="X831" s="5" cm="1">
        <f t="array" ref="X831">COUNT(IF((DiscreteStatsTable[GroupByKey]=DiscreteStatsTable[[#This Row],[GroupByKey]]),(DiscreteStatsTable[GroupByKey]=DiscreteStatsTable[[#This Row],[GroupByKey]])*DiscreteStatsTable[Replication]))</f>
        <v>50</v>
      </c>
      <c r="Y831" s="5">
        <f>IF(DiscreteStatsTable[[#This Row],[RepsRequested]]=DiscreteStatsTable[[#This Row],[RepsWithStatObserved]],1,0)</f>
        <v>1</v>
      </c>
    </row>
    <row r="832" spans="1:25" x14ac:dyDescent="0.25">
      <c r="A832" t="s">
        <v>68</v>
      </c>
      <c r="B832" t="s">
        <v>70</v>
      </c>
      <c r="C832">
        <v>3</v>
      </c>
      <c r="D832" t="s">
        <v>85</v>
      </c>
      <c r="E832" t="s">
        <v>93</v>
      </c>
      <c r="F832" t="s">
        <v>87</v>
      </c>
      <c r="G832">
        <v>0</v>
      </c>
      <c r="H832">
        <v>2E+20</v>
      </c>
      <c r="I832">
        <v>0</v>
      </c>
      <c r="J832">
        <v>0</v>
      </c>
      <c r="K832">
        <v>143</v>
      </c>
      <c r="L8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32" s="5" cm="1">
        <f t="array" ref="M832">MAX(IF((ProjectInfoTable[ProjectName]=DiscreteStatsTable[[#This Row],[ProjectName]]),(ProjectInfoTable[ProjectName]=DiscreteStatsTable[[#This Row],[ProjectName]])*ProjectInfoTable[NumberOfReplications]))</f>
        <v>50</v>
      </c>
      <c r="N832" s="5" cm="1">
        <f t="array" ref="N832">IFERROR(AVERAGE(IF((DiscreteStatsTable[GroupByKey]=DiscreteStatsTable[[#This Row],[GroupByKey]]),(DiscreteStatsTable[GroupByKey]=DiscreteStatsTable[[#This Row],[GroupByKey]])*DiscreteStatsTable[Average])),0)</f>
        <v>0</v>
      </c>
      <c r="O832" s="5" cm="1">
        <f t="array" ref="O832">IFERROR(_xlfn.STDEV.S(IF((DiscreteStatsTable[GroupByKey]=DiscreteStatsTable[[#This Row],[GroupByKey]]),(DiscreteStatsTable[GroupByKey]=DiscreteStatsTable[[#This Row],[GroupByKey]])*DiscreteStatsTable[Average])),0)</f>
        <v>0</v>
      </c>
      <c r="P832" s="5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 s="5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2" s="5" cm="1">
        <f t="array" ref="R832">MIN(IF((DiscreteStatsTable[GroupByKey]=DiscreteStatsTable[[#This Row],[GroupByKey]]),(DiscreteStatsTable[GroupByKey]=DiscreteStatsTable[[#This Row],[GroupByKey]])*DiscreteStatsTable[Average]))</f>
        <v>0</v>
      </c>
      <c r="S832" s="5" cm="1">
        <f t="array" ref="S832">MAX(IF((DiscreteStatsTable[GroupByKey]=DiscreteStatsTable[[#This Row],[GroupByKey]]),(DiscreteStatsTable[GroupByKey]=DiscreteStatsTable[[#This Row],[GroupByKey]])*DiscreteStatsTable[Average]))</f>
        <v>0</v>
      </c>
      <c r="T832" s="5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s="5" cm="1">
        <f t="array" ref="U832">MAX(IF((DiscreteStatsTable[GroupByKey]=DiscreteStatsTable[[#This Row],[GroupByKey]]),(DiscreteStatsTable[GroupByKey]=DiscreteStatsTable[[#This Row],[GroupByKey]])*DiscreteStatsTable[Maximum]))</f>
        <v>0</v>
      </c>
      <c r="V832" s="5" cm="1">
        <f t="array" ref="V832">IFERROR(AVERAGE(IF((DiscreteStatsTable[GroupByKey]=DiscreteStatsTable[[#This Row],[GroupByKey]]),(DiscreteStatsTable[GroupByKey]=DiscreteStatsTable[[#This Row],[GroupByKey]])*DiscreteStatsTable[NumberObservations])),0)</f>
        <v>141.38</v>
      </c>
      <c r="W832" s="5">
        <f>IF((DiscreteStatsTable[[#This Row],[RepsRequested]]&gt;1),DiscreteStatsTable[[#This Row],[HalfWidth]],DiscreteStatsTable[[#This Row],[BatchMeansHalfWidth]])</f>
        <v>0</v>
      </c>
      <c r="X832" s="5" cm="1">
        <f t="array" ref="X832">COUNT(IF((DiscreteStatsTable[GroupByKey]=DiscreteStatsTable[[#This Row],[GroupByKey]]),(DiscreteStatsTable[GroupByKey]=DiscreteStatsTable[[#This Row],[GroupByKey]])*DiscreteStatsTable[Replication]))</f>
        <v>50</v>
      </c>
      <c r="Y832" s="5">
        <f>IF(DiscreteStatsTable[[#This Row],[RepsRequested]]=DiscreteStatsTable[[#This Row],[RepsWithStatObserved]],1,0)</f>
        <v>1</v>
      </c>
    </row>
    <row r="833" spans="1:25" x14ac:dyDescent="0.25">
      <c r="A833" t="s">
        <v>68</v>
      </c>
      <c r="B833" t="s">
        <v>70</v>
      </c>
      <c r="C833">
        <v>3</v>
      </c>
      <c r="D833" t="s">
        <v>85</v>
      </c>
      <c r="E833" t="s">
        <v>94</v>
      </c>
      <c r="F833" t="s">
        <v>87</v>
      </c>
      <c r="G833">
        <v>0</v>
      </c>
      <c r="H833">
        <v>2E+20</v>
      </c>
      <c r="I833">
        <v>0</v>
      </c>
      <c r="J833">
        <v>0</v>
      </c>
      <c r="K833">
        <v>143</v>
      </c>
      <c r="L8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33" s="5" cm="1">
        <f t="array" ref="M833">MAX(IF((ProjectInfoTable[ProjectName]=DiscreteStatsTable[[#This Row],[ProjectName]]),(ProjectInfoTable[ProjectName]=DiscreteStatsTable[[#This Row],[ProjectName]])*ProjectInfoTable[NumberOfReplications]))</f>
        <v>50</v>
      </c>
      <c r="N833" s="5" cm="1">
        <f t="array" ref="N833">IFERROR(AVERAGE(IF((DiscreteStatsTable[GroupByKey]=DiscreteStatsTable[[#This Row],[GroupByKey]]),(DiscreteStatsTable[GroupByKey]=DiscreteStatsTable[[#This Row],[GroupByKey]])*DiscreteStatsTable[Average])),0)</f>
        <v>0</v>
      </c>
      <c r="O833" s="5" cm="1">
        <f t="array" ref="O833">IFERROR(_xlfn.STDEV.S(IF((DiscreteStatsTable[GroupByKey]=DiscreteStatsTable[[#This Row],[GroupByKey]]),(DiscreteStatsTable[GroupByKey]=DiscreteStatsTable[[#This Row],[GroupByKey]])*DiscreteStatsTable[Average])),0)</f>
        <v>0</v>
      </c>
      <c r="P833" s="5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 s="5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3" s="5" cm="1">
        <f t="array" ref="R833">MIN(IF((DiscreteStatsTable[GroupByKey]=DiscreteStatsTable[[#This Row],[GroupByKey]]),(DiscreteStatsTable[GroupByKey]=DiscreteStatsTable[[#This Row],[GroupByKey]])*DiscreteStatsTable[Average]))</f>
        <v>0</v>
      </c>
      <c r="S833" s="5" cm="1">
        <f t="array" ref="S833">MAX(IF((DiscreteStatsTable[GroupByKey]=DiscreteStatsTable[[#This Row],[GroupByKey]]),(DiscreteStatsTable[GroupByKey]=DiscreteStatsTable[[#This Row],[GroupByKey]])*DiscreteStatsTable[Average]))</f>
        <v>0</v>
      </c>
      <c r="T833" s="5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s="5" cm="1">
        <f t="array" ref="U833">MAX(IF((DiscreteStatsTable[GroupByKey]=DiscreteStatsTable[[#This Row],[GroupByKey]]),(DiscreteStatsTable[GroupByKey]=DiscreteStatsTable[[#This Row],[GroupByKey]])*DiscreteStatsTable[Maximum]))</f>
        <v>0</v>
      </c>
      <c r="V833" s="5" cm="1">
        <f t="array" ref="V833">IFERROR(AVERAGE(IF((DiscreteStatsTable[GroupByKey]=DiscreteStatsTable[[#This Row],[GroupByKey]]),(DiscreteStatsTable[GroupByKey]=DiscreteStatsTable[[#This Row],[GroupByKey]])*DiscreteStatsTable[NumberObservations])),0)</f>
        <v>141.38</v>
      </c>
      <c r="W833" s="5">
        <f>IF((DiscreteStatsTable[[#This Row],[RepsRequested]]&gt;1),DiscreteStatsTable[[#This Row],[HalfWidth]],DiscreteStatsTable[[#This Row],[BatchMeansHalfWidth]])</f>
        <v>0</v>
      </c>
      <c r="X833" s="5" cm="1">
        <f t="array" ref="X833">COUNT(IF((DiscreteStatsTable[GroupByKey]=DiscreteStatsTable[[#This Row],[GroupByKey]]),(DiscreteStatsTable[GroupByKey]=DiscreteStatsTable[[#This Row],[GroupByKey]])*DiscreteStatsTable[Replication]))</f>
        <v>50</v>
      </c>
      <c r="Y833" s="5">
        <f>IF(DiscreteStatsTable[[#This Row],[RepsRequested]]=DiscreteStatsTable[[#This Row],[RepsWithStatObserved]],1,0)</f>
        <v>1</v>
      </c>
    </row>
    <row r="834" spans="1:25" x14ac:dyDescent="0.25">
      <c r="A834" t="s">
        <v>68</v>
      </c>
      <c r="B834" t="s">
        <v>70</v>
      </c>
      <c r="C834">
        <v>3</v>
      </c>
      <c r="D834" t="s">
        <v>85</v>
      </c>
      <c r="E834" t="s">
        <v>95</v>
      </c>
      <c r="F834" t="s">
        <v>87</v>
      </c>
      <c r="G834">
        <v>0.294283701054606</v>
      </c>
      <c r="H834">
        <v>2E+20</v>
      </c>
      <c r="I834">
        <v>2.23253704956917E-2</v>
      </c>
      <c r="J834">
        <v>1.0258026244371301</v>
      </c>
      <c r="K834">
        <v>143</v>
      </c>
      <c r="L8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34" s="5" cm="1">
        <f t="array" ref="M834">MAX(IF((ProjectInfoTable[ProjectName]=DiscreteStatsTable[[#This Row],[ProjectName]]),(ProjectInfoTable[ProjectName]=DiscreteStatsTable[[#This Row],[ProjectName]])*ProjectInfoTable[NumberOfReplications]))</f>
        <v>50</v>
      </c>
      <c r="N834" s="5" cm="1">
        <f t="array" ref="N834">IFERROR(AVERAGE(IF((DiscreteStatsTable[GroupByKey]=DiscreteStatsTable[[#This Row],[GroupByKey]]),(DiscreteStatsTable[GroupByKey]=DiscreteStatsTable[[#This Row],[GroupByKey]])*DiscreteStatsTable[Average])),0)</f>
        <v>0.33492790756206081</v>
      </c>
      <c r="O834" s="5" cm="1">
        <f t="array" ref="O83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34" s="5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 s="5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34" s="5" cm="1">
        <f t="array" ref="R834">MIN(IF((DiscreteStatsTable[GroupByKey]=DiscreteStatsTable[[#This Row],[GroupByKey]]),(DiscreteStatsTable[GroupByKey]=DiscreteStatsTable[[#This Row],[GroupByKey]])*DiscreteStatsTable[Average]))</f>
        <v>0.29414253294763198</v>
      </c>
      <c r="S834" s="5" cm="1">
        <f t="array" ref="S834">MAX(IF((DiscreteStatsTable[GroupByKey]=DiscreteStatsTable[[#This Row],[GroupByKey]]),(DiscreteStatsTable[GroupByKey]=DiscreteStatsTable[[#This Row],[GroupByKey]])*DiscreteStatsTable[Average]))</f>
        <v>0.38948747758041602</v>
      </c>
      <c r="T834" s="5" cm="1">
        <f t="array" ref="T834">MIN(IF((DiscreteStatsTable[GroupByKey]=DiscreteStatsTable[[#This Row],[GroupByKey]]),(DiscreteStatsTable[GroupByKey]=DiscreteStatsTable[[#This Row],[GroupByKey]])*DiscreteStatsTable[Minimum]))</f>
        <v>1.2941586017357599E-2</v>
      </c>
      <c r="U834" s="5" cm="1">
        <f t="array" ref="U834">MAX(IF((DiscreteStatsTable[GroupByKey]=DiscreteStatsTable[[#This Row],[GroupByKey]]),(DiscreteStatsTable[GroupByKey]=DiscreteStatsTable[[#This Row],[GroupByKey]])*DiscreteStatsTable[Maximum]))</f>
        <v>2.0393207955552399</v>
      </c>
      <c r="V834" s="5" cm="1">
        <f t="array" ref="V834">IFERROR(AVERAGE(IF((DiscreteStatsTable[GroupByKey]=DiscreteStatsTable[[#This Row],[GroupByKey]]),(DiscreteStatsTable[GroupByKey]=DiscreteStatsTable[[#This Row],[GroupByKey]])*DiscreteStatsTable[NumberObservations])),0)</f>
        <v>141.38</v>
      </c>
      <c r="W834" s="5">
        <f>IF((DiscreteStatsTable[[#This Row],[RepsRequested]]&gt;1),DiscreteStatsTable[[#This Row],[HalfWidth]],DiscreteStatsTable[[#This Row],[BatchMeansHalfWidth]])</f>
        <v>5.7478663771092743E-3</v>
      </c>
      <c r="X834" s="5" cm="1">
        <f t="array" ref="X834">COUNT(IF((DiscreteStatsTable[GroupByKey]=DiscreteStatsTable[[#This Row],[GroupByKey]]),(DiscreteStatsTable[GroupByKey]=DiscreteStatsTable[[#This Row],[GroupByKey]])*DiscreteStatsTable[Replication]))</f>
        <v>50</v>
      </c>
      <c r="Y834" s="5">
        <f>IF(DiscreteStatsTable[[#This Row],[RepsRequested]]=DiscreteStatsTable[[#This Row],[RepsWithStatObserved]],1,0)</f>
        <v>1</v>
      </c>
    </row>
    <row r="835" spans="1:25" x14ac:dyDescent="0.25">
      <c r="A835" t="s">
        <v>68</v>
      </c>
      <c r="B835" t="s">
        <v>70</v>
      </c>
      <c r="C835">
        <v>3</v>
      </c>
      <c r="D835" t="s">
        <v>85</v>
      </c>
      <c r="E835" t="s">
        <v>96</v>
      </c>
      <c r="F835" t="s">
        <v>87</v>
      </c>
      <c r="G835">
        <v>10.772476874078601</v>
      </c>
      <c r="H835">
        <v>2E+20</v>
      </c>
      <c r="I835">
        <v>1.3395222297414999</v>
      </c>
      <c r="J835">
        <v>38.171389370671797</v>
      </c>
      <c r="K835">
        <v>143</v>
      </c>
      <c r="L8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35" s="5" cm="1">
        <f t="array" ref="M835">MAX(IF((ProjectInfoTable[ProjectName]=DiscreteStatsTable[[#This Row],[ProjectName]]),(ProjectInfoTable[ProjectName]=DiscreteStatsTable[[#This Row],[ProjectName]])*ProjectInfoTable[NumberOfReplications]))</f>
        <v>50</v>
      </c>
      <c r="N835" s="5" cm="1">
        <f t="array" ref="N835">IFERROR(AVERAGE(IF((DiscreteStatsTable[GroupByKey]=DiscreteStatsTable[[#This Row],[GroupByKey]]),(DiscreteStatsTable[GroupByKey]=DiscreteStatsTable[[#This Row],[GroupByKey]])*DiscreteStatsTable[Average])),0)</f>
        <v>12.098431297615067</v>
      </c>
      <c r="O835" s="5" cm="1">
        <f t="array" ref="O835">IFERROR(_xlfn.STDEV.S(IF((DiscreteStatsTable[GroupByKey]=DiscreteStatsTable[[#This Row],[GroupByKey]]),(DiscreteStatsTable[GroupByKey]=DiscreteStatsTable[[#This Row],[GroupByKey]])*DiscreteStatsTable[Average])),0)</f>
        <v>0.71433201207540975</v>
      </c>
      <c r="P835" s="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 s="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835" s="5" cm="1">
        <f t="array" ref="R835">MIN(IF((DiscreteStatsTable[GroupByKey]=DiscreteStatsTable[[#This Row],[GroupByKey]]),(DiscreteStatsTable[GroupByKey]=DiscreteStatsTable[[#This Row],[GroupByKey]])*DiscreteStatsTable[Average]))</f>
        <v>10.7592582879315</v>
      </c>
      <c r="S835" s="5" cm="1">
        <f t="array" ref="S835">MAX(IF((DiscreteStatsTable[GroupByKey]=DiscreteStatsTable[[#This Row],[GroupByKey]]),(DiscreteStatsTable[GroupByKey]=DiscreteStatsTable[[#This Row],[GroupByKey]])*DiscreteStatsTable[Average]))</f>
        <v>14.168775078757299</v>
      </c>
      <c r="T835" s="5" cm="1">
        <f t="array" ref="T835">MIN(IF((DiscreteStatsTable[GroupByKey]=DiscreteStatsTable[[#This Row],[GroupByKey]]),(DiscreteStatsTable[GroupByKey]=DiscreteStatsTable[[#This Row],[GroupByKey]])*DiscreteStatsTable[Minimum]))</f>
        <v>0.77649516104145899</v>
      </c>
      <c r="U835" s="5" cm="1">
        <f t="array" ref="U835">MAX(IF((DiscreteStatsTable[GroupByKey]=DiscreteStatsTable[[#This Row],[GroupByKey]]),(DiscreteStatsTable[GroupByKey]=DiscreteStatsTable[[#This Row],[GroupByKey]])*DiscreteStatsTable[Maximum]))</f>
        <v>66.496126739788593</v>
      </c>
      <c r="V835" s="5" cm="1">
        <f t="array" ref="V835">IFERROR(AVERAGE(IF((DiscreteStatsTable[GroupByKey]=DiscreteStatsTable[[#This Row],[GroupByKey]]),(DiscreteStatsTable[GroupByKey]=DiscreteStatsTable[[#This Row],[GroupByKey]])*DiscreteStatsTable[NumberObservations])),0)</f>
        <v>141.38</v>
      </c>
      <c r="W835" s="5">
        <f>IF((DiscreteStatsTable[[#This Row],[RepsRequested]]&gt;1),DiscreteStatsTable[[#This Row],[HalfWidth]],DiscreteStatsTable[[#This Row],[BatchMeansHalfWidth]])</f>
        <v>0.20301091161176912</v>
      </c>
      <c r="X835" s="5" cm="1">
        <f t="array" ref="X835">COUNT(IF((DiscreteStatsTable[GroupByKey]=DiscreteStatsTable[[#This Row],[GroupByKey]]),(DiscreteStatsTable[GroupByKey]=DiscreteStatsTable[[#This Row],[GroupByKey]])*DiscreteStatsTable[Replication]))</f>
        <v>50</v>
      </c>
      <c r="Y835" s="5">
        <f>IF(DiscreteStatsTable[[#This Row],[RepsRequested]]=DiscreteStatsTable[[#This Row],[RepsWithStatObserved]],1,0)</f>
        <v>1</v>
      </c>
    </row>
    <row r="836" spans="1:25" x14ac:dyDescent="0.25">
      <c r="A836" t="s">
        <v>68</v>
      </c>
      <c r="B836" t="s">
        <v>70</v>
      </c>
      <c r="C836">
        <v>3</v>
      </c>
      <c r="D836" t="s">
        <v>85</v>
      </c>
      <c r="E836" t="s">
        <v>97</v>
      </c>
      <c r="F836" t="s">
        <v>87</v>
      </c>
      <c r="G836">
        <v>0</v>
      </c>
      <c r="H836">
        <v>2E+20</v>
      </c>
      <c r="I836">
        <v>0</v>
      </c>
      <c r="J836">
        <v>0</v>
      </c>
      <c r="K836">
        <v>143</v>
      </c>
      <c r="L8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36" s="5" cm="1">
        <f t="array" ref="M836">MAX(IF((ProjectInfoTable[ProjectName]=DiscreteStatsTable[[#This Row],[ProjectName]]),(ProjectInfoTable[ProjectName]=DiscreteStatsTable[[#This Row],[ProjectName]])*ProjectInfoTable[NumberOfReplications]))</f>
        <v>50</v>
      </c>
      <c r="N836" s="5" cm="1">
        <f t="array" ref="N836">IFERROR(AVERAGE(IF((DiscreteStatsTable[GroupByKey]=DiscreteStatsTable[[#This Row],[GroupByKey]]),(DiscreteStatsTable[GroupByKey]=DiscreteStatsTable[[#This Row],[GroupByKey]])*DiscreteStatsTable[Average])),0)</f>
        <v>0</v>
      </c>
      <c r="O836" s="5" cm="1">
        <f t="array" ref="O836">IFERROR(_xlfn.STDEV.S(IF((DiscreteStatsTable[GroupByKey]=DiscreteStatsTable[[#This Row],[GroupByKey]]),(DiscreteStatsTable[GroupByKey]=DiscreteStatsTable[[#This Row],[GroupByKey]])*DiscreteStatsTable[Average])),0)</f>
        <v>0</v>
      </c>
      <c r="P836" s="5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 s="5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6" s="5" cm="1">
        <f t="array" ref="R836">MIN(IF((DiscreteStatsTable[GroupByKey]=DiscreteStatsTable[[#This Row],[GroupByKey]]),(DiscreteStatsTable[GroupByKey]=DiscreteStatsTable[[#This Row],[GroupByKey]])*DiscreteStatsTable[Average]))</f>
        <v>0</v>
      </c>
      <c r="S836" s="5" cm="1">
        <f t="array" ref="S836">MAX(IF((DiscreteStatsTable[GroupByKey]=DiscreteStatsTable[[#This Row],[GroupByKey]]),(DiscreteStatsTable[GroupByKey]=DiscreteStatsTable[[#This Row],[GroupByKey]])*DiscreteStatsTable[Average]))</f>
        <v>0</v>
      </c>
      <c r="T836" s="5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s="5" cm="1">
        <f t="array" ref="U836">MAX(IF((DiscreteStatsTable[GroupByKey]=DiscreteStatsTable[[#This Row],[GroupByKey]]),(DiscreteStatsTable[GroupByKey]=DiscreteStatsTable[[#This Row],[GroupByKey]])*DiscreteStatsTable[Maximum]))</f>
        <v>0</v>
      </c>
      <c r="V836" s="5" cm="1">
        <f t="array" ref="V836">IFERROR(AVERAGE(IF((DiscreteStatsTable[GroupByKey]=DiscreteStatsTable[[#This Row],[GroupByKey]]),(DiscreteStatsTable[GroupByKey]=DiscreteStatsTable[[#This Row],[GroupByKey]])*DiscreteStatsTable[NumberObservations])),0)</f>
        <v>141.38</v>
      </c>
      <c r="W836" s="5">
        <f>IF((DiscreteStatsTable[[#This Row],[RepsRequested]]&gt;1),DiscreteStatsTable[[#This Row],[HalfWidth]],DiscreteStatsTable[[#This Row],[BatchMeansHalfWidth]])</f>
        <v>0</v>
      </c>
      <c r="X836" s="5" cm="1">
        <f t="array" ref="X836">COUNT(IF((DiscreteStatsTable[GroupByKey]=DiscreteStatsTable[[#This Row],[GroupByKey]]),(DiscreteStatsTable[GroupByKey]=DiscreteStatsTable[[#This Row],[GroupByKey]])*DiscreteStatsTable[Replication]))</f>
        <v>50</v>
      </c>
      <c r="Y836" s="5">
        <f>IF(DiscreteStatsTable[[#This Row],[RepsRequested]]=DiscreteStatsTable[[#This Row],[RepsWithStatObserved]],1,0)</f>
        <v>1</v>
      </c>
    </row>
    <row r="837" spans="1:25" x14ac:dyDescent="0.25">
      <c r="A837" t="s">
        <v>68</v>
      </c>
      <c r="B837" t="s">
        <v>70</v>
      </c>
      <c r="C837">
        <v>3</v>
      </c>
      <c r="D837" t="s">
        <v>85</v>
      </c>
      <c r="E837" t="s">
        <v>98</v>
      </c>
      <c r="F837" t="s">
        <v>87</v>
      </c>
      <c r="G837">
        <v>1.4865667711754</v>
      </c>
      <c r="H837">
        <v>2E+20</v>
      </c>
      <c r="I837">
        <v>0</v>
      </c>
      <c r="J837">
        <v>15.552123601000901</v>
      </c>
      <c r="K837">
        <v>143</v>
      </c>
      <c r="L8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37" s="5" cm="1">
        <f t="array" ref="M837">MAX(IF((ProjectInfoTable[ProjectName]=DiscreteStatsTable[[#This Row],[ProjectName]]),(ProjectInfoTable[ProjectName]=DiscreteStatsTable[[#This Row],[ProjectName]])*ProjectInfoTable[NumberOfReplications]))</f>
        <v>50</v>
      </c>
      <c r="N837" s="5" cm="1">
        <f t="array" ref="N837">IFERROR(AVERAGE(IF((DiscreteStatsTable[GroupByKey]=DiscreteStatsTable[[#This Row],[GroupByKey]]),(DiscreteStatsTable[GroupByKey]=DiscreteStatsTable[[#This Row],[GroupByKey]])*DiscreteStatsTable[Average])),0)</f>
        <v>5.6664667008910365</v>
      </c>
      <c r="O837" s="5" cm="1">
        <f t="array" ref="O837">IFERROR(_xlfn.STDEV.S(IF((DiscreteStatsTable[GroupByKey]=DiscreteStatsTable[[#This Row],[GroupByKey]]),(DiscreteStatsTable[GroupByKey]=DiscreteStatsTable[[#This Row],[GroupByKey]])*DiscreteStatsTable[Average])),0)</f>
        <v>5.8120334932936641</v>
      </c>
      <c r="P837" s="5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 s="5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837" s="5" cm="1">
        <f t="array" ref="R837">MIN(IF((DiscreteStatsTable[GroupByKey]=DiscreteStatsTable[[#This Row],[GroupByKey]]),(DiscreteStatsTable[GroupByKey]=DiscreteStatsTable[[#This Row],[GroupByKey]])*DiscreteStatsTable[Average]))</f>
        <v>1.06349999805384</v>
      </c>
      <c r="S837" s="5" cm="1">
        <f t="array" ref="S837">MAX(IF((DiscreteStatsTable[GroupByKey]=DiscreteStatsTable[[#This Row],[GroupByKey]]),(DiscreteStatsTable[GroupByKey]=DiscreteStatsTable[[#This Row],[GroupByKey]])*DiscreteStatsTable[Average]))</f>
        <v>37.498930964302303</v>
      </c>
      <c r="T837" s="5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s="5" cm="1">
        <f t="array" ref="U837">MAX(IF((DiscreteStatsTable[GroupByKey]=DiscreteStatsTable[[#This Row],[GroupByKey]]),(DiscreteStatsTable[GroupByKey]=DiscreteStatsTable[[#This Row],[GroupByKey]])*DiscreteStatsTable[Maximum]))</f>
        <v>97.065234510704698</v>
      </c>
      <c r="V837" s="5" cm="1">
        <f t="array" ref="V837">IFERROR(AVERAGE(IF((DiscreteStatsTable[GroupByKey]=DiscreteStatsTable[[#This Row],[GroupByKey]]),(DiscreteStatsTable[GroupByKey]=DiscreteStatsTable[[#This Row],[GroupByKey]])*DiscreteStatsTable[NumberObservations])),0)</f>
        <v>141.38</v>
      </c>
      <c r="W837" s="5">
        <f>IF((DiscreteStatsTable[[#This Row],[RepsRequested]]&gt;1),DiscreteStatsTable[[#This Row],[HalfWidth]],DiscreteStatsTable[[#This Row],[BatchMeansHalfWidth]])</f>
        <v>1.6517616428299211</v>
      </c>
      <c r="X837" s="5" cm="1">
        <f t="array" ref="X837">COUNT(IF((DiscreteStatsTable[GroupByKey]=DiscreteStatsTable[[#This Row],[GroupByKey]]),(DiscreteStatsTable[GroupByKey]=DiscreteStatsTable[[#This Row],[GroupByKey]])*DiscreteStatsTable[Replication]))</f>
        <v>50</v>
      </c>
      <c r="Y837" s="5">
        <f>IF(DiscreteStatsTable[[#This Row],[RepsRequested]]=DiscreteStatsTable[[#This Row],[RepsWithStatObserved]],1,0)</f>
        <v>1</v>
      </c>
    </row>
    <row r="838" spans="1:25" x14ac:dyDescent="0.25">
      <c r="A838" t="s">
        <v>68</v>
      </c>
      <c r="B838" t="s">
        <v>70</v>
      </c>
      <c r="C838">
        <v>4</v>
      </c>
      <c r="D838" t="s">
        <v>85</v>
      </c>
      <c r="E838" t="s">
        <v>86</v>
      </c>
      <c r="F838" t="s">
        <v>87</v>
      </c>
      <c r="G838">
        <v>0</v>
      </c>
      <c r="H838">
        <v>2E+20</v>
      </c>
      <c r="I838">
        <v>0</v>
      </c>
      <c r="J838">
        <v>0</v>
      </c>
      <c r="K838">
        <v>143</v>
      </c>
      <c r="L8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38" s="5" cm="1">
        <f t="array" ref="M838">MAX(IF((ProjectInfoTable[ProjectName]=DiscreteStatsTable[[#This Row],[ProjectName]]),(ProjectInfoTable[ProjectName]=DiscreteStatsTable[[#This Row],[ProjectName]])*ProjectInfoTable[NumberOfReplications]))</f>
        <v>50</v>
      </c>
      <c r="N838" s="5" cm="1">
        <f t="array" ref="N838">IFERROR(AVERAGE(IF((DiscreteStatsTable[GroupByKey]=DiscreteStatsTable[[#This Row],[GroupByKey]]),(DiscreteStatsTable[GroupByKey]=DiscreteStatsTable[[#This Row],[GroupByKey]])*DiscreteStatsTable[Average])),0)</f>
        <v>0</v>
      </c>
      <c r="O838" s="5" cm="1">
        <f t="array" ref="O838">IFERROR(_xlfn.STDEV.S(IF((DiscreteStatsTable[GroupByKey]=DiscreteStatsTable[[#This Row],[GroupByKey]]),(DiscreteStatsTable[GroupByKey]=DiscreteStatsTable[[#This Row],[GroupByKey]])*DiscreteStatsTable[Average])),0)</f>
        <v>0</v>
      </c>
      <c r="P838" s="5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 s="5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8" s="5" cm="1">
        <f t="array" ref="R838">MIN(IF((DiscreteStatsTable[GroupByKey]=DiscreteStatsTable[[#This Row],[GroupByKey]]),(DiscreteStatsTable[GroupByKey]=DiscreteStatsTable[[#This Row],[GroupByKey]])*DiscreteStatsTable[Average]))</f>
        <v>0</v>
      </c>
      <c r="S838" s="5" cm="1">
        <f t="array" ref="S838">MAX(IF((DiscreteStatsTable[GroupByKey]=DiscreteStatsTable[[#This Row],[GroupByKey]]),(DiscreteStatsTable[GroupByKey]=DiscreteStatsTable[[#This Row],[GroupByKey]])*DiscreteStatsTable[Average]))</f>
        <v>0</v>
      </c>
      <c r="T838" s="5" cm="1">
        <f t="array" ref="T838">MIN(IF((DiscreteStatsTable[GroupByKey]=DiscreteStatsTable[[#This Row],[GroupByKey]]),(DiscreteStatsTable[GroupByKey]=DiscreteStatsTable[[#This Row],[GroupByKey]])*DiscreteStatsTable[Minimum]))</f>
        <v>0</v>
      </c>
      <c r="U838" s="5" cm="1">
        <f t="array" ref="U838">MAX(IF((DiscreteStatsTable[GroupByKey]=DiscreteStatsTable[[#This Row],[GroupByKey]]),(DiscreteStatsTable[GroupByKey]=DiscreteStatsTable[[#This Row],[GroupByKey]])*DiscreteStatsTable[Maximum]))</f>
        <v>0</v>
      </c>
      <c r="V838" s="5" cm="1">
        <f t="array" ref="V838">IFERROR(AVERAGE(IF((DiscreteStatsTable[GroupByKey]=DiscreteStatsTable[[#This Row],[GroupByKey]]),(DiscreteStatsTable[GroupByKey]=DiscreteStatsTable[[#This Row],[GroupByKey]])*DiscreteStatsTable[NumberObservations])),0)</f>
        <v>141.38</v>
      </c>
      <c r="W838" s="5">
        <f>IF((DiscreteStatsTable[[#This Row],[RepsRequested]]&gt;1),DiscreteStatsTable[[#This Row],[HalfWidth]],DiscreteStatsTable[[#This Row],[BatchMeansHalfWidth]])</f>
        <v>0</v>
      </c>
      <c r="X838" s="5" cm="1">
        <f t="array" ref="X838">COUNT(IF((DiscreteStatsTable[GroupByKey]=DiscreteStatsTable[[#This Row],[GroupByKey]]),(DiscreteStatsTable[GroupByKey]=DiscreteStatsTable[[#This Row],[GroupByKey]])*DiscreteStatsTable[Replication]))</f>
        <v>50</v>
      </c>
      <c r="Y838" s="5">
        <f>IF(DiscreteStatsTable[[#This Row],[RepsRequested]]=DiscreteStatsTable[[#This Row],[RepsWithStatObserved]],1,0)</f>
        <v>1</v>
      </c>
    </row>
    <row r="839" spans="1:25" x14ac:dyDescent="0.25">
      <c r="A839" t="s">
        <v>68</v>
      </c>
      <c r="B839" t="s">
        <v>70</v>
      </c>
      <c r="C839">
        <v>4</v>
      </c>
      <c r="D839" t="s">
        <v>85</v>
      </c>
      <c r="E839" t="s">
        <v>88</v>
      </c>
      <c r="F839" t="s">
        <v>87</v>
      </c>
      <c r="G839">
        <v>0</v>
      </c>
      <c r="H839">
        <v>2E+20</v>
      </c>
      <c r="I839">
        <v>0</v>
      </c>
      <c r="J839">
        <v>0</v>
      </c>
      <c r="K839">
        <v>143</v>
      </c>
      <c r="L8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39" s="5" cm="1">
        <f t="array" ref="M839">MAX(IF((ProjectInfoTable[ProjectName]=DiscreteStatsTable[[#This Row],[ProjectName]]),(ProjectInfoTable[ProjectName]=DiscreteStatsTable[[#This Row],[ProjectName]])*ProjectInfoTable[NumberOfReplications]))</f>
        <v>50</v>
      </c>
      <c r="N839" s="5" cm="1">
        <f t="array" ref="N839">IFERROR(AVERAGE(IF((DiscreteStatsTable[GroupByKey]=DiscreteStatsTable[[#This Row],[GroupByKey]]),(DiscreteStatsTable[GroupByKey]=DiscreteStatsTable[[#This Row],[GroupByKey]])*DiscreteStatsTable[Average])),0)</f>
        <v>0</v>
      </c>
      <c r="O839" s="5" cm="1">
        <f t="array" ref="O839">IFERROR(_xlfn.STDEV.S(IF((DiscreteStatsTable[GroupByKey]=DiscreteStatsTable[[#This Row],[GroupByKey]]),(DiscreteStatsTable[GroupByKey]=DiscreteStatsTable[[#This Row],[GroupByKey]])*DiscreteStatsTable[Average])),0)</f>
        <v>0</v>
      </c>
      <c r="P839" s="5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 s="5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9" s="5" cm="1">
        <f t="array" ref="R839">MIN(IF((DiscreteStatsTable[GroupByKey]=DiscreteStatsTable[[#This Row],[GroupByKey]]),(DiscreteStatsTable[GroupByKey]=DiscreteStatsTable[[#This Row],[GroupByKey]])*DiscreteStatsTable[Average]))</f>
        <v>0</v>
      </c>
      <c r="S839" s="5" cm="1">
        <f t="array" ref="S839">MAX(IF((DiscreteStatsTable[GroupByKey]=DiscreteStatsTable[[#This Row],[GroupByKey]]),(DiscreteStatsTable[GroupByKey]=DiscreteStatsTable[[#This Row],[GroupByKey]])*DiscreteStatsTable[Average]))</f>
        <v>0</v>
      </c>
      <c r="T839" s="5" cm="1">
        <f t="array" ref="T839">MIN(IF((DiscreteStatsTable[GroupByKey]=DiscreteStatsTable[[#This Row],[GroupByKey]]),(DiscreteStatsTable[GroupByKey]=DiscreteStatsTable[[#This Row],[GroupByKey]])*DiscreteStatsTable[Minimum]))</f>
        <v>0</v>
      </c>
      <c r="U839" s="5" cm="1">
        <f t="array" ref="U839">MAX(IF((DiscreteStatsTable[GroupByKey]=DiscreteStatsTable[[#This Row],[GroupByKey]]),(DiscreteStatsTable[GroupByKey]=DiscreteStatsTable[[#This Row],[GroupByKey]])*DiscreteStatsTable[Maximum]))</f>
        <v>0</v>
      </c>
      <c r="V839" s="5" cm="1">
        <f t="array" ref="V839">IFERROR(AVERAGE(IF((DiscreteStatsTable[GroupByKey]=DiscreteStatsTable[[#This Row],[GroupByKey]]),(DiscreteStatsTable[GroupByKey]=DiscreteStatsTable[[#This Row],[GroupByKey]])*DiscreteStatsTable[NumberObservations])),0)</f>
        <v>141.38</v>
      </c>
      <c r="W839" s="5">
        <f>IF((DiscreteStatsTable[[#This Row],[RepsRequested]]&gt;1),DiscreteStatsTable[[#This Row],[HalfWidth]],DiscreteStatsTable[[#This Row],[BatchMeansHalfWidth]])</f>
        <v>0</v>
      </c>
      <c r="X839" s="5" cm="1">
        <f t="array" ref="X839">COUNT(IF((DiscreteStatsTable[GroupByKey]=DiscreteStatsTable[[#This Row],[GroupByKey]]),(DiscreteStatsTable[GroupByKey]=DiscreteStatsTable[[#This Row],[GroupByKey]])*DiscreteStatsTable[Replication]))</f>
        <v>50</v>
      </c>
      <c r="Y839" s="5">
        <f>IF(DiscreteStatsTable[[#This Row],[RepsRequested]]=DiscreteStatsTable[[#This Row],[RepsWithStatObserved]],1,0)</f>
        <v>1</v>
      </c>
    </row>
    <row r="840" spans="1:25" x14ac:dyDescent="0.25">
      <c r="A840" t="s">
        <v>68</v>
      </c>
      <c r="B840" t="s">
        <v>70</v>
      </c>
      <c r="C840">
        <v>4</v>
      </c>
      <c r="D840" t="s">
        <v>85</v>
      </c>
      <c r="E840" t="s">
        <v>89</v>
      </c>
      <c r="F840" t="s">
        <v>87</v>
      </c>
      <c r="G840">
        <v>0</v>
      </c>
      <c r="H840">
        <v>2E+20</v>
      </c>
      <c r="I840">
        <v>0</v>
      </c>
      <c r="J840">
        <v>0</v>
      </c>
      <c r="K840">
        <v>143</v>
      </c>
      <c r="L8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40" s="5" cm="1">
        <f t="array" ref="M840">MAX(IF((ProjectInfoTable[ProjectName]=DiscreteStatsTable[[#This Row],[ProjectName]]),(ProjectInfoTable[ProjectName]=DiscreteStatsTable[[#This Row],[ProjectName]])*ProjectInfoTable[NumberOfReplications]))</f>
        <v>50</v>
      </c>
      <c r="N840" s="5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s="5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s="5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 s="5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s="5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s="5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s="5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s="5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s="5" cm="1">
        <f t="array" ref="V840">IFERROR(AVERAGE(IF((DiscreteStatsTable[GroupByKey]=DiscreteStatsTable[[#This Row],[GroupByKey]]),(DiscreteStatsTable[GroupByKey]=DiscreteStatsTable[[#This Row],[GroupByKey]])*DiscreteStatsTable[NumberObservations])),0)</f>
        <v>141.38</v>
      </c>
      <c r="W840" s="5">
        <f>IF((DiscreteStatsTable[[#This Row],[RepsRequested]]&gt;1),DiscreteStatsTable[[#This Row],[HalfWidth]],DiscreteStatsTable[[#This Row],[BatchMeansHalfWidth]])</f>
        <v>0</v>
      </c>
      <c r="X840" s="5" cm="1">
        <f t="array" ref="X840">COUNT(IF((DiscreteStatsTable[GroupByKey]=DiscreteStatsTable[[#This Row],[GroupByKey]]),(DiscreteStatsTable[GroupByKey]=DiscreteStatsTable[[#This Row],[GroupByKey]])*DiscreteStatsTable[Replication]))</f>
        <v>50</v>
      </c>
      <c r="Y840" s="5">
        <f>IF(DiscreteStatsTable[[#This Row],[RepsRequested]]=DiscreteStatsTable[[#This Row],[RepsWithStatObserved]],1,0)</f>
        <v>1</v>
      </c>
    </row>
    <row r="841" spans="1:25" x14ac:dyDescent="0.25">
      <c r="A841" t="s">
        <v>68</v>
      </c>
      <c r="B841" t="s">
        <v>70</v>
      </c>
      <c r="C841">
        <v>4</v>
      </c>
      <c r="D841" t="s">
        <v>85</v>
      </c>
      <c r="E841" t="s">
        <v>90</v>
      </c>
      <c r="F841" t="s">
        <v>87</v>
      </c>
      <c r="G841">
        <v>0</v>
      </c>
      <c r="H841">
        <v>2E+20</v>
      </c>
      <c r="I841">
        <v>0</v>
      </c>
      <c r="J841">
        <v>0</v>
      </c>
      <c r="K841">
        <v>143</v>
      </c>
      <c r="L8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41" s="5" cm="1">
        <f t="array" ref="M841">MAX(IF((ProjectInfoTable[ProjectName]=DiscreteStatsTable[[#This Row],[ProjectName]]),(ProjectInfoTable[ProjectName]=DiscreteStatsTable[[#This Row],[ProjectName]])*ProjectInfoTable[NumberOfReplications]))</f>
        <v>50</v>
      </c>
      <c r="N841" s="5" cm="1">
        <f t="array" ref="N841">IFERROR(AVERAGE(IF((DiscreteStatsTable[GroupByKey]=DiscreteStatsTable[[#This Row],[GroupByKey]]),(DiscreteStatsTable[GroupByKey]=DiscreteStatsTable[[#This Row],[GroupByKey]])*DiscreteStatsTable[Average])),0)</f>
        <v>0</v>
      </c>
      <c r="O841" s="5" cm="1">
        <f t="array" ref="O841">IFERROR(_xlfn.STDEV.S(IF((DiscreteStatsTable[GroupByKey]=DiscreteStatsTable[[#This Row],[GroupByKey]]),(DiscreteStatsTable[GroupByKey]=DiscreteStatsTable[[#This Row],[GroupByKey]])*DiscreteStatsTable[Average])),0)</f>
        <v>0</v>
      </c>
      <c r="P841" s="5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 s="5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1" s="5" cm="1">
        <f t="array" ref="R841">MIN(IF((DiscreteStatsTable[GroupByKey]=DiscreteStatsTable[[#This Row],[GroupByKey]]),(DiscreteStatsTable[GroupByKey]=DiscreteStatsTable[[#This Row],[GroupByKey]])*DiscreteStatsTable[Average]))</f>
        <v>0</v>
      </c>
      <c r="S841" s="5" cm="1">
        <f t="array" ref="S841">MAX(IF((DiscreteStatsTable[GroupByKey]=DiscreteStatsTable[[#This Row],[GroupByKey]]),(DiscreteStatsTable[GroupByKey]=DiscreteStatsTable[[#This Row],[GroupByKey]])*DiscreteStatsTable[Average]))</f>
        <v>0</v>
      </c>
      <c r="T841" s="5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s="5" cm="1">
        <f t="array" ref="U841">MAX(IF((DiscreteStatsTable[GroupByKey]=DiscreteStatsTable[[#This Row],[GroupByKey]]),(DiscreteStatsTable[GroupByKey]=DiscreteStatsTable[[#This Row],[GroupByKey]])*DiscreteStatsTable[Maximum]))</f>
        <v>0</v>
      </c>
      <c r="V841" s="5" cm="1">
        <f t="array" ref="V841">IFERROR(AVERAGE(IF((DiscreteStatsTable[GroupByKey]=DiscreteStatsTable[[#This Row],[GroupByKey]]),(DiscreteStatsTable[GroupByKey]=DiscreteStatsTable[[#This Row],[GroupByKey]])*DiscreteStatsTable[NumberObservations])),0)</f>
        <v>141.38</v>
      </c>
      <c r="W841" s="5">
        <f>IF((DiscreteStatsTable[[#This Row],[RepsRequested]]&gt;1),DiscreteStatsTable[[#This Row],[HalfWidth]],DiscreteStatsTable[[#This Row],[BatchMeansHalfWidth]])</f>
        <v>0</v>
      </c>
      <c r="X841" s="5" cm="1">
        <f t="array" ref="X841">COUNT(IF((DiscreteStatsTable[GroupByKey]=DiscreteStatsTable[[#This Row],[GroupByKey]]),(DiscreteStatsTable[GroupByKey]=DiscreteStatsTable[[#This Row],[GroupByKey]])*DiscreteStatsTable[Replication]))</f>
        <v>50</v>
      </c>
      <c r="Y841" s="5">
        <f>IF(DiscreteStatsTable[[#This Row],[RepsRequested]]=DiscreteStatsTable[[#This Row],[RepsWithStatObserved]],1,0)</f>
        <v>1</v>
      </c>
    </row>
    <row r="842" spans="1:25" x14ac:dyDescent="0.25">
      <c r="A842" t="s">
        <v>68</v>
      </c>
      <c r="B842" t="s">
        <v>70</v>
      </c>
      <c r="C842">
        <v>4</v>
      </c>
      <c r="D842" t="s">
        <v>85</v>
      </c>
      <c r="E842" t="s">
        <v>91</v>
      </c>
      <c r="F842" t="s">
        <v>87</v>
      </c>
      <c r="G842">
        <v>0.31826240408540402</v>
      </c>
      <c r="H842">
        <v>2E+20</v>
      </c>
      <c r="I842">
        <v>3.1376283777632401E-2</v>
      </c>
      <c r="J842">
        <v>1.1572834382675801</v>
      </c>
      <c r="K842">
        <v>143</v>
      </c>
      <c r="L8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42" s="5" cm="1">
        <f t="array" ref="M842">MAX(IF((ProjectInfoTable[ProjectName]=DiscreteStatsTable[[#This Row],[ProjectName]]),(ProjectInfoTable[ProjectName]=DiscreteStatsTable[[#This Row],[ProjectName]])*ProjectInfoTable[NumberOfReplications]))</f>
        <v>50</v>
      </c>
      <c r="N842" s="5" cm="1">
        <f t="array" ref="N842">IFERROR(AVERAGE(IF((DiscreteStatsTable[GroupByKey]=DiscreteStatsTable[[#This Row],[GroupByKey]]),(DiscreteStatsTable[GroupByKey]=DiscreteStatsTable[[#This Row],[GroupByKey]])*DiscreteStatsTable[Average])),0)</f>
        <v>0.33492790756206081</v>
      </c>
      <c r="O842" s="5" cm="1">
        <f t="array" ref="O84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42" s="5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 s="5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42" s="5" cm="1">
        <f t="array" ref="R842">MIN(IF((DiscreteStatsTable[GroupByKey]=DiscreteStatsTable[[#This Row],[GroupByKey]]),(DiscreteStatsTable[GroupByKey]=DiscreteStatsTable[[#This Row],[GroupByKey]])*DiscreteStatsTable[Average]))</f>
        <v>0.29414253294763198</v>
      </c>
      <c r="S842" s="5" cm="1">
        <f t="array" ref="S842">MAX(IF((DiscreteStatsTable[GroupByKey]=DiscreteStatsTable[[#This Row],[GroupByKey]]),(DiscreteStatsTable[GroupByKey]=DiscreteStatsTable[[#This Row],[GroupByKey]])*DiscreteStatsTable[Average]))</f>
        <v>0.38948747758041602</v>
      </c>
      <c r="T842" s="5" cm="1">
        <f t="array" ref="T842">MIN(IF((DiscreteStatsTable[GroupByKey]=DiscreteStatsTable[[#This Row],[GroupByKey]]),(DiscreteStatsTable[GroupByKey]=DiscreteStatsTable[[#This Row],[GroupByKey]])*DiscreteStatsTable[Minimum]))</f>
        <v>1.2941586017357599E-2</v>
      </c>
      <c r="U842" s="5" cm="1">
        <f t="array" ref="U842">MAX(IF((DiscreteStatsTable[GroupByKey]=DiscreteStatsTable[[#This Row],[GroupByKey]]),(DiscreteStatsTable[GroupByKey]=DiscreteStatsTable[[#This Row],[GroupByKey]])*DiscreteStatsTable[Maximum]))</f>
        <v>2.0393207955552399</v>
      </c>
      <c r="V842" s="5" cm="1">
        <f t="array" ref="V842">IFERROR(AVERAGE(IF((DiscreteStatsTable[GroupByKey]=DiscreteStatsTable[[#This Row],[GroupByKey]]),(DiscreteStatsTable[GroupByKey]=DiscreteStatsTable[[#This Row],[GroupByKey]])*DiscreteStatsTable[NumberObservations])),0)</f>
        <v>141.38</v>
      </c>
      <c r="W842" s="5">
        <f>IF((DiscreteStatsTable[[#This Row],[RepsRequested]]&gt;1),DiscreteStatsTable[[#This Row],[HalfWidth]],DiscreteStatsTable[[#This Row],[BatchMeansHalfWidth]])</f>
        <v>5.7478663771092743E-3</v>
      </c>
      <c r="X842" s="5" cm="1">
        <f t="array" ref="X842">COUNT(IF((DiscreteStatsTable[GroupByKey]=DiscreteStatsTable[[#This Row],[GroupByKey]]),(DiscreteStatsTable[GroupByKey]=DiscreteStatsTable[[#This Row],[GroupByKey]])*DiscreteStatsTable[Replication]))</f>
        <v>50</v>
      </c>
      <c r="Y842" s="5">
        <f>IF(DiscreteStatsTable[[#This Row],[RepsRequested]]=DiscreteStatsTable[[#This Row],[RepsWithStatObserved]],1,0)</f>
        <v>1</v>
      </c>
    </row>
    <row r="843" spans="1:25" x14ac:dyDescent="0.25">
      <c r="A843" t="s">
        <v>68</v>
      </c>
      <c r="B843" t="s">
        <v>70</v>
      </c>
      <c r="C843">
        <v>4</v>
      </c>
      <c r="D843" t="s">
        <v>85</v>
      </c>
      <c r="E843" t="s">
        <v>92</v>
      </c>
      <c r="F843" t="s">
        <v>87</v>
      </c>
      <c r="G843">
        <v>14.253637572167699</v>
      </c>
      <c r="H843">
        <v>2E+20</v>
      </c>
      <c r="I843">
        <v>1.88257702665794</v>
      </c>
      <c r="J843">
        <v>45.649507750397603</v>
      </c>
      <c r="K843">
        <v>143</v>
      </c>
      <c r="L8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43" s="5" cm="1">
        <f t="array" ref="M843">MAX(IF((ProjectInfoTable[ProjectName]=DiscreteStatsTable[[#This Row],[ProjectName]]),(ProjectInfoTable[ProjectName]=DiscreteStatsTable[[#This Row],[ProjectName]])*ProjectInfoTable[NumberOfReplications]))</f>
        <v>50</v>
      </c>
      <c r="N843" s="5" cm="1">
        <f t="array" ref="N843">IFERROR(AVERAGE(IF((DiscreteStatsTable[GroupByKey]=DiscreteStatsTable[[#This Row],[GroupByKey]]),(DiscreteStatsTable[GroupByKey]=DiscreteStatsTable[[#This Row],[GroupByKey]])*DiscreteStatsTable[Average])),0)</f>
        <v>17.764897998506111</v>
      </c>
      <c r="O843" s="5" cm="1">
        <f t="array" ref="O843">IFERROR(_xlfn.STDEV.S(IF((DiscreteStatsTable[GroupByKey]=DiscreteStatsTable[[#This Row],[GroupByKey]]),(DiscreteStatsTable[GroupByKey]=DiscreteStatsTable[[#This Row],[GroupByKey]])*DiscreteStatsTable[Average])),0)</f>
        <v>6.3265363194248438</v>
      </c>
      <c r="P843" s="5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 s="5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843" s="5" cm="1">
        <f t="array" ref="R843">MIN(IF((DiscreteStatsTable[GroupByKey]=DiscreteStatsTable[[#This Row],[GroupByKey]]),(DiscreteStatsTable[GroupByKey]=DiscreteStatsTable[[#This Row],[GroupByKey]])*DiscreteStatsTable[Average]))</f>
        <v>12.070203836107099</v>
      </c>
      <c r="S843" s="5" cm="1">
        <f t="array" ref="S843">MAX(IF((DiscreteStatsTable[GroupByKey]=DiscreteStatsTable[[#This Row],[GroupByKey]]),(DiscreteStatsTable[GroupByKey]=DiscreteStatsTable[[#This Row],[GroupByKey]])*DiscreteStatsTable[Average]))</f>
        <v>51.667706043059603</v>
      </c>
      <c r="T843" s="5" cm="1">
        <f t="array" ref="T843">MIN(IF((DiscreteStatsTable[GroupByKey]=DiscreteStatsTable[[#This Row],[GroupByKey]]),(DiscreteStatsTable[GroupByKey]=DiscreteStatsTable[[#This Row],[GroupByKey]])*DiscreteStatsTable[Minimum]))</f>
        <v>0.77649516104145899</v>
      </c>
      <c r="U843" s="5" cm="1">
        <f t="array" ref="U843">MAX(IF((DiscreteStatsTable[GroupByKey]=DiscreteStatsTable[[#This Row],[GroupByKey]]),(DiscreteStatsTable[GroupByKey]=DiscreteStatsTable[[#This Row],[GroupByKey]])*DiscreteStatsTable[Maximum]))</f>
        <v>114.20900292565</v>
      </c>
      <c r="V843" s="5" cm="1">
        <f t="array" ref="V843">IFERROR(AVERAGE(IF((DiscreteStatsTable[GroupByKey]=DiscreteStatsTable[[#This Row],[GroupByKey]]),(DiscreteStatsTable[GroupByKey]=DiscreteStatsTable[[#This Row],[GroupByKey]])*DiscreteStatsTable[NumberObservations])),0)</f>
        <v>141.38</v>
      </c>
      <c r="W843" s="5">
        <f>IF((DiscreteStatsTable[[#This Row],[RepsRequested]]&gt;1),DiscreteStatsTable[[#This Row],[HalfWidth]],DiscreteStatsTable[[#This Row],[BatchMeansHalfWidth]])</f>
        <v>1.7979817281600685</v>
      </c>
      <c r="X843" s="5" cm="1">
        <f t="array" ref="X843">COUNT(IF((DiscreteStatsTable[GroupByKey]=DiscreteStatsTable[[#This Row],[GroupByKey]]),(DiscreteStatsTable[GroupByKey]=DiscreteStatsTable[[#This Row],[GroupByKey]])*DiscreteStatsTable[Replication]))</f>
        <v>50</v>
      </c>
      <c r="Y843" s="5">
        <f>IF(DiscreteStatsTable[[#This Row],[RepsRequested]]=DiscreteStatsTable[[#This Row],[RepsWithStatObserved]],1,0)</f>
        <v>1</v>
      </c>
    </row>
    <row r="844" spans="1:25" x14ac:dyDescent="0.25">
      <c r="A844" t="s">
        <v>68</v>
      </c>
      <c r="B844" t="s">
        <v>70</v>
      </c>
      <c r="C844">
        <v>4</v>
      </c>
      <c r="D844" t="s">
        <v>85</v>
      </c>
      <c r="E844" t="s">
        <v>93</v>
      </c>
      <c r="F844" t="s">
        <v>87</v>
      </c>
      <c r="G844">
        <v>0</v>
      </c>
      <c r="H844">
        <v>2E+20</v>
      </c>
      <c r="I844">
        <v>0</v>
      </c>
      <c r="J844">
        <v>0</v>
      </c>
      <c r="K844">
        <v>143</v>
      </c>
      <c r="L8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44" s="5" cm="1">
        <f t="array" ref="M844">MAX(IF((ProjectInfoTable[ProjectName]=DiscreteStatsTable[[#This Row],[ProjectName]]),(ProjectInfoTable[ProjectName]=DiscreteStatsTable[[#This Row],[ProjectName]])*ProjectInfoTable[NumberOfReplications]))</f>
        <v>50</v>
      </c>
      <c r="N844" s="5" cm="1">
        <f t="array" ref="N844">IFERROR(AVERAGE(IF((DiscreteStatsTable[GroupByKey]=DiscreteStatsTable[[#This Row],[GroupByKey]]),(DiscreteStatsTable[GroupByKey]=DiscreteStatsTable[[#This Row],[GroupByKey]])*DiscreteStatsTable[Average])),0)</f>
        <v>0</v>
      </c>
      <c r="O844" s="5" cm="1">
        <f t="array" ref="O844">IFERROR(_xlfn.STDEV.S(IF((DiscreteStatsTable[GroupByKey]=DiscreteStatsTable[[#This Row],[GroupByKey]]),(DiscreteStatsTable[GroupByKey]=DiscreteStatsTable[[#This Row],[GroupByKey]])*DiscreteStatsTable[Average])),0)</f>
        <v>0</v>
      </c>
      <c r="P844" s="5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 s="5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4" s="5" cm="1">
        <f t="array" ref="R844">MIN(IF((DiscreteStatsTable[GroupByKey]=DiscreteStatsTable[[#This Row],[GroupByKey]]),(DiscreteStatsTable[GroupByKey]=DiscreteStatsTable[[#This Row],[GroupByKey]])*DiscreteStatsTable[Average]))</f>
        <v>0</v>
      </c>
      <c r="S844" s="5" cm="1">
        <f t="array" ref="S844">MAX(IF((DiscreteStatsTable[GroupByKey]=DiscreteStatsTable[[#This Row],[GroupByKey]]),(DiscreteStatsTable[GroupByKey]=DiscreteStatsTable[[#This Row],[GroupByKey]])*DiscreteStatsTable[Average]))</f>
        <v>0</v>
      </c>
      <c r="T844" s="5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s="5" cm="1">
        <f t="array" ref="U844">MAX(IF((DiscreteStatsTable[GroupByKey]=DiscreteStatsTable[[#This Row],[GroupByKey]]),(DiscreteStatsTable[GroupByKey]=DiscreteStatsTable[[#This Row],[GroupByKey]])*DiscreteStatsTable[Maximum]))</f>
        <v>0</v>
      </c>
      <c r="V844" s="5" cm="1">
        <f t="array" ref="V844">IFERROR(AVERAGE(IF((DiscreteStatsTable[GroupByKey]=DiscreteStatsTable[[#This Row],[GroupByKey]]),(DiscreteStatsTable[GroupByKey]=DiscreteStatsTable[[#This Row],[GroupByKey]])*DiscreteStatsTable[NumberObservations])),0)</f>
        <v>141.38</v>
      </c>
      <c r="W844" s="5">
        <f>IF((DiscreteStatsTable[[#This Row],[RepsRequested]]&gt;1),DiscreteStatsTable[[#This Row],[HalfWidth]],DiscreteStatsTable[[#This Row],[BatchMeansHalfWidth]])</f>
        <v>0</v>
      </c>
      <c r="X844" s="5" cm="1">
        <f t="array" ref="X844">COUNT(IF((DiscreteStatsTable[GroupByKey]=DiscreteStatsTable[[#This Row],[GroupByKey]]),(DiscreteStatsTable[GroupByKey]=DiscreteStatsTable[[#This Row],[GroupByKey]])*DiscreteStatsTable[Replication]))</f>
        <v>50</v>
      </c>
      <c r="Y844" s="5">
        <f>IF(DiscreteStatsTable[[#This Row],[RepsRequested]]=DiscreteStatsTable[[#This Row],[RepsWithStatObserved]],1,0)</f>
        <v>1</v>
      </c>
    </row>
    <row r="845" spans="1:25" x14ac:dyDescent="0.25">
      <c r="A845" t="s">
        <v>68</v>
      </c>
      <c r="B845" t="s">
        <v>70</v>
      </c>
      <c r="C845">
        <v>4</v>
      </c>
      <c r="D845" t="s">
        <v>85</v>
      </c>
      <c r="E845" t="s">
        <v>94</v>
      </c>
      <c r="F845" t="s">
        <v>87</v>
      </c>
      <c r="G845">
        <v>0</v>
      </c>
      <c r="H845">
        <v>2E+20</v>
      </c>
      <c r="I845">
        <v>0</v>
      </c>
      <c r="J845">
        <v>0</v>
      </c>
      <c r="K845">
        <v>143</v>
      </c>
      <c r="L8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45" s="5" cm="1">
        <f t="array" ref="M845">MAX(IF((ProjectInfoTable[ProjectName]=DiscreteStatsTable[[#This Row],[ProjectName]]),(ProjectInfoTable[ProjectName]=DiscreteStatsTable[[#This Row],[ProjectName]])*ProjectInfoTable[NumberOfReplications]))</f>
        <v>50</v>
      </c>
      <c r="N845" s="5" cm="1">
        <f t="array" ref="N845">IFERROR(AVERAGE(IF((DiscreteStatsTable[GroupByKey]=DiscreteStatsTable[[#This Row],[GroupByKey]]),(DiscreteStatsTable[GroupByKey]=DiscreteStatsTable[[#This Row],[GroupByKey]])*DiscreteStatsTable[Average])),0)</f>
        <v>0</v>
      </c>
      <c r="O845" s="5" cm="1">
        <f t="array" ref="O845">IFERROR(_xlfn.STDEV.S(IF((DiscreteStatsTable[GroupByKey]=DiscreteStatsTable[[#This Row],[GroupByKey]]),(DiscreteStatsTable[GroupByKey]=DiscreteStatsTable[[#This Row],[GroupByKey]])*DiscreteStatsTable[Average])),0)</f>
        <v>0</v>
      </c>
      <c r="P845" s="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 s="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5" s="5" cm="1">
        <f t="array" ref="R845">MIN(IF((DiscreteStatsTable[GroupByKey]=DiscreteStatsTable[[#This Row],[GroupByKey]]),(DiscreteStatsTable[GroupByKey]=DiscreteStatsTable[[#This Row],[GroupByKey]])*DiscreteStatsTable[Average]))</f>
        <v>0</v>
      </c>
      <c r="S845" s="5" cm="1">
        <f t="array" ref="S845">MAX(IF((DiscreteStatsTable[GroupByKey]=DiscreteStatsTable[[#This Row],[GroupByKey]]),(DiscreteStatsTable[GroupByKey]=DiscreteStatsTable[[#This Row],[GroupByKey]])*DiscreteStatsTable[Average]))</f>
        <v>0</v>
      </c>
      <c r="T845" s="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s="5" cm="1">
        <f t="array" ref="U845">MAX(IF((DiscreteStatsTable[GroupByKey]=DiscreteStatsTable[[#This Row],[GroupByKey]]),(DiscreteStatsTable[GroupByKey]=DiscreteStatsTable[[#This Row],[GroupByKey]])*DiscreteStatsTable[Maximum]))</f>
        <v>0</v>
      </c>
      <c r="V845" s="5" cm="1">
        <f t="array" ref="V845">IFERROR(AVERAGE(IF((DiscreteStatsTable[GroupByKey]=DiscreteStatsTable[[#This Row],[GroupByKey]]),(DiscreteStatsTable[GroupByKey]=DiscreteStatsTable[[#This Row],[GroupByKey]])*DiscreteStatsTable[NumberObservations])),0)</f>
        <v>141.38</v>
      </c>
      <c r="W845" s="5">
        <f>IF((DiscreteStatsTable[[#This Row],[RepsRequested]]&gt;1),DiscreteStatsTable[[#This Row],[HalfWidth]],DiscreteStatsTable[[#This Row],[BatchMeansHalfWidth]])</f>
        <v>0</v>
      </c>
      <c r="X845" s="5" cm="1">
        <f t="array" ref="X845">COUNT(IF((DiscreteStatsTable[GroupByKey]=DiscreteStatsTable[[#This Row],[GroupByKey]]),(DiscreteStatsTable[GroupByKey]=DiscreteStatsTable[[#This Row],[GroupByKey]])*DiscreteStatsTable[Replication]))</f>
        <v>50</v>
      </c>
      <c r="Y845" s="5">
        <f>IF(DiscreteStatsTable[[#This Row],[RepsRequested]]=DiscreteStatsTable[[#This Row],[RepsWithStatObserved]],1,0)</f>
        <v>1</v>
      </c>
    </row>
    <row r="846" spans="1:25" x14ac:dyDescent="0.25">
      <c r="A846" t="s">
        <v>68</v>
      </c>
      <c r="B846" t="s">
        <v>70</v>
      </c>
      <c r="C846">
        <v>4</v>
      </c>
      <c r="D846" t="s">
        <v>85</v>
      </c>
      <c r="E846" t="s">
        <v>95</v>
      </c>
      <c r="F846" t="s">
        <v>87</v>
      </c>
      <c r="G846">
        <v>0.31826240408540402</v>
      </c>
      <c r="H846">
        <v>2E+20</v>
      </c>
      <c r="I846">
        <v>3.1376283777632401E-2</v>
      </c>
      <c r="J846">
        <v>1.1572834382675801</v>
      </c>
      <c r="K846">
        <v>143</v>
      </c>
      <c r="L8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46" s="5" cm="1">
        <f t="array" ref="M846">MAX(IF((ProjectInfoTable[ProjectName]=DiscreteStatsTable[[#This Row],[ProjectName]]),(ProjectInfoTable[ProjectName]=DiscreteStatsTable[[#This Row],[ProjectName]])*ProjectInfoTable[NumberOfReplications]))</f>
        <v>50</v>
      </c>
      <c r="N846" s="5" cm="1">
        <f t="array" ref="N846">IFERROR(AVERAGE(IF((DiscreteStatsTable[GroupByKey]=DiscreteStatsTable[[#This Row],[GroupByKey]]),(DiscreteStatsTable[GroupByKey]=DiscreteStatsTable[[#This Row],[GroupByKey]])*DiscreteStatsTable[Average])),0)</f>
        <v>0.33492790756206081</v>
      </c>
      <c r="O846" s="5" cm="1">
        <f t="array" ref="O84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46" s="5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 s="5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46" s="5" cm="1">
        <f t="array" ref="R846">MIN(IF((DiscreteStatsTable[GroupByKey]=DiscreteStatsTable[[#This Row],[GroupByKey]]),(DiscreteStatsTable[GroupByKey]=DiscreteStatsTable[[#This Row],[GroupByKey]])*DiscreteStatsTable[Average]))</f>
        <v>0.29414253294763198</v>
      </c>
      <c r="S846" s="5" cm="1">
        <f t="array" ref="S846">MAX(IF((DiscreteStatsTable[GroupByKey]=DiscreteStatsTable[[#This Row],[GroupByKey]]),(DiscreteStatsTable[GroupByKey]=DiscreteStatsTable[[#This Row],[GroupByKey]])*DiscreteStatsTable[Average]))</f>
        <v>0.38948747758041602</v>
      </c>
      <c r="T846" s="5" cm="1">
        <f t="array" ref="T846">MIN(IF((DiscreteStatsTable[GroupByKey]=DiscreteStatsTable[[#This Row],[GroupByKey]]),(DiscreteStatsTable[GroupByKey]=DiscreteStatsTable[[#This Row],[GroupByKey]])*DiscreteStatsTable[Minimum]))</f>
        <v>1.2941586017357599E-2</v>
      </c>
      <c r="U846" s="5" cm="1">
        <f t="array" ref="U846">MAX(IF((DiscreteStatsTable[GroupByKey]=DiscreteStatsTable[[#This Row],[GroupByKey]]),(DiscreteStatsTable[GroupByKey]=DiscreteStatsTable[[#This Row],[GroupByKey]])*DiscreteStatsTable[Maximum]))</f>
        <v>2.0393207955552399</v>
      </c>
      <c r="V846" s="5" cm="1">
        <f t="array" ref="V846">IFERROR(AVERAGE(IF((DiscreteStatsTable[GroupByKey]=DiscreteStatsTable[[#This Row],[GroupByKey]]),(DiscreteStatsTable[GroupByKey]=DiscreteStatsTable[[#This Row],[GroupByKey]])*DiscreteStatsTable[NumberObservations])),0)</f>
        <v>141.38</v>
      </c>
      <c r="W846" s="5">
        <f>IF((DiscreteStatsTable[[#This Row],[RepsRequested]]&gt;1),DiscreteStatsTable[[#This Row],[HalfWidth]],DiscreteStatsTable[[#This Row],[BatchMeansHalfWidth]])</f>
        <v>5.7478663771092743E-3</v>
      </c>
      <c r="X846" s="5" cm="1">
        <f t="array" ref="X846">COUNT(IF((DiscreteStatsTable[GroupByKey]=DiscreteStatsTable[[#This Row],[GroupByKey]]),(DiscreteStatsTable[GroupByKey]=DiscreteStatsTable[[#This Row],[GroupByKey]])*DiscreteStatsTable[Replication]))</f>
        <v>50</v>
      </c>
      <c r="Y846" s="5">
        <f>IF(DiscreteStatsTable[[#This Row],[RepsRequested]]=DiscreteStatsTable[[#This Row],[RepsWithStatObserved]],1,0)</f>
        <v>1</v>
      </c>
    </row>
    <row r="847" spans="1:25" x14ac:dyDescent="0.25">
      <c r="A847" t="s">
        <v>68</v>
      </c>
      <c r="B847" t="s">
        <v>70</v>
      </c>
      <c r="C847">
        <v>4</v>
      </c>
      <c r="D847" t="s">
        <v>85</v>
      </c>
      <c r="E847" t="s">
        <v>96</v>
      </c>
      <c r="F847" t="s">
        <v>87</v>
      </c>
      <c r="G847">
        <v>11.5256071321764</v>
      </c>
      <c r="H847">
        <v>2E+20</v>
      </c>
      <c r="I847">
        <v>1.88257702665794</v>
      </c>
      <c r="J847">
        <v>41.493143724772501</v>
      </c>
      <c r="K847">
        <v>143</v>
      </c>
      <c r="L8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47" s="5" cm="1">
        <f t="array" ref="M847">MAX(IF((ProjectInfoTable[ProjectName]=DiscreteStatsTable[[#This Row],[ProjectName]]),(ProjectInfoTable[ProjectName]=DiscreteStatsTable[[#This Row],[ProjectName]])*ProjectInfoTable[NumberOfReplications]))</f>
        <v>50</v>
      </c>
      <c r="N847" s="5" cm="1">
        <f t="array" ref="N847">IFERROR(AVERAGE(IF((DiscreteStatsTable[GroupByKey]=DiscreteStatsTable[[#This Row],[GroupByKey]]),(DiscreteStatsTable[GroupByKey]=DiscreteStatsTable[[#This Row],[GroupByKey]])*DiscreteStatsTable[Average])),0)</f>
        <v>12.098431297615067</v>
      </c>
      <c r="O847" s="5" cm="1">
        <f t="array" ref="O847">IFERROR(_xlfn.STDEV.S(IF((DiscreteStatsTable[GroupByKey]=DiscreteStatsTable[[#This Row],[GroupByKey]]),(DiscreteStatsTable[GroupByKey]=DiscreteStatsTable[[#This Row],[GroupByKey]])*DiscreteStatsTable[Average])),0)</f>
        <v>0.71433201207540975</v>
      </c>
      <c r="P847" s="5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 s="5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847" s="5" cm="1">
        <f t="array" ref="R847">MIN(IF((DiscreteStatsTable[GroupByKey]=DiscreteStatsTable[[#This Row],[GroupByKey]]),(DiscreteStatsTable[GroupByKey]=DiscreteStatsTable[[#This Row],[GroupByKey]])*DiscreteStatsTable[Average]))</f>
        <v>10.7592582879315</v>
      </c>
      <c r="S847" s="5" cm="1">
        <f t="array" ref="S847">MAX(IF((DiscreteStatsTable[GroupByKey]=DiscreteStatsTable[[#This Row],[GroupByKey]]),(DiscreteStatsTable[GroupByKey]=DiscreteStatsTable[[#This Row],[GroupByKey]])*DiscreteStatsTable[Average]))</f>
        <v>14.168775078757299</v>
      </c>
      <c r="T847" s="5" cm="1">
        <f t="array" ref="T847">MIN(IF((DiscreteStatsTable[GroupByKey]=DiscreteStatsTable[[#This Row],[GroupByKey]]),(DiscreteStatsTable[GroupByKey]=DiscreteStatsTable[[#This Row],[GroupByKey]])*DiscreteStatsTable[Minimum]))</f>
        <v>0.77649516104145899</v>
      </c>
      <c r="U847" s="5" cm="1">
        <f t="array" ref="U847">MAX(IF((DiscreteStatsTable[GroupByKey]=DiscreteStatsTable[[#This Row],[GroupByKey]]),(DiscreteStatsTable[GroupByKey]=DiscreteStatsTable[[#This Row],[GroupByKey]])*DiscreteStatsTable[Maximum]))</f>
        <v>66.496126739788593</v>
      </c>
      <c r="V847" s="5" cm="1">
        <f t="array" ref="V847">IFERROR(AVERAGE(IF((DiscreteStatsTable[GroupByKey]=DiscreteStatsTable[[#This Row],[GroupByKey]]),(DiscreteStatsTable[GroupByKey]=DiscreteStatsTable[[#This Row],[GroupByKey]])*DiscreteStatsTable[NumberObservations])),0)</f>
        <v>141.38</v>
      </c>
      <c r="W847" s="5">
        <f>IF((DiscreteStatsTable[[#This Row],[RepsRequested]]&gt;1),DiscreteStatsTable[[#This Row],[HalfWidth]],DiscreteStatsTable[[#This Row],[BatchMeansHalfWidth]])</f>
        <v>0.20301091161176912</v>
      </c>
      <c r="X847" s="5" cm="1">
        <f t="array" ref="X847">COUNT(IF((DiscreteStatsTable[GroupByKey]=DiscreteStatsTable[[#This Row],[GroupByKey]]),(DiscreteStatsTable[GroupByKey]=DiscreteStatsTable[[#This Row],[GroupByKey]])*DiscreteStatsTable[Replication]))</f>
        <v>50</v>
      </c>
      <c r="Y847" s="5">
        <f>IF(DiscreteStatsTable[[#This Row],[RepsRequested]]=DiscreteStatsTable[[#This Row],[RepsWithStatObserved]],1,0)</f>
        <v>1</v>
      </c>
    </row>
    <row r="848" spans="1:25" x14ac:dyDescent="0.25">
      <c r="A848" t="s">
        <v>68</v>
      </c>
      <c r="B848" t="s">
        <v>70</v>
      </c>
      <c r="C848">
        <v>4</v>
      </c>
      <c r="D848" t="s">
        <v>85</v>
      </c>
      <c r="E848" t="s">
        <v>97</v>
      </c>
      <c r="F848" t="s">
        <v>87</v>
      </c>
      <c r="G848">
        <v>0</v>
      </c>
      <c r="H848">
        <v>2E+20</v>
      </c>
      <c r="I848">
        <v>0</v>
      </c>
      <c r="J848">
        <v>0</v>
      </c>
      <c r="K848">
        <v>143</v>
      </c>
      <c r="L8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48" s="5" cm="1">
        <f t="array" ref="M848">MAX(IF((ProjectInfoTable[ProjectName]=DiscreteStatsTable[[#This Row],[ProjectName]]),(ProjectInfoTable[ProjectName]=DiscreteStatsTable[[#This Row],[ProjectName]])*ProjectInfoTable[NumberOfReplications]))</f>
        <v>50</v>
      </c>
      <c r="N848" s="5" cm="1">
        <f t="array" ref="N848">IFERROR(AVERAGE(IF((DiscreteStatsTable[GroupByKey]=DiscreteStatsTable[[#This Row],[GroupByKey]]),(DiscreteStatsTable[GroupByKey]=DiscreteStatsTable[[#This Row],[GroupByKey]])*DiscreteStatsTable[Average])),0)</f>
        <v>0</v>
      </c>
      <c r="O848" s="5" cm="1">
        <f t="array" ref="O848">IFERROR(_xlfn.STDEV.S(IF((DiscreteStatsTable[GroupByKey]=DiscreteStatsTable[[#This Row],[GroupByKey]]),(DiscreteStatsTable[GroupByKey]=DiscreteStatsTable[[#This Row],[GroupByKey]])*DiscreteStatsTable[Average])),0)</f>
        <v>0</v>
      </c>
      <c r="P848" s="5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 s="5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8" s="5" cm="1">
        <f t="array" ref="R848">MIN(IF((DiscreteStatsTable[GroupByKey]=DiscreteStatsTable[[#This Row],[GroupByKey]]),(DiscreteStatsTable[GroupByKey]=DiscreteStatsTable[[#This Row],[GroupByKey]])*DiscreteStatsTable[Average]))</f>
        <v>0</v>
      </c>
      <c r="S848" s="5" cm="1">
        <f t="array" ref="S848">MAX(IF((DiscreteStatsTable[GroupByKey]=DiscreteStatsTable[[#This Row],[GroupByKey]]),(DiscreteStatsTable[GroupByKey]=DiscreteStatsTable[[#This Row],[GroupByKey]])*DiscreteStatsTable[Average]))</f>
        <v>0</v>
      </c>
      <c r="T848" s="5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s="5" cm="1">
        <f t="array" ref="U848">MAX(IF((DiscreteStatsTable[GroupByKey]=DiscreteStatsTable[[#This Row],[GroupByKey]]),(DiscreteStatsTable[GroupByKey]=DiscreteStatsTable[[#This Row],[GroupByKey]])*DiscreteStatsTable[Maximum]))</f>
        <v>0</v>
      </c>
      <c r="V848" s="5" cm="1">
        <f t="array" ref="V848">IFERROR(AVERAGE(IF((DiscreteStatsTable[GroupByKey]=DiscreteStatsTable[[#This Row],[GroupByKey]]),(DiscreteStatsTable[GroupByKey]=DiscreteStatsTable[[#This Row],[GroupByKey]])*DiscreteStatsTable[NumberObservations])),0)</f>
        <v>141.38</v>
      </c>
      <c r="W848" s="5">
        <f>IF((DiscreteStatsTable[[#This Row],[RepsRequested]]&gt;1),DiscreteStatsTable[[#This Row],[HalfWidth]],DiscreteStatsTable[[#This Row],[BatchMeansHalfWidth]])</f>
        <v>0</v>
      </c>
      <c r="X848" s="5" cm="1">
        <f t="array" ref="X848">COUNT(IF((DiscreteStatsTable[GroupByKey]=DiscreteStatsTable[[#This Row],[GroupByKey]]),(DiscreteStatsTable[GroupByKey]=DiscreteStatsTable[[#This Row],[GroupByKey]])*DiscreteStatsTable[Replication]))</f>
        <v>50</v>
      </c>
      <c r="Y848" s="5">
        <f>IF(DiscreteStatsTable[[#This Row],[RepsRequested]]=DiscreteStatsTable[[#This Row],[RepsWithStatObserved]],1,0)</f>
        <v>1</v>
      </c>
    </row>
    <row r="849" spans="1:25" x14ac:dyDescent="0.25">
      <c r="A849" t="s">
        <v>68</v>
      </c>
      <c r="B849" t="s">
        <v>70</v>
      </c>
      <c r="C849">
        <v>4</v>
      </c>
      <c r="D849" t="s">
        <v>85</v>
      </c>
      <c r="E849" t="s">
        <v>98</v>
      </c>
      <c r="F849" t="s">
        <v>87</v>
      </c>
      <c r="G849">
        <v>2.72803043999127</v>
      </c>
      <c r="H849">
        <v>2E+20</v>
      </c>
      <c r="I849">
        <v>0</v>
      </c>
      <c r="J849">
        <v>15.892311631158799</v>
      </c>
      <c r="K849">
        <v>143</v>
      </c>
      <c r="L8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49" s="5" cm="1">
        <f t="array" ref="M849">MAX(IF((ProjectInfoTable[ProjectName]=DiscreteStatsTable[[#This Row],[ProjectName]]),(ProjectInfoTable[ProjectName]=DiscreteStatsTable[[#This Row],[ProjectName]])*ProjectInfoTable[NumberOfReplications]))</f>
        <v>50</v>
      </c>
      <c r="N849" s="5" cm="1">
        <f t="array" ref="N849">IFERROR(AVERAGE(IF((DiscreteStatsTable[GroupByKey]=DiscreteStatsTable[[#This Row],[GroupByKey]]),(DiscreteStatsTable[GroupByKey]=DiscreteStatsTable[[#This Row],[GroupByKey]])*DiscreteStatsTable[Average])),0)</f>
        <v>5.6664667008910365</v>
      </c>
      <c r="O849" s="5" cm="1">
        <f t="array" ref="O849">IFERROR(_xlfn.STDEV.S(IF((DiscreteStatsTable[GroupByKey]=DiscreteStatsTable[[#This Row],[GroupByKey]]),(DiscreteStatsTable[GroupByKey]=DiscreteStatsTable[[#This Row],[GroupByKey]])*DiscreteStatsTable[Average])),0)</f>
        <v>5.8120334932936641</v>
      </c>
      <c r="P849" s="5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 s="5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849" s="5" cm="1">
        <f t="array" ref="R849">MIN(IF((DiscreteStatsTable[GroupByKey]=DiscreteStatsTable[[#This Row],[GroupByKey]]),(DiscreteStatsTable[GroupByKey]=DiscreteStatsTable[[#This Row],[GroupByKey]])*DiscreteStatsTable[Average]))</f>
        <v>1.06349999805384</v>
      </c>
      <c r="S849" s="5" cm="1">
        <f t="array" ref="S849">MAX(IF((DiscreteStatsTable[GroupByKey]=DiscreteStatsTable[[#This Row],[GroupByKey]]),(DiscreteStatsTable[GroupByKey]=DiscreteStatsTable[[#This Row],[GroupByKey]])*DiscreteStatsTable[Average]))</f>
        <v>37.498930964302303</v>
      </c>
      <c r="T849" s="5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s="5" cm="1">
        <f t="array" ref="U849">MAX(IF((DiscreteStatsTable[GroupByKey]=DiscreteStatsTable[[#This Row],[GroupByKey]]),(DiscreteStatsTable[GroupByKey]=DiscreteStatsTable[[#This Row],[GroupByKey]])*DiscreteStatsTable[Maximum]))</f>
        <v>97.065234510704698</v>
      </c>
      <c r="V849" s="5" cm="1">
        <f t="array" ref="V849">IFERROR(AVERAGE(IF((DiscreteStatsTable[GroupByKey]=DiscreteStatsTable[[#This Row],[GroupByKey]]),(DiscreteStatsTable[GroupByKey]=DiscreteStatsTable[[#This Row],[GroupByKey]])*DiscreteStatsTable[NumberObservations])),0)</f>
        <v>141.38</v>
      </c>
      <c r="W849" s="5">
        <f>IF((DiscreteStatsTable[[#This Row],[RepsRequested]]&gt;1),DiscreteStatsTable[[#This Row],[HalfWidth]],DiscreteStatsTable[[#This Row],[BatchMeansHalfWidth]])</f>
        <v>1.6517616428299211</v>
      </c>
      <c r="X849" s="5" cm="1">
        <f t="array" ref="X849">COUNT(IF((DiscreteStatsTable[GroupByKey]=DiscreteStatsTable[[#This Row],[GroupByKey]]),(DiscreteStatsTable[GroupByKey]=DiscreteStatsTable[[#This Row],[GroupByKey]])*DiscreteStatsTable[Replication]))</f>
        <v>50</v>
      </c>
      <c r="Y849" s="5">
        <f>IF(DiscreteStatsTable[[#This Row],[RepsRequested]]=DiscreteStatsTable[[#This Row],[RepsWithStatObserved]],1,0)</f>
        <v>1</v>
      </c>
    </row>
    <row r="850" spans="1:25" x14ac:dyDescent="0.25">
      <c r="A850" t="s">
        <v>68</v>
      </c>
      <c r="B850" t="s">
        <v>70</v>
      </c>
      <c r="C850">
        <v>5</v>
      </c>
      <c r="D850" t="s">
        <v>85</v>
      </c>
      <c r="E850" t="s">
        <v>86</v>
      </c>
      <c r="F850" t="s">
        <v>87</v>
      </c>
      <c r="G850">
        <v>0</v>
      </c>
      <c r="H850">
        <v>2E+20</v>
      </c>
      <c r="I850">
        <v>0</v>
      </c>
      <c r="J850">
        <v>0</v>
      </c>
      <c r="K850">
        <v>142</v>
      </c>
      <c r="L8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50" s="5" cm="1">
        <f t="array" ref="M850">MAX(IF((ProjectInfoTable[ProjectName]=DiscreteStatsTable[[#This Row],[ProjectName]]),(ProjectInfoTable[ProjectName]=DiscreteStatsTable[[#This Row],[ProjectName]])*ProjectInfoTable[NumberOfReplications]))</f>
        <v>50</v>
      </c>
      <c r="N850" s="5" cm="1">
        <f t="array" ref="N850">IFERROR(AVERAGE(IF((DiscreteStatsTable[GroupByKey]=DiscreteStatsTable[[#This Row],[GroupByKey]]),(DiscreteStatsTable[GroupByKey]=DiscreteStatsTable[[#This Row],[GroupByKey]])*DiscreteStatsTable[Average])),0)</f>
        <v>0</v>
      </c>
      <c r="O850" s="5" cm="1">
        <f t="array" ref="O850">IFERROR(_xlfn.STDEV.S(IF((DiscreteStatsTable[GroupByKey]=DiscreteStatsTable[[#This Row],[GroupByKey]]),(DiscreteStatsTable[GroupByKey]=DiscreteStatsTable[[#This Row],[GroupByKey]])*DiscreteStatsTable[Average])),0)</f>
        <v>0</v>
      </c>
      <c r="P850" s="5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 s="5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0" s="5" cm="1">
        <f t="array" ref="R850">MIN(IF((DiscreteStatsTable[GroupByKey]=DiscreteStatsTable[[#This Row],[GroupByKey]]),(DiscreteStatsTable[GroupByKey]=DiscreteStatsTable[[#This Row],[GroupByKey]])*DiscreteStatsTable[Average]))</f>
        <v>0</v>
      </c>
      <c r="S850" s="5" cm="1">
        <f t="array" ref="S850">MAX(IF((DiscreteStatsTable[GroupByKey]=DiscreteStatsTable[[#This Row],[GroupByKey]]),(DiscreteStatsTable[GroupByKey]=DiscreteStatsTable[[#This Row],[GroupByKey]])*DiscreteStatsTable[Average]))</f>
        <v>0</v>
      </c>
      <c r="T850" s="5" cm="1">
        <f t="array" ref="T850">MIN(IF((DiscreteStatsTable[GroupByKey]=DiscreteStatsTable[[#This Row],[GroupByKey]]),(DiscreteStatsTable[GroupByKey]=DiscreteStatsTable[[#This Row],[GroupByKey]])*DiscreteStatsTable[Minimum]))</f>
        <v>0</v>
      </c>
      <c r="U850" s="5" cm="1">
        <f t="array" ref="U850">MAX(IF((DiscreteStatsTable[GroupByKey]=DiscreteStatsTable[[#This Row],[GroupByKey]]),(DiscreteStatsTable[GroupByKey]=DiscreteStatsTable[[#This Row],[GroupByKey]])*DiscreteStatsTable[Maximum]))</f>
        <v>0</v>
      </c>
      <c r="V850" s="5" cm="1">
        <f t="array" ref="V850">IFERROR(AVERAGE(IF((DiscreteStatsTable[GroupByKey]=DiscreteStatsTable[[#This Row],[GroupByKey]]),(DiscreteStatsTable[GroupByKey]=DiscreteStatsTable[[#This Row],[GroupByKey]])*DiscreteStatsTable[NumberObservations])),0)</f>
        <v>141.38</v>
      </c>
      <c r="W850" s="5">
        <f>IF((DiscreteStatsTable[[#This Row],[RepsRequested]]&gt;1),DiscreteStatsTable[[#This Row],[HalfWidth]],DiscreteStatsTable[[#This Row],[BatchMeansHalfWidth]])</f>
        <v>0</v>
      </c>
      <c r="X850" s="5" cm="1">
        <f t="array" ref="X850">COUNT(IF((DiscreteStatsTable[GroupByKey]=DiscreteStatsTable[[#This Row],[GroupByKey]]),(DiscreteStatsTable[GroupByKey]=DiscreteStatsTable[[#This Row],[GroupByKey]])*DiscreteStatsTable[Replication]))</f>
        <v>50</v>
      </c>
      <c r="Y850" s="5">
        <f>IF(DiscreteStatsTable[[#This Row],[RepsRequested]]=DiscreteStatsTable[[#This Row],[RepsWithStatObserved]],1,0)</f>
        <v>1</v>
      </c>
    </row>
    <row r="851" spans="1:25" x14ac:dyDescent="0.25">
      <c r="A851" t="s">
        <v>68</v>
      </c>
      <c r="B851" t="s">
        <v>70</v>
      </c>
      <c r="C851">
        <v>5</v>
      </c>
      <c r="D851" t="s">
        <v>85</v>
      </c>
      <c r="E851" t="s">
        <v>88</v>
      </c>
      <c r="F851" t="s">
        <v>87</v>
      </c>
      <c r="G851">
        <v>0</v>
      </c>
      <c r="H851">
        <v>2E+20</v>
      </c>
      <c r="I851">
        <v>0</v>
      </c>
      <c r="J851">
        <v>0</v>
      </c>
      <c r="K851">
        <v>142</v>
      </c>
      <c r="L8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51" s="5" cm="1">
        <f t="array" ref="M851">MAX(IF((ProjectInfoTable[ProjectName]=DiscreteStatsTable[[#This Row],[ProjectName]]),(ProjectInfoTable[ProjectName]=DiscreteStatsTable[[#This Row],[ProjectName]])*ProjectInfoTable[NumberOfReplications]))</f>
        <v>50</v>
      </c>
      <c r="N851" s="5" cm="1">
        <f t="array" ref="N851">IFERROR(AVERAGE(IF((DiscreteStatsTable[GroupByKey]=DiscreteStatsTable[[#This Row],[GroupByKey]]),(DiscreteStatsTable[GroupByKey]=DiscreteStatsTable[[#This Row],[GroupByKey]])*DiscreteStatsTable[Average])),0)</f>
        <v>0</v>
      </c>
      <c r="O851" s="5" cm="1">
        <f t="array" ref="O851">IFERROR(_xlfn.STDEV.S(IF((DiscreteStatsTable[GroupByKey]=DiscreteStatsTable[[#This Row],[GroupByKey]]),(DiscreteStatsTable[GroupByKey]=DiscreteStatsTable[[#This Row],[GroupByKey]])*DiscreteStatsTable[Average])),0)</f>
        <v>0</v>
      </c>
      <c r="P851" s="5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 s="5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1" s="5" cm="1">
        <f t="array" ref="R851">MIN(IF((DiscreteStatsTable[GroupByKey]=DiscreteStatsTable[[#This Row],[GroupByKey]]),(DiscreteStatsTable[GroupByKey]=DiscreteStatsTable[[#This Row],[GroupByKey]])*DiscreteStatsTable[Average]))</f>
        <v>0</v>
      </c>
      <c r="S851" s="5" cm="1">
        <f t="array" ref="S851">MAX(IF((DiscreteStatsTable[GroupByKey]=DiscreteStatsTable[[#This Row],[GroupByKey]]),(DiscreteStatsTable[GroupByKey]=DiscreteStatsTable[[#This Row],[GroupByKey]])*DiscreteStatsTable[Average]))</f>
        <v>0</v>
      </c>
      <c r="T851" s="5" cm="1">
        <f t="array" ref="T851">MIN(IF((DiscreteStatsTable[GroupByKey]=DiscreteStatsTable[[#This Row],[GroupByKey]]),(DiscreteStatsTable[GroupByKey]=DiscreteStatsTable[[#This Row],[GroupByKey]])*DiscreteStatsTable[Minimum]))</f>
        <v>0</v>
      </c>
      <c r="U851" s="5" cm="1">
        <f t="array" ref="U851">MAX(IF((DiscreteStatsTable[GroupByKey]=DiscreteStatsTable[[#This Row],[GroupByKey]]),(DiscreteStatsTable[GroupByKey]=DiscreteStatsTable[[#This Row],[GroupByKey]])*DiscreteStatsTable[Maximum]))</f>
        <v>0</v>
      </c>
      <c r="V851" s="5" cm="1">
        <f t="array" ref="V851">IFERROR(AVERAGE(IF((DiscreteStatsTable[GroupByKey]=DiscreteStatsTable[[#This Row],[GroupByKey]]),(DiscreteStatsTable[GroupByKey]=DiscreteStatsTable[[#This Row],[GroupByKey]])*DiscreteStatsTable[NumberObservations])),0)</f>
        <v>141.38</v>
      </c>
      <c r="W851" s="5">
        <f>IF((DiscreteStatsTable[[#This Row],[RepsRequested]]&gt;1),DiscreteStatsTable[[#This Row],[HalfWidth]],DiscreteStatsTable[[#This Row],[BatchMeansHalfWidth]])</f>
        <v>0</v>
      </c>
      <c r="X851" s="5" cm="1">
        <f t="array" ref="X851">COUNT(IF((DiscreteStatsTable[GroupByKey]=DiscreteStatsTable[[#This Row],[GroupByKey]]),(DiscreteStatsTable[GroupByKey]=DiscreteStatsTable[[#This Row],[GroupByKey]])*DiscreteStatsTable[Replication]))</f>
        <v>50</v>
      </c>
      <c r="Y851" s="5">
        <f>IF(DiscreteStatsTable[[#This Row],[RepsRequested]]=DiscreteStatsTable[[#This Row],[RepsWithStatObserved]],1,0)</f>
        <v>1</v>
      </c>
    </row>
    <row r="852" spans="1:25" x14ac:dyDescent="0.25">
      <c r="A852" t="s">
        <v>68</v>
      </c>
      <c r="B852" t="s">
        <v>70</v>
      </c>
      <c r="C852">
        <v>5</v>
      </c>
      <c r="D852" t="s">
        <v>85</v>
      </c>
      <c r="E852" t="s">
        <v>89</v>
      </c>
      <c r="F852" t="s">
        <v>87</v>
      </c>
      <c r="G852">
        <v>0</v>
      </c>
      <c r="H852">
        <v>2E+20</v>
      </c>
      <c r="I852">
        <v>0</v>
      </c>
      <c r="J852">
        <v>0</v>
      </c>
      <c r="K852">
        <v>142</v>
      </c>
      <c r="L8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52" s="5" cm="1">
        <f t="array" ref="M852">MAX(IF((ProjectInfoTable[ProjectName]=DiscreteStatsTable[[#This Row],[ProjectName]]),(ProjectInfoTable[ProjectName]=DiscreteStatsTable[[#This Row],[ProjectName]])*ProjectInfoTable[NumberOfReplications]))</f>
        <v>50</v>
      </c>
      <c r="N852" s="5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s="5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s="5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 s="5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s="5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s="5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s="5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s="5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s="5" cm="1">
        <f t="array" ref="V852">IFERROR(AVERAGE(IF((DiscreteStatsTable[GroupByKey]=DiscreteStatsTable[[#This Row],[GroupByKey]]),(DiscreteStatsTable[GroupByKey]=DiscreteStatsTable[[#This Row],[GroupByKey]])*DiscreteStatsTable[NumberObservations])),0)</f>
        <v>141.38</v>
      </c>
      <c r="W852" s="5">
        <f>IF((DiscreteStatsTable[[#This Row],[RepsRequested]]&gt;1),DiscreteStatsTable[[#This Row],[HalfWidth]],DiscreteStatsTable[[#This Row],[BatchMeansHalfWidth]])</f>
        <v>0</v>
      </c>
      <c r="X852" s="5" cm="1">
        <f t="array" ref="X852">COUNT(IF((DiscreteStatsTable[GroupByKey]=DiscreteStatsTable[[#This Row],[GroupByKey]]),(DiscreteStatsTable[GroupByKey]=DiscreteStatsTable[[#This Row],[GroupByKey]])*DiscreteStatsTable[Replication]))</f>
        <v>50</v>
      </c>
      <c r="Y852" s="5">
        <f>IF(DiscreteStatsTable[[#This Row],[RepsRequested]]=DiscreteStatsTable[[#This Row],[RepsWithStatObserved]],1,0)</f>
        <v>1</v>
      </c>
    </row>
    <row r="853" spans="1:25" x14ac:dyDescent="0.25">
      <c r="A853" t="s">
        <v>68</v>
      </c>
      <c r="B853" t="s">
        <v>70</v>
      </c>
      <c r="C853">
        <v>5</v>
      </c>
      <c r="D853" t="s">
        <v>85</v>
      </c>
      <c r="E853" t="s">
        <v>90</v>
      </c>
      <c r="F853" t="s">
        <v>87</v>
      </c>
      <c r="G853">
        <v>0</v>
      </c>
      <c r="H853">
        <v>2E+20</v>
      </c>
      <c r="I853">
        <v>0</v>
      </c>
      <c r="J853">
        <v>0</v>
      </c>
      <c r="K853">
        <v>142</v>
      </c>
      <c r="L8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53" s="5" cm="1">
        <f t="array" ref="M853">MAX(IF((ProjectInfoTable[ProjectName]=DiscreteStatsTable[[#This Row],[ProjectName]]),(ProjectInfoTable[ProjectName]=DiscreteStatsTable[[#This Row],[ProjectName]])*ProjectInfoTable[NumberOfReplications]))</f>
        <v>50</v>
      </c>
      <c r="N853" s="5" cm="1">
        <f t="array" ref="N853">IFERROR(AVERAGE(IF((DiscreteStatsTable[GroupByKey]=DiscreteStatsTable[[#This Row],[GroupByKey]]),(DiscreteStatsTable[GroupByKey]=DiscreteStatsTable[[#This Row],[GroupByKey]])*DiscreteStatsTable[Average])),0)</f>
        <v>0</v>
      </c>
      <c r="O853" s="5" cm="1">
        <f t="array" ref="O853">IFERROR(_xlfn.STDEV.S(IF((DiscreteStatsTable[GroupByKey]=DiscreteStatsTable[[#This Row],[GroupByKey]]),(DiscreteStatsTable[GroupByKey]=DiscreteStatsTable[[#This Row],[GroupByKey]])*DiscreteStatsTable[Average])),0)</f>
        <v>0</v>
      </c>
      <c r="P853" s="5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 s="5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3" s="5" cm="1">
        <f t="array" ref="R853">MIN(IF((DiscreteStatsTable[GroupByKey]=DiscreteStatsTable[[#This Row],[GroupByKey]]),(DiscreteStatsTable[GroupByKey]=DiscreteStatsTable[[#This Row],[GroupByKey]])*DiscreteStatsTable[Average]))</f>
        <v>0</v>
      </c>
      <c r="S853" s="5" cm="1">
        <f t="array" ref="S853">MAX(IF((DiscreteStatsTable[GroupByKey]=DiscreteStatsTable[[#This Row],[GroupByKey]]),(DiscreteStatsTable[GroupByKey]=DiscreteStatsTable[[#This Row],[GroupByKey]])*DiscreteStatsTable[Average]))</f>
        <v>0</v>
      </c>
      <c r="T853" s="5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s="5" cm="1">
        <f t="array" ref="U853">MAX(IF((DiscreteStatsTable[GroupByKey]=DiscreteStatsTable[[#This Row],[GroupByKey]]),(DiscreteStatsTable[GroupByKey]=DiscreteStatsTable[[#This Row],[GroupByKey]])*DiscreteStatsTable[Maximum]))</f>
        <v>0</v>
      </c>
      <c r="V853" s="5" cm="1">
        <f t="array" ref="V853">IFERROR(AVERAGE(IF((DiscreteStatsTable[GroupByKey]=DiscreteStatsTable[[#This Row],[GroupByKey]]),(DiscreteStatsTable[GroupByKey]=DiscreteStatsTable[[#This Row],[GroupByKey]])*DiscreteStatsTable[NumberObservations])),0)</f>
        <v>141.38</v>
      </c>
      <c r="W853" s="5">
        <f>IF((DiscreteStatsTable[[#This Row],[RepsRequested]]&gt;1),DiscreteStatsTable[[#This Row],[HalfWidth]],DiscreteStatsTable[[#This Row],[BatchMeansHalfWidth]])</f>
        <v>0</v>
      </c>
      <c r="X853" s="5" cm="1">
        <f t="array" ref="X853">COUNT(IF((DiscreteStatsTable[GroupByKey]=DiscreteStatsTable[[#This Row],[GroupByKey]]),(DiscreteStatsTable[GroupByKey]=DiscreteStatsTable[[#This Row],[GroupByKey]])*DiscreteStatsTable[Replication]))</f>
        <v>50</v>
      </c>
      <c r="Y853" s="5">
        <f>IF(DiscreteStatsTable[[#This Row],[RepsRequested]]=DiscreteStatsTable[[#This Row],[RepsWithStatObserved]],1,0)</f>
        <v>1</v>
      </c>
    </row>
    <row r="854" spans="1:25" x14ac:dyDescent="0.25">
      <c r="A854" t="s">
        <v>68</v>
      </c>
      <c r="B854" t="s">
        <v>70</v>
      </c>
      <c r="C854">
        <v>5</v>
      </c>
      <c r="D854" t="s">
        <v>85</v>
      </c>
      <c r="E854" t="s">
        <v>91</v>
      </c>
      <c r="F854" t="s">
        <v>87</v>
      </c>
      <c r="G854">
        <v>0.33883460109951802</v>
      </c>
      <c r="H854">
        <v>2E+20</v>
      </c>
      <c r="I854">
        <v>2.64886306663982E-2</v>
      </c>
      <c r="J854">
        <v>1.2203331825914301</v>
      </c>
      <c r="K854">
        <v>142</v>
      </c>
      <c r="L8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54" s="5" cm="1">
        <f t="array" ref="M854">MAX(IF((ProjectInfoTable[ProjectName]=DiscreteStatsTable[[#This Row],[ProjectName]]),(ProjectInfoTable[ProjectName]=DiscreteStatsTable[[#This Row],[ProjectName]])*ProjectInfoTable[NumberOfReplications]))</f>
        <v>50</v>
      </c>
      <c r="N854" s="5" cm="1">
        <f t="array" ref="N854">IFERROR(AVERAGE(IF((DiscreteStatsTable[GroupByKey]=DiscreteStatsTable[[#This Row],[GroupByKey]]),(DiscreteStatsTable[GroupByKey]=DiscreteStatsTable[[#This Row],[GroupByKey]])*DiscreteStatsTable[Average])),0)</f>
        <v>0.33492790756206081</v>
      </c>
      <c r="O854" s="5" cm="1">
        <f t="array" ref="O85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54" s="5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 s="5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54" s="5" cm="1">
        <f t="array" ref="R854">MIN(IF((DiscreteStatsTable[GroupByKey]=DiscreteStatsTable[[#This Row],[GroupByKey]]),(DiscreteStatsTable[GroupByKey]=DiscreteStatsTable[[#This Row],[GroupByKey]])*DiscreteStatsTable[Average]))</f>
        <v>0.29414253294763198</v>
      </c>
      <c r="S854" s="5" cm="1">
        <f t="array" ref="S854">MAX(IF((DiscreteStatsTable[GroupByKey]=DiscreteStatsTable[[#This Row],[GroupByKey]]),(DiscreteStatsTable[GroupByKey]=DiscreteStatsTable[[#This Row],[GroupByKey]])*DiscreteStatsTable[Average]))</f>
        <v>0.38948747758041602</v>
      </c>
      <c r="T854" s="5" cm="1">
        <f t="array" ref="T854">MIN(IF((DiscreteStatsTable[GroupByKey]=DiscreteStatsTable[[#This Row],[GroupByKey]]),(DiscreteStatsTable[GroupByKey]=DiscreteStatsTable[[#This Row],[GroupByKey]])*DiscreteStatsTable[Minimum]))</f>
        <v>1.2941586017357599E-2</v>
      </c>
      <c r="U854" s="5" cm="1">
        <f t="array" ref="U854">MAX(IF((DiscreteStatsTable[GroupByKey]=DiscreteStatsTable[[#This Row],[GroupByKey]]),(DiscreteStatsTable[GroupByKey]=DiscreteStatsTable[[#This Row],[GroupByKey]])*DiscreteStatsTable[Maximum]))</f>
        <v>2.0393207955552399</v>
      </c>
      <c r="V854" s="5" cm="1">
        <f t="array" ref="V854">IFERROR(AVERAGE(IF((DiscreteStatsTable[GroupByKey]=DiscreteStatsTable[[#This Row],[GroupByKey]]),(DiscreteStatsTable[GroupByKey]=DiscreteStatsTable[[#This Row],[GroupByKey]])*DiscreteStatsTable[NumberObservations])),0)</f>
        <v>141.38</v>
      </c>
      <c r="W854" s="5">
        <f>IF((DiscreteStatsTable[[#This Row],[RepsRequested]]&gt;1),DiscreteStatsTable[[#This Row],[HalfWidth]],DiscreteStatsTable[[#This Row],[BatchMeansHalfWidth]])</f>
        <v>5.7478663771092743E-3</v>
      </c>
      <c r="X854" s="5" cm="1">
        <f t="array" ref="X854">COUNT(IF((DiscreteStatsTable[GroupByKey]=DiscreteStatsTable[[#This Row],[GroupByKey]]),(DiscreteStatsTable[GroupByKey]=DiscreteStatsTable[[#This Row],[GroupByKey]])*DiscreteStatsTable[Replication]))</f>
        <v>50</v>
      </c>
      <c r="Y854" s="5">
        <f>IF(DiscreteStatsTable[[#This Row],[RepsRequested]]=DiscreteStatsTable[[#This Row],[RepsWithStatObserved]],1,0)</f>
        <v>1</v>
      </c>
    </row>
    <row r="855" spans="1:25" x14ac:dyDescent="0.25">
      <c r="A855" t="s">
        <v>68</v>
      </c>
      <c r="B855" t="s">
        <v>70</v>
      </c>
      <c r="C855">
        <v>5</v>
      </c>
      <c r="D855" t="s">
        <v>85</v>
      </c>
      <c r="E855" t="s">
        <v>92</v>
      </c>
      <c r="F855" t="s">
        <v>87</v>
      </c>
      <c r="G855">
        <v>19.701404975040901</v>
      </c>
      <c r="H855">
        <v>2E+20</v>
      </c>
      <c r="I855">
        <v>1.7381689849322599</v>
      </c>
      <c r="J855">
        <v>63.172130264525798</v>
      </c>
      <c r="K855">
        <v>142</v>
      </c>
      <c r="L8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55" s="5" cm="1">
        <f t="array" ref="M855">MAX(IF((ProjectInfoTable[ProjectName]=DiscreteStatsTable[[#This Row],[ProjectName]]),(ProjectInfoTable[ProjectName]=DiscreteStatsTable[[#This Row],[ProjectName]])*ProjectInfoTable[NumberOfReplications]))</f>
        <v>50</v>
      </c>
      <c r="N855" s="5" cm="1">
        <f t="array" ref="N855">IFERROR(AVERAGE(IF((DiscreteStatsTable[GroupByKey]=DiscreteStatsTable[[#This Row],[GroupByKey]]),(DiscreteStatsTable[GroupByKey]=DiscreteStatsTable[[#This Row],[GroupByKey]])*DiscreteStatsTable[Average])),0)</f>
        <v>17.764897998506111</v>
      </c>
      <c r="O855" s="5" cm="1">
        <f t="array" ref="O855">IFERROR(_xlfn.STDEV.S(IF((DiscreteStatsTable[GroupByKey]=DiscreteStatsTable[[#This Row],[GroupByKey]]),(DiscreteStatsTable[GroupByKey]=DiscreteStatsTable[[#This Row],[GroupByKey]])*DiscreteStatsTable[Average])),0)</f>
        <v>6.3265363194248438</v>
      </c>
      <c r="P855" s="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 s="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855" s="5" cm="1">
        <f t="array" ref="R855">MIN(IF((DiscreteStatsTable[GroupByKey]=DiscreteStatsTable[[#This Row],[GroupByKey]]),(DiscreteStatsTable[GroupByKey]=DiscreteStatsTable[[#This Row],[GroupByKey]])*DiscreteStatsTable[Average]))</f>
        <v>12.070203836107099</v>
      </c>
      <c r="S855" s="5" cm="1">
        <f t="array" ref="S855">MAX(IF((DiscreteStatsTable[GroupByKey]=DiscreteStatsTable[[#This Row],[GroupByKey]]),(DiscreteStatsTable[GroupByKey]=DiscreteStatsTable[[#This Row],[GroupByKey]])*DiscreteStatsTable[Average]))</f>
        <v>51.667706043059603</v>
      </c>
      <c r="T855" s="5" cm="1">
        <f t="array" ref="T855">MIN(IF((DiscreteStatsTable[GroupByKey]=DiscreteStatsTable[[#This Row],[GroupByKey]]),(DiscreteStatsTable[GroupByKey]=DiscreteStatsTable[[#This Row],[GroupByKey]])*DiscreteStatsTable[Minimum]))</f>
        <v>0.77649516104145899</v>
      </c>
      <c r="U855" s="5" cm="1">
        <f t="array" ref="U855">MAX(IF((DiscreteStatsTable[GroupByKey]=DiscreteStatsTable[[#This Row],[GroupByKey]]),(DiscreteStatsTable[GroupByKey]=DiscreteStatsTable[[#This Row],[GroupByKey]])*DiscreteStatsTable[Maximum]))</f>
        <v>114.20900292565</v>
      </c>
      <c r="V855" s="5" cm="1">
        <f t="array" ref="V855">IFERROR(AVERAGE(IF((DiscreteStatsTable[GroupByKey]=DiscreteStatsTable[[#This Row],[GroupByKey]]),(DiscreteStatsTable[GroupByKey]=DiscreteStatsTable[[#This Row],[GroupByKey]])*DiscreteStatsTable[NumberObservations])),0)</f>
        <v>141.38</v>
      </c>
      <c r="W855" s="5">
        <f>IF((DiscreteStatsTable[[#This Row],[RepsRequested]]&gt;1),DiscreteStatsTable[[#This Row],[HalfWidth]],DiscreteStatsTable[[#This Row],[BatchMeansHalfWidth]])</f>
        <v>1.7979817281600685</v>
      </c>
      <c r="X855" s="5" cm="1">
        <f t="array" ref="X855">COUNT(IF((DiscreteStatsTable[GroupByKey]=DiscreteStatsTable[[#This Row],[GroupByKey]]),(DiscreteStatsTable[GroupByKey]=DiscreteStatsTable[[#This Row],[GroupByKey]])*DiscreteStatsTable[Replication]))</f>
        <v>50</v>
      </c>
      <c r="Y855" s="5">
        <f>IF(DiscreteStatsTable[[#This Row],[RepsRequested]]=DiscreteStatsTable[[#This Row],[RepsWithStatObserved]],1,0)</f>
        <v>1</v>
      </c>
    </row>
    <row r="856" spans="1:25" x14ac:dyDescent="0.25">
      <c r="A856" t="s">
        <v>68</v>
      </c>
      <c r="B856" t="s">
        <v>70</v>
      </c>
      <c r="C856">
        <v>5</v>
      </c>
      <c r="D856" t="s">
        <v>85</v>
      </c>
      <c r="E856" t="s">
        <v>93</v>
      </c>
      <c r="F856" t="s">
        <v>87</v>
      </c>
      <c r="G856">
        <v>0</v>
      </c>
      <c r="H856">
        <v>2E+20</v>
      </c>
      <c r="I856">
        <v>0</v>
      </c>
      <c r="J856">
        <v>0</v>
      </c>
      <c r="K856">
        <v>142</v>
      </c>
      <c r="L8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56" s="5" cm="1">
        <f t="array" ref="M856">MAX(IF((ProjectInfoTable[ProjectName]=DiscreteStatsTable[[#This Row],[ProjectName]]),(ProjectInfoTable[ProjectName]=DiscreteStatsTable[[#This Row],[ProjectName]])*ProjectInfoTable[NumberOfReplications]))</f>
        <v>50</v>
      </c>
      <c r="N856" s="5" cm="1">
        <f t="array" ref="N856">IFERROR(AVERAGE(IF((DiscreteStatsTable[GroupByKey]=DiscreteStatsTable[[#This Row],[GroupByKey]]),(DiscreteStatsTable[GroupByKey]=DiscreteStatsTable[[#This Row],[GroupByKey]])*DiscreteStatsTable[Average])),0)</f>
        <v>0</v>
      </c>
      <c r="O856" s="5" cm="1">
        <f t="array" ref="O856">IFERROR(_xlfn.STDEV.S(IF((DiscreteStatsTable[GroupByKey]=DiscreteStatsTable[[#This Row],[GroupByKey]]),(DiscreteStatsTable[GroupByKey]=DiscreteStatsTable[[#This Row],[GroupByKey]])*DiscreteStatsTable[Average])),0)</f>
        <v>0</v>
      </c>
      <c r="P856" s="5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 s="5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6" s="5" cm="1">
        <f t="array" ref="R856">MIN(IF((DiscreteStatsTable[GroupByKey]=DiscreteStatsTable[[#This Row],[GroupByKey]]),(DiscreteStatsTable[GroupByKey]=DiscreteStatsTable[[#This Row],[GroupByKey]])*DiscreteStatsTable[Average]))</f>
        <v>0</v>
      </c>
      <c r="S856" s="5" cm="1">
        <f t="array" ref="S856">MAX(IF((DiscreteStatsTable[GroupByKey]=DiscreteStatsTable[[#This Row],[GroupByKey]]),(DiscreteStatsTable[GroupByKey]=DiscreteStatsTable[[#This Row],[GroupByKey]])*DiscreteStatsTable[Average]))</f>
        <v>0</v>
      </c>
      <c r="T856" s="5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s="5" cm="1">
        <f t="array" ref="U856">MAX(IF((DiscreteStatsTable[GroupByKey]=DiscreteStatsTable[[#This Row],[GroupByKey]]),(DiscreteStatsTable[GroupByKey]=DiscreteStatsTable[[#This Row],[GroupByKey]])*DiscreteStatsTable[Maximum]))</f>
        <v>0</v>
      </c>
      <c r="V856" s="5" cm="1">
        <f t="array" ref="V856">IFERROR(AVERAGE(IF((DiscreteStatsTable[GroupByKey]=DiscreteStatsTable[[#This Row],[GroupByKey]]),(DiscreteStatsTable[GroupByKey]=DiscreteStatsTable[[#This Row],[GroupByKey]])*DiscreteStatsTable[NumberObservations])),0)</f>
        <v>141.38</v>
      </c>
      <c r="W856" s="5">
        <f>IF((DiscreteStatsTable[[#This Row],[RepsRequested]]&gt;1),DiscreteStatsTable[[#This Row],[HalfWidth]],DiscreteStatsTable[[#This Row],[BatchMeansHalfWidth]])</f>
        <v>0</v>
      </c>
      <c r="X856" s="5" cm="1">
        <f t="array" ref="X856">COUNT(IF((DiscreteStatsTable[GroupByKey]=DiscreteStatsTable[[#This Row],[GroupByKey]]),(DiscreteStatsTable[GroupByKey]=DiscreteStatsTable[[#This Row],[GroupByKey]])*DiscreteStatsTable[Replication]))</f>
        <v>50</v>
      </c>
      <c r="Y856" s="5">
        <f>IF(DiscreteStatsTable[[#This Row],[RepsRequested]]=DiscreteStatsTable[[#This Row],[RepsWithStatObserved]],1,0)</f>
        <v>1</v>
      </c>
    </row>
    <row r="857" spans="1:25" x14ac:dyDescent="0.25">
      <c r="A857" t="s">
        <v>68</v>
      </c>
      <c r="B857" t="s">
        <v>70</v>
      </c>
      <c r="C857">
        <v>5</v>
      </c>
      <c r="D857" t="s">
        <v>85</v>
      </c>
      <c r="E857" t="s">
        <v>94</v>
      </c>
      <c r="F857" t="s">
        <v>87</v>
      </c>
      <c r="G857">
        <v>0</v>
      </c>
      <c r="H857">
        <v>2E+20</v>
      </c>
      <c r="I857">
        <v>0</v>
      </c>
      <c r="J857">
        <v>0</v>
      </c>
      <c r="K857">
        <v>142</v>
      </c>
      <c r="L8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57" s="5" cm="1">
        <f t="array" ref="M857">MAX(IF((ProjectInfoTable[ProjectName]=DiscreteStatsTable[[#This Row],[ProjectName]]),(ProjectInfoTable[ProjectName]=DiscreteStatsTable[[#This Row],[ProjectName]])*ProjectInfoTable[NumberOfReplications]))</f>
        <v>50</v>
      </c>
      <c r="N857" s="5" cm="1">
        <f t="array" ref="N857">IFERROR(AVERAGE(IF((DiscreteStatsTable[GroupByKey]=DiscreteStatsTable[[#This Row],[GroupByKey]]),(DiscreteStatsTable[GroupByKey]=DiscreteStatsTable[[#This Row],[GroupByKey]])*DiscreteStatsTable[Average])),0)</f>
        <v>0</v>
      </c>
      <c r="O857" s="5" cm="1">
        <f t="array" ref="O857">IFERROR(_xlfn.STDEV.S(IF((DiscreteStatsTable[GroupByKey]=DiscreteStatsTable[[#This Row],[GroupByKey]]),(DiscreteStatsTable[GroupByKey]=DiscreteStatsTable[[#This Row],[GroupByKey]])*DiscreteStatsTable[Average])),0)</f>
        <v>0</v>
      </c>
      <c r="P857" s="5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 s="5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7" s="5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s="5" cm="1">
        <f t="array" ref="S857">MAX(IF((DiscreteStatsTable[GroupByKey]=DiscreteStatsTable[[#This Row],[GroupByKey]]),(DiscreteStatsTable[GroupByKey]=DiscreteStatsTable[[#This Row],[GroupByKey]])*DiscreteStatsTable[Average]))</f>
        <v>0</v>
      </c>
      <c r="T857" s="5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s="5" cm="1">
        <f t="array" ref="U857">MAX(IF((DiscreteStatsTable[GroupByKey]=DiscreteStatsTable[[#This Row],[GroupByKey]]),(DiscreteStatsTable[GroupByKey]=DiscreteStatsTable[[#This Row],[GroupByKey]])*DiscreteStatsTable[Maximum]))</f>
        <v>0</v>
      </c>
      <c r="V857" s="5" cm="1">
        <f t="array" ref="V857">IFERROR(AVERAGE(IF((DiscreteStatsTable[GroupByKey]=DiscreteStatsTable[[#This Row],[GroupByKey]]),(DiscreteStatsTable[GroupByKey]=DiscreteStatsTable[[#This Row],[GroupByKey]])*DiscreteStatsTable[NumberObservations])),0)</f>
        <v>141.38</v>
      </c>
      <c r="W857" s="5">
        <f>IF((DiscreteStatsTable[[#This Row],[RepsRequested]]&gt;1),DiscreteStatsTable[[#This Row],[HalfWidth]],DiscreteStatsTable[[#This Row],[BatchMeansHalfWidth]])</f>
        <v>0</v>
      </c>
      <c r="X857" s="5" cm="1">
        <f t="array" ref="X857">COUNT(IF((DiscreteStatsTable[GroupByKey]=DiscreteStatsTable[[#This Row],[GroupByKey]]),(DiscreteStatsTable[GroupByKey]=DiscreteStatsTable[[#This Row],[GroupByKey]])*DiscreteStatsTable[Replication]))</f>
        <v>50</v>
      </c>
      <c r="Y857" s="5">
        <f>IF(DiscreteStatsTable[[#This Row],[RepsRequested]]=DiscreteStatsTable[[#This Row],[RepsWithStatObserved]],1,0)</f>
        <v>1</v>
      </c>
    </row>
    <row r="858" spans="1:25" x14ac:dyDescent="0.25">
      <c r="A858" t="s">
        <v>68</v>
      </c>
      <c r="B858" t="s">
        <v>70</v>
      </c>
      <c r="C858">
        <v>5</v>
      </c>
      <c r="D858" t="s">
        <v>85</v>
      </c>
      <c r="E858" t="s">
        <v>95</v>
      </c>
      <c r="F858" t="s">
        <v>87</v>
      </c>
      <c r="G858">
        <v>0.33883460109951802</v>
      </c>
      <c r="H858">
        <v>2E+20</v>
      </c>
      <c r="I858">
        <v>2.64886306663982E-2</v>
      </c>
      <c r="J858">
        <v>1.2203331825914301</v>
      </c>
      <c r="K858">
        <v>142</v>
      </c>
      <c r="L8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58" s="5" cm="1">
        <f t="array" ref="M858">MAX(IF((ProjectInfoTable[ProjectName]=DiscreteStatsTable[[#This Row],[ProjectName]]),(ProjectInfoTable[ProjectName]=DiscreteStatsTable[[#This Row],[ProjectName]])*ProjectInfoTable[NumberOfReplications]))</f>
        <v>50</v>
      </c>
      <c r="N858" s="5" cm="1">
        <f t="array" ref="N858">IFERROR(AVERAGE(IF((DiscreteStatsTable[GroupByKey]=DiscreteStatsTable[[#This Row],[GroupByKey]]),(DiscreteStatsTable[GroupByKey]=DiscreteStatsTable[[#This Row],[GroupByKey]])*DiscreteStatsTable[Average])),0)</f>
        <v>0.33492790756206081</v>
      </c>
      <c r="O858" s="5" cm="1">
        <f t="array" ref="O85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58" s="5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 s="5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58" s="5" cm="1">
        <f t="array" ref="R858">MIN(IF((DiscreteStatsTable[GroupByKey]=DiscreteStatsTable[[#This Row],[GroupByKey]]),(DiscreteStatsTable[GroupByKey]=DiscreteStatsTable[[#This Row],[GroupByKey]])*DiscreteStatsTable[Average]))</f>
        <v>0.29414253294763198</v>
      </c>
      <c r="S858" s="5" cm="1">
        <f t="array" ref="S858">MAX(IF((DiscreteStatsTable[GroupByKey]=DiscreteStatsTable[[#This Row],[GroupByKey]]),(DiscreteStatsTable[GroupByKey]=DiscreteStatsTable[[#This Row],[GroupByKey]])*DiscreteStatsTable[Average]))</f>
        <v>0.38948747758041602</v>
      </c>
      <c r="T858" s="5" cm="1">
        <f t="array" ref="T858">MIN(IF((DiscreteStatsTable[GroupByKey]=DiscreteStatsTable[[#This Row],[GroupByKey]]),(DiscreteStatsTable[GroupByKey]=DiscreteStatsTable[[#This Row],[GroupByKey]])*DiscreteStatsTable[Minimum]))</f>
        <v>1.2941586017357599E-2</v>
      </c>
      <c r="U858" s="5" cm="1">
        <f t="array" ref="U858">MAX(IF((DiscreteStatsTable[GroupByKey]=DiscreteStatsTable[[#This Row],[GroupByKey]]),(DiscreteStatsTable[GroupByKey]=DiscreteStatsTable[[#This Row],[GroupByKey]])*DiscreteStatsTable[Maximum]))</f>
        <v>2.0393207955552399</v>
      </c>
      <c r="V858" s="5" cm="1">
        <f t="array" ref="V858">IFERROR(AVERAGE(IF((DiscreteStatsTable[GroupByKey]=DiscreteStatsTable[[#This Row],[GroupByKey]]),(DiscreteStatsTable[GroupByKey]=DiscreteStatsTable[[#This Row],[GroupByKey]])*DiscreteStatsTable[NumberObservations])),0)</f>
        <v>141.38</v>
      </c>
      <c r="W858" s="5">
        <f>IF((DiscreteStatsTable[[#This Row],[RepsRequested]]&gt;1),DiscreteStatsTable[[#This Row],[HalfWidth]],DiscreteStatsTable[[#This Row],[BatchMeansHalfWidth]])</f>
        <v>5.7478663771092743E-3</v>
      </c>
      <c r="X858" s="5" cm="1">
        <f t="array" ref="X858">COUNT(IF((DiscreteStatsTable[GroupByKey]=DiscreteStatsTable[[#This Row],[GroupByKey]]),(DiscreteStatsTable[GroupByKey]=DiscreteStatsTable[[#This Row],[GroupByKey]])*DiscreteStatsTable[Replication]))</f>
        <v>50</v>
      </c>
      <c r="Y858" s="5">
        <f>IF(DiscreteStatsTable[[#This Row],[RepsRequested]]=DiscreteStatsTable[[#This Row],[RepsWithStatObserved]],1,0)</f>
        <v>1</v>
      </c>
    </row>
    <row r="859" spans="1:25" x14ac:dyDescent="0.25">
      <c r="A859" t="s">
        <v>68</v>
      </c>
      <c r="B859" t="s">
        <v>70</v>
      </c>
      <c r="C859">
        <v>5</v>
      </c>
      <c r="D859" t="s">
        <v>85</v>
      </c>
      <c r="E859" t="s">
        <v>96</v>
      </c>
      <c r="F859" t="s">
        <v>87</v>
      </c>
      <c r="G859">
        <v>12.113133294626801</v>
      </c>
      <c r="H859">
        <v>2E+20</v>
      </c>
      <c r="I859">
        <v>1.5893178399838901</v>
      </c>
      <c r="J859">
        <v>41.699736995494199</v>
      </c>
      <c r="K859">
        <v>142</v>
      </c>
      <c r="L8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59" s="5" cm="1">
        <f t="array" ref="M859">MAX(IF((ProjectInfoTable[ProjectName]=DiscreteStatsTable[[#This Row],[ProjectName]]),(ProjectInfoTable[ProjectName]=DiscreteStatsTable[[#This Row],[ProjectName]])*ProjectInfoTable[NumberOfReplications]))</f>
        <v>50</v>
      </c>
      <c r="N859" s="5" cm="1">
        <f t="array" ref="N859">IFERROR(AVERAGE(IF((DiscreteStatsTable[GroupByKey]=DiscreteStatsTable[[#This Row],[GroupByKey]]),(DiscreteStatsTable[GroupByKey]=DiscreteStatsTable[[#This Row],[GroupByKey]])*DiscreteStatsTable[Average])),0)</f>
        <v>12.098431297615067</v>
      </c>
      <c r="O859" s="5" cm="1">
        <f t="array" ref="O859">IFERROR(_xlfn.STDEV.S(IF((DiscreteStatsTable[GroupByKey]=DiscreteStatsTable[[#This Row],[GroupByKey]]),(DiscreteStatsTable[GroupByKey]=DiscreteStatsTable[[#This Row],[GroupByKey]])*DiscreteStatsTable[Average])),0)</f>
        <v>0.71433201207540975</v>
      </c>
      <c r="P859" s="5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 s="5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859" s="5" cm="1">
        <f t="array" ref="R859">MIN(IF((DiscreteStatsTable[GroupByKey]=DiscreteStatsTable[[#This Row],[GroupByKey]]),(DiscreteStatsTable[GroupByKey]=DiscreteStatsTable[[#This Row],[GroupByKey]])*DiscreteStatsTable[Average]))</f>
        <v>10.7592582879315</v>
      </c>
      <c r="S859" s="5" cm="1">
        <f t="array" ref="S859">MAX(IF((DiscreteStatsTable[GroupByKey]=DiscreteStatsTable[[#This Row],[GroupByKey]]),(DiscreteStatsTable[GroupByKey]=DiscreteStatsTable[[#This Row],[GroupByKey]])*DiscreteStatsTable[Average]))</f>
        <v>14.168775078757299</v>
      </c>
      <c r="T859" s="5" cm="1">
        <f t="array" ref="T859">MIN(IF((DiscreteStatsTable[GroupByKey]=DiscreteStatsTable[[#This Row],[GroupByKey]]),(DiscreteStatsTable[GroupByKey]=DiscreteStatsTable[[#This Row],[GroupByKey]])*DiscreteStatsTable[Minimum]))</f>
        <v>0.77649516104145899</v>
      </c>
      <c r="U859" s="5" cm="1">
        <f t="array" ref="U859">MAX(IF((DiscreteStatsTable[GroupByKey]=DiscreteStatsTable[[#This Row],[GroupByKey]]),(DiscreteStatsTable[GroupByKey]=DiscreteStatsTable[[#This Row],[GroupByKey]])*DiscreteStatsTable[Maximum]))</f>
        <v>66.496126739788593</v>
      </c>
      <c r="V859" s="5" cm="1">
        <f t="array" ref="V859">IFERROR(AVERAGE(IF((DiscreteStatsTable[GroupByKey]=DiscreteStatsTable[[#This Row],[GroupByKey]]),(DiscreteStatsTable[GroupByKey]=DiscreteStatsTable[[#This Row],[GroupByKey]])*DiscreteStatsTable[NumberObservations])),0)</f>
        <v>141.38</v>
      </c>
      <c r="W859" s="5">
        <f>IF((DiscreteStatsTable[[#This Row],[RepsRequested]]&gt;1),DiscreteStatsTable[[#This Row],[HalfWidth]],DiscreteStatsTable[[#This Row],[BatchMeansHalfWidth]])</f>
        <v>0.20301091161176912</v>
      </c>
      <c r="X859" s="5" cm="1">
        <f t="array" ref="X859">COUNT(IF((DiscreteStatsTable[GroupByKey]=DiscreteStatsTable[[#This Row],[GroupByKey]]),(DiscreteStatsTable[GroupByKey]=DiscreteStatsTable[[#This Row],[GroupByKey]])*DiscreteStatsTable[Replication]))</f>
        <v>50</v>
      </c>
      <c r="Y859" s="5">
        <f>IF(DiscreteStatsTable[[#This Row],[RepsRequested]]=DiscreteStatsTable[[#This Row],[RepsWithStatObserved]],1,0)</f>
        <v>1</v>
      </c>
    </row>
    <row r="860" spans="1:25" x14ac:dyDescent="0.25">
      <c r="A860" t="s">
        <v>68</v>
      </c>
      <c r="B860" t="s">
        <v>70</v>
      </c>
      <c r="C860">
        <v>5</v>
      </c>
      <c r="D860" t="s">
        <v>85</v>
      </c>
      <c r="E860" t="s">
        <v>97</v>
      </c>
      <c r="F860" t="s">
        <v>87</v>
      </c>
      <c r="G860">
        <v>0</v>
      </c>
      <c r="H860">
        <v>2E+20</v>
      </c>
      <c r="I860">
        <v>0</v>
      </c>
      <c r="J860">
        <v>0</v>
      </c>
      <c r="K860">
        <v>142</v>
      </c>
      <c r="L8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60" s="5" cm="1">
        <f t="array" ref="M860">MAX(IF((ProjectInfoTable[ProjectName]=DiscreteStatsTable[[#This Row],[ProjectName]]),(ProjectInfoTable[ProjectName]=DiscreteStatsTable[[#This Row],[ProjectName]])*ProjectInfoTable[NumberOfReplications]))</f>
        <v>50</v>
      </c>
      <c r="N860" s="5" cm="1">
        <f t="array" ref="N860">IFERROR(AVERAGE(IF((DiscreteStatsTable[GroupByKey]=DiscreteStatsTable[[#This Row],[GroupByKey]]),(DiscreteStatsTable[GroupByKey]=DiscreteStatsTable[[#This Row],[GroupByKey]])*DiscreteStatsTable[Average])),0)</f>
        <v>0</v>
      </c>
      <c r="O860" s="5" cm="1">
        <f t="array" ref="O860">IFERROR(_xlfn.STDEV.S(IF((DiscreteStatsTable[GroupByKey]=DiscreteStatsTable[[#This Row],[GroupByKey]]),(DiscreteStatsTable[GroupByKey]=DiscreteStatsTable[[#This Row],[GroupByKey]])*DiscreteStatsTable[Average])),0)</f>
        <v>0</v>
      </c>
      <c r="P860" s="5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 s="5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0" s="5" cm="1">
        <f t="array" ref="R860">MIN(IF((DiscreteStatsTable[GroupByKey]=DiscreteStatsTable[[#This Row],[GroupByKey]]),(DiscreteStatsTable[GroupByKey]=DiscreteStatsTable[[#This Row],[GroupByKey]])*DiscreteStatsTable[Average]))</f>
        <v>0</v>
      </c>
      <c r="S860" s="5" cm="1">
        <f t="array" ref="S860">MAX(IF((DiscreteStatsTable[GroupByKey]=DiscreteStatsTable[[#This Row],[GroupByKey]]),(DiscreteStatsTable[GroupByKey]=DiscreteStatsTable[[#This Row],[GroupByKey]])*DiscreteStatsTable[Average]))</f>
        <v>0</v>
      </c>
      <c r="T860" s="5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s="5" cm="1">
        <f t="array" ref="U860">MAX(IF((DiscreteStatsTable[GroupByKey]=DiscreteStatsTable[[#This Row],[GroupByKey]]),(DiscreteStatsTable[GroupByKey]=DiscreteStatsTable[[#This Row],[GroupByKey]])*DiscreteStatsTable[Maximum]))</f>
        <v>0</v>
      </c>
      <c r="V860" s="5" cm="1">
        <f t="array" ref="V860">IFERROR(AVERAGE(IF((DiscreteStatsTable[GroupByKey]=DiscreteStatsTable[[#This Row],[GroupByKey]]),(DiscreteStatsTable[GroupByKey]=DiscreteStatsTable[[#This Row],[GroupByKey]])*DiscreteStatsTable[NumberObservations])),0)</f>
        <v>141.38</v>
      </c>
      <c r="W860" s="5">
        <f>IF((DiscreteStatsTable[[#This Row],[RepsRequested]]&gt;1),DiscreteStatsTable[[#This Row],[HalfWidth]],DiscreteStatsTable[[#This Row],[BatchMeansHalfWidth]])</f>
        <v>0</v>
      </c>
      <c r="X860" s="5" cm="1">
        <f t="array" ref="X860">COUNT(IF((DiscreteStatsTable[GroupByKey]=DiscreteStatsTable[[#This Row],[GroupByKey]]),(DiscreteStatsTable[GroupByKey]=DiscreteStatsTable[[#This Row],[GroupByKey]])*DiscreteStatsTable[Replication]))</f>
        <v>50</v>
      </c>
      <c r="Y860" s="5">
        <f>IF(DiscreteStatsTable[[#This Row],[RepsRequested]]=DiscreteStatsTable[[#This Row],[RepsWithStatObserved]],1,0)</f>
        <v>1</v>
      </c>
    </row>
    <row r="861" spans="1:25" x14ac:dyDescent="0.25">
      <c r="A861" t="s">
        <v>68</v>
      </c>
      <c r="B861" t="s">
        <v>70</v>
      </c>
      <c r="C861">
        <v>5</v>
      </c>
      <c r="D861" t="s">
        <v>85</v>
      </c>
      <c r="E861" t="s">
        <v>98</v>
      </c>
      <c r="F861" t="s">
        <v>87</v>
      </c>
      <c r="G861">
        <v>7.5882716804140502</v>
      </c>
      <c r="H861">
        <v>2E+20</v>
      </c>
      <c r="I861">
        <v>0</v>
      </c>
      <c r="J861">
        <v>37.668737618102703</v>
      </c>
      <c r="K861">
        <v>142</v>
      </c>
      <c r="L8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61" s="5" cm="1">
        <f t="array" ref="M861">MAX(IF((ProjectInfoTable[ProjectName]=DiscreteStatsTable[[#This Row],[ProjectName]]),(ProjectInfoTable[ProjectName]=DiscreteStatsTable[[#This Row],[ProjectName]])*ProjectInfoTable[NumberOfReplications]))</f>
        <v>50</v>
      </c>
      <c r="N861" s="5" cm="1">
        <f t="array" ref="N861">IFERROR(AVERAGE(IF((DiscreteStatsTable[GroupByKey]=DiscreteStatsTable[[#This Row],[GroupByKey]]),(DiscreteStatsTable[GroupByKey]=DiscreteStatsTable[[#This Row],[GroupByKey]])*DiscreteStatsTable[Average])),0)</f>
        <v>5.6664667008910365</v>
      </c>
      <c r="O861" s="5" cm="1">
        <f t="array" ref="O861">IFERROR(_xlfn.STDEV.S(IF((DiscreteStatsTable[GroupByKey]=DiscreteStatsTable[[#This Row],[GroupByKey]]),(DiscreteStatsTable[GroupByKey]=DiscreteStatsTable[[#This Row],[GroupByKey]])*DiscreteStatsTable[Average])),0)</f>
        <v>5.8120334932936641</v>
      </c>
      <c r="P861" s="5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 s="5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861" s="5" cm="1">
        <f t="array" ref="R861">MIN(IF((DiscreteStatsTable[GroupByKey]=DiscreteStatsTable[[#This Row],[GroupByKey]]),(DiscreteStatsTable[GroupByKey]=DiscreteStatsTable[[#This Row],[GroupByKey]])*DiscreteStatsTable[Average]))</f>
        <v>1.06349999805384</v>
      </c>
      <c r="S861" s="5" cm="1">
        <f t="array" ref="S861">MAX(IF((DiscreteStatsTable[GroupByKey]=DiscreteStatsTable[[#This Row],[GroupByKey]]),(DiscreteStatsTable[GroupByKey]=DiscreteStatsTable[[#This Row],[GroupByKey]])*DiscreteStatsTable[Average]))</f>
        <v>37.498930964302303</v>
      </c>
      <c r="T861" s="5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s="5" cm="1">
        <f t="array" ref="U861">MAX(IF((DiscreteStatsTable[GroupByKey]=DiscreteStatsTable[[#This Row],[GroupByKey]]),(DiscreteStatsTable[GroupByKey]=DiscreteStatsTable[[#This Row],[GroupByKey]])*DiscreteStatsTable[Maximum]))</f>
        <v>97.065234510704698</v>
      </c>
      <c r="V861" s="5" cm="1">
        <f t="array" ref="V861">IFERROR(AVERAGE(IF((DiscreteStatsTable[GroupByKey]=DiscreteStatsTable[[#This Row],[GroupByKey]]),(DiscreteStatsTable[GroupByKey]=DiscreteStatsTable[[#This Row],[GroupByKey]])*DiscreteStatsTable[NumberObservations])),0)</f>
        <v>141.38</v>
      </c>
      <c r="W861" s="5">
        <f>IF((DiscreteStatsTable[[#This Row],[RepsRequested]]&gt;1),DiscreteStatsTable[[#This Row],[HalfWidth]],DiscreteStatsTable[[#This Row],[BatchMeansHalfWidth]])</f>
        <v>1.6517616428299211</v>
      </c>
      <c r="X861" s="5" cm="1">
        <f t="array" ref="X861">COUNT(IF((DiscreteStatsTable[GroupByKey]=DiscreteStatsTable[[#This Row],[GroupByKey]]),(DiscreteStatsTable[GroupByKey]=DiscreteStatsTable[[#This Row],[GroupByKey]])*DiscreteStatsTable[Replication]))</f>
        <v>50</v>
      </c>
      <c r="Y861" s="5">
        <f>IF(DiscreteStatsTable[[#This Row],[RepsRequested]]=DiscreteStatsTable[[#This Row],[RepsWithStatObserved]],1,0)</f>
        <v>1</v>
      </c>
    </row>
    <row r="862" spans="1:25" x14ac:dyDescent="0.25">
      <c r="A862" t="s">
        <v>68</v>
      </c>
      <c r="B862" t="s">
        <v>70</v>
      </c>
      <c r="C862">
        <v>6</v>
      </c>
      <c r="D862" t="s">
        <v>85</v>
      </c>
      <c r="E862" t="s">
        <v>86</v>
      </c>
      <c r="F862" t="s">
        <v>87</v>
      </c>
      <c r="G862">
        <v>0</v>
      </c>
      <c r="H862">
        <v>2E+20</v>
      </c>
      <c r="I862">
        <v>0</v>
      </c>
      <c r="J862">
        <v>0</v>
      </c>
      <c r="K862">
        <v>140</v>
      </c>
      <c r="L8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62" s="5" cm="1">
        <f t="array" ref="M862">MAX(IF((ProjectInfoTable[ProjectName]=DiscreteStatsTable[[#This Row],[ProjectName]]),(ProjectInfoTable[ProjectName]=DiscreteStatsTable[[#This Row],[ProjectName]])*ProjectInfoTable[NumberOfReplications]))</f>
        <v>50</v>
      </c>
      <c r="N862" s="5" cm="1">
        <f t="array" ref="N862">IFERROR(AVERAGE(IF((DiscreteStatsTable[GroupByKey]=DiscreteStatsTable[[#This Row],[GroupByKey]]),(DiscreteStatsTable[GroupByKey]=DiscreteStatsTable[[#This Row],[GroupByKey]])*DiscreteStatsTable[Average])),0)</f>
        <v>0</v>
      </c>
      <c r="O862" s="5" cm="1">
        <f t="array" ref="O862">IFERROR(_xlfn.STDEV.S(IF((DiscreteStatsTable[GroupByKey]=DiscreteStatsTable[[#This Row],[GroupByKey]]),(DiscreteStatsTable[GroupByKey]=DiscreteStatsTable[[#This Row],[GroupByKey]])*DiscreteStatsTable[Average])),0)</f>
        <v>0</v>
      </c>
      <c r="P862" s="5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 s="5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2" s="5" cm="1">
        <f t="array" ref="R862">MIN(IF((DiscreteStatsTable[GroupByKey]=DiscreteStatsTable[[#This Row],[GroupByKey]]),(DiscreteStatsTable[GroupByKey]=DiscreteStatsTable[[#This Row],[GroupByKey]])*DiscreteStatsTable[Average]))</f>
        <v>0</v>
      </c>
      <c r="S862" s="5" cm="1">
        <f t="array" ref="S862">MAX(IF((DiscreteStatsTable[GroupByKey]=DiscreteStatsTable[[#This Row],[GroupByKey]]),(DiscreteStatsTable[GroupByKey]=DiscreteStatsTable[[#This Row],[GroupByKey]])*DiscreteStatsTable[Average]))</f>
        <v>0</v>
      </c>
      <c r="T862" s="5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s="5" cm="1">
        <f t="array" ref="U862">MAX(IF((DiscreteStatsTable[GroupByKey]=DiscreteStatsTable[[#This Row],[GroupByKey]]),(DiscreteStatsTable[GroupByKey]=DiscreteStatsTable[[#This Row],[GroupByKey]])*DiscreteStatsTable[Maximum]))</f>
        <v>0</v>
      </c>
      <c r="V862" s="5" cm="1">
        <f t="array" ref="V862">IFERROR(AVERAGE(IF((DiscreteStatsTable[GroupByKey]=DiscreteStatsTable[[#This Row],[GroupByKey]]),(DiscreteStatsTable[GroupByKey]=DiscreteStatsTable[[#This Row],[GroupByKey]])*DiscreteStatsTable[NumberObservations])),0)</f>
        <v>141.38</v>
      </c>
      <c r="W862" s="5">
        <f>IF((DiscreteStatsTable[[#This Row],[RepsRequested]]&gt;1),DiscreteStatsTable[[#This Row],[HalfWidth]],DiscreteStatsTable[[#This Row],[BatchMeansHalfWidth]])</f>
        <v>0</v>
      </c>
      <c r="X862" s="5" cm="1">
        <f t="array" ref="X862">COUNT(IF((DiscreteStatsTable[GroupByKey]=DiscreteStatsTable[[#This Row],[GroupByKey]]),(DiscreteStatsTable[GroupByKey]=DiscreteStatsTable[[#This Row],[GroupByKey]])*DiscreteStatsTable[Replication]))</f>
        <v>50</v>
      </c>
      <c r="Y862" s="5">
        <f>IF(DiscreteStatsTable[[#This Row],[RepsRequested]]=DiscreteStatsTable[[#This Row],[RepsWithStatObserved]],1,0)</f>
        <v>1</v>
      </c>
    </row>
    <row r="863" spans="1:25" x14ac:dyDescent="0.25">
      <c r="A863" t="s">
        <v>68</v>
      </c>
      <c r="B863" t="s">
        <v>70</v>
      </c>
      <c r="C863">
        <v>6</v>
      </c>
      <c r="D863" t="s">
        <v>85</v>
      </c>
      <c r="E863" t="s">
        <v>88</v>
      </c>
      <c r="F863" t="s">
        <v>87</v>
      </c>
      <c r="G863">
        <v>0</v>
      </c>
      <c r="H863">
        <v>2E+20</v>
      </c>
      <c r="I863">
        <v>0</v>
      </c>
      <c r="J863">
        <v>0</v>
      </c>
      <c r="K863">
        <v>140</v>
      </c>
      <c r="L8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63" s="5" cm="1">
        <f t="array" ref="M863">MAX(IF((ProjectInfoTable[ProjectName]=DiscreteStatsTable[[#This Row],[ProjectName]]),(ProjectInfoTable[ProjectName]=DiscreteStatsTable[[#This Row],[ProjectName]])*ProjectInfoTable[NumberOfReplications]))</f>
        <v>50</v>
      </c>
      <c r="N863" s="5" cm="1">
        <f t="array" ref="N863">IFERROR(AVERAGE(IF((DiscreteStatsTable[GroupByKey]=DiscreteStatsTable[[#This Row],[GroupByKey]]),(DiscreteStatsTable[GroupByKey]=DiscreteStatsTable[[#This Row],[GroupByKey]])*DiscreteStatsTable[Average])),0)</f>
        <v>0</v>
      </c>
      <c r="O863" s="5" cm="1">
        <f t="array" ref="O863">IFERROR(_xlfn.STDEV.S(IF((DiscreteStatsTable[GroupByKey]=DiscreteStatsTable[[#This Row],[GroupByKey]]),(DiscreteStatsTable[GroupByKey]=DiscreteStatsTable[[#This Row],[GroupByKey]])*DiscreteStatsTable[Average])),0)</f>
        <v>0</v>
      </c>
      <c r="P863" s="5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 s="5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3" s="5" cm="1">
        <f t="array" ref="R863">MIN(IF((DiscreteStatsTable[GroupByKey]=DiscreteStatsTable[[#This Row],[GroupByKey]]),(DiscreteStatsTable[GroupByKey]=DiscreteStatsTable[[#This Row],[GroupByKey]])*DiscreteStatsTable[Average]))</f>
        <v>0</v>
      </c>
      <c r="S863" s="5" cm="1">
        <f t="array" ref="S863">MAX(IF((DiscreteStatsTable[GroupByKey]=DiscreteStatsTable[[#This Row],[GroupByKey]]),(DiscreteStatsTable[GroupByKey]=DiscreteStatsTable[[#This Row],[GroupByKey]])*DiscreteStatsTable[Average]))</f>
        <v>0</v>
      </c>
      <c r="T863" s="5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s="5" cm="1">
        <f t="array" ref="U863">MAX(IF((DiscreteStatsTable[GroupByKey]=DiscreteStatsTable[[#This Row],[GroupByKey]]),(DiscreteStatsTable[GroupByKey]=DiscreteStatsTable[[#This Row],[GroupByKey]])*DiscreteStatsTable[Maximum]))</f>
        <v>0</v>
      </c>
      <c r="V863" s="5" cm="1">
        <f t="array" ref="V863">IFERROR(AVERAGE(IF((DiscreteStatsTable[GroupByKey]=DiscreteStatsTable[[#This Row],[GroupByKey]]),(DiscreteStatsTable[GroupByKey]=DiscreteStatsTable[[#This Row],[GroupByKey]])*DiscreteStatsTable[NumberObservations])),0)</f>
        <v>141.38</v>
      </c>
      <c r="W863" s="5">
        <f>IF((DiscreteStatsTable[[#This Row],[RepsRequested]]&gt;1),DiscreteStatsTable[[#This Row],[HalfWidth]],DiscreteStatsTable[[#This Row],[BatchMeansHalfWidth]])</f>
        <v>0</v>
      </c>
      <c r="X863" s="5" cm="1">
        <f t="array" ref="X863">COUNT(IF((DiscreteStatsTable[GroupByKey]=DiscreteStatsTable[[#This Row],[GroupByKey]]),(DiscreteStatsTable[GroupByKey]=DiscreteStatsTable[[#This Row],[GroupByKey]])*DiscreteStatsTable[Replication]))</f>
        <v>50</v>
      </c>
      <c r="Y863" s="5">
        <f>IF(DiscreteStatsTable[[#This Row],[RepsRequested]]=DiscreteStatsTable[[#This Row],[RepsWithStatObserved]],1,0)</f>
        <v>1</v>
      </c>
    </row>
    <row r="864" spans="1:25" x14ac:dyDescent="0.25">
      <c r="A864" t="s">
        <v>68</v>
      </c>
      <c r="B864" t="s">
        <v>70</v>
      </c>
      <c r="C864">
        <v>6</v>
      </c>
      <c r="D864" t="s">
        <v>85</v>
      </c>
      <c r="E864" t="s">
        <v>89</v>
      </c>
      <c r="F864" t="s">
        <v>87</v>
      </c>
      <c r="G864">
        <v>0</v>
      </c>
      <c r="H864">
        <v>2E+20</v>
      </c>
      <c r="I864">
        <v>0</v>
      </c>
      <c r="J864">
        <v>0</v>
      </c>
      <c r="K864">
        <v>140</v>
      </c>
      <c r="L8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64" s="5" cm="1">
        <f t="array" ref="M864">MAX(IF((ProjectInfoTable[ProjectName]=DiscreteStatsTable[[#This Row],[ProjectName]]),(ProjectInfoTable[ProjectName]=DiscreteStatsTable[[#This Row],[ProjectName]])*ProjectInfoTable[NumberOfReplications]))</f>
        <v>50</v>
      </c>
      <c r="N864" s="5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s="5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s="5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 s="5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s="5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s="5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s="5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s="5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s="5" cm="1">
        <f t="array" ref="V864">IFERROR(AVERAGE(IF((DiscreteStatsTable[GroupByKey]=DiscreteStatsTable[[#This Row],[GroupByKey]]),(DiscreteStatsTable[GroupByKey]=DiscreteStatsTable[[#This Row],[GroupByKey]])*DiscreteStatsTable[NumberObservations])),0)</f>
        <v>141.38</v>
      </c>
      <c r="W864" s="5">
        <f>IF((DiscreteStatsTable[[#This Row],[RepsRequested]]&gt;1),DiscreteStatsTable[[#This Row],[HalfWidth]],DiscreteStatsTable[[#This Row],[BatchMeansHalfWidth]])</f>
        <v>0</v>
      </c>
      <c r="X864" s="5" cm="1">
        <f t="array" ref="X864">COUNT(IF((DiscreteStatsTable[GroupByKey]=DiscreteStatsTable[[#This Row],[GroupByKey]]),(DiscreteStatsTable[GroupByKey]=DiscreteStatsTable[[#This Row],[GroupByKey]])*DiscreteStatsTable[Replication]))</f>
        <v>50</v>
      </c>
      <c r="Y864" s="5">
        <f>IF(DiscreteStatsTable[[#This Row],[RepsRequested]]=DiscreteStatsTable[[#This Row],[RepsWithStatObserved]],1,0)</f>
        <v>1</v>
      </c>
    </row>
    <row r="865" spans="1:25" x14ac:dyDescent="0.25">
      <c r="A865" t="s">
        <v>68</v>
      </c>
      <c r="B865" t="s">
        <v>70</v>
      </c>
      <c r="C865">
        <v>6</v>
      </c>
      <c r="D865" t="s">
        <v>85</v>
      </c>
      <c r="E865" t="s">
        <v>90</v>
      </c>
      <c r="F865" t="s">
        <v>87</v>
      </c>
      <c r="G865">
        <v>0</v>
      </c>
      <c r="H865">
        <v>2E+20</v>
      </c>
      <c r="I865">
        <v>0</v>
      </c>
      <c r="J865">
        <v>0</v>
      </c>
      <c r="K865">
        <v>140</v>
      </c>
      <c r="L8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65" s="5" cm="1">
        <f t="array" ref="M865">MAX(IF((ProjectInfoTable[ProjectName]=DiscreteStatsTable[[#This Row],[ProjectName]]),(ProjectInfoTable[ProjectName]=DiscreteStatsTable[[#This Row],[ProjectName]])*ProjectInfoTable[NumberOfReplications]))</f>
        <v>50</v>
      </c>
      <c r="N865" s="5" cm="1">
        <f t="array" ref="N865">IFERROR(AVERAGE(IF((DiscreteStatsTable[GroupByKey]=DiscreteStatsTable[[#This Row],[GroupByKey]]),(DiscreteStatsTable[GroupByKey]=DiscreteStatsTable[[#This Row],[GroupByKey]])*DiscreteStatsTable[Average])),0)</f>
        <v>0</v>
      </c>
      <c r="O865" s="5" cm="1">
        <f t="array" ref="O865">IFERROR(_xlfn.STDEV.S(IF((DiscreteStatsTable[GroupByKey]=DiscreteStatsTable[[#This Row],[GroupByKey]]),(DiscreteStatsTable[GroupByKey]=DiscreteStatsTable[[#This Row],[GroupByKey]])*DiscreteStatsTable[Average])),0)</f>
        <v>0</v>
      </c>
      <c r="P865" s="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 s="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5" s="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s="5" cm="1">
        <f t="array" ref="S865">MAX(IF((DiscreteStatsTable[GroupByKey]=DiscreteStatsTable[[#This Row],[GroupByKey]]),(DiscreteStatsTable[GroupByKey]=DiscreteStatsTable[[#This Row],[GroupByKey]])*DiscreteStatsTable[Average]))</f>
        <v>0</v>
      </c>
      <c r="T865" s="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s="5" cm="1">
        <f t="array" ref="U865">MAX(IF((DiscreteStatsTable[GroupByKey]=DiscreteStatsTable[[#This Row],[GroupByKey]]),(DiscreteStatsTable[GroupByKey]=DiscreteStatsTable[[#This Row],[GroupByKey]])*DiscreteStatsTable[Maximum]))</f>
        <v>0</v>
      </c>
      <c r="V865" s="5" cm="1">
        <f t="array" ref="V865">IFERROR(AVERAGE(IF((DiscreteStatsTable[GroupByKey]=DiscreteStatsTable[[#This Row],[GroupByKey]]),(DiscreteStatsTable[GroupByKey]=DiscreteStatsTable[[#This Row],[GroupByKey]])*DiscreteStatsTable[NumberObservations])),0)</f>
        <v>141.38</v>
      </c>
      <c r="W865" s="5">
        <f>IF((DiscreteStatsTable[[#This Row],[RepsRequested]]&gt;1),DiscreteStatsTable[[#This Row],[HalfWidth]],DiscreteStatsTable[[#This Row],[BatchMeansHalfWidth]])</f>
        <v>0</v>
      </c>
      <c r="X865" s="5" cm="1">
        <f t="array" ref="X865">COUNT(IF((DiscreteStatsTable[GroupByKey]=DiscreteStatsTable[[#This Row],[GroupByKey]]),(DiscreteStatsTable[GroupByKey]=DiscreteStatsTable[[#This Row],[GroupByKey]])*DiscreteStatsTable[Replication]))</f>
        <v>50</v>
      </c>
      <c r="Y865" s="5">
        <f>IF(DiscreteStatsTable[[#This Row],[RepsRequested]]=DiscreteStatsTable[[#This Row],[RepsWithStatObserved]],1,0)</f>
        <v>1</v>
      </c>
    </row>
    <row r="866" spans="1:25" x14ac:dyDescent="0.25">
      <c r="A866" t="s">
        <v>68</v>
      </c>
      <c r="B866" t="s">
        <v>70</v>
      </c>
      <c r="C866">
        <v>6</v>
      </c>
      <c r="D866" t="s">
        <v>85</v>
      </c>
      <c r="E866" t="s">
        <v>91</v>
      </c>
      <c r="F866" t="s">
        <v>87</v>
      </c>
      <c r="G866">
        <v>0.35750280838757698</v>
      </c>
      <c r="H866">
        <v>2E+20</v>
      </c>
      <c r="I866">
        <v>3.6313823279054198E-2</v>
      </c>
      <c r="J866">
        <v>1.2167976902678701</v>
      </c>
      <c r="K866">
        <v>140</v>
      </c>
      <c r="L8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66" s="5" cm="1">
        <f t="array" ref="M866">MAX(IF((ProjectInfoTable[ProjectName]=DiscreteStatsTable[[#This Row],[ProjectName]]),(ProjectInfoTable[ProjectName]=DiscreteStatsTable[[#This Row],[ProjectName]])*ProjectInfoTable[NumberOfReplications]))</f>
        <v>50</v>
      </c>
      <c r="N866" s="5" cm="1">
        <f t="array" ref="N866">IFERROR(AVERAGE(IF((DiscreteStatsTable[GroupByKey]=DiscreteStatsTable[[#This Row],[GroupByKey]]),(DiscreteStatsTable[GroupByKey]=DiscreteStatsTable[[#This Row],[GroupByKey]])*DiscreteStatsTable[Average])),0)</f>
        <v>0.33492790756206081</v>
      </c>
      <c r="O866" s="5" cm="1">
        <f t="array" ref="O86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66" s="5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 s="5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66" s="5" cm="1">
        <f t="array" ref="R866">MIN(IF((DiscreteStatsTable[GroupByKey]=DiscreteStatsTable[[#This Row],[GroupByKey]]),(DiscreteStatsTable[GroupByKey]=DiscreteStatsTable[[#This Row],[GroupByKey]])*DiscreteStatsTable[Average]))</f>
        <v>0.29414253294763198</v>
      </c>
      <c r="S866" s="5" cm="1">
        <f t="array" ref="S866">MAX(IF((DiscreteStatsTable[GroupByKey]=DiscreteStatsTable[[#This Row],[GroupByKey]]),(DiscreteStatsTable[GroupByKey]=DiscreteStatsTable[[#This Row],[GroupByKey]])*DiscreteStatsTable[Average]))</f>
        <v>0.38948747758041602</v>
      </c>
      <c r="T866" s="5" cm="1">
        <f t="array" ref="T866">MIN(IF((DiscreteStatsTable[GroupByKey]=DiscreteStatsTable[[#This Row],[GroupByKey]]),(DiscreteStatsTable[GroupByKey]=DiscreteStatsTable[[#This Row],[GroupByKey]])*DiscreteStatsTable[Minimum]))</f>
        <v>1.2941586017357599E-2</v>
      </c>
      <c r="U866" s="5" cm="1">
        <f t="array" ref="U866">MAX(IF((DiscreteStatsTable[GroupByKey]=DiscreteStatsTable[[#This Row],[GroupByKey]]),(DiscreteStatsTable[GroupByKey]=DiscreteStatsTable[[#This Row],[GroupByKey]])*DiscreteStatsTable[Maximum]))</f>
        <v>2.0393207955552399</v>
      </c>
      <c r="V866" s="5" cm="1">
        <f t="array" ref="V866">IFERROR(AVERAGE(IF((DiscreteStatsTable[GroupByKey]=DiscreteStatsTable[[#This Row],[GroupByKey]]),(DiscreteStatsTable[GroupByKey]=DiscreteStatsTable[[#This Row],[GroupByKey]])*DiscreteStatsTable[NumberObservations])),0)</f>
        <v>141.38</v>
      </c>
      <c r="W866" s="5">
        <f>IF((DiscreteStatsTable[[#This Row],[RepsRequested]]&gt;1),DiscreteStatsTable[[#This Row],[HalfWidth]],DiscreteStatsTable[[#This Row],[BatchMeansHalfWidth]])</f>
        <v>5.7478663771092743E-3</v>
      </c>
      <c r="X866" s="5" cm="1">
        <f t="array" ref="X866">COUNT(IF((DiscreteStatsTable[GroupByKey]=DiscreteStatsTable[[#This Row],[GroupByKey]]),(DiscreteStatsTable[GroupByKey]=DiscreteStatsTable[[#This Row],[GroupByKey]])*DiscreteStatsTable[Replication]))</f>
        <v>50</v>
      </c>
      <c r="Y866" s="5">
        <f>IF(DiscreteStatsTable[[#This Row],[RepsRequested]]=DiscreteStatsTable[[#This Row],[RepsWithStatObserved]],1,0)</f>
        <v>1</v>
      </c>
    </row>
    <row r="867" spans="1:25" x14ac:dyDescent="0.25">
      <c r="A867" t="s">
        <v>68</v>
      </c>
      <c r="B867" t="s">
        <v>70</v>
      </c>
      <c r="C867">
        <v>6</v>
      </c>
      <c r="D867" t="s">
        <v>85</v>
      </c>
      <c r="E867" t="s">
        <v>92</v>
      </c>
      <c r="F867" t="s">
        <v>87</v>
      </c>
      <c r="G867">
        <v>20.530844400017401</v>
      </c>
      <c r="H867">
        <v>2E+20</v>
      </c>
      <c r="I867">
        <v>2.4581959345750901</v>
      </c>
      <c r="J867">
        <v>58.008959894526797</v>
      </c>
      <c r="K867">
        <v>140</v>
      </c>
      <c r="L8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67" s="5" cm="1">
        <f t="array" ref="M867">MAX(IF((ProjectInfoTable[ProjectName]=DiscreteStatsTable[[#This Row],[ProjectName]]),(ProjectInfoTable[ProjectName]=DiscreteStatsTable[[#This Row],[ProjectName]])*ProjectInfoTable[NumberOfReplications]))</f>
        <v>50</v>
      </c>
      <c r="N867" s="5" cm="1">
        <f t="array" ref="N867">IFERROR(AVERAGE(IF((DiscreteStatsTable[GroupByKey]=DiscreteStatsTable[[#This Row],[GroupByKey]]),(DiscreteStatsTable[GroupByKey]=DiscreteStatsTable[[#This Row],[GroupByKey]])*DiscreteStatsTable[Average])),0)</f>
        <v>17.764897998506111</v>
      </c>
      <c r="O867" s="5" cm="1">
        <f t="array" ref="O867">IFERROR(_xlfn.STDEV.S(IF((DiscreteStatsTable[GroupByKey]=DiscreteStatsTable[[#This Row],[GroupByKey]]),(DiscreteStatsTable[GroupByKey]=DiscreteStatsTable[[#This Row],[GroupByKey]])*DiscreteStatsTable[Average])),0)</f>
        <v>6.3265363194248438</v>
      </c>
      <c r="P867" s="5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 s="5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867" s="5" cm="1">
        <f t="array" ref="R867">MIN(IF((DiscreteStatsTable[GroupByKey]=DiscreteStatsTable[[#This Row],[GroupByKey]]),(DiscreteStatsTable[GroupByKey]=DiscreteStatsTable[[#This Row],[GroupByKey]])*DiscreteStatsTable[Average]))</f>
        <v>12.070203836107099</v>
      </c>
      <c r="S867" s="5" cm="1">
        <f t="array" ref="S867">MAX(IF((DiscreteStatsTable[GroupByKey]=DiscreteStatsTable[[#This Row],[GroupByKey]]),(DiscreteStatsTable[GroupByKey]=DiscreteStatsTable[[#This Row],[GroupByKey]])*DiscreteStatsTable[Average]))</f>
        <v>51.667706043059603</v>
      </c>
      <c r="T867" s="5" cm="1">
        <f t="array" ref="T867">MIN(IF((DiscreteStatsTable[GroupByKey]=DiscreteStatsTable[[#This Row],[GroupByKey]]),(DiscreteStatsTable[GroupByKey]=DiscreteStatsTable[[#This Row],[GroupByKey]])*DiscreteStatsTable[Minimum]))</f>
        <v>0.77649516104145899</v>
      </c>
      <c r="U867" s="5" cm="1">
        <f t="array" ref="U867">MAX(IF((DiscreteStatsTable[GroupByKey]=DiscreteStatsTable[[#This Row],[GroupByKey]]),(DiscreteStatsTable[GroupByKey]=DiscreteStatsTable[[#This Row],[GroupByKey]])*DiscreteStatsTable[Maximum]))</f>
        <v>114.20900292565</v>
      </c>
      <c r="V867" s="5" cm="1">
        <f t="array" ref="V867">IFERROR(AVERAGE(IF((DiscreteStatsTable[GroupByKey]=DiscreteStatsTable[[#This Row],[GroupByKey]]),(DiscreteStatsTable[GroupByKey]=DiscreteStatsTable[[#This Row],[GroupByKey]])*DiscreteStatsTable[NumberObservations])),0)</f>
        <v>141.38</v>
      </c>
      <c r="W867" s="5">
        <f>IF((DiscreteStatsTable[[#This Row],[RepsRequested]]&gt;1),DiscreteStatsTable[[#This Row],[HalfWidth]],DiscreteStatsTable[[#This Row],[BatchMeansHalfWidth]])</f>
        <v>1.7979817281600685</v>
      </c>
      <c r="X867" s="5" cm="1">
        <f t="array" ref="X867">COUNT(IF((DiscreteStatsTable[GroupByKey]=DiscreteStatsTable[[#This Row],[GroupByKey]]),(DiscreteStatsTable[GroupByKey]=DiscreteStatsTable[[#This Row],[GroupByKey]])*DiscreteStatsTable[Replication]))</f>
        <v>50</v>
      </c>
      <c r="Y867" s="5">
        <f>IF(DiscreteStatsTable[[#This Row],[RepsRequested]]=DiscreteStatsTable[[#This Row],[RepsWithStatObserved]],1,0)</f>
        <v>1</v>
      </c>
    </row>
    <row r="868" spans="1:25" x14ac:dyDescent="0.25">
      <c r="A868" t="s">
        <v>68</v>
      </c>
      <c r="B868" t="s">
        <v>70</v>
      </c>
      <c r="C868">
        <v>6</v>
      </c>
      <c r="D868" t="s">
        <v>85</v>
      </c>
      <c r="E868" t="s">
        <v>93</v>
      </c>
      <c r="F868" t="s">
        <v>87</v>
      </c>
      <c r="G868">
        <v>0</v>
      </c>
      <c r="H868">
        <v>2E+20</v>
      </c>
      <c r="I868">
        <v>0</v>
      </c>
      <c r="J868">
        <v>0</v>
      </c>
      <c r="K868">
        <v>140</v>
      </c>
      <c r="L8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68" s="5" cm="1">
        <f t="array" ref="M868">MAX(IF((ProjectInfoTable[ProjectName]=DiscreteStatsTable[[#This Row],[ProjectName]]),(ProjectInfoTable[ProjectName]=DiscreteStatsTable[[#This Row],[ProjectName]])*ProjectInfoTable[NumberOfReplications]))</f>
        <v>50</v>
      </c>
      <c r="N868" s="5" cm="1">
        <f t="array" ref="N868">IFERROR(AVERAGE(IF((DiscreteStatsTable[GroupByKey]=DiscreteStatsTable[[#This Row],[GroupByKey]]),(DiscreteStatsTable[GroupByKey]=DiscreteStatsTable[[#This Row],[GroupByKey]])*DiscreteStatsTable[Average])),0)</f>
        <v>0</v>
      </c>
      <c r="O868" s="5" cm="1">
        <f t="array" ref="O868">IFERROR(_xlfn.STDEV.S(IF((DiscreteStatsTable[GroupByKey]=DiscreteStatsTable[[#This Row],[GroupByKey]]),(DiscreteStatsTable[GroupByKey]=DiscreteStatsTable[[#This Row],[GroupByKey]])*DiscreteStatsTable[Average])),0)</f>
        <v>0</v>
      </c>
      <c r="P868" s="5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 s="5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8" s="5" cm="1">
        <f t="array" ref="R868">MIN(IF((DiscreteStatsTable[GroupByKey]=DiscreteStatsTable[[#This Row],[GroupByKey]]),(DiscreteStatsTable[GroupByKey]=DiscreteStatsTable[[#This Row],[GroupByKey]])*DiscreteStatsTable[Average]))</f>
        <v>0</v>
      </c>
      <c r="S868" s="5" cm="1">
        <f t="array" ref="S868">MAX(IF((DiscreteStatsTable[GroupByKey]=DiscreteStatsTable[[#This Row],[GroupByKey]]),(DiscreteStatsTable[GroupByKey]=DiscreteStatsTable[[#This Row],[GroupByKey]])*DiscreteStatsTable[Average]))</f>
        <v>0</v>
      </c>
      <c r="T868" s="5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s="5" cm="1">
        <f t="array" ref="U868">MAX(IF((DiscreteStatsTable[GroupByKey]=DiscreteStatsTable[[#This Row],[GroupByKey]]),(DiscreteStatsTable[GroupByKey]=DiscreteStatsTable[[#This Row],[GroupByKey]])*DiscreteStatsTable[Maximum]))</f>
        <v>0</v>
      </c>
      <c r="V868" s="5" cm="1">
        <f t="array" ref="V868">IFERROR(AVERAGE(IF((DiscreteStatsTable[GroupByKey]=DiscreteStatsTable[[#This Row],[GroupByKey]]),(DiscreteStatsTable[GroupByKey]=DiscreteStatsTable[[#This Row],[GroupByKey]])*DiscreteStatsTable[NumberObservations])),0)</f>
        <v>141.38</v>
      </c>
      <c r="W868" s="5">
        <f>IF((DiscreteStatsTable[[#This Row],[RepsRequested]]&gt;1),DiscreteStatsTable[[#This Row],[HalfWidth]],DiscreteStatsTable[[#This Row],[BatchMeansHalfWidth]])</f>
        <v>0</v>
      </c>
      <c r="X868" s="5" cm="1">
        <f t="array" ref="X868">COUNT(IF((DiscreteStatsTable[GroupByKey]=DiscreteStatsTable[[#This Row],[GroupByKey]]),(DiscreteStatsTable[GroupByKey]=DiscreteStatsTable[[#This Row],[GroupByKey]])*DiscreteStatsTable[Replication]))</f>
        <v>50</v>
      </c>
      <c r="Y868" s="5">
        <f>IF(DiscreteStatsTable[[#This Row],[RepsRequested]]=DiscreteStatsTable[[#This Row],[RepsWithStatObserved]],1,0)</f>
        <v>1</v>
      </c>
    </row>
    <row r="869" spans="1:25" x14ac:dyDescent="0.25">
      <c r="A869" t="s">
        <v>68</v>
      </c>
      <c r="B869" t="s">
        <v>70</v>
      </c>
      <c r="C869">
        <v>6</v>
      </c>
      <c r="D869" t="s">
        <v>85</v>
      </c>
      <c r="E869" t="s">
        <v>94</v>
      </c>
      <c r="F869" t="s">
        <v>87</v>
      </c>
      <c r="G869">
        <v>0</v>
      </c>
      <c r="H869">
        <v>2E+20</v>
      </c>
      <c r="I869">
        <v>0</v>
      </c>
      <c r="J869">
        <v>0</v>
      </c>
      <c r="K869">
        <v>140</v>
      </c>
      <c r="L8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69" s="5" cm="1">
        <f t="array" ref="M869">MAX(IF((ProjectInfoTable[ProjectName]=DiscreteStatsTable[[#This Row],[ProjectName]]),(ProjectInfoTable[ProjectName]=DiscreteStatsTable[[#This Row],[ProjectName]])*ProjectInfoTable[NumberOfReplications]))</f>
        <v>50</v>
      </c>
      <c r="N869" s="5" cm="1">
        <f t="array" ref="N869">IFERROR(AVERAGE(IF((DiscreteStatsTable[GroupByKey]=DiscreteStatsTable[[#This Row],[GroupByKey]]),(DiscreteStatsTable[GroupByKey]=DiscreteStatsTable[[#This Row],[GroupByKey]])*DiscreteStatsTable[Average])),0)</f>
        <v>0</v>
      </c>
      <c r="O869" s="5" cm="1">
        <f t="array" ref="O869">IFERROR(_xlfn.STDEV.S(IF((DiscreteStatsTable[GroupByKey]=DiscreteStatsTable[[#This Row],[GroupByKey]]),(DiscreteStatsTable[GroupByKey]=DiscreteStatsTable[[#This Row],[GroupByKey]])*DiscreteStatsTable[Average])),0)</f>
        <v>0</v>
      </c>
      <c r="P869" s="5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 s="5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9" s="5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s="5" cm="1">
        <f t="array" ref="S869">MAX(IF((DiscreteStatsTable[GroupByKey]=DiscreteStatsTable[[#This Row],[GroupByKey]]),(DiscreteStatsTable[GroupByKey]=DiscreteStatsTable[[#This Row],[GroupByKey]])*DiscreteStatsTable[Average]))</f>
        <v>0</v>
      </c>
      <c r="T869" s="5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s="5" cm="1">
        <f t="array" ref="U869">MAX(IF((DiscreteStatsTable[GroupByKey]=DiscreteStatsTable[[#This Row],[GroupByKey]]),(DiscreteStatsTable[GroupByKey]=DiscreteStatsTable[[#This Row],[GroupByKey]])*DiscreteStatsTable[Maximum]))</f>
        <v>0</v>
      </c>
      <c r="V869" s="5" cm="1">
        <f t="array" ref="V869">IFERROR(AVERAGE(IF((DiscreteStatsTable[GroupByKey]=DiscreteStatsTable[[#This Row],[GroupByKey]]),(DiscreteStatsTable[GroupByKey]=DiscreteStatsTable[[#This Row],[GroupByKey]])*DiscreteStatsTable[NumberObservations])),0)</f>
        <v>141.38</v>
      </c>
      <c r="W869" s="5">
        <f>IF((DiscreteStatsTable[[#This Row],[RepsRequested]]&gt;1),DiscreteStatsTable[[#This Row],[HalfWidth]],DiscreteStatsTable[[#This Row],[BatchMeansHalfWidth]])</f>
        <v>0</v>
      </c>
      <c r="X869" s="5" cm="1">
        <f t="array" ref="X869">COUNT(IF((DiscreteStatsTable[GroupByKey]=DiscreteStatsTable[[#This Row],[GroupByKey]]),(DiscreteStatsTable[GroupByKey]=DiscreteStatsTable[[#This Row],[GroupByKey]])*DiscreteStatsTable[Replication]))</f>
        <v>50</v>
      </c>
      <c r="Y869" s="5">
        <f>IF(DiscreteStatsTable[[#This Row],[RepsRequested]]=DiscreteStatsTable[[#This Row],[RepsWithStatObserved]],1,0)</f>
        <v>1</v>
      </c>
    </row>
    <row r="870" spans="1:25" x14ac:dyDescent="0.25">
      <c r="A870" t="s">
        <v>68</v>
      </c>
      <c r="B870" t="s">
        <v>70</v>
      </c>
      <c r="C870">
        <v>6</v>
      </c>
      <c r="D870" t="s">
        <v>85</v>
      </c>
      <c r="E870" t="s">
        <v>95</v>
      </c>
      <c r="F870" t="s">
        <v>87</v>
      </c>
      <c r="G870">
        <v>0.35750280838757698</v>
      </c>
      <c r="H870">
        <v>2E+20</v>
      </c>
      <c r="I870">
        <v>3.6313823279054198E-2</v>
      </c>
      <c r="J870">
        <v>1.2167976902678701</v>
      </c>
      <c r="K870">
        <v>140</v>
      </c>
      <c r="L8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70" s="5" cm="1">
        <f t="array" ref="M870">MAX(IF((ProjectInfoTable[ProjectName]=DiscreteStatsTable[[#This Row],[ProjectName]]),(ProjectInfoTable[ProjectName]=DiscreteStatsTable[[#This Row],[ProjectName]])*ProjectInfoTable[NumberOfReplications]))</f>
        <v>50</v>
      </c>
      <c r="N870" s="5" cm="1">
        <f t="array" ref="N870">IFERROR(AVERAGE(IF((DiscreteStatsTable[GroupByKey]=DiscreteStatsTable[[#This Row],[GroupByKey]]),(DiscreteStatsTable[GroupByKey]=DiscreteStatsTable[[#This Row],[GroupByKey]])*DiscreteStatsTable[Average])),0)</f>
        <v>0.33492790756206081</v>
      </c>
      <c r="O870" s="5" cm="1">
        <f t="array" ref="O87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70" s="5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 s="5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70" s="5" cm="1">
        <f t="array" ref="R870">MIN(IF((DiscreteStatsTable[GroupByKey]=DiscreteStatsTable[[#This Row],[GroupByKey]]),(DiscreteStatsTable[GroupByKey]=DiscreteStatsTable[[#This Row],[GroupByKey]])*DiscreteStatsTable[Average]))</f>
        <v>0.29414253294763198</v>
      </c>
      <c r="S870" s="5" cm="1">
        <f t="array" ref="S870">MAX(IF((DiscreteStatsTable[GroupByKey]=DiscreteStatsTable[[#This Row],[GroupByKey]]),(DiscreteStatsTable[GroupByKey]=DiscreteStatsTable[[#This Row],[GroupByKey]])*DiscreteStatsTable[Average]))</f>
        <v>0.38948747758041602</v>
      </c>
      <c r="T870" s="5" cm="1">
        <f t="array" ref="T870">MIN(IF((DiscreteStatsTable[GroupByKey]=DiscreteStatsTable[[#This Row],[GroupByKey]]),(DiscreteStatsTable[GroupByKey]=DiscreteStatsTable[[#This Row],[GroupByKey]])*DiscreteStatsTable[Minimum]))</f>
        <v>1.2941586017357599E-2</v>
      </c>
      <c r="U870" s="5" cm="1">
        <f t="array" ref="U870">MAX(IF((DiscreteStatsTable[GroupByKey]=DiscreteStatsTable[[#This Row],[GroupByKey]]),(DiscreteStatsTable[GroupByKey]=DiscreteStatsTable[[#This Row],[GroupByKey]])*DiscreteStatsTable[Maximum]))</f>
        <v>2.0393207955552399</v>
      </c>
      <c r="V870" s="5" cm="1">
        <f t="array" ref="V870">IFERROR(AVERAGE(IF((DiscreteStatsTable[GroupByKey]=DiscreteStatsTable[[#This Row],[GroupByKey]]),(DiscreteStatsTable[GroupByKey]=DiscreteStatsTable[[#This Row],[GroupByKey]])*DiscreteStatsTable[NumberObservations])),0)</f>
        <v>141.38</v>
      </c>
      <c r="W870" s="5">
        <f>IF((DiscreteStatsTable[[#This Row],[RepsRequested]]&gt;1),DiscreteStatsTable[[#This Row],[HalfWidth]],DiscreteStatsTable[[#This Row],[BatchMeansHalfWidth]])</f>
        <v>5.7478663771092743E-3</v>
      </c>
      <c r="X870" s="5" cm="1">
        <f t="array" ref="X870">COUNT(IF((DiscreteStatsTable[GroupByKey]=DiscreteStatsTable[[#This Row],[GroupByKey]]),(DiscreteStatsTable[GroupByKey]=DiscreteStatsTable[[#This Row],[GroupByKey]])*DiscreteStatsTable[Replication]))</f>
        <v>50</v>
      </c>
      <c r="Y870" s="5">
        <f>IF(DiscreteStatsTable[[#This Row],[RepsRequested]]=DiscreteStatsTable[[#This Row],[RepsWithStatObserved]],1,0)</f>
        <v>1</v>
      </c>
    </row>
    <row r="871" spans="1:25" x14ac:dyDescent="0.25">
      <c r="A871" t="s">
        <v>68</v>
      </c>
      <c r="B871" t="s">
        <v>70</v>
      </c>
      <c r="C871">
        <v>6</v>
      </c>
      <c r="D871" t="s">
        <v>85</v>
      </c>
      <c r="E871" t="s">
        <v>96</v>
      </c>
      <c r="F871" t="s">
        <v>87</v>
      </c>
      <c r="G871">
        <v>12.7056562710405</v>
      </c>
      <c r="H871">
        <v>2E+20</v>
      </c>
      <c r="I871">
        <v>2.1788293967432502</v>
      </c>
      <c r="J871">
        <v>47.028388652787498</v>
      </c>
      <c r="K871">
        <v>140</v>
      </c>
      <c r="L8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71" s="5" cm="1">
        <f t="array" ref="M871">MAX(IF((ProjectInfoTable[ProjectName]=DiscreteStatsTable[[#This Row],[ProjectName]]),(ProjectInfoTable[ProjectName]=DiscreteStatsTable[[#This Row],[ProjectName]])*ProjectInfoTable[NumberOfReplications]))</f>
        <v>50</v>
      </c>
      <c r="N871" s="5" cm="1">
        <f t="array" ref="N871">IFERROR(AVERAGE(IF((DiscreteStatsTable[GroupByKey]=DiscreteStatsTable[[#This Row],[GroupByKey]]),(DiscreteStatsTable[GroupByKey]=DiscreteStatsTable[[#This Row],[GroupByKey]])*DiscreteStatsTable[Average])),0)</f>
        <v>12.098431297615067</v>
      </c>
      <c r="O871" s="5" cm="1">
        <f t="array" ref="O871">IFERROR(_xlfn.STDEV.S(IF((DiscreteStatsTable[GroupByKey]=DiscreteStatsTable[[#This Row],[GroupByKey]]),(DiscreteStatsTable[GroupByKey]=DiscreteStatsTable[[#This Row],[GroupByKey]])*DiscreteStatsTable[Average])),0)</f>
        <v>0.71433201207540975</v>
      </c>
      <c r="P871" s="5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 s="5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871" s="5" cm="1">
        <f t="array" ref="R871">MIN(IF((DiscreteStatsTable[GroupByKey]=DiscreteStatsTable[[#This Row],[GroupByKey]]),(DiscreteStatsTable[GroupByKey]=DiscreteStatsTable[[#This Row],[GroupByKey]])*DiscreteStatsTable[Average]))</f>
        <v>10.7592582879315</v>
      </c>
      <c r="S871" s="5" cm="1">
        <f t="array" ref="S871">MAX(IF((DiscreteStatsTable[GroupByKey]=DiscreteStatsTable[[#This Row],[GroupByKey]]),(DiscreteStatsTable[GroupByKey]=DiscreteStatsTable[[#This Row],[GroupByKey]])*DiscreteStatsTable[Average]))</f>
        <v>14.168775078757299</v>
      </c>
      <c r="T871" s="5" cm="1">
        <f t="array" ref="T871">MIN(IF((DiscreteStatsTable[GroupByKey]=DiscreteStatsTable[[#This Row],[GroupByKey]]),(DiscreteStatsTable[GroupByKey]=DiscreteStatsTable[[#This Row],[GroupByKey]])*DiscreteStatsTable[Minimum]))</f>
        <v>0.77649516104145899</v>
      </c>
      <c r="U871" s="5" cm="1">
        <f t="array" ref="U871">MAX(IF((DiscreteStatsTable[GroupByKey]=DiscreteStatsTable[[#This Row],[GroupByKey]]),(DiscreteStatsTable[GroupByKey]=DiscreteStatsTable[[#This Row],[GroupByKey]])*DiscreteStatsTable[Maximum]))</f>
        <v>66.496126739788593</v>
      </c>
      <c r="V871" s="5" cm="1">
        <f t="array" ref="V871">IFERROR(AVERAGE(IF((DiscreteStatsTable[GroupByKey]=DiscreteStatsTable[[#This Row],[GroupByKey]]),(DiscreteStatsTable[GroupByKey]=DiscreteStatsTable[[#This Row],[GroupByKey]])*DiscreteStatsTable[NumberObservations])),0)</f>
        <v>141.38</v>
      </c>
      <c r="W871" s="5">
        <f>IF((DiscreteStatsTable[[#This Row],[RepsRequested]]&gt;1),DiscreteStatsTable[[#This Row],[HalfWidth]],DiscreteStatsTable[[#This Row],[BatchMeansHalfWidth]])</f>
        <v>0.20301091161176912</v>
      </c>
      <c r="X871" s="5" cm="1">
        <f t="array" ref="X871">COUNT(IF((DiscreteStatsTable[GroupByKey]=DiscreteStatsTable[[#This Row],[GroupByKey]]),(DiscreteStatsTable[GroupByKey]=DiscreteStatsTable[[#This Row],[GroupByKey]])*DiscreteStatsTable[Replication]))</f>
        <v>50</v>
      </c>
      <c r="Y871" s="5">
        <f>IF(DiscreteStatsTable[[#This Row],[RepsRequested]]=DiscreteStatsTable[[#This Row],[RepsWithStatObserved]],1,0)</f>
        <v>1</v>
      </c>
    </row>
    <row r="872" spans="1:25" x14ac:dyDescent="0.25">
      <c r="A872" t="s">
        <v>68</v>
      </c>
      <c r="B872" t="s">
        <v>70</v>
      </c>
      <c r="C872">
        <v>6</v>
      </c>
      <c r="D872" t="s">
        <v>85</v>
      </c>
      <c r="E872" t="s">
        <v>97</v>
      </c>
      <c r="F872" t="s">
        <v>87</v>
      </c>
      <c r="G872">
        <v>0</v>
      </c>
      <c r="H872">
        <v>2E+20</v>
      </c>
      <c r="I872">
        <v>0</v>
      </c>
      <c r="J872">
        <v>0</v>
      </c>
      <c r="K872">
        <v>140</v>
      </c>
      <c r="L8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72" s="5" cm="1">
        <f t="array" ref="M872">MAX(IF((ProjectInfoTable[ProjectName]=DiscreteStatsTable[[#This Row],[ProjectName]]),(ProjectInfoTable[ProjectName]=DiscreteStatsTable[[#This Row],[ProjectName]])*ProjectInfoTable[NumberOfReplications]))</f>
        <v>50</v>
      </c>
      <c r="N872" s="5" cm="1">
        <f t="array" ref="N872">IFERROR(AVERAGE(IF((DiscreteStatsTable[GroupByKey]=DiscreteStatsTable[[#This Row],[GroupByKey]]),(DiscreteStatsTable[GroupByKey]=DiscreteStatsTable[[#This Row],[GroupByKey]])*DiscreteStatsTable[Average])),0)</f>
        <v>0</v>
      </c>
      <c r="O872" s="5" cm="1">
        <f t="array" ref="O872">IFERROR(_xlfn.STDEV.S(IF((DiscreteStatsTable[GroupByKey]=DiscreteStatsTable[[#This Row],[GroupByKey]]),(DiscreteStatsTable[GroupByKey]=DiscreteStatsTable[[#This Row],[GroupByKey]])*DiscreteStatsTable[Average])),0)</f>
        <v>0</v>
      </c>
      <c r="P872" s="5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 s="5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2" s="5" cm="1">
        <f t="array" ref="R872">MIN(IF((DiscreteStatsTable[GroupByKey]=DiscreteStatsTable[[#This Row],[GroupByKey]]),(DiscreteStatsTable[GroupByKey]=DiscreteStatsTable[[#This Row],[GroupByKey]])*DiscreteStatsTable[Average]))</f>
        <v>0</v>
      </c>
      <c r="S872" s="5" cm="1">
        <f t="array" ref="S872">MAX(IF((DiscreteStatsTable[GroupByKey]=DiscreteStatsTable[[#This Row],[GroupByKey]]),(DiscreteStatsTable[GroupByKey]=DiscreteStatsTable[[#This Row],[GroupByKey]])*DiscreteStatsTable[Average]))</f>
        <v>0</v>
      </c>
      <c r="T872" s="5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s="5" cm="1">
        <f t="array" ref="U872">MAX(IF((DiscreteStatsTable[GroupByKey]=DiscreteStatsTable[[#This Row],[GroupByKey]]),(DiscreteStatsTable[GroupByKey]=DiscreteStatsTable[[#This Row],[GroupByKey]])*DiscreteStatsTable[Maximum]))</f>
        <v>0</v>
      </c>
      <c r="V872" s="5" cm="1">
        <f t="array" ref="V872">IFERROR(AVERAGE(IF((DiscreteStatsTable[GroupByKey]=DiscreteStatsTable[[#This Row],[GroupByKey]]),(DiscreteStatsTable[GroupByKey]=DiscreteStatsTable[[#This Row],[GroupByKey]])*DiscreteStatsTable[NumberObservations])),0)</f>
        <v>141.38</v>
      </c>
      <c r="W872" s="5">
        <f>IF((DiscreteStatsTable[[#This Row],[RepsRequested]]&gt;1),DiscreteStatsTable[[#This Row],[HalfWidth]],DiscreteStatsTable[[#This Row],[BatchMeansHalfWidth]])</f>
        <v>0</v>
      </c>
      <c r="X872" s="5" cm="1">
        <f t="array" ref="X872">COUNT(IF((DiscreteStatsTable[GroupByKey]=DiscreteStatsTable[[#This Row],[GroupByKey]]),(DiscreteStatsTable[GroupByKey]=DiscreteStatsTable[[#This Row],[GroupByKey]])*DiscreteStatsTable[Replication]))</f>
        <v>50</v>
      </c>
      <c r="Y872" s="5">
        <f>IF(DiscreteStatsTable[[#This Row],[RepsRequested]]=DiscreteStatsTable[[#This Row],[RepsWithStatObserved]],1,0)</f>
        <v>1</v>
      </c>
    </row>
    <row r="873" spans="1:25" x14ac:dyDescent="0.25">
      <c r="A873" t="s">
        <v>68</v>
      </c>
      <c r="B873" t="s">
        <v>70</v>
      </c>
      <c r="C873">
        <v>6</v>
      </c>
      <c r="D873" t="s">
        <v>85</v>
      </c>
      <c r="E873" t="s">
        <v>98</v>
      </c>
      <c r="F873" t="s">
        <v>87</v>
      </c>
      <c r="G873">
        <v>7.8251881289768903</v>
      </c>
      <c r="H873">
        <v>2E+20</v>
      </c>
      <c r="I873">
        <v>0</v>
      </c>
      <c r="J873">
        <v>27.515172567295199</v>
      </c>
      <c r="K873">
        <v>140</v>
      </c>
      <c r="L8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73" s="5" cm="1">
        <f t="array" ref="M873">MAX(IF((ProjectInfoTable[ProjectName]=DiscreteStatsTable[[#This Row],[ProjectName]]),(ProjectInfoTable[ProjectName]=DiscreteStatsTable[[#This Row],[ProjectName]])*ProjectInfoTable[NumberOfReplications]))</f>
        <v>50</v>
      </c>
      <c r="N873" s="5" cm="1">
        <f t="array" ref="N873">IFERROR(AVERAGE(IF((DiscreteStatsTable[GroupByKey]=DiscreteStatsTable[[#This Row],[GroupByKey]]),(DiscreteStatsTable[GroupByKey]=DiscreteStatsTable[[#This Row],[GroupByKey]])*DiscreteStatsTable[Average])),0)</f>
        <v>5.6664667008910365</v>
      </c>
      <c r="O873" s="5" cm="1">
        <f t="array" ref="O873">IFERROR(_xlfn.STDEV.S(IF((DiscreteStatsTable[GroupByKey]=DiscreteStatsTable[[#This Row],[GroupByKey]]),(DiscreteStatsTable[GroupByKey]=DiscreteStatsTable[[#This Row],[GroupByKey]])*DiscreteStatsTable[Average])),0)</f>
        <v>5.8120334932936641</v>
      </c>
      <c r="P873" s="5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 s="5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873" s="5" cm="1">
        <f t="array" ref="R873">MIN(IF((DiscreteStatsTable[GroupByKey]=DiscreteStatsTable[[#This Row],[GroupByKey]]),(DiscreteStatsTable[GroupByKey]=DiscreteStatsTable[[#This Row],[GroupByKey]])*DiscreteStatsTable[Average]))</f>
        <v>1.06349999805384</v>
      </c>
      <c r="S873" s="5" cm="1">
        <f t="array" ref="S873">MAX(IF((DiscreteStatsTable[GroupByKey]=DiscreteStatsTable[[#This Row],[GroupByKey]]),(DiscreteStatsTable[GroupByKey]=DiscreteStatsTable[[#This Row],[GroupByKey]])*DiscreteStatsTable[Average]))</f>
        <v>37.498930964302303</v>
      </c>
      <c r="T873" s="5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s="5" cm="1">
        <f t="array" ref="U873">MAX(IF((DiscreteStatsTable[GroupByKey]=DiscreteStatsTable[[#This Row],[GroupByKey]]),(DiscreteStatsTable[GroupByKey]=DiscreteStatsTable[[#This Row],[GroupByKey]])*DiscreteStatsTable[Maximum]))</f>
        <v>97.065234510704698</v>
      </c>
      <c r="V873" s="5" cm="1">
        <f t="array" ref="V873">IFERROR(AVERAGE(IF((DiscreteStatsTable[GroupByKey]=DiscreteStatsTable[[#This Row],[GroupByKey]]),(DiscreteStatsTable[GroupByKey]=DiscreteStatsTable[[#This Row],[GroupByKey]])*DiscreteStatsTable[NumberObservations])),0)</f>
        <v>141.38</v>
      </c>
      <c r="W873" s="5">
        <f>IF((DiscreteStatsTable[[#This Row],[RepsRequested]]&gt;1),DiscreteStatsTable[[#This Row],[HalfWidth]],DiscreteStatsTable[[#This Row],[BatchMeansHalfWidth]])</f>
        <v>1.6517616428299211</v>
      </c>
      <c r="X873" s="5" cm="1">
        <f t="array" ref="X873">COUNT(IF((DiscreteStatsTable[GroupByKey]=DiscreteStatsTable[[#This Row],[GroupByKey]]),(DiscreteStatsTable[GroupByKey]=DiscreteStatsTable[[#This Row],[GroupByKey]])*DiscreteStatsTable[Replication]))</f>
        <v>50</v>
      </c>
      <c r="Y873" s="5">
        <f>IF(DiscreteStatsTable[[#This Row],[RepsRequested]]=DiscreteStatsTable[[#This Row],[RepsWithStatObserved]],1,0)</f>
        <v>1</v>
      </c>
    </row>
    <row r="874" spans="1:25" x14ac:dyDescent="0.25">
      <c r="A874" t="s">
        <v>68</v>
      </c>
      <c r="B874" t="s">
        <v>70</v>
      </c>
      <c r="C874">
        <v>7</v>
      </c>
      <c r="D874" t="s">
        <v>85</v>
      </c>
      <c r="E874" t="s">
        <v>86</v>
      </c>
      <c r="F874" t="s">
        <v>87</v>
      </c>
      <c r="G874">
        <v>0</v>
      </c>
      <c r="H874">
        <v>2E+20</v>
      </c>
      <c r="I874">
        <v>0</v>
      </c>
      <c r="J874">
        <v>0</v>
      </c>
      <c r="K874">
        <v>140</v>
      </c>
      <c r="L8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74" s="5" cm="1">
        <f t="array" ref="M874">MAX(IF((ProjectInfoTable[ProjectName]=DiscreteStatsTable[[#This Row],[ProjectName]]),(ProjectInfoTable[ProjectName]=DiscreteStatsTable[[#This Row],[ProjectName]])*ProjectInfoTable[NumberOfReplications]))</f>
        <v>50</v>
      </c>
      <c r="N874" s="5" cm="1">
        <f t="array" ref="N874">IFERROR(AVERAGE(IF((DiscreteStatsTable[GroupByKey]=DiscreteStatsTable[[#This Row],[GroupByKey]]),(DiscreteStatsTable[GroupByKey]=DiscreteStatsTable[[#This Row],[GroupByKey]])*DiscreteStatsTable[Average])),0)</f>
        <v>0</v>
      </c>
      <c r="O874" s="5" cm="1">
        <f t="array" ref="O874">IFERROR(_xlfn.STDEV.S(IF((DiscreteStatsTable[GroupByKey]=DiscreteStatsTable[[#This Row],[GroupByKey]]),(DiscreteStatsTable[GroupByKey]=DiscreteStatsTable[[#This Row],[GroupByKey]])*DiscreteStatsTable[Average])),0)</f>
        <v>0</v>
      </c>
      <c r="P874" s="5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 s="5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4" s="5" cm="1">
        <f t="array" ref="R874">MIN(IF((DiscreteStatsTable[GroupByKey]=DiscreteStatsTable[[#This Row],[GroupByKey]]),(DiscreteStatsTable[GroupByKey]=DiscreteStatsTable[[#This Row],[GroupByKey]])*DiscreteStatsTable[Average]))</f>
        <v>0</v>
      </c>
      <c r="S874" s="5" cm="1">
        <f t="array" ref="S874">MAX(IF((DiscreteStatsTable[GroupByKey]=DiscreteStatsTable[[#This Row],[GroupByKey]]),(DiscreteStatsTable[GroupByKey]=DiscreteStatsTable[[#This Row],[GroupByKey]])*DiscreteStatsTable[Average]))</f>
        <v>0</v>
      </c>
      <c r="T874" s="5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s="5" cm="1">
        <f t="array" ref="U874">MAX(IF((DiscreteStatsTable[GroupByKey]=DiscreteStatsTable[[#This Row],[GroupByKey]]),(DiscreteStatsTable[GroupByKey]=DiscreteStatsTable[[#This Row],[GroupByKey]])*DiscreteStatsTable[Maximum]))</f>
        <v>0</v>
      </c>
      <c r="V874" s="5" cm="1">
        <f t="array" ref="V874">IFERROR(AVERAGE(IF((DiscreteStatsTable[GroupByKey]=DiscreteStatsTable[[#This Row],[GroupByKey]]),(DiscreteStatsTable[GroupByKey]=DiscreteStatsTable[[#This Row],[GroupByKey]])*DiscreteStatsTable[NumberObservations])),0)</f>
        <v>141.38</v>
      </c>
      <c r="W874" s="5">
        <f>IF((DiscreteStatsTable[[#This Row],[RepsRequested]]&gt;1),DiscreteStatsTable[[#This Row],[HalfWidth]],DiscreteStatsTable[[#This Row],[BatchMeansHalfWidth]])</f>
        <v>0</v>
      </c>
      <c r="X874" s="5" cm="1">
        <f t="array" ref="X874">COUNT(IF((DiscreteStatsTable[GroupByKey]=DiscreteStatsTable[[#This Row],[GroupByKey]]),(DiscreteStatsTable[GroupByKey]=DiscreteStatsTable[[#This Row],[GroupByKey]])*DiscreteStatsTable[Replication]))</f>
        <v>50</v>
      </c>
      <c r="Y874" s="5">
        <f>IF(DiscreteStatsTable[[#This Row],[RepsRequested]]=DiscreteStatsTable[[#This Row],[RepsWithStatObserved]],1,0)</f>
        <v>1</v>
      </c>
    </row>
    <row r="875" spans="1:25" x14ac:dyDescent="0.25">
      <c r="A875" t="s">
        <v>68</v>
      </c>
      <c r="B875" t="s">
        <v>70</v>
      </c>
      <c r="C875">
        <v>7</v>
      </c>
      <c r="D875" t="s">
        <v>85</v>
      </c>
      <c r="E875" t="s">
        <v>88</v>
      </c>
      <c r="F875" t="s">
        <v>87</v>
      </c>
      <c r="G875">
        <v>0</v>
      </c>
      <c r="H875">
        <v>2E+20</v>
      </c>
      <c r="I875">
        <v>0</v>
      </c>
      <c r="J875">
        <v>0</v>
      </c>
      <c r="K875">
        <v>140</v>
      </c>
      <c r="L8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75" s="5" cm="1">
        <f t="array" ref="M875">MAX(IF((ProjectInfoTable[ProjectName]=DiscreteStatsTable[[#This Row],[ProjectName]]),(ProjectInfoTable[ProjectName]=DiscreteStatsTable[[#This Row],[ProjectName]])*ProjectInfoTable[NumberOfReplications]))</f>
        <v>50</v>
      </c>
      <c r="N875" s="5" cm="1">
        <f t="array" ref="N875">IFERROR(AVERAGE(IF((DiscreteStatsTable[GroupByKey]=DiscreteStatsTable[[#This Row],[GroupByKey]]),(DiscreteStatsTable[GroupByKey]=DiscreteStatsTable[[#This Row],[GroupByKey]])*DiscreteStatsTable[Average])),0)</f>
        <v>0</v>
      </c>
      <c r="O875" s="5" cm="1">
        <f t="array" ref="O875">IFERROR(_xlfn.STDEV.S(IF((DiscreteStatsTable[GroupByKey]=DiscreteStatsTable[[#This Row],[GroupByKey]]),(DiscreteStatsTable[GroupByKey]=DiscreteStatsTable[[#This Row],[GroupByKey]])*DiscreteStatsTable[Average])),0)</f>
        <v>0</v>
      </c>
      <c r="P875" s="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 s="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5" s="5" cm="1">
        <f t="array" ref="R875">MIN(IF((DiscreteStatsTable[GroupByKey]=DiscreteStatsTable[[#This Row],[GroupByKey]]),(DiscreteStatsTable[GroupByKey]=DiscreteStatsTable[[#This Row],[GroupByKey]])*DiscreteStatsTable[Average]))</f>
        <v>0</v>
      </c>
      <c r="S875" s="5" cm="1">
        <f t="array" ref="S875">MAX(IF((DiscreteStatsTable[GroupByKey]=DiscreteStatsTable[[#This Row],[GroupByKey]]),(DiscreteStatsTable[GroupByKey]=DiscreteStatsTable[[#This Row],[GroupByKey]])*DiscreteStatsTable[Average]))</f>
        <v>0</v>
      </c>
      <c r="T875" s="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s="5" cm="1">
        <f t="array" ref="U875">MAX(IF((DiscreteStatsTable[GroupByKey]=DiscreteStatsTable[[#This Row],[GroupByKey]]),(DiscreteStatsTable[GroupByKey]=DiscreteStatsTable[[#This Row],[GroupByKey]])*DiscreteStatsTable[Maximum]))</f>
        <v>0</v>
      </c>
      <c r="V875" s="5" cm="1">
        <f t="array" ref="V875">IFERROR(AVERAGE(IF((DiscreteStatsTable[GroupByKey]=DiscreteStatsTable[[#This Row],[GroupByKey]]),(DiscreteStatsTable[GroupByKey]=DiscreteStatsTable[[#This Row],[GroupByKey]])*DiscreteStatsTable[NumberObservations])),0)</f>
        <v>141.38</v>
      </c>
      <c r="W875" s="5">
        <f>IF((DiscreteStatsTable[[#This Row],[RepsRequested]]&gt;1),DiscreteStatsTable[[#This Row],[HalfWidth]],DiscreteStatsTable[[#This Row],[BatchMeansHalfWidth]])</f>
        <v>0</v>
      </c>
      <c r="X875" s="5" cm="1">
        <f t="array" ref="X875">COUNT(IF((DiscreteStatsTable[GroupByKey]=DiscreteStatsTable[[#This Row],[GroupByKey]]),(DiscreteStatsTable[GroupByKey]=DiscreteStatsTable[[#This Row],[GroupByKey]])*DiscreteStatsTable[Replication]))</f>
        <v>50</v>
      </c>
      <c r="Y875" s="5">
        <f>IF(DiscreteStatsTable[[#This Row],[RepsRequested]]=DiscreteStatsTable[[#This Row],[RepsWithStatObserved]],1,0)</f>
        <v>1</v>
      </c>
    </row>
    <row r="876" spans="1:25" x14ac:dyDescent="0.25">
      <c r="A876" t="s">
        <v>68</v>
      </c>
      <c r="B876" t="s">
        <v>70</v>
      </c>
      <c r="C876">
        <v>7</v>
      </c>
      <c r="D876" t="s">
        <v>85</v>
      </c>
      <c r="E876" t="s">
        <v>89</v>
      </c>
      <c r="F876" t="s">
        <v>87</v>
      </c>
      <c r="G876">
        <v>0</v>
      </c>
      <c r="H876">
        <v>2E+20</v>
      </c>
      <c r="I876">
        <v>0</v>
      </c>
      <c r="J876">
        <v>0</v>
      </c>
      <c r="K876">
        <v>140</v>
      </c>
      <c r="L8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76" s="5" cm="1">
        <f t="array" ref="M876">MAX(IF((ProjectInfoTable[ProjectName]=DiscreteStatsTable[[#This Row],[ProjectName]]),(ProjectInfoTable[ProjectName]=DiscreteStatsTable[[#This Row],[ProjectName]])*ProjectInfoTable[NumberOfReplications]))</f>
        <v>50</v>
      </c>
      <c r="N876" s="5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s="5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s="5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 s="5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s="5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s="5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s="5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s="5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s="5" cm="1">
        <f t="array" ref="V876">IFERROR(AVERAGE(IF((DiscreteStatsTable[GroupByKey]=DiscreteStatsTable[[#This Row],[GroupByKey]]),(DiscreteStatsTable[GroupByKey]=DiscreteStatsTable[[#This Row],[GroupByKey]])*DiscreteStatsTable[NumberObservations])),0)</f>
        <v>141.38</v>
      </c>
      <c r="W876" s="5">
        <f>IF((DiscreteStatsTable[[#This Row],[RepsRequested]]&gt;1),DiscreteStatsTable[[#This Row],[HalfWidth]],DiscreteStatsTable[[#This Row],[BatchMeansHalfWidth]])</f>
        <v>0</v>
      </c>
      <c r="X876" s="5" cm="1">
        <f t="array" ref="X876">COUNT(IF((DiscreteStatsTable[GroupByKey]=DiscreteStatsTable[[#This Row],[GroupByKey]]),(DiscreteStatsTable[GroupByKey]=DiscreteStatsTable[[#This Row],[GroupByKey]])*DiscreteStatsTable[Replication]))</f>
        <v>50</v>
      </c>
      <c r="Y876" s="5">
        <f>IF(DiscreteStatsTable[[#This Row],[RepsRequested]]=DiscreteStatsTable[[#This Row],[RepsWithStatObserved]],1,0)</f>
        <v>1</v>
      </c>
    </row>
    <row r="877" spans="1:25" x14ac:dyDescent="0.25">
      <c r="A877" t="s">
        <v>68</v>
      </c>
      <c r="B877" t="s">
        <v>70</v>
      </c>
      <c r="C877">
        <v>7</v>
      </c>
      <c r="D877" t="s">
        <v>85</v>
      </c>
      <c r="E877" t="s">
        <v>90</v>
      </c>
      <c r="F877" t="s">
        <v>87</v>
      </c>
      <c r="G877">
        <v>0</v>
      </c>
      <c r="H877">
        <v>2E+20</v>
      </c>
      <c r="I877">
        <v>0</v>
      </c>
      <c r="J877">
        <v>0</v>
      </c>
      <c r="K877">
        <v>140</v>
      </c>
      <c r="L8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77" s="5" cm="1">
        <f t="array" ref="M877">MAX(IF((ProjectInfoTable[ProjectName]=DiscreteStatsTable[[#This Row],[ProjectName]]),(ProjectInfoTable[ProjectName]=DiscreteStatsTable[[#This Row],[ProjectName]])*ProjectInfoTable[NumberOfReplications]))</f>
        <v>50</v>
      </c>
      <c r="N877" s="5" cm="1">
        <f t="array" ref="N877">IFERROR(AVERAGE(IF((DiscreteStatsTable[GroupByKey]=DiscreteStatsTable[[#This Row],[GroupByKey]]),(DiscreteStatsTable[GroupByKey]=DiscreteStatsTable[[#This Row],[GroupByKey]])*DiscreteStatsTable[Average])),0)</f>
        <v>0</v>
      </c>
      <c r="O877" s="5" cm="1">
        <f t="array" ref="O877">IFERROR(_xlfn.STDEV.S(IF((DiscreteStatsTable[GroupByKey]=DiscreteStatsTable[[#This Row],[GroupByKey]]),(DiscreteStatsTable[GroupByKey]=DiscreteStatsTable[[#This Row],[GroupByKey]])*DiscreteStatsTable[Average])),0)</f>
        <v>0</v>
      </c>
      <c r="P877" s="5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 s="5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7" s="5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s="5" cm="1">
        <f t="array" ref="S877">MAX(IF((DiscreteStatsTable[GroupByKey]=DiscreteStatsTable[[#This Row],[GroupByKey]]),(DiscreteStatsTable[GroupByKey]=DiscreteStatsTable[[#This Row],[GroupByKey]])*DiscreteStatsTable[Average]))</f>
        <v>0</v>
      </c>
      <c r="T877" s="5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s="5" cm="1">
        <f t="array" ref="U877">MAX(IF((DiscreteStatsTable[GroupByKey]=DiscreteStatsTable[[#This Row],[GroupByKey]]),(DiscreteStatsTable[GroupByKey]=DiscreteStatsTable[[#This Row],[GroupByKey]])*DiscreteStatsTable[Maximum]))</f>
        <v>0</v>
      </c>
      <c r="V877" s="5" cm="1">
        <f t="array" ref="V877">IFERROR(AVERAGE(IF((DiscreteStatsTable[GroupByKey]=DiscreteStatsTable[[#This Row],[GroupByKey]]),(DiscreteStatsTable[GroupByKey]=DiscreteStatsTable[[#This Row],[GroupByKey]])*DiscreteStatsTable[NumberObservations])),0)</f>
        <v>141.38</v>
      </c>
      <c r="W877" s="5">
        <f>IF((DiscreteStatsTable[[#This Row],[RepsRequested]]&gt;1),DiscreteStatsTable[[#This Row],[HalfWidth]],DiscreteStatsTable[[#This Row],[BatchMeansHalfWidth]])</f>
        <v>0</v>
      </c>
      <c r="X877" s="5" cm="1">
        <f t="array" ref="X877">COUNT(IF((DiscreteStatsTable[GroupByKey]=DiscreteStatsTable[[#This Row],[GroupByKey]]),(DiscreteStatsTable[GroupByKey]=DiscreteStatsTable[[#This Row],[GroupByKey]])*DiscreteStatsTable[Replication]))</f>
        <v>50</v>
      </c>
      <c r="Y877" s="5">
        <f>IF(DiscreteStatsTable[[#This Row],[RepsRequested]]=DiscreteStatsTable[[#This Row],[RepsWithStatObserved]],1,0)</f>
        <v>1</v>
      </c>
    </row>
    <row r="878" spans="1:25" x14ac:dyDescent="0.25">
      <c r="A878" t="s">
        <v>68</v>
      </c>
      <c r="B878" t="s">
        <v>70</v>
      </c>
      <c r="C878">
        <v>7</v>
      </c>
      <c r="D878" t="s">
        <v>85</v>
      </c>
      <c r="E878" t="s">
        <v>91</v>
      </c>
      <c r="F878" t="s">
        <v>87</v>
      </c>
      <c r="G878">
        <v>0.34832522977438701</v>
      </c>
      <c r="H878">
        <v>2E+20</v>
      </c>
      <c r="I878">
        <v>1.7419203468125501E-2</v>
      </c>
      <c r="J878">
        <v>1.3533063806773</v>
      </c>
      <c r="K878">
        <v>140</v>
      </c>
      <c r="L8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78" s="5" cm="1">
        <f t="array" ref="M878">MAX(IF((ProjectInfoTable[ProjectName]=DiscreteStatsTable[[#This Row],[ProjectName]]),(ProjectInfoTable[ProjectName]=DiscreteStatsTable[[#This Row],[ProjectName]])*ProjectInfoTable[NumberOfReplications]))</f>
        <v>50</v>
      </c>
      <c r="N878" s="5" cm="1">
        <f t="array" ref="N878">IFERROR(AVERAGE(IF((DiscreteStatsTable[GroupByKey]=DiscreteStatsTable[[#This Row],[GroupByKey]]),(DiscreteStatsTable[GroupByKey]=DiscreteStatsTable[[#This Row],[GroupByKey]])*DiscreteStatsTable[Average])),0)</f>
        <v>0.33492790756206081</v>
      </c>
      <c r="O878" s="5" cm="1">
        <f t="array" ref="O87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78" s="5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 s="5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78" s="5" cm="1">
        <f t="array" ref="R878">MIN(IF((DiscreteStatsTable[GroupByKey]=DiscreteStatsTable[[#This Row],[GroupByKey]]),(DiscreteStatsTable[GroupByKey]=DiscreteStatsTable[[#This Row],[GroupByKey]])*DiscreteStatsTable[Average]))</f>
        <v>0.29414253294763198</v>
      </c>
      <c r="S878" s="5" cm="1">
        <f t="array" ref="S878">MAX(IF((DiscreteStatsTable[GroupByKey]=DiscreteStatsTable[[#This Row],[GroupByKey]]),(DiscreteStatsTable[GroupByKey]=DiscreteStatsTable[[#This Row],[GroupByKey]])*DiscreteStatsTable[Average]))</f>
        <v>0.38948747758041602</v>
      </c>
      <c r="T878" s="5" cm="1">
        <f t="array" ref="T878">MIN(IF((DiscreteStatsTable[GroupByKey]=DiscreteStatsTable[[#This Row],[GroupByKey]]),(DiscreteStatsTable[GroupByKey]=DiscreteStatsTable[[#This Row],[GroupByKey]])*DiscreteStatsTable[Minimum]))</f>
        <v>1.2941586017357599E-2</v>
      </c>
      <c r="U878" s="5" cm="1">
        <f t="array" ref="U878">MAX(IF((DiscreteStatsTable[GroupByKey]=DiscreteStatsTable[[#This Row],[GroupByKey]]),(DiscreteStatsTable[GroupByKey]=DiscreteStatsTable[[#This Row],[GroupByKey]])*DiscreteStatsTable[Maximum]))</f>
        <v>2.0393207955552399</v>
      </c>
      <c r="V878" s="5" cm="1">
        <f t="array" ref="V878">IFERROR(AVERAGE(IF((DiscreteStatsTable[GroupByKey]=DiscreteStatsTable[[#This Row],[GroupByKey]]),(DiscreteStatsTable[GroupByKey]=DiscreteStatsTable[[#This Row],[GroupByKey]])*DiscreteStatsTable[NumberObservations])),0)</f>
        <v>141.38</v>
      </c>
      <c r="W878" s="5">
        <f>IF((DiscreteStatsTable[[#This Row],[RepsRequested]]&gt;1),DiscreteStatsTable[[#This Row],[HalfWidth]],DiscreteStatsTable[[#This Row],[BatchMeansHalfWidth]])</f>
        <v>5.7478663771092743E-3</v>
      </c>
      <c r="X878" s="5" cm="1">
        <f t="array" ref="X878">COUNT(IF((DiscreteStatsTable[GroupByKey]=DiscreteStatsTable[[#This Row],[GroupByKey]]),(DiscreteStatsTable[GroupByKey]=DiscreteStatsTable[[#This Row],[GroupByKey]])*DiscreteStatsTable[Replication]))</f>
        <v>50</v>
      </c>
      <c r="Y878" s="5">
        <f>IF(DiscreteStatsTable[[#This Row],[RepsRequested]]=DiscreteStatsTable[[#This Row],[RepsWithStatObserved]],1,0)</f>
        <v>1</v>
      </c>
    </row>
    <row r="879" spans="1:25" x14ac:dyDescent="0.25">
      <c r="A879" t="s">
        <v>68</v>
      </c>
      <c r="B879" t="s">
        <v>70</v>
      </c>
      <c r="C879">
        <v>7</v>
      </c>
      <c r="D879" t="s">
        <v>85</v>
      </c>
      <c r="E879" t="s">
        <v>92</v>
      </c>
      <c r="F879" t="s">
        <v>87</v>
      </c>
      <c r="G879">
        <v>15.9209370191747</v>
      </c>
      <c r="H879">
        <v>2E+20</v>
      </c>
      <c r="I879">
        <v>1.3934925374509799</v>
      </c>
      <c r="J879">
        <v>45.226478629731197</v>
      </c>
      <c r="K879">
        <v>140</v>
      </c>
      <c r="L8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79" s="5" cm="1">
        <f t="array" ref="M879">MAX(IF((ProjectInfoTable[ProjectName]=DiscreteStatsTable[[#This Row],[ProjectName]]),(ProjectInfoTable[ProjectName]=DiscreteStatsTable[[#This Row],[ProjectName]])*ProjectInfoTable[NumberOfReplications]))</f>
        <v>50</v>
      </c>
      <c r="N879" s="5" cm="1">
        <f t="array" ref="N879">IFERROR(AVERAGE(IF((DiscreteStatsTable[GroupByKey]=DiscreteStatsTable[[#This Row],[GroupByKey]]),(DiscreteStatsTable[GroupByKey]=DiscreteStatsTable[[#This Row],[GroupByKey]])*DiscreteStatsTable[Average])),0)</f>
        <v>17.764897998506111</v>
      </c>
      <c r="O879" s="5" cm="1">
        <f t="array" ref="O879">IFERROR(_xlfn.STDEV.S(IF((DiscreteStatsTable[GroupByKey]=DiscreteStatsTable[[#This Row],[GroupByKey]]),(DiscreteStatsTable[GroupByKey]=DiscreteStatsTable[[#This Row],[GroupByKey]])*DiscreteStatsTable[Average])),0)</f>
        <v>6.3265363194248438</v>
      </c>
      <c r="P879" s="5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 s="5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879" s="5" cm="1">
        <f t="array" ref="R879">MIN(IF((DiscreteStatsTable[GroupByKey]=DiscreteStatsTable[[#This Row],[GroupByKey]]),(DiscreteStatsTable[GroupByKey]=DiscreteStatsTable[[#This Row],[GroupByKey]])*DiscreteStatsTable[Average]))</f>
        <v>12.070203836107099</v>
      </c>
      <c r="S879" s="5" cm="1">
        <f t="array" ref="S879">MAX(IF((DiscreteStatsTable[GroupByKey]=DiscreteStatsTable[[#This Row],[GroupByKey]]),(DiscreteStatsTable[GroupByKey]=DiscreteStatsTable[[#This Row],[GroupByKey]])*DiscreteStatsTable[Average]))</f>
        <v>51.667706043059603</v>
      </c>
      <c r="T879" s="5" cm="1">
        <f t="array" ref="T879">MIN(IF((DiscreteStatsTable[GroupByKey]=DiscreteStatsTable[[#This Row],[GroupByKey]]),(DiscreteStatsTable[GroupByKey]=DiscreteStatsTable[[#This Row],[GroupByKey]])*DiscreteStatsTable[Minimum]))</f>
        <v>0.77649516104145899</v>
      </c>
      <c r="U879" s="5" cm="1">
        <f t="array" ref="U879">MAX(IF((DiscreteStatsTable[GroupByKey]=DiscreteStatsTable[[#This Row],[GroupByKey]]),(DiscreteStatsTable[GroupByKey]=DiscreteStatsTable[[#This Row],[GroupByKey]])*DiscreteStatsTable[Maximum]))</f>
        <v>114.20900292565</v>
      </c>
      <c r="V879" s="5" cm="1">
        <f t="array" ref="V879">IFERROR(AVERAGE(IF((DiscreteStatsTable[GroupByKey]=DiscreteStatsTable[[#This Row],[GroupByKey]]),(DiscreteStatsTable[GroupByKey]=DiscreteStatsTable[[#This Row],[GroupByKey]])*DiscreteStatsTable[NumberObservations])),0)</f>
        <v>141.38</v>
      </c>
      <c r="W879" s="5">
        <f>IF((DiscreteStatsTable[[#This Row],[RepsRequested]]&gt;1),DiscreteStatsTable[[#This Row],[HalfWidth]],DiscreteStatsTable[[#This Row],[BatchMeansHalfWidth]])</f>
        <v>1.7979817281600685</v>
      </c>
      <c r="X879" s="5" cm="1">
        <f t="array" ref="X879">COUNT(IF((DiscreteStatsTable[GroupByKey]=DiscreteStatsTable[[#This Row],[GroupByKey]]),(DiscreteStatsTable[GroupByKey]=DiscreteStatsTable[[#This Row],[GroupByKey]])*DiscreteStatsTable[Replication]))</f>
        <v>50</v>
      </c>
      <c r="Y879" s="5">
        <f>IF(DiscreteStatsTable[[#This Row],[RepsRequested]]=DiscreteStatsTable[[#This Row],[RepsWithStatObserved]],1,0)</f>
        <v>1</v>
      </c>
    </row>
    <row r="880" spans="1:25" x14ac:dyDescent="0.25">
      <c r="A880" t="s">
        <v>68</v>
      </c>
      <c r="B880" t="s">
        <v>70</v>
      </c>
      <c r="C880">
        <v>7</v>
      </c>
      <c r="D880" t="s">
        <v>85</v>
      </c>
      <c r="E880" t="s">
        <v>93</v>
      </c>
      <c r="F880" t="s">
        <v>87</v>
      </c>
      <c r="G880">
        <v>0</v>
      </c>
      <c r="H880">
        <v>2E+20</v>
      </c>
      <c r="I880">
        <v>0</v>
      </c>
      <c r="J880">
        <v>0</v>
      </c>
      <c r="K880">
        <v>140</v>
      </c>
      <c r="L8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80" s="5" cm="1">
        <f t="array" ref="M880">MAX(IF((ProjectInfoTable[ProjectName]=DiscreteStatsTable[[#This Row],[ProjectName]]),(ProjectInfoTable[ProjectName]=DiscreteStatsTable[[#This Row],[ProjectName]])*ProjectInfoTable[NumberOfReplications]))</f>
        <v>50</v>
      </c>
      <c r="N880" s="5" cm="1">
        <f t="array" ref="N880">IFERROR(AVERAGE(IF((DiscreteStatsTable[GroupByKey]=DiscreteStatsTable[[#This Row],[GroupByKey]]),(DiscreteStatsTable[GroupByKey]=DiscreteStatsTable[[#This Row],[GroupByKey]])*DiscreteStatsTable[Average])),0)</f>
        <v>0</v>
      </c>
      <c r="O880" s="5" cm="1">
        <f t="array" ref="O880">IFERROR(_xlfn.STDEV.S(IF((DiscreteStatsTable[GroupByKey]=DiscreteStatsTable[[#This Row],[GroupByKey]]),(DiscreteStatsTable[GroupByKey]=DiscreteStatsTable[[#This Row],[GroupByKey]])*DiscreteStatsTable[Average])),0)</f>
        <v>0</v>
      </c>
      <c r="P880" s="5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 s="5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0" s="5" cm="1">
        <f t="array" ref="R880">MIN(IF((DiscreteStatsTable[GroupByKey]=DiscreteStatsTable[[#This Row],[GroupByKey]]),(DiscreteStatsTable[GroupByKey]=DiscreteStatsTable[[#This Row],[GroupByKey]])*DiscreteStatsTable[Average]))</f>
        <v>0</v>
      </c>
      <c r="S880" s="5" cm="1">
        <f t="array" ref="S880">MAX(IF((DiscreteStatsTable[GroupByKey]=DiscreteStatsTable[[#This Row],[GroupByKey]]),(DiscreteStatsTable[GroupByKey]=DiscreteStatsTable[[#This Row],[GroupByKey]])*DiscreteStatsTable[Average]))</f>
        <v>0</v>
      </c>
      <c r="T880" s="5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s="5" cm="1">
        <f t="array" ref="U880">MAX(IF((DiscreteStatsTable[GroupByKey]=DiscreteStatsTable[[#This Row],[GroupByKey]]),(DiscreteStatsTable[GroupByKey]=DiscreteStatsTable[[#This Row],[GroupByKey]])*DiscreteStatsTable[Maximum]))</f>
        <v>0</v>
      </c>
      <c r="V880" s="5" cm="1">
        <f t="array" ref="V880">IFERROR(AVERAGE(IF((DiscreteStatsTable[GroupByKey]=DiscreteStatsTable[[#This Row],[GroupByKey]]),(DiscreteStatsTable[GroupByKey]=DiscreteStatsTable[[#This Row],[GroupByKey]])*DiscreteStatsTable[NumberObservations])),0)</f>
        <v>141.38</v>
      </c>
      <c r="W880" s="5">
        <f>IF((DiscreteStatsTable[[#This Row],[RepsRequested]]&gt;1),DiscreteStatsTable[[#This Row],[HalfWidth]],DiscreteStatsTable[[#This Row],[BatchMeansHalfWidth]])</f>
        <v>0</v>
      </c>
      <c r="X880" s="5" cm="1">
        <f t="array" ref="X880">COUNT(IF((DiscreteStatsTable[GroupByKey]=DiscreteStatsTable[[#This Row],[GroupByKey]]),(DiscreteStatsTable[GroupByKey]=DiscreteStatsTable[[#This Row],[GroupByKey]])*DiscreteStatsTable[Replication]))</f>
        <v>50</v>
      </c>
      <c r="Y880" s="5">
        <f>IF(DiscreteStatsTable[[#This Row],[RepsRequested]]=DiscreteStatsTable[[#This Row],[RepsWithStatObserved]],1,0)</f>
        <v>1</v>
      </c>
    </row>
    <row r="881" spans="1:25" x14ac:dyDescent="0.25">
      <c r="A881" t="s">
        <v>68</v>
      </c>
      <c r="B881" t="s">
        <v>70</v>
      </c>
      <c r="C881">
        <v>7</v>
      </c>
      <c r="D881" t="s">
        <v>85</v>
      </c>
      <c r="E881" t="s">
        <v>94</v>
      </c>
      <c r="F881" t="s">
        <v>87</v>
      </c>
      <c r="G881">
        <v>0</v>
      </c>
      <c r="H881">
        <v>2E+20</v>
      </c>
      <c r="I881">
        <v>0</v>
      </c>
      <c r="J881">
        <v>0</v>
      </c>
      <c r="K881">
        <v>140</v>
      </c>
      <c r="L8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81" s="5" cm="1">
        <f t="array" ref="M881">MAX(IF((ProjectInfoTable[ProjectName]=DiscreteStatsTable[[#This Row],[ProjectName]]),(ProjectInfoTable[ProjectName]=DiscreteStatsTable[[#This Row],[ProjectName]])*ProjectInfoTable[NumberOfReplications]))</f>
        <v>50</v>
      </c>
      <c r="N881" s="5" cm="1">
        <f t="array" ref="N881">IFERROR(AVERAGE(IF((DiscreteStatsTable[GroupByKey]=DiscreteStatsTable[[#This Row],[GroupByKey]]),(DiscreteStatsTable[GroupByKey]=DiscreteStatsTable[[#This Row],[GroupByKey]])*DiscreteStatsTable[Average])),0)</f>
        <v>0</v>
      </c>
      <c r="O881" s="5" cm="1">
        <f t="array" ref="O881">IFERROR(_xlfn.STDEV.S(IF((DiscreteStatsTable[GroupByKey]=DiscreteStatsTable[[#This Row],[GroupByKey]]),(DiscreteStatsTable[GroupByKey]=DiscreteStatsTable[[#This Row],[GroupByKey]])*DiscreteStatsTable[Average])),0)</f>
        <v>0</v>
      </c>
      <c r="P881" s="5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 s="5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1" s="5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s="5" cm="1">
        <f t="array" ref="S881">MAX(IF((DiscreteStatsTable[GroupByKey]=DiscreteStatsTable[[#This Row],[GroupByKey]]),(DiscreteStatsTable[GroupByKey]=DiscreteStatsTable[[#This Row],[GroupByKey]])*DiscreteStatsTable[Average]))</f>
        <v>0</v>
      </c>
      <c r="T881" s="5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s="5" cm="1">
        <f t="array" ref="U881">MAX(IF((DiscreteStatsTable[GroupByKey]=DiscreteStatsTable[[#This Row],[GroupByKey]]),(DiscreteStatsTable[GroupByKey]=DiscreteStatsTable[[#This Row],[GroupByKey]])*DiscreteStatsTable[Maximum]))</f>
        <v>0</v>
      </c>
      <c r="V881" s="5" cm="1">
        <f t="array" ref="V881">IFERROR(AVERAGE(IF((DiscreteStatsTable[GroupByKey]=DiscreteStatsTable[[#This Row],[GroupByKey]]),(DiscreteStatsTable[GroupByKey]=DiscreteStatsTable[[#This Row],[GroupByKey]])*DiscreteStatsTable[NumberObservations])),0)</f>
        <v>141.38</v>
      </c>
      <c r="W881" s="5">
        <f>IF((DiscreteStatsTable[[#This Row],[RepsRequested]]&gt;1),DiscreteStatsTable[[#This Row],[HalfWidth]],DiscreteStatsTable[[#This Row],[BatchMeansHalfWidth]])</f>
        <v>0</v>
      </c>
      <c r="X881" s="5" cm="1">
        <f t="array" ref="X881">COUNT(IF((DiscreteStatsTable[GroupByKey]=DiscreteStatsTable[[#This Row],[GroupByKey]]),(DiscreteStatsTable[GroupByKey]=DiscreteStatsTable[[#This Row],[GroupByKey]])*DiscreteStatsTable[Replication]))</f>
        <v>50</v>
      </c>
      <c r="Y881" s="5">
        <f>IF(DiscreteStatsTable[[#This Row],[RepsRequested]]=DiscreteStatsTable[[#This Row],[RepsWithStatObserved]],1,0)</f>
        <v>1</v>
      </c>
    </row>
    <row r="882" spans="1:25" x14ac:dyDescent="0.25">
      <c r="A882" t="s">
        <v>68</v>
      </c>
      <c r="B882" t="s">
        <v>70</v>
      </c>
      <c r="C882">
        <v>7</v>
      </c>
      <c r="D882" t="s">
        <v>85</v>
      </c>
      <c r="E882" t="s">
        <v>95</v>
      </c>
      <c r="F882" t="s">
        <v>87</v>
      </c>
      <c r="G882">
        <v>0.34832522977438701</v>
      </c>
      <c r="H882">
        <v>2E+20</v>
      </c>
      <c r="I882">
        <v>1.7419203468125501E-2</v>
      </c>
      <c r="J882">
        <v>1.3533063806773</v>
      </c>
      <c r="K882">
        <v>140</v>
      </c>
      <c r="L8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82" s="5" cm="1">
        <f t="array" ref="M882">MAX(IF((ProjectInfoTable[ProjectName]=DiscreteStatsTable[[#This Row],[ProjectName]]),(ProjectInfoTable[ProjectName]=DiscreteStatsTable[[#This Row],[ProjectName]])*ProjectInfoTable[NumberOfReplications]))</f>
        <v>50</v>
      </c>
      <c r="N882" s="5" cm="1">
        <f t="array" ref="N882">IFERROR(AVERAGE(IF((DiscreteStatsTable[GroupByKey]=DiscreteStatsTable[[#This Row],[GroupByKey]]),(DiscreteStatsTable[GroupByKey]=DiscreteStatsTable[[#This Row],[GroupByKey]])*DiscreteStatsTable[Average])),0)</f>
        <v>0.33492790756206081</v>
      </c>
      <c r="O882" s="5" cm="1">
        <f t="array" ref="O88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82" s="5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 s="5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82" s="5" cm="1">
        <f t="array" ref="R882">MIN(IF((DiscreteStatsTable[GroupByKey]=DiscreteStatsTable[[#This Row],[GroupByKey]]),(DiscreteStatsTable[GroupByKey]=DiscreteStatsTable[[#This Row],[GroupByKey]])*DiscreteStatsTable[Average]))</f>
        <v>0.29414253294763198</v>
      </c>
      <c r="S882" s="5" cm="1">
        <f t="array" ref="S882">MAX(IF((DiscreteStatsTable[GroupByKey]=DiscreteStatsTable[[#This Row],[GroupByKey]]),(DiscreteStatsTable[GroupByKey]=DiscreteStatsTable[[#This Row],[GroupByKey]])*DiscreteStatsTable[Average]))</f>
        <v>0.38948747758041602</v>
      </c>
      <c r="T882" s="5" cm="1">
        <f t="array" ref="T882">MIN(IF((DiscreteStatsTable[GroupByKey]=DiscreteStatsTable[[#This Row],[GroupByKey]]),(DiscreteStatsTable[GroupByKey]=DiscreteStatsTable[[#This Row],[GroupByKey]])*DiscreteStatsTable[Minimum]))</f>
        <v>1.2941586017357599E-2</v>
      </c>
      <c r="U882" s="5" cm="1">
        <f t="array" ref="U882">MAX(IF((DiscreteStatsTable[GroupByKey]=DiscreteStatsTable[[#This Row],[GroupByKey]]),(DiscreteStatsTable[GroupByKey]=DiscreteStatsTable[[#This Row],[GroupByKey]])*DiscreteStatsTable[Maximum]))</f>
        <v>2.0393207955552399</v>
      </c>
      <c r="V882" s="5" cm="1">
        <f t="array" ref="V882">IFERROR(AVERAGE(IF((DiscreteStatsTable[GroupByKey]=DiscreteStatsTable[[#This Row],[GroupByKey]]),(DiscreteStatsTable[GroupByKey]=DiscreteStatsTable[[#This Row],[GroupByKey]])*DiscreteStatsTable[NumberObservations])),0)</f>
        <v>141.38</v>
      </c>
      <c r="W882" s="5">
        <f>IF((DiscreteStatsTable[[#This Row],[RepsRequested]]&gt;1),DiscreteStatsTable[[#This Row],[HalfWidth]],DiscreteStatsTable[[#This Row],[BatchMeansHalfWidth]])</f>
        <v>5.7478663771092743E-3</v>
      </c>
      <c r="X882" s="5" cm="1">
        <f t="array" ref="X882">COUNT(IF((DiscreteStatsTable[GroupByKey]=DiscreteStatsTable[[#This Row],[GroupByKey]]),(DiscreteStatsTable[GroupByKey]=DiscreteStatsTable[[#This Row],[GroupByKey]])*DiscreteStatsTable[Replication]))</f>
        <v>50</v>
      </c>
      <c r="Y882" s="5">
        <f>IF(DiscreteStatsTable[[#This Row],[RepsRequested]]=DiscreteStatsTable[[#This Row],[RepsWithStatObserved]],1,0)</f>
        <v>1</v>
      </c>
    </row>
    <row r="883" spans="1:25" x14ac:dyDescent="0.25">
      <c r="A883" t="s">
        <v>68</v>
      </c>
      <c r="B883" t="s">
        <v>70</v>
      </c>
      <c r="C883">
        <v>7</v>
      </c>
      <c r="D883" t="s">
        <v>85</v>
      </c>
      <c r="E883" t="s">
        <v>96</v>
      </c>
      <c r="F883" t="s">
        <v>87</v>
      </c>
      <c r="G883">
        <v>12.549447742751701</v>
      </c>
      <c r="H883">
        <v>2E+20</v>
      </c>
      <c r="I883">
        <v>1.04515220808753</v>
      </c>
      <c r="J883">
        <v>44.166445567739402</v>
      </c>
      <c r="K883">
        <v>140</v>
      </c>
      <c r="L8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83" s="5" cm="1">
        <f t="array" ref="M883">MAX(IF((ProjectInfoTable[ProjectName]=DiscreteStatsTable[[#This Row],[ProjectName]]),(ProjectInfoTable[ProjectName]=DiscreteStatsTable[[#This Row],[ProjectName]])*ProjectInfoTable[NumberOfReplications]))</f>
        <v>50</v>
      </c>
      <c r="N883" s="5" cm="1">
        <f t="array" ref="N883">IFERROR(AVERAGE(IF((DiscreteStatsTable[GroupByKey]=DiscreteStatsTable[[#This Row],[GroupByKey]]),(DiscreteStatsTable[GroupByKey]=DiscreteStatsTable[[#This Row],[GroupByKey]])*DiscreteStatsTable[Average])),0)</f>
        <v>12.098431297615067</v>
      </c>
      <c r="O883" s="5" cm="1">
        <f t="array" ref="O883">IFERROR(_xlfn.STDEV.S(IF((DiscreteStatsTable[GroupByKey]=DiscreteStatsTable[[#This Row],[GroupByKey]]),(DiscreteStatsTable[GroupByKey]=DiscreteStatsTable[[#This Row],[GroupByKey]])*DiscreteStatsTable[Average])),0)</f>
        <v>0.71433201207540975</v>
      </c>
      <c r="P883" s="5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 s="5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883" s="5" cm="1">
        <f t="array" ref="R883">MIN(IF((DiscreteStatsTable[GroupByKey]=DiscreteStatsTable[[#This Row],[GroupByKey]]),(DiscreteStatsTable[GroupByKey]=DiscreteStatsTable[[#This Row],[GroupByKey]])*DiscreteStatsTable[Average]))</f>
        <v>10.7592582879315</v>
      </c>
      <c r="S883" s="5" cm="1">
        <f t="array" ref="S883">MAX(IF((DiscreteStatsTable[GroupByKey]=DiscreteStatsTable[[#This Row],[GroupByKey]]),(DiscreteStatsTable[GroupByKey]=DiscreteStatsTable[[#This Row],[GroupByKey]])*DiscreteStatsTable[Average]))</f>
        <v>14.168775078757299</v>
      </c>
      <c r="T883" s="5" cm="1">
        <f t="array" ref="T883">MIN(IF((DiscreteStatsTable[GroupByKey]=DiscreteStatsTable[[#This Row],[GroupByKey]]),(DiscreteStatsTable[GroupByKey]=DiscreteStatsTable[[#This Row],[GroupByKey]])*DiscreteStatsTable[Minimum]))</f>
        <v>0.77649516104145899</v>
      </c>
      <c r="U883" s="5" cm="1">
        <f t="array" ref="U883">MAX(IF((DiscreteStatsTable[GroupByKey]=DiscreteStatsTable[[#This Row],[GroupByKey]]),(DiscreteStatsTable[GroupByKey]=DiscreteStatsTable[[#This Row],[GroupByKey]])*DiscreteStatsTable[Maximum]))</f>
        <v>66.496126739788593</v>
      </c>
      <c r="V883" s="5" cm="1">
        <f t="array" ref="V883">IFERROR(AVERAGE(IF((DiscreteStatsTable[GroupByKey]=DiscreteStatsTable[[#This Row],[GroupByKey]]),(DiscreteStatsTable[GroupByKey]=DiscreteStatsTable[[#This Row],[GroupByKey]])*DiscreteStatsTable[NumberObservations])),0)</f>
        <v>141.38</v>
      </c>
      <c r="W883" s="5">
        <f>IF((DiscreteStatsTable[[#This Row],[RepsRequested]]&gt;1),DiscreteStatsTable[[#This Row],[HalfWidth]],DiscreteStatsTable[[#This Row],[BatchMeansHalfWidth]])</f>
        <v>0.20301091161176912</v>
      </c>
      <c r="X883" s="5" cm="1">
        <f t="array" ref="X883">COUNT(IF((DiscreteStatsTable[GroupByKey]=DiscreteStatsTable[[#This Row],[GroupByKey]]),(DiscreteStatsTable[GroupByKey]=DiscreteStatsTable[[#This Row],[GroupByKey]])*DiscreteStatsTable[Replication]))</f>
        <v>50</v>
      </c>
      <c r="Y883" s="5">
        <f>IF(DiscreteStatsTable[[#This Row],[RepsRequested]]=DiscreteStatsTable[[#This Row],[RepsWithStatObserved]],1,0)</f>
        <v>1</v>
      </c>
    </row>
    <row r="884" spans="1:25" x14ac:dyDescent="0.25">
      <c r="A884" t="s">
        <v>68</v>
      </c>
      <c r="B884" t="s">
        <v>70</v>
      </c>
      <c r="C884">
        <v>7</v>
      </c>
      <c r="D884" t="s">
        <v>85</v>
      </c>
      <c r="E884" t="s">
        <v>97</v>
      </c>
      <c r="F884" t="s">
        <v>87</v>
      </c>
      <c r="G884">
        <v>0</v>
      </c>
      <c r="H884">
        <v>2E+20</v>
      </c>
      <c r="I884">
        <v>0</v>
      </c>
      <c r="J884">
        <v>0</v>
      </c>
      <c r="K884">
        <v>140</v>
      </c>
      <c r="L8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84" s="5" cm="1">
        <f t="array" ref="M884">MAX(IF((ProjectInfoTable[ProjectName]=DiscreteStatsTable[[#This Row],[ProjectName]]),(ProjectInfoTable[ProjectName]=DiscreteStatsTable[[#This Row],[ProjectName]])*ProjectInfoTable[NumberOfReplications]))</f>
        <v>50</v>
      </c>
      <c r="N884" s="5" cm="1">
        <f t="array" ref="N884">IFERROR(AVERAGE(IF((DiscreteStatsTable[GroupByKey]=DiscreteStatsTable[[#This Row],[GroupByKey]]),(DiscreteStatsTable[GroupByKey]=DiscreteStatsTable[[#This Row],[GroupByKey]])*DiscreteStatsTable[Average])),0)</f>
        <v>0</v>
      </c>
      <c r="O884" s="5" cm="1">
        <f t="array" ref="O884">IFERROR(_xlfn.STDEV.S(IF((DiscreteStatsTable[GroupByKey]=DiscreteStatsTable[[#This Row],[GroupByKey]]),(DiscreteStatsTable[GroupByKey]=DiscreteStatsTable[[#This Row],[GroupByKey]])*DiscreteStatsTable[Average])),0)</f>
        <v>0</v>
      </c>
      <c r="P884" s="5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 s="5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4" s="5" cm="1">
        <f t="array" ref="R884">MIN(IF((DiscreteStatsTable[GroupByKey]=DiscreteStatsTable[[#This Row],[GroupByKey]]),(DiscreteStatsTable[GroupByKey]=DiscreteStatsTable[[#This Row],[GroupByKey]])*DiscreteStatsTable[Average]))</f>
        <v>0</v>
      </c>
      <c r="S884" s="5" cm="1">
        <f t="array" ref="S884">MAX(IF((DiscreteStatsTable[GroupByKey]=DiscreteStatsTable[[#This Row],[GroupByKey]]),(DiscreteStatsTable[GroupByKey]=DiscreteStatsTable[[#This Row],[GroupByKey]])*DiscreteStatsTable[Average]))</f>
        <v>0</v>
      </c>
      <c r="T884" s="5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s="5" cm="1">
        <f t="array" ref="U884">MAX(IF((DiscreteStatsTable[GroupByKey]=DiscreteStatsTable[[#This Row],[GroupByKey]]),(DiscreteStatsTable[GroupByKey]=DiscreteStatsTable[[#This Row],[GroupByKey]])*DiscreteStatsTable[Maximum]))</f>
        <v>0</v>
      </c>
      <c r="V884" s="5" cm="1">
        <f t="array" ref="V884">IFERROR(AVERAGE(IF((DiscreteStatsTable[GroupByKey]=DiscreteStatsTable[[#This Row],[GroupByKey]]),(DiscreteStatsTable[GroupByKey]=DiscreteStatsTable[[#This Row],[GroupByKey]])*DiscreteStatsTable[NumberObservations])),0)</f>
        <v>141.38</v>
      </c>
      <c r="W884" s="5">
        <f>IF((DiscreteStatsTable[[#This Row],[RepsRequested]]&gt;1),DiscreteStatsTable[[#This Row],[HalfWidth]],DiscreteStatsTable[[#This Row],[BatchMeansHalfWidth]])</f>
        <v>0</v>
      </c>
      <c r="X884" s="5" cm="1">
        <f t="array" ref="X884">COUNT(IF((DiscreteStatsTable[GroupByKey]=DiscreteStatsTable[[#This Row],[GroupByKey]]),(DiscreteStatsTable[GroupByKey]=DiscreteStatsTable[[#This Row],[GroupByKey]])*DiscreteStatsTable[Replication]))</f>
        <v>50</v>
      </c>
      <c r="Y884" s="5">
        <f>IF(DiscreteStatsTable[[#This Row],[RepsRequested]]=DiscreteStatsTable[[#This Row],[RepsWithStatObserved]],1,0)</f>
        <v>1</v>
      </c>
    </row>
    <row r="885" spans="1:25" x14ac:dyDescent="0.25">
      <c r="A885" t="s">
        <v>68</v>
      </c>
      <c r="B885" t="s">
        <v>70</v>
      </c>
      <c r="C885">
        <v>7</v>
      </c>
      <c r="D885" t="s">
        <v>85</v>
      </c>
      <c r="E885" t="s">
        <v>98</v>
      </c>
      <c r="F885" t="s">
        <v>87</v>
      </c>
      <c r="G885">
        <v>3.37148927642298</v>
      </c>
      <c r="H885">
        <v>2E+20</v>
      </c>
      <c r="I885">
        <v>0</v>
      </c>
      <c r="J885">
        <v>18.745094109206299</v>
      </c>
      <c r="K885">
        <v>140</v>
      </c>
      <c r="L8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85" s="5" cm="1">
        <f t="array" ref="M885">MAX(IF((ProjectInfoTable[ProjectName]=DiscreteStatsTable[[#This Row],[ProjectName]]),(ProjectInfoTable[ProjectName]=DiscreteStatsTable[[#This Row],[ProjectName]])*ProjectInfoTable[NumberOfReplications]))</f>
        <v>50</v>
      </c>
      <c r="N885" s="5" cm="1">
        <f t="array" ref="N885">IFERROR(AVERAGE(IF((DiscreteStatsTable[GroupByKey]=DiscreteStatsTable[[#This Row],[GroupByKey]]),(DiscreteStatsTable[GroupByKey]=DiscreteStatsTable[[#This Row],[GroupByKey]])*DiscreteStatsTable[Average])),0)</f>
        <v>5.6664667008910365</v>
      </c>
      <c r="O885" s="5" cm="1">
        <f t="array" ref="O885">IFERROR(_xlfn.STDEV.S(IF((DiscreteStatsTable[GroupByKey]=DiscreteStatsTable[[#This Row],[GroupByKey]]),(DiscreteStatsTable[GroupByKey]=DiscreteStatsTable[[#This Row],[GroupByKey]])*DiscreteStatsTable[Average])),0)</f>
        <v>5.8120334932936641</v>
      </c>
      <c r="P885" s="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 s="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885" s="5" cm="1">
        <f t="array" ref="R885">MIN(IF((DiscreteStatsTable[GroupByKey]=DiscreteStatsTable[[#This Row],[GroupByKey]]),(DiscreteStatsTable[GroupByKey]=DiscreteStatsTable[[#This Row],[GroupByKey]])*DiscreteStatsTable[Average]))</f>
        <v>1.06349999805384</v>
      </c>
      <c r="S885" s="5" cm="1">
        <f t="array" ref="S885">MAX(IF((DiscreteStatsTable[GroupByKey]=DiscreteStatsTable[[#This Row],[GroupByKey]]),(DiscreteStatsTable[GroupByKey]=DiscreteStatsTable[[#This Row],[GroupByKey]])*DiscreteStatsTable[Average]))</f>
        <v>37.498930964302303</v>
      </c>
      <c r="T885" s="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s="5" cm="1">
        <f t="array" ref="U885">MAX(IF((DiscreteStatsTable[GroupByKey]=DiscreteStatsTable[[#This Row],[GroupByKey]]),(DiscreteStatsTable[GroupByKey]=DiscreteStatsTable[[#This Row],[GroupByKey]])*DiscreteStatsTable[Maximum]))</f>
        <v>97.065234510704698</v>
      </c>
      <c r="V885" s="5" cm="1">
        <f t="array" ref="V885">IFERROR(AVERAGE(IF((DiscreteStatsTable[GroupByKey]=DiscreteStatsTable[[#This Row],[GroupByKey]]),(DiscreteStatsTable[GroupByKey]=DiscreteStatsTable[[#This Row],[GroupByKey]])*DiscreteStatsTable[NumberObservations])),0)</f>
        <v>141.38</v>
      </c>
      <c r="W885" s="5">
        <f>IF((DiscreteStatsTable[[#This Row],[RepsRequested]]&gt;1),DiscreteStatsTable[[#This Row],[HalfWidth]],DiscreteStatsTable[[#This Row],[BatchMeansHalfWidth]])</f>
        <v>1.6517616428299211</v>
      </c>
      <c r="X885" s="5" cm="1">
        <f t="array" ref="X885">COUNT(IF((DiscreteStatsTable[GroupByKey]=DiscreteStatsTable[[#This Row],[GroupByKey]]),(DiscreteStatsTable[GroupByKey]=DiscreteStatsTable[[#This Row],[GroupByKey]])*DiscreteStatsTable[Replication]))</f>
        <v>50</v>
      </c>
      <c r="Y885" s="5">
        <f>IF(DiscreteStatsTable[[#This Row],[RepsRequested]]=DiscreteStatsTable[[#This Row],[RepsWithStatObserved]],1,0)</f>
        <v>1</v>
      </c>
    </row>
    <row r="886" spans="1:25" x14ac:dyDescent="0.25">
      <c r="A886" t="s">
        <v>68</v>
      </c>
      <c r="B886" t="s">
        <v>70</v>
      </c>
      <c r="C886">
        <v>8</v>
      </c>
      <c r="D886" t="s">
        <v>85</v>
      </c>
      <c r="E886" t="s">
        <v>86</v>
      </c>
      <c r="F886" t="s">
        <v>87</v>
      </c>
      <c r="G886">
        <v>0</v>
      </c>
      <c r="H886">
        <v>2E+20</v>
      </c>
      <c r="I886">
        <v>0</v>
      </c>
      <c r="J886">
        <v>0</v>
      </c>
      <c r="K886">
        <v>139</v>
      </c>
      <c r="L8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86" s="5" cm="1">
        <f t="array" ref="M886">MAX(IF((ProjectInfoTable[ProjectName]=DiscreteStatsTable[[#This Row],[ProjectName]]),(ProjectInfoTable[ProjectName]=DiscreteStatsTable[[#This Row],[ProjectName]])*ProjectInfoTable[NumberOfReplications]))</f>
        <v>50</v>
      </c>
      <c r="N886" s="5" cm="1">
        <f t="array" ref="N886">IFERROR(AVERAGE(IF((DiscreteStatsTable[GroupByKey]=DiscreteStatsTable[[#This Row],[GroupByKey]]),(DiscreteStatsTable[GroupByKey]=DiscreteStatsTable[[#This Row],[GroupByKey]])*DiscreteStatsTable[Average])),0)</f>
        <v>0</v>
      </c>
      <c r="O886" s="5" cm="1">
        <f t="array" ref="O886">IFERROR(_xlfn.STDEV.S(IF((DiscreteStatsTable[GroupByKey]=DiscreteStatsTable[[#This Row],[GroupByKey]]),(DiscreteStatsTable[GroupByKey]=DiscreteStatsTable[[#This Row],[GroupByKey]])*DiscreteStatsTable[Average])),0)</f>
        <v>0</v>
      </c>
      <c r="P886" s="5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 s="5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6" s="5" cm="1">
        <f t="array" ref="R886">MIN(IF((DiscreteStatsTable[GroupByKey]=DiscreteStatsTable[[#This Row],[GroupByKey]]),(DiscreteStatsTable[GroupByKey]=DiscreteStatsTable[[#This Row],[GroupByKey]])*DiscreteStatsTable[Average]))</f>
        <v>0</v>
      </c>
      <c r="S886" s="5" cm="1">
        <f t="array" ref="S886">MAX(IF((DiscreteStatsTable[GroupByKey]=DiscreteStatsTable[[#This Row],[GroupByKey]]),(DiscreteStatsTable[GroupByKey]=DiscreteStatsTable[[#This Row],[GroupByKey]])*DiscreteStatsTable[Average]))</f>
        <v>0</v>
      </c>
      <c r="T886" s="5" cm="1">
        <f t="array" ref="T886">MIN(IF((DiscreteStatsTable[GroupByKey]=DiscreteStatsTable[[#This Row],[GroupByKey]]),(DiscreteStatsTable[GroupByKey]=DiscreteStatsTable[[#This Row],[GroupByKey]])*DiscreteStatsTable[Minimum]))</f>
        <v>0</v>
      </c>
      <c r="U886" s="5" cm="1">
        <f t="array" ref="U886">MAX(IF((DiscreteStatsTable[GroupByKey]=DiscreteStatsTable[[#This Row],[GroupByKey]]),(DiscreteStatsTable[GroupByKey]=DiscreteStatsTable[[#This Row],[GroupByKey]])*DiscreteStatsTable[Maximum]))</f>
        <v>0</v>
      </c>
      <c r="V886" s="5" cm="1">
        <f t="array" ref="V886">IFERROR(AVERAGE(IF((DiscreteStatsTable[GroupByKey]=DiscreteStatsTable[[#This Row],[GroupByKey]]),(DiscreteStatsTable[GroupByKey]=DiscreteStatsTable[[#This Row],[GroupByKey]])*DiscreteStatsTable[NumberObservations])),0)</f>
        <v>141.38</v>
      </c>
      <c r="W886" s="5">
        <f>IF((DiscreteStatsTable[[#This Row],[RepsRequested]]&gt;1),DiscreteStatsTable[[#This Row],[HalfWidth]],DiscreteStatsTable[[#This Row],[BatchMeansHalfWidth]])</f>
        <v>0</v>
      </c>
      <c r="X886" s="5" cm="1">
        <f t="array" ref="X886">COUNT(IF((DiscreteStatsTable[GroupByKey]=DiscreteStatsTable[[#This Row],[GroupByKey]]),(DiscreteStatsTable[GroupByKey]=DiscreteStatsTable[[#This Row],[GroupByKey]])*DiscreteStatsTable[Replication]))</f>
        <v>50</v>
      </c>
      <c r="Y886" s="5">
        <f>IF(DiscreteStatsTable[[#This Row],[RepsRequested]]=DiscreteStatsTable[[#This Row],[RepsWithStatObserved]],1,0)</f>
        <v>1</v>
      </c>
    </row>
    <row r="887" spans="1:25" x14ac:dyDescent="0.25">
      <c r="A887" t="s">
        <v>68</v>
      </c>
      <c r="B887" t="s">
        <v>70</v>
      </c>
      <c r="C887">
        <v>8</v>
      </c>
      <c r="D887" t="s">
        <v>85</v>
      </c>
      <c r="E887" t="s">
        <v>88</v>
      </c>
      <c r="F887" t="s">
        <v>87</v>
      </c>
      <c r="G887">
        <v>0</v>
      </c>
      <c r="H887">
        <v>2E+20</v>
      </c>
      <c r="I887">
        <v>0</v>
      </c>
      <c r="J887">
        <v>0</v>
      </c>
      <c r="K887">
        <v>139</v>
      </c>
      <c r="L8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87" s="5" cm="1">
        <f t="array" ref="M887">MAX(IF((ProjectInfoTable[ProjectName]=DiscreteStatsTable[[#This Row],[ProjectName]]),(ProjectInfoTable[ProjectName]=DiscreteStatsTable[[#This Row],[ProjectName]])*ProjectInfoTable[NumberOfReplications]))</f>
        <v>50</v>
      </c>
      <c r="N887" s="5" cm="1">
        <f t="array" ref="N887">IFERROR(AVERAGE(IF((DiscreteStatsTable[GroupByKey]=DiscreteStatsTable[[#This Row],[GroupByKey]]),(DiscreteStatsTable[GroupByKey]=DiscreteStatsTable[[#This Row],[GroupByKey]])*DiscreteStatsTable[Average])),0)</f>
        <v>0</v>
      </c>
      <c r="O887" s="5" cm="1">
        <f t="array" ref="O887">IFERROR(_xlfn.STDEV.S(IF((DiscreteStatsTable[GroupByKey]=DiscreteStatsTable[[#This Row],[GroupByKey]]),(DiscreteStatsTable[GroupByKey]=DiscreteStatsTable[[#This Row],[GroupByKey]])*DiscreteStatsTable[Average])),0)</f>
        <v>0</v>
      </c>
      <c r="P887" s="5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 s="5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7" s="5" cm="1">
        <f t="array" ref="R887">MIN(IF((DiscreteStatsTable[GroupByKey]=DiscreteStatsTable[[#This Row],[GroupByKey]]),(DiscreteStatsTable[GroupByKey]=DiscreteStatsTable[[#This Row],[GroupByKey]])*DiscreteStatsTable[Average]))</f>
        <v>0</v>
      </c>
      <c r="S887" s="5" cm="1">
        <f t="array" ref="S887">MAX(IF((DiscreteStatsTable[GroupByKey]=DiscreteStatsTable[[#This Row],[GroupByKey]]),(DiscreteStatsTable[GroupByKey]=DiscreteStatsTable[[#This Row],[GroupByKey]])*DiscreteStatsTable[Average]))</f>
        <v>0</v>
      </c>
      <c r="T887" s="5" cm="1">
        <f t="array" ref="T887">MIN(IF((DiscreteStatsTable[GroupByKey]=DiscreteStatsTable[[#This Row],[GroupByKey]]),(DiscreteStatsTable[GroupByKey]=DiscreteStatsTable[[#This Row],[GroupByKey]])*DiscreteStatsTable[Minimum]))</f>
        <v>0</v>
      </c>
      <c r="U887" s="5" cm="1">
        <f t="array" ref="U887">MAX(IF((DiscreteStatsTable[GroupByKey]=DiscreteStatsTable[[#This Row],[GroupByKey]]),(DiscreteStatsTable[GroupByKey]=DiscreteStatsTable[[#This Row],[GroupByKey]])*DiscreteStatsTable[Maximum]))</f>
        <v>0</v>
      </c>
      <c r="V887" s="5" cm="1">
        <f t="array" ref="V887">IFERROR(AVERAGE(IF((DiscreteStatsTable[GroupByKey]=DiscreteStatsTable[[#This Row],[GroupByKey]]),(DiscreteStatsTable[GroupByKey]=DiscreteStatsTable[[#This Row],[GroupByKey]])*DiscreteStatsTable[NumberObservations])),0)</f>
        <v>141.38</v>
      </c>
      <c r="W887" s="5">
        <f>IF((DiscreteStatsTable[[#This Row],[RepsRequested]]&gt;1),DiscreteStatsTable[[#This Row],[HalfWidth]],DiscreteStatsTable[[#This Row],[BatchMeansHalfWidth]])</f>
        <v>0</v>
      </c>
      <c r="X887" s="5" cm="1">
        <f t="array" ref="X887">COUNT(IF((DiscreteStatsTable[GroupByKey]=DiscreteStatsTable[[#This Row],[GroupByKey]]),(DiscreteStatsTable[GroupByKey]=DiscreteStatsTable[[#This Row],[GroupByKey]])*DiscreteStatsTable[Replication]))</f>
        <v>50</v>
      </c>
      <c r="Y887" s="5">
        <f>IF(DiscreteStatsTable[[#This Row],[RepsRequested]]=DiscreteStatsTable[[#This Row],[RepsWithStatObserved]],1,0)</f>
        <v>1</v>
      </c>
    </row>
    <row r="888" spans="1:25" x14ac:dyDescent="0.25">
      <c r="A888" t="s">
        <v>68</v>
      </c>
      <c r="B888" t="s">
        <v>70</v>
      </c>
      <c r="C888">
        <v>8</v>
      </c>
      <c r="D888" t="s">
        <v>85</v>
      </c>
      <c r="E888" t="s">
        <v>89</v>
      </c>
      <c r="F888" t="s">
        <v>87</v>
      </c>
      <c r="G888">
        <v>0</v>
      </c>
      <c r="H888">
        <v>2E+20</v>
      </c>
      <c r="I888">
        <v>0</v>
      </c>
      <c r="J888">
        <v>0</v>
      </c>
      <c r="K888">
        <v>139</v>
      </c>
      <c r="L8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88" s="5" cm="1">
        <f t="array" ref="M888">MAX(IF((ProjectInfoTable[ProjectName]=DiscreteStatsTable[[#This Row],[ProjectName]]),(ProjectInfoTable[ProjectName]=DiscreteStatsTable[[#This Row],[ProjectName]])*ProjectInfoTable[NumberOfReplications]))</f>
        <v>50</v>
      </c>
      <c r="N888" s="5" cm="1">
        <f t="array" ref="N888">IFERROR(AVERAGE(IF((DiscreteStatsTable[GroupByKey]=DiscreteStatsTable[[#This Row],[GroupByKey]]),(DiscreteStatsTable[GroupByKey]=DiscreteStatsTable[[#This Row],[GroupByKey]])*DiscreteStatsTable[Average])),0)</f>
        <v>0</v>
      </c>
      <c r="O888" s="5" cm="1">
        <f t="array" ref="O888">IFERROR(_xlfn.STDEV.S(IF((DiscreteStatsTable[GroupByKey]=DiscreteStatsTable[[#This Row],[GroupByKey]]),(DiscreteStatsTable[GroupByKey]=DiscreteStatsTable[[#This Row],[GroupByKey]])*DiscreteStatsTable[Average])),0)</f>
        <v>0</v>
      </c>
      <c r="P888" s="5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 s="5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8" s="5" cm="1">
        <f t="array" ref="R888">MIN(IF((DiscreteStatsTable[GroupByKey]=DiscreteStatsTable[[#This Row],[GroupByKey]]),(DiscreteStatsTable[GroupByKey]=DiscreteStatsTable[[#This Row],[GroupByKey]])*DiscreteStatsTable[Average]))</f>
        <v>0</v>
      </c>
      <c r="S888" s="5" cm="1">
        <f t="array" ref="S888">MAX(IF((DiscreteStatsTable[GroupByKey]=DiscreteStatsTable[[#This Row],[GroupByKey]]),(DiscreteStatsTable[GroupByKey]=DiscreteStatsTable[[#This Row],[GroupByKey]])*DiscreteStatsTable[Average]))</f>
        <v>0</v>
      </c>
      <c r="T888" s="5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s="5" cm="1">
        <f t="array" ref="U888">MAX(IF((DiscreteStatsTable[GroupByKey]=DiscreteStatsTable[[#This Row],[GroupByKey]]),(DiscreteStatsTable[GroupByKey]=DiscreteStatsTable[[#This Row],[GroupByKey]])*DiscreteStatsTable[Maximum]))</f>
        <v>0</v>
      </c>
      <c r="V888" s="5" cm="1">
        <f t="array" ref="V888">IFERROR(AVERAGE(IF((DiscreteStatsTable[GroupByKey]=DiscreteStatsTable[[#This Row],[GroupByKey]]),(DiscreteStatsTable[GroupByKey]=DiscreteStatsTable[[#This Row],[GroupByKey]])*DiscreteStatsTable[NumberObservations])),0)</f>
        <v>141.38</v>
      </c>
      <c r="W888" s="5">
        <f>IF((DiscreteStatsTable[[#This Row],[RepsRequested]]&gt;1),DiscreteStatsTable[[#This Row],[HalfWidth]],DiscreteStatsTable[[#This Row],[BatchMeansHalfWidth]])</f>
        <v>0</v>
      </c>
      <c r="X888" s="5" cm="1">
        <f t="array" ref="X888">COUNT(IF((DiscreteStatsTable[GroupByKey]=DiscreteStatsTable[[#This Row],[GroupByKey]]),(DiscreteStatsTable[GroupByKey]=DiscreteStatsTable[[#This Row],[GroupByKey]])*DiscreteStatsTable[Replication]))</f>
        <v>50</v>
      </c>
      <c r="Y888" s="5">
        <f>IF(DiscreteStatsTable[[#This Row],[RepsRequested]]=DiscreteStatsTable[[#This Row],[RepsWithStatObserved]],1,0)</f>
        <v>1</v>
      </c>
    </row>
    <row r="889" spans="1:25" x14ac:dyDescent="0.25">
      <c r="A889" t="s">
        <v>68</v>
      </c>
      <c r="B889" t="s">
        <v>70</v>
      </c>
      <c r="C889">
        <v>8</v>
      </c>
      <c r="D889" t="s">
        <v>85</v>
      </c>
      <c r="E889" t="s">
        <v>90</v>
      </c>
      <c r="F889" t="s">
        <v>87</v>
      </c>
      <c r="G889">
        <v>0</v>
      </c>
      <c r="H889">
        <v>2E+20</v>
      </c>
      <c r="I889">
        <v>0</v>
      </c>
      <c r="J889">
        <v>0</v>
      </c>
      <c r="K889">
        <v>139</v>
      </c>
      <c r="L8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89" s="5" cm="1">
        <f t="array" ref="M889">MAX(IF((ProjectInfoTable[ProjectName]=DiscreteStatsTable[[#This Row],[ProjectName]]),(ProjectInfoTable[ProjectName]=DiscreteStatsTable[[#This Row],[ProjectName]])*ProjectInfoTable[NumberOfReplications]))</f>
        <v>50</v>
      </c>
      <c r="N889" s="5" cm="1">
        <f t="array" ref="N889">IFERROR(AVERAGE(IF((DiscreteStatsTable[GroupByKey]=DiscreteStatsTable[[#This Row],[GroupByKey]]),(DiscreteStatsTable[GroupByKey]=DiscreteStatsTable[[#This Row],[GroupByKey]])*DiscreteStatsTable[Average])),0)</f>
        <v>0</v>
      </c>
      <c r="O889" s="5" cm="1">
        <f t="array" ref="O889">IFERROR(_xlfn.STDEV.S(IF((DiscreteStatsTable[GroupByKey]=DiscreteStatsTable[[#This Row],[GroupByKey]]),(DiscreteStatsTable[GroupByKey]=DiscreteStatsTable[[#This Row],[GroupByKey]])*DiscreteStatsTable[Average])),0)</f>
        <v>0</v>
      </c>
      <c r="P889" s="5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 s="5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9" s="5" cm="1">
        <f t="array" ref="R889">MIN(IF((DiscreteStatsTable[GroupByKey]=DiscreteStatsTable[[#This Row],[GroupByKey]]),(DiscreteStatsTable[GroupByKey]=DiscreteStatsTable[[#This Row],[GroupByKey]])*DiscreteStatsTable[Average]))</f>
        <v>0</v>
      </c>
      <c r="S889" s="5" cm="1">
        <f t="array" ref="S889">MAX(IF((DiscreteStatsTable[GroupByKey]=DiscreteStatsTable[[#This Row],[GroupByKey]]),(DiscreteStatsTable[GroupByKey]=DiscreteStatsTable[[#This Row],[GroupByKey]])*DiscreteStatsTable[Average]))</f>
        <v>0</v>
      </c>
      <c r="T889" s="5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s="5" cm="1">
        <f t="array" ref="U889">MAX(IF((DiscreteStatsTable[GroupByKey]=DiscreteStatsTable[[#This Row],[GroupByKey]]),(DiscreteStatsTable[GroupByKey]=DiscreteStatsTable[[#This Row],[GroupByKey]])*DiscreteStatsTable[Maximum]))</f>
        <v>0</v>
      </c>
      <c r="V889" s="5" cm="1">
        <f t="array" ref="V889">IFERROR(AVERAGE(IF((DiscreteStatsTable[GroupByKey]=DiscreteStatsTable[[#This Row],[GroupByKey]]),(DiscreteStatsTable[GroupByKey]=DiscreteStatsTable[[#This Row],[GroupByKey]])*DiscreteStatsTable[NumberObservations])),0)</f>
        <v>141.38</v>
      </c>
      <c r="W889" s="5">
        <f>IF((DiscreteStatsTable[[#This Row],[RepsRequested]]&gt;1),DiscreteStatsTable[[#This Row],[HalfWidth]],DiscreteStatsTable[[#This Row],[BatchMeansHalfWidth]])</f>
        <v>0</v>
      </c>
      <c r="X889" s="5" cm="1">
        <f t="array" ref="X889">COUNT(IF((DiscreteStatsTable[GroupByKey]=DiscreteStatsTable[[#This Row],[GroupByKey]]),(DiscreteStatsTable[GroupByKey]=DiscreteStatsTable[[#This Row],[GroupByKey]])*DiscreteStatsTable[Replication]))</f>
        <v>50</v>
      </c>
      <c r="Y889" s="5">
        <f>IF(DiscreteStatsTable[[#This Row],[RepsRequested]]=DiscreteStatsTable[[#This Row],[RepsWithStatObserved]],1,0)</f>
        <v>1</v>
      </c>
    </row>
    <row r="890" spans="1:25" x14ac:dyDescent="0.25">
      <c r="A890" t="s">
        <v>68</v>
      </c>
      <c r="B890" t="s">
        <v>70</v>
      </c>
      <c r="C890">
        <v>8</v>
      </c>
      <c r="D890" t="s">
        <v>85</v>
      </c>
      <c r="E890" t="s">
        <v>91</v>
      </c>
      <c r="F890" t="s">
        <v>87</v>
      </c>
      <c r="G890">
        <v>0.37130882010490401</v>
      </c>
      <c r="H890">
        <v>2E+20</v>
      </c>
      <c r="I890">
        <v>4.0614367596726902E-2</v>
      </c>
      <c r="J890">
        <v>1.28368701650143</v>
      </c>
      <c r="K890">
        <v>139</v>
      </c>
      <c r="L8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90" s="5" cm="1">
        <f t="array" ref="M890">MAX(IF((ProjectInfoTable[ProjectName]=DiscreteStatsTable[[#This Row],[ProjectName]]),(ProjectInfoTable[ProjectName]=DiscreteStatsTable[[#This Row],[ProjectName]])*ProjectInfoTable[NumberOfReplications]))</f>
        <v>50</v>
      </c>
      <c r="N890" s="5" cm="1">
        <f t="array" ref="N890">IFERROR(AVERAGE(IF((DiscreteStatsTable[GroupByKey]=DiscreteStatsTable[[#This Row],[GroupByKey]]),(DiscreteStatsTable[GroupByKey]=DiscreteStatsTable[[#This Row],[GroupByKey]])*DiscreteStatsTable[Average])),0)</f>
        <v>0.33492790756206081</v>
      </c>
      <c r="O890" s="5" cm="1">
        <f t="array" ref="O89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90" s="5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 s="5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90" s="5" cm="1">
        <f t="array" ref="R890">MIN(IF((DiscreteStatsTable[GroupByKey]=DiscreteStatsTable[[#This Row],[GroupByKey]]),(DiscreteStatsTable[GroupByKey]=DiscreteStatsTable[[#This Row],[GroupByKey]])*DiscreteStatsTable[Average]))</f>
        <v>0.29414253294763198</v>
      </c>
      <c r="S890" s="5" cm="1">
        <f t="array" ref="S890">MAX(IF((DiscreteStatsTable[GroupByKey]=DiscreteStatsTable[[#This Row],[GroupByKey]]),(DiscreteStatsTable[GroupByKey]=DiscreteStatsTable[[#This Row],[GroupByKey]])*DiscreteStatsTable[Average]))</f>
        <v>0.38948747758041602</v>
      </c>
      <c r="T890" s="5" cm="1">
        <f t="array" ref="T890">MIN(IF((DiscreteStatsTable[GroupByKey]=DiscreteStatsTable[[#This Row],[GroupByKey]]),(DiscreteStatsTable[GroupByKey]=DiscreteStatsTable[[#This Row],[GroupByKey]])*DiscreteStatsTable[Minimum]))</f>
        <v>1.2941586017357599E-2</v>
      </c>
      <c r="U890" s="5" cm="1">
        <f t="array" ref="U890">MAX(IF((DiscreteStatsTable[GroupByKey]=DiscreteStatsTable[[#This Row],[GroupByKey]]),(DiscreteStatsTable[GroupByKey]=DiscreteStatsTable[[#This Row],[GroupByKey]])*DiscreteStatsTable[Maximum]))</f>
        <v>2.0393207955552399</v>
      </c>
      <c r="V890" s="5" cm="1">
        <f t="array" ref="V890">IFERROR(AVERAGE(IF((DiscreteStatsTable[GroupByKey]=DiscreteStatsTable[[#This Row],[GroupByKey]]),(DiscreteStatsTable[GroupByKey]=DiscreteStatsTable[[#This Row],[GroupByKey]])*DiscreteStatsTable[NumberObservations])),0)</f>
        <v>141.38</v>
      </c>
      <c r="W890" s="5">
        <f>IF((DiscreteStatsTable[[#This Row],[RepsRequested]]&gt;1),DiscreteStatsTable[[#This Row],[HalfWidth]],DiscreteStatsTable[[#This Row],[BatchMeansHalfWidth]])</f>
        <v>5.7478663771092743E-3</v>
      </c>
      <c r="X890" s="5" cm="1">
        <f t="array" ref="X890">COUNT(IF((DiscreteStatsTable[GroupByKey]=DiscreteStatsTable[[#This Row],[GroupByKey]]),(DiscreteStatsTable[GroupByKey]=DiscreteStatsTable[[#This Row],[GroupByKey]])*DiscreteStatsTable[Replication]))</f>
        <v>50</v>
      </c>
      <c r="Y890" s="5">
        <f>IF(DiscreteStatsTable[[#This Row],[RepsRequested]]=DiscreteStatsTable[[#This Row],[RepsWithStatObserved]],1,0)</f>
        <v>1</v>
      </c>
    </row>
    <row r="891" spans="1:25" x14ac:dyDescent="0.25">
      <c r="A891" t="s">
        <v>68</v>
      </c>
      <c r="B891" t="s">
        <v>70</v>
      </c>
      <c r="C891">
        <v>8</v>
      </c>
      <c r="D891" t="s">
        <v>85</v>
      </c>
      <c r="E891" t="s">
        <v>92</v>
      </c>
      <c r="F891" t="s">
        <v>87</v>
      </c>
      <c r="G891">
        <v>21.514460624648599</v>
      </c>
      <c r="H891">
        <v>2E+20</v>
      </c>
      <c r="I891">
        <v>3.9385301649364202</v>
      </c>
      <c r="J891">
        <v>51.4395810854354</v>
      </c>
      <c r="K891">
        <v>139</v>
      </c>
      <c r="L8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91" s="5" cm="1">
        <f t="array" ref="M891">MAX(IF((ProjectInfoTable[ProjectName]=DiscreteStatsTable[[#This Row],[ProjectName]]),(ProjectInfoTable[ProjectName]=DiscreteStatsTable[[#This Row],[ProjectName]])*ProjectInfoTable[NumberOfReplications]))</f>
        <v>50</v>
      </c>
      <c r="N891" s="5" cm="1">
        <f t="array" ref="N891">IFERROR(AVERAGE(IF((DiscreteStatsTable[GroupByKey]=DiscreteStatsTable[[#This Row],[GroupByKey]]),(DiscreteStatsTable[GroupByKey]=DiscreteStatsTable[[#This Row],[GroupByKey]])*DiscreteStatsTable[Average])),0)</f>
        <v>17.764897998506111</v>
      </c>
      <c r="O891" s="5" cm="1">
        <f t="array" ref="O891">IFERROR(_xlfn.STDEV.S(IF((DiscreteStatsTable[GroupByKey]=DiscreteStatsTable[[#This Row],[GroupByKey]]),(DiscreteStatsTable[GroupByKey]=DiscreteStatsTable[[#This Row],[GroupByKey]])*DiscreteStatsTable[Average])),0)</f>
        <v>6.3265363194248438</v>
      </c>
      <c r="P891" s="5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 s="5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891" s="5" cm="1">
        <f t="array" ref="R891">MIN(IF((DiscreteStatsTable[GroupByKey]=DiscreteStatsTable[[#This Row],[GroupByKey]]),(DiscreteStatsTable[GroupByKey]=DiscreteStatsTable[[#This Row],[GroupByKey]])*DiscreteStatsTable[Average]))</f>
        <v>12.070203836107099</v>
      </c>
      <c r="S891" s="5" cm="1">
        <f t="array" ref="S891">MAX(IF((DiscreteStatsTable[GroupByKey]=DiscreteStatsTable[[#This Row],[GroupByKey]]),(DiscreteStatsTable[GroupByKey]=DiscreteStatsTable[[#This Row],[GroupByKey]])*DiscreteStatsTable[Average]))</f>
        <v>51.667706043059603</v>
      </c>
      <c r="T891" s="5" cm="1">
        <f t="array" ref="T891">MIN(IF((DiscreteStatsTable[GroupByKey]=DiscreteStatsTable[[#This Row],[GroupByKey]]),(DiscreteStatsTable[GroupByKey]=DiscreteStatsTable[[#This Row],[GroupByKey]])*DiscreteStatsTable[Minimum]))</f>
        <v>0.77649516104145899</v>
      </c>
      <c r="U891" s="5" cm="1">
        <f t="array" ref="U891">MAX(IF((DiscreteStatsTable[GroupByKey]=DiscreteStatsTable[[#This Row],[GroupByKey]]),(DiscreteStatsTable[GroupByKey]=DiscreteStatsTable[[#This Row],[GroupByKey]])*DiscreteStatsTable[Maximum]))</f>
        <v>114.20900292565</v>
      </c>
      <c r="V891" s="5" cm="1">
        <f t="array" ref="V891">IFERROR(AVERAGE(IF((DiscreteStatsTable[GroupByKey]=DiscreteStatsTable[[#This Row],[GroupByKey]]),(DiscreteStatsTable[GroupByKey]=DiscreteStatsTable[[#This Row],[GroupByKey]])*DiscreteStatsTable[NumberObservations])),0)</f>
        <v>141.38</v>
      </c>
      <c r="W891" s="5">
        <f>IF((DiscreteStatsTable[[#This Row],[RepsRequested]]&gt;1),DiscreteStatsTable[[#This Row],[HalfWidth]],DiscreteStatsTable[[#This Row],[BatchMeansHalfWidth]])</f>
        <v>1.7979817281600685</v>
      </c>
      <c r="X891" s="5" cm="1">
        <f t="array" ref="X891">COUNT(IF((DiscreteStatsTable[GroupByKey]=DiscreteStatsTable[[#This Row],[GroupByKey]]),(DiscreteStatsTable[GroupByKey]=DiscreteStatsTable[[#This Row],[GroupByKey]])*DiscreteStatsTable[Replication]))</f>
        <v>50</v>
      </c>
      <c r="Y891" s="5">
        <f>IF(DiscreteStatsTable[[#This Row],[RepsRequested]]=DiscreteStatsTable[[#This Row],[RepsWithStatObserved]],1,0)</f>
        <v>1</v>
      </c>
    </row>
    <row r="892" spans="1:25" x14ac:dyDescent="0.25">
      <c r="A892" t="s">
        <v>68</v>
      </c>
      <c r="B892" t="s">
        <v>70</v>
      </c>
      <c r="C892">
        <v>8</v>
      </c>
      <c r="D892" t="s">
        <v>85</v>
      </c>
      <c r="E892" t="s">
        <v>93</v>
      </c>
      <c r="F892" t="s">
        <v>87</v>
      </c>
      <c r="G892">
        <v>0</v>
      </c>
      <c r="H892">
        <v>2E+20</v>
      </c>
      <c r="I892">
        <v>0</v>
      </c>
      <c r="J892">
        <v>0</v>
      </c>
      <c r="K892">
        <v>139</v>
      </c>
      <c r="L8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92" s="5" cm="1">
        <f t="array" ref="M892">MAX(IF((ProjectInfoTable[ProjectName]=DiscreteStatsTable[[#This Row],[ProjectName]]),(ProjectInfoTable[ProjectName]=DiscreteStatsTable[[#This Row],[ProjectName]])*ProjectInfoTable[NumberOfReplications]))</f>
        <v>50</v>
      </c>
      <c r="N892" s="5" cm="1">
        <f t="array" ref="N892">IFERROR(AVERAGE(IF((DiscreteStatsTable[GroupByKey]=DiscreteStatsTable[[#This Row],[GroupByKey]]),(DiscreteStatsTable[GroupByKey]=DiscreteStatsTable[[#This Row],[GroupByKey]])*DiscreteStatsTable[Average])),0)</f>
        <v>0</v>
      </c>
      <c r="O892" s="5" cm="1">
        <f t="array" ref="O892">IFERROR(_xlfn.STDEV.S(IF((DiscreteStatsTable[GroupByKey]=DiscreteStatsTable[[#This Row],[GroupByKey]]),(DiscreteStatsTable[GroupByKey]=DiscreteStatsTable[[#This Row],[GroupByKey]])*DiscreteStatsTable[Average])),0)</f>
        <v>0</v>
      </c>
      <c r="P892" s="5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 s="5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2" s="5" cm="1">
        <f t="array" ref="R892">MIN(IF((DiscreteStatsTable[GroupByKey]=DiscreteStatsTable[[#This Row],[GroupByKey]]),(DiscreteStatsTable[GroupByKey]=DiscreteStatsTable[[#This Row],[GroupByKey]])*DiscreteStatsTable[Average]))</f>
        <v>0</v>
      </c>
      <c r="S892" s="5" cm="1">
        <f t="array" ref="S892">MAX(IF((DiscreteStatsTable[GroupByKey]=DiscreteStatsTable[[#This Row],[GroupByKey]]),(DiscreteStatsTable[GroupByKey]=DiscreteStatsTable[[#This Row],[GroupByKey]])*DiscreteStatsTable[Average]))</f>
        <v>0</v>
      </c>
      <c r="T892" s="5" cm="1">
        <f t="array" ref="T892">MIN(IF((DiscreteStatsTable[GroupByKey]=DiscreteStatsTable[[#This Row],[GroupByKey]]),(DiscreteStatsTable[GroupByKey]=DiscreteStatsTable[[#This Row],[GroupByKey]])*DiscreteStatsTable[Minimum]))</f>
        <v>0</v>
      </c>
      <c r="U892" s="5" cm="1">
        <f t="array" ref="U892">MAX(IF((DiscreteStatsTable[GroupByKey]=DiscreteStatsTable[[#This Row],[GroupByKey]]),(DiscreteStatsTable[GroupByKey]=DiscreteStatsTable[[#This Row],[GroupByKey]])*DiscreteStatsTable[Maximum]))</f>
        <v>0</v>
      </c>
      <c r="V892" s="5" cm="1">
        <f t="array" ref="V892">IFERROR(AVERAGE(IF((DiscreteStatsTable[GroupByKey]=DiscreteStatsTable[[#This Row],[GroupByKey]]),(DiscreteStatsTable[GroupByKey]=DiscreteStatsTable[[#This Row],[GroupByKey]])*DiscreteStatsTable[NumberObservations])),0)</f>
        <v>141.38</v>
      </c>
      <c r="W892" s="5">
        <f>IF((DiscreteStatsTable[[#This Row],[RepsRequested]]&gt;1),DiscreteStatsTable[[#This Row],[HalfWidth]],DiscreteStatsTable[[#This Row],[BatchMeansHalfWidth]])</f>
        <v>0</v>
      </c>
      <c r="X892" s="5" cm="1">
        <f t="array" ref="X892">COUNT(IF((DiscreteStatsTable[GroupByKey]=DiscreteStatsTable[[#This Row],[GroupByKey]]),(DiscreteStatsTable[GroupByKey]=DiscreteStatsTable[[#This Row],[GroupByKey]])*DiscreteStatsTable[Replication]))</f>
        <v>50</v>
      </c>
      <c r="Y892" s="5">
        <f>IF(DiscreteStatsTable[[#This Row],[RepsRequested]]=DiscreteStatsTable[[#This Row],[RepsWithStatObserved]],1,0)</f>
        <v>1</v>
      </c>
    </row>
    <row r="893" spans="1:25" x14ac:dyDescent="0.25">
      <c r="A893" t="s">
        <v>68</v>
      </c>
      <c r="B893" t="s">
        <v>70</v>
      </c>
      <c r="C893">
        <v>8</v>
      </c>
      <c r="D893" t="s">
        <v>85</v>
      </c>
      <c r="E893" t="s">
        <v>94</v>
      </c>
      <c r="F893" t="s">
        <v>87</v>
      </c>
      <c r="G893">
        <v>0</v>
      </c>
      <c r="H893">
        <v>2E+20</v>
      </c>
      <c r="I893">
        <v>0</v>
      </c>
      <c r="J893">
        <v>0</v>
      </c>
      <c r="K893">
        <v>139</v>
      </c>
      <c r="L8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93" s="5" cm="1">
        <f t="array" ref="M893">MAX(IF((ProjectInfoTable[ProjectName]=DiscreteStatsTable[[#This Row],[ProjectName]]),(ProjectInfoTable[ProjectName]=DiscreteStatsTable[[#This Row],[ProjectName]])*ProjectInfoTable[NumberOfReplications]))</f>
        <v>50</v>
      </c>
      <c r="N893" s="5" cm="1">
        <f t="array" ref="N893">IFERROR(AVERAGE(IF((DiscreteStatsTable[GroupByKey]=DiscreteStatsTable[[#This Row],[GroupByKey]]),(DiscreteStatsTable[GroupByKey]=DiscreteStatsTable[[#This Row],[GroupByKey]])*DiscreteStatsTable[Average])),0)</f>
        <v>0</v>
      </c>
      <c r="O893" s="5" cm="1">
        <f t="array" ref="O893">IFERROR(_xlfn.STDEV.S(IF((DiscreteStatsTable[GroupByKey]=DiscreteStatsTable[[#This Row],[GroupByKey]]),(DiscreteStatsTable[GroupByKey]=DiscreteStatsTable[[#This Row],[GroupByKey]])*DiscreteStatsTable[Average])),0)</f>
        <v>0</v>
      </c>
      <c r="P893" s="5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 s="5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3" s="5" cm="1">
        <f t="array" ref="R893">MIN(IF((DiscreteStatsTable[GroupByKey]=DiscreteStatsTable[[#This Row],[GroupByKey]]),(DiscreteStatsTable[GroupByKey]=DiscreteStatsTable[[#This Row],[GroupByKey]])*DiscreteStatsTable[Average]))</f>
        <v>0</v>
      </c>
      <c r="S893" s="5" cm="1">
        <f t="array" ref="S893">MAX(IF((DiscreteStatsTable[GroupByKey]=DiscreteStatsTable[[#This Row],[GroupByKey]]),(DiscreteStatsTable[GroupByKey]=DiscreteStatsTable[[#This Row],[GroupByKey]])*DiscreteStatsTable[Average]))</f>
        <v>0</v>
      </c>
      <c r="T893" s="5" cm="1">
        <f t="array" ref="T893">MIN(IF((DiscreteStatsTable[GroupByKey]=DiscreteStatsTable[[#This Row],[GroupByKey]]),(DiscreteStatsTable[GroupByKey]=DiscreteStatsTable[[#This Row],[GroupByKey]])*DiscreteStatsTable[Minimum]))</f>
        <v>0</v>
      </c>
      <c r="U893" s="5" cm="1">
        <f t="array" ref="U893">MAX(IF((DiscreteStatsTable[GroupByKey]=DiscreteStatsTable[[#This Row],[GroupByKey]]),(DiscreteStatsTable[GroupByKey]=DiscreteStatsTable[[#This Row],[GroupByKey]])*DiscreteStatsTable[Maximum]))</f>
        <v>0</v>
      </c>
      <c r="V893" s="5" cm="1">
        <f t="array" ref="V893">IFERROR(AVERAGE(IF((DiscreteStatsTable[GroupByKey]=DiscreteStatsTable[[#This Row],[GroupByKey]]),(DiscreteStatsTable[GroupByKey]=DiscreteStatsTable[[#This Row],[GroupByKey]])*DiscreteStatsTable[NumberObservations])),0)</f>
        <v>141.38</v>
      </c>
      <c r="W893" s="5">
        <f>IF((DiscreteStatsTable[[#This Row],[RepsRequested]]&gt;1),DiscreteStatsTable[[#This Row],[HalfWidth]],DiscreteStatsTable[[#This Row],[BatchMeansHalfWidth]])</f>
        <v>0</v>
      </c>
      <c r="X893" s="5" cm="1">
        <f t="array" ref="X893">COUNT(IF((DiscreteStatsTable[GroupByKey]=DiscreteStatsTable[[#This Row],[GroupByKey]]),(DiscreteStatsTable[GroupByKey]=DiscreteStatsTable[[#This Row],[GroupByKey]])*DiscreteStatsTable[Replication]))</f>
        <v>50</v>
      </c>
      <c r="Y893" s="5">
        <f>IF(DiscreteStatsTable[[#This Row],[RepsRequested]]=DiscreteStatsTable[[#This Row],[RepsWithStatObserved]],1,0)</f>
        <v>1</v>
      </c>
    </row>
    <row r="894" spans="1:25" x14ac:dyDescent="0.25">
      <c r="A894" t="s">
        <v>68</v>
      </c>
      <c r="B894" t="s">
        <v>70</v>
      </c>
      <c r="C894">
        <v>8</v>
      </c>
      <c r="D894" t="s">
        <v>85</v>
      </c>
      <c r="E894" t="s">
        <v>95</v>
      </c>
      <c r="F894" t="s">
        <v>87</v>
      </c>
      <c r="G894">
        <v>0.37130882010490401</v>
      </c>
      <c r="H894">
        <v>2E+20</v>
      </c>
      <c r="I894">
        <v>4.0614367596726902E-2</v>
      </c>
      <c r="J894">
        <v>1.28368701650143</v>
      </c>
      <c r="K894">
        <v>139</v>
      </c>
      <c r="L8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94" s="5" cm="1">
        <f t="array" ref="M894">MAX(IF((ProjectInfoTable[ProjectName]=DiscreteStatsTable[[#This Row],[ProjectName]]),(ProjectInfoTable[ProjectName]=DiscreteStatsTable[[#This Row],[ProjectName]])*ProjectInfoTable[NumberOfReplications]))</f>
        <v>50</v>
      </c>
      <c r="N894" s="5" cm="1">
        <f t="array" ref="N894">IFERROR(AVERAGE(IF((DiscreteStatsTable[GroupByKey]=DiscreteStatsTable[[#This Row],[GroupByKey]]),(DiscreteStatsTable[GroupByKey]=DiscreteStatsTable[[#This Row],[GroupByKey]])*DiscreteStatsTable[Average])),0)</f>
        <v>0.33492790756206081</v>
      </c>
      <c r="O894" s="5" cm="1">
        <f t="array" ref="O89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894" s="5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 s="5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894" s="5" cm="1">
        <f t="array" ref="R894">MIN(IF((DiscreteStatsTable[GroupByKey]=DiscreteStatsTable[[#This Row],[GroupByKey]]),(DiscreteStatsTable[GroupByKey]=DiscreteStatsTable[[#This Row],[GroupByKey]])*DiscreteStatsTable[Average]))</f>
        <v>0.29414253294763198</v>
      </c>
      <c r="S894" s="5" cm="1">
        <f t="array" ref="S894">MAX(IF((DiscreteStatsTable[GroupByKey]=DiscreteStatsTable[[#This Row],[GroupByKey]]),(DiscreteStatsTable[GroupByKey]=DiscreteStatsTable[[#This Row],[GroupByKey]])*DiscreteStatsTable[Average]))</f>
        <v>0.38948747758041602</v>
      </c>
      <c r="T894" s="5" cm="1">
        <f t="array" ref="T894">MIN(IF((DiscreteStatsTable[GroupByKey]=DiscreteStatsTable[[#This Row],[GroupByKey]]),(DiscreteStatsTable[GroupByKey]=DiscreteStatsTable[[#This Row],[GroupByKey]])*DiscreteStatsTable[Minimum]))</f>
        <v>1.2941586017357599E-2</v>
      </c>
      <c r="U894" s="5" cm="1">
        <f t="array" ref="U894">MAX(IF((DiscreteStatsTable[GroupByKey]=DiscreteStatsTable[[#This Row],[GroupByKey]]),(DiscreteStatsTable[GroupByKey]=DiscreteStatsTable[[#This Row],[GroupByKey]])*DiscreteStatsTable[Maximum]))</f>
        <v>2.0393207955552399</v>
      </c>
      <c r="V894" s="5" cm="1">
        <f t="array" ref="V894">IFERROR(AVERAGE(IF((DiscreteStatsTable[GroupByKey]=DiscreteStatsTable[[#This Row],[GroupByKey]]),(DiscreteStatsTable[GroupByKey]=DiscreteStatsTable[[#This Row],[GroupByKey]])*DiscreteStatsTable[NumberObservations])),0)</f>
        <v>141.38</v>
      </c>
      <c r="W894" s="5">
        <f>IF((DiscreteStatsTable[[#This Row],[RepsRequested]]&gt;1),DiscreteStatsTable[[#This Row],[HalfWidth]],DiscreteStatsTable[[#This Row],[BatchMeansHalfWidth]])</f>
        <v>5.7478663771092743E-3</v>
      </c>
      <c r="X894" s="5" cm="1">
        <f t="array" ref="X894">COUNT(IF((DiscreteStatsTable[GroupByKey]=DiscreteStatsTable[[#This Row],[GroupByKey]]),(DiscreteStatsTable[GroupByKey]=DiscreteStatsTable[[#This Row],[GroupByKey]])*DiscreteStatsTable[Replication]))</f>
        <v>50</v>
      </c>
      <c r="Y894" s="5">
        <f>IF(DiscreteStatsTable[[#This Row],[RepsRequested]]=DiscreteStatsTable[[#This Row],[RepsWithStatObserved]],1,0)</f>
        <v>1</v>
      </c>
    </row>
    <row r="895" spans="1:25" x14ac:dyDescent="0.25">
      <c r="A895" t="s">
        <v>68</v>
      </c>
      <c r="B895" t="s">
        <v>70</v>
      </c>
      <c r="C895">
        <v>8</v>
      </c>
      <c r="D895" t="s">
        <v>85</v>
      </c>
      <c r="E895" t="s">
        <v>96</v>
      </c>
      <c r="F895" t="s">
        <v>87</v>
      </c>
      <c r="G895">
        <v>13.4166494709799</v>
      </c>
      <c r="H895">
        <v>2E+20</v>
      </c>
      <c r="I895">
        <v>2.43686205580362</v>
      </c>
      <c r="J895">
        <v>46.114786737886</v>
      </c>
      <c r="K895">
        <v>139</v>
      </c>
      <c r="L8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95" s="5" cm="1">
        <f t="array" ref="M895">MAX(IF((ProjectInfoTable[ProjectName]=DiscreteStatsTable[[#This Row],[ProjectName]]),(ProjectInfoTable[ProjectName]=DiscreteStatsTable[[#This Row],[ProjectName]])*ProjectInfoTable[NumberOfReplications]))</f>
        <v>50</v>
      </c>
      <c r="N895" s="5" cm="1">
        <f t="array" ref="N895">IFERROR(AVERAGE(IF((DiscreteStatsTable[GroupByKey]=DiscreteStatsTable[[#This Row],[GroupByKey]]),(DiscreteStatsTable[GroupByKey]=DiscreteStatsTable[[#This Row],[GroupByKey]])*DiscreteStatsTable[Average])),0)</f>
        <v>12.098431297615067</v>
      </c>
      <c r="O895" s="5" cm="1">
        <f t="array" ref="O895">IFERROR(_xlfn.STDEV.S(IF((DiscreteStatsTable[GroupByKey]=DiscreteStatsTable[[#This Row],[GroupByKey]]),(DiscreteStatsTable[GroupByKey]=DiscreteStatsTable[[#This Row],[GroupByKey]])*DiscreteStatsTable[Average])),0)</f>
        <v>0.71433201207540975</v>
      </c>
      <c r="P895" s="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 s="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895" s="5" cm="1">
        <f t="array" ref="R895">MIN(IF((DiscreteStatsTable[GroupByKey]=DiscreteStatsTable[[#This Row],[GroupByKey]]),(DiscreteStatsTable[GroupByKey]=DiscreteStatsTable[[#This Row],[GroupByKey]])*DiscreteStatsTable[Average]))</f>
        <v>10.7592582879315</v>
      </c>
      <c r="S895" s="5" cm="1">
        <f t="array" ref="S895">MAX(IF((DiscreteStatsTable[GroupByKey]=DiscreteStatsTable[[#This Row],[GroupByKey]]),(DiscreteStatsTable[GroupByKey]=DiscreteStatsTable[[#This Row],[GroupByKey]])*DiscreteStatsTable[Average]))</f>
        <v>14.168775078757299</v>
      </c>
      <c r="T895" s="5" cm="1">
        <f t="array" ref="T895">MIN(IF((DiscreteStatsTable[GroupByKey]=DiscreteStatsTable[[#This Row],[GroupByKey]]),(DiscreteStatsTable[GroupByKey]=DiscreteStatsTable[[#This Row],[GroupByKey]])*DiscreteStatsTable[Minimum]))</f>
        <v>0.77649516104145899</v>
      </c>
      <c r="U895" s="5" cm="1">
        <f t="array" ref="U895">MAX(IF((DiscreteStatsTable[GroupByKey]=DiscreteStatsTable[[#This Row],[GroupByKey]]),(DiscreteStatsTable[GroupByKey]=DiscreteStatsTable[[#This Row],[GroupByKey]])*DiscreteStatsTable[Maximum]))</f>
        <v>66.496126739788593</v>
      </c>
      <c r="V895" s="5" cm="1">
        <f t="array" ref="V895">IFERROR(AVERAGE(IF((DiscreteStatsTable[GroupByKey]=DiscreteStatsTable[[#This Row],[GroupByKey]]),(DiscreteStatsTable[GroupByKey]=DiscreteStatsTable[[#This Row],[GroupByKey]])*DiscreteStatsTable[NumberObservations])),0)</f>
        <v>141.38</v>
      </c>
      <c r="W895" s="5">
        <f>IF((DiscreteStatsTable[[#This Row],[RepsRequested]]&gt;1),DiscreteStatsTable[[#This Row],[HalfWidth]],DiscreteStatsTable[[#This Row],[BatchMeansHalfWidth]])</f>
        <v>0.20301091161176912</v>
      </c>
      <c r="X895" s="5" cm="1">
        <f t="array" ref="X895">COUNT(IF((DiscreteStatsTable[GroupByKey]=DiscreteStatsTable[[#This Row],[GroupByKey]]),(DiscreteStatsTable[GroupByKey]=DiscreteStatsTable[[#This Row],[GroupByKey]])*DiscreteStatsTable[Replication]))</f>
        <v>50</v>
      </c>
      <c r="Y895" s="5">
        <f>IF(DiscreteStatsTable[[#This Row],[RepsRequested]]=DiscreteStatsTable[[#This Row],[RepsWithStatObserved]],1,0)</f>
        <v>1</v>
      </c>
    </row>
    <row r="896" spans="1:25" x14ac:dyDescent="0.25">
      <c r="A896" t="s">
        <v>68</v>
      </c>
      <c r="B896" t="s">
        <v>70</v>
      </c>
      <c r="C896">
        <v>8</v>
      </c>
      <c r="D896" t="s">
        <v>85</v>
      </c>
      <c r="E896" t="s">
        <v>97</v>
      </c>
      <c r="F896" t="s">
        <v>87</v>
      </c>
      <c r="G896">
        <v>0</v>
      </c>
      <c r="H896">
        <v>2E+20</v>
      </c>
      <c r="I896">
        <v>0</v>
      </c>
      <c r="J896">
        <v>0</v>
      </c>
      <c r="K896">
        <v>139</v>
      </c>
      <c r="L8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96" s="5" cm="1">
        <f t="array" ref="M896">MAX(IF((ProjectInfoTable[ProjectName]=DiscreteStatsTable[[#This Row],[ProjectName]]),(ProjectInfoTable[ProjectName]=DiscreteStatsTable[[#This Row],[ProjectName]])*ProjectInfoTable[NumberOfReplications]))</f>
        <v>50</v>
      </c>
      <c r="N896" s="5" cm="1">
        <f t="array" ref="N896">IFERROR(AVERAGE(IF((DiscreteStatsTable[GroupByKey]=DiscreteStatsTable[[#This Row],[GroupByKey]]),(DiscreteStatsTable[GroupByKey]=DiscreteStatsTable[[#This Row],[GroupByKey]])*DiscreteStatsTable[Average])),0)</f>
        <v>0</v>
      </c>
      <c r="O896" s="5" cm="1">
        <f t="array" ref="O896">IFERROR(_xlfn.STDEV.S(IF((DiscreteStatsTable[GroupByKey]=DiscreteStatsTable[[#This Row],[GroupByKey]]),(DiscreteStatsTable[GroupByKey]=DiscreteStatsTable[[#This Row],[GroupByKey]])*DiscreteStatsTable[Average])),0)</f>
        <v>0</v>
      </c>
      <c r="P896" s="5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 s="5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6" s="5" cm="1">
        <f t="array" ref="R896">MIN(IF((DiscreteStatsTable[GroupByKey]=DiscreteStatsTable[[#This Row],[GroupByKey]]),(DiscreteStatsTable[GroupByKey]=DiscreteStatsTable[[#This Row],[GroupByKey]])*DiscreteStatsTable[Average]))</f>
        <v>0</v>
      </c>
      <c r="S896" s="5" cm="1">
        <f t="array" ref="S896">MAX(IF((DiscreteStatsTable[GroupByKey]=DiscreteStatsTable[[#This Row],[GroupByKey]]),(DiscreteStatsTable[GroupByKey]=DiscreteStatsTable[[#This Row],[GroupByKey]])*DiscreteStatsTable[Average]))</f>
        <v>0</v>
      </c>
      <c r="T896" s="5" cm="1">
        <f t="array" ref="T896">MIN(IF((DiscreteStatsTable[GroupByKey]=DiscreteStatsTable[[#This Row],[GroupByKey]]),(DiscreteStatsTable[GroupByKey]=DiscreteStatsTable[[#This Row],[GroupByKey]])*DiscreteStatsTable[Minimum]))</f>
        <v>0</v>
      </c>
      <c r="U896" s="5" cm="1">
        <f t="array" ref="U896">MAX(IF((DiscreteStatsTable[GroupByKey]=DiscreteStatsTable[[#This Row],[GroupByKey]]),(DiscreteStatsTable[GroupByKey]=DiscreteStatsTable[[#This Row],[GroupByKey]])*DiscreteStatsTable[Maximum]))</f>
        <v>0</v>
      </c>
      <c r="V896" s="5" cm="1">
        <f t="array" ref="V896">IFERROR(AVERAGE(IF((DiscreteStatsTable[GroupByKey]=DiscreteStatsTable[[#This Row],[GroupByKey]]),(DiscreteStatsTable[GroupByKey]=DiscreteStatsTable[[#This Row],[GroupByKey]])*DiscreteStatsTable[NumberObservations])),0)</f>
        <v>141.38</v>
      </c>
      <c r="W896" s="5">
        <f>IF((DiscreteStatsTable[[#This Row],[RepsRequested]]&gt;1),DiscreteStatsTable[[#This Row],[HalfWidth]],DiscreteStatsTable[[#This Row],[BatchMeansHalfWidth]])</f>
        <v>0</v>
      </c>
      <c r="X896" s="5" cm="1">
        <f t="array" ref="X896">COUNT(IF((DiscreteStatsTable[GroupByKey]=DiscreteStatsTable[[#This Row],[GroupByKey]]),(DiscreteStatsTable[GroupByKey]=DiscreteStatsTable[[#This Row],[GroupByKey]])*DiscreteStatsTable[Replication]))</f>
        <v>50</v>
      </c>
      <c r="Y896" s="5">
        <f>IF(DiscreteStatsTable[[#This Row],[RepsRequested]]=DiscreteStatsTable[[#This Row],[RepsWithStatObserved]],1,0)</f>
        <v>1</v>
      </c>
    </row>
    <row r="897" spans="1:25" x14ac:dyDescent="0.25">
      <c r="A897" t="s">
        <v>68</v>
      </c>
      <c r="B897" t="s">
        <v>70</v>
      </c>
      <c r="C897">
        <v>8</v>
      </c>
      <c r="D897" t="s">
        <v>85</v>
      </c>
      <c r="E897" t="s">
        <v>98</v>
      </c>
      <c r="F897" t="s">
        <v>87</v>
      </c>
      <c r="G897">
        <v>8.0978111536687098</v>
      </c>
      <c r="H897">
        <v>2E+20</v>
      </c>
      <c r="I897">
        <v>0</v>
      </c>
      <c r="J897">
        <v>29.995749875794999</v>
      </c>
      <c r="K897">
        <v>139</v>
      </c>
      <c r="L8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97" s="5" cm="1">
        <f t="array" ref="M897">MAX(IF((ProjectInfoTable[ProjectName]=DiscreteStatsTable[[#This Row],[ProjectName]]),(ProjectInfoTable[ProjectName]=DiscreteStatsTable[[#This Row],[ProjectName]])*ProjectInfoTable[NumberOfReplications]))</f>
        <v>50</v>
      </c>
      <c r="N897" s="5" cm="1">
        <f t="array" ref="N897">IFERROR(AVERAGE(IF((DiscreteStatsTable[GroupByKey]=DiscreteStatsTable[[#This Row],[GroupByKey]]),(DiscreteStatsTable[GroupByKey]=DiscreteStatsTable[[#This Row],[GroupByKey]])*DiscreteStatsTable[Average])),0)</f>
        <v>5.6664667008910365</v>
      </c>
      <c r="O897" s="5" cm="1">
        <f t="array" ref="O897">IFERROR(_xlfn.STDEV.S(IF((DiscreteStatsTable[GroupByKey]=DiscreteStatsTable[[#This Row],[GroupByKey]]),(DiscreteStatsTable[GroupByKey]=DiscreteStatsTable[[#This Row],[GroupByKey]])*DiscreteStatsTable[Average])),0)</f>
        <v>5.8120334932936641</v>
      </c>
      <c r="P897" s="5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 s="5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897" s="5" cm="1">
        <f t="array" ref="R897">MIN(IF((DiscreteStatsTable[GroupByKey]=DiscreteStatsTable[[#This Row],[GroupByKey]]),(DiscreteStatsTable[GroupByKey]=DiscreteStatsTable[[#This Row],[GroupByKey]])*DiscreteStatsTable[Average]))</f>
        <v>1.06349999805384</v>
      </c>
      <c r="S897" s="5" cm="1">
        <f t="array" ref="S897">MAX(IF((DiscreteStatsTable[GroupByKey]=DiscreteStatsTable[[#This Row],[GroupByKey]]),(DiscreteStatsTable[GroupByKey]=DiscreteStatsTable[[#This Row],[GroupByKey]])*DiscreteStatsTable[Average]))</f>
        <v>37.498930964302303</v>
      </c>
      <c r="T897" s="5" cm="1">
        <f t="array" ref="T897">MIN(IF((DiscreteStatsTable[GroupByKey]=DiscreteStatsTable[[#This Row],[GroupByKey]]),(DiscreteStatsTable[GroupByKey]=DiscreteStatsTable[[#This Row],[GroupByKey]])*DiscreteStatsTable[Minimum]))</f>
        <v>0</v>
      </c>
      <c r="U897" s="5" cm="1">
        <f t="array" ref="U897">MAX(IF((DiscreteStatsTable[GroupByKey]=DiscreteStatsTable[[#This Row],[GroupByKey]]),(DiscreteStatsTable[GroupByKey]=DiscreteStatsTable[[#This Row],[GroupByKey]])*DiscreteStatsTable[Maximum]))</f>
        <v>97.065234510704698</v>
      </c>
      <c r="V897" s="5" cm="1">
        <f t="array" ref="V897">IFERROR(AVERAGE(IF((DiscreteStatsTable[GroupByKey]=DiscreteStatsTable[[#This Row],[GroupByKey]]),(DiscreteStatsTable[GroupByKey]=DiscreteStatsTable[[#This Row],[GroupByKey]])*DiscreteStatsTable[NumberObservations])),0)</f>
        <v>141.38</v>
      </c>
      <c r="W897" s="5">
        <f>IF((DiscreteStatsTable[[#This Row],[RepsRequested]]&gt;1),DiscreteStatsTable[[#This Row],[HalfWidth]],DiscreteStatsTable[[#This Row],[BatchMeansHalfWidth]])</f>
        <v>1.6517616428299211</v>
      </c>
      <c r="X897" s="5" cm="1">
        <f t="array" ref="X897">COUNT(IF((DiscreteStatsTable[GroupByKey]=DiscreteStatsTable[[#This Row],[GroupByKey]]),(DiscreteStatsTable[GroupByKey]=DiscreteStatsTable[[#This Row],[GroupByKey]])*DiscreteStatsTable[Replication]))</f>
        <v>50</v>
      </c>
      <c r="Y897" s="5">
        <f>IF(DiscreteStatsTable[[#This Row],[RepsRequested]]=DiscreteStatsTable[[#This Row],[RepsWithStatObserved]],1,0)</f>
        <v>1</v>
      </c>
    </row>
    <row r="898" spans="1:25" x14ac:dyDescent="0.25">
      <c r="A898" t="s">
        <v>68</v>
      </c>
      <c r="B898" t="s">
        <v>70</v>
      </c>
      <c r="C898">
        <v>9</v>
      </c>
      <c r="D898" t="s">
        <v>85</v>
      </c>
      <c r="E898" t="s">
        <v>86</v>
      </c>
      <c r="F898" t="s">
        <v>87</v>
      </c>
      <c r="G898">
        <v>0</v>
      </c>
      <c r="H898">
        <v>2E+20</v>
      </c>
      <c r="I898">
        <v>0</v>
      </c>
      <c r="J898">
        <v>0</v>
      </c>
      <c r="K898">
        <v>142</v>
      </c>
      <c r="L8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98" s="5" cm="1">
        <f t="array" ref="M898">MAX(IF((ProjectInfoTable[ProjectName]=DiscreteStatsTable[[#This Row],[ProjectName]]),(ProjectInfoTable[ProjectName]=DiscreteStatsTable[[#This Row],[ProjectName]])*ProjectInfoTable[NumberOfReplications]))</f>
        <v>50</v>
      </c>
      <c r="N898" s="5" cm="1">
        <f t="array" ref="N898">IFERROR(AVERAGE(IF((DiscreteStatsTable[GroupByKey]=DiscreteStatsTable[[#This Row],[GroupByKey]]),(DiscreteStatsTable[GroupByKey]=DiscreteStatsTable[[#This Row],[GroupByKey]])*DiscreteStatsTable[Average])),0)</f>
        <v>0</v>
      </c>
      <c r="O898" s="5" cm="1">
        <f t="array" ref="O898">IFERROR(_xlfn.STDEV.S(IF((DiscreteStatsTable[GroupByKey]=DiscreteStatsTable[[#This Row],[GroupByKey]]),(DiscreteStatsTable[GroupByKey]=DiscreteStatsTable[[#This Row],[GroupByKey]])*DiscreteStatsTable[Average])),0)</f>
        <v>0</v>
      </c>
      <c r="P898" s="5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 s="5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8" s="5" cm="1">
        <f t="array" ref="R898">MIN(IF((DiscreteStatsTable[GroupByKey]=DiscreteStatsTable[[#This Row],[GroupByKey]]),(DiscreteStatsTable[GroupByKey]=DiscreteStatsTable[[#This Row],[GroupByKey]])*DiscreteStatsTable[Average]))</f>
        <v>0</v>
      </c>
      <c r="S898" s="5" cm="1">
        <f t="array" ref="S898">MAX(IF((DiscreteStatsTable[GroupByKey]=DiscreteStatsTable[[#This Row],[GroupByKey]]),(DiscreteStatsTable[GroupByKey]=DiscreteStatsTable[[#This Row],[GroupByKey]])*DiscreteStatsTable[Average]))</f>
        <v>0</v>
      </c>
      <c r="T898" s="5" cm="1">
        <f t="array" ref="T898">MIN(IF((DiscreteStatsTable[GroupByKey]=DiscreteStatsTable[[#This Row],[GroupByKey]]),(DiscreteStatsTable[GroupByKey]=DiscreteStatsTable[[#This Row],[GroupByKey]])*DiscreteStatsTable[Minimum]))</f>
        <v>0</v>
      </c>
      <c r="U898" s="5" cm="1">
        <f t="array" ref="U898">MAX(IF((DiscreteStatsTable[GroupByKey]=DiscreteStatsTable[[#This Row],[GroupByKey]]),(DiscreteStatsTable[GroupByKey]=DiscreteStatsTable[[#This Row],[GroupByKey]])*DiscreteStatsTable[Maximum]))</f>
        <v>0</v>
      </c>
      <c r="V898" s="5" cm="1">
        <f t="array" ref="V898">IFERROR(AVERAGE(IF((DiscreteStatsTable[GroupByKey]=DiscreteStatsTable[[#This Row],[GroupByKey]]),(DiscreteStatsTable[GroupByKey]=DiscreteStatsTable[[#This Row],[GroupByKey]])*DiscreteStatsTable[NumberObservations])),0)</f>
        <v>141.38</v>
      </c>
      <c r="W898" s="5">
        <f>IF((DiscreteStatsTable[[#This Row],[RepsRequested]]&gt;1),DiscreteStatsTable[[#This Row],[HalfWidth]],DiscreteStatsTable[[#This Row],[BatchMeansHalfWidth]])</f>
        <v>0</v>
      </c>
      <c r="X898" s="5" cm="1">
        <f t="array" ref="X898">COUNT(IF((DiscreteStatsTable[GroupByKey]=DiscreteStatsTable[[#This Row],[GroupByKey]]),(DiscreteStatsTable[GroupByKey]=DiscreteStatsTable[[#This Row],[GroupByKey]])*DiscreteStatsTable[Replication]))</f>
        <v>50</v>
      </c>
      <c r="Y898" s="5">
        <f>IF(DiscreteStatsTable[[#This Row],[RepsRequested]]=DiscreteStatsTable[[#This Row],[RepsWithStatObserved]],1,0)</f>
        <v>1</v>
      </c>
    </row>
    <row r="899" spans="1:25" x14ac:dyDescent="0.25">
      <c r="A899" t="s">
        <v>68</v>
      </c>
      <c r="B899" t="s">
        <v>70</v>
      </c>
      <c r="C899">
        <v>9</v>
      </c>
      <c r="D899" t="s">
        <v>85</v>
      </c>
      <c r="E899" t="s">
        <v>88</v>
      </c>
      <c r="F899" t="s">
        <v>87</v>
      </c>
      <c r="G899">
        <v>0</v>
      </c>
      <c r="H899">
        <v>2E+20</v>
      </c>
      <c r="I899">
        <v>0</v>
      </c>
      <c r="J899">
        <v>0</v>
      </c>
      <c r="K899">
        <v>142</v>
      </c>
      <c r="L8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99" s="5" cm="1">
        <f t="array" ref="M899">MAX(IF((ProjectInfoTable[ProjectName]=DiscreteStatsTable[[#This Row],[ProjectName]]),(ProjectInfoTable[ProjectName]=DiscreteStatsTable[[#This Row],[ProjectName]])*ProjectInfoTable[NumberOfReplications]))</f>
        <v>50</v>
      </c>
      <c r="N899" s="5" cm="1">
        <f t="array" ref="N899">IFERROR(AVERAGE(IF((DiscreteStatsTable[GroupByKey]=DiscreteStatsTable[[#This Row],[GroupByKey]]),(DiscreteStatsTable[GroupByKey]=DiscreteStatsTable[[#This Row],[GroupByKey]])*DiscreteStatsTable[Average])),0)</f>
        <v>0</v>
      </c>
      <c r="O899" s="5" cm="1">
        <f t="array" ref="O899">IFERROR(_xlfn.STDEV.S(IF((DiscreteStatsTable[GroupByKey]=DiscreteStatsTable[[#This Row],[GroupByKey]]),(DiscreteStatsTable[GroupByKey]=DiscreteStatsTable[[#This Row],[GroupByKey]])*DiscreteStatsTable[Average])),0)</f>
        <v>0</v>
      </c>
      <c r="P899" s="5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 s="5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9" s="5" cm="1">
        <f t="array" ref="R899">MIN(IF((DiscreteStatsTable[GroupByKey]=DiscreteStatsTable[[#This Row],[GroupByKey]]),(DiscreteStatsTable[GroupByKey]=DiscreteStatsTable[[#This Row],[GroupByKey]])*DiscreteStatsTable[Average]))</f>
        <v>0</v>
      </c>
      <c r="S899" s="5" cm="1">
        <f t="array" ref="S899">MAX(IF((DiscreteStatsTable[GroupByKey]=DiscreteStatsTable[[#This Row],[GroupByKey]]),(DiscreteStatsTable[GroupByKey]=DiscreteStatsTable[[#This Row],[GroupByKey]])*DiscreteStatsTable[Average]))</f>
        <v>0</v>
      </c>
      <c r="T899" s="5" cm="1">
        <f t="array" ref="T899">MIN(IF((DiscreteStatsTable[GroupByKey]=DiscreteStatsTable[[#This Row],[GroupByKey]]),(DiscreteStatsTable[GroupByKey]=DiscreteStatsTable[[#This Row],[GroupByKey]])*DiscreteStatsTable[Minimum]))</f>
        <v>0</v>
      </c>
      <c r="U899" s="5" cm="1">
        <f t="array" ref="U899">MAX(IF((DiscreteStatsTable[GroupByKey]=DiscreteStatsTable[[#This Row],[GroupByKey]]),(DiscreteStatsTable[GroupByKey]=DiscreteStatsTable[[#This Row],[GroupByKey]])*DiscreteStatsTable[Maximum]))</f>
        <v>0</v>
      </c>
      <c r="V899" s="5" cm="1">
        <f t="array" ref="V899">IFERROR(AVERAGE(IF((DiscreteStatsTable[GroupByKey]=DiscreteStatsTable[[#This Row],[GroupByKey]]),(DiscreteStatsTable[GroupByKey]=DiscreteStatsTable[[#This Row],[GroupByKey]])*DiscreteStatsTable[NumberObservations])),0)</f>
        <v>141.38</v>
      </c>
      <c r="W899" s="5">
        <f>IF((DiscreteStatsTable[[#This Row],[RepsRequested]]&gt;1),DiscreteStatsTable[[#This Row],[HalfWidth]],DiscreteStatsTable[[#This Row],[BatchMeansHalfWidth]])</f>
        <v>0</v>
      </c>
      <c r="X899" s="5" cm="1">
        <f t="array" ref="X899">COUNT(IF((DiscreteStatsTable[GroupByKey]=DiscreteStatsTable[[#This Row],[GroupByKey]]),(DiscreteStatsTable[GroupByKey]=DiscreteStatsTable[[#This Row],[GroupByKey]])*DiscreteStatsTable[Replication]))</f>
        <v>50</v>
      </c>
      <c r="Y899" s="5">
        <f>IF(DiscreteStatsTable[[#This Row],[RepsRequested]]=DiscreteStatsTable[[#This Row],[RepsWithStatObserved]],1,0)</f>
        <v>1</v>
      </c>
    </row>
    <row r="900" spans="1:25" x14ac:dyDescent="0.25">
      <c r="A900" t="s">
        <v>68</v>
      </c>
      <c r="B900" t="s">
        <v>70</v>
      </c>
      <c r="C900">
        <v>9</v>
      </c>
      <c r="D900" t="s">
        <v>85</v>
      </c>
      <c r="E900" t="s">
        <v>89</v>
      </c>
      <c r="F900" t="s">
        <v>87</v>
      </c>
      <c r="G900">
        <v>0</v>
      </c>
      <c r="H900">
        <v>2E+20</v>
      </c>
      <c r="I900">
        <v>0</v>
      </c>
      <c r="J900">
        <v>0</v>
      </c>
      <c r="K900">
        <v>142</v>
      </c>
      <c r="L9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00" s="5" cm="1">
        <f t="array" ref="M900">MAX(IF((ProjectInfoTable[ProjectName]=DiscreteStatsTable[[#This Row],[ProjectName]]),(ProjectInfoTable[ProjectName]=DiscreteStatsTable[[#This Row],[ProjectName]])*ProjectInfoTable[NumberOfReplications]))</f>
        <v>50</v>
      </c>
      <c r="N900" s="5" cm="1">
        <f t="array" ref="N900">IFERROR(AVERAGE(IF((DiscreteStatsTable[GroupByKey]=DiscreteStatsTable[[#This Row],[GroupByKey]]),(DiscreteStatsTable[GroupByKey]=DiscreteStatsTable[[#This Row],[GroupByKey]])*DiscreteStatsTable[Average])),0)</f>
        <v>0</v>
      </c>
      <c r="O900" s="5" cm="1">
        <f t="array" ref="O900">IFERROR(_xlfn.STDEV.S(IF((DiscreteStatsTable[GroupByKey]=DiscreteStatsTable[[#This Row],[GroupByKey]]),(DiscreteStatsTable[GroupByKey]=DiscreteStatsTable[[#This Row],[GroupByKey]])*DiscreteStatsTable[Average])),0)</f>
        <v>0</v>
      </c>
      <c r="P900" s="5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 s="5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0" s="5" cm="1">
        <f t="array" ref="R900">MIN(IF((DiscreteStatsTable[GroupByKey]=DiscreteStatsTable[[#This Row],[GroupByKey]]),(DiscreteStatsTable[GroupByKey]=DiscreteStatsTable[[#This Row],[GroupByKey]])*DiscreteStatsTable[Average]))</f>
        <v>0</v>
      </c>
      <c r="S900" s="5" cm="1">
        <f t="array" ref="S900">MAX(IF((DiscreteStatsTable[GroupByKey]=DiscreteStatsTable[[#This Row],[GroupByKey]]),(DiscreteStatsTable[GroupByKey]=DiscreteStatsTable[[#This Row],[GroupByKey]])*DiscreteStatsTable[Average]))</f>
        <v>0</v>
      </c>
      <c r="T900" s="5" cm="1">
        <f t="array" ref="T900">MIN(IF((DiscreteStatsTable[GroupByKey]=DiscreteStatsTable[[#This Row],[GroupByKey]]),(DiscreteStatsTable[GroupByKey]=DiscreteStatsTable[[#This Row],[GroupByKey]])*DiscreteStatsTable[Minimum]))</f>
        <v>0</v>
      </c>
      <c r="U900" s="5" cm="1">
        <f t="array" ref="U900">MAX(IF((DiscreteStatsTable[GroupByKey]=DiscreteStatsTable[[#This Row],[GroupByKey]]),(DiscreteStatsTable[GroupByKey]=DiscreteStatsTable[[#This Row],[GroupByKey]])*DiscreteStatsTable[Maximum]))</f>
        <v>0</v>
      </c>
      <c r="V900" s="5" cm="1">
        <f t="array" ref="V900">IFERROR(AVERAGE(IF((DiscreteStatsTable[GroupByKey]=DiscreteStatsTable[[#This Row],[GroupByKey]]),(DiscreteStatsTable[GroupByKey]=DiscreteStatsTable[[#This Row],[GroupByKey]])*DiscreteStatsTable[NumberObservations])),0)</f>
        <v>141.38</v>
      </c>
      <c r="W900" s="5">
        <f>IF((DiscreteStatsTable[[#This Row],[RepsRequested]]&gt;1),DiscreteStatsTable[[#This Row],[HalfWidth]],DiscreteStatsTable[[#This Row],[BatchMeansHalfWidth]])</f>
        <v>0</v>
      </c>
      <c r="X900" s="5" cm="1">
        <f t="array" ref="X900">COUNT(IF((DiscreteStatsTable[GroupByKey]=DiscreteStatsTable[[#This Row],[GroupByKey]]),(DiscreteStatsTable[GroupByKey]=DiscreteStatsTable[[#This Row],[GroupByKey]])*DiscreteStatsTable[Replication]))</f>
        <v>50</v>
      </c>
      <c r="Y900" s="5">
        <f>IF(DiscreteStatsTable[[#This Row],[RepsRequested]]=DiscreteStatsTable[[#This Row],[RepsWithStatObserved]],1,0)</f>
        <v>1</v>
      </c>
    </row>
    <row r="901" spans="1:25" x14ac:dyDescent="0.25">
      <c r="A901" t="s">
        <v>68</v>
      </c>
      <c r="B901" t="s">
        <v>70</v>
      </c>
      <c r="C901">
        <v>9</v>
      </c>
      <c r="D901" t="s">
        <v>85</v>
      </c>
      <c r="E901" t="s">
        <v>90</v>
      </c>
      <c r="F901" t="s">
        <v>87</v>
      </c>
      <c r="G901">
        <v>0</v>
      </c>
      <c r="H901">
        <v>2E+20</v>
      </c>
      <c r="I901">
        <v>0</v>
      </c>
      <c r="J901">
        <v>0</v>
      </c>
      <c r="K901">
        <v>142</v>
      </c>
      <c r="L9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01" s="5" cm="1">
        <f t="array" ref="M901">MAX(IF((ProjectInfoTable[ProjectName]=DiscreteStatsTable[[#This Row],[ProjectName]]),(ProjectInfoTable[ProjectName]=DiscreteStatsTable[[#This Row],[ProjectName]])*ProjectInfoTable[NumberOfReplications]))</f>
        <v>50</v>
      </c>
      <c r="N901" s="5" cm="1">
        <f t="array" ref="N901">IFERROR(AVERAGE(IF((DiscreteStatsTable[GroupByKey]=DiscreteStatsTable[[#This Row],[GroupByKey]]),(DiscreteStatsTable[GroupByKey]=DiscreteStatsTable[[#This Row],[GroupByKey]])*DiscreteStatsTable[Average])),0)</f>
        <v>0</v>
      </c>
      <c r="O901" s="5" cm="1">
        <f t="array" ref="O901">IFERROR(_xlfn.STDEV.S(IF((DiscreteStatsTable[GroupByKey]=DiscreteStatsTable[[#This Row],[GroupByKey]]),(DiscreteStatsTable[GroupByKey]=DiscreteStatsTable[[#This Row],[GroupByKey]])*DiscreteStatsTable[Average])),0)</f>
        <v>0</v>
      </c>
      <c r="P901" s="5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 s="5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1" s="5" cm="1">
        <f t="array" ref="R901">MIN(IF((DiscreteStatsTable[GroupByKey]=DiscreteStatsTable[[#This Row],[GroupByKey]]),(DiscreteStatsTable[GroupByKey]=DiscreteStatsTable[[#This Row],[GroupByKey]])*DiscreteStatsTable[Average]))</f>
        <v>0</v>
      </c>
      <c r="S901" s="5" cm="1">
        <f t="array" ref="S901">MAX(IF((DiscreteStatsTable[GroupByKey]=DiscreteStatsTable[[#This Row],[GroupByKey]]),(DiscreteStatsTable[GroupByKey]=DiscreteStatsTable[[#This Row],[GroupByKey]])*DiscreteStatsTable[Average]))</f>
        <v>0</v>
      </c>
      <c r="T901" s="5" cm="1">
        <f t="array" ref="T901">MIN(IF((DiscreteStatsTable[GroupByKey]=DiscreteStatsTable[[#This Row],[GroupByKey]]),(DiscreteStatsTable[GroupByKey]=DiscreteStatsTable[[#This Row],[GroupByKey]])*DiscreteStatsTable[Minimum]))</f>
        <v>0</v>
      </c>
      <c r="U901" s="5" cm="1">
        <f t="array" ref="U901">MAX(IF((DiscreteStatsTable[GroupByKey]=DiscreteStatsTable[[#This Row],[GroupByKey]]),(DiscreteStatsTable[GroupByKey]=DiscreteStatsTable[[#This Row],[GroupByKey]])*DiscreteStatsTable[Maximum]))</f>
        <v>0</v>
      </c>
      <c r="V901" s="5" cm="1">
        <f t="array" ref="V901">IFERROR(AVERAGE(IF((DiscreteStatsTable[GroupByKey]=DiscreteStatsTable[[#This Row],[GroupByKey]]),(DiscreteStatsTable[GroupByKey]=DiscreteStatsTable[[#This Row],[GroupByKey]])*DiscreteStatsTable[NumberObservations])),0)</f>
        <v>141.38</v>
      </c>
      <c r="W901" s="5">
        <f>IF((DiscreteStatsTable[[#This Row],[RepsRequested]]&gt;1),DiscreteStatsTable[[#This Row],[HalfWidth]],DiscreteStatsTable[[#This Row],[BatchMeansHalfWidth]])</f>
        <v>0</v>
      </c>
      <c r="X901" s="5" cm="1">
        <f t="array" ref="X901">COUNT(IF((DiscreteStatsTable[GroupByKey]=DiscreteStatsTable[[#This Row],[GroupByKey]]),(DiscreteStatsTable[GroupByKey]=DiscreteStatsTable[[#This Row],[GroupByKey]])*DiscreteStatsTable[Replication]))</f>
        <v>50</v>
      </c>
      <c r="Y901" s="5">
        <f>IF(DiscreteStatsTable[[#This Row],[RepsRequested]]=DiscreteStatsTable[[#This Row],[RepsWithStatObserved]],1,0)</f>
        <v>1</v>
      </c>
    </row>
    <row r="902" spans="1:25" x14ac:dyDescent="0.25">
      <c r="A902" t="s">
        <v>68</v>
      </c>
      <c r="B902" t="s">
        <v>70</v>
      </c>
      <c r="C902">
        <v>9</v>
      </c>
      <c r="D902" t="s">
        <v>85</v>
      </c>
      <c r="E902" t="s">
        <v>91</v>
      </c>
      <c r="F902" t="s">
        <v>87</v>
      </c>
      <c r="G902">
        <v>0.33699343060697101</v>
      </c>
      <c r="H902">
        <v>2E+20</v>
      </c>
      <c r="I902">
        <v>3.6375767649432601E-2</v>
      </c>
      <c r="J902">
        <v>1.54930823832702</v>
      </c>
      <c r="K902">
        <v>142</v>
      </c>
      <c r="L9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02" s="5" cm="1">
        <f t="array" ref="M902">MAX(IF((ProjectInfoTable[ProjectName]=DiscreteStatsTable[[#This Row],[ProjectName]]),(ProjectInfoTable[ProjectName]=DiscreteStatsTable[[#This Row],[ProjectName]])*ProjectInfoTable[NumberOfReplications]))</f>
        <v>50</v>
      </c>
      <c r="N902" s="5" cm="1">
        <f t="array" ref="N902">IFERROR(AVERAGE(IF((DiscreteStatsTable[GroupByKey]=DiscreteStatsTable[[#This Row],[GroupByKey]]),(DiscreteStatsTable[GroupByKey]=DiscreteStatsTable[[#This Row],[GroupByKey]])*DiscreteStatsTable[Average])),0)</f>
        <v>0.33492790756206081</v>
      </c>
      <c r="O902" s="5" cm="1">
        <f t="array" ref="O90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02" s="5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 s="5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02" s="5" cm="1">
        <f t="array" ref="R902">MIN(IF((DiscreteStatsTable[GroupByKey]=DiscreteStatsTable[[#This Row],[GroupByKey]]),(DiscreteStatsTable[GroupByKey]=DiscreteStatsTable[[#This Row],[GroupByKey]])*DiscreteStatsTable[Average]))</f>
        <v>0.29414253294763198</v>
      </c>
      <c r="S902" s="5" cm="1">
        <f t="array" ref="S902">MAX(IF((DiscreteStatsTable[GroupByKey]=DiscreteStatsTable[[#This Row],[GroupByKey]]),(DiscreteStatsTable[GroupByKey]=DiscreteStatsTable[[#This Row],[GroupByKey]])*DiscreteStatsTable[Average]))</f>
        <v>0.38948747758041602</v>
      </c>
      <c r="T902" s="5" cm="1">
        <f t="array" ref="T902">MIN(IF((DiscreteStatsTable[GroupByKey]=DiscreteStatsTable[[#This Row],[GroupByKey]]),(DiscreteStatsTable[GroupByKey]=DiscreteStatsTable[[#This Row],[GroupByKey]])*DiscreteStatsTable[Minimum]))</f>
        <v>1.2941586017357599E-2</v>
      </c>
      <c r="U902" s="5" cm="1">
        <f t="array" ref="U902">MAX(IF((DiscreteStatsTable[GroupByKey]=DiscreteStatsTable[[#This Row],[GroupByKey]]),(DiscreteStatsTable[GroupByKey]=DiscreteStatsTable[[#This Row],[GroupByKey]])*DiscreteStatsTable[Maximum]))</f>
        <v>2.0393207955552399</v>
      </c>
      <c r="V902" s="5" cm="1">
        <f t="array" ref="V902">IFERROR(AVERAGE(IF((DiscreteStatsTable[GroupByKey]=DiscreteStatsTable[[#This Row],[GroupByKey]]),(DiscreteStatsTable[GroupByKey]=DiscreteStatsTable[[#This Row],[GroupByKey]])*DiscreteStatsTable[NumberObservations])),0)</f>
        <v>141.38</v>
      </c>
      <c r="W902" s="5">
        <f>IF((DiscreteStatsTable[[#This Row],[RepsRequested]]&gt;1),DiscreteStatsTable[[#This Row],[HalfWidth]],DiscreteStatsTable[[#This Row],[BatchMeansHalfWidth]])</f>
        <v>5.7478663771092743E-3</v>
      </c>
      <c r="X902" s="5" cm="1">
        <f t="array" ref="X902">COUNT(IF((DiscreteStatsTable[GroupByKey]=DiscreteStatsTable[[#This Row],[GroupByKey]]),(DiscreteStatsTable[GroupByKey]=DiscreteStatsTable[[#This Row],[GroupByKey]])*DiscreteStatsTable[Replication]))</f>
        <v>50</v>
      </c>
      <c r="Y902" s="5">
        <f>IF(DiscreteStatsTable[[#This Row],[RepsRequested]]=DiscreteStatsTable[[#This Row],[RepsWithStatObserved]],1,0)</f>
        <v>1</v>
      </c>
    </row>
    <row r="903" spans="1:25" x14ac:dyDescent="0.25">
      <c r="A903" t="s">
        <v>68</v>
      </c>
      <c r="B903" t="s">
        <v>70</v>
      </c>
      <c r="C903">
        <v>9</v>
      </c>
      <c r="D903" t="s">
        <v>85</v>
      </c>
      <c r="E903" t="s">
        <v>92</v>
      </c>
      <c r="F903" t="s">
        <v>87</v>
      </c>
      <c r="G903">
        <v>19.6163245526566</v>
      </c>
      <c r="H903">
        <v>2E+20</v>
      </c>
      <c r="I903">
        <v>2.1825460589659502</v>
      </c>
      <c r="J903">
        <v>57.088701195510602</v>
      </c>
      <c r="K903">
        <v>142</v>
      </c>
      <c r="L9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03" s="5" cm="1">
        <f t="array" ref="M903">MAX(IF((ProjectInfoTable[ProjectName]=DiscreteStatsTable[[#This Row],[ProjectName]]),(ProjectInfoTable[ProjectName]=DiscreteStatsTable[[#This Row],[ProjectName]])*ProjectInfoTable[NumberOfReplications]))</f>
        <v>50</v>
      </c>
      <c r="N903" s="5" cm="1">
        <f t="array" ref="N903">IFERROR(AVERAGE(IF((DiscreteStatsTable[GroupByKey]=DiscreteStatsTable[[#This Row],[GroupByKey]]),(DiscreteStatsTable[GroupByKey]=DiscreteStatsTable[[#This Row],[GroupByKey]])*DiscreteStatsTable[Average])),0)</f>
        <v>17.764897998506111</v>
      </c>
      <c r="O903" s="5" cm="1">
        <f t="array" ref="O903">IFERROR(_xlfn.STDEV.S(IF((DiscreteStatsTable[GroupByKey]=DiscreteStatsTable[[#This Row],[GroupByKey]]),(DiscreteStatsTable[GroupByKey]=DiscreteStatsTable[[#This Row],[GroupByKey]])*DiscreteStatsTable[Average])),0)</f>
        <v>6.3265363194248438</v>
      </c>
      <c r="P903" s="5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 s="5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903" s="5" cm="1">
        <f t="array" ref="R903">MIN(IF((DiscreteStatsTable[GroupByKey]=DiscreteStatsTable[[#This Row],[GroupByKey]]),(DiscreteStatsTable[GroupByKey]=DiscreteStatsTable[[#This Row],[GroupByKey]])*DiscreteStatsTable[Average]))</f>
        <v>12.070203836107099</v>
      </c>
      <c r="S903" s="5" cm="1">
        <f t="array" ref="S903">MAX(IF((DiscreteStatsTable[GroupByKey]=DiscreteStatsTable[[#This Row],[GroupByKey]]),(DiscreteStatsTable[GroupByKey]=DiscreteStatsTable[[#This Row],[GroupByKey]])*DiscreteStatsTable[Average]))</f>
        <v>51.667706043059603</v>
      </c>
      <c r="T903" s="5" cm="1">
        <f t="array" ref="T903">MIN(IF((DiscreteStatsTable[GroupByKey]=DiscreteStatsTable[[#This Row],[GroupByKey]]),(DiscreteStatsTable[GroupByKey]=DiscreteStatsTable[[#This Row],[GroupByKey]])*DiscreteStatsTable[Minimum]))</f>
        <v>0.77649516104145899</v>
      </c>
      <c r="U903" s="5" cm="1">
        <f t="array" ref="U903">MAX(IF((DiscreteStatsTable[GroupByKey]=DiscreteStatsTable[[#This Row],[GroupByKey]]),(DiscreteStatsTable[GroupByKey]=DiscreteStatsTable[[#This Row],[GroupByKey]])*DiscreteStatsTable[Maximum]))</f>
        <v>114.20900292565</v>
      </c>
      <c r="V903" s="5" cm="1">
        <f t="array" ref="V903">IFERROR(AVERAGE(IF((DiscreteStatsTable[GroupByKey]=DiscreteStatsTable[[#This Row],[GroupByKey]]),(DiscreteStatsTable[GroupByKey]=DiscreteStatsTable[[#This Row],[GroupByKey]])*DiscreteStatsTable[NumberObservations])),0)</f>
        <v>141.38</v>
      </c>
      <c r="W903" s="5">
        <f>IF((DiscreteStatsTable[[#This Row],[RepsRequested]]&gt;1),DiscreteStatsTable[[#This Row],[HalfWidth]],DiscreteStatsTable[[#This Row],[BatchMeansHalfWidth]])</f>
        <v>1.7979817281600685</v>
      </c>
      <c r="X903" s="5" cm="1">
        <f t="array" ref="X903">COUNT(IF((DiscreteStatsTable[GroupByKey]=DiscreteStatsTable[[#This Row],[GroupByKey]]),(DiscreteStatsTable[GroupByKey]=DiscreteStatsTable[[#This Row],[GroupByKey]])*DiscreteStatsTable[Replication]))</f>
        <v>50</v>
      </c>
      <c r="Y903" s="5">
        <f>IF(DiscreteStatsTable[[#This Row],[RepsRequested]]=DiscreteStatsTable[[#This Row],[RepsWithStatObserved]],1,0)</f>
        <v>1</v>
      </c>
    </row>
    <row r="904" spans="1:25" x14ac:dyDescent="0.25">
      <c r="A904" t="s">
        <v>68</v>
      </c>
      <c r="B904" t="s">
        <v>70</v>
      </c>
      <c r="C904">
        <v>9</v>
      </c>
      <c r="D904" t="s">
        <v>85</v>
      </c>
      <c r="E904" t="s">
        <v>93</v>
      </c>
      <c r="F904" t="s">
        <v>87</v>
      </c>
      <c r="G904">
        <v>0</v>
      </c>
      <c r="H904">
        <v>2E+20</v>
      </c>
      <c r="I904">
        <v>0</v>
      </c>
      <c r="J904">
        <v>0</v>
      </c>
      <c r="K904">
        <v>142</v>
      </c>
      <c r="L9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04" s="5" cm="1">
        <f t="array" ref="M904">MAX(IF((ProjectInfoTable[ProjectName]=DiscreteStatsTable[[#This Row],[ProjectName]]),(ProjectInfoTable[ProjectName]=DiscreteStatsTable[[#This Row],[ProjectName]])*ProjectInfoTable[NumberOfReplications]))</f>
        <v>50</v>
      </c>
      <c r="N904" s="5" cm="1">
        <f t="array" ref="N904">IFERROR(AVERAGE(IF((DiscreteStatsTable[GroupByKey]=DiscreteStatsTable[[#This Row],[GroupByKey]]),(DiscreteStatsTable[GroupByKey]=DiscreteStatsTable[[#This Row],[GroupByKey]])*DiscreteStatsTable[Average])),0)</f>
        <v>0</v>
      </c>
      <c r="O904" s="5" cm="1">
        <f t="array" ref="O904">IFERROR(_xlfn.STDEV.S(IF((DiscreteStatsTable[GroupByKey]=DiscreteStatsTable[[#This Row],[GroupByKey]]),(DiscreteStatsTable[GroupByKey]=DiscreteStatsTable[[#This Row],[GroupByKey]])*DiscreteStatsTable[Average])),0)</f>
        <v>0</v>
      </c>
      <c r="P904" s="5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 s="5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4" s="5" cm="1">
        <f t="array" ref="R904">MIN(IF((DiscreteStatsTable[GroupByKey]=DiscreteStatsTable[[#This Row],[GroupByKey]]),(DiscreteStatsTable[GroupByKey]=DiscreteStatsTable[[#This Row],[GroupByKey]])*DiscreteStatsTable[Average]))</f>
        <v>0</v>
      </c>
      <c r="S904" s="5" cm="1">
        <f t="array" ref="S904">MAX(IF((DiscreteStatsTable[GroupByKey]=DiscreteStatsTable[[#This Row],[GroupByKey]]),(DiscreteStatsTable[GroupByKey]=DiscreteStatsTable[[#This Row],[GroupByKey]])*DiscreteStatsTable[Average]))</f>
        <v>0</v>
      </c>
      <c r="T904" s="5" cm="1">
        <f t="array" ref="T904">MIN(IF((DiscreteStatsTable[GroupByKey]=DiscreteStatsTable[[#This Row],[GroupByKey]]),(DiscreteStatsTable[GroupByKey]=DiscreteStatsTable[[#This Row],[GroupByKey]])*DiscreteStatsTable[Minimum]))</f>
        <v>0</v>
      </c>
      <c r="U904" s="5" cm="1">
        <f t="array" ref="U904">MAX(IF((DiscreteStatsTable[GroupByKey]=DiscreteStatsTable[[#This Row],[GroupByKey]]),(DiscreteStatsTable[GroupByKey]=DiscreteStatsTable[[#This Row],[GroupByKey]])*DiscreteStatsTable[Maximum]))</f>
        <v>0</v>
      </c>
      <c r="V904" s="5" cm="1">
        <f t="array" ref="V904">IFERROR(AVERAGE(IF((DiscreteStatsTable[GroupByKey]=DiscreteStatsTable[[#This Row],[GroupByKey]]),(DiscreteStatsTable[GroupByKey]=DiscreteStatsTable[[#This Row],[GroupByKey]])*DiscreteStatsTable[NumberObservations])),0)</f>
        <v>141.38</v>
      </c>
      <c r="W904" s="5">
        <f>IF((DiscreteStatsTable[[#This Row],[RepsRequested]]&gt;1),DiscreteStatsTable[[#This Row],[HalfWidth]],DiscreteStatsTable[[#This Row],[BatchMeansHalfWidth]])</f>
        <v>0</v>
      </c>
      <c r="X904" s="5" cm="1">
        <f t="array" ref="X904">COUNT(IF((DiscreteStatsTable[GroupByKey]=DiscreteStatsTable[[#This Row],[GroupByKey]]),(DiscreteStatsTable[GroupByKey]=DiscreteStatsTable[[#This Row],[GroupByKey]])*DiscreteStatsTable[Replication]))</f>
        <v>50</v>
      </c>
      <c r="Y904" s="5">
        <f>IF(DiscreteStatsTable[[#This Row],[RepsRequested]]=DiscreteStatsTable[[#This Row],[RepsWithStatObserved]],1,0)</f>
        <v>1</v>
      </c>
    </row>
    <row r="905" spans="1:25" x14ac:dyDescent="0.25">
      <c r="A905" t="s">
        <v>68</v>
      </c>
      <c r="B905" t="s">
        <v>70</v>
      </c>
      <c r="C905">
        <v>9</v>
      </c>
      <c r="D905" t="s">
        <v>85</v>
      </c>
      <c r="E905" t="s">
        <v>94</v>
      </c>
      <c r="F905" t="s">
        <v>87</v>
      </c>
      <c r="G905">
        <v>0</v>
      </c>
      <c r="H905">
        <v>2E+20</v>
      </c>
      <c r="I905">
        <v>0</v>
      </c>
      <c r="J905">
        <v>0</v>
      </c>
      <c r="K905">
        <v>142</v>
      </c>
      <c r="L9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05" s="5" cm="1">
        <f t="array" ref="M905">MAX(IF((ProjectInfoTable[ProjectName]=DiscreteStatsTable[[#This Row],[ProjectName]]),(ProjectInfoTable[ProjectName]=DiscreteStatsTable[[#This Row],[ProjectName]])*ProjectInfoTable[NumberOfReplications]))</f>
        <v>50</v>
      </c>
      <c r="N905" s="5" cm="1">
        <f t="array" ref="N905">IFERROR(AVERAGE(IF((DiscreteStatsTable[GroupByKey]=DiscreteStatsTable[[#This Row],[GroupByKey]]),(DiscreteStatsTable[GroupByKey]=DiscreteStatsTable[[#This Row],[GroupByKey]])*DiscreteStatsTable[Average])),0)</f>
        <v>0</v>
      </c>
      <c r="O905" s="5" cm="1">
        <f t="array" ref="O905">IFERROR(_xlfn.STDEV.S(IF((DiscreteStatsTable[GroupByKey]=DiscreteStatsTable[[#This Row],[GroupByKey]]),(DiscreteStatsTable[GroupByKey]=DiscreteStatsTable[[#This Row],[GroupByKey]])*DiscreteStatsTable[Average])),0)</f>
        <v>0</v>
      </c>
      <c r="P905" s="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 s="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5" s="5" cm="1">
        <f t="array" ref="R905">MIN(IF((DiscreteStatsTable[GroupByKey]=DiscreteStatsTable[[#This Row],[GroupByKey]]),(DiscreteStatsTable[GroupByKey]=DiscreteStatsTable[[#This Row],[GroupByKey]])*DiscreteStatsTable[Average]))</f>
        <v>0</v>
      </c>
      <c r="S905" s="5" cm="1">
        <f t="array" ref="S905">MAX(IF((DiscreteStatsTable[GroupByKey]=DiscreteStatsTable[[#This Row],[GroupByKey]]),(DiscreteStatsTable[GroupByKey]=DiscreteStatsTable[[#This Row],[GroupByKey]])*DiscreteStatsTable[Average]))</f>
        <v>0</v>
      </c>
      <c r="T905" s="5" cm="1">
        <f t="array" ref="T905">MIN(IF((DiscreteStatsTable[GroupByKey]=DiscreteStatsTable[[#This Row],[GroupByKey]]),(DiscreteStatsTable[GroupByKey]=DiscreteStatsTable[[#This Row],[GroupByKey]])*DiscreteStatsTable[Minimum]))</f>
        <v>0</v>
      </c>
      <c r="U905" s="5" cm="1">
        <f t="array" ref="U905">MAX(IF((DiscreteStatsTable[GroupByKey]=DiscreteStatsTable[[#This Row],[GroupByKey]]),(DiscreteStatsTable[GroupByKey]=DiscreteStatsTable[[#This Row],[GroupByKey]])*DiscreteStatsTable[Maximum]))</f>
        <v>0</v>
      </c>
      <c r="V905" s="5" cm="1">
        <f t="array" ref="V905">IFERROR(AVERAGE(IF((DiscreteStatsTable[GroupByKey]=DiscreteStatsTable[[#This Row],[GroupByKey]]),(DiscreteStatsTable[GroupByKey]=DiscreteStatsTable[[#This Row],[GroupByKey]])*DiscreteStatsTable[NumberObservations])),0)</f>
        <v>141.38</v>
      </c>
      <c r="W905" s="5">
        <f>IF((DiscreteStatsTable[[#This Row],[RepsRequested]]&gt;1),DiscreteStatsTable[[#This Row],[HalfWidth]],DiscreteStatsTable[[#This Row],[BatchMeansHalfWidth]])</f>
        <v>0</v>
      </c>
      <c r="X905" s="5" cm="1">
        <f t="array" ref="X905">COUNT(IF((DiscreteStatsTable[GroupByKey]=DiscreteStatsTable[[#This Row],[GroupByKey]]),(DiscreteStatsTable[GroupByKey]=DiscreteStatsTable[[#This Row],[GroupByKey]])*DiscreteStatsTable[Replication]))</f>
        <v>50</v>
      </c>
      <c r="Y905" s="5">
        <f>IF(DiscreteStatsTable[[#This Row],[RepsRequested]]=DiscreteStatsTable[[#This Row],[RepsWithStatObserved]],1,0)</f>
        <v>1</v>
      </c>
    </row>
    <row r="906" spans="1:25" x14ac:dyDescent="0.25">
      <c r="A906" t="s">
        <v>68</v>
      </c>
      <c r="B906" t="s">
        <v>70</v>
      </c>
      <c r="C906">
        <v>9</v>
      </c>
      <c r="D906" t="s">
        <v>85</v>
      </c>
      <c r="E906" t="s">
        <v>95</v>
      </c>
      <c r="F906" t="s">
        <v>87</v>
      </c>
      <c r="G906">
        <v>0.33699343060697101</v>
      </c>
      <c r="H906">
        <v>2E+20</v>
      </c>
      <c r="I906">
        <v>3.6375767649432601E-2</v>
      </c>
      <c r="J906">
        <v>1.54930823832702</v>
      </c>
      <c r="K906">
        <v>142</v>
      </c>
      <c r="L9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06" s="5" cm="1">
        <f t="array" ref="M906">MAX(IF((ProjectInfoTable[ProjectName]=DiscreteStatsTable[[#This Row],[ProjectName]]),(ProjectInfoTable[ProjectName]=DiscreteStatsTable[[#This Row],[ProjectName]])*ProjectInfoTable[NumberOfReplications]))</f>
        <v>50</v>
      </c>
      <c r="N906" s="5" cm="1">
        <f t="array" ref="N906">IFERROR(AVERAGE(IF((DiscreteStatsTable[GroupByKey]=DiscreteStatsTable[[#This Row],[GroupByKey]]),(DiscreteStatsTable[GroupByKey]=DiscreteStatsTable[[#This Row],[GroupByKey]])*DiscreteStatsTable[Average])),0)</f>
        <v>0.33492790756206081</v>
      </c>
      <c r="O906" s="5" cm="1">
        <f t="array" ref="O90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06" s="5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 s="5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06" s="5" cm="1">
        <f t="array" ref="R906">MIN(IF((DiscreteStatsTable[GroupByKey]=DiscreteStatsTable[[#This Row],[GroupByKey]]),(DiscreteStatsTable[GroupByKey]=DiscreteStatsTable[[#This Row],[GroupByKey]])*DiscreteStatsTable[Average]))</f>
        <v>0.29414253294763198</v>
      </c>
      <c r="S906" s="5" cm="1">
        <f t="array" ref="S906">MAX(IF((DiscreteStatsTable[GroupByKey]=DiscreteStatsTable[[#This Row],[GroupByKey]]),(DiscreteStatsTable[GroupByKey]=DiscreteStatsTable[[#This Row],[GroupByKey]])*DiscreteStatsTable[Average]))</f>
        <v>0.38948747758041602</v>
      </c>
      <c r="T906" s="5" cm="1">
        <f t="array" ref="T906">MIN(IF((DiscreteStatsTable[GroupByKey]=DiscreteStatsTable[[#This Row],[GroupByKey]]),(DiscreteStatsTable[GroupByKey]=DiscreteStatsTable[[#This Row],[GroupByKey]])*DiscreteStatsTable[Minimum]))</f>
        <v>1.2941586017357599E-2</v>
      </c>
      <c r="U906" s="5" cm="1">
        <f t="array" ref="U906">MAX(IF((DiscreteStatsTable[GroupByKey]=DiscreteStatsTable[[#This Row],[GroupByKey]]),(DiscreteStatsTable[GroupByKey]=DiscreteStatsTable[[#This Row],[GroupByKey]])*DiscreteStatsTable[Maximum]))</f>
        <v>2.0393207955552399</v>
      </c>
      <c r="V906" s="5" cm="1">
        <f t="array" ref="V906">IFERROR(AVERAGE(IF((DiscreteStatsTable[GroupByKey]=DiscreteStatsTable[[#This Row],[GroupByKey]]),(DiscreteStatsTable[GroupByKey]=DiscreteStatsTable[[#This Row],[GroupByKey]])*DiscreteStatsTable[NumberObservations])),0)</f>
        <v>141.38</v>
      </c>
      <c r="W906" s="5">
        <f>IF((DiscreteStatsTable[[#This Row],[RepsRequested]]&gt;1),DiscreteStatsTable[[#This Row],[HalfWidth]],DiscreteStatsTable[[#This Row],[BatchMeansHalfWidth]])</f>
        <v>5.7478663771092743E-3</v>
      </c>
      <c r="X906" s="5" cm="1">
        <f t="array" ref="X906">COUNT(IF((DiscreteStatsTable[GroupByKey]=DiscreteStatsTable[[#This Row],[GroupByKey]]),(DiscreteStatsTable[GroupByKey]=DiscreteStatsTable[[#This Row],[GroupByKey]])*DiscreteStatsTable[Replication]))</f>
        <v>50</v>
      </c>
      <c r="Y906" s="5">
        <f>IF(DiscreteStatsTable[[#This Row],[RepsRequested]]=DiscreteStatsTable[[#This Row],[RepsWithStatObserved]],1,0)</f>
        <v>1</v>
      </c>
    </row>
    <row r="907" spans="1:25" x14ac:dyDescent="0.25">
      <c r="A907" t="s">
        <v>68</v>
      </c>
      <c r="B907" t="s">
        <v>70</v>
      </c>
      <c r="C907">
        <v>9</v>
      </c>
      <c r="D907" t="s">
        <v>85</v>
      </c>
      <c r="E907" t="s">
        <v>96</v>
      </c>
      <c r="F907" t="s">
        <v>87</v>
      </c>
      <c r="G907">
        <v>12.1369604069035</v>
      </c>
      <c r="H907">
        <v>2E+20</v>
      </c>
      <c r="I907">
        <v>2.1825460589659502</v>
      </c>
      <c r="J907">
        <v>52.6876250251767</v>
      </c>
      <c r="K907">
        <v>142</v>
      </c>
      <c r="L9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07" s="5" cm="1">
        <f t="array" ref="M907">MAX(IF((ProjectInfoTable[ProjectName]=DiscreteStatsTable[[#This Row],[ProjectName]]),(ProjectInfoTable[ProjectName]=DiscreteStatsTable[[#This Row],[ProjectName]])*ProjectInfoTable[NumberOfReplications]))</f>
        <v>50</v>
      </c>
      <c r="N907" s="5" cm="1">
        <f t="array" ref="N907">IFERROR(AVERAGE(IF((DiscreteStatsTable[GroupByKey]=DiscreteStatsTable[[#This Row],[GroupByKey]]),(DiscreteStatsTable[GroupByKey]=DiscreteStatsTable[[#This Row],[GroupByKey]])*DiscreteStatsTable[Average])),0)</f>
        <v>12.098431297615067</v>
      </c>
      <c r="O907" s="5" cm="1">
        <f t="array" ref="O907">IFERROR(_xlfn.STDEV.S(IF((DiscreteStatsTable[GroupByKey]=DiscreteStatsTable[[#This Row],[GroupByKey]]),(DiscreteStatsTable[GroupByKey]=DiscreteStatsTable[[#This Row],[GroupByKey]])*DiscreteStatsTable[Average])),0)</f>
        <v>0.71433201207540975</v>
      </c>
      <c r="P907" s="5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 s="5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907" s="5" cm="1">
        <f t="array" ref="R907">MIN(IF((DiscreteStatsTable[GroupByKey]=DiscreteStatsTable[[#This Row],[GroupByKey]]),(DiscreteStatsTable[GroupByKey]=DiscreteStatsTable[[#This Row],[GroupByKey]])*DiscreteStatsTable[Average]))</f>
        <v>10.7592582879315</v>
      </c>
      <c r="S907" s="5" cm="1">
        <f t="array" ref="S907">MAX(IF((DiscreteStatsTable[GroupByKey]=DiscreteStatsTable[[#This Row],[GroupByKey]]),(DiscreteStatsTable[GroupByKey]=DiscreteStatsTable[[#This Row],[GroupByKey]])*DiscreteStatsTable[Average]))</f>
        <v>14.168775078757299</v>
      </c>
      <c r="T907" s="5" cm="1">
        <f t="array" ref="T907">MIN(IF((DiscreteStatsTable[GroupByKey]=DiscreteStatsTable[[#This Row],[GroupByKey]]),(DiscreteStatsTable[GroupByKey]=DiscreteStatsTable[[#This Row],[GroupByKey]])*DiscreteStatsTable[Minimum]))</f>
        <v>0.77649516104145899</v>
      </c>
      <c r="U907" s="5" cm="1">
        <f t="array" ref="U907">MAX(IF((DiscreteStatsTable[GroupByKey]=DiscreteStatsTable[[#This Row],[GroupByKey]]),(DiscreteStatsTable[GroupByKey]=DiscreteStatsTable[[#This Row],[GroupByKey]])*DiscreteStatsTable[Maximum]))</f>
        <v>66.496126739788593</v>
      </c>
      <c r="V907" s="5" cm="1">
        <f t="array" ref="V907">IFERROR(AVERAGE(IF((DiscreteStatsTable[GroupByKey]=DiscreteStatsTable[[#This Row],[GroupByKey]]),(DiscreteStatsTable[GroupByKey]=DiscreteStatsTable[[#This Row],[GroupByKey]])*DiscreteStatsTable[NumberObservations])),0)</f>
        <v>141.38</v>
      </c>
      <c r="W907" s="5">
        <f>IF((DiscreteStatsTable[[#This Row],[RepsRequested]]&gt;1),DiscreteStatsTable[[#This Row],[HalfWidth]],DiscreteStatsTable[[#This Row],[BatchMeansHalfWidth]])</f>
        <v>0.20301091161176912</v>
      </c>
      <c r="X907" s="5" cm="1">
        <f t="array" ref="X907">COUNT(IF((DiscreteStatsTable[GroupByKey]=DiscreteStatsTable[[#This Row],[GroupByKey]]),(DiscreteStatsTable[GroupByKey]=DiscreteStatsTable[[#This Row],[GroupByKey]])*DiscreteStatsTable[Replication]))</f>
        <v>50</v>
      </c>
      <c r="Y907" s="5">
        <f>IF(DiscreteStatsTable[[#This Row],[RepsRequested]]=DiscreteStatsTable[[#This Row],[RepsWithStatObserved]],1,0)</f>
        <v>1</v>
      </c>
    </row>
    <row r="908" spans="1:25" x14ac:dyDescent="0.25">
      <c r="A908" t="s">
        <v>68</v>
      </c>
      <c r="B908" t="s">
        <v>70</v>
      </c>
      <c r="C908">
        <v>9</v>
      </c>
      <c r="D908" t="s">
        <v>85</v>
      </c>
      <c r="E908" t="s">
        <v>97</v>
      </c>
      <c r="F908" t="s">
        <v>87</v>
      </c>
      <c r="G908">
        <v>0</v>
      </c>
      <c r="H908">
        <v>2E+20</v>
      </c>
      <c r="I908">
        <v>0</v>
      </c>
      <c r="J908">
        <v>0</v>
      </c>
      <c r="K908">
        <v>142</v>
      </c>
      <c r="L9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08" s="5" cm="1">
        <f t="array" ref="M908">MAX(IF((ProjectInfoTable[ProjectName]=DiscreteStatsTable[[#This Row],[ProjectName]]),(ProjectInfoTable[ProjectName]=DiscreteStatsTable[[#This Row],[ProjectName]])*ProjectInfoTable[NumberOfReplications]))</f>
        <v>50</v>
      </c>
      <c r="N908" s="5" cm="1">
        <f t="array" ref="N908">IFERROR(AVERAGE(IF((DiscreteStatsTable[GroupByKey]=DiscreteStatsTable[[#This Row],[GroupByKey]]),(DiscreteStatsTable[GroupByKey]=DiscreteStatsTable[[#This Row],[GroupByKey]])*DiscreteStatsTable[Average])),0)</f>
        <v>0</v>
      </c>
      <c r="O908" s="5" cm="1">
        <f t="array" ref="O908">IFERROR(_xlfn.STDEV.S(IF((DiscreteStatsTable[GroupByKey]=DiscreteStatsTable[[#This Row],[GroupByKey]]),(DiscreteStatsTable[GroupByKey]=DiscreteStatsTable[[#This Row],[GroupByKey]])*DiscreteStatsTable[Average])),0)</f>
        <v>0</v>
      </c>
      <c r="P908" s="5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 s="5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8" s="5" cm="1">
        <f t="array" ref="R908">MIN(IF((DiscreteStatsTable[GroupByKey]=DiscreteStatsTable[[#This Row],[GroupByKey]]),(DiscreteStatsTable[GroupByKey]=DiscreteStatsTable[[#This Row],[GroupByKey]])*DiscreteStatsTable[Average]))</f>
        <v>0</v>
      </c>
      <c r="S908" s="5" cm="1">
        <f t="array" ref="S908">MAX(IF((DiscreteStatsTable[GroupByKey]=DiscreteStatsTable[[#This Row],[GroupByKey]]),(DiscreteStatsTable[GroupByKey]=DiscreteStatsTable[[#This Row],[GroupByKey]])*DiscreteStatsTable[Average]))</f>
        <v>0</v>
      </c>
      <c r="T908" s="5" cm="1">
        <f t="array" ref="T908">MIN(IF((DiscreteStatsTable[GroupByKey]=DiscreteStatsTable[[#This Row],[GroupByKey]]),(DiscreteStatsTable[GroupByKey]=DiscreteStatsTable[[#This Row],[GroupByKey]])*DiscreteStatsTable[Minimum]))</f>
        <v>0</v>
      </c>
      <c r="U908" s="5" cm="1">
        <f t="array" ref="U908">MAX(IF((DiscreteStatsTable[GroupByKey]=DiscreteStatsTable[[#This Row],[GroupByKey]]),(DiscreteStatsTable[GroupByKey]=DiscreteStatsTable[[#This Row],[GroupByKey]])*DiscreteStatsTable[Maximum]))</f>
        <v>0</v>
      </c>
      <c r="V908" s="5" cm="1">
        <f t="array" ref="V908">IFERROR(AVERAGE(IF((DiscreteStatsTable[GroupByKey]=DiscreteStatsTable[[#This Row],[GroupByKey]]),(DiscreteStatsTable[GroupByKey]=DiscreteStatsTable[[#This Row],[GroupByKey]])*DiscreteStatsTable[NumberObservations])),0)</f>
        <v>141.38</v>
      </c>
      <c r="W908" s="5">
        <f>IF((DiscreteStatsTable[[#This Row],[RepsRequested]]&gt;1),DiscreteStatsTable[[#This Row],[HalfWidth]],DiscreteStatsTable[[#This Row],[BatchMeansHalfWidth]])</f>
        <v>0</v>
      </c>
      <c r="X908" s="5" cm="1">
        <f t="array" ref="X908">COUNT(IF((DiscreteStatsTable[GroupByKey]=DiscreteStatsTable[[#This Row],[GroupByKey]]),(DiscreteStatsTable[GroupByKey]=DiscreteStatsTable[[#This Row],[GroupByKey]])*DiscreteStatsTable[Replication]))</f>
        <v>50</v>
      </c>
      <c r="Y908" s="5">
        <f>IF(DiscreteStatsTable[[#This Row],[RepsRequested]]=DiscreteStatsTable[[#This Row],[RepsWithStatObserved]],1,0)</f>
        <v>1</v>
      </c>
    </row>
    <row r="909" spans="1:25" x14ac:dyDescent="0.25">
      <c r="A909" t="s">
        <v>68</v>
      </c>
      <c r="B909" t="s">
        <v>70</v>
      </c>
      <c r="C909">
        <v>9</v>
      </c>
      <c r="D909" t="s">
        <v>85</v>
      </c>
      <c r="E909" t="s">
        <v>98</v>
      </c>
      <c r="F909" t="s">
        <v>87</v>
      </c>
      <c r="G909">
        <v>7.4793641457531796</v>
      </c>
      <c r="H909">
        <v>2E+20</v>
      </c>
      <c r="I909">
        <v>0</v>
      </c>
      <c r="J909">
        <v>37.124250270339402</v>
      </c>
      <c r="K909">
        <v>142</v>
      </c>
      <c r="L9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09" s="5" cm="1">
        <f t="array" ref="M909">MAX(IF((ProjectInfoTable[ProjectName]=DiscreteStatsTable[[#This Row],[ProjectName]]),(ProjectInfoTable[ProjectName]=DiscreteStatsTable[[#This Row],[ProjectName]])*ProjectInfoTable[NumberOfReplications]))</f>
        <v>50</v>
      </c>
      <c r="N909" s="5" cm="1">
        <f t="array" ref="N909">IFERROR(AVERAGE(IF((DiscreteStatsTable[GroupByKey]=DiscreteStatsTable[[#This Row],[GroupByKey]]),(DiscreteStatsTable[GroupByKey]=DiscreteStatsTable[[#This Row],[GroupByKey]])*DiscreteStatsTable[Average])),0)</f>
        <v>5.6664667008910365</v>
      </c>
      <c r="O909" s="5" cm="1">
        <f t="array" ref="O909">IFERROR(_xlfn.STDEV.S(IF((DiscreteStatsTable[GroupByKey]=DiscreteStatsTable[[#This Row],[GroupByKey]]),(DiscreteStatsTable[GroupByKey]=DiscreteStatsTable[[#This Row],[GroupByKey]])*DiscreteStatsTable[Average])),0)</f>
        <v>5.8120334932936641</v>
      </c>
      <c r="P909" s="5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 s="5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909" s="5" cm="1">
        <f t="array" ref="R909">MIN(IF((DiscreteStatsTable[GroupByKey]=DiscreteStatsTable[[#This Row],[GroupByKey]]),(DiscreteStatsTable[GroupByKey]=DiscreteStatsTable[[#This Row],[GroupByKey]])*DiscreteStatsTable[Average]))</f>
        <v>1.06349999805384</v>
      </c>
      <c r="S909" s="5" cm="1">
        <f t="array" ref="S909">MAX(IF((DiscreteStatsTable[GroupByKey]=DiscreteStatsTable[[#This Row],[GroupByKey]]),(DiscreteStatsTable[GroupByKey]=DiscreteStatsTable[[#This Row],[GroupByKey]])*DiscreteStatsTable[Average]))</f>
        <v>37.498930964302303</v>
      </c>
      <c r="T909" s="5" cm="1">
        <f t="array" ref="T909">MIN(IF((DiscreteStatsTable[GroupByKey]=DiscreteStatsTable[[#This Row],[GroupByKey]]),(DiscreteStatsTable[GroupByKey]=DiscreteStatsTable[[#This Row],[GroupByKey]])*DiscreteStatsTable[Minimum]))</f>
        <v>0</v>
      </c>
      <c r="U909" s="5" cm="1">
        <f t="array" ref="U909">MAX(IF((DiscreteStatsTable[GroupByKey]=DiscreteStatsTable[[#This Row],[GroupByKey]]),(DiscreteStatsTable[GroupByKey]=DiscreteStatsTable[[#This Row],[GroupByKey]])*DiscreteStatsTable[Maximum]))</f>
        <v>97.065234510704698</v>
      </c>
      <c r="V909" s="5" cm="1">
        <f t="array" ref="V909">IFERROR(AVERAGE(IF((DiscreteStatsTable[GroupByKey]=DiscreteStatsTable[[#This Row],[GroupByKey]]),(DiscreteStatsTable[GroupByKey]=DiscreteStatsTable[[#This Row],[GroupByKey]])*DiscreteStatsTable[NumberObservations])),0)</f>
        <v>141.38</v>
      </c>
      <c r="W909" s="5">
        <f>IF((DiscreteStatsTable[[#This Row],[RepsRequested]]&gt;1),DiscreteStatsTable[[#This Row],[HalfWidth]],DiscreteStatsTable[[#This Row],[BatchMeansHalfWidth]])</f>
        <v>1.6517616428299211</v>
      </c>
      <c r="X909" s="5" cm="1">
        <f t="array" ref="X909">COUNT(IF((DiscreteStatsTable[GroupByKey]=DiscreteStatsTable[[#This Row],[GroupByKey]]),(DiscreteStatsTable[GroupByKey]=DiscreteStatsTable[[#This Row],[GroupByKey]])*DiscreteStatsTable[Replication]))</f>
        <v>50</v>
      </c>
      <c r="Y909" s="5">
        <f>IF(DiscreteStatsTable[[#This Row],[RepsRequested]]=DiscreteStatsTable[[#This Row],[RepsWithStatObserved]],1,0)</f>
        <v>1</v>
      </c>
    </row>
    <row r="910" spans="1:25" x14ac:dyDescent="0.25">
      <c r="A910" t="s">
        <v>68</v>
      </c>
      <c r="B910" t="s">
        <v>70</v>
      </c>
      <c r="C910">
        <v>10</v>
      </c>
      <c r="D910" t="s">
        <v>85</v>
      </c>
      <c r="E910" t="s">
        <v>86</v>
      </c>
      <c r="F910" t="s">
        <v>87</v>
      </c>
      <c r="G910">
        <v>0</v>
      </c>
      <c r="H910">
        <v>2E+20</v>
      </c>
      <c r="I910">
        <v>0</v>
      </c>
      <c r="J910">
        <v>0</v>
      </c>
      <c r="K910">
        <v>142</v>
      </c>
      <c r="L9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10" s="5" cm="1">
        <f t="array" ref="M910">MAX(IF((ProjectInfoTable[ProjectName]=DiscreteStatsTable[[#This Row],[ProjectName]]),(ProjectInfoTable[ProjectName]=DiscreteStatsTable[[#This Row],[ProjectName]])*ProjectInfoTable[NumberOfReplications]))</f>
        <v>50</v>
      </c>
      <c r="N910" s="5" cm="1">
        <f t="array" ref="N910">IFERROR(AVERAGE(IF((DiscreteStatsTable[GroupByKey]=DiscreteStatsTable[[#This Row],[GroupByKey]]),(DiscreteStatsTable[GroupByKey]=DiscreteStatsTable[[#This Row],[GroupByKey]])*DiscreteStatsTable[Average])),0)</f>
        <v>0</v>
      </c>
      <c r="O910" s="5" cm="1">
        <f t="array" ref="O910">IFERROR(_xlfn.STDEV.S(IF((DiscreteStatsTable[GroupByKey]=DiscreteStatsTable[[#This Row],[GroupByKey]]),(DiscreteStatsTable[GroupByKey]=DiscreteStatsTable[[#This Row],[GroupByKey]])*DiscreteStatsTable[Average])),0)</f>
        <v>0</v>
      </c>
      <c r="P910" s="5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 s="5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0" s="5" cm="1">
        <f t="array" ref="R910">MIN(IF((DiscreteStatsTable[GroupByKey]=DiscreteStatsTable[[#This Row],[GroupByKey]]),(DiscreteStatsTable[GroupByKey]=DiscreteStatsTable[[#This Row],[GroupByKey]])*DiscreteStatsTable[Average]))</f>
        <v>0</v>
      </c>
      <c r="S910" s="5" cm="1">
        <f t="array" ref="S910">MAX(IF((DiscreteStatsTable[GroupByKey]=DiscreteStatsTable[[#This Row],[GroupByKey]]),(DiscreteStatsTable[GroupByKey]=DiscreteStatsTable[[#This Row],[GroupByKey]])*DiscreteStatsTable[Average]))</f>
        <v>0</v>
      </c>
      <c r="T910" s="5" cm="1">
        <f t="array" ref="T910">MIN(IF((DiscreteStatsTable[GroupByKey]=DiscreteStatsTable[[#This Row],[GroupByKey]]),(DiscreteStatsTable[GroupByKey]=DiscreteStatsTable[[#This Row],[GroupByKey]])*DiscreteStatsTable[Minimum]))</f>
        <v>0</v>
      </c>
      <c r="U910" s="5" cm="1">
        <f t="array" ref="U910">MAX(IF((DiscreteStatsTable[GroupByKey]=DiscreteStatsTable[[#This Row],[GroupByKey]]),(DiscreteStatsTable[GroupByKey]=DiscreteStatsTable[[#This Row],[GroupByKey]])*DiscreteStatsTable[Maximum]))</f>
        <v>0</v>
      </c>
      <c r="V910" s="5" cm="1">
        <f t="array" ref="V910">IFERROR(AVERAGE(IF((DiscreteStatsTable[GroupByKey]=DiscreteStatsTable[[#This Row],[GroupByKey]]),(DiscreteStatsTable[GroupByKey]=DiscreteStatsTable[[#This Row],[GroupByKey]])*DiscreteStatsTable[NumberObservations])),0)</f>
        <v>141.38</v>
      </c>
      <c r="W910" s="5">
        <f>IF((DiscreteStatsTable[[#This Row],[RepsRequested]]&gt;1),DiscreteStatsTable[[#This Row],[HalfWidth]],DiscreteStatsTable[[#This Row],[BatchMeansHalfWidth]])</f>
        <v>0</v>
      </c>
      <c r="X910" s="5" cm="1">
        <f t="array" ref="X910">COUNT(IF((DiscreteStatsTable[GroupByKey]=DiscreteStatsTable[[#This Row],[GroupByKey]]),(DiscreteStatsTable[GroupByKey]=DiscreteStatsTable[[#This Row],[GroupByKey]])*DiscreteStatsTable[Replication]))</f>
        <v>50</v>
      </c>
      <c r="Y910" s="5">
        <f>IF(DiscreteStatsTable[[#This Row],[RepsRequested]]=DiscreteStatsTable[[#This Row],[RepsWithStatObserved]],1,0)</f>
        <v>1</v>
      </c>
    </row>
    <row r="911" spans="1:25" x14ac:dyDescent="0.25">
      <c r="A911" t="s">
        <v>68</v>
      </c>
      <c r="B911" t="s">
        <v>70</v>
      </c>
      <c r="C911">
        <v>10</v>
      </c>
      <c r="D911" t="s">
        <v>85</v>
      </c>
      <c r="E911" t="s">
        <v>88</v>
      </c>
      <c r="F911" t="s">
        <v>87</v>
      </c>
      <c r="G911">
        <v>0</v>
      </c>
      <c r="H911">
        <v>2E+20</v>
      </c>
      <c r="I911">
        <v>0</v>
      </c>
      <c r="J911">
        <v>0</v>
      </c>
      <c r="K911">
        <v>142</v>
      </c>
      <c r="L9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11" s="5" cm="1">
        <f t="array" ref="M911">MAX(IF((ProjectInfoTable[ProjectName]=DiscreteStatsTable[[#This Row],[ProjectName]]),(ProjectInfoTable[ProjectName]=DiscreteStatsTable[[#This Row],[ProjectName]])*ProjectInfoTable[NumberOfReplications]))</f>
        <v>50</v>
      </c>
      <c r="N911" s="5" cm="1">
        <f t="array" ref="N911">IFERROR(AVERAGE(IF((DiscreteStatsTable[GroupByKey]=DiscreteStatsTable[[#This Row],[GroupByKey]]),(DiscreteStatsTable[GroupByKey]=DiscreteStatsTable[[#This Row],[GroupByKey]])*DiscreteStatsTable[Average])),0)</f>
        <v>0</v>
      </c>
      <c r="O911" s="5" cm="1">
        <f t="array" ref="O911">IFERROR(_xlfn.STDEV.S(IF((DiscreteStatsTable[GroupByKey]=DiscreteStatsTable[[#This Row],[GroupByKey]]),(DiscreteStatsTable[GroupByKey]=DiscreteStatsTable[[#This Row],[GroupByKey]])*DiscreteStatsTable[Average])),0)</f>
        <v>0</v>
      </c>
      <c r="P911" s="5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 s="5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1" s="5" cm="1">
        <f t="array" ref="R911">MIN(IF((DiscreteStatsTable[GroupByKey]=DiscreteStatsTable[[#This Row],[GroupByKey]]),(DiscreteStatsTable[GroupByKey]=DiscreteStatsTable[[#This Row],[GroupByKey]])*DiscreteStatsTable[Average]))</f>
        <v>0</v>
      </c>
      <c r="S911" s="5" cm="1">
        <f t="array" ref="S911">MAX(IF((DiscreteStatsTable[GroupByKey]=DiscreteStatsTable[[#This Row],[GroupByKey]]),(DiscreteStatsTable[GroupByKey]=DiscreteStatsTable[[#This Row],[GroupByKey]])*DiscreteStatsTable[Average]))</f>
        <v>0</v>
      </c>
      <c r="T911" s="5" cm="1">
        <f t="array" ref="T911">MIN(IF((DiscreteStatsTable[GroupByKey]=DiscreteStatsTable[[#This Row],[GroupByKey]]),(DiscreteStatsTable[GroupByKey]=DiscreteStatsTable[[#This Row],[GroupByKey]])*DiscreteStatsTable[Minimum]))</f>
        <v>0</v>
      </c>
      <c r="U911" s="5" cm="1">
        <f t="array" ref="U911">MAX(IF((DiscreteStatsTable[GroupByKey]=DiscreteStatsTable[[#This Row],[GroupByKey]]),(DiscreteStatsTable[GroupByKey]=DiscreteStatsTable[[#This Row],[GroupByKey]])*DiscreteStatsTable[Maximum]))</f>
        <v>0</v>
      </c>
      <c r="V911" s="5" cm="1">
        <f t="array" ref="V911">IFERROR(AVERAGE(IF((DiscreteStatsTable[GroupByKey]=DiscreteStatsTable[[#This Row],[GroupByKey]]),(DiscreteStatsTable[GroupByKey]=DiscreteStatsTable[[#This Row],[GroupByKey]])*DiscreteStatsTable[NumberObservations])),0)</f>
        <v>141.38</v>
      </c>
      <c r="W911" s="5">
        <f>IF((DiscreteStatsTable[[#This Row],[RepsRequested]]&gt;1),DiscreteStatsTable[[#This Row],[HalfWidth]],DiscreteStatsTable[[#This Row],[BatchMeansHalfWidth]])</f>
        <v>0</v>
      </c>
      <c r="X911" s="5" cm="1">
        <f t="array" ref="X911">COUNT(IF((DiscreteStatsTable[GroupByKey]=DiscreteStatsTable[[#This Row],[GroupByKey]]),(DiscreteStatsTable[GroupByKey]=DiscreteStatsTable[[#This Row],[GroupByKey]])*DiscreteStatsTable[Replication]))</f>
        <v>50</v>
      </c>
      <c r="Y911" s="5">
        <f>IF(DiscreteStatsTable[[#This Row],[RepsRequested]]=DiscreteStatsTable[[#This Row],[RepsWithStatObserved]],1,0)</f>
        <v>1</v>
      </c>
    </row>
    <row r="912" spans="1:25" x14ac:dyDescent="0.25">
      <c r="A912" t="s">
        <v>68</v>
      </c>
      <c r="B912" t="s">
        <v>70</v>
      </c>
      <c r="C912">
        <v>10</v>
      </c>
      <c r="D912" t="s">
        <v>85</v>
      </c>
      <c r="E912" t="s">
        <v>89</v>
      </c>
      <c r="F912" t="s">
        <v>87</v>
      </c>
      <c r="G912">
        <v>0</v>
      </c>
      <c r="H912">
        <v>2E+20</v>
      </c>
      <c r="I912">
        <v>0</v>
      </c>
      <c r="J912">
        <v>0</v>
      </c>
      <c r="K912">
        <v>142</v>
      </c>
      <c r="L9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12" s="5" cm="1">
        <f t="array" ref="M912">MAX(IF((ProjectInfoTable[ProjectName]=DiscreteStatsTable[[#This Row],[ProjectName]]),(ProjectInfoTable[ProjectName]=DiscreteStatsTable[[#This Row],[ProjectName]])*ProjectInfoTable[NumberOfReplications]))</f>
        <v>50</v>
      </c>
      <c r="N912" s="5" cm="1">
        <f t="array" ref="N912">IFERROR(AVERAGE(IF((DiscreteStatsTable[GroupByKey]=DiscreteStatsTable[[#This Row],[GroupByKey]]),(DiscreteStatsTable[GroupByKey]=DiscreteStatsTable[[#This Row],[GroupByKey]])*DiscreteStatsTable[Average])),0)</f>
        <v>0</v>
      </c>
      <c r="O912" s="5" cm="1">
        <f t="array" ref="O912">IFERROR(_xlfn.STDEV.S(IF((DiscreteStatsTable[GroupByKey]=DiscreteStatsTable[[#This Row],[GroupByKey]]),(DiscreteStatsTable[GroupByKey]=DiscreteStatsTable[[#This Row],[GroupByKey]])*DiscreteStatsTable[Average])),0)</f>
        <v>0</v>
      </c>
      <c r="P912" s="5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 s="5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2" s="5" cm="1">
        <f t="array" ref="R912">MIN(IF((DiscreteStatsTable[GroupByKey]=DiscreteStatsTable[[#This Row],[GroupByKey]]),(DiscreteStatsTable[GroupByKey]=DiscreteStatsTable[[#This Row],[GroupByKey]])*DiscreteStatsTable[Average]))</f>
        <v>0</v>
      </c>
      <c r="S912" s="5" cm="1">
        <f t="array" ref="S912">MAX(IF((DiscreteStatsTable[GroupByKey]=DiscreteStatsTable[[#This Row],[GroupByKey]]),(DiscreteStatsTable[GroupByKey]=DiscreteStatsTable[[#This Row],[GroupByKey]])*DiscreteStatsTable[Average]))</f>
        <v>0</v>
      </c>
      <c r="T912" s="5" cm="1">
        <f t="array" ref="T912">MIN(IF((DiscreteStatsTable[GroupByKey]=DiscreteStatsTable[[#This Row],[GroupByKey]]),(DiscreteStatsTable[GroupByKey]=DiscreteStatsTable[[#This Row],[GroupByKey]])*DiscreteStatsTable[Minimum]))</f>
        <v>0</v>
      </c>
      <c r="U912" s="5" cm="1">
        <f t="array" ref="U912">MAX(IF((DiscreteStatsTable[GroupByKey]=DiscreteStatsTable[[#This Row],[GroupByKey]]),(DiscreteStatsTable[GroupByKey]=DiscreteStatsTable[[#This Row],[GroupByKey]])*DiscreteStatsTable[Maximum]))</f>
        <v>0</v>
      </c>
      <c r="V912" s="5" cm="1">
        <f t="array" ref="V912">IFERROR(AVERAGE(IF((DiscreteStatsTable[GroupByKey]=DiscreteStatsTable[[#This Row],[GroupByKey]]),(DiscreteStatsTable[GroupByKey]=DiscreteStatsTable[[#This Row],[GroupByKey]])*DiscreteStatsTable[NumberObservations])),0)</f>
        <v>141.38</v>
      </c>
      <c r="W912" s="5">
        <f>IF((DiscreteStatsTable[[#This Row],[RepsRequested]]&gt;1),DiscreteStatsTable[[#This Row],[HalfWidth]],DiscreteStatsTable[[#This Row],[BatchMeansHalfWidth]])</f>
        <v>0</v>
      </c>
      <c r="X912" s="5" cm="1">
        <f t="array" ref="X912">COUNT(IF((DiscreteStatsTable[GroupByKey]=DiscreteStatsTable[[#This Row],[GroupByKey]]),(DiscreteStatsTable[GroupByKey]=DiscreteStatsTable[[#This Row],[GroupByKey]])*DiscreteStatsTable[Replication]))</f>
        <v>50</v>
      </c>
      <c r="Y912" s="5">
        <f>IF(DiscreteStatsTable[[#This Row],[RepsRequested]]=DiscreteStatsTable[[#This Row],[RepsWithStatObserved]],1,0)</f>
        <v>1</v>
      </c>
    </row>
    <row r="913" spans="1:25" x14ac:dyDescent="0.25">
      <c r="A913" t="s">
        <v>68</v>
      </c>
      <c r="B913" t="s">
        <v>70</v>
      </c>
      <c r="C913">
        <v>10</v>
      </c>
      <c r="D913" t="s">
        <v>85</v>
      </c>
      <c r="E913" t="s">
        <v>90</v>
      </c>
      <c r="F913" t="s">
        <v>87</v>
      </c>
      <c r="G913">
        <v>0</v>
      </c>
      <c r="H913">
        <v>2E+20</v>
      </c>
      <c r="I913">
        <v>0</v>
      </c>
      <c r="J913">
        <v>0</v>
      </c>
      <c r="K913">
        <v>142</v>
      </c>
      <c r="L9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13" s="5" cm="1">
        <f t="array" ref="M913">MAX(IF((ProjectInfoTable[ProjectName]=DiscreteStatsTable[[#This Row],[ProjectName]]),(ProjectInfoTable[ProjectName]=DiscreteStatsTable[[#This Row],[ProjectName]])*ProjectInfoTable[NumberOfReplications]))</f>
        <v>50</v>
      </c>
      <c r="N913" s="5" cm="1">
        <f t="array" ref="N913">IFERROR(AVERAGE(IF((DiscreteStatsTable[GroupByKey]=DiscreteStatsTable[[#This Row],[GroupByKey]]),(DiscreteStatsTable[GroupByKey]=DiscreteStatsTable[[#This Row],[GroupByKey]])*DiscreteStatsTable[Average])),0)</f>
        <v>0</v>
      </c>
      <c r="O913" s="5" cm="1">
        <f t="array" ref="O913">IFERROR(_xlfn.STDEV.S(IF((DiscreteStatsTable[GroupByKey]=DiscreteStatsTable[[#This Row],[GroupByKey]]),(DiscreteStatsTable[GroupByKey]=DiscreteStatsTable[[#This Row],[GroupByKey]])*DiscreteStatsTable[Average])),0)</f>
        <v>0</v>
      </c>
      <c r="P913" s="5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 s="5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3" s="5" cm="1">
        <f t="array" ref="R913">MIN(IF((DiscreteStatsTable[GroupByKey]=DiscreteStatsTable[[#This Row],[GroupByKey]]),(DiscreteStatsTable[GroupByKey]=DiscreteStatsTable[[#This Row],[GroupByKey]])*DiscreteStatsTable[Average]))</f>
        <v>0</v>
      </c>
      <c r="S913" s="5" cm="1">
        <f t="array" ref="S913">MAX(IF((DiscreteStatsTable[GroupByKey]=DiscreteStatsTable[[#This Row],[GroupByKey]]),(DiscreteStatsTable[GroupByKey]=DiscreteStatsTable[[#This Row],[GroupByKey]])*DiscreteStatsTable[Average]))</f>
        <v>0</v>
      </c>
      <c r="T913" s="5" cm="1">
        <f t="array" ref="T913">MIN(IF((DiscreteStatsTable[GroupByKey]=DiscreteStatsTable[[#This Row],[GroupByKey]]),(DiscreteStatsTable[GroupByKey]=DiscreteStatsTable[[#This Row],[GroupByKey]])*DiscreteStatsTable[Minimum]))</f>
        <v>0</v>
      </c>
      <c r="U913" s="5" cm="1">
        <f t="array" ref="U913">MAX(IF((DiscreteStatsTable[GroupByKey]=DiscreteStatsTable[[#This Row],[GroupByKey]]),(DiscreteStatsTable[GroupByKey]=DiscreteStatsTable[[#This Row],[GroupByKey]])*DiscreteStatsTable[Maximum]))</f>
        <v>0</v>
      </c>
      <c r="V913" s="5" cm="1">
        <f t="array" ref="V913">IFERROR(AVERAGE(IF((DiscreteStatsTable[GroupByKey]=DiscreteStatsTable[[#This Row],[GroupByKey]]),(DiscreteStatsTable[GroupByKey]=DiscreteStatsTable[[#This Row],[GroupByKey]])*DiscreteStatsTable[NumberObservations])),0)</f>
        <v>141.38</v>
      </c>
      <c r="W913" s="5">
        <f>IF((DiscreteStatsTable[[#This Row],[RepsRequested]]&gt;1),DiscreteStatsTable[[#This Row],[HalfWidth]],DiscreteStatsTable[[#This Row],[BatchMeansHalfWidth]])</f>
        <v>0</v>
      </c>
      <c r="X913" s="5" cm="1">
        <f t="array" ref="X913">COUNT(IF((DiscreteStatsTable[GroupByKey]=DiscreteStatsTable[[#This Row],[GroupByKey]]),(DiscreteStatsTable[GroupByKey]=DiscreteStatsTable[[#This Row],[GroupByKey]])*DiscreteStatsTable[Replication]))</f>
        <v>50</v>
      </c>
      <c r="Y913" s="5">
        <f>IF(DiscreteStatsTable[[#This Row],[RepsRequested]]=DiscreteStatsTable[[#This Row],[RepsWithStatObserved]],1,0)</f>
        <v>1</v>
      </c>
    </row>
    <row r="914" spans="1:25" x14ac:dyDescent="0.25">
      <c r="A914" t="s">
        <v>68</v>
      </c>
      <c r="B914" t="s">
        <v>70</v>
      </c>
      <c r="C914">
        <v>10</v>
      </c>
      <c r="D914" t="s">
        <v>85</v>
      </c>
      <c r="E914" t="s">
        <v>91</v>
      </c>
      <c r="F914" t="s">
        <v>87</v>
      </c>
      <c r="G914">
        <v>0.33520656027026602</v>
      </c>
      <c r="H914">
        <v>2E+20</v>
      </c>
      <c r="I914">
        <v>2.35739802775271E-2</v>
      </c>
      <c r="J914">
        <v>1.6567178004566401</v>
      </c>
      <c r="K914">
        <v>142</v>
      </c>
      <c r="L9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14" s="5" cm="1">
        <f t="array" ref="M914">MAX(IF((ProjectInfoTable[ProjectName]=DiscreteStatsTable[[#This Row],[ProjectName]]),(ProjectInfoTable[ProjectName]=DiscreteStatsTable[[#This Row],[ProjectName]])*ProjectInfoTable[NumberOfReplications]))</f>
        <v>50</v>
      </c>
      <c r="N914" s="5" cm="1">
        <f t="array" ref="N914">IFERROR(AVERAGE(IF((DiscreteStatsTable[GroupByKey]=DiscreteStatsTable[[#This Row],[GroupByKey]]),(DiscreteStatsTable[GroupByKey]=DiscreteStatsTable[[#This Row],[GroupByKey]])*DiscreteStatsTable[Average])),0)</f>
        <v>0.33492790756206081</v>
      </c>
      <c r="O914" s="5" cm="1">
        <f t="array" ref="O91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14" s="5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 s="5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14" s="5" cm="1">
        <f t="array" ref="R914">MIN(IF((DiscreteStatsTable[GroupByKey]=DiscreteStatsTable[[#This Row],[GroupByKey]]),(DiscreteStatsTable[GroupByKey]=DiscreteStatsTable[[#This Row],[GroupByKey]])*DiscreteStatsTable[Average]))</f>
        <v>0.29414253294763198</v>
      </c>
      <c r="S914" s="5" cm="1">
        <f t="array" ref="S914">MAX(IF((DiscreteStatsTable[GroupByKey]=DiscreteStatsTable[[#This Row],[GroupByKey]]),(DiscreteStatsTable[GroupByKey]=DiscreteStatsTable[[#This Row],[GroupByKey]])*DiscreteStatsTable[Average]))</f>
        <v>0.38948747758041602</v>
      </c>
      <c r="T914" s="5" cm="1">
        <f t="array" ref="T914">MIN(IF((DiscreteStatsTable[GroupByKey]=DiscreteStatsTable[[#This Row],[GroupByKey]]),(DiscreteStatsTable[GroupByKey]=DiscreteStatsTable[[#This Row],[GroupByKey]])*DiscreteStatsTable[Minimum]))</f>
        <v>1.2941586017357599E-2</v>
      </c>
      <c r="U914" s="5" cm="1">
        <f t="array" ref="U914">MAX(IF((DiscreteStatsTable[GroupByKey]=DiscreteStatsTable[[#This Row],[GroupByKey]]),(DiscreteStatsTable[GroupByKey]=DiscreteStatsTable[[#This Row],[GroupByKey]])*DiscreteStatsTable[Maximum]))</f>
        <v>2.0393207955552399</v>
      </c>
      <c r="V914" s="5" cm="1">
        <f t="array" ref="V914">IFERROR(AVERAGE(IF((DiscreteStatsTable[GroupByKey]=DiscreteStatsTable[[#This Row],[GroupByKey]]),(DiscreteStatsTable[GroupByKey]=DiscreteStatsTable[[#This Row],[GroupByKey]])*DiscreteStatsTable[NumberObservations])),0)</f>
        <v>141.38</v>
      </c>
      <c r="W914" s="5">
        <f>IF((DiscreteStatsTable[[#This Row],[RepsRequested]]&gt;1),DiscreteStatsTable[[#This Row],[HalfWidth]],DiscreteStatsTable[[#This Row],[BatchMeansHalfWidth]])</f>
        <v>5.7478663771092743E-3</v>
      </c>
      <c r="X914" s="5" cm="1">
        <f t="array" ref="X914">COUNT(IF((DiscreteStatsTable[GroupByKey]=DiscreteStatsTable[[#This Row],[GroupByKey]]),(DiscreteStatsTable[GroupByKey]=DiscreteStatsTable[[#This Row],[GroupByKey]])*DiscreteStatsTable[Replication]))</f>
        <v>50</v>
      </c>
      <c r="Y914" s="5">
        <f>IF(DiscreteStatsTable[[#This Row],[RepsRequested]]=DiscreteStatsTable[[#This Row],[RepsWithStatObserved]],1,0)</f>
        <v>1</v>
      </c>
    </row>
    <row r="915" spans="1:25" x14ac:dyDescent="0.25">
      <c r="A915" t="s">
        <v>68</v>
      </c>
      <c r="B915" t="s">
        <v>70</v>
      </c>
      <c r="C915">
        <v>10</v>
      </c>
      <c r="D915" t="s">
        <v>85</v>
      </c>
      <c r="E915" t="s">
        <v>92</v>
      </c>
      <c r="F915" t="s">
        <v>87</v>
      </c>
      <c r="G915">
        <v>16.6545518419255</v>
      </c>
      <c r="H915">
        <v>2E+20</v>
      </c>
      <c r="I915">
        <v>1.41443881665163</v>
      </c>
      <c r="J915">
        <v>59.541293944065401</v>
      </c>
      <c r="K915">
        <v>142</v>
      </c>
      <c r="L9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15" s="5" cm="1">
        <f t="array" ref="M915">MAX(IF((ProjectInfoTable[ProjectName]=DiscreteStatsTable[[#This Row],[ProjectName]]),(ProjectInfoTable[ProjectName]=DiscreteStatsTable[[#This Row],[ProjectName]])*ProjectInfoTable[NumberOfReplications]))</f>
        <v>50</v>
      </c>
      <c r="N915" s="5" cm="1">
        <f t="array" ref="N915">IFERROR(AVERAGE(IF((DiscreteStatsTable[GroupByKey]=DiscreteStatsTable[[#This Row],[GroupByKey]]),(DiscreteStatsTable[GroupByKey]=DiscreteStatsTable[[#This Row],[GroupByKey]])*DiscreteStatsTable[Average])),0)</f>
        <v>17.764897998506111</v>
      </c>
      <c r="O915" s="5" cm="1">
        <f t="array" ref="O915">IFERROR(_xlfn.STDEV.S(IF((DiscreteStatsTable[GroupByKey]=DiscreteStatsTable[[#This Row],[GroupByKey]]),(DiscreteStatsTable[GroupByKey]=DiscreteStatsTable[[#This Row],[GroupByKey]])*DiscreteStatsTable[Average])),0)</f>
        <v>6.3265363194248438</v>
      </c>
      <c r="P915" s="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 s="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915" s="5" cm="1">
        <f t="array" ref="R915">MIN(IF((DiscreteStatsTable[GroupByKey]=DiscreteStatsTable[[#This Row],[GroupByKey]]),(DiscreteStatsTable[GroupByKey]=DiscreteStatsTable[[#This Row],[GroupByKey]])*DiscreteStatsTable[Average]))</f>
        <v>12.070203836107099</v>
      </c>
      <c r="S915" s="5" cm="1">
        <f t="array" ref="S915">MAX(IF((DiscreteStatsTable[GroupByKey]=DiscreteStatsTable[[#This Row],[GroupByKey]]),(DiscreteStatsTable[GroupByKey]=DiscreteStatsTable[[#This Row],[GroupByKey]])*DiscreteStatsTable[Average]))</f>
        <v>51.667706043059603</v>
      </c>
      <c r="T915" s="5" cm="1">
        <f t="array" ref="T915">MIN(IF((DiscreteStatsTable[GroupByKey]=DiscreteStatsTable[[#This Row],[GroupByKey]]),(DiscreteStatsTable[GroupByKey]=DiscreteStatsTable[[#This Row],[GroupByKey]])*DiscreteStatsTable[Minimum]))</f>
        <v>0.77649516104145899</v>
      </c>
      <c r="U915" s="5" cm="1">
        <f t="array" ref="U915">MAX(IF((DiscreteStatsTable[GroupByKey]=DiscreteStatsTable[[#This Row],[GroupByKey]]),(DiscreteStatsTable[GroupByKey]=DiscreteStatsTable[[#This Row],[GroupByKey]])*DiscreteStatsTable[Maximum]))</f>
        <v>114.20900292565</v>
      </c>
      <c r="V915" s="5" cm="1">
        <f t="array" ref="V915">IFERROR(AVERAGE(IF((DiscreteStatsTable[GroupByKey]=DiscreteStatsTable[[#This Row],[GroupByKey]]),(DiscreteStatsTable[GroupByKey]=DiscreteStatsTable[[#This Row],[GroupByKey]])*DiscreteStatsTable[NumberObservations])),0)</f>
        <v>141.38</v>
      </c>
      <c r="W915" s="5">
        <f>IF((DiscreteStatsTable[[#This Row],[RepsRequested]]&gt;1),DiscreteStatsTable[[#This Row],[HalfWidth]],DiscreteStatsTable[[#This Row],[BatchMeansHalfWidth]])</f>
        <v>1.7979817281600685</v>
      </c>
      <c r="X915" s="5" cm="1">
        <f t="array" ref="X915">COUNT(IF((DiscreteStatsTable[GroupByKey]=DiscreteStatsTable[[#This Row],[GroupByKey]]),(DiscreteStatsTable[GroupByKey]=DiscreteStatsTable[[#This Row],[GroupByKey]])*DiscreteStatsTable[Replication]))</f>
        <v>50</v>
      </c>
      <c r="Y915" s="5">
        <f>IF(DiscreteStatsTable[[#This Row],[RepsRequested]]=DiscreteStatsTable[[#This Row],[RepsWithStatObserved]],1,0)</f>
        <v>1</v>
      </c>
    </row>
    <row r="916" spans="1:25" x14ac:dyDescent="0.25">
      <c r="A916" t="s">
        <v>68</v>
      </c>
      <c r="B916" t="s">
        <v>70</v>
      </c>
      <c r="C916">
        <v>10</v>
      </c>
      <c r="D916" t="s">
        <v>85</v>
      </c>
      <c r="E916" t="s">
        <v>93</v>
      </c>
      <c r="F916" t="s">
        <v>87</v>
      </c>
      <c r="G916">
        <v>0</v>
      </c>
      <c r="H916">
        <v>2E+20</v>
      </c>
      <c r="I916">
        <v>0</v>
      </c>
      <c r="J916">
        <v>0</v>
      </c>
      <c r="K916">
        <v>142</v>
      </c>
      <c r="L9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16" s="5" cm="1">
        <f t="array" ref="M916">MAX(IF((ProjectInfoTable[ProjectName]=DiscreteStatsTable[[#This Row],[ProjectName]]),(ProjectInfoTable[ProjectName]=DiscreteStatsTable[[#This Row],[ProjectName]])*ProjectInfoTable[NumberOfReplications]))</f>
        <v>50</v>
      </c>
      <c r="N916" s="5" cm="1">
        <f t="array" ref="N916">IFERROR(AVERAGE(IF((DiscreteStatsTable[GroupByKey]=DiscreteStatsTable[[#This Row],[GroupByKey]]),(DiscreteStatsTable[GroupByKey]=DiscreteStatsTable[[#This Row],[GroupByKey]])*DiscreteStatsTable[Average])),0)</f>
        <v>0</v>
      </c>
      <c r="O916" s="5" cm="1">
        <f t="array" ref="O916">IFERROR(_xlfn.STDEV.S(IF((DiscreteStatsTable[GroupByKey]=DiscreteStatsTable[[#This Row],[GroupByKey]]),(DiscreteStatsTable[GroupByKey]=DiscreteStatsTable[[#This Row],[GroupByKey]])*DiscreteStatsTable[Average])),0)</f>
        <v>0</v>
      </c>
      <c r="P916" s="5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 s="5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6" s="5" cm="1">
        <f t="array" ref="R916">MIN(IF((DiscreteStatsTable[GroupByKey]=DiscreteStatsTable[[#This Row],[GroupByKey]]),(DiscreteStatsTable[GroupByKey]=DiscreteStatsTable[[#This Row],[GroupByKey]])*DiscreteStatsTable[Average]))</f>
        <v>0</v>
      </c>
      <c r="S916" s="5" cm="1">
        <f t="array" ref="S916">MAX(IF((DiscreteStatsTable[GroupByKey]=DiscreteStatsTable[[#This Row],[GroupByKey]]),(DiscreteStatsTable[GroupByKey]=DiscreteStatsTable[[#This Row],[GroupByKey]])*DiscreteStatsTable[Average]))</f>
        <v>0</v>
      </c>
      <c r="T916" s="5" cm="1">
        <f t="array" ref="T916">MIN(IF((DiscreteStatsTable[GroupByKey]=DiscreteStatsTable[[#This Row],[GroupByKey]]),(DiscreteStatsTable[GroupByKey]=DiscreteStatsTable[[#This Row],[GroupByKey]])*DiscreteStatsTable[Minimum]))</f>
        <v>0</v>
      </c>
      <c r="U916" s="5" cm="1">
        <f t="array" ref="U916">MAX(IF((DiscreteStatsTable[GroupByKey]=DiscreteStatsTable[[#This Row],[GroupByKey]]),(DiscreteStatsTable[GroupByKey]=DiscreteStatsTable[[#This Row],[GroupByKey]])*DiscreteStatsTable[Maximum]))</f>
        <v>0</v>
      </c>
      <c r="V916" s="5" cm="1">
        <f t="array" ref="V916">IFERROR(AVERAGE(IF((DiscreteStatsTable[GroupByKey]=DiscreteStatsTable[[#This Row],[GroupByKey]]),(DiscreteStatsTable[GroupByKey]=DiscreteStatsTable[[#This Row],[GroupByKey]])*DiscreteStatsTable[NumberObservations])),0)</f>
        <v>141.38</v>
      </c>
      <c r="W916" s="5">
        <f>IF((DiscreteStatsTable[[#This Row],[RepsRequested]]&gt;1),DiscreteStatsTable[[#This Row],[HalfWidth]],DiscreteStatsTable[[#This Row],[BatchMeansHalfWidth]])</f>
        <v>0</v>
      </c>
      <c r="X916" s="5" cm="1">
        <f t="array" ref="X916">COUNT(IF((DiscreteStatsTable[GroupByKey]=DiscreteStatsTable[[#This Row],[GroupByKey]]),(DiscreteStatsTable[GroupByKey]=DiscreteStatsTable[[#This Row],[GroupByKey]])*DiscreteStatsTable[Replication]))</f>
        <v>50</v>
      </c>
      <c r="Y916" s="5">
        <f>IF(DiscreteStatsTable[[#This Row],[RepsRequested]]=DiscreteStatsTable[[#This Row],[RepsWithStatObserved]],1,0)</f>
        <v>1</v>
      </c>
    </row>
    <row r="917" spans="1:25" x14ac:dyDescent="0.25">
      <c r="A917" t="s">
        <v>68</v>
      </c>
      <c r="B917" t="s">
        <v>70</v>
      </c>
      <c r="C917">
        <v>10</v>
      </c>
      <c r="D917" t="s">
        <v>85</v>
      </c>
      <c r="E917" t="s">
        <v>94</v>
      </c>
      <c r="F917" t="s">
        <v>87</v>
      </c>
      <c r="G917">
        <v>0</v>
      </c>
      <c r="H917">
        <v>2E+20</v>
      </c>
      <c r="I917">
        <v>0</v>
      </c>
      <c r="J917">
        <v>0</v>
      </c>
      <c r="K917">
        <v>142</v>
      </c>
      <c r="L9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17" s="5" cm="1">
        <f t="array" ref="M917">MAX(IF((ProjectInfoTable[ProjectName]=DiscreteStatsTable[[#This Row],[ProjectName]]),(ProjectInfoTable[ProjectName]=DiscreteStatsTable[[#This Row],[ProjectName]])*ProjectInfoTable[NumberOfReplications]))</f>
        <v>50</v>
      </c>
      <c r="N917" s="5" cm="1">
        <f t="array" ref="N917">IFERROR(AVERAGE(IF((DiscreteStatsTable[GroupByKey]=DiscreteStatsTable[[#This Row],[GroupByKey]]),(DiscreteStatsTable[GroupByKey]=DiscreteStatsTable[[#This Row],[GroupByKey]])*DiscreteStatsTable[Average])),0)</f>
        <v>0</v>
      </c>
      <c r="O917" s="5" cm="1">
        <f t="array" ref="O917">IFERROR(_xlfn.STDEV.S(IF((DiscreteStatsTable[GroupByKey]=DiscreteStatsTable[[#This Row],[GroupByKey]]),(DiscreteStatsTable[GroupByKey]=DiscreteStatsTable[[#This Row],[GroupByKey]])*DiscreteStatsTable[Average])),0)</f>
        <v>0</v>
      </c>
      <c r="P917" s="5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 s="5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7" s="5" cm="1">
        <f t="array" ref="R917">MIN(IF((DiscreteStatsTable[GroupByKey]=DiscreteStatsTable[[#This Row],[GroupByKey]]),(DiscreteStatsTable[GroupByKey]=DiscreteStatsTable[[#This Row],[GroupByKey]])*DiscreteStatsTable[Average]))</f>
        <v>0</v>
      </c>
      <c r="S917" s="5" cm="1">
        <f t="array" ref="S917">MAX(IF((DiscreteStatsTable[GroupByKey]=DiscreteStatsTable[[#This Row],[GroupByKey]]),(DiscreteStatsTable[GroupByKey]=DiscreteStatsTable[[#This Row],[GroupByKey]])*DiscreteStatsTable[Average]))</f>
        <v>0</v>
      </c>
      <c r="T917" s="5" cm="1">
        <f t="array" ref="T917">MIN(IF((DiscreteStatsTable[GroupByKey]=DiscreteStatsTable[[#This Row],[GroupByKey]]),(DiscreteStatsTable[GroupByKey]=DiscreteStatsTable[[#This Row],[GroupByKey]])*DiscreteStatsTable[Minimum]))</f>
        <v>0</v>
      </c>
      <c r="U917" s="5" cm="1">
        <f t="array" ref="U917">MAX(IF((DiscreteStatsTable[GroupByKey]=DiscreteStatsTable[[#This Row],[GroupByKey]]),(DiscreteStatsTable[GroupByKey]=DiscreteStatsTable[[#This Row],[GroupByKey]])*DiscreteStatsTable[Maximum]))</f>
        <v>0</v>
      </c>
      <c r="V917" s="5" cm="1">
        <f t="array" ref="V917">IFERROR(AVERAGE(IF((DiscreteStatsTable[GroupByKey]=DiscreteStatsTable[[#This Row],[GroupByKey]]),(DiscreteStatsTable[GroupByKey]=DiscreteStatsTable[[#This Row],[GroupByKey]])*DiscreteStatsTable[NumberObservations])),0)</f>
        <v>141.38</v>
      </c>
      <c r="W917" s="5">
        <f>IF((DiscreteStatsTable[[#This Row],[RepsRequested]]&gt;1),DiscreteStatsTable[[#This Row],[HalfWidth]],DiscreteStatsTable[[#This Row],[BatchMeansHalfWidth]])</f>
        <v>0</v>
      </c>
      <c r="X917" s="5" cm="1">
        <f t="array" ref="X917">COUNT(IF((DiscreteStatsTable[GroupByKey]=DiscreteStatsTable[[#This Row],[GroupByKey]]),(DiscreteStatsTable[GroupByKey]=DiscreteStatsTable[[#This Row],[GroupByKey]])*DiscreteStatsTable[Replication]))</f>
        <v>50</v>
      </c>
      <c r="Y917" s="5">
        <f>IF(DiscreteStatsTable[[#This Row],[RepsRequested]]=DiscreteStatsTable[[#This Row],[RepsWithStatObserved]],1,0)</f>
        <v>1</v>
      </c>
    </row>
    <row r="918" spans="1:25" x14ac:dyDescent="0.25">
      <c r="A918" t="s">
        <v>68</v>
      </c>
      <c r="B918" t="s">
        <v>70</v>
      </c>
      <c r="C918">
        <v>10</v>
      </c>
      <c r="D918" t="s">
        <v>85</v>
      </c>
      <c r="E918" t="s">
        <v>95</v>
      </c>
      <c r="F918" t="s">
        <v>87</v>
      </c>
      <c r="G918">
        <v>0.33520656027026602</v>
      </c>
      <c r="H918">
        <v>2E+20</v>
      </c>
      <c r="I918">
        <v>2.35739802775271E-2</v>
      </c>
      <c r="J918">
        <v>1.6567178004566401</v>
      </c>
      <c r="K918">
        <v>142</v>
      </c>
      <c r="L9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18" s="5" cm="1">
        <f t="array" ref="M918">MAX(IF((ProjectInfoTable[ProjectName]=DiscreteStatsTable[[#This Row],[ProjectName]]),(ProjectInfoTable[ProjectName]=DiscreteStatsTable[[#This Row],[ProjectName]])*ProjectInfoTable[NumberOfReplications]))</f>
        <v>50</v>
      </c>
      <c r="N918" s="5" cm="1">
        <f t="array" ref="N918">IFERROR(AVERAGE(IF((DiscreteStatsTable[GroupByKey]=DiscreteStatsTable[[#This Row],[GroupByKey]]),(DiscreteStatsTable[GroupByKey]=DiscreteStatsTable[[#This Row],[GroupByKey]])*DiscreteStatsTable[Average])),0)</f>
        <v>0.33492790756206081</v>
      </c>
      <c r="O918" s="5" cm="1">
        <f t="array" ref="O91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18" s="5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 s="5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18" s="5" cm="1">
        <f t="array" ref="R918">MIN(IF((DiscreteStatsTable[GroupByKey]=DiscreteStatsTable[[#This Row],[GroupByKey]]),(DiscreteStatsTable[GroupByKey]=DiscreteStatsTable[[#This Row],[GroupByKey]])*DiscreteStatsTable[Average]))</f>
        <v>0.29414253294763198</v>
      </c>
      <c r="S918" s="5" cm="1">
        <f t="array" ref="S918">MAX(IF((DiscreteStatsTable[GroupByKey]=DiscreteStatsTable[[#This Row],[GroupByKey]]),(DiscreteStatsTable[GroupByKey]=DiscreteStatsTable[[#This Row],[GroupByKey]])*DiscreteStatsTable[Average]))</f>
        <v>0.38948747758041602</v>
      </c>
      <c r="T918" s="5" cm="1">
        <f t="array" ref="T918">MIN(IF((DiscreteStatsTable[GroupByKey]=DiscreteStatsTable[[#This Row],[GroupByKey]]),(DiscreteStatsTable[GroupByKey]=DiscreteStatsTable[[#This Row],[GroupByKey]])*DiscreteStatsTable[Minimum]))</f>
        <v>1.2941586017357599E-2</v>
      </c>
      <c r="U918" s="5" cm="1">
        <f t="array" ref="U918">MAX(IF((DiscreteStatsTable[GroupByKey]=DiscreteStatsTable[[#This Row],[GroupByKey]]),(DiscreteStatsTable[GroupByKey]=DiscreteStatsTable[[#This Row],[GroupByKey]])*DiscreteStatsTable[Maximum]))</f>
        <v>2.0393207955552399</v>
      </c>
      <c r="V918" s="5" cm="1">
        <f t="array" ref="V918">IFERROR(AVERAGE(IF((DiscreteStatsTable[GroupByKey]=DiscreteStatsTable[[#This Row],[GroupByKey]]),(DiscreteStatsTable[GroupByKey]=DiscreteStatsTable[[#This Row],[GroupByKey]])*DiscreteStatsTable[NumberObservations])),0)</f>
        <v>141.38</v>
      </c>
      <c r="W918" s="5">
        <f>IF((DiscreteStatsTable[[#This Row],[RepsRequested]]&gt;1),DiscreteStatsTable[[#This Row],[HalfWidth]],DiscreteStatsTable[[#This Row],[BatchMeansHalfWidth]])</f>
        <v>5.7478663771092743E-3</v>
      </c>
      <c r="X918" s="5" cm="1">
        <f t="array" ref="X918">COUNT(IF((DiscreteStatsTable[GroupByKey]=DiscreteStatsTable[[#This Row],[GroupByKey]]),(DiscreteStatsTable[GroupByKey]=DiscreteStatsTable[[#This Row],[GroupByKey]])*DiscreteStatsTable[Replication]))</f>
        <v>50</v>
      </c>
      <c r="Y918" s="5">
        <f>IF(DiscreteStatsTable[[#This Row],[RepsRequested]]=DiscreteStatsTable[[#This Row],[RepsWithStatObserved]],1,0)</f>
        <v>1</v>
      </c>
    </row>
    <row r="919" spans="1:25" x14ac:dyDescent="0.25">
      <c r="A919" t="s">
        <v>68</v>
      </c>
      <c r="B919" t="s">
        <v>70</v>
      </c>
      <c r="C919">
        <v>10</v>
      </c>
      <c r="D919" t="s">
        <v>85</v>
      </c>
      <c r="E919" t="s">
        <v>96</v>
      </c>
      <c r="F919" t="s">
        <v>87</v>
      </c>
      <c r="G919">
        <v>12.0754559335876</v>
      </c>
      <c r="H919">
        <v>2E+20</v>
      </c>
      <c r="I919">
        <v>1.41443881665163</v>
      </c>
      <c r="J919">
        <v>57.806854458135298</v>
      </c>
      <c r="K919">
        <v>142</v>
      </c>
      <c r="L9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19" s="5" cm="1">
        <f t="array" ref="M919">MAX(IF((ProjectInfoTable[ProjectName]=DiscreteStatsTable[[#This Row],[ProjectName]]),(ProjectInfoTable[ProjectName]=DiscreteStatsTable[[#This Row],[ProjectName]])*ProjectInfoTable[NumberOfReplications]))</f>
        <v>50</v>
      </c>
      <c r="N919" s="5" cm="1">
        <f t="array" ref="N919">IFERROR(AVERAGE(IF((DiscreteStatsTable[GroupByKey]=DiscreteStatsTable[[#This Row],[GroupByKey]]),(DiscreteStatsTable[GroupByKey]=DiscreteStatsTable[[#This Row],[GroupByKey]])*DiscreteStatsTable[Average])),0)</f>
        <v>12.098431297615067</v>
      </c>
      <c r="O919" s="5" cm="1">
        <f t="array" ref="O919">IFERROR(_xlfn.STDEV.S(IF((DiscreteStatsTable[GroupByKey]=DiscreteStatsTable[[#This Row],[GroupByKey]]),(DiscreteStatsTable[GroupByKey]=DiscreteStatsTable[[#This Row],[GroupByKey]])*DiscreteStatsTable[Average])),0)</f>
        <v>0.71433201207540975</v>
      </c>
      <c r="P919" s="5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 s="5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919" s="5" cm="1">
        <f t="array" ref="R919">MIN(IF((DiscreteStatsTable[GroupByKey]=DiscreteStatsTable[[#This Row],[GroupByKey]]),(DiscreteStatsTable[GroupByKey]=DiscreteStatsTable[[#This Row],[GroupByKey]])*DiscreteStatsTable[Average]))</f>
        <v>10.7592582879315</v>
      </c>
      <c r="S919" s="5" cm="1">
        <f t="array" ref="S919">MAX(IF((DiscreteStatsTable[GroupByKey]=DiscreteStatsTable[[#This Row],[GroupByKey]]),(DiscreteStatsTable[GroupByKey]=DiscreteStatsTable[[#This Row],[GroupByKey]])*DiscreteStatsTable[Average]))</f>
        <v>14.168775078757299</v>
      </c>
      <c r="T919" s="5" cm="1">
        <f t="array" ref="T919">MIN(IF((DiscreteStatsTable[GroupByKey]=DiscreteStatsTable[[#This Row],[GroupByKey]]),(DiscreteStatsTable[GroupByKey]=DiscreteStatsTable[[#This Row],[GroupByKey]])*DiscreteStatsTable[Minimum]))</f>
        <v>0.77649516104145899</v>
      </c>
      <c r="U919" s="5" cm="1">
        <f t="array" ref="U919">MAX(IF((DiscreteStatsTable[GroupByKey]=DiscreteStatsTable[[#This Row],[GroupByKey]]),(DiscreteStatsTable[GroupByKey]=DiscreteStatsTable[[#This Row],[GroupByKey]])*DiscreteStatsTable[Maximum]))</f>
        <v>66.496126739788593</v>
      </c>
      <c r="V919" s="5" cm="1">
        <f t="array" ref="V919">IFERROR(AVERAGE(IF((DiscreteStatsTable[GroupByKey]=DiscreteStatsTable[[#This Row],[GroupByKey]]),(DiscreteStatsTable[GroupByKey]=DiscreteStatsTable[[#This Row],[GroupByKey]])*DiscreteStatsTable[NumberObservations])),0)</f>
        <v>141.38</v>
      </c>
      <c r="W919" s="5">
        <f>IF((DiscreteStatsTable[[#This Row],[RepsRequested]]&gt;1),DiscreteStatsTable[[#This Row],[HalfWidth]],DiscreteStatsTable[[#This Row],[BatchMeansHalfWidth]])</f>
        <v>0.20301091161176912</v>
      </c>
      <c r="X919" s="5" cm="1">
        <f t="array" ref="X919">COUNT(IF((DiscreteStatsTable[GroupByKey]=DiscreteStatsTable[[#This Row],[GroupByKey]]),(DiscreteStatsTable[GroupByKey]=DiscreteStatsTable[[#This Row],[GroupByKey]])*DiscreteStatsTable[Replication]))</f>
        <v>50</v>
      </c>
      <c r="Y919" s="5">
        <f>IF(DiscreteStatsTable[[#This Row],[RepsRequested]]=DiscreteStatsTable[[#This Row],[RepsWithStatObserved]],1,0)</f>
        <v>1</v>
      </c>
    </row>
    <row r="920" spans="1:25" x14ac:dyDescent="0.25">
      <c r="A920" t="s">
        <v>68</v>
      </c>
      <c r="B920" t="s">
        <v>70</v>
      </c>
      <c r="C920">
        <v>10</v>
      </c>
      <c r="D920" t="s">
        <v>85</v>
      </c>
      <c r="E920" t="s">
        <v>97</v>
      </c>
      <c r="F920" t="s">
        <v>87</v>
      </c>
      <c r="G920">
        <v>0</v>
      </c>
      <c r="H920">
        <v>2E+20</v>
      </c>
      <c r="I920">
        <v>0</v>
      </c>
      <c r="J920">
        <v>0</v>
      </c>
      <c r="K920">
        <v>142</v>
      </c>
      <c r="L9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20" s="5" cm="1">
        <f t="array" ref="M920">MAX(IF((ProjectInfoTable[ProjectName]=DiscreteStatsTable[[#This Row],[ProjectName]]),(ProjectInfoTable[ProjectName]=DiscreteStatsTable[[#This Row],[ProjectName]])*ProjectInfoTable[NumberOfReplications]))</f>
        <v>50</v>
      </c>
      <c r="N920" s="5" cm="1">
        <f t="array" ref="N920">IFERROR(AVERAGE(IF((DiscreteStatsTable[GroupByKey]=DiscreteStatsTable[[#This Row],[GroupByKey]]),(DiscreteStatsTable[GroupByKey]=DiscreteStatsTable[[#This Row],[GroupByKey]])*DiscreteStatsTable[Average])),0)</f>
        <v>0</v>
      </c>
      <c r="O920" s="5" cm="1">
        <f t="array" ref="O920">IFERROR(_xlfn.STDEV.S(IF((DiscreteStatsTable[GroupByKey]=DiscreteStatsTable[[#This Row],[GroupByKey]]),(DiscreteStatsTable[GroupByKey]=DiscreteStatsTable[[#This Row],[GroupByKey]])*DiscreteStatsTable[Average])),0)</f>
        <v>0</v>
      </c>
      <c r="P920" s="5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 s="5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0" s="5" cm="1">
        <f t="array" ref="R920">MIN(IF((DiscreteStatsTable[GroupByKey]=DiscreteStatsTable[[#This Row],[GroupByKey]]),(DiscreteStatsTable[GroupByKey]=DiscreteStatsTable[[#This Row],[GroupByKey]])*DiscreteStatsTable[Average]))</f>
        <v>0</v>
      </c>
      <c r="S920" s="5" cm="1">
        <f t="array" ref="S920">MAX(IF((DiscreteStatsTable[GroupByKey]=DiscreteStatsTable[[#This Row],[GroupByKey]]),(DiscreteStatsTable[GroupByKey]=DiscreteStatsTable[[#This Row],[GroupByKey]])*DiscreteStatsTable[Average]))</f>
        <v>0</v>
      </c>
      <c r="T920" s="5" cm="1">
        <f t="array" ref="T920">MIN(IF((DiscreteStatsTable[GroupByKey]=DiscreteStatsTable[[#This Row],[GroupByKey]]),(DiscreteStatsTable[GroupByKey]=DiscreteStatsTable[[#This Row],[GroupByKey]])*DiscreteStatsTable[Minimum]))</f>
        <v>0</v>
      </c>
      <c r="U920" s="5" cm="1">
        <f t="array" ref="U920">MAX(IF((DiscreteStatsTable[GroupByKey]=DiscreteStatsTable[[#This Row],[GroupByKey]]),(DiscreteStatsTable[GroupByKey]=DiscreteStatsTable[[#This Row],[GroupByKey]])*DiscreteStatsTable[Maximum]))</f>
        <v>0</v>
      </c>
      <c r="V920" s="5" cm="1">
        <f t="array" ref="V920">IFERROR(AVERAGE(IF((DiscreteStatsTable[GroupByKey]=DiscreteStatsTable[[#This Row],[GroupByKey]]),(DiscreteStatsTable[GroupByKey]=DiscreteStatsTable[[#This Row],[GroupByKey]])*DiscreteStatsTable[NumberObservations])),0)</f>
        <v>141.38</v>
      </c>
      <c r="W920" s="5">
        <f>IF((DiscreteStatsTable[[#This Row],[RepsRequested]]&gt;1),DiscreteStatsTable[[#This Row],[HalfWidth]],DiscreteStatsTable[[#This Row],[BatchMeansHalfWidth]])</f>
        <v>0</v>
      </c>
      <c r="X920" s="5" cm="1">
        <f t="array" ref="X920">COUNT(IF((DiscreteStatsTable[GroupByKey]=DiscreteStatsTable[[#This Row],[GroupByKey]]),(DiscreteStatsTable[GroupByKey]=DiscreteStatsTable[[#This Row],[GroupByKey]])*DiscreteStatsTable[Replication]))</f>
        <v>50</v>
      </c>
      <c r="Y920" s="5">
        <f>IF(DiscreteStatsTable[[#This Row],[RepsRequested]]=DiscreteStatsTable[[#This Row],[RepsWithStatObserved]],1,0)</f>
        <v>1</v>
      </c>
    </row>
    <row r="921" spans="1:25" x14ac:dyDescent="0.25">
      <c r="A921" t="s">
        <v>68</v>
      </c>
      <c r="B921" t="s">
        <v>70</v>
      </c>
      <c r="C921">
        <v>10</v>
      </c>
      <c r="D921" t="s">
        <v>85</v>
      </c>
      <c r="E921" t="s">
        <v>98</v>
      </c>
      <c r="F921" t="s">
        <v>87</v>
      </c>
      <c r="G921">
        <v>4.5790959083378198</v>
      </c>
      <c r="H921">
        <v>2E+20</v>
      </c>
      <c r="I921">
        <v>0</v>
      </c>
      <c r="J921">
        <v>22.060371414888799</v>
      </c>
      <c r="K921">
        <v>142</v>
      </c>
      <c r="L9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21" s="5" cm="1">
        <f t="array" ref="M921">MAX(IF((ProjectInfoTable[ProjectName]=DiscreteStatsTable[[#This Row],[ProjectName]]),(ProjectInfoTable[ProjectName]=DiscreteStatsTable[[#This Row],[ProjectName]])*ProjectInfoTable[NumberOfReplications]))</f>
        <v>50</v>
      </c>
      <c r="N921" s="5" cm="1">
        <f t="array" ref="N921">IFERROR(AVERAGE(IF((DiscreteStatsTable[GroupByKey]=DiscreteStatsTable[[#This Row],[GroupByKey]]),(DiscreteStatsTable[GroupByKey]=DiscreteStatsTable[[#This Row],[GroupByKey]])*DiscreteStatsTable[Average])),0)</f>
        <v>5.6664667008910365</v>
      </c>
      <c r="O921" s="5" cm="1">
        <f t="array" ref="O921">IFERROR(_xlfn.STDEV.S(IF((DiscreteStatsTable[GroupByKey]=DiscreteStatsTable[[#This Row],[GroupByKey]]),(DiscreteStatsTable[GroupByKey]=DiscreteStatsTable[[#This Row],[GroupByKey]])*DiscreteStatsTable[Average])),0)</f>
        <v>5.8120334932936641</v>
      </c>
      <c r="P921" s="5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 s="5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921" s="5" cm="1">
        <f t="array" ref="R921">MIN(IF((DiscreteStatsTable[GroupByKey]=DiscreteStatsTable[[#This Row],[GroupByKey]]),(DiscreteStatsTable[GroupByKey]=DiscreteStatsTable[[#This Row],[GroupByKey]])*DiscreteStatsTable[Average]))</f>
        <v>1.06349999805384</v>
      </c>
      <c r="S921" s="5" cm="1">
        <f t="array" ref="S921">MAX(IF((DiscreteStatsTable[GroupByKey]=DiscreteStatsTable[[#This Row],[GroupByKey]]),(DiscreteStatsTable[GroupByKey]=DiscreteStatsTable[[#This Row],[GroupByKey]])*DiscreteStatsTable[Average]))</f>
        <v>37.498930964302303</v>
      </c>
      <c r="T921" s="5" cm="1">
        <f t="array" ref="T921">MIN(IF((DiscreteStatsTable[GroupByKey]=DiscreteStatsTable[[#This Row],[GroupByKey]]),(DiscreteStatsTable[GroupByKey]=DiscreteStatsTable[[#This Row],[GroupByKey]])*DiscreteStatsTable[Minimum]))</f>
        <v>0</v>
      </c>
      <c r="U921" s="5" cm="1">
        <f t="array" ref="U921">MAX(IF((DiscreteStatsTable[GroupByKey]=DiscreteStatsTable[[#This Row],[GroupByKey]]),(DiscreteStatsTable[GroupByKey]=DiscreteStatsTable[[#This Row],[GroupByKey]])*DiscreteStatsTable[Maximum]))</f>
        <v>97.065234510704698</v>
      </c>
      <c r="V921" s="5" cm="1">
        <f t="array" ref="V921">IFERROR(AVERAGE(IF((DiscreteStatsTable[GroupByKey]=DiscreteStatsTable[[#This Row],[GroupByKey]]),(DiscreteStatsTable[GroupByKey]=DiscreteStatsTable[[#This Row],[GroupByKey]])*DiscreteStatsTable[NumberObservations])),0)</f>
        <v>141.38</v>
      </c>
      <c r="W921" s="5">
        <f>IF((DiscreteStatsTable[[#This Row],[RepsRequested]]&gt;1),DiscreteStatsTable[[#This Row],[HalfWidth]],DiscreteStatsTable[[#This Row],[BatchMeansHalfWidth]])</f>
        <v>1.6517616428299211</v>
      </c>
      <c r="X921" s="5" cm="1">
        <f t="array" ref="X921">COUNT(IF((DiscreteStatsTable[GroupByKey]=DiscreteStatsTable[[#This Row],[GroupByKey]]),(DiscreteStatsTable[GroupByKey]=DiscreteStatsTable[[#This Row],[GroupByKey]])*DiscreteStatsTable[Replication]))</f>
        <v>50</v>
      </c>
      <c r="Y921" s="5">
        <f>IF(DiscreteStatsTable[[#This Row],[RepsRequested]]=DiscreteStatsTable[[#This Row],[RepsWithStatObserved]],1,0)</f>
        <v>1</v>
      </c>
    </row>
    <row r="922" spans="1:25" x14ac:dyDescent="0.25">
      <c r="A922" t="s">
        <v>68</v>
      </c>
      <c r="B922" t="s">
        <v>70</v>
      </c>
      <c r="C922">
        <v>11</v>
      </c>
      <c r="D922" t="s">
        <v>85</v>
      </c>
      <c r="E922" t="s">
        <v>86</v>
      </c>
      <c r="F922" t="s">
        <v>87</v>
      </c>
      <c r="G922">
        <v>0</v>
      </c>
      <c r="H922">
        <v>2E+20</v>
      </c>
      <c r="I922">
        <v>0</v>
      </c>
      <c r="J922">
        <v>0</v>
      </c>
      <c r="K922">
        <v>142</v>
      </c>
      <c r="L9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22" s="5" cm="1">
        <f t="array" ref="M922">MAX(IF((ProjectInfoTable[ProjectName]=DiscreteStatsTable[[#This Row],[ProjectName]]),(ProjectInfoTable[ProjectName]=DiscreteStatsTable[[#This Row],[ProjectName]])*ProjectInfoTable[NumberOfReplications]))</f>
        <v>50</v>
      </c>
      <c r="N922" s="5" cm="1">
        <f t="array" ref="N922">IFERROR(AVERAGE(IF((DiscreteStatsTable[GroupByKey]=DiscreteStatsTable[[#This Row],[GroupByKey]]),(DiscreteStatsTable[GroupByKey]=DiscreteStatsTable[[#This Row],[GroupByKey]])*DiscreteStatsTable[Average])),0)</f>
        <v>0</v>
      </c>
      <c r="O922" s="5" cm="1">
        <f t="array" ref="O922">IFERROR(_xlfn.STDEV.S(IF((DiscreteStatsTable[GroupByKey]=DiscreteStatsTable[[#This Row],[GroupByKey]]),(DiscreteStatsTable[GroupByKey]=DiscreteStatsTable[[#This Row],[GroupByKey]])*DiscreteStatsTable[Average])),0)</f>
        <v>0</v>
      </c>
      <c r="P922" s="5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 s="5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2" s="5" cm="1">
        <f t="array" ref="R922">MIN(IF((DiscreteStatsTable[GroupByKey]=DiscreteStatsTable[[#This Row],[GroupByKey]]),(DiscreteStatsTable[GroupByKey]=DiscreteStatsTable[[#This Row],[GroupByKey]])*DiscreteStatsTable[Average]))</f>
        <v>0</v>
      </c>
      <c r="S922" s="5" cm="1">
        <f t="array" ref="S922">MAX(IF((DiscreteStatsTable[GroupByKey]=DiscreteStatsTable[[#This Row],[GroupByKey]]),(DiscreteStatsTable[GroupByKey]=DiscreteStatsTable[[#This Row],[GroupByKey]])*DiscreteStatsTable[Average]))</f>
        <v>0</v>
      </c>
      <c r="T922" s="5" cm="1">
        <f t="array" ref="T922">MIN(IF((DiscreteStatsTable[GroupByKey]=DiscreteStatsTable[[#This Row],[GroupByKey]]),(DiscreteStatsTable[GroupByKey]=DiscreteStatsTable[[#This Row],[GroupByKey]])*DiscreteStatsTable[Minimum]))</f>
        <v>0</v>
      </c>
      <c r="U922" s="5" cm="1">
        <f t="array" ref="U922">MAX(IF((DiscreteStatsTable[GroupByKey]=DiscreteStatsTable[[#This Row],[GroupByKey]]),(DiscreteStatsTable[GroupByKey]=DiscreteStatsTable[[#This Row],[GroupByKey]])*DiscreteStatsTable[Maximum]))</f>
        <v>0</v>
      </c>
      <c r="V922" s="5" cm="1">
        <f t="array" ref="V922">IFERROR(AVERAGE(IF((DiscreteStatsTable[GroupByKey]=DiscreteStatsTable[[#This Row],[GroupByKey]]),(DiscreteStatsTable[GroupByKey]=DiscreteStatsTable[[#This Row],[GroupByKey]])*DiscreteStatsTable[NumberObservations])),0)</f>
        <v>141.38</v>
      </c>
      <c r="W922" s="5">
        <f>IF((DiscreteStatsTable[[#This Row],[RepsRequested]]&gt;1),DiscreteStatsTable[[#This Row],[HalfWidth]],DiscreteStatsTable[[#This Row],[BatchMeansHalfWidth]])</f>
        <v>0</v>
      </c>
      <c r="X922" s="5" cm="1">
        <f t="array" ref="X922">COUNT(IF((DiscreteStatsTable[GroupByKey]=DiscreteStatsTable[[#This Row],[GroupByKey]]),(DiscreteStatsTable[GroupByKey]=DiscreteStatsTable[[#This Row],[GroupByKey]])*DiscreteStatsTable[Replication]))</f>
        <v>50</v>
      </c>
      <c r="Y922" s="5">
        <f>IF(DiscreteStatsTable[[#This Row],[RepsRequested]]=DiscreteStatsTable[[#This Row],[RepsWithStatObserved]],1,0)</f>
        <v>1</v>
      </c>
    </row>
    <row r="923" spans="1:25" x14ac:dyDescent="0.25">
      <c r="A923" t="s">
        <v>68</v>
      </c>
      <c r="B923" t="s">
        <v>70</v>
      </c>
      <c r="C923">
        <v>11</v>
      </c>
      <c r="D923" t="s">
        <v>85</v>
      </c>
      <c r="E923" t="s">
        <v>88</v>
      </c>
      <c r="F923" t="s">
        <v>87</v>
      </c>
      <c r="G923">
        <v>0</v>
      </c>
      <c r="H923">
        <v>2E+20</v>
      </c>
      <c r="I923">
        <v>0</v>
      </c>
      <c r="J923">
        <v>0</v>
      </c>
      <c r="K923">
        <v>142</v>
      </c>
      <c r="L9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23" s="5" cm="1">
        <f t="array" ref="M923">MAX(IF((ProjectInfoTable[ProjectName]=DiscreteStatsTable[[#This Row],[ProjectName]]),(ProjectInfoTable[ProjectName]=DiscreteStatsTable[[#This Row],[ProjectName]])*ProjectInfoTable[NumberOfReplications]))</f>
        <v>50</v>
      </c>
      <c r="N923" s="5" cm="1">
        <f t="array" ref="N923">IFERROR(AVERAGE(IF((DiscreteStatsTable[GroupByKey]=DiscreteStatsTable[[#This Row],[GroupByKey]]),(DiscreteStatsTable[GroupByKey]=DiscreteStatsTable[[#This Row],[GroupByKey]])*DiscreteStatsTable[Average])),0)</f>
        <v>0</v>
      </c>
      <c r="O923" s="5" cm="1">
        <f t="array" ref="O923">IFERROR(_xlfn.STDEV.S(IF((DiscreteStatsTable[GroupByKey]=DiscreteStatsTable[[#This Row],[GroupByKey]]),(DiscreteStatsTable[GroupByKey]=DiscreteStatsTable[[#This Row],[GroupByKey]])*DiscreteStatsTable[Average])),0)</f>
        <v>0</v>
      </c>
      <c r="P923" s="5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 s="5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3" s="5" cm="1">
        <f t="array" ref="R923">MIN(IF((DiscreteStatsTable[GroupByKey]=DiscreteStatsTable[[#This Row],[GroupByKey]]),(DiscreteStatsTable[GroupByKey]=DiscreteStatsTable[[#This Row],[GroupByKey]])*DiscreteStatsTable[Average]))</f>
        <v>0</v>
      </c>
      <c r="S923" s="5" cm="1">
        <f t="array" ref="S923">MAX(IF((DiscreteStatsTable[GroupByKey]=DiscreteStatsTable[[#This Row],[GroupByKey]]),(DiscreteStatsTable[GroupByKey]=DiscreteStatsTable[[#This Row],[GroupByKey]])*DiscreteStatsTable[Average]))</f>
        <v>0</v>
      </c>
      <c r="T923" s="5" cm="1">
        <f t="array" ref="T923">MIN(IF((DiscreteStatsTable[GroupByKey]=DiscreteStatsTable[[#This Row],[GroupByKey]]),(DiscreteStatsTable[GroupByKey]=DiscreteStatsTable[[#This Row],[GroupByKey]])*DiscreteStatsTable[Minimum]))</f>
        <v>0</v>
      </c>
      <c r="U923" s="5" cm="1">
        <f t="array" ref="U923">MAX(IF((DiscreteStatsTable[GroupByKey]=DiscreteStatsTable[[#This Row],[GroupByKey]]),(DiscreteStatsTable[GroupByKey]=DiscreteStatsTable[[#This Row],[GroupByKey]])*DiscreteStatsTable[Maximum]))</f>
        <v>0</v>
      </c>
      <c r="V923" s="5" cm="1">
        <f t="array" ref="V923">IFERROR(AVERAGE(IF((DiscreteStatsTable[GroupByKey]=DiscreteStatsTable[[#This Row],[GroupByKey]]),(DiscreteStatsTable[GroupByKey]=DiscreteStatsTable[[#This Row],[GroupByKey]])*DiscreteStatsTable[NumberObservations])),0)</f>
        <v>141.38</v>
      </c>
      <c r="W923" s="5">
        <f>IF((DiscreteStatsTable[[#This Row],[RepsRequested]]&gt;1),DiscreteStatsTable[[#This Row],[HalfWidth]],DiscreteStatsTable[[#This Row],[BatchMeansHalfWidth]])</f>
        <v>0</v>
      </c>
      <c r="X923" s="5" cm="1">
        <f t="array" ref="X923">COUNT(IF((DiscreteStatsTable[GroupByKey]=DiscreteStatsTable[[#This Row],[GroupByKey]]),(DiscreteStatsTable[GroupByKey]=DiscreteStatsTable[[#This Row],[GroupByKey]])*DiscreteStatsTable[Replication]))</f>
        <v>50</v>
      </c>
      <c r="Y923" s="5">
        <f>IF(DiscreteStatsTable[[#This Row],[RepsRequested]]=DiscreteStatsTable[[#This Row],[RepsWithStatObserved]],1,0)</f>
        <v>1</v>
      </c>
    </row>
    <row r="924" spans="1:25" x14ac:dyDescent="0.25">
      <c r="A924" t="s">
        <v>68</v>
      </c>
      <c r="B924" t="s">
        <v>70</v>
      </c>
      <c r="C924">
        <v>11</v>
      </c>
      <c r="D924" t="s">
        <v>85</v>
      </c>
      <c r="E924" t="s">
        <v>89</v>
      </c>
      <c r="F924" t="s">
        <v>87</v>
      </c>
      <c r="G924">
        <v>0</v>
      </c>
      <c r="H924">
        <v>2E+20</v>
      </c>
      <c r="I924">
        <v>0</v>
      </c>
      <c r="J924">
        <v>0</v>
      </c>
      <c r="K924">
        <v>142</v>
      </c>
      <c r="L9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24" s="5" cm="1">
        <f t="array" ref="M924">MAX(IF((ProjectInfoTable[ProjectName]=DiscreteStatsTable[[#This Row],[ProjectName]]),(ProjectInfoTable[ProjectName]=DiscreteStatsTable[[#This Row],[ProjectName]])*ProjectInfoTable[NumberOfReplications]))</f>
        <v>50</v>
      </c>
      <c r="N924" s="5" cm="1">
        <f t="array" ref="N924">IFERROR(AVERAGE(IF((DiscreteStatsTable[GroupByKey]=DiscreteStatsTable[[#This Row],[GroupByKey]]),(DiscreteStatsTable[GroupByKey]=DiscreteStatsTable[[#This Row],[GroupByKey]])*DiscreteStatsTable[Average])),0)</f>
        <v>0</v>
      </c>
      <c r="O924" s="5" cm="1">
        <f t="array" ref="O924">IFERROR(_xlfn.STDEV.S(IF((DiscreteStatsTable[GroupByKey]=DiscreteStatsTable[[#This Row],[GroupByKey]]),(DiscreteStatsTable[GroupByKey]=DiscreteStatsTable[[#This Row],[GroupByKey]])*DiscreteStatsTable[Average])),0)</f>
        <v>0</v>
      </c>
      <c r="P924" s="5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 s="5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4" s="5" cm="1">
        <f t="array" ref="R924">MIN(IF((DiscreteStatsTable[GroupByKey]=DiscreteStatsTable[[#This Row],[GroupByKey]]),(DiscreteStatsTable[GroupByKey]=DiscreteStatsTable[[#This Row],[GroupByKey]])*DiscreteStatsTable[Average]))</f>
        <v>0</v>
      </c>
      <c r="S924" s="5" cm="1">
        <f t="array" ref="S924">MAX(IF((DiscreteStatsTable[GroupByKey]=DiscreteStatsTable[[#This Row],[GroupByKey]]),(DiscreteStatsTable[GroupByKey]=DiscreteStatsTable[[#This Row],[GroupByKey]])*DiscreteStatsTable[Average]))</f>
        <v>0</v>
      </c>
      <c r="T924" s="5" cm="1">
        <f t="array" ref="T924">MIN(IF((DiscreteStatsTable[GroupByKey]=DiscreteStatsTable[[#This Row],[GroupByKey]]),(DiscreteStatsTable[GroupByKey]=DiscreteStatsTable[[#This Row],[GroupByKey]])*DiscreteStatsTable[Minimum]))</f>
        <v>0</v>
      </c>
      <c r="U924" s="5" cm="1">
        <f t="array" ref="U924">MAX(IF((DiscreteStatsTable[GroupByKey]=DiscreteStatsTable[[#This Row],[GroupByKey]]),(DiscreteStatsTable[GroupByKey]=DiscreteStatsTable[[#This Row],[GroupByKey]])*DiscreteStatsTable[Maximum]))</f>
        <v>0</v>
      </c>
      <c r="V924" s="5" cm="1">
        <f t="array" ref="V924">IFERROR(AVERAGE(IF((DiscreteStatsTable[GroupByKey]=DiscreteStatsTable[[#This Row],[GroupByKey]]),(DiscreteStatsTable[GroupByKey]=DiscreteStatsTable[[#This Row],[GroupByKey]])*DiscreteStatsTable[NumberObservations])),0)</f>
        <v>141.38</v>
      </c>
      <c r="W924" s="5">
        <f>IF((DiscreteStatsTable[[#This Row],[RepsRequested]]&gt;1),DiscreteStatsTable[[#This Row],[HalfWidth]],DiscreteStatsTable[[#This Row],[BatchMeansHalfWidth]])</f>
        <v>0</v>
      </c>
      <c r="X924" s="5" cm="1">
        <f t="array" ref="X924">COUNT(IF((DiscreteStatsTable[GroupByKey]=DiscreteStatsTable[[#This Row],[GroupByKey]]),(DiscreteStatsTable[GroupByKey]=DiscreteStatsTable[[#This Row],[GroupByKey]])*DiscreteStatsTable[Replication]))</f>
        <v>50</v>
      </c>
      <c r="Y924" s="5">
        <f>IF(DiscreteStatsTable[[#This Row],[RepsRequested]]=DiscreteStatsTable[[#This Row],[RepsWithStatObserved]],1,0)</f>
        <v>1</v>
      </c>
    </row>
    <row r="925" spans="1:25" x14ac:dyDescent="0.25">
      <c r="A925" t="s">
        <v>68</v>
      </c>
      <c r="B925" t="s">
        <v>70</v>
      </c>
      <c r="C925">
        <v>11</v>
      </c>
      <c r="D925" t="s">
        <v>85</v>
      </c>
      <c r="E925" t="s">
        <v>90</v>
      </c>
      <c r="F925" t="s">
        <v>87</v>
      </c>
      <c r="G925">
        <v>0</v>
      </c>
      <c r="H925">
        <v>2E+20</v>
      </c>
      <c r="I925">
        <v>0</v>
      </c>
      <c r="J925">
        <v>0</v>
      </c>
      <c r="K925">
        <v>142</v>
      </c>
      <c r="L9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25" s="5" cm="1">
        <f t="array" ref="M925">MAX(IF((ProjectInfoTable[ProjectName]=DiscreteStatsTable[[#This Row],[ProjectName]]),(ProjectInfoTable[ProjectName]=DiscreteStatsTable[[#This Row],[ProjectName]])*ProjectInfoTable[NumberOfReplications]))</f>
        <v>50</v>
      </c>
      <c r="N925" s="5" cm="1">
        <f t="array" ref="N925">IFERROR(AVERAGE(IF((DiscreteStatsTable[GroupByKey]=DiscreteStatsTable[[#This Row],[GroupByKey]]),(DiscreteStatsTable[GroupByKey]=DiscreteStatsTable[[#This Row],[GroupByKey]])*DiscreteStatsTable[Average])),0)</f>
        <v>0</v>
      </c>
      <c r="O925" s="5" cm="1">
        <f t="array" ref="O925">IFERROR(_xlfn.STDEV.S(IF((DiscreteStatsTable[GroupByKey]=DiscreteStatsTable[[#This Row],[GroupByKey]]),(DiscreteStatsTable[GroupByKey]=DiscreteStatsTable[[#This Row],[GroupByKey]])*DiscreteStatsTable[Average])),0)</f>
        <v>0</v>
      </c>
      <c r="P925" s="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 s="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5" s="5" cm="1">
        <f t="array" ref="R925">MIN(IF((DiscreteStatsTable[GroupByKey]=DiscreteStatsTable[[#This Row],[GroupByKey]]),(DiscreteStatsTable[GroupByKey]=DiscreteStatsTable[[#This Row],[GroupByKey]])*DiscreteStatsTable[Average]))</f>
        <v>0</v>
      </c>
      <c r="S925" s="5" cm="1">
        <f t="array" ref="S925">MAX(IF((DiscreteStatsTable[GroupByKey]=DiscreteStatsTable[[#This Row],[GroupByKey]]),(DiscreteStatsTable[GroupByKey]=DiscreteStatsTable[[#This Row],[GroupByKey]])*DiscreteStatsTable[Average]))</f>
        <v>0</v>
      </c>
      <c r="T925" s="5" cm="1">
        <f t="array" ref="T925">MIN(IF((DiscreteStatsTable[GroupByKey]=DiscreteStatsTable[[#This Row],[GroupByKey]]),(DiscreteStatsTable[GroupByKey]=DiscreteStatsTable[[#This Row],[GroupByKey]])*DiscreteStatsTable[Minimum]))</f>
        <v>0</v>
      </c>
      <c r="U925" s="5" cm="1">
        <f t="array" ref="U925">MAX(IF((DiscreteStatsTable[GroupByKey]=DiscreteStatsTable[[#This Row],[GroupByKey]]),(DiscreteStatsTable[GroupByKey]=DiscreteStatsTable[[#This Row],[GroupByKey]])*DiscreteStatsTable[Maximum]))</f>
        <v>0</v>
      </c>
      <c r="V925" s="5" cm="1">
        <f t="array" ref="V925">IFERROR(AVERAGE(IF((DiscreteStatsTable[GroupByKey]=DiscreteStatsTable[[#This Row],[GroupByKey]]),(DiscreteStatsTable[GroupByKey]=DiscreteStatsTable[[#This Row],[GroupByKey]])*DiscreteStatsTable[NumberObservations])),0)</f>
        <v>141.38</v>
      </c>
      <c r="W925" s="5">
        <f>IF((DiscreteStatsTable[[#This Row],[RepsRequested]]&gt;1),DiscreteStatsTable[[#This Row],[HalfWidth]],DiscreteStatsTable[[#This Row],[BatchMeansHalfWidth]])</f>
        <v>0</v>
      </c>
      <c r="X925" s="5" cm="1">
        <f t="array" ref="X925">COUNT(IF((DiscreteStatsTable[GroupByKey]=DiscreteStatsTable[[#This Row],[GroupByKey]]),(DiscreteStatsTable[GroupByKey]=DiscreteStatsTable[[#This Row],[GroupByKey]])*DiscreteStatsTable[Replication]))</f>
        <v>50</v>
      </c>
      <c r="Y925" s="5">
        <f>IF(DiscreteStatsTable[[#This Row],[RepsRequested]]=DiscreteStatsTable[[#This Row],[RepsWithStatObserved]],1,0)</f>
        <v>1</v>
      </c>
    </row>
    <row r="926" spans="1:25" x14ac:dyDescent="0.25">
      <c r="A926" t="s">
        <v>68</v>
      </c>
      <c r="B926" t="s">
        <v>70</v>
      </c>
      <c r="C926">
        <v>11</v>
      </c>
      <c r="D926" t="s">
        <v>85</v>
      </c>
      <c r="E926" t="s">
        <v>91</v>
      </c>
      <c r="F926" t="s">
        <v>87</v>
      </c>
      <c r="G926">
        <v>0.31750416341716198</v>
      </c>
      <c r="H926">
        <v>2E+20</v>
      </c>
      <c r="I926">
        <v>1.7864875256280301E-2</v>
      </c>
      <c r="J926">
        <v>1.36155802865773</v>
      </c>
      <c r="K926">
        <v>142</v>
      </c>
      <c r="L9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26" s="5" cm="1">
        <f t="array" ref="M926">MAX(IF((ProjectInfoTable[ProjectName]=DiscreteStatsTable[[#This Row],[ProjectName]]),(ProjectInfoTable[ProjectName]=DiscreteStatsTable[[#This Row],[ProjectName]])*ProjectInfoTable[NumberOfReplications]))</f>
        <v>50</v>
      </c>
      <c r="N926" s="5" cm="1">
        <f t="array" ref="N926">IFERROR(AVERAGE(IF((DiscreteStatsTable[GroupByKey]=DiscreteStatsTable[[#This Row],[GroupByKey]]),(DiscreteStatsTable[GroupByKey]=DiscreteStatsTable[[#This Row],[GroupByKey]])*DiscreteStatsTable[Average])),0)</f>
        <v>0.33492790756206081</v>
      </c>
      <c r="O926" s="5" cm="1">
        <f t="array" ref="O92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26" s="5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 s="5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26" s="5" cm="1">
        <f t="array" ref="R926">MIN(IF((DiscreteStatsTable[GroupByKey]=DiscreteStatsTable[[#This Row],[GroupByKey]]),(DiscreteStatsTable[GroupByKey]=DiscreteStatsTable[[#This Row],[GroupByKey]])*DiscreteStatsTable[Average]))</f>
        <v>0.29414253294763198</v>
      </c>
      <c r="S926" s="5" cm="1">
        <f t="array" ref="S926">MAX(IF((DiscreteStatsTable[GroupByKey]=DiscreteStatsTable[[#This Row],[GroupByKey]]),(DiscreteStatsTable[GroupByKey]=DiscreteStatsTable[[#This Row],[GroupByKey]])*DiscreteStatsTable[Average]))</f>
        <v>0.38948747758041602</v>
      </c>
      <c r="T926" s="5" cm="1">
        <f t="array" ref="T926">MIN(IF((DiscreteStatsTable[GroupByKey]=DiscreteStatsTable[[#This Row],[GroupByKey]]),(DiscreteStatsTable[GroupByKey]=DiscreteStatsTable[[#This Row],[GroupByKey]])*DiscreteStatsTable[Minimum]))</f>
        <v>1.2941586017357599E-2</v>
      </c>
      <c r="U926" s="5" cm="1">
        <f t="array" ref="U926">MAX(IF((DiscreteStatsTable[GroupByKey]=DiscreteStatsTable[[#This Row],[GroupByKey]]),(DiscreteStatsTable[GroupByKey]=DiscreteStatsTable[[#This Row],[GroupByKey]])*DiscreteStatsTable[Maximum]))</f>
        <v>2.0393207955552399</v>
      </c>
      <c r="V926" s="5" cm="1">
        <f t="array" ref="V926">IFERROR(AVERAGE(IF((DiscreteStatsTable[GroupByKey]=DiscreteStatsTable[[#This Row],[GroupByKey]]),(DiscreteStatsTable[GroupByKey]=DiscreteStatsTable[[#This Row],[GroupByKey]])*DiscreteStatsTable[NumberObservations])),0)</f>
        <v>141.38</v>
      </c>
      <c r="W926" s="5">
        <f>IF((DiscreteStatsTable[[#This Row],[RepsRequested]]&gt;1),DiscreteStatsTable[[#This Row],[HalfWidth]],DiscreteStatsTable[[#This Row],[BatchMeansHalfWidth]])</f>
        <v>5.7478663771092743E-3</v>
      </c>
      <c r="X926" s="5" cm="1">
        <f t="array" ref="X926">COUNT(IF((DiscreteStatsTable[GroupByKey]=DiscreteStatsTable[[#This Row],[GroupByKey]]),(DiscreteStatsTable[GroupByKey]=DiscreteStatsTable[[#This Row],[GroupByKey]])*DiscreteStatsTable[Replication]))</f>
        <v>50</v>
      </c>
      <c r="Y926" s="5">
        <f>IF(DiscreteStatsTable[[#This Row],[RepsRequested]]=DiscreteStatsTable[[#This Row],[RepsWithStatObserved]],1,0)</f>
        <v>1</v>
      </c>
    </row>
    <row r="927" spans="1:25" x14ac:dyDescent="0.25">
      <c r="A927" t="s">
        <v>68</v>
      </c>
      <c r="B927" t="s">
        <v>70</v>
      </c>
      <c r="C927">
        <v>11</v>
      </c>
      <c r="D927" t="s">
        <v>85</v>
      </c>
      <c r="E927" t="s">
        <v>92</v>
      </c>
      <c r="F927" t="s">
        <v>87</v>
      </c>
      <c r="G927">
        <v>15.2289557634264</v>
      </c>
      <c r="H927">
        <v>2E+20</v>
      </c>
      <c r="I927">
        <v>1.07189251537682</v>
      </c>
      <c r="J927">
        <v>49.751022599840198</v>
      </c>
      <c r="K927">
        <v>142</v>
      </c>
      <c r="L9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27" s="5" cm="1">
        <f t="array" ref="M927">MAX(IF((ProjectInfoTable[ProjectName]=DiscreteStatsTable[[#This Row],[ProjectName]]),(ProjectInfoTable[ProjectName]=DiscreteStatsTable[[#This Row],[ProjectName]])*ProjectInfoTable[NumberOfReplications]))</f>
        <v>50</v>
      </c>
      <c r="N927" s="5" cm="1">
        <f t="array" ref="N927">IFERROR(AVERAGE(IF((DiscreteStatsTable[GroupByKey]=DiscreteStatsTable[[#This Row],[GroupByKey]]),(DiscreteStatsTable[GroupByKey]=DiscreteStatsTable[[#This Row],[GroupByKey]])*DiscreteStatsTable[Average])),0)</f>
        <v>17.764897998506111</v>
      </c>
      <c r="O927" s="5" cm="1">
        <f t="array" ref="O927">IFERROR(_xlfn.STDEV.S(IF((DiscreteStatsTable[GroupByKey]=DiscreteStatsTable[[#This Row],[GroupByKey]]),(DiscreteStatsTable[GroupByKey]=DiscreteStatsTable[[#This Row],[GroupByKey]])*DiscreteStatsTable[Average])),0)</f>
        <v>6.3265363194248438</v>
      </c>
      <c r="P927" s="5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 s="5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927" s="5" cm="1">
        <f t="array" ref="R927">MIN(IF((DiscreteStatsTable[GroupByKey]=DiscreteStatsTable[[#This Row],[GroupByKey]]),(DiscreteStatsTable[GroupByKey]=DiscreteStatsTable[[#This Row],[GroupByKey]])*DiscreteStatsTable[Average]))</f>
        <v>12.070203836107099</v>
      </c>
      <c r="S927" s="5" cm="1">
        <f t="array" ref="S927">MAX(IF((DiscreteStatsTable[GroupByKey]=DiscreteStatsTable[[#This Row],[GroupByKey]]),(DiscreteStatsTable[GroupByKey]=DiscreteStatsTable[[#This Row],[GroupByKey]])*DiscreteStatsTable[Average]))</f>
        <v>51.667706043059603</v>
      </c>
      <c r="T927" s="5" cm="1">
        <f t="array" ref="T927">MIN(IF((DiscreteStatsTable[GroupByKey]=DiscreteStatsTable[[#This Row],[GroupByKey]]),(DiscreteStatsTable[GroupByKey]=DiscreteStatsTable[[#This Row],[GroupByKey]])*DiscreteStatsTable[Minimum]))</f>
        <v>0.77649516104145899</v>
      </c>
      <c r="U927" s="5" cm="1">
        <f t="array" ref="U927">MAX(IF((DiscreteStatsTable[GroupByKey]=DiscreteStatsTable[[#This Row],[GroupByKey]]),(DiscreteStatsTable[GroupByKey]=DiscreteStatsTable[[#This Row],[GroupByKey]])*DiscreteStatsTable[Maximum]))</f>
        <v>114.20900292565</v>
      </c>
      <c r="V927" s="5" cm="1">
        <f t="array" ref="V927">IFERROR(AVERAGE(IF((DiscreteStatsTable[GroupByKey]=DiscreteStatsTable[[#This Row],[GroupByKey]]),(DiscreteStatsTable[GroupByKey]=DiscreteStatsTable[[#This Row],[GroupByKey]])*DiscreteStatsTable[NumberObservations])),0)</f>
        <v>141.38</v>
      </c>
      <c r="W927" s="5">
        <f>IF((DiscreteStatsTable[[#This Row],[RepsRequested]]&gt;1),DiscreteStatsTable[[#This Row],[HalfWidth]],DiscreteStatsTable[[#This Row],[BatchMeansHalfWidth]])</f>
        <v>1.7979817281600685</v>
      </c>
      <c r="X927" s="5" cm="1">
        <f t="array" ref="X927">COUNT(IF((DiscreteStatsTable[GroupByKey]=DiscreteStatsTable[[#This Row],[GroupByKey]]),(DiscreteStatsTable[GroupByKey]=DiscreteStatsTable[[#This Row],[GroupByKey]])*DiscreteStatsTable[Replication]))</f>
        <v>50</v>
      </c>
      <c r="Y927" s="5">
        <f>IF(DiscreteStatsTable[[#This Row],[RepsRequested]]=DiscreteStatsTable[[#This Row],[RepsWithStatObserved]],1,0)</f>
        <v>1</v>
      </c>
    </row>
    <row r="928" spans="1:25" x14ac:dyDescent="0.25">
      <c r="A928" t="s">
        <v>68</v>
      </c>
      <c r="B928" t="s">
        <v>70</v>
      </c>
      <c r="C928">
        <v>11</v>
      </c>
      <c r="D928" t="s">
        <v>85</v>
      </c>
      <c r="E928" t="s">
        <v>93</v>
      </c>
      <c r="F928" t="s">
        <v>87</v>
      </c>
      <c r="G928">
        <v>0</v>
      </c>
      <c r="H928">
        <v>2E+20</v>
      </c>
      <c r="I928">
        <v>0</v>
      </c>
      <c r="J928">
        <v>0</v>
      </c>
      <c r="K928">
        <v>142</v>
      </c>
      <c r="L9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28" s="5" cm="1">
        <f t="array" ref="M928">MAX(IF((ProjectInfoTable[ProjectName]=DiscreteStatsTable[[#This Row],[ProjectName]]),(ProjectInfoTable[ProjectName]=DiscreteStatsTable[[#This Row],[ProjectName]])*ProjectInfoTable[NumberOfReplications]))</f>
        <v>50</v>
      </c>
      <c r="N928" s="5" cm="1">
        <f t="array" ref="N928">IFERROR(AVERAGE(IF((DiscreteStatsTable[GroupByKey]=DiscreteStatsTable[[#This Row],[GroupByKey]]),(DiscreteStatsTable[GroupByKey]=DiscreteStatsTable[[#This Row],[GroupByKey]])*DiscreteStatsTable[Average])),0)</f>
        <v>0</v>
      </c>
      <c r="O928" s="5" cm="1">
        <f t="array" ref="O928">IFERROR(_xlfn.STDEV.S(IF((DiscreteStatsTable[GroupByKey]=DiscreteStatsTable[[#This Row],[GroupByKey]]),(DiscreteStatsTable[GroupByKey]=DiscreteStatsTable[[#This Row],[GroupByKey]])*DiscreteStatsTable[Average])),0)</f>
        <v>0</v>
      </c>
      <c r="P928" s="5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 s="5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8" s="5" cm="1">
        <f t="array" ref="R928">MIN(IF((DiscreteStatsTable[GroupByKey]=DiscreteStatsTable[[#This Row],[GroupByKey]]),(DiscreteStatsTable[GroupByKey]=DiscreteStatsTable[[#This Row],[GroupByKey]])*DiscreteStatsTable[Average]))</f>
        <v>0</v>
      </c>
      <c r="S928" s="5" cm="1">
        <f t="array" ref="S928">MAX(IF((DiscreteStatsTable[GroupByKey]=DiscreteStatsTable[[#This Row],[GroupByKey]]),(DiscreteStatsTable[GroupByKey]=DiscreteStatsTable[[#This Row],[GroupByKey]])*DiscreteStatsTable[Average]))</f>
        <v>0</v>
      </c>
      <c r="T928" s="5" cm="1">
        <f t="array" ref="T928">MIN(IF((DiscreteStatsTable[GroupByKey]=DiscreteStatsTable[[#This Row],[GroupByKey]]),(DiscreteStatsTable[GroupByKey]=DiscreteStatsTable[[#This Row],[GroupByKey]])*DiscreteStatsTable[Minimum]))</f>
        <v>0</v>
      </c>
      <c r="U928" s="5" cm="1">
        <f t="array" ref="U928">MAX(IF((DiscreteStatsTable[GroupByKey]=DiscreteStatsTable[[#This Row],[GroupByKey]]),(DiscreteStatsTable[GroupByKey]=DiscreteStatsTable[[#This Row],[GroupByKey]])*DiscreteStatsTable[Maximum]))</f>
        <v>0</v>
      </c>
      <c r="V928" s="5" cm="1">
        <f t="array" ref="V928">IFERROR(AVERAGE(IF((DiscreteStatsTable[GroupByKey]=DiscreteStatsTable[[#This Row],[GroupByKey]]),(DiscreteStatsTable[GroupByKey]=DiscreteStatsTable[[#This Row],[GroupByKey]])*DiscreteStatsTable[NumberObservations])),0)</f>
        <v>141.38</v>
      </c>
      <c r="W928" s="5">
        <f>IF((DiscreteStatsTable[[#This Row],[RepsRequested]]&gt;1),DiscreteStatsTable[[#This Row],[HalfWidth]],DiscreteStatsTable[[#This Row],[BatchMeansHalfWidth]])</f>
        <v>0</v>
      </c>
      <c r="X928" s="5" cm="1">
        <f t="array" ref="X928">COUNT(IF((DiscreteStatsTable[GroupByKey]=DiscreteStatsTable[[#This Row],[GroupByKey]]),(DiscreteStatsTable[GroupByKey]=DiscreteStatsTable[[#This Row],[GroupByKey]])*DiscreteStatsTable[Replication]))</f>
        <v>50</v>
      </c>
      <c r="Y928" s="5">
        <f>IF(DiscreteStatsTable[[#This Row],[RepsRequested]]=DiscreteStatsTable[[#This Row],[RepsWithStatObserved]],1,0)</f>
        <v>1</v>
      </c>
    </row>
    <row r="929" spans="1:25" x14ac:dyDescent="0.25">
      <c r="A929" t="s">
        <v>68</v>
      </c>
      <c r="B929" t="s">
        <v>70</v>
      </c>
      <c r="C929">
        <v>11</v>
      </c>
      <c r="D929" t="s">
        <v>85</v>
      </c>
      <c r="E929" t="s">
        <v>94</v>
      </c>
      <c r="F929" t="s">
        <v>87</v>
      </c>
      <c r="G929">
        <v>0</v>
      </c>
      <c r="H929">
        <v>2E+20</v>
      </c>
      <c r="I929">
        <v>0</v>
      </c>
      <c r="J929">
        <v>0</v>
      </c>
      <c r="K929">
        <v>142</v>
      </c>
      <c r="L9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29" s="5" cm="1">
        <f t="array" ref="M929">MAX(IF((ProjectInfoTable[ProjectName]=DiscreteStatsTable[[#This Row],[ProjectName]]),(ProjectInfoTable[ProjectName]=DiscreteStatsTable[[#This Row],[ProjectName]])*ProjectInfoTable[NumberOfReplications]))</f>
        <v>50</v>
      </c>
      <c r="N929" s="5" cm="1">
        <f t="array" ref="N929">IFERROR(AVERAGE(IF((DiscreteStatsTable[GroupByKey]=DiscreteStatsTable[[#This Row],[GroupByKey]]),(DiscreteStatsTable[GroupByKey]=DiscreteStatsTable[[#This Row],[GroupByKey]])*DiscreteStatsTable[Average])),0)</f>
        <v>0</v>
      </c>
      <c r="O929" s="5" cm="1">
        <f t="array" ref="O929">IFERROR(_xlfn.STDEV.S(IF((DiscreteStatsTable[GroupByKey]=DiscreteStatsTable[[#This Row],[GroupByKey]]),(DiscreteStatsTable[GroupByKey]=DiscreteStatsTable[[#This Row],[GroupByKey]])*DiscreteStatsTable[Average])),0)</f>
        <v>0</v>
      </c>
      <c r="P929" s="5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 s="5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9" s="5" cm="1">
        <f t="array" ref="R929">MIN(IF((DiscreteStatsTable[GroupByKey]=DiscreteStatsTable[[#This Row],[GroupByKey]]),(DiscreteStatsTable[GroupByKey]=DiscreteStatsTable[[#This Row],[GroupByKey]])*DiscreteStatsTable[Average]))</f>
        <v>0</v>
      </c>
      <c r="S929" s="5" cm="1">
        <f t="array" ref="S929">MAX(IF((DiscreteStatsTable[GroupByKey]=DiscreteStatsTable[[#This Row],[GroupByKey]]),(DiscreteStatsTable[GroupByKey]=DiscreteStatsTable[[#This Row],[GroupByKey]])*DiscreteStatsTable[Average]))</f>
        <v>0</v>
      </c>
      <c r="T929" s="5" cm="1">
        <f t="array" ref="T929">MIN(IF((DiscreteStatsTable[GroupByKey]=DiscreteStatsTable[[#This Row],[GroupByKey]]),(DiscreteStatsTable[GroupByKey]=DiscreteStatsTable[[#This Row],[GroupByKey]])*DiscreteStatsTable[Minimum]))</f>
        <v>0</v>
      </c>
      <c r="U929" s="5" cm="1">
        <f t="array" ref="U929">MAX(IF((DiscreteStatsTable[GroupByKey]=DiscreteStatsTable[[#This Row],[GroupByKey]]),(DiscreteStatsTable[GroupByKey]=DiscreteStatsTable[[#This Row],[GroupByKey]])*DiscreteStatsTable[Maximum]))</f>
        <v>0</v>
      </c>
      <c r="V929" s="5" cm="1">
        <f t="array" ref="V929">IFERROR(AVERAGE(IF((DiscreteStatsTable[GroupByKey]=DiscreteStatsTable[[#This Row],[GroupByKey]]),(DiscreteStatsTable[GroupByKey]=DiscreteStatsTable[[#This Row],[GroupByKey]])*DiscreteStatsTable[NumberObservations])),0)</f>
        <v>141.38</v>
      </c>
      <c r="W929" s="5">
        <f>IF((DiscreteStatsTable[[#This Row],[RepsRequested]]&gt;1),DiscreteStatsTable[[#This Row],[HalfWidth]],DiscreteStatsTable[[#This Row],[BatchMeansHalfWidth]])</f>
        <v>0</v>
      </c>
      <c r="X929" s="5" cm="1">
        <f t="array" ref="X929">COUNT(IF((DiscreteStatsTable[GroupByKey]=DiscreteStatsTable[[#This Row],[GroupByKey]]),(DiscreteStatsTable[GroupByKey]=DiscreteStatsTable[[#This Row],[GroupByKey]])*DiscreteStatsTable[Replication]))</f>
        <v>50</v>
      </c>
      <c r="Y929" s="5">
        <f>IF(DiscreteStatsTable[[#This Row],[RepsRequested]]=DiscreteStatsTable[[#This Row],[RepsWithStatObserved]],1,0)</f>
        <v>1</v>
      </c>
    </row>
    <row r="930" spans="1:25" x14ac:dyDescent="0.25">
      <c r="A930" t="s">
        <v>68</v>
      </c>
      <c r="B930" t="s">
        <v>70</v>
      </c>
      <c r="C930">
        <v>11</v>
      </c>
      <c r="D930" t="s">
        <v>85</v>
      </c>
      <c r="E930" t="s">
        <v>95</v>
      </c>
      <c r="F930" t="s">
        <v>87</v>
      </c>
      <c r="G930">
        <v>0.31750416341716198</v>
      </c>
      <c r="H930">
        <v>2E+20</v>
      </c>
      <c r="I930">
        <v>1.7864875256280301E-2</v>
      </c>
      <c r="J930">
        <v>1.36155802865773</v>
      </c>
      <c r="K930">
        <v>142</v>
      </c>
      <c r="L9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30" s="5" cm="1">
        <f t="array" ref="M930">MAX(IF((ProjectInfoTable[ProjectName]=DiscreteStatsTable[[#This Row],[ProjectName]]),(ProjectInfoTable[ProjectName]=DiscreteStatsTable[[#This Row],[ProjectName]])*ProjectInfoTable[NumberOfReplications]))</f>
        <v>50</v>
      </c>
      <c r="N930" s="5" cm="1">
        <f t="array" ref="N930">IFERROR(AVERAGE(IF((DiscreteStatsTable[GroupByKey]=DiscreteStatsTable[[#This Row],[GroupByKey]]),(DiscreteStatsTable[GroupByKey]=DiscreteStatsTable[[#This Row],[GroupByKey]])*DiscreteStatsTable[Average])),0)</f>
        <v>0.33492790756206081</v>
      </c>
      <c r="O930" s="5" cm="1">
        <f t="array" ref="O93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30" s="5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 s="5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30" s="5" cm="1">
        <f t="array" ref="R930">MIN(IF((DiscreteStatsTable[GroupByKey]=DiscreteStatsTable[[#This Row],[GroupByKey]]),(DiscreteStatsTable[GroupByKey]=DiscreteStatsTable[[#This Row],[GroupByKey]])*DiscreteStatsTable[Average]))</f>
        <v>0.29414253294763198</v>
      </c>
      <c r="S930" s="5" cm="1">
        <f t="array" ref="S930">MAX(IF((DiscreteStatsTable[GroupByKey]=DiscreteStatsTable[[#This Row],[GroupByKey]]),(DiscreteStatsTable[GroupByKey]=DiscreteStatsTable[[#This Row],[GroupByKey]])*DiscreteStatsTable[Average]))</f>
        <v>0.38948747758041602</v>
      </c>
      <c r="T930" s="5" cm="1">
        <f t="array" ref="T930">MIN(IF((DiscreteStatsTable[GroupByKey]=DiscreteStatsTable[[#This Row],[GroupByKey]]),(DiscreteStatsTable[GroupByKey]=DiscreteStatsTable[[#This Row],[GroupByKey]])*DiscreteStatsTable[Minimum]))</f>
        <v>1.2941586017357599E-2</v>
      </c>
      <c r="U930" s="5" cm="1">
        <f t="array" ref="U930">MAX(IF((DiscreteStatsTable[GroupByKey]=DiscreteStatsTable[[#This Row],[GroupByKey]]),(DiscreteStatsTable[GroupByKey]=DiscreteStatsTable[[#This Row],[GroupByKey]])*DiscreteStatsTable[Maximum]))</f>
        <v>2.0393207955552399</v>
      </c>
      <c r="V930" s="5" cm="1">
        <f t="array" ref="V930">IFERROR(AVERAGE(IF((DiscreteStatsTable[GroupByKey]=DiscreteStatsTable[[#This Row],[GroupByKey]]),(DiscreteStatsTable[GroupByKey]=DiscreteStatsTable[[#This Row],[GroupByKey]])*DiscreteStatsTable[NumberObservations])),0)</f>
        <v>141.38</v>
      </c>
      <c r="W930" s="5">
        <f>IF((DiscreteStatsTable[[#This Row],[RepsRequested]]&gt;1),DiscreteStatsTable[[#This Row],[HalfWidth]],DiscreteStatsTable[[#This Row],[BatchMeansHalfWidth]])</f>
        <v>5.7478663771092743E-3</v>
      </c>
      <c r="X930" s="5" cm="1">
        <f t="array" ref="X930">COUNT(IF((DiscreteStatsTable[GroupByKey]=DiscreteStatsTable[[#This Row],[GroupByKey]]),(DiscreteStatsTable[GroupByKey]=DiscreteStatsTable[[#This Row],[GroupByKey]])*DiscreteStatsTable[Replication]))</f>
        <v>50</v>
      </c>
      <c r="Y930" s="5">
        <f>IF(DiscreteStatsTable[[#This Row],[RepsRequested]]=DiscreteStatsTable[[#This Row],[RepsWithStatObserved]],1,0)</f>
        <v>1</v>
      </c>
    </row>
    <row r="931" spans="1:25" x14ac:dyDescent="0.25">
      <c r="A931" t="s">
        <v>68</v>
      </c>
      <c r="B931" t="s">
        <v>70</v>
      </c>
      <c r="C931">
        <v>11</v>
      </c>
      <c r="D931" t="s">
        <v>85</v>
      </c>
      <c r="E931" t="s">
        <v>96</v>
      </c>
      <c r="F931" t="s">
        <v>87</v>
      </c>
      <c r="G931">
        <v>11.5072249506063</v>
      </c>
      <c r="H931">
        <v>2E+20</v>
      </c>
      <c r="I931">
        <v>1.07189251537682</v>
      </c>
      <c r="J931">
        <v>47.038127721649701</v>
      </c>
      <c r="K931">
        <v>142</v>
      </c>
      <c r="L9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31" s="5" cm="1">
        <f t="array" ref="M931">MAX(IF((ProjectInfoTable[ProjectName]=DiscreteStatsTable[[#This Row],[ProjectName]]),(ProjectInfoTable[ProjectName]=DiscreteStatsTable[[#This Row],[ProjectName]])*ProjectInfoTable[NumberOfReplications]))</f>
        <v>50</v>
      </c>
      <c r="N931" s="5" cm="1">
        <f t="array" ref="N931">IFERROR(AVERAGE(IF((DiscreteStatsTable[GroupByKey]=DiscreteStatsTable[[#This Row],[GroupByKey]]),(DiscreteStatsTable[GroupByKey]=DiscreteStatsTable[[#This Row],[GroupByKey]])*DiscreteStatsTable[Average])),0)</f>
        <v>12.098431297615067</v>
      </c>
      <c r="O931" s="5" cm="1">
        <f t="array" ref="O931">IFERROR(_xlfn.STDEV.S(IF((DiscreteStatsTable[GroupByKey]=DiscreteStatsTable[[#This Row],[GroupByKey]]),(DiscreteStatsTable[GroupByKey]=DiscreteStatsTable[[#This Row],[GroupByKey]])*DiscreteStatsTable[Average])),0)</f>
        <v>0.71433201207540975</v>
      </c>
      <c r="P931" s="5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 s="5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931" s="5" cm="1">
        <f t="array" ref="R931">MIN(IF((DiscreteStatsTable[GroupByKey]=DiscreteStatsTable[[#This Row],[GroupByKey]]),(DiscreteStatsTable[GroupByKey]=DiscreteStatsTable[[#This Row],[GroupByKey]])*DiscreteStatsTable[Average]))</f>
        <v>10.7592582879315</v>
      </c>
      <c r="S931" s="5" cm="1">
        <f t="array" ref="S931">MAX(IF((DiscreteStatsTable[GroupByKey]=DiscreteStatsTable[[#This Row],[GroupByKey]]),(DiscreteStatsTable[GroupByKey]=DiscreteStatsTable[[#This Row],[GroupByKey]])*DiscreteStatsTable[Average]))</f>
        <v>14.168775078757299</v>
      </c>
      <c r="T931" s="5" cm="1">
        <f t="array" ref="T931">MIN(IF((DiscreteStatsTable[GroupByKey]=DiscreteStatsTable[[#This Row],[GroupByKey]]),(DiscreteStatsTable[GroupByKey]=DiscreteStatsTable[[#This Row],[GroupByKey]])*DiscreteStatsTable[Minimum]))</f>
        <v>0.77649516104145899</v>
      </c>
      <c r="U931" s="5" cm="1">
        <f t="array" ref="U931">MAX(IF((DiscreteStatsTable[GroupByKey]=DiscreteStatsTable[[#This Row],[GroupByKey]]),(DiscreteStatsTable[GroupByKey]=DiscreteStatsTable[[#This Row],[GroupByKey]])*DiscreteStatsTable[Maximum]))</f>
        <v>66.496126739788593</v>
      </c>
      <c r="V931" s="5" cm="1">
        <f t="array" ref="V931">IFERROR(AVERAGE(IF((DiscreteStatsTable[GroupByKey]=DiscreteStatsTable[[#This Row],[GroupByKey]]),(DiscreteStatsTable[GroupByKey]=DiscreteStatsTable[[#This Row],[GroupByKey]])*DiscreteStatsTable[NumberObservations])),0)</f>
        <v>141.38</v>
      </c>
      <c r="W931" s="5">
        <f>IF((DiscreteStatsTable[[#This Row],[RepsRequested]]&gt;1),DiscreteStatsTable[[#This Row],[HalfWidth]],DiscreteStatsTable[[#This Row],[BatchMeansHalfWidth]])</f>
        <v>0.20301091161176912</v>
      </c>
      <c r="X931" s="5" cm="1">
        <f t="array" ref="X931">COUNT(IF((DiscreteStatsTable[GroupByKey]=DiscreteStatsTable[[#This Row],[GroupByKey]]),(DiscreteStatsTable[GroupByKey]=DiscreteStatsTable[[#This Row],[GroupByKey]])*DiscreteStatsTable[Replication]))</f>
        <v>50</v>
      </c>
      <c r="Y931" s="5">
        <f>IF(DiscreteStatsTable[[#This Row],[RepsRequested]]=DiscreteStatsTable[[#This Row],[RepsWithStatObserved]],1,0)</f>
        <v>1</v>
      </c>
    </row>
    <row r="932" spans="1:25" x14ac:dyDescent="0.25">
      <c r="A932" t="s">
        <v>68</v>
      </c>
      <c r="B932" t="s">
        <v>70</v>
      </c>
      <c r="C932">
        <v>11</v>
      </c>
      <c r="D932" t="s">
        <v>85</v>
      </c>
      <c r="E932" t="s">
        <v>97</v>
      </c>
      <c r="F932" t="s">
        <v>87</v>
      </c>
      <c r="G932">
        <v>0</v>
      </c>
      <c r="H932">
        <v>2E+20</v>
      </c>
      <c r="I932">
        <v>0</v>
      </c>
      <c r="J932">
        <v>0</v>
      </c>
      <c r="K932">
        <v>142</v>
      </c>
      <c r="L9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32" s="5" cm="1">
        <f t="array" ref="M932">MAX(IF((ProjectInfoTable[ProjectName]=DiscreteStatsTable[[#This Row],[ProjectName]]),(ProjectInfoTable[ProjectName]=DiscreteStatsTable[[#This Row],[ProjectName]])*ProjectInfoTable[NumberOfReplications]))</f>
        <v>50</v>
      </c>
      <c r="N932" s="5" cm="1">
        <f t="array" ref="N932">IFERROR(AVERAGE(IF((DiscreteStatsTable[GroupByKey]=DiscreteStatsTable[[#This Row],[GroupByKey]]),(DiscreteStatsTable[GroupByKey]=DiscreteStatsTable[[#This Row],[GroupByKey]])*DiscreteStatsTable[Average])),0)</f>
        <v>0</v>
      </c>
      <c r="O932" s="5" cm="1">
        <f t="array" ref="O932">IFERROR(_xlfn.STDEV.S(IF((DiscreteStatsTable[GroupByKey]=DiscreteStatsTable[[#This Row],[GroupByKey]]),(DiscreteStatsTable[GroupByKey]=DiscreteStatsTable[[#This Row],[GroupByKey]])*DiscreteStatsTable[Average])),0)</f>
        <v>0</v>
      </c>
      <c r="P932" s="5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 s="5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2" s="5" cm="1">
        <f t="array" ref="R932">MIN(IF((DiscreteStatsTable[GroupByKey]=DiscreteStatsTable[[#This Row],[GroupByKey]]),(DiscreteStatsTable[GroupByKey]=DiscreteStatsTable[[#This Row],[GroupByKey]])*DiscreteStatsTable[Average]))</f>
        <v>0</v>
      </c>
      <c r="S932" s="5" cm="1">
        <f t="array" ref="S932">MAX(IF((DiscreteStatsTable[GroupByKey]=DiscreteStatsTable[[#This Row],[GroupByKey]]),(DiscreteStatsTable[GroupByKey]=DiscreteStatsTable[[#This Row],[GroupByKey]])*DiscreteStatsTable[Average]))</f>
        <v>0</v>
      </c>
      <c r="T932" s="5" cm="1">
        <f t="array" ref="T932">MIN(IF((DiscreteStatsTable[GroupByKey]=DiscreteStatsTable[[#This Row],[GroupByKey]]),(DiscreteStatsTable[GroupByKey]=DiscreteStatsTable[[#This Row],[GroupByKey]])*DiscreteStatsTable[Minimum]))</f>
        <v>0</v>
      </c>
      <c r="U932" s="5" cm="1">
        <f t="array" ref="U932">MAX(IF((DiscreteStatsTable[GroupByKey]=DiscreteStatsTable[[#This Row],[GroupByKey]]),(DiscreteStatsTable[GroupByKey]=DiscreteStatsTable[[#This Row],[GroupByKey]])*DiscreteStatsTable[Maximum]))</f>
        <v>0</v>
      </c>
      <c r="V932" s="5" cm="1">
        <f t="array" ref="V932">IFERROR(AVERAGE(IF((DiscreteStatsTable[GroupByKey]=DiscreteStatsTable[[#This Row],[GroupByKey]]),(DiscreteStatsTable[GroupByKey]=DiscreteStatsTable[[#This Row],[GroupByKey]])*DiscreteStatsTable[NumberObservations])),0)</f>
        <v>141.38</v>
      </c>
      <c r="W932" s="5">
        <f>IF((DiscreteStatsTable[[#This Row],[RepsRequested]]&gt;1),DiscreteStatsTable[[#This Row],[HalfWidth]],DiscreteStatsTable[[#This Row],[BatchMeansHalfWidth]])</f>
        <v>0</v>
      </c>
      <c r="X932" s="5" cm="1">
        <f t="array" ref="X932">COUNT(IF((DiscreteStatsTable[GroupByKey]=DiscreteStatsTable[[#This Row],[GroupByKey]]),(DiscreteStatsTable[GroupByKey]=DiscreteStatsTable[[#This Row],[GroupByKey]])*DiscreteStatsTable[Replication]))</f>
        <v>50</v>
      </c>
      <c r="Y932" s="5">
        <f>IF(DiscreteStatsTable[[#This Row],[RepsRequested]]=DiscreteStatsTable[[#This Row],[RepsWithStatObserved]],1,0)</f>
        <v>1</v>
      </c>
    </row>
    <row r="933" spans="1:25" x14ac:dyDescent="0.25">
      <c r="A933" t="s">
        <v>68</v>
      </c>
      <c r="B933" t="s">
        <v>70</v>
      </c>
      <c r="C933">
        <v>11</v>
      </c>
      <c r="D933" t="s">
        <v>85</v>
      </c>
      <c r="E933" t="s">
        <v>98</v>
      </c>
      <c r="F933" t="s">
        <v>87</v>
      </c>
      <c r="G933">
        <v>3.7217308128201401</v>
      </c>
      <c r="H933">
        <v>2E+20</v>
      </c>
      <c r="I933">
        <v>0</v>
      </c>
      <c r="J933">
        <v>28.7650066530476</v>
      </c>
      <c r="K933">
        <v>142</v>
      </c>
      <c r="L9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33" s="5" cm="1">
        <f t="array" ref="M933">MAX(IF((ProjectInfoTable[ProjectName]=DiscreteStatsTable[[#This Row],[ProjectName]]),(ProjectInfoTable[ProjectName]=DiscreteStatsTable[[#This Row],[ProjectName]])*ProjectInfoTable[NumberOfReplications]))</f>
        <v>50</v>
      </c>
      <c r="N933" s="5" cm="1">
        <f t="array" ref="N933">IFERROR(AVERAGE(IF((DiscreteStatsTable[GroupByKey]=DiscreteStatsTable[[#This Row],[GroupByKey]]),(DiscreteStatsTable[GroupByKey]=DiscreteStatsTable[[#This Row],[GroupByKey]])*DiscreteStatsTable[Average])),0)</f>
        <v>5.6664667008910365</v>
      </c>
      <c r="O933" s="5" cm="1">
        <f t="array" ref="O933">IFERROR(_xlfn.STDEV.S(IF((DiscreteStatsTable[GroupByKey]=DiscreteStatsTable[[#This Row],[GroupByKey]]),(DiscreteStatsTable[GroupByKey]=DiscreteStatsTable[[#This Row],[GroupByKey]])*DiscreteStatsTable[Average])),0)</f>
        <v>5.8120334932936641</v>
      </c>
      <c r="P933" s="5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 s="5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933" s="5" cm="1">
        <f t="array" ref="R933">MIN(IF((DiscreteStatsTable[GroupByKey]=DiscreteStatsTable[[#This Row],[GroupByKey]]),(DiscreteStatsTable[GroupByKey]=DiscreteStatsTable[[#This Row],[GroupByKey]])*DiscreteStatsTable[Average]))</f>
        <v>1.06349999805384</v>
      </c>
      <c r="S933" s="5" cm="1">
        <f t="array" ref="S933">MAX(IF((DiscreteStatsTable[GroupByKey]=DiscreteStatsTable[[#This Row],[GroupByKey]]),(DiscreteStatsTable[GroupByKey]=DiscreteStatsTable[[#This Row],[GroupByKey]])*DiscreteStatsTable[Average]))</f>
        <v>37.498930964302303</v>
      </c>
      <c r="T933" s="5" cm="1">
        <f t="array" ref="T933">MIN(IF((DiscreteStatsTable[GroupByKey]=DiscreteStatsTable[[#This Row],[GroupByKey]]),(DiscreteStatsTable[GroupByKey]=DiscreteStatsTable[[#This Row],[GroupByKey]])*DiscreteStatsTable[Minimum]))</f>
        <v>0</v>
      </c>
      <c r="U933" s="5" cm="1">
        <f t="array" ref="U933">MAX(IF((DiscreteStatsTable[GroupByKey]=DiscreteStatsTable[[#This Row],[GroupByKey]]),(DiscreteStatsTable[GroupByKey]=DiscreteStatsTable[[#This Row],[GroupByKey]])*DiscreteStatsTable[Maximum]))</f>
        <v>97.065234510704698</v>
      </c>
      <c r="V933" s="5" cm="1">
        <f t="array" ref="V933">IFERROR(AVERAGE(IF((DiscreteStatsTable[GroupByKey]=DiscreteStatsTable[[#This Row],[GroupByKey]]),(DiscreteStatsTable[GroupByKey]=DiscreteStatsTable[[#This Row],[GroupByKey]])*DiscreteStatsTable[NumberObservations])),0)</f>
        <v>141.38</v>
      </c>
      <c r="W933" s="5">
        <f>IF((DiscreteStatsTable[[#This Row],[RepsRequested]]&gt;1),DiscreteStatsTable[[#This Row],[HalfWidth]],DiscreteStatsTable[[#This Row],[BatchMeansHalfWidth]])</f>
        <v>1.6517616428299211</v>
      </c>
      <c r="X933" s="5" cm="1">
        <f t="array" ref="X933">COUNT(IF((DiscreteStatsTable[GroupByKey]=DiscreteStatsTable[[#This Row],[GroupByKey]]),(DiscreteStatsTable[GroupByKey]=DiscreteStatsTable[[#This Row],[GroupByKey]])*DiscreteStatsTable[Replication]))</f>
        <v>50</v>
      </c>
      <c r="Y933" s="5">
        <f>IF(DiscreteStatsTable[[#This Row],[RepsRequested]]=DiscreteStatsTable[[#This Row],[RepsWithStatObserved]],1,0)</f>
        <v>1</v>
      </c>
    </row>
    <row r="934" spans="1:25" x14ac:dyDescent="0.25">
      <c r="A934" t="s">
        <v>68</v>
      </c>
      <c r="B934" t="s">
        <v>70</v>
      </c>
      <c r="C934">
        <v>12</v>
      </c>
      <c r="D934" t="s">
        <v>85</v>
      </c>
      <c r="E934" t="s">
        <v>86</v>
      </c>
      <c r="F934" t="s">
        <v>87</v>
      </c>
      <c r="G934">
        <v>0</v>
      </c>
      <c r="H934">
        <v>2E+20</v>
      </c>
      <c r="I934">
        <v>0</v>
      </c>
      <c r="J934">
        <v>0</v>
      </c>
      <c r="K934">
        <v>143</v>
      </c>
      <c r="L9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34" s="5" cm="1">
        <f t="array" ref="M934">MAX(IF((ProjectInfoTable[ProjectName]=DiscreteStatsTable[[#This Row],[ProjectName]]),(ProjectInfoTable[ProjectName]=DiscreteStatsTable[[#This Row],[ProjectName]])*ProjectInfoTable[NumberOfReplications]))</f>
        <v>50</v>
      </c>
      <c r="N934" s="5" cm="1">
        <f t="array" ref="N934">IFERROR(AVERAGE(IF((DiscreteStatsTable[GroupByKey]=DiscreteStatsTable[[#This Row],[GroupByKey]]),(DiscreteStatsTable[GroupByKey]=DiscreteStatsTable[[#This Row],[GroupByKey]])*DiscreteStatsTable[Average])),0)</f>
        <v>0</v>
      </c>
      <c r="O934" s="5" cm="1">
        <f t="array" ref="O934">IFERROR(_xlfn.STDEV.S(IF((DiscreteStatsTable[GroupByKey]=DiscreteStatsTable[[#This Row],[GroupByKey]]),(DiscreteStatsTable[GroupByKey]=DiscreteStatsTable[[#This Row],[GroupByKey]])*DiscreteStatsTable[Average])),0)</f>
        <v>0</v>
      </c>
      <c r="P934" s="5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 s="5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4" s="5" cm="1">
        <f t="array" ref="R934">MIN(IF((DiscreteStatsTable[GroupByKey]=DiscreteStatsTable[[#This Row],[GroupByKey]]),(DiscreteStatsTable[GroupByKey]=DiscreteStatsTable[[#This Row],[GroupByKey]])*DiscreteStatsTable[Average]))</f>
        <v>0</v>
      </c>
      <c r="S934" s="5" cm="1">
        <f t="array" ref="S934">MAX(IF((DiscreteStatsTable[GroupByKey]=DiscreteStatsTable[[#This Row],[GroupByKey]]),(DiscreteStatsTable[GroupByKey]=DiscreteStatsTable[[#This Row],[GroupByKey]])*DiscreteStatsTable[Average]))</f>
        <v>0</v>
      </c>
      <c r="T934" s="5" cm="1">
        <f t="array" ref="T934">MIN(IF((DiscreteStatsTable[GroupByKey]=DiscreteStatsTable[[#This Row],[GroupByKey]]),(DiscreteStatsTable[GroupByKey]=DiscreteStatsTable[[#This Row],[GroupByKey]])*DiscreteStatsTable[Minimum]))</f>
        <v>0</v>
      </c>
      <c r="U934" s="5" cm="1">
        <f t="array" ref="U934">MAX(IF((DiscreteStatsTable[GroupByKey]=DiscreteStatsTable[[#This Row],[GroupByKey]]),(DiscreteStatsTable[GroupByKey]=DiscreteStatsTable[[#This Row],[GroupByKey]])*DiscreteStatsTable[Maximum]))</f>
        <v>0</v>
      </c>
      <c r="V934" s="5" cm="1">
        <f t="array" ref="V934">IFERROR(AVERAGE(IF((DiscreteStatsTable[GroupByKey]=DiscreteStatsTable[[#This Row],[GroupByKey]]),(DiscreteStatsTable[GroupByKey]=DiscreteStatsTable[[#This Row],[GroupByKey]])*DiscreteStatsTable[NumberObservations])),0)</f>
        <v>141.38</v>
      </c>
      <c r="W934" s="5">
        <f>IF((DiscreteStatsTable[[#This Row],[RepsRequested]]&gt;1),DiscreteStatsTable[[#This Row],[HalfWidth]],DiscreteStatsTable[[#This Row],[BatchMeansHalfWidth]])</f>
        <v>0</v>
      </c>
      <c r="X934" s="5" cm="1">
        <f t="array" ref="X934">COUNT(IF((DiscreteStatsTable[GroupByKey]=DiscreteStatsTable[[#This Row],[GroupByKey]]),(DiscreteStatsTable[GroupByKey]=DiscreteStatsTable[[#This Row],[GroupByKey]])*DiscreteStatsTable[Replication]))</f>
        <v>50</v>
      </c>
      <c r="Y934" s="5">
        <f>IF(DiscreteStatsTable[[#This Row],[RepsRequested]]=DiscreteStatsTable[[#This Row],[RepsWithStatObserved]],1,0)</f>
        <v>1</v>
      </c>
    </row>
    <row r="935" spans="1:25" x14ac:dyDescent="0.25">
      <c r="A935" t="s">
        <v>68</v>
      </c>
      <c r="B935" t="s">
        <v>70</v>
      </c>
      <c r="C935">
        <v>12</v>
      </c>
      <c r="D935" t="s">
        <v>85</v>
      </c>
      <c r="E935" t="s">
        <v>88</v>
      </c>
      <c r="F935" t="s">
        <v>87</v>
      </c>
      <c r="G935">
        <v>0</v>
      </c>
      <c r="H935">
        <v>2E+20</v>
      </c>
      <c r="I935">
        <v>0</v>
      </c>
      <c r="J935">
        <v>0</v>
      </c>
      <c r="K935">
        <v>143</v>
      </c>
      <c r="L9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35" s="5" cm="1">
        <f t="array" ref="M935">MAX(IF((ProjectInfoTable[ProjectName]=DiscreteStatsTable[[#This Row],[ProjectName]]),(ProjectInfoTable[ProjectName]=DiscreteStatsTable[[#This Row],[ProjectName]])*ProjectInfoTable[NumberOfReplications]))</f>
        <v>50</v>
      </c>
      <c r="N935" s="5" cm="1">
        <f t="array" ref="N935">IFERROR(AVERAGE(IF((DiscreteStatsTable[GroupByKey]=DiscreteStatsTable[[#This Row],[GroupByKey]]),(DiscreteStatsTable[GroupByKey]=DiscreteStatsTable[[#This Row],[GroupByKey]])*DiscreteStatsTable[Average])),0)</f>
        <v>0</v>
      </c>
      <c r="O935" s="5" cm="1">
        <f t="array" ref="O935">IFERROR(_xlfn.STDEV.S(IF((DiscreteStatsTable[GroupByKey]=DiscreteStatsTable[[#This Row],[GroupByKey]]),(DiscreteStatsTable[GroupByKey]=DiscreteStatsTable[[#This Row],[GroupByKey]])*DiscreteStatsTable[Average])),0)</f>
        <v>0</v>
      </c>
      <c r="P935" s="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 s="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5" s="5" cm="1">
        <f t="array" ref="R935">MIN(IF((DiscreteStatsTable[GroupByKey]=DiscreteStatsTable[[#This Row],[GroupByKey]]),(DiscreteStatsTable[GroupByKey]=DiscreteStatsTable[[#This Row],[GroupByKey]])*DiscreteStatsTable[Average]))</f>
        <v>0</v>
      </c>
      <c r="S935" s="5" cm="1">
        <f t="array" ref="S935">MAX(IF((DiscreteStatsTable[GroupByKey]=DiscreteStatsTable[[#This Row],[GroupByKey]]),(DiscreteStatsTable[GroupByKey]=DiscreteStatsTable[[#This Row],[GroupByKey]])*DiscreteStatsTable[Average]))</f>
        <v>0</v>
      </c>
      <c r="T935" s="5" cm="1">
        <f t="array" ref="T935">MIN(IF((DiscreteStatsTable[GroupByKey]=DiscreteStatsTable[[#This Row],[GroupByKey]]),(DiscreteStatsTable[GroupByKey]=DiscreteStatsTable[[#This Row],[GroupByKey]])*DiscreteStatsTable[Minimum]))</f>
        <v>0</v>
      </c>
      <c r="U935" s="5" cm="1">
        <f t="array" ref="U935">MAX(IF((DiscreteStatsTable[GroupByKey]=DiscreteStatsTable[[#This Row],[GroupByKey]]),(DiscreteStatsTable[GroupByKey]=DiscreteStatsTable[[#This Row],[GroupByKey]])*DiscreteStatsTable[Maximum]))</f>
        <v>0</v>
      </c>
      <c r="V935" s="5" cm="1">
        <f t="array" ref="V935">IFERROR(AVERAGE(IF((DiscreteStatsTable[GroupByKey]=DiscreteStatsTable[[#This Row],[GroupByKey]]),(DiscreteStatsTable[GroupByKey]=DiscreteStatsTable[[#This Row],[GroupByKey]])*DiscreteStatsTable[NumberObservations])),0)</f>
        <v>141.38</v>
      </c>
      <c r="W935" s="5">
        <f>IF((DiscreteStatsTable[[#This Row],[RepsRequested]]&gt;1),DiscreteStatsTable[[#This Row],[HalfWidth]],DiscreteStatsTable[[#This Row],[BatchMeansHalfWidth]])</f>
        <v>0</v>
      </c>
      <c r="X935" s="5" cm="1">
        <f t="array" ref="X935">COUNT(IF((DiscreteStatsTable[GroupByKey]=DiscreteStatsTable[[#This Row],[GroupByKey]]),(DiscreteStatsTable[GroupByKey]=DiscreteStatsTable[[#This Row],[GroupByKey]])*DiscreteStatsTable[Replication]))</f>
        <v>50</v>
      </c>
      <c r="Y935" s="5">
        <f>IF(DiscreteStatsTable[[#This Row],[RepsRequested]]=DiscreteStatsTable[[#This Row],[RepsWithStatObserved]],1,0)</f>
        <v>1</v>
      </c>
    </row>
    <row r="936" spans="1:25" x14ac:dyDescent="0.25">
      <c r="A936" t="s">
        <v>68</v>
      </c>
      <c r="B936" t="s">
        <v>70</v>
      </c>
      <c r="C936">
        <v>12</v>
      </c>
      <c r="D936" t="s">
        <v>85</v>
      </c>
      <c r="E936" t="s">
        <v>89</v>
      </c>
      <c r="F936" t="s">
        <v>87</v>
      </c>
      <c r="G936">
        <v>0</v>
      </c>
      <c r="H936">
        <v>2E+20</v>
      </c>
      <c r="I936">
        <v>0</v>
      </c>
      <c r="J936">
        <v>0</v>
      </c>
      <c r="K936">
        <v>143</v>
      </c>
      <c r="L9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36" s="5" cm="1">
        <f t="array" ref="M936">MAX(IF((ProjectInfoTable[ProjectName]=DiscreteStatsTable[[#This Row],[ProjectName]]),(ProjectInfoTable[ProjectName]=DiscreteStatsTable[[#This Row],[ProjectName]])*ProjectInfoTable[NumberOfReplications]))</f>
        <v>50</v>
      </c>
      <c r="N936" s="5" cm="1">
        <f t="array" ref="N936">IFERROR(AVERAGE(IF((DiscreteStatsTable[GroupByKey]=DiscreteStatsTable[[#This Row],[GroupByKey]]),(DiscreteStatsTable[GroupByKey]=DiscreteStatsTable[[#This Row],[GroupByKey]])*DiscreteStatsTable[Average])),0)</f>
        <v>0</v>
      </c>
      <c r="O936" s="5" cm="1">
        <f t="array" ref="O936">IFERROR(_xlfn.STDEV.S(IF((DiscreteStatsTable[GroupByKey]=DiscreteStatsTable[[#This Row],[GroupByKey]]),(DiscreteStatsTable[GroupByKey]=DiscreteStatsTable[[#This Row],[GroupByKey]])*DiscreteStatsTable[Average])),0)</f>
        <v>0</v>
      </c>
      <c r="P936" s="5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 s="5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6" s="5" cm="1">
        <f t="array" ref="R936">MIN(IF((DiscreteStatsTable[GroupByKey]=DiscreteStatsTable[[#This Row],[GroupByKey]]),(DiscreteStatsTable[GroupByKey]=DiscreteStatsTable[[#This Row],[GroupByKey]])*DiscreteStatsTable[Average]))</f>
        <v>0</v>
      </c>
      <c r="S936" s="5" cm="1">
        <f t="array" ref="S936">MAX(IF((DiscreteStatsTable[GroupByKey]=DiscreteStatsTable[[#This Row],[GroupByKey]]),(DiscreteStatsTable[GroupByKey]=DiscreteStatsTable[[#This Row],[GroupByKey]])*DiscreteStatsTable[Average]))</f>
        <v>0</v>
      </c>
      <c r="T936" s="5" cm="1">
        <f t="array" ref="T936">MIN(IF((DiscreteStatsTable[GroupByKey]=DiscreteStatsTable[[#This Row],[GroupByKey]]),(DiscreteStatsTable[GroupByKey]=DiscreteStatsTable[[#This Row],[GroupByKey]])*DiscreteStatsTable[Minimum]))</f>
        <v>0</v>
      </c>
      <c r="U936" s="5" cm="1">
        <f t="array" ref="U936">MAX(IF((DiscreteStatsTable[GroupByKey]=DiscreteStatsTable[[#This Row],[GroupByKey]]),(DiscreteStatsTable[GroupByKey]=DiscreteStatsTable[[#This Row],[GroupByKey]])*DiscreteStatsTable[Maximum]))</f>
        <v>0</v>
      </c>
      <c r="V936" s="5" cm="1">
        <f t="array" ref="V936">IFERROR(AVERAGE(IF((DiscreteStatsTable[GroupByKey]=DiscreteStatsTable[[#This Row],[GroupByKey]]),(DiscreteStatsTable[GroupByKey]=DiscreteStatsTable[[#This Row],[GroupByKey]])*DiscreteStatsTable[NumberObservations])),0)</f>
        <v>141.38</v>
      </c>
      <c r="W936" s="5">
        <f>IF((DiscreteStatsTable[[#This Row],[RepsRequested]]&gt;1),DiscreteStatsTable[[#This Row],[HalfWidth]],DiscreteStatsTable[[#This Row],[BatchMeansHalfWidth]])</f>
        <v>0</v>
      </c>
      <c r="X936" s="5" cm="1">
        <f t="array" ref="X936">COUNT(IF((DiscreteStatsTable[GroupByKey]=DiscreteStatsTable[[#This Row],[GroupByKey]]),(DiscreteStatsTable[GroupByKey]=DiscreteStatsTable[[#This Row],[GroupByKey]])*DiscreteStatsTable[Replication]))</f>
        <v>50</v>
      </c>
      <c r="Y936" s="5">
        <f>IF(DiscreteStatsTable[[#This Row],[RepsRequested]]=DiscreteStatsTable[[#This Row],[RepsWithStatObserved]],1,0)</f>
        <v>1</v>
      </c>
    </row>
    <row r="937" spans="1:25" x14ac:dyDescent="0.25">
      <c r="A937" t="s">
        <v>68</v>
      </c>
      <c r="B937" t="s">
        <v>70</v>
      </c>
      <c r="C937">
        <v>12</v>
      </c>
      <c r="D937" t="s">
        <v>85</v>
      </c>
      <c r="E937" t="s">
        <v>90</v>
      </c>
      <c r="F937" t="s">
        <v>87</v>
      </c>
      <c r="G937">
        <v>0</v>
      </c>
      <c r="H937">
        <v>2E+20</v>
      </c>
      <c r="I937">
        <v>0</v>
      </c>
      <c r="J937">
        <v>0</v>
      </c>
      <c r="K937">
        <v>143</v>
      </c>
      <c r="L9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37" s="5" cm="1">
        <f t="array" ref="M937">MAX(IF((ProjectInfoTable[ProjectName]=DiscreteStatsTable[[#This Row],[ProjectName]]),(ProjectInfoTable[ProjectName]=DiscreteStatsTable[[#This Row],[ProjectName]])*ProjectInfoTable[NumberOfReplications]))</f>
        <v>50</v>
      </c>
      <c r="N937" s="5" cm="1">
        <f t="array" ref="N937">IFERROR(AVERAGE(IF((DiscreteStatsTable[GroupByKey]=DiscreteStatsTable[[#This Row],[GroupByKey]]),(DiscreteStatsTable[GroupByKey]=DiscreteStatsTable[[#This Row],[GroupByKey]])*DiscreteStatsTable[Average])),0)</f>
        <v>0</v>
      </c>
      <c r="O937" s="5" cm="1">
        <f t="array" ref="O937">IFERROR(_xlfn.STDEV.S(IF((DiscreteStatsTable[GroupByKey]=DiscreteStatsTable[[#This Row],[GroupByKey]]),(DiscreteStatsTable[GroupByKey]=DiscreteStatsTable[[#This Row],[GroupByKey]])*DiscreteStatsTable[Average])),0)</f>
        <v>0</v>
      </c>
      <c r="P937" s="5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 s="5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7" s="5" cm="1">
        <f t="array" ref="R937">MIN(IF((DiscreteStatsTable[GroupByKey]=DiscreteStatsTable[[#This Row],[GroupByKey]]),(DiscreteStatsTable[GroupByKey]=DiscreteStatsTable[[#This Row],[GroupByKey]])*DiscreteStatsTable[Average]))</f>
        <v>0</v>
      </c>
      <c r="S937" s="5" cm="1">
        <f t="array" ref="S937">MAX(IF((DiscreteStatsTable[GroupByKey]=DiscreteStatsTable[[#This Row],[GroupByKey]]),(DiscreteStatsTable[GroupByKey]=DiscreteStatsTable[[#This Row],[GroupByKey]])*DiscreteStatsTable[Average]))</f>
        <v>0</v>
      </c>
      <c r="T937" s="5" cm="1">
        <f t="array" ref="T937">MIN(IF((DiscreteStatsTable[GroupByKey]=DiscreteStatsTable[[#This Row],[GroupByKey]]),(DiscreteStatsTable[GroupByKey]=DiscreteStatsTable[[#This Row],[GroupByKey]])*DiscreteStatsTable[Minimum]))</f>
        <v>0</v>
      </c>
      <c r="U937" s="5" cm="1">
        <f t="array" ref="U937">MAX(IF((DiscreteStatsTable[GroupByKey]=DiscreteStatsTable[[#This Row],[GroupByKey]]),(DiscreteStatsTable[GroupByKey]=DiscreteStatsTable[[#This Row],[GroupByKey]])*DiscreteStatsTable[Maximum]))</f>
        <v>0</v>
      </c>
      <c r="V937" s="5" cm="1">
        <f t="array" ref="V937">IFERROR(AVERAGE(IF((DiscreteStatsTable[GroupByKey]=DiscreteStatsTable[[#This Row],[GroupByKey]]),(DiscreteStatsTable[GroupByKey]=DiscreteStatsTable[[#This Row],[GroupByKey]])*DiscreteStatsTable[NumberObservations])),0)</f>
        <v>141.38</v>
      </c>
      <c r="W937" s="5">
        <f>IF((DiscreteStatsTable[[#This Row],[RepsRequested]]&gt;1),DiscreteStatsTable[[#This Row],[HalfWidth]],DiscreteStatsTable[[#This Row],[BatchMeansHalfWidth]])</f>
        <v>0</v>
      </c>
      <c r="X937" s="5" cm="1">
        <f t="array" ref="X937">COUNT(IF((DiscreteStatsTable[GroupByKey]=DiscreteStatsTable[[#This Row],[GroupByKey]]),(DiscreteStatsTable[GroupByKey]=DiscreteStatsTable[[#This Row],[GroupByKey]])*DiscreteStatsTable[Replication]))</f>
        <v>50</v>
      </c>
      <c r="Y937" s="5">
        <f>IF(DiscreteStatsTable[[#This Row],[RepsRequested]]=DiscreteStatsTable[[#This Row],[RepsWithStatObserved]],1,0)</f>
        <v>1</v>
      </c>
    </row>
    <row r="938" spans="1:25" x14ac:dyDescent="0.25">
      <c r="A938" t="s">
        <v>68</v>
      </c>
      <c r="B938" t="s">
        <v>70</v>
      </c>
      <c r="C938">
        <v>12</v>
      </c>
      <c r="D938" t="s">
        <v>85</v>
      </c>
      <c r="E938" t="s">
        <v>91</v>
      </c>
      <c r="F938" t="s">
        <v>87</v>
      </c>
      <c r="G938">
        <v>0.36856446637595802</v>
      </c>
      <c r="H938">
        <v>2E+20</v>
      </c>
      <c r="I938">
        <v>2.5735566070757901E-2</v>
      </c>
      <c r="J938">
        <v>1.28325999372887</v>
      </c>
      <c r="K938">
        <v>143</v>
      </c>
      <c r="L9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38" s="5" cm="1">
        <f t="array" ref="M938">MAX(IF((ProjectInfoTable[ProjectName]=DiscreteStatsTable[[#This Row],[ProjectName]]),(ProjectInfoTable[ProjectName]=DiscreteStatsTable[[#This Row],[ProjectName]])*ProjectInfoTable[NumberOfReplications]))</f>
        <v>50</v>
      </c>
      <c r="N938" s="5" cm="1">
        <f t="array" ref="N938">IFERROR(AVERAGE(IF((DiscreteStatsTable[GroupByKey]=DiscreteStatsTable[[#This Row],[GroupByKey]]),(DiscreteStatsTable[GroupByKey]=DiscreteStatsTable[[#This Row],[GroupByKey]])*DiscreteStatsTable[Average])),0)</f>
        <v>0.33492790756206081</v>
      </c>
      <c r="O938" s="5" cm="1">
        <f t="array" ref="O93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38" s="5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 s="5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38" s="5" cm="1">
        <f t="array" ref="R938">MIN(IF((DiscreteStatsTable[GroupByKey]=DiscreteStatsTable[[#This Row],[GroupByKey]]),(DiscreteStatsTable[GroupByKey]=DiscreteStatsTable[[#This Row],[GroupByKey]])*DiscreteStatsTable[Average]))</f>
        <v>0.29414253294763198</v>
      </c>
      <c r="S938" s="5" cm="1">
        <f t="array" ref="S938">MAX(IF((DiscreteStatsTable[GroupByKey]=DiscreteStatsTable[[#This Row],[GroupByKey]]),(DiscreteStatsTable[GroupByKey]=DiscreteStatsTable[[#This Row],[GroupByKey]])*DiscreteStatsTable[Average]))</f>
        <v>0.38948747758041602</v>
      </c>
      <c r="T938" s="5" cm="1">
        <f t="array" ref="T938">MIN(IF((DiscreteStatsTable[GroupByKey]=DiscreteStatsTable[[#This Row],[GroupByKey]]),(DiscreteStatsTable[GroupByKey]=DiscreteStatsTable[[#This Row],[GroupByKey]])*DiscreteStatsTable[Minimum]))</f>
        <v>1.2941586017357599E-2</v>
      </c>
      <c r="U938" s="5" cm="1">
        <f t="array" ref="U938">MAX(IF((DiscreteStatsTable[GroupByKey]=DiscreteStatsTable[[#This Row],[GroupByKey]]),(DiscreteStatsTable[GroupByKey]=DiscreteStatsTable[[#This Row],[GroupByKey]])*DiscreteStatsTable[Maximum]))</f>
        <v>2.0393207955552399</v>
      </c>
      <c r="V938" s="5" cm="1">
        <f t="array" ref="V938">IFERROR(AVERAGE(IF((DiscreteStatsTable[GroupByKey]=DiscreteStatsTable[[#This Row],[GroupByKey]]),(DiscreteStatsTable[GroupByKey]=DiscreteStatsTable[[#This Row],[GroupByKey]])*DiscreteStatsTable[NumberObservations])),0)</f>
        <v>141.38</v>
      </c>
      <c r="W938" s="5">
        <f>IF((DiscreteStatsTable[[#This Row],[RepsRequested]]&gt;1),DiscreteStatsTable[[#This Row],[HalfWidth]],DiscreteStatsTable[[#This Row],[BatchMeansHalfWidth]])</f>
        <v>5.7478663771092743E-3</v>
      </c>
      <c r="X938" s="5" cm="1">
        <f t="array" ref="X938">COUNT(IF((DiscreteStatsTable[GroupByKey]=DiscreteStatsTable[[#This Row],[GroupByKey]]),(DiscreteStatsTable[GroupByKey]=DiscreteStatsTable[[#This Row],[GroupByKey]])*DiscreteStatsTable[Replication]))</f>
        <v>50</v>
      </c>
      <c r="Y938" s="5">
        <f>IF(DiscreteStatsTable[[#This Row],[RepsRequested]]=DiscreteStatsTable[[#This Row],[RepsWithStatObserved]],1,0)</f>
        <v>1</v>
      </c>
    </row>
    <row r="939" spans="1:25" x14ac:dyDescent="0.25">
      <c r="A939" t="s">
        <v>68</v>
      </c>
      <c r="B939" t="s">
        <v>70</v>
      </c>
      <c r="C939">
        <v>12</v>
      </c>
      <c r="D939" t="s">
        <v>85</v>
      </c>
      <c r="E939" t="s">
        <v>92</v>
      </c>
      <c r="F939" t="s">
        <v>87</v>
      </c>
      <c r="G939">
        <v>24.8687945943819</v>
      </c>
      <c r="H939">
        <v>2E+20</v>
      </c>
      <c r="I939">
        <v>1.9565439561766</v>
      </c>
      <c r="J939">
        <v>59.542665452873798</v>
      </c>
      <c r="K939">
        <v>143</v>
      </c>
      <c r="L9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39" s="5" cm="1">
        <f t="array" ref="M939">MAX(IF((ProjectInfoTable[ProjectName]=DiscreteStatsTable[[#This Row],[ProjectName]]),(ProjectInfoTable[ProjectName]=DiscreteStatsTable[[#This Row],[ProjectName]])*ProjectInfoTable[NumberOfReplications]))</f>
        <v>50</v>
      </c>
      <c r="N939" s="5" cm="1">
        <f t="array" ref="N939">IFERROR(AVERAGE(IF((DiscreteStatsTable[GroupByKey]=DiscreteStatsTable[[#This Row],[GroupByKey]]),(DiscreteStatsTable[GroupByKey]=DiscreteStatsTable[[#This Row],[GroupByKey]])*DiscreteStatsTable[Average])),0)</f>
        <v>17.764897998506111</v>
      </c>
      <c r="O939" s="5" cm="1">
        <f t="array" ref="O939">IFERROR(_xlfn.STDEV.S(IF((DiscreteStatsTable[GroupByKey]=DiscreteStatsTable[[#This Row],[GroupByKey]]),(DiscreteStatsTable[GroupByKey]=DiscreteStatsTable[[#This Row],[GroupByKey]])*DiscreteStatsTable[Average])),0)</f>
        <v>6.3265363194248438</v>
      </c>
      <c r="P939" s="5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 s="5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939" s="5" cm="1">
        <f t="array" ref="R939">MIN(IF((DiscreteStatsTable[GroupByKey]=DiscreteStatsTable[[#This Row],[GroupByKey]]),(DiscreteStatsTable[GroupByKey]=DiscreteStatsTable[[#This Row],[GroupByKey]])*DiscreteStatsTable[Average]))</f>
        <v>12.070203836107099</v>
      </c>
      <c r="S939" s="5" cm="1">
        <f t="array" ref="S939">MAX(IF((DiscreteStatsTable[GroupByKey]=DiscreteStatsTable[[#This Row],[GroupByKey]]),(DiscreteStatsTable[GroupByKey]=DiscreteStatsTable[[#This Row],[GroupByKey]])*DiscreteStatsTable[Average]))</f>
        <v>51.667706043059603</v>
      </c>
      <c r="T939" s="5" cm="1">
        <f t="array" ref="T939">MIN(IF((DiscreteStatsTable[GroupByKey]=DiscreteStatsTable[[#This Row],[GroupByKey]]),(DiscreteStatsTable[GroupByKey]=DiscreteStatsTable[[#This Row],[GroupByKey]])*DiscreteStatsTable[Minimum]))</f>
        <v>0.77649516104145899</v>
      </c>
      <c r="U939" s="5" cm="1">
        <f t="array" ref="U939">MAX(IF((DiscreteStatsTable[GroupByKey]=DiscreteStatsTable[[#This Row],[GroupByKey]]),(DiscreteStatsTable[GroupByKey]=DiscreteStatsTable[[#This Row],[GroupByKey]])*DiscreteStatsTable[Maximum]))</f>
        <v>114.20900292565</v>
      </c>
      <c r="V939" s="5" cm="1">
        <f t="array" ref="V939">IFERROR(AVERAGE(IF((DiscreteStatsTable[GroupByKey]=DiscreteStatsTable[[#This Row],[GroupByKey]]),(DiscreteStatsTable[GroupByKey]=DiscreteStatsTable[[#This Row],[GroupByKey]])*DiscreteStatsTable[NumberObservations])),0)</f>
        <v>141.38</v>
      </c>
      <c r="W939" s="5">
        <f>IF((DiscreteStatsTable[[#This Row],[RepsRequested]]&gt;1),DiscreteStatsTable[[#This Row],[HalfWidth]],DiscreteStatsTable[[#This Row],[BatchMeansHalfWidth]])</f>
        <v>1.7979817281600685</v>
      </c>
      <c r="X939" s="5" cm="1">
        <f t="array" ref="X939">COUNT(IF((DiscreteStatsTable[GroupByKey]=DiscreteStatsTable[[#This Row],[GroupByKey]]),(DiscreteStatsTable[GroupByKey]=DiscreteStatsTable[[#This Row],[GroupByKey]])*DiscreteStatsTable[Replication]))</f>
        <v>50</v>
      </c>
      <c r="Y939" s="5">
        <f>IF(DiscreteStatsTable[[#This Row],[RepsRequested]]=DiscreteStatsTable[[#This Row],[RepsWithStatObserved]],1,0)</f>
        <v>1</v>
      </c>
    </row>
    <row r="940" spans="1:25" x14ac:dyDescent="0.25">
      <c r="A940" t="s">
        <v>68</v>
      </c>
      <c r="B940" t="s">
        <v>70</v>
      </c>
      <c r="C940">
        <v>12</v>
      </c>
      <c r="D940" t="s">
        <v>85</v>
      </c>
      <c r="E940" t="s">
        <v>93</v>
      </c>
      <c r="F940" t="s">
        <v>87</v>
      </c>
      <c r="G940">
        <v>0</v>
      </c>
      <c r="H940">
        <v>2E+20</v>
      </c>
      <c r="I940">
        <v>0</v>
      </c>
      <c r="J940">
        <v>0</v>
      </c>
      <c r="K940">
        <v>143</v>
      </c>
      <c r="L9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40" s="5" cm="1">
        <f t="array" ref="M940">MAX(IF((ProjectInfoTable[ProjectName]=DiscreteStatsTable[[#This Row],[ProjectName]]),(ProjectInfoTable[ProjectName]=DiscreteStatsTable[[#This Row],[ProjectName]])*ProjectInfoTable[NumberOfReplications]))</f>
        <v>50</v>
      </c>
      <c r="N940" s="5" cm="1">
        <f t="array" ref="N940">IFERROR(AVERAGE(IF((DiscreteStatsTable[GroupByKey]=DiscreteStatsTable[[#This Row],[GroupByKey]]),(DiscreteStatsTable[GroupByKey]=DiscreteStatsTable[[#This Row],[GroupByKey]])*DiscreteStatsTable[Average])),0)</f>
        <v>0</v>
      </c>
      <c r="O940" s="5" cm="1">
        <f t="array" ref="O940">IFERROR(_xlfn.STDEV.S(IF((DiscreteStatsTable[GroupByKey]=DiscreteStatsTable[[#This Row],[GroupByKey]]),(DiscreteStatsTable[GroupByKey]=DiscreteStatsTable[[#This Row],[GroupByKey]])*DiscreteStatsTable[Average])),0)</f>
        <v>0</v>
      </c>
      <c r="P940" s="5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 s="5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0" s="5" cm="1">
        <f t="array" ref="R940">MIN(IF((DiscreteStatsTable[GroupByKey]=DiscreteStatsTable[[#This Row],[GroupByKey]]),(DiscreteStatsTable[GroupByKey]=DiscreteStatsTable[[#This Row],[GroupByKey]])*DiscreteStatsTable[Average]))</f>
        <v>0</v>
      </c>
      <c r="S940" s="5" cm="1">
        <f t="array" ref="S940">MAX(IF((DiscreteStatsTable[GroupByKey]=DiscreteStatsTable[[#This Row],[GroupByKey]]),(DiscreteStatsTable[GroupByKey]=DiscreteStatsTable[[#This Row],[GroupByKey]])*DiscreteStatsTable[Average]))</f>
        <v>0</v>
      </c>
      <c r="T940" s="5" cm="1">
        <f t="array" ref="T940">MIN(IF((DiscreteStatsTable[GroupByKey]=DiscreteStatsTable[[#This Row],[GroupByKey]]),(DiscreteStatsTable[GroupByKey]=DiscreteStatsTable[[#This Row],[GroupByKey]])*DiscreteStatsTable[Minimum]))</f>
        <v>0</v>
      </c>
      <c r="U940" s="5" cm="1">
        <f t="array" ref="U940">MAX(IF((DiscreteStatsTable[GroupByKey]=DiscreteStatsTable[[#This Row],[GroupByKey]]),(DiscreteStatsTable[GroupByKey]=DiscreteStatsTable[[#This Row],[GroupByKey]])*DiscreteStatsTable[Maximum]))</f>
        <v>0</v>
      </c>
      <c r="V940" s="5" cm="1">
        <f t="array" ref="V940">IFERROR(AVERAGE(IF((DiscreteStatsTable[GroupByKey]=DiscreteStatsTable[[#This Row],[GroupByKey]]),(DiscreteStatsTable[GroupByKey]=DiscreteStatsTable[[#This Row],[GroupByKey]])*DiscreteStatsTable[NumberObservations])),0)</f>
        <v>141.38</v>
      </c>
      <c r="W940" s="5">
        <f>IF((DiscreteStatsTable[[#This Row],[RepsRequested]]&gt;1),DiscreteStatsTable[[#This Row],[HalfWidth]],DiscreteStatsTable[[#This Row],[BatchMeansHalfWidth]])</f>
        <v>0</v>
      </c>
      <c r="X940" s="5" cm="1">
        <f t="array" ref="X940">COUNT(IF((DiscreteStatsTable[GroupByKey]=DiscreteStatsTable[[#This Row],[GroupByKey]]),(DiscreteStatsTable[GroupByKey]=DiscreteStatsTable[[#This Row],[GroupByKey]])*DiscreteStatsTable[Replication]))</f>
        <v>50</v>
      </c>
      <c r="Y940" s="5">
        <f>IF(DiscreteStatsTable[[#This Row],[RepsRequested]]=DiscreteStatsTable[[#This Row],[RepsWithStatObserved]],1,0)</f>
        <v>1</v>
      </c>
    </row>
    <row r="941" spans="1:25" x14ac:dyDescent="0.25">
      <c r="A941" t="s">
        <v>68</v>
      </c>
      <c r="B941" t="s">
        <v>70</v>
      </c>
      <c r="C941">
        <v>12</v>
      </c>
      <c r="D941" t="s">
        <v>85</v>
      </c>
      <c r="E941" t="s">
        <v>94</v>
      </c>
      <c r="F941" t="s">
        <v>87</v>
      </c>
      <c r="G941">
        <v>0</v>
      </c>
      <c r="H941">
        <v>2E+20</v>
      </c>
      <c r="I941">
        <v>0</v>
      </c>
      <c r="J941">
        <v>0</v>
      </c>
      <c r="K941">
        <v>143</v>
      </c>
      <c r="L9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41" s="5" cm="1">
        <f t="array" ref="M941">MAX(IF((ProjectInfoTable[ProjectName]=DiscreteStatsTable[[#This Row],[ProjectName]]),(ProjectInfoTable[ProjectName]=DiscreteStatsTable[[#This Row],[ProjectName]])*ProjectInfoTable[NumberOfReplications]))</f>
        <v>50</v>
      </c>
      <c r="N941" s="5" cm="1">
        <f t="array" ref="N941">IFERROR(AVERAGE(IF((DiscreteStatsTable[GroupByKey]=DiscreteStatsTable[[#This Row],[GroupByKey]]),(DiscreteStatsTable[GroupByKey]=DiscreteStatsTable[[#This Row],[GroupByKey]])*DiscreteStatsTable[Average])),0)</f>
        <v>0</v>
      </c>
      <c r="O941" s="5" cm="1">
        <f t="array" ref="O941">IFERROR(_xlfn.STDEV.S(IF((DiscreteStatsTable[GroupByKey]=DiscreteStatsTable[[#This Row],[GroupByKey]]),(DiscreteStatsTable[GroupByKey]=DiscreteStatsTable[[#This Row],[GroupByKey]])*DiscreteStatsTable[Average])),0)</f>
        <v>0</v>
      </c>
      <c r="P941" s="5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 s="5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1" s="5" cm="1">
        <f t="array" ref="R941">MIN(IF((DiscreteStatsTable[GroupByKey]=DiscreteStatsTable[[#This Row],[GroupByKey]]),(DiscreteStatsTable[GroupByKey]=DiscreteStatsTable[[#This Row],[GroupByKey]])*DiscreteStatsTable[Average]))</f>
        <v>0</v>
      </c>
      <c r="S941" s="5" cm="1">
        <f t="array" ref="S941">MAX(IF((DiscreteStatsTable[GroupByKey]=DiscreteStatsTable[[#This Row],[GroupByKey]]),(DiscreteStatsTable[GroupByKey]=DiscreteStatsTable[[#This Row],[GroupByKey]])*DiscreteStatsTable[Average]))</f>
        <v>0</v>
      </c>
      <c r="T941" s="5" cm="1">
        <f t="array" ref="T941">MIN(IF((DiscreteStatsTable[GroupByKey]=DiscreteStatsTable[[#This Row],[GroupByKey]]),(DiscreteStatsTable[GroupByKey]=DiscreteStatsTable[[#This Row],[GroupByKey]])*DiscreteStatsTable[Minimum]))</f>
        <v>0</v>
      </c>
      <c r="U941" s="5" cm="1">
        <f t="array" ref="U941">MAX(IF((DiscreteStatsTable[GroupByKey]=DiscreteStatsTable[[#This Row],[GroupByKey]]),(DiscreteStatsTable[GroupByKey]=DiscreteStatsTable[[#This Row],[GroupByKey]])*DiscreteStatsTable[Maximum]))</f>
        <v>0</v>
      </c>
      <c r="V941" s="5" cm="1">
        <f t="array" ref="V941">IFERROR(AVERAGE(IF((DiscreteStatsTable[GroupByKey]=DiscreteStatsTable[[#This Row],[GroupByKey]]),(DiscreteStatsTable[GroupByKey]=DiscreteStatsTable[[#This Row],[GroupByKey]])*DiscreteStatsTable[NumberObservations])),0)</f>
        <v>141.38</v>
      </c>
      <c r="W941" s="5">
        <f>IF((DiscreteStatsTable[[#This Row],[RepsRequested]]&gt;1),DiscreteStatsTable[[#This Row],[HalfWidth]],DiscreteStatsTable[[#This Row],[BatchMeansHalfWidth]])</f>
        <v>0</v>
      </c>
      <c r="X941" s="5" cm="1">
        <f t="array" ref="X941">COUNT(IF((DiscreteStatsTable[GroupByKey]=DiscreteStatsTable[[#This Row],[GroupByKey]]),(DiscreteStatsTable[GroupByKey]=DiscreteStatsTable[[#This Row],[GroupByKey]])*DiscreteStatsTable[Replication]))</f>
        <v>50</v>
      </c>
      <c r="Y941" s="5">
        <f>IF(DiscreteStatsTable[[#This Row],[RepsRequested]]=DiscreteStatsTable[[#This Row],[RepsWithStatObserved]],1,0)</f>
        <v>1</v>
      </c>
    </row>
    <row r="942" spans="1:25" x14ac:dyDescent="0.25">
      <c r="A942" t="s">
        <v>68</v>
      </c>
      <c r="B942" t="s">
        <v>70</v>
      </c>
      <c r="C942">
        <v>12</v>
      </c>
      <c r="D942" t="s">
        <v>85</v>
      </c>
      <c r="E942" t="s">
        <v>95</v>
      </c>
      <c r="F942" t="s">
        <v>87</v>
      </c>
      <c r="G942">
        <v>0.36856446637595802</v>
      </c>
      <c r="H942">
        <v>2E+20</v>
      </c>
      <c r="I942">
        <v>2.5735566070757901E-2</v>
      </c>
      <c r="J942">
        <v>1.28325999372887</v>
      </c>
      <c r="K942">
        <v>143</v>
      </c>
      <c r="L9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42" s="5" cm="1">
        <f t="array" ref="M942">MAX(IF((ProjectInfoTable[ProjectName]=DiscreteStatsTable[[#This Row],[ProjectName]]),(ProjectInfoTable[ProjectName]=DiscreteStatsTable[[#This Row],[ProjectName]])*ProjectInfoTable[NumberOfReplications]))</f>
        <v>50</v>
      </c>
      <c r="N942" s="5" cm="1">
        <f t="array" ref="N942">IFERROR(AVERAGE(IF((DiscreteStatsTable[GroupByKey]=DiscreteStatsTable[[#This Row],[GroupByKey]]),(DiscreteStatsTable[GroupByKey]=DiscreteStatsTable[[#This Row],[GroupByKey]])*DiscreteStatsTable[Average])),0)</f>
        <v>0.33492790756206081</v>
      </c>
      <c r="O942" s="5" cm="1">
        <f t="array" ref="O94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42" s="5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 s="5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42" s="5" cm="1">
        <f t="array" ref="R942">MIN(IF((DiscreteStatsTable[GroupByKey]=DiscreteStatsTable[[#This Row],[GroupByKey]]),(DiscreteStatsTable[GroupByKey]=DiscreteStatsTable[[#This Row],[GroupByKey]])*DiscreteStatsTable[Average]))</f>
        <v>0.29414253294763198</v>
      </c>
      <c r="S942" s="5" cm="1">
        <f t="array" ref="S942">MAX(IF((DiscreteStatsTable[GroupByKey]=DiscreteStatsTable[[#This Row],[GroupByKey]]),(DiscreteStatsTable[GroupByKey]=DiscreteStatsTable[[#This Row],[GroupByKey]])*DiscreteStatsTable[Average]))</f>
        <v>0.38948747758041602</v>
      </c>
      <c r="T942" s="5" cm="1">
        <f t="array" ref="T942">MIN(IF((DiscreteStatsTable[GroupByKey]=DiscreteStatsTable[[#This Row],[GroupByKey]]),(DiscreteStatsTable[GroupByKey]=DiscreteStatsTable[[#This Row],[GroupByKey]])*DiscreteStatsTable[Minimum]))</f>
        <v>1.2941586017357599E-2</v>
      </c>
      <c r="U942" s="5" cm="1">
        <f t="array" ref="U942">MAX(IF((DiscreteStatsTable[GroupByKey]=DiscreteStatsTable[[#This Row],[GroupByKey]]),(DiscreteStatsTable[GroupByKey]=DiscreteStatsTable[[#This Row],[GroupByKey]])*DiscreteStatsTable[Maximum]))</f>
        <v>2.0393207955552399</v>
      </c>
      <c r="V942" s="5" cm="1">
        <f t="array" ref="V942">IFERROR(AVERAGE(IF((DiscreteStatsTable[GroupByKey]=DiscreteStatsTable[[#This Row],[GroupByKey]]),(DiscreteStatsTable[GroupByKey]=DiscreteStatsTable[[#This Row],[GroupByKey]])*DiscreteStatsTable[NumberObservations])),0)</f>
        <v>141.38</v>
      </c>
      <c r="W942" s="5">
        <f>IF((DiscreteStatsTable[[#This Row],[RepsRequested]]&gt;1),DiscreteStatsTable[[#This Row],[HalfWidth]],DiscreteStatsTable[[#This Row],[BatchMeansHalfWidth]])</f>
        <v>5.7478663771092743E-3</v>
      </c>
      <c r="X942" s="5" cm="1">
        <f t="array" ref="X942">COUNT(IF((DiscreteStatsTable[GroupByKey]=DiscreteStatsTable[[#This Row],[GroupByKey]]),(DiscreteStatsTable[GroupByKey]=DiscreteStatsTable[[#This Row],[GroupByKey]])*DiscreteStatsTable[Replication]))</f>
        <v>50</v>
      </c>
      <c r="Y942" s="5">
        <f>IF(DiscreteStatsTable[[#This Row],[RepsRequested]]=DiscreteStatsTable[[#This Row],[RepsWithStatObserved]],1,0)</f>
        <v>1</v>
      </c>
    </row>
    <row r="943" spans="1:25" x14ac:dyDescent="0.25">
      <c r="A943" t="s">
        <v>68</v>
      </c>
      <c r="B943" t="s">
        <v>70</v>
      </c>
      <c r="C943">
        <v>12</v>
      </c>
      <c r="D943" t="s">
        <v>85</v>
      </c>
      <c r="E943" t="s">
        <v>96</v>
      </c>
      <c r="F943" t="s">
        <v>87</v>
      </c>
      <c r="G943">
        <v>13.106305465785701</v>
      </c>
      <c r="H943">
        <v>2E+20</v>
      </c>
      <c r="I943">
        <v>1.5441339642454699</v>
      </c>
      <c r="J943">
        <v>46.297521573357002</v>
      </c>
      <c r="K943">
        <v>143</v>
      </c>
      <c r="L9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43" s="5" cm="1">
        <f t="array" ref="M943">MAX(IF((ProjectInfoTable[ProjectName]=DiscreteStatsTable[[#This Row],[ProjectName]]),(ProjectInfoTable[ProjectName]=DiscreteStatsTable[[#This Row],[ProjectName]])*ProjectInfoTable[NumberOfReplications]))</f>
        <v>50</v>
      </c>
      <c r="N943" s="5" cm="1">
        <f t="array" ref="N943">IFERROR(AVERAGE(IF((DiscreteStatsTable[GroupByKey]=DiscreteStatsTable[[#This Row],[GroupByKey]]),(DiscreteStatsTable[GroupByKey]=DiscreteStatsTable[[#This Row],[GroupByKey]])*DiscreteStatsTable[Average])),0)</f>
        <v>12.098431297615067</v>
      </c>
      <c r="O943" s="5" cm="1">
        <f t="array" ref="O943">IFERROR(_xlfn.STDEV.S(IF((DiscreteStatsTable[GroupByKey]=DiscreteStatsTable[[#This Row],[GroupByKey]]),(DiscreteStatsTable[GroupByKey]=DiscreteStatsTable[[#This Row],[GroupByKey]])*DiscreteStatsTable[Average])),0)</f>
        <v>0.71433201207540975</v>
      </c>
      <c r="P943" s="5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 s="5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943" s="5" cm="1">
        <f t="array" ref="R943">MIN(IF((DiscreteStatsTable[GroupByKey]=DiscreteStatsTable[[#This Row],[GroupByKey]]),(DiscreteStatsTable[GroupByKey]=DiscreteStatsTable[[#This Row],[GroupByKey]])*DiscreteStatsTable[Average]))</f>
        <v>10.7592582879315</v>
      </c>
      <c r="S943" s="5" cm="1">
        <f t="array" ref="S943">MAX(IF((DiscreteStatsTable[GroupByKey]=DiscreteStatsTable[[#This Row],[GroupByKey]]),(DiscreteStatsTable[GroupByKey]=DiscreteStatsTable[[#This Row],[GroupByKey]])*DiscreteStatsTable[Average]))</f>
        <v>14.168775078757299</v>
      </c>
      <c r="T943" s="5" cm="1">
        <f t="array" ref="T943">MIN(IF((DiscreteStatsTable[GroupByKey]=DiscreteStatsTable[[#This Row],[GroupByKey]]),(DiscreteStatsTable[GroupByKey]=DiscreteStatsTable[[#This Row],[GroupByKey]])*DiscreteStatsTable[Minimum]))</f>
        <v>0.77649516104145899</v>
      </c>
      <c r="U943" s="5" cm="1">
        <f t="array" ref="U943">MAX(IF((DiscreteStatsTable[GroupByKey]=DiscreteStatsTable[[#This Row],[GroupByKey]]),(DiscreteStatsTable[GroupByKey]=DiscreteStatsTable[[#This Row],[GroupByKey]])*DiscreteStatsTable[Maximum]))</f>
        <v>66.496126739788593</v>
      </c>
      <c r="V943" s="5" cm="1">
        <f t="array" ref="V943">IFERROR(AVERAGE(IF((DiscreteStatsTable[GroupByKey]=DiscreteStatsTable[[#This Row],[GroupByKey]]),(DiscreteStatsTable[GroupByKey]=DiscreteStatsTable[[#This Row],[GroupByKey]])*DiscreteStatsTable[NumberObservations])),0)</f>
        <v>141.38</v>
      </c>
      <c r="W943" s="5">
        <f>IF((DiscreteStatsTable[[#This Row],[RepsRequested]]&gt;1),DiscreteStatsTable[[#This Row],[HalfWidth]],DiscreteStatsTable[[#This Row],[BatchMeansHalfWidth]])</f>
        <v>0.20301091161176912</v>
      </c>
      <c r="X943" s="5" cm="1">
        <f t="array" ref="X943">COUNT(IF((DiscreteStatsTable[GroupByKey]=DiscreteStatsTable[[#This Row],[GroupByKey]]),(DiscreteStatsTable[GroupByKey]=DiscreteStatsTable[[#This Row],[GroupByKey]])*DiscreteStatsTable[Replication]))</f>
        <v>50</v>
      </c>
      <c r="Y943" s="5">
        <f>IF(DiscreteStatsTable[[#This Row],[RepsRequested]]=DiscreteStatsTable[[#This Row],[RepsWithStatObserved]],1,0)</f>
        <v>1</v>
      </c>
    </row>
    <row r="944" spans="1:25" x14ac:dyDescent="0.25">
      <c r="A944" t="s">
        <v>68</v>
      </c>
      <c r="B944" t="s">
        <v>70</v>
      </c>
      <c r="C944">
        <v>12</v>
      </c>
      <c r="D944" t="s">
        <v>85</v>
      </c>
      <c r="E944" t="s">
        <v>97</v>
      </c>
      <c r="F944" t="s">
        <v>87</v>
      </c>
      <c r="G944">
        <v>0</v>
      </c>
      <c r="H944">
        <v>2E+20</v>
      </c>
      <c r="I944">
        <v>0</v>
      </c>
      <c r="J944">
        <v>0</v>
      </c>
      <c r="K944">
        <v>143</v>
      </c>
      <c r="L9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44" s="5" cm="1">
        <f t="array" ref="M944">MAX(IF((ProjectInfoTable[ProjectName]=DiscreteStatsTable[[#This Row],[ProjectName]]),(ProjectInfoTable[ProjectName]=DiscreteStatsTable[[#This Row],[ProjectName]])*ProjectInfoTable[NumberOfReplications]))</f>
        <v>50</v>
      </c>
      <c r="N944" s="5" cm="1">
        <f t="array" ref="N944">IFERROR(AVERAGE(IF((DiscreteStatsTable[GroupByKey]=DiscreteStatsTable[[#This Row],[GroupByKey]]),(DiscreteStatsTable[GroupByKey]=DiscreteStatsTable[[#This Row],[GroupByKey]])*DiscreteStatsTable[Average])),0)</f>
        <v>0</v>
      </c>
      <c r="O944" s="5" cm="1">
        <f t="array" ref="O944">IFERROR(_xlfn.STDEV.S(IF((DiscreteStatsTable[GroupByKey]=DiscreteStatsTable[[#This Row],[GroupByKey]]),(DiscreteStatsTable[GroupByKey]=DiscreteStatsTable[[#This Row],[GroupByKey]])*DiscreteStatsTable[Average])),0)</f>
        <v>0</v>
      </c>
      <c r="P944" s="5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 s="5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4" s="5" cm="1">
        <f t="array" ref="R944">MIN(IF((DiscreteStatsTable[GroupByKey]=DiscreteStatsTable[[#This Row],[GroupByKey]]),(DiscreteStatsTable[GroupByKey]=DiscreteStatsTable[[#This Row],[GroupByKey]])*DiscreteStatsTable[Average]))</f>
        <v>0</v>
      </c>
      <c r="S944" s="5" cm="1">
        <f t="array" ref="S944">MAX(IF((DiscreteStatsTable[GroupByKey]=DiscreteStatsTable[[#This Row],[GroupByKey]]),(DiscreteStatsTable[GroupByKey]=DiscreteStatsTable[[#This Row],[GroupByKey]])*DiscreteStatsTable[Average]))</f>
        <v>0</v>
      </c>
      <c r="T944" s="5" cm="1">
        <f t="array" ref="T944">MIN(IF((DiscreteStatsTable[GroupByKey]=DiscreteStatsTable[[#This Row],[GroupByKey]]),(DiscreteStatsTable[GroupByKey]=DiscreteStatsTable[[#This Row],[GroupByKey]])*DiscreteStatsTable[Minimum]))</f>
        <v>0</v>
      </c>
      <c r="U944" s="5" cm="1">
        <f t="array" ref="U944">MAX(IF((DiscreteStatsTable[GroupByKey]=DiscreteStatsTable[[#This Row],[GroupByKey]]),(DiscreteStatsTable[GroupByKey]=DiscreteStatsTable[[#This Row],[GroupByKey]])*DiscreteStatsTable[Maximum]))</f>
        <v>0</v>
      </c>
      <c r="V944" s="5" cm="1">
        <f t="array" ref="V944">IFERROR(AVERAGE(IF((DiscreteStatsTable[GroupByKey]=DiscreteStatsTable[[#This Row],[GroupByKey]]),(DiscreteStatsTable[GroupByKey]=DiscreteStatsTable[[#This Row],[GroupByKey]])*DiscreteStatsTable[NumberObservations])),0)</f>
        <v>141.38</v>
      </c>
      <c r="W944" s="5">
        <f>IF((DiscreteStatsTable[[#This Row],[RepsRequested]]&gt;1),DiscreteStatsTable[[#This Row],[HalfWidth]],DiscreteStatsTable[[#This Row],[BatchMeansHalfWidth]])</f>
        <v>0</v>
      </c>
      <c r="X944" s="5" cm="1">
        <f t="array" ref="X944">COUNT(IF((DiscreteStatsTable[GroupByKey]=DiscreteStatsTable[[#This Row],[GroupByKey]]),(DiscreteStatsTable[GroupByKey]=DiscreteStatsTable[[#This Row],[GroupByKey]])*DiscreteStatsTable[Replication]))</f>
        <v>50</v>
      </c>
      <c r="Y944" s="5">
        <f>IF(DiscreteStatsTable[[#This Row],[RepsRequested]]=DiscreteStatsTable[[#This Row],[RepsWithStatObserved]],1,0)</f>
        <v>1</v>
      </c>
    </row>
    <row r="945" spans="1:25" x14ac:dyDescent="0.25">
      <c r="A945" t="s">
        <v>68</v>
      </c>
      <c r="B945" t="s">
        <v>70</v>
      </c>
      <c r="C945">
        <v>12</v>
      </c>
      <c r="D945" t="s">
        <v>85</v>
      </c>
      <c r="E945" t="s">
        <v>98</v>
      </c>
      <c r="F945" t="s">
        <v>87</v>
      </c>
      <c r="G945">
        <v>11.7624891285961</v>
      </c>
      <c r="H945">
        <v>2E+20</v>
      </c>
      <c r="I945">
        <v>0</v>
      </c>
      <c r="J945">
        <v>40.900636121945098</v>
      </c>
      <c r="K945">
        <v>143</v>
      </c>
      <c r="L9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45" s="5" cm="1">
        <f t="array" ref="M945">MAX(IF((ProjectInfoTable[ProjectName]=DiscreteStatsTable[[#This Row],[ProjectName]]),(ProjectInfoTable[ProjectName]=DiscreteStatsTable[[#This Row],[ProjectName]])*ProjectInfoTable[NumberOfReplications]))</f>
        <v>50</v>
      </c>
      <c r="N945" s="5" cm="1">
        <f t="array" ref="N945">IFERROR(AVERAGE(IF((DiscreteStatsTable[GroupByKey]=DiscreteStatsTable[[#This Row],[GroupByKey]]),(DiscreteStatsTable[GroupByKey]=DiscreteStatsTable[[#This Row],[GroupByKey]])*DiscreteStatsTable[Average])),0)</f>
        <v>5.6664667008910365</v>
      </c>
      <c r="O945" s="5" cm="1">
        <f t="array" ref="O945">IFERROR(_xlfn.STDEV.S(IF((DiscreteStatsTable[GroupByKey]=DiscreteStatsTable[[#This Row],[GroupByKey]]),(DiscreteStatsTable[GroupByKey]=DiscreteStatsTable[[#This Row],[GroupByKey]])*DiscreteStatsTable[Average])),0)</f>
        <v>5.8120334932936641</v>
      </c>
      <c r="P945" s="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 s="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945" s="5" cm="1">
        <f t="array" ref="R945">MIN(IF((DiscreteStatsTable[GroupByKey]=DiscreteStatsTable[[#This Row],[GroupByKey]]),(DiscreteStatsTable[GroupByKey]=DiscreteStatsTable[[#This Row],[GroupByKey]])*DiscreteStatsTable[Average]))</f>
        <v>1.06349999805384</v>
      </c>
      <c r="S945" s="5" cm="1">
        <f t="array" ref="S945">MAX(IF((DiscreteStatsTable[GroupByKey]=DiscreteStatsTable[[#This Row],[GroupByKey]]),(DiscreteStatsTable[GroupByKey]=DiscreteStatsTable[[#This Row],[GroupByKey]])*DiscreteStatsTable[Average]))</f>
        <v>37.498930964302303</v>
      </c>
      <c r="T945" s="5" cm="1">
        <f t="array" ref="T945">MIN(IF((DiscreteStatsTable[GroupByKey]=DiscreteStatsTable[[#This Row],[GroupByKey]]),(DiscreteStatsTable[GroupByKey]=DiscreteStatsTable[[#This Row],[GroupByKey]])*DiscreteStatsTable[Minimum]))</f>
        <v>0</v>
      </c>
      <c r="U945" s="5" cm="1">
        <f t="array" ref="U945">MAX(IF((DiscreteStatsTable[GroupByKey]=DiscreteStatsTable[[#This Row],[GroupByKey]]),(DiscreteStatsTable[GroupByKey]=DiscreteStatsTable[[#This Row],[GroupByKey]])*DiscreteStatsTable[Maximum]))</f>
        <v>97.065234510704698</v>
      </c>
      <c r="V945" s="5" cm="1">
        <f t="array" ref="V945">IFERROR(AVERAGE(IF((DiscreteStatsTable[GroupByKey]=DiscreteStatsTable[[#This Row],[GroupByKey]]),(DiscreteStatsTable[GroupByKey]=DiscreteStatsTable[[#This Row],[GroupByKey]])*DiscreteStatsTable[NumberObservations])),0)</f>
        <v>141.38</v>
      </c>
      <c r="W945" s="5">
        <f>IF((DiscreteStatsTable[[#This Row],[RepsRequested]]&gt;1),DiscreteStatsTable[[#This Row],[HalfWidth]],DiscreteStatsTable[[#This Row],[BatchMeansHalfWidth]])</f>
        <v>1.6517616428299211</v>
      </c>
      <c r="X945" s="5" cm="1">
        <f t="array" ref="X945">COUNT(IF((DiscreteStatsTable[GroupByKey]=DiscreteStatsTable[[#This Row],[GroupByKey]]),(DiscreteStatsTable[GroupByKey]=DiscreteStatsTable[[#This Row],[GroupByKey]])*DiscreteStatsTable[Replication]))</f>
        <v>50</v>
      </c>
      <c r="Y945" s="5">
        <f>IF(DiscreteStatsTable[[#This Row],[RepsRequested]]=DiscreteStatsTable[[#This Row],[RepsWithStatObserved]],1,0)</f>
        <v>1</v>
      </c>
    </row>
    <row r="946" spans="1:25" x14ac:dyDescent="0.25">
      <c r="A946" t="s">
        <v>68</v>
      </c>
      <c r="B946" t="s">
        <v>70</v>
      </c>
      <c r="C946">
        <v>13</v>
      </c>
      <c r="D946" t="s">
        <v>85</v>
      </c>
      <c r="E946" t="s">
        <v>86</v>
      </c>
      <c r="F946" t="s">
        <v>87</v>
      </c>
      <c r="G946">
        <v>0</v>
      </c>
      <c r="H946">
        <v>2E+20</v>
      </c>
      <c r="I946">
        <v>0</v>
      </c>
      <c r="J946">
        <v>0</v>
      </c>
      <c r="K946">
        <v>141</v>
      </c>
      <c r="L9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46" s="5" cm="1">
        <f t="array" ref="M946">MAX(IF((ProjectInfoTable[ProjectName]=DiscreteStatsTable[[#This Row],[ProjectName]]),(ProjectInfoTable[ProjectName]=DiscreteStatsTable[[#This Row],[ProjectName]])*ProjectInfoTable[NumberOfReplications]))</f>
        <v>50</v>
      </c>
      <c r="N946" s="5" cm="1">
        <f t="array" ref="N946">IFERROR(AVERAGE(IF((DiscreteStatsTable[GroupByKey]=DiscreteStatsTable[[#This Row],[GroupByKey]]),(DiscreteStatsTable[GroupByKey]=DiscreteStatsTable[[#This Row],[GroupByKey]])*DiscreteStatsTable[Average])),0)</f>
        <v>0</v>
      </c>
      <c r="O946" s="5" cm="1">
        <f t="array" ref="O946">IFERROR(_xlfn.STDEV.S(IF((DiscreteStatsTable[GroupByKey]=DiscreteStatsTable[[#This Row],[GroupByKey]]),(DiscreteStatsTable[GroupByKey]=DiscreteStatsTable[[#This Row],[GroupByKey]])*DiscreteStatsTable[Average])),0)</f>
        <v>0</v>
      </c>
      <c r="P946" s="5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 s="5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6" s="5" cm="1">
        <f t="array" ref="R946">MIN(IF((DiscreteStatsTable[GroupByKey]=DiscreteStatsTable[[#This Row],[GroupByKey]]),(DiscreteStatsTable[GroupByKey]=DiscreteStatsTable[[#This Row],[GroupByKey]])*DiscreteStatsTable[Average]))</f>
        <v>0</v>
      </c>
      <c r="S946" s="5" cm="1">
        <f t="array" ref="S946">MAX(IF((DiscreteStatsTable[GroupByKey]=DiscreteStatsTable[[#This Row],[GroupByKey]]),(DiscreteStatsTable[GroupByKey]=DiscreteStatsTable[[#This Row],[GroupByKey]])*DiscreteStatsTable[Average]))</f>
        <v>0</v>
      </c>
      <c r="T946" s="5" cm="1">
        <f t="array" ref="T946">MIN(IF((DiscreteStatsTable[GroupByKey]=DiscreteStatsTable[[#This Row],[GroupByKey]]),(DiscreteStatsTable[GroupByKey]=DiscreteStatsTable[[#This Row],[GroupByKey]])*DiscreteStatsTable[Minimum]))</f>
        <v>0</v>
      </c>
      <c r="U946" s="5" cm="1">
        <f t="array" ref="U946">MAX(IF((DiscreteStatsTable[GroupByKey]=DiscreteStatsTable[[#This Row],[GroupByKey]]),(DiscreteStatsTable[GroupByKey]=DiscreteStatsTable[[#This Row],[GroupByKey]])*DiscreteStatsTable[Maximum]))</f>
        <v>0</v>
      </c>
      <c r="V946" s="5" cm="1">
        <f t="array" ref="V946">IFERROR(AVERAGE(IF((DiscreteStatsTable[GroupByKey]=DiscreteStatsTable[[#This Row],[GroupByKey]]),(DiscreteStatsTable[GroupByKey]=DiscreteStatsTable[[#This Row],[GroupByKey]])*DiscreteStatsTable[NumberObservations])),0)</f>
        <v>141.38</v>
      </c>
      <c r="W946" s="5">
        <f>IF((DiscreteStatsTable[[#This Row],[RepsRequested]]&gt;1),DiscreteStatsTable[[#This Row],[HalfWidth]],DiscreteStatsTable[[#This Row],[BatchMeansHalfWidth]])</f>
        <v>0</v>
      </c>
      <c r="X946" s="5" cm="1">
        <f t="array" ref="X946">COUNT(IF((DiscreteStatsTable[GroupByKey]=DiscreteStatsTable[[#This Row],[GroupByKey]]),(DiscreteStatsTable[GroupByKey]=DiscreteStatsTable[[#This Row],[GroupByKey]])*DiscreteStatsTable[Replication]))</f>
        <v>50</v>
      </c>
      <c r="Y946" s="5">
        <f>IF(DiscreteStatsTable[[#This Row],[RepsRequested]]=DiscreteStatsTable[[#This Row],[RepsWithStatObserved]],1,0)</f>
        <v>1</v>
      </c>
    </row>
    <row r="947" spans="1:25" x14ac:dyDescent="0.25">
      <c r="A947" t="s">
        <v>68</v>
      </c>
      <c r="B947" t="s">
        <v>70</v>
      </c>
      <c r="C947">
        <v>13</v>
      </c>
      <c r="D947" t="s">
        <v>85</v>
      </c>
      <c r="E947" t="s">
        <v>88</v>
      </c>
      <c r="F947" t="s">
        <v>87</v>
      </c>
      <c r="G947">
        <v>0</v>
      </c>
      <c r="H947">
        <v>2E+20</v>
      </c>
      <c r="I947">
        <v>0</v>
      </c>
      <c r="J947">
        <v>0</v>
      </c>
      <c r="K947">
        <v>141</v>
      </c>
      <c r="L9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47" s="5" cm="1">
        <f t="array" ref="M947">MAX(IF((ProjectInfoTable[ProjectName]=DiscreteStatsTable[[#This Row],[ProjectName]]),(ProjectInfoTable[ProjectName]=DiscreteStatsTable[[#This Row],[ProjectName]])*ProjectInfoTable[NumberOfReplications]))</f>
        <v>50</v>
      </c>
      <c r="N947" s="5" cm="1">
        <f t="array" ref="N947">IFERROR(AVERAGE(IF((DiscreteStatsTable[GroupByKey]=DiscreteStatsTable[[#This Row],[GroupByKey]]),(DiscreteStatsTable[GroupByKey]=DiscreteStatsTable[[#This Row],[GroupByKey]])*DiscreteStatsTable[Average])),0)</f>
        <v>0</v>
      </c>
      <c r="O947" s="5" cm="1">
        <f t="array" ref="O947">IFERROR(_xlfn.STDEV.S(IF((DiscreteStatsTable[GroupByKey]=DiscreteStatsTable[[#This Row],[GroupByKey]]),(DiscreteStatsTable[GroupByKey]=DiscreteStatsTable[[#This Row],[GroupByKey]])*DiscreteStatsTable[Average])),0)</f>
        <v>0</v>
      </c>
      <c r="P947" s="5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 s="5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7" s="5" cm="1">
        <f t="array" ref="R947">MIN(IF((DiscreteStatsTable[GroupByKey]=DiscreteStatsTable[[#This Row],[GroupByKey]]),(DiscreteStatsTable[GroupByKey]=DiscreteStatsTable[[#This Row],[GroupByKey]])*DiscreteStatsTable[Average]))</f>
        <v>0</v>
      </c>
      <c r="S947" s="5" cm="1">
        <f t="array" ref="S947">MAX(IF((DiscreteStatsTable[GroupByKey]=DiscreteStatsTable[[#This Row],[GroupByKey]]),(DiscreteStatsTable[GroupByKey]=DiscreteStatsTable[[#This Row],[GroupByKey]])*DiscreteStatsTable[Average]))</f>
        <v>0</v>
      </c>
      <c r="T947" s="5" cm="1">
        <f t="array" ref="T947">MIN(IF((DiscreteStatsTable[GroupByKey]=DiscreteStatsTable[[#This Row],[GroupByKey]]),(DiscreteStatsTable[GroupByKey]=DiscreteStatsTable[[#This Row],[GroupByKey]])*DiscreteStatsTable[Minimum]))</f>
        <v>0</v>
      </c>
      <c r="U947" s="5" cm="1">
        <f t="array" ref="U947">MAX(IF((DiscreteStatsTable[GroupByKey]=DiscreteStatsTable[[#This Row],[GroupByKey]]),(DiscreteStatsTable[GroupByKey]=DiscreteStatsTable[[#This Row],[GroupByKey]])*DiscreteStatsTable[Maximum]))</f>
        <v>0</v>
      </c>
      <c r="V947" s="5" cm="1">
        <f t="array" ref="V947">IFERROR(AVERAGE(IF((DiscreteStatsTable[GroupByKey]=DiscreteStatsTable[[#This Row],[GroupByKey]]),(DiscreteStatsTable[GroupByKey]=DiscreteStatsTable[[#This Row],[GroupByKey]])*DiscreteStatsTable[NumberObservations])),0)</f>
        <v>141.38</v>
      </c>
      <c r="W947" s="5">
        <f>IF((DiscreteStatsTable[[#This Row],[RepsRequested]]&gt;1),DiscreteStatsTable[[#This Row],[HalfWidth]],DiscreteStatsTable[[#This Row],[BatchMeansHalfWidth]])</f>
        <v>0</v>
      </c>
      <c r="X947" s="5" cm="1">
        <f t="array" ref="X947">COUNT(IF((DiscreteStatsTable[GroupByKey]=DiscreteStatsTable[[#This Row],[GroupByKey]]),(DiscreteStatsTable[GroupByKey]=DiscreteStatsTable[[#This Row],[GroupByKey]])*DiscreteStatsTable[Replication]))</f>
        <v>50</v>
      </c>
      <c r="Y947" s="5">
        <f>IF(DiscreteStatsTable[[#This Row],[RepsRequested]]=DiscreteStatsTable[[#This Row],[RepsWithStatObserved]],1,0)</f>
        <v>1</v>
      </c>
    </row>
    <row r="948" spans="1:25" x14ac:dyDescent="0.25">
      <c r="A948" t="s">
        <v>68</v>
      </c>
      <c r="B948" t="s">
        <v>70</v>
      </c>
      <c r="C948">
        <v>13</v>
      </c>
      <c r="D948" t="s">
        <v>85</v>
      </c>
      <c r="E948" t="s">
        <v>89</v>
      </c>
      <c r="F948" t="s">
        <v>87</v>
      </c>
      <c r="G948">
        <v>0</v>
      </c>
      <c r="H948">
        <v>2E+20</v>
      </c>
      <c r="I948">
        <v>0</v>
      </c>
      <c r="J948">
        <v>0</v>
      </c>
      <c r="K948">
        <v>141</v>
      </c>
      <c r="L9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48" s="5" cm="1">
        <f t="array" ref="M948">MAX(IF((ProjectInfoTable[ProjectName]=DiscreteStatsTable[[#This Row],[ProjectName]]),(ProjectInfoTable[ProjectName]=DiscreteStatsTable[[#This Row],[ProjectName]])*ProjectInfoTable[NumberOfReplications]))</f>
        <v>50</v>
      </c>
      <c r="N948" s="5" cm="1">
        <f t="array" ref="N948">IFERROR(AVERAGE(IF((DiscreteStatsTable[GroupByKey]=DiscreteStatsTable[[#This Row],[GroupByKey]]),(DiscreteStatsTable[GroupByKey]=DiscreteStatsTable[[#This Row],[GroupByKey]])*DiscreteStatsTable[Average])),0)</f>
        <v>0</v>
      </c>
      <c r="O948" s="5" cm="1">
        <f t="array" ref="O948">IFERROR(_xlfn.STDEV.S(IF((DiscreteStatsTable[GroupByKey]=DiscreteStatsTable[[#This Row],[GroupByKey]]),(DiscreteStatsTable[GroupByKey]=DiscreteStatsTable[[#This Row],[GroupByKey]])*DiscreteStatsTable[Average])),0)</f>
        <v>0</v>
      </c>
      <c r="P948" s="5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 s="5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8" s="5" cm="1">
        <f t="array" ref="R948">MIN(IF((DiscreteStatsTable[GroupByKey]=DiscreteStatsTable[[#This Row],[GroupByKey]]),(DiscreteStatsTable[GroupByKey]=DiscreteStatsTable[[#This Row],[GroupByKey]])*DiscreteStatsTable[Average]))</f>
        <v>0</v>
      </c>
      <c r="S948" s="5" cm="1">
        <f t="array" ref="S948">MAX(IF((DiscreteStatsTable[GroupByKey]=DiscreteStatsTable[[#This Row],[GroupByKey]]),(DiscreteStatsTable[GroupByKey]=DiscreteStatsTable[[#This Row],[GroupByKey]])*DiscreteStatsTable[Average]))</f>
        <v>0</v>
      </c>
      <c r="T948" s="5" cm="1">
        <f t="array" ref="T948">MIN(IF((DiscreteStatsTable[GroupByKey]=DiscreteStatsTable[[#This Row],[GroupByKey]]),(DiscreteStatsTable[GroupByKey]=DiscreteStatsTable[[#This Row],[GroupByKey]])*DiscreteStatsTable[Minimum]))</f>
        <v>0</v>
      </c>
      <c r="U948" s="5" cm="1">
        <f t="array" ref="U948">MAX(IF((DiscreteStatsTable[GroupByKey]=DiscreteStatsTable[[#This Row],[GroupByKey]]),(DiscreteStatsTable[GroupByKey]=DiscreteStatsTable[[#This Row],[GroupByKey]])*DiscreteStatsTable[Maximum]))</f>
        <v>0</v>
      </c>
      <c r="V948" s="5" cm="1">
        <f t="array" ref="V948">IFERROR(AVERAGE(IF((DiscreteStatsTable[GroupByKey]=DiscreteStatsTable[[#This Row],[GroupByKey]]),(DiscreteStatsTable[GroupByKey]=DiscreteStatsTable[[#This Row],[GroupByKey]])*DiscreteStatsTable[NumberObservations])),0)</f>
        <v>141.38</v>
      </c>
      <c r="W948" s="5">
        <f>IF((DiscreteStatsTable[[#This Row],[RepsRequested]]&gt;1),DiscreteStatsTable[[#This Row],[HalfWidth]],DiscreteStatsTable[[#This Row],[BatchMeansHalfWidth]])</f>
        <v>0</v>
      </c>
      <c r="X948" s="5" cm="1">
        <f t="array" ref="X948">COUNT(IF((DiscreteStatsTable[GroupByKey]=DiscreteStatsTable[[#This Row],[GroupByKey]]),(DiscreteStatsTable[GroupByKey]=DiscreteStatsTable[[#This Row],[GroupByKey]])*DiscreteStatsTable[Replication]))</f>
        <v>50</v>
      </c>
      <c r="Y948" s="5">
        <f>IF(DiscreteStatsTable[[#This Row],[RepsRequested]]=DiscreteStatsTable[[#This Row],[RepsWithStatObserved]],1,0)</f>
        <v>1</v>
      </c>
    </row>
    <row r="949" spans="1:25" x14ac:dyDescent="0.25">
      <c r="A949" t="s">
        <v>68</v>
      </c>
      <c r="B949" t="s">
        <v>70</v>
      </c>
      <c r="C949">
        <v>13</v>
      </c>
      <c r="D949" t="s">
        <v>85</v>
      </c>
      <c r="E949" t="s">
        <v>90</v>
      </c>
      <c r="F949" t="s">
        <v>87</v>
      </c>
      <c r="G949">
        <v>0</v>
      </c>
      <c r="H949">
        <v>2E+20</v>
      </c>
      <c r="I949">
        <v>0</v>
      </c>
      <c r="J949">
        <v>0</v>
      </c>
      <c r="K949">
        <v>141</v>
      </c>
      <c r="L9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49" s="5" cm="1">
        <f t="array" ref="M949">MAX(IF((ProjectInfoTable[ProjectName]=DiscreteStatsTable[[#This Row],[ProjectName]]),(ProjectInfoTable[ProjectName]=DiscreteStatsTable[[#This Row],[ProjectName]])*ProjectInfoTable[NumberOfReplications]))</f>
        <v>50</v>
      </c>
      <c r="N949" s="5" cm="1">
        <f t="array" ref="N949">IFERROR(AVERAGE(IF((DiscreteStatsTable[GroupByKey]=DiscreteStatsTable[[#This Row],[GroupByKey]]),(DiscreteStatsTable[GroupByKey]=DiscreteStatsTable[[#This Row],[GroupByKey]])*DiscreteStatsTable[Average])),0)</f>
        <v>0</v>
      </c>
      <c r="O949" s="5" cm="1">
        <f t="array" ref="O949">IFERROR(_xlfn.STDEV.S(IF((DiscreteStatsTable[GroupByKey]=DiscreteStatsTable[[#This Row],[GroupByKey]]),(DiscreteStatsTable[GroupByKey]=DiscreteStatsTable[[#This Row],[GroupByKey]])*DiscreteStatsTable[Average])),0)</f>
        <v>0</v>
      </c>
      <c r="P949" s="5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 s="5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9" s="5" cm="1">
        <f t="array" ref="R949">MIN(IF((DiscreteStatsTable[GroupByKey]=DiscreteStatsTable[[#This Row],[GroupByKey]]),(DiscreteStatsTable[GroupByKey]=DiscreteStatsTable[[#This Row],[GroupByKey]])*DiscreteStatsTable[Average]))</f>
        <v>0</v>
      </c>
      <c r="S949" s="5" cm="1">
        <f t="array" ref="S949">MAX(IF((DiscreteStatsTable[GroupByKey]=DiscreteStatsTable[[#This Row],[GroupByKey]]),(DiscreteStatsTable[GroupByKey]=DiscreteStatsTable[[#This Row],[GroupByKey]])*DiscreteStatsTable[Average]))</f>
        <v>0</v>
      </c>
      <c r="T949" s="5" cm="1">
        <f t="array" ref="T949">MIN(IF((DiscreteStatsTable[GroupByKey]=DiscreteStatsTable[[#This Row],[GroupByKey]]),(DiscreteStatsTable[GroupByKey]=DiscreteStatsTable[[#This Row],[GroupByKey]])*DiscreteStatsTable[Minimum]))</f>
        <v>0</v>
      </c>
      <c r="U949" s="5" cm="1">
        <f t="array" ref="U949">MAX(IF((DiscreteStatsTable[GroupByKey]=DiscreteStatsTable[[#This Row],[GroupByKey]]),(DiscreteStatsTable[GroupByKey]=DiscreteStatsTable[[#This Row],[GroupByKey]])*DiscreteStatsTable[Maximum]))</f>
        <v>0</v>
      </c>
      <c r="V949" s="5" cm="1">
        <f t="array" ref="V949">IFERROR(AVERAGE(IF((DiscreteStatsTable[GroupByKey]=DiscreteStatsTable[[#This Row],[GroupByKey]]),(DiscreteStatsTable[GroupByKey]=DiscreteStatsTable[[#This Row],[GroupByKey]])*DiscreteStatsTable[NumberObservations])),0)</f>
        <v>141.38</v>
      </c>
      <c r="W949" s="5">
        <f>IF((DiscreteStatsTable[[#This Row],[RepsRequested]]&gt;1),DiscreteStatsTable[[#This Row],[HalfWidth]],DiscreteStatsTable[[#This Row],[BatchMeansHalfWidth]])</f>
        <v>0</v>
      </c>
      <c r="X949" s="5" cm="1">
        <f t="array" ref="X949">COUNT(IF((DiscreteStatsTable[GroupByKey]=DiscreteStatsTable[[#This Row],[GroupByKey]]),(DiscreteStatsTable[GroupByKey]=DiscreteStatsTable[[#This Row],[GroupByKey]])*DiscreteStatsTable[Replication]))</f>
        <v>50</v>
      </c>
      <c r="Y949" s="5">
        <f>IF(DiscreteStatsTable[[#This Row],[RepsRequested]]=DiscreteStatsTable[[#This Row],[RepsWithStatObserved]],1,0)</f>
        <v>1</v>
      </c>
    </row>
    <row r="950" spans="1:25" x14ac:dyDescent="0.25">
      <c r="A950" t="s">
        <v>68</v>
      </c>
      <c r="B950" t="s">
        <v>70</v>
      </c>
      <c r="C950">
        <v>13</v>
      </c>
      <c r="D950" t="s">
        <v>85</v>
      </c>
      <c r="E950" t="s">
        <v>91</v>
      </c>
      <c r="F950" t="s">
        <v>87</v>
      </c>
      <c r="G950">
        <v>0.31794308355933898</v>
      </c>
      <c r="H950">
        <v>2E+20</v>
      </c>
      <c r="I950">
        <v>1.8660998732784199E-2</v>
      </c>
      <c r="J950">
        <v>1.3811705845700499</v>
      </c>
      <c r="K950">
        <v>141</v>
      </c>
      <c r="L9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50" s="5" cm="1">
        <f t="array" ref="M950">MAX(IF((ProjectInfoTable[ProjectName]=DiscreteStatsTable[[#This Row],[ProjectName]]),(ProjectInfoTable[ProjectName]=DiscreteStatsTable[[#This Row],[ProjectName]])*ProjectInfoTable[NumberOfReplications]))</f>
        <v>50</v>
      </c>
      <c r="N950" s="5" cm="1">
        <f t="array" ref="N950">IFERROR(AVERAGE(IF((DiscreteStatsTable[GroupByKey]=DiscreteStatsTable[[#This Row],[GroupByKey]]),(DiscreteStatsTable[GroupByKey]=DiscreteStatsTable[[#This Row],[GroupByKey]])*DiscreteStatsTable[Average])),0)</f>
        <v>0.33492790756206081</v>
      </c>
      <c r="O950" s="5" cm="1">
        <f t="array" ref="O95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50" s="5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 s="5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50" s="5" cm="1">
        <f t="array" ref="R950">MIN(IF((DiscreteStatsTable[GroupByKey]=DiscreteStatsTable[[#This Row],[GroupByKey]]),(DiscreteStatsTable[GroupByKey]=DiscreteStatsTable[[#This Row],[GroupByKey]])*DiscreteStatsTable[Average]))</f>
        <v>0.29414253294763198</v>
      </c>
      <c r="S950" s="5" cm="1">
        <f t="array" ref="S950">MAX(IF((DiscreteStatsTable[GroupByKey]=DiscreteStatsTable[[#This Row],[GroupByKey]]),(DiscreteStatsTable[GroupByKey]=DiscreteStatsTable[[#This Row],[GroupByKey]])*DiscreteStatsTable[Average]))</f>
        <v>0.38948747758041602</v>
      </c>
      <c r="T950" s="5" cm="1">
        <f t="array" ref="T950">MIN(IF((DiscreteStatsTable[GroupByKey]=DiscreteStatsTable[[#This Row],[GroupByKey]]),(DiscreteStatsTable[GroupByKey]=DiscreteStatsTable[[#This Row],[GroupByKey]])*DiscreteStatsTable[Minimum]))</f>
        <v>1.2941586017357599E-2</v>
      </c>
      <c r="U950" s="5" cm="1">
        <f t="array" ref="U950">MAX(IF((DiscreteStatsTable[GroupByKey]=DiscreteStatsTable[[#This Row],[GroupByKey]]),(DiscreteStatsTable[GroupByKey]=DiscreteStatsTable[[#This Row],[GroupByKey]])*DiscreteStatsTable[Maximum]))</f>
        <v>2.0393207955552399</v>
      </c>
      <c r="V950" s="5" cm="1">
        <f t="array" ref="V950">IFERROR(AVERAGE(IF((DiscreteStatsTable[GroupByKey]=DiscreteStatsTable[[#This Row],[GroupByKey]]),(DiscreteStatsTable[GroupByKey]=DiscreteStatsTable[[#This Row],[GroupByKey]])*DiscreteStatsTable[NumberObservations])),0)</f>
        <v>141.38</v>
      </c>
      <c r="W950" s="5">
        <f>IF((DiscreteStatsTable[[#This Row],[RepsRequested]]&gt;1),DiscreteStatsTable[[#This Row],[HalfWidth]],DiscreteStatsTable[[#This Row],[BatchMeansHalfWidth]])</f>
        <v>5.7478663771092743E-3</v>
      </c>
      <c r="X950" s="5" cm="1">
        <f t="array" ref="X950">COUNT(IF((DiscreteStatsTable[GroupByKey]=DiscreteStatsTable[[#This Row],[GroupByKey]]),(DiscreteStatsTable[GroupByKey]=DiscreteStatsTable[[#This Row],[GroupByKey]])*DiscreteStatsTable[Replication]))</f>
        <v>50</v>
      </c>
      <c r="Y950" s="5">
        <f>IF(DiscreteStatsTable[[#This Row],[RepsRequested]]=DiscreteStatsTable[[#This Row],[RepsWithStatObserved]],1,0)</f>
        <v>1</v>
      </c>
    </row>
    <row r="951" spans="1:25" x14ac:dyDescent="0.25">
      <c r="A951" t="s">
        <v>68</v>
      </c>
      <c r="B951" t="s">
        <v>70</v>
      </c>
      <c r="C951">
        <v>13</v>
      </c>
      <c r="D951" t="s">
        <v>85</v>
      </c>
      <c r="E951" t="s">
        <v>92</v>
      </c>
      <c r="F951" t="s">
        <v>87</v>
      </c>
      <c r="G951">
        <v>13.127529108201699</v>
      </c>
      <c r="H951">
        <v>2E+20</v>
      </c>
      <c r="I951">
        <v>1.1196599239670499</v>
      </c>
      <c r="J951">
        <v>46.516238588806601</v>
      </c>
      <c r="K951">
        <v>141</v>
      </c>
      <c r="L9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51" s="5" cm="1">
        <f t="array" ref="M951">MAX(IF((ProjectInfoTable[ProjectName]=DiscreteStatsTable[[#This Row],[ProjectName]]),(ProjectInfoTable[ProjectName]=DiscreteStatsTable[[#This Row],[ProjectName]])*ProjectInfoTable[NumberOfReplications]))</f>
        <v>50</v>
      </c>
      <c r="N951" s="5" cm="1">
        <f t="array" ref="N951">IFERROR(AVERAGE(IF((DiscreteStatsTable[GroupByKey]=DiscreteStatsTable[[#This Row],[GroupByKey]]),(DiscreteStatsTable[GroupByKey]=DiscreteStatsTable[[#This Row],[GroupByKey]])*DiscreteStatsTable[Average])),0)</f>
        <v>17.764897998506111</v>
      </c>
      <c r="O951" s="5" cm="1">
        <f t="array" ref="O951">IFERROR(_xlfn.STDEV.S(IF((DiscreteStatsTable[GroupByKey]=DiscreteStatsTable[[#This Row],[GroupByKey]]),(DiscreteStatsTable[GroupByKey]=DiscreteStatsTable[[#This Row],[GroupByKey]])*DiscreteStatsTable[Average])),0)</f>
        <v>6.3265363194248438</v>
      </c>
      <c r="P951" s="5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 s="5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951" s="5" cm="1">
        <f t="array" ref="R951">MIN(IF((DiscreteStatsTable[GroupByKey]=DiscreteStatsTable[[#This Row],[GroupByKey]]),(DiscreteStatsTable[GroupByKey]=DiscreteStatsTable[[#This Row],[GroupByKey]])*DiscreteStatsTable[Average]))</f>
        <v>12.070203836107099</v>
      </c>
      <c r="S951" s="5" cm="1">
        <f t="array" ref="S951">MAX(IF((DiscreteStatsTable[GroupByKey]=DiscreteStatsTable[[#This Row],[GroupByKey]]),(DiscreteStatsTable[GroupByKey]=DiscreteStatsTable[[#This Row],[GroupByKey]])*DiscreteStatsTable[Average]))</f>
        <v>51.667706043059603</v>
      </c>
      <c r="T951" s="5" cm="1">
        <f t="array" ref="T951">MIN(IF((DiscreteStatsTable[GroupByKey]=DiscreteStatsTable[[#This Row],[GroupByKey]]),(DiscreteStatsTable[GroupByKey]=DiscreteStatsTable[[#This Row],[GroupByKey]])*DiscreteStatsTable[Minimum]))</f>
        <v>0.77649516104145899</v>
      </c>
      <c r="U951" s="5" cm="1">
        <f t="array" ref="U951">MAX(IF((DiscreteStatsTable[GroupByKey]=DiscreteStatsTable[[#This Row],[GroupByKey]]),(DiscreteStatsTable[GroupByKey]=DiscreteStatsTable[[#This Row],[GroupByKey]])*DiscreteStatsTable[Maximum]))</f>
        <v>114.20900292565</v>
      </c>
      <c r="V951" s="5" cm="1">
        <f t="array" ref="V951">IFERROR(AVERAGE(IF((DiscreteStatsTable[GroupByKey]=DiscreteStatsTable[[#This Row],[GroupByKey]]),(DiscreteStatsTable[GroupByKey]=DiscreteStatsTable[[#This Row],[GroupByKey]])*DiscreteStatsTable[NumberObservations])),0)</f>
        <v>141.38</v>
      </c>
      <c r="W951" s="5">
        <f>IF((DiscreteStatsTable[[#This Row],[RepsRequested]]&gt;1),DiscreteStatsTable[[#This Row],[HalfWidth]],DiscreteStatsTable[[#This Row],[BatchMeansHalfWidth]])</f>
        <v>1.7979817281600685</v>
      </c>
      <c r="X951" s="5" cm="1">
        <f t="array" ref="X951">COUNT(IF((DiscreteStatsTable[GroupByKey]=DiscreteStatsTable[[#This Row],[GroupByKey]]),(DiscreteStatsTable[GroupByKey]=DiscreteStatsTable[[#This Row],[GroupByKey]])*DiscreteStatsTable[Replication]))</f>
        <v>50</v>
      </c>
      <c r="Y951" s="5">
        <f>IF(DiscreteStatsTable[[#This Row],[RepsRequested]]=DiscreteStatsTable[[#This Row],[RepsWithStatObserved]],1,0)</f>
        <v>1</v>
      </c>
    </row>
    <row r="952" spans="1:25" x14ac:dyDescent="0.25">
      <c r="A952" t="s">
        <v>68</v>
      </c>
      <c r="B952" t="s">
        <v>70</v>
      </c>
      <c r="C952">
        <v>13</v>
      </c>
      <c r="D952" t="s">
        <v>85</v>
      </c>
      <c r="E952" t="s">
        <v>93</v>
      </c>
      <c r="F952" t="s">
        <v>87</v>
      </c>
      <c r="G952">
        <v>0</v>
      </c>
      <c r="H952">
        <v>2E+20</v>
      </c>
      <c r="I952">
        <v>0</v>
      </c>
      <c r="J952">
        <v>0</v>
      </c>
      <c r="K952">
        <v>141</v>
      </c>
      <c r="L9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52" s="5" cm="1">
        <f t="array" ref="M952">MAX(IF((ProjectInfoTable[ProjectName]=DiscreteStatsTable[[#This Row],[ProjectName]]),(ProjectInfoTable[ProjectName]=DiscreteStatsTable[[#This Row],[ProjectName]])*ProjectInfoTable[NumberOfReplications]))</f>
        <v>50</v>
      </c>
      <c r="N952" s="5" cm="1">
        <f t="array" ref="N952">IFERROR(AVERAGE(IF((DiscreteStatsTable[GroupByKey]=DiscreteStatsTable[[#This Row],[GroupByKey]]),(DiscreteStatsTable[GroupByKey]=DiscreteStatsTable[[#This Row],[GroupByKey]])*DiscreteStatsTable[Average])),0)</f>
        <v>0</v>
      </c>
      <c r="O952" s="5" cm="1">
        <f t="array" ref="O952">IFERROR(_xlfn.STDEV.S(IF((DiscreteStatsTable[GroupByKey]=DiscreteStatsTable[[#This Row],[GroupByKey]]),(DiscreteStatsTable[GroupByKey]=DiscreteStatsTable[[#This Row],[GroupByKey]])*DiscreteStatsTable[Average])),0)</f>
        <v>0</v>
      </c>
      <c r="P952" s="5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 s="5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2" s="5" cm="1">
        <f t="array" ref="R952">MIN(IF((DiscreteStatsTable[GroupByKey]=DiscreteStatsTable[[#This Row],[GroupByKey]]),(DiscreteStatsTable[GroupByKey]=DiscreteStatsTable[[#This Row],[GroupByKey]])*DiscreteStatsTable[Average]))</f>
        <v>0</v>
      </c>
      <c r="S952" s="5" cm="1">
        <f t="array" ref="S952">MAX(IF((DiscreteStatsTable[GroupByKey]=DiscreteStatsTable[[#This Row],[GroupByKey]]),(DiscreteStatsTable[GroupByKey]=DiscreteStatsTable[[#This Row],[GroupByKey]])*DiscreteStatsTable[Average]))</f>
        <v>0</v>
      </c>
      <c r="T952" s="5" cm="1">
        <f t="array" ref="T952">MIN(IF((DiscreteStatsTable[GroupByKey]=DiscreteStatsTable[[#This Row],[GroupByKey]]),(DiscreteStatsTable[GroupByKey]=DiscreteStatsTable[[#This Row],[GroupByKey]])*DiscreteStatsTable[Minimum]))</f>
        <v>0</v>
      </c>
      <c r="U952" s="5" cm="1">
        <f t="array" ref="U952">MAX(IF((DiscreteStatsTable[GroupByKey]=DiscreteStatsTable[[#This Row],[GroupByKey]]),(DiscreteStatsTable[GroupByKey]=DiscreteStatsTable[[#This Row],[GroupByKey]])*DiscreteStatsTable[Maximum]))</f>
        <v>0</v>
      </c>
      <c r="V952" s="5" cm="1">
        <f t="array" ref="V952">IFERROR(AVERAGE(IF((DiscreteStatsTable[GroupByKey]=DiscreteStatsTable[[#This Row],[GroupByKey]]),(DiscreteStatsTable[GroupByKey]=DiscreteStatsTable[[#This Row],[GroupByKey]])*DiscreteStatsTable[NumberObservations])),0)</f>
        <v>141.38</v>
      </c>
      <c r="W952" s="5">
        <f>IF((DiscreteStatsTable[[#This Row],[RepsRequested]]&gt;1),DiscreteStatsTable[[#This Row],[HalfWidth]],DiscreteStatsTable[[#This Row],[BatchMeansHalfWidth]])</f>
        <v>0</v>
      </c>
      <c r="X952" s="5" cm="1">
        <f t="array" ref="X952">COUNT(IF((DiscreteStatsTable[GroupByKey]=DiscreteStatsTable[[#This Row],[GroupByKey]]),(DiscreteStatsTable[GroupByKey]=DiscreteStatsTable[[#This Row],[GroupByKey]])*DiscreteStatsTable[Replication]))</f>
        <v>50</v>
      </c>
      <c r="Y952" s="5">
        <f>IF(DiscreteStatsTable[[#This Row],[RepsRequested]]=DiscreteStatsTable[[#This Row],[RepsWithStatObserved]],1,0)</f>
        <v>1</v>
      </c>
    </row>
    <row r="953" spans="1:25" x14ac:dyDescent="0.25">
      <c r="A953" t="s">
        <v>68</v>
      </c>
      <c r="B953" t="s">
        <v>70</v>
      </c>
      <c r="C953">
        <v>13</v>
      </c>
      <c r="D953" t="s">
        <v>85</v>
      </c>
      <c r="E953" t="s">
        <v>94</v>
      </c>
      <c r="F953" t="s">
        <v>87</v>
      </c>
      <c r="G953">
        <v>0</v>
      </c>
      <c r="H953">
        <v>2E+20</v>
      </c>
      <c r="I953">
        <v>0</v>
      </c>
      <c r="J953">
        <v>0</v>
      </c>
      <c r="K953">
        <v>141</v>
      </c>
      <c r="L9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53" s="5" cm="1">
        <f t="array" ref="M953">MAX(IF((ProjectInfoTable[ProjectName]=DiscreteStatsTable[[#This Row],[ProjectName]]),(ProjectInfoTable[ProjectName]=DiscreteStatsTable[[#This Row],[ProjectName]])*ProjectInfoTable[NumberOfReplications]))</f>
        <v>50</v>
      </c>
      <c r="N953" s="5" cm="1">
        <f t="array" ref="N953">IFERROR(AVERAGE(IF((DiscreteStatsTable[GroupByKey]=DiscreteStatsTable[[#This Row],[GroupByKey]]),(DiscreteStatsTable[GroupByKey]=DiscreteStatsTable[[#This Row],[GroupByKey]])*DiscreteStatsTable[Average])),0)</f>
        <v>0</v>
      </c>
      <c r="O953" s="5" cm="1">
        <f t="array" ref="O953">IFERROR(_xlfn.STDEV.S(IF((DiscreteStatsTable[GroupByKey]=DiscreteStatsTable[[#This Row],[GroupByKey]]),(DiscreteStatsTable[GroupByKey]=DiscreteStatsTable[[#This Row],[GroupByKey]])*DiscreteStatsTable[Average])),0)</f>
        <v>0</v>
      </c>
      <c r="P953" s="5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 s="5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3" s="5" cm="1">
        <f t="array" ref="R953">MIN(IF((DiscreteStatsTable[GroupByKey]=DiscreteStatsTable[[#This Row],[GroupByKey]]),(DiscreteStatsTable[GroupByKey]=DiscreteStatsTable[[#This Row],[GroupByKey]])*DiscreteStatsTable[Average]))</f>
        <v>0</v>
      </c>
      <c r="S953" s="5" cm="1">
        <f t="array" ref="S953">MAX(IF((DiscreteStatsTable[GroupByKey]=DiscreteStatsTable[[#This Row],[GroupByKey]]),(DiscreteStatsTable[GroupByKey]=DiscreteStatsTable[[#This Row],[GroupByKey]])*DiscreteStatsTable[Average]))</f>
        <v>0</v>
      </c>
      <c r="T953" s="5" cm="1">
        <f t="array" ref="T953">MIN(IF((DiscreteStatsTable[GroupByKey]=DiscreteStatsTable[[#This Row],[GroupByKey]]),(DiscreteStatsTable[GroupByKey]=DiscreteStatsTable[[#This Row],[GroupByKey]])*DiscreteStatsTable[Minimum]))</f>
        <v>0</v>
      </c>
      <c r="U953" s="5" cm="1">
        <f t="array" ref="U953">MAX(IF((DiscreteStatsTable[GroupByKey]=DiscreteStatsTable[[#This Row],[GroupByKey]]),(DiscreteStatsTable[GroupByKey]=DiscreteStatsTable[[#This Row],[GroupByKey]])*DiscreteStatsTable[Maximum]))</f>
        <v>0</v>
      </c>
      <c r="V953" s="5" cm="1">
        <f t="array" ref="V953">IFERROR(AVERAGE(IF((DiscreteStatsTable[GroupByKey]=DiscreteStatsTable[[#This Row],[GroupByKey]]),(DiscreteStatsTable[GroupByKey]=DiscreteStatsTable[[#This Row],[GroupByKey]])*DiscreteStatsTable[NumberObservations])),0)</f>
        <v>141.38</v>
      </c>
      <c r="W953" s="5">
        <f>IF((DiscreteStatsTable[[#This Row],[RepsRequested]]&gt;1),DiscreteStatsTable[[#This Row],[HalfWidth]],DiscreteStatsTable[[#This Row],[BatchMeansHalfWidth]])</f>
        <v>0</v>
      </c>
      <c r="X953" s="5" cm="1">
        <f t="array" ref="X953">COUNT(IF((DiscreteStatsTable[GroupByKey]=DiscreteStatsTable[[#This Row],[GroupByKey]]),(DiscreteStatsTable[GroupByKey]=DiscreteStatsTable[[#This Row],[GroupByKey]])*DiscreteStatsTable[Replication]))</f>
        <v>50</v>
      </c>
      <c r="Y953" s="5">
        <f>IF(DiscreteStatsTable[[#This Row],[RepsRequested]]=DiscreteStatsTable[[#This Row],[RepsWithStatObserved]],1,0)</f>
        <v>1</v>
      </c>
    </row>
    <row r="954" spans="1:25" x14ac:dyDescent="0.25">
      <c r="A954" t="s">
        <v>68</v>
      </c>
      <c r="B954" t="s">
        <v>70</v>
      </c>
      <c r="C954">
        <v>13</v>
      </c>
      <c r="D954" t="s">
        <v>85</v>
      </c>
      <c r="E954" t="s">
        <v>95</v>
      </c>
      <c r="F954" t="s">
        <v>87</v>
      </c>
      <c r="G954">
        <v>0.31794308355933898</v>
      </c>
      <c r="H954">
        <v>2E+20</v>
      </c>
      <c r="I954">
        <v>1.8660998732784199E-2</v>
      </c>
      <c r="J954">
        <v>1.3811705845700499</v>
      </c>
      <c r="K954">
        <v>141</v>
      </c>
      <c r="L9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54" s="5" cm="1">
        <f t="array" ref="M954">MAX(IF((ProjectInfoTable[ProjectName]=DiscreteStatsTable[[#This Row],[ProjectName]]),(ProjectInfoTable[ProjectName]=DiscreteStatsTable[[#This Row],[ProjectName]])*ProjectInfoTable[NumberOfReplications]))</f>
        <v>50</v>
      </c>
      <c r="N954" s="5" cm="1">
        <f t="array" ref="N954">IFERROR(AVERAGE(IF((DiscreteStatsTable[GroupByKey]=DiscreteStatsTable[[#This Row],[GroupByKey]]),(DiscreteStatsTable[GroupByKey]=DiscreteStatsTable[[#This Row],[GroupByKey]])*DiscreteStatsTable[Average])),0)</f>
        <v>0.33492790756206081</v>
      </c>
      <c r="O954" s="5" cm="1">
        <f t="array" ref="O95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54" s="5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 s="5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54" s="5" cm="1">
        <f t="array" ref="R954">MIN(IF((DiscreteStatsTable[GroupByKey]=DiscreteStatsTable[[#This Row],[GroupByKey]]),(DiscreteStatsTable[GroupByKey]=DiscreteStatsTable[[#This Row],[GroupByKey]])*DiscreteStatsTable[Average]))</f>
        <v>0.29414253294763198</v>
      </c>
      <c r="S954" s="5" cm="1">
        <f t="array" ref="S954">MAX(IF((DiscreteStatsTable[GroupByKey]=DiscreteStatsTable[[#This Row],[GroupByKey]]),(DiscreteStatsTable[GroupByKey]=DiscreteStatsTable[[#This Row],[GroupByKey]])*DiscreteStatsTable[Average]))</f>
        <v>0.38948747758041602</v>
      </c>
      <c r="T954" s="5" cm="1">
        <f t="array" ref="T954">MIN(IF((DiscreteStatsTable[GroupByKey]=DiscreteStatsTable[[#This Row],[GroupByKey]]),(DiscreteStatsTable[GroupByKey]=DiscreteStatsTable[[#This Row],[GroupByKey]])*DiscreteStatsTable[Minimum]))</f>
        <v>1.2941586017357599E-2</v>
      </c>
      <c r="U954" s="5" cm="1">
        <f t="array" ref="U954">MAX(IF((DiscreteStatsTable[GroupByKey]=DiscreteStatsTable[[#This Row],[GroupByKey]]),(DiscreteStatsTable[GroupByKey]=DiscreteStatsTable[[#This Row],[GroupByKey]])*DiscreteStatsTable[Maximum]))</f>
        <v>2.0393207955552399</v>
      </c>
      <c r="V954" s="5" cm="1">
        <f t="array" ref="V954">IFERROR(AVERAGE(IF((DiscreteStatsTable[GroupByKey]=DiscreteStatsTable[[#This Row],[GroupByKey]]),(DiscreteStatsTable[GroupByKey]=DiscreteStatsTable[[#This Row],[GroupByKey]])*DiscreteStatsTable[NumberObservations])),0)</f>
        <v>141.38</v>
      </c>
      <c r="W954" s="5">
        <f>IF((DiscreteStatsTable[[#This Row],[RepsRequested]]&gt;1),DiscreteStatsTable[[#This Row],[HalfWidth]],DiscreteStatsTable[[#This Row],[BatchMeansHalfWidth]])</f>
        <v>5.7478663771092743E-3</v>
      </c>
      <c r="X954" s="5" cm="1">
        <f t="array" ref="X954">COUNT(IF((DiscreteStatsTable[GroupByKey]=DiscreteStatsTable[[#This Row],[GroupByKey]]),(DiscreteStatsTable[GroupByKey]=DiscreteStatsTable[[#This Row],[GroupByKey]])*DiscreteStatsTable[Replication]))</f>
        <v>50</v>
      </c>
      <c r="Y954" s="5">
        <f>IF(DiscreteStatsTable[[#This Row],[RepsRequested]]=DiscreteStatsTable[[#This Row],[RepsWithStatObserved]],1,0)</f>
        <v>1</v>
      </c>
    </row>
    <row r="955" spans="1:25" x14ac:dyDescent="0.25">
      <c r="A955" t="s">
        <v>68</v>
      </c>
      <c r="B955" t="s">
        <v>70</v>
      </c>
      <c r="C955">
        <v>13</v>
      </c>
      <c r="D955" t="s">
        <v>85</v>
      </c>
      <c r="E955" t="s">
        <v>96</v>
      </c>
      <c r="F955" t="s">
        <v>87</v>
      </c>
      <c r="G955">
        <v>11.493816637580499</v>
      </c>
      <c r="H955">
        <v>2E+20</v>
      </c>
      <c r="I955">
        <v>1.1196599239670499</v>
      </c>
      <c r="J955">
        <v>45.490850783051101</v>
      </c>
      <c r="K955">
        <v>141</v>
      </c>
      <c r="L9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55" s="5" cm="1">
        <f t="array" ref="M955">MAX(IF((ProjectInfoTable[ProjectName]=DiscreteStatsTable[[#This Row],[ProjectName]]),(ProjectInfoTable[ProjectName]=DiscreteStatsTable[[#This Row],[ProjectName]])*ProjectInfoTable[NumberOfReplications]))</f>
        <v>50</v>
      </c>
      <c r="N955" s="5" cm="1">
        <f t="array" ref="N955">IFERROR(AVERAGE(IF((DiscreteStatsTable[GroupByKey]=DiscreteStatsTable[[#This Row],[GroupByKey]]),(DiscreteStatsTable[GroupByKey]=DiscreteStatsTable[[#This Row],[GroupByKey]])*DiscreteStatsTable[Average])),0)</f>
        <v>12.098431297615067</v>
      </c>
      <c r="O955" s="5" cm="1">
        <f t="array" ref="O955">IFERROR(_xlfn.STDEV.S(IF((DiscreteStatsTable[GroupByKey]=DiscreteStatsTable[[#This Row],[GroupByKey]]),(DiscreteStatsTable[GroupByKey]=DiscreteStatsTable[[#This Row],[GroupByKey]])*DiscreteStatsTable[Average])),0)</f>
        <v>0.71433201207540975</v>
      </c>
      <c r="P955" s="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 s="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955" s="5" cm="1">
        <f t="array" ref="R955">MIN(IF((DiscreteStatsTable[GroupByKey]=DiscreteStatsTable[[#This Row],[GroupByKey]]),(DiscreteStatsTable[GroupByKey]=DiscreteStatsTable[[#This Row],[GroupByKey]])*DiscreteStatsTable[Average]))</f>
        <v>10.7592582879315</v>
      </c>
      <c r="S955" s="5" cm="1">
        <f t="array" ref="S955">MAX(IF((DiscreteStatsTable[GroupByKey]=DiscreteStatsTable[[#This Row],[GroupByKey]]),(DiscreteStatsTable[GroupByKey]=DiscreteStatsTable[[#This Row],[GroupByKey]])*DiscreteStatsTable[Average]))</f>
        <v>14.168775078757299</v>
      </c>
      <c r="T955" s="5" cm="1">
        <f t="array" ref="T955">MIN(IF((DiscreteStatsTable[GroupByKey]=DiscreteStatsTable[[#This Row],[GroupByKey]]),(DiscreteStatsTable[GroupByKey]=DiscreteStatsTable[[#This Row],[GroupByKey]])*DiscreteStatsTable[Minimum]))</f>
        <v>0.77649516104145899</v>
      </c>
      <c r="U955" s="5" cm="1">
        <f t="array" ref="U955">MAX(IF((DiscreteStatsTable[GroupByKey]=DiscreteStatsTable[[#This Row],[GroupByKey]]),(DiscreteStatsTable[GroupByKey]=DiscreteStatsTable[[#This Row],[GroupByKey]])*DiscreteStatsTable[Maximum]))</f>
        <v>66.496126739788593</v>
      </c>
      <c r="V955" s="5" cm="1">
        <f t="array" ref="V955">IFERROR(AVERAGE(IF((DiscreteStatsTable[GroupByKey]=DiscreteStatsTable[[#This Row],[GroupByKey]]),(DiscreteStatsTable[GroupByKey]=DiscreteStatsTable[[#This Row],[GroupByKey]])*DiscreteStatsTable[NumberObservations])),0)</f>
        <v>141.38</v>
      </c>
      <c r="W955" s="5">
        <f>IF((DiscreteStatsTable[[#This Row],[RepsRequested]]&gt;1),DiscreteStatsTable[[#This Row],[HalfWidth]],DiscreteStatsTable[[#This Row],[BatchMeansHalfWidth]])</f>
        <v>0.20301091161176912</v>
      </c>
      <c r="X955" s="5" cm="1">
        <f t="array" ref="X955">COUNT(IF((DiscreteStatsTable[GroupByKey]=DiscreteStatsTable[[#This Row],[GroupByKey]]),(DiscreteStatsTable[GroupByKey]=DiscreteStatsTable[[#This Row],[GroupByKey]])*DiscreteStatsTable[Replication]))</f>
        <v>50</v>
      </c>
      <c r="Y955" s="5">
        <f>IF(DiscreteStatsTable[[#This Row],[RepsRequested]]=DiscreteStatsTable[[#This Row],[RepsWithStatObserved]],1,0)</f>
        <v>1</v>
      </c>
    </row>
    <row r="956" spans="1:25" x14ac:dyDescent="0.25">
      <c r="A956" t="s">
        <v>68</v>
      </c>
      <c r="B956" t="s">
        <v>70</v>
      </c>
      <c r="C956">
        <v>13</v>
      </c>
      <c r="D956" t="s">
        <v>85</v>
      </c>
      <c r="E956" t="s">
        <v>97</v>
      </c>
      <c r="F956" t="s">
        <v>87</v>
      </c>
      <c r="G956">
        <v>0</v>
      </c>
      <c r="H956">
        <v>2E+20</v>
      </c>
      <c r="I956">
        <v>0</v>
      </c>
      <c r="J956">
        <v>0</v>
      </c>
      <c r="K956">
        <v>141</v>
      </c>
      <c r="L9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56" s="5" cm="1">
        <f t="array" ref="M956">MAX(IF((ProjectInfoTable[ProjectName]=DiscreteStatsTable[[#This Row],[ProjectName]]),(ProjectInfoTable[ProjectName]=DiscreteStatsTable[[#This Row],[ProjectName]])*ProjectInfoTable[NumberOfReplications]))</f>
        <v>50</v>
      </c>
      <c r="N956" s="5" cm="1">
        <f t="array" ref="N956">IFERROR(AVERAGE(IF((DiscreteStatsTable[GroupByKey]=DiscreteStatsTable[[#This Row],[GroupByKey]]),(DiscreteStatsTable[GroupByKey]=DiscreteStatsTable[[#This Row],[GroupByKey]])*DiscreteStatsTable[Average])),0)</f>
        <v>0</v>
      </c>
      <c r="O956" s="5" cm="1">
        <f t="array" ref="O956">IFERROR(_xlfn.STDEV.S(IF((DiscreteStatsTable[GroupByKey]=DiscreteStatsTable[[#This Row],[GroupByKey]]),(DiscreteStatsTable[GroupByKey]=DiscreteStatsTable[[#This Row],[GroupByKey]])*DiscreteStatsTable[Average])),0)</f>
        <v>0</v>
      </c>
      <c r="P956" s="5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 s="5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6" s="5" cm="1">
        <f t="array" ref="R956">MIN(IF((DiscreteStatsTable[GroupByKey]=DiscreteStatsTable[[#This Row],[GroupByKey]]),(DiscreteStatsTable[GroupByKey]=DiscreteStatsTable[[#This Row],[GroupByKey]])*DiscreteStatsTable[Average]))</f>
        <v>0</v>
      </c>
      <c r="S956" s="5" cm="1">
        <f t="array" ref="S956">MAX(IF((DiscreteStatsTable[GroupByKey]=DiscreteStatsTable[[#This Row],[GroupByKey]]),(DiscreteStatsTable[GroupByKey]=DiscreteStatsTable[[#This Row],[GroupByKey]])*DiscreteStatsTable[Average]))</f>
        <v>0</v>
      </c>
      <c r="T956" s="5" cm="1">
        <f t="array" ref="T956">MIN(IF((DiscreteStatsTable[GroupByKey]=DiscreteStatsTable[[#This Row],[GroupByKey]]),(DiscreteStatsTable[GroupByKey]=DiscreteStatsTable[[#This Row],[GroupByKey]])*DiscreteStatsTable[Minimum]))</f>
        <v>0</v>
      </c>
      <c r="U956" s="5" cm="1">
        <f t="array" ref="U956">MAX(IF((DiscreteStatsTable[GroupByKey]=DiscreteStatsTable[[#This Row],[GroupByKey]]),(DiscreteStatsTable[GroupByKey]=DiscreteStatsTable[[#This Row],[GroupByKey]])*DiscreteStatsTable[Maximum]))</f>
        <v>0</v>
      </c>
      <c r="V956" s="5" cm="1">
        <f t="array" ref="V956">IFERROR(AVERAGE(IF((DiscreteStatsTable[GroupByKey]=DiscreteStatsTable[[#This Row],[GroupByKey]]),(DiscreteStatsTable[GroupByKey]=DiscreteStatsTable[[#This Row],[GroupByKey]])*DiscreteStatsTable[NumberObservations])),0)</f>
        <v>141.38</v>
      </c>
      <c r="W956" s="5">
        <f>IF((DiscreteStatsTable[[#This Row],[RepsRequested]]&gt;1),DiscreteStatsTable[[#This Row],[HalfWidth]],DiscreteStatsTable[[#This Row],[BatchMeansHalfWidth]])</f>
        <v>0</v>
      </c>
      <c r="X956" s="5" cm="1">
        <f t="array" ref="X956">COUNT(IF((DiscreteStatsTable[GroupByKey]=DiscreteStatsTable[[#This Row],[GroupByKey]]),(DiscreteStatsTable[GroupByKey]=DiscreteStatsTable[[#This Row],[GroupByKey]])*DiscreteStatsTable[Replication]))</f>
        <v>50</v>
      </c>
      <c r="Y956" s="5">
        <f>IF(DiscreteStatsTable[[#This Row],[RepsRequested]]=DiscreteStatsTable[[#This Row],[RepsWithStatObserved]],1,0)</f>
        <v>1</v>
      </c>
    </row>
    <row r="957" spans="1:25" x14ac:dyDescent="0.25">
      <c r="A957" t="s">
        <v>68</v>
      </c>
      <c r="B957" t="s">
        <v>70</v>
      </c>
      <c r="C957">
        <v>13</v>
      </c>
      <c r="D957" t="s">
        <v>85</v>
      </c>
      <c r="E957" t="s">
        <v>98</v>
      </c>
      <c r="F957" t="s">
        <v>87</v>
      </c>
      <c r="G957">
        <v>1.6337124706211501</v>
      </c>
      <c r="H957">
        <v>2E+20</v>
      </c>
      <c r="I957">
        <v>0</v>
      </c>
      <c r="J957">
        <v>18.343992422082</v>
      </c>
      <c r="K957">
        <v>141</v>
      </c>
      <c r="L9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57" s="5" cm="1">
        <f t="array" ref="M957">MAX(IF((ProjectInfoTable[ProjectName]=DiscreteStatsTable[[#This Row],[ProjectName]]),(ProjectInfoTable[ProjectName]=DiscreteStatsTable[[#This Row],[ProjectName]])*ProjectInfoTable[NumberOfReplications]))</f>
        <v>50</v>
      </c>
      <c r="N957" s="5" cm="1">
        <f t="array" ref="N957">IFERROR(AVERAGE(IF((DiscreteStatsTable[GroupByKey]=DiscreteStatsTable[[#This Row],[GroupByKey]]),(DiscreteStatsTable[GroupByKey]=DiscreteStatsTable[[#This Row],[GroupByKey]])*DiscreteStatsTable[Average])),0)</f>
        <v>5.6664667008910365</v>
      </c>
      <c r="O957" s="5" cm="1">
        <f t="array" ref="O957">IFERROR(_xlfn.STDEV.S(IF((DiscreteStatsTable[GroupByKey]=DiscreteStatsTable[[#This Row],[GroupByKey]]),(DiscreteStatsTable[GroupByKey]=DiscreteStatsTable[[#This Row],[GroupByKey]])*DiscreteStatsTable[Average])),0)</f>
        <v>5.8120334932936641</v>
      </c>
      <c r="P957" s="5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 s="5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957" s="5" cm="1">
        <f t="array" ref="R957">MIN(IF((DiscreteStatsTable[GroupByKey]=DiscreteStatsTable[[#This Row],[GroupByKey]]),(DiscreteStatsTable[GroupByKey]=DiscreteStatsTable[[#This Row],[GroupByKey]])*DiscreteStatsTable[Average]))</f>
        <v>1.06349999805384</v>
      </c>
      <c r="S957" s="5" cm="1">
        <f t="array" ref="S957">MAX(IF((DiscreteStatsTable[GroupByKey]=DiscreteStatsTable[[#This Row],[GroupByKey]]),(DiscreteStatsTable[GroupByKey]=DiscreteStatsTable[[#This Row],[GroupByKey]])*DiscreteStatsTable[Average]))</f>
        <v>37.498930964302303</v>
      </c>
      <c r="T957" s="5" cm="1">
        <f t="array" ref="T957">MIN(IF((DiscreteStatsTable[GroupByKey]=DiscreteStatsTable[[#This Row],[GroupByKey]]),(DiscreteStatsTable[GroupByKey]=DiscreteStatsTable[[#This Row],[GroupByKey]])*DiscreteStatsTable[Minimum]))</f>
        <v>0</v>
      </c>
      <c r="U957" s="5" cm="1">
        <f t="array" ref="U957">MAX(IF((DiscreteStatsTable[GroupByKey]=DiscreteStatsTable[[#This Row],[GroupByKey]]),(DiscreteStatsTable[GroupByKey]=DiscreteStatsTable[[#This Row],[GroupByKey]])*DiscreteStatsTable[Maximum]))</f>
        <v>97.065234510704698</v>
      </c>
      <c r="V957" s="5" cm="1">
        <f t="array" ref="V957">IFERROR(AVERAGE(IF((DiscreteStatsTable[GroupByKey]=DiscreteStatsTable[[#This Row],[GroupByKey]]),(DiscreteStatsTable[GroupByKey]=DiscreteStatsTable[[#This Row],[GroupByKey]])*DiscreteStatsTable[NumberObservations])),0)</f>
        <v>141.38</v>
      </c>
      <c r="W957" s="5">
        <f>IF((DiscreteStatsTable[[#This Row],[RepsRequested]]&gt;1),DiscreteStatsTable[[#This Row],[HalfWidth]],DiscreteStatsTable[[#This Row],[BatchMeansHalfWidth]])</f>
        <v>1.6517616428299211</v>
      </c>
      <c r="X957" s="5" cm="1">
        <f t="array" ref="X957">COUNT(IF((DiscreteStatsTable[GroupByKey]=DiscreteStatsTable[[#This Row],[GroupByKey]]),(DiscreteStatsTable[GroupByKey]=DiscreteStatsTable[[#This Row],[GroupByKey]])*DiscreteStatsTable[Replication]))</f>
        <v>50</v>
      </c>
      <c r="Y957" s="5">
        <f>IF(DiscreteStatsTable[[#This Row],[RepsRequested]]=DiscreteStatsTable[[#This Row],[RepsWithStatObserved]],1,0)</f>
        <v>1</v>
      </c>
    </row>
    <row r="958" spans="1:25" x14ac:dyDescent="0.25">
      <c r="A958" t="s">
        <v>68</v>
      </c>
      <c r="B958" t="s">
        <v>70</v>
      </c>
      <c r="C958">
        <v>14</v>
      </c>
      <c r="D958" t="s">
        <v>85</v>
      </c>
      <c r="E958" t="s">
        <v>86</v>
      </c>
      <c r="F958" t="s">
        <v>87</v>
      </c>
      <c r="G958">
        <v>0</v>
      </c>
      <c r="H958">
        <v>2E+20</v>
      </c>
      <c r="I958">
        <v>0</v>
      </c>
      <c r="J958">
        <v>0</v>
      </c>
      <c r="K958">
        <v>142</v>
      </c>
      <c r="L9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58" s="5" cm="1">
        <f t="array" ref="M958">MAX(IF((ProjectInfoTable[ProjectName]=DiscreteStatsTable[[#This Row],[ProjectName]]),(ProjectInfoTable[ProjectName]=DiscreteStatsTable[[#This Row],[ProjectName]])*ProjectInfoTable[NumberOfReplications]))</f>
        <v>50</v>
      </c>
      <c r="N958" s="5" cm="1">
        <f t="array" ref="N958">IFERROR(AVERAGE(IF((DiscreteStatsTable[GroupByKey]=DiscreteStatsTable[[#This Row],[GroupByKey]]),(DiscreteStatsTable[GroupByKey]=DiscreteStatsTable[[#This Row],[GroupByKey]])*DiscreteStatsTable[Average])),0)</f>
        <v>0</v>
      </c>
      <c r="O958" s="5" cm="1">
        <f t="array" ref="O958">IFERROR(_xlfn.STDEV.S(IF((DiscreteStatsTable[GroupByKey]=DiscreteStatsTable[[#This Row],[GroupByKey]]),(DiscreteStatsTable[GroupByKey]=DiscreteStatsTable[[#This Row],[GroupByKey]])*DiscreteStatsTable[Average])),0)</f>
        <v>0</v>
      </c>
      <c r="P958" s="5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 s="5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8" s="5" cm="1">
        <f t="array" ref="R958">MIN(IF((DiscreteStatsTable[GroupByKey]=DiscreteStatsTable[[#This Row],[GroupByKey]]),(DiscreteStatsTable[GroupByKey]=DiscreteStatsTable[[#This Row],[GroupByKey]])*DiscreteStatsTable[Average]))</f>
        <v>0</v>
      </c>
      <c r="S958" s="5" cm="1">
        <f t="array" ref="S958">MAX(IF((DiscreteStatsTable[GroupByKey]=DiscreteStatsTable[[#This Row],[GroupByKey]]),(DiscreteStatsTable[GroupByKey]=DiscreteStatsTable[[#This Row],[GroupByKey]])*DiscreteStatsTable[Average]))</f>
        <v>0</v>
      </c>
      <c r="T958" s="5" cm="1">
        <f t="array" ref="T958">MIN(IF((DiscreteStatsTable[GroupByKey]=DiscreteStatsTable[[#This Row],[GroupByKey]]),(DiscreteStatsTable[GroupByKey]=DiscreteStatsTable[[#This Row],[GroupByKey]])*DiscreteStatsTable[Minimum]))</f>
        <v>0</v>
      </c>
      <c r="U958" s="5" cm="1">
        <f t="array" ref="U958">MAX(IF((DiscreteStatsTable[GroupByKey]=DiscreteStatsTable[[#This Row],[GroupByKey]]),(DiscreteStatsTable[GroupByKey]=DiscreteStatsTable[[#This Row],[GroupByKey]])*DiscreteStatsTable[Maximum]))</f>
        <v>0</v>
      </c>
      <c r="V958" s="5" cm="1">
        <f t="array" ref="V958">IFERROR(AVERAGE(IF((DiscreteStatsTable[GroupByKey]=DiscreteStatsTable[[#This Row],[GroupByKey]]),(DiscreteStatsTable[GroupByKey]=DiscreteStatsTable[[#This Row],[GroupByKey]])*DiscreteStatsTable[NumberObservations])),0)</f>
        <v>141.38</v>
      </c>
      <c r="W958" s="5">
        <f>IF((DiscreteStatsTable[[#This Row],[RepsRequested]]&gt;1),DiscreteStatsTable[[#This Row],[HalfWidth]],DiscreteStatsTable[[#This Row],[BatchMeansHalfWidth]])</f>
        <v>0</v>
      </c>
      <c r="X958" s="5" cm="1">
        <f t="array" ref="X958">COUNT(IF((DiscreteStatsTable[GroupByKey]=DiscreteStatsTable[[#This Row],[GroupByKey]]),(DiscreteStatsTable[GroupByKey]=DiscreteStatsTable[[#This Row],[GroupByKey]])*DiscreteStatsTable[Replication]))</f>
        <v>50</v>
      </c>
      <c r="Y958" s="5">
        <f>IF(DiscreteStatsTable[[#This Row],[RepsRequested]]=DiscreteStatsTable[[#This Row],[RepsWithStatObserved]],1,0)</f>
        <v>1</v>
      </c>
    </row>
    <row r="959" spans="1:25" x14ac:dyDescent="0.25">
      <c r="A959" t="s">
        <v>68</v>
      </c>
      <c r="B959" t="s">
        <v>70</v>
      </c>
      <c r="C959">
        <v>14</v>
      </c>
      <c r="D959" t="s">
        <v>85</v>
      </c>
      <c r="E959" t="s">
        <v>88</v>
      </c>
      <c r="F959" t="s">
        <v>87</v>
      </c>
      <c r="G959">
        <v>0</v>
      </c>
      <c r="H959">
        <v>2E+20</v>
      </c>
      <c r="I959">
        <v>0</v>
      </c>
      <c r="J959">
        <v>0</v>
      </c>
      <c r="K959">
        <v>142</v>
      </c>
      <c r="L9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59" s="5" cm="1">
        <f t="array" ref="M959">MAX(IF((ProjectInfoTable[ProjectName]=DiscreteStatsTable[[#This Row],[ProjectName]]),(ProjectInfoTable[ProjectName]=DiscreteStatsTable[[#This Row],[ProjectName]])*ProjectInfoTable[NumberOfReplications]))</f>
        <v>50</v>
      </c>
      <c r="N959" s="5" cm="1">
        <f t="array" ref="N959">IFERROR(AVERAGE(IF((DiscreteStatsTable[GroupByKey]=DiscreteStatsTable[[#This Row],[GroupByKey]]),(DiscreteStatsTable[GroupByKey]=DiscreteStatsTable[[#This Row],[GroupByKey]])*DiscreteStatsTable[Average])),0)</f>
        <v>0</v>
      </c>
      <c r="O959" s="5" cm="1">
        <f t="array" ref="O959">IFERROR(_xlfn.STDEV.S(IF((DiscreteStatsTable[GroupByKey]=DiscreteStatsTable[[#This Row],[GroupByKey]]),(DiscreteStatsTable[GroupByKey]=DiscreteStatsTable[[#This Row],[GroupByKey]])*DiscreteStatsTable[Average])),0)</f>
        <v>0</v>
      </c>
      <c r="P959" s="5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 s="5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9" s="5" cm="1">
        <f t="array" ref="R959">MIN(IF((DiscreteStatsTable[GroupByKey]=DiscreteStatsTable[[#This Row],[GroupByKey]]),(DiscreteStatsTable[GroupByKey]=DiscreteStatsTable[[#This Row],[GroupByKey]])*DiscreteStatsTable[Average]))</f>
        <v>0</v>
      </c>
      <c r="S959" s="5" cm="1">
        <f t="array" ref="S959">MAX(IF((DiscreteStatsTable[GroupByKey]=DiscreteStatsTable[[#This Row],[GroupByKey]]),(DiscreteStatsTable[GroupByKey]=DiscreteStatsTable[[#This Row],[GroupByKey]])*DiscreteStatsTable[Average]))</f>
        <v>0</v>
      </c>
      <c r="T959" s="5" cm="1">
        <f t="array" ref="T959">MIN(IF((DiscreteStatsTable[GroupByKey]=DiscreteStatsTable[[#This Row],[GroupByKey]]),(DiscreteStatsTable[GroupByKey]=DiscreteStatsTable[[#This Row],[GroupByKey]])*DiscreteStatsTable[Minimum]))</f>
        <v>0</v>
      </c>
      <c r="U959" s="5" cm="1">
        <f t="array" ref="U959">MAX(IF((DiscreteStatsTable[GroupByKey]=DiscreteStatsTable[[#This Row],[GroupByKey]]),(DiscreteStatsTable[GroupByKey]=DiscreteStatsTable[[#This Row],[GroupByKey]])*DiscreteStatsTable[Maximum]))</f>
        <v>0</v>
      </c>
      <c r="V959" s="5" cm="1">
        <f t="array" ref="V959">IFERROR(AVERAGE(IF((DiscreteStatsTable[GroupByKey]=DiscreteStatsTable[[#This Row],[GroupByKey]]),(DiscreteStatsTable[GroupByKey]=DiscreteStatsTable[[#This Row],[GroupByKey]])*DiscreteStatsTable[NumberObservations])),0)</f>
        <v>141.38</v>
      </c>
      <c r="W959" s="5">
        <f>IF((DiscreteStatsTable[[#This Row],[RepsRequested]]&gt;1),DiscreteStatsTable[[#This Row],[HalfWidth]],DiscreteStatsTable[[#This Row],[BatchMeansHalfWidth]])</f>
        <v>0</v>
      </c>
      <c r="X959" s="5" cm="1">
        <f t="array" ref="X959">COUNT(IF((DiscreteStatsTable[GroupByKey]=DiscreteStatsTable[[#This Row],[GroupByKey]]),(DiscreteStatsTable[GroupByKey]=DiscreteStatsTable[[#This Row],[GroupByKey]])*DiscreteStatsTable[Replication]))</f>
        <v>50</v>
      </c>
      <c r="Y959" s="5">
        <f>IF(DiscreteStatsTable[[#This Row],[RepsRequested]]=DiscreteStatsTable[[#This Row],[RepsWithStatObserved]],1,0)</f>
        <v>1</v>
      </c>
    </row>
    <row r="960" spans="1:25" x14ac:dyDescent="0.25">
      <c r="A960" t="s">
        <v>68</v>
      </c>
      <c r="B960" t="s">
        <v>70</v>
      </c>
      <c r="C960">
        <v>14</v>
      </c>
      <c r="D960" t="s">
        <v>85</v>
      </c>
      <c r="E960" t="s">
        <v>89</v>
      </c>
      <c r="F960" t="s">
        <v>87</v>
      </c>
      <c r="G960">
        <v>0</v>
      </c>
      <c r="H960">
        <v>2E+20</v>
      </c>
      <c r="I960">
        <v>0</v>
      </c>
      <c r="J960">
        <v>0</v>
      </c>
      <c r="K960">
        <v>142</v>
      </c>
      <c r="L9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60" s="5" cm="1">
        <f t="array" ref="M960">MAX(IF((ProjectInfoTable[ProjectName]=DiscreteStatsTable[[#This Row],[ProjectName]]),(ProjectInfoTable[ProjectName]=DiscreteStatsTable[[#This Row],[ProjectName]])*ProjectInfoTable[NumberOfReplications]))</f>
        <v>50</v>
      </c>
      <c r="N960" s="5" cm="1">
        <f t="array" ref="N960">IFERROR(AVERAGE(IF((DiscreteStatsTable[GroupByKey]=DiscreteStatsTable[[#This Row],[GroupByKey]]),(DiscreteStatsTable[GroupByKey]=DiscreteStatsTable[[#This Row],[GroupByKey]])*DiscreteStatsTable[Average])),0)</f>
        <v>0</v>
      </c>
      <c r="O960" s="5" cm="1">
        <f t="array" ref="O960">IFERROR(_xlfn.STDEV.S(IF((DiscreteStatsTable[GroupByKey]=DiscreteStatsTable[[#This Row],[GroupByKey]]),(DiscreteStatsTable[GroupByKey]=DiscreteStatsTable[[#This Row],[GroupByKey]])*DiscreteStatsTable[Average])),0)</f>
        <v>0</v>
      </c>
      <c r="P960" s="5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 s="5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0" s="5" cm="1">
        <f t="array" ref="R960">MIN(IF((DiscreteStatsTable[GroupByKey]=DiscreteStatsTable[[#This Row],[GroupByKey]]),(DiscreteStatsTable[GroupByKey]=DiscreteStatsTable[[#This Row],[GroupByKey]])*DiscreteStatsTable[Average]))</f>
        <v>0</v>
      </c>
      <c r="S960" s="5" cm="1">
        <f t="array" ref="S960">MAX(IF((DiscreteStatsTable[GroupByKey]=DiscreteStatsTable[[#This Row],[GroupByKey]]),(DiscreteStatsTable[GroupByKey]=DiscreteStatsTable[[#This Row],[GroupByKey]])*DiscreteStatsTable[Average]))</f>
        <v>0</v>
      </c>
      <c r="T960" s="5" cm="1">
        <f t="array" ref="T960">MIN(IF((DiscreteStatsTable[GroupByKey]=DiscreteStatsTable[[#This Row],[GroupByKey]]),(DiscreteStatsTable[GroupByKey]=DiscreteStatsTable[[#This Row],[GroupByKey]])*DiscreteStatsTable[Minimum]))</f>
        <v>0</v>
      </c>
      <c r="U960" s="5" cm="1">
        <f t="array" ref="U960">MAX(IF((DiscreteStatsTable[GroupByKey]=DiscreteStatsTable[[#This Row],[GroupByKey]]),(DiscreteStatsTable[GroupByKey]=DiscreteStatsTable[[#This Row],[GroupByKey]])*DiscreteStatsTable[Maximum]))</f>
        <v>0</v>
      </c>
      <c r="V960" s="5" cm="1">
        <f t="array" ref="V960">IFERROR(AVERAGE(IF((DiscreteStatsTable[GroupByKey]=DiscreteStatsTable[[#This Row],[GroupByKey]]),(DiscreteStatsTable[GroupByKey]=DiscreteStatsTable[[#This Row],[GroupByKey]])*DiscreteStatsTable[NumberObservations])),0)</f>
        <v>141.38</v>
      </c>
      <c r="W960" s="5">
        <f>IF((DiscreteStatsTable[[#This Row],[RepsRequested]]&gt;1),DiscreteStatsTable[[#This Row],[HalfWidth]],DiscreteStatsTable[[#This Row],[BatchMeansHalfWidth]])</f>
        <v>0</v>
      </c>
      <c r="X960" s="5" cm="1">
        <f t="array" ref="X960">COUNT(IF((DiscreteStatsTable[GroupByKey]=DiscreteStatsTable[[#This Row],[GroupByKey]]),(DiscreteStatsTable[GroupByKey]=DiscreteStatsTable[[#This Row],[GroupByKey]])*DiscreteStatsTable[Replication]))</f>
        <v>50</v>
      </c>
      <c r="Y960" s="5">
        <f>IF(DiscreteStatsTable[[#This Row],[RepsRequested]]=DiscreteStatsTable[[#This Row],[RepsWithStatObserved]],1,0)</f>
        <v>1</v>
      </c>
    </row>
    <row r="961" spans="1:25" x14ac:dyDescent="0.25">
      <c r="A961" t="s">
        <v>68</v>
      </c>
      <c r="B961" t="s">
        <v>70</v>
      </c>
      <c r="C961">
        <v>14</v>
      </c>
      <c r="D961" t="s">
        <v>85</v>
      </c>
      <c r="E961" t="s">
        <v>90</v>
      </c>
      <c r="F961" t="s">
        <v>87</v>
      </c>
      <c r="G961">
        <v>0</v>
      </c>
      <c r="H961">
        <v>2E+20</v>
      </c>
      <c r="I961">
        <v>0</v>
      </c>
      <c r="J961">
        <v>0</v>
      </c>
      <c r="K961">
        <v>142</v>
      </c>
      <c r="L9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61" s="5" cm="1">
        <f t="array" ref="M961">MAX(IF((ProjectInfoTable[ProjectName]=DiscreteStatsTable[[#This Row],[ProjectName]]),(ProjectInfoTable[ProjectName]=DiscreteStatsTable[[#This Row],[ProjectName]])*ProjectInfoTable[NumberOfReplications]))</f>
        <v>50</v>
      </c>
      <c r="N961" s="5" cm="1">
        <f t="array" ref="N961">IFERROR(AVERAGE(IF((DiscreteStatsTable[GroupByKey]=DiscreteStatsTable[[#This Row],[GroupByKey]]),(DiscreteStatsTable[GroupByKey]=DiscreteStatsTable[[#This Row],[GroupByKey]])*DiscreteStatsTable[Average])),0)</f>
        <v>0</v>
      </c>
      <c r="O961" s="5" cm="1">
        <f t="array" ref="O961">IFERROR(_xlfn.STDEV.S(IF((DiscreteStatsTable[GroupByKey]=DiscreteStatsTable[[#This Row],[GroupByKey]]),(DiscreteStatsTable[GroupByKey]=DiscreteStatsTable[[#This Row],[GroupByKey]])*DiscreteStatsTable[Average])),0)</f>
        <v>0</v>
      </c>
      <c r="P961" s="5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 s="5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1" s="5" cm="1">
        <f t="array" ref="R961">MIN(IF((DiscreteStatsTable[GroupByKey]=DiscreteStatsTable[[#This Row],[GroupByKey]]),(DiscreteStatsTable[GroupByKey]=DiscreteStatsTable[[#This Row],[GroupByKey]])*DiscreteStatsTable[Average]))</f>
        <v>0</v>
      </c>
      <c r="S961" s="5" cm="1">
        <f t="array" ref="S961">MAX(IF((DiscreteStatsTable[GroupByKey]=DiscreteStatsTable[[#This Row],[GroupByKey]]),(DiscreteStatsTable[GroupByKey]=DiscreteStatsTable[[#This Row],[GroupByKey]])*DiscreteStatsTable[Average]))</f>
        <v>0</v>
      </c>
      <c r="T961" s="5" cm="1">
        <f t="array" ref="T961">MIN(IF((DiscreteStatsTable[GroupByKey]=DiscreteStatsTable[[#This Row],[GroupByKey]]),(DiscreteStatsTable[GroupByKey]=DiscreteStatsTable[[#This Row],[GroupByKey]])*DiscreteStatsTable[Minimum]))</f>
        <v>0</v>
      </c>
      <c r="U961" s="5" cm="1">
        <f t="array" ref="U961">MAX(IF((DiscreteStatsTable[GroupByKey]=DiscreteStatsTable[[#This Row],[GroupByKey]]),(DiscreteStatsTable[GroupByKey]=DiscreteStatsTable[[#This Row],[GroupByKey]])*DiscreteStatsTable[Maximum]))</f>
        <v>0</v>
      </c>
      <c r="V961" s="5" cm="1">
        <f t="array" ref="V961">IFERROR(AVERAGE(IF((DiscreteStatsTable[GroupByKey]=DiscreteStatsTable[[#This Row],[GroupByKey]]),(DiscreteStatsTable[GroupByKey]=DiscreteStatsTable[[#This Row],[GroupByKey]])*DiscreteStatsTable[NumberObservations])),0)</f>
        <v>141.38</v>
      </c>
      <c r="W961" s="5">
        <f>IF((DiscreteStatsTable[[#This Row],[RepsRequested]]&gt;1),DiscreteStatsTable[[#This Row],[HalfWidth]],DiscreteStatsTable[[#This Row],[BatchMeansHalfWidth]])</f>
        <v>0</v>
      </c>
      <c r="X961" s="5" cm="1">
        <f t="array" ref="X961">COUNT(IF((DiscreteStatsTable[GroupByKey]=DiscreteStatsTable[[#This Row],[GroupByKey]]),(DiscreteStatsTable[GroupByKey]=DiscreteStatsTable[[#This Row],[GroupByKey]])*DiscreteStatsTable[Replication]))</f>
        <v>50</v>
      </c>
      <c r="Y961" s="5">
        <f>IF(DiscreteStatsTable[[#This Row],[RepsRequested]]=DiscreteStatsTable[[#This Row],[RepsWithStatObserved]],1,0)</f>
        <v>1</v>
      </c>
    </row>
    <row r="962" spans="1:25" x14ac:dyDescent="0.25">
      <c r="A962" t="s">
        <v>68</v>
      </c>
      <c r="B962" t="s">
        <v>70</v>
      </c>
      <c r="C962">
        <v>14</v>
      </c>
      <c r="D962" t="s">
        <v>85</v>
      </c>
      <c r="E962" t="s">
        <v>91</v>
      </c>
      <c r="F962" t="s">
        <v>87</v>
      </c>
      <c r="G962">
        <v>0.34322955154998402</v>
      </c>
      <c r="H962">
        <v>2E+20</v>
      </c>
      <c r="I962">
        <v>6.8525257502543999E-2</v>
      </c>
      <c r="J962">
        <v>1.56683892936469</v>
      </c>
      <c r="K962">
        <v>142</v>
      </c>
      <c r="L9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62" s="5" cm="1">
        <f t="array" ref="M962">MAX(IF((ProjectInfoTable[ProjectName]=DiscreteStatsTable[[#This Row],[ProjectName]]),(ProjectInfoTable[ProjectName]=DiscreteStatsTable[[#This Row],[ProjectName]])*ProjectInfoTable[NumberOfReplications]))</f>
        <v>50</v>
      </c>
      <c r="N962" s="5" cm="1">
        <f t="array" ref="N962">IFERROR(AVERAGE(IF((DiscreteStatsTable[GroupByKey]=DiscreteStatsTable[[#This Row],[GroupByKey]]),(DiscreteStatsTable[GroupByKey]=DiscreteStatsTable[[#This Row],[GroupByKey]])*DiscreteStatsTable[Average])),0)</f>
        <v>0.33492790756206081</v>
      </c>
      <c r="O962" s="5" cm="1">
        <f t="array" ref="O96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62" s="5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 s="5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62" s="5" cm="1">
        <f t="array" ref="R962">MIN(IF((DiscreteStatsTable[GroupByKey]=DiscreteStatsTable[[#This Row],[GroupByKey]]),(DiscreteStatsTable[GroupByKey]=DiscreteStatsTable[[#This Row],[GroupByKey]])*DiscreteStatsTable[Average]))</f>
        <v>0.29414253294763198</v>
      </c>
      <c r="S962" s="5" cm="1">
        <f t="array" ref="S962">MAX(IF((DiscreteStatsTable[GroupByKey]=DiscreteStatsTable[[#This Row],[GroupByKey]]),(DiscreteStatsTable[GroupByKey]=DiscreteStatsTable[[#This Row],[GroupByKey]])*DiscreteStatsTable[Average]))</f>
        <v>0.38948747758041602</v>
      </c>
      <c r="T962" s="5" cm="1">
        <f t="array" ref="T962">MIN(IF((DiscreteStatsTable[GroupByKey]=DiscreteStatsTable[[#This Row],[GroupByKey]]),(DiscreteStatsTable[GroupByKey]=DiscreteStatsTable[[#This Row],[GroupByKey]])*DiscreteStatsTable[Minimum]))</f>
        <v>1.2941586017357599E-2</v>
      </c>
      <c r="U962" s="5" cm="1">
        <f t="array" ref="U962">MAX(IF((DiscreteStatsTable[GroupByKey]=DiscreteStatsTable[[#This Row],[GroupByKey]]),(DiscreteStatsTable[GroupByKey]=DiscreteStatsTable[[#This Row],[GroupByKey]])*DiscreteStatsTable[Maximum]))</f>
        <v>2.0393207955552399</v>
      </c>
      <c r="V962" s="5" cm="1">
        <f t="array" ref="V962">IFERROR(AVERAGE(IF((DiscreteStatsTable[GroupByKey]=DiscreteStatsTable[[#This Row],[GroupByKey]]),(DiscreteStatsTable[GroupByKey]=DiscreteStatsTable[[#This Row],[GroupByKey]])*DiscreteStatsTable[NumberObservations])),0)</f>
        <v>141.38</v>
      </c>
      <c r="W962" s="5">
        <f>IF((DiscreteStatsTable[[#This Row],[RepsRequested]]&gt;1),DiscreteStatsTable[[#This Row],[HalfWidth]],DiscreteStatsTable[[#This Row],[BatchMeansHalfWidth]])</f>
        <v>5.7478663771092743E-3</v>
      </c>
      <c r="X962" s="5" cm="1">
        <f t="array" ref="X962">COUNT(IF((DiscreteStatsTable[GroupByKey]=DiscreteStatsTable[[#This Row],[GroupByKey]]),(DiscreteStatsTable[GroupByKey]=DiscreteStatsTable[[#This Row],[GroupByKey]])*DiscreteStatsTable[Replication]))</f>
        <v>50</v>
      </c>
      <c r="Y962" s="5">
        <f>IF(DiscreteStatsTable[[#This Row],[RepsRequested]]=DiscreteStatsTable[[#This Row],[RepsWithStatObserved]],1,0)</f>
        <v>1</v>
      </c>
    </row>
    <row r="963" spans="1:25" x14ac:dyDescent="0.25">
      <c r="A963" t="s">
        <v>68</v>
      </c>
      <c r="B963" t="s">
        <v>70</v>
      </c>
      <c r="C963">
        <v>14</v>
      </c>
      <c r="D963" t="s">
        <v>85</v>
      </c>
      <c r="E963" t="s">
        <v>92</v>
      </c>
      <c r="F963" t="s">
        <v>87</v>
      </c>
      <c r="G963">
        <v>18.752772135510099</v>
      </c>
      <c r="H963">
        <v>2E+20</v>
      </c>
      <c r="I963">
        <v>3.43325593369434</v>
      </c>
      <c r="J963">
        <v>55.842577599442798</v>
      </c>
      <c r="K963">
        <v>142</v>
      </c>
      <c r="L9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63" s="5" cm="1">
        <f t="array" ref="M963">MAX(IF((ProjectInfoTable[ProjectName]=DiscreteStatsTable[[#This Row],[ProjectName]]),(ProjectInfoTable[ProjectName]=DiscreteStatsTable[[#This Row],[ProjectName]])*ProjectInfoTable[NumberOfReplications]))</f>
        <v>50</v>
      </c>
      <c r="N963" s="5" cm="1">
        <f t="array" ref="N963">IFERROR(AVERAGE(IF((DiscreteStatsTable[GroupByKey]=DiscreteStatsTable[[#This Row],[GroupByKey]]),(DiscreteStatsTable[GroupByKey]=DiscreteStatsTable[[#This Row],[GroupByKey]])*DiscreteStatsTable[Average])),0)</f>
        <v>17.764897998506111</v>
      </c>
      <c r="O963" s="5" cm="1">
        <f t="array" ref="O963">IFERROR(_xlfn.STDEV.S(IF((DiscreteStatsTable[GroupByKey]=DiscreteStatsTable[[#This Row],[GroupByKey]]),(DiscreteStatsTable[GroupByKey]=DiscreteStatsTable[[#This Row],[GroupByKey]])*DiscreteStatsTable[Average])),0)</f>
        <v>6.3265363194248438</v>
      </c>
      <c r="P963" s="5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 s="5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963" s="5" cm="1">
        <f t="array" ref="R963">MIN(IF((DiscreteStatsTable[GroupByKey]=DiscreteStatsTable[[#This Row],[GroupByKey]]),(DiscreteStatsTable[GroupByKey]=DiscreteStatsTable[[#This Row],[GroupByKey]])*DiscreteStatsTable[Average]))</f>
        <v>12.070203836107099</v>
      </c>
      <c r="S963" s="5" cm="1">
        <f t="array" ref="S963">MAX(IF((DiscreteStatsTable[GroupByKey]=DiscreteStatsTable[[#This Row],[GroupByKey]]),(DiscreteStatsTable[GroupByKey]=DiscreteStatsTable[[#This Row],[GroupByKey]])*DiscreteStatsTable[Average]))</f>
        <v>51.667706043059603</v>
      </c>
      <c r="T963" s="5" cm="1">
        <f t="array" ref="T963">MIN(IF((DiscreteStatsTable[GroupByKey]=DiscreteStatsTable[[#This Row],[GroupByKey]]),(DiscreteStatsTable[GroupByKey]=DiscreteStatsTable[[#This Row],[GroupByKey]])*DiscreteStatsTable[Minimum]))</f>
        <v>0.77649516104145899</v>
      </c>
      <c r="U963" s="5" cm="1">
        <f t="array" ref="U963">MAX(IF((DiscreteStatsTable[GroupByKey]=DiscreteStatsTable[[#This Row],[GroupByKey]]),(DiscreteStatsTable[GroupByKey]=DiscreteStatsTable[[#This Row],[GroupByKey]])*DiscreteStatsTable[Maximum]))</f>
        <v>114.20900292565</v>
      </c>
      <c r="V963" s="5" cm="1">
        <f t="array" ref="V963">IFERROR(AVERAGE(IF((DiscreteStatsTable[GroupByKey]=DiscreteStatsTable[[#This Row],[GroupByKey]]),(DiscreteStatsTable[GroupByKey]=DiscreteStatsTable[[#This Row],[GroupByKey]])*DiscreteStatsTable[NumberObservations])),0)</f>
        <v>141.38</v>
      </c>
      <c r="W963" s="5">
        <f>IF((DiscreteStatsTable[[#This Row],[RepsRequested]]&gt;1),DiscreteStatsTable[[#This Row],[HalfWidth]],DiscreteStatsTable[[#This Row],[BatchMeansHalfWidth]])</f>
        <v>1.7979817281600685</v>
      </c>
      <c r="X963" s="5" cm="1">
        <f t="array" ref="X963">COUNT(IF((DiscreteStatsTable[GroupByKey]=DiscreteStatsTable[[#This Row],[GroupByKey]]),(DiscreteStatsTable[GroupByKey]=DiscreteStatsTable[[#This Row],[GroupByKey]])*DiscreteStatsTable[Replication]))</f>
        <v>50</v>
      </c>
      <c r="Y963" s="5">
        <f>IF(DiscreteStatsTable[[#This Row],[RepsRequested]]=DiscreteStatsTable[[#This Row],[RepsWithStatObserved]],1,0)</f>
        <v>1</v>
      </c>
    </row>
    <row r="964" spans="1:25" x14ac:dyDescent="0.25">
      <c r="A964" t="s">
        <v>68</v>
      </c>
      <c r="B964" t="s">
        <v>70</v>
      </c>
      <c r="C964">
        <v>14</v>
      </c>
      <c r="D964" t="s">
        <v>85</v>
      </c>
      <c r="E964" t="s">
        <v>93</v>
      </c>
      <c r="F964" t="s">
        <v>87</v>
      </c>
      <c r="G964">
        <v>0</v>
      </c>
      <c r="H964">
        <v>2E+20</v>
      </c>
      <c r="I964">
        <v>0</v>
      </c>
      <c r="J964">
        <v>0</v>
      </c>
      <c r="K964">
        <v>142</v>
      </c>
      <c r="L9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64" s="5" cm="1">
        <f t="array" ref="M964">MAX(IF((ProjectInfoTable[ProjectName]=DiscreteStatsTable[[#This Row],[ProjectName]]),(ProjectInfoTable[ProjectName]=DiscreteStatsTable[[#This Row],[ProjectName]])*ProjectInfoTable[NumberOfReplications]))</f>
        <v>50</v>
      </c>
      <c r="N964" s="5" cm="1">
        <f t="array" ref="N964">IFERROR(AVERAGE(IF((DiscreteStatsTable[GroupByKey]=DiscreteStatsTable[[#This Row],[GroupByKey]]),(DiscreteStatsTable[GroupByKey]=DiscreteStatsTable[[#This Row],[GroupByKey]])*DiscreteStatsTable[Average])),0)</f>
        <v>0</v>
      </c>
      <c r="O964" s="5" cm="1">
        <f t="array" ref="O964">IFERROR(_xlfn.STDEV.S(IF((DiscreteStatsTable[GroupByKey]=DiscreteStatsTable[[#This Row],[GroupByKey]]),(DiscreteStatsTable[GroupByKey]=DiscreteStatsTable[[#This Row],[GroupByKey]])*DiscreteStatsTable[Average])),0)</f>
        <v>0</v>
      </c>
      <c r="P964" s="5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 s="5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4" s="5" cm="1">
        <f t="array" ref="R964">MIN(IF((DiscreteStatsTable[GroupByKey]=DiscreteStatsTable[[#This Row],[GroupByKey]]),(DiscreteStatsTable[GroupByKey]=DiscreteStatsTable[[#This Row],[GroupByKey]])*DiscreteStatsTable[Average]))</f>
        <v>0</v>
      </c>
      <c r="S964" s="5" cm="1">
        <f t="array" ref="S964">MAX(IF((DiscreteStatsTable[GroupByKey]=DiscreteStatsTable[[#This Row],[GroupByKey]]),(DiscreteStatsTable[GroupByKey]=DiscreteStatsTable[[#This Row],[GroupByKey]])*DiscreteStatsTable[Average]))</f>
        <v>0</v>
      </c>
      <c r="T964" s="5" cm="1">
        <f t="array" ref="T964">MIN(IF((DiscreteStatsTable[GroupByKey]=DiscreteStatsTable[[#This Row],[GroupByKey]]),(DiscreteStatsTable[GroupByKey]=DiscreteStatsTable[[#This Row],[GroupByKey]])*DiscreteStatsTable[Minimum]))</f>
        <v>0</v>
      </c>
      <c r="U964" s="5" cm="1">
        <f t="array" ref="U964">MAX(IF((DiscreteStatsTable[GroupByKey]=DiscreteStatsTable[[#This Row],[GroupByKey]]),(DiscreteStatsTable[GroupByKey]=DiscreteStatsTable[[#This Row],[GroupByKey]])*DiscreteStatsTable[Maximum]))</f>
        <v>0</v>
      </c>
      <c r="V964" s="5" cm="1">
        <f t="array" ref="V964">IFERROR(AVERAGE(IF((DiscreteStatsTable[GroupByKey]=DiscreteStatsTable[[#This Row],[GroupByKey]]),(DiscreteStatsTable[GroupByKey]=DiscreteStatsTable[[#This Row],[GroupByKey]])*DiscreteStatsTable[NumberObservations])),0)</f>
        <v>141.38</v>
      </c>
      <c r="W964" s="5">
        <f>IF((DiscreteStatsTable[[#This Row],[RepsRequested]]&gt;1),DiscreteStatsTable[[#This Row],[HalfWidth]],DiscreteStatsTable[[#This Row],[BatchMeansHalfWidth]])</f>
        <v>0</v>
      </c>
      <c r="X964" s="5" cm="1">
        <f t="array" ref="X964">COUNT(IF((DiscreteStatsTable[GroupByKey]=DiscreteStatsTable[[#This Row],[GroupByKey]]),(DiscreteStatsTable[GroupByKey]=DiscreteStatsTable[[#This Row],[GroupByKey]])*DiscreteStatsTable[Replication]))</f>
        <v>50</v>
      </c>
      <c r="Y964" s="5">
        <f>IF(DiscreteStatsTable[[#This Row],[RepsRequested]]=DiscreteStatsTable[[#This Row],[RepsWithStatObserved]],1,0)</f>
        <v>1</v>
      </c>
    </row>
    <row r="965" spans="1:25" x14ac:dyDescent="0.25">
      <c r="A965" t="s">
        <v>68</v>
      </c>
      <c r="B965" t="s">
        <v>70</v>
      </c>
      <c r="C965">
        <v>14</v>
      </c>
      <c r="D965" t="s">
        <v>85</v>
      </c>
      <c r="E965" t="s">
        <v>94</v>
      </c>
      <c r="F965" t="s">
        <v>87</v>
      </c>
      <c r="G965">
        <v>0</v>
      </c>
      <c r="H965">
        <v>2E+20</v>
      </c>
      <c r="I965">
        <v>0</v>
      </c>
      <c r="J965">
        <v>0</v>
      </c>
      <c r="K965">
        <v>142</v>
      </c>
      <c r="L9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65" s="5" cm="1">
        <f t="array" ref="M965">MAX(IF((ProjectInfoTable[ProjectName]=DiscreteStatsTable[[#This Row],[ProjectName]]),(ProjectInfoTable[ProjectName]=DiscreteStatsTable[[#This Row],[ProjectName]])*ProjectInfoTable[NumberOfReplications]))</f>
        <v>50</v>
      </c>
      <c r="N965" s="5" cm="1">
        <f t="array" ref="N965">IFERROR(AVERAGE(IF((DiscreteStatsTable[GroupByKey]=DiscreteStatsTable[[#This Row],[GroupByKey]]),(DiscreteStatsTable[GroupByKey]=DiscreteStatsTable[[#This Row],[GroupByKey]])*DiscreteStatsTable[Average])),0)</f>
        <v>0</v>
      </c>
      <c r="O965" s="5" cm="1">
        <f t="array" ref="O965">IFERROR(_xlfn.STDEV.S(IF((DiscreteStatsTable[GroupByKey]=DiscreteStatsTable[[#This Row],[GroupByKey]]),(DiscreteStatsTable[GroupByKey]=DiscreteStatsTable[[#This Row],[GroupByKey]])*DiscreteStatsTable[Average])),0)</f>
        <v>0</v>
      </c>
      <c r="P965" s="5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 s="5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5" s="5" cm="1">
        <f t="array" ref="R965">MIN(IF((DiscreteStatsTable[GroupByKey]=DiscreteStatsTable[[#This Row],[GroupByKey]]),(DiscreteStatsTable[GroupByKey]=DiscreteStatsTable[[#This Row],[GroupByKey]])*DiscreteStatsTable[Average]))</f>
        <v>0</v>
      </c>
      <c r="S965" s="5" cm="1">
        <f t="array" ref="S965">MAX(IF((DiscreteStatsTable[GroupByKey]=DiscreteStatsTable[[#This Row],[GroupByKey]]),(DiscreteStatsTable[GroupByKey]=DiscreteStatsTable[[#This Row],[GroupByKey]])*DiscreteStatsTable[Average]))</f>
        <v>0</v>
      </c>
      <c r="T965" s="5" cm="1">
        <f t="array" ref="T965">MIN(IF((DiscreteStatsTable[GroupByKey]=DiscreteStatsTable[[#This Row],[GroupByKey]]),(DiscreteStatsTable[GroupByKey]=DiscreteStatsTable[[#This Row],[GroupByKey]])*DiscreteStatsTable[Minimum]))</f>
        <v>0</v>
      </c>
      <c r="U965" s="5" cm="1">
        <f t="array" ref="U965">MAX(IF((DiscreteStatsTable[GroupByKey]=DiscreteStatsTable[[#This Row],[GroupByKey]]),(DiscreteStatsTable[GroupByKey]=DiscreteStatsTable[[#This Row],[GroupByKey]])*DiscreteStatsTable[Maximum]))</f>
        <v>0</v>
      </c>
      <c r="V965" s="5" cm="1">
        <f t="array" ref="V965">IFERROR(AVERAGE(IF((DiscreteStatsTable[GroupByKey]=DiscreteStatsTable[[#This Row],[GroupByKey]]),(DiscreteStatsTable[GroupByKey]=DiscreteStatsTable[[#This Row],[GroupByKey]])*DiscreteStatsTable[NumberObservations])),0)</f>
        <v>141.38</v>
      </c>
      <c r="W965" s="5">
        <f>IF((DiscreteStatsTable[[#This Row],[RepsRequested]]&gt;1),DiscreteStatsTable[[#This Row],[HalfWidth]],DiscreteStatsTable[[#This Row],[BatchMeansHalfWidth]])</f>
        <v>0</v>
      </c>
      <c r="X965" s="5" cm="1">
        <f t="array" ref="X965">COUNT(IF((DiscreteStatsTable[GroupByKey]=DiscreteStatsTable[[#This Row],[GroupByKey]]),(DiscreteStatsTable[GroupByKey]=DiscreteStatsTable[[#This Row],[GroupByKey]])*DiscreteStatsTable[Replication]))</f>
        <v>50</v>
      </c>
      <c r="Y965" s="5">
        <f>IF(DiscreteStatsTable[[#This Row],[RepsRequested]]=DiscreteStatsTable[[#This Row],[RepsWithStatObserved]],1,0)</f>
        <v>1</v>
      </c>
    </row>
    <row r="966" spans="1:25" x14ac:dyDescent="0.25">
      <c r="A966" t="s">
        <v>68</v>
      </c>
      <c r="B966" t="s">
        <v>70</v>
      </c>
      <c r="C966">
        <v>14</v>
      </c>
      <c r="D966" t="s">
        <v>85</v>
      </c>
      <c r="E966" t="s">
        <v>95</v>
      </c>
      <c r="F966" t="s">
        <v>87</v>
      </c>
      <c r="G966">
        <v>0.34322955154998402</v>
      </c>
      <c r="H966">
        <v>2E+20</v>
      </c>
      <c r="I966">
        <v>6.8525257502543999E-2</v>
      </c>
      <c r="J966">
        <v>1.56683892936469</v>
      </c>
      <c r="K966">
        <v>142</v>
      </c>
      <c r="L9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66" s="5" cm="1">
        <f t="array" ref="M966">MAX(IF((ProjectInfoTable[ProjectName]=DiscreteStatsTable[[#This Row],[ProjectName]]),(ProjectInfoTable[ProjectName]=DiscreteStatsTable[[#This Row],[ProjectName]])*ProjectInfoTable[NumberOfReplications]))</f>
        <v>50</v>
      </c>
      <c r="N966" s="5" cm="1">
        <f t="array" ref="N966">IFERROR(AVERAGE(IF((DiscreteStatsTable[GroupByKey]=DiscreteStatsTable[[#This Row],[GroupByKey]]),(DiscreteStatsTable[GroupByKey]=DiscreteStatsTable[[#This Row],[GroupByKey]])*DiscreteStatsTable[Average])),0)</f>
        <v>0.33492790756206081</v>
      </c>
      <c r="O966" s="5" cm="1">
        <f t="array" ref="O96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66" s="5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 s="5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66" s="5" cm="1">
        <f t="array" ref="R966">MIN(IF((DiscreteStatsTable[GroupByKey]=DiscreteStatsTable[[#This Row],[GroupByKey]]),(DiscreteStatsTable[GroupByKey]=DiscreteStatsTable[[#This Row],[GroupByKey]])*DiscreteStatsTable[Average]))</f>
        <v>0.29414253294763198</v>
      </c>
      <c r="S966" s="5" cm="1">
        <f t="array" ref="S966">MAX(IF((DiscreteStatsTable[GroupByKey]=DiscreteStatsTable[[#This Row],[GroupByKey]]),(DiscreteStatsTable[GroupByKey]=DiscreteStatsTable[[#This Row],[GroupByKey]])*DiscreteStatsTable[Average]))</f>
        <v>0.38948747758041602</v>
      </c>
      <c r="T966" s="5" cm="1">
        <f t="array" ref="T966">MIN(IF((DiscreteStatsTable[GroupByKey]=DiscreteStatsTable[[#This Row],[GroupByKey]]),(DiscreteStatsTable[GroupByKey]=DiscreteStatsTable[[#This Row],[GroupByKey]])*DiscreteStatsTable[Minimum]))</f>
        <v>1.2941586017357599E-2</v>
      </c>
      <c r="U966" s="5" cm="1">
        <f t="array" ref="U966">MAX(IF((DiscreteStatsTable[GroupByKey]=DiscreteStatsTable[[#This Row],[GroupByKey]]),(DiscreteStatsTable[GroupByKey]=DiscreteStatsTable[[#This Row],[GroupByKey]])*DiscreteStatsTable[Maximum]))</f>
        <v>2.0393207955552399</v>
      </c>
      <c r="V966" s="5" cm="1">
        <f t="array" ref="V966">IFERROR(AVERAGE(IF((DiscreteStatsTable[GroupByKey]=DiscreteStatsTable[[#This Row],[GroupByKey]]),(DiscreteStatsTable[GroupByKey]=DiscreteStatsTable[[#This Row],[GroupByKey]])*DiscreteStatsTable[NumberObservations])),0)</f>
        <v>141.38</v>
      </c>
      <c r="W966" s="5">
        <f>IF((DiscreteStatsTable[[#This Row],[RepsRequested]]&gt;1),DiscreteStatsTable[[#This Row],[HalfWidth]],DiscreteStatsTable[[#This Row],[BatchMeansHalfWidth]])</f>
        <v>5.7478663771092743E-3</v>
      </c>
      <c r="X966" s="5" cm="1">
        <f t="array" ref="X966">COUNT(IF((DiscreteStatsTable[GroupByKey]=DiscreteStatsTable[[#This Row],[GroupByKey]]),(DiscreteStatsTable[GroupByKey]=DiscreteStatsTable[[#This Row],[GroupByKey]])*DiscreteStatsTable[Replication]))</f>
        <v>50</v>
      </c>
      <c r="Y966" s="5">
        <f>IF(DiscreteStatsTable[[#This Row],[RepsRequested]]=DiscreteStatsTable[[#This Row],[RepsWithStatObserved]],1,0)</f>
        <v>1</v>
      </c>
    </row>
    <row r="967" spans="1:25" x14ac:dyDescent="0.25">
      <c r="A967" t="s">
        <v>68</v>
      </c>
      <c r="B967" t="s">
        <v>70</v>
      </c>
      <c r="C967">
        <v>14</v>
      </c>
      <c r="D967" t="s">
        <v>85</v>
      </c>
      <c r="E967" t="s">
        <v>96</v>
      </c>
      <c r="F967" t="s">
        <v>87</v>
      </c>
      <c r="G967">
        <v>12.367969357285499</v>
      </c>
      <c r="H967">
        <v>2E+20</v>
      </c>
      <c r="I967">
        <v>2.8911002244298598</v>
      </c>
      <c r="J967">
        <v>55.842577599442798</v>
      </c>
      <c r="K967">
        <v>142</v>
      </c>
      <c r="L9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67" s="5" cm="1">
        <f t="array" ref="M967">MAX(IF((ProjectInfoTable[ProjectName]=DiscreteStatsTable[[#This Row],[ProjectName]]),(ProjectInfoTable[ProjectName]=DiscreteStatsTable[[#This Row],[ProjectName]])*ProjectInfoTable[NumberOfReplications]))</f>
        <v>50</v>
      </c>
      <c r="N967" s="5" cm="1">
        <f t="array" ref="N967">IFERROR(AVERAGE(IF((DiscreteStatsTable[GroupByKey]=DiscreteStatsTable[[#This Row],[GroupByKey]]),(DiscreteStatsTable[GroupByKey]=DiscreteStatsTable[[#This Row],[GroupByKey]])*DiscreteStatsTable[Average])),0)</f>
        <v>12.098431297615067</v>
      </c>
      <c r="O967" s="5" cm="1">
        <f t="array" ref="O967">IFERROR(_xlfn.STDEV.S(IF((DiscreteStatsTable[GroupByKey]=DiscreteStatsTable[[#This Row],[GroupByKey]]),(DiscreteStatsTable[GroupByKey]=DiscreteStatsTable[[#This Row],[GroupByKey]])*DiscreteStatsTable[Average])),0)</f>
        <v>0.71433201207540975</v>
      </c>
      <c r="P967" s="5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 s="5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967" s="5" cm="1">
        <f t="array" ref="R967">MIN(IF((DiscreteStatsTable[GroupByKey]=DiscreteStatsTable[[#This Row],[GroupByKey]]),(DiscreteStatsTable[GroupByKey]=DiscreteStatsTable[[#This Row],[GroupByKey]])*DiscreteStatsTable[Average]))</f>
        <v>10.7592582879315</v>
      </c>
      <c r="S967" s="5" cm="1">
        <f t="array" ref="S967">MAX(IF((DiscreteStatsTable[GroupByKey]=DiscreteStatsTable[[#This Row],[GroupByKey]]),(DiscreteStatsTable[GroupByKey]=DiscreteStatsTable[[#This Row],[GroupByKey]])*DiscreteStatsTable[Average]))</f>
        <v>14.168775078757299</v>
      </c>
      <c r="T967" s="5" cm="1">
        <f t="array" ref="T967">MIN(IF((DiscreteStatsTable[GroupByKey]=DiscreteStatsTable[[#This Row],[GroupByKey]]),(DiscreteStatsTable[GroupByKey]=DiscreteStatsTable[[#This Row],[GroupByKey]])*DiscreteStatsTable[Minimum]))</f>
        <v>0.77649516104145899</v>
      </c>
      <c r="U967" s="5" cm="1">
        <f t="array" ref="U967">MAX(IF((DiscreteStatsTable[GroupByKey]=DiscreteStatsTable[[#This Row],[GroupByKey]]),(DiscreteStatsTable[GroupByKey]=DiscreteStatsTable[[#This Row],[GroupByKey]])*DiscreteStatsTable[Maximum]))</f>
        <v>66.496126739788593</v>
      </c>
      <c r="V967" s="5" cm="1">
        <f t="array" ref="V967">IFERROR(AVERAGE(IF((DiscreteStatsTable[GroupByKey]=DiscreteStatsTable[[#This Row],[GroupByKey]]),(DiscreteStatsTable[GroupByKey]=DiscreteStatsTable[[#This Row],[GroupByKey]])*DiscreteStatsTable[NumberObservations])),0)</f>
        <v>141.38</v>
      </c>
      <c r="W967" s="5">
        <f>IF((DiscreteStatsTable[[#This Row],[RepsRequested]]&gt;1),DiscreteStatsTable[[#This Row],[HalfWidth]],DiscreteStatsTable[[#This Row],[BatchMeansHalfWidth]])</f>
        <v>0.20301091161176912</v>
      </c>
      <c r="X967" s="5" cm="1">
        <f t="array" ref="X967">COUNT(IF((DiscreteStatsTable[GroupByKey]=DiscreteStatsTable[[#This Row],[GroupByKey]]),(DiscreteStatsTable[GroupByKey]=DiscreteStatsTable[[#This Row],[GroupByKey]])*DiscreteStatsTable[Replication]))</f>
        <v>50</v>
      </c>
      <c r="Y967" s="5">
        <f>IF(DiscreteStatsTable[[#This Row],[RepsRequested]]=DiscreteStatsTable[[#This Row],[RepsWithStatObserved]],1,0)</f>
        <v>1</v>
      </c>
    </row>
    <row r="968" spans="1:25" x14ac:dyDescent="0.25">
      <c r="A968" t="s">
        <v>68</v>
      </c>
      <c r="B968" t="s">
        <v>70</v>
      </c>
      <c r="C968">
        <v>14</v>
      </c>
      <c r="D968" t="s">
        <v>85</v>
      </c>
      <c r="E968" t="s">
        <v>97</v>
      </c>
      <c r="F968" t="s">
        <v>87</v>
      </c>
      <c r="G968">
        <v>0</v>
      </c>
      <c r="H968">
        <v>2E+20</v>
      </c>
      <c r="I968">
        <v>0</v>
      </c>
      <c r="J968">
        <v>0</v>
      </c>
      <c r="K968">
        <v>142</v>
      </c>
      <c r="L9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68" s="5" cm="1">
        <f t="array" ref="M968">MAX(IF((ProjectInfoTable[ProjectName]=DiscreteStatsTable[[#This Row],[ProjectName]]),(ProjectInfoTable[ProjectName]=DiscreteStatsTable[[#This Row],[ProjectName]])*ProjectInfoTable[NumberOfReplications]))</f>
        <v>50</v>
      </c>
      <c r="N968" s="5" cm="1">
        <f t="array" ref="N968">IFERROR(AVERAGE(IF((DiscreteStatsTable[GroupByKey]=DiscreteStatsTable[[#This Row],[GroupByKey]]),(DiscreteStatsTable[GroupByKey]=DiscreteStatsTable[[#This Row],[GroupByKey]])*DiscreteStatsTable[Average])),0)</f>
        <v>0</v>
      </c>
      <c r="O968" s="5" cm="1">
        <f t="array" ref="O968">IFERROR(_xlfn.STDEV.S(IF((DiscreteStatsTable[GroupByKey]=DiscreteStatsTable[[#This Row],[GroupByKey]]),(DiscreteStatsTable[GroupByKey]=DiscreteStatsTable[[#This Row],[GroupByKey]])*DiscreteStatsTable[Average])),0)</f>
        <v>0</v>
      </c>
      <c r="P968" s="5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 s="5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8" s="5" cm="1">
        <f t="array" ref="R968">MIN(IF((DiscreteStatsTable[GroupByKey]=DiscreteStatsTable[[#This Row],[GroupByKey]]),(DiscreteStatsTable[GroupByKey]=DiscreteStatsTable[[#This Row],[GroupByKey]])*DiscreteStatsTable[Average]))</f>
        <v>0</v>
      </c>
      <c r="S968" s="5" cm="1">
        <f t="array" ref="S968">MAX(IF((DiscreteStatsTable[GroupByKey]=DiscreteStatsTable[[#This Row],[GroupByKey]]),(DiscreteStatsTable[GroupByKey]=DiscreteStatsTable[[#This Row],[GroupByKey]])*DiscreteStatsTable[Average]))</f>
        <v>0</v>
      </c>
      <c r="T968" s="5" cm="1">
        <f t="array" ref="T968">MIN(IF((DiscreteStatsTable[GroupByKey]=DiscreteStatsTable[[#This Row],[GroupByKey]]),(DiscreteStatsTable[GroupByKey]=DiscreteStatsTable[[#This Row],[GroupByKey]])*DiscreteStatsTable[Minimum]))</f>
        <v>0</v>
      </c>
      <c r="U968" s="5" cm="1">
        <f t="array" ref="U968">MAX(IF((DiscreteStatsTable[GroupByKey]=DiscreteStatsTable[[#This Row],[GroupByKey]]),(DiscreteStatsTable[GroupByKey]=DiscreteStatsTable[[#This Row],[GroupByKey]])*DiscreteStatsTable[Maximum]))</f>
        <v>0</v>
      </c>
      <c r="V968" s="5" cm="1">
        <f t="array" ref="V968">IFERROR(AVERAGE(IF((DiscreteStatsTable[GroupByKey]=DiscreteStatsTable[[#This Row],[GroupByKey]]),(DiscreteStatsTable[GroupByKey]=DiscreteStatsTable[[#This Row],[GroupByKey]])*DiscreteStatsTable[NumberObservations])),0)</f>
        <v>141.38</v>
      </c>
      <c r="W968" s="5">
        <f>IF((DiscreteStatsTable[[#This Row],[RepsRequested]]&gt;1),DiscreteStatsTable[[#This Row],[HalfWidth]],DiscreteStatsTable[[#This Row],[BatchMeansHalfWidth]])</f>
        <v>0</v>
      </c>
      <c r="X968" s="5" cm="1">
        <f t="array" ref="X968">COUNT(IF((DiscreteStatsTable[GroupByKey]=DiscreteStatsTable[[#This Row],[GroupByKey]]),(DiscreteStatsTable[GroupByKey]=DiscreteStatsTable[[#This Row],[GroupByKey]])*DiscreteStatsTable[Replication]))</f>
        <v>50</v>
      </c>
      <c r="Y968" s="5">
        <f>IF(DiscreteStatsTable[[#This Row],[RepsRequested]]=DiscreteStatsTable[[#This Row],[RepsWithStatObserved]],1,0)</f>
        <v>1</v>
      </c>
    </row>
    <row r="969" spans="1:25" x14ac:dyDescent="0.25">
      <c r="A969" t="s">
        <v>68</v>
      </c>
      <c r="B969" t="s">
        <v>70</v>
      </c>
      <c r="C969">
        <v>14</v>
      </c>
      <c r="D969" t="s">
        <v>85</v>
      </c>
      <c r="E969" t="s">
        <v>98</v>
      </c>
      <c r="F969" t="s">
        <v>87</v>
      </c>
      <c r="G969">
        <v>6.3848027782246204</v>
      </c>
      <c r="H969">
        <v>2E+20</v>
      </c>
      <c r="I969">
        <v>0</v>
      </c>
      <c r="J969">
        <v>28.430508416794101</v>
      </c>
      <c r="K969">
        <v>142</v>
      </c>
      <c r="L9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69" s="5" cm="1">
        <f t="array" ref="M969">MAX(IF((ProjectInfoTable[ProjectName]=DiscreteStatsTable[[#This Row],[ProjectName]]),(ProjectInfoTable[ProjectName]=DiscreteStatsTable[[#This Row],[ProjectName]])*ProjectInfoTable[NumberOfReplications]))</f>
        <v>50</v>
      </c>
      <c r="N969" s="5" cm="1">
        <f t="array" ref="N969">IFERROR(AVERAGE(IF((DiscreteStatsTable[GroupByKey]=DiscreteStatsTable[[#This Row],[GroupByKey]]),(DiscreteStatsTable[GroupByKey]=DiscreteStatsTable[[#This Row],[GroupByKey]])*DiscreteStatsTable[Average])),0)</f>
        <v>5.6664667008910365</v>
      </c>
      <c r="O969" s="5" cm="1">
        <f t="array" ref="O969">IFERROR(_xlfn.STDEV.S(IF((DiscreteStatsTable[GroupByKey]=DiscreteStatsTable[[#This Row],[GroupByKey]]),(DiscreteStatsTable[GroupByKey]=DiscreteStatsTable[[#This Row],[GroupByKey]])*DiscreteStatsTable[Average])),0)</f>
        <v>5.8120334932936641</v>
      </c>
      <c r="P969" s="5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 s="5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969" s="5" cm="1">
        <f t="array" ref="R969">MIN(IF((DiscreteStatsTable[GroupByKey]=DiscreteStatsTable[[#This Row],[GroupByKey]]),(DiscreteStatsTable[GroupByKey]=DiscreteStatsTable[[#This Row],[GroupByKey]])*DiscreteStatsTable[Average]))</f>
        <v>1.06349999805384</v>
      </c>
      <c r="S969" s="5" cm="1">
        <f t="array" ref="S969">MAX(IF((DiscreteStatsTable[GroupByKey]=DiscreteStatsTable[[#This Row],[GroupByKey]]),(DiscreteStatsTable[GroupByKey]=DiscreteStatsTable[[#This Row],[GroupByKey]])*DiscreteStatsTable[Average]))</f>
        <v>37.498930964302303</v>
      </c>
      <c r="T969" s="5" cm="1">
        <f t="array" ref="T969">MIN(IF((DiscreteStatsTable[GroupByKey]=DiscreteStatsTable[[#This Row],[GroupByKey]]),(DiscreteStatsTable[GroupByKey]=DiscreteStatsTable[[#This Row],[GroupByKey]])*DiscreteStatsTable[Minimum]))</f>
        <v>0</v>
      </c>
      <c r="U969" s="5" cm="1">
        <f t="array" ref="U969">MAX(IF((DiscreteStatsTable[GroupByKey]=DiscreteStatsTable[[#This Row],[GroupByKey]]),(DiscreteStatsTable[GroupByKey]=DiscreteStatsTable[[#This Row],[GroupByKey]])*DiscreteStatsTable[Maximum]))</f>
        <v>97.065234510704698</v>
      </c>
      <c r="V969" s="5" cm="1">
        <f t="array" ref="V969">IFERROR(AVERAGE(IF((DiscreteStatsTable[GroupByKey]=DiscreteStatsTable[[#This Row],[GroupByKey]]),(DiscreteStatsTable[GroupByKey]=DiscreteStatsTable[[#This Row],[GroupByKey]])*DiscreteStatsTable[NumberObservations])),0)</f>
        <v>141.38</v>
      </c>
      <c r="W969" s="5">
        <f>IF((DiscreteStatsTable[[#This Row],[RepsRequested]]&gt;1),DiscreteStatsTable[[#This Row],[HalfWidth]],DiscreteStatsTable[[#This Row],[BatchMeansHalfWidth]])</f>
        <v>1.6517616428299211</v>
      </c>
      <c r="X969" s="5" cm="1">
        <f t="array" ref="X969">COUNT(IF((DiscreteStatsTable[GroupByKey]=DiscreteStatsTable[[#This Row],[GroupByKey]]),(DiscreteStatsTable[GroupByKey]=DiscreteStatsTable[[#This Row],[GroupByKey]])*DiscreteStatsTable[Replication]))</f>
        <v>50</v>
      </c>
      <c r="Y969" s="5">
        <f>IF(DiscreteStatsTable[[#This Row],[RepsRequested]]=DiscreteStatsTable[[#This Row],[RepsWithStatObserved]],1,0)</f>
        <v>1</v>
      </c>
    </row>
    <row r="970" spans="1:25" x14ac:dyDescent="0.25">
      <c r="A970" t="s">
        <v>68</v>
      </c>
      <c r="B970" t="s">
        <v>70</v>
      </c>
      <c r="C970">
        <v>15</v>
      </c>
      <c r="D970" t="s">
        <v>85</v>
      </c>
      <c r="E970" t="s">
        <v>86</v>
      </c>
      <c r="F970" t="s">
        <v>87</v>
      </c>
      <c r="G970">
        <v>0</v>
      </c>
      <c r="H970">
        <v>2E+20</v>
      </c>
      <c r="I970">
        <v>0</v>
      </c>
      <c r="J970">
        <v>0</v>
      </c>
      <c r="K970">
        <v>138</v>
      </c>
      <c r="L9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70" s="5" cm="1">
        <f t="array" ref="M970">MAX(IF((ProjectInfoTable[ProjectName]=DiscreteStatsTable[[#This Row],[ProjectName]]),(ProjectInfoTable[ProjectName]=DiscreteStatsTable[[#This Row],[ProjectName]])*ProjectInfoTable[NumberOfReplications]))</f>
        <v>50</v>
      </c>
      <c r="N970" s="5" cm="1">
        <f t="array" ref="N970">IFERROR(AVERAGE(IF((DiscreteStatsTable[GroupByKey]=DiscreteStatsTable[[#This Row],[GroupByKey]]),(DiscreteStatsTable[GroupByKey]=DiscreteStatsTable[[#This Row],[GroupByKey]])*DiscreteStatsTable[Average])),0)</f>
        <v>0</v>
      </c>
      <c r="O970" s="5" cm="1">
        <f t="array" ref="O970">IFERROR(_xlfn.STDEV.S(IF((DiscreteStatsTable[GroupByKey]=DiscreteStatsTable[[#This Row],[GroupByKey]]),(DiscreteStatsTable[GroupByKey]=DiscreteStatsTable[[#This Row],[GroupByKey]])*DiscreteStatsTable[Average])),0)</f>
        <v>0</v>
      </c>
      <c r="P970" s="5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 s="5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0" s="5" cm="1">
        <f t="array" ref="R970">MIN(IF((DiscreteStatsTable[GroupByKey]=DiscreteStatsTable[[#This Row],[GroupByKey]]),(DiscreteStatsTable[GroupByKey]=DiscreteStatsTable[[#This Row],[GroupByKey]])*DiscreteStatsTable[Average]))</f>
        <v>0</v>
      </c>
      <c r="S970" s="5" cm="1">
        <f t="array" ref="S970">MAX(IF((DiscreteStatsTable[GroupByKey]=DiscreteStatsTable[[#This Row],[GroupByKey]]),(DiscreteStatsTable[GroupByKey]=DiscreteStatsTable[[#This Row],[GroupByKey]])*DiscreteStatsTable[Average]))</f>
        <v>0</v>
      </c>
      <c r="T970" s="5" cm="1">
        <f t="array" ref="T970">MIN(IF((DiscreteStatsTable[GroupByKey]=DiscreteStatsTable[[#This Row],[GroupByKey]]),(DiscreteStatsTable[GroupByKey]=DiscreteStatsTable[[#This Row],[GroupByKey]])*DiscreteStatsTable[Minimum]))</f>
        <v>0</v>
      </c>
      <c r="U970" s="5" cm="1">
        <f t="array" ref="U970">MAX(IF((DiscreteStatsTable[GroupByKey]=DiscreteStatsTable[[#This Row],[GroupByKey]]),(DiscreteStatsTable[GroupByKey]=DiscreteStatsTable[[#This Row],[GroupByKey]])*DiscreteStatsTable[Maximum]))</f>
        <v>0</v>
      </c>
      <c r="V970" s="5" cm="1">
        <f t="array" ref="V970">IFERROR(AVERAGE(IF((DiscreteStatsTable[GroupByKey]=DiscreteStatsTable[[#This Row],[GroupByKey]]),(DiscreteStatsTable[GroupByKey]=DiscreteStatsTable[[#This Row],[GroupByKey]])*DiscreteStatsTable[NumberObservations])),0)</f>
        <v>141.38</v>
      </c>
      <c r="W970" s="5">
        <f>IF((DiscreteStatsTable[[#This Row],[RepsRequested]]&gt;1),DiscreteStatsTable[[#This Row],[HalfWidth]],DiscreteStatsTable[[#This Row],[BatchMeansHalfWidth]])</f>
        <v>0</v>
      </c>
      <c r="X970" s="5" cm="1">
        <f t="array" ref="X970">COUNT(IF((DiscreteStatsTable[GroupByKey]=DiscreteStatsTable[[#This Row],[GroupByKey]]),(DiscreteStatsTable[GroupByKey]=DiscreteStatsTable[[#This Row],[GroupByKey]])*DiscreteStatsTable[Replication]))</f>
        <v>50</v>
      </c>
      <c r="Y970" s="5">
        <f>IF(DiscreteStatsTable[[#This Row],[RepsRequested]]=DiscreteStatsTable[[#This Row],[RepsWithStatObserved]],1,0)</f>
        <v>1</v>
      </c>
    </row>
    <row r="971" spans="1:25" x14ac:dyDescent="0.25">
      <c r="A971" t="s">
        <v>68</v>
      </c>
      <c r="B971" t="s">
        <v>70</v>
      </c>
      <c r="C971">
        <v>15</v>
      </c>
      <c r="D971" t="s">
        <v>85</v>
      </c>
      <c r="E971" t="s">
        <v>88</v>
      </c>
      <c r="F971" t="s">
        <v>87</v>
      </c>
      <c r="G971">
        <v>0</v>
      </c>
      <c r="H971">
        <v>2E+20</v>
      </c>
      <c r="I971">
        <v>0</v>
      </c>
      <c r="J971">
        <v>0</v>
      </c>
      <c r="K971">
        <v>138</v>
      </c>
      <c r="L9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71" s="5" cm="1">
        <f t="array" ref="M971">MAX(IF((ProjectInfoTable[ProjectName]=DiscreteStatsTable[[#This Row],[ProjectName]]),(ProjectInfoTable[ProjectName]=DiscreteStatsTable[[#This Row],[ProjectName]])*ProjectInfoTable[NumberOfReplications]))</f>
        <v>50</v>
      </c>
      <c r="N971" s="5" cm="1">
        <f t="array" ref="N971">IFERROR(AVERAGE(IF((DiscreteStatsTable[GroupByKey]=DiscreteStatsTable[[#This Row],[GroupByKey]]),(DiscreteStatsTable[GroupByKey]=DiscreteStatsTable[[#This Row],[GroupByKey]])*DiscreteStatsTable[Average])),0)</f>
        <v>0</v>
      </c>
      <c r="O971" s="5" cm="1">
        <f t="array" ref="O971">IFERROR(_xlfn.STDEV.S(IF((DiscreteStatsTable[GroupByKey]=DiscreteStatsTable[[#This Row],[GroupByKey]]),(DiscreteStatsTable[GroupByKey]=DiscreteStatsTable[[#This Row],[GroupByKey]])*DiscreteStatsTable[Average])),0)</f>
        <v>0</v>
      </c>
      <c r="P971" s="5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 s="5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1" s="5" cm="1">
        <f t="array" ref="R971">MIN(IF((DiscreteStatsTable[GroupByKey]=DiscreteStatsTable[[#This Row],[GroupByKey]]),(DiscreteStatsTable[GroupByKey]=DiscreteStatsTable[[#This Row],[GroupByKey]])*DiscreteStatsTable[Average]))</f>
        <v>0</v>
      </c>
      <c r="S971" s="5" cm="1">
        <f t="array" ref="S971">MAX(IF((DiscreteStatsTable[GroupByKey]=DiscreteStatsTable[[#This Row],[GroupByKey]]),(DiscreteStatsTable[GroupByKey]=DiscreteStatsTable[[#This Row],[GroupByKey]])*DiscreteStatsTable[Average]))</f>
        <v>0</v>
      </c>
      <c r="T971" s="5" cm="1">
        <f t="array" ref="T971">MIN(IF((DiscreteStatsTable[GroupByKey]=DiscreteStatsTable[[#This Row],[GroupByKey]]),(DiscreteStatsTable[GroupByKey]=DiscreteStatsTable[[#This Row],[GroupByKey]])*DiscreteStatsTable[Minimum]))</f>
        <v>0</v>
      </c>
      <c r="U971" s="5" cm="1">
        <f t="array" ref="U971">MAX(IF((DiscreteStatsTable[GroupByKey]=DiscreteStatsTable[[#This Row],[GroupByKey]]),(DiscreteStatsTable[GroupByKey]=DiscreteStatsTable[[#This Row],[GroupByKey]])*DiscreteStatsTable[Maximum]))</f>
        <v>0</v>
      </c>
      <c r="V971" s="5" cm="1">
        <f t="array" ref="V971">IFERROR(AVERAGE(IF((DiscreteStatsTable[GroupByKey]=DiscreteStatsTable[[#This Row],[GroupByKey]]),(DiscreteStatsTable[GroupByKey]=DiscreteStatsTable[[#This Row],[GroupByKey]])*DiscreteStatsTable[NumberObservations])),0)</f>
        <v>141.38</v>
      </c>
      <c r="W971" s="5">
        <f>IF((DiscreteStatsTable[[#This Row],[RepsRequested]]&gt;1),DiscreteStatsTable[[#This Row],[HalfWidth]],DiscreteStatsTable[[#This Row],[BatchMeansHalfWidth]])</f>
        <v>0</v>
      </c>
      <c r="X971" s="5" cm="1">
        <f t="array" ref="X971">COUNT(IF((DiscreteStatsTable[GroupByKey]=DiscreteStatsTable[[#This Row],[GroupByKey]]),(DiscreteStatsTable[GroupByKey]=DiscreteStatsTable[[#This Row],[GroupByKey]])*DiscreteStatsTable[Replication]))</f>
        <v>50</v>
      </c>
      <c r="Y971" s="5">
        <f>IF(DiscreteStatsTable[[#This Row],[RepsRequested]]=DiscreteStatsTable[[#This Row],[RepsWithStatObserved]],1,0)</f>
        <v>1</v>
      </c>
    </row>
    <row r="972" spans="1:25" x14ac:dyDescent="0.25">
      <c r="A972" t="s">
        <v>68</v>
      </c>
      <c r="B972" t="s">
        <v>70</v>
      </c>
      <c r="C972">
        <v>15</v>
      </c>
      <c r="D972" t="s">
        <v>85</v>
      </c>
      <c r="E972" t="s">
        <v>89</v>
      </c>
      <c r="F972" t="s">
        <v>87</v>
      </c>
      <c r="G972">
        <v>0</v>
      </c>
      <c r="H972">
        <v>2E+20</v>
      </c>
      <c r="I972">
        <v>0</v>
      </c>
      <c r="J972">
        <v>0</v>
      </c>
      <c r="K972">
        <v>138</v>
      </c>
      <c r="L9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72" s="5" cm="1">
        <f t="array" ref="M972">MAX(IF((ProjectInfoTable[ProjectName]=DiscreteStatsTable[[#This Row],[ProjectName]]),(ProjectInfoTable[ProjectName]=DiscreteStatsTable[[#This Row],[ProjectName]])*ProjectInfoTable[NumberOfReplications]))</f>
        <v>50</v>
      </c>
      <c r="N972" s="5" cm="1">
        <f t="array" ref="N972">IFERROR(AVERAGE(IF((DiscreteStatsTable[GroupByKey]=DiscreteStatsTable[[#This Row],[GroupByKey]]),(DiscreteStatsTable[GroupByKey]=DiscreteStatsTable[[#This Row],[GroupByKey]])*DiscreteStatsTable[Average])),0)</f>
        <v>0</v>
      </c>
      <c r="O972" s="5" cm="1">
        <f t="array" ref="O972">IFERROR(_xlfn.STDEV.S(IF((DiscreteStatsTable[GroupByKey]=DiscreteStatsTable[[#This Row],[GroupByKey]]),(DiscreteStatsTable[GroupByKey]=DiscreteStatsTable[[#This Row],[GroupByKey]])*DiscreteStatsTable[Average])),0)</f>
        <v>0</v>
      </c>
      <c r="P972" s="5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 s="5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2" s="5" cm="1">
        <f t="array" ref="R972">MIN(IF((DiscreteStatsTable[GroupByKey]=DiscreteStatsTable[[#This Row],[GroupByKey]]),(DiscreteStatsTable[GroupByKey]=DiscreteStatsTable[[#This Row],[GroupByKey]])*DiscreteStatsTable[Average]))</f>
        <v>0</v>
      </c>
      <c r="S972" s="5" cm="1">
        <f t="array" ref="S972">MAX(IF((DiscreteStatsTable[GroupByKey]=DiscreteStatsTable[[#This Row],[GroupByKey]]),(DiscreteStatsTable[GroupByKey]=DiscreteStatsTable[[#This Row],[GroupByKey]])*DiscreteStatsTable[Average]))</f>
        <v>0</v>
      </c>
      <c r="T972" s="5" cm="1">
        <f t="array" ref="T972">MIN(IF((DiscreteStatsTable[GroupByKey]=DiscreteStatsTable[[#This Row],[GroupByKey]]),(DiscreteStatsTable[GroupByKey]=DiscreteStatsTable[[#This Row],[GroupByKey]])*DiscreteStatsTable[Minimum]))</f>
        <v>0</v>
      </c>
      <c r="U972" s="5" cm="1">
        <f t="array" ref="U972">MAX(IF((DiscreteStatsTable[GroupByKey]=DiscreteStatsTable[[#This Row],[GroupByKey]]),(DiscreteStatsTable[GroupByKey]=DiscreteStatsTable[[#This Row],[GroupByKey]])*DiscreteStatsTable[Maximum]))</f>
        <v>0</v>
      </c>
      <c r="V972" s="5" cm="1">
        <f t="array" ref="V972">IFERROR(AVERAGE(IF((DiscreteStatsTable[GroupByKey]=DiscreteStatsTable[[#This Row],[GroupByKey]]),(DiscreteStatsTable[GroupByKey]=DiscreteStatsTable[[#This Row],[GroupByKey]])*DiscreteStatsTable[NumberObservations])),0)</f>
        <v>141.38</v>
      </c>
      <c r="W972" s="5">
        <f>IF((DiscreteStatsTable[[#This Row],[RepsRequested]]&gt;1),DiscreteStatsTable[[#This Row],[HalfWidth]],DiscreteStatsTable[[#This Row],[BatchMeansHalfWidth]])</f>
        <v>0</v>
      </c>
      <c r="X972" s="5" cm="1">
        <f t="array" ref="X972">COUNT(IF((DiscreteStatsTable[GroupByKey]=DiscreteStatsTable[[#This Row],[GroupByKey]]),(DiscreteStatsTable[GroupByKey]=DiscreteStatsTable[[#This Row],[GroupByKey]])*DiscreteStatsTable[Replication]))</f>
        <v>50</v>
      </c>
      <c r="Y972" s="5">
        <f>IF(DiscreteStatsTable[[#This Row],[RepsRequested]]=DiscreteStatsTable[[#This Row],[RepsWithStatObserved]],1,0)</f>
        <v>1</v>
      </c>
    </row>
    <row r="973" spans="1:25" x14ac:dyDescent="0.25">
      <c r="A973" t="s">
        <v>68</v>
      </c>
      <c r="B973" t="s">
        <v>70</v>
      </c>
      <c r="C973">
        <v>15</v>
      </c>
      <c r="D973" t="s">
        <v>85</v>
      </c>
      <c r="E973" t="s">
        <v>90</v>
      </c>
      <c r="F973" t="s">
        <v>87</v>
      </c>
      <c r="G973">
        <v>0</v>
      </c>
      <c r="H973">
        <v>2E+20</v>
      </c>
      <c r="I973">
        <v>0</v>
      </c>
      <c r="J973">
        <v>0</v>
      </c>
      <c r="K973">
        <v>138</v>
      </c>
      <c r="L9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73" s="5" cm="1">
        <f t="array" ref="M973">MAX(IF((ProjectInfoTable[ProjectName]=DiscreteStatsTable[[#This Row],[ProjectName]]),(ProjectInfoTable[ProjectName]=DiscreteStatsTable[[#This Row],[ProjectName]])*ProjectInfoTable[NumberOfReplications]))</f>
        <v>50</v>
      </c>
      <c r="N973" s="5" cm="1">
        <f t="array" ref="N973">IFERROR(AVERAGE(IF((DiscreteStatsTable[GroupByKey]=DiscreteStatsTable[[#This Row],[GroupByKey]]),(DiscreteStatsTable[GroupByKey]=DiscreteStatsTable[[#This Row],[GroupByKey]])*DiscreteStatsTable[Average])),0)</f>
        <v>0</v>
      </c>
      <c r="O973" s="5" cm="1">
        <f t="array" ref="O973">IFERROR(_xlfn.STDEV.S(IF((DiscreteStatsTable[GroupByKey]=DiscreteStatsTable[[#This Row],[GroupByKey]]),(DiscreteStatsTable[GroupByKey]=DiscreteStatsTable[[#This Row],[GroupByKey]])*DiscreteStatsTable[Average])),0)</f>
        <v>0</v>
      </c>
      <c r="P973" s="5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 s="5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3" s="5" cm="1">
        <f t="array" ref="R973">MIN(IF((DiscreteStatsTable[GroupByKey]=DiscreteStatsTable[[#This Row],[GroupByKey]]),(DiscreteStatsTable[GroupByKey]=DiscreteStatsTable[[#This Row],[GroupByKey]])*DiscreteStatsTable[Average]))</f>
        <v>0</v>
      </c>
      <c r="S973" s="5" cm="1">
        <f t="array" ref="S973">MAX(IF((DiscreteStatsTable[GroupByKey]=DiscreteStatsTable[[#This Row],[GroupByKey]]),(DiscreteStatsTable[GroupByKey]=DiscreteStatsTable[[#This Row],[GroupByKey]])*DiscreteStatsTable[Average]))</f>
        <v>0</v>
      </c>
      <c r="T973" s="5" cm="1">
        <f t="array" ref="T973">MIN(IF((DiscreteStatsTable[GroupByKey]=DiscreteStatsTable[[#This Row],[GroupByKey]]),(DiscreteStatsTable[GroupByKey]=DiscreteStatsTable[[#This Row],[GroupByKey]])*DiscreteStatsTable[Minimum]))</f>
        <v>0</v>
      </c>
      <c r="U973" s="5" cm="1">
        <f t="array" ref="U973">MAX(IF((DiscreteStatsTable[GroupByKey]=DiscreteStatsTable[[#This Row],[GroupByKey]]),(DiscreteStatsTable[GroupByKey]=DiscreteStatsTable[[#This Row],[GroupByKey]])*DiscreteStatsTable[Maximum]))</f>
        <v>0</v>
      </c>
      <c r="V973" s="5" cm="1">
        <f t="array" ref="V973">IFERROR(AVERAGE(IF((DiscreteStatsTable[GroupByKey]=DiscreteStatsTable[[#This Row],[GroupByKey]]),(DiscreteStatsTable[GroupByKey]=DiscreteStatsTable[[#This Row],[GroupByKey]])*DiscreteStatsTable[NumberObservations])),0)</f>
        <v>141.38</v>
      </c>
      <c r="W973" s="5">
        <f>IF((DiscreteStatsTable[[#This Row],[RepsRequested]]&gt;1),DiscreteStatsTable[[#This Row],[HalfWidth]],DiscreteStatsTable[[#This Row],[BatchMeansHalfWidth]])</f>
        <v>0</v>
      </c>
      <c r="X973" s="5" cm="1">
        <f t="array" ref="X973">COUNT(IF((DiscreteStatsTable[GroupByKey]=DiscreteStatsTable[[#This Row],[GroupByKey]]),(DiscreteStatsTable[GroupByKey]=DiscreteStatsTable[[#This Row],[GroupByKey]])*DiscreteStatsTable[Replication]))</f>
        <v>50</v>
      </c>
      <c r="Y973" s="5">
        <f>IF(DiscreteStatsTable[[#This Row],[RepsRequested]]=DiscreteStatsTable[[#This Row],[RepsWithStatObserved]],1,0)</f>
        <v>1</v>
      </c>
    </row>
    <row r="974" spans="1:25" x14ac:dyDescent="0.25">
      <c r="A974" t="s">
        <v>68</v>
      </c>
      <c r="B974" t="s">
        <v>70</v>
      </c>
      <c r="C974">
        <v>15</v>
      </c>
      <c r="D974" t="s">
        <v>85</v>
      </c>
      <c r="E974" t="s">
        <v>91</v>
      </c>
      <c r="F974" t="s">
        <v>87</v>
      </c>
      <c r="G974">
        <v>0.34382916317610601</v>
      </c>
      <c r="H974">
        <v>2E+20</v>
      </c>
      <c r="I974">
        <v>5.23960641325497E-2</v>
      </c>
      <c r="J974">
        <v>1.28964526845023</v>
      </c>
      <c r="K974">
        <v>138</v>
      </c>
      <c r="L9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74" s="5" cm="1">
        <f t="array" ref="M974">MAX(IF((ProjectInfoTable[ProjectName]=DiscreteStatsTable[[#This Row],[ProjectName]]),(ProjectInfoTable[ProjectName]=DiscreteStatsTable[[#This Row],[ProjectName]])*ProjectInfoTable[NumberOfReplications]))</f>
        <v>50</v>
      </c>
      <c r="N974" s="5" cm="1">
        <f t="array" ref="N974">IFERROR(AVERAGE(IF((DiscreteStatsTable[GroupByKey]=DiscreteStatsTable[[#This Row],[GroupByKey]]),(DiscreteStatsTable[GroupByKey]=DiscreteStatsTable[[#This Row],[GroupByKey]])*DiscreteStatsTable[Average])),0)</f>
        <v>0.33492790756206081</v>
      </c>
      <c r="O974" s="5" cm="1">
        <f t="array" ref="O97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74" s="5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 s="5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74" s="5" cm="1">
        <f t="array" ref="R974">MIN(IF((DiscreteStatsTable[GroupByKey]=DiscreteStatsTable[[#This Row],[GroupByKey]]),(DiscreteStatsTable[GroupByKey]=DiscreteStatsTable[[#This Row],[GroupByKey]])*DiscreteStatsTable[Average]))</f>
        <v>0.29414253294763198</v>
      </c>
      <c r="S974" s="5" cm="1">
        <f t="array" ref="S974">MAX(IF((DiscreteStatsTable[GroupByKey]=DiscreteStatsTable[[#This Row],[GroupByKey]]),(DiscreteStatsTable[GroupByKey]=DiscreteStatsTable[[#This Row],[GroupByKey]])*DiscreteStatsTable[Average]))</f>
        <v>0.38948747758041602</v>
      </c>
      <c r="T974" s="5" cm="1">
        <f t="array" ref="T974">MIN(IF((DiscreteStatsTable[GroupByKey]=DiscreteStatsTable[[#This Row],[GroupByKey]]),(DiscreteStatsTable[GroupByKey]=DiscreteStatsTable[[#This Row],[GroupByKey]])*DiscreteStatsTable[Minimum]))</f>
        <v>1.2941586017357599E-2</v>
      </c>
      <c r="U974" s="5" cm="1">
        <f t="array" ref="U974">MAX(IF((DiscreteStatsTable[GroupByKey]=DiscreteStatsTable[[#This Row],[GroupByKey]]),(DiscreteStatsTable[GroupByKey]=DiscreteStatsTable[[#This Row],[GroupByKey]])*DiscreteStatsTable[Maximum]))</f>
        <v>2.0393207955552399</v>
      </c>
      <c r="V974" s="5" cm="1">
        <f t="array" ref="V974">IFERROR(AVERAGE(IF((DiscreteStatsTable[GroupByKey]=DiscreteStatsTable[[#This Row],[GroupByKey]]),(DiscreteStatsTable[GroupByKey]=DiscreteStatsTable[[#This Row],[GroupByKey]])*DiscreteStatsTable[NumberObservations])),0)</f>
        <v>141.38</v>
      </c>
      <c r="W974" s="5">
        <f>IF((DiscreteStatsTable[[#This Row],[RepsRequested]]&gt;1),DiscreteStatsTable[[#This Row],[HalfWidth]],DiscreteStatsTable[[#This Row],[BatchMeansHalfWidth]])</f>
        <v>5.7478663771092743E-3</v>
      </c>
      <c r="X974" s="5" cm="1">
        <f t="array" ref="X974">COUNT(IF((DiscreteStatsTable[GroupByKey]=DiscreteStatsTable[[#This Row],[GroupByKey]]),(DiscreteStatsTable[GroupByKey]=DiscreteStatsTable[[#This Row],[GroupByKey]])*DiscreteStatsTable[Replication]))</f>
        <v>50</v>
      </c>
      <c r="Y974" s="5">
        <f>IF(DiscreteStatsTable[[#This Row],[RepsRequested]]=DiscreteStatsTable[[#This Row],[RepsWithStatObserved]],1,0)</f>
        <v>1</v>
      </c>
    </row>
    <row r="975" spans="1:25" x14ac:dyDescent="0.25">
      <c r="A975" t="s">
        <v>68</v>
      </c>
      <c r="B975" t="s">
        <v>70</v>
      </c>
      <c r="C975">
        <v>15</v>
      </c>
      <c r="D975" t="s">
        <v>85</v>
      </c>
      <c r="E975" t="s">
        <v>92</v>
      </c>
      <c r="F975" t="s">
        <v>87</v>
      </c>
      <c r="G975">
        <v>18.2640344154728</v>
      </c>
      <c r="H975">
        <v>2E+20</v>
      </c>
      <c r="I975">
        <v>3.1437638479529801</v>
      </c>
      <c r="J975">
        <v>56.085135077020098</v>
      </c>
      <c r="K975">
        <v>138</v>
      </c>
      <c r="L9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75" s="5" cm="1">
        <f t="array" ref="M975">MAX(IF((ProjectInfoTable[ProjectName]=DiscreteStatsTable[[#This Row],[ProjectName]]),(ProjectInfoTable[ProjectName]=DiscreteStatsTable[[#This Row],[ProjectName]])*ProjectInfoTable[NumberOfReplications]))</f>
        <v>50</v>
      </c>
      <c r="N975" s="5" cm="1">
        <f t="array" ref="N975">IFERROR(AVERAGE(IF((DiscreteStatsTable[GroupByKey]=DiscreteStatsTable[[#This Row],[GroupByKey]]),(DiscreteStatsTable[GroupByKey]=DiscreteStatsTable[[#This Row],[GroupByKey]])*DiscreteStatsTable[Average])),0)</f>
        <v>17.764897998506111</v>
      </c>
      <c r="O975" s="5" cm="1">
        <f t="array" ref="O975">IFERROR(_xlfn.STDEV.S(IF((DiscreteStatsTable[GroupByKey]=DiscreteStatsTable[[#This Row],[GroupByKey]]),(DiscreteStatsTable[GroupByKey]=DiscreteStatsTable[[#This Row],[GroupByKey]])*DiscreteStatsTable[Average])),0)</f>
        <v>6.3265363194248438</v>
      </c>
      <c r="P975" s="5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 s="5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975" s="5" cm="1">
        <f t="array" ref="R975">MIN(IF((DiscreteStatsTable[GroupByKey]=DiscreteStatsTable[[#This Row],[GroupByKey]]),(DiscreteStatsTable[GroupByKey]=DiscreteStatsTable[[#This Row],[GroupByKey]])*DiscreteStatsTable[Average]))</f>
        <v>12.070203836107099</v>
      </c>
      <c r="S975" s="5" cm="1">
        <f t="array" ref="S975">MAX(IF((DiscreteStatsTable[GroupByKey]=DiscreteStatsTable[[#This Row],[GroupByKey]]),(DiscreteStatsTable[GroupByKey]=DiscreteStatsTable[[#This Row],[GroupByKey]])*DiscreteStatsTable[Average]))</f>
        <v>51.667706043059603</v>
      </c>
      <c r="T975" s="5" cm="1">
        <f t="array" ref="T975">MIN(IF((DiscreteStatsTable[GroupByKey]=DiscreteStatsTable[[#This Row],[GroupByKey]]),(DiscreteStatsTable[GroupByKey]=DiscreteStatsTable[[#This Row],[GroupByKey]])*DiscreteStatsTable[Minimum]))</f>
        <v>0.77649516104145899</v>
      </c>
      <c r="U975" s="5" cm="1">
        <f t="array" ref="U975">MAX(IF((DiscreteStatsTable[GroupByKey]=DiscreteStatsTable[[#This Row],[GroupByKey]]),(DiscreteStatsTable[GroupByKey]=DiscreteStatsTable[[#This Row],[GroupByKey]])*DiscreteStatsTable[Maximum]))</f>
        <v>114.20900292565</v>
      </c>
      <c r="V975" s="5" cm="1">
        <f t="array" ref="V975">IFERROR(AVERAGE(IF((DiscreteStatsTable[GroupByKey]=DiscreteStatsTable[[#This Row],[GroupByKey]]),(DiscreteStatsTable[GroupByKey]=DiscreteStatsTable[[#This Row],[GroupByKey]])*DiscreteStatsTable[NumberObservations])),0)</f>
        <v>141.38</v>
      </c>
      <c r="W975" s="5">
        <f>IF((DiscreteStatsTable[[#This Row],[RepsRequested]]&gt;1),DiscreteStatsTable[[#This Row],[HalfWidth]],DiscreteStatsTable[[#This Row],[BatchMeansHalfWidth]])</f>
        <v>1.7979817281600685</v>
      </c>
      <c r="X975" s="5" cm="1">
        <f t="array" ref="X975">COUNT(IF((DiscreteStatsTable[GroupByKey]=DiscreteStatsTable[[#This Row],[GroupByKey]]),(DiscreteStatsTable[GroupByKey]=DiscreteStatsTable[[#This Row],[GroupByKey]])*DiscreteStatsTable[Replication]))</f>
        <v>50</v>
      </c>
      <c r="Y975" s="5">
        <f>IF(DiscreteStatsTable[[#This Row],[RepsRequested]]=DiscreteStatsTable[[#This Row],[RepsWithStatObserved]],1,0)</f>
        <v>1</v>
      </c>
    </row>
    <row r="976" spans="1:25" x14ac:dyDescent="0.25">
      <c r="A976" t="s">
        <v>68</v>
      </c>
      <c r="B976" t="s">
        <v>70</v>
      </c>
      <c r="C976">
        <v>15</v>
      </c>
      <c r="D976" t="s">
        <v>85</v>
      </c>
      <c r="E976" t="s">
        <v>93</v>
      </c>
      <c r="F976" t="s">
        <v>87</v>
      </c>
      <c r="G976">
        <v>0</v>
      </c>
      <c r="H976">
        <v>2E+20</v>
      </c>
      <c r="I976">
        <v>0</v>
      </c>
      <c r="J976">
        <v>0</v>
      </c>
      <c r="K976">
        <v>138</v>
      </c>
      <c r="L9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76" s="5" cm="1">
        <f t="array" ref="M976">MAX(IF((ProjectInfoTable[ProjectName]=DiscreteStatsTable[[#This Row],[ProjectName]]),(ProjectInfoTable[ProjectName]=DiscreteStatsTable[[#This Row],[ProjectName]])*ProjectInfoTable[NumberOfReplications]))</f>
        <v>50</v>
      </c>
      <c r="N976" s="5" cm="1">
        <f t="array" ref="N976">IFERROR(AVERAGE(IF((DiscreteStatsTable[GroupByKey]=DiscreteStatsTable[[#This Row],[GroupByKey]]),(DiscreteStatsTable[GroupByKey]=DiscreteStatsTable[[#This Row],[GroupByKey]])*DiscreteStatsTable[Average])),0)</f>
        <v>0</v>
      </c>
      <c r="O976" s="5" cm="1">
        <f t="array" ref="O976">IFERROR(_xlfn.STDEV.S(IF((DiscreteStatsTable[GroupByKey]=DiscreteStatsTable[[#This Row],[GroupByKey]]),(DiscreteStatsTable[GroupByKey]=DiscreteStatsTable[[#This Row],[GroupByKey]])*DiscreteStatsTable[Average])),0)</f>
        <v>0</v>
      </c>
      <c r="P976" s="5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 s="5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6" s="5" cm="1">
        <f t="array" ref="R976">MIN(IF((DiscreteStatsTable[GroupByKey]=DiscreteStatsTable[[#This Row],[GroupByKey]]),(DiscreteStatsTable[GroupByKey]=DiscreteStatsTable[[#This Row],[GroupByKey]])*DiscreteStatsTable[Average]))</f>
        <v>0</v>
      </c>
      <c r="S976" s="5" cm="1">
        <f t="array" ref="S976">MAX(IF((DiscreteStatsTable[GroupByKey]=DiscreteStatsTable[[#This Row],[GroupByKey]]),(DiscreteStatsTable[GroupByKey]=DiscreteStatsTable[[#This Row],[GroupByKey]])*DiscreteStatsTable[Average]))</f>
        <v>0</v>
      </c>
      <c r="T976" s="5" cm="1">
        <f t="array" ref="T976">MIN(IF((DiscreteStatsTable[GroupByKey]=DiscreteStatsTable[[#This Row],[GroupByKey]]),(DiscreteStatsTable[GroupByKey]=DiscreteStatsTable[[#This Row],[GroupByKey]])*DiscreteStatsTable[Minimum]))</f>
        <v>0</v>
      </c>
      <c r="U976" s="5" cm="1">
        <f t="array" ref="U976">MAX(IF((DiscreteStatsTable[GroupByKey]=DiscreteStatsTable[[#This Row],[GroupByKey]]),(DiscreteStatsTable[GroupByKey]=DiscreteStatsTable[[#This Row],[GroupByKey]])*DiscreteStatsTable[Maximum]))</f>
        <v>0</v>
      </c>
      <c r="V976" s="5" cm="1">
        <f t="array" ref="V976">IFERROR(AVERAGE(IF((DiscreteStatsTable[GroupByKey]=DiscreteStatsTable[[#This Row],[GroupByKey]]),(DiscreteStatsTable[GroupByKey]=DiscreteStatsTable[[#This Row],[GroupByKey]])*DiscreteStatsTable[NumberObservations])),0)</f>
        <v>141.38</v>
      </c>
      <c r="W976" s="5">
        <f>IF((DiscreteStatsTable[[#This Row],[RepsRequested]]&gt;1),DiscreteStatsTable[[#This Row],[HalfWidth]],DiscreteStatsTable[[#This Row],[BatchMeansHalfWidth]])</f>
        <v>0</v>
      </c>
      <c r="X976" s="5" cm="1">
        <f t="array" ref="X976">COUNT(IF((DiscreteStatsTable[GroupByKey]=DiscreteStatsTable[[#This Row],[GroupByKey]]),(DiscreteStatsTable[GroupByKey]=DiscreteStatsTable[[#This Row],[GroupByKey]])*DiscreteStatsTable[Replication]))</f>
        <v>50</v>
      </c>
      <c r="Y976" s="5">
        <f>IF(DiscreteStatsTable[[#This Row],[RepsRequested]]=DiscreteStatsTable[[#This Row],[RepsWithStatObserved]],1,0)</f>
        <v>1</v>
      </c>
    </row>
    <row r="977" spans="1:25" x14ac:dyDescent="0.25">
      <c r="A977" t="s">
        <v>68</v>
      </c>
      <c r="B977" t="s">
        <v>70</v>
      </c>
      <c r="C977">
        <v>15</v>
      </c>
      <c r="D977" t="s">
        <v>85</v>
      </c>
      <c r="E977" t="s">
        <v>94</v>
      </c>
      <c r="F977" t="s">
        <v>87</v>
      </c>
      <c r="G977">
        <v>0</v>
      </c>
      <c r="H977">
        <v>2E+20</v>
      </c>
      <c r="I977">
        <v>0</v>
      </c>
      <c r="J977">
        <v>0</v>
      </c>
      <c r="K977">
        <v>138</v>
      </c>
      <c r="L9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77" s="5" cm="1">
        <f t="array" ref="M977">MAX(IF((ProjectInfoTable[ProjectName]=DiscreteStatsTable[[#This Row],[ProjectName]]),(ProjectInfoTable[ProjectName]=DiscreteStatsTable[[#This Row],[ProjectName]])*ProjectInfoTable[NumberOfReplications]))</f>
        <v>50</v>
      </c>
      <c r="N977" s="5" cm="1">
        <f t="array" ref="N977">IFERROR(AVERAGE(IF((DiscreteStatsTable[GroupByKey]=DiscreteStatsTable[[#This Row],[GroupByKey]]),(DiscreteStatsTable[GroupByKey]=DiscreteStatsTable[[#This Row],[GroupByKey]])*DiscreteStatsTable[Average])),0)</f>
        <v>0</v>
      </c>
      <c r="O977" s="5" cm="1">
        <f t="array" ref="O977">IFERROR(_xlfn.STDEV.S(IF((DiscreteStatsTable[GroupByKey]=DiscreteStatsTable[[#This Row],[GroupByKey]]),(DiscreteStatsTable[GroupByKey]=DiscreteStatsTable[[#This Row],[GroupByKey]])*DiscreteStatsTable[Average])),0)</f>
        <v>0</v>
      </c>
      <c r="P977" s="5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 s="5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7" s="5" cm="1">
        <f t="array" ref="R977">MIN(IF((DiscreteStatsTable[GroupByKey]=DiscreteStatsTable[[#This Row],[GroupByKey]]),(DiscreteStatsTable[GroupByKey]=DiscreteStatsTable[[#This Row],[GroupByKey]])*DiscreteStatsTable[Average]))</f>
        <v>0</v>
      </c>
      <c r="S977" s="5" cm="1">
        <f t="array" ref="S977">MAX(IF((DiscreteStatsTable[GroupByKey]=DiscreteStatsTable[[#This Row],[GroupByKey]]),(DiscreteStatsTable[GroupByKey]=DiscreteStatsTable[[#This Row],[GroupByKey]])*DiscreteStatsTable[Average]))</f>
        <v>0</v>
      </c>
      <c r="T977" s="5" cm="1">
        <f t="array" ref="T977">MIN(IF((DiscreteStatsTable[GroupByKey]=DiscreteStatsTable[[#This Row],[GroupByKey]]),(DiscreteStatsTable[GroupByKey]=DiscreteStatsTable[[#This Row],[GroupByKey]])*DiscreteStatsTable[Minimum]))</f>
        <v>0</v>
      </c>
      <c r="U977" s="5" cm="1">
        <f t="array" ref="U977">MAX(IF((DiscreteStatsTable[GroupByKey]=DiscreteStatsTable[[#This Row],[GroupByKey]]),(DiscreteStatsTable[GroupByKey]=DiscreteStatsTable[[#This Row],[GroupByKey]])*DiscreteStatsTable[Maximum]))</f>
        <v>0</v>
      </c>
      <c r="V977" s="5" cm="1">
        <f t="array" ref="V977">IFERROR(AVERAGE(IF((DiscreteStatsTable[GroupByKey]=DiscreteStatsTable[[#This Row],[GroupByKey]]),(DiscreteStatsTable[GroupByKey]=DiscreteStatsTable[[#This Row],[GroupByKey]])*DiscreteStatsTable[NumberObservations])),0)</f>
        <v>141.38</v>
      </c>
      <c r="W977" s="5">
        <f>IF((DiscreteStatsTable[[#This Row],[RepsRequested]]&gt;1),DiscreteStatsTable[[#This Row],[HalfWidth]],DiscreteStatsTable[[#This Row],[BatchMeansHalfWidth]])</f>
        <v>0</v>
      </c>
      <c r="X977" s="5" cm="1">
        <f t="array" ref="X977">COUNT(IF((DiscreteStatsTable[GroupByKey]=DiscreteStatsTable[[#This Row],[GroupByKey]]),(DiscreteStatsTable[GroupByKey]=DiscreteStatsTable[[#This Row],[GroupByKey]])*DiscreteStatsTable[Replication]))</f>
        <v>50</v>
      </c>
      <c r="Y977" s="5">
        <f>IF(DiscreteStatsTable[[#This Row],[RepsRequested]]=DiscreteStatsTable[[#This Row],[RepsWithStatObserved]],1,0)</f>
        <v>1</v>
      </c>
    </row>
    <row r="978" spans="1:25" x14ac:dyDescent="0.25">
      <c r="A978" t="s">
        <v>68</v>
      </c>
      <c r="B978" t="s">
        <v>70</v>
      </c>
      <c r="C978">
        <v>15</v>
      </c>
      <c r="D978" t="s">
        <v>85</v>
      </c>
      <c r="E978" t="s">
        <v>95</v>
      </c>
      <c r="F978" t="s">
        <v>87</v>
      </c>
      <c r="G978">
        <v>0.34382916317610601</v>
      </c>
      <c r="H978">
        <v>2E+20</v>
      </c>
      <c r="I978">
        <v>5.23960641325497E-2</v>
      </c>
      <c r="J978">
        <v>1.28964526845023</v>
      </c>
      <c r="K978">
        <v>138</v>
      </c>
      <c r="L9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78" s="5" cm="1">
        <f t="array" ref="M978">MAX(IF((ProjectInfoTable[ProjectName]=DiscreteStatsTable[[#This Row],[ProjectName]]),(ProjectInfoTable[ProjectName]=DiscreteStatsTable[[#This Row],[ProjectName]])*ProjectInfoTable[NumberOfReplications]))</f>
        <v>50</v>
      </c>
      <c r="N978" s="5" cm="1">
        <f t="array" ref="N978">IFERROR(AVERAGE(IF((DiscreteStatsTable[GroupByKey]=DiscreteStatsTable[[#This Row],[GroupByKey]]),(DiscreteStatsTable[GroupByKey]=DiscreteStatsTable[[#This Row],[GroupByKey]])*DiscreteStatsTable[Average])),0)</f>
        <v>0.33492790756206081</v>
      </c>
      <c r="O978" s="5" cm="1">
        <f t="array" ref="O97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78" s="5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 s="5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78" s="5" cm="1">
        <f t="array" ref="R978">MIN(IF((DiscreteStatsTable[GroupByKey]=DiscreteStatsTable[[#This Row],[GroupByKey]]),(DiscreteStatsTable[GroupByKey]=DiscreteStatsTable[[#This Row],[GroupByKey]])*DiscreteStatsTable[Average]))</f>
        <v>0.29414253294763198</v>
      </c>
      <c r="S978" s="5" cm="1">
        <f t="array" ref="S978">MAX(IF((DiscreteStatsTable[GroupByKey]=DiscreteStatsTable[[#This Row],[GroupByKey]]),(DiscreteStatsTable[GroupByKey]=DiscreteStatsTable[[#This Row],[GroupByKey]])*DiscreteStatsTable[Average]))</f>
        <v>0.38948747758041602</v>
      </c>
      <c r="T978" s="5" cm="1">
        <f t="array" ref="T978">MIN(IF((DiscreteStatsTable[GroupByKey]=DiscreteStatsTable[[#This Row],[GroupByKey]]),(DiscreteStatsTable[GroupByKey]=DiscreteStatsTable[[#This Row],[GroupByKey]])*DiscreteStatsTable[Minimum]))</f>
        <v>1.2941586017357599E-2</v>
      </c>
      <c r="U978" s="5" cm="1">
        <f t="array" ref="U978">MAX(IF((DiscreteStatsTable[GroupByKey]=DiscreteStatsTable[[#This Row],[GroupByKey]]),(DiscreteStatsTable[GroupByKey]=DiscreteStatsTable[[#This Row],[GroupByKey]])*DiscreteStatsTable[Maximum]))</f>
        <v>2.0393207955552399</v>
      </c>
      <c r="V978" s="5" cm="1">
        <f t="array" ref="V978">IFERROR(AVERAGE(IF((DiscreteStatsTable[GroupByKey]=DiscreteStatsTable[[#This Row],[GroupByKey]]),(DiscreteStatsTable[GroupByKey]=DiscreteStatsTable[[#This Row],[GroupByKey]])*DiscreteStatsTable[NumberObservations])),0)</f>
        <v>141.38</v>
      </c>
      <c r="W978" s="5">
        <f>IF((DiscreteStatsTable[[#This Row],[RepsRequested]]&gt;1),DiscreteStatsTable[[#This Row],[HalfWidth]],DiscreteStatsTable[[#This Row],[BatchMeansHalfWidth]])</f>
        <v>5.7478663771092743E-3</v>
      </c>
      <c r="X978" s="5" cm="1">
        <f t="array" ref="X978">COUNT(IF((DiscreteStatsTable[GroupByKey]=DiscreteStatsTable[[#This Row],[GroupByKey]]),(DiscreteStatsTable[GroupByKey]=DiscreteStatsTable[[#This Row],[GroupByKey]])*DiscreteStatsTable[Replication]))</f>
        <v>50</v>
      </c>
      <c r="Y978" s="5">
        <f>IF(DiscreteStatsTable[[#This Row],[RepsRequested]]=DiscreteStatsTable[[#This Row],[RepsWithStatObserved]],1,0)</f>
        <v>1</v>
      </c>
    </row>
    <row r="979" spans="1:25" x14ac:dyDescent="0.25">
      <c r="A979" t="s">
        <v>68</v>
      </c>
      <c r="B979" t="s">
        <v>70</v>
      </c>
      <c r="C979">
        <v>15</v>
      </c>
      <c r="D979" t="s">
        <v>85</v>
      </c>
      <c r="E979" t="s">
        <v>96</v>
      </c>
      <c r="F979" t="s">
        <v>87</v>
      </c>
      <c r="G979">
        <v>12.378560229266199</v>
      </c>
      <c r="H979">
        <v>2E+20</v>
      </c>
      <c r="I979">
        <v>3.1437638479529801</v>
      </c>
      <c r="J979">
        <v>44.928981721202803</v>
      </c>
      <c r="K979">
        <v>138</v>
      </c>
      <c r="L9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79" s="5" cm="1">
        <f t="array" ref="M979">MAX(IF((ProjectInfoTable[ProjectName]=DiscreteStatsTable[[#This Row],[ProjectName]]),(ProjectInfoTable[ProjectName]=DiscreteStatsTable[[#This Row],[ProjectName]])*ProjectInfoTable[NumberOfReplications]))</f>
        <v>50</v>
      </c>
      <c r="N979" s="5" cm="1">
        <f t="array" ref="N979">IFERROR(AVERAGE(IF((DiscreteStatsTable[GroupByKey]=DiscreteStatsTable[[#This Row],[GroupByKey]]),(DiscreteStatsTable[GroupByKey]=DiscreteStatsTable[[#This Row],[GroupByKey]])*DiscreteStatsTable[Average])),0)</f>
        <v>12.098431297615067</v>
      </c>
      <c r="O979" s="5" cm="1">
        <f t="array" ref="O979">IFERROR(_xlfn.STDEV.S(IF((DiscreteStatsTable[GroupByKey]=DiscreteStatsTable[[#This Row],[GroupByKey]]),(DiscreteStatsTable[GroupByKey]=DiscreteStatsTable[[#This Row],[GroupByKey]])*DiscreteStatsTable[Average])),0)</f>
        <v>0.71433201207540975</v>
      </c>
      <c r="P979" s="5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 s="5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979" s="5" cm="1">
        <f t="array" ref="R979">MIN(IF((DiscreteStatsTable[GroupByKey]=DiscreteStatsTable[[#This Row],[GroupByKey]]),(DiscreteStatsTable[GroupByKey]=DiscreteStatsTable[[#This Row],[GroupByKey]])*DiscreteStatsTable[Average]))</f>
        <v>10.7592582879315</v>
      </c>
      <c r="S979" s="5" cm="1">
        <f t="array" ref="S979">MAX(IF((DiscreteStatsTable[GroupByKey]=DiscreteStatsTable[[#This Row],[GroupByKey]]),(DiscreteStatsTable[GroupByKey]=DiscreteStatsTable[[#This Row],[GroupByKey]])*DiscreteStatsTable[Average]))</f>
        <v>14.168775078757299</v>
      </c>
      <c r="T979" s="5" cm="1">
        <f t="array" ref="T979">MIN(IF((DiscreteStatsTable[GroupByKey]=DiscreteStatsTable[[#This Row],[GroupByKey]]),(DiscreteStatsTable[GroupByKey]=DiscreteStatsTable[[#This Row],[GroupByKey]])*DiscreteStatsTable[Minimum]))</f>
        <v>0.77649516104145899</v>
      </c>
      <c r="U979" s="5" cm="1">
        <f t="array" ref="U979">MAX(IF((DiscreteStatsTable[GroupByKey]=DiscreteStatsTable[[#This Row],[GroupByKey]]),(DiscreteStatsTable[GroupByKey]=DiscreteStatsTable[[#This Row],[GroupByKey]])*DiscreteStatsTable[Maximum]))</f>
        <v>66.496126739788593</v>
      </c>
      <c r="V979" s="5" cm="1">
        <f t="array" ref="V979">IFERROR(AVERAGE(IF((DiscreteStatsTable[GroupByKey]=DiscreteStatsTable[[#This Row],[GroupByKey]]),(DiscreteStatsTable[GroupByKey]=DiscreteStatsTable[[#This Row],[GroupByKey]])*DiscreteStatsTable[NumberObservations])),0)</f>
        <v>141.38</v>
      </c>
      <c r="W979" s="5">
        <f>IF((DiscreteStatsTable[[#This Row],[RepsRequested]]&gt;1),DiscreteStatsTable[[#This Row],[HalfWidth]],DiscreteStatsTable[[#This Row],[BatchMeansHalfWidth]])</f>
        <v>0.20301091161176912</v>
      </c>
      <c r="X979" s="5" cm="1">
        <f t="array" ref="X979">COUNT(IF((DiscreteStatsTable[GroupByKey]=DiscreteStatsTable[[#This Row],[GroupByKey]]),(DiscreteStatsTable[GroupByKey]=DiscreteStatsTable[[#This Row],[GroupByKey]])*DiscreteStatsTable[Replication]))</f>
        <v>50</v>
      </c>
      <c r="Y979" s="5">
        <f>IF(DiscreteStatsTable[[#This Row],[RepsRequested]]=DiscreteStatsTable[[#This Row],[RepsWithStatObserved]],1,0)</f>
        <v>1</v>
      </c>
    </row>
    <row r="980" spans="1:25" x14ac:dyDescent="0.25">
      <c r="A980" t="s">
        <v>68</v>
      </c>
      <c r="B980" t="s">
        <v>70</v>
      </c>
      <c r="C980">
        <v>15</v>
      </c>
      <c r="D980" t="s">
        <v>85</v>
      </c>
      <c r="E980" t="s">
        <v>97</v>
      </c>
      <c r="F980" t="s">
        <v>87</v>
      </c>
      <c r="G980">
        <v>0</v>
      </c>
      <c r="H980">
        <v>2E+20</v>
      </c>
      <c r="I980">
        <v>0</v>
      </c>
      <c r="J980">
        <v>0</v>
      </c>
      <c r="K980">
        <v>138</v>
      </c>
      <c r="L9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80" s="5" cm="1">
        <f t="array" ref="M980">MAX(IF((ProjectInfoTable[ProjectName]=DiscreteStatsTable[[#This Row],[ProjectName]]),(ProjectInfoTable[ProjectName]=DiscreteStatsTable[[#This Row],[ProjectName]])*ProjectInfoTable[NumberOfReplications]))</f>
        <v>50</v>
      </c>
      <c r="N980" s="5" cm="1">
        <f t="array" ref="N980">IFERROR(AVERAGE(IF((DiscreteStatsTable[GroupByKey]=DiscreteStatsTable[[#This Row],[GroupByKey]]),(DiscreteStatsTable[GroupByKey]=DiscreteStatsTable[[#This Row],[GroupByKey]])*DiscreteStatsTable[Average])),0)</f>
        <v>0</v>
      </c>
      <c r="O980" s="5" cm="1">
        <f t="array" ref="O980">IFERROR(_xlfn.STDEV.S(IF((DiscreteStatsTable[GroupByKey]=DiscreteStatsTable[[#This Row],[GroupByKey]]),(DiscreteStatsTable[GroupByKey]=DiscreteStatsTable[[#This Row],[GroupByKey]])*DiscreteStatsTable[Average])),0)</f>
        <v>0</v>
      </c>
      <c r="P980" s="5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 s="5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0" s="5" cm="1">
        <f t="array" ref="R980">MIN(IF((DiscreteStatsTable[GroupByKey]=DiscreteStatsTable[[#This Row],[GroupByKey]]),(DiscreteStatsTable[GroupByKey]=DiscreteStatsTable[[#This Row],[GroupByKey]])*DiscreteStatsTable[Average]))</f>
        <v>0</v>
      </c>
      <c r="S980" s="5" cm="1">
        <f t="array" ref="S980">MAX(IF((DiscreteStatsTable[GroupByKey]=DiscreteStatsTable[[#This Row],[GroupByKey]]),(DiscreteStatsTable[GroupByKey]=DiscreteStatsTable[[#This Row],[GroupByKey]])*DiscreteStatsTable[Average]))</f>
        <v>0</v>
      </c>
      <c r="T980" s="5" cm="1">
        <f t="array" ref="T980">MIN(IF((DiscreteStatsTable[GroupByKey]=DiscreteStatsTable[[#This Row],[GroupByKey]]),(DiscreteStatsTable[GroupByKey]=DiscreteStatsTable[[#This Row],[GroupByKey]])*DiscreteStatsTable[Minimum]))</f>
        <v>0</v>
      </c>
      <c r="U980" s="5" cm="1">
        <f t="array" ref="U980">MAX(IF((DiscreteStatsTable[GroupByKey]=DiscreteStatsTable[[#This Row],[GroupByKey]]),(DiscreteStatsTable[GroupByKey]=DiscreteStatsTable[[#This Row],[GroupByKey]])*DiscreteStatsTable[Maximum]))</f>
        <v>0</v>
      </c>
      <c r="V980" s="5" cm="1">
        <f t="array" ref="V980">IFERROR(AVERAGE(IF((DiscreteStatsTable[GroupByKey]=DiscreteStatsTable[[#This Row],[GroupByKey]]),(DiscreteStatsTable[GroupByKey]=DiscreteStatsTable[[#This Row],[GroupByKey]])*DiscreteStatsTable[NumberObservations])),0)</f>
        <v>141.38</v>
      </c>
      <c r="W980" s="5">
        <f>IF((DiscreteStatsTable[[#This Row],[RepsRequested]]&gt;1),DiscreteStatsTable[[#This Row],[HalfWidth]],DiscreteStatsTable[[#This Row],[BatchMeansHalfWidth]])</f>
        <v>0</v>
      </c>
      <c r="X980" s="5" cm="1">
        <f t="array" ref="X980">COUNT(IF((DiscreteStatsTable[GroupByKey]=DiscreteStatsTable[[#This Row],[GroupByKey]]),(DiscreteStatsTable[GroupByKey]=DiscreteStatsTable[[#This Row],[GroupByKey]])*DiscreteStatsTable[Replication]))</f>
        <v>50</v>
      </c>
      <c r="Y980" s="5">
        <f>IF(DiscreteStatsTable[[#This Row],[RepsRequested]]=DiscreteStatsTable[[#This Row],[RepsWithStatObserved]],1,0)</f>
        <v>1</v>
      </c>
    </row>
    <row r="981" spans="1:25" x14ac:dyDescent="0.25">
      <c r="A981" t="s">
        <v>68</v>
      </c>
      <c r="B981" t="s">
        <v>70</v>
      </c>
      <c r="C981">
        <v>15</v>
      </c>
      <c r="D981" t="s">
        <v>85</v>
      </c>
      <c r="E981" t="s">
        <v>98</v>
      </c>
      <c r="F981" t="s">
        <v>87</v>
      </c>
      <c r="G981">
        <v>5.8854741862066202</v>
      </c>
      <c r="H981">
        <v>2E+20</v>
      </c>
      <c r="I981">
        <v>0</v>
      </c>
      <c r="J981">
        <v>34.308517589360498</v>
      </c>
      <c r="K981">
        <v>138</v>
      </c>
      <c r="L9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81" s="5" cm="1">
        <f t="array" ref="M981">MAX(IF((ProjectInfoTable[ProjectName]=DiscreteStatsTable[[#This Row],[ProjectName]]),(ProjectInfoTable[ProjectName]=DiscreteStatsTable[[#This Row],[ProjectName]])*ProjectInfoTable[NumberOfReplications]))</f>
        <v>50</v>
      </c>
      <c r="N981" s="5" cm="1">
        <f t="array" ref="N981">IFERROR(AVERAGE(IF((DiscreteStatsTable[GroupByKey]=DiscreteStatsTable[[#This Row],[GroupByKey]]),(DiscreteStatsTable[GroupByKey]=DiscreteStatsTable[[#This Row],[GroupByKey]])*DiscreteStatsTable[Average])),0)</f>
        <v>5.6664667008910365</v>
      </c>
      <c r="O981" s="5" cm="1">
        <f t="array" ref="O981">IFERROR(_xlfn.STDEV.S(IF((DiscreteStatsTable[GroupByKey]=DiscreteStatsTable[[#This Row],[GroupByKey]]),(DiscreteStatsTable[GroupByKey]=DiscreteStatsTable[[#This Row],[GroupByKey]])*DiscreteStatsTable[Average])),0)</f>
        <v>5.8120334932936641</v>
      </c>
      <c r="P981" s="5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 s="5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981" s="5" cm="1">
        <f t="array" ref="R981">MIN(IF((DiscreteStatsTable[GroupByKey]=DiscreteStatsTable[[#This Row],[GroupByKey]]),(DiscreteStatsTable[GroupByKey]=DiscreteStatsTable[[#This Row],[GroupByKey]])*DiscreteStatsTable[Average]))</f>
        <v>1.06349999805384</v>
      </c>
      <c r="S981" s="5" cm="1">
        <f t="array" ref="S981">MAX(IF((DiscreteStatsTable[GroupByKey]=DiscreteStatsTable[[#This Row],[GroupByKey]]),(DiscreteStatsTable[GroupByKey]=DiscreteStatsTable[[#This Row],[GroupByKey]])*DiscreteStatsTable[Average]))</f>
        <v>37.498930964302303</v>
      </c>
      <c r="T981" s="5" cm="1">
        <f t="array" ref="T981">MIN(IF((DiscreteStatsTable[GroupByKey]=DiscreteStatsTable[[#This Row],[GroupByKey]]),(DiscreteStatsTable[GroupByKey]=DiscreteStatsTable[[#This Row],[GroupByKey]])*DiscreteStatsTable[Minimum]))</f>
        <v>0</v>
      </c>
      <c r="U981" s="5" cm="1">
        <f t="array" ref="U981">MAX(IF((DiscreteStatsTable[GroupByKey]=DiscreteStatsTable[[#This Row],[GroupByKey]]),(DiscreteStatsTable[GroupByKey]=DiscreteStatsTable[[#This Row],[GroupByKey]])*DiscreteStatsTable[Maximum]))</f>
        <v>97.065234510704698</v>
      </c>
      <c r="V981" s="5" cm="1">
        <f t="array" ref="V981">IFERROR(AVERAGE(IF((DiscreteStatsTable[GroupByKey]=DiscreteStatsTable[[#This Row],[GroupByKey]]),(DiscreteStatsTable[GroupByKey]=DiscreteStatsTable[[#This Row],[GroupByKey]])*DiscreteStatsTable[NumberObservations])),0)</f>
        <v>141.38</v>
      </c>
      <c r="W981" s="5">
        <f>IF((DiscreteStatsTable[[#This Row],[RepsRequested]]&gt;1),DiscreteStatsTable[[#This Row],[HalfWidth]],DiscreteStatsTable[[#This Row],[BatchMeansHalfWidth]])</f>
        <v>1.6517616428299211</v>
      </c>
      <c r="X981" s="5" cm="1">
        <f t="array" ref="X981">COUNT(IF((DiscreteStatsTable[GroupByKey]=DiscreteStatsTable[[#This Row],[GroupByKey]]),(DiscreteStatsTable[GroupByKey]=DiscreteStatsTable[[#This Row],[GroupByKey]])*DiscreteStatsTable[Replication]))</f>
        <v>50</v>
      </c>
      <c r="Y981" s="5">
        <f>IF(DiscreteStatsTable[[#This Row],[RepsRequested]]=DiscreteStatsTable[[#This Row],[RepsWithStatObserved]],1,0)</f>
        <v>1</v>
      </c>
    </row>
    <row r="982" spans="1:25" x14ac:dyDescent="0.25">
      <c r="A982" t="s">
        <v>68</v>
      </c>
      <c r="B982" t="s">
        <v>70</v>
      </c>
      <c r="C982">
        <v>16</v>
      </c>
      <c r="D982" t="s">
        <v>85</v>
      </c>
      <c r="E982" t="s">
        <v>86</v>
      </c>
      <c r="F982" t="s">
        <v>87</v>
      </c>
      <c r="G982">
        <v>0</v>
      </c>
      <c r="H982">
        <v>2E+20</v>
      </c>
      <c r="I982">
        <v>0</v>
      </c>
      <c r="J982">
        <v>0</v>
      </c>
      <c r="K982">
        <v>136</v>
      </c>
      <c r="L9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82" s="5" cm="1">
        <f t="array" ref="M982">MAX(IF((ProjectInfoTable[ProjectName]=DiscreteStatsTable[[#This Row],[ProjectName]]),(ProjectInfoTable[ProjectName]=DiscreteStatsTable[[#This Row],[ProjectName]])*ProjectInfoTable[NumberOfReplications]))</f>
        <v>50</v>
      </c>
      <c r="N982" s="5" cm="1">
        <f t="array" ref="N982">IFERROR(AVERAGE(IF((DiscreteStatsTable[GroupByKey]=DiscreteStatsTable[[#This Row],[GroupByKey]]),(DiscreteStatsTable[GroupByKey]=DiscreteStatsTable[[#This Row],[GroupByKey]])*DiscreteStatsTable[Average])),0)</f>
        <v>0</v>
      </c>
      <c r="O982" s="5" cm="1">
        <f t="array" ref="O982">IFERROR(_xlfn.STDEV.S(IF((DiscreteStatsTable[GroupByKey]=DiscreteStatsTable[[#This Row],[GroupByKey]]),(DiscreteStatsTable[GroupByKey]=DiscreteStatsTable[[#This Row],[GroupByKey]])*DiscreteStatsTable[Average])),0)</f>
        <v>0</v>
      </c>
      <c r="P982" s="5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 s="5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2" s="5" cm="1">
        <f t="array" ref="R982">MIN(IF((DiscreteStatsTable[GroupByKey]=DiscreteStatsTable[[#This Row],[GroupByKey]]),(DiscreteStatsTable[GroupByKey]=DiscreteStatsTable[[#This Row],[GroupByKey]])*DiscreteStatsTable[Average]))</f>
        <v>0</v>
      </c>
      <c r="S982" s="5" cm="1">
        <f t="array" ref="S982">MAX(IF((DiscreteStatsTable[GroupByKey]=DiscreteStatsTable[[#This Row],[GroupByKey]]),(DiscreteStatsTable[GroupByKey]=DiscreteStatsTable[[#This Row],[GroupByKey]])*DiscreteStatsTable[Average]))</f>
        <v>0</v>
      </c>
      <c r="T982" s="5" cm="1">
        <f t="array" ref="T982">MIN(IF((DiscreteStatsTable[GroupByKey]=DiscreteStatsTable[[#This Row],[GroupByKey]]),(DiscreteStatsTable[GroupByKey]=DiscreteStatsTable[[#This Row],[GroupByKey]])*DiscreteStatsTable[Minimum]))</f>
        <v>0</v>
      </c>
      <c r="U982" s="5" cm="1">
        <f t="array" ref="U982">MAX(IF((DiscreteStatsTable[GroupByKey]=DiscreteStatsTable[[#This Row],[GroupByKey]]),(DiscreteStatsTable[GroupByKey]=DiscreteStatsTable[[#This Row],[GroupByKey]])*DiscreteStatsTable[Maximum]))</f>
        <v>0</v>
      </c>
      <c r="V982" s="5" cm="1">
        <f t="array" ref="V982">IFERROR(AVERAGE(IF((DiscreteStatsTable[GroupByKey]=DiscreteStatsTable[[#This Row],[GroupByKey]]),(DiscreteStatsTable[GroupByKey]=DiscreteStatsTable[[#This Row],[GroupByKey]])*DiscreteStatsTable[NumberObservations])),0)</f>
        <v>141.38</v>
      </c>
      <c r="W982" s="5">
        <f>IF((DiscreteStatsTable[[#This Row],[RepsRequested]]&gt;1),DiscreteStatsTable[[#This Row],[HalfWidth]],DiscreteStatsTable[[#This Row],[BatchMeansHalfWidth]])</f>
        <v>0</v>
      </c>
      <c r="X982" s="5" cm="1">
        <f t="array" ref="X982">COUNT(IF((DiscreteStatsTable[GroupByKey]=DiscreteStatsTable[[#This Row],[GroupByKey]]),(DiscreteStatsTable[GroupByKey]=DiscreteStatsTable[[#This Row],[GroupByKey]])*DiscreteStatsTable[Replication]))</f>
        <v>50</v>
      </c>
      <c r="Y982" s="5">
        <f>IF(DiscreteStatsTable[[#This Row],[RepsRequested]]=DiscreteStatsTable[[#This Row],[RepsWithStatObserved]],1,0)</f>
        <v>1</v>
      </c>
    </row>
    <row r="983" spans="1:25" x14ac:dyDescent="0.25">
      <c r="A983" t="s">
        <v>68</v>
      </c>
      <c r="B983" t="s">
        <v>70</v>
      </c>
      <c r="C983">
        <v>16</v>
      </c>
      <c r="D983" t="s">
        <v>85</v>
      </c>
      <c r="E983" t="s">
        <v>88</v>
      </c>
      <c r="F983" t="s">
        <v>87</v>
      </c>
      <c r="G983">
        <v>0</v>
      </c>
      <c r="H983">
        <v>2E+20</v>
      </c>
      <c r="I983">
        <v>0</v>
      </c>
      <c r="J983">
        <v>0</v>
      </c>
      <c r="K983">
        <v>136</v>
      </c>
      <c r="L9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83" s="5" cm="1">
        <f t="array" ref="M983">MAX(IF((ProjectInfoTable[ProjectName]=DiscreteStatsTable[[#This Row],[ProjectName]]),(ProjectInfoTable[ProjectName]=DiscreteStatsTable[[#This Row],[ProjectName]])*ProjectInfoTable[NumberOfReplications]))</f>
        <v>50</v>
      </c>
      <c r="N983" s="5" cm="1">
        <f t="array" ref="N983">IFERROR(AVERAGE(IF((DiscreteStatsTable[GroupByKey]=DiscreteStatsTable[[#This Row],[GroupByKey]]),(DiscreteStatsTable[GroupByKey]=DiscreteStatsTable[[#This Row],[GroupByKey]])*DiscreteStatsTable[Average])),0)</f>
        <v>0</v>
      </c>
      <c r="O983" s="5" cm="1">
        <f t="array" ref="O983">IFERROR(_xlfn.STDEV.S(IF((DiscreteStatsTable[GroupByKey]=DiscreteStatsTable[[#This Row],[GroupByKey]]),(DiscreteStatsTable[GroupByKey]=DiscreteStatsTable[[#This Row],[GroupByKey]])*DiscreteStatsTable[Average])),0)</f>
        <v>0</v>
      </c>
      <c r="P983" s="5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 s="5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3" s="5" cm="1">
        <f t="array" ref="R983">MIN(IF((DiscreteStatsTable[GroupByKey]=DiscreteStatsTable[[#This Row],[GroupByKey]]),(DiscreteStatsTable[GroupByKey]=DiscreteStatsTable[[#This Row],[GroupByKey]])*DiscreteStatsTable[Average]))</f>
        <v>0</v>
      </c>
      <c r="S983" s="5" cm="1">
        <f t="array" ref="S983">MAX(IF((DiscreteStatsTable[GroupByKey]=DiscreteStatsTable[[#This Row],[GroupByKey]]),(DiscreteStatsTable[GroupByKey]=DiscreteStatsTable[[#This Row],[GroupByKey]])*DiscreteStatsTable[Average]))</f>
        <v>0</v>
      </c>
      <c r="T983" s="5" cm="1">
        <f t="array" ref="T983">MIN(IF((DiscreteStatsTable[GroupByKey]=DiscreteStatsTable[[#This Row],[GroupByKey]]),(DiscreteStatsTable[GroupByKey]=DiscreteStatsTable[[#This Row],[GroupByKey]])*DiscreteStatsTable[Minimum]))</f>
        <v>0</v>
      </c>
      <c r="U983" s="5" cm="1">
        <f t="array" ref="U983">MAX(IF((DiscreteStatsTable[GroupByKey]=DiscreteStatsTable[[#This Row],[GroupByKey]]),(DiscreteStatsTable[GroupByKey]=DiscreteStatsTable[[#This Row],[GroupByKey]])*DiscreteStatsTable[Maximum]))</f>
        <v>0</v>
      </c>
      <c r="V983" s="5" cm="1">
        <f t="array" ref="V983">IFERROR(AVERAGE(IF((DiscreteStatsTable[GroupByKey]=DiscreteStatsTable[[#This Row],[GroupByKey]]),(DiscreteStatsTable[GroupByKey]=DiscreteStatsTable[[#This Row],[GroupByKey]])*DiscreteStatsTable[NumberObservations])),0)</f>
        <v>141.38</v>
      </c>
      <c r="W983" s="5">
        <f>IF((DiscreteStatsTable[[#This Row],[RepsRequested]]&gt;1),DiscreteStatsTable[[#This Row],[HalfWidth]],DiscreteStatsTable[[#This Row],[BatchMeansHalfWidth]])</f>
        <v>0</v>
      </c>
      <c r="X983" s="5" cm="1">
        <f t="array" ref="X983">COUNT(IF((DiscreteStatsTable[GroupByKey]=DiscreteStatsTable[[#This Row],[GroupByKey]]),(DiscreteStatsTable[GroupByKey]=DiscreteStatsTable[[#This Row],[GroupByKey]])*DiscreteStatsTable[Replication]))</f>
        <v>50</v>
      </c>
      <c r="Y983" s="5">
        <f>IF(DiscreteStatsTable[[#This Row],[RepsRequested]]=DiscreteStatsTable[[#This Row],[RepsWithStatObserved]],1,0)</f>
        <v>1</v>
      </c>
    </row>
    <row r="984" spans="1:25" x14ac:dyDescent="0.25">
      <c r="A984" t="s">
        <v>68</v>
      </c>
      <c r="B984" t="s">
        <v>70</v>
      </c>
      <c r="C984">
        <v>16</v>
      </c>
      <c r="D984" t="s">
        <v>85</v>
      </c>
      <c r="E984" t="s">
        <v>89</v>
      </c>
      <c r="F984" t="s">
        <v>87</v>
      </c>
      <c r="G984">
        <v>0</v>
      </c>
      <c r="H984">
        <v>2E+20</v>
      </c>
      <c r="I984">
        <v>0</v>
      </c>
      <c r="J984">
        <v>0</v>
      </c>
      <c r="K984">
        <v>136</v>
      </c>
      <c r="L9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84" s="5" cm="1">
        <f t="array" ref="M984">MAX(IF((ProjectInfoTable[ProjectName]=DiscreteStatsTable[[#This Row],[ProjectName]]),(ProjectInfoTable[ProjectName]=DiscreteStatsTable[[#This Row],[ProjectName]])*ProjectInfoTable[NumberOfReplications]))</f>
        <v>50</v>
      </c>
      <c r="N984" s="5" cm="1">
        <f t="array" ref="N984">IFERROR(AVERAGE(IF((DiscreteStatsTable[GroupByKey]=DiscreteStatsTable[[#This Row],[GroupByKey]]),(DiscreteStatsTable[GroupByKey]=DiscreteStatsTable[[#This Row],[GroupByKey]])*DiscreteStatsTable[Average])),0)</f>
        <v>0</v>
      </c>
      <c r="O984" s="5" cm="1">
        <f t="array" ref="O984">IFERROR(_xlfn.STDEV.S(IF((DiscreteStatsTable[GroupByKey]=DiscreteStatsTable[[#This Row],[GroupByKey]]),(DiscreteStatsTable[GroupByKey]=DiscreteStatsTable[[#This Row],[GroupByKey]])*DiscreteStatsTable[Average])),0)</f>
        <v>0</v>
      </c>
      <c r="P984" s="5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 s="5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4" s="5" cm="1">
        <f t="array" ref="R984">MIN(IF((DiscreteStatsTable[GroupByKey]=DiscreteStatsTable[[#This Row],[GroupByKey]]),(DiscreteStatsTable[GroupByKey]=DiscreteStatsTable[[#This Row],[GroupByKey]])*DiscreteStatsTable[Average]))</f>
        <v>0</v>
      </c>
      <c r="S984" s="5" cm="1">
        <f t="array" ref="S984">MAX(IF((DiscreteStatsTable[GroupByKey]=DiscreteStatsTable[[#This Row],[GroupByKey]]),(DiscreteStatsTable[GroupByKey]=DiscreteStatsTable[[#This Row],[GroupByKey]])*DiscreteStatsTable[Average]))</f>
        <v>0</v>
      </c>
      <c r="T984" s="5" cm="1">
        <f t="array" ref="T984">MIN(IF((DiscreteStatsTable[GroupByKey]=DiscreteStatsTable[[#This Row],[GroupByKey]]),(DiscreteStatsTable[GroupByKey]=DiscreteStatsTable[[#This Row],[GroupByKey]])*DiscreteStatsTable[Minimum]))</f>
        <v>0</v>
      </c>
      <c r="U984" s="5" cm="1">
        <f t="array" ref="U984">MAX(IF((DiscreteStatsTable[GroupByKey]=DiscreteStatsTable[[#This Row],[GroupByKey]]),(DiscreteStatsTable[GroupByKey]=DiscreteStatsTable[[#This Row],[GroupByKey]])*DiscreteStatsTable[Maximum]))</f>
        <v>0</v>
      </c>
      <c r="V984" s="5" cm="1">
        <f t="array" ref="V984">IFERROR(AVERAGE(IF((DiscreteStatsTable[GroupByKey]=DiscreteStatsTable[[#This Row],[GroupByKey]]),(DiscreteStatsTable[GroupByKey]=DiscreteStatsTable[[#This Row],[GroupByKey]])*DiscreteStatsTable[NumberObservations])),0)</f>
        <v>141.38</v>
      </c>
      <c r="W984" s="5">
        <f>IF((DiscreteStatsTable[[#This Row],[RepsRequested]]&gt;1),DiscreteStatsTable[[#This Row],[HalfWidth]],DiscreteStatsTable[[#This Row],[BatchMeansHalfWidth]])</f>
        <v>0</v>
      </c>
      <c r="X984" s="5" cm="1">
        <f t="array" ref="X984">COUNT(IF((DiscreteStatsTable[GroupByKey]=DiscreteStatsTable[[#This Row],[GroupByKey]]),(DiscreteStatsTable[GroupByKey]=DiscreteStatsTable[[#This Row],[GroupByKey]])*DiscreteStatsTable[Replication]))</f>
        <v>50</v>
      </c>
      <c r="Y984" s="5">
        <f>IF(DiscreteStatsTable[[#This Row],[RepsRequested]]=DiscreteStatsTable[[#This Row],[RepsWithStatObserved]],1,0)</f>
        <v>1</v>
      </c>
    </row>
    <row r="985" spans="1:25" x14ac:dyDescent="0.25">
      <c r="A985" t="s">
        <v>68</v>
      </c>
      <c r="B985" t="s">
        <v>70</v>
      </c>
      <c r="C985">
        <v>16</v>
      </c>
      <c r="D985" t="s">
        <v>85</v>
      </c>
      <c r="E985" t="s">
        <v>90</v>
      </c>
      <c r="F985" t="s">
        <v>87</v>
      </c>
      <c r="G985">
        <v>0</v>
      </c>
      <c r="H985">
        <v>2E+20</v>
      </c>
      <c r="I985">
        <v>0</v>
      </c>
      <c r="J985">
        <v>0</v>
      </c>
      <c r="K985">
        <v>136</v>
      </c>
      <c r="L9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85" s="5" cm="1">
        <f t="array" ref="M985">MAX(IF((ProjectInfoTable[ProjectName]=DiscreteStatsTable[[#This Row],[ProjectName]]),(ProjectInfoTable[ProjectName]=DiscreteStatsTable[[#This Row],[ProjectName]])*ProjectInfoTable[NumberOfReplications]))</f>
        <v>50</v>
      </c>
      <c r="N985" s="5" cm="1">
        <f t="array" ref="N985">IFERROR(AVERAGE(IF((DiscreteStatsTable[GroupByKey]=DiscreteStatsTable[[#This Row],[GroupByKey]]),(DiscreteStatsTable[GroupByKey]=DiscreteStatsTable[[#This Row],[GroupByKey]])*DiscreteStatsTable[Average])),0)</f>
        <v>0</v>
      </c>
      <c r="O985" s="5" cm="1">
        <f t="array" ref="O985">IFERROR(_xlfn.STDEV.S(IF((DiscreteStatsTable[GroupByKey]=DiscreteStatsTable[[#This Row],[GroupByKey]]),(DiscreteStatsTable[GroupByKey]=DiscreteStatsTable[[#This Row],[GroupByKey]])*DiscreteStatsTable[Average])),0)</f>
        <v>0</v>
      </c>
      <c r="P985" s="5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 s="5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5" s="5" cm="1">
        <f t="array" ref="R985">MIN(IF((DiscreteStatsTable[GroupByKey]=DiscreteStatsTable[[#This Row],[GroupByKey]]),(DiscreteStatsTable[GroupByKey]=DiscreteStatsTable[[#This Row],[GroupByKey]])*DiscreteStatsTable[Average]))</f>
        <v>0</v>
      </c>
      <c r="S985" s="5" cm="1">
        <f t="array" ref="S985">MAX(IF((DiscreteStatsTable[GroupByKey]=DiscreteStatsTable[[#This Row],[GroupByKey]]),(DiscreteStatsTable[GroupByKey]=DiscreteStatsTable[[#This Row],[GroupByKey]])*DiscreteStatsTable[Average]))</f>
        <v>0</v>
      </c>
      <c r="T985" s="5" cm="1">
        <f t="array" ref="T985">MIN(IF((DiscreteStatsTable[GroupByKey]=DiscreteStatsTable[[#This Row],[GroupByKey]]),(DiscreteStatsTable[GroupByKey]=DiscreteStatsTable[[#This Row],[GroupByKey]])*DiscreteStatsTable[Minimum]))</f>
        <v>0</v>
      </c>
      <c r="U985" s="5" cm="1">
        <f t="array" ref="U985">MAX(IF((DiscreteStatsTable[GroupByKey]=DiscreteStatsTable[[#This Row],[GroupByKey]]),(DiscreteStatsTable[GroupByKey]=DiscreteStatsTable[[#This Row],[GroupByKey]])*DiscreteStatsTable[Maximum]))</f>
        <v>0</v>
      </c>
      <c r="V985" s="5" cm="1">
        <f t="array" ref="V985">IFERROR(AVERAGE(IF((DiscreteStatsTable[GroupByKey]=DiscreteStatsTable[[#This Row],[GroupByKey]]),(DiscreteStatsTable[GroupByKey]=DiscreteStatsTable[[#This Row],[GroupByKey]])*DiscreteStatsTable[NumberObservations])),0)</f>
        <v>141.38</v>
      </c>
      <c r="W985" s="5">
        <f>IF((DiscreteStatsTable[[#This Row],[RepsRequested]]&gt;1),DiscreteStatsTable[[#This Row],[HalfWidth]],DiscreteStatsTable[[#This Row],[BatchMeansHalfWidth]])</f>
        <v>0</v>
      </c>
      <c r="X985" s="5" cm="1">
        <f t="array" ref="X985">COUNT(IF((DiscreteStatsTable[GroupByKey]=DiscreteStatsTable[[#This Row],[GroupByKey]]),(DiscreteStatsTable[GroupByKey]=DiscreteStatsTable[[#This Row],[GroupByKey]])*DiscreteStatsTable[Replication]))</f>
        <v>50</v>
      </c>
      <c r="Y985" s="5">
        <f>IF(DiscreteStatsTable[[#This Row],[RepsRequested]]=DiscreteStatsTable[[#This Row],[RepsWithStatObserved]],1,0)</f>
        <v>1</v>
      </c>
    </row>
    <row r="986" spans="1:25" x14ac:dyDescent="0.25">
      <c r="A986" t="s">
        <v>68</v>
      </c>
      <c r="B986" t="s">
        <v>70</v>
      </c>
      <c r="C986">
        <v>16</v>
      </c>
      <c r="D986" t="s">
        <v>85</v>
      </c>
      <c r="E986" t="s">
        <v>91</v>
      </c>
      <c r="F986" t="s">
        <v>87</v>
      </c>
      <c r="G986">
        <v>0.343539752717057</v>
      </c>
      <c r="H986">
        <v>2E+20</v>
      </c>
      <c r="I986">
        <v>1.2941586017357599E-2</v>
      </c>
      <c r="J986">
        <v>1.32680319847603</v>
      </c>
      <c r="K986">
        <v>136</v>
      </c>
      <c r="L9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86" s="5" cm="1">
        <f t="array" ref="M986">MAX(IF((ProjectInfoTable[ProjectName]=DiscreteStatsTable[[#This Row],[ProjectName]]),(ProjectInfoTable[ProjectName]=DiscreteStatsTable[[#This Row],[ProjectName]])*ProjectInfoTable[NumberOfReplications]))</f>
        <v>50</v>
      </c>
      <c r="N986" s="5" cm="1">
        <f t="array" ref="N986">IFERROR(AVERAGE(IF((DiscreteStatsTable[GroupByKey]=DiscreteStatsTable[[#This Row],[GroupByKey]]),(DiscreteStatsTable[GroupByKey]=DiscreteStatsTable[[#This Row],[GroupByKey]])*DiscreteStatsTable[Average])),0)</f>
        <v>0.33492790756206081</v>
      </c>
      <c r="O986" s="5" cm="1">
        <f t="array" ref="O98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86" s="5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 s="5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86" s="5" cm="1">
        <f t="array" ref="R986">MIN(IF((DiscreteStatsTable[GroupByKey]=DiscreteStatsTable[[#This Row],[GroupByKey]]),(DiscreteStatsTable[GroupByKey]=DiscreteStatsTable[[#This Row],[GroupByKey]])*DiscreteStatsTable[Average]))</f>
        <v>0.29414253294763198</v>
      </c>
      <c r="S986" s="5" cm="1">
        <f t="array" ref="S986">MAX(IF((DiscreteStatsTable[GroupByKey]=DiscreteStatsTable[[#This Row],[GroupByKey]]),(DiscreteStatsTable[GroupByKey]=DiscreteStatsTable[[#This Row],[GroupByKey]])*DiscreteStatsTable[Average]))</f>
        <v>0.38948747758041602</v>
      </c>
      <c r="T986" s="5" cm="1">
        <f t="array" ref="T986">MIN(IF((DiscreteStatsTable[GroupByKey]=DiscreteStatsTable[[#This Row],[GroupByKey]]),(DiscreteStatsTable[GroupByKey]=DiscreteStatsTable[[#This Row],[GroupByKey]])*DiscreteStatsTable[Minimum]))</f>
        <v>1.2941586017357599E-2</v>
      </c>
      <c r="U986" s="5" cm="1">
        <f t="array" ref="U986">MAX(IF((DiscreteStatsTable[GroupByKey]=DiscreteStatsTable[[#This Row],[GroupByKey]]),(DiscreteStatsTable[GroupByKey]=DiscreteStatsTable[[#This Row],[GroupByKey]])*DiscreteStatsTable[Maximum]))</f>
        <v>2.0393207955552399</v>
      </c>
      <c r="V986" s="5" cm="1">
        <f t="array" ref="V986">IFERROR(AVERAGE(IF((DiscreteStatsTable[GroupByKey]=DiscreteStatsTable[[#This Row],[GroupByKey]]),(DiscreteStatsTable[GroupByKey]=DiscreteStatsTable[[#This Row],[GroupByKey]])*DiscreteStatsTable[NumberObservations])),0)</f>
        <v>141.38</v>
      </c>
      <c r="W986" s="5">
        <f>IF((DiscreteStatsTable[[#This Row],[RepsRequested]]&gt;1),DiscreteStatsTable[[#This Row],[HalfWidth]],DiscreteStatsTable[[#This Row],[BatchMeansHalfWidth]])</f>
        <v>5.7478663771092743E-3</v>
      </c>
      <c r="X986" s="5" cm="1">
        <f t="array" ref="X986">COUNT(IF((DiscreteStatsTable[GroupByKey]=DiscreteStatsTable[[#This Row],[GroupByKey]]),(DiscreteStatsTable[GroupByKey]=DiscreteStatsTable[[#This Row],[GroupByKey]])*DiscreteStatsTable[Replication]))</f>
        <v>50</v>
      </c>
      <c r="Y986" s="5">
        <f>IF(DiscreteStatsTable[[#This Row],[RepsRequested]]=DiscreteStatsTable[[#This Row],[RepsWithStatObserved]],1,0)</f>
        <v>1</v>
      </c>
    </row>
    <row r="987" spans="1:25" x14ac:dyDescent="0.25">
      <c r="A987" t="s">
        <v>68</v>
      </c>
      <c r="B987" t="s">
        <v>70</v>
      </c>
      <c r="C987">
        <v>16</v>
      </c>
      <c r="D987" t="s">
        <v>85</v>
      </c>
      <c r="E987" t="s">
        <v>92</v>
      </c>
      <c r="F987" t="s">
        <v>87</v>
      </c>
      <c r="G987">
        <v>18.149532749611701</v>
      </c>
      <c r="H987">
        <v>2E+20</v>
      </c>
      <c r="I987">
        <v>0.77649516104145899</v>
      </c>
      <c r="J987">
        <v>57.916748371916398</v>
      </c>
      <c r="K987">
        <v>136</v>
      </c>
      <c r="L9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87" s="5" cm="1">
        <f t="array" ref="M987">MAX(IF((ProjectInfoTable[ProjectName]=DiscreteStatsTable[[#This Row],[ProjectName]]),(ProjectInfoTable[ProjectName]=DiscreteStatsTable[[#This Row],[ProjectName]])*ProjectInfoTable[NumberOfReplications]))</f>
        <v>50</v>
      </c>
      <c r="N987" s="5" cm="1">
        <f t="array" ref="N987">IFERROR(AVERAGE(IF((DiscreteStatsTable[GroupByKey]=DiscreteStatsTable[[#This Row],[GroupByKey]]),(DiscreteStatsTable[GroupByKey]=DiscreteStatsTable[[#This Row],[GroupByKey]])*DiscreteStatsTable[Average])),0)</f>
        <v>17.764897998506111</v>
      </c>
      <c r="O987" s="5" cm="1">
        <f t="array" ref="O987">IFERROR(_xlfn.STDEV.S(IF((DiscreteStatsTable[GroupByKey]=DiscreteStatsTable[[#This Row],[GroupByKey]]),(DiscreteStatsTable[GroupByKey]=DiscreteStatsTable[[#This Row],[GroupByKey]])*DiscreteStatsTable[Average])),0)</f>
        <v>6.3265363194248438</v>
      </c>
      <c r="P987" s="5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 s="5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987" s="5" cm="1">
        <f t="array" ref="R987">MIN(IF((DiscreteStatsTable[GroupByKey]=DiscreteStatsTable[[#This Row],[GroupByKey]]),(DiscreteStatsTable[GroupByKey]=DiscreteStatsTable[[#This Row],[GroupByKey]])*DiscreteStatsTable[Average]))</f>
        <v>12.070203836107099</v>
      </c>
      <c r="S987" s="5" cm="1">
        <f t="array" ref="S987">MAX(IF((DiscreteStatsTable[GroupByKey]=DiscreteStatsTable[[#This Row],[GroupByKey]]),(DiscreteStatsTable[GroupByKey]=DiscreteStatsTable[[#This Row],[GroupByKey]])*DiscreteStatsTable[Average]))</f>
        <v>51.667706043059603</v>
      </c>
      <c r="T987" s="5" cm="1">
        <f t="array" ref="T987">MIN(IF((DiscreteStatsTable[GroupByKey]=DiscreteStatsTable[[#This Row],[GroupByKey]]),(DiscreteStatsTable[GroupByKey]=DiscreteStatsTable[[#This Row],[GroupByKey]])*DiscreteStatsTable[Minimum]))</f>
        <v>0.77649516104145899</v>
      </c>
      <c r="U987" s="5" cm="1">
        <f t="array" ref="U987">MAX(IF((DiscreteStatsTable[GroupByKey]=DiscreteStatsTable[[#This Row],[GroupByKey]]),(DiscreteStatsTable[GroupByKey]=DiscreteStatsTable[[#This Row],[GroupByKey]])*DiscreteStatsTable[Maximum]))</f>
        <v>114.20900292565</v>
      </c>
      <c r="V987" s="5" cm="1">
        <f t="array" ref="V987">IFERROR(AVERAGE(IF((DiscreteStatsTable[GroupByKey]=DiscreteStatsTable[[#This Row],[GroupByKey]]),(DiscreteStatsTable[GroupByKey]=DiscreteStatsTable[[#This Row],[GroupByKey]])*DiscreteStatsTable[NumberObservations])),0)</f>
        <v>141.38</v>
      </c>
      <c r="W987" s="5">
        <f>IF((DiscreteStatsTable[[#This Row],[RepsRequested]]&gt;1),DiscreteStatsTable[[#This Row],[HalfWidth]],DiscreteStatsTable[[#This Row],[BatchMeansHalfWidth]])</f>
        <v>1.7979817281600685</v>
      </c>
      <c r="X987" s="5" cm="1">
        <f t="array" ref="X987">COUNT(IF((DiscreteStatsTable[GroupByKey]=DiscreteStatsTable[[#This Row],[GroupByKey]]),(DiscreteStatsTable[GroupByKey]=DiscreteStatsTable[[#This Row],[GroupByKey]])*DiscreteStatsTable[Replication]))</f>
        <v>50</v>
      </c>
      <c r="Y987" s="5">
        <f>IF(DiscreteStatsTable[[#This Row],[RepsRequested]]=DiscreteStatsTable[[#This Row],[RepsWithStatObserved]],1,0)</f>
        <v>1</v>
      </c>
    </row>
    <row r="988" spans="1:25" x14ac:dyDescent="0.25">
      <c r="A988" t="s">
        <v>68</v>
      </c>
      <c r="B988" t="s">
        <v>70</v>
      </c>
      <c r="C988">
        <v>16</v>
      </c>
      <c r="D988" t="s">
        <v>85</v>
      </c>
      <c r="E988" t="s">
        <v>93</v>
      </c>
      <c r="F988" t="s">
        <v>87</v>
      </c>
      <c r="G988">
        <v>0</v>
      </c>
      <c r="H988">
        <v>2E+20</v>
      </c>
      <c r="I988">
        <v>0</v>
      </c>
      <c r="J988">
        <v>0</v>
      </c>
      <c r="K988">
        <v>136</v>
      </c>
      <c r="L9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88" s="5" cm="1">
        <f t="array" ref="M988">MAX(IF((ProjectInfoTable[ProjectName]=DiscreteStatsTable[[#This Row],[ProjectName]]),(ProjectInfoTable[ProjectName]=DiscreteStatsTable[[#This Row],[ProjectName]])*ProjectInfoTable[NumberOfReplications]))</f>
        <v>50</v>
      </c>
      <c r="N988" s="5" cm="1">
        <f t="array" ref="N988">IFERROR(AVERAGE(IF((DiscreteStatsTable[GroupByKey]=DiscreteStatsTable[[#This Row],[GroupByKey]]),(DiscreteStatsTable[GroupByKey]=DiscreteStatsTable[[#This Row],[GroupByKey]])*DiscreteStatsTable[Average])),0)</f>
        <v>0</v>
      </c>
      <c r="O988" s="5" cm="1">
        <f t="array" ref="O988">IFERROR(_xlfn.STDEV.S(IF((DiscreteStatsTable[GroupByKey]=DiscreteStatsTable[[#This Row],[GroupByKey]]),(DiscreteStatsTable[GroupByKey]=DiscreteStatsTable[[#This Row],[GroupByKey]])*DiscreteStatsTable[Average])),0)</f>
        <v>0</v>
      </c>
      <c r="P988" s="5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 s="5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8" s="5" cm="1">
        <f t="array" ref="R988">MIN(IF((DiscreteStatsTable[GroupByKey]=DiscreteStatsTable[[#This Row],[GroupByKey]]),(DiscreteStatsTable[GroupByKey]=DiscreteStatsTable[[#This Row],[GroupByKey]])*DiscreteStatsTable[Average]))</f>
        <v>0</v>
      </c>
      <c r="S988" s="5" cm="1">
        <f t="array" ref="S988">MAX(IF((DiscreteStatsTable[GroupByKey]=DiscreteStatsTable[[#This Row],[GroupByKey]]),(DiscreteStatsTable[GroupByKey]=DiscreteStatsTable[[#This Row],[GroupByKey]])*DiscreteStatsTable[Average]))</f>
        <v>0</v>
      </c>
      <c r="T988" s="5" cm="1">
        <f t="array" ref="T988">MIN(IF((DiscreteStatsTable[GroupByKey]=DiscreteStatsTable[[#This Row],[GroupByKey]]),(DiscreteStatsTable[GroupByKey]=DiscreteStatsTable[[#This Row],[GroupByKey]])*DiscreteStatsTable[Minimum]))</f>
        <v>0</v>
      </c>
      <c r="U988" s="5" cm="1">
        <f t="array" ref="U988">MAX(IF((DiscreteStatsTable[GroupByKey]=DiscreteStatsTable[[#This Row],[GroupByKey]]),(DiscreteStatsTable[GroupByKey]=DiscreteStatsTable[[#This Row],[GroupByKey]])*DiscreteStatsTable[Maximum]))</f>
        <v>0</v>
      </c>
      <c r="V988" s="5" cm="1">
        <f t="array" ref="V988">IFERROR(AVERAGE(IF((DiscreteStatsTable[GroupByKey]=DiscreteStatsTable[[#This Row],[GroupByKey]]),(DiscreteStatsTable[GroupByKey]=DiscreteStatsTable[[#This Row],[GroupByKey]])*DiscreteStatsTable[NumberObservations])),0)</f>
        <v>141.38</v>
      </c>
      <c r="W988" s="5">
        <f>IF((DiscreteStatsTable[[#This Row],[RepsRequested]]&gt;1),DiscreteStatsTable[[#This Row],[HalfWidth]],DiscreteStatsTable[[#This Row],[BatchMeansHalfWidth]])</f>
        <v>0</v>
      </c>
      <c r="X988" s="5" cm="1">
        <f t="array" ref="X988">COUNT(IF((DiscreteStatsTable[GroupByKey]=DiscreteStatsTable[[#This Row],[GroupByKey]]),(DiscreteStatsTable[GroupByKey]=DiscreteStatsTable[[#This Row],[GroupByKey]])*DiscreteStatsTable[Replication]))</f>
        <v>50</v>
      </c>
      <c r="Y988" s="5">
        <f>IF(DiscreteStatsTable[[#This Row],[RepsRequested]]=DiscreteStatsTable[[#This Row],[RepsWithStatObserved]],1,0)</f>
        <v>1</v>
      </c>
    </row>
    <row r="989" spans="1:25" x14ac:dyDescent="0.25">
      <c r="A989" t="s">
        <v>68</v>
      </c>
      <c r="B989" t="s">
        <v>70</v>
      </c>
      <c r="C989">
        <v>16</v>
      </c>
      <c r="D989" t="s">
        <v>85</v>
      </c>
      <c r="E989" t="s">
        <v>94</v>
      </c>
      <c r="F989" t="s">
        <v>87</v>
      </c>
      <c r="G989">
        <v>0</v>
      </c>
      <c r="H989">
        <v>2E+20</v>
      </c>
      <c r="I989">
        <v>0</v>
      </c>
      <c r="J989">
        <v>0</v>
      </c>
      <c r="K989">
        <v>136</v>
      </c>
      <c r="L9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89" s="5" cm="1">
        <f t="array" ref="M989">MAX(IF((ProjectInfoTable[ProjectName]=DiscreteStatsTable[[#This Row],[ProjectName]]),(ProjectInfoTable[ProjectName]=DiscreteStatsTable[[#This Row],[ProjectName]])*ProjectInfoTable[NumberOfReplications]))</f>
        <v>50</v>
      </c>
      <c r="N989" s="5" cm="1">
        <f t="array" ref="N989">IFERROR(AVERAGE(IF((DiscreteStatsTable[GroupByKey]=DiscreteStatsTable[[#This Row],[GroupByKey]]),(DiscreteStatsTable[GroupByKey]=DiscreteStatsTable[[#This Row],[GroupByKey]])*DiscreteStatsTable[Average])),0)</f>
        <v>0</v>
      </c>
      <c r="O989" s="5" cm="1">
        <f t="array" ref="O989">IFERROR(_xlfn.STDEV.S(IF((DiscreteStatsTable[GroupByKey]=DiscreteStatsTable[[#This Row],[GroupByKey]]),(DiscreteStatsTable[GroupByKey]=DiscreteStatsTable[[#This Row],[GroupByKey]])*DiscreteStatsTable[Average])),0)</f>
        <v>0</v>
      </c>
      <c r="P989" s="5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 s="5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9" s="5" cm="1">
        <f t="array" ref="R989">MIN(IF((DiscreteStatsTable[GroupByKey]=DiscreteStatsTable[[#This Row],[GroupByKey]]),(DiscreteStatsTable[GroupByKey]=DiscreteStatsTable[[#This Row],[GroupByKey]])*DiscreteStatsTable[Average]))</f>
        <v>0</v>
      </c>
      <c r="S989" s="5" cm="1">
        <f t="array" ref="S989">MAX(IF((DiscreteStatsTable[GroupByKey]=DiscreteStatsTable[[#This Row],[GroupByKey]]),(DiscreteStatsTable[GroupByKey]=DiscreteStatsTable[[#This Row],[GroupByKey]])*DiscreteStatsTable[Average]))</f>
        <v>0</v>
      </c>
      <c r="T989" s="5" cm="1">
        <f t="array" ref="T989">MIN(IF((DiscreteStatsTable[GroupByKey]=DiscreteStatsTable[[#This Row],[GroupByKey]]),(DiscreteStatsTable[GroupByKey]=DiscreteStatsTable[[#This Row],[GroupByKey]])*DiscreteStatsTable[Minimum]))</f>
        <v>0</v>
      </c>
      <c r="U989" s="5" cm="1">
        <f t="array" ref="U989">MAX(IF((DiscreteStatsTable[GroupByKey]=DiscreteStatsTable[[#This Row],[GroupByKey]]),(DiscreteStatsTable[GroupByKey]=DiscreteStatsTable[[#This Row],[GroupByKey]])*DiscreteStatsTable[Maximum]))</f>
        <v>0</v>
      </c>
      <c r="V989" s="5" cm="1">
        <f t="array" ref="V989">IFERROR(AVERAGE(IF((DiscreteStatsTable[GroupByKey]=DiscreteStatsTable[[#This Row],[GroupByKey]]),(DiscreteStatsTable[GroupByKey]=DiscreteStatsTable[[#This Row],[GroupByKey]])*DiscreteStatsTable[NumberObservations])),0)</f>
        <v>141.38</v>
      </c>
      <c r="W989" s="5">
        <f>IF((DiscreteStatsTable[[#This Row],[RepsRequested]]&gt;1),DiscreteStatsTable[[#This Row],[HalfWidth]],DiscreteStatsTable[[#This Row],[BatchMeansHalfWidth]])</f>
        <v>0</v>
      </c>
      <c r="X989" s="5" cm="1">
        <f t="array" ref="X989">COUNT(IF((DiscreteStatsTable[GroupByKey]=DiscreteStatsTable[[#This Row],[GroupByKey]]),(DiscreteStatsTable[GroupByKey]=DiscreteStatsTable[[#This Row],[GroupByKey]])*DiscreteStatsTable[Replication]))</f>
        <v>50</v>
      </c>
      <c r="Y989" s="5">
        <f>IF(DiscreteStatsTable[[#This Row],[RepsRequested]]=DiscreteStatsTable[[#This Row],[RepsWithStatObserved]],1,0)</f>
        <v>1</v>
      </c>
    </row>
    <row r="990" spans="1:25" x14ac:dyDescent="0.25">
      <c r="A990" t="s">
        <v>68</v>
      </c>
      <c r="B990" t="s">
        <v>70</v>
      </c>
      <c r="C990">
        <v>16</v>
      </c>
      <c r="D990" t="s">
        <v>85</v>
      </c>
      <c r="E990" t="s">
        <v>95</v>
      </c>
      <c r="F990" t="s">
        <v>87</v>
      </c>
      <c r="G990">
        <v>0.343539752717057</v>
      </c>
      <c r="H990">
        <v>2E+20</v>
      </c>
      <c r="I990">
        <v>1.2941586017357599E-2</v>
      </c>
      <c r="J990">
        <v>1.32680319847603</v>
      </c>
      <c r="K990">
        <v>136</v>
      </c>
      <c r="L9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90" s="5" cm="1">
        <f t="array" ref="M990">MAX(IF((ProjectInfoTable[ProjectName]=DiscreteStatsTable[[#This Row],[ProjectName]]),(ProjectInfoTable[ProjectName]=DiscreteStatsTable[[#This Row],[ProjectName]])*ProjectInfoTable[NumberOfReplications]))</f>
        <v>50</v>
      </c>
      <c r="N990" s="5" cm="1">
        <f t="array" ref="N990">IFERROR(AVERAGE(IF((DiscreteStatsTable[GroupByKey]=DiscreteStatsTable[[#This Row],[GroupByKey]]),(DiscreteStatsTable[GroupByKey]=DiscreteStatsTable[[#This Row],[GroupByKey]])*DiscreteStatsTable[Average])),0)</f>
        <v>0.33492790756206081</v>
      </c>
      <c r="O990" s="5" cm="1">
        <f t="array" ref="O99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90" s="5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 s="5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90" s="5" cm="1">
        <f t="array" ref="R990">MIN(IF((DiscreteStatsTable[GroupByKey]=DiscreteStatsTable[[#This Row],[GroupByKey]]),(DiscreteStatsTable[GroupByKey]=DiscreteStatsTable[[#This Row],[GroupByKey]])*DiscreteStatsTable[Average]))</f>
        <v>0.29414253294763198</v>
      </c>
      <c r="S990" s="5" cm="1">
        <f t="array" ref="S990">MAX(IF((DiscreteStatsTable[GroupByKey]=DiscreteStatsTable[[#This Row],[GroupByKey]]),(DiscreteStatsTable[GroupByKey]=DiscreteStatsTable[[#This Row],[GroupByKey]])*DiscreteStatsTable[Average]))</f>
        <v>0.38948747758041602</v>
      </c>
      <c r="T990" s="5" cm="1">
        <f t="array" ref="T990">MIN(IF((DiscreteStatsTable[GroupByKey]=DiscreteStatsTable[[#This Row],[GroupByKey]]),(DiscreteStatsTable[GroupByKey]=DiscreteStatsTable[[#This Row],[GroupByKey]])*DiscreteStatsTable[Minimum]))</f>
        <v>1.2941586017357599E-2</v>
      </c>
      <c r="U990" s="5" cm="1">
        <f t="array" ref="U990">MAX(IF((DiscreteStatsTable[GroupByKey]=DiscreteStatsTable[[#This Row],[GroupByKey]]),(DiscreteStatsTable[GroupByKey]=DiscreteStatsTable[[#This Row],[GroupByKey]])*DiscreteStatsTable[Maximum]))</f>
        <v>2.0393207955552399</v>
      </c>
      <c r="V990" s="5" cm="1">
        <f t="array" ref="V990">IFERROR(AVERAGE(IF((DiscreteStatsTable[GroupByKey]=DiscreteStatsTable[[#This Row],[GroupByKey]]),(DiscreteStatsTable[GroupByKey]=DiscreteStatsTable[[#This Row],[GroupByKey]])*DiscreteStatsTable[NumberObservations])),0)</f>
        <v>141.38</v>
      </c>
      <c r="W990" s="5">
        <f>IF((DiscreteStatsTable[[#This Row],[RepsRequested]]&gt;1),DiscreteStatsTable[[#This Row],[HalfWidth]],DiscreteStatsTable[[#This Row],[BatchMeansHalfWidth]])</f>
        <v>5.7478663771092743E-3</v>
      </c>
      <c r="X990" s="5" cm="1">
        <f t="array" ref="X990">COUNT(IF((DiscreteStatsTable[GroupByKey]=DiscreteStatsTable[[#This Row],[GroupByKey]]),(DiscreteStatsTable[GroupByKey]=DiscreteStatsTable[[#This Row],[GroupByKey]])*DiscreteStatsTable[Replication]))</f>
        <v>50</v>
      </c>
      <c r="Y990" s="5">
        <f>IF(DiscreteStatsTable[[#This Row],[RepsRequested]]=DiscreteStatsTable[[#This Row],[RepsWithStatObserved]],1,0)</f>
        <v>1</v>
      </c>
    </row>
    <row r="991" spans="1:25" x14ac:dyDescent="0.25">
      <c r="A991" t="s">
        <v>68</v>
      </c>
      <c r="B991" t="s">
        <v>70</v>
      </c>
      <c r="C991">
        <v>16</v>
      </c>
      <c r="D991" t="s">
        <v>85</v>
      </c>
      <c r="E991" t="s">
        <v>96</v>
      </c>
      <c r="F991" t="s">
        <v>87</v>
      </c>
      <c r="G991">
        <v>12.333527195166999</v>
      </c>
      <c r="H991">
        <v>2E+20</v>
      </c>
      <c r="I991">
        <v>0.77649516104145899</v>
      </c>
      <c r="J991">
        <v>42.856590262313901</v>
      </c>
      <c r="K991">
        <v>136</v>
      </c>
      <c r="L9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91" s="5" cm="1">
        <f t="array" ref="M991">MAX(IF((ProjectInfoTable[ProjectName]=DiscreteStatsTable[[#This Row],[ProjectName]]),(ProjectInfoTable[ProjectName]=DiscreteStatsTable[[#This Row],[ProjectName]])*ProjectInfoTable[NumberOfReplications]))</f>
        <v>50</v>
      </c>
      <c r="N991" s="5" cm="1">
        <f t="array" ref="N991">IFERROR(AVERAGE(IF((DiscreteStatsTable[GroupByKey]=DiscreteStatsTable[[#This Row],[GroupByKey]]),(DiscreteStatsTable[GroupByKey]=DiscreteStatsTable[[#This Row],[GroupByKey]])*DiscreteStatsTable[Average])),0)</f>
        <v>12.098431297615067</v>
      </c>
      <c r="O991" s="5" cm="1">
        <f t="array" ref="O991">IFERROR(_xlfn.STDEV.S(IF((DiscreteStatsTable[GroupByKey]=DiscreteStatsTable[[#This Row],[GroupByKey]]),(DiscreteStatsTable[GroupByKey]=DiscreteStatsTable[[#This Row],[GroupByKey]])*DiscreteStatsTable[Average])),0)</f>
        <v>0.71433201207540975</v>
      </c>
      <c r="P991" s="5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 s="5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991" s="5" cm="1">
        <f t="array" ref="R991">MIN(IF((DiscreteStatsTable[GroupByKey]=DiscreteStatsTable[[#This Row],[GroupByKey]]),(DiscreteStatsTable[GroupByKey]=DiscreteStatsTable[[#This Row],[GroupByKey]])*DiscreteStatsTable[Average]))</f>
        <v>10.7592582879315</v>
      </c>
      <c r="S991" s="5" cm="1">
        <f t="array" ref="S991">MAX(IF((DiscreteStatsTable[GroupByKey]=DiscreteStatsTable[[#This Row],[GroupByKey]]),(DiscreteStatsTable[GroupByKey]=DiscreteStatsTable[[#This Row],[GroupByKey]])*DiscreteStatsTable[Average]))</f>
        <v>14.168775078757299</v>
      </c>
      <c r="T991" s="5" cm="1">
        <f t="array" ref="T991">MIN(IF((DiscreteStatsTable[GroupByKey]=DiscreteStatsTable[[#This Row],[GroupByKey]]),(DiscreteStatsTable[GroupByKey]=DiscreteStatsTable[[#This Row],[GroupByKey]])*DiscreteStatsTable[Minimum]))</f>
        <v>0.77649516104145899</v>
      </c>
      <c r="U991" s="5" cm="1">
        <f t="array" ref="U991">MAX(IF((DiscreteStatsTable[GroupByKey]=DiscreteStatsTable[[#This Row],[GroupByKey]]),(DiscreteStatsTable[GroupByKey]=DiscreteStatsTable[[#This Row],[GroupByKey]])*DiscreteStatsTable[Maximum]))</f>
        <v>66.496126739788593</v>
      </c>
      <c r="V991" s="5" cm="1">
        <f t="array" ref="V991">IFERROR(AVERAGE(IF((DiscreteStatsTable[GroupByKey]=DiscreteStatsTable[[#This Row],[GroupByKey]]),(DiscreteStatsTable[GroupByKey]=DiscreteStatsTable[[#This Row],[GroupByKey]])*DiscreteStatsTable[NumberObservations])),0)</f>
        <v>141.38</v>
      </c>
      <c r="W991" s="5">
        <f>IF((DiscreteStatsTable[[#This Row],[RepsRequested]]&gt;1),DiscreteStatsTable[[#This Row],[HalfWidth]],DiscreteStatsTable[[#This Row],[BatchMeansHalfWidth]])</f>
        <v>0.20301091161176912</v>
      </c>
      <c r="X991" s="5" cm="1">
        <f t="array" ref="X991">COUNT(IF((DiscreteStatsTable[GroupByKey]=DiscreteStatsTable[[#This Row],[GroupByKey]]),(DiscreteStatsTable[GroupByKey]=DiscreteStatsTable[[#This Row],[GroupByKey]])*DiscreteStatsTable[Replication]))</f>
        <v>50</v>
      </c>
      <c r="Y991" s="5">
        <f>IF(DiscreteStatsTable[[#This Row],[RepsRequested]]=DiscreteStatsTable[[#This Row],[RepsWithStatObserved]],1,0)</f>
        <v>1</v>
      </c>
    </row>
    <row r="992" spans="1:25" x14ac:dyDescent="0.25">
      <c r="A992" t="s">
        <v>68</v>
      </c>
      <c r="B992" t="s">
        <v>70</v>
      </c>
      <c r="C992">
        <v>16</v>
      </c>
      <c r="D992" t="s">
        <v>85</v>
      </c>
      <c r="E992" t="s">
        <v>97</v>
      </c>
      <c r="F992" t="s">
        <v>87</v>
      </c>
      <c r="G992">
        <v>0</v>
      </c>
      <c r="H992">
        <v>2E+20</v>
      </c>
      <c r="I992">
        <v>0</v>
      </c>
      <c r="J992">
        <v>0</v>
      </c>
      <c r="K992">
        <v>136</v>
      </c>
      <c r="L9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92" s="5" cm="1">
        <f t="array" ref="M992">MAX(IF((ProjectInfoTable[ProjectName]=DiscreteStatsTable[[#This Row],[ProjectName]]),(ProjectInfoTable[ProjectName]=DiscreteStatsTable[[#This Row],[ProjectName]])*ProjectInfoTable[NumberOfReplications]))</f>
        <v>50</v>
      </c>
      <c r="N992" s="5" cm="1">
        <f t="array" ref="N992">IFERROR(AVERAGE(IF((DiscreteStatsTable[GroupByKey]=DiscreteStatsTable[[#This Row],[GroupByKey]]),(DiscreteStatsTable[GroupByKey]=DiscreteStatsTable[[#This Row],[GroupByKey]])*DiscreteStatsTable[Average])),0)</f>
        <v>0</v>
      </c>
      <c r="O992" s="5" cm="1">
        <f t="array" ref="O992">IFERROR(_xlfn.STDEV.S(IF((DiscreteStatsTable[GroupByKey]=DiscreteStatsTable[[#This Row],[GroupByKey]]),(DiscreteStatsTable[GroupByKey]=DiscreteStatsTable[[#This Row],[GroupByKey]])*DiscreteStatsTable[Average])),0)</f>
        <v>0</v>
      </c>
      <c r="P992" s="5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 s="5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2" s="5" cm="1">
        <f t="array" ref="R992">MIN(IF((DiscreteStatsTable[GroupByKey]=DiscreteStatsTable[[#This Row],[GroupByKey]]),(DiscreteStatsTable[GroupByKey]=DiscreteStatsTable[[#This Row],[GroupByKey]])*DiscreteStatsTable[Average]))</f>
        <v>0</v>
      </c>
      <c r="S992" s="5" cm="1">
        <f t="array" ref="S992">MAX(IF((DiscreteStatsTable[GroupByKey]=DiscreteStatsTable[[#This Row],[GroupByKey]]),(DiscreteStatsTable[GroupByKey]=DiscreteStatsTable[[#This Row],[GroupByKey]])*DiscreteStatsTable[Average]))</f>
        <v>0</v>
      </c>
      <c r="T992" s="5" cm="1">
        <f t="array" ref="T992">MIN(IF((DiscreteStatsTable[GroupByKey]=DiscreteStatsTable[[#This Row],[GroupByKey]]),(DiscreteStatsTable[GroupByKey]=DiscreteStatsTable[[#This Row],[GroupByKey]])*DiscreteStatsTable[Minimum]))</f>
        <v>0</v>
      </c>
      <c r="U992" s="5" cm="1">
        <f t="array" ref="U992">MAX(IF((DiscreteStatsTable[GroupByKey]=DiscreteStatsTable[[#This Row],[GroupByKey]]),(DiscreteStatsTable[GroupByKey]=DiscreteStatsTable[[#This Row],[GroupByKey]])*DiscreteStatsTable[Maximum]))</f>
        <v>0</v>
      </c>
      <c r="V992" s="5" cm="1">
        <f t="array" ref="V992">IFERROR(AVERAGE(IF((DiscreteStatsTable[GroupByKey]=DiscreteStatsTable[[#This Row],[GroupByKey]]),(DiscreteStatsTable[GroupByKey]=DiscreteStatsTable[[#This Row],[GroupByKey]])*DiscreteStatsTable[NumberObservations])),0)</f>
        <v>141.38</v>
      </c>
      <c r="W992" s="5">
        <f>IF((DiscreteStatsTable[[#This Row],[RepsRequested]]&gt;1),DiscreteStatsTable[[#This Row],[HalfWidth]],DiscreteStatsTable[[#This Row],[BatchMeansHalfWidth]])</f>
        <v>0</v>
      </c>
      <c r="X992" s="5" cm="1">
        <f t="array" ref="X992">COUNT(IF((DiscreteStatsTable[GroupByKey]=DiscreteStatsTable[[#This Row],[GroupByKey]]),(DiscreteStatsTable[GroupByKey]=DiscreteStatsTable[[#This Row],[GroupByKey]])*DiscreteStatsTable[Replication]))</f>
        <v>50</v>
      </c>
      <c r="Y992" s="5">
        <f>IF(DiscreteStatsTable[[#This Row],[RepsRequested]]=DiscreteStatsTable[[#This Row],[RepsWithStatObserved]],1,0)</f>
        <v>1</v>
      </c>
    </row>
    <row r="993" spans="1:25" x14ac:dyDescent="0.25">
      <c r="A993" t="s">
        <v>68</v>
      </c>
      <c r="B993" t="s">
        <v>70</v>
      </c>
      <c r="C993">
        <v>16</v>
      </c>
      <c r="D993" t="s">
        <v>85</v>
      </c>
      <c r="E993" t="s">
        <v>98</v>
      </c>
      <c r="F993" t="s">
        <v>87</v>
      </c>
      <c r="G993">
        <v>5.8160055544446401</v>
      </c>
      <c r="H993">
        <v>2E+20</v>
      </c>
      <c r="I993">
        <v>0</v>
      </c>
      <c r="J993">
        <v>35.155367285769998</v>
      </c>
      <c r="K993">
        <v>136</v>
      </c>
      <c r="L9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93" s="5" cm="1">
        <f t="array" ref="M993">MAX(IF((ProjectInfoTable[ProjectName]=DiscreteStatsTable[[#This Row],[ProjectName]]),(ProjectInfoTable[ProjectName]=DiscreteStatsTable[[#This Row],[ProjectName]])*ProjectInfoTable[NumberOfReplications]))</f>
        <v>50</v>
      </c>
      <c r="N993" s="5" cm="1">
        <f t="array" ref="N993">IFERROR(AVERAGE(IF((DiscreteStatsTable[GroupByKey]=DiscreteStatsTable[[#This Row],[GroupByKey]]),(DiscreteStatsTable[GroupByKey]=DiscreteStatsTable[[#This Row],[GroupByKey]])*DiscreteStatsTable[Average])),0)</f>
        <v>5.6664667008910365</v>
      </c>
      <c r="O993" s="5" cm="1">
        <f t="array" ref="O993">IFERROR(_xlfn.STDEV.S(IF((DiscreteStatsTable[GroupByKey]=DiscreteStatsTable[[#This Row],[GroupByKey]]),(DiscreteStatsTable[GroupByKey]=DiscreteStatsTable[[#This Row],[GroupByKey]])*DiscreteStatsTable[Average])),0)</f>
        <v>5.8120334932936641</v>
      </c>
      <c r="P993" s="5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 s="5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993" s="5" cm="1">
        <f t="array" ref="R993">MIN(IF((DiscreteStatsTable[GroupByKey]=DiscreteStatsTable[[#This Row],[GroupByKey]]),(DiscreteStatsTable[GroupByKey]=DiscreteStatsTable[[#This Row],[GroupByKey]])*DiscreteStatsTable[Average]))</f>
        <v>1.06349999805384</v>
      </c>
      <c r="S993" s="5" cm="1">
        <f t="array" ref="S993">MAX(IF((DiscreteStatsTable[GroupByKey]=DiscreteStatsTable[[#This Row],[GroupByKey]]),(DiscreteStatsTable[GroupByKey]=DiscreteStatsTable[[#This Row],[GroupByKey]])*DiscreteStatsTable[Average]))</f>
        <v>37.498930964302303</v>
      </c>
      <c r="T993" s="5" cm="1">
        <f t="array" ref="T993">MIN(IF((DiscreteStatsTable[GroupByKey]=DiscreteStatsTable[[#This Row],[GroupByKey]]),(DiscreteStatsTable[GroupByKey]=DiscreteStatsTable[[#This Row],[GroupByKey]])*DiscreteStatsTable[Minimum]))</f>
        <v>0</v>
      </c>
      <c r="U993" s="5" cm="1">
        <f t="array" ref="U993">MAX(IF((DiscreteStatsTable[GroupByKey]=DiscreteStatsTable[[#This Row],[GroupByKey]]),(DiscreteStatsTable[GroupByKey]=DiscreteStatsTable[[#This Row],[GroupByKey]])*DiscreteStatsTable[Maximum]))</f>
        <v>97.065234510704698</v>
      </c>
      <c r="V993" s="5" cm="1">
        <f t="array" ref="V993">IFERROR(AVERAGE(IF((DiscreteStatsTable[GroupByKey]=DiscreteStatsTable[[#This Row],[GroupByKey]]),(DiscreteStatsTable[GroupByKey]=DiscreteStatsTable[[#This Row],[GroupByKey]])*DiscreteStatsTable[NumberObservations])),0)</f>
        <v>141.38</v>
      </c>
      <c r="W993" s="5">
        <f>IF((DiscreteStatsTable[[#This Row],[RepsRequested]]&gt;1),DiscreteStatsTable[[#This Row],[HalfWidth]],DiscreteStatsTable[[#This Row],[BatchMeansHalfWidth]])</f>
        <v>1.6517616428299211</v>
      </c>
      <c r="X993" s="5" cm="1">
        <f t="array" ref="X993">COUNT(IF((DiscreteStatsTable[GroupByKey]=DiscreteStatsTable[[#This Row],[GroupByKey]]),(DiscreteStatsTable[GroupByKey]=DiscreteStatsTable[[#This Row],[GroupByKey]])*DiscreteStatsTable[Replication]))</f>
        <v>50</v>
      </c>
      <c r="Y993" s="5">
        <f>IF(DiscreteStatsTable[[#This Row],[RepsRequested]]=DiscreteStatsTable[[#This Row],[RepsWithStatObserved]],1,0)</f>
        <v>1</v>
      </c>
    </row>
    <row r="994" spans="1:25" x14ac:dyDescent="0.25">
      <c r="A994" t="s">
        <v>68</v>
      </c>
      <c r="B994" t="s">
        <v>70</v>
      </c>
      <c r="C994">
        <v>17</v>
      </c>
      <c r="D994" t="s">
        <v>85</v>
      </c>
      <c r="E994" t="s">
        <v>86</v>
      </c>
      <c r="F994" t="s">
        <v>87</v>
      </c>
      <c r="G994">
        <v>0</v>
      </c>
      <c r="H994">
        <v>2E+20</v>
      </c>
      <c r="I994">
        <v>0</v>
      </c>
      <c r="J994">
        <v>0</v>
      </c>
      <c r="K994">
        <v>134</v>
      </c>
      <c r="L9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94" s="5" cm="1">
        <f t="array" ref="M994">MAX(IF((ProjectInfoTable[ProjectName]=DiscreteStatsTable[[#This Row],[ProjectName]]),(ProjectInfoTable[ProjectName]=DiscreteStatsTable[[#This Row],[ProjectName]])*ProjectInfoTable[NumberOfReplications]))</f>
        <v>50</v>
      </c>
      <c r="N994" s="5" cm="1">
        <f t="array" ref="N994">IFERROR(AVERAGE(IF((DiscreteStatsTable[GroupByKey]=DiscreteStatsTable[[#This Row],[GroupByKey]]),(DiscreteStatsTable[GroupByKey]=DiscreteStatsTable[[#This Row],[GroupByKey]])*DiscreteStatsTable[Average])),0)</f>
        <v>0</v>
      </c>
      <c r="O994" s="5" cm="1">
        <f t="array" ref="O994">IFERROR(_xlfn.STDEV.S(IF((DiscreteStatsTable[GroupByKey]=DiscreteStatsTable[[#This Row],[GroupByKey]]),(DiscreteStatsTable[GroupByKey]=DiscreteStatsTable[[#This Row],[GroupByKey]])*DiscreteStatsTable[Average])),0)</f>
        <v>0</v>
      </c>
      <c r="P994" s="5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 s="5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4" s="5" cm="1">
        <f t="array" ref="R994">MIN(IF((DiscreteStatsTable[GroupByKey]=DiscreteStatsTable[[#This Row],[GroupByKey]]),(DiscreteStatsTable[GroupByKey]=DiscreteStatsTable[[#This Row],[GroupByKey]])*DiscreteStatsTable[Average]))</f>
        <v>0</v>
      </c>
      <c r="S994" s="5" cm="1">
        <f t="array" ref="S994">MAX(IF((DiscreteStatsTable[GroupByKey]=DiscreteStatsTable[[#This Row],[GroupByKey]]),(DiscreteStatsTable[GroupByKey]=DiscreteStatsTable[[#This Row],[GroupByKey]])*DiscreteStatsTable[Average]))</f>
        <v>0</v>
      </c>
      <c r="T994" s="5" cm="1">
        <f t="array" ref="T994">MIN(IF((DiscreteStatsTable[GroupByKey]=DiscreteStatsTable[[#This Row],[GroupByKey]]),(DiscreteStatsTable[GroupByKey]=DiscreteStatsTable[[#This Row],[GroupByKey]])*DiscreteStatsTable[Minimum]))</f>
        <v>0</v>
      </c>
      <c r="U994" s="5" cm="1">
        <f t="array" ref="U994">MAX(IF((DiscreteStatsTable[GroupByKey]=DiscreteStatsTable[[#This Row],[GroupByKey]]),(DiscreteStatsTable[GroupByKey]=DiscreteStatsTable[[#This Row],[GroupByKey]])*DiscreteStatsTable[Maximum]))</f>
        <v>0</v>
      </c>
      <c r="V994" s="5" cm="1">
        <f t="array" ref="V994">IFERROR(AVERAGE(IF((DiscreteStatsTable[GroupByKey]=DiscreteStatsTable[[#This Row],[GroupByKey]]),(DiscreteStatsTable[GroupByKey]=DiscreteStatsTable[[#This Row],[GroupByKey]])*DiscreteStatsTable[NumberObservations])),0)</f>
        <v>141.38</v>
      </c>
      <c r="W994" s="5">
        <f>IF((DiscreteStatsTable[[#This Row],[RepsRequested]]&gt;1),DiscreteStatsTable[[#This Row],[HalfWidth]],DiscreteStatsTable[[#This Row],[BatchMeansHalfWidth]])</f>
        <v>0</v>
      </c>
      <c r="X994" s="5" cm="1">
        <f t="array" ref="X994">COUNT(IF((DiscreteStatsTable[GroupByKey]=DiscreteStatsTable[[#This Row],[GroupByKey]]),(DiscreteStatsTable[GroupByKey]=DiscreteStatsTable[[#This Row],[GroupByKey]])*DiscreteStatsTable[Replication]))</f>
        <v>50</v>
      </c>
      <c r="Y994" s="5">
        <f>IF(DiscreteStatsTable[[#This Row],[RepsRequested]]=DiscreteStatsTable[[#This Row],[RepsWithStatObserved]],1,0)</f>
        <v>1</v>
      </c>
    </row>
    <row r="995" spans="1:25" x14ac:dyDescent="0.25">
      <c r="A995" t="s">
        <v>68</v>
      </c>
      <c r="B995" t="s">
        <v>70</v>
      </c>
      <c r="C995">
        <v>17</v>
      </c>
      <c r="D995" t="s">
        <v>85</v>
      </c>
      <c r="E995" t="s">
        <v>88</v>
      </c>
      <c r="F995" t="s">
        <v>87</v>
      </c>
      <c r="G995">
        <v>0</v>
      </c>
      <c r="H995">
        <v>2E+20</v>
      </c>
      <c r="I995">
        <v>0</v>
      </c>
      <c r="J995">
        <v>0</v>
      </c>
      <c r="K995">
        <v>134</v>
      </c>
      <c r="L9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95" s="5" cm="1">
        <f t="array" ref="M995">MAX(IF((ProjectInfoTable[ProjectName]=DiscreteStatsTable[[#This Row],[ProjectName]]),(ProjectInfoTable[ProjectName]=DiscreteStatsTable[[#This Row],[ProjectName]])*ProjectInfoTable[NumberOfReplications]))</f>
        <v>50</v>
      </c>
      <c r="N995" s="5" cm="1">
        <f t="array" ref="N995">IFERROR(AVERAGE(IF((DiscreteStatsTable[GroupByKey]=DiscreteStatsTable[[#This Row],[GroupByKey]]),(DiscreteStatsTable[GroupByKey]=DiscreteStatsTable[[#This Row],[GroupByKey]])*DiscreteStatsTable[Average])),0)</f>
        <v>0</v>
      </c>
      <c r="O995" s="5" cm="1">
        <f t="array" ref="O995">IFERROR(_xlfn.STDEV.S(IF((DiscreteStatsTable[GroupByKey]=DiscreteStatsTable[[#This Row],[GroupByKey]]),(DiscreteStatsTable[GroupByKey]=DiscreteStatsTable[[#This Row],[GroupByKey]])*DiscreteStatsTable[Average])),0)</f>
        <v>0</v>
      </c>
      <c r="P995" s="5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 s="5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5" s="5" cm="1">
        <f t="array" ref="R995">MIN(IF((DiscreteStatsTable[GroupByKey]=DiscreteStatsTable[[#This Row],[GroupByKey]]),(DiscreteStatsTable[GroupByKey]=DiscreteStatsTable[[#This Row],[GroupByKey]])*DiscreteStatsTable[Average]))</f>
        <v>0</v>
      </c>
      <c r="S995" s="5" cm="1">
        <f t="array" ref="S995">MAX(IF((DiscreteStatsTable[GroupByKey]=DiscreteStatsTable[[#This Row],[GroupByKey]]),(DiscreteStatsTable[GroupByKey]=DiscreteStatsTable[[#This Row],[GroupByKey]])*DiscreteStatsTable[Average]))</f>
        <v>0</v>
      </c>
      <c r="T995" s="5" cm="1">
        <f t="array" ref="T995">MIN(IF((DiscreteStatsTable[GroupByKey]=DiscreteStatsTable[[#This Row],[GroupByKey]]),(DiscreteStatsTable[GroupByKey]=DiscreteStatsTable[[#This Row],[GroupByKey]])*DiscreteStatsTable[Minimum]))</f>
        <v>0</v>
      </c>
      <c r="U995" s="5" cm="1">
        <f t="array" ref="U995">MAX(IF((DiscreteStatsTable[GroupByKey]=DiscreteStatsTable[[#This Row],[GroupByKey]]),(DiscreteStatsTable[GroupByKey]=DiscreteStatsTable[[#This Row],[GroupByKey]])*DiscreteStatsTable[Maximum]))</f>
        <v>0</v>
      </c>
      <c r="V995" s="5" cm="1">
        <f t="array" ref="V995">IFERROR(AVERAGE(IF((DiscreteStatsTable[GroupByKey]=DiscreteStatsTable[[#This Row],[GroupByKey]]),(DiscreteStatsTable[GroupByKey]=DiscreteStatsTable[[#This Row],[GroupByKey]])*DiscreteStatsTable[NumberObservations])),0)</f>
        <v>141.38</v>
      </c>
      <c r="W995" s="5">
        <f>IF((DiscreteStatsTable[[#This Row],[RepsRequested]]&gt;1),DiscreteStatsTable[[#This Row],[HalfWidth]],DiscreteStatsTable[[#This Row],[BatchMeansHalfWidth]])</f>
        <v>0</v>
      </c>
      <c r="X995" s="5" cm="1">
        <f t="array" ref="X995">COUNT(IF((DiscreteStatsTable[GroupByKey]=DiscreteStatsTable[[#This Row],[GroupByKey]]),(DiscreteStatsTable[GroupByKey]=DiscreteStatsTable[[#This Row],[GroupByKey]])*DiscreteStatsTable[Replication]))</f>
        <v>50</v>
      </c>
      <c r="Y995" s="5">
        <f>IF(DiscreteStatsTable[[#This Row],[RepsRequested]]=DiscreteStatsTable[[#This Row],[RepsWithStatObserved]],1,0)</f>
        <v>1</v>
      </c>
    </row>
    <row r="996" spans="1:25" x14ac:dyDescent="0.25">
      <c r="A996" t="s">
        <v>68</v>
      </c>
      <c r="B996" t="s">
        <v>70</v>
      </c>
      <c r="C996">
        <v>17</v>
      </c>
      <c r="D996" t="s">
        <v>85</v>
      </c>
      <c r="E996" t="s">
        <v>89</v>
      </c>
      <c r="F996" t="s">
        <v>87</v>
      </c>
      <c r="G996">
        <v>0</v>
      </c>
      <c r="H996">
        <v>2E+20</v>
      </c>
      <c r="I996">
        <v>0</v>
      </c>
      <c r="J996">
        <v>0</v>
      </c>
      <c r="K996">
        <v>134</v>
      </c>
      <c r="L9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96" s="5" cm="1">
        <f t="array" ref="M996">MAX(IF((ProjectInfoTable[ProjectName]=DiscreteStatsTable[[#This Row],[ProjectName]]),(ProjectInfoTable[ProjectName]=DiscreteStatsTable[[#This Row],[ProjectName]])*ProjectInfoTable[NumberOfReplications]))</f>
        <v>50</v>
      </c>
      <c r="N996" s="5" cm="1">
        <f t="array" ref="N996">IFERROR(AVERAGE(IF((DiscreteStatsTable[GroupByKey]=DiscreteStatsTable[[#This Row],[GroupByKey]]),(DiscreteStatsTable[GroupByKey]=DiscreteStatsTable[[#This Row],[GroupByKey]])*DiscreteStatsTable[Average])),0)</f>
        <v>0</v>
      </c>
      <c r="O996" s="5" cm="1">
        <f t="array" ref="O996">IFERROR(_xlfn.STDEV.S(IF((DiscreteStatsTable[GroupByKey]=DiscreteStatsTable[[#This Row],[GroupByKey]]),(DiscreteStatsTable[GroupByKey]=DiscreteStatsTable[[#This Row],[GroupByKey]])*DiscreteStatsTable[Average])),0)</f>
        <v>0</v>
      </c>
      <c r="P996" s="5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 s="5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6" s="5" cm="1">
        <f t="array" ref="R996">MIN(IF((DiscreteStatsTable[GroupByKey]=DiscreteStatsTable[[#This Row],[GroupByKey]]),(DiscreteStatsTable[GroupByKey]=DiscreteStatsTable[[#This Row],[GroupByKey]])*DiscreteStatsTable[Average]))</f>
        <v>0</v>
      </c>
      <c r="S996" s="5" cm="1">
        <f t="array" ref="S996">MAX(IF((DiscreteStatsTable[GroupByKey]=DiscreteStatsTable[[#This Row],[GroupByKey]]),(DiscreteStatsTable[GroupByKey]=DiscreteStatsTable[[#This Row],[GroupByKey]])*DiscreteStatsTable[Average]))</f>
        <v>0</v>
      </c>
      <c r="T996" s="5" cm="1">
        <f t="array" ref="T996">MIN(IF((DiscreteStatsTable[GroupByKey]=DiscreteStatsTable[[#This Row],[GroupByKey]]),(DiscreteStatsTable[GroupByKey]=DiscreteStatsTable[[#This Row],[GroupByKey]])*DiscreteStatsTable[Minimum]))</f>
        <v>0</v>
      </c>
      <c r="U996" s="5" cm="1">
        <f t="array" ref="U996">MAX(IF((DiscreteStatsTable[GroupByKey]=DiscreteStatsTable[[#This Row],[GroupByKey]]),(DiscreteStatsTable[GroupByKey]=DiscreteStatsTable[[#This Row],[GroupByKey]])*DiscreteStatsTable[Maximum]))</f>
        <v>0</v>
      </c>
      <c r="V996" s="5" cm="1">
        <f t="array" ref="V996">IFERROR(AVERAGE(IF((DiscreteStatsTable[GroupByKey]=DiscreteStatsTable[[#This Row],[GroupByKey]]),(DiscreteStatsTable[GroupByKey]=DiscreteStatsTable[[#This Row],[GroupByKey]])*DiscreteStatsTable[NumberObservations])),0)</f>
        <v>141.38</v>
      </c>
      <c r="W996" s="5">
        <f>IF((DiscreteStatsTable[[#This Row],[RepsRequested]]&gt;1),DiscreteStatsTable[[#This Row],[HalfWidth]],DiscreteStatsTable[[#This Row],[BatchMeansHalfWidth]])</f>
        <v>0</v>
      </c>
      <c r="X996" s="5" cm="1">
        <f t="array" ref="X996">COUNT(IF((DiscreteStatsTable[GroupByKey]=DiscreteStatsTable[[#This Row],[GroupByKey]]),(DiscreteStatsTable[GroupByKey]=DiscreteStatsTable[[#This Row],[GroupByKey]])*DiscreteStatsTable[Replication]))</f>
        <v>50</v>
      </c>
      <c r="Y996" s="5">
        <f>IF(DiscreteStatsTable[[#This Row],[RepsRequested]]=DiscreteStatsTable[[#This Row],[RepsWithStatObserved]],1,0)</f>
        <v>1</v>
      </c>
    </row>
    <row r="997" spans="1:25" x14ac:dyDescent="0.25">
      <c r="A997" t="s">
        <v>68</v>
      </c>
      <c r="B997" t="s">
        <v>70</v>
      </c>
      <c r="C997">
        <v>17</v>
      </c>
      <c r="D997" t="s">
        <v>85</v>
      </c>
      <c r="E997" t="s">
        <v>90</v>
      </c>
      <c r="F997" t="s">
        <v>87</v>
      </c>
      <c r="G997">
        <v>0</v>
      </c>
      <c r="H997">
        <v>2E+20</v>
      </c>
      <c r="I997">
        <v>0</v>
      </c>
      <c r="J997">
        <v>0</v>
      </c>
      <c r="K997">
        <v>134</v>
      </c>
      <c r="L9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97" s="5" cm="1">
        <f t="array" ref="M997">MAX(IF((ProjectInfoTable[ProjectName]=DiscreteStatsTable[[#This Row],[ProjectName]]),(ProjectInfoTable[ProjectName]=DiscreteStatsTable[[#This Row],[ProjectName]])*ProjectInfoTable[NumberOfReplications]))</f>
        <v>50</v>
      </c>
      <c r="N997" s="5" cm="1">
        <f t="array" ref="N997">IFERROR(AVERAGE(IF((DiscreteStatsTable[GroupByKey]=DiscreteStatsTable[[#This Row],[GroupByKey]]),(DiscreteStatsTable[GroupByKey]=DiscreteStatsTable[[#This Row],[GroupByKey]])*DiscreteStatsTable[Average])),0)</f>
        <v>0</v>
      </c>
      <c r="O997" s="5" cm="1">
        <f t="array" ref="O997">IFERROR(_xlfn.STDEV.S(IF((DiscreteStatsTable[GroupByKey]=DiscreteStatsTable[[#This Row],[GroupByKey]]),(DiscreteStatsTable[GroupByKey]=DiscreteStatsTable[[#This Row],[GroupByKey]])*DiscreteStatsTable[Average])),0)</f>
        <v>0</v>
      </c>
      <c r="P997" s="5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 s="5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7" s="5" cm="1">
        <f t="array" ref="R997">MIN(IF((DiscreteStatsTable[GroupByKey]=DiscreteStatsTable[[#This Row],[GroupByKey]]),(DiscreteStatsTable[GroupByKey]=DiscreteStatsTable[[#This Row],[GroupByKey]])*DiscreteStatsTable[Average]))</f>
        <v>0</v>
      </c>
      <c r="S997" s="5" cm="1">
        <f t="array" ref="S997">MAX(IF((DiscreteStatsTable[GroupByKey]=DiscreteStatsTable[[#This Row],[GroupByKey]]),(DiscreteStatsTable[GroupByKey]=DiscreteStatsTable[[#This Row],[GroupByKey]])*DiscreteStatsTable[Average]))</f>
        <v>0</v>
      </c>
      <c r="T997" s="5" cm="1">
        <f t="array" ref="T997">MIN(IF((DiscreteStatsTable[GroupByKey]=DiscreteStatsTable[[#This Row],[GroupByKey]]),(DiscreteStatsTable[GroupByKey]=DiscreteStatsTable[[#This Row],[GroupByKey]])*DiscreteStatsTable[Minimum]))</f>
        <v>0</v>
      </c>
      <c r="U997" s="5" cm="1">
        <f t="array" ref="U997">MAX(IF((DiscreteStatsTable[GroupByKey]=DiscreteStatsTable[[#This Row],[GroupByKey]]),(DiscreteStatsTable[GroupByKey]=DiscreteStatsTable[[#This Row],[GroupByKey]])*DiscreteStatsTable[Maximum]))</f>
        <v>0</v>
      </c>
      <c r="V997" s="5" cm="1">
        <f t="array" ref="V997">IFERROR(AVERAGE(IF((DiscreteStatsTable[GroupByKey]=DiscreteStatsTable[[#This Row],[GroupByKey]]),(DiscreteStatsTable[GroupByKey]=DiscreteStatsTable[[#This Row],[GroupByKey]])*DiscreteStatsTable[NumberObservations])),0)</f>
        <v>141.38</v>
      </c>
      <c r="W997" s="5">
        <f>IF((DiscreteStatsTable[[#This Row],[RepsRequested]]&gt;1),DiscreteStatsTable[[#This Row],[HalfWidth]],DiscreteStatsTable[[#This Row],[BatchMeansHalfWidth]])</f>
        <v>0</v>
      </c>
      <c r="X997" s="5" cm="1">
        <f t="array" ref="X997">COUNT(IF((DiscreteStatsTable[GroupByKey]=DiscreteStatsTable[[#This Row],[GroupByKey]]),(DiscreteStatsTable[GroupByKey]=DiscreteStatsTable[[#This Row],[GroupByKey]])*DiscreteStatsTable[Replication]))</f>
        <v>50</v>
      </c>
      <c r="Y997" s="5">
        <f>IF(DiscreteStatsTable[[#This Row],[RepsRequested]]=DiscreteStatsTable[[#This Row],[RepsWithStatObserved]],1,0)</f>
        <v>1</v>
      </c>
    </row>
    <row r="998" spans="1:25" x14ac:dyDescent="0.25">
      <c r="A998" t="s">
        <v>68</v>
      </c>
      <c r="B998" t="s">
        <v>70</v>
      </c>
      <c r="C998">
        <v>17</v>
      </c>
      <c r="D998" t="s">
        <v>85</v>
      </c>
      <c r="E998" t="s">
        <v>91</v>
      </c>
      <c r="F998" t="s">
        <v>87</v>
      </c>
      <c r="G998">
        <v>0.35544814299892002</v>
      </c>
      <c r="H998">
        <v>2E+20</v>
      </c>
      <c r="I998">
        <v>2.5344464822716399E-2</v>
      </c>
      <c r="J998">
        <v>1.8866254745222999</v>
      </c>
      <c r="K998">
        <v>134</v>
      </c>
      <c r="L9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98" s="5" cm="1">
        <f t="array" ref="M998">MAX(IF((ProjectInfoTable[ProjectName]=DiscreteStatsTable[[#This Row],[ProjectName]]),(ProjectInfoTable[ProjectName]=DiscreteStatsTable[[#This Row],[ProjectName]])*ProjectInfoTable[NumberOfReplications]))</f>
        <v>50</v>
      </c>
      <c r="N998" s="5" cm="1">
        <f t="array" ref="N998">IFERROR(AVERAGE(IF((DiscreteStatsTable[GroupByKey]=DiscreteStatsTable[[#This Row],[GroupByKey]]),(DiscreteStatsTable[GroupByKey]=DiscreteStatsTable[[#This Row],[GroupByKey]])*DiscreteStatsTable[Average])),0)</f>
        <v>0.33492790756206081</v>
      </c>
      <c r="O998" s="5" cm="1">
        <f t="array" ref="O99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998" s="5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 s="5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998" s="5" cm="1">
        <f t="array" ref="R998">MIN(IF((DiscreteStatsTable[GroupByKey]=DiscreteStatsTable[[#This Row],[GroupByKey]]),(DiscreteStatsTable[GroupByKey]=DiscreteStatsTable[[#This Row],[GroupByKey]])*DiscreteStatsTable[Average]))</f>
        <v>0.29414253294763198</v>
      </c>
      <c r="S998" s="5" cm="1">
        <f t="array" ref="S998">MAX(IF((DiscreteStatsTable[GroupByKey]=DiscreteStatsTable[[#This Row],[GroupByKey]]),(DiscreteStatsTable[GroupByKey]=DiscreteStatsTable[[#This Row],[GroupByKey]])*DiscreteStatsTable[Average]))</f>
        <v>0.38948747758041602</v>
      </c>
      <c r="T998" s="5" cm="1">
        <f t="array" ref="T998">MIN(IF((DiscreteStatsTable[GroupByKey]=DiscreteStatsTable[[#This Row],[GroupByKey]]),(DiscreteStatsTable[GroupByKey]=DiscreteStatsTable[[#This Row],[GroupByKey]])*DiscreteStatsTable[Minimum]))</f>
        <v>1.2941586017357599E-2</v>
      </c>
      <c r="U998" s="5" cm="1">
        <f t="array" ref="U998">MAX(IF((DiscreteStatsTable[GroupByKey]=DiscreteStatsTable[[#This Row],[GroupByKey]]),(DiscreteStatsTable[GroupByKey]=DiscreteStatsTable[[#This Row],[GroupByKey]])*DiscreteStatsTable[Maximum]))</f>
        <v>2.0393207955552399</v>
      </c>
      <c r="V998" s="5" cm="1">
        <f t="array" ref="V998">IFERROR(AVERAGE(IF((DiscreteStatsTable[GroupByKey]=DiscreteStatsTable[[#This Row],[GroupByKey]]),(DiscreteStatsTable[GroupByKey]=DiscreteStatsTable[[#This Row],[GroupByKey]])*DiscreteStatsTable[NumberObservations])),0)</f>
        <v>141.38</v>
      </c>
      <c r="W998" s="5">
        <f>IF((DiscreteStatsTable[[#This Row],[RepsRequested]]&gt;1),DiscreteStatsTable[[#This Row],[HalfWidth]],DiscreteStatsTable[[#This Row],[BatchMeansHalfWidth]])</f>
        <v>5.7478663771092743E-3</v>
      </c>
      <c r="X998" s="5" cm="1">
        <f t="array" ref="X998">COUNT(IF((DiscreteStatsTable[GroupByKey]=DiscreteStatsTable[[#This Row],[GroupByKey]]),(DiscreteStatsTable[GroupByKey]=DiscreteStatsTable[[#This Row],[GroupByKey]])*DiscreteStatsTable[Replication]))</f>
        <v>50</v>
      </c>
      <c r="Y998" s="5">
        <f>IF(DiscreteStatsTable[[#This Row],[RepsRequested]]=DiscreteStatsTable[[#This Row],[RepsWithStatObserved]],1,0)</f>
        <v>1</v>
      </c>
    </row>
    <row r="999" spans="1:25" x14ac:dyDescent="0.25">
      <c r="A999" t="s">
        <v>68</v>
      </c>
      <c r="B999" t="s">
        <v>70</v>
      </c>
      <c r="C999">
        <v>17</v>
      </c>
      <c r="D999" t="s">
        <v>85</v>
      </c>
      <c r="E999" t="s">
        <v>92</v>
      </c>
      <c r="F999" t="s">
        <v>87</v>
      </c>
      <c r="G999">
        <v>17.9350008641904</v>
      </c>
      <c r="H999">
        <v>2E+20</v>
      </c>
      <c r="I999">
        <v>2.8102162921987301</v>
      </c>
      <c r="J999">
        <v>74.072913170110496</v>
      </c>
      <c r="K999">
        <v>134</v>
      </c>
      <c r="L9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99" s="5" cm="1">
        <f t="array" ref="M999">MAX(IF((ProjectInfoTable[ProjectName]=DiscreteStatsTable[[#This Row],[ProjectName]]),(ProjectInfoTable[ProjectName]=DiscreteStatsTable[[#This Row],[ProjectName]])*ProjectInfoTable[NumberOfReplications]))</f>
        <v>50</v>
      </c>
      <c r="N999" s="5" cm="1">
        <f t="array" ref="N999">IFERROR(AVERAGE(IF((DiscreteStatsTable[GroupByKey]=DiscreteStatsTable[[#This Row],[GroupByKey]]),(DiscreteStatsTable[GroupByKey]=DiscreteStatsTable[[#This Row],[GroupByKey]])*DiscreteStatsTable[Average])),0)</f>
        <v>17.764897998506111</v>
      </c>
      <c r="O999" s="5" cm="1">
        <f t="array" ref="O999">IFERROR(_xlfn.STDEV.S(IF((DiscreteStatsTable[GroupByKey]=DiscreteStatsTable[[#This Row],[GroupByKey]]),(DiscreteStatsTable[GroupByKey]=DiscreteStatsTable[[#This Row],[GroupByKey]])*DiscreteStatsTable[Average])),0)</f>
        <v>6.3265363194248438</v>
      </c>
      <c r="P999" s="5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 s="5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999" s="5" cm="1">
        <f t="array" ref="R999">MIN(IF((DiscreteStatsTable[GroupByKey]=DiscreteStatsTable[[#This Row],[GroupByKey]]),(DiscreteStatsTable[GroupByKey]=DiscreteStatsTable[[#This Row],[GroupByKey]])*DiscreteStatsTable[Average]))</f>
        <v>12.070203836107099</v>
      </c>
      <c r="S999" s="5" cm="1">
        <f t="array" ref="S999">MAX(IF((DiscreteStatsTable[GroupByKey]=DiscreteStatsTable[[#This Row],[GroupByKey]]),(DiscreteStatsTable[GroupByKey]=DiscreteStatsTable[[#This Row],[GroupByKey]])*DiscreteStatsTable[Average]))</f>
        <v>51.667706043059603</v>
      </c>
      <c r="T999" s="5" cm="1">
        <f t="array" ref="T999">MIN(IF((DiscreteStatsTable[GroupByKey]=DiscreteStatsTable[[#This Row],[GroupByKey]]),(DiscreteStatsTable[GroupByKey]=DiscreteStatsTable[[#This Row],[GroupByKey]])*DiscreteStatsTable[Minimum]))</f>
        <v>0.77649516104145899</v>
      </c>
      <c r="U999" s="5" cm="1">
        <f t="array" ref="U999">MAX(IF((DiscreteStatsTable[GroupByKey]=DiscreteStatsTable[[#This Row],[GroupByKey]]),(DiscreteStatsTable[GroupByKey]=DiscreteStatsTable[[#This Row],[GroupByKey]])*DiscreteStatsTable[Maximum]))</f>
        <v>114.20900292565</v>
      </c>
      <c r="V999" s="5" cm="1">
        <f t="array" ref="V999">IFERROR(AVERAGE(IF((DiscreteStatsTable[GroupByKey]=DiscreteStatsTable[[#This Row],[GroupByKey]]),(DiscreteStatsTable[GroupByKey]=DiscreteStatsTable[[#This Row],[GroupByKey]])*DiscreteStatsTable[NumberObservations])),0)</f>
        <v>141.38</v>
      </c>
      <c r="W999" s="5">
        <f>IF((DiscreteStatsTable[[#This Row],[RepsRequested]]&gt;1),DiscreteStatsTable[[#This Row],[HalfWidth]],DiscreteStatsTable[[#This Row],[BatchMeansHalfWidth]])</f>
        <v>1.7979817281600685</v>
      </c>
      <c r="X999" s="5" cm="1">
        <f t="array" ref="X999">COUNT(IF((DiscreteStatsTable[GroupByKey]=DiscreteStatsTable[[#This Row],[GroupByKey]]),(DiscreteStatsTable[GroupByKey]=DiscreteStatsTable[[#This Row],[GroupByKey]])*DiscreteStatsTable[Replication]))</f>
        <v>50</v>
      </c>
      <c r="Y999" s="5">
        <f>IF(DiscreteStatsTable[[#This Row],[RepsRequested]]=DiscreteStatsTable[[#This Row],[RepsWithStatObserved]],1,0)</f>
        <v>1</v>
      </c>
    </row>
    <row r="1000" spans="1:25" x14ac:dyDescent="0.25">
      <c r="A1000" t="s">
        <v>68</v>
      </c>
      <c r="B1000" t="s">
        <v>70</v>
      </c>
      <c r="C1000">
        <v>17</v>
      </c>
      <c r="D1000" t="s">
        <v>85</v>
      </c>
      <c r="E1000" t="s">
        <v>93</v>
      </c>
      <c r="F1000" t="s">
        <v>87</v>
      </c>
      <c r="G1000">
        <v>0</v>
      </c>
      <c r="H1000">
        <v>2E+20</v>
      </c>
      <c r="I1000">
        <v>0</v>
      </c>
      <c r="J1000">
        <v>0</v>
      </c>
      <c r="K1000">
        <v>134</v>
      </c>
      <c r="L10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00" s="5" cm="1">
        <f t="array" ref="M1000">MAX(IF((ProjectInfoTable[ProjectName]=DiscreteStatsTable[[#This Row],[ProjectName]]),(ProjectInfoTable[ProjectName]=DiscreteStatsTable[[#This Row],[ProjectName]])*ProjectInfoTable[NumberOfReplications]))</f>
        <v>50</v>
      </c>
      <c r="N1000" s="5" cm="1">
        <f t="array" ref="N1000">IFERROR(AVERAGE(IF((DiscreteStatsTable[GroupByKey]=DiscreteStatsTable[[#This Row],[GroupByKey]]),(DiscreteStatsTable[GroupByKey]=DiscreteStatsTable[[#This Row],[GroupByKey]])*DiscreteStatsTable[Average])),0)</f>
        <v>0</v>
      </c>
      <c r="O1000" s="5" cm="1">
        <f t="array" ref="O1000">IFERROR(_xlfn.STDEV.S(IF((DiscreteStatsTable[GroupByKey]=DiscreteStatsTable[[#This Row],[GroupByKey]]),(DiscreteStatsTable[GroupByKey]=DiscreteStatsTable[[#This Row],[GroupByKey]])*DiscreteStatsTable[Average])),0)</f>
        <v>0</v>
      </c>
      <c r="P1000" s="5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 s="5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0" s="5" cm="1">
        <f t="array" ref="R1000">MIN(IF((DiscreteStatsTable[GroupByKey]=DiscreteStatsTable[[#This Row],[GroupByKey]]),(DiscreteStatsTable[GroupByKey]=DiscreteStatsTable[[#This Row],[GroupByKey]])*DiscreteStatsTable[Average]))</f>
        <v>0</v>
      </c>
      <c r="S1000" s="5" cm="1">
        <f t="array" ref="S1000">MAX(IF((DiscreteStatsTable[GroupByKey]=DiscreteStatsTable[[#This Row],[GroupByKey]]),(DiscreteStatsTable[GroupByKey]=DiscreteStatsTable[[#This Row],[GroupByKey]])*DiscreteStatsTable[Average]))</f>
        <v>0</v>
      </c>
      <c r="T1000" s="5" cm="1">
        <f t="array" ref="T1000">MIN(IF((DiscreteStatsTable[GroupByKey]=DiscreteStatsTable[[#This Row],[GroupByKey]]),(DiscreteStatsTable[GroupByKey]=DiscreteStatsTable[[#This Row],[GroupByKey]])*DiscreteStatsTable[Minimum]))</f>
        <v>0</v>
      </c>
      <c r="U1000" s="5" cm="1">
        <f t="array" ref="U1000">MAX(IF((DiscreteStatsTable[GroupByKey]=DiscreteStatsTable[[#This Row],[GroupByKey]]),(DiscreteStatsTable[GroupByKey]=DiscreteStatsTable[[#This Row],[GroupByKey]])*DiscreteStatsTable[Maximum]))</f>
        <v>0</v>
      </c>
      <c r="V1000" s="5" cm="1">
        <f t="array" ref="V1000">IFERROR(AVERAGE(IF((DiscreteStatsTable[GroupByKey]=DiscreteStatsTable[[#This Row],[GroupByKey]]),(DiscreteStatsTable[GroupByKey]=DiscreteStatsTable[[#This Row],[GroupByKey]])*DiscreteStatsTable[NumberObservations])),0)</f>
        <v>141.38</v>
      </c>
      <c r="W1000" s="5">
        <f>IF((DiscreteStatsTable[[#This Row],[RepsRequested]]&gt;1),DiscreteStatsTable[[#This Row],[HalfWidth]],DiscreteStatsTable[[#This Row],[BatchMeansHalfWidth]])</f>
        <v>0</v>
      </c>
      <c r="X1000" s="5" cm="1">
        <f t="array" ref="X1000">COUNT(IF((DiscreteStatsTable[GroupByKey]=DiscreteStatsTable[[#This Row],[GroupByKey]]),(DiscreteStatsTable[GroupByKey]=DiscreteStatsTable[[#This Row],[GroupByKey]])*DiscreteStatsTable[Replication]))</f>
        <v>50</v>
      </c>
      <c r="Y1000" s="5">
        <f>IF(DiscreteStatsTable[[#This Row],[RepsRequested]]=DiscreteStatsTable[[#This Row],[RepsWithStatObserved]],1,0)</f>
        <v>1</v>
      </c>
    </row>
    <row r="1001" spans="1:25" x14ac:dyDescent="0.25">
      <c r="A1001" t="s">
        <v>68</v>
      </c>
      <c r="B1001" t="s">
        <v>70</v>
      </c>
      <c r="C1001">
        <v>17</v>
      </c>
      <c r="D1001" t="s">
        <v>85</v>
      </c>
      <c r="E1001" t="s">
        <v>94</v>
      </c>
      <c r="F1001" t="s">
        <v>87</v>
      </c>
      <c r="G1001">
        <v>0</v>
      </c>
      <c r="H1001">
        <v>2E+20</v>
      </c>
      <c r="I1001">
        <v>0</v>
      </c>
      <c r="J1001">
        <v>0</v>
      </c>
      <c r="K1001">
        <v>134</v>
      </c>
      <c r="L10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01" s="5" cm="1">
        <f t="array" ref="M1001">MAX(IF((ProjectInfoTable[ProjectName]=DiscreteStatsTable[[#This Row],[ProjectName]]),(ProjectInfoTable[ProjectName]=DiscreteStatsTable[[#This Row],[ProjectName]])*ProjectInfoTable[NumberOfReplications]))</f>
        <v>50</v>
      </c>
      <c r="N1001" s="5" cm="1">
        <f t="array" ref="N1001">IFERROR(AVERAGE(IF((DiscreteStatsTable[GroupByKey]=DiscreteStatsTable[[#This Row],[GroupByKey]]),(DiscreteStatsTable[GroupByKey]=DiscreteStatsTable[[#This Row],[GroupByKey]])*DiscreteStatsTable[Average])),0)</f>
        <v>0</v>
      </c>
      <c r="O1001" s="5" cm="1">
        <f t="array" ref="O1001">IFERROR(_xlfn.STDEV.S(IF((DiscreteStatsTable[GroupByKey]=DiscreteStatsTable[[#This Row],[GroupByKey]]),(DiscreteStatsTable[GroupByKey]=DiscreteStatsTable[[#This Row],[GroupByKey]])*DiscreteStatsTable[Average])),0)</f>
        <v>0</v>
      </c>
      <c r="P1001" s="5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 s="5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1" s="5" cm="1">
        <f t="array" ref="R1001">MIN(IF((DiscreteStatsTable[GroupByKey]=DiscreteStatsTable[[#This Row],[GroupByKey]]),(DiscreteStatsTable[GroupByKey]=DiscreteStatsTable[[#This Row],[GroupByKey]])*DiscreteStatsTable[Average]))</f>
        <v>0</v>
      </c>
      <c r="S1001" s="5" cm="1">
        <f t="array" ref="S1001">MAX(IF((DiscreteStatsTable[GroupByKey]=DiscreteStatsTable[[#This Row],[GroupByKey]]),(DiscreteStatsTable[GroupByKey]=DiscreteStatsTable[[#This Row],[GroupByKey]])*DiscreteStatsTable[Average]))</f>
        <v>0</v>
      </c>
      <c r="T1001" s="5" cm="1">
        <f t="array" ref="T1001">MIN(IF((DiscreteStatsTable[GroupByKey]=DiscreteStatsTable[[#This Row],[GroupByKey]]),(DiscreteStatsTable[GroupByKey]=DiscreteStatsTable[[#This Row],[GroupByKey]])*DiscreteStatsTable[Minimum]))</f>
        <v>0</v>
      </c>
      <c r="U1001" s="5" cm="1">
        <f t="array" ref="U1001">MAX(IF((DiscreteStatsTable[GroupByKey]=DiscreteStatsTable[[#This Row],[GroupByKey]]),(DiscreteStatsTable[GroupByKey]=DiscreteStatsTable[[#This Row],[GroupByKey]])*DiscreteStatsTable[Maximum]))</f>
        <v>0</v>
      </c>
      <c r="V1001" s="5" cm="1">
        <f t="array" ref="V1001">IFERROR(AVERAGE(IF((DiscreteStatsTable[GroupByKey]=DiscreteStatsTable[[#This Row],[GroupByKey]]),(DiscreteStatsTable[GroupByKey]=DiscreteStatsTable[[#This Row],[GroupByKey]])*DiscreteStatsTable[NumberObservations])),0)</f>
        <v>141.38</v>
      </c>
      <c r="W1001" s="5">
        <f>IF((DiscreteStatsTable[[#This Row],[RepsRequested]]&gt;1),DiscreteStatsTable[[#This Row],[HalfWidth]],DiscreteStatsTable[[#This Row],[BatchMeansHalfWidth]])</f>
        <v>0</v>
      </c>
      <c r="X1001" s="5" cm="1">
        <f t="array" ref="X1001">COUNT(IF((DiscreteStatsTable[GroupByKey]=DiscreteStatsTable[[#This Row],[GroupByKey]]),(DiscreteStatsTable[GroupByKey]=DiscreteStatsTable[[#This Row],[GroupByKey]])*DiscreteStatsTable[Replication]))</f>
        <v>50</v>
      </c>
      <c r="Y1001" s="5">
        <f>IF(DiscreteStatsTable[[#This Row],[RepsRequested]]=DiscreteStatsTable[[#This Row],[RepsWithStatObserved]],1,0)</f>
        <v>1</v>
      </c>
    </row>
    <row r="1002" spans="1:25" x14ac:dyDescent="0.25">
      <c r="A1002" t="s">
        <v>68</v>
      </c>
      <c r="B1002" t="s">
        <v>70</v>
      </c>
      <c r="C1002">
        <v>17</v>
      </c>
      <c r="D1002" t="s">
        <v>85</v>
      </c>
      <c r="E1002" t="s">
        <v>95</v>
      </c>
      <c r="F1002" t="s">
        <v>87</v>
      </c>
      <c r="G1002">
        <v>0.35544814299892002</v>
      </c>
      <c r="H1002">
        <v>2E+20</v>
      </c>
      <c r="I1002">
        <v>2.5344464822716399E-2</v>
      </c>
      <c r="J1002">
        <v>1.8866254745222999</v>
      </c>
      <c r="K1002">
        <v>134</v>
      </c>
      <c r="L10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02" s="5" cm="1">
        <f t="array" ref="M1002">MAX(IF((ProjectInfoTable[ProjectName]=DiscreteStatsTable[[#This Row],[ProjectName]]),(ProjectInfoTable[ProjectName]=DiscreteStatsTable[[#This Row],[ProjectName]])*ProjectInfoTable[NumberOfReplications]))</f>
        <v>50</v>
      </c>
      <c r="N1002" s="5" cm="1">
        <f t="array" ref="N1002">IFERROR(AVERAGE(IF((DiscreteStatsTable[GroupByKey]=DiscreteStatsTable[[#This Row],[GroupByKey]]),(DiscreteStatsTable[GroupByKey]=DiscreteStatsTable[[#This Row],[GroupByKey]])*DiscreteStatsTable[Average])),0)</f>
        <v>0.33492790756206081</v>
      </c>
      <c r="O1002" s="5" cm="1">
        <f t="array" ref="O100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02" s="5" cm="1">
        <f t="array" ref="P1002">MAX(IF((ProjectInfoTable[ProjectName]=DiscreteStatsTable[[#This Row],[ProjectName]]),(ProjectInfoTable[ProjectName]=DiscreteStatsTable[[#This Row],[ProjectName]])*ProjectInfoTable[ConfidenceInterval]))</f>
        <v>0.95</v>
      </c>
      <c r="Q1002" s="5">
        <f>IF(AND(DiscreteStatsTable[[#This Row],[RepsWithStatObserved]]=1,Y1002=0),200000000000000000000,IFERROR(_xlfn.T.INV.2T(1 -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02" s="5" cm="1">
        <f t="array" ref="R1002">MIN(IF((DiscreteStatsTable[GroupByKey]=DiscreteStatsTable[[#This Row],[GroupByKey]]),(DiscreteStatsTable[GroupByKey]=DiscreteStatsTable[[#This Row],[GroupByKey]])*DiscreteStatsTable[Average]))</f>
        <v>0.29414253294763198</v>
      </c>
      <c r="S1002" s="5" cm="1">
        <f t="array" ref="S1002">MAX(IF((DiscreteStatsTable[GroupByKey]=DiscreteStatsTable[[#This Row],[GroupByKey]]),(DiscreteStatsTable[GroupByKey]=DiscreteStatsTable[[#This Row],[GroupByKey]])*DiscreteStatsTable[Average]))</f>
        <v>0.38948747758041602</v>
      </c>
      <c r="T1002" s="5" cm="1">
        <f t="array" ref="T1002">MIN(IF((DiscreteStatsTable[GroupByKey]=DiscreteStatsTable[[#This Row],[GroupByKey]]),(DiscreteStatsTable[GroupByKey]=DiscreteStatsTable[[#This Row],[GroupByKey]])*DiscreteStatsTable[Minimum]))</f>
        <v>1.2941586017357599E-2</v>
      </c>
      <c r="U1002" s="5" cm="1">
        <f t="array" ref="U1002">MAX(IF((DiscreteStatsTable[GroupByKey]=DiscreteStatsTable[[#This Row],[GroupByKey]]),(DiscreteStatsTable[GroupByKey]=DiscreteStatsTable[[#This Row],[GroupByKey]])*DiscreteStatsTable[Maximum]))</f>
        <v>2.0393207955552399</v>
      </c>
      <c r="V1002" s="5" cm="1">
        <f t="array" ref="V1002">IFERROR(AVERAGE(IF((DiscreteStatsTable[GroupByKey]=DiscreteStatsTable[[#This Row],[GroupByKey]]),(DiscreteStatsTable[GroupByKey]=DiscreteStatsTable[[#This Row],[GroupByKey]])*DiscreteStatsTable[NumberObservations])),0)</f>
        <v>141.38</v>
      </c>
      <c r="W1002" s="5">
        <f>IF((DiscreteStatsTable[[#This Row],[RepsRequested]]&gt;1),DiscreteStatsTable[[#This Row],[HalfWidth]],DiscreteStatsTable[[#This Row],[BatchMeansHalfWidth]])</f>
        <v>5.7478663771092743E-3</v>
      </c>
      <c r="X1002" s="5" cm="1">
        <f t="array" ref="X1002">COUNT(IF((DiscreteStatsTable[GroupByKey]=DiscreteStatsTable[[#This Row],[GroupByKey]]),(DiscreteStatsTable[GroupByKey]=DiscreteStatsTable[[#This Row],[GroupByKey]])*DiscreteStatsTable[Replication]))</f>
        <v>50</v>
      </c>
      <c r="Y1002" s="5">
        <f>IF(DiscreteStatsTable[[#This Row],[RepsRequested]]=DiscreteStatsTable[[#This Row],[RepsWithStatObserved]],1,0)</f>
        <v>1</v>
      </c>
    </row>
    <row r="1003" spans="1:25" x14ac:dyDescent="0.25">
      <c r="A1003" t="s">
        <v>68</v>
      </c>
      <c r="B1003" t="s">
        <v>70</v>
      </c>
      <c r="C1003">
        <v>17</v>
      </c>
      <c r="D1003" t="s">
        <v>85</v>
      </c>
      <c r="E1003" t="s">
        <v>96</v>
      </c>
      <c r="F1003" t="s">
        <v>87</v>
      </c>
      <c r="G1003">
        <v>12.790976603373201</v>
      </c>
      <c r="H1003">
        <v>2E+20</v>
      </c>
      <c r="I1003">
        <v>1.5206678893629799</v>
      </c>
      <c r="J1003">
        <v>64.374936158902301</v>
      </c>
      <c r="K1003">
        <v>134</v>
      </c>
      <c r="L10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03" s="5" cm="1">
        <f t="array" ref="M1003">MAX(IF((ProjectInfoTable[ProjectName]=DiscreteStatsTable[[#This Row],[ProjectName]]),(ProjectInfoTable[ProjectName]=DiscreteStatsTable[[#This Row],[ProjectName]])*ProjectInfoTable[NumberOfReplications]))</f>
        <v>50</v>
      </c>
      <c r="N1003" s="5" cm="1">
        <f t="array" ref="N1003">IFERROR(AVERAGE(IF((DiscreteStatsTable[GroupByKey]=DiscreteStatsTable[[#This Row],[GroupByKey]]),(DiscreteStatsTable[GroupByKey]=DiscreteStatsTable[[#This Row],[GroupByKey]])*DiscreteStatsTable[Average])),0)</f>
        <v>12.098431297615067</v>
      </c>
      <c r="O1003" s="5" cm="1">
        <f t="array" ref="O1003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003" s="5" cm="1">
        <f t="array" ref="P1003">MAX(IF((ProjectInfoTable[ProjectName]=DiscreteStatsTable[[#This Row],[ProjectName]]),(ProjectInfoTable[ProjectName]=DiscreteStatsTable[[#This Row],[ProjectName]])*ProjectInfoTable[ConfidenceInterval]))</f>
        <v>0.95</v>
      </c>
      <c r="Q1003" s="5">
        <f>IF(AND(DiscreteStatsTable[[#This Row],[RepsWithStatObserved]]=1,Y1003=0),200000000000000000000,IFERROR(_xlfn.T.INV.2T(1 -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003" s="5" cm="1">
        <f t="array" ref="R1003">MIN(IF((DiscreteStatsTable[GroupByKey]=DiscreteStatsTable[[#This Row],[GroupByKey]]),(DiscreteStatsTable[GroupByKey]=DiscreteStatsTable[[#This Row],[GroupByKey]])*DiscreteStatsTable[Average]))</f>
        <v>10.7592582879315</v>
      </c>
      <c r="S1003" s="5" cm="1">
        <f t="array" ref="S1003">MAX(IF((DiscreteStatsTable[GroupByKey]=DiscreteStatsTable[[#This Row],[GroupByKey]]),(DiscreteStatsTable[GroupByKey]=DiscreteStatsTable[[#This Row],[GroupByKey]])*DiscreteStatsTable[Average]))</f>
        <v>14.168775078757299</v>
      </c>
      <c r="T1003" s="5" cm="1">
        <f t="array" ref="T1003">MIN(IF((DiscreteStatsTable[GroupByKey]=DiscreteStatsTable[[#This Row],[GroupByKey]]),(DiscreteStatsTable[GroupByKey]=DiscreteStatsTable[[#This Row],[GroupByKey]])*DiscreteStatsTable[Minimum]))</f>
        <v>0.77649516104145899</v>
      </c>
      <c r="U1003" s="5" cm="1">
        <f t="array" ref="U1003">MAX(IF((DiscreteStatsTable[GroupByKey]=DiscreteStatsTable[[#This Row],[GroupByKey]]),(DiscreteStatsTable[GroupByKey]=DiscreteStatsTable[[#This Row],[GroupByKey]])*DiscreteStatsTable[Maximum]))</f>
        <v>66.496126739788593</v>
      </c>
      <c r="V1003" s="5" cm="1">
        <f t="array" ref="V1003">IFERROR(AVERAGE(IF((DiscreteStatsTable[GroupByKey]=DiscreteStatsTable[[#This Row],[GroupByKey]]),(DiscreteStatsTable[GroupByKey]=DiscreteStatsTable[[#This Row],[GroupByKey]])*DiscreteStatsTable[NumberObservations])),0)</f>
        <v>141.38</v>
      </c>
      <c r="W1003" s="5">
        <f>IF((DiscreteStatsTable[[#This Row],[RepsRequested]]&gt;1),DiscreteStatsTable[[#This Row],[HalfWidth]],DiscreteStatsTable[[#This Row],[BatchMeansHalfWidth]])</f>
        <v>0.20301091161176912</v>
      </c>
      <c r="X1003" s="5" cm="1">
        <f t="array" ref="X1003">COUNT(IF((DiscreteStatsTable[GroupByKey]=DiscreteStatsTable[[#This Row],[GroupByKey]]),(DiscreteStatsTable[GroupByKey]=DiscreteStatsTable[[#This Row],[GroupByKey]])*DiscreteStatsTable[Replication]))</f>
        <v>50</v>
      </c>
      <c r="Y1003" s="5">
        <f>IF(DiscreteStatsTable[[#This Row],[RepsRequested]]=DiscreteStatsTable[[#This Row],[RepsWithStatObserved]],1,0)</f>
        <v>1</v>
      </c>
    </row>
    <row r="1004" spans="1:25" x14ac:dyDescent="0.25">
      <c r="A1004" t="s">
        <v>68</v>
      </c>
      <c r="B1004" t="s">
        <v>70</v>
      </c>
      <c r="C1004">
        <v>17</v>
      </c>
      <c r="D1004" t="s">
        <v>85</v>
      </c>
      <c r="E1004" t="s">
        <v>97</v>
      </c>
      <c r="F1004" t="s">
        <v>87</v>
      </c>
      <c r="G1004">
        <v>0</v>
      </c>
      <c r="H1004">
        <v>2E+20</v>
      </c>
      <c r="I1004">
        <v>0</v>
      </c>
      <c r="J1004">
        <v>0</v>
      </c>
      <c r="K1004">
        <v>134</v>
      </c>
      <c r="L10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04" s="5" cm="1">
        <f t="array" ref="M1004">MAX(IF((ProjectInfoTable[ProjectName]=DiscreteStatsTable[[#This Row],[ProjectName]]),(ProjectInfoTable[ProjectName]=DiscreteStatsTable[[#This Row],[ProjectName]])*ProjectInfoTable[NumberOfReplications]))</f>
        <v>50</v>
      </c>
      <c r="N1004" s="5" cm="1">
        <f t="array" ref="N1004">IFERROR(AVERAGE(IF((DiscreteStatsTable[GroupByKey]=DiscreteStatsTable[[#This Row],[GroupByKey]]),(DiscreteStatsTable[GroupByKey]=DiscreteStatsTable[[#This Row],[GroupByKey]])*DiscreteStatsTable[Average])),0)</f>
        <v>0</v>
      </c>
      <c r="O1004" s="5" cm="1">
        <f t="array" ref="O1004">IFERROR(_xlfn.STDEV.S(IF((DiscreteStatsTable[GroupByKey]=DiscreteStatsTable[[#This Row],[GroupByKey]]),(DiscreteStatsTable[GroupByKey]=DiscreteStatsTable[[#This Row],[GroupByKey]])*DiscreteStatsTable[Average])),0)</f>
        <v>0</v>
      </c>
      <c r="P1004" s="5" cm="1">
        <f t="array" ref="P1004">MAX(IF((ProjectInfoTable[ProjectName]=DiscreteStatsTable[[#This Row],[ProjectName]]),(ProjectInfoTable[ProjectName]=DiscreteStatsTable[[#This Row],[ProjectName]])*ProjectInfoTable[ConfidenceInterval]))</f>
        <v>0.95</v>
      </c>
      <c r="Q1004" s="5">
        <f>IF(AND(DiscreteStatsTable[[#This Row],[RepsWithStatObserved]]=1,Y1004=0),200000000000000000000,IFERROR(_xlfn.T.INV.2T(1 -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4" s="5" cm="1">
        <f t="array" ref="R1004">MIN(IF((DiscreteStatsTable[GroupByKey]=DiscreteStatsTable[[#This Row],[GroupByKey]]),(DiscreteStatsTable[GroupByKey]=DiscreteStatsTable[[#This Row],[GroupByKey]])*DiscreteStatsTable[Average]))</f>
        <v>0</v>
      </c>
      <c r="S1004" s="5" cm="1">
        <f t="array" ref="S1004">MAX(IF((DiscreteStatsTable[GroupByKey]=DiscreteStatsTable[[#This Row],[GroupByKey]]),(DiscreteStatsTable[GroupByKey]=DiscreteStatsTable[[#This Row],[GroupByKey]])*DiscreteStatsTable[Average]))</f>
        <v>0</v>
      </c>
      <c r="T1004" s="5" cm="1">
        <f t="array" ref="T1004">MIN(IF((DiscreteStatsTable[GroupByKey]=DiscreteStatsTable[[#This Row],[GroupByKey]]),(DiscreteStatsTable[GroupByKey]=DiscreteStatsTable[[#This Row],[GroupByKey]])*DiscreteStatsTable[Minimum]))</f>
        <v>0</v>
      </c>
      <c r="U1004" s="5" cm="1">
        <f t="array" ref="U1004">MAX(IF((DiscreteStatsTable[GroupByKey]=DiscreteStatsTable[[#This Row],[GroupByKey]]),(DiscreteStatsTable[GroupByKey]=DiscreteStatsTable[[#This Row],[GroupByKey]])*DiscreteStatsTable[Maximum]))</f>
        <v>0</v>
      </c>
      <c r="V1004" s="5" cm="1">
        <f t="array" ref="V1004">IFERROR(AVERAGE(IF((DiscreteStatsTable[GroupByKey]=DiscreteStatsTable[[#This Row],[GroupByKey]]),(DiscreteStatsTable[GroupByKey]=DiscreteStatsTable[[#This Row],[GroupByKey]])*DiscreteStatsTable[NumberObservations])),0)</f>
        <v>141.38</v>
      </c>
      <c r="W1004" s="5">
        <f>IF((DiscreteStatsTable[[#This Row],[RepsRequested]]&gt;1),DiscreteStatsTable[[#This Row],[HalfWidth]],DiscreteStatsTable[[#This Row],[BatchMeansHalfWidth]])</f>
        <v>0</v>
      </c>
      <c r="X1004" s="5" cm="1">
        <f t="array" ref="X1004">COUNT(IF((DiscreteStatsTable[GroupByKey]=DiscreteStatsTable[[#This Row],[GroupByKey]]),(DiscreteStatsTable[GroupByKey]=DiscreteStatsTable[[#This Row],[GroupByKey]])*DiscreteStatsTable[Replication]))</f>
        <v>50</v>
      </c>
      <c r="Y1004" s="5">
        <f>IF(DiscreteStatsTable[[#This Row],[RepsRequested]]=DiscreteStatsTable[[#This Row],[RepsWithStatObserved]],1,0)</f>
        <v>1</v>
      </c>
    </row>
    <row r="1005" spans="1:25" x14ac:dyDescent="0.25">
      <c r="A1005" t="s">
        <v>68</v>
      </c>
      <c r="B1005" t="s">
        <v>70</v>
      </c>
      <c r="C1005">
        <v>17</v>
      </c>
      <c r="D1005" t="s">
        <v>85</v>
      </c>
      <c r="E1005" t="s">
        <v>98</v>
      </c>
      <c r="F1005" t="s">
        <v>87</v>
      </c>
      <c r="G1005">
        <v>5.14402426081723</v>
      </c>
      <c r="H1005">
        <v>2E+20</v>
      </c>
      <c r="I1005">
        <v>0</v>
      </c>
      <c r="J1005">
        <v>26.586919237237499</v>
      </c>
      <c r="K1005">
        <v>134</v>
      </c>
      <c r="L10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05" s="5" cm="1">
        <f t="array" ref="M1005">MAX(IF((ProjectInfoTable[ProjectName]=DiscreteStatsTable[[#This Row],[ProjectName]]),(ProjectInfoTable[ProjectName]=DiscreteStatsTable[[#This Row],[ProjectName]])*ProjectInfoTable[NumberOfReplications]))</f>
        <v>50</v>
      </c>
      <c r="N1005" s="5" cm="1">
        <f t="array" ref="N1005">IFERROR(AVERAGE(IF((DiscreteStatsTable[GroupByKey]=DiscreteStatsTable[[#This Row],[GroupByKey]]),(DiscreteStatsTable[GroupByKey]=DiscreteStatsTable[[#This Row],[GroupByKey]])*DiscreteStatsTable[Average])),0)</f>
        <v>5.6664667008910365</v>
      </c>
      <c r="O1005" s="5" cm="1">
        <f t="array" ref="O1005">IFERROR(_xlfn.STDEV.S(IF((DiscreteStatsTable[GroupByKey]=DiscreteStatsTable[[#This Row],[GroupByKey]]),(DiscreteStatsTable[GroupByKey]=DiscreteStatsTable[[#This Row],[GroupByKey]])*DiscreteStatsTable[Average])),0)</f>
        <v>5.8120334932936641</v>
      </c>
      <c r="P1005" s="5" cm="1">
        <f t="array" ref="P1005">MAX(IF((ProjectInfoTable[ProjectName]=DiscreteStatsTable[[#This Row],[ProjectName]]),(ProjectInfoTable[ProjectName]=DiscreteStatsTable[[#This Row],[ProjectName]])*ProjectInfoTable[ConfidenceInterval]))</f>
        <v>0.95</v>
      </c>
      <c r="Q1005" s="5">
        <f>IF(AND(DiscreteStatsTable[[#This Row],[RepsWithStatObserved]]=1,Y1005=0),200000000000000000000,IFERROR(_xlfn.T.INV.2T(1 -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005" s="5" cm="1">
        <f t="array" ref="R1005">MIN(IF((DiscreteStatsTable[GroupByKey]=DiscreteStatsTable[[#This Row],[GroupByKey]]),(DiscreteStatsTable[GroupByKey]=DiscreteStatsTable[[#This Row],[GroupByKey]])*DiscreteStatsTable[Average]))</f>
        <v>1.06349999805384</v>
      </c>
      <c r="S1005" s="5" cm="1">
        <f t="array" ref="S1005">MAX(IF((DiscreteStatsTable[GroupByKey]=DiscreteStatsTable[[#This Row],[GroupByKey]]),(DiscreteStatsTable[GroupByKey]=DiscreteStatsTable[[#This Row],[GroupByKey]])*DiscreteStatsTable[Average]))</f>
        <v>37.498930964302303</v>
      </c>
      <c r="T1005" s="5" cm="1">
        <f t="array" ref="T1005">MIN(IF((DiscreteStatsTable[GroupByKey]=DiscreteStatsTable[[#This Row],[GroupByKey]]),(DiscreteStatsTable[GroupByKey]=DiscreteStatsTable[[#This Row],[GroupByKey]])*DiscreteStatsTable[Minimum]))</f>
        <v>0</v>
      </c>
      <c r="U1005" s="5" cm="1">
        <f t="array" ref="U1005">MAX(IF((DiscreteStatsTable[GroupByKey]=DiscreteStatsTable[[#This Row],[GroupByKey]]),(DiscreteStatsTable[GroupByKey]=DiscreteStatsTable[[#This Row],[GroupByKey]])*DiscreteStatsTable[Maximum]))</f>
        <v>97.065234510704698</v>
      </c>
      <c r="V1005" s="5" cm="1">
        <f t="array" ref="V1005">IFERROR(AVERAGE(IF((DiscreteStatsTable[GroupByKey]=DiscreteStatsTable[[#This Row],[GroupByKey]]),(DiscreteStatsTable[GroupByKey]=DiscreteStatsTable[[#This Row],[GroupByKey]])*DiscreteStatsTable[NumberObservations])),0)</f>
        <v>141.38</v>
      </c>
      <c r="W1005" s="5">
        <f>IF((DiscreteStatsTable[[#This Row],[RepsRequested]]&gt;1),DiscreteStatsTable[[#This Row],[HalfWidth]],DiscreteStatsTable[[#This Row],[BatchMeansHalfWidth]])</f>
        <v>1.6517616428299211</v>
      </c>
      <c r="X1005" s="5" cm="1">
        <f t="array" ref="X1005">COUNT(IF((DiscreteStatsTable[GroupByKey]=DiscreteStatsTable[[#This Row],[GroupByKey]]),(DiscreteStatsTable[GroupByKey]=DiscreteStatsTable[[#This Row],[GroupByKey]])*DiscreteStatsTable[Replication]))</f>
        <v>50</v>
      </c>
      <c r="Y1005" s="5">
        <f>IF(DiscreteStatsTable[[#This Row],[RepsRequested]]=DiscreteStatsTable[[#This Row],[RepsWithStatObserved]],1,0)</f>
        <v>1</v>
      </c>
    </row>
    <row r="1006" spans="1:25" x14ac:dyDescent="0.25">
      <c r="A1006" t="s">
        <v>68</v>
      </c>
      <c r="B1006" t="s">
        <v>70</v>
      </c>
      <c r="C1006">
        <v>18</v>
      </c>
      <c r="D1006" t="s">
        <v>85</v>
      </c>
      <c r="E1006" t="s">
        <v>86</v>
      </c>
      <c r="F1006" t="s">
        <v>87</v>
      </c>
      <c r="G1006">
        <v>0</v>
      </c>
      <c r="H1006">
        <v>2E+20</v>
      </c>
      <c r="I1006">
        <v>0</v>
      </c>
      <c r="J1006">
        <v>0</v>
      </c>
      <c r="K1006">
        <v>143</v>
      </c>
      <c r="L10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06" s="5" cm="1">
        <f t="array" ref="M1006">MAX(IF((ProjectInfoTable[ProjectName]=DiscreteStatsTable[[#This Row],[ProjectName]]),(ProjectInfoTable[ProjectName]=DiscreteStatsTable[[#This Row],[ProjectName]])*ProjectInfoTable[NumberOfReplications]))</f>
        <v>50</v>
      </c>
      <c r="N1006" s="5" cm="1">
        <f t="array" ref="N1006">IFERROR(AVERAGE(IF((DiscreteStatsTable[GroupByKey]=DiscreteStatsTable[[#This Row],[GroupByKey]]),(DiscreteStatsTable[GroupByKey]=DiscreteStatsTable[[#This Row],[GroupByKey]])*DiscreteStatsTable[Average])),0)</f>
        <v>0</v>
      </c>
      <c r="O1006" s="5" cm="1">
        <f t="array" ref="O1006">IFERROR(_xlfn.STDEV.S(IF((DiscreteStatsTable[GroupByKey]=DiscreteStatsTable[[#This Row],[GroupByKey]]),(DiscreteStatsTable[GroupByKey]=DiscreteStatsTable[[#This Row],[GroupByKey]])*DiscreteStatsTable[Average])),0)</f>
        <v>0</v>
      </c>
      <c r="P1006" s="5" cm="1">
        <f t="array" ref="P1006">MAX(IF((ProjectInfoTable[ProjectName]=DiscreteStatsTable[[#This Row],[ProjectName]]),(ProjectInfoTable[ProjectName]=DiscreteStatsTable[[#This Row],[ProjectName]])*ProjectInfoTable[ConfidenceInterval]))</f>
        <v>0.95</v>
      </c>
      <c r="Q1006" s="5">
        <f>IF(AND(DiscreteStatsTable[[#This Row],[RepsWithStatObserved]]=1,Y1006=0),200000000000000000000,IFERROR(_xlfn.T.INV.2T(1 -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6" s="5" cm="1">
        <f t="array" ref="R1006">MIN(IF((DiscreteStatsTable[GroupByKey]=DiscreteStatsTable[[#This Row],[GroupByKey]]),(DiscreteStatsTable[GroupByKey]=DiscreteStatsTable[[#This Row],[GroupByKey]])*DiscreteStatsTable[Average]))</f>
        <v>0</v>
      </c>
      <c r="S1006" s="5" cm="1">
        <f t="array" ref="S1006">MAX(IF((DiscreteStatsTable[GroupByKey]=DiscreteStatsTable[[#This Row],[GroupByKey]]),(DiscreteStatsTable[GroupByKey]=DiscreteStatsTable[[#This Row],[GroupByKey]])*DiscreteStatsTable[Average]))</f>
        <v>0</v>
      </c>
      <c r="T1006" s="5" cm="1">
        <f t="array" ref="T1006">MIN(IF((DiscreteStatsTable[GroupByKey]=DiscreteStatsTable[[#This Row],[GroupByKey]]),(DiscreteStatsTable[GroupByKey]=DiscreteStatsTable[[#This Row],[GroupByKey]])*DiscreteStatsTable[Minimum]))</f>
        <v>0</v>
      </c>
      <c r="U1006" s="5" cm="1">
        <f t="array" ref="U1006">MAX(IF((DiscreteStatsTable[GroupByKey]=DiscreteStatsTable[[#This Row],[GroupByKey]]),(DiscreteStatsTable[GroupByKey]=DiscreteStatsTable[[#This Row],[GroupByKey]])*DiscreteStatsTable[Maximum]))</f>
        <v>0</v>
      </c>
      <c r="V1006" s="5" cm="1">
        <f t="array" ref="V1006">IFERROR(AVERAGE(IF((DiscreteStatsTable[GroupByKey]=DiscreteStatsTable[[#This Row],[GroupByKey]]),(DiscreteStatsTable[GroupByKey]=DiscreteStatsTable[[#This Row],[GroupByKey]])*DiscreteStatsTable[NumberObservations])),0)</f>
        <v>141.38</v>
      </c>
      <c r="W1006" s="5">
        <f>IF((DiscreteStatsTable[[#This Row],[RepsRequested]]&gt;1),DiscreteStatsTable[[#This Row],[HalfWidth]],DiscreteStatsTable[[#This Row],[BatchMeansHalfWidth]])</f>
        <v>0</v>
      </c>
      <c r="X1006" s="5" cm="1">
        <f t="array" ref="X1006">COUNT(IF((DiscreteStatsTable[GroupByKey]=DiscreteStatsTable[[#This Row],[GroupByKey]]),(DiscreteStatsTable[GroupByKey]=DiscreteStatsTable[[#This Row],[GroupByKey]])*DiscreteStatsTable[Replication]))</f>
        <v>50</v>
      </c>
      <c r="Y1006" s="5">
        <f>IF(DiscreteStatsTable[[#This Row],[RepsRequested]]=DiscreteStatsTable[[#This Row],[RepsWithStatObserved]],1,0)</f>
        <v>1</v>
      </c>
    </row>
    <row r="1007" spans="1:25" x14ac:dyDescent="0.25">
      <c r="A1007" t="s">
        <v>68</v>
      </c>
      <c r="B1007" t="s">
        <v>70</v>
      </c>
      <c r="C1007">
        <v>18</v>
      </c>
      <c r="D1007" t="s">
        <v>85</v>
      </c>
      <c r="E1007" t="s">
        <v>88</v>
      </c>
      <c r="F1007" t="s">
        <v>87</v>
      </c>
      <c r="G1007">
        <v>0</v>
      </c>
      <c r="H1007">
        <v>2E+20</v>
      </c>
      <c r="I1007">
        <v>0</v>
      </c>
      <c r="J1007">
        <v>0</v>
      </c>
      <c r="K1007">
        <v>143</v>
      </c>
      <c r="L10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07" s="5" cm="1">
        <f t="array" ref="M1007">MAX(IF((ProjectInfoTable[ProjectName]=DiscreteStatsTable[[#This Row],[ProjectName]]),(ProjectInfoTable[ProjectName]=DiscreteStatsTable[[#This Row],[ProjectName]])*ProjectInfoTable[NumberOfReplications]))</f>
        <v>50</v>
      </c>
      <c r="N1007" s="5" cm="1">
        <f t="array" ref="N1007">IFERROR(AVERAGE(IF((DiscreteStatsTable[GroupByKey]=DiscreteStatsTable[[#This Row],[GroupByKey]]),(DiscreteStatsTable[GroupByKey]=DiscreteStatsTable[[#This Row],[GroupByKey]])*DiscreteStatsTable[Average])),0)</f>
        <v>0</v>
      </c>
      <c r="O1007" s="5" cm="1">
        <f t="array" ref="O1007">IFERROR(_xlfn.STDEV.S(IF((DiscreteStatsTable[GroupByKey]=DiscreteStatsTable[[#This Row],[GroupByKey]]),(DiscreteStatsTable[GroupByKey]=DiscreteStatsTable[[#This Row],[GroupByKey]])*DiscreteStatsTable[Average])),0)</f>
        <v>0</v>
      </c>
      <c r="P1007" s="5" cm="1">
        <f t="array" ref="P1007">MAX(IF((ProjectInfoTable[ProjectName]=DiscreteStatsTable[[#This Row],[ProjectName]]),(ProjectInfoTable[ProjectName]=DiscreteStatsTable[[#This Row],[ProjectName]])*ProjectInfoTable[ConfidenceInterval]))</f>
        <v>0.95</v>
      </c>
      <c r="Q1007" s="5">
        <f>IF(AND(DiscreteStatsTable[[#This Row],[RepsWithStatObserved]]=1,Y1007=0),200000000000000000000,IFERROR(_xlfn.T.INV.2T(1 -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7" s="5" cm="1">
        <f t="array" ref="R1007">MIN(IF((DiscreteStatsTable[GroupByKey]=DiscreteStatsTable[[#This Row],[GroupByKey]]),(DiscreteStatsTable[GroupByKey]=DiscreteStatsTable[[#This Row],[GroupByKey]])*DiscreteStatsTable[Average]))</f>
        <v>0</v>
      </c>
      <c r="S1007" s="5" cm="1">
        <f t="array" ref="S1007">MAX(IF((DiscreteStatsTable[GroupByKey]=DiscreteStatsTable[[#This Row],[GroupByKey]]),(DiscreteStatsTable[GroupByKey]=DiscreteStatsTable[[#This Row],[GroupByKey]])*DiscreteStatsTable[Average]))</f>
        <v>0</v>
      </c>
      <c r="T1007" s="5" cm="1">
        <f t="array" ref="T1007">MIN(IF((DiscreteStatsTable[GroupByKey]=DiscreteStatsTable[[#This Row],[GroupByKey]]),(DiscreteStatsTable[GroupByKey]=DiscreteStatsTable[[#This Row],[GroupByKey]])*DiscreteStatsTable[Minimum]))</f>
        <v>0</v>
      </c>
      <c r="U1007" s="5" cm="1">
        <f t="array" ref="U1007">MAX(IF((DiscreteStatsTable[GroupByKey]=DiscreteStatsTable[[#This Row],[GroupByKey]]),(DiscreteStatsTable[GroupByKey]=DiscreteStatsTable[[#This Row],[GroupByKey]])*DiscreteStatsTable[Maximum]))</f>
        <v>0</v>
      </c>
      <c r="V1007" s="5" cm="1">
        <f t="array" ref="V1007">IFERROR(AVERAGE(IF((DiscreteStatsTable[GroupByKey]=DiscreteStatsTable[[#This Row],[GroupByKey]]),(DiscreteStatsTable[GroupByKey]=DiscreteStatsTable[[#This Row],[GroupByKey]])*DiscreteStatsTable[NumberObservations])),0)</f>
        <v>141.38</v>
      </c>
      <c r="W1007" s="5">
        <f>IF((DiscreteStatsTable[[#This Row],[RepsRequested]]&gt;1),DiscreteStatsTable[[#This Row],[HalfWidth]],DiscreteStatsTable[[#This Row],[BatchMeansHalfWidth]])</f>
        <v>0</v>
      </c>
      <c r="X1007" s="5" cm="1">
        <f t="array" ref="X1007">COUNT(IF((DiscreteStatsTable[GroupByKey]=DiscreteStatsTable[[#This Row],[GroupByKey]]),(DiscreteStatsTable[GroupByKey]=DiscreteStatsTable[[#This Row],[GroupByKey]])*DiscreteStatsTable[Replication]))</f>
        <v>50</v>
      </c>
      <c r="Y1007" s="5">
        <f>IF(DiscreteStatsTable[[#This Row],[RepsRequested]]=DiscreteStatsTable[[#This Row],[RepsWithStatObserved]],1,0)</f>
        <v>1</v>
      </c>
    </row>
    <row r="1008" spans="1:25" x14ac:dyDescent="0.25">
      <c r="A1008" t="s">
        <v>68</v>
      </c>
      <c r="B1008" t="s">
        <v>70</v>
      </c>
      <c r="C1008">
        <v>18</v>
      </c>
      <c r="D1008" t="s">
        <v>85</v>
      </c>
      <c r="E1008" t="s">
        <v>89</v>
      </c>
      <c r="F1008" t="s">
        <v>87</v>
      </c>
      <c r="G1008">
        <v>0</v>
      </c>
      <c r="H1008">
        <v>2E+20</v>
      </c>
      <c r="I1008">
        <v>0</v>
      </c>
      <c r="J1008">
        <v>0</v>
      </c>
      <c r="K1008">
        <v>143</v>
      </c>
      <c r="L10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08" s="5" cm="1">
        <f t="array" ref="M1008">MAX(IF((ProjectInfoTable[ProjectName]=DiscreteStatsTable[[#This Row],[ProjectName]]),(ProjectInfoTable[ProjectName]=DiscreteStatsTable[[#This Row],[ProjectName]])*ProjectInfoTable[NumberOfReplications]))</f>
        <v>50</v>
      </c>
      <c r="N1008" s="5" cm="1">
        <f t="array" ref="N1008">IFERROR(AVERAGE(IF((DiscreteStatsTable[GroupByKey]=DiscreteStatsTable[[#This Row],[GroupByKey]]),(DiscreteStatsTable[GroupByKey]=DiscreteStatsTable[[#This Row],[GroupByKey]])*DiscreteStatsTable[Average])),0)</f>
        <v>0</v>
      </c>
      <c r="O1008" s="5" cm="1">
        <f t="array" ref="O1008">IFERROR(_xlfn.STDEV.S(IF((DiscreteStatsTable[GroupByKey]=DiscreteStatsTable[[#This Row],[GroupByKey]]),(DiscreteStatsTable[GroupByKey]=DiscreteStatsTable[[#This Row],[GroupByKey]])*DiscreteStatsTable[Average])),0)</f>
        <v>0</v>
      </c>
      <c r="P1008" s="5" cm="1">
        <f t="array" ref="P1008">MAX(IF((ProjectInfoTable[ProjectName]=DiscreteStatsTable[[#This Row],[ProjectName]]),(ProjectInfoTable[ProjectName]=DiscreteStatsTable[[#This Row],[ProjectName]])*ProjectInfoTable[ConfidenceInterval]))</f>
        <v>0.95</v>
      </c>
      <c r="Q1008" s="5">
        <f>IF(AND(DiscreteStatsTable[[#This Row],[RepsWithStatObserved]]=1,Y1008=0),200000000000000000000,IFERROR(_xlfn.T.INV.2T(1 -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8" s="5" cm="1">
        <f t="array" ref="R1008">MIN(IF((DiscreteStatsTable[GroupByKey]=DiscreteStatsTable[[#This Row],[GroupByKey]]),(DiscreteStatsTable[GroupByKey]=DiscreteStatsTable[[#This Row],[GroupByKey]])*DiscreteStatsTable[Average]))</f>
        <v>0</v>
      </c>
      <c r="S1008" s="5" cm="1">
        <f t="array" ref="S1008">MAX(IF((DiscreteStatsTable[GroupByKey]=DiscreteStatsTable[[#This Row],[GroupByKey]]),(DiscreteStatsTable[GroupByKey]=DiscreteStatsTable[[#This Row],[GroupByKey]])*DiscreteStatsTable[Average]))</f>
        <v>0</v>
      </c>
      <c r="T1008" s="5" cm="1">
        <f t="array" ref="T1008">MIN(IF((DiscreteStatsTable[GroupByKey]=DiscreteStatsTable[[#This Row],[GroupByKey]]),(DiscreteStatsTable[GroupByKey]=DiscreteStatsTable[[#This Row],[GroupByKey]])*DiscreteStatsTable[Minimum]))</f>
        <v>0</v>
      </c>
      <c r="U1008" s="5" cm="1">
        <f t="array" ref="U1008">MAX(IF((DiscreteStatsTable[GroupByKey]=DiscreteStatsTable[[#This Row],[GroupByKey]]),(DiscreteStatsTable[GroupByKey]=DiscreteStatsTable[[#This Row],[GroupByKey]])*DiscreteStatsTable[Maximum]))</f>
        <v>0</v>
      </c>
      <c r="V1008" s="5" cm="1">
        <f t="array" ref="V1008">IFERROR(AVERAGE(IF((DiscreteStatsTable[GroupByKey]=DiscreteStatsTable[[#This Row],[GroupByKey]]),(DiscreteStatsTable[GroupByKey]=DiscreteStatsTable[[#This Row],[GroupByKey]])*DiscreteStatsTable[NumberObservations])),0)</f>
        <v>141.38</v>
      </c>
      <c r="W1008" s="5">
        <f>IF((DiscreteStatsTable[[#This Row],[RepsRequested]]&gt;1),DiscreteStatsTable[[#This Row],[HalfWidth]],DiscreteStatsTable[[#This Row],[BatchMeansHalfWidth]])</f>
        <v>0</v>
      </c>
      <c r="X1008" s="5" cm="1">
        <f t="array" ref="X1008">COUNT(IF((DiscreteStatsTable[GroupByKey]=DiscreteStatsTable[[#This Row],[GroupByKey]]),(DiscreteStatsTable[GroupByKey]=DiscreteStatsTable[[#This Row],[GroupByKey]])*DiscreteStatsTable[Replication]))</f>
        <v>50</v>
      </c>
      <c r="Y1008" s="5">
        <f>IF(DiscreteStatsTable[[#This Row],[RepsRequested]]=DiscreteStatsTable[[#This Row],[RepsWithStatObserved]],1,0)</f>
        <v>1</v>
      </c>
    </row>
    <row r="1009" spans="1:25" x14ac:dyDescent="0.25">
      <c r="A1009" t="s">
        <v>68</v>
      </c>
      <c r="B1009" t="s">
        <v>70</v>
      </c>
      <c r="C1009">
        <v>18</v>
      </c>
      <c r="D1009" t="s">
        <v>85</v>
      </c>
      <c r="E1009" t="s">
        <v>90</v>
      </c>
      <c r="F1009" t="s">
        <v>87</v>
      </c>
      <c r="G1009">
        <v>0</v>
      </c>
      <c r="H1009">
        <v>2E+20</v>
      </c>
      <c r="I1009">
        <v>0</v>
      </c>
      <c r="J1009">
        <v>0</v>
      </c>
      <c r="K1009">
        <v>143</v>
      </c>
      <c r="L10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09" s="5" cm="1">
        <f t="array" ref="M1009">MAX(IF((ProjectInfoTable[ProjectName]=DiscreteStatsTable[[#This Row],[ProjectName]]),(ProjectInfoTable[ProjectName]=DiscreteStatsTable[[#This Row],[ProjectName]])*ProjectInfoTable[NumberOfReplications]))</f>
        <v>50</v>
      </c>
      <c r="N1009" s="5" cm="1">
        <f t="array" ref="N1009">IFERROR(AVERAGE(IF((DiscreteStatsTable[GroupByKey]=DiscreteStatsTable[[#This Row],[GroupByKey]]),(DiscreteStatsTable[GroupByKey]=DiscreteStatsTable[[#This Row],[GroupByKey]])*DiscreteStatsTable[Average])),0)</f>
        <v>0</v>
      </c>
      <c r="O1009" s="5" cm="1">
        <f t="array" ref="O1009">IFERROR(_xlfn.STDEV.S(IF((DiscreteStatsTable[GroupByKey]=DiscreteStatsTable[[#This Row],[GroupByKey]]),(DiscreteStatsTable[GroupByKey]=DiscreteStatsTable[[#This Row],[GroupByKey]])*DiscreteStatsTable[Average])),0)</f>
        <v>0</v>
      </c>
      <c r="P1009" s="5" cm="1">
        <f t="array" ref="P1009">MAX(IF((ProjectInfoTable[ProjectName]=DiscreteStatsTable[[#This Row],[ProjectName]]),(ProjectInfoTable[ProjectName]=DiscreteStatsTable[[#This Row],[ProjectName]])*ProjectInfoTable[ConfidenceInterval]))</f>
        <v>0.95</v>
      </c>
      <c r="Q1009" s="5">
        <f>IF(AND(DiscreteStatsTable[[#This Row],[RepsWithStatObserved]]=1,Y1009=0),200000000000000000000,IFERROR(_xlfn.T.INV.2T(1 -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9" s="5" cm="1">
        <f t="array" ref="R1009">MIN(IF((DiscreteStatsTable[GroupByKey]=DiscreteStatsTable[[#This Row],[GroupByKey]]),(DiscreteStatsTable[GroupByKey]=DiscreteStatsTable[[#This Row],[GroupByKey]])*DiscreteStatsTable[Average]))</f>
        <v>0</v>
      </c>
      <c r="S1009" s="5" cm="1">
        <f t="array" ref="S1009">MAX(IF((DiscreteStatsTable[GroupByKey]=DiscreteStatsTable[[#This Row],[GroupByKey]]),(DiscreteStatsTable[GroupByKey]=DiscreteStatsTable[[#This Row],[GroupByKey]])*DiscreteStatsTable[Average]))</f>
        <v>0</v>
      </c>
      <c r="T1009" s="5" cm="1">
        <f t="array" ref="T1009">MIN(IF((DiscreteStatsTable[GroupByKey]=DiscreteStatsTable[[#This Row],[GroupByKey]]),(DiscreteStatsTable[GroupByKey]=DiscreteStatsTable[[#This Row],[GroupByKey]])*DiscreteStatsTable[Minimum]))</f>
        <v>0</v>
      </c>
      <c r="U1009" s="5" cm="1">
        <f t="array" ref="U1009">MAX(IF((DiscreteStatsTable[GroupByKey]=DiscreteStatsTable[[#This Row],[GroupByKey]]),(DiscreteStatsTable[GroupByKey]=DiscreteStatsTable[[#This Row],[GroupByKey]])*DiscreteStatsTable[Maximum]))</f>
        <v>0</v>
      </c>
      <c r="V1009" s="5" cm="1">
        <f t="array" ref="V1009">IFERROR(AVERAGE(IF((DiscreteStatsTable[GroupByKey]=DiscreteStatsTable[[#This Row],[GroupByKey]]),(DiscreteStatsTable[GroupByKey]=DiscreteStatsTable[[#This Row],[GroupByKey]])*DiscreteStatsTable[NumberObservations])),0)</f>
        <v>141.38</v>
      </c>
      <c r="W1009" s="5">
        <f>IF((DiscreteStatsTable[[#This Row],[RepsRequested]]&gt;1),DiscreteStatsTable[[#This Row],[HalfWidth]],DiscreteStatsTable[[#This Row],[BatchMeansHalfWidth]])</f>
        <v>0</v>
      </c>
      <c r="X1009" s="5" cm="1">
        <f t="array" ref="X1009">COUNT(IF((DiscreteStatsTable[GroupByKey]=DiscreteStatsTable[[#This Row],[GroupByKey]]),(DiscreteStatsTable[GroupByKey]=DiscreteStatsTable[[#This Row],[GroupByKey]])*DiscreteStatsTable[Replication]))</f>
        <v>50</v>
      </c>
      <c r="Y1009" s="5">
        <f>IF(DiscreteStatsTable[[#This Row],[RepsRequested]]=DiscreteStatsTable[[#This Row],[RepsWithStatObserved]],1,0)</f>
        <v>1</v>
      </c>
    </row>
    <row r="1010" spans="1:25" x14ac:dyDescent="0.25">
      <c r="A1010" t="s">
        <v>68</v>
      </c>
      <c r="B1010" t="s">
        <v>70</v>
      </c>
      <c r="C1010">
        <v>18</v>
      </c>
      <c r="D1010" t="s">
        <v>85</v>
      </c>
      <c r="E1010" t="s">
        <v>91</v>
      </c>
      <c r="F1010" t="s">
        <v>87</v>
      </c>
      <c r="G1010">
        <v>0.313345713681977</v>
      </c>
      <c r="H1010">
        <v>2E+20</v>
      </c>
      <c r="I1010">
        <v>2.17366603425376E-2</v>
      </c>
      <c r="J1010">
        <v>1.6659174549557401</v>
      </c>
      <c r="K1010">
        <v>143</v>
      </c>
      <c r="L10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10" s="5" cm="1">
        <f t="array" ref="M1010">MAX(IF((ProjectInfoTable[ProjectName]=DiscreteStatsTable[[#This Row],[ProjectName]]),(ProjectInfoTable[ProjectName]=DiscreteStatsTable[[#This Row],[ProjectName]])*ProjectInfoTable[NumberOfReplications]))</f>
        <v>50</v>
      </c>
      <c r="N1010" s="5" cm="1">
        <f t="array" ref="N1010">IFERROR(AVERAGE(IF((DiscreteStatsTable[GroupByKey]=DiscreteStatsTable[[#This Row],[GroupByKey]]),(DiscreteStatsTable[GroupByKey]=DiscreteStatsTable[[#This Row],[GroupByKey]])*DiscreteStatsTable[Average])),0)</f>
        <v>0.33492790756206081</v>
      </c>
      <c r="O1010" s="5" cm="1">
        <f t="array" ref="O101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10" s="5" cm="1">
        <f t="array" ref="P1010">MAX(IF((ProjectInfoTable[ProjectName]=DiscreteStatsTable[[#This Row],[ProjectName]]),(ProjectInfoTable[ProjectName]=DiscreteStatsTable[[#This Row],[ProjectName]])*ProjectInfoTable[ConfidenceInterval]))</f>
        <v>0.95</v>
      </c>
      <c r="Q1010" s="5">
        <f>IF(AND(DiscreteStatsTable[[#This Row],[RepsWithStatObserved]]=1,Y1010=0),200000000000000000000,IFERROR(_xlfn.T.INV.2T(1 -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10" s="5" cm="1">
        <f t="array" ref="R1010">MIN(IF((DiscreteStatsTable[GroupByKey]=DiscreteStatsTable[[#This Row],[GroupByKey]]),(DiscreteStatsTable[GroupByKey]=DiscreteStatsTable[[#This Row],[GroupByKey]])*DiscreteStatsTable[Average]))</f>
        <v>0.29414253294763198</v>
      </c>
      <c r="S1010" s="5" cm="1">
        <f t="array" ref="S1010">MAX(IF((DiscreteStatsTable[GroupByKey]=DiscreteStatsTable[[#This Row],[GroupByKey]]),(DiscreteStatsTable[GroupByKey]=DiscreteStatsTable[[#This Row],[GroupByKey]])*DiscreteStatsTable[Average]))</f>
        <v>0.38948747758041602</v>
      </c>
      <c r="T1010" s="5" cm="1">
        <f t="array" ref="T1010">MIN(IF((DiscreteStatsTable[GroupByKey]=DiscreteStatsTable[[#This Row],[GroupByKey]]),(DiscreteStatsTable[GroupByKey]=DiscreteStatsTable[[#This Row],[GroupByKey]])*DiscreteStatsTable[Minimum]))</f>
        <v>1.2941586017357599E-2</v>
      </c>
      <c r="U1010" s="5" cm="1">
        <f t="array" ref="U1010">MAX(IF((DiscreteStatsTable[GroupByKey]=DiscreteStatsTable[[#This Row],[GroupByKey]]),(DiscreteStatsTable[GroupByKey]=DiscreteStatsTable[[#This Row],[GroupByKey]])*DiscreteStatsTable[Maximum]))</f>
        <v>2.0393207955552399</v>
      </c>
      <c r="V1010" s="5" cm="1">
        <f t="array" ref="V1010">IFERROR(AVERAGE(IF((DiscreteStatsTable[GroupByKey]=DiscreteStatsTable[[#This Row],[GroupByKey]]),(DiscreteStatsTable[GroupByKey]=DiscreteStatsTable[[#This Row],[GroupByKey]])*DiscreteStatsTable[NumberObservations])),0)</f>
        <v>141.38</v>
      </c>
      <c r="W1010" s="5">
        <f>IF((DiscreteStatsTable[[#This Row],[RepsRequested]]&gt;1),DiscreteStatsTable[[#This Row],[HalfWidth]],DiscreteStatsTable[[#This Row],[BatchMeansHalfWidth]])</f>
        <v>5.7478663771092743E-3</v>
      </c>
      <c r="X1010" s="5" cm="1">
        <f t="array" ref="X1010">COUNT(IF((DiscreteStatsTable[GroupByKey]=DiscreteStatsTable[[#This Row],[GroupByKey]]),(DiscreteStatsTable[GroupByKey]=DiscreteStatsTable[[#This Row],[GroupByKey]])*DiscreteStatsTable[Replication]))</f>
        <v>50</v>
      </c>
      <c r="Y1010" s="5">
        <f>IF(DiscreteStatsTable[[#This Row],[RepsRequested]]=DiscreteStatsTable[[#This Row],[RepsWithStatObserved]],1,0)</f>
        <v>1</v>
      </c>
    </row>
    <row r="1011" spans="1:25" x14ac:dyDescent="0.25">
      <c r="A1011" t="s">
        <v>68</v>
      </c>
      <c r="B1011" t="s">
        <v>70</v>
      </c>
      <c r="C1011">
        <v>18</v>
      </c>
      <c r="D1011" t="s">
        <v>85</v>
      </c>
      <c r="E1011" t="s">
        <v>92</v>
      </c>
      <c r="F1011" t="s">
        <v>87</v>
      </c>
      <c r="G1011">
        <v>15.542021074806399</v>
      </c>
      <c r="H1011">
        <v>2E+20</v>
      </c>
      <c r="I1011">
        <v>1.3041996205522499</v>
      </c>
      <c r="J1011">
        <v>57.120426341601501</v>
      </c>
      <c r="K1011">
        <v>143</v>
      </c>
      <c r="L10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11" s="5" cm="1">
        <f t="array" ref="M1011">MAX(IF((ProjectInfoTable[ProjectName]=DiscreteStatsTable[[#This Row],[ProjectName]]),(ProjectInfoTable[ProjectName]=DiscreteStatsTable[[#This Row],[ProjectName]])*ProjectInfoTable[NumberOfReplications]))</f>
        <v>50</v>
      </c>
      <c r="N1011" s="5" cm="1">
        <f t="array" ref="N1011">IFERROR(AVERAGE(IF((DiscreteStatsTable[GroupByKey]=DiscreteStatsTable[[#This Row],[GroupByKey]]),(DiscreteStatsTable[GroupByKey]=DiscreteStatsTable[[#This Row],[GroupByKey]])*DiscreteStatsTable[Average])),0)</f>
        <v>17.764897998506111</v>
      </c>
      <c r="O1011" s="5" cm="1">
        <f t="array" ref="O1011">IFERROR(_xlfn.STDEV.S(IF((DiscreteStatsTable[GroupByKey]=DiscreteStatsTable[[#This Row],[GroupByKey]]),(DiscreteStatsTable[GroupByKey]=DiscreteStatsTable[[#This Row],[GroupByKey]])*DiscreteStatsTable[Average])),0)</f>
        <v>6.3265363194248438</v>
      </c>
      <c r="P1011" s="5" cm="1">
        <f t="array" ref="P1011">MAX(IF((ProjectInfoTable[ProjectName]=DiscreteStatsTable[[#This Row],[ProjectName]]),(ProjectInfoTable[ProjectName]=DiscreteStatsTable[[#This Row],[ProjectName]])*ProjectInfoTable[ConfidenceInterval]))</f>
        <v>0.95</v>
      </c>
      <c r="Q1011" s="5">
        <f>IF(AND(DiscreteStatsTable[[#This Row],[RepsWithStatObserved]]=1,Y1011=0),200000000000000000000,IFERROR(_xlfn.T.INV.2T(1 -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011" s="5" cm="1">
        <f t="array" ref="R1011">MIN(IF((DiscreteStatsTable[GroupByKey]=DiscreteStatsTable[[#This Row],[GroupByKey]]),(DiscreteStatsTable[GroupByKey]=DiscreteStatsTable[[#This Row],[GroupByKey]])*DiscreteStatsTable[Average]))</f>
        <v>12.070203836107099</v>
      </c>
      <c r="S1011" s="5" cm="1">
        <f t="array" ref="S1011">MAX(IF((DiscreteStatsTable[GroupByKey]=DiscreteStatsTable[[#This Row],[GroupByKey]]),(DiscreteStatsTable[GroupByKey]=DiscreteStatsTable[[#This Row],[GroupByKey]])*DiscreteStatsTable[Average]))</f>
        <v>51.667706043059603</v>
      </c>
      <c r="T1011" s="5" cm="1">
        <f t="array" ref="T1011">MIN(IF((DiscreteStatsTable[GroupByKey]=DiscreteStatsTable[[#This Row],[GroupByKey]]),(DiscreteStatsTable[GroupByKey]=DiscreteStatsTable[[#This Row],[GroupByKey]])*DiscreteStatsTable[Minimum]))</f>
        <v>0.77649516104145899</v>
      </c>
      <c r="U1011" s="5" cm="1">
        <f t="array" ref="U1011">MAX(IF((DiscreteStatsTable[GroupByKey]=DiscreteStatsTable[[#This Row],[GroupByKey]]),(DiscreteStatsTable[GroupByKey]=DiscreteStatsTable[[#This Row],[GroupByKey]])*DiscreteStatsTable[Maximum]))</f>
        <v>114.20900292565</v>
      </c>
      <c r="V1011" s="5" cm="1">
        <f t="array" ref="V1011">IFERROR(AVERAGE(IF((DiscreteStatsTable[GroupByKey]=DiscreteStatsTable[[#This Row],[GroupByKey]]),(DiscreteStatsTable[GroupByKey]=DiscreteStatsTable[[#This Row],[GroupByKey]])*DiscreteStatsTable[NumberObservations])),0)</f>
        <v>141.38</v>
      </c>
      <c r="W1011" s="5">
        <f>IF((DiscreteStatsTable[[#This Row],[RepsRequested]]&gt;1),DiscreteStatsTable[[#This Row],[HalfWidth]],DiscreteStatsTable[[#This Row],[BatchMeansHalfWidth]])</f>
        <v>1.7979817281600685</v>
      </c>
      <c r="X1011" s="5" cm="1">
        <f t="array" ref="X1011">COUNT(IF((DiscreteStatsTable[GroupByKey]=DiscreteStatsTable[[#This Row],[GroupByKey]]),(DiscreteStatsTable[GroupByKey]=DiscreteStatsTable[[#This Row],[GroupByKey]])*DiscreteStatsTable[Replication]))</f>
        <v>50</v>
      </c>
      <c r="Y1011" s="5">
        <f>IF(DiscreteStatsTable[[#This Row],[RepsRequested]]=DiscreteStatsTable[[#This Row],[RepsWithStatObserved]],1,0)</f>
        <v>1</v>
      </c>
    </row>
    <row r="1012" spans="1:25" x14ac:dyDescent="0.25">
      <c r="A1012" t="s">
        <v>68</v>
      </c>
      <c r="B1012" t="s">
        <v>70</v>
      </c>
      <c r="C1012">
        <v>18</v>
      </c>
      <c r="D1012" t="s">
        <v>85</v>
      </c>
      <c r="E1012" t="s">
        <v>93</v>
      </c>
      <c r="F1012" t="s">
        <v>87</v>
      </c>
      <c r="G1012">
        <v>0</v>
      </c>
      <c r="H1012">
        <v>2E+20</v>
      </c>
      <c r="I1012">
        <v>0</v>
      </c>
      <c r="J1012">
        <v>0</v>
      </c>
      <c r="K1012">
        <v>143</v>
      </c>
      <c r="L10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12" s="5" cm="1">
        <f t="array" ref="M1012">MAX(IF((ProjectInfoTable[ProjectName]=DiscreteStatsTable[[#This Row],[ProjectName]]),(ProjectInfoTable[ProjectName]=DiscreteStatsTable[[#This Row],[ProjectName]])*ProjectInfoTable[NumberOfReplications]))</f>
        <v>50</v>
      </c>
      <c r="N1012" s="5" cm="1">
        <f t="array" ref="N1012">IFERROR(AVERAGE(IF((DiscreteStatsTable[GroupByKey]=DiscreteStatsTable[[#This Row],[GroupByKey]]),(DiscreteStatsTable[GroupByKey]=DiscreteStatsTable[[#This Row],[GroupByKey]])*DiscreteStatsTable[Average])),0)</f>
        <v>0</v>
      </c>
      <c r="O1012" s="5" cm="1">
        <f t="array" ref="O1012">IFERROR(_xlfn.STDEV.S(IF((DiscreteStatsTable[GroupByKey]=DiscreteStatsTable[[#This Row],[GroupByKey]]),(DiscreteStatsTable[GroupByKey]=DiscreteStatsTable[[#This Row],[GroupByKey]])*DiscreteStatsTable[Average])),0)</f>
        <v>0</v>
      </c>
      <c r="P1012" s="5" cm="1">
        <f t="array" ref="P1012">MAX(IF((ProjectInfoTable[ProjectName]=DiscreteStatsTable[[#This Row],[ProjectName]]),(ProjectInfoTable[ProjectName]=DiscreteStatsTable[[#This Row],[ProjectName]])*ProjectInfoTable[ConfidenceInterval]))</f>
        <v>0.95</v>
      </c>
      <c r="Q1012" s="5">
        <f>IF(AND(DiscreteStatsTable[[#This Row],[RepsWithStatObserved]]=1,Y1012=0),200000000000000000000,IFERROR(_xlfn.T.INV.2T(1 -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2" s="5" cm="1">
        <f t="array" ref="R1012">MIN(IF((DiscreteStatsTable[GroupByKey]=DiscreteStatsTable[[#This Row],[GroupByKey]]),(DiscreteStatsTable[GroupByKey]=DiscreteStatsTable[[#This Row],[GroupByKey]])*DiscreteStatsTable[Average]))</f>
        <v>0</v>
      </c>
      <c r="S1012" s="5" cm="1">
        <f t="array" ref="S1012">MAX(IF((DiscreteStatsTable[GroupByKey]=DiscreteStatsTable[[#This Row],[GroupByKey]]),(DiscreteStatsTable[GroupByKey]=DiscreteStatsTable[[#This Row],[GroupByKey]])*DiscreteStatsTable[Average]))</f>
        <v>0</v>
      </c>
      <c r="T1012" s="5" cm="1">
        <f t="array" ref="T1012">MIN(IF((DiscreteStatsTable[GroupByKey]=DiscreteStatsTable[[#This Row],[GroupByKey]]),(DiscreteStatsTable[GroupByKey]=DiscreteStatsTable[[#This Row],[GroupByKey]])*DiscreteStatsTable[Minimum]))</f>
        <v>0</v>
      </c>
      <c r="U1012" s="5" cm="1">
        <f t="array" ref="U1012">MAX(IF((DiscreteStatsTable[GroupByKey]=DiscreteStatsTable[[#This Row],[GroupByKey]]),(DiscreteStatsTable[GroupByKey]=DiscreteStatsTable[[#This Row],[GroupByKey]])*DiscreteStatsTable[Maximum]))</f>
        <v>0</v>
      </c>
      <c r="V1012" s="5" cm="1">
        <f t="array" ref="V1012">IFERROR(AVERAGE(IF((DiscreteStatsTable[GroupByKey]=DiscreteStatsTable[[#This Row],[GroupByKey]]),(DiscreteStatsTable[GroupByKey]=DiscreteStatsTable[[#This Row],[GroupByKey]])*DiscreteStatsTable[NumberObservations])),0)</f>
        <v>141.38</v>
      </c>
      <c r="W1012" s="5">
        <f>IF((DiscreteStatsTable[[#This Row],[RepsRequested]]&gt;1),DiscreteStatsTable[[#This Row],[HalfWidth]],DiscreteStatsTable[[#This Row],[BatchMeansHalfWidth]])</f>
        <v>0</v>
      </c>
      <c r="X1012" s="5" cm="1">
        <f t="array" ref="X1012">COUNT(IF((DiscreteStatsTable[GroupByKey]=DiscreteStatsTable[[#This Row],[GroupByKey]]),(DiscreteStatsTable[GroupByKey]=DiscreteStatsTable[[#This Row],[GroupByKey]])*DiscreteStatsTable[Replication]))</f>
        <v>50</v>
      </c>
      <c r="Y1012" s="5">
        <f>IF(DiscreteStatsTable[[#This Row],[RepsRequested]]=DiscreteStatsTable[[#This Row],[RepsWithStatObserved]],1,0)</f>
        <v>1</v>
      </c>
    </row>
    <row r="1013" spans="1:25" x14ac:dyDescent="0.25">
      <c r="A1013" t="s">
        <v>68</v>
      </c>
      <c r="B1013" t="s">
        <v>70</v>
      </c>
      <c r="C1013">
        <v>18</v>
      </c>
      <c r="D1013" t="s">
        <v>85</v>
      </c>
      <c r="E1013" t="s">
        <v>94</v>
      </c>
      <c r="F1013" t="s">
        <v>87</v>
      </c>
      <c r="G1013">
        <v>0</v>
      </c>
      <c r="H1013">
        <v>2E+20</v>
      </c>
      <c r="I1013">
        <v>0</v>
      </c>
      <c r="J1013">
        <v>0</v>
      </c>
      <c r="K1013">
        <v>143</v>
      </c>
      <c r="L10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13" s="5" cm="1">
        <f t="array" ref="M1013">MAX(IF((ProjectInfoTable[ProjectName]=DiscreteStatsTable[[#This Row],[ProjectName]]),(ProjectInfoTable[ProjectName]=DiscreteStatsTable[[#This Row],[ProjectName]])*ProjectInfoTable[NumberOfReplications]))</f>
        <v>50</v>
      </c>
      <c r="N1013" s="5" cm="1">
        <f t="array" ref="N1013">IFERROR(AVERAGE(IF((DiscreteStatsTable[GroupByKey]=DiscreteStatsTable[[#This Row],[GroupByKey]]),(DiscreteStatsTable[GroupByKey]=DiscreteStatsTable[[#This Row],[GroupByKey]])*DiscreteStatsTable[Average])),0)</f>
        <v>0</v>
      </c>
      <c r="O1013" s="5" cm="1">
        <f t="array" ref="O1013">IFERROR(_xlfn.STDEV.S(IF((DiscreteStatsTable[GroupByKey]=DiscreteStatsTable[[#This Row],[GroupByKey]]),(DiscreteStatsTable[GroupByKey]=DiscreteStatsTable[[#This Row],[GroupByKey]])*DiscreteStatsTable[Average])),0)</f>
        <v>0</v>
      </c>
      <c r="P1013" s="5" cm="1">
        <f t="array" ref="P1013">MAX(IF((ProjectInfoTable[ProjectName]=DiscreteStatsTable[[#This Row],[ProjectName]]),(ProjectInfoTable[ProjectName]=DiscreteStatsTable[[#This Row],[ProjectName]])*ProjectInfoTable[ConfidenceInterval]))</f>
        <v>0.95</v>
      </c>
      <c r="Q1013" s="5">
        <f>IF(AND(DiscreteStatsTable[[#This Row],[RepsWithStatObserved]]=1,Y1013=0),200000000000000000000,IFERROR(_xlfn.T.INV.2T(1 -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3" s="5" cm="1">
        <f t="array" ref="R1013">MIN(IF((DiscreteStatsTable[GroupByKey]=DiscreteStatsTable[[#This Row],[GroupByKey]]),(DiscreteStatsTable[GroupByKey]=DiscreteStatsTable[[#This Row],[GroupByKey]])*DiscreteStatsTable[Average]))</f>
        <v>0</v>
      </c>
      <c r="S1013" s="5" cm="1">
        <f t="array" ref="S1013">MAX(IF((DiscreteStatsTable[GroupByKey]=DiscreteStatsTable[[#This Row],[GroupByKey]]),(DiscreteStatsTable[GroupByKey]=DiscreteStatsTable[[#This Row],[GroupByKey]])*DiscreteStatsTable[Average]))</f>
        <v>0</v>
      </c>
      <c r="T1013" s="5" cm="1">
        <f t="array" ref="T1013">MIN(IF((DiscreteStatsTable[GroupByKey]=DiscreteStatsTable[[#This Row],[GroupByKey]]),(DiscreteStatsTable[GroupByKey]=DiscreteStatsTable[[#This Row],[GroupByKey]])*DiscreteStatsTable[Minimum]))</f>
        <v>0</v>
      </c>
      <c r="U1013" s="5" cm="1">
        <f t="array" ref="U1013">MAX(IF((DiscreteStatsTable[GroupByKey]=DiscreteStatsTable[[#This Row],[GroupByKey]]),(DiscreteStatsTable[GroupByKey]=DiscreteStatsTable[[#This Row],[GroupByKey]])*DiscreteStatsTable[Maximum]))</f>
        <v>0</v>
      </c>
      <c r="V1013" s="5" cm="1">
        <f t="array" ref="V1013">IFERROR(AVERAGE(IF((DiscreteStatsTable[GroupByKey]=DiscreteStatsTable[[#This Row],[GroupByKey]]),(DiscreteStatsTable[GroupByKey]=DiscreteStatsTable[[#This Row],[GroupByKey]])*DiscreteStatsTable[NumberObservations])),0)</f>
        <v>141.38</v>
      </c>
      <c r="W1013" s="5">
        <f>IF((DiscreteStatsTable[[#This Row],[RepsRequested]]&gt;1),DiscreteStatsTable[[#This Row],[HalfWidth]],DiscreteStatsTable[[#This Row],[BatchMeansHalfWidth]])</f>
        <v>0</v>
      </c>
      <c r="X1013" s="5" cm="1">
        <f t="array" ref="X1013">COUNT(IF((DiscreteStatsTable[GroupByKey]=DiscreteStatsTable[[#This Row],[GroupByKey]]),(DiscreteStatsTable[GroupByKey]=DiscreteStatsTable[[#This Row],[GroupByKey]])*DiscreteStatsTable[Replication]))</f>
        <v>50</v>
      </c>
      <c r="Y1013" s="5">
        <f>IF(DiscreteStatsTable[[#This Row],[RepsRequested]]=DiscreteStatsTable[[#This Row],[RepsWithStatObserved]],1,0)</f>
        <v>1</v>
      </c>
    </row>
    <row r="1014" spans="1:25" x14ac:dyDescent="0.25">
      <c r="A1014" t="s">
        <v>68</v>
      </c>
      <c r="B1014" t="s">
        <v>70</v>
      </c>
      <c r="C1014">
        <v>18</v>
      </c>
      <c r="D1014" t="s">
        <v>85</v>
      </c>
      <c r="E1014" t="s">
        <v>95</v>
      </c>
      <c r="F1014" t="s">
        <v>87</v>
      </c>
      <c r="G1014">
        <v>0.313345713681977</v>
      </c>
      <c r="H1014">
        <v>2E+20</v>
      </c>
      <c r="I1014">
        <v>2.17366603425376E-2</v>
      </c>
      <c r="J1014">
        <v>1.6659174549557401</v>
      </c>
      <c r="K1014">
        <v>143</v>
      </c>
      <c r="L10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14" s="5" cm="1">
        <f t="array" ref="M1014">MAX(IF((ProjectInfoTable[ProjectName]=DiscreteStatsTable[[#This Row],[ProjectName]]),(ProjectInfoTable[ProjectName]=DiscreteStatsTable[[#This Row],[ProjectName]])*ProjectInfoTable[NumberOfReplications]))</f>
        <v>50</v>
      </c>
      <c r="N1014" s="5" cm="1">
        <f t="array" ref="N1014">IFERROR(AVERAGE(IF((DiscreteStatsTable[GroupByKey]=DiscreteStatsTable[[#This Row],[GroupByKey]]),(DiscreteStatsTable[GroupByKey]=DiscreteStatsTable[[#This Row],[GroupByKey]])*DiscreteStatsTable[Average])),0)</f>
        <v>0.33492790756206081</v>
      </c>
      <c r="O1014" s="5" cm="1">
        <f t="array" ref="O101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14" s="5" cm="1">
        <f t="array" ref="P1014">MAX(IF((ProjectInfoTable[ProjectName]=DiscreteStatsTable[[#This Row],[ProjectName]]),(ProjectInfoTable[ProjectName]=DiscreteStatsTable[[#This Row],[ProjectName]])*ProjectInfoTable[ConfidenceInterval]))</f>
        <v>0.95</v>
      </c>
      <c r="Q1014" s="5">
        <f>IF(AND(DiscreteStatsTable[[#This Row],[RepsWithStatObserved]]=1,Y1014=0),200000000000000000000,IFERROR(_xlfn.T.INV.2T(1 -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14" s="5" cm="1">
        <f t="array" ref="R1014">MIN(IF((DiscreteStatsTable[GroupByKey]=DiscreteStatsTable[[#This Row],[GroupByKey]]),(DiscreteStatsTable[GroupByKey]=DiscreteStatsTable[[#This Row],[GroupByKey]])*DiscreteStatsTable[Average]))</f>
        <v>0.29414253294763198</v>
      </c>
      <c r="S1014" s="5" cm="1">
        <f t="array" ref="S1014">MAX(IF((DiscreteStatsTable[GroupByKey]=DiscreteStatsTable[[#This Row],[GroupByKey]]),(DiscreteStatsTable[GroupByKey]=DiscreteStatsTable[[#This Row],[GroupByKey]])*DiscreteStatsTable[Average]))</f>
        <v>0.38948747758041602</v>
      </c>
      <c r="T1014" s="5" cm="1">
        <f t="array" ref="T1014">MIN(IF((DiscreteStatsTable[GroupByKey]=DiscreteStatsTable[[#This Row],[GroupByKey]]),(DiscreteStatsTable[GroupByKey]=DiscreteStatsTable[[#This Row],[GroupByKey]])*DiscreteStatsTable[Minimum]))</f>
        <v>1.2941586017357599E-2</v>
      </c>
      <c r="U1014" s="5" cm="1">
        <f t="array" ref="U1014">MAX(IF((DiscreteStatsTable[GroupByKey]=DiscreteStatsTable[[#This Row],[GroupByKey]]),(DiscreteStatsTable[GroupByKey]=DiscreteStatsTable[[#This Row],[GroupByKey]])*DiscreteStatsTable[Maximum]))</f>
        <v>2.0393207955552399</v>
      </c>
      <c r="V1014" s="5" cm="1">
        <f t="array" ref="V1014">IFERROR(AVERAGE(IF((DiscreteStatsTable[GroupByKey]=DiscreteStatsTable[[#This Row],[GroupByKey]]),(DiscreteStatsTable[GroupByKey]=DiscreteStatsTable[[#This Row],[GroupByKey]])*DiscreteStatsTable[NumberObservations])),0)</f>
        <v>141.38</v>
      </c>
      <c r="W1014" s="5">
        <f>IF((DiscreteStatsTable[[#This Row],[RepsRequested]]&gt;1),DiscreteStatsTable[[#This Row],[HalfWidth]],DiscreteStatsTable[[#This Row],[BatchMeansHalfWidth]])</f>
        <v>5.7478663771092743E-3</v>
      </c>
      <c r="X1014" s="5" cm="1">
        <f t="array" ref="X1014">COUNT(IF((DiscreteStatsTable[GroupByKey]=DiscreteStatsTable[[#This Row],[GroupByKey]]),(DiscreteStatsTable[GroupByKey]=DiscreteStatsTable[[#This Row],[GroupByKey]])*DiscreteStatsTable[Replication]))</f>
        <v>50</v>
      </c>
      <c r="Y1014" s="5">
        <f>IF(DiscreteStatsTable[[#This Row],[RepsRequested]]=DiscreteStatsTable[[#This Row],[RepsWithStatObserved]],1,0)</f>
        <v>1</v>
      </c>
    </row>
    <row r="1015" spans="1:25" x14ac:dyDescent="0.25">
      <c r="A1015" t="s">
        <v>68</v>
      </c>
      <c r="B1015" t="s">
        <v>70</v>
      </c>
      <c r="C1015">
        <v>18</v>
      </c>
      <c r="D1015" t="s">
        <v>85</v>
      </c>
      <c r="E1015" t="s">
        <v>96</v>
      </c>
      <c r="F1015" t="s">
        <v>87</v>
      </c>
      <c r="G1015">
        <v>11.294882461298901</v>
      </c>
      <c r="H1015">
        <v>2E+20</v>
      </c>
      <c r="I1015">
        <v>1.3041996205522499</v>
      </c>
      <c r="J1015">
        <v>57.120426341601501</v>
      </c>
      <c r="K1015">
        <v>143</v>
      </c>
      <c r="L10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15" s="5" cm="1">
        <f t="array" ref="M1015">MAX(IF((ProjectInfoTable[ProjectName]=DiscreteStatsTable[[#This Row],[ProjectName]]),(ProjectInfoTable[ProjectName]=DiscreteStatsTable[[#This Row],[ProjectName]])*ProjectInfoTable[NumberOfReplications]))</f>
        <v>50</v>
      </c>
      <c r="N1015" s="5" cm="1">
        <f t="array" ref="N1015">IFERROR(AVERAGE(IF((DiscreteStatsTable[GroupByKey]=DiscreteStatsTable[[#This Row],[GroupByKey]]),(DiscreteStatsTable[GroupByKey]=DiscreteStatsTable[[#This Row],[GroupByKey]])*DiscreteStatsTable[Average])),0)</f>
        <v>12.098431297615067</v>
      </c>
      <c r="O1015" s="5" cm="1">
        <f t="array" ref="O1015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015" s="5" cm="1">
        <f t="array" ref="P1015">MAX(IF((ProjectInfoTable[ProjectName]=DiscreteStatsTable[[#This Row],[ProjectName]]),(ProjectInfoTable[ProjectName]=DiscreteStatsTable[[#This Row],[ProjectName]])*ProjectInfoTable[ConfidenceInterval]))</f>
        <v>0.95</v>
      </c>
      <c r="Q1015" s="5">
        <f>IF(AND(DiscreteStatsTable[[#This Row],[RepsWithStatObserved]]=1,Y1015=0),200000000000000000000,IFERROR(_xlfn.T.INV.2T(1 -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015" s="5" cm="1">
        <f t="array" ref="R1015">MIN(IF((DiscreteStatsTable[GroupByKey]=DiscreteStatsTable[[#This Row],[GroupByKey]]),(DiscreteStatsTable[GroupByKey]=DiscreteStatsTable[[#This Row],[GroupByKey]])*DiscreteStatsTable[Average]))</f>
        <v>10.7592582879315</v>
      </c>
      <c r="S1015" s="5" cm="1">
        <f t="array" ref="S1015">MAX(IF((DiscreteStatsTable[GroupByKey]=DiscreteStatsTable[[#This Row],[GroupByKey]]),(DiscreteStatsTable[GroupByKey]=DiscreteStatsTable[[#This Row],[GroupByKey]])*DiscreteStatsTable[Average]))</f>
        <v>14.168775078757299</v>
      </c>
      <c r="T1015" s="5" cm="1">
        <f t="array" ref="T1015">MIN(IF((DiscreteStatsTable[GroupByKey]=DiscreteStatsTable[[#This Row],[GroupByKey]]),(DiscreteStatsTable[GroupByKey]=DiscreteStatsTable[[#This Row],[GroupByKey]])*DiscreteStatsTable[Minimum]))</f>
        <v>0.77649516104145899</v>
      </c>
      <c r="U1015" s="5" cm="1">
        <f t="array" ref="U1015">MAX(IF((DiscreteStatsTable[GroupByKey]=DiscreteStatsTable[[#This Row],[GroupByKey]]),(DiscreteStatsTable[GroupByKey]=DiscreteStatsTable[[#This Row],[GroupByKey]])*DiscreteStatsTable[Maximum]))</f>
        <v>66.496126739788593</v>
      </c>
      <c r="V1015" s="5" cm="1">
        <f t="array" ref="V1015">IFERROR(AVERAGE(IF((DiscreteStatsTable[GroupByKey]=DiscreteStatsTable[[#This Row],[GroupByKey]]),(DiscreteStatsTable[GroupByKey]=DiscreteStatsTable[[#This Row],[GroupByKey]])*DiscreteStatsTable[NumberObservations])),0)</f>
        <v>141.38</v>
      </c>
      <c r="W1015" s="5">
        <f>IF((DiscreteStatsTable[[#This Row],[RepsRequested]]&gt;1),DiscreteStatsTable[[#This Row],[HalfWidth]],DiscreteStatsTable[[#This Row],[BatchMeansHalfWidth]])</f>
        <v>0.20301091161176912</v>
      </c>
      <c r="X1015" s="5" cm="1">
        <f t="array" ref="X1015">COUNT(IF((DiscreteStatsTable[GroupByKey]=DiscreteStatsTable[[#This Row],[GroupByKey]]),(DiscreteStatsTable[GroupByKey]=DiscreteStatsTable[[#This Row],[GroupByKey]])*DiscreteStatsTable[Replication]))</f>
        <v>50</v>
      </c>
      <c r="Y1015" s="5">
        <f>IF(DiscreteStatsTable[[#This Row],[RepsRequested]]=DiscreteStatsTable[[#This Row],[RepsWithStatObserved]],1,0)</f>
        <v>1</v>
      </c>
    </row>
    <row r="1016" spans="1:25" x14ac:dyDescent="0.25">
      <c r="A1016" t="s">
        <v>68</v>
      </c>
      <c r="B1016" t="s">
        <v>70</v>
      </c>
      <c r="C1016">
        <v>18</v>
      </c>
      <c r="D1016" t="s">
        <v>85</v>
      </c>
      <c r="E1016" t="s">
        <v>97</v>
      </c>
      <c r="F1016" t="s">
        <v>87</v>
      </c>
      <c r="G1016">
        <v>0</v>
      </c>
      <c r="H1016">
        <v>2E+20</v>
      </c>
      <c r="I1016">
        <v>0</v>
      </c>
      <c r="J1016">
        <v>0</v>
      </c>
      <c r="K1016">
        <v>143</v>
      </c>
      <c r="L10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16" s="5" cm="1">
        <f t="array" ref="M1016">MAX(IF((ProjectInfoTable[ProjectName]=DiscreteStatsTable[[#This Row],[ProjectName]]),(ProjectInfoTable[ProjectName]=DiscreteStatsTable[[#This Row],[ProjectName]])*ProjectInfoTable[NumberOfReplications]))</f>
        <v>50</v>
      </c>
      <c r="N1016" s="5" cm="1">
        <f t="array" ref="N1016">IFERROR(AVERAGE(IF((DiscreteStatsTable[GroupByKey]=DiscreteStatsTable[[#This Row],[GroupByKey]]),(DiscreteStatsTable[GroupByKey]=DiscreteStatsTable[[#This Row],[GroupByKey]])*DiscreteStatsTable[Average])),0)</f>
        <v>0</v>
      </c>
      <c r="O1016" s="5" cm="1">
        <f t="array" ref="O1016">IFERROR(_xlfn.STDEV.S(IF((DiscreteStatsTable[GroupByKey]=DiscreteStatsTable[[#This Row],[GroupByKey]]),(DiscreteStatsTable[GroupByKey]=DiscreteStatsTable[[#This Row],[GroupByKey]])*DiscreteStatsTable[Average])),0)</f>
        <v>0</v>
      </c>
      <c r="P1016" s="5" cm="1">
        <f t="array" ref="P1016">MAX(IF((ProjectInfoTable[ProjectName]=DiscreteStatsTable[[#This Row],[ProjectName]]),(ProjectInfoTable[ProjectName]=DiscreteStatsTable[[#This Row],[ProjectName]])*ProjectInfoTable[ConfidenceInterval]))</f>
        <v>0.95</v>
      </c>
      <c r="Q1016" s="5">
        <f>IF(AND(DiscreteStatsTable[[#This Row],[RepsWithStatObserved]]=1,Y1016=0),200000000000000000000,IFERROR(_xlfn.T.INV.2T(1 -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6" s="5" cm="1">
        <f t="array" ref="R1016">MIN(IF((DiscreteStatsTable[GroupByKey]=DiscreteStatsTable[[#This Row],[GroupByKey]]),(DiscreteStatsTable[GroupByKey]=DiscreteStatsTable[[#This Row],[GroupByKey]])*DiscreteStatsTable[Average]))</f>
        <v>0</v>
      </c>
      <c r="S1016" s="5" cm="1">
        <f t="array" ref="S1016">MAX(IF((DiscreteStatsTable[GroupByKey]=DiscreteStatsTable[[#This Row],[GroupByKey]]),(DiscreteStatsTable[GroupByKey]=DiscreteStatsTable[[#This Row],[GroupByKey]])*DiscreteStatsTable[Average]))</f>
        <v>0</v>
      </c>
      <c r="T1016" s="5" cm="1">
        <f t="array" ref="T1016">MIN(IF((DiscreteStatsTable[GroupByKey]=DiscreteStatsTable[[#This Row],[GroupByKey]]),(DiscreteStatsTable[GroupByKey]=DiscreteStatsTable[[#This Row],[GroupByKey]])*DiscreteStatsTable[Minimum]))</f>
        <v>0</v>
      </c>
      <c r="U1016" s="5" cm="1">
        <f t="array" ref="U1016">MAX(IF((DiscreteStatsTable[GroupByKey]=DiscreteStatsTable[[#This Row],[GroupByKey]]),(DiscreteStatsTable[GroupByKey]=DiscreteStatsTable[[#This Row],[GroupByKey]])*DiscreteStatsTable[Maximum]))</f>
        <v>0</v>
      </c>
      <c r="V1016" s="5" cm="1">
        <f t="array" ref="V1016">IFERROR(AVERAGE(IF((DiscreteStatsTable[GroupByKey]=DiscreteStatsTable[[#This Row],[GroupByKey]]),(DiscreteStatsTable[GroupByKey]=DiscreteStatsTable[[#This Row],[GroupByKey]])*DiscreteStatsTable[NumberObservations])),0)</f>
        <v>141.38</v>
      </c>
      <c r="W1016" s="5">
        <f>IF((DiscreteStatsTable[[#This Row],[RepsRequested]]&gt;1),DiscreteStatsTable[[#This Row],[HalfWidth]],DiscreteStatsTable[[#This Row],[BatchMeansHalfWidth]])</f>
        <v>0</v>
      </c>
      <c r="X1016" s="5" cm="1">
        <f t="array" ref="X1016">COUNT(IF((DiscreteStatsTable[GroupByKey]=DiscreteStatsTable[[#This Row],[GroupByKey]]),(DiscreteStatsTable[GroupByKey]=DiscreteStatsTable[[#This Row],[GroupByKey]])*DiscreteStatsTable[Replication]))</f>
        <v>50</v>
      </c>
      <c r="Y1016" s="5">
        <f>IF(DiscreteStatsTable[[#This Row],[RepsRequested]]=DiscreteStatsTable[[#This Row],[RepsWithStatObserved]],1,0)</f>
        <v>1</v>
      </c>
    </row>
    <row r="1017" spans="1:25" x14ac:dyDescent="0.25">
      <c r="A1017" t="s">
        <v>68</v>
      </c>
      <c r="B1017" t="s">
        <v>70</v>
      </c>
      <c r="C1017">
        <v>18</v>
      </c>
      <c r="D1017" t="s">
        <v>85</v>
      </c>
      <c r="E1017" t="s">
        <v>98</v>
      </c>
      <c r="F1017" t="s">
        <v>87</v>
      </c>
      <c r="G1017">
        <v>4.2471386135075404</v>
      </c>
      <c r="H1017">
        <v>2E+20</v>
      </c>
      <c r="I1017">
        <v>0</v>
      </c>
      <c r="J1017">
        <v>34.415428690623401</v>
      </c>
      <c r="K1017">
        <v>143</v>
      </c>
      <c r="L10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17" s="5" cm="1">
        <f t="array" ref="M1017">MAX(IF((ProjectInfoTable[ProjectName]=DiscreteStatsTable[[#This Row],[ProjectName]]),(ProjectInfoTable[ProjectName]=DiscreteStatsTable[[#This Row],[ProjectName]])*ProjectInfoTable[NumberOfReplications]))</f>
        <v>50</v>
      </c>
      <c r="N1017" s="5" cm="1">
        <f t="array" ref="N1017">IFERROR(AVERAGE(IF((DiscreteStatsTable[GroupByKey]=DiscreteStatsTable[[#This Row],[GroupByKey]]),(DiscreteStatsTable[GroupByKey]=DiscreteStatsTable[[#This Row],[GroupByKey]])*DiscreteStatsTable[Average])),0)</f>
        <v>5.6664667008910365</v>
      </c>
      <c r="O1017" s="5" cm="1">
        <f t="array" ref="O1017">IFERROR(_xlfn.STDEV.S(IF((DiscreteStatsTable[GroupByKey]=DiscreteStatsTable[[#This Row],[GroupByKey]]),(DiscreteStatsTable[GroupByKey]=DiscreteStatsTable[[#This Row],[GroupByKey]])*DiscreteStatsTable[Average])),0)</f>
        <v>5.8120334932936641</v>
      </c>
      <c r="P1017" s="5" cm="1">
        <f t="array" ref="P1017">MAX(IF((ProjectInfoTable[ProjectName]=DiscreteStatsTable[[#This Row],[ProjectName]]),(ProjectInfoTable[ProjectName]=DiscreteStatsTable[[#This Row],[ProjectName]])*ProjectInfoTable[ConfidenceInterval]))</f>
        <v>0.95</v>
      </c>
      <c r="Q1017" s="5">
        <f>IF(AND(DiscreteStatsTable[[#This Row],[RepsWithStatObserved]]=1,Y1017=0),200000000000000000000,IFERROR(_xlfn.T.INV.2T(1 -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017" s="5" cm="1">
        <f t="array" ref="R1017">MIN(IF((DiscreteStatsTable[GroupByKey]=DiscreteStatsTable[[#This Row],[GroupByKey]]),(DiscreteStatsTable[GroupByKey]=DiscreteStatsTable[[#This Row],[GroupByKey]])*DiscreteStatsTable[Average]))</f>
        <v>1.06349999805384</v>
      </c>
      <c r="S1017" s="5" cm="1">
        <f t="array" ref="S1017">MAX(IF((DiscreteStatsTable[GroupByKey]=DiscreteStatsTable[[#This Row],[GroupByKey]]),(DiscreteStatsTable[GroupByKey]=DiscreteStatsTable[[#This Row],[GroupByKey]])*DiscreteStatsTable[Average]))</f>
        <v>37.498930964302303</v>
      </c>
      <c r="T1017" s="5" cm="1">
        <f t="array" ref="T1017">MIN(IF((DiscreteStatsTable[GroupByKey]=DiscreteStatsTable[[#This Row],[GroupByKey]]),(DiscreteStatsTable[GroupByKey]=DiscreteStatsTable[[#This Row],[GroupByKey]])*DiscreteStatsTable[Minimum]))</f>
        <v>0</v>
      </c>
      <c r="U1017" s="5" cm="1">
        <f t="array" ref="U1017">MAX(IF((DiscreteStatsTable[GroupByKey]=DiscreteStatsTable[[#This Row],[GroupByKey]]),(DiscreteStatsTable[GroupByKey]=DiscreteStatsTable[[#This Row],[GroupByKey]])*DiscreteStatsTable[Maximum]))</f>
        <v>97.065234510704698</v>
      </c>
      <c r="V1017" s="5" cm="1">
        <f t="array" ref="V1017">IFERROR(AVERAGE(IF((DiscreteStatsTable[GroupByKey]=DiscreteStatsTable[[#This Row],[GroupByKey]]),(DiscreteStatsTable[GroupByKey]=DiscreteStatsTable[[#This Row],[GroupByKey]])*DiscreteStatsTable[NumberObservations])),0)</f>
        <v>141.38</v>
      </c>
      <c r="W1017" s="5">
        <f>IF((DiscreteStatsTable[[#This Row],[RepsRequested]]&gt;1),DiscreteStatsTable[[#This Row],[HalfWidth]],DiscreteStatsTable[[#This Row],[BatchMeansHalfWidth]])</f>
        <v>1.6517616428299211</v>
      </c>
      <c r="X1017" s="5" cm="1">
        <f t="array" ref="X1017">COUNT(IF((DiscreteStatsTable[GroupByKey]=DiscreteStatsTable[[#This Row],[GroupByKey]]),(DiscreteStatsTable[GroupByKey]=DiscreteStatsTable[[#This Row],[GroupByKey]])*DiscreteStatsTable[Replication]))</f>
        <v>50</v>
      </c>
      <c r="Y1017" s="5">
        <f>IF(DiscreteStatsTable[[#This Row],[RepsRequested]]=DiscreteStatsTable[[#This Row],[RepsWithStatObserved]],1,0)</f>
        <v>1</v>
      </c>
    </row>
    <row r="1018" spans="1:25" x14ac:dyDescent="0.25">
      <c r="A1018" t="s">
        <v>68</v>
      </c>
      <c r="B1018" t="s">
        <v>70</v>
      </c>
      <c r="C1018">
        <v>19</v>
      </c>
      <c r="D1018" t="s">
        <v>85</v>
      </c>
      <c r="E1018" t="s">
        <v>86</v>
      </c>
      <c r="F1018" t="s">
        <v>87</v>
      </c>
      <c r="G1018">
        <v>0</v>
      </c>
      <c r="H1018">
        <v>2E+20</v>
      </c>
      <c r="I1018">
        <v>0</v>
      </c>
      <c r="J1018">
        <v>0</v>
      </c>
      <c r="K1018">
        <v>141</v>
      </c>
      <c r="L10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18" s="5" cm="1">
        <f t="array" ref="M1018">MAX(IF((ProjectInfoTable[ProjectName]=DiscreteStatsTable[[#This Row],[ProjectName]]),(ProjectInfoTable[ProjectName]=DiscreteStatsTable[[#This Row],[ProjectName]])*ProjectInfoTable[NumberOfReplications]))</f>
        <v>50</v>
      </c>
      <c r="N1018" s="5" cm="1">
        <f t="array" ref="N1018">IFERROR(AVERAGE(IF((DiscreteStatsTable[GroupByKey]=DiscreteStatsTable[[#This Row],[GroupByKey]]),(DiscreteStatsTable[GroupByKey]=DiscreteStatsTable[[#This Row],[GroupByKey]])*DiscreteStatsTable[Average])),0)</f>
        <v>0</v>
      </c>
      <c r="O1018" s="5" cm="1">
        <f t="array" ref="O1018">IFERROR(_xlfn.STDEV.S(IF((DiscreteStatsTable[GroupByKey]=DiscreteStatsTable[[#This Row],[GroupByKey]]),(DiscreteStatsTable[GroupByKey]=DiscreteStatsTable[[#This Row],[GroupByKey]])*DiscreteStatsTable[Average])),0)</f>
        <v>0</v>
      </c>
      <c r="P1018" s="5" cm="1">
        <f t="array" ref="P1018">MAX(IF((ProjectInfoTable[ProjectName]=DiscreteStatsTable[[#This Row],[ProjectName]]),(ProjectInfoTable[ProjectName]=DiscreteStatsTable[[#This Row],[ProjectName]])*ProjectInfoTable[ConfidenceInterval]))</f>
        <v>0.95</v>
      </c>
      <c r="Q1018" s="5">
        <f>IF(AND(DiscreteStatsTable[[#This Row],[RepsWithStatObserved]]=1,Y1018=0),200000000000000000000,IFERROR(_xlfn.T.INV.2T(1 -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8" s="5" cm="1">
        <f t="array" ref="R1018">MIN(IF((DiscreteStatsTable[GroupByKey]=DiscreteStatsTable[[#This Row],[GroupByKey]]),(DiscreteStatsTable[GroupByKey]=DiscreteStatsTable[[#This Row],[GroupByKey]])*DiscreteStatsTable[Average]))</f>
        <v>0</v>
      </c>
      <c r="S1018" s="5" cm="1">
        <f t="array" ref="S1018">MAX(IF((DiscreteStatsTable[GroupByKey]=DiscreteStatsTable[[#This Row],[GroupByKey]]),(DiscreteStatsTable[GroupByKey]=DiscreteStatsTable[[#This Row],[GroupByKey]])*DiscreteStatsTable[Average]))</f>
        <v>0</v>
      </c>
      <c r="T1018" s="5" cm="1">
        <f t="array" ref="T1018">MIN(IF((DiscreteStatsTable[GroupByKey]=DiscreteStatsTable[[#This Row],[GroupByKey]]),(DiscreteStatsTable[GroupByKey]=DiscreteStatsTable[[#This Row],[GroupByKey]])*DiscreteStatsTable[Minimum]))</f>
        <v>0</v>
      </c>
      <c r="U1018" s="5" cm="1">
        <f t="array" ref="U1018">MAX(IF((DiscreteStatsTable[GroupByKey]=DiscreteStatsTable[[#This Row],[GroupByKey]]),(DiscreteStatsTable[GroupByKey]=DiscreteStatsTable[[#This Row],[GroupByKey]])*DiscreteStatsTable[Maximum]))</f>
        <v>0</v>
      </c>
      <c r="V1018" s="5" cm="1">
        <f t="array" ref="V1018">IFERROR(AVERAGE(IF((DiscreteStatsTable[GroupByKey]=DiscreteStatsTable[[#This Row],[GroupByKey]]),(DiscreteStatsTable[GroupByKey]=DiscreteStatsTable[[#This Row],[GroupByKey]])*DiscreteStatsTable[NumberObservations])),0)</f>
        <v>141.38</v>
      </c>
      <c r="W1018" s="5">
        <f>IF((DiscreteStatsTable[[#This Row],[RepsRequested]]&gt;1),DiscreteStatsTable[[#This Row],[HalfWidth]],DiscreteStatsTable[[#This Row],[BatchMeansHalfWidth]])</f>
        <v>0</v>
      </c>
      <c r="X1018" s="5" cm="1">
        <f t="array" ref="X1018">COUNT(IF((DiscreteStatsTable[GroupByKey]=DiscreteStatsTable[[#This Row],[GroupByKey]]),(DiscreteStatsTable[GroupByKey]=DiscreteStatsTable[[#This Row],[GroupByKey]])*DiscreteStatsTable[Replication]))</f>
        <v>50</v>
      </c>
      <c r="Y1018" s="5">
        <f>IF(DiscreteStatsTable[[#This Row],[RepsRequested]]=DiscreteStatsTable[[#This Row],[RepsWithStatObserved]],1,0)</f>
        <v>1</v>
      </c>
    </row>
    <row r="1019" spans="1:25" x14ac:dyDescent="0.25">
      <c r="A1019" t="s">
        <v>68</v>
      </c>
      <c r="B1019" t="s">
        <v>70</v>
      </c>
      <c r="C1019">
        <v>19</v>
      </c>
      <c r="D1019" t="s">
        <v>85</v>
      </c>
      <c r="E1019" t="s">
        <v>88</v>
      </c>
      <c r="F1019" t="s">
        <v>87</v>
      </c>
      <c r="G1019">
        <v>0</v>
      </c>
      <c r="H1019">
        <v>2E+20</v>
      </c>
      <c r="I1019">
        <v>0</v>
      </c>
      <c r="J1019">
        <v>0</v>
      </c>
      <c r="K1019">
        <v>141</v>
      </c>
      <c r="L10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19" s="5" cm="1">
        <f t="array" ref="M1019">MAX(IF((ProjectInfoTable[ProjectName]=DiscreteStatsTable[[#This Row],[ProjectName]]),(ProjectInfoTable[ProjectName]=DiscreteStatsTable[[#This Row],[ProjectName]])*ProjectInfoTable[NumberOfReplications]))</f>
        <v>50</v>
      </c>
      <c r="N1019" s="5" cm="1">
        <f t="array" ref="N1019">IFERROR(AVERAGE(IF((DiscreteStatsTable[GroupByKey]=DiscreteStatsTable[[#This Row],[GroupByKey]]),(DiscreteStatsTable[GroupByKey]=DiscreteStatsTable[[#This Row],[GroupByKey]])*DiscreteStatsTable[Average])),0)</f>
        <v>0</v>
      </c>
      <c r="O1019" s="5" cm="1">
        <f t="array" ref="O1019">IFERROR(_xlfn.STDEV.S(IF((DiscreteStatsTable[GroupByKey]=DiscreteStatsTable[[#This Row],[GroupByKey]]),(DiscreteStatsTable[GroupByKey]=DiscreteStatsTable[[#This Row],[GroupByKey]])*DiscreteStatsTable[Average])),0)</f>
        <v>0</v>
      </c>
      <c r="P1019" s="5" cm="1">
        <f t="array" ref="P1019">MAX(IF((ProjectInfoTable[ProjectName]=DiscreteStatsTable[[#This Row],[ProjectName]]),(ProjectInfoTable[ProjectName]=DiscreteStatsTable[[#This Row],[ProjectName]])*ProjectInfoTable[ConfidenceInterval]))</f>
        <v>0.95</v>
      </c>
      <c r="Q1019" s="5">
        <f>IF(AND(DiscreteStatsTable[[#This Row],[RepsWithStatObserved]]=1,Y1019=0),200000000000000000000,IFERROR(_xlfn.T.INV.2T(1 -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9" s="5" cm="1">
        <f t="array" ref="R1019">MIN(IF((DiscreteStatsTable[GroupByKey]=DiscreteStatsTable[[#This Row],[GroupByKey]]),(DiscreteStatsTable[GroupByKey]=DiscreteStatsTable[[#This Row],[GroupByKey]])*DiscreteStatsTable[Average]))</f>
        <v>0</v>
      </c>
      <c r="S1019" s="5" cm="1">
        <f t="array" ref="S1019">MAX(IF((DiscreteStatsTable[GroupByKey]=DiscreteStatsTable[[#This Row],[GroupByKey]]),(DiscreteStatsTable[GroupByKey]=DiscreteStatsTable[[#This Row],[GroupByKey]])*DiscreteStatsTable[Average]))</f>
        <v>0</v>
      </c>
      <c r="T1019" s="5" cm="1">
        <f t="array" ref="T1019">MIN(IF((DiscreteStatsTable[GroupByKey]=DiscreteStatsTable[[#This Row],[GroupByKey]]),(DiscreteStatsTable[GroupByKey]=DiscreteStatsTable[[#This Row],[GroupByKey]])*DiscreteStatsTable[Minimum]))</f>
        <v>0</v>
      </c>
      <c r="U1019" s="5" cm="1">
        <f t="array" ref="U1019">MAX(IF((DiscreteStatsTable[GroupByKey]=DiscreteStatsTable[[#This Row],[GroupByKey]]),(DiscreteStatsTable[GroupByKey]=DiscreteStatsTable[[#This Row],[GroupByKey]])*DiscreteStatsTable[Maximum]))</f>
        <v>0</v>
      </c>
      <c r="V1019" s="5" cm="1">
        <f t="array" ref="V1019">IFERROR(AVERAGE(IF((DiscreteStatsTable[GroupByKey]=DiscreteStatsTable[[#This Row],[GroupByKey]]),(DiscreteStatsTable[GroupByKey]=DiscreteStatsTable[[#This Row],[GroupByKey]])*DiscreteStatsTable[NumberObservations])),0)</f>
        <v>141.38</v>
      </c>
      <c r="W1019" s="5">
        <f>IF((DiscreteStatsTable[[#This Row],[RepsRequested]]&gt;1),DiscreteStatsTable[[#This Row],[HalfWidth]],DiscreteStatsTable[[#This Row],[BatchMeansHalfWidth]])</f>
        <v>0</v>
      </c>
      <c r="X1019" s="5" cm="1">
        <f t="array" ref="X1019">COUNT(IF((DiscreteStatsTable[GroupByKey]=DiscreteStatsTable[[#This Row],[GroupByKey]]),(DiscreteStatsTable[GroupByKey]=DiscreteStatsTable[[#This Row],[GroupByKey]])*DiscreteStatsTable[Replication]))</f>
        <v>50</v>
      </c>
      <c r="Y1019" s="5">
        <f>IF(DiscreteStatsTable[[#This Row],[RepsRequested]]=DiscreteStatsTable[[#This Row],[RepsWithStatObserved]],1,0)</f>
        <v>1</v>
      </c>
    </row>
    <row r="1020" spans="1:25" x14ac:dyDescent="0.25">
      <c r="A1020" t="s">
        <v>68</v>
      </c>
      <c r="B1020" t="s">
        <v>70</v>
      </c>
      <c r="C1020">
        <v>19</v>
      </c>
      <c r="D1020" t="s">
        <v>85</v>
      </c>
      <c r="E1020" t="s">
        <v>89</v>
      </c>
      <c r="F1020" t="s">
        <v>87</v>
      </c>
      <c r="G1020">
        <v>0</v>
      </c>
      <c r="H1020">
        <v>2E+20</v>
      </c>
      <c r="I1020">
        <v>0</v>
      </c>
      <c r="J1020">
        <v>0</v>
      </c>
      <c r="K1020">
        <v>141</v>
      </c>
      <c r="L10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20" s="5" cm="1">
        <f t="array" ref="M1020">MAX(IF((ProjectInfoTable[ProjectName]=DiscreteStatsTable[[#This Row],[ProjectName]]),(ProjectInfoTable[ProjectName]=DiscreteStatsTable[[#This Row],[ProjectName]])*ProjectInfoTable[NumberOfReplications]))</f>
        <v>50</v>
      </c>
      <c r="N1020" s="5" cm="1">
        <f t="array" ref="N1020">IFERROR(AVERAGE(IF((DiscreteStatsTable[GroupByKey]=DiscreteStatsTable[[#This Row],[GroupByKey]]),(DiscreteStatsTable[GroupByKey]=DiscreteStatsTable[[#This Row],[GroupByKey]])*DiscreteStatsTable[Average])),0)</f>
        <v>0</v>
      </c>
      <c r="O1020" s="5" cm="1">
        <f t="array" ref="O1020">IFERROR(_xlfn.STDEV.S(IF((DiscreteStatsTable[GroupByKey]=DiscreteStatsTable[[#This Row],[GroupByKey]]),(DiscreteStatsTable[GroupByKey]=DiscreteStatsTable[[#This Row],[GroupByKey]])*DiscreteStatsTable[Average])),0)</f>
        <v>0</v>
      </c>
      <c r="P1020" s="5" cm="1">
        <f t="array" ref="P1020">MAX(IF((ProjectInfoTable[ProjectName]=DiscreteStatsTable[[#This Row],[ProjectName]]),(ProjectInfoTable[ProjectName]=DiscreteStatsTable[[#This Row],[ProjectName]])*ProjectInfoTable[ConfidenceInterval]))</f>
        <v>0.95</v>
      </c>
      <c r="Q1020" s="5">
        <f>IF(AND(DiscreteStatsTable[[#This Row],[RepsWithStatObserved]]=1,Y1020=0),200000000000000000000,IFERROR(_xlfn.T.INV.2T(1 -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0" s="5" cm="1">
        <f t="array" ref="R1020">MIN(IF((DiscreteStatsTable[GroupByKey]=DiscreteStatsTable[[#This Row],[GroupByKey]]),(DiscreteStatsTable[GroupByKey]=DiscreteStatsTable[[#This Row],[GroupByKey]])*DiscreteStatsTable[Average]))</f>
        <v>0</v>
      </c>
      <c r="S1020" s="5" cm="1">
        <f t="array" ref="S1020">MAX(IF((DiscreteStatsTable[GroupByKey]=DiscreteStatsTable[[#This Row],[GroupByKey]]),(DiscreteStatsTable[GroupByKey]=DiscreteStatsTable[[#This Row],[GroupByKey]])*DiscreteStatsTable[Average]))</f>
        <v>0</v>
      </c>
      <c r="T1020" s="5" cm="1">
        <f t="array" ref="T1020">MIN(IF((DiscreteStatsTable[GroupByKey]=DiscreteStatsTable[[#This Row],[GroupByKey]]),(DiscreteStatsTable[GroupByKey]=DiscreteStatsTable[[#This Row],[GroupByKey]])*DiscreteStatsTable[Minimum]))</f>
        <v>0</v>
      </c>
      <c r="U1020" s="5" cm="1">
        <f t="array" ref="U1020">MAX(IF((DiscreteStatsTable[GroupByKey]=DiscreteStatsTable[[#This Row],[GroupByKey]]),(DiscreteStatsTable[GroupByKey]=DiscreteStatsTable[[#This Row],[GroupByKey]])*DiscreteStatsTable[Maximum]))</f>
        <v>0</v>
      </c>
      <c r="V1020" s="5" cm="1">
        <f t="array" ref="V1020">IFERROR(AVERAGE(IF((DiscreteStatsTable[GroupByKey]=DiscreteStatsTable[[#This Row],[GroupByKey]]),(DiscreteStatsTable[GroupByKey]=DiscreteStatsTable[[#This Row],[GroupByKey]])*DiscreteStatsTable[NumberObservations])),0)</f>
        <v>141.38</v>
      </c>
      <c r="W1020" s="5">
        <f>IF((DiscreteStatsTable[[#This Row],[RepsRequested]]&gt;1),DiscreteStatsTable[[#This Row],[HalfWidth]],DiscreteStatsTable[[#This Row],[BatchMeansHalfWidth]])</f>
        <v>0</v>
      </c>
      <c r="X1020" s="5" cm="1">
        <f t="array" ref="X1020">COUNT(IF((DiscreteStatsTable[GroupByKey]=DiscreteStatsTable[[#This Row],[GroupByKey]]),(DiscreteStatsTable[GroupByKey]=DiscreteStatsTable[[#This Row],[GroupByKey]])*DiscreteStatsTable[Replication]))</f>
        <v>50</v>
      </c>
      <c r="Y1020" s="5">
        <f>IF(DiscreteStatsTable[[#This Row],[RepsRequested]]=DiscreteStatsTable[[#This Row],[RepsWithStatObserved]],1,0)</f>
        <v>1</v>
      </c>
    </row>
    <row r="1021" spans="1:25" x14ac:dyDescent="0.25">
      <c r="A1021" t="s">
        <v>68</v>
      </c>
      <c r="B1021" t="s">
        <v>70</v>
      </c>
      <c r="C1021">
        <v>19</v>
      </c>
      <c r="D1021" t="s">
        <v>85</v>
      </c>
      <c r="E1021" t="s">
        <v>90</v>
      </c>
      <c r="F1021" t="s">
        <v>87</v>
      </c>
      <c r="G1021">
        <v>0</v>
      </c>
      <c r="H1021">
        <v>2E+20</v>
      </c>
      <c r="I1021">
        <v>0</v>
      </c>
      <c r="J1021">
        <v>0</v>
      </c>
      <c r="K1021">
        <v>141</v>
      </c>
      <c r="L10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21" s="5" cm="1">
        <f t="array" ref="M1021">MAX(IF((ProjectInfoTable[ProjectName]=DiscreteStatsTable[[#This Row],[ProjectName]]),(ProjectInfoTable[ProjectName]=DiscreteStatsTable[[#This Row],[ProjectName]])*ProjectInfoTable[NumberOfReplications]))</f>
        <v>50</v>
      </c>
      <c r="N1021" s="5" cm="1">
        <f t="array" ref="N1021">IFERROR(AVERAGE(IF((DiscreteStatsTable[GroupByKey]=DiscreteStatsTable[[#This Row],[GroupByKey]]),(DiscreteStatsTable[GroupByKey]=DiscreteStatsTable[[#This Row],[GroupByKey]])*DiscreteStatsTable[Average])),0)</f>
        <v>0</v>
      </c>
      <c r="O1021" s="5" cm="1">
        <f t="array" ref="O1021">IFERROR(_xlfn.STDEV.S(IF((DiscreteStatsTable[GroupByKey]=DiscreteStatsTable[[#This Row],[GroupByKey]]),(DiscreteStatsTable[GroupByKey]=DiscreteStatsTable[[#This Row],[GroupByKey]])*DiscreteStatsTable[Average])),0)</f>
        <v>0</v>
      </c>
      <c r="P1021" s="5" cm="1">
        <f t="array" ref="P1021">MAX(IF((ProjectInfoTable[ProjectName]=DiscreteStatsTable[[#This Row],[ProjectName]]),(ProjectInfoTable[ProjectName]=DiscreteStatsTable[[#This Row],[ProjectName]])*ProjectInfoTable[ConfidenceInterval]))</f>
        <v>0.95</v>
      </c>
      <c r="Q1021" s="5">
        <f>IF(AND(DiscreteStatsTable[[#This Row],[RepsWithStatObserved]]=1,Y1021=0),200000000000000000000,IFERROR(_xlfn.T.INV.2T(1 -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1" s="5" cm="1">
        <f t="array" ref="R1021">MIN(IF((DiscreteStatsTable[GroupByKey]=DiscreteStatsTable[[#This Row],[GroupByKey]]),(DiscreteStatsTable[GroupByKey]=DiscreteStatsTable[[#This Row],[GroupByKey]])*DiscreteStatsTable[Average]))</f>
        <v>0</v>
      </c>
      <c r="S1021" s="5" cm="1">
        <f t="array" ref="S1021">MAX(IF((DiscreteStatsTable[GroupByKey]=DiscreteStatsTable[[#This Row],[GroupByKey]]),(DiscreteStatsTable[GroupByKey]=DiscreteStatsTable[[#This Row],[GroupByKey]])*DiscreteStatsTable[Average]))</f>
        <v>0</v>
      </c>
      <c r="T1021" s="5" cm="1">
        <f t="array" ref="T1021">MIN(IF((DiscreteStatsTable[GroupByKey]=DiscreteStatsTable[[#This Row],[GroupByKey]]),(DiscreteStatsTable[GroupByKey]=DiscreteStatsTable[[#This Row],[GroupByKey]])*DiscreteStatsTable[Minimum]))</f>
        <v>0</v>
      </c>
      <c r="U1021" s="5" cm="1">
        <f t="array" ref="U1021">MAX(IF((DiscreteStatsTable[GroupByKey]=DiscreteStatsTable[[#This Row],[GroupByKey]]),(DiscreteStatsTable[GroupByKey]=DiscreteStatsTable[[#This Row],[GroupByKey]])*DiscreteStatsTable[Maximum]))</f>
        <v>0</v>
      </c>
      <c r="V1021" s="5" cm="1">
        <f t="array" ref="V1021">IFERROR(AVERAGE(IF((DiscreteStatsTable[GroupByKey]=DiscreteStatsTable[[#This Row],[GroupByKey]]),(DiscreteStatsTable[GroupByKey]=DiscreteStatsTable[[#This Row],[GroupByKey]])*DiscreteStatsTable[NumberObservations])),0)</f>
        <v>141.38</v>
      </c>
      <c r="W1021" s="5">
        <f>IF((DiscreteStatsTable[[#This Row],[RepsRequested]]&gt;1),DiscreteStatsTable[[#This Row],[HalfWidth]],DiscreteStatsTable[[#This Row],[BatchMeansHalfWidth]])</f>
        <v>0</v>
      </c>
      <c r="X1021" s="5" cm="1">
        <f t="array" ref="X1021">COUNT(IF((DiscreteStatsTable[GroupByKey]=DiscreteStatsTable[[#This Row],[GroupByKey]]),(DiscreteStatsTable[GroupByKey]=DiscreteStatsTable[[#This Row],[GroupByKey]])*DiscreteStatsTable[Replication]))</f>
        <v>50</v>
      </c>
      <c r="Y1021" s="5">
        <f>IF(DiscreteStatsTable[[#This Row],[RepsRequested]]=DiscreteStatsTable[[#This Row],[RepsWithStatObserved]],1,0)</f>
        <v>1</v>
      </c>
    </row>
    <row r="1022" spans="1:25" x14ac:dyDescent="0.25">
      <c r="A1022" t="s">
        <v>68</v>
      </c>
      <c r="B1022" t="s">
        <v>70</v>
      </c>
      <c r="C1022">
        <v>19</v>
      </c>
      <c r="D1022" t="s">
        <v>85</v>
      </c>
      <c r="E1022" t="s">
        <v>91</v>
      </c>
      <c r="F1022" t="s">
        <v>87</v>
      </c>
      <c r="G1022">
        <v>0.32402297615159098</v>
      </c>
      <c r="H1022">
        <v>2E+20</v>
      </c>
      <c r="I1022">
        <v>2.6637399464396101E-2</v>
      </c>
      <c r="J1022">
        <v>1.1683735795791399</v>
      </c>
      <c r="K1022">
        <v>141</v>
      </c>
      <c r="L10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22" s="5" cm="1">
        <f t="array" ref="M1022">MAX(IF((ProjectInfoTable[ProjectName]=DiscreteStatsTable[[#This Row],[ProjectName]]),(ProjectInfoTable[ProjectName]=DiscreteStatsTable[[#This Row],[ProjectName]])*ProjectInfoTable[NumberOfReplications]))</f>
        <v>50</v>
      </c>
      <c r="N1022" s="5" cm="1">
        <f t="array" ref="N1022">IFERROR(AVERAGE(IF((DiscreteStatsTable[GroupByKey]=DiscreteStatsTable[[#This Row],[GroupByKey]]),(DiscreteStatsTable[GroupByKey]=DiscreteStatsTable[[#This Row],[GroupByKey]])*DiscreteStatsTable[Average])),0)</f>
        <v>0.33492790756206081</v>
      </c>
      <c r="O1022" s="5" cm="1">
        <f t="array" ref="O102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22" s="5" cm="1">
        <f t="array" ref="P1022">MAX(IF((ProjectInfoTable[ProjectName]=DiscreteStatsTable[[#This Row],[ProjectName]]),(ProjectInfoTable[ProjectName]=DiscreteStatsTable[[#This Row],[ProjectName]])*ProjectInfoTable[ConfidenceInterval]))</f>
        <v>0.95</v>
      </c>
      <c r="Q1022" s="5">
        <f>IF(AND(DiscreteStatsTable[[#This Row],[RepsWithStatObserved]]=1,Y1022=0),200000000000000000000,IFERROR(_xlfn.T.INV.2T(1 -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22" s="5" cm="1">
        <f t="array" ref="R1022">MIN(IF((DiscreteStatsTable[GroupByKey]=DiscreteStatsTable[[#This Row],[GroupByKey]]),(DiscreteStatsTable[GroupByKey]=DiscreteStatsTable[[#This Row],[GroupByKey]])*DiscreteStatsTable[Average]))</f>
        <v>0.29414253294763198</v>
      </c>
      <c r="S1022" s="5" cm="1">
        <f t="array" ref="S1022">MAX(IF((DiscreteStatsTable[GroupByKey]=DiscreteStatsTable[[#This Row],[GroupByKey]]),(DiscreteStatsTable[GroupByKey]=DiscreteStatsTable[[#This Row],[GroupByKey]])*DiscreteStatsTable[Average]))</f>
        <v>0.38948747758041602</v>
      </c>
      <c r="T1022" s="5" cm="1">
        <f t="array" ref="T1022">MIN(IF((DiscreteStatsTable[GroupByKey]=DiscreteStatsTable[[#This Row],[GroupByKey]]),(DiscreteStatsTable[GroupByKey]=DiscreteStatsTable[[#This Row],[GroupByKey]])*DiscreteStatsTable[Minimum]))</f>
        <v>1.2941586017357599E-2</v>
      </c>
      <c r="U1022" s="5" cm="1">
        <f t="array" ref="U1022">MAX(IF((DiscreteStatsTable[GroupByKey]=DiscreteStatsTable[[#This Row],[GroupByKey]]),(DiscreteStatsTable[GroupByKey]=DiscreteStatsTable[[#This Row],[GroupByKey]])*DiscreteStatsTable[Maximum]))</f>
        <v>2.0393207955552399</v>
      </c>
      <c r="V1022" s="5" cm="1">
        <f t="array" ref="V1022">IFERROR(AVERAGE(IF((DiscreteStatsTable[GroupByKey]=DiscreteStatsTable[[#This Row],[GroupByKey]]),(DiscreteStatsTable[GroupByKey]=DiscreteStatsTable[[#This Row],[GroupByKey]])*DiscreteStatsTable[NumberObservations])),0)</f>
        <v>141.38</v>
      </c>
      <c r="W1022" s="5">
        <f>IF((DiscreteStatsTable[[#This Row],[RepsRequested]]&gt;1),DiscreteStatsTable[[#This Row],[HalfWidth]],DiscreteStatsTable[[#This Row],[BatchMeansHalfWidth]])</f>
        <v>5.7478663771092743E-3</v>
      </c>
      <c r="X1022" s="5" cm="1">
        <f t="array" ref="X1022">COUNT(IF((DiscreteStatsTable[GroupByKey]=DiscreteStatsTable[[#This Row],[GroupByKey]]),(DiscreteStatsTable[GroupByKey]=DiscreteStatsTable[[#This Row],[GroupByKey]])*DiscreteStatsTable[Replication]))</f>
        <v>50</v>
      </c>
      <c r="Y1022" s="5">
        <f>IF(DiscreteStatsTable[[#This Row],[RepsRequested]]=DiscreteStatsTable[[#This Row],[RepsWithStatObserved]],1,0)</f>
        <v>1</v>
      </c>
    </row>
    <row r="1023" spans="1:25" x14ac:dyDescent="0.25">
      <c r="A1023" t="s">
        <v>68</v>
      </c>
      <c r="B1023" t="s">
        <v>70</v>
      </c>
      <c r="C1023">
        <v>19</v>
      </c>
      <c r="D1023" t="s">
        <v>85</v>
      </c>
      <c r="E1023" t="s">
        <v>92</v>
      </c>
      <c r="F1023" t="s">
        <v>87</v>
      </c>
      <c r="G1023">
        <v>15.4120519813937</v>
      </c>
      <c r="H1023">
        <v>2E+20</v>
      </c>
      <c r="I1023">
        <v>1.5982439678637701</v>
      </c>
      <c r="J1023">
        <v>38.604000343849997</v>
      </c>
      <c r="K1023">
        <v>141</v>
      </c>
      <c r="L10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23" s="5" cm="1">
        <f t="array" ref="M1023">MAX(IF((ProjectInfoTable[ProjectName]=DiscreteStatsTable[[#This Row],[ProjectName]]),(ProjectInfoTable[ProjectName]=DiscreteStatsTable[[#This Row],[ProjectName]])*ProjectInfoTable[NumberOfReplications]))</f>
        <v>50</v>
      </c>
      <c r="N1023" s="5" cm="1">
        <f t="array" ref="N1023">IFERROR(AVERAGE(IF((DiscreteStatsTable[GroupByKey]=DiscreteStatsTable[[#This Row],[GroupByKey]]),(DiscreteStatsTable[GroupByKey]=DiscreteStatsTable[[#This Row],[GroupByKey]])*DiscreteStatsTable[Average])),0)</f>
        <v>17.764897998506111</v>
      </c>
      <c r="O1023" s="5" cm="1">
        <f t="array" ref="O1023">IFERROR(_xlfn.STDEV.S(IF((DiscreteStatsTable[GroupByKey]=DiscreteStatsTable[[#This Row],[GroupByKey]]),(DiscreteStatsTable[GroupByKey]=DiscreteStatsTable[[#This Row],[GroupByKey]])*DiscreteStatsTable[Average])),0)</f>
        <v>6.3265363194248438</v>
      </c>
      <c r="P1023" s="5" cm="1">
        <f t="array" ref="P1023">MAX(IF((ProjectInfoTable[ProjectName]=DiscreteStatsTable[[#This Row],[ProjectName]]),(ProjectInfoTable[ProjectName]=DiscreteStatsTable[[#This Row],[ProjectName]])*ProjectInfoTable[ConfidenceInterval]))</f>
        <v>0.95</v>
      </c>
      <c r="Q1023" s="5">
        <f>IF(AND(DiscreteStatsTable[[#This Row],[RepsWithStatObserved]]=1,Y1023=0),200000000000000000000,IFERROR(_xlfn.T.INV.2T(1 -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023" s="5" cm="1">
        <f t="array" ref="R1023">MIN(IF((DiscreteStatsTable[GroupByKey]=DiscreteStatsTable[[#This Row],[GroupByKey]]),(DiscreteStatsTable[GroupByKey]=DiscreteStatsTable[[#This Row],[GroupByKey]])*DiscreteStatsTable[Average]))</f>
        <v>12.070203836107099</v>
      </c>
      <c r="S1023" s="5" cm="1">
        <f t="array" ref="S1023">MAX(IF((DiscreteStatsTable[GroupByKey]=DiscreteStatsTable[[#This Row],[GroupByKey]]),(DiscreteStatsTable[GroupByKey]=DiscreteStatsTable[[#This Row],[GroupByKey]])*DiscreteStatsTable[Average]))</f>
        <v>51.667706043059603</v>
      </c>
      <c r="T1023" s="5" cm="1">
        <f t="array" ref="T1023">MIN(IF((DiscreteStatsTable[GroupByKey]=DiscreteStatsTable[[#This Row],[GroupByKey]]),(DiscreteStatsTable[GroupByKey]=DiscreteStatsTable[[#This Row],[GroupByKey]])*DiscreteStatsTable[Minimum]))</f>
        <v>0.77649516104145899</v>
      </c>
      <c r="U1023" s="5" cm="1">
        <f t="array" ref="U1023">MAX(IF((DiscreteStatsTable[GroupByKey]=DiscreteStatsTable[[#This Row],[GroupByKey]]),(DiscreteStatsTable[GroupByKey]=DiscreteStatsTable[[#This Row],[GroupByKey]])*DiscreteStatsTable[Maximum]))</f>
        <v>114.20900292565</v>
      </c>
      <c r="V1023" s="5" cm="1">
        <f t="array" ref="V1023">IFERROR(AVERAGE(IF((DiscreteStatsTable[GroupByKey]=DiscreteStatsTable[[#This Row],[GroupByKey]]),(DiscreteStatsTable[GroupByKey]=DiscreteStatsTable[[#This Row],[GroupByKey]])*DiscreteStatsTable[NumberObservations])),0)</f>
        <v>141.38</v>
      </c>
      <c r="W1023" s="5">
        <f>IF((DiscreteStatsTable[[#This Row],[RepsRequested]]&gt;1),DiscreteStatsTable[[#This Row],[HalfWidth]],DiscreteStatsTable[[#This Row],[BatchMeansHalfWidth]])</f>
        <v>1.7979817281600685</v>
      </c>
      <c r="X1023" s="5" cm="1">
        <f t="array" ref="X1023">COUNT(IF((DiscreteStatsTable[GroupByKey]=DiscreteStatsTable[[#This Row],[GroupByKey]]),(DiscreteStatsTable[GroupByKey]=DiscreteStatsTable[[#This Row],[GroupByKey]])*DiscreteStatsTable[Replication]))</f>
        <v>50</v>
      </c>
      <c r="Y1023" s="5">
        <f>IF(DiscreteStatsTable[[#This Row],[RepsRequested]]=DiscreteStatsTable[[#This Row],[RepsWithStatObserved]],1,0)</f>
        <v>1</v>
      </c>
    </row>
    <row r="1024" spans="1:25" x14ac:dyDescent="0.25">
      <c r="A1024" t="s">
        <v>68</v>
      </c>
      <c r="B1024" t="s">
        <v>70</v>
      </c>
      <c r="C1024">
        <v>19</v>
      </c>
      <c r="D1024" t="s">
        <v>85</v>
      </c>
      <c r="E1024" t="s">
        <v>93</v>
      </c>
      <c r="F1024" t="s">
        <v>87</v>
      </c>
      <c r="G1024">
        <v>0</v>
      </c>
      <c r="H1024">
        <v>2E+20</v>
      </c>
      <c r="I1024">
        <v>0</v>
      </c>
      <c r="J1024">
        <v>0</v>
      </c>
      <c r="K1024">
        <v>141</v>
      </c>
      <c r="L10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24" s="5" cm="1">
        <f t="array" ref="M1024">MAX(IF((ProjectInfoTable[ProjectName]=DiscreteStatsTable[[#This Row],[ProjectName]]),(ProjectInfoTable[ProjectName]=DiscreteStatsTable[[#This Row],[ProjectName]])*ProjectInfoTable[NumberOfReplications]))</f>
        <v>50</v>
      </c>
      <c r="N1024" s="5" cm="1">
        <f t="array" ref="N1024">IFERROR(AVERAGE(IF((DiscreteStatsTable[GroupByKey]=DiscreteStatsTable[[#This Row],[GroupByKey]]),(DiscreteStatsTable[GroupByKey]=DiscreteStatsTable[[#This Row],[GroupByKey]])*DiscreteStatsTable[Average])),0)</f>
        <v>0</v>
      </c>
      <c r="O1024" s="5" cm="1">
        <f t="array" ref="O1024">IFERROR(_xlfn.STDEV.S(IF((DiscreteStatsTable[GroupByKey]=DiscreteStatsTable[[#This Row],[GroupByKey]]),(DiscreteStatsTable[GroupByKey]=DiscreteStatsTable[[#This Row],[GroupByKey]])*DiscreteStatsTable[Average])),0)</f>
        <v>0</v>
      </c>
      <c r="P1024" s="5" cm="1">
        <f t="array" ref="P1024">MAX(IF((ProjectInfoTable[ProjectName]=DiscreteStatsTable[[#This Row],[ProjectName]]),(ProjectInfoTable[ProjectName]=DiscreteStatsTable[[#This Row],[ProjectName]])*ProjectInfoTable[ConfidenceInterval]))</f>
        <v>0.95</v>
      </c>
      <c r="Q1024" s="5">
        <f>IF(AND(DiscreteStatsTable[[#This Row],[RepsWithStatObserved]]=1,Y1024=0),200000000000000000000,IFERROR(_xlfn.T.INV.2T(1 -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4" s="5" cm="1">
        <f t="array" ref="R1024">MIN(IF((DiscreteStatsTable[GroupByKey]=DiscreteStatsTable[[#This Row],[GroupByKey]]),(DiscreteStatsTable[GroupByKey]=DiscreteStatsTable[[#This Row],[GroupByKey]])*DiscreteStatsTable[Average]))</f>
        <v>0</v>
      </c>
      <c r="S1024" s="5" cm="1">
        <f t="array" ref="S1024">MAX(IF((DiscreteStatsTable[GroupByKey]=DiscreteStatsTable[[#This Row],[GroupByKey]]),(DiscreteStatsTable[GroupByKey]=DiscreteStatsTable[[#This Row],[GroupByKey]])*DiscreteStatsTable[Average]))</f>
        <v>0</v>
      </c>
      <c r="T1024" s="5" cm="1">
        <f t="array" ref="T1024">MIN(IF((DiscreteStatsTable[GroupByKey]=DiscreteStatsTable[[#This Row],[GroupByKey]]),(DiscreteStatsTable[GroupByKey]=DiscreteStatsTable[[#This Row],[GroupByKey]])*DiscreteStatsTable[Minimum]))</f>
        <v>0</v>
      </c>
      <c r="U1024" s="5" cm="1">
        <f t="array" ref="U1024">MAX(IF((DiscreteStatsTable[GroupByKey]=DiscreteStatsTable[[#This Row],[GroupByKey]]),(DiscreteStatsTable[GroupByKey]=DiscreteStatsTable[[#This Row],[GroupByKey]])*DiscreteStatsTable[Maximum]))</f>
        <v>0</v>
      </c>
      <c r="V1024" s="5" cm="1">
        <f t="array" ref="V1024">IFERROR(AVERAGE(IF((DiscreteStatsTable[GroupByKey]=DiscreteStatsTable[[#This Row],[GroupByKey]]),(DiscreteStatsTable[GroupByKey]=DiscreteStatsTable[[#This Row],[GroupByKey]])*DiscreteStatsTable[NumberObservations])),0)</f>
        <v>141.38</v>
      </c>
      <c r="W1024" s="5">
        <f>IF((DiscreteStatsTable[[#This Row],[RepsRequested]]&gt;1),DiscreteStatsTable[[#This Row],[HalfWidth]],DiscreteStatsTable[[#This Row],[BatchMeansHalfWidth]])</f>
        <v>0</v>
      </c>
      <c r="X1024" s="5" cm="1">
        <f t="array" ref="X1024">COUNT(IF((DiscreteStatsTable[GroupByKey]=DiscreteStatsTable[[#This Row],[GroupByKey]]),(DiscreteStatsTable[GroupByKey]=DiscreteStatsTable[[#This Row],[GroupByKey]])*DiscreteStatsTable[Replication]))</f>
        <v>50</v>
      </c>
      <c r="Y1024" s="5">
        <f>IF(DiscreteStatsTable[[#This Row],[RepsRequested]]=DiscreteStatsTable[[#This Row],[RepsWithStatObserved]],1,0)</f>
        <v>1</v>
      </c>
    </row>
    <row r="1025" spans="1:25" x14ac:dyDescent="0.25">
      <c r="A1025" t="s">
        <v>68</v>
      </c>
      <c r="B1025" t="s">
        <v>70</v>
      </c>
      <c r="C1025">
        <v>19</v>
      </c>
      <c r="D1025" t="s">
        <v>85</v>
      </c>
      <c r="E1025" t="s">
        <v>94</v>
      </c>
      <c r="F1025" t="s">
        <v>87</v>
      </c>
      <c r="G1025">
        <v>0</v>
      </c>
      <c r="H1025">
        <v>2E+20</v>
      </c>
      <c r="I1025">
        <v>0</v>
      </c>
      <c r="J1025">
        <v>0</v>
      </c>
      <c r="K1025">
        <v>141</v>
      </c>
      <c r="L10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25" s="5" cm="1">
        <f t="array" ref="M1025">MAX(IF((ProjectInfoTable[ProjectName]=DiscreteStatsTable[[#This Row],[ProjectName]]),(ProjectInfoTable[ProjectName]=DiscreteStatsTable[[#This Row],[ProjectName]])*ProjectInfoTable[NumberOfReplications]))</f>
        <v>50</v>
      </c>
      <c r="N1025" s="5" cm="1">
        <f t="array" ref="N1025">IFERROR(AVERAGE(IF((DiscreteStatsTable[GroupByKey]=DiscreteStatsTable[[#This Row],[GroupByKey]]),(DiscreteStatsTable[GroupByKey]=DiscreteStatsTable[[#This Row],[GroupByKey]])*DiscreteStatsTable[Average])),0)</f>
        <v>0</v>
      </c>
      <c r="O1025" s="5" cm="1">
        <f t="array" ref="O1025">IFERROR(_xlfn.STDEV.S(IF((DiscreteStatsTable[GroupByKey]=DiscreteStatsTable[[#This Row],[GroupByKey]]),(DiscreteStatsTable[GroupByKey]=DiscreteStatsTable[[#This Row],[GroupByKey]])*DiscreteStatsTable[Average])),0)</f>
        <v>0</v>
      </c>
      <c r="P1025" s="5" cm="1">
        <f t="array" ref="P1025">MAX(IF((ProjectInfoTable[ProjectName]=DiscreteStatsTable[[#This Row],[ProjectName]]),(ProjectInfoTable[ProjectName]=DiscreteStatsTable[[#This Row],[ProjectName]])*ProjectInfoTable[ConfidenceInterval]))</f>
        <v>0.95</v>
      </c>
      <c r="Q1025" s="5">
        <f>IF(AND(DiscreteStatsTable[[#This Row],[RepsWithStatObserved]]=1,Y1025=0),200000000000000000000,IFERROR(_xlfn.T.INV.2T(1 -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5" s="5" cm="1">
        <f t="array" ref="R1025">MIN(IF((DiscreteStatsTable[GroupByKey]=DiscreteStatsTable[[#This Row],[GroupByKey]]),(DiscreteStatsTable[GroupByKey]=DiscreteStatsTable[[#This Row],[GroupByKey]])*DiscreteStatsTable[Average]))</f>
        <v>0</v>
      </c>
      <c r="S1025" s="5" cm="1">
        <f t="array" ref="S1025">MAX(IF((DiscreteStatsTable[GroupByKey]=DiscreteStatsTable[[#This Row],[GroupByKey]]),(DiscreteStatsTable[GroupByKey]=DiscreteStatsTable[[#This Row],[GroupByKey]])*DiscreteStatsTable[Average]))</f>
        <v>0</v>
      </c>
      <c r="T1025" s="5" cm="1">
        <f t="array" ref="T1025">MIN(IF((DiscreteStatsTable[GroupByKey]=DiscreteStatsTable[[#This Row],[GroupByKey]]),(DiscreteStatsTable[GroupByKey]=DiscreteStatsTable[[#This Row],[GroupByKey]])*DiscreteStatsTable[Minimum]))</f>
        <v>0</v>
      </c>
      <c r="U1025" s="5" cm="1">
        <f t="array" ref="U1025">MAX(IF((DiscreteStatsTable[GroupByKey]=DiscreteStatsTable[[#This Row],[GroupByKey]]),(DiscreteStatsTable[GroupByKey]=DiscreteStatsTable[[#This Row],[GroupByKey]])*DiscreteStatsTable[Maximum]))</f>
        <v>0</v>
      </c>
      <c r="V1025" s="5" cm="1">
        <f t="array" ref="V1025">IFERROR(AVERAGE(IF((DiscreteStatsTable[GroupByKey]=DiscreteStatsTable[[#This Row],[GroupByKey]]),(DiscreteStatsTable[GroupByKey]=DiscreteStatsTable[[#This Row],[GroupByKey]])*DiscreteStatsTable[NumberObservations])),0)</f>
        <v>141.38</v>
      </c>
      <c r="W1025" s="5">
        <f>IF((DiscreteStatsTable[[#This Row],[RepsRequested]]&gt;1),DiscreteStatsTable[[#This Row],[HalfWidth]],DiscreteStatsTable[[#This Row],[BatchMeansHalfWidth]])</f>
        <v>0</v>
      </c>
      <c r="X1025" s="5" cm="1">
        <f t="array" ref="X1025">COUNT(IF((DiscreteStatsTable[GroupByKey]=DiscreteStatsTable[[#This Row],[GroupByKey]]),(DiscreteStatsTable[GroupByKey]=DiscreteStatsTable[[#This Row],[GroupByKey]])*DiscreteStatsTable[Replication]))</f>
        <v>50</v>
      </c>
      <c r="Y1025" s="5">
        <f>IF(DiscreteStatsTable[[#This Row],[RepsRequested]]=DiscreteStatsTable[[#This Row],[RepsWithStatObserved]],1,0)</f>
        <v>1</v>
      </c>
    </row>
    <row r="1026" spans="1:25" x14ac:dyDescent="0.25">
      <c r="A1026" t="s">
        <v>68</v>
      </c>
      <c r="B1026" t="s">
        <v>70</v>
      </c>
      <c r="C1026">
        <v>19</v>
      </c>
      <c r="D1026" t="s">
        <v>85</v>
      </c>
      <c r="E1026" t="s">
        <v>95</v>
      </c>
      <c r="F1026" t="s">
        <v>87</v>
      </c>
      <c r="G1026">
        <v>0.32402297615159098</v>
      </c>
      <c r="H1026">
        <v>2E+20</v>
      </c>
      <c r="I1026">
        <v>2.6637399464396101E-2</v>
      </c>
      <c r="J1026">
        <v>1.1683735795791399</v>
      </c>
      <c r="K1026">
        <v>141</v>
      </c>
      <c r="L10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26" s="5" cm="1">
        <f t="array" ref="M1026">MAX(IF((ProjectInfoTable[ProjectName]=DiscreteStatsTable[[#This Row],[ProjectName]]),(ProjectInfoTable[ProjectName]=DiscreteStatsTable[[#This Row],[ProjectName]])*ProjectInfoTable[NumberOfReplications]))</f>
        <v>50</v>
      </c>
      <c r="N1026" s="5" cm="1">
        <f t="array" ref="N1026">IFERROR(AVERAGE(IF((DiscreteStatsTable[GroupByKey]=DiscreteStatsTable[[#This Row],[GroupByKey]]),(DiscreteStatsTable[GroupByKey]=DiscreteStatsTable[[#This Row],[GroupByKey]])*DiscreteStatsTable[Average])),0)</f>
        <v>0.33492790756206081</v>
      </c>
      <c r="O1026" s="5" cm="1">
        <f t="array" ref="O102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26" s="5" cm="1">
        <f t="array" ref="P1026">MAX(IF((ProjectInfoTable[ProjectName]=DiscreteStatsTable[[#This Row],[ProjectName]]),(ProjectInfoTable[ProjectName]=DiscreteStatsTable[[#This Row],[ProjectName]])*ProjectInfoTable[ConfidenceInterval]))</f>
        <v>0.95</v>
      </c>
      <c r="Q1026" s="5">
        <f>IF(AND(DiscreteStatsTable[[#This Row],[RepsWithStatObserved]]=1,Y1026=0),200000000000000000000,IFERROR(_xlfn.T.INV.2T(1 -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26" s="5" cm="1">
        <f t="array" ref="R1026">MIN(IF((DiscreteStatsTable[GroupByKey]=DiscreteStatsTable[[#This Row],[GroupByKey]]),(DiscreteStatsTable[GroupByKey]=DiscreteStatsTable[[#This Row],[GroupByKey]])*DiscreteStatsTable[Average]))</f>
        <v>0.29414253294763198</v>
      </c>
      <c r="S1026" s="5" cm="1">
        <f t="array" ref="S1026">MAX(IF((DiscreteStatsTable[GroupByKey]=DiscreteStatsTable[[#This Row],[GroupByKey]]),(DiscreteStatsTable[GroupByKey]=DiscreteStatsTable[[#This Row],[GroupByKey]])*DiscreteStatsTable[Average]))</f>
        <v>0.38948747758041602</v>
      </c>
      <c r="T1026" s="5" cm="1">
        <f t="array" ref="T1026">MIN(IF((DiscreteStatsTable[GroupByKey]=DiscreteStatsTable[[#This Row],[GroupByKey]]),(DiscreteStatsTable[GroupByKey]=DiscreteStatsTable[[#This Row],[GroupByKey]])*DiscreteStatsTable[Minimum]))</f>
        <v>1.2941586017357599E-2</v>
      </c>
      <c r="U1026" s="5" cm="1">
        <f t="array" ref="U1026">MAX(IF((DiscreteStatsTable[GroupByKey]=DiscreteStatsTable[[#This Row],[GroupByKey]]),(DiscreteStatsTable[GroupByKey]=DiscreteStatsTable[[#This Row],[GroupByKey]])*DiscreteStatsTable[Maximum]))</f>
        <v>2.0393207955552399</v>
      </c>
      <c r="V1026" s="5" cm="1">
        <f t="array" ref="V1026">IFERROR(AVERAGE(IF((DiscreteStatsTable[GroupByKey]=DiscreteStatsTable[[#This Row],[GroupByKey]]),(DiscreteStatsTable[GroupByKey]=DiscreteStatsTable[[#This Row],[GroupByKey]])*DiscreteStatsTable[NumberObservations])),0)</f>
        <v>141.38</v>
      </c>
      <c r="W1026" s="5">
        <f>IF((DiscreteStatsTable[[#This Row],[RepsRequested]]&gt;1),DiscreteStatsTable[[#This Row],[HalfWidth]],DiscreteStatsTable[[#This Row],[BatchMeansHalfWidth]])</f>
        <v>5.7478663771092743E-3</v>
      </c>
      <c r="X1026" s="5" cm="1">
        <f t="array" ref="X1026">COUNT(IF((DiscreteStatsTable[GroupByKey]=DiscreteStatsTable[[#This Row],[GroupByKey]]),(DiscreteStatsTable[GroupByKey]=DiscreteStatsTable[[#This Row],[GroupByKey]])*DiscreteStatsTable[Replication]))</f>
        <v>50</v>
      </c>
      <c r="Y1026" s="5">
        <f>IF(DiscreteStatsTable[[#This Row],[RepsRequested]]=DiscreteStatsTable[[#This Row],[RepsWithStatObserved]],1,0)</f>
        <v>1</v>
      </c>
    </row>
    <row r="1027" spans="1:25" x14ac:dyDescent="0.25">
      <c r="A1027" t="s">
        <v>68</v>
      </c>
      <c r="B1027" t="s">
        <v>70</v>
      </c>
      <c r="C1027">
        <v>19</v>
      </c>
      <c r="D1027" t="s">
        <v>85</v>
      </c>
      <c r="E1027" t="s">
        <v>96</v>
      </c>
      <c r="F1027" t="s">
        <v>87</v>
      </c>
      <c r="G1027">
        <v>11.789337412304199</v>
      </c>
      <c r="H1027">
        <v>2E+20</v>
      </c>
      <c r="I1027">
        <v>1.5982439678637701</v>
      </c>
      <c r="J1027">
        <v>38.604000343849997</v>
      </c>
      <c r="K1027">
        <v>141</v>
      </c>
      <c r="L10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27" s="5" cm="1">
        <f t="array" ref="M1027">MAX(IF((ProjectInfoTable[ProjectName]=DiscreteStatsTable[[#This Row],[ProjectName]]),(ProjectInfoTable[ProjectName]=DiscreteStatsTable[[#This Row],[ProjectName]])*ProjectInfoTable[NumberOfReplications]))</f>
        <v>50</v>
      </c>
      <c r="N1027" s="5" cm="1">
        <f t="array" ref="N1027">IFERROR(AVERAGE(IF((DiscreteStatsTable[GroupByKey]=DiscreteStatsTable[[#This Row],[GroupByKey]]),(DiscreteStatsTable[GroupByKey]=DiscreteStatsTable[[#This Row],[GroupByKey]])*DiscreteStatsTable[Average])),0)</f>
        <v>12.098431297615067</v>
      </c>
      <c r="O1027" s="5" cm="1">
        <f t="array" ref="O1027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027" s="5" cm="1">
        <f t="array" ref="P1027">MAX(IF((ProjectInfoTable[ProjectName]=DiscreteStatsTable[[#This Row],[ProjectName]]),(ProjectInfoTable[ProjectName]=DiscreteStatsTable[[#This Row],[ProjectName]])*ProjectInfoTable[ConfidenceInterval]))</f>
        <v>0.95</v>
      </c>
      <c r="Q1027" s="5">
        <f>IF(AND(DiscreteStatsTable[[#This Row],[RepsWithStatObserved]]=1,Y1027=0),200000000000000000000,IFERROR(_xlfn.T.INV.2T(1 -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027" s="5" cm="1">
        <f t="array" ref="R1027">MIN(IF((DiscreteStatsTable[GroupByKey]=DiscreteStatsTable[[#This Row],[GroupByKey]]),(DiscreteStatsTable[GroupByKey]=DiscreteStatsTable[[#This Row],[GroupByKey]])*DiscreteStatsTable[Average]))</f>
        <v>10.7592582879315</v>
      </c>
      <c r="S1027" s="5" cm="1">
        <f t="array" ref="S1027">MAX(IF((DiscreteStatsTable[GroupByKey]=DiscreteStatsTable[[#This Row],[GroupByKey]]),(DiscreteStatsTable[GroupByKey]=DiscreteStatsTable[[#This Row],[GroupByKey]])*DiscreteStatsTable[Average]))</f>
        <v>14.168775078757299</v>
      </c>
      <c r="T1027" s="5" cm="1">
        <f t="array" ref="T1027">MIN(IF((DiscreteStatsTable[GroupByKey]=DiscreteStatsTable[[#This Row],[GroupByKey]]),(DiscreteStatsTable[GroupByKey]=DiscreteStatsTable[[#This Row],[GroupByKey]])*DiscreteStatsTable[Minimum]))</f>
        <v>0.77649516104145899</v>
      </c>
      <c r="U1027" s="5" cm="1">
        <f t="array" ref="U1027">MAX(IF((DiscreteStatsTable[GroupByKey]=DiscreteStatsTable[[#This Row],[GroupByKey]]),(DiscreteStatsTable[GroupByKey]=DiscreteStatsTable[[#This Row],[GroupByKey]])*DiscreteStatsTable[Maximum]))</f>
        <v>66.496126739788593</v>
      </c>
      <c r="V1027" s="5" cm="1">
        <f t="array" ref="V1027">IFERROR(AVERAGE(IF((DiscreteStatsTable[GroupByKey]=DiscreteStatsTable[[#This Row],[GroupByKey]]),(DiscreteStatsTable[GroupByKey]=DiscreteStatsTable[[#This Row],[GroupByKey]])*DiscreteStatsTable[NumberObservations])),0)</f>
        <v>141.38</v>
      </c>
      <c r="W1027" s="5">
        <f>IF((DiscreteStatsTable[[#This Row],[RepsRequested]]&gt;1),DiscreteStatsTable[[#This Row],[HalfWidth]],DiscreteStatsTable[[#This Row],[BatchMeansHalfWidth]])</f>
        <v>0.20301091161176912</v>
      </c>
      <c r="X1027" s="5" cm="1">
        <f t="array" ref="X1027">COUNT(IF((DiscreteStatsTable[GroupByKey]=DiscreteStatsTable[[#This Row],[GroupByKey]]),(DiscreteStatsTable[GroupByKey]=DiscreteStatsTable[[#This Row],[GroupByKey]])*DiscreteStatsTable[Replication]))</f>
        <v>50</v>
      </c>
      <c r="Y1027" s="5">
        <f>IF(DiscreteStatsTable[[#This Row],[RepsRequested]]=DiscreteStatsTable[[#This Row],[RepsWithStatObserved]],1,0)</f>
        <v>1</v>
      </c>
    </row>
    <row r="1028" spans="1:25" x14ac:dyDescent="0.25">
      <c r="A1028" t="s">
        <v>68</v>
      </c>
      <c r="B1028" t="s">
        <v>70</v>
      </c>
      <c r="C1028">
        <v>19</v>
      </c>
      <c r="D1028" t="s">
        <v>85</v>
      </c>
      <c r="E1028" t="s">
        <v>97</v>
      </c>
      <c r="F1028" t="s">
        <v>87</v>
      </c>
      <c r="G1028">
        <v>0</v>
      </c>
      <c r="H1028">
        <v>2E+20</v>
      </c>
      <c r="I1028">
        <v>0</v>
      </c>
      <c r="J1028">
        <v>0</v>
      </c>
      <c r="K1028">
        <v>141</v>
      </c>
      <c r="L10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28" s="5" cm="1">
        <f t="array" ref="M1028">MAX(IF((ProjectInfoTable[ProjectName]=DiscreteStatsTable[[#This Row],[ProjectName]]),(ProjectInfoTable[ProjectName]=DiscreteStatsTable[[#This Row],[ProjectName]])*ProjectInfoTable[NumberOfReplications]))</f>
        <v>50</v>
      </c>
      <c r="N1028" s="5" cm="1">
        <f t="array" ref="N1028">IFERROR(AVERAGE(IF((DiscreteStatsTable[GroupByKey]=DiscreteStatsTable[[#This Row],[GroupByKey]]),(DiscreteStatsTable[GroupByKey]=DiscreteStatsTable[[#This Row],[GroupByKey]])*DiscreteStatsTable[Average])),0)</f>
        <v>0</v>
      </c>
      <c r="O1028" s="5" cm="1">
        <f t="array" ref="O1028">IFERROR(_xlfn.STDEV.S(IF((DiscreteStatsTable[GroupByKey]=DiscreteStatsTable[[#This Row],[GroupByKey]]),(DiscreteStatsTable[GroupByKey]=DiscreteStatsTable[[#This Row],[GroupByKey]])*DiscreteStatsTable[Average])),0)</f>
        <v>0</v>
      </c>
      <c r="P1028" s="5" cm="1">
        <f t="array" ref="P1028">MAX(IF((ProjectInfoTable[ProjectName]=DiscreteStatsTable[[#This Row],[ProjectName]]),(ProjectInfoTable[ProjectName]=DiscreteStatsTable[[#This Row],[ProjectName]])*ProjectInfoTable[ConfidenceInterval]))</f>
        <v>0.95</v>
      </c>
      <c r="Q1028" s="5">
        <f>IF(AND(DiscreteStatsTable[[#This Row],[RepsWithStatObserved]]=1,Y1028=0),200000000000000000000,IFERROR(_xlfn.T.INV.2T(1 -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8" s="5" cm="1">
        <f t="array" ref="R1028">MIN(IF((DiscreteStatsTable[GroupByKey]=DiscreteStatsTable[[#This Row],[GroupByKey]]),(DiscreteStatsTable[GroupByKey]=DiscreteStatsTable[[#This Row],[GroupByKey]])*DiscreteStatsTable[Average]))</f>
        <v>0</v>
      </c>
      <c r="S1028" s="5" cm="1">
        <f t="array" ref="S1028">MAX(IF((DiscreteStatsTable[GroupByKey]=DiscreteStatsTable[[#This Row],[GroupByKey]]),(DiscreteStatsTable[GroupByKey]=DiscreteStatsTable[[#This Row],[GroupByKey]])*DiscreteStatsTable[Average]))</f>
        <v>0</v>
      </c>
      <c r="T1028" s="5" cm="1">
        <f t="array" ref="T1028">MIN(IF((DiscreteStatsTable[GroupByKey]=DiscreteStatsTable[[#This Row],[GroupByKey]]),(DiscreteStatsTable[GroupByKey]=DiscreteStatsTable[[#This Row],[GroupByKey]])*DiscreteStatsTable[Minimum]))</f>
        <v>0</v>
      </c>
      <c r="U1028" s="5" cm="1">
        <f t="array" ref="U1028">MAX(IF((DiscreteStatsTable[GroupByKey]=DiscreteStatsTable[[#This Row],[GroupByKey]]),(DiscreteStatsTable[GroupByKey]=DiscreteStatsTable[[#This Row],[GroupByKey]])*DiscreteStatsTable[Maximum]))</f>
        <v>0</v>
      </c>
      <c r="V1028" s="5" cm="1">
        <f t="array" ref="V1028">IFERROR(AVERAGE(IF((DiscreteStatsTable[GroupByKey]=DiscreteStatsTable[[#This Row],[GroupByKey]]),(DiscreteStatsTable[GroupByKey]=DiscreteStatsTable[[#This Row],[GroupByKey]])*DiscreteStatsTable[NumberObservations])),0)</f>
        <v>141.38</v>
      </c>
      <c r="W1028" s="5">
        <f>IF((DiscreteStatsTable[[#This Row],[RepsRequested]]&gt;1),DiscreteStatsTable[[#This Row],[HalfWidth]],DiscreteStatsTable[[#This Row],[BatchMeansHalfWidth]])</f>
        <v>0</v>
      </c>
      <c r="X1028" s="5" cm="1">
        <f t="array" ref="X1028">COUNT(IF((DiscreteStatsTable[GroupByKey]=DiscreteStatsTable[[#This Row],[GroupByKey]]),(DiscreteStatsTable[GroupByKey]=DiscreteStatsTable[[#This Row],[GroupByKey]])*DiscreteStatsTable[Replication]))</f>
        <v>50</v>
      </c>
      <c r="Y1028" s="5">
        <f>IF(DiscreteStatsTable[[#This Row],[RepsRequested]]=DiscreteStatsTable[[#This Row],[RepsWithStatObserved]],1,0)</f>
        <v>1</v>
      </c>
    </row>
    <row r="1029" spans="1:25" x14ac:dyDescent="0.25">
      <c r="A1029" t="s">
        <v>68</v>
      </c>
      <c r="B1029" t="s">
        <v>70</v>
      </c>
      <c r="C1029">
        <v>19</v>
      </c>
      <c r="D1029" t="s">
        <v>85</v>
      </c>
      <c r="E1029" t="s">
        <v>98</v>
      </c>
      <c r="F1029" t="s">
        <v>87</v>
      </c>
      <c r="G1029">
        <v>3.6227145690895401</v>
      </c>
      <c r="H1029">
        <v>2E+20</v>
      </c>
      <c r="I1029">
        <v>0</v>
      </c>
      <c r="J1029">
        <v>18.672213275568801</v>
      </c>
      <c r="K1029">
        <v>141</v>
      </c>
      <c r="L10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29" s="5" cm="1">
        <f t="array" ref="M1029">MAX(IF((ProjectInfoTable[ProjectName]=DiscreteStatsTable[[#This Row],[ProjectName]]),(ProjectInfoTable[ProjectName]=DiscreteStatsTable[[#This Row],[ProjectName]])*ProjectInfoTable[NumberOfReplications]))</f>
        <v>50</v>
      </c>
      <c r="N1029" s="5" cm="1">
        <f t="array" ref="N1029">IFERROR(AVERAGE(IF((DiscreteStatsTable[GroupByKey]=DiscreteStatsTable[[#This Row],[GroupByKey]]),(DiscreteStatsTable[GroupByKey]=DiscreteStatsTable[[#This Row],[GroupByKey]])*DiscreteStatsTable[Average])),0)</f>
        <v>5.6664667008910365</v>
      </c>
      <c r="O1029" s="5" cm="1">
        <f t="array" ref="O1029">IFERROR(_xlfn.STDEV.S(IF((DiscreteStatsTable[GroupByKey]=DiscreteStatsTable[[#This Row],[GroupByKey]]),(DiscreteStatsTable[GroupByKey]=DiscreteStatsTable[[#This Row],[GroupByKey]])*DiscreteStatsTable[Average])),0)</f>
        <v>5.8120334932936641</v>
      </c>
      <c r="P1029" s="5" cm="1">
        <f t="array" ref="P1029">MAX(IF((ProjectInfoTable[ProjectName]=DiscreteStatsTable[[#This Row],[ProjectName]]),(ProjectInfoTable[ProjectName]=DiscreteStatsTable[[#This Row],[ProjectName]])*ProjectInfoTable[ConfidenceInterval]))</f>
        <v>0.95</v>
      </c>
      <c r="Q1029" s="5">
        <f>IF(AND(DiscreteStatsTable[[#This Row],[RepsWithStatObserved]]=1,Y1029=0),200000000000000000000,IFERROR(_xlfn.T.INV.2T(1 -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029" s="5" cm="1">
        <f t="array" ref="R1029">MIN(IF((DiscreteStatsTable[GroupByKey]=DiscreteStatsTable[[#This Row],[GroupByKey]]),(DiscreteStatsTable[GroupByKey]=DiscreteStatsTable[[#This Row],[GroupByKey]])*DiscreteStatsTable[Average]))</f>
        <v>1.06349999805384</v>
      </c>
      <c r="S1029" s="5" cm="1">
        <f t="array" ref="S1029">MAX(IF((DiscreteStatsTable[GroupByKey]=DiscreteStatsTable[[#This Row],[GroupByKey]]),(DiscreteStatsTable[GroupByKey]=DiscreteStatsTable[[#This Row],[GroupByKey]])*DiscreteStatsTable[Average]))</f>
        <v>37.498930964302303</v>
      </c>
      <c r="T1029" s="5" cm="1">
        <f t="array" ref="T1029">MIN(IF((DiscreteStatsTable[GroupByKey]=DiscreteStatsTable[[#This Row],[GroupByKey]]),(DiscreteStatsTable[GroupByKey]=DiscreteStatsTable[[#This Row],[GroupByKey]])*DiscreteStatsTable[Minimum]))</f>
        <v>0</v>
      </c>
      <c r="U1029" s="5" cm="1">
        <f t="array" ref="U1029">MAX(IF((DiscreteStatsTable[GroupByKey]=DiscreteStatsTable[[#This Row],[GroupByKey]]),(DiscreteStatsTable[GroupByKey]=DiscreteStatsTable[[#This Row],[GroupByKey]])*DiscreteStatsTable[Maximum]))</f>
        <v>97.065234510704698</v>
      </c>
      <c r="V1029" s="5" cm="1">
        <f t="array" ref="V1029">IFERROR(AVERAGE(IF((DiscreteStatsTable[GroupByKey]=DiscreteStatsTable[[#This Row],[GroupByKey]]),(DiscreteStatsTable[GroupByKey]=DiscreteStatsTable[[#This Row],[GroupByKey]])*DiscreteStatsTable[NumberObservations])),0)</f>
        <v>141.38</v>
      </c>
      <c r="W1029" s="5">
        <f>IF((DiscreteStatsTable[[#This Row],[RepsRequested]]&gt;1),DiscreteStatsTable[[#This Row],[HalfWidth]],DiscreteStatsTable[[#This Row],[BatchMeansHalfWidth]])</f>
        <v>1.6517616428299211</v>
      </c>
      <c r="X1029" s="5" cm="1">
        <f t="array" ref="X1029">COUNT(IF((DiscreteStatsTable[GroupByKey]=DiscreteStatsTable[[#This Row],[GroupByKey]]),(DiscreteStatsTable[GroupByKey]=DiscreteStatsTable[[#This Row],[GroupByKey]])*DiscreteStatsTable[Replication]))</f>
        <v>50</v>
      </c>
      <c r="Y1029" s="5">
        <f>IF(DiscreteStatsTable[[#This Row],[RepsRequested]]=DiscreteStatsTable[[#This Row],[RepsWithStatObserved]],1,0)</f>
        <v>1</v>
      </c>
    </row>
    <row r="1030" spans="1:25" x14ac:dyDescent="0.25">
      <c r="A1030" t="s">
        <v>68</v>
      </c>
      <c r="B1030" t="s">
        <v>70</v>
      </c>
      <c r="C1030">
        <v>20</v>
      </c>
      <c r="D1030" t="s">
        <v>85</v>
      </c>
      <c r="E1030" t="s">
        <v>86</v>
      </c>
      <c r="F1030" t="s">
        <v>87</v>
      </c>
      <c r="G1030">
        <v>0</v>
      </c>
      <c r="H1030">
        <v>2E+20</v>
      </c>
      <c r="I1030">
        <v>0</v>
      </c>
      <c r="J1030">
        <v>0</v>
      </c>
      <c r="K1030">
        <v>140</v>
      </c>
      <c r="L10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30" s="5" cm="1">
        <f t="array" ref="M1030">MAX(IF((ProjectInfoTable[ProjectName]=DiscreteStatsTable[[#This Row],[ProjectName]]),(ProjectInfoTable[ProjectName]=DiscreteStatsTable[[#This Row],[ProjectName]])*ProjectInfoTable[NumberOfReplications]))</f>
        <v>50</v>
      </c>
      <c r="N1030" s="5" cm="1">
        <f t="array" ref="N1030">IFERROR(AVERAGE(IF((DiscreteStatsTable[GroupByKey]=DiscreteStatsTable[[#This Row],[GroupByKey]]),(DiscreteStatsTable[GroupByKey]=DiscreteStatsTable[[#This Row],[GroupByKey]])*DiscreteStatsTable[Average])),0)</f>
        <v>0</v>
      </c>
      <c r="O1030" s="5" cm="1">
        <f t="array" ref="O1030">IFERROR(_xlfn.STDEV.S(IF((DiscreteStatsTable[GroupByKey]=DiscreteStatsTable[[#This Row],[GroupByKey]]),(DiscreteStatsTable[GroupByKey]=DiscreteStatsTable[[#This Row],[GroupByKey]])*DiscreteStatsTable[Average])),0)</f>
        <v>0</v>
      </c>
      <c r="P1030" s="5" cm="1">
        <f t="array" ref="P1030">MAX(IF((ProjectInfoTable[ProjectName]=DiscreteStatsTable[[#This Row],[ProjectName]]),(ProjectInfoTable[ProjectName]=DiscreteStatsTable[[#This Row],[ProjectName]])*ProjectInfoTable[ConfidenceInterval]))</f>
        <v>0.95</v>
      </c>
      <c r="Q1030" s="5">
        <f>IF(AND(DiscreteStatsTable[[#This Row],[RepsWithStatObserved]]=1,Y1030=0),200000000000000000000,IFERROR(_xlfn.T.INV.2T(1 -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0" s="5" cm="1">
        <f t="array" ref="R1030">MIN(IF((DiscreteStatsTable[GroupByKey]=DiscreteStatsTable[[#This Row],[GroupByKey]]),(DiscreteStatsTable[GroupByKey]=DiscreteStatsTable[[#This Row],[GroupByKey]])*DiscreteStatsTable[Average]))</f>
        <v>0</v>
      </c>
      <c r="S1030" s="5" cm="1">
        <f t="array" ref="S1030">MAX(IF((DiscreteStatsTable[GroupByKey]=DiscreteStatsTable[[#This Row],[GroupByKey]]),(DiscreteStatsTable[GroupByKey]=DiscreteStatsTable[[#This Row],[GroupByKey]])*DiscreteStatsTable[Average]))</f>
        <v>0</v>
      </c>
      <c r="T1030" s="5" cm="1">
        <f t="array" ref="T1030">MIN(IF((DiscreteStatsTable[GroupByKey]=DiscreteStatsTable[[#This Row],[GroupByKey]]),(DiscreteStatsTable[GroupByKey]=DiscreteStatsTable[[#This Row],[GroupByKey]])*DiscreteStatsTable[Minimum]))</f>
        <v>0</v>
      </c>
      <c r="U1030" s="5" cm="1">
        <f t="array" ref="U1030">MAX(IF((DiscreteStatsTable[GroupByKey]=DiscreteStatsTable[[#This Row],[GroupByKey]]),(DiscreteStatsTable[GroupByKey]=DiscreteStatsTable[[#This Row],[GroupByKey]])*DiscreteStatsTable[Maximum]))</f>
        <v>0</v>
      </c>
      <c r="V1030" s="5" cm="1">
        <f t="array" ref="V1030">IFERROR(AVERAGE(IF((DiscreteStatsTable[GroupByKey]=DiscreteStatsTable[[#This Row],[GroupByKey]]),(DiscreteStatsTable[GroupByKey]=DiscreteStatsTable[[#This Row],[GroupByKey]])*DiscreteStatsTable[NumberObservations])),0)</f>
        <v>141.38</v>
      </c>
      <c r="W1030" s="5">
        <f>IF((DiscreteStatsTable[[#This Row],[RepsRequested]]&gt;1),DiscreteStatsTable[[#This Row],[HalfWidth]],DiscreteStatsTable[[#This Row],[BatchMeansHalfWidth]])</f>
        <v>0</v>
      </c>
      <c r="X1030" s="5" cm="1">
        <f t="array" ref="X1030">COUNT(IF((DiscreteStatsTable[GroupByKey]=DiscreteStatsTable[[#This Row],[GroupByKey]]),(DiscreteStatsTable[GroupByKey]=DiscreteStatsTable[[#This Row],[GroupByKey]])*DiscreteStatsTable[Replication]))</f>
        <v>50</v>
      </c>
      <c r="Y1030" s="5">
        <f>IF(DiscreteStatsTable[[#This Row],[RepsRequested]]=DiscreteStatsTable[[#This Row],[RepsWithStatObserved]],1,0)</f>
        <v>1</v>
      </c>
    </row>
    <row r="1031" spans="1:25" x14ac:dyDescent="0.25">
      <c r="A1031" t="s">
        <v>68</v>
      </c>
      <c r="B1031" t="s">
        <v>70</v>
      </c>
      <c r="C1031">
        <v>20</v>
      </c>
      <c r="D1031" t="s">
        <v>85</v>
      </c>
      <c r="E1031" t="s">
        <v>88</v>
      </c>
      <c r="F1031" t="s">
        <v>87</v>
      </c>
      <c r="G1031">
        <v>0</v>
      </c>
      <c r="H1031">
        <v>2E+20</v>
      </c>
      <c r="I1031">
        <v>0</v>
      </c>
      <c r="J1031">
        <v>0</v>
      </c>
      <c r="K1031">
        <v>140</v>
      </c>
      <c r="L10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31" s="5" cm="1">
        <f t="array" ref="M1031">MAX(IF((ProjectInfoTable[ProjectName]=DiscreteStatsTable[[#This Row],[ProjectName]]),(ProjectInfoTable[ProjectName]=DiscreteStatsTable[[#This Row],[ProjectName]])*ProjectInfoTable[NumberOfReplications]))</f>
        <v>50</v>
      </c>
      <c r="N1031" s="5" cm="1">
        <f t="array" ref="N1031">IFERROR(AVERAGE(IF((DiscreteStatsTable[GroupByKey]=DiscreteStatsTable[[#This Row],[GroupByKey]]),(DiscreteStatsTable[GroupByKey]=DiscreteStatsTable[[#This Row],[GroupByKey]])*DiscreteStatsTable[Average])),0)</f>
        <v>0</v>
      </c>
      <c r="O1031" s="5" cm="1">
        <f t="array" ref="O1031">IFERROR(_xlfn.STDEV.S(IF((DiscreteStatsTable[GroupByKey]=DiscreteStatsTable[[#This Row],[GroupByKey]]),(DiscreteStatsTable[GroupByKey]=DiscreteStatsTable[[#This Row],[GroupByKey]])*DiscreteStatsTable[Average])),0)</f>
        <v>0</v>
      </c>
      <c r="P1031" s="5" cm="1">
        <f t="array" ref="P1031">MAX(IF((ProjectInfoTable[ProjectName]=DiscreteStatsTable[[#This Row],[ProjectName]]),(ProjectInfoTable[ProjectName]=DiscreteStatsTable[[#This Row],[ProjectName]])*ProjectInfoTable[ConfidenceInterval]))</f>
        <v>0.95</v>
      </c>
      <c r="Q1031" s="5">
        <f>IF(AND(DiscreteStatsTable[[#This Row],[RepsWithStatObserved]]=1,Y1031=0),200000000000000000000,IFERROR(_xlfn.T.INV.2T(1 -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1" s="5" cm="1">
        <f t="array" ref="R1031">MIN(IF((DiscreteStatsTable[GroupByKey]=DiscreteStatsTable[[#This Row],[GroupByKey]]),(DiscreteStatsTable[GroupByKey]=DiscreteStatsTable[[#This Row],[GroupByKey]])*DiscreteStatsTable[Average]))</f>
        <v>0</v>
      </c>
      <c r="S1031" s="5" cm="1">
        <f t="array" ref="S1031">MAX(IF((DiscreteStatsTable[GroupByKey]=DiscreteStatsTable[[#This Row],[GroupByKey]]),(DiscreteStatsTable[GroupByKey]=DiscreteStatsTable[[#This Row],[GroupByKey]])*DiscreteStatsTable[Average]))</f>
        <v>0</v>
      </c>
      <c r="T1031" s="5" cm="1">
        <f t="array" ref="T1031">MIN(IF((DiscreteStatsTable[GroupByKey]=DiscreteStatsTable[[#This Row],[GroupByKey]]),(DiscreteStatsTable[GroupByKey]=DiscreteStatsTable[[#This Row],[GroupByKey]])*DiscreteStatsTable[Minimum]))</f>
        <v>0</v>
      </c>
      <c r="U1031" s="5" cm="1">
        <f t="array" ref="U1031">MAX(IF((DiscreteStatsTable[GroupByKey]=DiscreteStatsTable[[#This Row],[GroupByKey]]),(DiscreteStatsTable[GroupByKey]=DiscreteStatsTable[[#This Row],[GroupByKey]])*DiscreteStatsTable[Maximum]))</f>
        <v>0</v>
      </c>
      <c r="V1031" s="5" cm="1">
        <f t="array" ref="V1031">IFERROR(AVERAGE(IF((DiscreteStatsTable[GroupByKey]=DiscreteStatsTable[[#This Row],[GroupByKey]]),(DiscreteStatsTable[GroupByKey]=DiscreteStatsTable[[#This Row],[GroupByKey]])*DiscreteStatsTable[NumberObservations])),0)</f>
        <v>141.38</v>
      </c>
      <c r="W1031" s="5">
        <f>IF((DiscreteStatsTable[[#This Row],[RepsRequested]]&gt;1),DiscreteStatsTable[[#This Row],[HalfWidth]],DiscreteStatsTable[[#This Row],[BatchMeansHalfWidth]])</f>
        <v>0</v>
      </c>
      <c r="X1031" s="5" cm="1">
        <f t="array" ref="X1031">COUNT(IF((DiscreteStatsTable[GroupByKey]=DiscreteStatsTable[[#This Row],[GroupByKey]]),(DiscreteStatsTable[GroupByKey]=DiscreteStatsTable[[#This Row],[GroupByKey]])*DiscreteStatsTable[Replication]))</f>
        <v>50</v>
      </c>
      <c r="Y1031" s="5">
        <f>IF(DiscreteStatsTable[[#This Row],[RepsRequested]]=DiscreteStatsTable[[#This Row],[RepsWithStatObserved]],1,0)</f>
        <v>1</v>
      </c>
    </row>
    <row r="1032" spans="1:25" x14ac:dyDescent="0.25">
      <c r="A1032" t="s">
        <v>68</v>
      </c>
      <c r="B1032" t="s">
        <v>70</v>
      </c>
      <c r="C1032">
        <v>20</v>
      </c>
      <c r="D1032" t="s">
        <v>85</v>
      </c>
      <c r="E1032" t="s">
        <v>89</v>
      </c>
      <c r="F1032" t="s">
        <v>87</v>
      </c>
      <c r="G1032">
        <v>0</v>
      </c>
      <c r="H1032">
        <v>2E+20</v>
      </c>
      <c r="I1032">
        <v>0</v>
      </c>
      <c r="J1032">
        <v>0</v>
      </c>
      <c r="K1032">
        <v>140</v>
      </c>
      <c r="L10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32" s="5" cm="1">
        <f t="array" ref="M1032">MAX(IF((ProjectInfoTable[ProjectName]=DiscreteStatsTable[[#This Row],[ProjectName]]),(ProjectInfoTable[ProjectName]=DiscreteStatsTable[[#This Row],[ProjectName]])*ProjectInfoTable[NumberOfReplications]))</f>
        <v>50</v>
      </c>
      <c r="N1032" s="5" cm="1">
        <f t="array" ref="N1032">IFERROR(AVERAGE(IF((DiscreteStatsTable[GroupByKey]=DiscreteStatsTable[[#This Row],[GroupByKey]]),(DiscreteStatsTable[GroupByKey]=DiscreteStatsTable[[#This Row],[GroupByKey]])*DiscreteStatsTable[Average])),0)</f>
        <v>0</v>
      </c>
      <c r="O1032" s="5" cm="1">
        <f t="array" ref="O1032">IFERROR(_xlfn.STDEV.S(IF((DiscreteStatsTable[GroupByKey]=DiscreteStatsTable[[#This Row],[GroupByKey]]),(DiscreteStatsTable[GroupByKey]=DiscreteStatsTable[[#This Row],[GroupByKey]])*DiscreteStatsTable[Average])),0)</f>
        <v>0</v>
      </c>
      <c r="P1032" s="5" cm="1">
        <f t="array" ref="P1032">MAX(IF((ProjectInfoTable[ProjectName]=DiscreteStatsTable[[#This Row],[ProjectName]]),(ProjectInfoTable[ProjectName]=DiscreteStatsTable[[#This Row],[ProjectName]])*ProjectInfoTable[ConfidenceInterval]))</f>
        <v>0.95</v>
      </c>
      <c r="Q1032" s="5">
        <f>IF(AND(DiscreteStatsTable[[#This Row],[RepsWithStatObserved]]=1,Y1032=0),200000000000000000000,IFERROR(_xlfn.T.INV.2T(1 -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2" s="5" cm="1">
        <f t="array" ref="R1032">MIN(IF((DiscreteStatsTable[GroupByKey]=DiscreteStatsTable[[#This Row],[GroupByKey]]),(DiscreteStatsTable[GroupByKey]=DiscreteStatsTable[[#This Row],[GroupByKey]])*DiscreteStatsTable[Average]))</f>
        <v>0</v>
      </c>
      <c r="S1032" s="5" cm="1">
        <f t="array" ref="S1032">MAX(IF((DiscreteStatsTable[GroupByKey]=DiscreteStatsTable[[#This Row],[GroupByKey]]),(DiscreteStatsTable[GroupByKey]=DiscreteStatsTable[[#This Row],[GroupByKey]])*DiscreteStatsTable[Average]))</f>
        <v>0</v>
      </c>
      <c r="T1032" s="5" cm="1">
        <f t="array" ref="T1032">MIN(IF((DiscreteStatsTable[GroupByKey]=DiscreteStatsTable[[#This Row],[GroupByKey]]),(DiscreteStatsTable[GroupByKey]=DiscreteStatsTable[[#This Row],[GroupByKey]])*DiscreteStatsTable[Minimum]))</f>
        <v>0</v>
      </c>
      <c r="U1032" s="5" cm="1">
        <f t="array" ref="U1032">MAX(IF((DiscreteStatsTable[GroupByKey]=DiscreteStatsTable[[#This Row],[GroupByKey]]),(DiscreteStatsTable[GroupByKey]=DiscreteStatsTable[[#This Row],[GroupByKey]])*DiscreteStatsTable[Maximum]))</f>
        <v>0</v>
      </c>
      <c r="V1032" s="5" cm="1">
        <f t="array" ref="V1032">IFERROR(AVERAGE(IF((DiscreteStatsTable[GroupByKey]=DiscreteStatsTable[[#This Row],[GroupByKey]]),(DiscreteStatsTable[GroupByKey]=DiscreteStatsTable[[#This Row],[GroupByKey]])*DiscreteStatsTable[NumberObservations])),0)</f>
        <v>141.38</v>
      </c>
      <c r="W1032" s="5">
        <f>IF((DiscreteStatsTable[[#This Row],[RepsRequested]]&gt;1),DiscreteStatsTable[[#This Row],[HalfWidth]],DiscreteStatsTable[[#This Row],[BatchMeansHalfWidth]])</f>
        <v>0</v>
      </c>
      <c r="X1032" s="5" cm="1">
        <f t="array" ref="X1032">COUNT(IF((DiscreteStatsTable[GroupByKey]=DiscreteStatsTable[[#This Row],[GroupByKey]]),(DiscreteStatsTable[GroupByKey]=DiscreteStatsTable[[#This Row],[GroupByKey]])*DiscreteStatsTable[Replication]))</f>
        <v>50</v>
      </c>
      <c r="Y1032" s="5">
        <f>IF(DiscreteStatsTable[[#This Row],[RepsRequested]]=DiscreteStatsTable[[#This Row],[RepsWithStatObserved]],1,0)</f>
        <v>1</v>
      </c>
    </row>
    <row r="1033" spans="1:25" x14ac:dyDescent="0.25">
      <c r="A1033" t="s">
        <v>68</v>
      </c>
      <c r="B1033" t="s">
        <v>70</v>
      </c>
      <c r="C1033">
        <v>20</v>
      </c>
      <c r="D1033" t="s">
        <v>85</v>
      </c>
      <c r="E1033" t="s">
        <v>90</v>
      </c>
      <c r="F1033" t="s">
        <v>87</v>
      </c>
      <c r="G1033">
        <v>0</v>
      </c>
      <c r="H1033">
        <v>2E+20</v>
      </c>
      <c r="I1033">
        <v>0</v>
      </c>
      <c r="J1033">
        <v>0</v>
      </c>
      <c r="K1033">
        <v>140</v>
      </c>
      <c r="L10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33" s="5" cm="1">
        <f t="array" ref="M1033">MAX(IF((ProjectInfoTable[ProjectName]=DiscreteStatsTable[[#This Row],[ProjectName]]),(ProjectInfoTable[ProjectName]=DiscreteStatsTable[[#This Row],[ProjectName]])*ProjectInfoTable[NumberOfReplications]))</f>
        <v>50</v>
      </c>
      <c r="N1033" s="5" cm="1">
        <f t="array" ref="N1033">IFERROR(AVERAGE(IF((DiscreteStatsTable[GroupByKey]=DiscreteStatsTable[[#This Row],[GroupByKey]]),(DiscreteStatsTable[GroupByKey]=DiscreteStatsTable[[#This Row],[GroupByKey]])*DiscreteStatsTable[Average])),0)</f>
        <v>0</v>
      </c>
      <c r="O1033" s="5" cm="1">
        <f t="array" ref="O1033">IFERROR(_xlfn.STDEV.S(IF((DiscreteStatsTable[GroupByKey]=DiscreteStatsTable[[#This Row],[GroupByKey]]),(DiscreteStatsTable[GroupByKey]=DiscreteStatsTable[[#This Row],[GroupByKey]])*DiscreteStatsTable[Average])),0)</f>
        <v>0</v>
      </c>
      <c r="P1033" s="5" cm="1">
        <f t="array" ref="P1033">MAX(IF((ProjectInfoTable[ProjectName]=DiscreteStatsTable[[#This Row],[ProjectName]]),(ProjectInfoTable[ProjectName]=DiscreteStatsTable[[#This Row],[ProjectName]])*ProjectInfoTable[ConfidenceInterval]))</f>
        <v>0.95</v>
      </c>
      <c r="Q1033" s="5">
        <f>IF(AND(DiscreteStatsTable[[#This Row],[RepsWithStatObserved]]=1,Y1033=0),200000000000000000000,IFERROR(_xlfn.T.INV.2T(1 -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3" s="5" cm="1">
        <f t="array" ref="R1033">MIN(IF((DiscreteStatsTable[GroupByKey]=DiscreteStatsTable[[#This Row],[GroupByKey]]),(DiscreteStatsTable[GroupByKey]=DiscreteStatsTable[[#This Row],[GroupByKey]])*DiscreteStatsTable[Average]))</f>
        <v>0</v>
      </c>
      <c r="S1033" s="5" cm="1">
        <f t="array" ref="S1033">MAX(IF((DiscreteStatsTable[GroupByKey]=DiscreteStatsTable[[#This Row],[GroupByKey]]),(DiscreteStatsTable[GroupByKey]=DiscreteStatsTable[[#This Row],[GroupByKey]])*DiscreteStatsTable[Average]))</f>
        <v>0</v>
      </c>
      <c r="T1033" s="5" cm="1">
        <f t="array" ref="T1033">MIN(IF((DiscreteStatsTable[GroupByKey]=DiscreteStatsTable[[#This Row],[GroupByKey]]),(DiscreteStatsTable[GroupByKey]=DiscreteStatsTable[[#This Row],[GroupByKey]])*DiscreteStatsTable[Minimum]))</f>
        <v>0</v>
      </c>
      <c r="U1033" s="5" cm="1">
        <f t="array" ref="U1033">MAX(IF((DiscreteStatsTable[GroupByKey]=DiscreteStatsTable[[#This Row],[GroupByKey]]),(DiscreteStatsTable[GroupByKey]=DiscreteStatsTable[[#This Row],[GroupByKey]])*DiscreteStatsTable[Maximum]))</f>
        <v>0</v>
      </c>
      <c r="V1033" s="5" cm="1">
        <f t="array" ref="V1033">IFERROR(AVERAGE(IF((DiscreteStatsTable[GroupByKey]=DiscreteStatsTable[[#This Row],[GroupByKey]]),(DiscreteStatsTable[GroupByKey]=DiscreteStatsTable[[#This Row],[GroupByKey]])*DiscreteStatsTable[NumberObservations])),0)</f>
        <v>141.38</v>
      </c>
      <c r="W1033" s="5">
        <f>IF((DiscreteStatsTable[[#This Row],[RepsRequested]]&gt;1),DiscreteStatsTable[[#This Row],[HalfWidth]],DiscreteStatsTable[[#This Row],[BatchMeansHalfWidth]])</f>
        <v>0</v>
      </c>
      <c r="X1033" s="5" cm="1">
        <f t="array" ref="X1033">COUNT(IF((DiscreteStatsTable[GroupByKey]=DiscreteStatsTable[[#This Row],[GroupByKey]]),(DiscreteStatsTable[GroupByKey]=DiscreteStatsTable[[#This Row],[GroupByKey]])*DiscreteStatsTable[Replication]))</f>
        <v>50</v>
      </c>
      <c r="Y1033" s="5">
        <f>IF(DiscreteStatsTable[[#This Row],[RepsRequested]]=DiscreteStatsTable[[#This Row],[RepsWithStatObserved]],1,0)</f>
        <v>1</v>
      </c>
    </row>
    <row r="1034" spans="1:25" x14ac:dyDescent="0.25">
      <c r="A1034" t="s">
        <v>68</v>
      </c>
      <c r="B1034" t="s">
        <v>70</v>
      </c>
      <c r="C1034">
        <v>20</v>
      </c>
      <c r="D1034" t="s">
        <v>85</v>
      </c>
      <c r="E1034" t="s">
        <v>91</v>
      </c>
      <c r="F1034" t="s">
        <v>87</v>
      </c>
      <c r="G1034">
        <v>0.35418924072479502</v>
      </c>
      <c r="H1034">
        <v>2E+20</v>
      </c>
      <c r="I1034">
        <v>5.10386296490144E-2</v>
      </c>
      <c r="J1034">
        <v>1.21046313385562</v>
      </c>
      <c r="K1034">
        <v>140</v>
      </c>
      <c r="L10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34" s="5" cm="1">
        <f t="array" ref="M1034">MAX(IF((ProjectInfoTable[ProjectName]=DiscreteStatsTable[[#This Row],[ProjectName]]),(ProjectInfoTable[ProjectName]=DiscreteStatsTable[[#This Row],[ProjectName]])*ProjectInfoTable[NumberOfReplications]))</f>
        <v>50</v>
      </c>
      <c r="N1034" s="5" cm="1">
        <f t="array" ref="N1034">IFERROR(AVERAGE(IF((DiscreteStatsTable[GroupByKey]=DiscreteStatsTable[[#This Row],[GroupByKey]]),(DiscreteStatsTable[GroupByKey]=DiscreteStatsTable[[#This Row],[GroupByKey]])*DiscreteStatsTable[Average])),0)</f>
        <v>0.33492790756206081</v>
      </c>
      <c r="O1034" s="5" cm="1">
        <f t="array" ref="O103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34" s="5" cm="1">
        <f t="array" ref="P1034">MAX(IF((ProjectInfoTable[ProjectName]=DiscreteStatsTable[[#This Row],[ProjectName]]),(ProjectInfoTable[ProjectName]=DiscreteStatsTable[[#This Row],[ProjectName]])*ProjectInfoTable[ConfidenceInterval]))</f>
        <v>0.95</v>
      </c>
      <c r="Q1034" s="5">
        <f>IF(AND(DiscreteStatsTable[[#This Row],[RepsWithStatObserved]]=1,Y1034=0),200000000000000000000,IFERROR(_xlfn.T.INV.2T(1 -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34" s="5" cm="1">
        <f t="array" ref="R1034">MIN(IF((DiscreteStatsTable[GroupByKey]=DiscreteStatsTable[[#This Row],[GroupByKey]]),(DiscreteStatsTable[GroupByKey]=DiscreteStatsTable[[#This Row],[GroupByKey]])*DiscreteStatsTable[Average]))</f>
        <v>0.29414253294763198</v>
      </c>
      <c r="S1034" s="5" cm="1">
        <f t="array" ref="S1034">MAX(IF((DiscreteStatsTable[GroupByKey]=DiscreteStatsTable[[#This Row],[GroupByKey]]),(DiscreteStatsTable[GroupByKey]=DiscreteStatsTable[[#This Row],[GroupByKey]])*DiscreteStatsTable[Average]))</f>
        <v>0.38948747758041602</v>
      </c>
      <c r="T1034" s="5" cm="1">
        <f t="array" ref="T1034">MIN(IF((DiscreteStatsTable[GroupByKey]=DiscreteStatsTable[[#This Row],[GroupByKey]]),(DiscreteStatsTable[GroupByKey]=DiscreteStatsTable[[#This Row],[GroupByKey]])*DiscreteStatsTable[Minimum]))</f>
        <v>1.2941586017357599E-2</v>
      </c>
      <c r="U1034" s="5" cm="1">
        <f t="array" ref="U1034">MAX(IF((DiscreteStatsTable[GroupByKey]=DiscreteStatsTable[[#This Row],[GroupByKey]]),(DiscreteStatsTable[GroupByKey]=DiscreteStatsTable[[#This Row],[GroupByKey]])*DiscreteStatsTable[Maximum]))</f>
        <v>2.0393207955552399</v>
      </c>
      <c r="V1034" s="5" cm="1">
        <f t="array" ref="V1034">IFERROR(AVERAGE(IF((DiscreteStatsTable[GroupByKey]=DiscreteStatsTable[[#This Row],[GroupByKey]]),(DiscreteStatsTable[GroupByKey]=DiscreteStatsTable[[#This Row],[GroupByKey]])*DiscreteStatsTable[NumberObservations])),0)</f>
        <v>141.38</v>
      </c>
      <c r="W1034" s="5">
        <f>IF((DiscreteStatsTable[[#This Row],[RepsRequested]]&gt;1),DiscreteStatsTable[[#This Row],[HalfWidth]],DiscreteStatsTable[[#This Row],[BatchMeansHalfWidth]])</f>
        <v>5.7478663771092743E-3</v>
      </c>
      <c r="X1034" s="5" cm="1">
        <f t="array" ref="X1034">COUNT(IF((DiscreteStatsTable[GroupByKey]=DiscreteStatsTable[[#This Row],[GroupByKey]]),(DiscreteStatsTable[GroupByKey]=DiscreteStatsTable[[#This Row],[GroupByKey]])*DiscreteStatsTable[Replication]))</f>
        <v>50</v>
      </c>
      <c r="Y1034" s="5">
        <f>IF(DiscreteStatsTable[[#This Row],[RepsRequested]]=DiscreteStatsTable[[#This Row],[RepsWithStatObserved]],1,0)</f>
        <v>1</v>
      </c>
    </row>
    <row r="1035" spans="1:25" x14ac:dyDescent="0.25">
      <c r="A1035" t="s">
        <v>68</v>
      </c>
      <c r="B1035" t="s">
        <v>70</v>
      </c>
      <c r="C1035">
        <v>20</v>
      </c>
      <c r="D1035" t="s">
        <v>85</v>
      </c>
      <c r="E1035" t="s">
        <v>92</v>
      </c>
      <c r="F1035" t="s">
        <v>87</v>
      </c>
      <c r="G1035">
        <v>16.6827555285256</v>
      </c>
      <c r="H1035">
        <v>2E+20</v>
      </c>
      <c r="I1035">
        <v>3.0623177789408702</v>
      </c>
      <c r="J1035">
        <v>50.257308357728803</v>
      </c>
      <c r="K1035">
        <v>140</v>
      </c>
      <c r="L10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35" s="5" cm="1">
        <f t="array" ref="M1035">MAX(IF((ProjectInfoTable[ProjectName]=DiscreteStatsTable[[#This Row],[ProjectName]]),(ProjectInfoTable[ProjectName]=DiscreteStatsTable[[#This Row],[ProjectName]])*ProjectInfoTable[NumberOfReplications]))</f>
        <v>50</v>
      </c>
      <c r="N1035" s="5" cm="1">
        <f t="array" ref="N1035">IFERROR(AVERAGE(IF((DiscreteStatsTable[GroupByKey]=DiscreteStatsTable[[#This Row],[GroupByKey]]),(DiscreteStatsTable[GroupByKey]=DiscreteStatsTable[[#This Row],[GroupByKey]])*DiscreteStatsTable[Average])),0)</f>
        <v>17.764897998506111</v>
      </c>
      <c r="O1035" s="5" cm="1">
        <f t="array" ref="O1035">IFERROR(_xlfn.STDEV.S(IF((DiscreteStatsTable[GroupByKey]=DiscreteStatsTable[[#This Row],[GroupByKey]]),(DiscreteStatsTable[GroupByKey]=DiscreteStatsTable[[#This Row],[GroupByKey]])*DiscreteStatsTable[Average])),0)</f>
        <v>6.3265363194248438</v>
      </c>
      <c r="P1035" s="5" cm="1">
        <f t="array" ref="P1035">MAX(IF((ProjectInfoTable[ProjectName]=DiscreteStatsTable[[#This Row],[ProjectName]]),(ProjectInfoTable[ProjectName]=DiscreteStatsTable[[#This Row],[ProjectName]])*ProjectInfoTable[ConfidenceInterval]))</f>
        <v>0.95</v>
      </c>
      <c r="Q1035" s="5">
        <f>IF(AND(DiscreteStatsTable[[#This Row],[RepsWithStatObserved]]=1,Y1035=0),200000000000000000000,IFERROR(_xlfn.T.INV.2T(1 -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035" s="5" cm="1">
        <f t="array" ref="R1035">MIN(IF((DiscreteStatsTable[GroupByKey]=DiscreteStatsTable[[#This Row],[GroupByKey]]),(DiscreteStatsTable[GroupByKey]=DiscreteStatsTable[[#This Row],[GroupByKey]])*DiscreteStatsTable[Average]))</f>
        <v>12.070203836107099</v>
      </c>
      <c r="S1035" s="5" cm="1">
        <f t="array" ref="S1035">MAX(IF((DiscreteStatsTable[GroupByKey]=DiscreteStatsTable[[#This Row],[GroupByKey]]),(DiscreteStatsTable[GroupByKey]=DiscreteStatsTable[[#This Row],[GroupByKey]])*DiscreteStatsTable[Average]))</f>
        <v>51.667706043059603</v>
      </c>
      <c r="T1035" s="5" cm="1">
        <f t="array" ref="T1035">MIN(IF((DiscreteStatsTable[GroupByKey]=DiscreteStatsTable[[#This Row],[GroupByKey]]),(DiscreteStatsTable[GroupByKey]=DiscreteStatsTable[[#This Row],[GroupByKey]])*DiscreteStatsTable[Minimum]))</f>
        <v>0.77649516104145899</v>
      </c>
      <c r="U1035" s="5" cm="1">
        <f t="array" ref="U1035">MAX(IF((DiscreteStatsTable[GroupByKey]=DiscreteStatsTable[[#This Row],[GroupByKey]]),(DiscreteStatsTable[GroupByKey]=DiscreteStatsTable[[#This Row],[GroupByKey]])*DiscreteStatsTable[Maximum]))</f>
        <v>114.20900292565</v>
      </c>
      <c r="V1035" s="5" cm="1">
        <f t="array" ref="V1035">IFERROR(AVERAGE(IF((DiscreteStatsTable[GroupByKey]=DiscreteStatsTable[[#This Row],[GroupByKey]]),(DiscreteStatsTable[GroupByKey]=DiscreteStatsTable[[#This Row],[GroupByKey]])*DiscreteStatsTable[NumberObservations])),0)</f>
        <v>141.38</v>
      </c>
      <c r="W1035" s="5">
        <f>IF((DiscreteStatsTable[[#This Row],[RepsRequested]]&gt;1),DiscreteStatsTable[[#This Row],[HalfWidth]],DiscreteStatsTable[[#This Row],[BatchMeansHalfWidth]])</f>
        <v>1.7979817281600685</v>
      </c>
      <c r="X1035" s="5" cm="1">
        <f t="array" ref="X1035">COUNT(IF((DiscreteStatsTable[GroupByKey]=DiscreteStatsTable[[#This Row],[GroupByKey]]),(DiscreteStatsTable[GroupByKey]=DiscreteStatsTable[[#This Row],[GroupByKey]])*DiscreteStatsTable[Replication]))</f>
        <v>50</v>
      </c>
      <c r="Y1035" s="5">
        <f>IF(DiscreteStatsTable[[#This Row],[RepsRequested]]=DiscreteStatsTable[[#This Row],[RepsWithStatObserved]],1,0)</f>
        <v>1</v>
      </c>
    </row>
    <row r="1036" spans="1:25" x14ac:dyDescent="0.25">
      <c r="A1036" t="s">
        <v>68</v>
      </c>
      <c r="B1036" t="s">
        <v>70</v>
      </c>
      <c r="C1036">
        <v>20</v>
      </c>
      <c r="D1036" t="s">
        <v>85</v>
      </c>
      <c r="E1036" t="s">
        <v>93</v>
      </c>
      <c r="F1036" t="s">
        <v>87</v>
      </c>
      <c r="G1036">
        <v>0</v>
      </c>
      <c r="H1036">
        <v>2E+20</v>
      </c>
      <c r="I1036">
        <v>0</v>
      </c>
      <c r="J1036">
        <v>0</v>
      </c>
      <c r="K1036">
        <v>140</v>
      </c>
      <c r="L10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36" s="5" cm="1">
        <f t="array" ref="M1036">MAX(IF((ProjectInfoTable[ProjectName]=DiscreteStatsTable[[#This Row],[ProjectName]]),(ProjectInfoTable[ProjectName]=DiscreteStatsTable[[#This Row],[ProjectName]])*ProjectInfoTable[NumberOfReplications]))</f>
        <v>50</v>
      </c>
      <c r="N1036" s="5" cm="1">
        <f t="array" ref="N1036">IFERROR(AVERAGE(IF((DiscreteStatsTable[GroupByKey]=DiscreteStatsTable[[#This Row],[GroupByKey]]),(DiscreteStatsTable[GroupByKey]=DiscreteStatsTable[[#This Row],[GroupByKey]])*DiscreteStatsTable[Average])),0)</f>
        <v>0</v>
      </c>
      <c r="O1036" s="5" cm="1">
        <f t="array" ref="O1036">IFERROR(_xlfn.STDEV.S(IF((DiscreteStatsTable[GroupByKey]=DiscreteStatsTable[[#This Row],[GroupByKey]]),(DiscreteStatsTable[GroupByKey]=DiscreteStatsTable[[#This Row],[GroupByKey]])*DiscreteStatsTable[Average])),0)</f>
        <v>0</v>
      </c>
      <c r="P1036" s="5" cm="1">
        <f t="array" ref="P1036">MAX(IF((ProjectInfoTable[ProjectName]=DiscreteStatsTable[[#This Row],[ProjectName]]),(ProjectInfoTable[ProjectName]=DiscreteStatsTable[[#This Row],[ProjectName]])*ProjectInfoTable[ConfidenceInterval]))</f>
        <v>0.95</v>
      </c>
      <c r="Q1036" s="5">
        <f>IF(AND(DiscreteStatsTable[[#This Row],[RepsWithStatObserved]]=1,Y1036=0),200000000000000000000,IFERROR(_xlfn.T.INV.2T(1 -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6" s="5" cm="1">
        <f t="array" ref="R1036">MIN(IF((DiscreteStatsTable[GroupByKey]=DiscreteStatsTable[[#This Row],[GroupByKey]]),(DiscreteStatsTable[GroupByKey]=DiscreteStatsTable[[#This Row],[GroupByKey]])*DiscreteStatsTable[Average]))</f>
        <v>0</v>
      </c>
      <c r="S1036" s="5" cm="1">
        <f t="array" ref="S1036">MAX(IF((DiscreteStatsTable[GroupByKey]=DiscreteStatsTable[[#This Row],[GroupByKey]]),(DiscreteStatsTable[GroupByKey]=DiscreteStatsTable[[#This Row],[GroupByKey]])*DiscreteStatsTable[Average]))</f>
        <v>0</v>
      </c>
      <c r="T1036" s="5" cm="1">
        <f t="array" ref="T1036">MIN(IF((DiscreteStatsTable[GroupByKey]=DiscreteStatsTable[[#This Row],[GroupByKey]]),(DiscreteStatsTable[GroupByKey]=DiscreteStatsTable[[#This Row],[GroupByKey]])*DiscreteStatsTable[Minimum]))</f>
        <v>0</v>
      </c>
      <c r="U1036" s="5" cm="1">
        <f t="array" ref="U1036">MAX(IF((DiscreteStatsTable[GroupByKey]=DiscreteStatsTable[[#This Row],[GroupByKey]]),(DiscreteStatsTable[GroupByKey]=DiscreteStatsTable[[#This Row],[GroupByKey]])*DiscreteStatsTable[Maximum]))</f>
        <v>0</v>
      </c>
      <c r="V1036" s="5" cm="1">
        <f t="array" ref="V1036">IFERROR(AVERAGE(IF((DiscreteStatsTable[GroupByKey]=DiscreteStatsTable[[#This Row],[GroupByKey]]),(DiscreteStatsTable[GroupByKey]=DiscreteStatsTable[[#This Row],[GroupByKey]])*DiscreteStatsTable[NumberObservations])),0)</f>
        <v>141.38</v>
      </c>
      <c r="W1036" s="5">
        <f>IF((DiscreteStatsTable[[#This Row],[RepsRequested]]&gt;1),DiscreteStatsTable[[#This Row],[HalfWidth]],DiscreteStatsTable[[#This Row],[BatchMeansHalfWidth]])</f>
        <v>0</v>
      </c>
      <c r="X1036" s="5" cm="1">
        <f t="array" ref="X1036">COUNT(IF((DiscreteStatsTable[GroupByKey]=DiscreteStatsTable[[#This Row],[GroupByKey]]),(DiscreteStatsTable[GroupByKey]=DiscreteStatsTable[[#This Row],[GroupByKey]])*DiscreteStatsTable[Replication]))</f>
        <v>50</v>
      </c>
      <c r="Y1036" s="5">
        <f>IF(DiscreteStatsTable[[#This Row],[RepsRequested]]=DiscreteStatsTable[[#This Row],[RepsWithStatObserved]],1,0)</f>
        <v>1</v>
      </c>
    </row>
    <row r="1037" spans="1:25" x14ac:dyDescent="0.25">
      <c r="A1037" t="s">
        <v>68</v>
      </c>
      <c r="B1037" t="s">
        <v>70</v>
      </c>
      <c r="C1037">
        <v>20</v>
      </c>
      <c r="D1037" t="s">
        <v>85</v>
      </c>
      <c r="E1037" t="s">
        <v>94</v>
      </c>
      <c r="F1037" t="s">
        <v>87</v>
      </c>
      <c r="G1037">
        <v>0</v>
      </c>
      <c r="H1037">
        <v>2E+20</v>
      </c>
      <c r="I1037">
        <v>0</v>
      </c>
      <c r="J1037">
        <v>0</v>
      </c>
      <c r="K1037">
        <v>140</v>
      </c>
      <c r="L10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37" s="5" cm="1">
        <f t="array" ref="M1037">MAX(IF((ProjectInfoTable[ProjectName]=DiscreteStatsTable[[#This Row],[ProjectName]]),(ProjectInfoTable[ProjectName]=DiscreteStatsTable[[#This Row],[ProjectName]])*ProjectInfoTable[NumberOfReplications]))</f>
        <v>50</v>
      </c>
      <c r="N1037" s="5" cm="1">
        <f t="array" ref="N1037">IFERROR(AVERAGE(IF((DiscreteStatsTable[GroupByKey]=DiscreteStatsTable[[#This Row],[GroupByKey]]),(DiscreteStatsTable[GroupByKey]=DiscreteStatsTable[[#This Row],[GroupByKey]])*DiscreteStatsTable[Average])),0)</f>
        <v>0</v>
      </c>
      <c r="O1037" s="5" cm="1">
        <f t="array" ref="O1037">IFERROR(_xlfn.STDEV.S(IF((DiscreteStatsTable[GroupByKey]=DiscreteStatsTable[[#This Row],[GroupByKey]]),(DiscreteStatsTable[GroupByKey]=DiscreteStatsTable[[#This Row],[GroupByKey]])*DiscreteStatsTable[Average])),0)</f>
        <v>0</v>
      </c>
      <c r="P1037" s="5" cm="1">
        <f t="array" ref="P1037">MAX(IF((ProjectInfoTable[ProjectName]=DiscreteStatsTable[[#This Row],[ProjectName]]),(ProjectInfoTable[ProjectName]=DiscreteStatsTable[[#This Row],[ProjectName]])*ProjectInfoTable[ConfidenceInterval]))</f>
        <v>0.95</v>
      </c>
      <c r="Q1037" s="5">
        <f>IF(AND(DiscreteStatsTable[[#This Row],[RepsWithStatObserved]]=1,Y1037=0),200000000000000000000,IFERROR(_xlfn.T.INV.2T(1 -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7" s="5" cm="1">
        <f t="array" ref="R1037">MIN(IF((DiscreteStatsTable[GroupByKey]=DiscreteStatsTable[[#This Row],[GroupByKey]]),(DiscreteStatsTable[GroupByKey]=DiscreteStatsTable[[#This Row],[GroupByKey]])*DiscreteStatsTable[Average]))</f>
        <v>0</v>
      </c>
      <c r="S1037" s="5" cm="1">
        <f t="array" ref="S1037">MAX(IF((DiscreteStatsTable[GroupByKey]=DiscreteStatsTable[[#This Row],[GroupByKey]]),(DiscreteStatsTable[GroupByKey]=DiscreteStatsTable[[#This Row],[GroupByKey]])*DiscreteStatsTable[Average]))</f>
        <v>0</v>
      </c>
      <c r="T1037" s="5" cm="1">
        <f t="array" ref="T1037">MIN(IF((DiscreteStatsTable[GroupByKey]=DiscreteStatsTable[[#This Row],[GroupByKey]]),(DiscreteStatsTable[GroupByKey]=DiscreteStatsTable[[#This Row],[GroupByKey]])*DiscreteStatsTable[Minimum]))</f>
        <v>0</v>
      </c>
      <c r="U1037" s="5" cm="1">
        <f t="array" ref="U1037">MAX(IF((DiscreteStatsTable[GroupByKey]=DiscreteStatsTable[[#This Row],[GroupByKey]]),(DiscreteStatsTable[GroupByKey]=DiscreteStatsTable[[#This Row],[GroupByKey]])*DiscreteStatsTable[Maximum]))</f>
        <v>0</v>
      </c>
      <c r="V1037" s="5" cm="1">
        <f t="array" ref="V1037">IFERROR(AVERAGE(IF((DiscreteStatsTable[GroupByKey]=DiscreteStatsTable[[#This Row],[GroupByKey]]),(DiscreteStatsTable[GroupByKey]=DiscreteStatsTable[[#This Row],[GroupByKey]])*DiscreteStatsTable[NumberObservations])),0)</f>
        <v>141.38</v>
      </c>
      <c r="W1037" s="5">
        <f>IF((DiscreteStatsTable[[#This Row],[RepsRequested]]&gt;1),DiscreteStatsTable[[#This Row],[HalfWidth]],DiscreteStatsTable[[#This Row],[BatchMeansHalfWidth]])</f>
        <v>0</v>
      </c>
      <c r="X1037" s="5" cm="1">
        <f t="array" ref="X1037">COUNT(IF((DiscreteStatsTable[GroupByKey]=DiscreteStatsTable[[#This Row],[GroupByKey]]),(DiscreteStatsTable[GroupByKey]=DiscreteStatsTable[[#This Row],[GroupByKey]])*DiscreteStatsTable[Replication]))</f>
        <v>50</v>
      </c>
      <c r="Y1037" s="5">
        <f>IF(DiscreteStatsTable[[#This Row],[RepsRequested]]=DiscreteStatsTable[[#This Row],[RepsWithStatObserved]],1,0)</f>
        <v>1</v>
      </c>
    </row>
    <row r="1038" spans="1:25" x14ac:dyDescent="0.25">
      <c r="A1038" t="s">
        <v>68</v>
      </c>
      <c r="B1038" t="s">
        <v>70</v>
      </c>
      <c r="C1038">
        <v>20</v>
      </c>
      <c r="D1038" t="s">
        <v>85</v>
      </c>
      <c r="E1038" t="s">
        <v>95</v>
      </c>
      <c r="F1038" t="s">
        <v>87</v>
      </c>
      <c r="G1038">
        <v>0.35418924072479502</v>
      </c>
      <c r="H1038">
        <v>2E+20</v>
      </c>
      <c r="I1038">
        <v>5.10386296490144E-2</v>
      </c>
      <c r="J1038">
        <v>1.21046313385562</v>
      </c>
      <c r="K1038">
        <v>140</v>
      </c>
      <c r="L10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38" s="5" cm="1">
        <f t="array" ref="M1038">MAX(IF((ProjectInfoTable[ProjectName]=DiscreteStatsTable[[#This Row],[ProjectName]]),(ProjectInfoTable[ProjectName]=DiscreteStatsTable[[#This Row],[ProjectName]])*ProjectInfoTable[NumberOfReplications]))</f>
        <v>50</v>
      </c>
      <c r="N1038" s="5" cm="1">
        <f t="array" ref="N1038">IFERROR(AVERAGE(IF((DiscreteStatsTable[GroupByKey]=DiscreteStatsTable[[#This Row],[GroupByKey]]),(DiscreteStatsTable[GroupByKey]=DiscreteStatsTable[[#This Row],[GroupByKey]])*DiscreteStatsTable[Average])),0)</f>
        <v>0.33492790756206081</v>
      </c>
      <c r="O1038" s="5" cm="1">
        <f t="array" ref="O103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38" s="5" cm="1">
        <f t="array" ref="P1038">MAX(IF((ProjectInfoTable[ProjectName]=DiscreteStatsTable[[#This Row],[ProjectName]]),(ProjectInfoTable[ProjectName]=DiscreteStatsTable[[#This Row],[ProjectName]])*ProjectInfoTable[ConfidenceInterval]))</f>
        <v>0.95</v>
      </c>
      <c r="Q1038" s="5">
        <f>IF(AND(DiscreteStatsTable[[#This Row],[RepsWithStatObserved]]=1,Y1038=0),200000000000000000000,IFERROR(_xlfn.T.INV.2T(1 -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38" s="5" cm="1">
        <f t="array" ref="R1038">MIN(IF((DiscreteStatsTable[GroupByKey]=DiscreteStatsTable[[#This Row],[GroupByKey]]),(DiscreteStatsTable[GroupByKey]=DiscreteStatsTable[[#This Row],[GroupByKey]])*DiscreteStatsTable[Average]))</f>
        <v>0.29414253294763198</v>
      </c>
      <c r="S1038" s="5" cm="1">
        <f t="array" ref="S1038">MAX(IF((DiscreteStatsTable[GroupByKey]=DiscreteStatsTable[[#This Row],[GroupByKey]]),(DiscreteStatsTable[GroupByKey]=DiscreteStatsTable[[#This Row],[GroupByKey]])*DiscreteStatsTable[Average]))</f>
        <v>0.38948747758041602</v>
      </c>
      <c r="T1038" s="5" cm="1">
        <f t="array" ref="T1038">MIN(IF((DiscreteStatsTable[GroupByKey]=DiscreteStatsTable[[#This Row],[GroupByKey]]),(DiscreteStatsTable[GroupByKey]=DiscreteStatsTable[[#This Row],[GroupByKey]])*DiscreteStatsTable[Minimum]))</f>
        <v>1.2941586017357599E-2</v>
      </c>
      <c r="U1038" s="5" cm="1">
        <f t="array" ref="U1038">MAX(IF((DiscreteStatsTable[GroupByKey]=DiscreteStatsTable[[#This Row],[GroupByKey]]),(DiscreteStatsTable[GroupByKey]=DiscreteStatsTable[[#This Row],[GroupByKey]])*DiscreteStatsTable[Maximum]))</f>
        <v>2.0393207955552399</v>
      </c>
      <c r="V1038" s="5" cm="1">
        <f t="array" ref="V1038">IFERROR(AVERAGE(IF((DiscreteStatsTable[GroupByKey]=DiscreteStatsTable[[#This Row],[GroupByKey]]),(DiscreteStatsTable[GroupByKey]=DiscreteStatsTable[[#This Row],[GroupByKey]])*DiscreteStatsTable[NumberObservations])),0)</f>
        <v>141.38</v>
      </c>
      <c r="W1038" s="5">
        <f>IF((DiscreteStatsTable[[#This Row],[RepsRequested]]&gt;1),DiscreteStatsTable[[#This Row],[HalfWidth]],DiscreteStatsTable[[#This Row],[BatchMeansHalfWidth]])</f>
        <v>5.7478663771092743E-3</v>
      </c>
      <c r="X1038" s="5" cm="1">
        <f t="array" ref="X1038">COUNT(IF((DiscreteStatsTable[GroupByKey]=DiscreteStatsTable[[#This Row],[GroupByKey]]),(DiscreteStatsTable[GroupByKey]=DiscreteStatsTable[[#This Row],[GroupByKey]])*DiscreteStatsTable[Replication]))</f>
        <v>50</v>
      </c>
      <c r="Y1038" s="5">
        <f>IF(DiscreteStatsTable[[#This Row],[RepsRequested]]=DiscreteStatsTable[[#This Row],[RepsWithStatObserved]],1,0)</f>
        <v>1</v>
      </c>
    </row>
    <row r="1039" spans="1:25" x14ac:dyDescent="0.25">
      <c r="A1039" t="s">
        <v>68</v>
      </c>
      <c r="B1039" t="s">
        <v>70</v>
      </c>
      <c r="C1039">
        <v>20</v>
      </c>
      <c r="D1039" t="s">
        <v>85</v>
      </c>
      <c r="E1039" t="s">
        <v>96</v>
      </c>
      <c r="F1039" t="s">
        <v>87</v>
      </c>
      <c r="G1039">
        <v>12.744278904158</v>
      </c>
      <c r="H1039">
        <v>2E+20</v>
      </c>
      <c r="I1039">
        <v>3.0623177789408702</v>
      </c>
      <c r="J1039">
        <v>45.393269797961203</v>
      </c>
      <c r="K1039">
        <v>140</v>
      </c>
      <c r="L10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39" s="5" cm="1">
        <f t="array" ref="M1039">MAX(IF((ProjectInfoTable[ProjectName]=DiscreteStatsTable[[#This Row],[ProjectName]]),(ProjectInfoTable[ProjectName]=DiscreteStatsTable[[#This Row],[ProjectName]])*ProjectInfoTable[NumberOfReplications]))</f>
        <v>50</v>
      </c>
      <c r="N1039" s="5" cm="1">
        <f t="array" ref="N1039">IFERROR(AVERAGE(IF((DiscreteStatsTable[GroupByKey]=DiscreteStatsTable[[#This Row],[GroupByKey]]),(DiscreteStatsTable[GroupByKey]=DiscreteStatsTable[[#This Row],[GroupByKey]])*DiscreteStatsTable[Average])),0)</f>
        <v>12.098431297615067</v>
      </c>
      <c r="O1039" s="5" cm="1">
        <f t="array" ref="O1039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039" s="5" cm="1">
        <f t="array" ref="P1039">MAX(IF((ProjectInfoTable[ProjectName]=DiscreteStatsTable[[#This Row],[ProjectName]]),(ProjectInfoTable[ProjectName]=DiscreteStatsTable[[#This Row],[ProjectName]])*ProjectInfoTable[ConfidenceInterval]))</f>
        <v>0.95</v>
      </c>
      <c r="Q1039" s="5">
        <f>IF(AND(DiscreteStatsTable[[#This Row],[RepsWithStatObserved]]=1,Y1039=0),200000000000000000000,IFERROR(_xlfn.T.INV.2T(1 -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039" s="5" cm="1">
        <f t="array" ref="R1039">MIN(IF((DiscreteStatsTable[GroupByKey]=DiscreteStatsTable[[#This Row],[GroupByKey]]),(DiscreteStatsTable[GroupByKey]=DiscreteStatsTable[[#This Row],[GroupByKey]])*DiscreteStatsTable[Average]))</f>
        <v>10.7592582879315</v>
      </c>
      <c r="S1039" s="5" cm="1">
        <f t="array" ref="S1039">MAX(IF((DiscreteStatsTable[GroupByKey]=DiscreteStatsTable[[#This Row],[GroupByKey]]),(DiscreteStatsTable[GroupByKey]=DiscreteStatsTable[[#This Row],[GroupByKey]])*DiscreteStatsTable[Average]))</f>
        <v>14.168775078757299</v>
      </c>
      <c r="T1039" s="5" cm="1">
        <f t="array" ref="T1039">MIN(IF((DiscreteStatsTable[GroupByKey]=DiscreteStatsTable[[#This Row],[GroupByKey]]),(DiscreteStatsTable[GroupByKey]=DiscreteStatsTable[[#This Row],[GroupByKey]])*DiscreteStatsTable[Minimum]))</f>
        <v>0.77649516104145899</v>
      </c>
      <c r="U1039" s="5" cm="1">
        <f t="array" ref="U1039">MAX(IF((DiscreteStatsTable[GroupByKey]=DiscreteStatsTable[[#This Row],[GroupByKey]]),(DiscreteStatsTable[GroupByKey]=DiscreteStatsTable[[#This Row],[GroupByKey]])*DiscreteStatsTable[Maximum]))</f>
        <v>66.496126739788593</v>
      </c>
      <c r="V1039" s="5" cm="1">
        <f t="array" ref="V1039">IFERROR(AVERAGE(IF((DiscreteStatsTable[GroupByKey]=DiscreteStatsTable[[#This Row],[GroupByKey]]),(DiscreteStatsTable[GroupByKey]=DiscreteStatsTable[[#This Row],[GroupByKey]])*DiscreteStatsTable[NumberObservations])),0)</f>
        <v>141.38</v>
      </c>
      <c r="W1039" s="5">
        <f>IF((DiscreteStatsTable[[#This Row],[RepsRequested]]&gt;1),DiscreteStatsTable[[#This Row],[HalfWidth]],DiscreteStatsTable[[#This Row],[BatchMeansHalfWidth]])</f>
        <v>0.20301091161176912</v>
      </c>
      <c r="X1039" s="5" cm="1">
        <f t="array" ref="X1039">COUNT(IF((DiscreteStatsTable[GroupByKey]=DiscreteStatsTable[[#This Row],[GroupByKey]]),(DiscreteStatsTable[GroupByKey]=DiscreteStatsTable[[#This Row],[GroupByKey]])*DiscreteStatsTable[Replication]))</f>
        <v>50</v>
      </c>
      <c r="Y1039" s="5">
        <f>IF(DiscreteStatsTable[[#This Row],[RepsRequested]]=DiscreteStatsTable[[#This Row],[RepsWithStatObserved]],1,0)</f>
        <v>1</v>
      </c>
    </row>
    <row r="1040" spans="1:25" x14ac:dyDescent="0.25">
      <c r="A1040" t="s">
        <v>68</v>
      </c>
      <c r="B1040" t="s">
        <v>70</v>
      </c>
      <c r="C1040">
        <v>20</v>
      </c>
      <c r="D1040" t="s">
        <v>85</v>
      </c>
      <c r="E1040" t="s">
        <v>97</v>
      </c>
      <c r="F1040" t="s">
        <v>87</v>
      </c>
      <c r="G1040">
        <v>0</v>
      </c>
      <c r="H1040">
        <v>2E+20</v>
      </c>
      <c r="I1040">
        <v>0</v>
      </c>
      <c r="J1040">
        <v>0</v>
      </c>
      <c r="K1040">
        <v>140</v>
      </c>
      <c r="L10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40" s="5" cm="1">
        <f t="array" ref="M1040">MAX(IF((ProjectInfoTable[ProjectName]=DiscreteStatsTable[[#This Row],[ProjectName]]),(ProjectInfoTable[ProjectName]=DiscreteStatsTable[[#This Row],[ProjectName]])*ProjectInfoTable[NumberOfReplications]))</f>
        <v>50</v>
      </c>
      <c r="N1040" s="5" cm="1">
        <f t="array" ref="N1040">IFERROR(AVERAGE(IF((DiscreteStatsTable[GroupByKey]=DiscreteStatsTable[[#This Row],[GroupByKey]]),(DiscreteStatsTable[GroupByKey]=DiscreteStatsTable[[#This Row],[GroupByKey]])*DiscreteStatsTable[Average])),0)</f>
        <v>0</v>
      </c>
      <c r="O1040" s="5" cm="1">
        <f t="array" ref="O1040">IFERROR(_xlfn.STDEV.S(IF((DiscreteStatsTable[GroupByKey]=DiscreteStatsTable[[#This Row],[GroupByKey]]),(DiscreteStatsTable[GroupByKey]=DiscreteStatsTable[[#This Row],[GroupByKey]])*DiscreteStatsTable[Average])),0)</f>
        <v>0</v>
      </c>
      <c r="P1040" s="5" cm="1">
        <f t="array" ref="P1040">MAX(IF((ProjectInfoTable[ProjectName]=DiscreteStatsTable[[#This Row],[ProjectName]]),(ProjectInfoTable[ProjectName]=DiscreteStatsTable[[#This Row],[ProjectName]])*ProjectInfoTable[ConfidenceInterval]))</f>
        <v>0.95</v>
      </c>
      <c r="Q1040" s="5">
        <f>IF(AND(DiscreteStatsTable[[#This Row],[RepsWithStatObserved]]=1,Y1040=0),200000000000000000000,IFERROR(_xlfn.T.INV.2T(1 -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0" s="5" cm="1">
        <f t="array" ref="R1040">MIN(IF((DiscreteStatsTable[GroupByKey]=DiscreteStatsTable[[#This Row],[GroupByKey]]),(DiscreteStatsTable[GroupByKey]=DiscreteStatsTable[[#This Row],[GroupByKey]])*DiscreteStatsTable[Average]))</f>
        <v>0</v>
      </c>
      <c r="S1040" s="5" cm="1">
        <f t="array" ref="S1040">MAX(IF((DiscreteStatsTable[GroupByKey]=DiscreteStatsTable[[#This Row],[GroupByKey]]),(DiscreteStatsTable[GroupByKey]=DiscreteStatsTable[[#This Row],[GroupByKey]])*DiscreteStatsTable[Average]))</f>
        <v>0</v>
      </c>
      <c r="T1040" s="5" cm="1">
        <f t="array" ref="T1040">MIN(IF((DiscreteStatsTable[GroupByKey]=DiscreteStatsTable[[#This Row],[GroupByKey]]),(DiscreteStatsTable[GroupByKey]=DiscreteStatsTable[[#This Row],[GroupByKey]])*DiscreteStatsTable[Minimum]))</f>
        <v>0</v>
      </c>
      <c r="U1040" s="5" cm="1">
        <f t="array" ref="U1040">MAX(IF((DiscreteStatsTable[GroupByKey]=DiscreteStatsTable[[#This Row],[GroupByKey]]),(DiscreteStatsTable[GroupByKey]=DiscreteStatsTable[[#This Row],[GroupByKey]])*DiscreteStatsTable[Maximum]))</f>
        <v>0</v>
      </c>
      <c r="V1040" s="5" cm="1">
        <f t="array" ref="V1040">IFERROR(AVERAGE(IF((DiscreteStatsTable[GroupByKey]=DiscreteStatsTable[[#This Row],[GroupByKey]]),(DiscreteStatsTable[GroupByKey]=DiscreteStatsTable[[#This Row],[GroupByKey]])*DiscreteStatsTable[NumberObservations])),0)</f>
        <v>141.38</v>
      </c>
      <c r="W1040" s="5">
        <f>IF((DiscreteStatsTable[[#This Row],[RepsRequested]]&gt;1),DiscreteStatsTable[[#This Row],[HalfWidth]],DiscreteStatsTable[[#This Row],[BatchMeansHalfWidth]])</f>
        <v>0</v>
      </c>
      <c r="X1040" s="5" cm="1">
        <f t="array" ref="X1040">COUNT(IF((DiscreteStatsTable[GroupByKey]=DiscreteStatsTable[[#This Row],[GroupByKey]]),(DiscreteStatsTable[GroupByKey]=DiscreteStatsTable[[#This Row],[GroupByKey]])*DiscreteStatsTable[Replication]))</f>
        <v>50</v>
      </c>
      <c r="Y1040" s="5">
        <f>IF(DiscreteStatsTable[[#This Row],[RepsRequested]]=DiscreteStatsTable[[#This Row],[RepsWithStatObserved]],1,0)</f>
        <v>1</v>
      </c>
    </row>
    <row r="1041" spans="1:25" x14ac:dyDescent="0.25">
      <c r="A1041" t="s">
        <v>68</v>
      </c>
      <c r="B1041" t="s">
        <v>70</v>
      </c>
      <c r="C1041">
        <v>20</v>
      </c>
      <c r="D1041" t="s">
        <v>85</v>
      </c>
      <c r="E1041" t="s">
        <v>98</v>
      </c>
      <c r="F1041" t="s">
        <v>87</v>
      </c>
      <c r="G1041">
        <v>3.9384766243675799</v>
      </c>
      <c r="H1041">
        <v>2E+20</v>
      </c>
      <c r="I1041">
        <v>0</v>
      </c>
      <c r="J1041">
        <v>21.4749570734004</v>
      </c>
      <c r="K1041">
        <v>140</v>
      </c>
      <c r="L10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41" s="5" cm="1">
        <f t="array" ref="M1041">MAX(IF((ProjectInfoTable[ProjectName]=DiscreteStatsTable[[#This Row],[ProjectName]]),(ProjectInfoTable[ProjectName]=DiscreteStatsTable[[#This Row],[ProjectName]])*ProjectInfoTable[NumberOfReplications]))</f>
        <v>50</v>
      </c>
      <c r="N1041" s="5" cm="1">
        <f t="array" ref="N1041">IFERROR(AVERAGE(IF((DiscreteStatsTable[GroupByKey]=DiscreteStatsTable[[#This Row],[GroupByKey]]),(DiscreteStatsTable[GroupByKey]=DiscreteStatsTable[[#This Row],[GroupByKey]])*DiscreteStatsTable[Average])),0)</f>
        <v>5.6664667008910365</v>
      </c>
      <c r="O1041" s="5" cm="1">
        <f t="array" ref="O1041">IFERROR(_xlfn.STDEV.S(IF((DiscreteStatsTable[GroupByKey]=DiscreteStatsTable[[#This Row],[GroupByKey]]),(DiscreteStatsTable[GroupByKey]=DiscreteStatsTable[[#This Row],[GroupByKey]])*DiscreteStatsTable[Average])),0)</f>
        <v>5.8120334932936641</v>
      </c>
      <c r="P1041" s="5" cm="1">
        <f t="array" ref="P1041">MAX(IF((ProjectInfoTable[ProjectName]=DiscreteStatsTable[[#This Row],[ProjectName]]),(ProjectInfoTable[ProjectName]=DiscreteStatsTable[[#This Row],[ProjectName]])*ProjectInfoTable[ConfidenceInterval]))</f>
        <v>0.95</v>
      </c>
      <c r="Q1041" s="5">
        <f>IF(AND(DiscreteStatsTable[[#This Row],[RepsWithStatObserved]]=1,Y1041=0),200000000000000000000,IFERROR(_xlfn.T.INV.2T(1 -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041" s="5" cm="1">
        <f t="array" ref="R1041">MIN(IF((DiscreteStatsTable[GroupByKey]=DiscreteStatsTable[[#This Row],[GroupByKey]]),(DiscreteStatsTable[GroupByKey]=DiscreteStatsTable[[#This Row],[GroupByKey]])*DiscreteStatsTable[Average]))</f>
        <v>1.06349999805384</v>
      </c>
      <c r="S1041" s="5" cm="1">
        <f t="array" ref="S1041">MAX(IF((DiscreteStatsTable[GroupByKey]=DiscreteStatsTable[[#This Row],[GroupByKey]]),(DiscreteStatsTable[GroupByKey]=DiscreteStatsTable[[#This Row],[GroupByKey]])*DiscreteStatsTable[Average]))</f>
        <v>37.498930964302303</v>
      </c>
      <c r="T1041" s="5" cm="1">
        <f t="array" ref="T1041">MIN(IF((DiscreteStatsTable[GroupByKey]=DiscreteStatsTable[[#This Row],[GroupByKey]]),(DiscreteStatsTable[GroupByKey]=DiscreteStatsTable[[#This Row],[GroupByKey]])*DiscreteStatsTable[Minimum]))</f>
        <v>0</v>
      </c>
      <c r="U1041" s="5" cm="1">
        <f t="array" ref="U1041">MAX(IF((DiscreteStatsTable[GroupByKey]=DiscreteStatsTable[[#This Row],[GroupByKey]]),(DiscreteStatsTable[GroupByKey]=DiscreteStatsTable[[#This Row],[GroupByKey]])*DiscreteStatsTable[Maximum]))</f>
        <v>97.065234510704698</v>
      </c>
      <c r="V1041" s="5" cm="1">
        <f t="array" ref="V1041">IFERROR(AVERAGE(IF((DiscreteStatsTable[GroupByKey]=DiscreteStatsTable[[#This Row],[GroupByKey]]),(DiscreteStatsTable[GroupByKey]=DiscreteStatsTable[[#This Row],[GroupByKey]])*DiscreteStatsTable[NumberObservations])),0)</f>
        <v>141.38</v>
      </c>
      <c r="W1041" s="5">
        <f>IF((DiscreteStatsTable[[#This Row],[RepsRequested]]&gt;1),DiscreteStatsTable[[#This Row],[HalfWidth]],DiscreteStatsTable[[#This Row],[BatchMeansHalfWidth]])</f>
        <v>1.6517616428299211</v>
      </c>
      <c r="X1041" s="5" cm="1">
        <f t="array" ref="X1041">COUNT(IF((DiscreteStatsTable[GroupByKey]=DiscreteStatsTable[[#This Row],[GroupByKey]]),(DiscreteStatsTable[GroupByKey]=DiscreteStatsTable[[#This Row],[GroupByKey]])*DiscreteStatsTable[Replication]))</f>
        <v>50</v>
      </c>
      <c r="Y1041" s="5">
        <f>IF(DiscreteStatsTable[[#This Row],[RepsRequested]]=DiscreteStatsTable[[#This Row],[RepsWithStatObserved]],1,0)</f>
        <v>1</v>
      </c>
    </row>
    <row r="1042" spans="1:25" x14ac:dyDescent="0.25">
      <c r="A1042" t="s">
        <v>68</v>
      </c>
      <c r="B1042" t="s">
        <v>70</v>
      </c>
      <c r="C1042">
        <v>21</v>
      </c>
      <c r="D1042" t="s">
        <v>85</v>
      </c>
      <c r="E1042" t="s">
        <v>86</v>
      </c>
      <c r="F1042" t="s">
        <v>87</v>
      </c>
      <c r="G1042">
        <v>0</v>
      </c>
      <c r="H1042">
        <v>2E+20</v>
      </c>
      <c r="I1042">
        <v>0</v>
      </c>
      <c r="J1042">
        <v>0</v>
      </c>
      <c r="K1042">
        <v>141</v>
      </c>
      <c r="L10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42" s="5" cm="1">
        <f t="array" ref="M1042">MAX(IF((ProjectInfoTable[ProjectName]=DiscreteStatsTable[[#This Row],[ProjectName]]),(ProjectInfoTable[ProjectName]=DiscreteStatsTable[[#This Row],[ProjectName]])*ProjectInfoTable[NumberOfReplications]))</f>
        <v>50</v>
      </c>
      <c r="N1042" s="5" cm="1">
        <f t="array" ref="N1042">IFERROR(AVERAGE(IF((DiscreteStatsTable[GroupByKey]=DiscreteStatsTable[[#This Row],[GroupByKey]]),(DiscreteStatsTable[GroupByKey]=DiscreteStatsTable[[#This Row],[GroupByKey]])*DiscreteStatsTable[Average])),0)</f>
        <v>0</v>
      </c>
      <c r="O1042" s="5" cm="1">
        <f t="array" ref="O1042">IFERROR(_xlfn.STDEV.S(IF((DiscreteStatsTable[GroupByKey]=DiscreteStatsTable[[#This Row],[GroupByKey]]),(DiscreteStatsTable[GroupByKey]=DiscreteStatsTable[[#This Row],[GroupByKey]])*DiscreteStatsTable[Average])),0)</f>
        <v>0</v>
      </c>
      <c r="P1042" s="5" cm="1">
        <f t="array" ref="P1042">MAX(IF((ProjectInfoTable[ProjectName]=DiscreteStatsTable[[#This Row],[ProjectName]]),(ProjectInfoTable[ProjectName]=DiscreteStatsTable[[#This Row],[ProjectName]])*ProjectInfoTable[ConfidenceInterval]))</f>
        <v>0.95</v>
      </c>
      <c r="Q1042" s="5">
        <f>IF(AND(DiscreteStatsTable[[#This Row],[RepsWithStatObserved]]=1,Y1042=0),200000000000000000000,IFERROR(_xlfn.T.INV.2T(1 -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2" s="5" cm="1">
        <f t="array" ref="R1042">MIN(IF((DiscreteStatsTable[GroupByKey]=DiscreteStatsTable[[#This Row],[GroupByKey]]),(DiscreteStatsTable[GroupByKey]=DiscreteStatsTable[[#This Row],[GroupByKey]])*DiscreteStatsTable[Average]))</f>
        <v>0</v>
      </c>
      <c r="S1042" s="5" cm="1">
        <f t="array" ref="S1042">MAX(IF((DiscreteStatsTable[GroupByKey]=DiscreteStatsTable[[#This Row],[GroupByKey]]),(DiscreteStatsTable[GroupByKey]=DiscreteStatsTable[[#This Row],[GroupByKey]])*DiscreteStatsTable[Average]))</f>
        <v>0</v>
      </c>
      <c r="T1042" s="5" cm="1">
        <f t="array" ref="T1042">MIN(IF((DiscreteStatsTable[GroupByKey]=DiscreteStatsTable[[#This Row],[GroupByKey]]),(DiscreteStatsTable[GroupByKey]=DiscreteStatsTable[[#This Row],[GroupByKey]])*DiscreteStatsTable[Minimum]))</f>
        <v>0</v>
      </c>
      <c r="U1042" s="5" cm="1">
        <f t="array" ref="U1042">MAX(IF((DiscreteStatsTable[GroupByKey]=DiscreteStatsTable[[#This Row],[GroupByKey]]),(DiscreteStatsTable[GroupByKey]=DiscreteStatsTable[[#This Row],[GroupByKey]])*DiscreteStatsTable[Maximum]))</f>
        <v>0</v>
      </c>
      <c r="V1042" s="5" cm="1">
        <f t="array" ref="V1042">IFERROR(AVERAGE(IF((DiscreteStatsTable[GroupByKey]=DiscreteStatsTable[[#This Row],[GroupByKey]]),(DiscreteStatsTable[GroupByKey]=DiscreteStatsTable[[#This Row],[GroupByKey]])*DiscreteStatsTable[NumberObservations])),0)</f>
        <v>141.38</v>
      </c>
      <c r="W1042" s="5">
        <f>IF((DiscreteStatsTable[[#This Row],[RepsRequested]]&gt;1),DiscreteStatsTable[[#This Row],[HalfWidth]],DiscreteStatsTable[[#This Row],[BatchMeansHalfWidth]])</f>
        <v>0</v>
      </c>
      <c r="X1042" s="5" cm="1">
        <f t="array" ref="X1042">COUNT(IF((DiscreteStatsTable[GroupByKey]=DiscreteStatsTable[[#This Row],[GroupByKey]]),(DiscreteStatsTable[GroupByKey]=DiscreteStatsTable[[#This Row],[GroupByKey]])*DiscreteStatsTable[Replication]))</f>
        <v>50</v>
      </c>
      <c r="Y1042" s="5">
        <f>IF(DiscreteStatsTable[[#This Row],[RepsRequested]]=DiscreteStatsTable[[#This Row],[RepsWithStatObserved]],1,0)</f>
        <v>1</v>
      </c>
    </row>
    <row r="1043" spans="1:25" x14ac:dyDescent="0.25">
      <c r="A1043" t="s">
        <v>68</v>
      </c>
      <c r="B1043" t="s">
        <v>70</v>
      </c>
      <c r="C1043">
        <v>21</v>
      </c>
      <c r="D1043" t="s">
        <v>85</v>
      </c>
      <c r="E1043" t="s">
        <v>88</v>
      </c>
      <c r="F1043" t="s">
        <v>87</v>
      </c>
      <c r="G1043">
        <v>0</v>
      </c>
      <c r="H1043">
        <v>2E+20</v>
      </c>
      <c r="I1043">
        <v>0</v>
      </c>
      <c r="J1043">
        <v>0</v>
      </c>
      <c r="K1043">
        <v>141</v>
      </c>
      <c r="L10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43" s="5" cm="1">
        <f t="array" ref="M1043">MAX(IF((ProjectInfoTable[ProjectName]=DiscreteStatsTable[[#This Row],[ProjectName]]),(ProjectInfoTable[ProjectName]=DiscreteStatsTable[[#This Row],[ProjectName]])*ProjectInfoTable[NumberOfReplications]))</f>
        <v>50</v>
      </c>
      <c r="N1043" s="5" cm="1">
        <f t="array" ref="N1043">IFERROR(AVERAGE(IF((DiscreteStatsTable[GroupByKey]=DiscreteStatsTable[[#This Row],[GroupByKey]]),(DiscreteStatsTable[GroupByKey]=DiscreteStatsTable[[#This Row],[GroupByKey]])*DiscreteStatsTable[Average])),0)</f>
        <v>0</v>
      </c>
      <c r="O1043" s="5" cm="1">
        <f t="array" ref="O1043">IFERROR(_xlfn.STDEV.S(IF((DiscreteStatsTable[GroupByKey]=DiscreteStatsTable[[#This Row],[GroupByKey]]),(DiscreteStatsTable[GroupByKey]=DiscreteStatsTable[[#This Row],[GroupByKey]])*DiscreteStatsTable[Average])),0)</f>
        <v>0</v>
      </c>
      <c r="P1043" s="5" cm="1">
        <f t="array" ref="P1043">MAX(IF((ProjectInfoTable[ProjectName]=DiscreteStatsTable[[#This Row],[ProjectName]]),(ProjectInfoTable[ProjectName]=DiscreteStatsTable[[#This Row],[ProjectName]])*ProjectInfoTable[ConfidenceInterval]))</f>
        <v>0.95</v>
      </c>
      <c r="Q1043" s="5">
        <f>IF(AND(DiscreteStatsTable[[#This Row],[RepsWithStatObserved]]=1,Y1043=0),200000000000000000000,IFERROR(_xlfn.T.INV.2T(1 -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3" s="5" cm="1">
        <f t="array" ref="R1043">MIN(IF((DiscreteStatsTable[GroupByKey]=DiscreteStatsTable[[#This Row],[GroupByKey]]),(DiscreteStatsTable[GroupByKey]=DiscreteStatsTable[[#This Row],[GroupByKey]])*DiscreteStatsTable[Average]))</f>
        <v>0</v>
      </c>
      <c r="S1043" s="5" cm="1">
        <f t="array" ref="S1043">MAX(IF((DiscreteStatsTable[GroupByKey]=DiscreteStatsTable[[#This Row],[GroupByKey]]),(DiscreteStatsTable[GroupByKey]=DiscreteStatsTable[[#This Row],[GroupByKey]])*DiscreteStatsTable[Average]))</f>
        <v>0</v>
      </c>
      <c r="T1043" s="5" cm="1">
        <f t="array" ref="T1043">MIN(IF((DiscreteStatsTable[GroupByKey]=DiscreteStatsTable[[#This Row],[GroupByKey]]),(DiscreteStatsTable[GroupByKey]=DiscreteStatsTable[[#This Row],[GroupByKey]])*DiscreteStatsTable[Minimum]))</f>
        <v>0</v>
      </c>
      <c r="U1043" s="5" cm="1">
        <f t="array" ref="U1043">MAX(IF((DiscreteStatsTable[GroupByKey]=DiscreteStatsTable[[#This Row],[GroupByKey]]),(DiscreteStatsTable[GroupByKey]=DiscreteStatsTable[[#This Row],[GroupByKey]])*DiscreteStatsTable[Maximum]))</f>
        <v>0</v>
      </c>
      <c r="V1043" s="5" cm="1">
        <f t="array" ref="V1043">IFERROR(AVERAGE(IF((DiscreteStatsTable[GroupByKey]=DiscreteStatsTable[[#This Row],[GroupByKey]]),(DiscreteStatsTable[GroupByKey]=DiscreteStatsTable[[#This Row],[GroupByKey]])*DiscreteStatsTable[NumberObservations])),0)</f>
        <v>141.38</v>
      </c>
      <c r="W1043" s="5">
        <f>IF((DiscreteStatsTable[[#This Row],[RepsRequested]]&gt;1),DiscreteStatsTable[[#This Row],[HalfWidth]],DiscreteStatsTable[[#This Row],[BatchMeansHalfWidth]])</f>
        <v>0</v>
      </c>
      <c r="X1043" s="5" cm="1">
        <f t="array" ref="X1043">COUNT(IF((DiscreteStatsTable[GroupByKey]=DiscreteStatsTable[[#This Row],[GroupByKey]]),(DiscreteStatsTable[GroupByKey]=DiscreteStatsTable[[#This Row],[GroupByKey]])*DiscreteStatsTable[Replication]))</f>
        <v>50</v>
      </c>
      <c r="Y1043" s="5">
        <f>IF(DiscreteStatsTable[[#This Row],[RepsRequested]]=DiscreteStatsTable[[#This Row],[RepsWithStatObserved]],1,0)</f>
        <v>1</v>
      </c>
    </row>
    <row r="1044" spans="1:25" x14ac:dyDescent="0.25">
      <c r="A1044" t="s">
        <v>68</v>
      </c>
      <c r="B1044" t="s">
        <v>70</v>
      </c>
      <c r="C1044">
        <v>21</v>
      </c>
      <c r="D1044" t="s">
        <v>85</v>
      </c>
      <c r="E1044" t="s">
        <v>89</v>
      </c>
      <c r="F1044" t="s">
        <v>87</v>
      </c>
      <c r="G1044">
        <v>0</v>
      </c>
      <c r="H1044">
        <v>2E+20</v>
      </c>
      <c r="I1044">
        <v>0</v>
      </c>
      <c r="J1044">
        <v>0</v>
      </c>
      <c r="K1044">
        <v>141</v>
      </c>
      <c r="L10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44" s="5" cm="1">
        <f t="array" ref="M1044">MAX(IF((ProjectInfoTable[ProjectName]=DiscreteStatsTable[[#This Row],[ProjectName]]),(ProjectInfoTable[ProjectName]=DiscreteStatsTable[[#This Row],[ProjectName]])*ProjectInfoTable[NumberOfReplications]))</f>
        <v>50</v>
      </c>
      <c r="N1044" s="5" cm="1">
        <f t="array" ref="N1044">IFERROR(AVERAGE(IF((DiscreteStatsTable[GroupByKey]=DiscreteStatsTable[[#This Row],[GroupByKey]]),(DiscreteStatsTable[GroupByKey]=DiscreteStatsTable[[#This Row],[GroupByKey]])*DiscreteStatsTable[Average])),0)</f>
        <v>0</v>
      </c>
      <c r="O1044" s="5" cm="1">
        <f t="array" ref="O1044">IFERROR(_xlfn.STDEV.S(IF((DiscreteStatsTable[GroupByKey]=DiscreteStatsTable[[#This Row],[GroupByKey]]),(DiscreteStatsTable[GroupByKey]=DiscreteStatsTable[[#This Row],[GroupByKey]])*DiscreteStatsTable[Average])),0)</f>
        <v>0</v>
      </c>
      <c r="P1044" s="5" cm="1">
        <f t="array" ref="P1044">MAX(IF((ProjectInfoTable[ProjectName]=DiscreteStatsTable[[#This Row],[ProjectName]]),(ProjectInfoTable[ProjectName]=DiscreteStatsTable[[#This Row],[ProjectName]])*ProjectInfoTable[ConfidenceInterval]))</f>
        <v>0.95</v>
      </c>
      <c r="Q1044" s="5">
        <f>IF(AND(DiscreteStatsTable[[#This Row],[RepsWithStatObserved]]=1,Y1044=0),200000000000000000000,IFERROR(_xlfn.T.INV.2T(1 -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4" s="5" cm="1">
        <f t="array" ref="R1044">MIN(IF((DiscreteStatsTable[GroupByKey]=DiscreteStatsTable[[#This Row],[GroupByKey]]),(DiscreteStatsTable[GroupByKey]=DiscreteStatsTable[[#This Row],[GroupByKey]])*DiscreteStatsTable[Average]))</f>
        <v>0</v>
      </c>
      <c r="S1044" s="5" cm="1">
        <f t="array" ref="S1044">MAX(IF((DiscreteStatsTable[GroupByKey]=DiscreteStatsTable[[#This Row],[GroupByKey]]),(DiscreteStatsTable[GroupByKey]=DiscreteStatsTable[[#This Row],[GroupByKey]])*DiscreteStatsTable[Average]))</f>
        <v>0</v>
      </c>
      <c r="T1044" s="5" cm="1">
        <f t="array" ref="T1044">MIN(IF((DiscreteStatsTable[GroupByKey]=DiscreteStatsTable[[#This Row],[GroupByKey]]),(DiscreteStatsTable[GroupByKey]=DiscreteStatsTable[[#This Row],[GroupByKey]])*DiscreteStatsTable[Minimum]))</f>
        <v>0</v>
      </c>
      <c r="U1044" s="5" cm="1">
        <f t="array" ref="U1044">MAX(IF((DiscreteStatsTable[GroupByKey]=DiscreteStatsTable[[#This Row],[GroupByKey]]),(DiscreteStatsTable[GroupByKey]=DiscreteStatsTable[[#This Row],[GroupByKey]])*DiscreteStatsTable[Maximum]))</f>
        <v>0</v>
      </c>
      <c r="V1044" s="5" cm="1">
        <f t="array" ref="V1044">IFERROR(AVERAGE(IF((DiscreteStatsTable[GroupByKey]=DiscreteStatsTable[[#This Row],[GroupByKey]]),(DiscreteStatsTable[GroupByKey]=DiscreteStatsTable[[#This Row],[GroupByKey]])*DiscreteStatsTable[NumberObservations])),0)</f>
        <v>141.38</v>
      </c>
      <c r="W1044" s="5">
        <f>IF((DiscreteStatsTable[[#This Row],[RepsRequested]]&gt;1),DiscreteStatsTable[[#This Row],[HalfWidth]],DiscreteStatsTable[[#This Row],[BatchMeansHalfWidth]])</f>
        <v>0</v>
      </c>
      <c r="X1044" s="5" cm="1">
        <f t="array" ref="X1044">COUNT(IF((DiscreteStatsTable[GroupByKey]=DiscreteStatsTable[[#This Row],[GroupByKey]]),(DiscreteStatsTable[GroupByKey]=DiscreteStatsTable[[#This Row],[GroupByKey]])*DiscreteStatsTable[Replication]))</f>
        <v>50</v>
      </c>
      <c r="Y1044" s="5">
        <f>IF(DiscreteStatsTable[[#This Row],[RepsRequested]]=DiscreteStatsTable[[#This Row],[RepsWithStatObserved]],1,0)</f>
        <v>1</v>
      </c>
    </row>
    <row r="1045" spans="1:25" x14ac:dyDescent="0.25">
      <c r="A1045" t="s">
        <v>68</v>
      </c>
      <c r="B1045" t="s">
        <v>70</v>
      </c>
      <c r="C1045">
        <v>21</v>
      </c>
      <c r="D1045" t="s">
        <v>85</v>
      </c>
      <c r="E1045" t="s">
        <v>90</v>
      </c>
      <c r="F1045" t="s">
        <v>87</v>
      </c>
      <c r="G1045">
        <v>0</v>
      </c>
      <c r="H1045">
        <v>2E+20</v>
      </c>
      <c r="I1045">
        <v>0</v>
      </c>
      <c r="J1045">
        <v>0</v>
      </c>
      <c r="K1045">
        <v>141</v>
      </c>
      <c r="L10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45" s="5" cm="1">
        <f t="array" ref="M1045">MAX(IF((ProjectInfoTable[ProjectName]=DiscreteStatsTable[[#This Row],[ProjectName]]),(ProjectInfoTable[ProjectName]=DiscreteStatsTable[[#This Row],[ProjectName]])*ProjectInfoTable[NumberOfReplications]))</f>
        <v>50</v>
      </c>
      <c r="N1045" s="5" cm="1">
        <f t="array" ref="N1045">IFERROR(AVERAGE(IF((DiscreteStatsTable[GroupByKey]=DiscreteStatsTable[[#This Row],[GroupByKey]]),(DiscreteStatsTable[GroupByKey]=DiscreteStatsTable[[#This Row],[GroupByKey]])*DiscreteStatsTable[Average])),0)</f>
        <v>0</v>
      </c>
      <c r="O1045" s="5" cm="1">
        <f t="array" ref="O1045">IFERROR(_xlfn.STDEV.S(IF((DiscreteStatsTable[GroupByKey]=DiscreteStatsTable[[#This Row],[GroupByKey]]),(DiscreteStatsTable[GroupByKey]=DiscreteStatsTable[[#This Row],[GroupByKey]])*DiscreteStatsTable[Average])),0)</f>
        <v>0</v>
      </c>
      <c r="P1045" s="5" cm="1">
        <f t="array" ref="P1045">MAX(IF((ProjectInfoTable[ProjectName]=DiscreteStatsTable[[#This Row],[ProjectName]]),(ProjectInfoTable[ProjectName]=DiscreteStatsTable[[#This Row],[ProjectName]])*ProjectInfoTable[ConfidenceInterval]))</f>
        <v>0.95</v>
      </c>
      <c r="Q1045" s="5">
        <f>IF(AND(DiscreteStatsTable[[#This Row],[RepsWithStatObserved]]=1,Y1045=0),200000000000000000000,IFERROR(_xlfn.T.INV.2T(1 -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5" s="5" cm="1">
        <f t="array" ref="R1045">MIN(IF((DiscreteStatsTable[GroupByKey]=DiscreteStatsTable[[#This Row],[GroupByKey]]),(DiscreteStatsTable[GroupByKey]=DiscreteStatsTable[[#This Row],[GroupByKey]])*DiscreteStatsTable[Average]))</f>
        <v>0</v>
      </c>
      <c r="S1045" s="5" cm="1">
        <f t="array" ref="S1045">MAX(IF((DiscreteStatsTable[GroupByKey]=DiscreteStatsTable[[#This Row],[GroupByKey]]),(DiscreteStatsTable[GroupByKey]=DiscreteStatsTable[[#This Row],[GroupByKey]])*DiscreteStatsTable[Average]))</f>
        <v>0</v>
      </c>
      <c r="T1045" s="5" cm="1">
        <f t="array" ref="T1045">MIN(IF((DiscreteStatsTable[GroupByKey]=DiscreteStatsTable[[#This Row],[GroupByKey]]),(DiscreteStatsTable[GroupByKey]=DiscreteStatsTable[[#This Row],[GroupByKey]])*DiscreteStatsTable[Minimum]))</f>
        <v>0</v>
      </c>
      <c r="U1045" s="5" cm="1">
        <f t="array" ref="U1045">MAX(IF((DiscreteStatsTable[GroupByKey]=DiscreteStatsTable[[#This Row],[GroupByKey]]),(DiscreteStatsTable[GroupByKey]=DiscreteStatsTable[[#This Row],[GroupByKey]])*DiscreteStatsTable[Maximum]))</f>
        <v>0</v>
      </c>
      <c r="V1045" s="5" cm="1">
        <f t="array" ref="V1045">IFERROR(AVERAGE(IF((DiscreteStatsTable[GroupByKey]=DiscreteStatsTable[[#This Row],[GroupByKey]]),(DiscreteStatsTable[GroupByKey]=DiscreteStatsTable[[#This Row],[GroupByKey]])*DiscreteStatsTable[NumberObservations])),0)</f>
        <v>141.38</v>
      </c>
      <c r="W1045" s="5">
        <f>IF((DiscreteStatsTable[[#This Row],[RepsRequested]]&gt;1),DiscreteStatsTable[[#This Row],[HalfWidth]],DiscreteStatsTable[[#This Row],[BatchMeansHalfWidth]])</f>
        <v>0</v>
      </c>
      <c r="X1045" s="5" cm="1">
        <f t="array" ref="X1045">COUNT(IF((DiscreteStatsTable[GroupByKey]=DiscreteStatsTable[[#This Row],[GroupByKey]]),(DiscreteStatsTable[GroupByKey]=DiscreteStatsTable[[#This Row],[GroupByKey]])*DiscreteStatsTable[Replication]))</f>
        <v>50</v>
      </c>
      <c r="Y1045" s="5">
        <f>IF(DiscreteStatsTable[[#This Row],[RepsRequested]]=DiscreteStatsTable[[#This Row],[RepsWithStatObserved]],1,0)</f>
        <v>1</v>
      </c>
    </row>
    <row r="1046" spans="1:25" x14ac:dyDescent="0.25">
      <c r="A1046" t="s">
        <v>68</v>
      </c>
      <c r="B1046" t="s">
        <v>70</v>
      </c>
      <c r="C1046">
        <v>21</v>
      </c>
      <c r="D1046" t="s">
        <v>85</v>
      </c>
      <c r="E1046" t="s">
        <v>91</v>
      </c>
      <c r="F1046" t="s">
        <v>87</v>
      </c>
      <c r="G1046">
        <v>0.33609486744882799</v>
      </c>
      <c r="H1046">
        <v>2E+20</v>
      </c>
      <c r="I1046">
        <v>3.1687096182040901E-2</v>
      </c>
      <c r="J1046">
        <v>1.19244071950246</v>
      </c>
      <c r="K1046">
        <v>141</v>
      </c>
      <c r="L10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46" s="5" cm="1">
        <f t="array" ref="M1046">MAX(IF((ProjectInfoTable[ProjectName]=DiscreteStatsTable[[#This Row],[ProjectName]]),(ProjectInfoTable[ProjectName]=DiscreteStatsTable[[#This Row],[ProjectName]])*ProjectInfoTable[NumberOfReplications]))</f>
        <v>50</v>
      </c>
      <c r="N1046" s="5" cm="1">
        <f t="array" ref="N1046">IFERROR(AVERAGE(IF((DiscreteStatsTable[GroupByKey]=DiscreteStatsTable[[#This Row],[GroupByKey]]),(DiscreteStatsTable[GroupByKey]=DiscreteStatsTable[[#This Row],[GroupByKey]])*DiscreteStatsTable[Average])),0)</f>
        <v>0.33492790756206081</v>
      </c>
      <c r="O1046" s="5" cm="1">
        <f t="array" ref="O104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46" s="5" cm="1">
        <f t="array" ref="P1046">MAX(IF((ProjectInfoTable[ProjectName]=DiscreteStatsTable[[#This Row],[ProjectName]]),(ProjectInfoTable[ProjectName]=DiscreteStatsTable[[#This Row],[ProjectName]])*ProjectInfoTable[ConfidenceInterval]))</f>
        <v>0.95</v>
      </c>
      <c r="Q1046" s="5">
        <f>IF(AND(DiscreteStatsTable[[#This Row],[RepsWithStatObserved]]=1,Y1046=0),200000000000000000000,IFERROR(_xlfn.T.INV.2T(1 -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46" s="5" cm="1">
        <f t="array" ref="R1046">MIN(IF((DiscreteStatsTable[GroupByKey]=DiscreteStatsTable[[#This Row],[GroupByKey]]),(DiscreteStatsTable[GroupByKey]=DiscreteStatsTable[[#This Row],[GroupByKey]])*DiscreteStatsTable[Average]))</f>
        <v>0.29414253294763198</v>
      </c>
      <c r="S1046" s="5" cm="1">
        <f t="array" ref="S1046">MAX(IF((DiscreteStatsTable[GroupByKey]=DiscreteStatsTable[[#This Row],[GroupByKey]]),(DiscreteStatsTable[GroupByKey]=DiscreteStatsTable[[#This Row],[GroupByKey]])*DiscreteStatsTable[Average]))</f>
        <v>0.38948747758041602</v>
      </c>
      <c r="T1046" s="5" cm="1">
        <f t="array" ref="T1046">MIN(IF((DiscreteStatsTable[GroupByKey]=DiscreteStatsTable[[#This Row],[GroupByKey]]),(DiscreteStatsTable[GroupByKey]=DiscreteStatsTable[[#This Row],[GroupByKey]])*DiscreteStatsTable[Minimum]))</f>
        <v>1.2941586017357599E-2</v>
      </c>
      <c r="U1046" s="5" cm="1">
        <f t="array" ref="U1046">MAX(IF((DiscreteStatsTable[GroupByKey]=DiscreteStatsTable[[#This Row],[GroupByKey]]),(DiscreteStatsTable[GroupByKey]=DiscreteStatsTable[[#This Row],[GroupByKey]])*DiscreteStatsTable[Maximum]))</f>
        <v>2.0393207955552399</v>
      </c>
      <c r="V1046" s="5" cm="1">
        <f t="array" ref="V1046">IFERROR(AVERAGE(IF((DiscreteStatsTable[GroupByKey]=DiscreteStatsTable[[#This Row],[GroupByKey]]),(DiscreteStatsTable[GroupByKey]=DiscreteStatsTable[[#This Row],[GroupByKey]])*DiscreteStatsTable[NumberObservations])),0)</f>
        <v>141.38</v>
      </c>
      <c r="W1046" s="5">
        <f>IF((DiscreteStatsTable[[#This Row],[RepsRequested]]&gt;1),DiscreteStatsTable[[#This Row],[HalfWidth]],DiscreteStatsTable[[#This Row],[BatchMeansHalfWidth]])</f>
        <v>5.7478663771092743E-3</v>
      </c>
      <c r="X1046" s="5" cm="1">
        <f t="array" ref="X1046">COUNT(IF((DiscreteStatsTable[GroupByKey]=DiscreteStatsTable[[#This Row],[GroupByKey]]),(DiscreteStatsTable[GroupByKey]=DiscreteStatsTable[[#This Row],[GroupByKey]])*DiscreteStatsTable[Replication]))</f>
        <v>50</v>
      </c>
      <c r="Y1046" s="5">
        <f>IF(DiscreteStatsTable[[#This Row],[RepsRequested]]=DiscreteStatsTable[[#This Row],[RepsWithStatObserved]],1,0)</f>
        <v>1</v>
      </c>
    </row>
    <row r="1047" spans="1:25" x14ac:dyDescent="0.25">
      <c r="A1047" t="s">
        <v>68</v>
      </c>
      <c r="B1047" t="s">
        <v>70</v>
      </c>
      <c r="C1047">
        <v>21</v>
      </c>
      <c r="D1047" t="s">
        <v>85</v>
      </c>
      <c r="E1047" t="s">
        <v>92</v>
      </c>
      <c r="F1047" t="s">
        <v>87</v>
      </c>
      <c r="G1047">
        <v>16.693593431336101</v>
      </c>
      <c r="H1047">
        <v>2E+20</v>
      </c>
      <c r="I1047">
        <v>3.1990511277595699</v>
      </c>
      <c r="J1047">
        <v>67.563297264514802</v>
      </c>
      <c r="K1047">
        <v>141</v>
      </c>
      <c r="L10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47" s="5" cm="1">
        <f t="array" ref="M1047">MAX(IF((ProjectInfoTable[ProjectName]=DiscreteStatsTable[[#This Row],[ProjectName]]),(ProjectInfoTable[ProjectName]=DiscreteStatsTable[[#This Row],[ProjectName]])*ProjectInfoTable[NumberOfReplications]))</f>
        <v>50</v>
      </c>
      <c r="N1047" s="5" cm="1">
        <f t="array" ref="N1047">IFERROR(AVERAGE(IF((DiscreteStatsTable[GroupByKey]=DiscreteStatsTable[[#This Row],[GroupByKey]]),(DiscreteStatsTable[GroupByKey]=DiscreteStatsTable[[#This Row],[GroupByKey]])*DiscreteStatsTable[Average])),0)</f>
        <v>17.764897998506111</v>
      </c>
      <c r="O1047" s="5" cm="1">
        <f t="array" ref="O1047">IFERROR(_xlfn.STDEV.S(IF((DiscreteStatsTable[GroupByKey]=DiscreteStatsTable[[#This Row],[GroupByKey]]),(DiscreteStatsTable[GroupByKey]=DiscreteStatsTable[[#This Row],[GroupByKey]])*DiscreteStatsTable[Average])),0)</f>
        <v>6.3265363194248438</v>
      </c>
      <c r="P1047" s="5" cm="1">
        <f t="array" ref="P1047">MAX(IF((ProjectInfoTable[ProjectName]=DiscreteStatsTable[[#This Row],[ProjectName]]),(ProjectInfoTable[ProjectName]=DiscreteStatsTable[[#This Row],[ProjectName]])*ProjectInfoTable[ConfidenceInterval]))</f>
        <v>0.95</v>
      </c>
      <c r="Q1047" s="5">
        <f>IF(AND(DiscreteStatsTable[[#This Row],[RepsWithStatObserved]]=1,Y1047=0),200000000000000000000,IFERROR(_xlfn.T.INV.2T(1 -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047" s="5" cm="1">
        <f t="array" ref="R1047">MIN(IF((DiscreteStatsTable[GroupByKey]=DiscreteStatsTable[[#This Row],[GroupByKey]]),(DiscreteStatsTable[GroupByKey]=DiscreteStatsTable[[#This Row],[GroupByKey]])*DiscreteStatsTable[Average]))</f>
        <v>12.070203836107099</v>
      </c>
      <c r="S1047" s="5" cm="1">
        <f t="array" ref="S1047">MAX(IF((DiscreteStatsTable[GroupByKey]=DiscreteStatsTable[[#This Row],[GroupByKey]]),(DiscreteStatsTable[GroupByKey]=DiscreteStatsTable[[#This Row],[GroupByKey]])*DiscreteStatsTable[Average]))</f>
        <v>51.667706043059603</v>
      </c>
      <c r="T1047" s="5" cm="1">
        <f t="array" ref="T1047">MIN(IF((DiscreteStatsTable[GroupByKey]=DiscreteStatsTable[[#This Row],[GroupByKey]]),(DiscreteStatsTable[GroupByKey]=DiscreteStatsTable[[#This Row],[GroupByKey]])*DiscreteStatsTable[Minimum]))</f>
        <v>0.77649516104145899</v>
      </c>
      <c r="U1047" s="5" cm="1">
        <f t="array" ref="U1047">MAX(IF((DiscreteStatsTable[GroupByKey]=DiscreteStatsTable[[#This Row],[GroupByKey]]),(DiscreteStatsTable[GroupByKey]=DiscreteStatsTable[[#This Row],[GroupByKey]])*DiscreteStatsTable[Maximum]))</f>
        <v>114.20900292565</v>
      </c>
      <c r="V1047" s="5" cm="1">
        <f t="array" ref="V1047">IFERROR(AVERAGE(IF((DiscreteStatsTable[GroupByKey]=DiscreteStatsTable[[#This Row],[GroupByKey]]),(DiscreteStatsTable[GroupByKey]=DiscreteStatsTable[[#This Row],[GroupByKey]])*DiscreteStatsTable[NumberObservations])),0)</f>
        <v>141.38</v>
      </c>
      <c r="W1047" s="5">
        <f>IF((DiscreteStatsTable[[#This Row],[RepsRequested]]&gt;1),DiscreteStatsTable[[#This Row],[HalfWidth]],DiscreteStatsTable[[#This Row],[BatchMeansHalfWidth]])</f>
        <v>1.7979817281600685</v>
      </c>
      <c r="X1047" s="5" cm="1">
        <f t="array" ref="X1047">COUNT(IF((DiscreteStatsTable[GroupByKey]=DiscreteStatsTable[[#This Row],[GroupByKey]]),(DiscreteStatsTable[GroupByKey]=DiscreteStatsTable[[#This Row],[GroupByKey]])*DiscreteStatsTable[Replication]))</f>
        <v>50</v>
      </c>
      <c r="Y1047" s="5">
        <f>IF(DiscreteStatsTable[[#This Row],[RepsRequested]]=DiscreteStatsTable[[#This Row],[RepsWithStatObserved]],1,0)</f>
        <v>1</v>
      </c>
    </row>
    <row r="1048" spans="1:25" x14ac:dyDescent="0.25">
      <c r="A1048" t="s">
        <v>68</v>
      </c>
      <c r="B1048" t="s">
        <v>70</v>
      </c>
      <c r="C1048">
        <v>21</v>
      </c>
      <c r="D1048" t="s">
        <v>85</v>
      </c>
      <c r="E1048" t="s">
        <v>93</v>
      </c>
      <c r="F1048" t="s">
        <v>87</v>
      </c>
      <c r="G1048">
        <v>0</v>
      </c>
      <c r="H1048">
        <v>2E+20</v>
      </c>
      <c r="I1048">
        <v>0</v>
      </c>
      <c r="J1048">
        <v>0</v>
      </c>
      <c r="K1048">
        <v>141</v>
      </c>
      <c r="L10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48" s="5" cm="1">
        <f t="array" ref="M1048">MAX(IF((ProjectInfoTable[ProjectName]=DiscreteStatsTable[[#This Row],[ProjectName]]),(ProjectInfoTable[ProjectName]=DiscreteStatsTable[[#This Row],[ProjectName]])*ProjectInfoTable[NumberOfReplications]))</f>
        <v>50</v>
      </c>
      <c r="N1048" s="5" cm="1">
        <f t="array" ref="N1048">IFERROR(AVERAGE(IF((DiscreteStatsTable[GroupByKey]=DiscreteStatsTable[[#This Row],[GroupByKey]]),(DiscreteStatsTable[GroupByKey]=DiscreteStatsTable[[#This Row],[GroupByKey]])*DiscreteStatsTable[Average])),0)</f>
        <v>0</v>
      </c>
      <c r="O1048" s="5" cm="1">
        <f t="array" ref="O1048">IFERROR(_xlfn.STDEV.S(IF((DiscreteStatsTable[GroupByKey]=DiscreteStatsTable[[#This Row],[GroupByKey]]),(DiscreteStatsTable[GroupByKey]=DiscreteStatsTable[[#This Row],[GroupByKey]])*DiscreteStatsTable[Average])),0)</f>
        <v>0</v>
      </c>
      <c r="P1048" s="5" cm="1">
        <f t="array" ref="P1048">MAX(IF((ProjectInfoTable[ProjectName]=DiscreteStatsTable[[#This Row],[ProjectName]]),(ProjectInfoTable[ProjectName]=DiscreteStatsTable[[#This Row],[ProjectName]])*ProjectInfoTable[ConfidenceInterval]))</f>
        <v>0.95</v>
      </c>
      <c r="Q1048" s="5">
        <f>IF(AND(DiscreteStatsTable[[#This Row],[RepsWithStatObserved]]=1,Y1048=0),200000000000000000000,IFERROR(_xlfn.T.INV.2T(1 -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8" s="5" cm="1">
        <f t="array" ref="R1048">MIN(IF((DiscreteStatsTable[GroupByKey]=DiscreteStatsTable[[#This Row],[GroupByKey]]),(DiscreteStatsTable[GroupByKey]=DiscreteStatsTable[[#This Row],[GroupByKey]])*DiscreteStatsTable[Average]))</f>
        <v>0</v>
      </c>
      <c r="S1048" s="5" cm="1">
        <f t="array" ref="S1048">MAX(IF((DiscreteStatsTable[GroupByKey]=DiscreteStatsTable[[#This Row],[GroupByKey]]),(DiscreteStatsTable[GroupByKey]=DiscreteStatsTable[[#This Row],[GroupByKey]])*DiscreteStatsTable[Average]))</f>
        <v>0</v>
      </c>
      <c r="T1048" s="5" cm="1">
        <f t="array" ref="T1048">MIN(IF((DiscreteStatsTable[GroupByKey]=DiscreteStatsTable[[#This Row],[GroupByKey]]),(DiscreteStatsTable[GroupByKey]=DiscreteStatsTable[[#This Row],[GroupByKey]])*DiscreteStatsTable[Minimum]))</f>
        <v>0</v>
      </c>
      <c r="U1048" s="5" cm="1">
        <f t="array" ref="U1048">MAX(IF((DiscreteStatsTable[GroupByKey]=DiscreteStatsTable[[#This Row],[GroupByKey]]),(DiscreteStatsTable[GroupByKey]=DiscreteStatsTable[[#This Row],[GroupByKey]])*DiscreteStatsTable[Maximum]))</f>
        <v>0</v>
      </c>
      <c r="V1048" s="5" cm="1">
        <f t="array" ref="V1048">IFERROR(AVERAGE(IF((DiscreteStatsTable[GroupByKey]=DiscreteStatsTable[[#This Row],[GroupByKey]]),(DiscreteStatsTable[GroupByKey]=DiscreteStatsTable[[#This Row],[GroupByKey]])*DiscreteStatsTable[NumberObservations])),0)</f>
        <v>141.38</v>
      </c>
      <c r="W1048" s="5">
        <f>IF((DiscreteStatsTable[[#This Row],[RepsRequested]]&gt;1),DiscreteStatsTable[[#This Row],[HalfWidth]],DiscreteStatsTable[[#This Row],[BatchMeansHalfWidth]])</f>
        <v>0</v>
      </c>
      <c r="X1048" s="5" cm="1">
        <f t="array" ref="X1048">COUNT(IF((DiscreteStatsTable[GroupByKey]=DiscreteStatsTable[[#This Row],[GroupByKey]]),(DiscreteStatsTable[GroupByKey]=DiscreteStatsTable[[#This Row],[GroupByKey]])*DiscreteStatsTable[Replication]))</f>
        <v>50</v>
      </c>
      <c r="Y1048" s="5">
        <f>IF(DiscreteStatsTable[[#This Row],[RepsRequested]]=DiscreteStatsTable[[#This Row],[RepsWithStatObserved]],1,0)</f>
        <v>1</v>
      </c>
    </row>
    <row r="1049" spans="1:25" x14ac:dyDescent="0.25">
      <c r="A1049" t="s">
        <v>68</v>
      </c>
      <c r="B1049" t="s">
        <v>70</v>
      </c>
      <c r="C1049">
        <v>21</v>
      </c>
      <c r="D1049" t="s">
        <v>85</v>
      </c>
      <c r="E1049" t="s">
        <v>94</v>
      </c>
      <c r="F1049" t="s">
        <v>87</v>
      </c>
      <c r="G1049">
        <v>0</v>
      </c>
      <c r="H1049">
        <v>2E+20</v>
      </c>
      <c r="I1049">
        <v>0</v>
      </c>
      <c r="J1049">
        <v>0</v>
      </c>
      <c r="K1049">
        <v>141</v>
      </c>
      <c r="L10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49" s="5" cm="1">
        <f t="array" ref="M1049">MAX(IF((ProjectInfoTable[ProjectName]=DiscreteStatsTable[[#This Row],[ProjectName]]),(ProjectInfoTable[ProjectName]=DiscreteStatsTable[[#This Row],[ProjectName]])*ProjectInfoTable[NumberOfReplications]))</f>
        <v>50</v>
      </c>
      <c r="N1049" s="5" cm="1">
        <f t="array" ref="N1049">IFERROR(AVERAGE(IF((DiscreteStatsTable[GroupByKey]=DiscreteStatsTable[[#This Row],[GroupByKey]]),(DiscreteStatsTable[GroupByKey]=DiscreteStatsTable[[#This Row],[GroupByKey]])*DiscreteStatsTable[Average])),0)</f>
        <v>0</v>
      </c>
      <c r="O1049" s="5" cm="1">
        <f t="array" ref="O1049">IFERROR(_xlfn.STDEV.S(IF((DiscreteStatsTable[GroupByKey]=DiscreteStatsTable[[#This Row],[GroupByKey]]),(DiscreteStatsTable[GroupByKey]=DiscreteStatsTable[[#This Row],[GroupByKey]])*DiscreteStatsTable[Average])),0)</f>
        <v>0</v>
      </c>
      <c r="P1049" s="5" cm="1">
        <f t="array" ref="P1049">MAX(IF((ProjectInfoTable[ProjectName]=DiscreteStatsTable[[#This Row],[ProjectName]]),(ProjectInfoTable[ProjectName]=DiscreteStatsTable[[#This Row],[ProjectName]])*ProjectInfoTable[ConfidenceInterval]))</f>
        <v>0.95</v>
      </c>
      <c r="Q1049" s="5">
        <f>IF(AND(DiscreteStatsTable[[#This Row],[RepsWithStatObserved]]=1,Y1049=0),200000000000000000000,IFERROR(_xlfn.T.INV.2T(1 -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9" s="5" cm="1">
        <f t="array" ref="R1049">MIN(IF((DiscreteStatsTable[GroupByKey]=DiscreteStatsTable[[#This Row],[GroupByKey]]),(DiscreteStatsTable[GroupByKey]=DiscreteStatsTable[[#This Row],[GroupByKey]])*DiscreteStatsTable[Average]))</f>
        <v>0</v>
      </c>
      <c r="S1049" s="5" cm="1">
        <f t="array" ref="S1049">MAX(IF((DiscreteStatsTable[GroupByKey]=DiscreteStatsTable[[#This Row],[GroupByKey]]),(DiscreteStatsTable[GroupByKey]=DiscreteStatsTable[[#This Row],[GroupByKey]])*DiscreteStatsTable[Average]))</f>
        <v>0</v>
      </c>
      <c r="T1049" s="5" cm="1">
        <f t="array" ref="T1049">MIN(IF((DiscreteStatsTable[GroupByKey]=DiscreteStatsTable[[#This Row],[GroupByKey]]),(DiscreteStatsTable[GroupByKey]=DiscreteStatsTable[[#This Row],[GroupByKey]])*DiscreteStatsTable[Minimum]))</f>
        <v>0</v>
      </c>
      <c r="U1049" s="5" cm="1">
        <f t="array" ref="U1049">MAX(IF((DiscreteStatsTable[GroupByKey]=DiscreteStatsTable[[#This Row],[GroupByKey]]),(DiscreteStatsTable[GroupByKey]=DiscreteStatsTable[[#This Row],[GroupByKey]])*DiscreteStatsTable[Maximum]))</f>
        <v>0</v>
      </c>
      <c r="V1049" s="5" cm="1">
        <f t="array" ref="V1049">IFERROR(AVERAGE(IF((DiscreteStatsTable[GroupByKey]=DiscreteStatsTable[[#This Row],[GroupByKey]]),(DiscreteStatsTable[GroupByKey]=DiscreteStatsTable[[#This Row],[GroupByKey]])*DiscreteStatsTable[NumberObservations])),0)</f>
        <v>141.38</v>
      </c>
      <c r="W1049" s="5">
        <f>IF((DiscreteStatsTable[[#This Row],[RepsRequested]]&gt;1),DiscreteStatsTable[[#This Row],[HalfWidth]],DiscreteStatsTable[[#This Row],[BatchMeansHalfWidth]])</f>
        <v>0</v>
      </c>
      <c r="X1049" s="5" cm="1">
        <f t="array" ref="X1049">COUNT(IF((DiscreteStatsTable[GroupByKey]=DiscreteStatsTable[[#This Row],[GroupByKey]]),(DiscreteStatsTable[GroupByKey]=DiscreteStatsTable[[#This Row],[GroupByKey]])*DiscreteStatsTable[Replication]))</f>
        <v>50</v>
      </c>
      <c r="Y1049" s="5">
        <f>IF(DiscreteStatsTable[[#This Row],[RepsRequested]]=DiscreteStatsTable[[#This Row],[RepsWithStatObserved]],1,0)</f>
        <v>1</v>
      </c>
    </row>
    <row r="1050" spans="1:25" x14ac:dyDescent="0.25">
      <c r="A1050" t="s">
        <v>68</v>
      </c>
      <c r="B1050" t="s">
        <v>70</v>
      </c>
      <c r="C1050">
        <v>21</v>
      </c>
      <c r="D1050" t="s">
        <v>85</v>
      </c>
      <c r="E1050" t="s">
        <v>95</v>
      </c>
      <c r="F1050" t="s">
        <v>87</v>
      </c>
      <c r="G1050">
        <v>0.33609486744882799</v>
      </c>
      <c r="H1050">
        <v>2E+20</v>
      </c>
      <c r="I1050">
        <v>3.1687096182040901E-2</v>
      </c>
      <c r="J1050">
        <v>1.19244071950246</v>
      </c>
      <c r="K1050">
        <v>141</v>
      </c>
      <c r="L10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50" s="5" cm="1">
        <f t="array" ref="M1050">MAX(IF((ProjectInfoTable[ProjectName]=DiscreteStatsTable[[#This Row],[ProjectName]]),(ProjectInfoTable[ProjectName]=DiscreteStatsTable[[#This Row],[ProjectName]])*ProjectInfoTable[NumberOfReplications]))</f>
        <v>50</v>
      </c>
      <c r="N1050" s="5" cm="1">
        <f t="array" ref="N1050">IFERROR(AVERAGE(IF((DiscreteStatsTable[GroupByKey]=DiscreteStatsTable[[#This Row],[GroupByKey]]),(DiscreteStatsTable[GroupByKey]=DiscreteStatsTable[[#This Row],[GroupByKey]])*DiscreteStatsTable[Average])),0)</f>
        <v>0.33492790756206081</v>
      </c>
      <c r="O1050" s="5" cm="1">
        <f t="array" ref="O105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50" s="5" cm="1">
        <f t="array" ref="P1050">MAX(IF((ProjectInfoTable[ProjectName]=DiscreteStatsTable[[#This Row],[ProjectName]]),(ProjectInfoTable[ProjectName]=DiscreteStatsTable[[#This Row],[ProjectName]])*ProjectInfoTable[ConfidenceInterval]))</f>
        <v>0.95</v>
      </c>
      <c r="Q1050" s="5">
        <f>IF(AND(DiscreteStatsTable[[#This Row],[RepsWithStatObserved]]=1,Y1050=0),200000000000000000000,IFERROR(_xlfn.T.INV.2T(1 -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50" s="5" cm="1">
        <f t="array" ref="R1050">MIN(IF((DiscreteStatsTable[GroupByKey]=DiscreteStatsTable[[#This Row],[GroupByKey]]),(DiscreteStatsTable[GroupByKey]=DiscreteStatsTable[[#This Row],[GroupByKey]])*DiscreteStatsTable[Average]))</f>
        <v>0.29414253294763198</v>
      </c>
      <c r="S1050" s="5" cm="1">
        <f t="array" ref="S1050">MAX(IF((DiscreteStatsTable[GroupByKey]=DiscreteStatsTable[[#This Row],[GroupByKey]]),(DiscreteStatsTable[GroupByKey]=DiscreteStatsTable[[#This Row],[GroupByKey]])*DiscreteStatsTable[Average]))</f>
        <v>0.38948747758041602</v>
      </c>
      <c r="T1050" s="5" cm="1">
        <f t="array" ref="T1050">MIN(IF((DiscreteStatsTable[GroupByKey]=DiscreteStatsTable[[#This Row],[GroupByKey]]),(DiscreteStatsTable[GroupByKey]=DiscreteStatsTable[[#This Row],[GroupByKey]])*DiscreteStatsTable[Minimum]))</f>
        <v>1.2941586017357599E-2</v>
      </c>
      <c r="U1050" s="5" cm="1">
        <f t="array" ref="U1050">MAX(IF((DiscreteStatsTable[GroupByKey]=DiscreteStatsTable[[#This Row],[GroupByKey]]),(DiscreteStatsTable[GroupByKey]=DiscreteStatsTable[[#This Row],[GroupByKey]])*DiscreteStatsTable[Maximum]))</f>
        <v>2.0393207955552399</v>
      </c>
      <c r="V1050" s="5" cm="1">
        <f t="array" ref="V1050">IFERROR(AVERAGE(IF((DiscreteStatsTable[GroupByKey]=DiscreteStatsTable[[#This Row],[GroupByKey]]),(DiscreteStatsTable[GroupByKey]=DiscreteStatsTable[[#This Row],[GroupByKey]])*DiscreteStatsTable[NumberObservations])),0)</f>
        <v>141.38</v>
      </c>
      <c r="W1050" s="5">
        <f>IF((DiscreteStatsTable[[#This Row],[RepsRequested]]&gt;1),DiscreteStatsTable[[#This Row],[HalfWidth]],DiscreteStatsTable[[#This Row],[BatchMeansHalfWidth]])</f>
        <v>5.7478663771092743E-3</v>
      </c>
      <c r="X1050" s="5" cm="1">
        <f t="array" ref="X1050">COUNT(IF((DiscreteStatsTable[GroupByKey]=DiscreteStatsTable[[#This Row],[GroupByKey]]),(DiscreteStatsTable[GroupByKey]=DiscreteStatsTable[[#This Row],[GroupByKey]])*DiscreteStatsTable[Replication]))</f>
        <v>50</v>
      </c>
      <c r="Y1050" s="5">
        <f>IF(DiscreteStatsTable[[#This Row],[RepsRequested]]=DiscreteStatsTable[[#This Row],[RepsWithStatObserved]],1,0)</f>
        <v>1</v>
      </c>
    </row>
    <row r="1051" spans="1:25" x14ac:dyDescent="0.25">
      <c r="A1051" t="s">
        <v>68</v>
      </c>
      <c r="B1051" t="s">
        <v>70</v>
      </c>
      <c r="C1051">
        <v>21</v>
      </c>
      <c r="D1051" t="s">
        <v>85</v>
      </c>
      <c r="E1051" t="s">
        <v>96</v>
      </c>
      <c r="F1051" t="s">
        <v>87</v>
      </c>
      <c r="G1051">
        <v>12.188348014407801</v>
      </c>
      <c r="H1051">
        <v>2E+20</v>
      </c>
      <c r="I1051">
        <v>1.90122577092245</v>
      </c>
      <c r="J1051">
        <v>45.582852616028902</v>
      </c>
      <c r="K1051">
        <v>141</v>
      </c>
      <c r="L10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51" s="5" cm="1">
        <f t="array" ref="M1051">MAX(IF((ProjectInfoTable[ProjectName]=DiscreteStatsTable[[#This Row],[ProjectName]]),(ProjectInfoTable[ProjectName]=DiscreteStatsTable[[#This Row],[ProjectName]])*ProjectInfoTable[NumberOfReplications]))</f>
        <v>50</v>
      </c>
      <c r="N1051" s="5" cm="1">
        <f t="array" ref="N1051">IFERROR(AVERAGE(IF((DiscreteStatsTable[GroupByKey]=DiscreteStatsTable[[#This Row],[GroupByKey]]),(DiscreteStatsTable[GroupByKey]=DiscreteStatsTable[[#This Row],[GroupByKey]])*DiscreteStatsTable[Average])),0)</f>
        <v>12.098431297615067</v>
      </c>
      <c r="O1051" s="5" cm="1">
        <f t="array" ref="O1051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051" s="5" cm="1">
        <f t="array" ref="P1051">MAX(IF((ProjectInfoTable[ProjectName]=DiscreteStatsTable[[#This Row],[ProjectName]]),(ProjectInfoTable[ProjectName]=DiscreteStatsTable[[#This Row],[ProjectName]])*ProjectInfoTable[ConfidenceInterval]))</f>
        <v>0.95</v>
      </c>
      <c r="Q1051" s="5">
        <f>IF(AND(DiscreteStatsTable[[#This Row],[RepsWithStatObserved]]=1,Y1051=0),200000000000000000000,IFERROR(_xlfn.T.INV.2T(1 -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051" s="5" cm="1">
        <f t="array" ref="R1051">MIN(IF((DiscreteStatsTable[GroupByKey]=DiscreteStatsTable[[#This Row],[GroupByKey]]),(DiscreteStatsTable[GroupByKey]=DiscreteStatsTable[[#This Row],[GroupByKey]])*DiscreteStatsTable[Average]))</f>
        <v>10.7592582879315</v>
      </c>
      <c r="S1051" s="5" cm="1">
        <f t="array" ref="S1051">MAX(IF((DiscreteStatsTable[GroupByKey]=DiscreteStatsTable[[#This Row],[GroupByKey]]),(DiscreteStatsTable[GroupByKey]=DiscreteStatsTable[[#This Row],[GroupByKey]])*DiscreteStatsTable[Average]))</f>
        <v>14.168775078757299</v>
      </c>
      <c r="T1051" s="5" cm="1">
        <f t="array" ref="T1051">MIN(IF((DiscreteStatsTable[GroupByKey]=DiscreteStatsTable[[#This Row],[GroupByKey]]),(DiscreteStatsTable[GroupByKey]=DiscreteStatsTable[[#This Row],[GroupByKey]])*DiscreteStatsTable[Minimum]))</f>
        <v>0.77649516104145899</v>
      </c>
      <c r="U1051" s="5" cm="1">
        <f t="array" ref="U1051">MAX(IF((DiscreteStatsTable[GroupByKey]=DiscreteStatsTable[[#This Row],[GroupByKey]]),(DiscreteStatsTable[GroupByKey]=DiscreteStatsTable[[#This Row],[GroupByKey]])*DiscreteStatsTable[Maximum]))</f>
        <v>66.496126739788593</v>
      </c>
      <c r="V1051" s="5" cm="1">
        <f t="array" ref="V1051">IFERROR(AVERAGE(IF((DiscreteStatsTable[GroupByKey]=DiscreteStatsTable[[#This Row],[GroupByKey]]),(DiscreteStatsTable[GroupByKey]=DiscreteStatsTable[[#This Row],[GroupByKey]])*DiscreteStatsTable[NumberObservations])),0)</f>
        <v>141.38</v>
      </c>
      <c r="W1051" s="5">
        <f>IF((DiscreteStatsTable[[#This Row],[RepsRequested]]&gt;1),DiscreteStatsTable[[#This Row],[HalfWidth]],DiscreteStatsTable[[#This Row],[BatchMeansHalfWidth]])</f>
        <v>0.20301091161176912</v>
      </c>
      <c r="X1051" s="5" cm="1">
        <f t="array" ref="X1051">COUNT(IF((DiscreteStatsTable[GroupByKey]=DiscreteStatsTable[[#This Row],[GroupByKey]]),(DiscreteStatsTable[GroupByKey]=DiscreteStatsTable[[#This Row],[GroupByKey]])*DiscreteStatsTable[Replication]))</f>
        <v>50</v>
      </c>
      <c r="Y1051" s="5">
        <f>IF(DiscreteStatsTable[[#This Row],[RepsRequested]]=DiscreteStatsTable[[#This Row],[RepsWithStatObserved]],1,0)</f>
        <v>1</v>
      </c>
    </row>
    <row r="1052" spans="1:25" x14ac:dyDescent="0.25">
      <c r="A1052" t="s">
        <v>68</v>
      </c>
      <c r="B1052" t="s">
        <v>70</v>
      </c>
      <c r="C1052">
        <v>21</v>
      </c>
      <c r="D1052" t="s">
        <v>85</v>
      </c>
      <c r="E1052" t="s">
        <v>97</v>
      </c>
      <c r="F1052" t="s">
        <v>87</v>
      </c>
      <c r="G1052">
        <v>0</v>
      </c>
      <c r="H1052">
        <v>2E+20</v>
      </c>
      <c r="I1052">
        <v>0</v>
      </c>
      <c r="J1052">
        <v>0</v>
      </c>
      <c r="K1052">
        <v>141</v>
      </c>
      <c r="L10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52" s="5" cm="1">
        <f t="array" ref="M1052">MAX(IF((ProjectInfoTable[ProjectName]=DiscreteStatsTable[[#This Row],[ProjectName]]),(ProjectInfoTable[ProjectName]=DiscreteStatsTable[[#This Row],[ProjectName]])*ProjectInfoTable[NumberOfReplications]))</f>
        <v>50</v>
      </c>
      <c r="N1052" s="5" cm="1">
        <f t="array" ref="N1052">IFERROR(AVERAGE(IF((DiscreteStatsTable[GroupByKey]=DiscreteStatsTable[[#This Row],[GroupByKey]]),(DiscreteStatsTable[GroupByKey]=DiscreteStatsTable[[#This Row],[GroupByKey]])*DiscreteStatsTable[Average])),0)</f>
        <v>0</v>
      </c>
      <c r="O1052" s="5" cm="1">
        <f t="array" ref="O1052">IFERROR(_xlfn.STDEV.S(IF((DiscreteStatsTable[GroupByKey]=DiscreteStatsTable[[#This Row],[GroupByKey]]),(DiscreteStatsTable[GroupByKey]=DiscreteStatsTable[[#This Row],[GroupByKey]])*DiscreteStatsTable[Average])),0)</f>
        <v>0</v>
      </c>
      <c r="P1052" s="5" cm="1">
        <f t="array" ref="P1052">MAX(IF((ProjectInfoTable[ProjectName]=DiscreteStatsTable[[#This Row],[ProjectName]]),(ProjectInfoTable[ProjectName]=DiscreteStatsTable[[#This Row],[ProjectName]])*ProjectInfoTable[ConfidenceInterval]))</f>
        <v>0.95</v>
      </c>
      <c r="Q1052" s="5">
        <f>IF(AND(DiscreteStatsTable[[#This Row],[RepsWithStatObserved]]=1,Y1052=0),200000000000000000000,IFERROR(_xlfn.T.INV.2T(1 -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2" s="5" cm="1">
        <f t="array" ref="R1052">MIN(IF((DiscreteStatsTable[GroupByKey]=DiscreteStatsTable[[#This Row],[GroupByKey]]),(DiscreteStatsTable[GroupByKey]=DiscreteStatsTable[[#This Row],[GroupByKey]])*DiscreteStatsTable[Average]))</f>
        <v>0</v>
      </c>
      <c r="S1052" s="5" cm="1">
        <f t="array" ref="S1052">MAX(IF((DiscreteStatsTable[GroupByKey]=DiscreteStatsTable[[#This Row],[GroupByKey]]),(DiscreteStatsTable[GroupByKey]=DiscreteStatsTable[[#This Row],[GroupByKey]])*DiscreteStatsTable[Average]))</f>
        <v>0</v>
      </c>
      <c r="T1052" s="5" cm="1">
        <f t="array" ref="T1052">MIN(IF((DiscreteStatsTable[GroupByKey]=DiscreteStatsTable[[#This Row],[GroupByKey]]),(DiscreteStatsTable[GroupByKey]=DiscreteStatsTable[[#This Row],[GroupByKey]])*DiscreteStatsTable[Minimum]))</f>
        <v>0</v>
      </c>
      <c r="U1052" s="5" cm="1">
        <f t="array" ref="U1052">MAX(IF((DiscreteStatsTable[GroupByKey]=DiscreteStatsTable[[#This Row],[GroupByKey]]),(DiscreteStatsTable[GroupByKey]=DiscreteStatsTable[[#This Row],[GroupByKey]])*DiscreteStatsTable[Maximum]))</f>
        <v>0</v>
      </c>
      <c r="V1052" s="5" cm="1">
        <f t="array" ref="V1052">IFERROR(AVERAGE(IF((DiscreteStatsTable[GroupByKey]=DiscreteStatsTable[[#This Row],[GroupByKey]]),(DiscreteStatsTable[GroupByKey]=DiscreteStatsTable[[#This Row],[GroupByKey]])*DiscreteStatsTable[NumberObservations])),0)</f>
        <v>141.38</v>
      </c>
      <c r="W1052" s="5">
        <f>IF((DiscreteStatsTable[[#This Row],[RepsRequested]]&gt;1),DiscreteStatsTable[[#This Row],[HalfWidth]],DiscreteStatsTable[[#This Row],[BatchMeansHalfWidth]])</f>
        <v>0</v>
      </c>
      <c r="X1052" s="5" cm="1">
        <f t="array" ref="X1052">COUNT(IF((DiscreteStatsTable[GroupByKey]=DiscreteStatsTable[[#This Row],[GroupByKey]]),(DiscreteStatsTable[GroupByKey]=DiscreteStatsTable[[#This Row],[GroupByKey]])*DiscreteStatsTable[Replication]))</f>
        <v>50</v>
      </c>
      <c r="Y1052" s="5">
        <f>IF(DiscreteStatsTable[[#This Row],[RepsRequested]]=DiscreteStatsTable[[#This Row],[RepsWithStatObserved]],1,0)</f>
        <v>1</v>
      </c>
    </row>
    <row r="1053" spans="1:25" x14ac:dyDescent="0.25">
      <c r="A1053" t="s">
        <v>68</v>
      </c>
      <c r="B1053" t="s">
        <v>70</v>
      </c>
      <c r="C1053">
        <v>21</v>
      </c>
      <c r="D1053" t="s">
        <v>85</v>
      </c>
      <c r="E1053" t="s">
        <v>98</v>
      </c>
      <c r="F1053" t="s">
        <v>87</v>
      </c>
      <c r="G1053">
        <v>4.5052454169283704</v>
      </c>
      <c r="H1053">
        <v>2E+20</v>
      </c>
      <c r="I1053">
        <v>0</v>
      </c>
      <c r="J1053">
        <v>30.499218974476399</v>
      </c>
      <c r="K1053">
        <v>141</v>
      </c>
      <c r="L10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53" s="5" cm="1">
        <f t="array" ref="M1053">MAX(IF((ProjectInfoTable[ProjectName]=DiscreteStatsTable[[#This Row],[ProjectName]]),(ProjectInfoTable[ProjectName]=DiscreteStatsTable[[#This Row],[ProjectName]])*ProjectInfoTable[NumberOfReplications]))</f>
        <v>50</v>
      </c>
      <c r="N1053" s="5" cm="1">
        <f t="array" ref="N1053">IFERROR(AVERAGE(IF((DiscreteStatsTable[GroupByKey]=DiscreteStatsTable[[#This Row],[GroupByKey]]),(DiscreteStatsTable[GroupByKey]=DiscreteStatsTable[[#This Row],[GroupByKey]])*DiscreteStatsTable[Average])),0)</f>
        <v>5.6664667008910365</v>
      </c>
      <c r="O1053" s="5" cm="1">
        <f t="array" ref="O1053">IFERROR(_xlfn.STDEV.S(IF((DiscreteStatsTable[GroupByKey]=DiscreteStatsTable[[#This Row],[GroupByKey]]),(DiscreteStatsTable[GroupByKey]=DiscreteStatsTable[[#This Row],[GroupByKey]])*DiscreteStatsTable[Average])),0)</f>
        <v>5.8120334932936641</v>
      </c>
      <c r="P1053" s="5" cm="1">
        <f t="array" ref="P1053">MAX(IF((ProjectInfoTable[ProjectName]=DiscreteStatsTable[[#This Row],[ProjectName]]),(ProjectInfoTable[ProjectName]=DiscreteStatsTable[[#This Row],[ProjectName]])*ProjectInfoTable[ConfidenceInterval]))</f>
        <v>0.95</v>
      </c>
      <c r="Q1053" s="5">
        <f>IF(AND(DiscreteStatsTable[[#This Row],[RepsWithStatObserved]]=1,Y1053=0),200000000000000000000,IFERROR(_xlfn.T.INV.2T(1 -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053" s="5" cm="1">
        <f t="array" ref="R1053">MIN(IF((DiscreteStatsTable[GroupByKey]=DiscreteStatsTable[[#This Row],[GroupByKey]]),(DiscreteStatsTable[GroupByKey]=DiscreteStatsTable[[#This Row],[GroupByKey]])*DiscreteStatsTable[Average]))</f>
        <v>1.06349999805384</v>
      </c>
      <c r="S1053" s="5" cm="1">
        <f t="array" ref="S1053">MAX(IF((DiscreteStatsTable[GroupByKey]=DiscreteStatsTable[[#This Row],[GroupByKey]]),(DiscreteStatsTable[GroupByKey]=DiscreteStatsTable[[#This Row],[GroupByKey]])*DiscreteStatsTable[Average]))</f>
        <v>37.498930964302303</v>
      </c>
      <c r="T1053" s="5" cm="1">
        <f t="array" ref="T1053">MIN(IF((DiscreteStatsTable[GroupByKey]=DiscreteStatsTable[[#This Row],[GroupByKey]]),(DiscreteStatsTable[GroupByKey]=DiscreteStatsTable[[#This Row],[GroupByKey]])*DiscreteStatsTable[Minimum]))</f>
        <v>0</v>
      </c>
      <c r="U1053" s="5" cm="1">
        <f t="array" ref="U1053">MAX(IF((DiscreteStatsTable[GroupByKey]=DiscreteStatsTable[[#This Row],[GroupByKey]]),(DiscreteStatsTable[GroupByKey]=DiscreteStatsTable[[#This Row],[GroupByKey]])*DiscreteStatsTable[Maximum]))</f>
        <v>97.065234510704698</v>
      </c>
      <c r="V1053" s="5" cm="1">
        <f t="array" ref="V1053">IFERROR(AVERAGE(IF((DiscreteStatsTable[GroupByKey]=DiscreteStatsTable[[#This Row],[GroupByKey]]),(DiscreteStatsTable[GroupByKey]=DiscreteStatsTable[[#This Row],[GroupByKey]])*DiscreteStatsTable[NumberObservations])),0)</f>
        <v>141.38</v>
      </c>
      <c r="W1053" s="5">
        <f>IF((DiscreteStatsTable[[#This Row],[RepsRequested]]&gt;1),DiscreteStatsTable[[#This Row],[HalfWidth]],DiscreteStatsTable[[#This Row],[BatchMeansHalfWidth]])</f>
        <v>1.6517616428299211</v>
      </c>
      <c r="X1053" s="5" cm="1">
        <f t="array" ref="X1053">COUNT(IF((DiscreteStatsTable[GroupByKey]=DiscreteStatsTable[[#This Row],[GroupByKey]]),(DiscreteStatsTable[GroupByKey]=DiscreteStatsTable[[#This Row],[GroupByKey]])*DiscreteStatsTable[Replication]))</f>
        <v>50</v>
      </c>
      <c r="Y1053" s="5">
        <f>IF(DiscreteStatsTable[[#This Row],[RepsRequested]]=DiscreteStatsTable[[#This Row],[RepsWithStatObserved]],1,0)</f>
        <v>1</v>
      </c>
    </row>
    <row r="1054" spans="1:25" x14ac:dyDescent="0.25">
      <c r="A1054" t="s">
        <v>68</v>
      </c>
      <c r="B1054" t="s">
        <v>70</v>
      </c>
      <c r="C1054">
        <v>22</v>
      </c>
      <c r="D1054" t="s">
        <v>85</v>
      </c>
      <c r="E1054" t="s">
        <v>86</v>
      </c>
      <c r="F1054" t="s">
        <v>87</v>
      </c>
      <c r="G1054">
        <v>0</v>
      </c>
      <c r="H1054">
        <v>2E+20</v>
      </c>
      <c r="I1054">
        <v>0</v>
      </c>
      <c r="J1054">
        <v>0</v>
      </c>
      <c r="K1054">
        <v>142</v>
      </c>
      <c r="L10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54" s="5" cm="1">
        <f t="array" ref="M1054">MAX(IF((ProjectInfoTable[ProjectName]=DiscreteStatsTable[[#This Row],[ProjectName]]),(ProjectInfoTable[ProjectName]=DiscreteStatsTable[[#This Row],[ProjectName]])*ProjectInfoTable[NumberOfReplications]))</f>
        <v>50</v>
      </c>
      <c r="N1054" s="5" cm="1">
        <f t="array" ref="N1054">IFERROR(AVERAGE(IF((DiscreteStatsTable[GroupByKey]=DiscreteStatsTable[[#This Row],[GroupByKey]]),(DiscreteStatsTable[GroupByKey]=DiscreteStatsTable[[#This Row],[GroupByKey]])*DiscreteStatsTable[Average])),0)</f>
        <v>0</v>
      </c>
      <c r="O1054" s="5" cm="1">
        <f t="array" ref="O1054">IFERROR(_xlfn.STDEV.S(IF((DiscreteStatsTable[GroupByKey]=DiscreteStatsTable[[#This Row],[GroupByKey]]),(DiscreteStatsTable[GroupByKey]=DiscreteStatsTable[[#This Row],[GroupByKey]])*DiscreteStatsTable[Average])),0)</f>
        <v>0</v>
      </c>
      <c r="P1054" s="5" cm="1">
        <f t="array" ref="P1054">MAX(IF((ProjectInfoTable[ProjectName]=DiscreteStatsTable[[#This Row],[ProjectName]]),(ProjectInfoTable[ProjectName]=DiscreteStatsTable[[#This Row],[ProjectName]])*ProjectInfoTable[ConfidenceInterval]))</f>
        <v>0.95</v>
      </c>
      <c r="Q1054" s="5">
        <f>IF(AND(DiscreteStatsTable[[#This Row],[RepsWithStatObserved]]=1,Y1054=0),200000000000000000000,IFERROR(_xlfn.T.INV.2T(1 -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4" s="5" cm="1">
        <f t="array" ref="R1054">MIN(IF((DiscreteStatsTable[GroupByKey]=DiscreteStatsTable[[#This Row],[GroupByKey]]),(DiscreteStatsTable[GroupByKey]=DiscreteStatsTable[[#This Row],[GroupByKey]])*DiscreteStatsTable[Average]))</f>
        <v>0</v>
      </c>
      <c r="S1054" s="5" cm="1">
        <f t="array" ref="S1054">MAX(IF((DiscreteStatsTable[GroupByKey]=DiscreteStatsTable[[#This Row],[GroupByKey]]),(DiscreteStatsTable[GroupByKey]=DiscreteStatsTable[[#This Row],[GroupByKey]])*DiscreteStatsTable[Average]))</f>
        <v>0</v>
      </c>
      <c r="T1054" s="5" cm="1">
        <f t="array" ref="T1054">MIN(IF((DiscreteStatsTable[GroupByKey]=DiscreteStatsTable[[#This Row],[GroupByKey]]),(DiscreteStatsTable[GroupByKey]=DiscreteStatsTable[[#This Row],[GroupByKey]])*DiscreteStatsTable[Minimum]))</f>
        <v>0</v>
      </c>
      <c r="U1054" s="5" cm="1">
        <f t="array" ref="U1054">MAX(IF((DiscreteStatsTable[GroupByKey]=DiscreteStatsTable[[#This Row],[GroupByKey]]),(DiscreteStatsTable[GroupByKey]=DiscreteStatsTable[[#This Row],[GroupByKey]])*DiscreteStatsTable[Maximum]))</f>
        <v>0</v>
      </c>
      <c r="V1054" s="5" cm="1">
        <f t="array" ref="V1054">IFERROR(AVERAGE(IF((DiscreteStatsTable[GroupByKey]=DiscreteStatsTable[[#This Row],[GroupByKey]]),(DiscreteStatsTable[GroupByKey]=DiscreteStatsTable[[#This Row],[GroupByKey]])*DiscreteStatsTable[NumberObservations])),0)</f>
        <v>141.38</v>
      </c>
      <c r="W1054" s="5">
        <f>IF((DiscreteStatsTable[[#This Row],[RepsRequested]]&gt;1),DiscreteStatsTable[[#This Row],[HalfWidth]],DiscreteStatsTable[[#This Row],[BatchMeansHalfWidth]])</f>
        <v>0</v>
      </c>
      <c r="X1054" s="5" cm="1">
        <f t="array" ref="X1054">COUNT(IF((DiscreteStatsTable[GroupByKey]=DiscreteStatsTable[[#This Row],[GroupByKey]]),(DiscreteStatsTable[GroupByKey]=DiscreteStatsTable[[#This Row],[GroupByKey]])*DiscreteStatsTable[Replication]))</f>
        <v>50</v>
      </c>
      <c r="Y1054" s="5">
        <f>IF(DiscreteStatsTable[[#This Row],[RepsRequested]]=DiscreteStatsTable[[#This Row],[RepsWithStatObserved]],1,0)</f>
        <v>1</v>
      </c>
    </row>
    <row r="1055" spans="1:25" x14ac:dyDescent="0.25">
      <c r="A1055" t="s">
        <v>68</v>
      </c>
      <c r="B1055" t="s">
        <v>70</v>
      </c>
      <c r="C1055">
        <v>22</v>
      </c>
      <c r="D1055" t="s">
        <v>85</v>
      </c>
      <c r="E1055" t="s">
        <v>88</v>
      </c>
      <c r="F1055" t="s">
        <v>87</v>
      </c>
      <c r="G1055">
        <v>0</v>
      </c>
      <c r="H1055">
        <v>2E+20</v>
      </c>
      <c r="I1055">
        <v>0</v>
      </c>
      <c r="J1055">
        <v>0</v>
      </c>
      <c r="K1055">
        <v>142</v>
      </c>
      <c r="L10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55" s="5" cm="1">
        <f t="array" ref="M1055">MAX(IF((ProjectInfoTable[ProjectName]=DiscreteStatsTable[[#This Row],[ProjectName]]),(ProjectInfoTable[ProjectName]=DiscreteStatsTable[[#This Row],[ProjectName]])*ProjectInfoTable[NumberOfReplications]))</f>
        <v>50</v>
      </c>
      <c r="N1055" s="5" cm="1">
        <f t="array" ref="N1055">IFERROR(AVERAGE(IF((DiscreteStatsTable[GroupByKey]=DiscreteStatsTable[[#This Row],[GroupByKey]]),(DiscreteStatsTable[GroupByKey]=DiscreteStatsTable[[#This Row],[GroupByKey]])*DiscreteStatsTable[Average])),0)</f>
        <v>0</v>
      </c>
      <c r="O1055" s="5" cm="1">
        <f t="array" ref="O1055">IFERROR(_xlfn.STDEV.S(IF((DiscreteStatsTable[GroupByKey]=DiscreteStatsTable[[#This Row],[GroupByKey]]),(DiscreteStatsTable[GroupByKey]=DiscreteStatsTable[[#This Row],[GroupByKey]])*DiscreteStatsTable[Average])),0)</f>
        <v>0</v>
      </c>
      <c r="P1055" s="5" cm="1">
        <f t="array" ref="P1055">MAX(IF((ProjectInfoTable[ProjectName]=DiscreteStatsTable[[#This Row],[ProjectName]]),(ProjectInfoTable[ProjectName]=DiscreteStatsTable[[#This Row],[ProjectName]])*ProjectInfoTable[ConfidenceInterval]))</f>
        <v>0.95</v>
      </c>
      <c r="Q1055" s="5">
        <f>IF(AND(DiscreteStatsTable[[#This Row],[RepsWithStatObserved]]=1,Y1055=0),200000000000000000000,IFERROR(_xlfn.T.INV.2T(1 -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5" s="5" cm="1">
        <f t="array" ref="R1055">MIN(IF((DiscreteStatsTable[GroupByKey]=DiscreteStatsTable[[#This Row],[GroupByKey]]),(DiscreteStatsTable[GroupByKey]=DiscreteStatsTable[[#This Row],[GroupByKey]])*DiscreteStatsTable[Average]))</f>
        <v>0</v>
      </c>
      <c r="S1055" s="5" cm="1">
        <f t="array" ref="S1055">MAX(IF((DiscreteStatsTable[GroupByKey]=DiscreteStatsTable[[#This Row],[GroupByKey]]),(DiscreteStatsTable[GroupByKey]=DiscreteStatsTable[[#This Row],[GroupByKey]])*DiscreteStatsTable[Average]))</f>
        <v>0</v>
      </c>
      <c r="T1055" s="5" cm="1">
        <f t="array" ref="T1055">MIN(IF((DiscreteStatsTable[GroupByKey]=DiscreteStatsTable[[#This Row],[GroupByKey]]),(DiscreteStatsTable[GroupByKey]=DiscreteStatsTable[[#This Row],[GroupByKey]])*DiscreteStatsTable[Minimum]))</f>
        <v>0</v>
      </c>
      <c r="U1055" s="5" cm="1">
        <f t="array" ref="U1055">MAX(IF((DiscreteStatsTable[GroupByKey]=DiscreteStatsTable[[#This Row],[GroupByKey]]),(DiscreteStatsTable[GroupByKey]=DiscreteStatsTable[[#This Row],[GroupByKey]])*DiscreteStatsTable[Maximum]))</f>
        <v>0</v>
      </c>
      <c r="V1055" s="5" cm="1">
        <f t="array" ref="V1055">IFERROR(AVERAGE(IF((DiscreteStatsTable[GroupByKey]=DiscreteStatsTable[[#This Row],[GroupByKey]]),(DiscreteStatsTable[GroupByKey]=DiscreteStatsTable[[#This Row],[GroupByKey]])*DiscreteStatsTable[NumberObservations])),0)</f>
        <v>141.38</v>
      </c>
      <c r="W1055" s="5">
        <f>IF((DiscreteStatsTable[[#This Row],[RepsRequested]]&gt;1),DiscreteStatsTable[[#This Row],[HalfWidth]],DiscreteStatsTable[[#This Row],[BatchMeansHalfWidth]])</f>
        <v>0</v>
      </c>
      <c r="X1055" s="5" cm="1">
        <f t="array" ref="X1055">COUNT(IF((DiscreteStatsTable[GroupByKey]=DiscreteStatsTable[[#This Row],[GroupByKey]]),(DiscreteStatsTable[GroupByKey]=DiscreteStatsTable[[#This Row],[GroupByKey]])*DiscreteStatsTable[Replication]))</f>
        <v>50</v>
      </c>
      <c r="Y1055" s="5">
        <f>IF(DiscreteStatsTable[[#This Row],[RepsRequested]]=DiscreteStatsTable[[#This Row],[RepsWithStatObserved]],1,0)</f>
        <v>1</v>
      </c>
    </row>
    <row r="1056" spans="1:25" x14ac:dyDescent="0.25">
      <c r="A1056" t="s">
        <v>68</v>
      </c>
      <c r="B1056" t="s">
        <v>70</v>
      </c>
      <c r="C1056">
        <v>22</v>
      </c>
      <c r="D1056" t="s">
        <v>85</v>
      </c>
      <c r="E1056" t="s">
        <v>89</v>
      </c>
      <c r="F1056" t="s">
        <v>87</v>
      </c>
      <c r="G1056">
        <v>0</v>
      </c>
      <c r="H1056">
        <v>2E+20</v>
      </c>
      <c r="I1056">
        <v>0</v>
      </c>
      <c r="J1056">
        <v>0</v>
      </c>
      <c r="K1056">
        <v>142</v>
      </c>
      <c r="L10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56" s="5" cm="1">
        <f t="array" ref="M1056">MAX(IF((ProjectInfoTable[ProjectName]=DiscreteStatsTable[[#This Row],[ProjectName]]),(ProjectInfoTable[ProjectName]=DiscreteStatsTable[[#This Row],[ProjectName]])*ProjectInfoTable[NumberOfReplications]))</f>
        <v>50</v>
      </c>
      <c r="N1056" s="5" cm="1">
        <f t="array" ref="N1056">IFERROR(AVERAGE(IF((DiscreteStatsTable[GroupByKey]=DiscreteStatsTable[[#This Row],[GroupByKey]]),(DiscreteStatsTable[GroupByKey]=DiscreteStatsTable[[#This Row],[GroupByKey]])*DiscreteStatsTable[Average])),0)</f>
        <v>0</v>
      </c>
      <c r="O1056" s="5" cm="1">
        <f t="array" ref="O1056">IFERROR(_xlfn.STDEV.S(IF((DiscreteStatsTable[GroupByKey]=DiscreteStatsTable[[#This Row],[GroupByKey]]),(DiscreteStatsTable[GroupByKey]=DiscreteStatsTable[[#This Row],[GroupByKey]])*DiscreteStatsTable[Average])),0)</f>
        <v>0</v>
      </c>
      <c r="P1056" s="5" cm="1">
        <f t="array" ref="P1056">MAX(IF((ProjectInfoTable[ProjectName]=DiscreteStatsTable[[#This Row],[ProjectName]]),(ProjectInfoTable[ProjectName]=DiscreteStatsTable[[#This Row],[ProjectName]])*ProjectInfoTable[ConfidenceInterval]))</f>
        <v>0.95</v>
      </c>
      <c r="Q1056" s="5">
        <f>IF(AND(DiscreteStatsTable[[#This Row],[RepsWithStatObserved]]=1,Y1056=0),200000000000000000000,IFERROR(_xlfn.T.INV.2T(1 -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6" s="5" cm="1">
        <f t="array" ref="R1056">MIN(IF((DiscreteStatsTable[GroupByKey]=DiscreteStatsTable[[#This Row],[GroupByKey]]),(DiscreteStatsTable[GroupByKey]=DiscreteStatsTable[[#This Row],[GroupByKey]])*DiscreteStatsTable[Average]))</f>
        <v>0</v>
      </c>
      <c r="S1056" s="5" cm="1">
        <f t="array" ref="S1056">MAX(IF((DiscreteStatsTable[GroupByKey]=DiscreteStatsTable[[#This Row],[GroupByKey]]),(DiscreteStatsTable[GroupByKey]=DiscreteStatsTable[[#This Row],[GroupByKey]])*DiscreteStatsTable[Average]))</f>
        <v>0</v>
      </c>
      <c r="T1056" s="5" cm="1">
        <f t="array" ref="T1056">MIN(IF((DiscreteStatsTable[GroupByKey]=DiscreteStatsTable[[#This Row],[GroupByKey]]),(DiscreteStatsTable[GroupByKey]=DiscreteStatsTable[[#This Row],[GroupByKey]])*DiscreteStatsTable[Minimum]))</f>
        <v>0</v>
      </c>
      <c r="U1056" s="5" cm="1">
        <f t="array" ref="U1056">MAX(IF((DiscreteStatsTable[GroupByKey]=DiscreteStatsTable[[#This Row],[GroupByKey]]),(DiscreteStatsTable[GroupByKey]=DiscreteStatsTable[[#This Row],[GroupByKey]])*DiscreteStatsTable[Maximum]))</f>
        <v>0</v>
      </c>
      <c r="V1056" s="5" cm="1">
        <f t="array" ref="V1056">IFERROR(AVERAGE(IF((DiscreteStatsTable[GroupByKey]=DiscreteStatsTable[[#This Row],[GroupByKey]]),(DiscreteStatsTable[GroupByKey]=DiscreteStatsTable[[#This Row],[GroupByKey]])*DiscreteStatsTable[NumberObservations])),0)</f>
        <v>141.38</v>
      </c>
      <c r="W1056" s="5">
        <f>IF((DiscreteStatsTable[[#This Row],[RepsRequested]]&gt;1),DiscreteStatsTable[[#This Row],[HalfWidth]],DiscreteStatsTable[[#This Row],[BatchMeansHalfWidth]])</f>
        <v>0</v>
      </c>
      <c r="X1056" s="5" cm="1">
        <f t="array" ref="X1056">COUNT(IF((DiscreteStatsTable[GroupByKey]=DiscreteStatsTable[[#This Row],[GroupByKey]]),(DiscreteStatsTable[GroupByKey]=DiscreteStatsTable[[#This Row],[GroupByKey]])*DiscreteStatsTable[Replication]))</f>
        <v>50</v>
      </c>
      <c r="Y1056" s="5">
        <f>IF(DiscreteStatsTable[[#This Row],[RepsRequested]]=DiscreteStatsTable[[#This Row],[RepsWithStatObserved]],1,0)</f>
        <v>1</v>
      </c>
    </row>
    <row r="1057" spans="1:25" x14ac:dyDescent="0.25">
      <c r="A1057" t="s">
        <v>68</v>
      </c>
      <c r="B1057" t="s">
        <v>70</v>
      </c>
      <c r="C1057">
        <v>22</v>
      </c>
      <c r="D1057" t="s">
        <v>85</v>
      </c>
      <c r="E1057" t="s">
        <v>90</v>
      </c>
      <c r="F1057" t="s">
        <v>87</v>
      </c>
      <c r="G1057">
        <v>0</v>
      </c>
      <c r="H1057">
        <v>2E+20</v>
      </c>
      <c r="I1057">
        <v>0</v>
      </c>
      <c r="J1057">
        <v>0</v>
      </c>
      <c r="K1057">
        <v>142</v>
      </c>
      <c r="L10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57" s="5" cm="1">
        <f t="array" ref="M1057">MAX(IF((ProjectInfoTable[ProjectName]=DiscreteStatsTable[[#This Row],[ProjectName]]),(ProjectInfoTable[ProjectName]=DiscreteStatsTable[[#This Row],[ProjectName]])*ProjectInfoTable[NumberOfReplications]))</f>
        <v>50</v>
      </c>
      <c r="N1057" s="5" cm="1">
        <f t="array" ref="N1057">IFERROR(AVERAGE(IF((DiscreteStatsTable[GroupByKey]=DiscreteStatsTable[[#This Row],[GroupByKey]]),(DiscreteStatsTable[GroupByKey]=DiscreteStatsTable[[#This Row],[GroupByKey]])*DiscreteStatsTable[Average])),0)</f>
        <v>0</v>
      </c>
      <c r="O1057" s="5" cm="1">
        <f t="array" ref="O1057">IFERROR(_xlfn.STDEV.S(IF((DiscreteStatsTable[GroupByKey]=DiscreteStatsTable[[#This Row],[GroupByKey]]),(DiscreteStatsTable[GroupByKey]=DiscreteStatsTable[[#This Row],[GroupByKey]])*DiscreteStatsTable[Average])),0)</f>
        <v>0</v>
      </c>
      <c r="P1057" s="5" cm="1">
        <f t="array" ref="P1057">MAX(IF((ProjectInfoTable[ProjectName]=DiscreteStatsTable[[#This Row],[ProjectName]]),(ProjectInfoTable[ProjectName]=DiscreteStatsTable[[#This Row],[ProjectName]])*ProjectInfoTable[ConfidenceInterval]))</f>
        <v>0.95</v>
      </c>
      <c r="Q1057" s="5">
        <f>IF(AND(DiscreteStatsTable[[#This Row],[RepsWithStatObserved]]=1,Y1057=0),200000000000000000000,IFERROR(_xlfn.T.INV.2T(1 -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7" s="5" cm="1">
        <f t="array" ref="R1057">MIN(IF((DiscreteStatsTable[GroupByKey]=DiscreteStatsTable[[#This Row],[GroupByKey]]),(DiscreteStatsTable[GroupByKey]=DiscreteStatsTable[[#This Row],[GroupByKey]])*DiscreteStatsTable[Average]))</f>
        <v>0</v>
      </c>
      <c r="S1057" s="5" cm="1">
        <f t="array" ref="S1057">MAX(IF((DiscreteStatsTable[GroupByKey]=DiscreteStatsTable[[#This Row],[GroupByKey]]),(DiscreteStatsTable[GroupByKey]=DiscreteStatsTable[[#This Row],[GroupByKey]])*DiscreteStatsTable[Average]))</f>
        <v>0</v>
      </c>
      <c r="T1057" s="5" cm="1">
        <f t="array" ref="T1057">MIN(IF((DiscreteStatsTable[GroupByKey]=DiscreteStatsTable[[#This Row],[GroupByKey]]),(DiscreteStatsTable[GroupByKey]=DiscreteStatsTable[[#This Row],[GroupByKey]])*DiscreteStatsTable[Minimum]))</f>
        <v>0</v>
      </c>
      <c r="U1057" s="5" cm="1">
        <f t="array" ref="U1057">MAX(IF((DiscreteStatsTable[GroupByKey]=DiscreteStatsTable[[#This Row],[GroupByKey]]),(DiscreteStatsTable[GroupByKey]=DiscreteStatsTable[[#This Row],[GroupByKey]])*DiscreteStatsTable[Maximum]))</f>
        <v>0</v>
      </c>
      <c r="V1057" s="5" cm="1">
        <f t="array" ref="V1057">IFERROR(AVERAGE(IF((DiscreteStatsTable[GroupByKey]=DiscreteStatsTable[[#This Row],[GroupByKey]]),(DiscreteStatsTable[GroupByKey]=DiscreteStatsTable[[#This Row],[GroupByKey]])*DiscreteStatsTable[NumberObservations])),0)</f>
        <v>141.38</v>
      </c>
      <c r="W1057" s="5">
        <f>IF((DiscreteStatsTable[[#This Row],[RepsRequested]]&gt;1),DiscreteStatsTable[[#This Row],[HalfWidth]],DiscreteStatsTable[[#This Row],[BatchMeansHalfWidth]])</f>
        <v>0</v>
      </c>
      <c r="X1057" s="5" cm="1">
        <f t="array" ref="X1057">COUNT(IF((DiscreteStatsTable[GroupByKey]=DiscreteStatsTable[[#This Row],[GroupByKey]]),(DiscreteStatsTable[GroupByKey]=DiscreteStatsTable[[#This Row],[GroupByKey]])*DiscreteStatsTable[Replication]))</f>
        <v>50</v>
      </c>
      <c r="Y1057" s="5">
        <f>IF(DiscreteStatsTable[[#This Row],[RepsRequested]]=DiscreteStatsTable[[#This Row],[RepsWithStatObserved]],1,0)</f>
        <v>1</v>
      </c>
    </row>
    <row r="1058" spans="1:25" x14ac:dyDescent="0.25">
      <c r="A1058" t="s">
        <v>68</v>
      </c>
      <c r="B1058" t="s">
        <v>70</v>
      </c>
      <c r="C1058">
        <v>22</v>
      </c>
      <c r="D1058" t="s">
        <v>85</v>
      </c>
      <c r="E1058" t="s">
        <v>91</v>
      </c>
      <c r="F1058" t="s">
        <v>87</v>
      </c>
      <c r="G1058">
        <v>0.32429505879353199</v>
      </c>
      <c r="H1058">
        <v>2E+20</v>
      </c>
      <c r="I1058">
        <v>2.30463605477359E-2</v>
      </c>
      <c r="J1058">
        <v>1.5154918384126199</v>
      </c>
      <c r="K1058">
        <v>142</v>
      </c>
      <c r="L10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58" s="5" cm="1">
        <f t="array" ref="M1058">MAX(IF((ProjectInfoTable[ProjectName]=DiscreteStatsTable[[#This Row],[ProjectName]]),(ProjectInfoTable[ProjectName]=DiscreteStatsTable[[#This Row],[ProjectName]])*ProjectInfoTable[NumberOfReplications]))</f>
        <v>50</v>
      </c>
      <c r="N1058" s="5" cm="1">
        <f t="array" ref="N1058">IFERROR(AVERAGE(IF((DiscreteStatsTable[GroupByKey]=DiscreteStatsTable[[#This Row],[GroupByKey]]),(DiscreteStatsTable[GroupByKey]=DiscreteStatsTable[[#This Row],[GroupByKey]])*DiscreteStatsTable[Average])),0)</f>
        <v>0.33492790756206081</v>
      </c>
      <c r="O1058" s="5" cm="1">
        <f t="array" ref="O105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58" s="5" cm="1">
        <f t="array" ref="P1058">MAX(IF((ProjectInfoTable[ProjectName]=DiscreteStatsTable[[#This Row],[ProjectName]]),(ProjectInfoTable[ProjectName]=DiscreteStatsTable[[#This Row],[ProjectName]])*ProjectInfoTable[ConfidenceInterval]))</f>
        <v>0.95</v>
      </c>
      <c r="Q1058" s="5">
        <f>IF(AND(DiscreteStatsTable[[#This Row],[RepsWithStatObserved]]=1,Y1058=0),200000000000000000000,IFERROR(_xlfn.T.INV.2T(1 -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58" s="5" cm="1">
        <f t="array" ref="R1058">MIN(IF((DiscreteStatsTable[GroupByKey]=DiscreteStatsTable[[#This Row],[GroupByKey]]),(DiscreteStatsTable[GroupByKey]=DiscreteStatsTable[[#This Row],[GroupByKey]])*DiscreteStatsTable[Average]))</f>
        <v>0.29414253294763198</v>
      </c>
      <c r="S1058" s="5" cm="1">
        <f t="array" ref="S1058">MAX(IF((DiscreteStatsTable[GroupByKey]=DiscreteStatsTable[[#This Row],[GroupByKey]]),(DiscreteStatsTable[GroupByKey]=DiscreteStatsTable[[#This Row],[GroupByKey]])*DiscreteStatsTable[Average]))</f>
        <v>0.38948747758041602</v>
      </c>
      <c r="T1058" s="5" cm="1">
        <f t="array" ref="T1058">MIN(IF((DiscreteStatsTable[GroupByKey]=DiscreteStatsTable[[#This Row],[GroupByKey]]),(DiscreteStatsTable[GroupByKey]=DiscreteStatsTable[[#This Row],[GroupByKey]])*DiscreteStatsTable[Minimum]))</f>
        <v>1.2941586017357599E-2</v>
      </c>
      <c r="U1058" s="5" cm="1">
        <f t="array" ref="U1058">MAX(IF((DiscreteStatsTable[GroupByKey]=DiscreteStatsTable[[#This Row],[GroupByKey]]),(DiscreteStatsTable[GroupByKey]=DiscreteStatsTable[[#This Row],[GroupByKey]])*DiscreteStatsTable[Maximum]))</f>
        <v>2.0393207955552399</v>
      </c>
      <c r="V1058" s="5" cm="1">
        <f t="array" ref="V1058">IFERROR(AVERAGE(IF((DiscreteStatsTable[GroupByKey]=DiscreteStatsTable[[#This Row],[GroupByKey]]),(DiscreteStatsTable[GroupByKey]=DiscreteStatsTable[[#This Row],[GroupByKey]])*DiscreteStatsTable[NumberObservations])),0)</f>
        <v>141.38</v>
      </c>
      <c r="W1058" s="5">
        <f>IF((DiscreteStatsTable[[#This Row],[RepsRequested]]&gt;1),DiscreteStatsTable[[#This Row],[HalfWidth]],DiscreteStatsTable[[#This Row],[BatchMeansHalfWidth]])</f>
        <v>5.7478663771092743E-3</v>
      </c>
      <c r="X1058" s="5" cm="1">
        <f t="array" ref="X1058">COUNT(IF((DiscreteStatsTable[GroupByKey]=DiscreteStatsTable[[#This Row],[GroupByKey]]),(DiscreteStatsTable[GroupByKey]=DiscreteStatsTable[[#This Row],[GroupByKey]])*DiscreteStatsTable[Replication]))</f>
        <v>50</v>
      </c>
      <c r="Y1058" s="5">
        <f>IF(DiscreteStatsTable[[#This Row],[RepsRequested]]=DiscreteStatsTable[[#This Row],[RepsWithStatObserved]],1,0)</f>
        <v>1</v>
      </c>
    </row>
    <row r="1059" spans="1:25" x14ac:dyDescent="0.25">
      <c r="A1059" t="s">
        <v>68</v>
      </c>
      <c r="B1059" t="s">
        <v>70</v>
      </c>
      <c r="C1059">
        <v>22</v>
      </c>
      <c r="D1059" t="s">
        <v>85</v>
      </c>
      <c r="E1059" t="s">
        <v>92</v>
      </c>
      <c r="F1059" t="s">
        <v>87</v>
      </c>
      <c r="G1059">
        <v>16.120097014876201</v>
      </c>
      <c r="H1059">
        <v>2E+20</v>
      </c>
      <c r="I1059">
        <v>1.38278163286415</v>
      </c>
      <c r="J1059">
        <v>51.6222668394553</v>
      </c>
      <c r="K1059">
        <v>142</v>
      </c>
      <c r="L10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59" s="5" cm="1">
        <f t="array" ref="M1059">MAX(IF((ProjectInfoTable[ProjectName]=DiscreteStatsTable[[#This Row],[ProjectName]]),(ProjectInfoTable[ProjectName]=DiscreteStatsTable[[#This Row],[ProjectName]])*ProjectInfoTable[NumberOfReplications]))</f>
        <v>50</v>
      </c>
      <c r="N1059" s="5" cm="1">
        <f t="array" ref="N1059">IFERROR(AVERAGE(IF((DiscreteStatsTable[GroupByKey]=DiscreteStatsTable[[#This Row],[GroupByKey]]),(DiscreteStatsTable[GroupByKey]=DiscreteStatsTable[[#This Row],[GroupByKey]])*DiscreteStatsTable[Average])),0)</f>
        <v>17.764897998506111</v>
      </c>
      <c r="O1059" s="5" cm="1">
        <f t="array" ref="O1059">IFERROR(_xlfn.STDEV.S(IF((DiscreteStatsTable[GroupByKey]=DiscreteStatsTable[[#This Row],[GroupByKey]]),(DiscreteStatsTable[GroupByKey]=DiscreteStatsTable[[#This Row],[GroupByKey]])*DiscreteStatsTable[Average])),0)</f>
        <v>6.3265363194248438</v>
      </c>
      <c r="P1059" s="5" cm="1">
        <f t="array" ref="P1059">MAX(IF((ProjectInfoTable[ProjectName]=DiscreteStatsTable[[#This Row],[ProjectName]]),(ProjectInfoTable[ProjectName]=DiscreteStatsTable[[#This Row],[ProjectName]])*ProjectInfoTable[ConfidenceInterval]))</f>
        <v>0.95</v>
      </c>
      <c r="Q1059" s="5">
        <f>IF(AND(DiscreteStatsTable[[#This Row],[RepsWithStatObserved]]=1,Y1059=0),200000000000000000000,IFERROR(_xlfn.T.INV.2T(1 -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059" s="5" cm="1">
        <f t="array" ref="R1059">MIN(IF((DiscreteStatsTable[GroupByKey]=DiscreteStatsTable[[#This Row],[GroupByKey]]),(DiscreteStatsTable[GroupByKey]=DiscreteStatsTable[[#This Row],[GroupByKey]])*DiscreteStatsTable[Average]))</f>
        <v>12.070203836107099</v>
      </c>
      <c r="S1059" s="5" cm="1">
        <f t="array" ref="S1059">MAX(IF((DiscreteStatsTable[GroupByKey]=DiscreteStatsTable[[#This Row],[GroupByKey]]),(DiscreteStatsTable[GroupByKey]=DiscreteStatsTable[[#This Row],[GroupByKey]])*DiscreteStatsTable[Average]))</f>
        <v>51.667706043059603</v>
      </c>
      <c r="T1059" s="5" cm="1">
        <f t="array" ref="T1059">MIN(IF((DiscreteStatsTable[GroupByKey]=DiscreteStatsTable[[#This Row],[GroupByKey]]),(DiscreteStatsTable[GroupByKey]=DiscreteStatsTable[[#This Row],[GroupByKey]])*DiscreteStatsTable[Minimum]))</f>
        <v>0.77649516104145899</v>
      </c>
      <c r="U1059" s="5" cm="1">
        <f t="array" ref="U1059">MAX(IF((DiscreteStatsTable[GroupByKey]=DiscreteStatsTable[[#This Row],[GroupByKey]]),(DiscreteStatsTable[GroupByKey]=DiscreteStatsTable[[#This Row],[GroupByKey]])*DiscreteStatsTable[Maximum]))</f>
        <v>114.20900292565</v>
      </c>
      <c r="V1059" s="5" cm="1">
        <f t="array" ref="V1059">IFERROR(AVERAGE(IF((DiscreteStatsTable[GroupByKey]=DiscreteStatsTable[[#This Row],[GroupByKey]]),(DiscreteStatsTable[GroupByKey]=DiscreteStatsTable[[#This Row],[GroupByKey]])*DiscreteStatsTable[NumberObservations])),0)</f>
        <v>141.38</v>
      </c>
      <c r="W1059" s="5">
        <f>IF((DiscreteStatsTable[[#This Row],[RepsRequested]]&gt;1),DiscreteStatsTable[[#This Row],[HalfWidth]],DiscreteStatsTable[[#This Row],[BatchMeansHalfWidth]])</f>
        <v>1.7979817281600685</v>
      </c>
      <c r="X1059" s="5" cm="1">
        <f t="array" ref="X1059">COUNT(IF((DiscreteStatsTable[GroupByKey]=DiscreteStatsTable[[#This Row],[GroupByKey]]),(DiscreteStatsTable[GroupByKey]=DiscreteStatsTable[[#This Row],[GroupByKey]])*DiscreteStatsTable[Replication]))</f>
        <v>50</v>
      </c>
      <c r="Y1059" s="5">
        <f>IF(DiscreteStatsTable[[#This Row],[RepsRequested]]=DiscreteStatsTable[[#This Row],[RepsWithStatObserved]],1,0)</f>
        <v>1</v>
      </c>
    </row>
    <row r="1060" spans="1:25" x14ac:dyDescent="0.25">
      <c r="A1060" t="s">
        <v>68</v>
      </c>
      <c r="B1060" t="s">
        <v>70</v>
      </c>
      <c r="C1060">
        <v>22</v>
      </c>
      <c r="D1060" t="s">
        <v>85</v>
      </c>
      <c r="E1060" t="s">
        <v>93</v>
      </c>
      <c r="F1060" t="s">
        <v>87</v>
      </c>
      <c r="G1060">
        <v>0</v>
      </c>
      <c r="H1060">
        <v>2E+20</v>
      </c>
      <c r="I1060">
        <v>0</v>
      </c>
      <c r="J1060">
        <v>0</v>
      </c>
      <c r="K1060">
        <v>142</v>
      </c>
      <c r="L10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60" s="5" cm="1">
        <f t="array" ref="M1060">MAX(IF((ProjectInfoTable[ProjectName]=DiscreteStatsTable[[#This Row],[ProjectName]]),(ProjectInfoTable[ProjectName]=DiscreteStatsTable[[#This Row],[ProjectName]])*ProjectInfoTable[NumberOfReplications]))</f>
        <v>50</v>
      </c>
      <c r="N1060" s="5" cm="1">
        <f t="array" ref="N1060">IFERROR(AVERAGE(IF((DiscreteStatsTable[GroupByKey]=DiscreteStatsTable[[#This Row],[GroupByKey]]),(DiscreteStatsTable[GroupByKey]=DiscreteStatsTable[[#This Row],[GroupByKey]])*DiscreteStatsTable[Average])),0)</f>
        <v>0</v>
      </c>
      <c r="O1060" s="5" cm="1">
        <f t="array" ref="O1060">IFERROR(_xlfn.STDEV.S(IF((DiscreteStatsTable[GroupByKey]=DiscreteStatsTable[[#This Row],[GroupByKey]]),(DiscreteStatsTable[GroupByKey]=DiscreteStatsTable[[#This Row],[GroupByKey]])*DiscreteStatsTable[Average])),0)</f>
        <v>0</v>
      </c>
      <c r="P1060" s="5" cm="1">
        <f t="array" ref="P1060">MAX(IF((ProjectInfoTable[ProjectName]=DiscreteStatsTable[[#This Row],[ProjectName]]),(ProjectInfoTable[ProjectName]=DiscreteStatsTable[[#This Row],[ProjectName]])*ProjectInfoTable[ConfidenceInterval]))</f>
        <v>0.95</v>
      </c>
      <c r="Q1060" s="5">
        <f>IF(AND(DiscreteStatsTable[[#This Row],[RepsWithStatObserved]]=1,Y1060=0),200000000000000000000,IFERROR(_xlfn.T.INV.2T(1 -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0" s="5" cm="1">
        <f t="array" ref="R1060">MIN(IF((DiscreteStatsTable[GroupByKey]=DiscreteStatsTable[[#This Row],[GroupByKey]]),(DiscreteStatsTable[GroupByKey]=DiscreteStatsTable[[#This Row],[GroupByKey]])*DiscreteStatsTable[Average]))</f>
        <v>0</v>
      </c>
      <c r="S1060" s="5" cm="1">
        <f t="array" ref="S1060">MAX(IF((DiscreteStatsTable[GroupByKey]=DiscreteStatsTable[[#This Row],[GroupByKey]]),(DiscreteStatsTable[GroupByKey]=DiscreteStatsTable[[#This Row],[GroupByKey]])*DiscreteStatsTable[Average]))</f>
        <v>0</v>
      </c>
      <c r="T1060" s="5" cm="1">
        <f t="array" ref="T1060">MIN(IF((DiscreteStatsTable[GroupByKey]=DiscreteStatsTable[[#This Row],[GroupByKey]]),(DiscreteStatsTable[GroupByKey]=DiscreteStatsTable[[#This Row],[GroupByKey]])*DiscreteStatsTable[Minimum]))</f>
        <v>0</v>
      </c>
      <c r="U1060" s="5" cm="1">
        <f t="array" ref="U1060">MAX(IF((DiscreteStatsTable[GroupByKey]=DiscreteStatsTable[[#This Row],[GroupByKey]]),(DiscreteStatsTable[GroupByKey]=DiscreteStatsTable[[#This Row],[GroupByKey]])*DiscreteStatsTable[Maximum]))</f>
        <v>0</v>
      </c>
      <c r="V1060" s="5" cm="1">
        <f t="array" ref="V1060">IFERROR(AVERAGE(IF((DiscreteStatsTable[GroupByKey]=DiscreteStatsTable[[#This Row],[GroupByKey]]),(DiscreteStatsTable[GroupByKey]=DiscreteStatsTable[[#This Row],[GroupByKey]])*DiscreteStatsTable[NumberObservations])),0)</f>
        <v>141.38</v>
      </c>
      <c r="W1060" s="5">
        <f>IF((DiscreteStatsTable[[#This Row],[RepsRequested]]&gt;1),DiscreteStatsTable[[#This Row],[HalfWidth]],DiscreteStatsTable[[#This Row],[BatchMeansHalfWidth]])</f>
        <v>0</v>
      </c>
      <c r="X1060" s="5" cm="1">
        <f t="array" ref="X1060">COUNT(IF((DiscreteStatsTable[GroupByKey]=DiscreteStatsTable[[#This Row],[GroupByKey]]),(DiscreteStatsTable[GroupByKey]=DiscreteStatsTable[[#This Row],[GroupByKey]])*DiscreteStatsTable[Replication]))</f>
        <v>50</v>
      </c>
      <c r="Y1060" s="5">
        <f>IF(DiscreteStatsTable[[#This Row],[RepsRequested]]=DiscreteStatsTable[[#This Row],[RepsWithStatObserved]],1,0)</f>
        <v>1</v>
      </c>
    </row>
    <row r="1061" spans="1:25" x14ac:dyDescent="0.25">
      <c r="A1061" t="s">
        <v>68</v>
      </c>
      <c r="B1061" t="s">
        <v>70</v>
      </c>
      <c r="C1061">
        <v>22</v>
      </c>
      <c r="D1061" t="s">
        <v>85</v>
      </c>
      <c r="E1061" t="s">
        <v>94</v>
      </c>
      <c r="F1061" t="s">
        <v>87</v>
      </c>
      <c r="G1061">
        <v>0</v>
      </c>
      <c r="H1061">
        <v>2E+20</v>
      </c>
      <c r="I1061">
        <v>0</v>
      </c>
      <c r="J1061">
        <v>0</v>
      </c>
      <c r="K1061">
        <v>142</v>
      </c>
      <c r="L10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61" s="5" cm="1">
        <f t="array" ref="M1061">MAX(IF((ProjectInfoTable[ProjectName]=DiscreteStatsTable[[#This Row],[ProjectName]]),(ProjectInfoTable[ProjectName]=DiscreteStatsTable[[#This Row],[ProjectName]])*ProjectInfoTable[NumberOfReplications]))</f>
        <v>50</v>
      </c>
      <c r="N1061" s="5" cm="1">
        <f t="array" ref="N1061">IFERROR(AVERAGE(IF((DiscreteStatsTable[GroupByKey]=DiscreteStatsTable[[#This Row],[GroupByKey]]),(DiscreteStatsTable[GroupByKey]=DiscreteStatsTable[[#This Row],[GroupByKey]])*DiscreteStatsTable[Average])),0)</f>
        <v>0</v>
      </c>
      <c r="O1061" s="5" cm="1">
        <f t="array" ref="O1061">IFERROR(_xlfn.STDEV.S(IF((DiscreteStatsTable[GroupByKey]=DiscreteStatsTable[[#This Row],[GroupByKey]]),(DiscreteStatsTable[GroupByKey]=DiscreteStatsTable[[#This Row],[GroupByKey]])*DiscreteStatsTable[Average])),0)</f>
        <v>0</v>
      </c>
      <c r="P1061" s="5" cm="1">
        <f t="array" ref="P1061">MAX(IF((ProjectInfoTable[ProjectName]=DiscreteStatsTable[[#This Row],[ProjectName]]),(ProjectInfoTable[ProjectName]=DiscreteStatsTable[[#This Row],[ProjectName]])*ProjectInfoTable[ConfidenceInterval]))</f>
        <v>0.95</v>
      </c>
      <c r="Q1061" s="5">
        <f>IF(AND(DiscreteStatsTable[[#This Row],[RepsWithStatObserved]]=1,Y1061=0),200000000000000000000,IFERROR(_xlfn.T.INV.2T(1 -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1" s="5" cm="1">
        <f t="array" ref="R1061">MIN(IF((DiscreteStatsTable[GroupByKey]=DiscreteStatsTable[[#This Row],[GroupByKey]]),(DiscreteStatsTable[GroupByKey]=DiscreteStatsTable[[#This Row],[GroupByKey]])*DiscreteStatsTable[Average]))</f>
        <v>0</v>
      </c>
      <c r="S1061" s="5" cm="1">
        <f t="array" ref="S1061">MAX(IF((DiscreteStatsTable[GroupByKey]=DiscreteStatsTable[[#This Row],[GroupByKey]]),(DiscreteStatsTable[GroupByKey]=DiscreteStatsTable[[#This Row],[GroupByKey]])*DiscreteStatsTable[Average]))</f>
        <v>0</v>
      </c>
      <c r="T1061" s="5" cm="1">
        <f t="array" ref="T1061">MIN(IF((DiscreteStatsTable[GroupByKey]=DiscreteStatsTable[[#This Row],[GroupByKey]]),(DiscreteStatsTable[GroupByKey]=DiscreteStatsTable[[#This Row],[GroupByKey]])*DiscreteStatsTable[Minimum]))</f>
        <v>0</v>
      </c>
      <c r="U1061" s="5" cm="1">
        <f t="array" ref="U1061">MAX(IF((DiscreteStatsTable[GroupByKey]=DiscreteStatsTable[[#This Row],[GroupByKey]]),(DiscreteStatsTable[GroupByKey]=DiscreteStatsTable[[#This Row],[GroupByKey]])*DiscreteStatsTable[Maximum]))</f>
        <v>0</v>
      </c>
      <c r="V1061" s="5" cm="1">
        <f t="array" ref="V1061">IFERROR(AVERAGE(IF((DiscreteStatsTable[GroupByKey]=DiscreteStatsTable[[#This Row],[GroupByKey]]),(DiscreteStatsTable[GroupByKey]=DiscreteStatsTable[[#This Row],[GroupByKey]])*DiscreteStatsTable[NumberObservations])),0)</f>
        <v>141.38</v>
      </c>
      <c r="W1061" s="5">
        <f>IF((DiscreteStatsTable[[#This Row],[RepsRequested]]&gt;1),DiscreteStatsTable[[#This Row],[HalfWidth]],DiscreteStatsTable[[#This Row],[BatchMeansHalfWidth]])</f>
        <v>0</v>
      </c>
      <c r="X1061" s="5" cm="1">
        <f t="array" ref="X1061">COUNT(IF((DiscreteStatsTable[GroupByKey]=DiscreteStatsTable[[#This Row],[GroupByKey]]),(DiscreteStatsTable[GroupByKey]=DiscreteStatsTable[[#This Row],[GroupByKey]])*DiscreteStatsTable[Replication]))</f>
        <v>50</v>
      </c>
      <c r="Y1061" s="5">
        <f>IF(DiscreteStatsTable[[#This Row],[RepsRequested]]=DiscreteStatsTable[[#This Row],[RepsWithStatObserved]],1,0)</f>
        <v>1</v>
      </c>
    </row>
    <row r="1062" spans="1:25" x14ac:dyDescent="0.25">
      <c r="A1062" t="s">
        <v>68</v>
      </c>
      <c r="B1062" t="s">
        <v>70</v>
      </c>
      <c r="C1062">
        <v>22</v>
      </c>
      <c r="D1062" t="s">
        <v>85</v>
      </c>
      <c r="E1062" t="s">
        <v>95</v>
      </c>
      <c r="F1062" t="s">
        <v>87</v>
      </c>
      <c r="G1062">
        <v>0.32429505879353199</v>
      </c>
      <c r="H1062">
        <v>2E+20</v>
      </c>
      <c r="I1062">
        <v>2.30463605477359E-2</v>
      </c>
      <c r="J1062">
        <v>1.5154918384126199</v>
      </c>
      <c r="K1062">
        <v>142</v>
      </c>
      <c r="L10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62" s="5" cm="1">
        <f t="array" ref="M1062">MAX(IF((ProjectInfoTable[ProjectName]=DiscreteStatsTable[[#This Row],[ProjectName]]),(ProjectInfoTable[ProjectName]=DiscreteStatsTable[[#This Row],[ProjectName]])*ProjectInfoTable[NumberOfReplications]))</f>
        <v>50</v>
      </c>
      <c r="N1062" s="5" cm="1">
        <f t="array" ref="N1062">IFERROR(AVERAGE(IF((DiscreteStatsTable[GroupByKey]=DiscreteStatsTable[[#This Row],[GroupByKey]]),(DiscreteStatsTable[GroupByKey]=DiscreteStatsTable[[#This Row],[GroupByKey]])*DiscreteStatsTable[Average])),0)</f>
        <v>0.33492790756206081</v>
      </c>
      <c r="O1062" s="5" cm="1">
        <f t="array" ref="O106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62" s="5" cm="1">
        <f t="array" ref="P1062">MAX(IF((ProjectInfoTable[ProjectName]=DiscreteStatsTable[[#This Row],[ProjectName]]),(ProjectInfoTable[ProjectName]=DiscreteStatsTable[[#This Row],[ProjectName]])*ProjectInfoTable[ConfidenceInterval]))</f>
        <v>0.95</v>
      </c>
      <c r="Q1062" s="5">
        <f>IF(AND(DiscreteStatsTable[[#This Row],[RepsWithStatObserved]]=1,Y1062=0),200000000000000000000,IFERROR(_xlfn.T.INV.2T(1 -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62" s="5" cm="1">
        <f t="array" ref="R1062">MIN(IF((DiscreteStatsTable[GroupByKey]=DiscreteStatsTable[[#This Row],[GroupByKey]]),(DiscreteStatsTable[GroupByKey]=DiscreteStatsTable[[#This Row],[GroupByKey]])*DiscreteStatsTable[Average]))</f>
        <v>0.29414253294763198</v>
      </c>
      <c r="S1062" s="5" cm="1">
        <f t="array" ref="S1062">MAX(IF((DiscreteStatsTable[GroupByKey]=DiscreteStatsTable[[#This Row],[GroupByKey]]),(DiscreteStatsTable[GroupByKey]=DiscreteStatsTable[[#This Row],[GroupByKey]])*DiscreteStatsTable[Average]))</f>
        <v>0.38948747758041602</v>
      </c>
      <c r="T1062" s="5" cm="1">
        <f t="array" ref="T1062">MIN(IF((DiscreteStatsTable[GroupByKey]=DiscreteStatsTable[[#This Row],[GroupByKey]]),(DiscreteStatsTable[GroupByKey]=DiscreteStatsTable[[#This Row],[GroupByKey]])*DiscreteStatsTable[Minimum]))</f>
        <v>1.2941586017357599E-2</v>
      </c>
      <c r="U1062" s="5" cm="1">
        <f t="array" ref="U1062">MAX(IF((DiscreteStatsTable[GroupByKey]=DiscreteStatsTable[[#This Row],[GroupByKey]]),(DiscreteStatsTable[GroupByKey]=DiscreteStatsTable[[#This Row],[GroupByKey]])*DiscreteStatsTable[Maximum]))</f>
        <v>2.0393207955552399</v>
      </c>
      <c r="V1062" s="5" cm="1">
        <f t="array" ref="V1062">IFERROR(AVERAGE(IF((DiscreteStatsTable[GroupByKey]=DiscreteStatsTable[[#This Row],[GroupByKey]]),(DiscreteStatsTable[GroupByKey]=DiscreteStatsTable[[#This Row],[GroupByKey]])*DiscreteStatsTable[NumberObservations])),0)</f>
        <v>141.38</v>
      </c>
      <c r="W1062" s="5">
        <f>IF((DiscreteStatsTable[[#This Row],[RepsRequested]]&gt;1),DiscreteStatsTable[[#This Row],[HalfWidth]],DiscreteStatsTable[[#This Row],[BatchMeansHalfWidth]])</f>
        <v>5.7478663771092743E-3</v>
      </c>
      <c r="X1062" s="5" cm="1">
        <f t="array" ref="X1062">COUNT(IF((DiscreteStatsTable[GroupByKey]=DiscreteStatsTable[[#This Row],[GroupByKey]]),(DiscreteStatsTable[GroupByKey]=DiscreteStatsTable[[#This Row],[GroupByKey]])*DiscreteStatsTable[Replication]))</f>
        <v>50</v>
      </c>
      <c r="Y1062" s="5">
        <f>IF(DiscreteStatsTable[[#This Row],[RepsRequested]]=DiscreteStatsTable[[#This Row],[RepsWithStatObserved]],1,0)</f>
        <v>1</v>
      </c>
    </row>
    <row r="1063" spans="1:25" x14ac:dyDescent="0.25">
      <c r="A1063" t="s">
        <v>68</v>
      </c>
      <c r="B1063" t="s">
        <v>70</v>
      </c>
      <c r="C1063">
        <v>22</v>
      </c>
      <c r="D1063" t="s">
        <v>85</v>
      </c>
      <c r="E1063" t="s">
        <v>96</v>
      </c>
      <c r="F1063" t="s">
        <v>87</v>
      </c>
      <c r="G1063">
        <v>11.6958747033447</v>
      </c>
      <c r="H1063">
        <v>2E+20</v>
      </c>
      <c r="I1063">
        <v>1.38278163286415</v>
      </c>
      <c r="J1063">
        <v>50.341922521409103</v>
      </c>
      <c r="K1063">
        <v>142</v>
      </c>
      <c r="L10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63" s="5" cm="1">
        <f t="array" ref="M1063">MAX(IF((ProjectInfoTable[ProjectName]=DiscreteStatsTable[[#This Row],[ProjectName]]),(ProjectInfoTable[ProjectName]=DiscreteStatsTable[[#This Row],[ProjectName]])*ProjectInfoTable[NumberOfReplications]))</f>
        <v>50</v>
      </c>
      <c r="N1063" s="5" cm="1">
        <f t="array" ref="N1063">IFERROR(AVERAGE(IF((DiscreteStatsTable[GroupByKey]=DiscreteStatsTable[[#This Row],[GroupByKey]]),(DiscreteStatsTable[GroupByKey]=DiscreteStatsTable[[#This Row],[GroupByKey]])*DiscreteStatsTable[Average])),0)</f>
        <v>12.098431297615067</v>
      </c>
      <c r="O1063" s="5" cm="1">
        <f t="array" ref="O1063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063" s="5" cm="1">
        <f t="array" ref="P1063">MAX(IF((ProjectInfoTable[ProjectName]=DiscreteStatsTable[[#This Row],[ProjectName]]),(ProjectInfoTable[ProjectName]=DiscreteStatsTable[[#This Row],[ProjectName]])*ProjectInfoTable[ConfidenceInterval]))</f>
        <v>0.95</v>
      </c>
      <c r="Q1063" s="5">
        <f>IF(AND(DiscreteStatsTable[[#This Row],[RepsWithStatObserved]]=1,Y1063=0),200000000000000000000,IFERROR(_xlfn.T.INV.2T(1 -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063" s="5" cm="1">
        <f t="array" ref="R1063">MIN(IF((DiscreteStatsTable[GroupByKey]=DiscreteStatsTable[[#This Row],[GroupByKey]]),(DiscreteStatsTable[GroupByKey]=DiscreteStatsTable[[#This Row],[GroupByKey]])*DiscreteStatsTable[Average]))</f>
        <v>10.7592582879315</v>
      </c>
      <c r="S1063" s="5" cm="1">
        <f t="array" ref="S1063">MAX(IF((DiscreteStatsTable[GroupByKey]=DiscreteStatsTable[[#This Row],[GroupByKey]]),(DiscreteStatsTable[GroupByKey]=DiscreteStatsTable[[#This Row],[GroupByKey]])*DiscreteStatsTable[Average]))</f>
        <v>14.168775078757299</v>
      </c>
      <c r="T1063" s="5" cm="1">
        <f t="array" ref="T1063">MIN(IF((DiscreteStatsTable[GroupByKey]=DiscreteStatsTable[[#This Row],[GroupByKey]]),(DiscreteStatsTable[GroupByKey]=DiscreteStatsTable[[#This Row],[GroupByKey]])*DiscreteStatsTable[Minimum]))</f>
        <v>0.77649516104145899</v>
      </c>
      <c r="U1063" s="5" cm="1">
        <f t="array" ref="U1063">MAX(IF((DiscreteStatsTable[GroupByKey]=DiscreteStatsTable[[#This Row],[GroupByKey]]),(DiscreteStatsTable[GroupByKey]=DiscreteStatsTable[[#This Row],[GroupByKey]])*DiscreteStatsTable[Maximum]))</f>
        <v>66.496126739788593</v>
      </c>
      <c r="V1063" s="5" cm="1">
        <f t="array" ref="V1063">IFERROR(AVERAGE(IF((DiscreteStatsTable[GroupByKey]=DiscreteStatsTable[[#This Row],[GroupByKey]]),(DiscreteStatsTable[GroupByKey]=DiscreteStatsTable[[#This Row],[GroupByKey]])*DiscreteStatsTable[NumberObservations])),0)</f>
        <v>141.38</v>
      </c>
      <c r="W1063" s="5">
        <f>IF((DiscreteStatsTable[[#This Row],[RepsRequested]]&gt;1),DiscreteStatsTable[[#This Row],[HalfWidth]],DiscreteStatsTable[[#This Row],[BatchMeansHalfWidth]])</f>
        <v>0.20301091161176912</v>
      </c>
      <c r="X1063" s="5" cm="1">
        <f t="array" ref="X1063">COUNT(IF((DiscreteStatsTable[GroupByKey]=DiscreteStatsTable[[#This Row],[GroupByKey]]),(DiscreteStatsTable[GroupByKey]=DiscreteStatsTable[[#This Row],[GroupByKey]])*DiscreteStatsTable[Replication]))</f>
        <v>50</v>
      </c>
      <c r="Y1063" s="5">
        <f>IF(DiscreteStatsTable[[#This Row],[RepsRequested]]=DiscreteStatsTable[[#This Row],[RepsWithStatObserved]],1,0)</f>
        <v>1</v>
      </c>
    </row>
    <row r="1064" spans="1:25" x14ac:dyDescent="0.25">
      <c r="A1064" t="s">
        <v>68</v>
      </c>
      <c r="B1064" t="s">
        <v>70</v>
      </c>
      <c r="C1064">
        <v>22</v>
      </c>
      <c r="D1064" t="s">
        <v>85</v>
      </c>
      <c r="E1064" t="s">
        <v>97</v>
      </c>
      <c r="F1064" t="s">
        <v>87</v>
      </c>
      <c r="G1064">
        <v>0</v>
      </c>
      <c r="H1064">
        <v>2E+20</v>
      </c>
      <c r="I1064">
        <v>0</v>
      </c>
      <c r="J1064">
        <v>0</v>
      </c>
      <c r="K1064">
        <v>142</v>
      </c>
      <c r="L10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64" s="5" cm="1">
        <f t="array" ref="M1064">MAX(IF((ProjectInfoTable[ProjectName]=DiscreteStatsTable[[#This Row],[ProjectName]]),(ProjectInfoTable[ProjectName]=DiscreteStatsTable[[#This Row],[ProjectName]])*ProjectInfoTable[NumberOfReplications]))</f>
        <v>50</v>
      </c>
      <c r="N1064" s="5" cm="1">
        <f t="array" ref="N1064">IFERROR(AVERAGE(IF((DiscreteStatsTable[GroupByKey]=DiscreteStatsTable[[#This Row],[GroupByKey]]),(DiscreteStatsTable[GroupByKey]=DiscreteStatsTable[[#This Row],[GroupByKey]])*DiscreteStatsTable[Average])),0)</f>
        <v>0</v>
      </c>
      <c r="O1064" s="5" cm="1">
        <f t="array" ref="O1064">IFERROR(_xlfn.STDEV.S(IF((DiscreteStatsTable[GroupByKey]=DiscreteStatsTable[[#This Row],[GroupByKey]]),(DiscreteStatsTable[GroupByKey]=DiscreteStatsTable[[#This Row],[GroupByKey]])*DiscreteStatsTable[Average])),0)</f>
        <v>0</v>
      </c>
      <c r="P1064" s="5" cm="1">
        <f t="array" ref="P1064">MAX(IF((ProjectInfoTable[ProjectName]=DiscreteStatsTable[[#This Row],[ProjectName]]),(ProjectInfoTable[ProjectName]=DiscreteStatsTable[[#This Row],[ProjectName]])*ProjectInfoTable[ConfidenceInterval]))</f>
        <v>0.95</v>
      </c>
      <c r="Q1064" s="5">
        <f>IF(AND(DiscreteStatsTable[[#This Row],[RepsWithStatObserved]]=1,Y1064=0),200000000000000000000,IFERROR(_xlfn.T.INV.2T(1 -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4" s="5" cm="1">
        <f t="array" ref="R1064">MIN(IF((DiscreteStatsTable[GroupByKey]=DiscreteStatsTable[[#This Row],[GroupByKey]]),(DiscreteStatsTable[GroupByKey]=DiscreteStatsTable[[#This Row],[GroupByKey]])*DiscreteStatsTable[Average]))</f>
        <v>0</v>
      </c>
      <c r="S1064" s="5" cm="1">
        <f t="array" ref="S1064">MAX(IF((DiscreteStatsTable[GroupByKey]=DiscreteStatsTable[[#This Row],[GroupByKey]]),(DiscreteStatsTable[GroupByKey]=DiscreteStatsTable[[#This Row],[GroupByKey]])*DiscreteStatsTable[Average]))</f>
        <v>0</v>
      </c>
      <c r="T1064" s="5" cm="1">
        <f t="array" ref="T1064">MIN(IF((DiscreteStatsTable[GroupByKey]=DiscreteStatsTable[[#This Row],[GroupByKey]]),(DiscreteStatsTable[GroupByKey]=DiscreteStatsTable[[#This Row],[GroupByKey]])*DiscreteStatsTable[Minimum]))</f>
        <v>0</v>
      </c>
      <c r="U1064" s="5" cm="1">
        <f t="array" ref="U1064">MAX(IF((DiscreteStatsTable[GroupByKey]=DiscreteStatsTable[[#This Row],[GroupByKey]]),(DiscreteStatsTable[GroupByKey]=DiscreteStatsTable[[#This Row],[GroupByKey]])*DiscreteStatsTable[Maximum]))</f>
        <v>0</v>
      </c>
      <c r="V1064" s="5" cm="1">
        <f t="array" ref="V1064">IFERROR(AVERAGE(IF((DiscreteStatsTable[GroupByKey]=DiscreteStatsTable[[#This Row],[GroupByKey]]),(DiscreteStatsTable[GroupByKey]=DiscreteStatsTable[[#This Row],[GroupByKey]])*DiscreteStatsTable[NumberObservations])),0)</f>
        <v>141.38</v>
      </c>
      <c r="W1064" s="5">
        <f>IF((DiscreteStatsTable[[#This Row],[RepsRequested]]&gt;1),DiscreteStatsTable[[#This Row],[HalfWidth]],DiscreteStatsTable[[#This Row],[BatchMeansHalfWidth]])</f>
        <v>0</v>
      </c>
      <c r="X1064" s="5" cm="1">
        <f t="array" ref="X1064">COUNT(IF((DiscreteStatsTable[GroupByKey]=DiscreteStatsTable[[#This Row],[GroupByKey]]),(DiscreteStatsTable[GroupByKey]=DiscreteStatsTable[[#This Row],[GroupByKey]])*DiscreteStatsTable[Replication]))</f>
        <v>50</v>
      </c>
      <c r="Y1064" s="5">
        <f>IF(DiscreteStatsTable[[#This Row],[RepsRequested]]=DiscreteStatsTable[[#This Row],[RepsWithStatObserved]],1,0)</f>
        <v>1</v>
      </c>
    </row>
    <row r="1065" spans="1:25" x14ac:dyDescent="0.25">
      <c r="A1065" t="s">
        <v>68</v>
      </c>
      <c r="B1065" t="s">
        <v>70</v>
      </c>
      <c r="C1065">
        <v>22</v>
      </c>
      <c r="D1065" t="s">
        <v>85</v>
      </c>
      <c r="E1065" t="s">
        <v>98</v>
      </c>
      <c r="F1065" t="s">
        <v>87</v>
      </c>
      <c r="G1065">
        <v>4.42422231153152</v>
      </c>
      <c r="H1065">
        <v>2E+20</v>
      </c>
      <c r="I1065">
        <v>0</v>
      </c>
      <c r="J1065">
        <v>27.9962380963143</v>
      </c>
      <c r="K1065">
        <v>142</v>
      </c>
      <c r="L10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65" s="5" cm="1">
        <f t="array" ref="M1065">MAX(IF((ProjectInfoTable[ProjectName]=DiscreteStatsTable[[#This Row],[ProjectName]]),(ProjectInfoTable[ProjectName]=DiscreteStatsTable[[#This Row],[ProjectName]])*ProjectInfoTable[NumberOfReplications]))</f>
        <v>50</v>
      </c>
      <c r="N1065" s="5" cm="1">
        <f t="array" ref="N1065">IFERROR(AVERAGE(IF((DiscreteStatsTable[GroupByKey]=DiscreteStatsTable[[#This Row],[GroupByKey]]),(DiscreteStatsTable[GroupByKey]=DiscreteStatsTable[[#This Row],[GroupByKey]])*DiscreteStatsTable[Average])),0)</f>
        <v>5.6664667008910365</v>
      </c>
      <c r="O1065" s="5" cm="1">
        <f t="array" ref="O1065">IFERROR(_xlfn.STDEV.S(IF((DiscreteStatsTable[GroupByKey]=DiscreteStatsTable[[#This Row],[GroupByKey]]),(DiscreteStatsTable[GroupByKey]=DiscreteStatsTable[[#This Row],[GroupByKey]])*DiscreteStatsTable[Average])),0)</f>
        <v>5.8120334932936641</v>
      </c>
      <c r="P1065" s="5" cm="1">
        <f t="array" ref="P1065">MAX(IF((ProjectInfoTable[ProjectName]=DiscreteStatsTable[[#This Row],[ProjectName]]),(ProjectInfoTable[ProjectName]=DiscreteStatsTable[[#This Row],[ProjectName]])*ProjectInfoTable[ConfidenceInterval]))</f>
        <v>0.95</v>
      </c>
      <c r="Q1065" s="5">
        <f>IF(AND(DiscreteStatsTable[[#This Row],[RepsWithStatObserved]]=1,Y1065=0),200000000000000000000,IFERROR(_xlfn.T.INV.2T(1 -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065" s="5" cm="1">
        <f t="array" ref="R1065">MIN(IF((DiscreteStatsTable[GroupByKey]=DiscreteStatsTable[[#This Row],[GroupByKey]]),(DiscreteStatsTable[GroupByKey]=DiscreteStatsTable[[#This Row],[GroupByKey]])*DiscreteStatsTable[Average]))</f>
        <v>1.06349999805384</v>
      </c>
      <c r="S1065" s="5" cm="1">
        <f t="array" ref="S1065">MAX(IF((DiscreteStatsTable[GroupByKey]=DiscreteStatsTable[[#This Row],[GroupByKey]]),(DiscreteStatsTable[GroupByKey]=DiscreteStatsTable[[#This Row],[GroupByKey]])*DiscreteStatsTable[Average]))</f>
        <v>37.498930964302303</v>
      </c>
      <c r="T1065" s="5" cm="1">
        <f t="array" ref="T1065">MIN(IF((DiscreteStatsTable[GroupByKey]=DiscreteStatsTable[[#This Row],[GroupByKey]]),(DiscreteStatsTable[GroupByKey]=DiscreteStatsTable[[#This Row],[GroupByKey]])*DiscreteStatsTable[Minimum]))</f>
        <v>0</v>
      </c>
      <c r="U1065" s="5" cm="1">
        <f t="array" ref="U1065">MAX(IF((DiscreteStatsTable[GroupByKey]=DiscreteStatsTable[[#This Row],[GroupByKey]]),(DiscreteStatsTable[GroupByKey]=DiscreteStatsTable[[#This Row],[GroupByKey]])*DiscreteStatsTable[Maximum]))</f>
        <v>97.065234510704698</v>
      </c>
      <c r="V1065" s="5" cm="1">
        <f t="array" ref="V1065">IFERROR(AVERAGE(IF((DiscreteStatsTable[GroupByKey]=DiscreteStatsTable[[#This Row],[GroupByKey]]),(DiscreteStatsTable[GroupByKey]=DiscreteStatsTable[[#This Row],[GroupByKey]])*DiscreteStatsTable[NumberObservations])),0)</f>
        <v>141.38</v>
      </c>
      <c r="W1065" s="5">
        <f>IF((DiscreteStatsTable[[#This Row],[RepsRequested]]&gt;1),DiscreteStatsTable[[#This Row],[HalfWidth]],DiscreteStatsTable[[#This Row],[BatchMeansHalfWidth]])</f>
        <v>1.6517616428299211</v>
      </c>
      <c r="X1065" s="5" cm="1">
        <f t="array" ref="X1065">COUNT(IF((DiscreteStatsTable[GroupByKey]=DiscreteStatsTable[[#This Row],[GroupByKey]]),(DiscreteStatsTable[GroupByKey]=DiscreteStatsTable[[#This Row],[GroupByKey]])*DiscreteStatsTable[Replication]))</f>
        <v>50</v>
      </c>
      <c r="Y1065" s="5">
        <f>IF(DiscreteStatsTable[[#This Row],[RepsRequested]]=DiscreteStatsTable[[#This Row],[RepsWithStatObserved]],1,0)</f>
        <v>1</v>
      </c>
    </row>
    <row r="1066" spans="1:25" x14ac:dyDescent="0.25">
      <c r="A1066" t="s">
        <v>68</v>
      </c>
      <c r="B1066" t="s">
        <v>70</v>
      </c>
      <c r="C1066">
        <v>23</v>
      </c>
      <c r="D1066" t="s">
        <v>85</v>
      </c>
      <c r="E1066" t="s">
        <v>86</v>
      </c>
      <c r="F1066" t="s">
        <v>87</v>
      </c>
      <c r="G1066">
        <v>0</v>
      </c>
      <c r="H1066">
        <v>2E+20</v>
      </c>
      <c r="I1066">
        <v>0</v>
      </c>
      <c r="J1066">
        <v>0</v>
      </c>
      <c r="K1066">
        <v>140</v>
      </c>
      <c r="L10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66" s="5" cm="1">
        <f t="array" ref="M1066">MAX(IF((ProjectInfoTable[ProjectName]=DiscreteStatsTable[[#This Row],[ProjectName]]),(ProjectInfoTable[ProjectName]=DiscreteStatsTable[[#This Row],[ProjectName]])*ProjectInfoTable[NumberOfReplications]))</f>
        <v>50</v>
      </c>
      <c r="N1066" s="5" cm="1">
        <f t="array" ref="N1066">IFERROR(AVERAGE(IF((DiscreteStatsTable[GroupByKey]=DiscreteStatsTable[[#This Row],[GroupByKey]]),(DiscreteStatsTable[GroupByKey]=DiscreteStatsTable[[#This Row],[GroupByKey]])*DiscreteStatsTable[Average])),0)</f>
        <v>0</v>
      </c>
      <c r="O1066" s="5" cm="1">
        <f t="array" ref="O1066">IFERROR(_xlfn.STDEV.S(IF((DiscreteStatsTable[GroupByKey]=DiscreteStatsTable[[#This Row],[GroupByKey]]),(DiscreteStatsTable[GroupByKey]=DiscreteStatsTable[[#This Row],[GroupByKey]])*DiscreteStatsTable[Average])),0)</f>
        <v>0</v>
      </c>
      <c r="P1066" s="5" cm="1">
        <f t="array" ref="P1066">MAX(IF((ProjectInfoTable[ProjectName]=DiscreteStatsTable[[#This Row],[ProjectName]]),(ProjectInfoTable[ProjectName]=DiscreteStatsTable[[#This Row],[ProjectName]])*ProjectInfoTable[ConfidenceInterval]))</f>
        <v>0.95</v>
      </c>
      <c r="Q1066" s="5">
        <f>IF(AND(DiscreteStatsTable[[#This Row],[RepsWithStatObserved]]=1,Y1066=0),200000000000000000000,IFERROR(_xlfn.T.INV.2T(1 -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6" s="5" cm="1">
        <f t="array" ref="R1066">MIN(IF((DiscreteStatsTable[GroupByKey]=DiscreteStatsTable[[#This Row],[GroupByKey]]),(DiscreteStatsTable[GroupByKey]=DiscreteStatsTable[[#This Row],[GroupByKey]])*DiscreteStatsTable[Average]))</f>
        <v>0</v>
      </c>
      <c r="S1066" s="5" cm="1">
        <f t="array" ref="S1066">MAX(IF((DiscreteStatsTable[GroupByKey]=DiscreteStatsTable[[#This Row],[GroupByKey]]),(DiscreteStatsTable[GroupByKey]=DiscreteStatsTable[[#This Row],[GroupByKey]])*DiscreteStatsTable[Average]))</f>
        <v>0</v>
      </c>
      <c r="T1066" s="5" cm="1">
        <f t="array" ref="T1066">MIN(IF((DiscreteStatsTable[GroupByKey]=DiscreteStatsTable[[#This Row],[GroupByKey]]),(DiscreteStatsTable[GroupByKey]=DiscreteStatsTable[[#This Row],[GroupByKey]])*DiscreteStatsTable[Minimum]))</f>
        <v>0</v>
      </c>
      <c r="U1066" s="5" cm="1">
        <f t="array" ref="U1066">MAX(IF((DiscreteStatsTable[GroupByKey]=DiscreteStatsTable[[#This Row],[GroupByKey]]),(DiscreteStatsTable[GroupByKey]=DiscreteStatsTable[[#This Row],[GroupByKey]])*DiscreteStatsTable[Maximum]))</f>
        <v>0</v>
      </c>
      <c r="V1066" s="5" cm="1">
        <f t="array" ref="V1066">IFERROR(AVERAGE(IF((DiscreteStatsTable[GroupByKey]=DiscreteStatsTable[[#This Row],[GroupByKey]]),(DiscreteStatsTable[GroupByKey]=DiscreteStatsTable[[#This Row],[GroupByKey]])*DiscreteStatsTable[NumberObservations])),0)</f>
        <v>141.38</v>
      </c>
      <c r="W1066" s="5">
        <f>IF((DiscreteStatsTable[[#This Row],[RepsRequested]]&gt;1),DiscreteStatsTable[[#This Row],[HalfWidth]],DiscreteStatsTable[[#This Row],[BatchMeansHalfWidth]])</f>
        <v>0</v>
      </c>
      <c r="X1066" s="5" cm="1">
        <f t="array" ref="X1066">COUNT(IF((DiscreteStatsTable[GroupByKey]=DiscreteStatsTable[[#This Row],[GroupByKey]]),(DiscreteStatsTable[GroupByKey]=DiscreteStatsTable[[#This Row],[GroupByKey]])*DiscreteStatsTable[Replication]))</f>
        <v>50</v>
      </c>
      <c r="Y1066" s="5">
        <f>IF(DiscreteStatsTable[[#This Row],[RepsRequested]]=DiscreteStatsTable[[#This Row],[RepsWithStatObserved]],1,0)</f>
        <v>1</v>
      </c>
    </row>
    <row r="1067" spans="1:25" x14ac:dyDescent="0.25">
      <c r="A1067" t="s">
        <v>68</v>
      </c>
      <c r="B1067" t="s">
        <v>70</v>
      </c>
      <c r="C1067">
        <v>23</v>
      </c>
      <c r="D1067" t="s">
        <v>85</v>
      </c>
      <c r="E1067" t="s">
        <v>88</v>
      </c>
      <c r="F1067" t="s">
        <v>87</v>
      </c>
      <c r="G1067">
        <v>0</v>
      </c>
      <c r="H1067">
        <v>2E+20</v>
      </c>
      <c r="I1067">
        <v>0</v>
      </c>
      <c r="J1067">
        <v>0</v>
      </c>
      <c r="K1067">
        <v>140</v>
      </c>
      <c r="L10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67" s="5" cm="1">
        <f t="array" ref="M1067">MAX(IF((ProjectInfoTable[ProjectName]=DiscreteStatsTable[[#This Row],[ProjectName]]),(ProjectInfoTable[ProjectName]=DiscreteStatsTable[[#This Row],[ProjectName]])*ProjectInfoTable[NumberOfReplications]))</f>
        <v>50</v>
      </c>
      <c r="N1067" s="5" cm="1">
        <f t="array" ref="N1067">IFERROR(AVERAGE(IF((DiscreteStatsTable[GroupByKey]=DiscreteStatsTable[[#This Row],[GroupByKey]]),(DiscreteStatsTable[GroupByKey]=DiscreteStatsTable[[#This Row],[GroupByKey]])*DiscreteStatsTable[Average])),0)</f>
        <v>0</v>
      </c>
      <c r="O1067" s="5" cm="1">
        <f t="array" ref="O1067">IFERROR(_xlfn.STDEV.S(IF((DiscreteStatsTable[GroupByKey]=DiscreteStatsTable[[#This Row],[GroupByKey]]),(DiscreteStatsTable[GroupByKey]=DiscreteStatsTable[[#This Row],[GroupByKey]])*DiscreteStatsTable[Average])),0)</f>
        <v>0</v>
      </c>
      <c r="P1067" s="5" cm="1">
        <f t="array" ref="P1067">MAX(IF((ProjectInfoTable[ProjectName]=DiscreteStatsTable[[#This Row],[ProjectName]]),(ProjectInfoTable[ProjectName]=DiscreteStatsTable[[#This Row],[ProjectName]])*ProjectInfoTable[ConfidenceInterval]))</f>
        <v>0.95</v>
      </c>
      <c r="Q1067" s="5">
        <f>IF(AND(DiscreteStatsTable[[#This Row],[RepsWithStatObserved]]=1,Y1067=0),200000000000000000000,IFERROR(_xlfn.T.INV.2T(1 -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7" s="5" cm="1">
        <f t="array" ref="R1067">MIN(IF((DiscreteStatsTable[GroupByKey]=DiscreteStatsTable[[#This Row],[GroupByKey]]),(DiscreteStatsTable[GroupByKey]=DiscreteStatsTable[[#This Row],[GroupByKey]])*DiscreteStatsTable[Average]))</f>
        <v>0</v>
      </c>
      <c r="S1067" s="5" cm="1">
        <f t="array" ref="S1067">MAX(IF((DiscreteStatsTable[GroupByKey]=DiscreteStatsTable[[#This Row],[GroupByKey]]),(DiscreteStatsTable[GroupByKey]=DiscreteStatsTable[[#This Row],[GroupByKey]])*DiscreteStatsTable[Average]))</f>
        <v>0</v>
      </c>
      <c r="T1067" s="5" cm="1">
        <f t="array" ref="T1067">MIN(IF((DiscreteStatsTable[GroupByKey]=DiscreteStatsTable[[#This Row],[GroupByKey]]),(DiscreteStatsTable[GroupByKey]=DiscreteStatsTable[[#This Row],[GroupByKey]])*DiscreteStatsTable[Minimum]))</f>
        <v>0</v>
      </c>
      <c r="U1067" s="5" cm="1">
        <f t="array" ref="U1067">MAX(IF((DiscreteStatsTable[GroupByKey]=DiscreteStatsTable[[#This Row],[GroupByKey]]),(DiscreteStatsTable[GroupByKey]=DiscreteStatsTable[[#This Row],[GroupByKey]])*DiscreteStatsTable[Maximum]))</f>
        <v>0</v>
      </c>
      <c r="V1067" s="5" cm="1">
        <f t="array" ref="V1067">IFERROR(AVERAGE(IF((DiscreteStatsTable[GroupByKey]=DiscreteStatsTable[[#This Row],[GroupByKey]]),(DiscreteStatsTable[GroupByKey]=DiscreteStatsTable[[#This Row],[GroupByKey]])*DiscreteStatsTable[NumberObservations])),0)</f>
        <v>141.38</v>
      </c>
      <c r="W1067" s="5">
        <f>IF((DiscreteStatsTable[[#This Row],[RepsRequested]]&gt;1),DiscreteStatsTable[[#This Row],[HalfWidth]],DiscreteStatsTable[[#This Row],[BatchMeansHalfWidth]])</f>
        <v>0</v>
      </c>
      <c r="X1067" s="5" cm="1">
        <f t="array" ref="X1067">COUNT(IF((DiscreteStatsTable[GroupByKey]=DiscreteStatsTable[[#This Row],[GroupByKey]]),(DiscreteStatsTable[GroupByKey]=DiscreteStatsTable[[#This Row],[GroupByKey]])*DiscreteStatsTable[Replication]))</f>
        <v>50</v>
      </c>
      <c r="Y1067" s="5">
        <f>IF(DiscreteStatsTable[[#This Row],[RepsRequested]]=DiscreteStatsTable[[#This Row],[RepsWithStatObserved]],1,0)</f>
        <v>1</v>
      </c>
    </row>
    <row r="1068" spans="1:25" x14ac:dyDescent="0.25">
      <c r="A1068" t="s">
        <v>68</v>
      </c>
      <c r="B1068" t="s">
        <v>70</v>
      </c>
      <c r="C1068">
        <v>23</v>
      </c>
      <c r="D1068" t="s">
        <v>85</v>
      </c>
      <c r="E1068" t="s">
        <v>89</v>
      </c>
      <c r="F1068" t="s">
        <v>87</v>
      </c>
      <c r="G1068">
        <v>0</v>
      </c>
      <c r="H1068">
        <v>2E+20</v>
      </c>
      <c r="I1068">
        <v>0</v>
      </c>
      <c r="J1068">
        <v>0</v>
      </c>
      <c r="K1068">
        <v>140</v>
      </c>
      <c r="L10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68" s="5" cm="1">
        <f t="array" ref="M1068">MAX(IF((ProjectInfoTable[ProjectName]=DiscreteStatsTable[[#This Row],[ProjectName]]),(ProjectInfoTable[ProjectName]=DiscreteStatsTable[[#This Row],[ProjectName]])*ProjectInfoTable[NumberOfReplications]))</f>
        <v>50</v>
      </c>
      <c r="N1068" s="5" cm="1">
        <f t="array" ref="N1068">IFERROR(AVERAGE(IF((DiscreteStatsTable[GroupByKey]=DiscreteStatsTable[[#This Row],[GroupByKey]]),(DiscreteStatsTable[GroupByKey]=DiscreteStatsTable[[#This Row],[GroupByKey]])*DiscreteStatsTable[Average])),0)</f>
        <v>0</v>
      </c>
      <c r="O1068" s="5" cm="1">
        <f t="array" ref="O1068">IFERROR(_xlfn.STDEV.S(IF((DiscreteStatsTable[GroupByKey]=DiscreteStatsTable[[#This Row],[GroupByKey]]),(DiscreteStatsTable[GroupByKey]=DiscreteStatsTable[[#This Row],[GroupByKey]])*DiscreteStatsTable[Average])),0)</f>
        <v>0</v>
      </c>
      <c r="P1068" s="5" cm="1">
        <f t="array" ref="P1068">MAX(IF((ProjectInfoTable[ProjectName]=DiscreteStatsTable[[#This Row],[ProjectName]]),(ProjectInfoTable[ProjectName]=DiscreteStatsTable[[#This Row],[ProjectName]])*ProjectInfoTable[ConfidenceInterval]))</f>
        <v>0.95</v>
      </c>
      <c r="Q1068" s="5">
        <f>IF(AND(DiscreteStatsTable[[#This Row],[RepsWithStatObserved]]=1,Y1068=0),200000000000000000000,IFERROR(_xlfn.T.INV.2T(1 -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8" s="5" cm="1">
        <f t="array" ref="R1068">MIN(IF((DiscreteStatsTable[GroupByKey]=DiscreteStatsTable[[#This Row],[GroupByKey]]),(DiscreteStatsTable[GroupByKey]=DiscreteStatsTable[[#This Row],[GroupByKey]])*DiscreteStatsTable[Average]))</f>
        <v>0</v>
      </c>
      <c r="S1068" s="5" cm="1">
        <f t="array" ref="S1068">MAX(IF((DiscreteStatsTable[GroupByKey]=DiscreteStatsTable[[#This Row],[GroupByKey]]),(DiscreteStatsTable[GroupByKey]=DiscreteStatsTable[[#This Row],[GroupByKey]])*DiscreteStatsTable[Average]))</f>
        <v>0</v>
      </c>
      <c r="T1068" s="5" cm="1">
        <f t="array" ref="T1068">MIN(IF((DiscreteStatsTable[GroupByKey]=DiscreteStatsTable[[#This Row],[GroupByKey]]),(DiscreteStatsTable[GroupByKey]=DiscreteStatsTable[[#This Row],[GroupByKey]])*DiscreteStatsTable[Minimum]))</f>
        <v>0</v>
      </c>
      <c r="U1068" s="5" cm="1">
        <f t="array" ref="U1068">MAX(IF((DiscreteStatsTable[GroupByKey]=DiscreteStatsTable[[#This Row],[GroupByKey]]),(DiscreteStatsTable[GroupByKey]=DiscreteStatsTable[[#This Row],[GroupByKey]])*DiscreteStatsTable[Maximum]))</f>
        <v>0</v>
      </c>
      <c r="V1068" s="5" cm="1">
        <f t="array" ref="V1068">IFERROR(AVERAGE(IF((DiscreteStatsTable[GroupByKey]=DiscreteStatsTable[[#This Row],[GroupByKey]]),(DiscreteStatsTable[GroupByKey]=DiscreteStatsTable[[#This Row],[GroupByKey]])*DiscreteStatsTable[NumberObservations])),0)</f>
        <v>141.38</v>
      </c>
      <c r="W1068" s="5">
        <f>IF((DiscreteStatsTable[[#This Row],[RepsRequested]]&gt;1),DiscreteStatsTable[[#This Row],[HalfWidth]],DiscreteStatsTable[[#This Row],[BatchMeansHalfWidth]])</f>
        <v>0</v>
      </c>
      <c r="X1068" s="5" cm="1">
        <f t="array" ref="X1068">COUNT(IF((DiscreteStatsTable[GroupByKey]=DiscreteStatsTable[[#This Row],[GroupByKey]]),(DiscreteStatsTable[GroupByKey]=DiscreteStatsTable[[#This Row],[GroupByKey]])*DiscreteStatsTable[Replication]))</f>
        <v>50</v>
      </c>
      <c r="Y1068" s="5">
        <f>IF(DiscreteStatsTable[[#This Row],[RepsRequested]]=DiscreteStatsTable[[#This Row],[RepsWithStatObserved]],1,0)</f>
        <v>1</v>
      </c>
    </row>
    <row r="1069" spans="1:25" x14ac:dyDescent="0.25">
      <c r="A1069" t="s">
        <v>68</v>
      </c>
      <c r="B1069" t="s">
        <v>70</v>
      </c>
      <c r="C1069">
        <v>23</v>
      </c>
      <c r="D1069" t="s">
        <v>85</v>
      </c>
      <c r="E1069" t="s">
        <v>90</v>
      </c>
      <c r="F1069" t="s">
        <v>87</v>
      </c>
      <c r="G1069">
        <v>0</v>
      </c>
      <c r="H1069">
        <v>2E+20</v>
      </c>
      <c r="I1069">
        <v>0</v>
      </c>
      <c r="J1069">
        <v>0</v>
      </c>
      <c r="K1069">
        <v>140</v>
      </c>
      <c r="L10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69" s="5" cm="1">
        <f t="array" ref="M1069">MAX(IF((ProjectInfoTable[ProjectName]=DiscreteStatsTable[[#This Row],[ProjectName]]),(ProjectInfoTable[ProjectName]=DiscreteStatsTable[[#This Row],[ProjectName]])*ProjectInfoTable[NumberOfReplications]))</f>
        <v>50</v>
      </c>
      <c r="N1069" s="5" cm="1">
        <f t="array" ref="N1069">IFERROR(AVERAGE(IF((DiscreteStatsTable[GroupByKey]=DiscreteStatsTable[[#This Row],[GroupByKey]]),(DiscreteStatsTable[GroupByKey]=DiscreteStatsTable[[#This Row],[GroupByKey]])*DiscreteStatsTable[Average])),0)</f>
        <v>0</v>
      </c>
      <c r="O1069" s="5" cm="1">
        <f t="array" ref="O1069">IFERROR(_xlfn.STDEV.S(IF((DiscreteStatsTable[GroupByKey]=DiscreteStatsTable[[#This Row],[GroupByKey]]),(DiscreteStatsTable[GroupByKey]=DiscreteStatsTable[[#This Row],[GroupByKey]])*DiscreteStatsTable[Average])),0)</f>
        <v>0</v>
      </c>
      <c r="P1069" s="5" cm="1">
        <f t="array" ref="P1069">MAX(IF((ProjectInfoTable[ProjectName]=DiscreteStatsTable[[#This Row],[ProjectName]]),(ProjectInfoTable[ProjectName]=DiscreteStatsTable[[#This Row],[ProjectName]])*ProjectInfoTable[ConfidenceInterval]))</f>
        <v>0.95</v>
      </c>
      <c r="Q1069" s="5">
        <f>IF(AND(DiscreteStatsTable[[#This Row],[RepsWithStatObserved]]=1,Y1069=0),200000000000000000000,IFERROR(_xlfn.T.INV.2T(1 -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9" s="5" cm="1">
        <f t="array" ref="R1069">MIN(IF((DiscreteStatsTable[GroupByKey]=DiscreteStatsTable[[#This Row],[GroupByKey]]),(DiscreteStatsTable[GroupByKey]=DiscreteStatsTable[[#This Row],[GroupByKey]])*DiscreteStatsTable[Average]))</f>
        <v>0</v>
      </c>
      <c r="S1069" s="5" cm="1">
        <f t="array" ref="S1069">MAX(IF((DiscreteStatsTable[GroupByKey]=DiscreteStatsTable[[#This Row],[GroupByKey]]),(DiscreteStatsTable[GroupByKey]=DiscreteStatsTable[[#This Row],[GroupByKey]])*DiscreteStatsTable[Average]))</f>
        <v>0</v>
      </c>
      <c r="T1069" s="5" cm="1">
        <f t="array" ref="T1069">MIN(IF((DiscreteStatsTable[GroupByKey]=DiscreteStatsTable[[#This Row],[GroupByKey]]),(DiscreteStatsTable[GroupByKey]=DiscreteStatsTable[[#This Row],[GroupByKey]])*DiscreteStatsTable[Minimum]))</f>
        <v>0</v>
      </c>
      <c r="U1069" s="5" cm="1">
        <f t="array" ref="U1069">MAX(IF((DiscreteStatsTable[GroupByKey]=DiscreteStatsTable[[#This Row],[GroupByKey]]),(DiscreteStatsTable[GroupByKey]=DiscreteStatsTable[[#This Row],[GroupByKey]])*DiscreteStatsTable[Maximum]))</f>
        <v>0</v>
      </c>
      <c r="V1069" s="5" cm="1">
        <f t="array" ref="V1069">IFERROR(AVERAGE(IF((DiscreteStatsTable[GroupByKey]=DiscreteStatsTable[[#This Row],[GroupByKey]]),(DiscreteStatsTable[GroupByKey]=DiscreteStatsTable[[#This Row],[GroupByKey]])*DiscreteStatsTable[NumberObservations])),0)</f>
        <v>141.38</v>
      </c>
      <c r="W1069" s="5">
        <f>IF((DiscreteStatsTable[[#This Row],[RepsRequested]]&gt;1),DiscreteStatsTable[[#This Row],[HalfWidth]],DiscreteStatsTable[[#This Row],[BatchMeansHalfWidth]])</f>
        <v>0</v>
      </c>
      <c r="X1069" s="5" cm="1">
        <f t="array" ref="X1069">COUNT(IF((DiscreteStatsTable[GroupByKey]=DiscreteStatsTable[[#This Row],[GroupByKey]]),(DiscreteStatsTable[GroupByKey]=DiscreteStatsTable[[#This Row],[GroupByKey]])*DiscreteStatsTable[Replication]))</f>
        <v>50</v>
      </c>
      <c r="Y1069" s="5">
        <f>IF(DiscreteStatsTable[[#This Row],[RepsRequested]]=DiscreteStatsTable[[#This Row],[RepsWithStatObserved]],1,0)</f>
        <v>1</v>
      </c>
    </row>
    <row r="1070" spans="1:25" x14ac:dyDescent="0.25">
      <c r="A1070" t="s">
        <v>68</v>
      </c>
      <c r="B1070" t="s">
        <v>70</v>
      </c>
      <c r="C1070">
        <v>23</v>
      </c>
      <c r="D1070" t="s">
        <v>85</v>
      </c>
      <c r="E1070" t="s">
        <v>91</v>
      </c>
      <c r="F1070" t="s">
        <v>87</v>
      </c>
      <c r="G1070">
        <v>0.35402828382641499</v>
      </c>
      <c r="H1070">
        <v>2E+20</v>
      </c>
      <c r="I1070">
        <v>2.9771162861531301E-2</v>
      </c>
      <c r="J1070">
        <v>1.17419334663623</v>
      </c>
      <c r="K1070">
        <v>140</v>
      </c>
      <c r="L10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70" s="5" cm="1">
        <f t="array" ref="M1070">MAX(IF((ProjectInfoTable[ProjectName]=DiscreteStatsTable[[#This Row],[ProjectName]]),(ProjectInfoTable[ProjectName]=DiscreteStatsTable[[#This Row],[ProjectName]])*ProjectInfoTable[NumberOfReplications]))</f>
        <v>50</v>
      </c>
      <c r="N1070" s="5" cm="1">
        <f t="array" ref="N1070">IFERROR(AVERAGE(IF((DiscreteStatsTable[GroupByKey]=DiscreteStatsTable[[#This Row],[GroupByKey]]),(DiscreteStatsTable[GroupByKey]=DiscreteStatsTable[[#This Row],[GroupByKey]])*DiscreteStatsTable[Average])),0)</f>
        <v>0.33492790756206081</v>
      </c>
      <c r="O1070" s="5" cm="1">
        <f t="array" ref="O107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70" s="5" cm="1">
        <f t="array" ref="P1070">MAX(IF((ProjectInfoTable[ProjectName]=DiscreteStatsTable[[#This Row],[ProjectName]]),(ProjectInfoTable[ProjectName]=DiscreteStatsTable[[#This Row],[ProjectName]])*ProjectInfoTable[ConfidenceInterval]))</f>
        <v>0.95</v>
      </c>
      <c r="Q1070" s="5">
        <f>IF(AND(DiscreteStatsTable[[#This Row],[RepsWithStatObserved]]=1,Y1070=0),200000000000000000000,IFERROR(_xlfn.T.INV.2T(1 -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70" s="5" cm="1">
        <f t="array" ref="R1070">MIN(IF((DiscreteStatsTable[GroupByKey]=DiscreteStatsTable[[#This Row],[GroupByKey]]),(DiscreteStatsTable[GroupByKey]=DiscreteStatsTable[[#This Row],[GroupByKey]])*DiscreteStatsTable[Average]))</f>
        <v>0.29414253294763198</v>
      </c>
      <c r="S1070" s="5" cm="1">
        <f t="array" ref="S1070">MAX(IF((DiscreteStatsTable[GroupByKey]=DiscreteStatsTable[[#This Row],[GroupByKey]]),(DiscreteStatsTable[GroupByKey]=DiscreteStatsTable[[#This Row],[GroupByKey]])*DiscreteStatsTable[Average]))</f>
        <v>0.38948747758041602</v>
      </c>
      <c r="T1070" s="5" cm="1">
        <f t="array" ref="T1070">MIN(IF((DiscreteStatsTable[GroupByKey]=DiscreteStatsTable[[#This Row],[GroupByKey]]),(DiscreteStatsTable[GroupByKey]=DiscreteStatsTable[[#This Row],[GroupByKey]])*DiscreteStatsTable[Minimum]))</f>
        <v>1.2941586017357599E-2</v>
      </c>
      <c r="U1070" s="5" cm="1">
        <f t="array" ref="U1070">MAX(IF((DiscreteStatsTable[GroupByKey]=DiscreteStatsTable[[#This Row],[GroupByKey]]),(DiscreteStatsTable[GroupByKey]=DiscreteStatsTable[[#This Row],[GroupByKey]])*DiscreteStatsTable[Maximum]))</f>
        <v>2.0393207955552399</v>
      </c>
      <c r="V1070" s="5" cm="1">
        <f t="array" ref="V1070">IFERROR(AVERAGE(IF((DiscreteStatsTable[GroupByKey]=DiscreteStatsTable[[#This Row],[GroupByKey]]),(DiscreteStatsTable[GroupByKey]=DiscreteStatsTable[[#This Row],[GroupByKey]])*DiscreteStatsTable[NumberObservations])),0)</f>
        <v>141.38</v>
      </c>
      <c r="W1070" s="5">
        <f>IF((DiscreteStatsTable[[#This Row],[RepsRequested]]&gt;1),DiscreteStatsTable[[#This Row],[HalfWidth]],DiscreteStatsTable[[#This Row],[BatchMeansHalfWidth]])</f>
        <v>5.7478663771092743E-3</v>
      </c>
      <c r="X1070" s="5" cm="1">
        <f t="array" ref="X1070">COUNT(IF((DiscreteStatsTable[GroupByKey]=DiscreteStatsTable[[#This Row],[GroupByKey]]),(DiscreteStatsTable[GroupByKey]=DiscreteStatsTable[[#This Row],[GroupByKey]])*DiscreteStatsTable[Replication]))</f>
        <v>50</v>
      </c>
      <c r="Y1070" s="5">
        <f>IF(DiscreteStatsTable[[#This Row],[RepsRequested]]=DiscreteStatsTable[[#This Row],[RepsWithStatObserved]],1,0)</f>
        <v>1</v>
      </c>
    </row>
    <row r="1071" spans="1:25" x14ac:dyDescent="0.25">
      <c r="A1071" t="s">
        <v>68</v>
      </c>
      <c r="B1071" t="s">
        <v>70</v>
      </c>
      <c r="C1071">
        <v>23</v>
      </c>
      <c r="D1071" t="s">
        <v>85</v>
      </c>
      <c r="E1071" t="s">
        <v>92</v>
      </c>
      <c r="F1071" t="s">
        <v>87</v>
      </c>
      <c r="G1071">
        <v>22.904609812089401</v>
      </c>
      <c r="H1071">
        <v>2E+20</v>
      </c>
      <c r="I1071">
        <v>1.7862697716918801</v>
      </c>
      <c r="J1071">
        <v>60.9376614624315</v>
      </c>
      <c r="K1071">
        <v>140</v>
      </c>
      <c r="L10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71" s="5" cm="1">
        <f t="array" ref="M1071">MAX(IF((ProjectInfoTable[ProjectName]=DiscreteStatsTable[[#This Row],[ProjectName]]),(ProjectInfoTable[ProjectName]=DiscreteStatsTable[[#This Row],[ProjectName]])*ProjectInfoTable[NumberOfReplications]))</f>
        <v>50</v>
      </c>
      <c r="N1071" s="5" cm="1">
        <f t="array" ref="N1071">IFERROR(AVERAGE(IF((DiscreteStatsTable[GroupByKey]=DiscreteStatsTable[[#This Row],[GroupByKey]]),(DiscreteStatsTable[GroupByKey]=DiscreteStatsTable[[#This Row],[GroupByKey]])*DiscreteStatsTable[Average])),0)</f>
        <v>17.764897998506111</v>
      </c>
      <c r="O1071" s="5" cm="1">
        <f t="array" ref="O1071">IFERROR(_xlfn.STDEV.S(IF((DiscreteStatsTable[GroupByKey]=DiscreteStatsTable[[#This Row],[GroupByKey]]),(DiscreteStatsTable[GroupByKey]=DiscreteStatsTable[[#This Row],[GroupByKey]])*DiscreteStatsTable[Average])),0)</f>
        <v>6.3265363194248438</v>
      </c>
      <c r="P1071" s="5" cm="1">
        <f t="array" ref="P1071">MAX(IF((ProjectInfoTable[ProjectName]=DiscreteStatsTable[[#This Row],[ProjectName]]),(ProjectInfoTable[ProjectName]=DiscreteStatsTable[[#This Row],[ProjectName]])*ProjectInfoTable[ConfidenceInterval]))</f>
        <v>0.95</v>
      </c>
      <c r="Q1071" s="5">
        <f>IF(AND(DiscreteStatsTable[[#This Row],[RepsWithStatObserved]]=1,Y1071=0),200000000000000000000,IFERROR(_xlfn.T.INV.2T(1 -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071" s="5" cm="1">
        <f t="array" ref="R1071">MIN(IF((DiscreteStatsTable[GroupByKey]=DiscreteStatsTable[[#This Row],[GroupByKey]]),(DiscreteStatsTable[GroupByKey]=DiscreteStatsTable[[#This Row],[GroupByKey]])*DiscreteStatsTable[Average]))</f>
        <v>12.070203836107099</v>
      </c>
      <c r="S1071" s="5" cm="1">
        <f t="array" ref="S1071">MAX(IF((DiscreteStatsTable[GroupByKey]=DiscreteStatsTable[[#This Row],[GroupByKey]]),(DiscreteStatsTable[GroupByKey]=DiscreteStatsTable[[#This Row],[GroupByKey]])*DiscreteStatsTable[Average]))</f>
        <v>51.667706043059603</v>
      </c>
      <c r="T1071" s="5" cm="1">
        <f t="array" ref="T1071">MIN(IF((DiscreteStatsTable[GroupByKey]=DiscreteStatsTable[[#This Row],[GroupByKey]]),(DiscreteStatsTable[GroupByKey]=DiscreteStatsTable[[#This Row],[GroupByKey]])*DiscreteStatsTable[Minimum]))</f>
        <v>0.77649516104145899</v>
      </c>
      <c r="U1071" s="5" cm="1">
        <f t="array" ref="U1071">MAX(IF((DiscreteStatsTable[GroupByKey]=DiscreteStatsTable[[#This Row],[GroupByKey]]),(DiscreteStatsTable[GroupByKey]=DiscreteStatsTable[[#This Row],[GroupByKey]])*DiscreteStatsTable[Maximum]))</f>
        <v>114.20900292565</v>
      </c>
      <c r="V1071" s="5" cm="1">
        <f t="array" ref="V1071">IFERROR(AVERAGE(IF((DiscreteStatsTable[GroupByKey]=DiscreteStatsTable[[#This Row],[GroupByKey]]),(DiscreteStatsTable[GroupByKey]=DiscreteStatsTable[[#This Row],[GroupByKey]])*DiscreteStatsTable[NumberObservations])),0)</f>
        <v>141.38</v>
      </c>
      <c r="W1071" s="5">
        <f>IF((DiscreteStatsTable[[#This Row],[RepsRequested]]&gt;1),DiscreteStatsTable[[#This Row],[HalfWidth]],DiscreteStatsTable[[#This Row],[BatchMeansHalfWidth]])</f>
        <v>1.7979817281600685</v>
      </c>
      <c r="X1071" s="5" cm="1">
        <f t="array" ref="X1071">COUNT(IF((DiscreteStatsTable[GroupByKey]=DiscreteStatsTable[[#This Row],[GroupByKey]]),(DiscreteStatsTable[GroupByKey]=DiscreteStatsTable[[#This Row],[GroupByKey]])*DiscreteStatsTable[Replication]))</f>
        <v>50</v>
      </c>
      <c r="Y1071" s="5">
        <f>IF(DiscreteStatsTable[[#This Row],[RepsRequested]]=DiscreteStatsTable[[#This Row],[RepsWithStatObserved]],1,0)</f>
        <v>1</v>
      </c>
    </row>
    <row r="1072" spans="1:25" x14ac:dyDescent="0.25">
      <c r="A1072" t="s">
        <v>68</v>
      </c>
      <c r="B1072" t="s">
        <v>70</v>
      </c>
      <c r="C1072">
        <v>23</v>
      </c>
      <c r="D1072" t="s">
        <v>85</v>
      </c>
      <c r="E1072" t="s">
        <v>93</v>
      </c>
      <c r="F1072" t="s">
        <v>87</v>
      </c>
      <c r="G1072">
        <v>0</v>
      </c>
      <c r="H1072">
        <v>2E+20</v>
      </c>
      <c r="I1072">
        <v>0</v>
      </c>
      <c r="J1072">
        <v>0</v>
      </c>
      <c r="K1072">
        <v>140</v>
      </c>
      <c r="L10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72" s="5" cm="1">
        <f t="array" ref="M1072">MAX(IF((ProjectInfoTable[ProjectName]=DiscreteStatsTable[[#This Row],[ProjectName]]),(ProjectInfoTable[ProjectName]=DiscreteStatsTable[[#This Row],[ProjectName]])*ProjectInfoTable[NumberOfReplications]))</f>
        <v>50</v>
      </c>
      <c r="N1072" s="5" cm="1">
        <f t="array" ref="N1072">IFERROR(AVERAGE(IF((DiscreteStatsTable[GroupByKey]=DiscreteStatsTable[[#This Row],[GroupByKey]]),(DiscreteStatsTable[GroupByKey]=DiscreteStatsTable[[#This Row],[GroupByKey]])*DiscreteStatsTable[Average])),0)</f>
        <v>0</v>
      </c>
      <c r="O1072" s="5" cm="1">
        <f t="array" ref="O1072">IFERROR(_xlfn.STDEV.S(IF((DiscreteStatsTable[GroupByKey]=DiscreteStatsTable[[#This Row],[GroupByKey]]),(DiscreteStatsTable[GroupByKey]=DiscreteStatsTable[[#This Row],[GroupByKey]])*DiscreteStatsTable[Average])),0)</f>
        <v>0</v>
      </c>
      <c r="P1072" s="5" cm="1">
        <f t="array" ref="P1072">MAX(IF((ProjectInfoTable[ProjectName]=DiscreteStatsTable[[#This Row],[ProjectName]]),(ProjectInfoTable[ProjectName]=DiscreteStatsTable[[#This Row],[ProjectName]])*ProjectInfoTable[ConfidenceInterval]))</f>
        <v>0.95</v>
      </c>
      <c r="Q1072" s="5">
        <f>IF(AND(DiscreteStatsTable[[#This Row],[RepsWithStatObserved]]=1,Y1072=0),200000000000000000000,IFERROR(_xlfn.T.INV.2T(1 -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2" s="5" cm="1">
        <f t="array" ref="R1072">MIN(IF((DiscreteStatsTable[GroupByKey]=DiscreteStatsTable[[#This Row],[GroupByKey]]),(DiscreteStatsTable[GroupByKey]=DiscreteStatsTable[[#This Row],[GroupByKey]])*DiscreteStatsTable[Average]))</f>
        <v>0</v>
      </c>
      <c r="S1072" s="5" cm="1">
        <f t="array" ref="S1072">MAX(IF((DiscreteStatsTable[GroupByKey]=DiscreteStatsTable[[#This Row],[GroupByKey]]),(DiscreteStatsTable[GroupByKey]=DiscreteStatsTable[[#This Row],[GroupByKey]])*DiscreteStatsTable[Average]))</f>
        <v>0</v>
      </c>
      <c r="T1072" s="5" cm="1">
        <f t="array" ref="T1072">MIN(IF((DiscreteStatsTable[GroupByKey]=DiscreteStatsTable[[#This Row],[GroupByKey]]),(DiscreteStatsTable[GroupByKey]=DiscreteStatsTable[[#This Row],[GroupByKey]])*DiscreteStatsTable[Minimum]))</f>
        <v>0</v>
      </c>
      <c r="U1072" s="5" cm="1">
        <f t="array" ref="U1072">MAX(IF((DiscreteStatsTable[GroupByKey]=DiscreteStatsTable[[#This Row],[GroupByKey]]),(DiscreteStatsTable[GroupByKey]=DiscreteStatsTable[[#This Row],[GroupByKey]])*DiscreteStatsTable[Maximum]))</f>
        <v>0</v>
      </c>
      <c r="V1072" s="5" cm="1">
        <f t="array" ref="V1072">IFERROR(AVERAGE(IF((DiscreteStatsTable[GroupByKey]=DiscreteStatsTable[[#This Row],[GroupByKey]]),(DiscreteStatsTable[GroupByKey]=DiscreteStatsTable[[#This Row],[GroupByKey]])*DiscreteStatsTable[NumberObservations])),0)</f>
        <v>141.38</v>
      </c>
      <c r="W1072" s="5">
        <f>IF((DiscreteStatsTable[[#This Row],[RepsRequested]]&gt;1),DiscreteStatsTable[[#This Row],[HalfWidth]],DiscreteStatsTable[[#This Row],[BatchMeansHalfWidth]])</f>
        <v>0</v>
      </c>
      <c r="X1072" s="5" cm="1">
        <f t="array" ref="X1072">COUNT(IF((DiscreteStatsTable[GroupByKey]=DiscreteStatsTable[[#This Row],[GroupByKey]]),(DiscreteStatsTable[GroupByKey]=DiscreteStatsTable[[#This Row],[GroupByKey]])*DiscreteStatsTable[Replication]))</f>
        <v>50</v>
      </c>
      <c r="Y1072" s="5">
        <f>IF(DiscreteStatsTable[[#This Row],[RepsRequested]]=DiscreteStatsTable[[#This Row],[RepsWithStatObserved]],1,0)</f>
        <v>1</v>
      </c>
    </row>
    <row r="1073" spans="1:25" x14ac:dyDescent="0.25">
      <c r="A1073" t="s">
        <v>68</v>
      </c>
      <c r="B1073" t="s">
        <v>70</v>
      </c>
      <c r="C1073">
        <v>23</v>
      </c>
      <c r="D1073" t="s">
        <v>85</v>
      </c>
      <c r="E1073" t="s">
        <v>94</v>
      </c>
      <c r="F1073" t="s">
        <v>87</v>
      </c>
      <c r="G1073">
        <v>0</v>
      </c>
      <c r="H1073">
        <v>2E+20</v>
      </c>
      <c r="I1073">
        <v>0</v>
      </c>
      <c r="J1073">
        <v>0</v>
      </c>
      <c r="K1073">
        <v>140</v>
      </c>
      <c r="L10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73" s="5" cm="1">
        <f t="array" ref="M1073">MAX(IF((ProjectInfoTable[ProjectName]=DiscreteStatsTable[[#This Row],[ProjectName]]),(ProjectInfoTable[ProjectName]=DiscreteStatsTable[[#This Row],[ProjectName]])*ProjectInfoTable[NumberOfReplications]))</f>
        <v>50</v>
      </c>
      <c r="N1073" s="5" cm="1">
        <f t="array" ref="N1073">IFERROR(AVERAGE(IF((DiscreteStatsTable[GroupByKey]=DiscreteStatsTable[[#This Row],[GroupByKey]]),(DiscreteStatsTable[GroupByKey]=DiscreteStatsTable[[#This Row],[GroupByKey]])*DiscreteStatsTable[Average])),0)</f>
        <v>0</v>
      </c>
      <c r="O1073" s="5" cm="1">
        <f t="array" ref="O1073">IFERROR(_xlfn.STDEV.S(IF((DiscreteStatsTable[GroupByKey]=DiscreteStatsTable[[#This Row],[GroupByKey]]),(DiscreteStatsTable[GroupByKey]=DiscreteStatsTable[[#This Row],[GroupByKey]])*DiscreteStatsTable[Average])),0)</f>
        <v>0</v>
      </c>
      <c r="P1073" s="5" cm="1">
        <f t="array" ref="P1073">MAX(IF((ProjectInfoTable[ProjectName]=DiscreteStatsTable[[#This Row],[ProjectName]]),(ProjectInfoTable[ProjectName]=DiscreteStatsTable[[#This Row],[ProjectName]])*ProjectInfoTable[ConfidenceInterval]))</f>
        <v>0.95</v>
      </c>
      <c r="Q1073" s="5">
        <f>IF(AND(DiscreteStatsTable[[#This Row],[RepsWithStatObserved]]=1,Y1073=0),200000000000000000000,IFERROR(_xlfn.T.INV.2T(1 -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3" s="5" cm="1">
        <f t="array" ref="R1073">MIN(IF((DiscreteStatsTable[GroupByKey]=DiscreteStatsTable[[#This Row],[GroupByKey]]),(DiscreteStatsTable[GroupByKey]=DiscreteStatsTable[[#This Row],[GroupByKey]])*DiscreteStatsTable[Average]))</f>
        <v>0</v>
      </c>
      <c r="S1073" s="5" cm="1">
        <f t="array" ref="S1073">MAX(IF((DiscreteStatsTable[GroupByKey]=DiscreteStatsTable[[#This Row],[GroupByKey]]),(DiscreteStatsTable[GroupByKey]=DiscreteStatsTable[[#This Row],[GroupByKey]])*DiscreteStatsTable[Average]))</f>
        <v>0</v>
      </c>
      <c r="T1073" s="5" cm="1">
        <f t="array" ref="T1073">MIN(IF((DiscreteStatsTable[GroupByKey]=DiscreteStatsTable[[#This Row],[GroupByKey]]),(DiscreteStatsTable[GroupByKey]=DiscreteStatsTable[[#This Row],[GroupByKey]])*DiscreteStatsTable[Minimum]))</f>
        <v>0</v>
      </c>
      <c r="U1073" s="5" cm="1">
        <f t="array" ref="U1073">MAX(IF((DiscreteStatsTable[GroupByKey]=DiscreteStatsTable[[#This Row],[GroupByKey]]),(DiscreteStatsTable[GroupByKey]=DiscreteStatsTable[[#This Row],[GroupByKey]])*DiscreteStatsTable[Maximum]))</f>
        <v>0</v>
      </c>
      <c r="V1073" s="5" cm="1">
        <f t="array" ref="V1073">IFERROR(AVERAGE(IF((DiscreteStatsTable[GroupByKey]=DiscreteStatsTable[[#This Row],[GroupByKey]]),(DiscreteStatsTable[GroupByKey]=DiscreteStatsTable[[#This Row],[GroupByKey]])*DiscreteStatsTable[NumberObservations])),0)</f>
        <v>141.38</v>
      </c>
      <c r="W1073" s="5">
        <f>IF((DiscreteStatsTable[[#This Row],[RepsRequested]]&gt;1),DiscreteStatsTable[[#This Row],[HalfWidth]],DiscreteStatsTable[[#This Row],[BatchMeansHalfWidth]])</f>
        <v>0</v>
      </c>
      <c r="X1073" s="5" cm="1">
        <f t="array" ref="X1073">COUNT(IF((DiscreteStatsTable[GroupByKey]=DiscreteStatsTable[[#This Row],[GroupByKey]]),(DiscreteStatsTable[GroupByKey]=DiscreteStatsTable[[#This Row],[GroupByKey]])*DiscreteStatsTable[Replication]))</f>
        <v>50</v>
      </c>
      <c r="Y1073" s="5">
        <f>IF(DiscreteStatsTable[[#This Row],[RepsRequested]]=DiscreteStatsTable[[#This Row],[RepsWithStatObserved]],1,0)</f>
        <v>1</v>
      </c>
    </row>
    <row r="1074" spans="1:25" x14ac:dyDescent="0.25">
      <c r="A1074" t="s">
        <v>68</v>
      </c>
      <c r="B1074" t="s">
        <v>70</v>
      </c>
      <c r="C1074">
        <v>23</v>
      </c>
      <c r="D1074" t="s">
        <v>85</v>
      </c>
      <c r="E1074" t="s">
        <v>95</v>
      </c>
      <c r="F1074" t="s">
        <v>87</v>
      </c>
      <c r="G1074">
        <v>0.35402828382641499</v>
      </c>
      <c r="H1074">
        <v>2E+20</v>
      </c>
      <c r="I1074">
        <v>2.9771162861531301E-2</v>
      </c>
      <c r="J1074">
        <v>1.17419334663623</v>
      </c>
      <c r="K1074">
        <v>140</v>
      </c>
      <c r="L10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74" s="5" cm="1">
        <f t="array" ref="M1074">MAX(IF((ProjectInfoTable[ProjectName]=DiscreteStatsTable[[#This Row],[ProjectName]]),(ProjectInfoTable[ProjectName]=DiscreteStatsTable[[#This Row],[ProjectName]])*ProjectInfoTable[NumberOfReplications]))</f>
        <v>50</v>
      </c>
      <c r="N1074" s="5" cm="1">
        <f t="array" ref="N1074">IFERROR(AVERAGE(IF((DiscreteStatsTable[GroupByKey]=DiscreteStatsTable[[#This Row],[GroupByKey]]),(DiscreteStatsTable[GroupByKey]=DiscreteStatsTable[[#This Row],[GroupByKey]])*DiscreteStatsTable[Average])),0)</f>
        <v>0.33492790756206081</v>
      </c>
      <c r="O1074" s="5" cm="1">
        <f t="array" ref="O107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74" s="5" cm="1">
        <f t="array" ref="P1074">MAX(IF((ProjectInfoTable[ProjectName]=DiscreteStatsTable[[#This Row],[ProjectName]]),(ProjectInfoTable[ProjectName]=DiscreteStatsTable[[#This Row],[ProjectName]])*ProjectInfoTable[ConfidenceInterval]))</f>
        <v>0.95</v>
      </c>
      <c r="Q1074" s="5">
        <f>IF(AND(DiscreteStatsTable[[#This Row],[RepsWithStatObserved]]=1,Y1074=0),200000000000000000000,IFERROR(_xlfn.T.INV.2T(1 -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74" s="5" cm="1">
        <f t="array" ref="R1074">MIN(IF((DiscreteStatsTable[GroupByKey]=DiscreteStatsTable[[#This Row],[GroupByKey]]),(DiscreteStatsTable[GroupByKey]=DiscreteStatsTable[[#This Row],[GroupByKey]])*DiscreteStatsTable[Average]))</f>
        <v>0.29414253294763198</v>
      </c>
      <c r="S1074" s="5" cm="1">
        <f t="array" ref="S1074">MAX(IF((DiscreteStatsTable[GroupByKey]=DiscreteStatsTable[[#This Row],[GroupByKey]]),(DiscreteStatsTable[GroupByKey]=DiscreteStatsTable[[#This Row],[GroupByKey]])*DiscreteStatsTable[Average]))</f>
        <v>0.38948747758041602</v>
      </c>
      <c r="T1074" s="5" cm="1">
        <f t="array" ref="T1074">MIN(IF((DiscreteStatsTable[GroupByKey]=DiscreteStatsTable[[#This Row],[GroupByKey]]),(DiscreteStatsTable[GroupByKey]=DiscreteStatsTable[[#This Row],[GroupByKey]])*DiscreteStatsTable[Minimum]))</f>
        <v>1.2941586017357599E-2</v>
      </c>
      <c r="U1074" s="5" cm="1">
        <f t="array" ref="U1074">MAX(IF((DiscreteStatsTable[GroupByKey]=DiscreteStatsTable[[#This Row],[GroupByKey]]),(DiscreteStatsTable[GroupByKey]=DiscreteStatsTable[[#This Row],[GroupByKey]])*DiscreteStatsTable[Maximum]))</f>
        <v>2.0393207955552399</v>
      </c>
      <c r="V1074" s="5" cm="1">
        <f t="array" ref="V1074">IFERROR(AVERAGE(IF((DiscreteStatsTable[GroupByKey]=DiscreteStatsTable[[#This Row],[GroupByKey]]),(DiscreteStatsTable[GroupByKey]=DiscreteStatsTable[[#This Row],[GroupByKey]])*DiscreteStatsTable[NumberObservations])),0)</f>
        <v>141.38</v>
      </c>
      <c r="W1074" s="5">
        <f>IF((DiscreteStatsTable[[#This Row],[RepsRequested]]&gt;1),DiscreteStatsTable[[#This Row],[HalfWidth]],DiscreteStatsTable[[#This Row],[BatchMeansHalfWidth]])</f>
        <v>5.7478663771092743E-3</v>
      </c>
      <c r="X1074" s="5" cm="1">
        <f t="array" ref="X1074">COUNT(IF((DiscreteStatsTable[GroupByKey]=DiscreteStatsTable[[#This Row],[GroupByKey]]),(DiscreteStatsTable[GroupByKey]=DiscreteStatsTable[[#This Row],[GroupByKey]])*DiscreteStatsTable[Replication]))</f>
        <v>50</v>
      </c>
      <c r="Y1074" s="5">
        <f>IF(DiscreteStatsTable[[#This Row],[RepsRequested]]=DiscreteStatsTable[[#This Row],[RepsWithStatObserved]],1,0)</f>
        <v>1</v>
      </c>
    </row>
    <row r="1075" spans="1:25" x14ac:dyDescent="0.25">
      <c r="A1075" t="s">
        <v>68</v>
      </c>
      <c r="B1075" t="s">
        <v>70</v>
      </c>
      <c r="C1075">
        <v>23</v>
      </c>
      <c r="D1075" t="s">
        <v>85</v>
      </c>
      <c r="E1075" t="s">
        <v>96</v>
      </c>
      <c r="F1075" t="s">
        <v>87</v>
      </c>
      <c r="G1075">
        <v>12.8085216395315</v>
      </c>
      <c r="H1075">
        <v>2E+20</v>
      </c>
      <c r="I1075">
        <v>1.7862697716918801</v>
      </c>
      <c r="J1075">
        <v>40.323159162023302</v>
      </c>
      <c r="K1075">
        <v>140</v>
      </c>
      <c r="L10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75" s="5" cm="1">
        <f t="array" ref="M1075">MAX(IF((ProjectInfoTable[ProjectName]=DiscreteStatsTable[[#This Row],[ProjectName]]),(ProjectInfoTable[ProjectName]=DiscreteStatsTable[[#This Row],[ProjectName]])*ProjectInfoTable[NumberOfReplications]))</f>
        <v>50</v>
      </c>
      <c r="N1075" s="5" cm="1">
        <f t="array" ref="N1075">IFERROR(AVERAGE(IF((DiscreteStatsTable[GroupByKey]=DiscreteStatsTable[[#This Row],[GroupByKey]]),(DiscreteStatsTable[GroupByKey]=DiscreteStatsTable[[#This Row],[GroupByKey]])*DiscreteStatsTable[Average])),0)</f>
        <v>12.098431297615067</v>
      </c>
      <c r="O1075" s="5" cm="1">
        <f t="array" ref="O1075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075" s="5" cm="1">
        <f t="array" ref="P1075">MAX(IF((ProjectInfoTable[ProjectName]=DiscreteStatsTable[[#This Row],[ProjectName]]),(ProjectInfoTable[ProjectName]=DiscreteStatsTable[[#This Row],[ProjectName]])*ProjectInfoTable[ConfidenceInterval]))</f>
        <v>0.95</v>
      </c>
      <c r="Q1075" s="5">
        <f>IF(AND(DiscreteStatsTable[[#This Row],[RepsWithStatObserved]]=1,Y1075=0),200000000000000000000,IFERROR(_xlfn.T.INV.2T(1 -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075" s="5" cm="1">
        <f t="array" ref="R1075">MIN(IF((DiscreteStatsTable[GroupByKey]=DiscreteStatsTable[[#This Row],[GroupByKey]]),(DiscreteStatsTable[GroupByKey]=DiscreteStatsTable[[#This Row],[GroupByKey]])*DiscreteStatsTable[Average]))</f>
        <v>10.7592582879315</v>
      </c>
      <c r="S1075" s="5" cm="1">
        <f t="array" ref="S1075">MAX(IF((DiscreteStatsTable[GroupByKey]=DiscreteStatsTable[[#This Row],[GroupByKey]]),(DiscreteStatsTable[GroupByKey]=DiscreteStatsTable[[#This Row],[GroupByKey]])*DiscreteStatsTable[Average]))</f>
        <v>14.168775078757299</v>
      </c>
      <c r="T1075" s="5" cm="1">
        <f t="array" ref="T1075">MIN(IF((DiscreteStatsTable[GroupByKey]=DiscreteStatsTable[[#This Row],[GroupByKey]]),(DiscreteStatsTable[GroupByKey]=DiscreteStatsTable[[#This Row],[GroupByKey]])*DiscreteStatsTable[Minimum]))</f>
        <v>0.77649516104145899</v>
      </c>
      <c r="U1075" s="5" cm="1">
        <f t="array" ref="U1075">MAX(IF((DiscreteStatsTable[GroupByKey]=DiscreteStatsTable[[#This Row],[GroupByKey]]),(DiscreteStatsTable[GroupByKey]=DiscreteStatsTable[[#This Row],[GroupByKey]])*DiscreteStatsTable[Maximum]))</f>
        <v>66.496126739788593</v>
      </c>
      <c r="V1075" s="5" cm="1">
        <f t="array" ref="V1075">IFERROR(AVERAGE(IF((DiscreteStatsTable[GroupByKey]=DiscreteStatsTable[[#This Row],[GroupByKey]]),(DiscreteStatsTable[GroupByKey]=DiscreteStatsTable[[#This Row],[GroupByKey]])*DiscreteStatsTable[NumberObservations])),0)</f>
        <v>141.38</v>
      </c>
      <c r="W1075" s="5">
        <f>IF((DiscreteStatsTable[[#This Row],[RepsRequested]]&gt;1),DiscreteStatsTable[[#This Row],[HalfWidth]],DiscreteStatsTable[[#This Row],[BatchMeansHalfWidth]])</f>
        <v>0.20301091161176912</v>
      </c>
      <c r="X1075" s="5" cm="1">
        <f t="array" ref="X1075">COUNT(IF((DiscreteStatsTable[GroupByKey]=DiscreteStatsTable[[#This Row],[GroupByKey]]),(DiscreteStatsTable[GroupByKey]=DiscreteStatsTable[[#This Row],[GroupByKey]])*DiscreteStatsTable[Replication]))</f>
        <v>50</v>
      </c>
      <c r="Y1075" s="5">
        <f>IF(DiscreteStatsTable[[#This Row],[RepsRequested]]=DiscreteStatsTable[[#This Row],[RepsWithStatObserved]],1,0)</f>
        <v>1</v>
      </c>
    </row>
    <row r="1076" spans="1:25" x14ac:dyDescent="0.25">
      <c r="A1076" t="s">
        <v>68</v>
      </c>
      <c r="B1076" t="s">
        <v>70</v>
      </c>
      <c r="C1076">
        <v>23</v>
      </c>
      <c r="D1076" t="s">
        <v>85</v>
      </c>
      <c r="E1076" t="s">
        <v>97</v>
      </c>
      <c r="F1076" t="s">
        <v>87</v>
      </c>
      <c r="G1076">
        <v>0</v>
      </c>
      <c r="H1076">
        <v>2E+20</v>
      </c>
      <c r="I1076">
        <v>0</v>
      </c>
      <c r="J1076">
        <v>0</v>
      </c>
      <c r="K1076">
        <v>140</v>
      </c>
      <c r="L10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76" s="5" cm="1">
        <f t="array" ref="M1076">MAX(IF((ProjectInfoTable[ProjectName]=DiscreteStatsTable[[#This Row],[ProjectName]]),(ProjectInfoTable[ProjectName]=DiscreteStatsTable[[#This Row],[ProjectName]])*ProjectInfoTable[NumberOfReplications]))</f>
        <v>50</v>
      </c>
      <c r="N1076" s="5" cm="1">
        <f t="array" ref="N1076">IFERROR(AVERAGE(IF((DiscreteStatsTable[GroupByKey]=DiscreteStatsTable[[#This Row],[GroupByKey]]),(DiscreteStatsTable[GroupByKey]=DiscreteStatsTable[[#This Row],[GroupByKey]])*DiscreteStatsTable[Average])),0)</f>
        <v>0</v>
      </c>
      <c r="O1076" s="5" cm="1">
        <f t="array" ref="O1076">IFERROR(_xlfn.STDEV.S(IF((DiscreteStatsTable[GroupByKey]=DiscreteStatsTable[[#This Row],[GroupByKey]]),(DiscreteStatsTable[GroupByKey]=DiscreteStatsTable[[#This Row],[GroupByKey]])*DiscreteStatsTable[Average])),0)</f>
        <v>0</v>
      </c>
      <c r="P1076" s="5" cm="1">
        <f t="array" ref="P1076">MAX(IF((ProjectInfoTable[ProjectName]=DiscreteStatsTable[[#This Row],[ProjectName]]),(ProjectInfoTable[ProjectName]=DiscreteStatsTable[[#This Row],[ProjectName]])*ProjectInfoTable[ConfidenceInterval]))</f>
        <v>0.95</v>
      </c>
      <c r="Q1076" s="5">
        <f>IF(AND(DiscreteStatsTable[[#This Row],[RepsWithStatObserved]]=1,Y1076=0),200000000000000000000,IFERROR(_xlfn.T.INV.2T(1 -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6" s="5" cm="1">
        <f t="array" ref="R1076">MIN(IF((DiscreteStatsTable[GroupByKey]=DiscreteStatsTable[[#This Row],[GroupByKey]]),(DiscreteStatsTable[GroupByKey]=DiscreteStatsTable[[#This Row],[GroupByKey]])*DiscreteStatsTable[Average]))</f>
        <v>0</v>
      </c>
      <c r="S1076" s="5" cm="1">
        <f t="array" ref="S1076">MAX(IF((DiscreteStatsTable[GroupByKey]=DiscreteStatsTable[[#This Row],[GroupByKey]]),(DiscreteStatsTable[GroupByKey]=DiscreteStatsTable[[#This Row],[GroupByKey]])*DiscreteStatsTable[Average]))</f>
        <v>0</v>
      </c>
      <c r="T1076" s="5" cm="1">
        <f t="array" ref="T1076">MIN(IF((DiscreteStatsTable[GroupByKey]=DiscreteStatsTable[[#This Row],[GroupByKey]]),(DiscreteStatsTable[GroupByKey]=DiscreteStatsTable[[#This Row],[GroupByKey]])*DiscreteStatsTable[Minimum]))</f>
        <v>0</v>
      </c>
      <c r="U1076" s="5" cm="1">
        <f t="array" ref="U1076">MAX(IF((DiscreteStatsTable[GroupByKey]=DiscreteStatsTable[[#This Row],[GroupByKey]]),(DiscreteStatsTable[GroupByKey]=DiscreteStatsTable[[#This Row],[GroupByKey]])*DiscreteStatsTable[Maximum]))</f>
        <v>0</v>
      </c>
      <c r="V1076" s="5" cm="1">
        <f t="array" ref="V1076">IFERROR(AVERAGE(IF((DiscreteStatsTable[GroupByKey]=DiscreteStatsTable[[#This Row],[GroupByKey]]),(DiscreteStatsTable[GroupByKey]=DiscreteStatsTable[[#This Row],[GroupByKey]])*DiscreteStatsTable[NumberObservations])),0)</f>
        <v>141.38</v>
      </c>
      <c r="W1076" s="5">
        <f>IF((DiscreteStatsTable[[#This Row],[RepsRequested]]&gt;1),DiscreteStatsTable[[#This Row],[HalfWidth]],DiscreteStatsTable[[#This Row],[BatchMeansHalfWidth]])</f>
        <v>0</v>
      </c>
      <c r="X1076" s="5" cm="1">
        <f t="array" ref="X1076">COUNT(IF((DiscreteStatsTable[GroupByKey]=DiscreteStatsTable[[#This Row],[GroupByKey]]),(DiscreteStatsTable[GroupByKey]=DiscreteStatsTable[[#This Row],[GroupByKey]])*DiscreteStatsTable[Replication]))</f>
        <v>50</v>
      </c>
      <c r="Y1076" s="5">
        <f>IF(DiscreteStatsTable[[#This Row],[RepsRequested]]=DiscreteStatsTable[[#This Row],[RepsWithStatObserved]],1,0)</f>
        <v>1</v>
      </c>
    </row>
    <row r="1077" spans="1:25" x14ac:dyDescent="0.25">
      <c r="A1077" t="s">
        <v>68</v>
      </c>
      <c r="B1077" t="s">
        <v>70</v>
      </c>
      <c r="C1077">
        <v>23</v>
      </c>
      <c r="D1077" t="s">
        <v>85</v>
      </c>
      <c r="E1077" t="s">
        <v>98</v>
      </c>
      <c r="F1077" t="s">
        <v>87</v>
      </c>
      <c r="G1077">
        <v>10.0960881725579</v>
      </c>
      <c r="H1077">
        <v>2E+20</v>
      </c>
      <c r="I1077">
        <v>0</v>
      </c>
      <c r="J1077">
        <v>32.2279309078259</v>
      </c>
      <c r="K1077">
        <v>140</v>
      </c>
      <c r="L10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77" s="5" cm="1">
        <f t="array" ref="M1077">MAX(IF((ProjectInfoTable[ProjectName]=DiscreteStatsTable[[#This Row],[ProjectName]]),(ProjectInfoTable[ProjectName]=DiscreteStatsTable[[#This Row],[ProjectName]])*ProjectInfoTable[NumberOfReplications]))</f>
        <v>50</v>
      </c>
      <c r="N1077" s="5" cm="1">
        <f t="array" ref="N1077">IFERROR(AVERAGE(IF((DiscreteStatsTable[GroupByKey]=DiscreteStatsTable[[#This Row],[GroupByKey]]),(DiscreteStatsTable[GroupByKey]=DiscreteStatsTable[[#This Row],[GroupByKey]])*DiscreteStatsTable[Average])),0)</f>
        <v>5.6664667008910365</v>
      </c>
      <c r="O1077" s="5" cm="1">
        <f t="array" ref="O1077">IFERROR(_xlfn.STDEV.S(IF((DiscreteStatsTable[GroupByKey]=DiscreteStatsTable[[#This Row],[GroupByKey]]),(DiscreteStatsTable[GroupByKey]=DiscreteStatsTable[[#This Row],[GroupByKey]])*DiscreteStatsTable[Average])),0)</f>
        <v>5.8120334932936641</v>
      </c>
      <c r="P1077" s="5" cm="1">
        <f t="array" ref="P1077">MAX(IF((ProjectInfoTable[ProjectName]=DiscreteStatsTable[[#This Row],[ProjectName]]),(ProjectInfoTable[ProjectName]=DiscreteStatsTable[[#This Row],[ProjectName]])*ProjectInfoTable[ConfidenceInterval]))</f>
        <v>0.95</v>
      </c>
      <c r="Q1077" s="5">
        <f>IF(AND(DiscreteStatsTable[[#This Row],[RepsWithStatObserved]]=1,Y1077=0),200000000000000000000,IFERROR(_xlfn.T.INV.2T(1 -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077" s="5" cm="1">
        <f t="array" ref="R1077">MIN(IF((DiscreteStatsTable[GroupByKey]=DiscreteStatsTable[[#This Row],[GroupByKey]]),(DiscreteStatsTable[GroupByKey]=DiscreteStatsTable[[#This Row],[GroupByKey]])*DiscreteStatsTable[Average]))</f>
        <v>1.06349999805384</v>
      </c>
      <c r="S1077" s="5" cm="1">
        <f t="array" ref="S1077">MAX(IF((DiscreteStatsTable[GroupByKey]=DiscreteStatsTable[[#This Row],[GroupByKey]]),(DiscreteStatsTable[GroupByKey]=DiscreteStatsTable[[#This Row],[GroupByKey]])*DiscreteStatsTable[Average]))</f>
        <v>37.498930964302303</v>
      </c>
      <c r="T1077" s="5" cm="1">
        <f t="array" ref="T1077">MIN(IF((DiscreteStatsTable[GroupByKey]=DiscreteStatsTable[[#This Row],[GroupByKey]]),(DiscreteStatsTable[GroupByKey]=DiscreteStatsTable[[#This Row],[GroupByKey]])*DiscreteStatsTable[Minimum]))</f>
        <v>0</v>
      </c>
      <c r="U1077" s="5" cm="1">
        <f t="array" ref="U1077">MAX(IF((DiscreteStatsTable[GroupByKey]=DiscreteStatsTable[[#This Row],[GroupByKey]]),(DiscreteStatsTable[GroupByKey]=DiscreteStatsTable[[#This Row],[GroupByKey]])*DiscreteStatsTable[Maximum]))</f>
        <v>97.065234510704698</v>
      </c>
      <c r="V1077" s="5" cm="1">
        <f t="array" ref="V1077">IFERROR(AVERAGE(IF((DiscreteStatsTable[GroupByKey]=DiscreteStatsTable[[#This Row],[GroupByKey]]),(DiscreteStatsTable[GroupByKey]=DiscreteStatsTable[[#This Row],[GroupByKey]])*DiscreteStatsTable[NumberObservations])),0)</f>
        <v>141.38</v>
      </c>
      <c r="W1077" s="5">
        <f>IF((DiscreteStatsTable[[#This Row],[RepsRequested]]&gt;1),DiscreteStatsTable[[#This Row],[HalfWidth]],DiscreteStatsTable[[#This Row],[BatchMeansHalfWidth]])</f>
        <v>1.6517616428299211</v>
      </c>
      <c r="X1077" s="5" cm="1">
        <f t="array" ref="X1077">COUNT(IF((DiscreteStatsTable[GroupByKey]=DiscreteStatsTable[[#This Row],[GroupByKey]]),(DiscreteStatsTable[GroupByKey]=DiscreteStatsTable[[#This Row],[GroupByKey]])*DiscreteStatsTable[Replication]))</f>
        <v>50</v>
      </c>
      <c r="Y1077" s="5">
        <f>IF(DiscreteStatsTable[[#This Row],[RepsRequested]]=DiscreteStatsTable[[#This Row],[RepsWithStatObserved]],1,0)</f>
        <v>1</v>
      </c>
    </row>
    <row r="1078" spans="1:25" x14ac:dyDescent="0.25">
      <c r="A1078" t="s">
        <v>68</v>
      </c>
      <c r="B1078" t="s">
        <v>70</v>
      </c>
      <c r="C1078">
        <v>24</v>
      </c>
      <c r="D1078" t="s">
        <v>85</v>
      </c>
      <c r="E1078" t="s">
        <v>86</v>
      </c>
      <c r="F1078" t="s">
        <v>87</v>
      </c>
      <c r="G1078">
        <v>0</v>
      </c>
      <c r="H1078">
        <v>2E+20</v>
      </c>
      <c r="I1078">
        <v>0</v>
      </c>
      <c r="J1078">
        <v>0</v>
      </c>
      <c r="K1078">
        <v>142</v>
      </c>
      <c r="L10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78" s="5" cm="1">
        <f t="array" ref="M1078">MAX(IF((ProjectInfoTable[ProjectName]=DiscreteStatsTable[[#This Row],[ProjectName]]),(ProjectInfoTable[ProjectName]=DiscreteStatsTable[[#This Row],[ProjectName]])*ProjectInfoTable[NumberOfReplications]))</f>
        <v>50</v>
      </c>
      <c r="N1078" s="5" cm="1">
        <f t="array" ref="N1078">IFERROR(AVERAGE(IF((DiscreteStatsTable[GroupByKey]=DiscreteStatsTable[[#This Row],[GroupByKey]]),(DiscreteStatsTable[GroupByKey]=DiscreteStatsTable[[#This Row],[GroupByKey]])*DiscreteStatsTable[Average])),0)</f>
        <v>0</v>
      </c>
      <c r="O1078" s="5" cm="1">
        <f t="array" ref="O1078">IFERROR(_xlfn.STDEV.S(IF((DiscreteStatsTable[GroupByKey]=DiscreteStatsTable[[#This Row],[GroupByKey]]),(DiscreteStatsTable[GroupByKey]=DiscreteStatsTable[[#This Row],[GroupByKey]])*DiscreteStatsTable[Average])),0)</f>
        <v>0</v>
      </c>
      <c r="P1078" s="5" cm="1">
        <f t="array" ref="P1078">MAX(IF((ProjectInfoTable[ProjectName]=DiscreteStatsTable[[#This Row],[ProjectName]]),(ProjectInfoTable[ProjectName]=DiscreteStatsTable[[#This Row],[ProjectName]])*ProjectInfoTable[ConfidenceInterval]))</f>
        <v>0.95</v>
      </c>
      <c r="Q1078" s="5">
        <f>IF(AND(DiscreteStatsTable[[#This Row],[RepsWithStatObserved]]=1,Y1078=0),200000000000000000000,IFERROR(_xlfn.T.INV.2T(1 -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8" s="5" cm="1">
        <f t="array" ref="R1078">MIN(IF((DiscreteStatsTable[GroupByKey]=DiscreteStatsTable[[#This Row],[GroupByKey]]),(DiscreteStatsTable[GroupByKey]=DiscreteStatsTable[[#This Row],[GroupByKey]])*DiscreteStatsTable[Average]))</f>
        <v>0</v>
      </c>
      <c r="S1078" s="5" cm="1">
        <f t="array" ref="S1078">MAX(IF((DiscreteStatsTable[GroupByKey]=DiscreteStatsTable[[#This Row],[GroupByKey]]),(DiscreteStatsTable[GroupByKey]=DiscreteStatsTable[[#This Row],[GroupByKey]])*DiscreteStatsTable[Average]))</f>
        <v>0</v>
      </c>
      <c r="T1078" s="5" cm="1">
        <f t="array" ref="T1078">MIN(IF((DiscreteStatsTable[GroupByKey]=DiscreteStatsTable[[#This Row],[GroupByKey]]),(DiscreteStatsTable[GroupByKey]=DiscreteStatsTable[[#This Row],[GroupByKey]])*DiscreteStatsTable[Minimum]))</f>
        <v>0</v>
      </c>
      <c r="U1078" s="5" cm="1">
        <f t="array" ref="U1078">MAX(IF((DiscreteStatsTable[GroupByKey]=DiscreteStatsTable[[#This Row],[GroupByKey]]),(DiscreteStatsTable[GroupByKey]=DiscreteStatsTable[[#This Row],[GroupByKey]])*DiscreteStatsTable[Maximum]))</f>
        <v>0</v>
      </c>
      <c r="V1078" s="5" cm="1">
        <f t="array" ref="V1078">IFERROR(AVERAGE(IF((DiscreteStatsTable[GroupByKey]=DiscreteStatsTable[[#This Row],[GroupByKey]]),(DiscreteStatsTable[GroupByKey]=DiscreteStatsTable[[#This Row],[GroupByKey]])*DiscreteStatsTable[NumberObservations])),0)</f>
        <v>141.38</v>
      </c>
      <c r="W1078" s="5">
        <f>IF((DiscreteStatsTable[[#This Row],[RepsRequested]]&gt;1),DiscreteStatsTable[[#This Row],[HalfWidth]],DiscreteStatsTable[[#This Row],[BatchMeansHalfWidth]])</f>
        <v>0</v>
      </c>
      <c r="X1078" s="5" cm="1">
        <f t="array" ref="X1078">COUNT(IF((DiscreteStatsTable[GroupByKey]=DiscreteStatsTable[[#This Row],[GroupByKey]]),(DiscreteStatsTable[GroupByKey]=DiscreteStatsTable[[#This Row],[GroupByKey]])*DiscreteStatsTable[Replication]))</f>
        <v>50</v>
      </c>
      <c r="Y1078" s="5">
        <f>IF(DiscreteStatsTable[[#This Row],[RepsRequested]]=DiscreteStatsTable[[#This Row],[RepsWithStatObserved]],1,0)</f>
        <v>1</v>
      </c>
    </row>
    <row r="1079" spans="1:25" x14ac:dyDescent="0.25">
      <c r="A1079" t="s">
        <v>68</v>
      </c>
      <c r="B1079" t="s">
        <v>70</v>
      </c>
      <c r="C1079">
        <v>24</v>
      </c>
      <c r="D1079" t="s">
        <v>85</v>
      </c>
      <c r="E1079" t="s">
        <v>88</v>
      </c>
      <c r="F1079" t="s">
        <v>87</v>
      </c>
      <c r="G1079">
        <v>0</v>
      </c>
      <c r="H1079">
        <v>2E+20</v>
      </c>
      <c r="I1079">
        <v>0</v>
      </c>
      <c r="J1079">
        <v>0</v>
      </c>
      <c r="K1079">
        <v>142</v>
      </c>
      <c r="L10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79" s="5" cm="1">
        <f t="array" ref="M1079">MAX(IF((ProjectInfoTable[ProjectName]=DiscreteStatsTable[[#This Row],[ProjectName]]),(ProjectInfoTable[ProjectName]=DiscreteStatsTable[[#This Row],[ProjectName]])*ProjectInfoTable[NumberOfReplications]))</f>
        <v>50</v>
      </c>
      <c r="N1079" s="5" cm="1">
        <f t="array" ref="N1079">IFERROR(AVERAGE(IF((DiscreteStatsTable[GroupByKey]=DiscreteStatsTable[[#This Row],[GroupByKey]]),(DiscreteStatsTable[GroupByKey]=DiscreteStatsTable[[#This Row],[GroupByKey]])*DiscreteStatsTable[Average])),0)</f>
        <v>0</v>
      </c>
      <c r="O1079" s="5" cm="1">
        <f t="array" ref="O1079">IFERROR(_xlfn.STDEV.S(IF((DiscreteStatsTable[GroupByKey]=DiscreteStatsTable[[#This Row],[GroupByKey]]),(DiscreteStatsTable[GroupByKey]=DiscreteStatsTable[[#This Row],[GroupByKey]])*DiscreteStatsTable[Average])),0)</f>
        <v>0</v>
      </c>
      <c r="P1079" s="5" cm="1">
        <f t="array" ref="P1079">MAX(IF((ProjectInfoTable[ProjectName]=DiscreteStatsTable[[#This Row],[ProjectName]]),(ProjectInfoTable[ProjectName]=DiscreteStatsTable[[#This Row],[ProjectName]])*ProjectInfoTable[ConfidenceInterval]))</f>
        <v>0.95</v>
      </c>
      <c r="Q1079" s="5">
        <f>IF(AND(DiscreteStatsTable[[#This Row],[RepsWithStatObserved]]=1,Y1079=0),200000000000000000000,IFERROR(_xlfn.T.INV.2T(1 -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9" s="5" cm="1">
        <f t="array" ref="R1079">MIN(IF((DiscreteStatsTable[GroupByKey]=DiscreteStatsTable[[#This Row],[GroupByKey]]),(DiscreteStatsTable[GroupByKey]=DiscreteStatsTable[[#This Row],[GroupByKey]])*DiscreteStatsTable[Average]))</f>
        <v>0</v>
      </c>
      <c r="S1079" s="5" cm="1">
        <f t="array" ref="S1079">MAX(IF((DiscreteStatsTable[GroupByKey]=DiscreteStatsTable[[#This Row],[GroupByKey]]),(DiscreteStatsTable[GroupByKey]=DiscreteStatsTable[[#This Row],[GroupByKey]])*DiscreteStatsTable[Average]))</f>
        <v>0</v>
      </c>
      <c r="T1079" s="5" cm="1">
        <f t="array" ref="T1079">MIN(IF((DiscreteStatsTable[GroupByKey]=DiscreteStatsTable[[#This Row],[GroupByKey]]),(DiscreteStatsTable[GroupByKey]=DiscreteStatsTable[[#This Row],[GroupByKey]])*DiscreteStatsTable[Minimum]))</f>
        <v>0</v>
      </c>
      <c r="U1079" s="5" cm="1">
        <f t="array" ref="U1079">MAX(IF((DiscreteStatsTable[GroupByKey]=DiscreteStatsTable[[#This Row],[GroupByKey]]),(DiscreteStatsTable[GroupByKey]=DiscreteStatsTable[[#This Row],[GroupByKey]])*DiscreteStatsTable[Maximum]))</f>
        <v>0</v>
      </c>
      <c r="V1079" s="5" cm="1">
        <f t="array" ref="V1079">IFERROR(AVERAGE(IF((DiscreteStatsTable[GroupByKey]=DiscreteStatsTable[[#This Row],[GroupByKey]]),(DiscreteStatsTable[GroupByKey]=DiscreteStatsTable[[#This Row],[GroupByKey]])*DiscreteStatsTable[NumberObservations])),0)</f>
        <v>141.38</v>
      </c>
      <c r="W1079" s="5">
        <f>IF((DiscreteStatsTable[[#This Row],[RepsRequested]]&gt;1),DiscreteStatsTable[[#This Row],[HalfWidth]],DiscreteStatsTable[[#This Row],[BatchMeansHalfWidth]])</f>
        <v>0</v>
      </c>
      <c r="X1079" s="5" cm="1">
        <f t="array" ref="X1079">COUNT(IF((DiscreteStatsTable[GroupByKey]=DiscreteStatsTable[[#This Row],[GroupByKey]]),(DiscreteStatsTable[GroupByKey]=DiscreteStatsTable[[#This Row],[GroupByKey]])*DiscreteStatsTable[Replication]))</f>
        <v>50</v>
      </c>
      <c r="Y1079" s="5">
        <f>IF(DiscreteStatsTable[[#This Row],[RepsRequested]]=DiscreteStatsTable[[#This Row],[RepsWithStatObserved]],1,0)</f>
        <v>1</v>
      </c>
    </row>
    <row r="1080" spans="1:25" x14ac:dyDescent="0.25">
      <c r="A1080" t="s">
        <v>68</v>
      </c>
      <c r="B1080" t="s">
        <v>70</v>
      </c>
      <c r="C1080">
        <v>24</v>
      </c>
      <c r="D1080" t="s">
        <v>85</v>
      </c>
      <c r="E1080" t="s">
        <v>89</v>
      </c>
      <c r="F1080" t="s">
        <v>87</v>
      </c>
      <c r="G1080">
        <v>0</v>
      </c>
      <c r="H1080">
        <v>2E+20</v>
      </c>
      <c r="I1080">
        <v>0</v>
      </c>
      <c r="J1080">
        <v>0</v>
      </c>
      <c r="K1080">
        <v>142</v>
      </c>
      <c r="L10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80" s="5" cm="1">
        <f t="array" ref="M1080">MAX(IF((ProjectInfoTable[ProjectName]=DiscreteStatsTable[[#This Row],[ProjectName]]),(ProjectInfoTable[ProjectName]=DiscreteStatsTable[[#This Row],[ProjectName]])*ProjectInfoTable[NumberOfReplications]))</f>
        <v>50</v>
      </c>
      <c r="N1080" s="5" cm="1">
        <f t="array" ref="N1080">IFERROR(AVERAGE(IF((DiscreteStatsTable[GroupByKey]=DiscreteStatsTable[[#This Row],[GroupByKey]]),(DiscreteStatsTable[GroupByKey]=DiscreteStatsTable[[#This Row],[GroupByKey]])*DiscreteStatsTable[Average])),0)</f>
        <v>0</v>
      </c>
      <c r="O1080" s="5" cm="1">
        <f t="array" ref="O1080">IFERROR(_xlfn.STDEV.S(IF((DiscreteStatsTable[GroupByKey]=DiscreteStatsTable[[#This Row],[GroupByKey]]),(DiscreteStatsTable[GroupByKey]=DiscreteStatsTable[[#This Row],[GroupByKey]])*DiscreteStatsTable[Average])),0)</f>
        <v>0</v>
      </c>
      <c r="P1080" s="5" cm="1">
        <f t="array" ref="P1080">MAX(IF((ProjectInfoTable[ProjectName]=DiscreteStatsTable[[#This Row],[ProjectName]]),(ProjectInfoTable[ProjectName]=DiscreteStatsTable[[#This Row],[ProjectName]])*ProjectInfoTable[ConfidenceInterval]))</f>
        <v>0.95</v>
      </c>
      <c r="Q1080" s="5">
        <f>IF(AND(DiscreteStatsTable[[#This Row],[RepsWithStatObserved]]=1,Y1080=0),200000000000000000000,IFERROR(_xlfn.T.INV.2T(1 -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0" s="5" cm="1">
        <f t="array" ref="R1080">MIN(IF((DiscreteStatsTable[GroupByKey]=DiscreteStatsTable[[#This Row],[GroupByKey]]),(DiscreteStatsTable[GroupByKey]=DiscreteStatsTable[[#This Row],[GroupByKey]])*DiscreteStatsTable[Average]))</f>
        <v>0</v>
      </c>
      <c r="S1080" s="5" cm="1">
        <f t="array" ref="S1080">MAX(IF((DiscreteStatsTable[GroupByKey]=DiscreteStatsTable[[#This Row],[GroupByKey]]),(DiscreteStatsTable[GroupByKey]=DiscreteStatsTable[[#This Row],[GroupByKey]])*DiscreteStatsTable[Average]))</f>
        <v>0</v>
      </c>
      <c r="T1080" s="5" cm="1">
        <f t="array" ref="T1080">MIN(IF((DiscreteStatsTable[GroupByKey]=DiscreteStatsTable[[#This Row],[GroupByKey]]),(DiscreteStatsTable[GroupByKey]=DiscreteStatsTable[[#This Row],[GroupByKey]])*DiscreteStatsTable[Minimum]))</f>
        <v>0</v>
      </c>
      <c r="U1080" s="5" cm="1">
        <f t="array" ref="U1080">MAX(IF((DiscreteStatsTable[GroupByKey]=DiscreteStatsTable[[#This Row],[GroupByKey]]),(DiscreteStatsTable[GroupByKey]=DiscreteStatsTable[[#This Row],[GroupByKey]])*DiscreteStatsTable[Maximum]))</f>
        <v>0</v>
      </c>
      <c r="V1080" s="5" cm="1">
        <f t="array" ref="V1080">IFERROR(AVERAGE(IF((DiscreteStatsTable[GroupByKey]=DiscreteStatsTable[[#This Row],[GroupByKey]]),(DiscreteStatsTable[GroupByKey]=DiscreteStatsTable[[#This Row],[GroupByKey]])*DiscreteStatsTable[NumberObservations])),0)</f>
        <v>141.38</v>
      </c>
      <c r="W1080" s="5">
        <f>IF((DiscreteStatsTable[[#This Row],[RepsRequested]]&gt;1),DiscreteStatsTable[[#This Row],[HalfWidth]],DiscreteStatsTable[[#This Row],[BatchMeansHalfWidth]])</f>
        <v>0</v>
      </c>
      <c r="X1080" s="5" cm="1">
        <f t="array" ref="X1080">COUNT(IF((DiscreteStatsTable[GroupByKey]=DiscreteStatsTable[[#This Row],[GroupByKey]]),(DiscreteStatsTable[GroupByKey]=DiscreteStatsTable[[#This Row],[GroupByKey]])*DiscreteStatsTable[Replication]))</f>
        <v>50</v>
      </c>
      <c r="Y1080" s="5">
        <f>IF(DiscreteStatsTable[[#This Row],[RepsRequested]]=DiscreteStatsTable[[#This Row],[RepsWithStatObserved]],1,0)</f>
        <v>1</v>
      </c>
    </row>
    <row r="1081" spans="1:25" x14ac:dyDescent="0.25">
      <c r="A1081" t="s">
        <v>68</v>
      </c>
      <c r="B1081" t="s">
        <v>70</v>
      </c>
      <c r="C1081">
        <v>24</v>
      </c>
      <c r="D1081" t="s">
        <v>85</v>
      </c>
      <c r="E1081" t="s">
        <v>90</v>
      </c>
      <c r="F1081" t="s">
        <v>87</v>
      </c>
      <c r="G1081">
        <v>0</v>
      </c>
      <c r="H1081">
        <v>2E+20</v>
      </c>
      <c r="I1081">
        <v>0</v>
      </c>
      <c r="J1081">
        <v>0</v>
      </c>
      <c r="K1081">
        <v>142</v>
      </c>
      <c r="L10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81" s="5" cm="1">
        <f t="array" ref="M1081">MAX(IF((ProjectInfoTable[ProjectName]=DiscreteStatsTable[[#This Row],[ProjectName]]),(ProjectInfoTable[ProjectName]=DiscreteStatsTable[[#This Row],[ProjectName]])*ProjectInfoTable[NumberOfReplications]))</f>
        <v>50</v>
      </c>
      <c r="N1081" s="5" cm="1">
        <f t="array" ref="N1081">IFERROR(AVERAGE(IF((DiscreteStatsTable[GroupByKey]=DiscreteStatsTable[[#This Row],[GroupByKey]]),(DiscreteStatsTable[GroupByKey]=DiscreteStatsTable[[#This Row],[GroupByKey]])*DiscreteStatsTable[Average])),0)</f>
        <v>0</v>
      </c>
      <c r="O1081" s="5" cm="1">
        <f t="array" ref="O1081">IFERROR(_xlfn.STDEV.S(IF((DiscreteStatsTable[GroupByKey]=DiscreteStatsTable[[#This Row],[GroupByKey]]),(DiscreteStatsTable[GroupByKey]=DiscreteStatsTable[[#This Row],[GroupByKey]])*DiscreteStatsTable[Average])),0)</f>
        <v>0</v>
      </c>
      <c r="P1081" s="5" cm="1">
        <f t="array" ref="P1081">MAX(IF((ProjectInfoTable[ProjectName]=DiscreteStatsTable[[#This Row],[ProjectName]]),(ProjectInfoTable[ProjectName]=DiscreteStatsTable[[#This Row],[ProjectName]])*ProjectInfoTable[ConfidenceInterval]))</f>
        <v>0.95</v>
      </c>
      <c r="Q1081" s="5">
        <f>IF(AND(DiscreteStatsTable[[#This Row],[RepsWithStatObserved]]=1,Y1081=0),200000000000000000000,IFERROR(_xlfn.T.INV.2T(1 -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1" s="5" cm="1">
        <f t="array" ref="R1081">MIN(IF((DiscreteStatsTable[GroupByKey]=DiscreteStatsTable[[#This Row],[GroupByKey]]),(DiscreteStatsTable[GroupByKey]=DiscreteStatsTable[[#This Row],[GroupByKey]])*DiscreteStatsTable[Average]))</f>
        <v>0</v>
      </c>
      <c r="S1081" s="5" cm="1">
        <f t="array" ref="S1081">MAX(IF((DiscreteStatsTable[GroupByKey]=DiscreteStatsTable[[#This Row],[GroupByKey]]),(DiscreteStatsTable[GroupByKey]=DiscreteStatsTable[[#This Row],[GroupByKey]])*DiscreteStatsTable[Average]))</f>
        <v>0</v>
      </c>
      <c r="T1081" s="5" cm="1">
        <f t="array" ref="T1081">MIN(IF((DiscreteStatsTable[GroupByKey]=DiscreteStatsTable[[#This Row],[GroupByKey]]),(DiscreteStatsTable[GroupByKey]=DiscreteStatsTable[[#This Row],[GroupByKey]])*DiscreteStatsTable[Minimum]))</f>
        <v>0</v>
      </c>
      <c r="U1081" s="5" cm="1">
        <f t="array" ref="U1081">MAX(IF((DiscreteStatsTable[GroupByKey]=DiscreteStatsTable[[#This Row],[GroupByKey]]),(DiscreteStatsTable[GroupByKey]=DiscreteStatsTable[[#This Row],[GroupByKey]])*DiscreteStatsTable[Maximum]))</f>
        <v>0</v>
      </c>
      <c r="V1081" s="5" cm="1">
        <f t="array" ref="V1081">IFERROR(AVERAGE(IF((DiscreteStatsTable[GroupByKey]=DiscreteStatsTable[[#This Row],[GroupByKey]]),(DiscreteStatsTable[GroupByKey]=DiscreteStatsTable[[#This Row],[GroupByKey]])*DiscreteStatsTable[NumberObservations])),0)</f>
        <v>141.38</v>
      </c>
      <c r="W1081" s="5">
        <f>IF((DiscreteStatsTable[[#This Row],[RepsRequested]]&gt;1),DiscreteStatsTable[[#This Row],[HalfWidth]],DiscreteStatsTable[[#This Row],[BatchMeansHalfWidth]])</f>
        <v>0</v>
      </c>
      <c r="X1081" s="5" cm="1">
        <f t="array" ref="X1081">COUNT(IF((DiscreteStatsTable[GroupByKey]=DiscreteStatsTable[[#This Row],[GroupByKey]]),(DiscreteStatsTable[GroupByKey]=DiscreteStatsTable[[#This Row],[GroupByKey]])*DiscreteStatsTable[Replication]))</f>
        <v>50</v>
      </c>
      <c r="Y1081" s="5">
        <f>IF(DiscreteStatsTable[[#This Row],[RepsRequested]]=DiscreteStatsTable[[#This Row],[RepsWithStatObserved]],1,0)</f>
        <v>1</v>
      </c>
    </row>
    <row r="1082" spans="1:25" x14ac:dyDescent="0.25">
      <c r="A1082" t="s">
        <v>68</v>
      </c>
      <c r="B1082" t="s">
        <v>70</v>
      </c>
      <c r="C1082">
        <v>24</v>
      </c>
      <c r="D1082" t="s">
        <v>85</v>
      </c>
      <c r="E1082" t="s">
        <v>91</v>
      </c>
      <c r="F1082" t="s">
        <v>87</v>
      </c>
      <c r="G1082">
        <v>0.33606011455398499</v>
      </c>
      <c r="H1082">
        <v>2E+20</v>
      </c>
      <c r="I1082">
        <v>1.7896015939512001E-2</v>
      </c>
      <c r="J1082">
        <v>1.41575367511598</v>
      </c>
      <c r="K1082">
        <v>142</v>
      </c>
      <c r="L10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82" s="5" cm="1">
        <f t="array" ref="M1082">MAX(IF((ProjectInfoTable[ProjectName]=DiscreteStatsTable[[#This Row],[ProjectName]]),(ProjectInfoTable[ProjectName]=DiscreteStatsTable[[#This Row],[ProjectName]])*ProjectInfoTable[NumberOfReplications]))</f>
        <v>50</v>
      </c>
      <c r="N1082" s="5" cm="1">
        <f t="array" ref="N1082">IFERROR(AVERAGE(IF((DiscreteStatsTable[GroupByKey]=DiscreteStatsTable[[#This Row],[GroupByKey]]),(DiscreteStatsTable[GroupByKey]=DiscreteStatsTable[[#This Row],[GroupByKey]])*DiscreteStatsTable[Average])),0)</f>
        <v>0.33492790756206081</v>
      </c>
      <c r="O1082" s="5" cm="1">
        <f t="array" ref="O108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82" s="5" cm="1">
        <f t="array" ref="P1082">MAX(IF((ProjectInfoTable[ProjectName]=DiscreteStatsTable[[#This Row],[ProjectName]]),(ProjectInfoTable[ProjectName]=DiscreteStatsTable[[#This Row],[ProjectName]])*ProjectInfoTable[ConfidenceInterval]))</f>
        <v>0.95</v>
      </c>
      <c r="Q1082" s="5">
        <f>IF(AND(DiscreteStatsTable[[#This Row],[RepsWithStatObserved]]=1,Y1082=0),200000000000000000000,IFERROR(_xlfn.T.INV.2T(1 -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82" s="5" cm="1">
        <f t="array" ref="R1082">MIN(IF((DiscreteStatsTable[GroupByKey]=DiscreteStatsTable[[#This Row],[GroupByKey]]),(DiscreteStatsTable[GroupByKey]=DiscreteStatsTable[[#This Row],[GroupByKey]])*DiscreteStatsTable[Average]))</f>
        <v>0.29414253294763198</v>
      </c>
      <c r="S1082" s="5" cm="1">
        <f t="array" ref="S1082">MAX(IF((DiscreteStatsTable[GroupByKey]=DiscreteStatsTable[[#This Row],[GroupByKey]]),(DiscreteStatsTable[GroupByKey]=DiscreteStatsTable[[#This Row],[GroupByKey]])*DiscreteStatsTable[Average]))</f>
        <v>0.38948747758041602</v>
      </c>
      <c r="T1082" s="5" cm="1">
        <f t="array" ref="T1082">MIN(IF((DiscreteStatsTable[GroupByKey]=DiscreteStatsTable[[#This Row],[GroupByKey]]),(DiscreteStatsTable[GroupByKey]=DiscreteStatsTable[[#This Row],[GroupByKey]])*DiscreteStatsTable[Minimum]))</f>
        <v>1.2941586017357599E-2</v>
      </c>
      <c r="U1082" s="5" cm="1">
        <f t="array" ref="U1082">MAX(IF((DiscreteStatsTable[GroupByKey]=DiscreteStatsTable[[#This Row],[GroupByKey]]),(DiscreteStatsTable[GroupByKey]=DiscreteStatsTable[[#This Row],[GroupByKey]])*DiscreteStatsTable[Maximum]))</f>
        <v>2.0393207955552399</v>
      </c>
      <c r="V1082" s="5" cm="1">
        <f t="array" ref="V1082">IFERROR(AVERAGE(IF((DiscreteStatsTable[GroupByKey]=DiscreteStatsTable[[#This Row],[GroupByKey]]),(DiscreteStatsTable[GroupByKey]=DiscreteStatsTable[[#This Row],[GroupByKey]])*DiscreteStatsTable[NumberObservations])),0)</f>
        <v>141.38</v>
      </c>
      <c r="W1082" s="5">
        <f>IF((DiscreteStatsTable[[#This Row],[RepsRequested]]&gt;1),DiscreteStatsTable[[#This Row],[HalfWidth]],DiscreteStatsTable[[#This Row],[BatchMeansHalfWidth]])</f>
        <v>5.7478663771092743E-3</v>
      </c>
      <c r="X1082" s="5" cm="1">
        <f t="array" ref="X1082">COUNT(IF((DiscreteStatsTable[GroupByKey]=DiscreteStatsTable[[#This Row],[GroupByKey]]),(DiscreteStatsTable[GroupByKey]=DiscreteStatsTable[[#This Row],[GroupByKey]])*DiscreteStatsTable[Replication]))</f>
        <v>50</v>
      </c>
      <c r="Y1082" s="5">
        <f>IF(DiscreteStatsTable[[#This Row],[RepsRequested]]=DiscreteStatsTable[[#This Row],[RepsWithStatObserved]],1,0)</f>
        <v>1</v>
      </c>
    </row>
    <row r="1083" spans="1:25" x14ac:dyDescent="0.25">
      <c r="A1083" t="s">
        <v>68</v>
      </c>
      <c r="B1083" t="s">
        <v>70</v>
      </c>
      <c r="C1083">
        <v>24</v>
      </c>
      <c r="D1083" t="s">
        <v>85</v>
      </c>
      <c r="E1083" t="s">
        <v>92</v>
      </c>
      <c r="F1083" t="s">
        <v>87</v>
      </c>
      <c r="G1083">
        <v>19.245793218716202</v>
      </c>
      <c r="H1083">
        <v>2E+20</v>
      </c>
      <c r="I1083">
        <v>1.9343488779998499</v>
      </c>
      <c r="J1083">
        <v>65.632092876680503</v>
      </c>
      <c r="K1083">
        <v>142</v>
      </c>
      <c r="L10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83" s="5" cm="1">
        <f t="array" ref="M1083">MAX(IF((ProjectInfoTable[ProjectName]=DiscreteStatsTable[[#This Row],[ProjectName]]),(ProjectInfoTable[ProjectName]=DiscreteStatsTable[[#This Row],[ProjectName]])*ProjectInfoTable[NumberOfReplications]))</f>
        <v>50</v>
      </c>
      <c r="N1083" s="5" cm="1">
        <f t="array" ref="N1083">IFERROR(AVERAGE(IF((DiscreteStatsTable[GroupByKey]=DiscreteStatsTable[[#This Row],[GroupByKey]]),(DiscreteStatsTable[GroupByKey]=DiscreteStatsTable[[#This Row],[GroupByKey]])*DiscreteStatsTable[Average])),0)</f>
        <v>17.764897998506111</v>
      </c>
      <c r="O1083" s="5" cm="1">
        <f t="array" ref="O1083">IFERROR(_xlfn.STDEV.S(IF((DiscreteStatsTable[GroupByKey]=DiscreteStatsTable[[#This Row],[GroupByKey]]),(DiscreteStatsTable[GroupByKey]=DiscreteStatsTable[[#This Row],[GroupByKey]])*DiscreteStatsTable[Average])),0)</f>
        <v>6.3265363194248438</v>
      </c>
      <c r="P1083" s="5" cm="1">
        <f t="array" ref="P1083">MAX(IF((ProjectInfoTable[ProjectName]=DiscreteStatsTable[[#This Row],[ProjectName]]),(ProjectInfoTable[ProjectName]=DiscreteStatsTable[[#This Row],[ProjectName]])*ProjectInfoTable[ConfidenceInterval]))</f>
        <v>0.95</v>
      </c>
      <c r="Q1083" s="5">
        <f>IF(AND(DiscreteStatsTable[[#This Row],[RepsWithStatObserved]]=1,Y1083=0),200000000000000000000,IFERROR(_xlfn.T.INV.2T(1 -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083" s="5" cm="1">
        <f t="array" ref="R1083">MIN(IF((DiscreteStatsTable[GroupByKey]=DiscreteStatsTable[[#This Row],[GroupByKey]]),(DiscreteStatsTable[GroupByKey]=DiscreteStatsTable[[#This Row],[GroupByKey]])*DiscreteStatsTable[Average]))</f>
        <v>12.070203836107099</v>
      </c>
      <c r="S1083" s="5" cm="1">
        <f t="array" ref="S1083">MAX(IF((DiscreteStatsTable[GroupByKey]=DiscreteStatsTable[[#This Row],[GroupByKey]]),(DiscreteStatsTable[GroupByKey]=DiscreteStatsTable[[#This Row],[GroupByKey]])*DiscreteStatsTable[Average]))</f>
        <v>51.667706043059603</v>
      </c>
      <c r="T1083" s="5" cm="1">
        <f t="array" ref="T1083">MIN(IF((DiscreteStatsTable[GroupByKey]=DiscreteStatsTable[[#This Row],[GroupByKey]]),(DiscreteStatsTable[GroupByKey]=DiscreteStatsTable[[#This Row],[GroupByKey]])*DiscreteStatsTable[Minimum]))</f>
        <v>0.77649516104145899</v>
      </c>
      <c r="U1083" s="5" cm="1">
        <f t="array" ref="U1083">MAX(IF((DiscreteStatsTable[GroupByKey]=DiscreteStatsTable[[#This Row],[GroupByKey]]),(DiscreteStatsTable[GroupByKey]=DiscreteStatsTable[[#This Row],[GroupByKey]])*DiscreteStatsTable[Maximum]))</f>
        <v>114.20900292565</v>
      </c>
      <c r="V1083" s="5" cm="1">
        <f t="array" ref="V1083">IFERROR(AVERAGE(IF((DiscreteStatsTable[GroupByKey]=DiscreteStatsTable[[#This Row],[GroupByKey]]),(DiscreteStatsTable[GroupByKey]=DiscreteStatsTable[[#This Row],[GroupByKey]])*DiscreteStatsTable[NumberObservations])),0)</f>
        <v>141.38</v>
      </c>
      <c r="W1083" s="5">
        <f>IF((DiscreteStatsTable[[#This Row],[RepsRequested]]&gt;1),DiscreteStatsTable[[#This Row],[HalfWidth]],DiscreteStatsTable[[#This Row],[BatchMeansHalfWidth]])</f>
        <v>1.7979817281600685</v>
      </c>
      <c r="X1083" s="5" cm="1">
        <f t="array" ref="X1083">COUNT(IF((DiscreteStatsTable[GroupByKey]=DiscreteStatsTable[[#This Row],[GroupByKey]]),(DiscreteStatsTable[GroupByKey]=DiscreteStatsTable[[#This Row],[GroupByKey]])*DiscreteStatsTable[Replication]))</f>
        <v>50</v>
      </c>
      <c r="Y1083" s="5">
        <f>IF(DiscreteStatsTable[[#This Row],[RepsRequested]]=DiscreteStatsTable[[#This Row],[RepsWithStatObserved]],1,0)</f>
        <v>1</v>
      </c>
    </row>
    <row r="1084" spans="1:25" x14ac:dyDescent="0.25">
      <c r="A1084" t="s">
        <v>68</v>
      </c>
      <c r="B1084" t="s">
        <v>70</v>
      </c>
      <c r="C1084">
        <v>24</v>
      </c>
      <c r="D1084" t="s">
        <v>85</v>
      </c>
      <c r="E1084" t="s">
        <v>93</v>
      </c>
      <c r="F1084" t="s">
        <v>87</v>
      </c>
      <c r="G1084">
        <v>0</v>
      </c>
      <c r="H1084">
        <v>2E+20</v>
      </c>
      <c r="I1084">
        <v>0</v>
      </c>
      <c r="J1084">
        <v>0</v>
      </c>
      <c r="K1084">
        <v>142</v>
      </c>
      <c r="L10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84" s="5" cm="1">
        <f t="array" ref="M1084">MAX(IF((ProjectInfoTable[ProjectName]=DiscreteStatsTable[[#This Row],[ProjectName]]),(ProjectInfoTable[ProjectName]=DiscreteStatsTable[[#This Row],[ProjectName]])*ProjectInfoTable[NumberOfReplications]))</f>
        <v>50</v>
      </c>
      <c r="N1084" s="5" cm="1">
        <f t="array" ref="N1084">IFERROR(AVERAGE(IF((DiscreteStatsTable[GroupByKey]=DiscreteStatsTable[[#This Row],[GroupByKey]]),(DiscreteStatsTable[GroupByKey]=DiscreteStatsTable[[#This Row],[GroupByKey]])*DiscreteStatsTable[Average])),0)</f>
        <v>0</v>
      </c>
      <c r="O1084" s="5" cm="1">
        <f t="array" ref="O1084">IFERROR(_xlfn.STDEV.S(IF((DiscreteStatsTable[GroupByKey]=DiscreteStatsTable[[#This Row],[GroupByKey]]),(DiscreteStatsTable[GroupByKey]=DiscreteStatsTable[[#This Row],[GroupByKey]])*DiscreteStatsTable[Average])),0)</f>
        <v>0</v>
      </c>
      <c r="P1084" s="5" cm="1">
        <f t="array" ref="P1084">MAX(IF((ProjectInfoTable[ProjectName]=DiscreteStatsTable[[#This Row],[ProjectName]]),(ProjectInfoTable[ProjectName]=DiscreteStatsTable[[#This Row],[ProjectName]])*ProjectInfoTable[ConfidenceInterval]))</f>
        <v>0.95</v>
      </c>
      <c r="Q1084" s="5">
        <f>IF(AND(DiscreteStatsTable[[#This Row],[RepsWithStatObserved]]=1,Y1084=0),200000000000000000000,IFERROR(_xlfn.T.INV.2T(1 -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4" s="5" cm="1">
        <f t="array" ref="R1084">MIN(IF((DiscreteStatsTable[GroupByKey]=DiscreteStatsTable[[#This Row],[GroupByKey]]),(DiscreteStatsTable[GroupByKey]=DiscreteStatsTable[[#This Row],[GroupByKey]])*DiscreteStatsTable[Average]))</f>
        <v>0</v>
      </c>
      <c r="S1084" s="5" cm="1">
        <f t="array" ref="S1084">MAX(IF((DiscreteStatsTable[GroupByKey]=DiscreteStatsTable[[#This Row],[GroupByKey]]),(DiscreteStatsTable[GroupByKey]=DiscreteStatsTable[[#This Row],[GroupByKey]])*DiscreteStatsTable[Average]))</f>
        <v>0</v>
      </c>
      <c r="T1084" s="5" cm="1">
        <f t="array" ref="T1084">MIN(IF((DiscreteStatsTable[GroupByKey]=DiscreteStatsTable[[#This Row],[GroupByKey]]),(DiscreteStatsTable[GroupByKey]=DiscreteStatsTable[[#This Row],[GroupByKey]])*DiscreteStatsTable[Minimum]))</f>
        <v>0</v>
      </c>
      <c r="U1084" s="5" cm="1">
        <f t="array" ref="U1084">MAX(IF((DiscreteStatsTable[GroupByKey]=DiscreteStatsTable[[#This Row],[GroupByKey]]),(DiscreteStatsTable[GroupByKey]=DiscreteStatsTable[[#This Row],[GroupByKey]])*DiscreteStatsTable[Maximum]))</f>
        <v>0</v>
      </c>
      <c r="V1084" s="5" cm="1">
        <f t="array" ref="V1084">IFERROR(AVERAGE(IF((DiscreteStatsTable[GroupByKey]=DiscreteStatsTable[[#This Row],[GroupByKey]]),(DiscreteStatsTable[GroupByKey]=DiscreteStatsTable[[#This Row],[GroupByKey]])*DiscreteStatsTable[NumberObservations])),0)</f>
        <v>141.38</v>
      </c>
      <c r="W1084" s="5">
        <f>IF((DiscreteStatsTable[[#This Row],[RepsRequested]]&gt;1),DiscreteStatsTable[[#This Row],[HalfWidth]],DiscreteStatsTable[[#This Row],[BatchMeansHalfWidth]])</f>
        <v>0</v>
      </c>
      <c r="X1084" s="5" cm="1">
        <f t="array" ref="X1084">COUNT(IF((DiscreteStatsTable[GroupByKey]=DiscreteStatsTable[[#This Row],[GroupByKey]]),(DiscreteStatsTable[GroupByKey]=DiscreteStatsTable[[#This Row],[GroupByKey]])*DiscreteStatsTable[Replication]))</f>
        <v>50</v>
      </c>
      <c r="Y1084" s="5">
        <f>IF(DiscreteStatsTable[[#This Row],[RepsRequested]]=DiscreteStatsTable[[#This Row],[RepsWithStatObserved]],1,0)</f>
        <v>1</v>
      </c>
    </row>
    <row r="1085" spans="1:25" x14ac:dyDescent="0.25">
      <c r="A1085" t="s">
        <v>68</v>
      </c>
      <c r="B1085" t="s">
        <v>70</v>
      </c>
      <c r="C1085">
        <v>24</v>
      </c>
      <c r="D1085" t="s">
        <v>85</v>
      </c>
      <c r="E1085" t="s">
        <v>94</v>
      </c>
      <c r="F1085" t="s">
        <v>87</v>
      </c>
      <c r="G1085">
        <v>0</v>
      </c>
      <c r="H1085">
        <v>2E+20</v>
      </c>
      <c r="I1085">
        <v>0</v>
      </c>
      <c r="J1085">
        <v>0</v>
      </c>
      <c r="K1085">
        <v>142</v>
      </c>
      <c r="L10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85" s="5" cm="1">
        <f t="array" ref="M1085">MAX(IF((ProjectInfoTable[ProjectName]=DiscreteStatsTable[[#This Row],[ProjectName]]),(ProjectInfoTable[ProjectName]=DiscreteStatsTable[[#This Row],[ProjectName]])*ProjectInfoTable[NumberOfReplications]))</f>
        <v>50</v>
      </c>
      <c r="N1085" s="5" cm="1">
        <f t="array" ref="N1085">IFERROR(AVERAGE(IF((DiscreteStatsTable[GroupByKey]=DiscreteStatsTable[[#This Row],[GroupByKey]]),(DiscreteStatsTable[GroupByKey]=DiscreteStatsTable[[#This Row],[GroupByKey]])*DiscreteStatsTable[Average])),0)</f>
        <v>0</v>
      </c>
      <c r="O1085" s="5" cm="1">
        <f t="array" ref="O1085">IFERROR(_xlfn.STDEV.S(IF((DiscreteStatsTable[GroupByKey]=DiscreteStatsTable[[#This Row],[GroupByKey]]),(DiscreteStatsTable[GroupByKey]=DiscreteStatsTable[[#This Row],[GroupByKey]])*DiscreteStatsTable[Average])),0)</f>
        <v>0</v>
      </c>
      <c r="P1085" s="5" cm="1">
        <f t="array" ref="P1085">MAX(IF((ProjectInfoTable[ProjectName]=DiscreteStatsTable[[#This Row],[ProjectName]]),(ProjectInfoTable[ProjectName]=DiscreteStatsTable[[#This Row],[ProjectName]])*ProjectInfoTable[ConfidenceInterval]))</f>
        <v>0.95</v>
      </c>
      <c r="Q1085" s="5">
        <f>IF(AND(DiscreteStatsTable[[#This Row],[RepsWithStatObserved]]=1,Y1085=0),200000000000000000000,IFERROR(_xlfn.T.INV.2T(1 -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5" s="5" cm="1">
        <f t="array" ref="R1085">MIN(IF((DiscreteStatsTable[GroupByKey]=DiscreteStatsTable[[#This Row],[GroupByKey]]),(DiscreteStatsTable[GroupByKey]=DiscreteStatsTable[[#This Row],[GroupByKey]])*DiscreteStatsTable[Average]))</f>
        <v>0</v>
      </c>
      <c r="S1085" s="5" cm="1">
        <f t="array" ref="S1085">MAX(IF((DiscreteStatsTable[GroupByKey]=DiscreteStatsTable[[#This Row],[GroupByKey]]),(DiscreteStatsTable[GroupByKey]=DiscreteStatsTable[[#This Row],[GroupByKey]])*DiscreteStatsTable[Average]))</f>
        <v>0</v>
      </c>
      <c r="T1085" s="5" cm="1">
        <f t="array" ref="T1085">MIN(IF((DiscreteStatsTable[GroupByKey]=DiscreteStatsTable[[#This Row],[GroupByKey]]),(DiscreteStatsTable[GroupByKey]=DiscreteStatsTable[[#This Row],[GroupByKey]])*DiscreteStatsTable[Minimum]))</f>
        <v>0</v>
      </c>
      <c r="U1085" s="5" cm="1">
        <f t="array" ref="U1085">MAX(IF((DiscreteStatsTable[GroupByKey]=DiscreteStatsTable[[#This Row],[GroupByKey]]),(DiscreteStatsTable[GroupByKey]=DiscreteStatsTable[[#This Row],[GroupByKey]])*DiscreteStatsTable[Maximum]))</f>
        <v>0</v>
      </c>
      <c r="V1085" s="5" cm="1">
        <f t="array" ref="V1085">IFERROR(AVERAGE(IF((DiscreteStatsTable[GroupByKey]=DiscreteStatsTable[[#This Row],[GroupByKey]]),(DiscreteStatsTable[GroupByKey]=DiscreteStatsTable[[#This Row],[GroupByKey]])*DiscreteStatsTable[NumberObservations])),0)</f>
        <v>141.38</v>
      </c>
      <c r="W1085" s="5">
        <f>IF((DiscreteStatsTable[[#This Row],[RepsRequested]]&gt;1),DiscreteStatsTable[[#This Row],[HalfWidth]],DiscreteStatsTable[[#This Row],[BatchMeansHalfWidth]])</f>
        <v>0</v>
      </c>
      <c r="X1085" s="5" cm="1">
        <f t="array" ref="X1085">COUNT(IF((DiscreteStatsTable[GroupByKey]=DiscreteStatsTable[[#This Row],[GroupByKey]]),(DiscreteStatsTable[GroupByKey]=DiscreteStatsTable[[#This Row],[GroupByKey]])*DiscreteStatsTable[Replication]))</f>
        <v>50</v>
      </c>
      <c r="Y1085" s="5">
        <f>IF(DiscreteStatsTable[[#This Row],[RepsRequested]]=DiscreteStatsTable[[#This Row],[RepsWithStatObserved]],1,0)</f>
        <v>1</v>
      </c>
    </row>
    <row r="1086" spans="1:25" x14ac:dyDescent="0.25">
      <c r="A1086" t="s">
        <v>68</v>
      </c>
      <c r="B1086" t="s">
        <v>70</v>
      </c>
      <c r="C1086">
        <v>24</v>
      </c>
      <c r="D1086" t="s">
        <v>85</v>
      </c>
      <c r="E1086" t="s">
        <v>95</v>
      </c>
      <c r="F1086" t="s">
        <v>87</v>
      </c>
      <c r="G1086">
        <v>0.33606011455398499</v>
      </c>
      <c r="H1086">
        <v>2E+20</v>
      </c>
      <c r="I1086">
        <v>1.7896015939512001E-2</v>
      </c>
      <c r="J1086">
        <v>1.41575367511598</v>
      </c>
      <c r="K1086">
        <v>142</v>
      </c>
      <c r="L10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86" s="5" cm="1">
        <f t="array" ref="M1086">MAX(IF((ProjectInfoTable[ProjectName]=DiscreteStatsTable[[#This Row],[ProjectName]]),(ProjectInfoTable[ProjectName]=DiscreteStatsTable[[#This Row],[ProjectName]])*ProjectInfoTable[NumberOfReplications]))</f>
        <v>50</v>
      </c>
      <c r="N1086" s="5" cm="1">
        <f t="array" ref="N1086">IFERROR(AVERAGE(IF((DiscreteStatsTable[GroupByKey]=DiscreteStatsTable[[#This Row],[GroupByKey]]),(DiscreteStatsTable[GroupByKey]=DiscreteStatsTable[[#This Row],[GroupByKey]])*DiscreteStatsTable[Average])),0)</f>
        <v>0.33492790756206081</v>
      </c>
      <c r="O1086" s="5" cm="1">
        <f t="array" ref="O108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86" s="5" cm="1">
        <f t="array" ref="P1086">MAX(IF((ProjectInfoTable[ProjectName]=DiscreteStatsTable[[#This Row],[ProjectName]]),(ProjectInfoTable[ProjectName]=DiscreteStatsTable[[#This Row],[ProjectName]])*ProjectInfoTable[ConfidenceInterval]))</f>
        <v>0.95</v>
      </c>
      <c r="Q1086" s="5">
        <f>IF(AND(DiscreteStatsTable[[#This Row],[RepsWithStatObserved]]=1,Y1086=0),200000000000000000000,IFERROR(_xlfn.T.INV.2T(1 -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86" s="5" cm="1">
        <f t="array" ref="R1086">MIN(IF((DiscreteStatsTable[GroupByKey]=DiscreteStatsTable[[#This Row],[GroupByKey]]),(DiscreteStatsTable[GroupByKey]=DiscreteStatsTable[[#This Row],[GroupByKey]])*DiscreteStatsTable[Average]))</f>
        <v>0.29414253294763198</v>
      </c>
      <c r="S1086" s="5" cm="1">
        <f t="array" ref="S1086">MAX(IF((DiscreteStatsTable[GroupByKey]=DiscreteStatsTable[[#This Row],[GroupByKey]]),(DiscreteStatsTable[GroupByKey]=DiscreteStatsTable[[#This Row],[GroupByKey]])*DiscreteStatsTable[Average]))</f>
        <v>0.38948747758041602</v>
      </c>
      <c r="T1086" s="5" cm="1">
        <f t="array" ref="T1086">MIN(IF((DiscreteStatsTable[GroupByKey]=DiscreteStatsTable[[#This Row],[GroupByKey]]),(DiscreteStatsTable[GroupByKey]=DiscreteStatsTable[[#This Row],[GroupByKey]])*DiscreteStatsTable[Minimum]))</f>
        <v>1.2941586017357599E-2</v>
      </c>
      <c r="U1086" s="5" cm="1">
        <f t="array" ref="U1086">MAX(IF((DiscreteStatsTable[GroupByKey]=DiscreteStatsTable[[#This Row],[GroupByKey]]),(DiscreteStatsTable[GroupByKey]=DiscreteStatsTable[[#This Row],[GroupByKey]])*DiscreteStatsTable[Maximum]))</f>
        <v>2.0393207955552399</v>
      </c>
      <c r="V1086" s="5" cm="1">
        <f t="array" ref="V1086">IFERROR(AVERAGE(IF((DiscreteStatsTable[GroupByKey]=DiscreteStatsTable[[#This Row],[GroupByKey]]),(DiscreteStatsTable[GroupByKey]=DiscreteStatsTable[[#This Row],[GroupByKey]])*DiscreteStatsTable[NumberObservations])),0)</f>
        <v>141.38</v>
      </c>
      <c r="W1086" s="5">
        <f>IF((DiscreteStatsTable[[#This Row],[RepsRequested]]&gt;1),DiscreteStatsTable[[#This Row],[HalfWidth]],DiscreteStatsTable[[#This Row],[BatchMeansHalfWidth]])</f>
        <v>5.7478663771092743E-3</v>
      </c>
      <c r="X1086" s="5" cm="1">
        <f t="array" ref="X1086">COUNT(IF((DiscreteStatsTable[GroupByKey]=DiscreteStatsTable[[#This Row],[GroupByKey]]),(DiscreteStatsTable[GroupByKey]=DiscreteStatsTable[[#This Row],[GroupByKey]])*DiscreteStatsTable[Replication]))</f>
        <v>50</v>
      </c>
      <c r="Y1086" s="5">
        <f>IF(DiscreteStatsTable[[#This Row],[RepsRequested]]=DiscreteStatsTable[[#This Row],[RepsWithStatObserved]],1,0)</f>
        <v>1</v>
      </c>
    </row>
    <row r="1087" spans="1:25" x14ac:dyDescent="0.25">
      <c r="A1087" t="s">
        <v>68</v>
      </c>
      <c r="B1087" t="s">
        <v>70</v>
      </c>
      <c r="C1087">
        <v>24</v>
      </c>
      <c r="D1087" t="s">
        <v>85</v>
      </c>
      <c r="E1087" t="s">
        <v>96</v>
      </c>
      <c r="F1087" t="s">
        <v>87</v>
      </c>
      <c r="G1087">
        <v>12.222799691923299</v>
      </c>
      <c r="H1087">
        <v>2E+20</v>
      </c>
      <c r="I1087">
        <v>1.07376095637072</v>
      </c>
      <c r="J1087">
        <v>49.789602962445997</v>
      </c>
      <c r="K1087">
        <v>142</v>
      </c>
      <c r="L10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87" s="5" cm="1">
        <f t="array" ref="M1087">MAX(IF((ProjectInfoTable[ProjectName]=DiscreteStatsTable[[#This Row],[ProjectName]]),(ProjectInfoTable[ProjectName]=DiscreteStatsTable[[#This Row],[ProjectName]])*ProjectInfoTable[NumberOfReplications]))</f>
        <v>50</v>
      </c>
      <c r="N1087" s="5" cm="1">
        <f t="array" ref="N1087">IFERROR(AVERAGE(IF((DiscreteStatsTable[GroupByKey]=DiscreteStatsTable[[#This Row],[GroupByKey]]),(DiscreteStatsTable[GroupByKey]=DiscreteStatsTable[[#This Row],[GroupByKey]])*DiscreteStatsTable[Average])),0)</f>
        <v>12.098431297615067</v>
      </c>
      <c r="O1087" s="5" cm="1">
        <f t="array" ref="O1087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087" s="5" cm="1">
        <f t="array" ref="P1087">MAX(IF((ProjectInfoTable[ProjectName]=DiscreteStatsTable[[#This Row],[ProjectName]]),(ProjectInfoTable[ProjectName]=DiscreteStatsTable[[#This Row],[ProjectName]])*ProjectInfoTable[ConfidenceInterval]))</f>
        <v>0.95</v>
      </c>
      <c r="Q1087" s="5">
        <f>IF(AND(DiscreteStatsTable[[#This Row],[RepsWithStatObserved]]=1,Y1087=0),200000000000000000000,IFERROR(_xlfn.T.INV.2T(1 -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087" s="5" cm="1">
        <f t="array" ref="R1087">MIN(IF((DiscreteStatsTable[GroupByKey]=DiscreteStatsTable[[#This Row],[GroupByKey]]),(DiscreteStatsTable[GroupByKey]=DiscreteStatsTable[[#This Row],[GroupByKey]])*DiscreteStatsTable[Average]))</f>
        <v>10.7592582879315</v>
      </c>
      <c r="S1087" s="5" cm="1">
        <f t="array" ref="S1087">MAX(IF((DiscreteStatsTable[GroupByKey]=DiscreteStatsTable[[#This Row],[GroupByKey]]),(DiscreteStatsTable[GroupByKey]=DiscreteStatsTable[[#This Row],[GroupByKey]])*DiscreteStatsTable[Average]))</f>
        <v>14.168775078757299</v>
      </c>
      <c r="T1087" s="5" cm="1">
        <f t="array" ref="T1087">MIN(IF((DiscreteStatsTable[GroupByKey]=DiscreteStatsTable[[#This Row],[GroupByKey]]),(DiscreteStatsTable[GroupByKey]=DiscreteStatsTable[[#This Row],[GroupByKey]])*DiscreteStatsTable[Minimum]))</f>
        <v>0.77649516104145899</v>
      </c>
      <c r="U1087" s="5" cm="1">
        <f t="array" ref="U1087">MAX(IF((DiscreteStatsTable[GroupByKey]=DiscreteStatsTable[[#This Row],[GroupByKey]]),(DiscreteStatsTable[GroupByKey]=DiscreteStatsTable[[#This Row],[GroupByKey]])*DiscreteStatsTable[Maximum]))</f>
        <v>66.496126739788593</v>
      </c>
      <c r="V1087" s="5" cm="1">
        <f t="array" ref="V1087">IFERROR(AVERAGE(IF((DiscreteStatsTable[GroupByKey]=DiscreteStatsTable[[#This Row],[GroupByKey]]),(DiscreteStatsTable[GroupByKey]=DiscreteStatsTable[[#This Row],[GroupByKey]])*DiscreteStatsTable[NumberObservations])),0)</f>
        <v>141.38</v>
      </c>
      <c r="W1087" s="5">
        <f>IF((DiscreteStatsTable[[#This Row],[RepsRequested]]&gt;1),DiscreteStatsTable[[#This Row],[HalfWidth]],DiscreteStatsTable[[#This Row],[BatchMeansHalfWidth]])</f>
        <v>0.20301091161176912</v>
      </c>
      <c r="X1087" s="5" cm="1">
        <f t="array" ref="X1087">COUNT(IF((DiscreteStatsTable[GroupByKey]=DiscreteStatsTable[[#This Row],[GroupByKey]]),(DiscreteStatsTable[GroupByKey]=DiscreteStatsTable[[#This Row],[GroupByKey]])*DiscreteStatsTable[Replication]))</f>
        <v>50</v>
      </c>
      <c r="Y1087" s="5">
        <f>IF(DiscreteStatsTable[[#This Row],[RepsRequested]]=DiscreteStatsTable[[#This Row],[RepsWithStatObserved]],1,0)</f>
        <v>1</v>
      </c>
    </row>
    <row r="1088" spans="1:25" x14ac:dyDescent="0.25">
      <c r="A1088" t="s">
        <v>68</v>
      </c>
      <c r="B1088" t="s">
        <v>70</v>
      </c>
      <c r="C1088">
        <v>24</v>
      </c>
      <c r="D1088" t="s">
        <v>85</v>
      </c>
      <c r="E1088" t="s">
        <v>97</v>
      </c>
      <c r="F1088" t="s">
        <v>87</v>
      </c>
      <c r="G1088">
        <v>0</v>
      </c>
      <c r="H1088">
        <v>2E+20</v>
      </c>
      <c r="I1088">
        <v>0</v>
      </c>
      <c r="J1088">
        <v>0</v>
      </c>
      <c r="K1088">
        <v>142</v>
      </c>
      <c r="L10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88" s="5" cm="1">
        <f t="array" ref="M1088">MAX(IF((ProjectInfoTable[ProjectName]=DiscreteStatsTable[[#This Row],[ProjectName]]),(ProjectInfoTable[ProjectName]=DiscreteStatsTable[[#This Row],[ProjectName]])*ProjectInfoTable[NumberOfReplications]))</f>
        <v>50</v>
      </c>
      <c r="N1088" s="5" cm="1">
        <f t="array" ref="N1088">IFERROR(AVERAGE(IF((DiscreteStatsTable[GroupByKey]=DiscreteStatsTable[[#This Row],[GroupByKey]]),(DiscreteStatsTable[GroupByKey]=DiscreteStatsTable[[#This Row],[GroupByKey]])*DiscreteStatsTable[Average])),0)</f>
        <v>0</v>
      </c>
      <c r="O1088" s="5" cm="1">
        <f t="array" ref="O1088">IFERROR(_xlfn.STDEV.S(IF((DiscreteStatsTable[GroupByKey]=DiscreteStatsTable[[#This Row],[GroupByKey]]),(DiscreteStatsTable[GroupByKey]=DiscreteStatsTable[[#This Row],[GroupByKey]])*DiscreteStatsTable[Average])),0)</f>
        <v>0</v>
      </c>
      <c r="P1088" s="5" cm="1">
        <f t="array" ref="P1088">MAX(IF((ProjectInfoTable[ProjectName]=DiscreteStatsTable[[#This Row],[ProjectName]]),(ProjectInfoTable[ProjectName]=DiscreteStatsTable[[#This Row],[ProjectName]])*ProjectInfoTable[ConfidenceInterval]))</f>
        <v>0.95</v>
      </c>
      <c r="Q1088" s="5">
        <f>IF(AND(DiscreteStatsTable[[#This Row],[RepsWithStatObserved]]=1,Y1088=0),200000000000000000000,IFERROR(_xlfn.T.INV.2T(1 -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8" s="5" cm="1">
        <f t="array" ref="R1088">MIN(IF((DiscreteStatsTable[GroupByKey]=DiscreteStatsTable[[#This Row],[GroupByKey]]),(DiscreteStatsTable[GroupByKey]=DiscreteStatsTable[[#This Row],[GroupByKey]])*DiscreteStatsTable[Average]))</f>
        <v>0</v>
      </c>
      <c r="S1088" s="5" cm="1">
        <f t="array" ref="S1088">MAX(IF((DiscreteStatsTable[GroupByKey]=DiscreteStatsTable[[#This Row],[GroupByKey]]),(DiscreteStatsTable[GroupByKey]=DiscreteStatsTable[[#This Row],[GroupByKey]])*DiscreteStatsTable[Average]))</f>
        <v>0</v>
      </c>
      <c r="T1088" s="5" cm="1">
        <f t="array" ref="T1088">MIN(IF((DiscreteStatsTable[GroupByKey]=DiscreteStatsTable[[#This Row],[GroupByKey]]),(DiscreteStatsTable[GroupByKey]=DiscreteStatsTable[[#This Row],[GroupByKey]])*DiscreteStatsTable[Minimum]))</f>
        <v>0</v>
      </c>
      <c r="U1088" s="5" cm="1">
        <f t="array" ref="U1088">MAX(IF((DiscreteStatsTable[GroupByKey]=DiscreteStatsTable[[#This Row],[GroupByKey]]),(DiscreteStatsTable[GroupByKey]=DiscreteStatsTable[[#This Row],[GroupByKey]])*DiscreteStatsTable[Maximum]))</f>
        <v>0</v>
      </c>
      <c r="V1088" s="5" cm="1">
        <f t="array" ref="V1088">IFERROR(AVERAGE(IF((DiscreteStatsTable[GroupByKey]=DiscreteStatsTable[[#This Row],[GroupByKey]]),(DiscreteStatsTable[GroupByKey]=DiscreteStatsTable[[#This Row],[GroupByKey]])*DiscreteStatsTable[NumberObservations])),0)</f>
        <v>141.38</v>
      </c>
      <c r="W1088" s="5">
        <f>IF((DiscreteStatsTable[[#This Row],[RepsRequested]]&gt;1),DiscreteStatsTable[[#This Row],[HalfWidth]],DiscreteStatsTable[[#This Row],[BatchMeansHalfWidth]])</f>
        <v>0</v>
      </c>
      <c r="X1088" s="5" cm="1">
        <f t="array" ref="X1088">COUNT(IF((DiscreteStatsTable[GroupByKey]=DiscreteStatsTable[[#This Row],[GroupByKey]]),(DiscreteStatsTable[GroupByKey]=DiscreteStatsTable[[#This Row],[GroupByKey]])*DiscreteStatsTable[Replication]))</f>
        <v>50</v>
      </c>
      <c r="Y1088" s="5">
        <f>IF(DiscreteStatsTable[[#This Row],[RepsRequested]]=DiscreteStatsTable[[#This Row],[RepsWithStatObserved]],1,0)</f>
        <v>1</v>
      </c>
    </row>
    <row r="1089" spans="1:25" x14ac:dyDescent="0.25">
      <c r="A1089" t="s">
        <v>68</v>
      </c>
      <c r="B1089" t="s">
        <v>70</v>
      </c>
      <c r="C1089">
        <v>24</v>
      </c>
      <c r="D1089" t="s">
        <v>85</v>
      </c>
      <c r="E1089" t="s">
        <v>98</v>
      </c>
      <c r="F1089" t="s">
        <v>87</v>
      </c>
      <c r="G1089">
        <v>7.0229935267929697</v>
      </c>
      <c r="H1089">
        <v>2E+20</v>
      </c>
      <c r="I1089">
        <v>0</v>
      </c>
      <c r="J1089">
        <v>31.032109285654901</v>
      </c>
      <c r="K1089">
        <v>142</v>
      </c>
      <c r="L10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89" s="5" cm="1">
        <f t="array" ref="M1089">MAX(IF((ProjectInfoTable[ProjectName]=DiscreteStatsTable[[#This Row],[ProjectName]]),(ProjectInfoTable[ProjectName]=DiscreteStatsTable[[#This Row],[ProjectName]])*ProjectInfoTable[NumberOfReplications]))</f>
        <v>50</v>
      </c>
      <c r="N1089" s="5" cm="1">
        <f t="array" ref="N1089">IFERROR(AVERAGE(IF((DiscreteStatsTable[GroupByKey]=DiscreteStatsTable[[#This Row],[GroupByKey]]),(DiscreteStatsTable[GroupByKey]=DiscreteStatsTable[[#This Row],[GroupByKey]])*DiscreteStatsTable[Average])),0)</f>
        <v>5.6664667008910365</v>
      </c>
      <c r="O1089" s="5" cm="1">
        <f t="array" ref="O1089">IFERROR(_xlfn.STDEV.S(IF((DiscreteStatsTable[GroupByKey]=DiscreteStatsTable[[#This Row],[GroupByKey]]),(DiscreteStatsTable[GroupByKey]=DiscreteStatsTable[[#This Row],[GroupByKey]])*DiscreteStatsTable[Average])),0)</f>
        <v>5.8120334932936641</v>
      </c>
      <c r="P1089" s="5" cm="1">
        <f t="array" ref="P1089">MAX(IF((ProjectInfoTable[ProjectName]=DiscreteStatsTable[[#This Row],[ProjectName]]),(ProjectInfoTable[ProjectName]=DiscreteStatsTable[[#This Row],[ProjectName]])*ProjectInfoTable[ConfidenceInterval]))</f>
        <v>0.95</v>
      </c>
      <c r="Q1089" s="5">
        <f>IF(AND(DiscreteStatsTable[[#This Row],[RepsWithStatObserved]]=1,Y1089=0),200000000000000000000,IFERROR(_xlfn.T.INV.2T(1 -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089" s="5" cm="1">
        <f t="array" ref="R1089">MIN(IF((DiscreteStatsTable[GroupByKey]=DiscreteStatsTable[[#This Row],[GroupByKey]]),(DiscreteStatsTable[GroupByKey]=DiscreteStatsTable[[#This Row],[GroupByKey]])*DiscreteStatsTable[Average]))</f>
        <v>1.06349999805384</v>
      </c>
      <c r="S1089" s="5" cm="1">
        <f t="array" ref="S1089">MAX(IF((DiscreteStatsTable[GroupByKey]=DiscreteStatsTable[[#This Row],[GroupByKey]]),(DiscreteStatsTable[GroupByKey]=DiscreteStatsTable[[#This Row],[GroupByKey]])*DiscreteStatsTable[Average]))</f>
        <v>37.498930964302303</v>
      </c>
      <c r="T1089" s="5" cm="1">
        <f t="array" ref="T1089">MIN(IF((DiscreteStatsTable[GroupByKey]=DiscreteStatsTable[[#This Row],[GroupByKey]]),(DiscreteStatsTable[GroupByKey]=DiscreteStatsTable[[#This Row],[GroupByKey]])*DiscreteStatsTable[Minimum]))</f>
        <v>0</v>
      </c>
      <c r="U1089" s="5" cm="1">
        <f t="array" ref="U1089">MAX(IF((DiscreteStatsTable[GroupByKey]=DiscreteStatsTable[[#This Row],[GroupByKey]]),(DiscreteStatsTable[GroupByKey]=DiscreteStatsTable[[#This Row],[GroupByKey]])*DiscreteStatsTable[Maximum]))</f>
        <v>97.065234510704698</v>
      </c>
      <c r="V1089" s="5" cm="1">
        <f t="array" ref="V1089">IFERROR(AVERAGE(IF((DiscreteStatsTable[GroupByKey]=DiscreteStatsTable[[#This Row],[GroupByKey]]),(DiscreteStatsTable[GroupByKey]=DiscreteStatsTable[[#This Row],[GroupByKey]])*DiscreteStatsTable[NumberObservations])),0)</f>
        <v>141.38</v>
      </c>
      <c r="W1089" s="5">
        <f>IF((DiscreteStatsTable[[#This Row],[RepsRequested]]&gt;1),DiscreteStatsTable[[#This Row],[HalfWidth]],DiscreteStatsTable[[#This Row],[BatchMeansHalfWidth]])</f>
        <v>1.6517616428299211</v>
      </c>
      <c r="X1089" s="5" cm="1">
        <f t="array" ref="X1089">COUNT(IF((DiscreteStatsTable[GroupByKey]=DiscreteStatsTable[[#This Row],[GroupByKey]]),(DiscreteStatsTable[GroupByKey]=DiscreteStatsTable[[#This Row],[GroupByKey]])*DiscreteStatsTable[Replication]))</f>
        <v>50</v>
      </c>
      <c r="Y1089" s="5">
        <f>IF(DiscreteStatsTable[[#This Row],[RepsRequested]]=DiscreteStatsTable[[#This Row],[RepsWithStatObserved]],1,0)</f>
        <v>1</v>
      </c>
    </row>
    <row r="1090" spans="1:25" x14ac:dyDescent="0.25">
      <c r="A1090" t="s">
        <v>68</v>
      </c>
      <c r="B1090" t="s">
        <v>70</v>
      </c>
      <c r="C1090">
        <v>25</v>
      </c>
      <c r="D1090" t="s">
        <v>85</v>
      </c>
      <c r="E1090" t="s">
        <v>86</v>
      </c>
      <c r="F1090" t="s">
        <v>87</v>
      </c>
      <c r="G1090">
        <v>0</v>
      </c>
      <c r="H1090">
        <v>2E+20</v>
      </c>
      <c r="I1090">
        <v>0</v>
      </c>
      <c r="J1090">
        <v>0</v>
      </c>
      <c r="K1090">
        <v>143</v>
      </c>
      <c r="L10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90" s="5" cm="1">
        <f t="array" ref="M1090">MAX(IF((ProjectInfoTable[ProjectName]=DiscreteStatsTable[[#This Row],[ProjectName]]),(ProjectInfoTable[ProjectName]=DiscreteStatsTable[[#This Row],[ProjectName]])*ProjectInfoTable[NumberOfReplications]))</f>
        <v>50</v>
      </c>
      <c r="N1090" s="5" cm="1">
        <f t="array" ref="N1090">IFERROR(AVERAGE(IF((DiscreteStatsTable[GroupByKey]=DiscreteStatsTable[[#This Row],[GroupByKey]]),(DiscreteStatsTable[GroupByKey]=DiscreteStatsTable[[#This Row],[GroupByKey]])*DiscreteStatsTable[Average])),0)</f>
        <v>0</v>
      </c>
      <c r="O1090" s="5" cm="1">
        <f t="array" ref="O1090">IFERROR(_xlfn.STDEV.S(IF((DiscreteStatsTable[GroupByKey]=DiscreteStatsTable[[#This Row],[GroupByKey]]),(DiscreteStatsTable[GroupByKey]=DiscreteStatsTable[[#This Row],[GroupByKey]])*DiscreteStatsTable[Average])),0)</f>
        <v>0</v>
      </c>
      <c r="P1090" s="5" cm="1">
        <f t="array" ref="P1090">MAX(IF((ProjectInfoTable[ProjectName]=DiscreteStatsTable[[#This Row],[ProjectName]]),(ProjectInfoTable[ProjectName]=DiscreteStatsTable[[#This Row],[ProjectName]])*ProjectInfoTable[ConfidenceInterval]))</f>
        <v>0.95</v>
      </c>
      <c r="Q1090" s="5">
        <f>IF(AND(DiscreteStatsTable[[#This Row],[RepsWithStatObserved]]=1,Y1090=0),200000000000000000000,IFERROR(_xlfn.T.INV.2T(1 -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0" s="5" cm="1">
        <f t="array" ref="R1090">MIN(IF((DiscreteStatsTable[GroupByKey]=DiscreteStatsTable[[#This Row],[GroupByKey]]),(DiscreteStatsTable[GroupByKey]=DiscreteStatsTable[[#This Row],[GroupByKey]])*DiscreteStatsTable[Average]))</f>
        <v>0</v>
      </c>
      <c r="S1090" s="5" cm="1">
        <f t="array" ref="S1090">MAX(IF((DiscreteStatsTable[GroupByKey]=DiscreteStatsTable[[#This Row],[GroupByKey]]),(DiscreteStatsTable[GroupByKey]=DiscreteStatsTable[[#This Row],[GroupByKey]])*DiscreteStatsTable[Average]))</f>
        <v>0</v>
      </c>
      <c r="T1090" s="5" cm="1">
        <f t="array" ref="T1090">MIN(IF((DiscreteStatsTable[GroupByKey]=DiscreteStatsTable[[#This Row],[GroupByKey]]),(DiscreteStatsTable[GroupByKey]=DiscreteStatsTable[[#This Row],[GroupByKey]])*DiscreteStatsTable[Minimum]))</f>
        <v>0</v>
      </c>
      <c r="U1090" s="5" cm="1">
        <f t="array" ref="U1090">MAX(IF((DiscreteStatsTable[GroupByKey]=DiscreteStatsTable[[#This Row],[GroupByKey]]),(DiscreteStatsTable[GroupByKey]=DiscreteStatsTable[[#This Row],[GroupByKey]])*DiscreteStatsTable[Maximum]))</f>
        <v>0</v>
      </c>
      <c r="V1090" s="5" cm="1">
        <f t="array" ref="V1090">IFERROR(AVERAGE(IF((DiscreteStatsTable[GroupByKey]=DiscreteStatsTable[[#This Row],[GroupByKey]]),(DiscreteStatsTable[GroupByKey]=DiscreteStatsTable[[#This Row],[GroupByKey]])*DiscreteStatsTable[NumberObservations])),0)</f>
        <v>141.38</v>
      </c>
      <c r="W1090" s="5">
        <f>IF((DiscreteStatsTable[[#This Row],[RepsRequested]]&gt;1),DiscreteStatsTable[[#This Row],[HalfWidth]],DiscreteStatsTable[[#This Row],[BatchMeansHalfWidth]])</f>
        <v>0</v>
      </c>
      <c r="X1090" s="5" cm="1">
        <f t="array" ref="X1090">COUNT(IF((DiscreteStatsTable[GroupByKey]=DiscreteStatsTable[[#This Row],[GroupByKey]]),(DiscreteStatsTable[GroupByKey]=DiscreteStatsTable[[#This Row],[GroupByKey]])*DiscreteStatsTable[Replication]))</f>
        <v>50</v>
      </c>
      <c r="Y1090" s="5">
        <f>IF(DiscreteStatsTable[[#This Row],[RepsRequested]]=DiscreteStatsTable[[#This Row],[RepsWithStatObserved]],1,0)</f>
        <v>1</v>
      </c>
    </row>
    <row r="1091" spans="1:25" x14ac:dyDescent="0.25">
      <c r="A1091" t="s">
        <v>68</v>
      </c>
      <c r="B1091" t="s">
        <v>70</v>
      </c>
      <c r="C1091">
        <v>25</v>
      </c>
      <c r="D1091" t="s">
        <v>85</v>
      </c>
      <c r="E1091" t="s">
        <v>88</v>
      </c>
      <c r="F1091" t="s">
        <v>87</v>
      </c>
      <c r="G1091">
        <v>0</v>
      </c>
      <c r="H1091">
        <v>2E+20</v>
      </c>
      <c r="I1091">
        <v>0</v>
      </c>
      <c r="J1091">
        <v>0</v>
      </c>
      <c r="K1091">
        <v>143</v>
      </c>
      <c r="L10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91" s="5" cm="1">
        <f t="array" ref="M1091">MAX(IF((ProjectInfoTable[ProjectName]=DiscreteStatsTable[[#This Row],[ProjectName]]),(ProjectInfoTable[ProjectName]=DiscreteStatsTable[[#This Row],[ProjectName]])*ProjectInfoTable[NumberOfReplications]))</f>
        <v>50</v>
      </c>
      <c r="N1091" s="5" cm="1">
        <f t="array" ref="N1091">IFERROR(AVERAGE(IF((DiscreteStatsTable[GroupByKey]=DiscreteStatsTable[[#This Row],[GroupByKey]]),(DiscreteStatsTable[GroupByKey]=DiscreteStatsTable[[#This Row],[GroupByKey]])*DiscreteStatsTable[Average])),0)</f>
        <v>0</v>
      </c>
      <c r="O1091" s="5" cm="1">
        <f t="array" ref="O1091">IFERROR(_xlfn.STDEV.S(IF((DiscreteStatsTable[GroupByKey]=DiscreteStatsTable[[#This Row],[GroupByKey]]),(DiscreteStatsTable[GroupByKey]=DiscreteStatsTable[[#This Row],[GroupByKey]])*DiscreteStatsTable[Average])),0)</f>
        <v>0</v>
      </c>
      <c r="P1091" s="5" cm="1">
        <f t="array" ref="P1091">MAX(IF((ProjectInfoTable[ProjectName]=DiscreteStatsTable[[#This Row],[ProjectName]]),(ProjectInfoTable[ProjectName]=DiscreteStatsTable[[#This Row],[ProjectName]])*ProjectInfoTable[ConfidenceInterval]))</f>
        <v>0.95</v>
      </c>
      <c r="Q1091" s="5">
        <f>IF(AND(DiscreteStatsTable[[#This Row],[RepsWithStatObserved]]=1,Y1091=0),200000000000000000000,IFERROR(_xlfn.T.INV.2T(1 -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1" s="5" cm="1">
        <f t="array" ref="R1091">MIN(IF((DiscreteStatsTable[GroupByKey]=DiscreteStatsTable[[#This Row],[GroupByKey]]),(DiscreteStatsTable[GroupByKey]=DiscreteStatsTable[[#This Row],[GroupByKey]])*DiscreteStatsTable[Average]))</f>
        <v>0</v>
      </c>
      <c r="S1091" s="5" cm="1">
        <f t="array" ref="S1091">MAX(IF((DiscreteStatsTable[GroupByKey]=DiscreteStatsTable[[#This Row],[GroupByKey]]),(DiscreteStatsTable[GroupByKey]=DiscreteStatsTable[[#This Row],[GroupByKey]])*DiscreteStatsTable[Average]))</f>
        <v>0</v>
      </c>
      <c r="T1091" s="5" cm="1">
        <f t="array" ref="T1091">MIN(IF((DiscreteStatsTable[GroupByKey]=DiscreteStatsTable[[#This Row],[GroupByKey]]),(DiscreteStatsTable[GroupByKey]=DiscreteStatsTable[[#This Row],[GroupByKey]])*DiscreteStatsTable[Minimum]))</f>
        <v>0</v>
      </c>
      <c r="U1091" s="5" cm="1">
        <f t="array" ref="U1091">MAX(IF((DiscreteStatsTable[GroupByKey]=DiscreteStatsTable[[#This Row],[GroupByKey]]),(DiscreteStatsTable[GroupByKey]=DiscreteStatsTable[[#This Row],[GroupByKey]])*DiscreteStatsTable[Maximum]))</f>
        <v>0</v>
      </c>
      <c r="V1091" s="5" cm="1">
        <f t="array" ref="V1091">IFERROR(AVERAGE(IF((DiscreteStatsTable[GroupByKey]=DiscreteStatsTable[[#This Row],[GroupByKey]]),(DiscreteStatsTable[GroupByKey]=DiscreteStatsTable[[#This Row],[GroupByKey]])*DiscreteStatsTable[NumberObservations])),0)</f>
        <v>141.38</v>
      </c>
      <c r="W1091" s="5">
        <f>IF((DiscreteStatsTable[[#This Row],[RepsRequested]]&gt;1),DiscreteStatsTable[[#This Row],[HalfWidth]],DiscreteStatsTable[[#This Row],[BatchMeansHalfWidth]])</f>
        <v>0</v>
      </c>
      <c r="X1091" s="5" cm="1">
        <f t="array" ref="X1091">COUNT(IF((DiscreteStatsTable[GroupByKey]=DiscreteStatsTable[[#This Row],[GroupByKey]]),(DiscreteStatsTable[GroupByKey]=DiscreteStatsTable[[#This Row],[GroupByKey]])*DiscreteStatsTable[Replication]))</f>
        <v>50</v>
      </c>
      <c r="Y1091" s="5">
        <f>IF(DiscreteStatsTable[[#This Row],[RepsRequested]]=DiscreteStatsTable[[#This Row],[RepsWithStatObserved]],1,0)</f>
        <v>1</v>
      </c>
    </row>
    <row r="1092" spans="1:25" x14ac:dyDescent="0.25">
      <c r="A1092" t="s">
        <v>68</v>
      </c>
      <c r="B1092" t="s">
        <v>70</v>
      </c>
      <c r="C1092">
        <v>25</v>
      </c>
      <c r="D1092" t="s">
        <v>85</v>
      </c>
      <c r="E1092" t="s">
        <v>89</v>
      </c>
      <c r="F1092" t="s">
        <v>87</v>
      </c>
      <c r="G1092">
        <v>0</v>
      </c>
      <c r="H1092">
        <v>2E+20</v>
      </c>
      <c r="I1092">
        <v>0</v>
      </c>
      <c r="J1092">
        <v>0</v>
      </c>
      <c r="K1092">
        <v>143</v>
      </c>
      <c r="L10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92" s="5" cm="1">
        <f t="array" ref="M1092">MAX(IF((ProjectInfoTable[ProjectName]=DiscreteStatsTable[[#This Row],[ProjectName]]),(ProjectInfoTable[ProjectName]=DiscreteStatsTable[[#This Row],[ProjectName]])*ProjectInfoTable[NumberOfReplications]))</f>
        <v>50</v>
      </c>
      <c r="N1092" s="5" cm="1">
        <f t="array" ref="N1092">IFERROR(AVERAGE(IF((DiscreteStatsTable[GroupByKey]=DiscreteStatsTable[[#This Row],[GroupByKey]]),(DiscreteStatsTable[GroupByKey]=DiscreteStatsTable[[#This Row],[GroupByKey]])*DiscreteStatsTable[Average])),0)</f>
        <v>0</v>
      </c>
      <c r="O1092" s="5" cm="1">
        <f t="array" ref="O1092">IFERROR(_xlfn.STDEV.S(IF((DiscreteStatsTable[GroupByKey]=DiscreteStatsTable[[#This Row],[GroupByKey]]),(DiscreteStatsTable[GroupByKey]=DiscreteStatsTable[[#This Row],[GroupByKey]])*DiscreteStatsTable[Average])),0)</f>
        <v>0</v>
      </c>
      <c r="P1092" s="5" cm="1">
        <f t="array" ref="P1092">MAX(IF((ProjectInfoTable[ProjectName]=DiscreteStatsTable[[#This Row],[ProjectName]]),(ProjectInfoTable[ProjectName]=DiscreteStatsTable[[#This Row],[ProjectName]])*ProjectInfoTable[ConfidenceInterval]))</f>
        <v>0.95</v>
      </c>
      <c r="Q1092" s="5">
        <f>IF(AND(DiscreteStatsTable[[#This Row],[RepsWithStatObserved]]=1,Y1092=0),200000000000000000000,IFERROR(_xlfn.T.INV.2T(1 -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2" s="5" cm="1">
        <f t="array" ref="R1092">MIN(IF((DiscreteStatsTable[GroupByKey]=DiscreteStatsTable[[#This Row],[GroupByKey]]),(DiscreteStatsTable[GroupByKey]=DiscreteStatsTable[[#This Row],[GroupByKey]])*DiscreteStatsTable[Average]))</f>
        <v>0</v>
      </c>
      <c r="S1092" s="5" cm="1">
        <f t="array" ref="S1092">MAX(IF((DiscreteStatsTable[GroupByKey]=DiscreteStatsTable[[#This Row],[GroupByKey]]),(DiscreteStatsTable[GroupByKey]=DiscreteStatsTable[[#This Row],[GroupByKey]])*DiscreteStatsTable[Average]))</f>
        <v>0</v>
      </c>
      <c r="T1092" s="5" cm="1">
        <f t="array" ref="T1092">MIN(IF((DiscreteStatsTable[GroupByKey]=DiscreteStatsTable[[#This Row],[GroupByKey]]),(DiscreteStatsTable[GroupByKey]=DiscreteStatsTable[[#This Row],[GroupByKey]])*DiscreteStatsTable[Minimum]))</f>
        <v>0</v>
      </c>
      <c r="U1092" s="5" cm="1">
        <f t="array" ref="U1092">MAX(IF((DiscreteStatsTable[GroupByKey]=DiscreteStatsTable[[#This Row],[GroupByKey]]),(DiscreteStatsTable[GroupByKey]=DiscreteStatsTable[[#This Row],[GroupByKey]])*DiscreteStatsTable[Maximum]))</f>
        <v>0</v>
      </c>
      <c r="V1092" s="5" cm="1">
        <f t="array" ref="V1092">IFERROR(AVERAGE(IF((DiscreteStatsTable[GroupByKey]=DiscreteStatsTable[[#This Row],[GroupByKey]]),(DiscreteStatsTable[GroupByKey]=DiscreteStatsTable[[#This Row],[GroupByKey]])*DiscreteStatsTable[NumberObservations])),0)</f>
        <v>141.38</v>
      </c>
      <c r="W1092" s="5">
        <f>IF((DiscreteStatsTable[[#This Row],[RepsRequested]]&gt;1),DiscreteStatsTable[[#This Row],[HalfWidth]],DiscreteStatsTable[[#This Row],[BatchMeansHalfWidth]])</f>
        <v>0</v>
      </c>
      <c r="X1092" s="5" cm="1">
        <f t="array" ref="X1092">COUNT(IF((DiscreteStatsTable[GroupByKey]=DiscreteStatsTable[[#This Row],[GroupByKey]]),(DiscreteStatsTable[GroupByKey]=DiscreteStatsTable[[#This Row],[GroupByKey]])*DiscreteStatsTable[Replication]))</f>
        <v>50</v>
      </c>
      <c r="Y1092" s="5">
        <f>IF(DiscreteStatsTable[[#This Row],[RepsRequested]]=DiscreteStatsTable[[#This Row],[RepsWithStatObserved]],1,0)</f>
        <v>1</v>
      </c>
    </row>
    <row r="1093" spans="1:25" x14ac:dyDescent="0.25">
      <c r="A1093" t="s">
        <v>68</v>
      </c>
      <c r="B1093" t="s">
        <v>70</v>
      </c>
      <c r="C1093">
        <v>25</v>
      </c>
      <c r="D1093" t="s">
        <v>85</v>
      </c>
      <c r="E1093" t="s">
        <v>90</v>
      </c>
      <c r="F1093" t="s">
        <v>87</v>
      </c>
      <c r="G1093">
        <v>0</v>
      </c>
      <c r="H1093">
        <v>2E+20</v>
      </c>
      <c r="I1093">
        <v>0</v>
      </c>
      <c r="J1093">
        <v>0</v>
      </c>
      <c r="K1093">
        <v>143</v>
      </c>
      <c r="L10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93" s="5" cm="1">
        <f t="array" ref="M1093">MAX(IF((ProjectInfoTable[ProjectName]=DiscreteStatsTable[[#This Row],[ProjectName]]),(ProjectInfoTable[ProjectName]=DiscreteStatsTable[[#This Row],[ProjectName]])*ProjectInfoTable[NumberOfReplications]))</f>
        <v>50</v>
      </c>
      <c r="N1093" s="5" cm="1">
        <f t="array" ref="N1093">IFERROR(AVERAGE(IF((DiscreteStatsTable[GroupByKey]=DiscreteStatsTable[[#This Row],[GroupByKey]]),(DiscreteStatsTable[GroupByKey]=DiscreteStatsTable[[#This Row],[GroupByKey]])*DiscreteStatsTable[Average])),0)</f>
        <v>0</v>
      </c>
      <c r="O1093" s="5" cm="1">
        <f t="array" ref="O1093">IFERROR(_xlfn.STDEV.S(IF((DiscreteStatsTable[GroupByKey]=DiscreteStatsTable[[#This Row],[GroupByKey]]),(DiscreteStatsTable[GroupByKey]=DiscreteStatsTable[[#This Row],[GroupByKey]])*DiscreteStatsTable[Average])),0)</f>
        <v>0</v>
      </c>
      <c r="P1093" s="5" cm="1">
        <f t="array" ref="P1093">MAX(IF((ProjectInfoTable[ProjectName]=DiscreteStatsTable[[#This Row],[ProjectName]]),(ProjectInfoTable[ProjectName]=DiscreteStatsTable[[#This Row],[ProjectName]])*ProjectInfoTable[ConfidenceInterval]))</f>
        <v>0.95</v>
      </c>
      <c r="Q1093" s="5">
        <f>IF(AND(DiscreteStatsTable[[#This Row],[RepsWithStatObserved]]=1,Y1093=0),200000000000000000000,IFERROR(_xlfn.T.INV.2T(1 -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3" s="5" cm="1">
        <f t="array" ref="R1093">MIN(IF((DiscreteStatsTable[GroupByKey]=DiscreteStatsTable[[#This Row],[GroupByKey]]),(DiscreteStatsTable[GroupByKey]=DiscreteStatsTable[[#This Row],[GroupByKey]])*DiscreteStatsTable[Average]))</f>
        <v>0</v>
      </c>
      <c r="S1093" s="5" cm="1">
        <f t="array" ref="S1093">MAX(IF((DiscreteStatsTable[GroupByKey]=DiscreteStatsTable[[#This Row],[GroupByKey]]),(DiscreteStatsTable[GroupByKey]=DiscreteStatsTable[[#This Row],[GroupByKey]])*DiscreteStatsTable[Average]))</f>
        <v>0</v>
      </c>
      <c r="T1093" s="5" cm="1">
        <f t="array" ref="T1093">MIN(IF((DiscreteStatsTable[GroupByKey]=DiscreteStatsTable[[#This Row],[GroupByKey]]),(DiscreteStatsTable[GroupByKey]=DiscreteStatsTable[[#This Row],[GroupByKey]])*DiscreteStatsTable[Minimum]))</f>
        <v>0</v>
      </c>
      <c r="U1093" s="5" cm="1">
        <f t="array" ref="U1093">MAX(IF((DiscreteStatsTable[GroupByKey]=DiscreteStatsTable[[#This Row],[GroupByKey]]),(DiscreteStatsTable[GroupByKey]=DiscreteStatsTable[[#This Row],[GroupByKey]])*DiscreteStatsTable[Maximum]))</f>
        <v>0</v>
      </c>
      <c r="V1093" s="5" cm="1">
        <f t="array" ref="V1093">IFERROR(AVERAGE(IF((DiscreteStatsTable[GroupByKey]=DiscreteStatsTable[[#This Row],[GroupByKey]]),(DiscreteStatsTable[GroupByKey]=DiscreteStatsTable[[#This Row],[GroupByKey]])*DiscreteStatsTable[NumberObservations])),0)</f>
        <v>141.38</v>
      </c>
      <c r="W1093" s="5">
        <f>IF((DiscreteStatsTable[[#This Row],[RepsRequested]]&gt;1),DiscreteStatsTable[[#This Row],[HalfWidth]],DiscreteStatsTable[[#This Row],[BatchMeansHalfWidth]])</f>
        <v>0</v>
      </c>
      <c r="X1093" s="5" cm="1">
        <f t="array" ref="X1093">COUNT(IF((DiscreteStatsTable[GroupByKey]=DiscreteStatsTable[[#This Row],[GroupByKey]]),(DiscreteStatsTable[GroupByKey]=DiscreteStatsTable[[#This Row],[GroupByKey]])*DiscreteStatsTable[Replication]))</f>
        <v>50</v>
      </c>
      <c r="Y1093" s="5">
        <f>IF(DiscreteStatsTable[[#This Row],[RepsRequested]]=DiscreteStatsTable[[#This Row],[RepsWithStatObserved]],1,0)</f>
        <v>1</v>
      </c>
    </row>
    <row r="1094" spans="1:25" x14ac:dyDescent="0.25">
      <c r="A1094" t="s">
        <v>68</v>
      </c>
      <c r="B1094" t="s">
        <v>70</v>
      </c>
      <c r="C1094">
        <v>25</v>
      </c>
      <c r="D1094" t="s">
        <v>85</v>
      </c>
      <c r="E1094" t="s">
        <v>91</v>
      </c>
      <c r="F1094" t="s">
        <v>87</v>
      </c>
      <c r="G1094">
        <v>0.34358109993717401</v>
      </c>
      <c r="H1094">
        <v>2E+20</v>
      </c>
      <c r="I1094">
        <v>2.2245043369294601E-2</v>
      </c>
      <c r="J1094">
        <v>1.3483751182180399</v>
      </c>
      <c r="K1094">
        <v>143</v>
      </c>
      <c r="L10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94" s="5" cm="1">
        <f t="array" ref="M1094">MAX(IF((ProjectInfoTable[ProjectName]=DiscreteStatsTable[[#This Row],[ProjectName]]),(ProjectInfoTable[ProjectName]=DiscreteStatsTable[[#This Row],[ProjectName]])*ProjectInfoTable[NumberOfReplications]))</f>
        <v>50</v>
      </c>
      <c r="N1094" s="5" cm="1">
        <f t="array" ref="N1094">IFERROR(AVERAGE(IF((DiscreteStatsTable[GroupByKey]=DiscreteStatsTable[[#This Row],[GroupByKey]]),(DiscreteStatsTable[GroupByKey]=DiscreteStatsTable[[#This Row],[GroupByKey]])*DiscreteStatsTable[Average])),0)</f>
        <v>0.33492790756206081</v>
      </c>
      <c r="O1094" s="5" cm="1">
        <f t="array" ref="O109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94" s="5" cm="1">
        <f t="array" ref="P1094">MAX(IF((ProjectInfoTable[ProjectName]=DiscreteStatsTable[[#This Row],[ProjectName]]),(ProjectInfoTable[ProjectName]=DiscreteStatsTable[[#This Row],[ProjectName]])*ProjectInfoTable[ConfidenceInterval]))</f>
        <v>0.95</v>
      </c>
      <c r="Q1094" s="5">
        <f>IF(AND(DiscreteStatsTable[[#This Row],[RepsWithStatObserved]]=1,Y1094=0),200000000000000000000,IFERROR(_xlfn.T.INV.2T(1 -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94" s="5" cm="1">
        <f t="array" ref="R1094">MIN(IF((DiscreteStatsTable[GroupByKey]=DiscreteStatsTable[[#This Row],[GroupByKey]]),(DiscreteStatsTable[GroupByKey]=DiscreteStatsTable[[#This Row],[GroupByKey]])*DiscreteStatsTable[Average]))</f>
        <v>0.29414253294763198</v>
      </c>
      <c r="S1094" s="5" cm="1">
        <f t="array" ref="S1094">MAX(IF((DiscreteStatsTable[GroupByKey]=DiscreteStatsTable[[#This Row],[GroupByKey]]),(DiscreteStatsTable[GroupByKey]=DiscreteStatsTable[[#This Row],[GroupByKey]])*DiscreteStatsTable[Average]))</f>
        <v>0.38948747758041602</v>
      </c>
      <c r="T1094" s="5" cm="1">
        <f t="array" ref="T1094">MIN(IF((DiscreteStatsTable[GroupByKey]=DiscreteStatsTable[[#This Row],[GroupByKey]]),(DiscreteStatsTable[GroupByKey]=DiscreteStatsTable[[#This Row],[GroupByKey]])*DiscreteStatsTable[Minimum]))</f>
        <v>1.2941586017357599E-2</v>
      </c>
      <c r="U1094" s="5" cm="1">
        <f t="array" ref="U1094">MAX(IF((DiscreteStatsTable[GroupByKey]=DiscreteStatsTable[[#This Row],[GroupByKey]]),(DiscreteStatsTable[GroupByKey]=DiscreteStatsTable[[#This Row],[GroupByKey]])*DiscreteStatsTable[Maximum]))</f>
        <v>2.0393207955552399</v>
      </c>
      <c r="V1094" s="5" cm="1">
        <f t="array" ref="V1094">IFERROR(AVERAGE(IF((DiscreteStatsTable[GroupByKey]=DiscreteStatsTable[[#This Row],[GroupByKey]]),(DiscreteStatsTable[GroupByKey]=DiscreteStatsTable[[#This Row],[GroupByKey]])*DiscreteStatsTable[NumberObservations])),0)</f>
        <v>141.38</v>
      </c>
      <c r="W1094" s="5">
        <f>IF((DiscreteStatsTable[[#This Row],[RepsRequested]]&gt;1),DiscreteStatsTable[[#This Row],[HalfWidth]],DiscreteStatsTable[[#This Row],[BatchMeansHalfWidth]])</f>
        <v>5.7478663771092743E-3</v>
      </c>
      <c r="X1094" s="5" cm="1">
        <f t="array" ref="X1094">COUNT(IF((DiscreteStatsTable[GroupByKey]=DiscreteStatsTable[[#This Row],[GroupByKey]]),(DiscreteStatsTable[GroupByKey]=DiscreteStatsTable[[#This Row],[GroupByKey]])*DiscreteStatsTable[Replication]))</f>
        <v>50</v>
      </c>
      <c r="Y1094" s="5">
        <f>IF(DiscreteStatsTable[[#This Row],[RepsRequested]]=DiscreteStatsTable[[#This Row],[RepsWithStatObserved]],1,0)</f>
        <v>1</v>
      </c>
    </row>
    <row r="1095" spans="1:25" x14ac:dyDescent="0.25">
      <c r="A1095" t="s">
        <v>68</v>
      </c>
      <c r="B1095" t="s">
        <v>70</v>
      </c>
      <c r="C1095">
        <v>25</v>
      </c>
      <c r="D1095" t="s">
        <v>85</v>
      </c>
      <c r="E1095" t="s">
        <v>92</v>
      </c>
      <c r="F1095" t="s">
        <v>87</v>
      </c>
      <c r="G1095">
        <v>15.8804565075312</v>
      </c>
      <c r="H1095">
        <v>2E+20</v>
      </c>
      <c r="I1095">
        <v>1.33470260215768</v>
      </c>
      <c r="J1095">
        <v>46.101768539138703</v>
      </c>
      <c r="K1095">
        <v>143</v>
      </c>
      <c r="L10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95" s="5" cm="1">
        <f t="array" ref="M1095">MAX(IF((ProjectInfoTable[ProjectName]=DiscreteStatsTable[[#This Row],[ProjectName]]),(ProjectInfoTable[ProjectName]=DiscreteStatsTable[[#This Row],[ProjectName]])*ProjectInfoTable[NumberOfReplications]))</f>
        <v>50</v>
      </c>
      <c r="N1095" s="5" cm="1">
        <f t="array" ref="N1095">IFERROR(AVERAGE(IF((DiscreteStatsTable[GroupByKey]=DiscreteStatsTable[[#This Row],[GroupByKey]]),(DiscreteStatsTable[GroupByKey]=DiscreteStatsTable[[#This Row],[GroupByKey]])*DiscreteStatsTable[Average])),0)</f>
        <v>17.764897998506111</v>
      </c>
      <c r="O1095" s="5" cm="1">
        <f t="array" ref="O1095">IFERROR(_xlfn.STDEV.S(IF((DiscreteStatsTable[GroupByKey]=DiscreteStatsTable[[#This Row],[GroupByKey]]),(DiscreteStatsTable[GroupByKey]=DiscreteStatsTable[[#This Row],[GroupByKey]])*DiscreteStatsTable[Average])),0)</f>
        <v>6.3265363194248438</v>
      </c>
      <c r="P1095" s="5" cm="1">
        <f t="array" ref="P1095">MAX(IF((ProjectInfoTable[ProjectName]=DiscreteStatsTable[[#This Row],[ProjectName]]),(ProjectInfoTable[ProjectName]=DiscreteStatsTable[[#This Row],[ProjectName]])*ProjectInfoTable[ConfidenceInterval]))</f>
        <v>0.95</v>
      </c>
      <c r="Q1095" s="5">
        <f>IF(AND(DiscreteStatsTable[[#This Row],[RepsWithStatObserved]]=1,Y1095=0),200000000000000000000,IFERROR(_xlfn.T.INV.2T(1 -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095" s="5" cm="1">
        <f t="array" ref="R1095">MIN(IF((DiscreteStatsTable[GroupByKey]=DiscreteStatsTable[[#This Row],[GroupByKey]]),(DiscreteStatsTable[GroupByKey]=DiscreteStatsTable[[#This Row],[GroupByKey]])*DiscreteStatsTable[Average]))</f>
        <v>12.070203836107099</v>
      </c>
      <c r="S1095" s="5" cm="1">
        <f t="array" ref="S1095">MAX(IF((DiscreteStatsTable[GroupByKey]=DiscreteStatsTable[[#This Row],[GroupByKey]]),(DiscreteStatsTable[GroupByKey]=DiscreteStatsTable[[#This Row],[GroupByKey]])*DiscreteStatsTable[Average]))</f>
        <v>51.667706043059603</v>
      </c>
      <c r="T1095" s="5" cm="1">
        <f t="array" ref="T1095">MIN(IF((DiscreteStatsTable[GroupByKey]=DiscreteStatsTable[[#This Row],[GroupByKey]]),(DiscreteStatsTable[GroupByKey]=DiscreteStatsTable[[#This Row],[GroupByKey]])*DiscreteStatsTable[Minimum]))</f>
        <v>0.77649516104145899</v>
      </c>
      <c r="U1095" s="5" cm="1">
        <f t="array" ref="U1095">MAX(IF((DiscreteStatsTable[GroupByKey]=DiscreteStatsTable[[#This Row],[GroupByKey]]),(DiscreteStatsTable[GroupByKey]=DiscreteStatsTable[[#This Row],[GroupByKey]])*DiscreteStatsTable[Maximum]))</f>
        <v>114.20900292565</v>
      </c>
      <c r="V1095" s="5" cm="1">
        <f t="array" ref="V1095">IFERROR(AVERAGE(IF((DiscreteStatsTable[GroupByKey]=DiscreteStatsTable[[#This Row],[GroupByKey]]),(DiscreteStatsTable[GroupByKey]=DiscreteStatsTable[[#This Row],[GroupByKey]])*DiscreteStatsTable[NumberObservations])),0)</f>
        <v>141.38</v>
      </c>
      <c r="W1095" s="5">
        <f>IF((DiscreteStatsTable[[#This Row],[RepsRequested]]&gt;1),DiscreteStatsTable[[#This Row],[HalfWidth]],DiscreteStatsTable[[#This Row],[BatchMeansHalfWidth]])</f>
        <v>1.7979817281600685</v>
      </c>
      <c r="X1095" s="5" cm="1">
        <f t="array" ref="X1095">COUNT(IF((DiscreteStatsTable[GroupByKey]=DiscreteStatsTable[[#This Row],[GroupByKey]]),(DiscreteStatsTable[GroupByKey]=DiscreteStatsTable[[#This Row],[GroupByKey]])*DiscreteStatsTable[Replication]))</f>
        <v>50</v>
      </c>
      <c r="Y1095" s="5">
        <f>IF(DiscreteStatsTable[[#This Row],[RepsRequested]]=DiscreteStatsTable[[#This Row],[RepsWithStatObserved]],1,0)</f>
        <v>1</v>
      </c>
    </row>
    <row r="1096" spans="1:25" x14ac:dyDescent="0.25">
      <c r="A1096" t="s">
        <v>68</v>
      </c>
      <c r="B1096" t="s">
        <v>70</v>
      </c>
      <c r="C1096">
        <v>25</v>
      </c>
      <c r="D1096" t="s">
        <v>85</v>
      </c>
      <c r="E1096" t="s">
        <v>93</v>
      </c>
      <c r="F1096" t="s">
        <v>87</v>
      </c>
      <c r="G1096">
        <v>0</v>
      </c>
      <c r="H1096">
        <v>2E+20</v>
      </c>
      <c r="I1096">
        <v>0</v>
      </c>
      <c r="J1096">
        <v>0</v>
      </c>
      <c r="K1096">
        <v>143</v>
      </c>
      <c r="L10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96" s="5" cm="1">
        <f t="array" ref="M1096">MAX(IF((ProjectInfoTable[ProjectName]=DiscreteStatsTable[[#This Row],[ProjectName]]),(ProjectInfoTable[ProjectName]=DiscreteStatsTable[[#This Row],[ProjectName]])*ProjectInfoTable[NumberOfReplications]))</f>
        <v>50</v>
      </c>
      <c r="N1096" s="5" cm="1">
        <f t="array" ref="N1096">IFERROR(AVERAGE(IF((DiscreteStatsTable[GroupByKey]=DiscreteStatsTable[[#This Row],[GroupByKey]]),(DiscreteStatsTable[GroupByKey]=DiscreteStatsTable[[#This Row],[GroupByKey]])*DiscreteStatsTable[Average])),0)</f>
        <v>0</v>
      </c>
      <c r="O1096" s="5" cm="1">
        <f t="array" ref="O1096">IFERROR(_xlfn.STDEV.S(IF((DiscreteStatsTable[GroupByKey]=DiscreteStatsTable[[#This Row],[GroupByKey]]),(DiscreteStatsTable[GroupByKey]=DiscreteStatsTable[[#This Row],[GroupByKey]])*DiscreteStatsTable[Average])),0)</f>
        <v>0</v>
      </c>
      <c r="P1096" s="5" cm="1">
        <f t="array" ref="P1096">MAX(IF((ProjectInfoTable[ProjectName]=DiscreteStatsTable[[#This Row],[ProjectName]]),(ProjectInfoTable[ProjectName]=DiscreteStatsTable[[#This Row],[ProjectName]])*ProjectInfoTable[ConfidenceInterval]))</f>
        <v>0.95</v>
      </c>
      <c r="Q1096" s="5">
        <f>IF(AND(DiscreteStatsTable[[#This Row],[RepsWithStatObserved]]=1,Y1096=0),200000000000000000000,IFERROR(_xlfn.T.INV.2T(1 -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6" s="5" cm="1">
        <f t="array" ref="R1096">MIN(IF((DiscreteStatsTable[GroupByKey]=DiscreteStatsTable[[#This Row],[GroupByKey]]),(DiscreteStatsTable[GroupByKey]=DiscreteStatsTable[[#This Row],[GroupByKey]])*DiscreteStatsTable[Average]))</f>
        <v>0</v>
      </c>
      <c r="S1096" s="5" cm="1">
        <f t="array" ref="S1096">MAX(IF((DiscreteStatsTable[GroupByKey]=DiscreteStatsTable[[#This Row],[GroupByKey]]),(DiscreteStatsTable[GroupByKey]=DiscreteStatsTable[[#This Row],[GroupByKey]])*DiscreteStatsTable[Average]))</f>
        <v>0</v>
      </c>
      <c r="T1096" s="5" cm="1">
        <f t="array" ref="T1096">MIN(IF((DiscreteStatsTable[GroupByKey]=DiscreteStatsTable[[#This Row],[GroupByKey]]),(DiscreteStatsTable[GroupByKey]=DiscreteStatsTable[[#This Row],[GroupByKey]])*DiscreteStatsTable[Minimum]))</f>
        <v>0</v>
      </c>
      <c r="U1096" s="5" cm="1">
        <f t="array" ref="U1096">MAX(IF((DiscreteStatsTable[GroupByKey]=DiscreteStatsTable[[#This Row],[GroupByKey]]),(DiscreteStatsTable[GroupByKey]=DiscreteStatsTable[[#This Row],[GroupByKey]])*DiscreteStatsTable[Maximum]))</f>
        <v>0</v>
      </c>
      <c r="V1096" s="5" cm="1">
        <f t="array" ref="V1096">IFERROR(AVERAGE(IF((DiscreteStatsTable[GroupByKey]=DiscreteStatsTable[[#This Row],[GroupByKey]]),(DiscreteStatsTable[GroupByKey]=DiscreteStatsTable[[#This Row],[GroupByKey]])*DiscreteStatsTable[NumberObservations])),0)</f>
        <v>141.38</v>
      </c>
      <c r="W1096" s="5">
        <f>IF((DiscreteStatsTable[[#This Row],[RepsRequested]]&gt;1),DiscreteStatsTable[[#This Row],[HalfWidth]],DiscreteStatsTable[[#This Row],[BatchMeansHalfWidth]])</f>
        <v>0</v>
      </c>
      <c r="X1096" s="5" cm="1">
        <f t="array" ref="X1096">COUNT(IF((DiscreteStatsTable[GroupByKey]=DiscreteStatsTable[[#This Row],[GroupByKey]]),(DiscreteStatsTable[GroupByKey]=DiscreteStatsTable[[#This Row],[GroupByKey]])*DiscreteStatsTable[Replication]))</f>
        <v>50</v>
      </c>
      <c r="Y1096" s="5">
        <f>IF(DiscreteStatsTable[[#This Row],[RepsRequested]]=DiscreteStatsTable[[#This Row],[RepsWithStatObserved]],1,0)</f>
        <v>1</v>
      </c>
    </row>
    <row r="1097" spans="1:25" x14ac:dyDescent="0.25">
      <c r="A1097" t="s">
        <v>68</v>
      </c>
      <c r="B1097" t="s">
        <v>70</v>
      </c>
      <c r="C1097">
        <v>25</v>
      </c>
      <c r="D1097" t="s">
        <v>85</v>
      </c>
      <c r="E1097" t="s">
        <v>94</v>
      </c>
      <c r="F1097" t="s">
        <v>87</v>
      </c>
      <c r="G1097">
        <v>0</v>
      </c>
      <c r="H1097">
        <v>2E+20</v>
      </c>
      <c r="I1097">
        <v>0</v>
      </c>
      <c r="J1097">
        <v>0</v>
      </c>
      <c r="K1097">
        <v>143</v>
      </c>
      <c r="L10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97" s="5" cm="1">
        <f t="array" ref="M1097">MAX(IF((ProjectInfoTable[ProjectName]=DiscreteStatsTable[[#This Row],[ProjectName]]),(ProjectInfoTable[ProjectName]=DiscreteStatsTable[[#This Row],[ProjectName]])*ProjectInfoTable[NumberOfReplications]))</f>
        <v>50</v>
      </c>
      <c r="N1097" s="5" cm="1">
        <f t="array" ref="N1097">IFERROR(AVERAGE(IF((DiscreteStatsTable[GroupByKey]=DiscreteStatsTable[[#This Row],[GroupByKey]]),(DiscreteStatsTable[GroupByKey]=DiscreteStatsTable[[#This Row],[GroupByKey]])*DiscreteStatsTable[Average])),0)</f>
        <v>0</v>
      </c>
      <c r="O1097" s="5" cm="1">
        <f t="array" ref="O1097">IFERROR(_xlfn.STDEV.S(IF((DiscreteStatsTable[GroupByKey]=DiscreteStatsTable[[#This Row],[GroupByKey]]),(DiscreteStatsTable[GroupByKey]=DiscreteStatsTable[[#This Row],[GroupByKey]])*DiscreteStatsTable[Average])),0)</f>
        <v>0</v>
      </c>
      <c r="P1097" s="5" cm="1">
        <f t="array" ref="P1097">MAX(IF((ProjectInfoTable[ProjectName]=DiscreteStatsTable[[#This Row],[ProjectName]]),(ProjectInfoTable[ProjectName]=DiscreteStatsTable[[#This Row],[ProjectName]])*ProjectInfoTable[ConfidenceInterval]))</f>
        <v>0.95</v>
      </c>
      <c r="Q1097" s="5">
        <f>IF(AND(DiscreteStatsTable[[#This Row],[RepsWithStatObserved]]=1,Y1097=0),200000000000000000000,IFERROR(_xlfn.T.INV.2T(1 -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7" s="5" cm="1">
        <f t="array" ref="R1097">MIN(IF((DiscreteStatsTable[GroupByKey]=DiscreteStatsTable[[#This Row],[GroupByKey]]),(DiscreteStatsTable[GroupByKey]=DiscreteStatsTable[[#This Row],[GroupByKey]])*DiscreteStatsTable[Average]))</f>
        <v>0</v>
      </c>
      <c r="S1097" s="5" cm="1">
        <f t="array" ref="S1097">MAX(IF((DiscreteStatsTable[GroupByKey]=DiscreteStatsTable[[#This Row],[GroupByKey]]),(DiscreteStatsTable[GroupByKey]=DiscreteStatsTable[[#This Row],[GroupByKey]])*DiscreteStatsTable[Average]))</f>
        <v>0</v>
      </c>
      <c r="T1097" s="5" cm="1">
        <f t="array" ref="T1097">MIN(IF((DiscreteStatsTable[GroupByKey]=DiscreteStatsTable[[#This Row],[GroupByKey]]),(DiscreteStatsTable[GroupByKey]=DiscreteStatsTable[[#This Row],[GroupByKey]])*DiscreteStatsTable[Minimum]))</f>
        <v>0</v>
      </c>
      <c r="U1097" s="5" cm="1">
        <f t="array" ref="U1097">MAX(IF((DiscreteStatsTable[GroupByKey]=DiscreteStatsTable[[#This Row],[GroupByKey]]),(DiscreteStatsTable[GroupByKey]=DiscreteStatsTable[[#This Row],[GroupByKey]])*DiscreteStatsTable[Maximum]))</f>
        <v>0</v>
      </c>
      <c r="V1097" s="5" cm="1">
        <f t="array" ref="V1097">IFERROR(AVERAGE(IF((DiscreteStatsTable[GroupByKey]=DiscreteStatsTable[[#This Row],[GroupByKey]]),(DiscreteStatsTable[GroupByKey]=DiscreteStatsTable[[#This Row],[GroupByKey]])*DiscreteStatsTable[NumberObservations])),0)</f>
        <v>141.38</v>
      </c>
      <c r="W1097" s="5">
        <f>IF((DiscreteStatsTable[[#This Row],[RepsRequested]]&gt;1),DiscreteStatsTable[[#This Row],[HalfWidth]],DiscreteStatsTable[[#This Row],[BatchMeansHalfWidth]])</f>
        <v>0</v>
      </c>
      <c r="X1097" s="5" cm="1">
        <f t="array" ref="X1097">COUNT(IF((DiscreteStatsTable[GroupByKey]=DiscreteStatsTable[[#This Row],[GroupByKey]]),(DiscreteStatsTable[GroupByKey]=DiscreteStatsTable[[#This Row],[GroupByKey]])*DiscreteStatsTable[Replication]))</f>
        <v>50</v>
      </c>
      <c r="Y1097" s="5">
        <f>IF(DiscreteStatsTable[[#This Row],[RepsRequested]]=DiscreteStatsTable[[#This Row],[RepsWithStatObserved]],1,0)</f>
        <v>1</v>
      </c>
    </row>
    <row r="1098" spans="1:25" x14ac:dyDescent="0.25">
      <c r="A1098" t="s">
        <v>68</v>
      </c>
      <c r="B1098" t="s">
        <v>70</v>
      </c>
      <c r="C1098">
        <v>25</v>
      </c>
      <c r="D1098" t="s">
        <v>85</v>
      </c>
      <c r="E1098" t="s">
        <v>95</v>
      </c>
      <c r="F1098" t="s">
        <v>87</v>
      </c>
      <c r="G1098">
        <v>0.34358109993717401</v>
      </c>
      <c r="H1098">
        <v>2E+20</v>
      </c>
      <c r="I1098">
        <v>2.2245043369294601E-2</v>
      </c>
      <c r="J1098">
        <v>1.3483751182180399</v>
      </c>
      <c r="K1098">
        <v>143</v>
      </c>
      <c r="L10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98" s="5" cm="1">
        <f t="array" ref="M1098">MAX(IF((ProjectInfoTable[ProjectName]=DiscreteStatsTable[[#This Row],[ProjectName]]),(ProjectInfoTable[ProjectName]=DiscreteStatsTable[[#This Row],[ProjectName]])*ProjectInfoTable[NumberOfReplications]))</f>
        <v>50</v>
      </c>
      <c r="N1098" s="5" cm="1">
        <f t="array" ref="N1098">IFERROR(AVERAGE(IF((DiscreteStatsTable[GroupByKey]=DiscreteStatsTable[[#This Row],[GroupByKey]]),(DiscreteStatsTable[GroupByKey]=DiscreteStatsTable[[#This Row],[GroupByKey]])*DiscreteStatsTable[Average])),0)</f>
        <v>0.33492790756206081</v>
      </c>
      <c r="O1098" s="5" cm="1">
        <f t="array" ref="O109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098" s="5" cm="1">
        <f t="array" ref="P1098">MAX(IF((ProjectInfoTable[ProjectName]=DiscreteStatsTable[[#This Row],[ProjectName]]),(ProjectInfoTable[ProjectName]=DiscreteStatsTable[[#This Row],[ProjectName]])*ProjectInfoTable[ConfidenceInterval]))</f>
        <v>0.95</v>
      </c>
      <c r="Q1098" s="5">
        <f>IF(AND(DiscreteStatsTable[[#This Row],[RepsWithStatObserved]]=1,Y1098=0),200000000000000000000,IFERROR(_xlfn.T.INV.2T(1 -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098" s="5" cm="1">
        <f t="array" ref="R1098">MIN(IF((DiscreteStatsTable[GroupByKey]=DiscreteStatsTable[[#This Row],[GroupByKey]]),(DiscreteStatsTable[GroupByKey]=DiscreteStatsTable[[#This Row],[GroupByKey]])*DiscreteStatsTable[Average]))</f>
        <v>0.29414253294763198</v>
      </c>
      <c r="S1098" s="5" cm="1">
        <f t="array" ref="S1098">MAX(IF((DiscreteStatsTable[GroupByKey]=DiscreteStatsTable[[#This Row],[GroupByKey]]),(DiscreteStatsTable[GroupByKey]=DiscreteStatsTable[[#This Row],[GroupByKey]])*DiscreteStatsTable[Average]))</f>
        <v>0.38948747758041602</v>
      </c>
      <c r="T1098" s="5" cm="1">
        <f t="array" ref="T1098">MIN(IF((DiscreteStatsTable[GroupByKey]=DiscreteStatsTable[[#This Row],[GroupByKey]]),(DiscreteStatsTable[GroupByKey]=DiscreteStatsTable[[#This Row],[GroupByKey]])*DiscreteStatsTable[Minimum]))</f>
        <v>1.2941586017357599E-2</v>
      </c>
      <c r="U1098" s="5" cm="1">
        <f t="array" ref="U1098">MAX(IF((DiscreteStatsTable[GroupByKey]=DiscreteStatsTable[[#This Row],[GroupByKey]]),(DiscreteStatsTable[GroupByKey]=DiscreteStatsTable[[#This Row],[GroupByKey]])*DiscreteStatsTable[Maximum]))</f>
        <v>2.0393207955552399</v>
      </c>
      <c r="V1098" s="5" cm="1">
        <f t="array" ref="V1098">IFERROR(AVERAGE(IF((DiscreteStatsTable[GroupByKey]=DiscreteStatsTable[[#This Row],[GroupByKey]]),(DiscreteStatsTable[GroupByKey]=DiscreteStatsTable[[#This Row],[GroupByKey]])*DiscreteStatsTable[NumberObservations])),0)</f>
        <v>141.38</v>
      </c>
      <c r="W1098" s="5">
        <f>IF((DiscreteStatsTable[[#This Row],[RepsRequested]]&gt;1),DiscreteStatsTable[[#This Row],[HalfWidth]],DiscreteStatsTable[[#This Row],[BatchMeansHalfWidth]])</f>
        <v>5.7478663771092743E-3</v>
      </c>
      <c r="X1098" s="5" cm="1">
        <f t="array" ref="X1098">COUNT(IF((DiscreteStatsTable[GroupByKey]=DiscreteStatsTable[[#This Row],[GroupByKey]]),(DiscreteStatsTable[GroupByKey]=DiscreteStatsTable[[#This Row],[GroupByKey]])*DiscreteStatsTable[Replication]))</f>
        <v>50</v>
      </c>
      <c r="Y1098" s="5">
        <f>IF(DiscreteStatsTable[[#This Row],[RepsRequested]]=DiscreteStatsTable[[#This Row],[RepsWithStatObserved]],1,0)</f>
        <v>1</v>
      </c>
    </row>
    <row r="1099" spans="1:25" x14ac:dyDescent="0.25">
      <c r="A1099" t="s">
        <v>68</v>
      </c>
      <c r="B1099" t="s">
        <v>70</v>
      </c>
      <c r="C1099">
        <v>25</v>
      </c>
      <c r="D1099" t="s">
        <v>85</v>
      </c>
      <c r="E1099" t="s">
        <v>96</v>
      </c>
      <c r="F1099" t="s">
        <v>87</v>
      </c>
      <c r="G1099">
        <v>12.4694933661962</v>
      </c>
      <c r="H1099">
        <v>2E+20</v>
      </c>
      <c r="I1099">
        <v>1.33470260215768</v>
      </c>
      <c r="J1099">
        <v>44.648688026344502</v>
      </c>
      <c r="K1099">
        <v>143</v>
      </c>
      <c r="L10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99" s="5" cm="1">
        <f t="array" ref="M1099">MAX(IF((ProjectInfoTable[ProjectName]=DiscreteStatsTable[[#This Row],[ProjectName]]),(ProjectInfoTable[ProjectName]=DiscreteStatsTable[[#This Row],[ProjectName]])*ProjectInfoTable[NumberOfReplications]))</f>
        <v>50</v>
      </c>
      <c r="N1099" s="5" cm="1">
        <f t="array" ref="N1099">IFERROR(AVERAGE(IF((DiscreteStatsTable[GroupByKey]=DiscreteStatsTable[[#This Row],[GroupByKey]]),(DiscreteStatsTable[GroupByKey]=DiscreteStatsTable[[#This Row],[GroupByKey]])*DiscreteStatsTable[Average])),0)</f>
        <v>12.098431297615067</v>
      </c>
      <c r="O1099" s="5" cm="1">
        <f t="array" ref="O1099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099" s="5" cm="1">
        <f t="array" ref="P1099">MAX(IF((ProjectInfoTable[ProjectName]=DiscreteStatsTable[[#This Row],[ProjectName]]),(ProjectInfoTable[ProjectName]=DiscreteStatsTable[[#This Row],[ProjectName]])*ProjectInfoTable[ConfidenceInterval]))</f>
        <v>0.95</v>
      </c>
      <c r="Q1099" s="5">
        <f>IF(AND(DiscreteStatsTable[[#This Row],[RepsWithStatObserved]]=1,Y1099=0),200000000000000000000,IFERROR(_xlfn.T.INV.2T(1 -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099" s="5" cm="1">
        <f t="array" ref="R1099">MIN(IF((DiscreteStatsTable[GroupByKey]=DiscreteStatsTable[[#This Row],[GroupByKey]]),(DiscreteStatsTable[GroupByKey]=DiscreteStatsTable[[#This Row],[GroupByKey]])*DiscreteStatsTable[Average]))</f>
        <v>10.7592582879315</v>
      </c>
      <c r="S1099" s="5" cm="1">
        <f t="array" ref="S1099">MAX(IF((DiscreteStatsTable[GroupByKey]=DiscreteStatsTable[[#This Row],[GroupByKey]]),(DiscreteStatsTable[GroupByKey]=DiscreteStatsTable[[#This Row],[GroupByKey]])*DiscreteStatsTable[Average]))</f>
        <v>14.168775078757299</v>
      </c>
      <c r="T1099" s="5" cm="1">
        <f t="array" ref="T1099">MIN(IF((DiscreteStatsTable[GroupByKey]=DiscreteStatsTable[[#This Row],[GroupByKey]]),(DiscreteStatsTable[GroupByKey]=DiscreteStatsTable[[#This Row],[GroupByKey]])*DiscreteStatsTable[Minimum]))</f>
        <v>0.77649516104145899</v>
      </c>
      <c r="U1099" s="5" cm="1">
        <f t="array" ref="U1099">MAX(IF((DiscreteStatsTable[GroupByKey]=DiscreteStatsTable[[#This Row],[GroupByKey]]),(DiscreteStatsTable[GroupByKey]=DiscreteStatsTable[[#This Row],[GroupByKey]])*DiscreteStatsTable[Maximum]))</f>
        <v>66.496126739788593</v>
      </c>
      <c r="V1099" s="5" cm="1">
        <f t="array" ref="V1099">IFERROR(AVERAGE(IF((DiscreteStatsTable[GroupByKey]=DiscreteStatsTable[[#This Row],[GroupByKey]]),(DiscreteStatsTable[GroupByKey]=DiscreteStatsTable[[#This Row],[GroupByKey]])*DiscreteStatsTable[NumberObservations])),0)</f>
        <v>141.38</v>
      </c>
      <c r="W1099" s="5">
        <f>IF((DiscreteStatsTable[[#This Row],[RepsRequested]]&gt;1),DiscreteStatsTable[[#This Row],[HalfWidth]],DiscreteStatsTable[[#This Row],[BatchMeansHalfWidth]])</f>
        <v>0.20301091161176912</v>
      </c>
      <c r="X1099" s="5" cm="1">
        <f t="array" ref="X1099">COUNT(IF((DiscreteStatsTable[GroupByKey]=DiscreteStatsTable[[#This Row],[GroupByKey]]),(DiscreteStatsTable[GroupByKey]=DiscreteStatsTable[[#This Row],[GroupByKey]])*DiscreteStatsTable[Replication]))</f>
        <v>50</v>
      </c>
      <c r="Y1099" s="5">
        <f>IF(DiscreteStatsTable[[#This Row],[RepsRequested]]=DiscreteStatsTable[[#This Row],[RepsWithStatObserved]],1,0)</f>
        <v>1</v>
      </c>
    </row>
    <row r="1100" spans="1:25" x14ac:dyDescent="0.25">
      <c r="A1100" t="s">
        <v>68</v>
      </c>
      <c r="B1100" t="s">
        <v>70</v>
      </c>
      <c r="C1100">
        <v>25</v>
      </c>
      <c r="D1100" t="s">
        <v>85</v>
      </c>
      <c r="E1100" t="s">
        <v>97</v>
      </c>
      <c r="F1100" t="s">
        <v>87</v>
      </c>
      <c r="G1100">
        <v>0</v>
      </c>
      <c r="H1100">
        <v>2E+20</v>
      </c>
      <c r="I1100">
        <v>0</v>
      </c>
      <c r="J1100">
        <v>0</v>
      </c>
      <c r="K1100">
        <v>143</v>
      </c>
      <c r="L11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00" s="5" cm="1">
        <f t="array" ref="M1100">MAX(IF((ProjectInfoTable[ProjectName]=DiscreteStatsTable[[#This Row],[ProjectName]]),(ProjectInfoTable[ProjectName]=DiscreteStatsTable[[#This Row],[ProjectName]])*ProjectInfoTable[NumberOfReplications]))</f>
        <v>50</v>
      </c>
      <c r="N1100" s="5" cm="1">
        <f t="array" ref="N1100">IFERROR(AVERAGE(IF((DiscreteStatsTable[GroupByKey]=DiscreteStatsTable[[#This Row],[GroupByKey]]),(DiscreteStatsTable[GroupByKey]=DiscreteStatsTable[[#This Row],[GroupByKey]])*DiscreteStatsTable[Average])),0)</f>
        <v>0</v>
      </c>
      <c r="O1100" s="5" cm="1">
        <f t="array" ref="O1100">IFERROR(_xlfn.STDEV.S(IF((DiscreteStatsTable[GroupByKey]=DiscreteStatsTable[[#This Row],[GroupByKey]]),(DiscreteStatsTable[GroupByKey]=DiscreteStatsTable[[#This Row],[GroupByKey]])*DiscreteStatsTable[Average])),0)</f>
        <v>0</v>
      </c>
      <c r="P1100" s="5" cm="1">
        <f t="array" ref="P1100">MAX(IF((ProjectInfoTable[ProjectName]=DiscreteStatsTable[[#This Row],[ProjectName]]),(ProjectInfoTable[ProjectName]=DiscreteStatsTable[[#This Row],[ProjectName]])*ProjectInfoTable[ConfidenceInterval]))</f>
        <v>0.95</v>
      </c>
      <c r="Q1100" s="5">
        <f>IF(AND(DiscreteStatsTable[[#This Row],[RepsWithStatObserved]]=1,Y1100=0),200000000000000000000,IFERROR(_xlfn.T.INV.2T(1 -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0" s="5" cm="1">
        <f t="array" ref="R1100">MIN(IF((DiscreteStatsTable[GroupByKey]=DiscreteStatsTable[[#This Row],[GroupByKey]]),(DiscreteStatsTable[GroupByKey]=DiscreteStatsTable[[#This Row],[GroupByKey]])*DiscreteStatsTable[Average]))</f>
        <v>0</v>
      </c>
      <c r="S1100" s="5" cm="1">
        <f t="array" ref="S1100">MAX(IF((DiscreteStatsTable[GroupByKey]=DiscreteStatsTable[[#This Row],[GroupByKey]]),(DiscreteStatsTable[GroupByKey]=DiscreteStatsTable[[#This Row],[GroupByKey]])*DiscreteStatsTable[Average]))</f>
        <v>0</v>
      </c>
      <c r="T1100" s="5" cm="1">
        <f t="array" ref="T1100">MIN(IF((DiscreteStatsTable[GroupByKey]=DiscreteStatsTable[[#This Row],[GroupByKey]]),(DiscreteStatsTable[GroupByKey]=DiscreteStatsTable[[#This Row],[GroupByKey]])*DiscreteStatsTable[Minimum]))</f>
        <v>0</v>
      </c>
      <c r="U1100" s="5" cm="1">
        <f t="array" ref="U1100">MAX(IF((DiscreteStatsTable[GroupByKey]=DiscreteStatsTable[[#This Row],[GroupByKey]]),(DiscreteStatsTable[GroupByKey]=DiscreteStatsTable[[#This Row],[GroupByKey]])*DiscreteStatsTable[Maximum]))</f>
        <v>0</v>
      </c>
      <c r="V1100" s="5" cm="1">
        <f t="array" ref="V1100">IFERROR(AVERAGE(IF((DiscreteStatsTable[GroupByKey]=DiscreteStatsTable[[#This Row],[GroupByKey]]),(DiscreteStatsTable[GroupByKey]=DiscreteStatsTable[[#This Row],[GroupByKey]])*DiscreteStatsTable[NumberObservations])),0)</f>
        <v>141.38</v>
      </c>
      <c r="W1100" s="5">
        <f>IF((DiscreteStatsTable[[#This Row],[RepsRequested]]&gt;1),DiscreteStatsTable[[#This Row],[HalfWidth]],DiscreteStatsTable[[#This Row],[BatchMeansHalfWidth]])</f>
        <v>0</v>
      </c>
      <c r="X1100" s="5" cm="1">
        <f t="array" ref="X1100">COUNT(IF((DiscreteStatsTable[GroupByKey]=DiscreteStatsTable[[#This Row],[GroupByKey]]),(DiscreteStatsTable[GroupByKey]=DiscreteStatsTable[[#This Row],[GroupByKey]])*DiscreteStatsTable[Replication]))</f>
        <v>50</v>
      </c>
      <c r="Y1100" s="5">
        <f>IF(DiscreteStatsTable[[#This Row],[RepsRequested]]=DiscreteStatsTable[[#This Row],[RepsWithStatObserved]],1,0)</f>
        <v>1</v>
      </c>
    </row>
    <row r="1101" spans="1:25" x14ac:dyDescent="0.25">
      <c r="A1101" t="s">
        <v>68</v>
      </c>
      <c r="B1101" t="s">
        <v>70</v>
      </c>
      <c r="C1101">
        <v>25</v>
      </c>
      <c r="D1101" t="s">
        <v>85</v>
      </c>
      <c r="E1101" t="s">
        <v>98</v>
      </c>
      <c r="F1101" t="s">
        <v>87</v>
      </c>
      <c r="G1101">
        <v>3.4109631413349999</v>
      </c>
      <c r="H1101">
        <v>2E+20</v>
      </c>
      <c r="I1101">
        <v>0</v>
      </c>
      <c r="J1101">
        <v>23.740220607607601</v>
      </c>
      <c r="K1101">
        <v>143</v>
      </c>
      <c r="L11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01" s="5" cm="1">
        <f t="array" ref="M1101">MAX(IF((ProjectInfoTable[ProjectName]=DiscreteStatsTable[[#This Row],[ProjectName]]),(ProjectInfoTable[ProjectName]=DiscreteStatsTable[[#This Row],[ProjectName]])*ProjectInfoTable[NumberOfReplications]))</f>
        <v>50</v>
      </c>
      <c r="N1101" s="5" cm="1">
        <f t="array" ref="N1101">IFERROR(AVERAGE(IF((DiscreteStatsTable[GroupByKey]=DiscreteStatsTable[[#This Row],[GroupByKey]]),(DiscreteStatsTable[GroupByKey]=DiscreteStatsTable[[#This Row],[GroupByKey]])*DiscreteStatsTable[Average])),0)</f>
        <v>5.6664667008910365</v>
      </c>
      <c r="O1101" s="5" cm="1">
        <f t="array" ref="O1101">IFERROR(_xlfn.STDEV.S(IF((DiscreteStatsTable[GroupByKey]=DiscreteStatsTable[[#This Row],[GroupByKey]]),(DiscreteStatsTable[GroupByKey]=DiscreteStatsTable[[#This Row],[GroupByKey]])*DiscreteStatsTable[Average])),0)</f>
        <v>5.8120334932936641</v>
      </c>
      <c r="P1101" s="5" cm="1">
        <f t="array" ref="P1101">MAX(IF((ProjectInfoTable[ProjectName]=DiscreteStatsTable[[#This Row],[ProjectName]]),(ProjectInfoTable[ProjectName]=DiscreteStatsTable[[#This Row],[ProjectName]])*ProjectInfoTable[ConfidenceInterval]))</f>
        <v>0.95</v>
      </c>
      <c r="Q1101" s="5">
        <f>IF(AND(DiscreteStatsTable[[#This Row],[RepsWithStatObserved]]=1,Y1101=0),200000000000000000000,IFERROR(_xlfn.T.INV.2T(1 -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101" s="5" cm="1">
        <f t="array" ref="R1101">MIN(IF((DiscreteStatsTable[GroupByKey]=DiscreteStatsTable[[#This Row],[GroupByKey]]),(DiscreteStatsTable[GroupByKey]=DiscreteStatsTable[[#This Row],[GroupByKey]])*DiscreteStatsTable[Average]))</f>
        <v>1.06349999805384</v>
      </c>
      <c r="S1101" s="5" cm="1">
        <f t="array" ref="S1101">MAX(IF((DiscreteStatsTable[GroupByKey]=DiscreteStatsTable[[#This Row],[GroupByKey]]),(DiscreteStatsTable[GroupByKey]=DiscreteStatsTable[[#This Row],[GroupByKey]])*DiscreteStatsTable[Average]))</f>
        <v>37.498930964302303</v>
      </c>
      <c r="T1101" s="5" cm="1">
        <f t="array" ref="T1101">MIN(IF((DiscreteStatsTable[GroupByKey]=DiscreteStatsTable[[#This Row],[GroupByKey]]),(DiscreteStatsTable[GroupByKey]=DiscreteStatsTable[[#This Row],[GroupByKey]])*DiscreteStatsTable[Minimum]))</f>
        <v>0</v>
      </c>
      <c r="U1101" s="5" cm="1">
        <f t="array" ref="U1101">MAX(IF((DiscreteStatsTable[GroupByKey]=DiscreteStatsTable[[#This Row],[GroupByKey]]),(DiscreteStatsTable[GroupByKey]=DiscreteStatsTable[[#This Row],[GroupByKey]])*DiscreteStatsTable[Maximum]))</f>
        <v>97.065234510704698</v>
      </c>
      <c r="V1101" s="5" cm="1">
        <f t="array" ref="V1101">IFERROR(AVERAGE(IF((DiscreteStatsTable[GroupByKey]=DiscreteStatsTable[[#This Row],[GroupByKey]]),(DiscreteStatsTable[GroupByKey]=DiscreteStatsTable[[#This Row],[GroupByKey]])*DiscreteStatsTable[NumberObservations])),0)</f>
        <v>141.38</v>
      </c>
      <c r="W1101" s="5">
        <f>IF((DiscreteStatsTable[[#This Row],[RepsRequested]]&gt;1),DiscreteStatsTable[[#This Row],[HalfWidth]],DiscreteStatsTable[[#This Row],[BatchMeansHalfWidth]])</f>
        <v>1.6517616428299211</v>
      </c>
      <c r="X1101" s="5" cm="1">
        <f t="array" ref="X1101">COUNT(IF((DiscreteStatsTable[GroupByKey]=DiscreteStatsTable[[#This Row],[GroupByKey]]),(DiscreteStatsTable[GroupByKey]=DiscreteStatsTable[[#This Row],[GroupByKey]])*DiscreteStatsTable[Replication]))</f>
        <v>50</v>
      </c>
      <c r="Y1101" s="5">
        <f>IF(DiscreteStatsTable[[#This Row],[RepsRequested]]=DiscreteStatsTable[[#This Row],[RepsWithStatObserved]],1,0)</f>
        <v>1</v>
      </c>
    </row>
    <row r="1102" spans="1:25" x14ac:dyDescent="0.25">
      <c r="A1102" t="s">
        <v>68</v>
      </c>
      <c r="B1102" t="s">
        <v>70</v>
      </c>
      <c r="C1102">
        <v>26</v>
      </c>
      <c r="D1102" t="s">
        <v>85</v>
      </c>
      <c r="E1102" t="s">
        <v>86</v>
      </c>
      <c r="F1102" t="s">
        <v>87</v>
      </c>
      <c r="G1102">
        <v>0</v>
      </c>
      <c r="H1102">
        <v>2E+20</v>
      </c>
      <c r="I1102">
        <v>0</v>
      </c>
      <c r="J1102">
        <v>0</v>
      </c>
      <c r="K1102">
        <v>143</v>
      </c>
      <c r="L11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02" s="5" cm="1">
        <f t="array" ref="M1102">MAX(IF((ProjectInfoTable[ProjectName]=DiscreteStatsTable[[#This Row],[ProjectName]]),(ProjectInfoTable[ProjectName]=DiscreteStatsTable[[#This Row],[ProjectName]])*ProjectInfoTable[NumberOfReplications]))</f>
        <v>50</v>
      </c>
      <c r="N1102" s="5" cm="1">
        <f t="array" ref="N1102">IFERROR(AVERAGE(IF((DiscreteStatsTable[GroupByKey]=DiscreteStatsTable[[#This Row],[GroupByKey]]),(DiscreteStatsTable[GroupByKey]=DiscreteStatsTable[[#This Row],[GroupByKey]])*DiscreteStatsTable[Average])),0)</f>
        <v>0</v>
      </c>
      <c r="O1102" s="5" cm="1">
        <f t="array" ref="O1102">IFERROR(_xlfn.STDEV.S(IF((DiscreteStatsTable[GroupByKey]=DiscreteStatsTable[[#This Row],[GroupByKey]]),(DiscreteStatsTable[GroupByKey]=DiscreteStatsTable[[#This Row],[GroupByKey]])*DiscreteStatsTable[Average])),0)</f>
        <v>0</v>
      </c>
      <c r="P1102" s="5" cm="1">
        <f t="array" ref="P1102">MAX(IF((ProjectInfoTable[ProjectName]=DiscreteStatsTable[[#This Row],[ProjectName]]),(ProjectInfoTable[ProjectName]=DiscreteStatsTable[[#This Row],[ProjectName]])*ProjectInfoTable[ConfidenceInterval]))</f>
        <v>0.95</v>
      </c>
      <c r="Q1102" s="5">
        <f>IF(AND(DiscreteStatsTable[[#This Row],[RepsWithStatObserved]]=1,Y1102=0),200000000000000000000,IFERROR(_xlfn.T.INV.2T(1 -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2" s="5" cm="1">
        <f t="array" ref="R1102">MIN(IF((DiscreteStatsTable[GroupByKey]=DiscreteStatsTable[[#This Row],[GroupByKey]]),(DiscreteStatsTable[GroupByKey]=DiscreteStatsTable[[#This Row],[GroupByKey]])*DiscreteStatsTable[Average]))</f>
        <v>0</v>
      </c>
      <c r="S1102" s="5" cm="1">
        <f t="array" ref="S1102">MAX(IF((DiscreteStatsTable[GroupByKey]=DiscreteStatsTable[[#This Row],[GroupByKey]]),(DiscreteStatsTable[GroupByKey]=DiscreteStatsTable[[#This Row],[GroupByKey]])*DiscreteStatsTable[Average]))</f>
        <v>0</v>
      </c>
      <c r="T1102" s="5" cm="1">
        <f t="array" ref="T1102">MIN(IF((DiscreteStatsTable[GroupByKey]=DiscreteStatsTable[[#This Row],[GroupByKey]]),(DiscreteStatsTable[GroupByKey]=DiscreteStatsTable[[#This Row],[GroupByKey]])*DiscreteStatsTable[Minimum]))</f>
        <v>0</v>
      </c>
      <c r="U1102" s="5" cm="1">
        <f t="array" ref="U1102">MAX(IF((DiscreteStatsTable[GroupByKey]=DiscreteStatsTable[[#This Row],[GroupByKey]]),(DiscreteStatsTable[GroupByKey]=DiscreteStatsTable[[#This Row],[GroupByKey]])*DiscreteStatsTable[Maximum]))</f>
        <v>0</v>
      </c>
      <c r="V1102" s="5" cm="1">
        <f t="array" ref="V1102">IFERROR(AVERAGE(IF((DiscreteStatsTable[GroupByKey]=DiscreteStatsTable[[#This Row],[GroupByKey]]),(DiscreteStatsTable[GroupByKey]=DiscreteStatsTable[[#This Row],[GroupByKey]])*DiscreteStatsTable[NumberObservations])),0)</f>
        <v>141.38</v>
      </c>
      <c r="W1102" s="5">
        <f>IF((DiscreteStatsTable[[#This Row],[RepsRequested]]&gt;1),DiscreteStatsTable[[#This Row],[HalfWidth]],DiscreteStatsTable[[#This Row],[BatchMeansHalfWidth]])</f>
        <v>0</v>
      </c>
      <c r="X1102" s="5" cm="1">
        <f t="array" ref="X1102">COUNT(IF((DiscreteStatsTable[GroupByKey]=DiscreteStatsTable[[#This Row],[GroupByKey]]),(DiscreteStatsTable[GroupByKey]=DiscreteStatsTable[[#This Row],[GroupByKey]])*DiscreteStatsTable[Replication]))</f>
        <v>50</v>
      </c>
      <c r="Y1102" s="5">
        <f>IF(DiscreteStatsTable[[#This Row],[RepsRequested]]=DiscreteStatsTable[[#This Row],[RepsWithStatObserved]],1,0)</f>
        <v>1</v>
      </c>
    </row>
    <row r="1103" spans="1:25" x14ac:dyDescent="0.25">
      <c r="A1103" t="s">
        <v>68</v>
      </c>
      <c r="B1103" t="s">
        <v>70</v>
      </c>
      <c r="C1103">
        <v>26</v>
      </c>
      <c r="D1103" t="s">
        <v>85</v>
      </c>
      <c r="E1103" t="s">
        <v>88</v>
      </c>
      <c r="F1103" t="s">
        <v>87</v>
      </c>
      <c r="G1103">
        <v>0</v>
      </c>
      <c r="H1103">
        <v>2E+20</v>
      </c>
      <c r="I1103">
        <v>0</v>
      </c>
      <c r="J1103">
        <v>0</v>
      </c>
      <c r="K1103">
        <v>143</v>
      </c>
      <c r="L11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03" s="5" cm="1">
        <f t="array" ref="M1103">MAX(IF((ProjectInfoTable[ProjectName]=DiscreteStatsTable[[#This Row],[ProjectName]]),(ProjectInfoTable[ProjectName]=DiscreteStatsTable[[#This Row],[ProjectName]])*ProjectInfoTable[NumberOfReplications]))</f>
        <v>50</v>
      </c>
      <c r="N1103" s="5" cm="1">
        <f t="array" ref="N1103">IFERROR(AVERAGE(IF((DiscreteStatsTable[GroupByKey]=DiscreteStatsTable[[#This Row],[GroupByKey]]),(DiscreteStatsTable[GroupByKey]=DiscreteStatsTable[[#This Row],[GroupByKey]])*DiscreteStatsTable[Average])),0)</f>
        <v>0</v>
      </c>
      <c r="O1103" s="5" cm="1">
        <f t="array" ref="O1103">IFERROR(_xlfn.STDEV.S(IF((DiscreteStatsTable[GroupByKey]=DiscreteStatsTable[[#This Row],[GroupByKey]]),(DiscreteStatsTable[GroupByKey]=DiscreteStatsTable[[#This Row],[GroupByKey]])*DiscreteStatsTable[Average])),0)</f>
        <v>0</v>
      </c>
      <c r="P1103" s="5" cm="1">
        <f t="array" ref="P1103">MAX(IF((ProjectInfoTable[ProjectName]=DiscreteStatsTable[[#This Row],[ProjectName]]),(ProjectInfoTable[ProjectName]=DiscreteStatsTable[[#This Row],[ProjectName]])*ProjectInfoTable[ConfidenceInterval]))</f>
        <v>0.95</v>
      </c>
      <c r="Q1103" s="5">
        <f>IF(AND(DiscreteStatsTable[[#This Row],[RepsWithStatObserved]]=1,Y1103=0),200000000000000000000,IFERROR(_xlfn.T.INV.2T(1 -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3" s="5" cm="1">
        <f t="array" ref="R1103">MIN(IF((DiscreteStatsTable[GroupByKey]=DiscreteStatsTable[[#This Row],[GroupByKey]]),(DiscreteStatsTable[GroupByKey]=DiscreteStatsTable[[#This Row],[GroupByKey]])*DiscreteStatsTable[Average]))</f>
        <v>0</v>
      </c>
      <c r="S1103" s="5" cm="1">
        <f t="array" ref="S1103">MAX(IF((DiscreteStatsTable[GroupByKey]=DiscreteStatsTable[[#This Row],[GroupByKey]]),(DiscreteStatsTable[GroupByKey]=DiscreteStatsTable[[#This Row],[GroupByKey]])*DiscreteStatsTable[Average]))</f>
        <v>0</v>
      </c>
      <c r="T1103" s="5" cm="1">
        <f t="array" ref="T1103">MIN(IF((DiscreteStatsTable[GroupByKey]=DiscreteStatsTable[[#This Row],[GroupByKey]]),(DiscreteStatsTable[GroupByKey]=DiscreteStatsTable[[#This Row],[GroupByKey]])*DiscreteStatsTable[Minimum]))</f>
        <v>0</v>
      </c>
      <c r="U1103" s="5" cm="1">
        <f t="array" ref="U1103">MAX(IF((DiscreteStatsTable[GroupByKey]=DiscreteStatsTable[[#This Row],[GroupByKey]]),(DiscreteStatsTable[GroupByKey]=DiscreteStatsTable[[#This Row],[GroupByKey]])*DiscreteStatsTable[Maximum]))</f>
        <v>0</v>
      </c>
      <c r="V1103" s="5" cm="1">
        <f t="array" ref="V1103">IFERROR(AVERAGE(IF((DiscreteStatsTable[GroupByKey]=DiscreteStatsTable[[#This Row],[GroupByKey]]),(DiscreteStatsTable[GroupByKey]=DiscreteStatsTable[[#This Row],[GroupByKey]])*DiscreteStatsTable[NumberObservations])),0)</f>
        <v>141.38</v>
      </c>
      <c r="W1103" s="5">
        <f>IF((DiscreteStatsTable[[#This Row],[RepsRequested]]&gt;1),DiscreteStatsTable[[#This Row],[HalfWidth]],DiscreteStatsTable[[#This Row],[BatchMeansHalfWidth]])</f>
        <v>0</v>
      </c>
      <c r="X1103" s="5" cm="1">
        <f t="array" ref="X1103">COUNT(IF((DiscreteStatsTable[GroupByKey]=DiscreteStatsTable[[#This Row],[GroupByKey]]),(DiscreteStatsTable[GroupByKey]=DiscreteStatsTable[[#This Row],[GroupByKey]])*DiscreteStatsTable[Replication]))</f>
        <v>50</v>
      </c>
      <c r="Y1103" s="5">
        <f>IF(DiscreteStatsTable[[#This Row],[RepsRequested]]=DiscreteStatsTable[[#This Row],[RepsWithStatObserved]],1,0)</f>
        <v>1</v>
      </c>
    </row>
    <row r="1104" spans="1:25" x14ac:dyDescent="0.25">
      <c r="A1104" t="s">
        <v>68</v>
      </c>
      <c r="B1104" t="s">
        <v>70</v>
      </c>
      <c r="C1104">
        <v>26</v>
      </c>
      <c r="D1104" t="s">
        <v>85</v>
      </c>
      <c r="E1104" t="s">
        <v>89</v>
      </c>
      <c r="F1104" t="s">
        <v>87</v>
      </c>
      <c r="G1104">
        <v>0</v>
      </c>
      <c r="H1104">
        <v>2E+20</v>
      </c>
      <c r="I1104">
        <v>0</v>
      </c>
      <c r="J1104">
        <v>0</v>
      </c>
      <c r="K1104">
        <v>143</v>
      </c>
      <c r="L11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04" s="5" cm="1">
        <f t="array" ref="M1104">MAX(IF((ProjectInfoTable[ProjectName]=DiscreteStatsTable[[#This Row],[ProjectName]]),(ProjectInfoTable[ProjectName]=DiscreteStatsTable[[#This Row],[ProjectName]])*ProjectInfoTable[NumberOfReplications]))</f>
        <v>50</v>
      </c>
      <c r="N1104" s="5" cm="1">
        <f t="array" ref="N1104">IFERROR(AVERAGE(IF((DiscreteStatsTable[GroupByKey]=DiscreteStatsTable[[#This Row],[GroupByKey]]),(DiscreteStatsTable[GroupByKey]=DiscreteStatsTable[[#This Row],[GroupByKey]])*DiscreteStatsTable[Average])),0)</f>
        <v>0</v>
      </c>
      <c r="O1104" s="5" cm="1">
        <f t="array" ref="O1104">IFERROR(_xlfn.STDEV.S(IF((DiscreteStatsTable[GroupByKey]=DiscreteStatsTable[[#This Row],[GroupByKey]]),(DiscreteStatsTable[GroupByKey]=DiscreteStatsTable[[#This Row],[GroupByKey]])*DiscreteStatsTable[Average])),0)</f>
        <v>0</v>
      </c>
      <c r="P1104" s="5" cm="1">
        <f t="array" ref="P1104">MAX(IF((ProjectInfoTable[ProjectName]=DiscreteStatsTable[[#This Row],[ProjectName]]),(ProjectInfoTable[ProjectName]=DiscreteStatsTable[[#This Row],[ProjectName]])*ProjectInfoTable[ConfidenceInterval]))</f>
        <v>0.95</v>
      </c>
      <c r="Q1104" s="5">
        <f>IF(AND(DiscreteStatsTable[[#This Row],[RepsWithStatObserved]]=1,Y1104=0),200000000000000000000,IFERROR(_xlfn.T.INV.2T(1 -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4" s="5" cm="1">
        <f t="array" ref="R1104">MIN(IF((DiscreteStatsTable[GroupByKey]=DiscreteStatsTable[[#This Row],[GroupByKey]]),(DiscreteStatsTable[GroupByKey]=DiscreteStatsTable[[#This Row],[GroupByKey]])*DiscreteStatsTable[Average]))</f>
        <v>0</v>
      </c>
      <c r="S1104" s="5" cm="1">
        <f t="array" ref="S1104">MAX(IF((DiscreteStatsTable[GroupByKey]=DiscreteStatsTable[[#This Row],[GroupByKey]]),(DiscreteStatsTable[GroupByKey]=DiscreteStatsTable[[#This Row],[GroupByKey]])*DiscreteStatsTable[Average]))</f>
        <v>0</v>
      </c>
      <c r="T1104" s="5" cm="1">
        <f t="array" ref="T1104">MIN(IF((DiscreteStatsTable[GroupByKey]=DiscreteStatsTable[[#This Row],[GroupByKey]]),(DiscreteStatsTable[GroupByKey]=DiscreteStatsTable[[#This Row],[GroupByKey]])*DiscreteStatsTable[Minimum]))</f>
        <v>0</v>
      </c>
      <c r="U1104" s="5" cm="1">
        <f t="array" ref="U1104">MAX(IF((DiscreteStatsTable[GroupByKey]=DiscreteStatsTable[[#This Row],[GroupByKey]]),(DiscreteStatsTable[GroupByKey]=DiscreteStatsTable[[#This Row],[GroupByKey]])*DiscreteStatsTable[Maximum]))</f>
        <v>0</v>
      </c>
      <c r="V1104" s="5" cm="1">
        <f t="array" ref="V1104">IFERROR(AVERAGE(IF((DiscreteStatsTable[GroupByKey]=DiscreteStatsTable[[#This Row],[GroupByKey]]),(DiscreteStatsTable[GroupByKey]=DiscreteStatsTable[[#This Row],[GroupByKey]])*DiscreteStatsTable[NumberObservations])),0)</f>
        <v>141.38</v>
      </c>
      <c r="W1104" s="5">
        <f>IF((DiscreteStatsTable[[#This Row],[RepsRequested]]&gt;1),DiscreteStatsTable[[#This Row],[HalfWidth]],DiscreteStatsTable[[#This Row],[BatchMeansHalfWidth]])</f>
        <v>0</v>
      </c>
      <c r="X1104" s="5" cm="1">
        <f t="array" ref="X1104">COUNT(IF((DiscreteStatsTable[GroupByKey]=DiscreteStatsTable[[#This Row],[GroupByKey]]),(DiscreteStatsTable[GroupByKey]=DiscreteStatsTable[[#This Row],[GroupByKey]])*DiscreteStatsTable[Replication]))</f>
        <v>50</v>
      </c>
      <c r="Y1104" s="5">
        <f>IF(DiscreteStatsTable[[#This Row],[RepsRequested]]=DiscreteStatsTable[[#This Row],[RepsWithStatObserved]],1,0)</f>
        <v>1</v>
      </c>
    </row>
    <row r="1105" spans="1:25" x14ac:dyDescent="0.25">
      <c r="A1105" t="s">
        <v>68</v>
      </c>
      <c r="B1105" t="s">
        <v>70</v>
      </c>
      <c r="C1105">
        <v>26</v>
      </c>
      <c r="D1105" t="s">
        <v>85</v>
      </c>
      <c r="E1105" t="s">
        <v>90</v>
      </c>
      <c r="F1105" t="s">
        <v>87</v>
      </c>
      <c r="G1105">
        <v>0</v>
      </c>
      <c r="H1105">
        <v>2E+20</v>
      </c>
      <c r="I1105">
        <v>0</v>
      </c>
      <c r="J1105">
        <v>0</v>
      </c>
      <c r="K1105">
        <v>143</v>
      </c>
      <c r="L11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05" s="5" cm="1">
        <f t="array" ref="M1105">MAX(IF((ProjectInfoTable[ProjectName]=DiscreteStatsTable[[#This Row],[ProjectName]]),(ProjectInfoTable[ProjectName]=DiscreteStatsTable[[#This Row],[ProjectName]])*ProjectInfoTable[NumberOfReplications]))</f>
        <v>50</v>
      </c>
      <c r="N1105" s="5" cm="1">
        <f t="array" ref="N1105">IFERROR(AVERAGE(IF((DiscreteStatsTable[GroupByKey]=DiscreteStatsTable[[#This Row],[GroupByKey]]),(DiscreteStatsTable[GroupByKey]=DiscreteStatsTable[[#This Row],[GroupByKey]])*DiscreteStatsTable[Average])),0)</f>
        <v>0</v>
      </c>
      <c r="O1105" s="5" cm="1">
        <f t="array" ref="O1105">IFERROR(_xlfn.STDEV.S(IF((DiscreteStatsTable[GroupByKey]=DiscreteStatsTable[[#This Row],[GroupByKey]]),(DiscreteStatsTable[GroupByKey]=DiscreteStatsTable[[#This Row],[GroupByKey]])*DiscreteStatsTable[Average])),0)</f>
        <v>0</v>
      </c>
      <c r="P1105" s="5" cm="1">
        <f t="array" ref="P1105">MAX(IF((ProjectInfoTable[ProjectName]=DiscreteStatsTable[[#This Row],[ProjectName]]),(ProjectInfoTable[ProjectName]=DiscreteStatsTable[[#This Row],[ProjectName]])*ProjectInfoTable[ConfidenceInterval]))</f>
        <v>0.95</v>
      </c>
      <c r="Q1105" s="5">
        <f>IF(AND(DiscreteStatsTable[[#This Row],[RepsWithStatObserved]]=1,Y1105=0),200000000000000000000,IFERROR(_xlfn.T.INV.2T(1 -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5" s="5" cm="1">
        <f t="array" ref="R1105">MIN(IF((DiscreteStatsTable[GroupByKey]=DiscreteStatsTable[[#This Row],[GroupByKey]]),(DiscreteStatsTable[GroupByKey]=DiscreteStatsTable[[#This Row],[GroupByKey]])*DiscreteStatsTable[Average]))</f>
        <v>0</v>
      </c>
      <c r="S1105" s="5" cm="1">
        <f t="array" ref="S1105">MAX(IF((DiscreteStatsTable[GroupByKey]=DiscreteStatsTable[[#This Row],[GroupByKey]]),(DiscreteStatsTable[GroupByKey]=DiscreteStatsTable[[#This Row],[GroupByKey]])*DiscreteStatsTable[Average]))</f>
        <v>0</v>
      </c>
      <c r="T1105" s="5" cm="1">
        <f t="array" ref="T1105">MIN(IF((DiscreteStatsTable[GroupByKey]=DiscreteStatsTable[[#This Row],[GroupByKey]]),(DiscreteStatsTable[GroupByKey]=DiscreteStatsTable[[#This Row],[GroupByKey]])*DiscreteStatsTable[Minimum]))</f>
        <v>0</v>
      </c>
      <c r="U1105" s="5" cm="1">
        <f t="array" ref="U1105">MAX(IF((DiscreteStatsTable[GroupByKey]=DiscreteStatsTable[[#This Row],[GroupByKey]]),(DiscreteStatsTable[GroupByKey]=DiscreteStatsTable[[#This Row],[GroupByKey]])*DiscreteStatsTable[Maximum]))</f>
        <v>0</v>
      </c>
      <c r="V1105" s="5" cm="1">
        <f t="array" ref="V1105">IFERROR(AVERAGE(IF((DiscreteStatsTable[GroupByKey]=DiscreteStatsTable[[#This Row],[GroupByKey]]),(DiscreteStatsTable[GroupByKey]=DiscreteStatsTable[[#This Row],[GroupByKey]])*DiscreteStatsTable[NumberObservations])),0)</f>
        <v>141.38</v>
      </c>
      <c r="W1105" s="5">
        <f>IF((DiscreteStatsTable[[#This Row],[RepsRequested]]&gt;1),DiscreteStatsTable[[#This Row],[HalfWidth]],DiscreteStatsTable[[#This Row],[BatchMeansHalfWidth]])</f>
        <v>0</v>
      </c>
      <c r="X1105" s="5" cm="1">
        <f t="array" ref="X1105">COUNT(IF((DiscreteStatsTable[GroupByKey]=DiscreteStatsTable[[#This Row],[GroupByKey]]),(DiscreteStatsTable[GroupByKey]=DiscreteStatsTable[[#This Row],[GroupByKey]])*DiscreteStatsTable[Replication]))</f>
        <v>50</v>
      </c>
      <c r="Y1105" s="5">
        <f>IF(DiscreteStatsTable[[#This Row],[RepsRequested]]=DiscreteStatsTable[[#This Row],[RepsWithStatObserved]],1,0)</f>
        <v>1</v>
      </c>
    </row>
    <row r="1106" spans="1:25" x14ac:dyDescent="0.25">
      <c r="A1106" t="s">
        <v>68</v>
      </c>
      <c r="B1106" t="s">
        <v>70</v>
      </c>
      <c r="C1106">
        <v>26</v>
      </c>
      <c r="D1106" t="s">
        <v>85</v>
      </c>
      <c r="E1106" t="s">
        <v>91</v>
      </c>
      <c r="F1106" t="s">
        <v>87</v>
      </c>
      <c r="G1106">
        <v>0.33454244936523198</v>
      </c>
      <c r="H1106">
        <v>2E+20</v>
      </c>
      <c r="I1106">
        <v>2.9508266878843899E-2</v>
      </c>
      <c r="J1106">
        <v>1.0745172539078001</v>
      </c>
      <c r="K1106">
        <v>143</v>
      </c>
      <c r="L11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06" s="5" cm="1">
        <f t="array" ref="M1106">MAX(IF((ProjectInfoTable[ProjectName]=DiscreteStatsTable[[#This Row],[ProjectName]]),(ProjectInfoTable[ProjectName]=DiscreteStatsTable[[#This Row],[ProjectName]])*ProjectInfoTable[NumberOfReplications]))</f>
        <v>50</v>
      </c>
      <c r="N1106" s="5" cm="1">
        <f t="array" ref="N1106">IFERROR(AVERAGE(IF((DiscreteStatsTable[GroupByKey]=DiscreteStatsTable[[#This Row],[GroupByKey]]),(DiscreteStatsTable[GroupByKey]=DiscreteStatsTable[[#This Row],[GroupByKey]])*DiscreteStatsTable[Average])),0)</f>
        <v>0.33492790756206081</v>
      </c>
      <c r="O1106" s="5" cm="1">
        <f t="array" ref="O110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06" s="5" cm="1">
        <f t="array" ref="P1106">MAX(IF((ProjectInfoTable[ProjectName]=DiscreteStatsTable[[#This Row],[ProjectName]]),(ProjectInfoTable[ProjectName]=DiscreteStatsTable[[#This Row],[ProjectName]])*ProjectInfoTable[ConfidenceInterval]))</f>
        <v>0.95</v>
      </c>
      <c r="Q1106" s="5">
        <f>IF(AND(DiscreteStatsTable[[#This Row],[RepsWithStatObserved]]=1,Y1106=0),200000000000000000000,IFERROR(_xlfn.T.INV.2T(1 -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06" s="5" cm="1">
        <f t="array" ref="R1106">MIN(IF((DiscreteStatsTable[GroupByKey]=DiscreteStatsTable[[#This Row],[GroupByKey]]),(DiscreteStatsTable[GroupByKey]=DiscreteStatsTable[[#This Row],[GroupByKey]])*DiscreteStatsTable[Average]))</f>
        <v>0.29414253294763198</v>
      </c>
      <c r="S1106" s="5" cm="1">
        <f t="array" ref="S1106">MAX(IF((DiscreteStatsTable[GroupByKey]=DiscreteStatsTable[[#This Row],[GroupByKey]]),(DiscreteStatsTable[GroupByKey]=DiscreteStatsTable[[#This Row],[GroupByKey]])*DiscreteStatsTable[Average]))</f>
        <v>0.38948747758041602</v>
      </c>
      <c r="T1106" s="5" cm="1">
        <f t="array" ref="T1106">MIN(IF((DiscreteStatsTable[GroupByKey]=DiscreteStatsTable[[#This Row],[GroupByKey]]),(DiscreteStatsTable[GroupByKey]=DiscreteStatsTable[[#This Row],[GroupByKey]])*DiscreteStatsTable[Minimum]))</f>
        <v>1.2941586017357599E-2</v>
      </c>
      <c r="U1106" s="5" cm="1">
        <f t="array" ref="U1106">MAX(IF((DiscreteStatsTable[GroupByKey]=DiscreteStatsTable[[#This Row],[GroupByKey]]),(DiscreteStatsTable[GroupByKey]=DiscreteStatsTable[[#This Row],[GroupByKey]])*DiscreteStatsTable[Maximum]))</f>
        <v>2.0393207955552399</v>
      </c>
      <c r="V1106" s="5" cm="1">
        <f t="array" ref="V1106">IFERROR(AVERAGE(IF((DiscreteStatsTable[GroupByKey]=DiscreteStatsTable[[#This Row],[GroupByKey]]),(DiscreteStatsTable[GroupByKey]=DiscreteStatsTable[[#This Row],[GroupByKey]])*DiscreteStatsTable[NumberObservations])),0)</f>
        <v>141.38</v>
      </c>
      <c r="W1106" s="5">
        <f>IF((DiscreteStatsTable[[#This Row],[RepsRequested]]&gt;1),DiscreteStatsTable[[#This Row],[HalfWidth]],DiscreteStatsTable[[#This Row],[BatchMeansHalfWidth]])</f>
        <v>5.7478663771092743E-3</v>
      </c>
      <c r="X1106" s="5" cm="1">
        <f t="array" ref="X1106">COUNT(IF((DiscreteStatsTable[GroupByKey]=DiscreteStatsTable[[#This Row],[GroupByKey]]),(DiscreteStatsTable[GroupByKey]=DiscreteStatsTable[[#This Row],[GroupByKey]])*DiscreteStatsTable[Replication]))</f>
        <v>50</v>
      </c>
      <c r="Y1106" s="5">
        <f>IF(DiscreteStatsTable[[#This Row],[RepsRequested]]=DiscreteStatsTable[[#This Row],[RepsWithStatObserved]],1,0)</f>
        <v>1</v>
      </c>
    </row>
    <row r="1107" spans="1:25" x14ac:dyDescent="0.25">
      <c r="A1107" t="s">
        <v>68</v>
      </c>
      <c r="B1107" t="s">
        <v>70</v>
      </c>
      <c r="C1107">
        <v>26</v>
      </c>
      <c r="D1107" t="s">
        <v>85</v>
      </c>
      <c r="E1107" t="s">
        <v>92</v>
      </c>
      <c r="F1107" t="s">
        <v>87</v>
      </c>
      <c r="G1107">
        <v>15.1371939700591</v>
      </c>
      <c r="H1107">
        <v>2E+20</v>
      </c>
      <c r="I1107">
        <v>2.23181883224481</v>
      </c>
      <c r="J1107">
        <v>46.4136593399028</v>
      </c>
      <c r="K1107">
        <v>143</v>
      </c>
      <c r="L11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07" s="5" cm="1">
        <f t="array" ref="M1107">MAX(IF((ProjectInfoTable[ProjectName]=DiscreteStatsTable[[#This Row],[ProjectName]]),(ProjectInfoTable[ProjectName]=DiscreteStatsTable[[#This Row],[ProjectName]])*ProjectInfoTable[NumberOfReplications]))</f>
        <v>50</v>
      </c>
      <c r="N1107" s="5" cm="1">
        <f t="array" ref="N1107">IFERROR(AVERAGE(IF((DiscreteStatsTable[GroupByKey]=DiscreteStatsTable[[#This Row],[GroupByKey]]),(DiscreteStatsTable[GroupByKey]=DiscreteStatsTable[[#This Row],[GroupByKey]])*DiscreteStatsTable[Average])),0)</f>
        <v>17.764897998506111</v>
      </c>
      <c r="O1107" s="5" cm="1">
        <f t="array" ref="O1107">IFERROR(_xlfn.STDEV.S(IF((DiscreteStatsTable[GroupByKey]=DiscreteStatsTable[[#This Row],[GroupByKey]]),(DiscreteStatsTable[GroupByKey]=DiscreteStatsTable[[#This Row],[GroupByKey]])*DiscreteStatsTable[Average])),0)</f>
        <v>6.3265363194248438</v>
      </c>
      <c r="P1107" s="5" cm="1">
        <f t="array" ref="P1107">MAX(IF((ProjectInfoTable[ProjectName]=DiscreteStatsTable[[#This Row],[ProjectName]]),(ProjectInfoTable[ProjectName]=DiscreteStatsTable[[#This Row],[ProjectName]])*ProjectInfoTable[ConfidenceInterval]))</f>
        <v>0.95</v>
      </c>
      <c r="Q1107" s="5">
        <f>IF(AND(DiscreteStatsTable[[#This Row],[RepsWithStatObserved]]=1,Y1107=0),200000000000000000000,IFERROR(_xlfn.T.INV.2T(1 -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107" s="5" cm="1">
        <f t="array" ref="R1107">MIN(IF((DiscreteStatsTable[GroupByKey]=DiscreteStatsTable[[#This Row],[GroupByKey]]),(DiscreteStatsTable[GroupByKey]=DiscreteStatsTable[[#This Row],[GroupByKey]])*DiscreteStatsTable[Average]))</f>
        <v>12.070203836107099</v>
      </c>
      <c r="S1107" s="5" cm="1">
        <f t="array" ref="S1107">MAX(IF((DiscreteStatsTable[GroupByKey]=DiscreteStatsTable[[#This Row],[GroupByKey]]),(DiscreteStatsTable[GroupByKey]=DiscreteStatsTable[[#This Row],[GroupByKey]])*DiscreteStatsTable[Average]))</f>
        <v>51.667706043059603</v>
      </c>
      <c r="T1107" s="5" cm="1">
        <f t="array" ref="T1107">MIN(IF((DiscreteStatsTable[GroupByKey]=DiscreteStatsTable[[#This Row],[GroupByKey]]),(DiscreteStatsTable[GroupByKey]=DiscreteStatsTable[[#This Row],[GroupByKey]])*DiscreteStatsTable[Minimum]))</f>
        <v>0.77649516104145899</v>
      </c>
      <c r="U1107" s="5" cm="1">
        <f t="array" ref="U1107">MAX(IF((DiscreteStatsTable[GroupByKey]=DiscreteStatsTable[[#This Row],[GroupByKey]]),(DiscreteStatsTable[GroupByKey]=DiscreteStatsTable[[#This Row],[GroupByKey]])*DiscreteStatsTable[Maximum]))</f>
        <v>114.20900292565</v>
      </c>
      <c r="V1107" s="5" cm="1">
        <f t="array" ref="V1107">IFERROR(AVERAGE(IF((DiscreteStatsTable[GroupByKey]=DiscreteStatsTable[[#This Row],[GroupByKey]]),(DiscreteStatsTable[GroupByKey]=DiscreteStatsTable[[#This Row],[GroupByKey]])*DiscreteStatsTable[NumberObservations])),0)</f>
        <v>141.38</v>
      </c>
      <c r="W1107" s="5">
        <f>IF((DiscreteStatsTable[[#This Row],[RepsRequested]]&gt;1),DiscreteStatsTable[[#This Row],[HalfWidth]],DiscreteStatsTable[[#This Row],[BatchMeansHalfWidth]])</f>
        <v>1.7979817281600685</v>
      </c>
      <c r="X1107" s="5" cm="1">
        <f t="array" ref="X1107">COUNT(IF((DiscreteStatsTable[GroupByKey]=DiscreteStatsTable[[#This Row],[GroupByKey]]),(DiscreteStatsTable[GroupByKey]=DiscreteStatsTable[[#This Row],[GroupByKey]])*DiscreteStatsTable[Replication]))</f>
        <v>50</v>
      </c>
      <c r="Y1107" s="5">
        <f>IF(DiscreteStatsTable[[#This Row],[RepsRequested]]=DiscreteStatsTable[[#This Row],[RepsWithStatObserved]],1,0)</f>
        <v>1</v>
      </c>
    </row>
    <row r="1108" spans="1:25" x14ac:dyDescent="0.25">
      <c r="A1108" t="s">
        <v>68</v>
      </c>
      <c r="B1108" t="s">
        <v>70</v>
      </c>
      <c r="C1108">
        <v>26</v>
      </c>
      <c r="D1108" t="s">
        <v>85</v>
      </c>
      <c r="E1108" t="s">
        <v>93</v>
      </c>
      <c r="F1108" t="s">
        <v>87</v>
      </c>
      <c r="G1108">
        <v>0</v>
      </c>
      <c r="H1108">
        <v>2E+20</v>
      </c>
      <c r="I1108">
        <v>0</v>
      </c>
      <c r="J1108">
        <v>0</v>
      </c>
      <c r="K1108">
        <v>143</v>
      </c>
      <c r="L11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08" s="5" cm="1">
        <f t="array" ref="M1108">MAX(IF((ProjectInfoTable[ProjectName]=DiscreteStatsTable[[#This Row],[ProjectName]]),(ProjectInfoTable[ProjectName]=DiscreteStatsTable[[#This Row],[ProjectName]])*ProjectInfoTable[NumberOfReplications]))</f>
        <v>50</v>
      </c>
      <c r="N1108" s="5" cm="1">
        <f t="array" ref="N1108">IFERROR(AVERAGE(IF((DiscreteStatsTable[GroupByKey]=DiscreteStatsTable[[#This Row],[GroupByKey]]),(DiscreteStatsTable[GroupByKey]=DiscreteStatsTable[[#This Row],[GroupByKey]])*DiscreteStatsTable[Average])),0)</f>
        <v>0</v>
      </c>
      <c r="O1108" s="5" cm="1">
        <f t="array" ref="O1108">IFERROR(_xlfn.STDEV.S(IF((DiscreteStatsTable[GroupByKey]=DiscreteStatsTable[[#This Row],[GroupByKey]]),(DiscreteStatsTable[GroupByKey]=DiscreteStatsTable[[#This Row],[GroupByKey]])*DiscreteStatsTable[Average])),0)</f>
        <v>0</v>
      </c>
      <c r="P1108" s="5" cm="1">
        <f t="array" ref="P1108">MAX(IF((ProjectInfoTable[ProjectName]=DiscreteStatsTable[[#This Row],[ProjectName]]),(ProjectInfoTable[ProjectName]=DiscreteStatsTable[[#This Row],[ProjectName]])*ProjectInfoTable[ConfidenceInterval]))</f>
        <v>0.95</v>
      </c>
      <c r="Q1108" s="5">
        <f>IF(AND(DiscreteStatsTable[[#This Row],[RepsWithStatObserved]]=1,Y1108=0),200000000000000000000,IFERROR(_xlfn.T.INV.2T(1 -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8" s="5" cm="1">
        <f t="array" ref="R1108">MIN(IF((DiscreteStatsTable[GroupByKey]=DiscreteStatsTable[[#This Row],[GroupByKey]]),(DiscreteStatsTable[GroupByKey]=DiscreteStatsTable[[#This Row],[GroupByKey]])*DiscreteStatsTable[Average]))</f>
        <v>0</v>
      </c>
      <c r="S1108" s="5" cm="1">
        <f t="array" ref="S1108">MAX(IF((DiscreteStatsTable[GroupByKey]=DiscreteStatsTable[[#This Row],[GroupByKey]]),(DiscreteStatsTable[GroupByKey]=DiscreteStatsTable[[#This Row],[GroupByKey]])*DiscreteStatsTable[Average]))</f>
        <v>0</v>
      </c>
      <c r="T1108" s="5" cm="1">
        <f t="array" ref="T1108">MIN(IF((DiscreteStatsTable[GroupByKey]=DiscreteStatsTable[[#This Row],[GroupByKey]]),(DiscreteStatsTable[GroupByKey]=DiscreteStatsTable[[#This Row],[GroupByKey]])*DiscreteStatsTable[Minimum]))</f>
        <v>0</v>
      </c>
      <c r="U1108" s="5" cm="1">
        <f t="array" ref="U1108">MAX(IF((DiscreteStatsTable[GroupByKey]=DiscreteStatsTable[[#This Row],[GroupByKey]]),(DiscreteStatsTable[GroupByKey]=DiscreteStatsTable[[#This Row],[GroupByKey]])*DiscreteStatsTable[Maximum]))</f>
        <v>0</v>
      </c>
      <c r="V1108" s="5" cm="1">
        <f t="array" ref="V1108">IFERROR(AVERAGE(IF((DiscreteStatsTable[GroupByKey]=DiscreteStatsTable[[#This Row],[GroupByKey]]),(DiscreteStatsTable[GroupByKey]=DiscreteStatsTable[[#This Row],[GroupByKey]])*DiscreteStatsTable[NumberObservations])),0)</f>
        <v>141.38</v>
      </c>
      <c r="W1108" s="5">
        <f>IF((DiscreteStatsTable[[#This Row],[RepsRequested]]&gt;1),DiscreteStatsTable[[#This Row],[HalfWidth]],DiscreteStatsTable[[#This Row],[BatchMeansHalfWidth]])</f>
        <v>0</v>
      </c>
      <c r="X1108" s="5" cm="1">
        <f t="array" ref="X1108">COUNT(IF((DiscreteStatsTable[GroupByKey]=DiscreteStatsTable[[#This Row],[GroupByKey]]),(DiscreteStatsTable[GroupByKey]=DiscreteStatsTable[[#This Row],[GroupByKey]])*DiscreteStatsTable[Replication]))</f>
        <v>50</v>
      </c>
      <c r="Y1108" s="5">
        <f>IF(DiscreteStatsTable[[#This Row],[RepsRequested]]=DiscreteStatsTable[[#This Row],[RepsWithStatObserved]],1,0)</f>
        <v>1</v>
      </c>
    </row>
    <row r="1109" spans="1:25" x14ac:dyDescent="0.25">
      <c r="A1109" t="s">
        <v>68</v>
      </c>
      <c r="B1109" t="s">
        <v>70</v>
      </c>
      <c r="C1109">
        <v>26</v>
      </c>
      <c r="D1109" t="s">
        <v>85</v>
      </c>
      <c r="E1109" t="s">
        <v>94</v>
      </c>
      <c r="F1109" t="s">
        <v>87</v>
      </c>
      <c r="G1109">
        <v>0</v>
      </c>
      <c r="H1109">
        <v>2E+20</v>
      </c>
      <c r="I1109">
        <v>0</v>
      </c>
      <c r="J1109">
        <v>0</v>
      </c>
      <c r="K1109">
        <v>143</v>
      </c>
      <c r="L11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09" s="5" cm="1">
        <f t="array" ref="M1109">MAX(IF((ProjectInfoTable[ProjectName]=DiscreteStatsTable[[#This Row],[ProjectName]]),(ProjectInfoTable[ProjectName]=DiscreteStatsTable[[#This Row],[ProjectName]])*ProjectInfoTable[NumberOfReplications]))</f>
        <v>50</v>
      </c>
      <c r="N1109" s="5" cm="1">
        <f t="array" ref="N1109">IFERROR(AVERAGE(IF((DiscreteStatsTable[GroupByKey]=DiscreteStatsTable[[#This Row],[GroupByKey]]),(DiscreteStatsTable[GroupByKey]=DiscreteStatsTable[[#This Row],[GroupByKey]])*DiscreteStatsTable[Average])),0)</f>
        <v>0</v>
      </c>
      <c r="O1109" s="5" cm="1">
        <f t="array" ref="O1109">IFERROR(_xlfn.STDEV.S(IF((DiscreteStatsTable[GroupByKey]=DiscreteStatsTable[[#This Row],[GroupByKey]]),(DiscreteStatsTable[GroupByKey]=DiscreteStatsTable[[#This Row],[GroupByKey]])*DiscreteStatsTable[Average])),0)</f>
        <v>0</v>
      </c>
      <c r="P1109" s="5" cm="1">
        <f t="array" ref="P1109">MAX(IF((ProjectInfoTable[ProjectName]=DiscreteStatsTable[[#This Row],[ProjectName]]),(ProjectInfoTable[ProjectName]=DiscreteStatsTable[[#This Row],[ProjectName]])*ProjectInfoTable[ConfidenceInterval]))</f>
        <v>0.95</v>
      </c>
      <c r="Q1109" s="5">
        <f>IF(AND(DiscreteStatsTable[[#This Row],[RepsWithStatObserved]]=1,Y1109=0),200000000000000000000,IFERROR(_xlfn.T.INV.2T(1 -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9" s="5" cm="1">
        <f t="array" ref="R1109">MIN(IF((DiscreteStatsTable[GroupByKey]=DiscreteStatsTable[[#This Row],[GroupByKey]]),(DiscreteStatsTable[GroupByKey]=DiscreteStatsTable[[#This Row],[GroupByKey]])*DiscreteStatsTable[Average]))</f>
        <v>0</v>
      </c>
      <c r="S1109" s="5" cm="1">
        <f t="array" ref="S1109">MAX(IF((DiscreteStatsTable[GroupByKey]=DiscreteStatsTable[[#This Row],[GroupByKey]]),(DiscreteStatsTable[GroupByKey]=DiscreteStatsTable[[#This Row],[GroupByKey]])*DiscreteStatsTable[Average]))</f>
        <v>0</v>
      </c>
      <c r="T1109" s="5" cm="1">
        <f t="array" ref="T1109">MIN(IF((DiscreteStatsTable[GroupByKey]=DiscreteStatsTable[[#This Row],[GroupByKey]]),(DiscreteStatsTable[GroupByKey]=DiscreteStatsTable[[#This Row],[GroupByKey]])*DiscreteStatsTable[Minimum]))</f>
        <v>0</v>
      </c>
      <c r="U1109" s="5" cm="1">
        <f t="array" ref="U1109">MAX(IF((DiscreteStatsTable[GroupByKey]=DiscreteStatsTable[[#This Row],[GroupByKey]]),(DiscreteStatsTable[GroupByKey]=DiscreteStatsTable[[#This Row],[GroupByKey]])*DiscreteStatsTable[Maximum]))</f>
        <v>0</v>
      </c>
      <c r="V1109" s="5" cm="1">
        <f t="array" ref="V1109">IFERROR(AVERAGE(IF((DiscreteStatsTable[GroupByKey]=DiscreteStatsTable[[#This Row],[GroupByKey]]),(DiscreteStatsTable[GroupByKey]=DiscreteStatsTable[[#This Row],[GroupByKey]])*DiscreteStatsTable[NumberObservations])),0)</f>
        <v>141.38</v>
      </c>
      <c r="W1109" s="5">
        <f>IF((DiscreteStatsTable[[#This Row],[RepsRequested]]&gt;1),DiscreteStatsTable[[#This Row],[HalfWidth]],DiscreteStatsTable[[#This Row],[BatchMeansHalfWidth]])</f>
        <v>0</v>
      </c>
      <c r="X1109" s="5" cm="1">
        <f t="array" ref="X1109">COUNT(IF((DiscreteStatsTable[GroupByKey]=DiscreteStatsTable[[#This Row],[GroupByKey]]),(DiscreteStatsTable[GroupByKey]=DiscreteStatsTable[[#This Row],[GroupByKey]])*DiscreteStatsTable[Replication]))</f>
        <v>50</v>
      </c>
      <c r="Y1109" s="5">
        <f>IF(DiscreteStatsTable[[#This Row],[RepsRequested]]=DiscreteStatsTable[[#This Row],[RepsWithStatObserved]],1,0)</f>
        <v>1</v>
      </c>
    </row>
    <row r="1110" spans="1:25" x14ac:dyDescent="0.25">
      <c r="A1110" t="s">
        <v>68</v>
      </c>
      <c r="B1110" t="s">
        <v>70</v>
      </c>
      <c r="C1110">
        <v>26</v>
      </c>
      <c r="D1110" t="s">
        <v>85</v>
      </c>
      <c r="E1110" t="s">
        <v>95</v>
      </c>
      <c r="F1110" t="s">
        <v>87</v>
      </c>
      <c r="G1110">
        <v>0.33454244936523198</v>
      </c>
      <c r="H1110">
        <v>2E+20</v>
      </c>
      <c r="I1110">
        <v>2.9508266878843899E-2</v>
      </c>
      <c r="J1110">
        <v>1.0745172539078001</v>
      </c>
      <c r="K1110">
        <v>143</v>
      </c>
      <c r="L11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10" s="5" cm="1">
        <f t="array" ref="M1110">MAX(IF((ProjectInfoTable[ProjectName]=DiscreteStatsTable[[#This Row],[ProjectName]]),(ProjectInfoTable[ProjectName]=DiscreteStatsTable[[#This Row],[ProjectName]])*ProjectInfoTable[NumberOfReplications]))</f>
        <v>50</v>
      </c>
      <c r="N1110" s="5" cm="1">
        <f t="array" ref="N1110">IFERROR(AVERAGE(IF((DiscreteStatsTable[GroupByKey]=DiscreteStatsTable[[#This Row],[GroupByKey]]),(DiscreteStatsTable[GroupByKey]=DiscreteStatsTable[[#This Row],[GroupByKey]])*DiscreteStatsTable[Average])),0)</f>
        <v>0.33492790756206081</v>
      </c>
      <c r="O1110" s="5" cm="1">
        <f t="array" ref="O111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10" s="5" cm="1">
        <f t="array" ref="P1110">MAX(IF((ProjectInfoTable[ProjectName]=DiscreteStatsTable[[#This Row],[ProjectName]]),(ProjectInfoTable[ProjectName]=DiscreteStatsTable[[#This Row],[ProjectName]])*ProjectInfoTable[ConfidenceInterval]))</f>
        <v>0.95</v>
      </c>
      <c r="Q1110" s="5">
        <f>IF(AND(DiscreteStatsTable[[#This Row],[RepsWithStatObserved]]=1,Y1110=0),200000000000000000000,IFERROR(_xlfn.T.INV.2T(1 -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10" s="5" cm="1">
        <f t="array" ref="R1110">MIN(IF((DiscreteStatsTable[GroupByKey]=DiscreteStatsTable[[#This Row],[GroupByKey]]),(DiscreteStatsTable[GroupByKey]=DiscreteStatsTable[[#This Row],[GroupByKey]])*DiscreteStatsTable[Average]))</f>
        <v>0.29414253294763198</v>
      </c>
      <c r="S1110" s="5" cm="1">
        <f t="array" ref="S1110">MAX(IF((DiscreteStatsTable[GroupByKey]=DiscreteStatsTable[[#This Row],[GroupByKey]]),(DiscreteStatsTable[GroupByKey]=DiscreteStatsTable[[#This Row],[GroupByKey]])*DiscreteStatsTable[Average]))</f>
        <v>0.38948747758041602</v>
      </c>
      <c r="T1110" s="5" cm="1">
        <f t="array" ref="T1110">MIN(IF((DiscreteStatsTable[GroupByKey]=DiscreteStatsTable[[#This Row],[GroupByKey]]),(DiscreteStatsTable[GroupByKey]=DiscreteStatsTable[[#This Row],[GroupByKey]])*DiscreteStatsTable[Minimum]))</f>
        <v>1.2941586017357599E-2</v>
      </c>
      <c r="U1110" s="5" cm="1">
        <f t="array" ref="U1110">MAX(IF((DiscreteStatsTable[GroupByKey]=DiscreteStatsTable[[#This Row],[GroupByKey]]),(DiscreteStatsTable[GroupByKey]=DiscreteStatsTable[[#This Row],[GroupByKey]])*DiscreteStatsTable[Maximum]))</f>
        <v>2.0393207955552399</v>
      </c>
      <c r="V1110" s="5" cm="1">
        <f t="array" ref="V1110">IFERROR(AVERAGE(IF((DiscreteStatsTable[GroupByKey]=DiscreteStatsTable[[#This Row],[GroupByKey]]),(DiscreteStatsTable[GroupByKey]=DiscreteStatsTable[[#This Row],[GroupByKey]])*DiscreteStatsTable[NumberObservations])),0)</f>
        <v>141.38</v>
      </c>
      <c r="W1110" s="5">
        <f>IF((DiscreteStatsTable[[#This Row],[RepsRequested]]&gt;1),DiscreteStatsTable[[#This Row],[HalfWidth]],DiscreteStatsTable[[#This Row],[BatchMeansHalfWidth]])</f>
        <v>5.7478663771092743E-3</v>
      </c>
      <c r="X1110" s="5" cm="1">
        <f t="array" ref="X1110">COUNT(IF((DiscreteStatsTable[GroupByKey]=DiscreteStatsTable[[#This Row],[GroupByKey]]),(DiscreteStatsTable[GroupByKey]=DiscreteStatsTable[[#This Row],[GroupByKey]])*DiscreteStatsTable[Replication]))</f>
        <v>50</v>
      </c>
      <c r="Y1110" s="5">
        <f>IF(DiscreteStatsTable[[#This Row],[RepsRequested]]=DiscreteStatsTable[[#This Row],[RepsWithStatObserved]],1,0)</f>
        <v>1</v>
      </c>
    </row>
    <row r="1111" spans="1:25" x14ac:dyDescent="0.25">
      <c r="A1111" t="s">
        <v>68</v>
      </c>
      <c r="B1111" t="s">
        <v>70</v>
      </c>
      <c r="C1111">
        <v>26</v>
      </c>
      <c r="D1111" t="s">
        <v>85</v>
      </c>
      <c r="E1111" t="s">
        <v>96</v>
      </c>
      <c r="F1111" t="s">
        <v>87</v>
      </c>
      <c r="G1111">
        <v>11.923659115691599</v>
      </c>
      <c r="H1111">
        <v>2E+20</v>
      </c>
      <c r="I1111">
        <v>1.77049601273063</v>
      </c>
      <c r="J1111">
        <v>37.398272638147802</v>
      </c>
      <c r="K1111">
        <v>143</v>
      </c>
      <c r="L11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11" s="5" cm="1">
        <f t="array" ref="M1111">MAX(IF((ProjectInfoTable[ProjectName]=DiscreteStatsTable[[#This Row],[ProjectName]]),(ProjectInfoTable[ProjectName]=DiscreteStatsTable[[#This Row],[ProjectName]])*ProjectInfoTable[NumberOfReplications]))</f>
        <v>50</v>
      </c>
      <c r="N1111" s="5" cm="1">
        <f t="array" ref="N1111">IFERROR(AVERAGE(IF((DiscreteStatsTable[GroupByKey]=DiscreteStatsTable[[#This Row],[GroupByKey]]),(DiscreteStatsTable[GroupByKey]=DiscreteStatsTable[[#This Row],[GroupByKey]])*DiscreteStatsTable[Average])),0)</f>
        <v>12.098431297615067</v>
      </c>
      <c r="O1111" s="5" cm="1">
        <f t="array" ref="O1111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111" s="5" cm="1">
        <f t="array" ref="P1111">MAX(IF((ProjectInfoTable[ProjectName]=DiscreteStatsTable[[#This Row],[ProjectName]]),(ProjectInfoTable[ProjectName]=DiscreteStatsTable[[#This Row],[ProjectName]])*ProjectInfoTable[ConfidenceInterval]))</f>
        <v>0.95</v>
      </c>
      <c r="Q1111" s="5">
        <f>IF(AND(DiscreteStatsTable[[#This Row],[RepsWithStatObserved]]=1,Y1111=0),200000000000000000000,IFERROR(_xlfn.T.INV.2T(1 -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111" s="5" cm="1">
        <f t="array" ref="R1111">MIN(IF((DiscreteStatsTable[GroupByKey]=DiscreteStatsTable[[#This Row],[GroupByKey]]),(DiscreteStatsTable[GroupByKey]=DiscreteStatsTable[[#This Row],[GroupByKey]])*DiscreteStatsTable[Average]))</f>
        <v>10.7592582879315</v>
      </c>
      <c r="S1111" s="5" cm="1">
        <f t="array" ref="S1111">MAX(IF((DiscreteStatsTable[GroupByKey]=DiscreteStatsTable[[#This Row],[GroupByKey]]),(DiscreteStatsTable[GroupByKey]=DiscreteStatsTable[[#This Row],[GroupByKey]])*DiscreteStatsTable[Average]))</f>
        <v>14.168775078757299</v>
      </c>
      <c r="T1111" s="5" cm="1">
        <f t="array" ref="T1111">MIN(IF((DiscreteStatsTable[GroupByKey]=DiscreteStatsTable[[#This Row],[GroupByKey]]),(DiscreteStatsTable[GroupByKey]=DiscreteStatsTable[[#This Row],[GroupByKey]])*DiscreteStatsTable[Minimum]))</f>
        <v>0.77649516104145899</v>
      </c>
      <c r="U1111" s="5" cm="1">
        <f t="array" ref="U1111">MAX(IF((DiscreteStatsTable[GroupByKey]=DiscreteStatsTable[[#This Row],[GroupByKey]]),(DiscreteStatsTable[GroupByKey]=DiscreteStatsTable[[#This Row],[GroupByKey]])*DiscreteStatsTable[Maximum]))</f>
        <v>66.496126739788593</v>
      </c>
      <c r="V1111" s="5" cm="1">
        <f t="array" ref="V1111">IFERROR(AVERAGE(IF((DiscreteStatsTable[GroupByKey]=DiscreteStatsTable[[#This Row],[GroupByKey]]),(DiscreteStatsTable[GroupByKey]=DiscreteStatsTable[[#This Row],[GroupByKey]])*DiscreteStatsTable[NumberObservations])),0)</f>
        <v>141.38</v>
      </c>
      <c r="W1111" s="5">
        <f>IF((DiscreteStatsTable[[#This Row],[RepsRequested]]&gt;1),DiscreteStatsTable[[#This Row],[HalfWidth]],DiscreteStatsTable[[#This Row],[BatchMeansHalfWidth]])</f>
        <v>0.20301091161176912</v>
      </c>
      <c r="X1111" s="5" cm="1">
        <f t="array" ref="X1111">COUNT(IF((DiscreteStatsTable[GroupByKey]=DiscreteStatsTable[[#This Row],[GroupByKey]]),(DiscreteStatsTable[GroupByKey]=DiscreteStatsTable[[#This Row],[GroupByKey]])*DiscreteStatsTable[Replication]))</f>
        <v>50</v>
      </c>
      <c r="Y1111" s="5">
        <f>IF(DiscreteStatsTable[[#This Row],[RepsRequested]]=DiscreteStatsTable[[#This Row],[RepsWithStatObserved]],1,0)</f>
        <v>1</v>
      </c>
    </row>
    <row r="1112" spans="1:25" x14ac:dyDescent="0.25">
      <c r="A1112" t="s">
        <v>68</v>
      </c>
      <c r="B1112" t="s">
        <v>70</v>
      </c>
      <c r="C1112">
        <v>26</v>
      </c>
      <c r="D1112" t="s">
        <v>85</v>
      </c>
      <c r="E1112" t="s">
        <v>97</v>
      </c>
      <c r="F1112" t="s">
        <v>87</v>
      </c>
      <c r="G1112">
        <v>0</v>
      </c>
      <c r="H1112">
        <v>2E+20</v>
      </c>
      <c r="I1112">
        <v>0</v>
      </c>
      <c r="J1112">
        <v>0</v>
      </c>
      <c r="K1112">
        <v>143</v>
      </c>
      <c r="L11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12" s="5" cm="1">
        <f t="array" ref="M1112">MAX(IF((ProjectInfoTable[ProjectName]=DiscreteStatsTable[[#This Row],[ProjectName]]),(ProjectInfoTable[ProjectName]=DiscreteStatsTable[[#This Row],[ProjectName]])*ProjectInfoTable[NumberOfReplications]))</f>
        <v>50</v>
      </c>
      <c r="N1112" s="5" cm="1">
        <f t="array" ref="N1112">IFERROR(AVERAGE(IF((DiscreteStatsTable[GroupByKey]=DiscreteStatsTable[[#This Row],[GroupByKey]]),(DiscreteStatsTable[GroupByKey]=DiscreteStatsTable[[#This Row],[GroupByKey]])*DiscreteStatsTable[Average])),0)</f>
        <v>0</v>
      </c>
      <c r="O1112" s="5" cm="1">
        <f t="array" ref="O1112">IFERROR(_xlfn.STDEV.S(IF((DiscreteStatsTable[GroupByKey]=DiscreteStatsTable[[#This Row],[GroupByKey]]),(DiscreteStatsTable[GroupByKey]=DiscreteStatsTable[[#This Row],[GroupByKey]])*DiscreteStatsTable[Average])),0)</f>
        <v>0</v>
      </c>
      <c r="P1112" s="5" cm="1">
        <f t="array" ref="P1112">MAX(IF((ProjectInfoTable[ProjectName]=DiscreteStatsTable[[#This Row],[ProjectName]]),(ProjectInfoTable[ProjectName]=DiscreteStatsTable[[#This Row],[ProjectName]])*ProjectInfoTable[ConfidenceInterval]))</f>
        <v>0.95</v>
      </c>
      <c r="Q1112" s="5">
        <f>IF(AND(DiscreteStatsTable[[#This Row],[RepsWithStatObserved]]=1,Y1112=0),200000000000000000000,IFERROR(_xlfn.T.INV.2T(1 -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2" s="5" cm="1">
        <f t="array" ref="R1112">MIN(IF((DiscreteStatsTable[GroupByKey]=DiscreteStatsTable[[#This Row],[GroupByKey]]),(DiscreteStatsTable[GroupByKey]=DiscreteStatsTable[[#This Row],[GroupByKey]])*DiscreteStatsTable[Average]))</f>
        <v>0</v>
      </c>
      <c r="S1112" s="5" cm="1">
        <f t="array" ref="S1112">MAX(IF((DiscreteStatsTable[GroupByKey]=DiscreteStatsTable[[#This Row],[GroupByKey]]),(DiscreteStatsTable[GroupByKey]=DiscreteStatsTable[[#This Row],[GroupByKey]])*DiscreteStatsTable[Average]))</f>
        <v>0</v>
      </c>
      <c r="T1112" s="5" cm="1">
        <f t="array" ref="T1112">MIN(IF((DiscreteStatsTable[GroupByKey]=DiscreteStatsTable[[#This Row],[GroupByKey]]),(DiscreteStatsTable[GroupByKey]=DiscreteStatsTable[[#This Row],[GroupByKey]])*DiscreteStatsTable[Minimum]))</f>
        <v>0</v>
      </c>
      <c r="U1112" s="5" cm="1">
        <f t="array" ref="U1112">MAX(IF((DiscreteStatsTable[GroupByKey]=DiscreteStatsTable[[#This Row],[GroupByKey]]),(DiscreteStatsTable[GroupByKey]=DiscreteStatsTable[[#This Row],[GroupByKey]])*DiscreteStatsTable[Maximum]))</f>
        <v>0</v>
      </c>
      <c r="V1112" s="5" cm="1">
        <f t="array" ref="V1112">IFERROR(AVERAGE(IF((DiscreteStatsTable[GroupByKey]=DiscreteStatsTable[[#This Row],[GroupByKey]]),(DiscreteStatsTable[GroupByKey]=DiscreteStatsTable[[#This Row],[GroupByKey]])*DiscreteStatsTable[NumberObservations])),0)</f>
        <v>141.38</v>
      </c>
      <c r="W1112" s="5">
        <f>IF((DiscreteStatsTable[[#This Row],[RepsRequested]]&gt;1),DiscreteStatsTable[[#This Row],[HalfWidth]],DiscreteStatsTable[[#This Row],[BatchMeansHalfWidth]])</f>
        <v>0</v>
      </c>
      <c r="X1112" s="5" cm="1">
        <f t="array" ref="X1112">COUNT(IF((DiscreteStatsTable[GroupByKey]=DiscreteStatsTable[[#This Row],[GroupByKey]]),(DiscreteStatsTable[GroupByKey]=DiscreteStatsTable[[#This Row],[GroupByKey]])*DiscreteStatsTable[Replication]))</f>
        <v>50</v>
      </c>
      <c r="Y1112" s="5">
        <f>IF(DiscreteStatsTable[[#This Row],[RepsRequested]]=DiscreteStatsTable[[#This Row],[RepsWithStatObserved]],1,0)</f>
        <v>1</v>
      </c>
    </row>
    <row r="1113" spans="1:25" x14ac:dyDescent="0.25">
      <c r="A1113" t="s">
        <v>68</v>
      </c>
      <c r="B1113" t="s">
        <v>70</v>
      </c>
      <c r="C1113">
        <v>26</v>
      </c>
      <c r="D1113" t="s">
        <v>85</v>
      </c>
      <c r="E1113" t="s">
        <v>98</v>
      </c>
      <c r="F1113" t="s">
        <v>87</v>
      </c>
      <c r="G1113">
        <v>3.21353485436742</v>
      </c>
      <c r="H1113">
        <v>2E+20</v>
      </c>
      <c r="I1113">
        <v>0</v>
      </c>
      <c r="J1113">
        <v>19.8851567562292</v>
      </c>
      <c r="K1113">
        <v>143</v>
      </c>
      <c r="L11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13" s="5" cm="1">
        <f t="array" ref="M1113">MAX(IF((ProjectInfoTable[ProjectName]=DiscreteStatsTable[[#This Row],[ProjectName]]),(ProjectInfoTable[ProjectName]=DiscreteStatsTable[[#This Row],[ProjectName]])*ProjectInfoTable[NumberOfReplications]))</f>
        <v>50</v>
      </c>
      <c r="N1113" s="5" cm="1">
        <f t="array" ref="N1113">IFERROR(AVERAGE(IF((DiscreteStatsTable[GroupByKey]=DiscreteStatsTable[[#This Row],[GroupByKey]]),(DiscreteStatsTable[GroupByKey]=DiscreteStatsTable[[#This Row],[GroupByKey]])*DiscreteStatsTable[Average])),0)</f>
        <v>5.6664667008910365</v>
      </c>
      <c r="O1113" s="5" cm="1">
        <f t="array" ref="O1113">IFERROR(_xlfn.STDEV.S(IF((DiscreteStatsTable[GroupByKey]=DiscreteStatsTable[[#This Row],[GroupByKey]]),(DiscreteStatsTable[GroupByKey]=DiscreteStatsTable[[#This Row],[GroupByKey]])*DiscreteStatsTable[Average])),0)</f>
        <v>5.8120334932936641</v>
      </c>
      <c r="P1113" s="5" cm="1">
        <f t="array" ref="P1113">MAX(IF((ProjectInfoTable[ProjectName]=DiscreteStatsTable[[#This Row],[ProjectName]]),(ProjectInfoTable[ProjectName]=DiscreteStatsTable[[#This Row],[ProjectName]])*ProjectInfoTable[ConfidenceInterval]))</f>
        <v>0.95</v>
      </c>
      <c r="Q1113" s="5">
        <f>IF(AND(DiscreteStatsTable[[#This Row],[RepsWithStatObserved]]=1,Y1113=0),200000000000000000000,IFERROR(_xlfn.T.INV.2T(1 -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113" s="5" cm="1">
        <f t="array" ref="R1113">MIN(IF((DiscreteStatsTable[GroupByKey]=DiscreteStatsTable[[#This Row],[GroupByKey]]),(DiscreteStatsTable[GroupByKey]=DiscreteStatsTable[[#This Row],[GroupByKey]])*DiscreteStatsTable[Average]))</f>
        <v>1.06349999805384</v>
      </c>
      <c r="S1113" s="5" cm="1">
        <f t="array" ref="S1113">MAX(IF((DiscreteStatsTable[GroupByKey]=DiscreteStatsTable[[#This Row],[GroupByKey]]),(DiscreteStatsTable[GroupByKey]=DiscreteStatsTable[[#This Row],[GroupByKey]])*DiscreteStatsTable[Average]))</f>
        <v>37.498930964302303</v>
      </c>
      <c r="T1113" s="5" cm="1">
        <f t="array" ref="T1113">MIN(IF((DiscreteStatsTable[GroupByKey]=DiscreteStatsTable[[#This Row],[GroupByKey]]),(DiscreteStatsTable[GroupByKey]=DiscreteStatsTable[[#This Row],[GroupByKey]])*DiscreteStatsTable[Minimum]))</f>
        <v>0</v>
      </c>
      <c r="U1113" s="5" cm="1">
        <f t="array" ref="U1113">MAX(IF((DiscreteStatsTable[GroupByKey]=DiscreteStatsTable[[#This Row],[GroupByKey]]),(DiscreteStatsTable[GroupByKey]=DiscreteStatsTable[[#This Row],[GroupByKey]])*DiscreteStatsTable[Maximum]))</f>
        <v>97.065234510704698</v>
      </c>
      <c r="V1113" s="5" cm="1">
        <f t="array" ref="V1113">IFERROR(AVERAGE(IF((DiscreteStatsTable[GroupByKey]=DiscreteStatsTable[[#This Row],[GroupByKey]]),(DiscreteStatsTable[GroupByKey]=DiscreteStatsTable[[#This Row],[GroupByKey]])*DiscreteStatsTable[NumberObservations])),0)</f>
        <v>141.38</v>
      </c>
      <c r="W1113" s="5">
        <f>IF((DiscreteStatsTable[[#This Row],[RepsRequested]]&gt;1),DiscreteStatsTable[[#This Row],[HalfWidth]],DiscreteStatsTable[[#This Row],[BatchMeansHalfWidth]])</f>
        <v>1.6517616428299211</v>
      </c>
      <c r="X1113" s="5" cm="1">
        <f t="array" ref="X1113">COUNT(IF((DiscreteStatsTable[GroupByKey]=DiscreteStatsTable[[#This Row],[GroupByKey]]),(DiscreteStatsTable[GroupByKey]=DiscreteStatsTable[[#This Row],[GroupByKey]])*DiscreteStatsTable[Replication]))</f>
        <v>50</v>
      </c>
      <c r="Y1113" s="5">
        <f>IF(DiscreteStatsTable[[#This Row],[RepsRequested]]=DiscreteStatsTable[[#This Row],[RepsWithStatObserved]],1,0)</f>
        <v>1</v>
      </c>
    </row>
    <row r="1114" spans="1:25" x14ac:dyDescent="0.25">
      <c r="A1114" t="s">
        <v>68</v>
      </c>
      <c r="B1114" t="s">
        <v>70</v>
      </c>
      <c r="C1114">
        <v>27</v>
      </c>
      <c r="D1114" t="s">
        <v>85</v>
      </c>
      <c r="E1114" t="s">
        <v>86</v>
      </c>
      <c r="F1114" t="s">
        <v>87</v>
      </c>
      <c r="G1114">
        <v>0</v>
      </c>
      <c r="H1114">
        <v>2E+20</v>
      </c>
      <c r="I1114">
        <v>0</v>
      </c>
      <c r="J1114">
        <v>0</v>
      </c>
      <c r="K1114">
        <v>142</v>
      </c>
      <c r="L11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14" s="5" cm="1">
        <f t="array" ref="M1114">MAX(IF((ProjectInfoTable[ProjectName]=DiscreteStatsTable[[#This Row],[ProjectName]]),(ProjectInfoTable[ProjectName]=DiscreteStatsTable[[#This Row],[ProjectName]])*ProjectInfoTable[NumberOfReplications]))</f>
        <v>50</v>
      </c>
      <c r="N1114" s="5" cm="1">
        <f t="array" ref="N1114">IFERROR(AVERAGE(IF((DiscreteStatsTable[GroupByKey]=DiscreteStatsTable[[#This Row],[GroupByKey]]),(DiscreteStatsTable[GroupByKey]=DiscreteStatsTable[[#This Row],[GroupByKey]])*DiscreteStatsTable[Average])),0)</f>
        <v>0</v>
      </c>
      <c r="O1114" s="5" cm="1">
        <f t="array" ref="O1114">IFERROR(_xlfn.STDEV.S(IF((DiscreteStatsTable[GroupByKey]=DiscreteStatsTable[[#This Row],[GroupByKey]]),(DiscreteStatsTable[GroupByKey]=DiscreteStatsTable[[#This Row],[GroupByKey]])*DiscreteStatsTable[Average])),0)</f>
        <v>0</v>
      </c>
      <c r="P1114" s="5" cm="1">
        <f t="array" ref="P1114">MAX(IF((ProjectInfoTable[ProjectName]=DiscreteStatsTable[[#This Row],[ProjectName]]),(ProjectInfoTable[ProjectName]=DiscreteStatsTable[[#This Row],[ProjectName]])*ProjectInfoTable[ConfidenceInterval]))</f>
        <v>0.95</v>
      </c>
      <c r="Q1114" s="5">
        <f>IF(AND(DiscreteStatsTable[[#This Row],[RepsWithStatObserved]]=1,Y1114=0),200000000000000000000,IFERROR(_xlfn.T.INV.2T(1 -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4" s="5" cm="1">
        <f t="array" ref="R1114">MIN(IF((DiscreteStatsTable[GroupByKey]=DiscreteStatsTable[[#This Row],[GroupByKey]]),(DiscreteStatsTable[GroupByKey]=DiscreteStatsTable[[#This Row],[GroupByKey]])*DiscreteStatsTable[Average]))</f>
        <v>0</v>
      </c>
      <c r="S1114" s="5" cm="1">
        <f t="array" ref="S1114">MAX(IF((DiscreteStatsTable[GroupByKey]=DiscreteStatsTable[[#This Row],[GroupByKey]]),(DiscreteStatsTable[GroupByKey]=DiscreteStatsTable[[#This Row],[GroupByKey]])*DiscreteStatsTable[Average]))</f>
        <v>0</v>
      </c>
      <c r="T1114" s="5" cm="1">
        <f t="array" ref="T1114">MIN(IF((DiscreteStatsTable[GroupByKey]=DiscreteStatsTable[[#This Row],[GroupByKey]]),(DiscreteStatsTable[GroupByKey]=DiscreteStatsTable[[#This Row],[GroupByKey]])*DiscreteStatsTable[Minimum]))</f>
        <v>0</v>
      </c>
      <c r="U1114" s="5" cm="1">
        <f t="array" ref="U1114">MAX(IF((DiscreteStatsTable[GroupByKey]=DiscreteStatsTable[[#This Row],[GroupByKey]]),(DiscreteStatsTable[GroupByKey]=DiscreteStatsTable[[#This Row],[GroupByKey]])*DiscreteStatsTable[Maximum]))</f>
        <v>0</v>
      </c>
      <c r="V1114" s="5" cm="1">
        <f t="array" ref="V1114">IFERROR(AVERAGE(IF((DiscreteStatsTable[GroupByKey]=DiscreteStatsTable[[#This Row],[GroupByKey]]),(DiscreteStatsTable[GroupByKey]=DiscreteStatsTable[[#This Row],[GroupByKey]])*DiscreteStatsTable[NumberObservations])),0)</f>
        <v>141.38</v>
      </c>
      <c r="W1114" s="5">
        <f>IF((DiscreteStatsTable[[#This Row],[RepsRequested]]&gt;1),DiscreteStatsTable[[#This Row],[HalfWidth]],DiscreteStatsTable[[#This Row],[BatchMeansHalfWidth]])</f>
        <v>0</v>
      </c>
      <c r="X1114" s="5" cm="1">
        <f t="array" ref="X1114">COUNT(IF((DiscreteStatsTable[GroupByKey]=DiscreteStatsTable[[#This Row],[GroupByKey]]),(DiscreteStatsTable[GroupByKey]=DiscreteStatsTable[[#This Row],[GroupByKey]])*DiscreteStatsTable[Replication]))</f>
        <v>50</v>
      </c>
      <c r="Y1114" s="5">
        <f>IF(DiscreteStatsTable[[#This Row],[RepsRequested]]=DiscreteStatsTable[[#This Row],[RepsWithStatObserved]],1,0)</f>
        <v>1</v>
      </c>
    </row>
    <row r="1115" spans="1:25" x14ac:dyDescent="0.25">
      <c r="A1115" t="s">
        <v>68</v>
      </c>
      <c r="B1115" t="s">
        <v>70</v>
      </c>
      <c r="C1115">
        <v>27</v>
      </c>
      <c r="D1115" t="s">
        <v>85</v>
      </c>
      <c r="E1115" t="s">
        <v>88</v>
      </c>
      <c r="F1115" t="s">
        <v>87</v>
      </c>
      <c r="G1115">
        <v>0</v>
      </c>
      <c r="H1115">
        <v>2E+20</v>
      </c>
      <c r="I1115">
        <v>0</v>
      </c>
      <c r="J1115">
        <v>0</v>
      </c>
      <c r="K1115">
        <v>142</v>
      </c>
      <c r="L11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15" s="5" cm="1">
        <f t="array" ref="M1115">MAX(IF((ProjectInfoTable[ProjectName]=DiscreteStatsTable[[#This Row],[ProjectName]]),(ProjectInfoTable[ProjectName]=DiscreteStatsTable[[#This Row],[ProjectName]])*ProjectInfoTable[NumberOfReplications]))</f>
        <v>50</v>
      </c>
      <c r="N1115" s="5" cm="1">
        <f t="array" ref="N1115">IFERROR(AVERAGE(IF((DiscreteStatsTable[GroupByKey]=DiscreteStatsTable[[#This Row],[GroupByKey]]),(DiscreteStatsTable[GroupByKey]=DiscreteStatsTable[[#This Row],[GroupByKey]])*DiscreteStatsTable[Average])),0)</f>
        <v>0</v>
      </c>
      <c r="O1115" s="5" cm="1">
        <f t="array" ref="O1115">IFERROR(_xlfn.STDEV.S(IF((DiscreteStatsTable[GroupByKey]=DiscreteStatsTable[[#This Row],[GroupByKey]]),(DiscreteStatsTable[GroupByKey]=DiscreteStatsTable[[#This Row],[GroupByKey]])*DiscreteStatsTable[Average])),0)</f>
        <v>0</v>
      </c>
      <c r="P1115" s="5" cm="1">
        <f t="array" ref="P1115">MAX(IF((ProjectInfoTable[ProjectName]=DiscreteStatsTable[[#This Row],[ProjectName]]),(ProjectInfoTable[ProjectName]=DiscreteStatsTable[[#This Row],[ProjectName]])*ProjectInfoTable[ConfidenceInterval]))</f>
        <v>0.95</v>
      </c>
      <c r="Q1115" s="5">
        <f>IF(AND(DiscreteStatsTable[[#This Row],[RepsWithStatObserved]]=1,Y1115=0),200000000000000000000,IFERROR(_xlfn.T.INV.2T(1 -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5" s="5" cm="1">
        <f t="array" ref="R1115">MIN(IF((DiscreteStatsTable[GroupByKey]=DiscreteStatsTable[[#This Row],[GroupByKey]]),(DiscreteStatsTable[GroupByKey]=DiscreteStatsTable[[#This Row],[GroupByKey]])*DiscreteStatsTable[Average]))</f>
        <v>0</v>
      </c>
      <c r="S1115" s="5" cm="1">
        <f t="array" ref="S1115">MAX(IF((DiscreteStatsTable[GroupByKey]=DiscreteStatsTable[[#This Row],[GroupByKey]]),(DiscreteStatsTable[GroupByKey]=DiscreteStatsTable[[#This Row],[GroupByKey]])*DiscreteStatsTable[Average]))</f>
        <v>0</v>
      </c>
      <c r="T1115" s="5" cm="1">
        <f t="array" ref="T1115">MIN(IF((DiscreteStatsTable[GroupByKey]=DiscreteStatsTable[[#This Row],[GroupByKey]]),(DiscreteStatsTable[GroupByKey]=DiscreteStatsTable[[#This Row],[GroupByKey]])*DiscreteStatsTable[Minimum]))</f>
        <v>0</v>
      </c>
      <c r="U1115" s="5" cm="1">
        <f t="array" ref="U1115">MAX(IF((DiscreteStatsTable[GroupByKey]=DiscreteStatsTable[[#This Row],[GroupByKey]]),(DiscreteStatsTable[GroupByKey]=DiscreteStatsTable[[#This Row],[GroupByKey]])*DiscreteStatsTable[Maximum]))</f>
        <v>0</v>
      </c>
      <c r="V1115" s="5" cm="1">
        <f t="array" ref="V1115">IFERROR(AVERAGE(IF((DiscreteStatsTable[GroupByKey]=DiscreteStatsTable[[#This Row],[GroupByKey]]),(DiscreteStatsTable[GroupByKey]=DiscreteStatsTable[[#This Row],[GroupByKey]])*DiscreteStatsTable[NumberObservations])),0)</f>
        <v>141.38</v>
      </c>
      <c r="W1115" s="5">
        <f>IF((DiscreteStatsTable[[#This Row],[RepsRequested]]&gt;1),DiscreteStatsTable[[#This Row],[HalfWidth]],DiscreteStatsTable[[#This Row],[BatchMeansHalfWidth]])</f>
        <v>0</v>
      </c>
      <c r="X1115" s="5" cm="1">
        <f t="array" ref="X1115">COUNT(IF((DiscreteStatsTable[GroupByKey]=DiscreteStatsTable[[#This Row],[GroupByKey]]),(DiscreteStatsTable[GroupByKey]=DiscreteStatsTable[[#This Row],[GroupByKey]])*DiscreteStatsTable[Replication]))</f>
        <v>50</v>
      </c>
      <c r="Y1115" s="5">
        <f>IF(DiscreteStatsTable[[#This Row],[RepsRequested]]=DiscreteStatsTable[[#This Row],[RepsWithStatObserved]],1,0)</f>
        <v>1</v>
      </c>
    </row>
    <row r="1116" spans="1:25" x14ac:dyDescent="0.25">
      <c r="A1116" t="s">
        <v>68</v>
      </c>
      <c r="B1116" t="s">
        <v>70</v>
      </c>
      <c r="C1116">
        <v>27</v>
      </c>
      <c r="D1116" t="s">
        <v>85</v>
      </c>
      <c r="E1116" t="s">
        <v>89</v>
      </c>
      <c r="F1116" t="s">
        <v>87</v>
      </c>
      <c r="G1116">
        <v>0</v>
      </c>
      <c r="H1116">
        <v>2E+20</v>
      </c>
      <c r="I1116">
        <v>0</v>
      </c>
      <c r="J1116">
        <v>0</v>
      </c>
      <c r="K1116">
        <v>142</v>
      </c>
      <c r="L11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16" s="5" cm="1">
        <f t="array" ref="M1116">MAX(IF((ProjectInfoTable[ProjectName]=DiscreteStatsTable[[#This Row],[ProjectName]]),(ProjectInfoTable[ProjectName]=DiscreteStatsTable[[#This Row],[ProjectName]])*ProjectInfoTable[NumberOfReplications]))</f>
        <v>50</v>
      </c>
      <c r="N1116" s="5" cm="1">
        <f t="array" ref="N1116">IFERROR(AVERAGE(IF((DiscreteStatsTable[GroupByKey]=DiscreteStatsTable[[#This Row],[GroupByKey]]),(DiscreteStatsTable[GroupByKey]=DiscreteStatsTable[[#This Row],[GroupByKey]])*DiscreteStatsTable[Average])),0)</f>
        <v>0</v>
      </c>
      <c r="O1116" s="5" cm="1">
        <f t="array" ref="O1116">IFERROR(_xlfn.STDEV.S(IF((DiscreteStatsTable[GroupByKey]=DiscreteStatsTable[[#This Row],[GroupByKey]]),(DiscreteStatsTable[GroupByKey]=DiscreteStatsTable[[#This Row],[GroupByKey]])*DiscreteStatsTable[Average])),0)</f>
        <v>0</v>
      </c>
      <c r="P1116" s="5" cm="1">
        <f t="array" ref="P1116">MAX(IF((ProjectInfoTable[ProjectName]=DiscreteStatsTable[[#This Row],[ProjectName]]),(ProjectInfoTable[ProjectName]=DiscreteStatsTable[[#This Row],[ProjectName]])*ProjectInfoTable[ConfidenceInterval]))</f>
        <v>0.95</v>
      </c>
      <c r="Q1116" s="5">
        <f>IF(AND(DiscreteStatsTable[[#This Row],[RepsWithStatObserved]]=1,Y1116=0),200000000000000000000,IFERROR(_xlfn.T.INV.2T(1 -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6" s="5" cm="1">
        <f t="array" ref="R1116">MIN(IF((DiscreteStatsTable[GroupByKey]=DiscreteStatsTable[[#This Row],[GroupByKey]]),(DiscreteStatsTable[GroupByKey]=DiscreteStatsTable[[#This Row],[GroupByKey]])*DiscreteStatsTable[Average]))</f>
        <v>0</v>
      </c>
      <c r="S1116" s="5" cm="1">
        <f t="array" ref="S1116">MAX(IF((DiscreteStatsTable[GroupByKey]=DiscreteStatsTable[[#This Row],[GroupByKey]]),(DiscreteStatsTable[GroupByKey]=DiscreteStatsTable[[#This Row],[GroupByKey]])*DiscreteStatsTable[Average]))</f>
        <v>0</v>
      </c>
      <c r="T1116" s="5" cm="1">
        <f t="array" ref="T1116">MIN(IF((DiscreteStatsTable[GroupByKey]=DiscreteStatsTable[[#This Row],[GroupByKey]]),(DiscreteStatsTable[GroupByKey]=DiscreteStatsTable[[#This Row],[GroupByKey]])*DiscreteStatsTable[Minimum]))</f>
        <v>0</v>
      </c>
      <c r="U1116" s="5" cm="1">
        <f t="array" ref="U1116">MAX(IF((DiscreteStatsTable[GroupByKey]=DiscreteStatsTable[[#This Row],[GroupByKey]]),(DiscreteStatsTable[GroupByKey]=DiscreteStatsTable[[#This Row],[GroupByKey]])*DiscreteStatsTable[Maximum]))</f>
        <v>0</v>
      </c>
      <c r="V1116" s="5" cm="1">
        <f t="array" ref="V1116">IFERROR(AVERAGE(IF((DiscreteStatsTable[GroupByKey]=DiscreteStatsTable[[#This Row],[GroupByKey]]),(DiscreteStatsTable[GroupByKey]=DiscreteStatsTable[[#This Row],[GroupByKey]])*DiscreteStatsTable[NumberObservations])),0)</f>
        <v>141.38</v>
      </c>
      <c r="W1116" s="5">
        <f>IF((DiscreteStatsTable[[#This Row],[RepsRequested]]&gt;1),DiscreteStatsTable[[#This Row],[HalfWidth]],DiscreteStatsTable[[#This Row],[BatchMeansHalfWidth]])</f>
        <v>0</v>
      </c>
      <c r="X1116" s="5" cm="1">
        <f t="array" ref="X1116">COUNT(IF((DiscreteStatsTable[GroupByKey]=DiscreteStatsTable[[#This Row],[GroupByKey]]),(DiscreteStatsTable[GroupByKey]=DiscreteStatsTable[[#This Row],[GroupByKey]])*DiscreteStatsTable[Replication]))</f>
        <v>50</v>
      </c>
      <c r="Y1116" s="5">
        <f>IF(DiscreteStatsTable[[#This Row],[RepsRequested]]=DiscreteStatsTable[[#This Row],[RepsWithStatObserved]],1,0)</f>
        <v>1</v>
      </c>
    </row>
    <row r="1117" spans="1:25" x14ac:dyDescent="0.25">
      <c r="A1117" t="s">
        <v>68</v>
      </c>
      <c r="B1117" t="s">
        <v>70</v>
      </c>
      <c r="C1117">
        <v>27</v>
      </c>
      <c r="D1117" t="s">
        <v>85</v>
      </c>
      <c r="E1117" t="s">
        <v>90</v>
      </c>
      <c r="F1117" t="s">
        <v>87</v>
      </c>
      <c r="G1117">
        <v>0</v>
      </c>
      <c r="H1117">
        <v>2E+20</v>
      </c>
      <c r="I1117">
        <v>0</v>
      </c>
      <c r="J1117">
        <v>0</v>
      </c>
      <c r="K1117">
        <v>142</v>
      </c>
      <c r="L11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17" s="5" cm="1">
        <f t="array" ref="M1117">MAX(IF((ProjectInfoTable[ProjectName]=DiscreteStatsTable[[#This Row],[ProjectName]]),(ProjectInfoTable[ProjectName]=DiscreteStatsTable[[#This Row],[ProjectName]])*ProjectInfoTable[NumberOfReplications]))</f>
        <v>50</v>
      </c>
      <c r="N1117" s="5" cm="1">
        <f t="array" ref="N1117">IFERROR(AVERAGE(IF((DiscreteStatsTable[GroupByKey]=DiscreteStatsTable[[#This Row],[GroupByKey]]),(DiscreteStatsTable[GroupByKey]=DiscreteStatsTable[[#This Row],[GroupByKey]])*DiscreteStatsTable[Average])),0)</f>
        <v>0</v>
      </c>
      <c r="O1117" s="5" cm="1">
        <f t="array" ref="O1117">IFERROR(_xlfn.STDEV.S(IF((DiscreteStatsTable[GroupByKey]=DiscreteStatsTable[[#This Row],[GroupByKey]]),(DiscreteStatsTable[GroupByKey]=DiscreteStatsTable[[#This Row],[GroupByKey]])*DiscreteStatsTable[Average])),0)</f>
        <v>0</v>
      </c>
      <c r="P1117" s="5" cm="1">
        <f t="array" ref="P1117">MAX(IF((ProjectInfoTable[ProjectName]=DiscreteStatsTable[[#This Row],[ProjectName]]),(ProjectInfoTable[ProjectName]=DiscreteStatsTable[[#This Row],[ProjectName]])*ProjectInfoTable[ConfidenceInterval]))</f>
        <v>0.95</v>
      </c>
      <c r="Q1117" s="5">
        <f>IF(AND(DiscreteStatsTable[[#This Row],[RepsWithStatObserved]]=1,Y1117=0),200000000000000000000,IFERROR(_xlfn.T.INV.2T(1 -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7" s="5" cm="1">
        <f t="array" ref="R1117">MIN(IF((DiscreteStatsTable[GroupByKey]=DiscreteStatsTable[[#This Row],[GroupByKey]]),(DiscreteStatsTable[GroupByKey]=DiscreteStatsTable[[#This Row],[GroupByKey]])*DiscreteStatsTable[Average]))</f>
        <v>0</v>
      </c>
      <c r="S1117" s="5" cm="1">
        <f t="array" ref="S1117">MAX(IF((DiscreteStatsTable[GroupByKey]=DiscreteStatsTable[[#This Row],[GroupByKey]]),(DiscreteStatsTable[GroupByKey]=DiscreteStatsTable[[#This Row],[GroupByKey]])*DiscreteStatsTable[Average]))</f>
        <v>0</v>
      </c>
      <c r="T1117" s="5" cm="1">
        <f t="array" ref="T1117">MIN(IF((DiscreteStatsTable[GroupByKey]=DiscreteStatsTable[[#This Row],[GroupByKey]]),(DiscreteStatsTable[GroupByKey]=DiscreteStatsTable[[#This Row],[GroupByKey]])*DiscreteStatsTable[Minimum]))</f>
        <v>0</v>
      </c>
      <c r="U1117" s="5" cm="1">
        <f t="array" ref="U1117">MAX(IF((DiscreteStatsTable[GroupByKey]=DiscreteStatsTable[[#This Row],[GroupByKey]]),(DiscreteStatsTable[GroupByKey]=DiscreteStatsTable[[#This Row],[GroupByKey]])*DiscreteStatsTable[Maximum]))</f>
        <v>0</v>
      </c>
      <c r="V1117" s="5" cm="1">
        <f t="array" ref="V1117">IFERROR(AVERAGE(IF((DiscreteStatsTable[GroupByKey]=DiscreteStatsTable[[#This Row],[GroupByKey]]),(DiscreteStatsTable[GroupByKey]=DiscreteStatsTable[[#This Row],[GroupByKey]])*DiscreteStatsTable[NumberObservations])),0)</f>
        <v>141.38</v>
      </c>
      <c r="W1117" s="5">
        <f>IF((DiscreteStatsTable[[#This Row],[RepsRequested]]&gt;1),DiscreteStatsTable[[#This Row],[HalfWidth]],DiscreteStatsTable[[#This Row],[BatchMeansHalfWidth]])</f>
        <v>0</v>
      </c>
      <c r="X1117" s="5" cm="1">
        <f t="array" ref="X1117">COUNT(IF((DiscreteStatsTable[GroupByKey]=DiscreteStatsTable[[#This Row],[GroupByKey]]),(DiscreteStatsTable[GroupByKey]=DiscreteStatsTable[[#This Row],[GroupByKey]])*DiscreteStatsTable[Replication]))</f>
        <v>50</v>
      </c>
      <c r="Y1117" s="5">
        <f>IF(DiscreteStatsTable[[#This Row],[RepsRequested]]=DiscreteStatsTable[[#This Row],[RepsWithStatObserved]],1,0)</f>
        <v>1</v>
      </c>
    </row>
    <row r="1118" spans="1:25" x14ac:dyDescent="0.25">
      <c r="A1118" t="s">
        <v>68</v>
      </c>
      <c r="B1118" t="s">
        <v>70</v>
      </c>
      <c r="C1118">
        <v>27</v>
      </c>
      <c r="D1118" t="s">
        <v>85</v>
      </c>
      <c r="E1118" t="s">
        <v>91</v>
      </c>
      <c r="F1118" t="s">
        <v>87</v>
      </c>
      <c r="G1118">
        <v>0.33351874471232301</v>
      </c>
      <c r="H1118">
        <v>2E+20</v>
      </c>
      <c r="I1118">
        <v>1.9271320931406401E-2</v>
      </c>
      <c r="J1118">
        <v>1.4042311460429</v>
      </c>
      <c r="K1118">
        <v>142</v>
      </c>
      <c r="L11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18" s="5" cm="1">
        <f t="array" ref="M1118">MAX(IF((ProjectInfoTable[ProjectName]=DiscreteStatsTable[[#This Row],[ProjectName]]),(ProjectInfoTable[ProjectName]=DiscreteStatsTable[[#This Row],[ProjectName]])*ProjectInfoTable[NumberOfReplications]))</f>
        <v>50</v>
      </c>
      <c r="N1118" s="5" cm="1">
        <f t="array" ref="N1118">IFERROR(AVERAGE(IF((DiscreteStatsTable[GroupByKey]=DiscreteStatsTable[[#This Row],[GroupByKey]]),(DiscreteStatsTable[GroupByKey]=DiscreteStatsTable[[#This Row],[GroupByKey]])*DiscreteStatsTable[Average])),0)</f>
        <v>0.33492790756206081</v>
      </c>
      <c r="O1118" s="5" cm="1">
        <f t="array" ref="O111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18" s="5" cm="1">
        <f t="array" ref="P1118">MAX(IF((ProjectInfoTable[ProjectName]=DiscreteStatsTable[[#This Row],[ProjectName]]),(ProjectInfoTable[ProjectName]=DiscreteStatsTable[[#This Row],[ProjectName]])*ProjectInfoTable[ConfidenceInterval]))</f>
        <v>0.95</v>
      </c>
      <c r="Q1118" s="5">
        <f>IF(AND(DiscreteStatsTable[[#This Row],[RepsWithStatObserved]]=1,Y1118=0),200000000000000000000,IFERROR(_xlfn.T.INV.2T(1 -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18" s="5" cm="1">
        <f t="array" ref="R1118">MIN(IF((DiscreteStatsTable[GroupByKey]=DiscreteStatsTable[[#This Row],[GroupByKey]]),(DiscreteStatsTable[GroupByKey]=DiscreteStatsTable[[#This Row],[GroupByKey]])*DiscreteStatsTable[Average]))</f>
        <v>0.29414253294763198</v>
      </c>
      <c r="S1118" s="5" cm="1">
        <f t="array" ref="S1118">MAX(IF((DiscreteStatsTable[GroupByKey]=DiscreteStatsTable[[#This Row],[GroupByKey]]),(DiscreteStatsTable[GroupByKey]=DiscreteStatsTable[[#This Row],[GroupByKey]])*DiscreteStatsTable[Average]))</f>
        <v>0.38948747758041602</v>
      </c>
      <c r="T1118" s="5" cm="1">
        <f t="array" ref="T1118">MIN(IF((DiscreteStatsTable[GroupByKey]=DiscreteStatsTable[[#This Row],[GroupByKey]]),(DiscreteStatsTable[GroupByKey]=DiscreteStatsTable[[#This Row],[GroupByKey]])*DiscreteStatsTable[Minimum]))</f>
        <v>1.2941586017357599E-2</v>
      </c>
      <c r="U1118" s="5" cm="1">
        <f t="array" ref="U1118">MAX(IF((DiscreteStatsTable[GroupByKey]=DiscreteStatsTable[[#This Row],[GroupByKey]]),(DiscreteStatsTable[GroupByKey]=DiscreteStatsTable[[#This Row],[GroupByKey]])*DiscreteStatsTable[Maximum]))</f>
        <v>2.0393207955552399</v>
      </c>
      <c r="V1118" s="5" cm="1">
        <f t="array" ref="V1118">IFERROR(AVERAGE(IF((DiscreteStatsTable[GroupByKey]=DiscreteStatsTable[[#This Row],[GroupByKey]]),(DiscreteStatsTable[GroupByKey]=DiscreteStatsTable[[#This Row],[GroupByKey]])*DiscreteStatsTable[NumberObservations])),0)</f>
        <v>141.38</v>
      </c>
      <c r="W1118" s="5">
        <f>IF((DiscreteStatsTable[[#This Row],[RepsRequested]]&gt;1),DiscreteStatsTable[[#This Row],[HalfWidth]],DiscreteStatsTable[[#This Row],[BatchMeansHalfWidth]])</f>
        <v>5.7478663771092743E-3</v>
      </c>
      <c r="X1118" s="5" cm="1">
        <f t="array" ref="X1118">COUNT(IF((DiscreteStatsTable[GroupByKey]=DiscreteStatsTable[[#This Row],[GroupByKey]]),(DiscreteStatsTable[GroupByKey]=DiscreteStatsTable[[#This Row],[GroupByKey]])*DiscreteStatsTable[Replication]))</f>
        <v>50</v>
      </c>
      <c r="Y1118" s="5">
        <f>IF(DiscreteStatsTable[[#This Row],[RepsRequested]]=DiscreteStatsTable[[#This Row],[RepsWithStatObserved]],1,0)</f>
        <v>1</v>
      </c>
    </row>
    <row r="1119" spans="1:25" x14ac:dyDescent="0.25">
      <c r="A1119" t="s">
        <v>68</v>
      </c>
      <c r="B1119" t="s">
        <v>70</v>
      </c>
      <c r="C1119">
        <v>27</v>
      </c>
      <c r="D1119" t="s">
        <v>85</v>
      </c>
      <c r="E1119" t="s">
        <v>92</v>
      </c>
      <c r="F1119" t="s">
        <v>87</v>
      </c>
      <c r="G1119">
        <v>14.194512667470301</v>
      </c>
      <c r="H1119">
        <v>2E+20</v>
      </c>
      <c r="I1119">
        <v>1.1599144884954999</v>
      </c>
      <c r="J1119">
        <v>53.430470543120499</v>
      </c>
      <c r="K1119">
        <v>142</v>
      </c>
      <c r="L11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19" s="5" cm="1">
        <f t="array" ref="M1119">MAX(IF((ProjectInfoTable[ProjectName]=DiscreteStatsTable[[#This Row],[ProjectName]]),(ProjectInfoTable[ProjectName]=DiscreteStatsTable[[#This Row],[ProjectName]])*ProjectInfoTable[NumberOfReplications]))</f>
        <v>50</v>
      </c>
      <c r="N1119" s="5" cm="1">
        <f t="array" ref="N1119">IFERROR(AVERAGE(IF((DiscreteStatsTable[GroupByKey]=DiscreteStatsTable[[#This Row],[GroupByKey]]),(DiscreteStatsTable[GroupByKey]=DiscreteStatsTable[[#This Row],[GroupByKey]])*DiscreteStatsTable[Average])),0)</f>
        <v>17.764897998506111</v>
      </c>
      <c r="O1119" s="5" cm="1">
        <f t="array" ref="O1119">IFERROR(_xlfn.STDEV.S(IF((DiscreteStatsTable[GroupByKey]=DiscreteStatsTable[[#This Row],[GroupByKey]]),(DiscreteStatsTable[GroupByKey]=DiscreteStatsTable[[#This Row],[GroupByKey]])*DiscreteStatsTable[Average])),0)</f>
        <v>6.3265363194248438</v>
      </c>
      <c r="P1119" s="5" cm="1">
        <f t="array" ref="P1119">MAX(IF((ProjectInfoTable[ProjectName]=DiscreteStatsTable[[#This Row],[ProjectName]]),(ProjectInfoTable[ProjectName]=DiscreteStatsTable[[#This Row],[ProjectName]])*ProjectInfoTable[ConfidenceInterval]))</f>
        <v>0.95</v>
      </c>
      <c r="Q1119" s="5">
        <f>IF(AND(DiscreteStatsTable[[#This Row],[RepsWithStatObserved]]=1,Y1119=0),200000000000000000000,IFERROR(_xlfn.T.INV.2T(1 -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119" s="5" cm="1">
        <f t="array" ref="R1119">MIN(IF((DiscreteStatsTable[GroupByKey]=DiscreteStatsTable[[#This Row],[GroupByKey]]),(DiscreteStatsTable[GroupByKey]=DiscreteStatsTable[[#This Row],[GroupByKey]])*DiscreteStatsTable[Average]))</f>
        <v>12.070203836107099</v>
      </c>
      <c r="S1119" s="5" cm="1">
        <f t="array" ref="S1119">MAX(IF((DiscreteStatsTable[GroupByKey]=DiscreteStatsTable[[#This Row],[GroupByKey]]),(DiscreteStatsTable[GroupByKey]=DiscreteStatsTable[[#This Row],[GroupByKey]])*DiscreteStatsTable[Average]))</f>
        <v>51.667706043059603</v>
      </c>
      <c r="T1119" s="5" cm="1">
        <f t="array" ref="T1119">MIN(IF((DiscreteStatsTable[GroupByKey]=DiscreteStatsTable[[#This Row],[GroupByKey]]),(DiscreteStatsTable[GroupByKey]=DiscreteStatsTable[[#This Row],[GroupByKey]])*DiscreteStatsTable[Minimum]))</f>
        <v>0.77649516104145899</v>
      </c>
      <c r="U1119" s="5" cm="1">
        <f t="array" ref="U1119">MAX(IF((DiscreteStatsTable[GroupByKey]=DiscreteStatsTable[[#This Row],[GroupByKey]]),(DiscreteStatsTable[GroupByKey]=DiscreteStatsTable[[#This Row],[GroupByKey]])*DiscreteStatsTable[Maximum]))</f>
        <v>114.20900292565</v>
      </c>
      <c r="V1119" s="5" cm="1">
        <f t="array" ref="V1119">IFERROR(AVERAGE(IF((DiscreteStatsTable[GroupByKey]=DiscreteStatsTable[[#This Row],[GroupByKey]]),(DiscreteStatsTable[GroupByKey]=DiscreteStatsTable[[#This Row],[GroupByKey]])*DiscreteStatsTable[NumberObservations])),0)</f>
        <v>141.38</v>
      </c>
      <c r="W1119" s="5">
        <f>IF((DiscreteStatsTable[[#This Row],[RepsRequested]]&gt;1),DiscreteStatsTable[[#This Row],[HalfWidth]],DiscreteStatsTable[[#This Row],[BatchMeansHalfWidth]])</f>
        <v>1.7979817281600685</v>
      </c>
      <c r="X1119" s="5" cm="1">
        <f t="array" ref="X1119">COUNT(IF((DiscreteStatsTable[GroupByKey]=DiscreteStatsTable[[#This Row],[GroupByKey]]),(DiscreteStatsTable[GroupByKey]=DiscreteStatsTable[[#This Row],[GroupByKey]])*DiscreteStatsTable[Replication]))</f>
        <v>50</v>
      </c>
      <c r="Y1119" s="5">
        <f>IF(DiscreteStatsTable[[#This Row],[RepsRequested]]=DiscreteStatsTable[[#This Row],[RepsWithStatObserved]],1,0)</f>
        <v>1</v>
      </c>
    </row>
    <row r="1120" spans="1:25" x14ac:dyDescent="0.25">
      <c r="A1120" t="s">
        <v>68</v>
      </c>
      <c r="B1120" t="s">
        <v>70</v>
      </c>
      <c r="C1120">
        <v>27</v>
      </c>
      <c r="D1120" t="s">
        <v>85</v>
      </c>
      <c r="E1120" t="s">
        <v>93</v>
      </c>
      <c r="F1120" t="s">
        <v>87</v>
      </c>
      <c r="G1120">
        <v>0</v>
      </c>
      <c r="H1120">
        <v>2E+20</v>
      </c>
      <c r="I1120">
        <v>0</v>
      </c>
      <c r="J1120">
        <v>0</v>
      </c>
      <c r="K1120">
        <v>142</v>
      </c>
      <c r="L11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20" s="5" cm="1">
        <f t="array" ref="M1120">MAX(IF((ProjectInfoTable[ProjectName]=DiscreteStatsTable[[#This Row],[ProjectName]]),(ProjectInfoTable[ProjectName]=DiscreteStatsTable[[#This Row],[ProjectName]])*ProjectInfoTable[NumberOfReplications]))</f>
        <v>50</v>
      </c>
      <c r="N1120" s="5" cm="1">
        <f t="array" ref="N1120">IFERROR(AVERAGE(IF((DiscreteStatsTable[GroupByKey]=DiscreteStatsTable[[#This Row],[GroupByKey]]),(DiscreteStatsTable[GroupByKey]=DiscreteStatsTable[[#This Row],[GroupByKey]])*DiscreteStatsTable[Average])),0)</f>
        <v>0</v>
      </c>
      <c r="O1120" s="5" cm="1">
        <f t="array" ref="O1120">IFERROR(_xlfn.STDEV.S(IF((DiscreteStatsTable[GroupByKey]=DiscreteStatsTable[[#This Row],[GroupByKey]]),(DiscreteStatsTable[GroupByKey]=DiscreteStatsTable[[#This Row],[GroupByKey]])*DiscreteStatsTable[Average])),0)</f>
        <v>0</v>
      </c>
      <c r="P1120" s="5" cm="1">
        <f t="array" ref="P1120">MAX(IF((ProjectInfoTable[ProjectName]=DiscreteStatsTable[[#This Row],[ProjectName]]),(ProjectInfoTable[ProjectName]=DiscreteStatsTable[[#This Row],[ProjectName]])*ProjectInfoTable[ConfidenceInterval]))</f>
        <v>0.95</v>
      </c>
      <c r="Q1120" s="5">
        <f>IF(AND(DiscreteStatsTable[[#This Row],[RepsWithStatObserved]]=1,Y1120=0),200000000000000000000,IFERROR(_xlfn.T.INV.2T(1 -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0" s="5" cm="1">
        <f t="array" ref="R1120">MIN(IF((DiscreteStatsTable[GroupByKey]=DiscreteStatsTable[[#This Row],[GroupByKey]]),(DiscreteStatsTable[GroupByKey]=DiscreteStatsTable[[#This Row],[GroupByKey]])*DiscreteStatsTable[Average]))</f>
        <v>0</v>
      </c>
      <c r="S1120" s="5" cm="1">
        <f t="array" ref="S1120">MAX(IF((DiscreteStatsTable[GroupByKey]=DiscreteStatsTable[[#This Row],[GroupByKey]]),(DiscreteStatsTable[GroupByKey]=DiscreteStatsTable[[#This Row],[GroupByKey]])*DiscreteStatsTable[Average]))</f>
        <v>0</v>
      </c>
      <c r="T1120" s="5" cm="1">
        <f t="array" ref="T1120">MIN(IF((DiscreteStatsTable[GroupByKey]=DiscreteStatsTable[[#This Row],[GroupByKey]]),(DiscreteStatsTable[GroupByKey]=DiscreteStatsTable[[#This Row],[GroupByKey]])*DiscreteStatsTable[Minimum]))</f>
        <v>0</v>
      </c>
      <c r="U1120" s="5" cm="1">
        <f t="array" ref="U1120">MAX(IF((DiscreteStatsTable[GroupByKey]=DiscreteStatsTable[[#This Row],[GroupByKey]]),(DiscreteStatsTable[GroupByKey]=DiscreteStatsTable[[#This Row],[GroupByKey]])*DiscreteStatsTable[Maximum]))</f>
        <v>0</v>
      </c>
      <c r="V1120" s="5" cm="1">
        <f t="array" ref="V1120">IFERROR(AVERAGE(IF((DiscreteStatsTable[GroupByKey]=DiscreteStatsTable[[#This Row],[GroupByKey]]),(DiscreteStatsTable[GroupByKey]=DiscreteStatsTable[[#This Row],[GroupByKey]])*DiscreteStatsTable[NumberObservations])),0)</f>
        <v>141.38</v>
      </c>
      <c r="W1120" s="5">
        <f>IF((DiscreteStatsTable[[#This Row],[RepsRequested]]&gt;1),DiscreteStatsTable[[#This Row],[HalfWidth]],DiscreteStatsTable[[#This Row],[BatchMeansHalfWidth]])</f>
        <v>0</v>
      </c>
      <c r="X1120" s="5" cm="1">
        <f t="array" ref="X1120">COUNT(IF((DiscreteStatsTable[GroupByKey]=DiscreteStatsTable[[#This Row],[GroupByKey]]),(DiscreteStatsTable[GroupByKey]=DiscreteStatsTable[[#This Row],[GroupByKey]])*DiscreteStatsTable[Replication]))</f>
        <v>50</v>
      </c>
      <c r="Y1120" s="5">
        <f>IF(DiscreteStatsTable[[#This Row],[RepsRequested]]=DiscreteStatsTable[[#This Row],[RepsWithStatObserved]],1,0)</f>
        <v>1</v>
      </c>
    </row>
    <row r="1121" spans="1:25" x14ac:dyDescent="0.25">
      <c r="A1121" t="s">
        <v>68</v>
      </c>
      <c r="B1121" t="s">
        <v>70</v>
      </c>
      <c r="C1121">
        <v>27</v>
      </c>
      <c r="D1121" t="s">
        <v>85</v>
      </c>
      <c r="E1121" t="s">
        <v>94</v>
      </c>
      <c r="F1121" t="s">
        <v>87</v>
      </c>
      <c r="G1121">
        <v>0</v>
      </c>
      <c r="H1121">
        <v>2E+20</v>
      </c>
      <c r="I1121">
        <v>0</v>
      </c>
      <c r="J1121">
        <v>0</v>
      </c>
      <c r="K1121">
        <v>142</v>
      </c>
      <c r="L11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21" s="5" cm="1">
        <f t="array" ref="M1121">MAX(IF((ProjectInfoTable[ProjectName]=DiscreteStatsTable[[#This Row],[ProjectName]]),(ProjectInfoTable[ProjectName]=DiscreteStatsTable[[#This Row],[ProjectName]])*ProjectInfoTable[NumberOfReplications]))</f>
        <v>50</v>
      </c>
      <c r="N1121" s="5" cm="1">
        <f t="array" ref="N1121">IFERROR(AVERAGE(IF((DiscreteStatsTable[GroupByKey]=DiscreteStatsTable[[#This Row],[GroupByKey]]),(DiscreteStatsTable[GroupByKey]=DiscreteStatsTable[[#This Row],[GroupByKey]])*DiscreteStatsTable[Average])),0)</f>
        <v>0</v>
      </c>
      <c r="O1121" s="5" cm="1">
        <f t="array" ref="O1121">IFERROR(_xlfn.STDEV.S(IF((DiscreteStatsTable[GroupByKey]=DiscreteStatsTable[[#This Row],[GroupByKey]]),(DiscreteStatsTable[GroupByKey]=DiscreteStatsTable[[#This Row],[GroupByKey]])*DiscreteStatsTable[Average])),0)</f>
        <v>0</v>
      </c>
      <c r="P1121" s="5" cm="1">
        <f t="array" ref="P1121">MAX(IF((ProjectInfoTable[ProjectName]=DiscreteStatsTable[[#This Row],[ProjectName]]),(ProjectInfoTable[ProjectName]=DiscreteStatsTable[[#This Row],[ProjectName]])*ProjectInfoTable[ConfidenceInterval]))</f>
        <v>0.95</v>
      </c>
      <c r="Q1121" s="5">
        <f>IF(AND(DiscreteStatsTable[[#This Row],[RepsWithStatObserved]]=1,Y1121=0),200000000000000000000,IFERROR(_xlfn.T.INV.2T(1 -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1" s="5" cm="1">
        <f t="array" ref="R1121">MIN(IF((DiscreteStatsTable[GroupByKey]=DiscreteStatsTable[[#This Row],[GroupByKey]]),(DiscreteStatsTable[GroupByKey]=DiscreteStatsTable[[#This Row],[GroupByKey]])*DiscreteStatsTable[Average]))</f>
        <v>0</v>
      </c>
      <c r="S1121" s="5" cm="1">
        <f t="array" ref="S1121">MAX(IF((DiscreteStatsTable[GroupByKey]=DiscreteStatsTable[[#This Row],[GroupByKey]]),(DiscreteStatsTable[GroupByKey]=DiscreteStatsTable[[#This Row],[GroupByKey]])*DiscreteStatsTable[Average]))</f>
        <v>0</v>
      </c>
      <c r="T1121" s="5" cm="1">
        <f t="array" ref="T1121">MIN(IF((DiscreteStatsTable[GroupByKey]=DiscreteStatsTable[[#This Row],[GroupByKey]]),(DiscreteStatsTable[GroupByKey]=DiscreteStatsTable[[#This Row],[GroupByKey]])*DiscreteStatsTable[Minimum]))</f>
        <v>0</v>
      </c>
      <c r="U1121" s="5" cm="1">
        <f t="array" ref="U1121">MAX(IF((DiscreteStatsTable[GroupByKey]=DiscreteStatsTable[[#This Row],[GroupByKey]]),(DiscreteStatsTable[GroupByKey]=DiscreteStatsTable[[#This Row],[GroupByKey]])*DiscreteStatsTable[Maximum]))</f>
        <v>0</v>
      </c>
      <c r="V1121" s="5" cm="1">
        <f t="array" ref="V1121">IFERROR(AVERAGE(IF((DiscreteStatsTable[GroupByKey]=DiscreteStatsTable[[#This Row],[GroupByKey]]),(DiscreteStatsTable[GroupByKey]=DiscreteStatsTable[[#This Row],[GroupByKey]])*DiscreteStatsTable[NumberObservations])),0)</f>
        <v>141.38</v>
      </c>
      <c r="W1121" s="5">
        <f>IF((DiscreteStatsTable[[#This Row],[RepsRequested]]&gt;1),DiscreteStatsTable[[#This Row],[HalfWidth]],DiscreteStatsTable[[#This Row],[BatchMeansHalfWidth]])</f>
        <v>0</v>
      </c>
      <c r="X1121" s="5" cm="1">
        <f t="array" ref="X1121">COUNT(IF((DiscreteStatsTable[GroupByKey]=DiscreteStatsTable[[#This Row],[GroupByKey]]),(DiscreteStatsTable[GroupByKey]=DiscreteStatsTable[[#This Row],[GroupByKey]])*DiscreteStatsTable[Replication]))</f>
        <v>50</v>
      </c>
      <c r="Y1121" s="5">
        <f>IF(DiscreteStatsTable[[#This Row],[RepsRequested]]=DiscreteStatsTable[[#This Row],[RepsWithStatObserved]],1,0)</f>
        <v>1</v>
      </c>
    </row>
    <row r="1122" spans="1:25" x14ac:dyDescent="0.25">
      <c r="A1122" t="s">
        <v>68</v>
      </c>
      <c r="B1122" t="s">
        <v>70</v>
      </c>
      <c r="C1122">
        <v>27</v>
      </c>
      <c r="D1122" t="s">
        <v>85</v>
      </c>
      <c r="E1122" t="s">
        <v>95</v>
      </c>
      <c r="F1122" t="s">
        <v>87</v>
      </c>
      <c r="G1122">
        <v>0.33351874471232301</v>
      </c>
      <c r="H1122">
        <v>2E+20</v>
      </c>
      <c r="I1122">
        <v>1.9271320931406401E-2</v>
      </c>
      <c r="J1122">
        <v>1.4042311460429</v>
      </c>
      <c r="K1122">
        <v>142</v>
      </c>
      <c r="L11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22" s="5" cm="1">
        <f t="array" ref="M1122">MAX(IF((ProjectInfoTable[ProjectName]=DiscreteStatsTable[[#This Row],[ProjectName]]),(ProjectInfoTable[ProjectName]=DiscreteStatsTable[[#This Row],[ProjectName]])*ProjectInfoTable[NumberOfReplications]))</f>
        <v>50</v>
      </c>
      <c r="N1122" s="5" cm="1">
        <f t="array" ref="N1122">IFERROR(AVERAGE(IF((DiscreteStatsTable[GroupByKey]=DiscreteStatsTable[[#This Row],[GroupByKey]]),(DiscreteStatsTable[GroupByKey]=DiscreteStatsTable[[#This Row],[GroupByKey]])*DiscreteStatsTable[Average])),0)</f>
        <v>0.33492790756206081</v>
      </c>
      <c r="O1122" s="5" cm="1">
        <f t="array" ref="O112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22" s="5" cm="1">
        <f t="array" ref="P1122">MAX(IF((ProjectInfoTable[ProjectName]=DiscreteStatsTable[[#This Row],[ProjectName]]),(ProjectInfoTable[ProjectName]=DiscreteStatsTable[[#This Row],[ProjectName]])*ProjectInfoTable[ConfidenceInterval]))</f>
        <v>0.95</v>
      </c>
      <c r="Q1122" s="5">
        <f>IF(AND(DiscreteStatsTable[[#This Row],[RepsWithStatObserved]]=1,Y1122=0),200000000000000000000,IFERROR(_xlfn.T.INV.2T(1 -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22" s="5" cm="1">
        <f t="array" ref="R1122">MIN(IF((DiscreteStatsTable[GroupByKey]=DiscreteStatsTable[[#This Row],[GroupByKey]]),(DiscreteStatsTable[GroupByKey]=DiscreteStatsTable[[#This Row],[GroupByKey]])*DiscreteStatsTable[Average]))</f>
        <v>0.29414253294763198</v>
      </c>
      <c r="S1122" s="5" cm="1">
        <f t="array" ref="S1122">MAX(IF((DiscreteStatsTable[GroupByKey]=DiscreteStatsTable[[#This Row],[GroupByKey]]),(DiscreteStatsTable[GroupByKey]=DiscreteStatsTable[[#This Row],[GroupByKey]])*DiscreteStatsTable[Average]))</f>
        <v>0.38948747758041602</v>
      </c>
      <c r="T1122" s="5" cm="1">
        <f t="array" ref="T1122">MIN(IF((DiscreteStatsTable[GroupByKey]=DiscreteStatsTable[[#This Row],[GroupByKey]]),(DiscreteStatsTable[GroupByKey]=DiscreteStatsTable[[#This Row],[GroupByKey]])*DiscreteStatsTable[Minimum]))</f>
        <v>1.2941586017357599E-2</v>
      </c>
      <c r="U1122" s="5" cm="1">
        <f t="array" ref="U1122">MAX(IF((DiscreteStatsTable[GroupByKey]=DiscreteStatsTable[[#This Row],[GroupByKey]]),(DiscreteStatsTable[GroupByKey]=DiscreteStatsTable[[#This Row],[GroupByKey]])*DiscreteStatsTable[Maximum]))</f>
        <v>2.0393207955552399</v>
      </c>
      <c r="V1122" s="5" cm="1">
        <f t="array" ref="V1122">IFERROR(AVERAGE(IF((DiscreteStatsTable[GroupByKey]=DiscreteStatsTable[[#This Row],[GroupByKey]]),(DiscreteStatsTable[GroupByKey]=DiscreteStatsTable[[#This Row],[GroupByKey]])*DiscreteStatsTable[NumberObservations])),0)</f>
        <v>141.38</v>
      </c>
      <c r="W1122" s="5">
        <f>IF((DiscreteStatsTable[[#This Row],[RepsRequested]]&gt;1),DiscreteStatsTable[[#This Row],[HalfWidth]],DiscreteStatsTable[[#This Row],[BatchMeansHalfWidth]])</f>
        <v>5.7478663771092743E-3</v>
      </c>
      <c r="X1122" s="5" cm="1">
        <f t="array" ref="X1122">COUNT(IF((DiscreteStatsTable[GroupByKey]=DiscreteStatsTable[[#This Row],[GroupByKey]]),(DiscreteStatsTable[GroupByKey]=DiscreteStatsTable[[#This Row],[GroupByKey]])*DiscreteStatsTable[Replication]))</f>
        <v>50</v>
      </c>
      <c r="Y1122" s="5">
        <f>IF(DiscreteStatsTable[[#This Row],[RepsRequested]]=DiscreteStatsTable[[#This Row],[RepsWithStatObserved]],1,0)</f>
        <v>1</v>
      </c>
    </row>
    <row r="1123" spans="1:25" x14ac:dyDescent="0.25">
      <c r="A1123" t="s">
        <v>68</v>
      </c>
      <c r="B1123" t="s">
        <v>70</v>
      </c>
      <c r="C1123">
        <v>27</v>
      </c>
      <c r="D1123" t="s">
        <v>85</v>
      </c>
      <c r="E1123" t="s">
        <v>96</v>
      </c>
      <c r="F1123" t="s">
        <v>87</v>
      </c>
      <c r="G1123">
        <v>12.071135568262299</v>
      </c>
      <c r="H1123">
        <v>2E+20</v>
      </c>
      <c r="I1123">
        <v>1.15627925588439</v>
      </c>
      <c r="J1123">
        <v>51.244725062788604</v>
      </c>
      <c r="K1123">
        <v>142</v>
      </c>
      <c r="L11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23" s="5" cm="1">
        <f t="array" ref="M1123">MAX(IF((ProjectInfoTable[ProjectName]=DiscreteStatsTable[[#This Row],[ProjectName]]),(ProjectInfoTable[ProjectName]=DiscreteStatsTable[[#This Row],[ProjectName]])*ProjectInfoTable[NumberOfReplications]))</f>
        <v>50</v>
      </c>
      <c r="N1123" s="5" cm="1">
        <f t="array" ref="N1123">IFERROR(AVERAGE(IF((DiscreteStatsTable[GroupByKey]=DiscreteStatsTable[[#This Row],[GroupByKey]]),(DiscreteStatsTable[GroupByKey]=DiscreteStatsTable[[#This Row],[GroupByKey]])*DiscreteStatsTable[Average])),0)</f>
        <v>12.098431297615067</v>
      </c>
      <c r="O1123" s="5" cm="1">
        <f t="array" ref="O1123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123" s="5" cm="1">
        <f t="array" ref="P1123">MAX(IF((ProjectInfoTable[ProjectName]=DiscreteStatsTable[[#This Row],[ProjectName]]),(ProjectInfoTable[ProjectName]=DiscreteStatsTable[[#This Row],[ProjectName]])*ProjectInfoTable[ConfidenceInterval]))</f>
        <v>0.95</v>
      </c>
      <c r="Q1123" s="5">
        <f>IF(AND(DiscreteStatsTable[[#This Row],[RepsWithStatObserved]]=1,Y1123=0),200000000000000000000,IFERROR(_xlfn.T.INV.2T(1 -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123" s="5" cm="1">
        <f t="array" ref="R1123">MIN(IF((DiscreteStatsTable[GroupByKey]=DiscreteStatsTable[[#This Row],[GroupByKey]]),(DiscreteStatsTable[GroupByKey]=DiscreteStatsTable[[#This Row],[GroupByKey]])*DiscreteStatsTable[Average]))</f>
        <v>10.7592582879315</v>
      </c>
      <c r="S1123" s="5" cm="1">
        <f t="array" ref="S1123">MAX(IF((DiscreteStatsTable[GroupByKey]=DiscreteStatsTable[[#This Row],[GroupByKey]]),(DiscreteStatsTable[GroupByKey]=DiscreteStatsTable[[#This Row],[GroupByKey]])*DiscreteStatsTable[Average]))</f>
        <v>14.168775078757299</v>
      </c>
      <c r="T1123" s="5" cm="1">
        <f t="array" ref="T1123">MIN(IF((DiscreteStatsTable[GroupByKey]=DiscreteStatsTable[[#This Row],[GroupByKey]]),(DiscreteStatsTable[GroupByKey]=DiscreteStatsTable[[#This Row],[GroupByKey]])*DiscreteStatsTable[Minimum]))</f>
        <v>0.77649516104145899</v>
      </c>
      <c r="U1123" s="5" cm="1">
        <f t="array" ref="U1123">MAX(IF((DiscreteStatsTable[GroupByKey]=DiscreteStatsTable[[#This Row],[GroupByKey]]),(DiscreteStatsTable[GroupByKey]=DiscreteStatsTable[[#This Row],[GroupByKey]])*DiscreteStatsTable[Maximum]))</f>
        <v>66.496126739788593</v>
      </c>
      <c r="V1123" s="5" cm="1">
        <f t="array" ref="V1123">IFERROR(AVERAGE(IF((DiscreteStatsTable[GroupByKey]=DiscreteStatsTable[[#This Row],[GroupByKey]]),(DiscreteStatsTable[GroupByKey]=DiscreteStatsTable[[#This Row],[GroupByKey]])*DiscreteStatsTable[NumberObservations])),0)</f>
        <v>141.38</v>
      </c>
      <c r="W1123" s="5">
        <f>IF((DiscreteStatsTable[[#This Row],[RepsRequested]]&gt;1),DiscreteStatsTable[[#This Row],[HalfWidth]],DiscreteStatsTable[[#This Row],[BatchMeansHalfWidth]])</f>
        <v>0.20301091161176912</v>
      </c>
      <c r="X1123" s="5" cm="1">
        <f t="array" ref="X1123">COUNT(IF((DiscreteStatsTable[GroupByKey]=DiscreteStatsTable[[#This Row],[GroupByKey]]),(DiscreteStatsTable[GroupByKey]=DiscreteStatsTable[[#This Row],[GroupByKey]])*DiscreteStatsTable[Replication]))</f>
        <v>50</v>
      </c>
      <c r="Y1123" s="5">
        <f>IF(DiscreteStatsTable[[#This Row],[RepsRequested]]=DiscreteStatsTable[[#This Row],[RepsWithStatObserved]],1,0)</f>
        <v>1</v>
      </c>
    </row>
    <row r="1124" spans="1:25" x14ac:dyDescent="0.25">
      <c r="A1124" t="s">
        <v>68</v>
      </c>
      <c r="B1124" t="s">
        <v>70</v>
      </c>
      <c r="C1124">
        <v>27</v>
      </c>
      <c r="D1124" t="s">
        <v>85</v>
      </c>
      <c r="E1124" t="s">
        <v>97</v>
      </c>
      <c r="F1124" t="s">
        <v>87</v>
      </c>
      <c r="G1124">
        <v>0</v>
      </c>
      <c r="H1124">
        <v>2E+20</v>
      </c>
      <c r="I1124">
        <v>0</v>
      </c>
      <c r="J1124">
        <v>0</v>
      </c>
      <c r="K1124">
        <v>142</v>
      </c>
      <c r="L11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24" s="5" cm="1">
        <f t="array" ref="M1124">MAX(IF((ProjectInfoTable[ProjectName]=DiscreteStatsTable[[#This Row],[ProjectName]]),(ProjectInfoTable[ProjectName]=DiscreteStatsTable[[#This Row],[ProjectName]])*ProjectInfoTable[NumberOfReplications]))</f>
        <v>50</v>
      </c>
      <c r="N1124" s="5" cm="1">
        <f t="array" ref="N1124">IFERROR(AVERAGE(IF((DiscreteStatsTable[GroupByKey]=DiscreteStatsTable[[#This Row],[GroupByKey]]),(DiscreteStatsTable[GroupByKey]=DiscreteStatsTable[[#This Row],[GroupByKey]])*DiscreteStatsTable[Average])),0)</f>
        <v>0</v>
      </c>
      <c r="O1124" s="5" cm="1">
        <f t="array" ref="O1124">IFERROR(_xlfn.STDEV.S(IF((DiscreteStatsTable[GroupByKey]=DiscreteStatsTable[[#This Row],[GroupByKey]]),(DiscreteStatsTable[GroupByKey]=DiscreteStatsTable[[#This Row],[GroupByKey]])*DiscreteStatsTable[Average])),0)</f>
        <v>0</v>
      </c>
      <c r="P1124" s="5" cm="1">
        <f t="array" ref="P1124">MAX(IF((ProjectInfoTable[ProjectName]=DiscreteStatsTable[[#This Row],[ProjectName]]),(ProjectInfoTable[ProjectName]=DiscreteStatsTable[[#This Row],[ProjectName]])*ProjectInfoTable[ConfidenceInterval]))</f>
        <v>0.95</v>
      </c>
      <c r="Q1124" s="5">
        <f>IF(AND(DiscreteStatsTable[[#This Row],[RepsWithStatObserved]]=1,Y1124=0),200000000000000000000,IFERROR(_xlfn.T.INV.2T(1 -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4" s="5" cm="1">
        <f t="array" ref="R1124">MIN(IF((DiscreteStatsTable[GroupByKey]=DiscreteStatsTable[[#This Row],[GroupByKey]]),(DiscreteStatsTable[GroupByKey]=DiscreteStatsTable[[#This Row],[GroupByKey]])*DiscreteStatsTable[Average]))</f>
        <v>0</v>
      </c>
      <c r="S1124" s="5" cm="1">
        <f t="array" ref="S1124">MAX(IF((DiscreteStatsTable[GroupByKey]=DiscreteStatsTable[[#This Row],[GroupByKey]]),(DiscreteStatsTable[GroupByKey]=DiscreteStatsTable[[#This Row],[GroupByKey]])*DiscreteStatsTable[Average]))</f>
        <v>0</v>
      </c>
      <c r="T1124" s="5" cm="1">
        <f t="array" ref="T1124">MIN(IF((DiscreteStatsTable[GroupByKey]=DiscreteStatsTable[[#This Row],[GroupByKey]]),(DiscreteStatsTable[GroupByKey]=DiscreteStatsTable[[#This Row],[GroupByKey]])*DiscreteStatsTable[Minimum]))</f>
        <v>0</v>
      </c>
      <c r="U1124" s="5" cm="1">
        <f t="array" ref="U1124">MAX(IF((DiscreteStatsTable[GroupByKey]=DiscreteStatsTable[[#This Row],[GroupByKey]]),(DiscreteStatsTable[GroupByKey]=DiscreteStatsTable[[#This Row],[GroupByKey]])*DiscreteStatsTable[Maximum]))</f>
        <v>0</v>
      </c>
      <c r="V1124" s="5" cm="1">
        <f t="array" ref="V1124">IFERROR(AVERAGE(IF((DiscreteStatsTable[GroupByKey]=DiscreteStatsTable[[#This Row],[GroupByKey]]),(DiscreteStatsTable[GroupByKey]=DiscreteStatsTable[[#This Row],[GroupByKey]])*DiscreteStatsTable[NumberObservations])),0)</f>
        <v>141.38</v>
      </c>
      <c r="W1124" s="5">
        <f>IF((DiscreteStatsTable[[#This Row],[RepsRequested]]&gt;1),DiscreteStatsTable[[#This Row],[HalfWidth]],DiscreteStatsTable[[#This Row],[BatchMeansHalfWidth]])</f>
        <v>0</v>
      </c>
      <c r="X1124" s="5" cm="1">
        <f t="array" ref="X1124">COUNT(IF((DiscreteStatsTable[GroupByKey]=DiscreteStatsTable[[#This Row],[GroupByKey]]),(DiscreteStatsTable[GroupByKey]=DiscreteStatsTable[[#This Row],[GroupByKey]])*DiscreteStatsTable[Replication]))</f>
        <v>50</v>
      </c>
      <c r="Y1124" s="5">
        <f>IF(DiscreteStatsTable[[#This Row],[RepsRequested]]=DiscreteStatsTable[[#This Row],[RepsWithStatObserved]],1,0)</f>
        <v>1</v>
      </c>
    </row>
    <row r="1125" spans="1:25" x14ac:dyDescent="0.25">
      <c r="A1125" t="s">
        <v>68</v>
      </c>
      <c r="B1125" t="s">
        <v>70</v>
      </c>
      <c r="C1125">
        <v>27</v>
      </c>
      <c r="D1125" t="s">
        <v>85</v>
      </c>
      <c r="E1125" t="s">
        <v>98</v>
      </c>
      <c r="F1125" t="s">
        <v>87</v>
      </c>
      <c r="G1125">
        <v>2.1233770992080299</v>
      </c>
      <c r="H1125">
        <v>2E+20</v>
      </c>
      <c r="I1125">
        <v>0</v>
      </c>
      <c r="J1125">
        <v>19.499042477559499</v>
      </c>
      <c r="K1125">
        <v>142</v>
      </c>
      <c r="L11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25" s="5" cm="1">
        <f t="array" ref="M1125">MAX(IF((ProjectInfoTable[ProjectName]=DiscreteStatsTable[[#This Row],[ProjectName]]),(ProjectInfoTable[ProjectName]=DiscreteStatsTable[[#This Row],[ProjectName]])*ProjectInfoTable[NumberOfReplications]))</f>
        <v>50</v>
      </c>
      <c r="N1125" s="5" cm="1">
        <f t="array" ref="N1125">IFERROR(AVERAGE(IF((DiscreteStatsTable[GroupByKey]=DiscreteStatsTable[[#This Row],[GroupByKey]]),(DiscreteStatsTable[GroupByKey]=DiscreteStatsTable[[#This Row],[GroupByKey]])*DiscreteStatsTable[Average])),0)</f>
        <v>5.6664667008910365</v>
      </c>
      <c r="O1125" s="5" cm="1">
        <f t="array" ref="O1125">IFERROR(_xlfn.STDEV.S(IF((DiscreteStatsTable[GroupByKey]=DiscreteStatsTable[[#This Row],[GroupByKey]]),(DiscreteStatsTable[GroupByKey]=DiscreteStatsTable[[#This Row],[GroupByKey]])*DiscreteStatsTable[Average])),0)</f>
        <v>5.8120334932936641</v>
      </c>
      <c r="P1125" s="5" cm="1">
        <f t="array" ref="P1125">MAX(IF((ProjectInfoTable[ProjectName]=DiscreteStatsTable[[#This Row],[ProjectName]]),(ProjectInfoTable[ProjectName]=DiscreteStatsTable[[#This Row],[ProjectName]])*ProjectInfoTable[ConfidenceInterval]))</f>
        <v>0.95</v>
      </c>
      <c r="Q1125" s="5">
        <f>IF(AND(DiscreteStatsTable[[#This Row],[RepsWithStatObserved]]=1,Y1125=0),200000000000000000000,IFERROR(_xlfn.T.INV.2T(1 -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125" s="5" cm="1">
        <f t="array" ref="R1125">MIN(IF((DiscreteStatsTable[GroupByKey]=DiscreteStatsTable[[#This Row],[GroupByKey]]),(DiscreteStatsTable[GroupByKey]=DiscreteStatsTable[[#This Row],[GroupByKey]])*DiscreteStatsTable[Average]))</f>
        <v>1.06349999805384</v>
      </c>
      <c r="S1125" s="5" cm="1">
        <f t="array" ref="S1125">MAX(IF((DiscreteStatsTable[GroupByKey]=DiscreteStatsTable[[#This Row],[GroupByKey]]),(DiscreteStatsTable[GroupByKey]=DiscreteStatsTable[[#This Row],[GroupByKey]])*DiscreteStatsTable[Average]))</f>
        <v>37.498930964302303</v>
      </c>
      <c r="T1125" s="5" cm="1">
        <f t="array" ref="T1125">MIN(IF((DiscreteStatsTable[GroupByKey]=DiscreteStatsTable[[#This Row],[GroupByKey]]),(DiscreteStatsTable[GroupByKey]=DiscreteStatsTable[[#This Row],[GroupByKey]])*DiscreteStatsTable[Minimum]))</f>
        <v>0</v>
      </c>
      <c r="U1125" s="5" cm="1">
        <f t="array" ref="U1125">MAX(IF((DiscreteStatsTable[GroupByKey]=DiscreteStatsTable[[#This Row],[GroupByKey]]),(DiscreteStatsTable[GroupByKey]=DiscreteStatsTable[[#This Row],[GroupByKey]])*DiscreteStatsTable[Maximum]))</f>
        <v>97.065234510704698</v>
      </c>
      <c r="V1125" s="5" cm="1">
        <f t="array" ref="V1125">IFERROR(AVERAGE(IF((DiscreteStatsTable[GroupByKey]=DiscreteStatsTable[[#This Row],[GroupByKey]]),(DiscreteStatsTable[GroupByKey]=DiscreteStatsTable[[#This Row],[GroupByKey]])*DiscreteStatsTable[NumberObservations])),0)</f>
        <v>141.38</v>
      </c>
      <c r="W1125" s="5">
        <f>IF((DiscreteStatsTable[[#This Row],[RepsRequested]]&gt;1),DiscreteStatsTable[[#This Row],[HalfWidth]],DiscreteStatsTable[[#This Row],[BatchMeansHalfWidth]])</f>
        <v>1.6517616428299211</v>
      </c>
      <c r="X1125" s="5" cm="1">
        <f t="array" ref="X1125">COUNT(IF((DiscreteStatsTable[GroupByKey]=DiscreteStatsTable[[#This Row],[GroupByKey]]),(DiscreteStatsTable[GroupByKey]=DiscreteStatsTable[[#This Row],[GroupByKey]])*DiscreteStatsTable[Replication]))</f>
        <v>50</v>
      </c>
      <c r="Y1125" s="5">
        <f>IF(DiscreteStatsTable[[#This Row],[RepsRequested]]=DiscreteStatsTable[[#This Row],[RepsWithStatObserved]],1,0)</f>
        <v>1</v>
      </c>
    </row>
    <row r="1126" spans="1:25" x14ac:dyDescent="0.25">
      <c r="A1126" t="s">
        <v>68</v>
      </c>
      <c r="B1126" t="s">
        <v>70</v>
      </c>
      <c r="C1126">
        <v>28</v>
      </c>
      <c r="D1126" t="s">
        <v>85</v>
      </c>
      <c r="E1126" t="s">
        <v>86</v>
      </c>
      <c r="F1126" t="s">
        <v>87</v>
      </c>
      <c r="G1126">
        <v>0</v>
      </c>
      <c r="H1126">
        <v>2E+20</v>
      </c>
      <c r="I1126">
        <v>0</v>
      </c>
      <c r="J1126">
        <v>0</v>
      </c>
      <c r="K1126">
        <v>142</v>
      </c>
      <c r="L11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26" s="5" cm="1">
        <f t="array" ref="M1126">MAX(IF((ProjectInfoTable[ProjectName]=DiscreteStatsTable[[#This Row],[ProjectName]]),(ProjectInfoTable[ProjectName]=DiscreteStatsTable[[#This Row],[ProjectName]])*ProjectInfoTable[NumberOfReplications]))</f>
        <v>50</v>
      </c>
      <c r="N1126" s="5" cm="1">
        <f t="array" ref="N1126">IFERROR(AVERAGE(IF((DiscreteStatsTable[GroupByKey]=DiscreteStatsTable[[#This Row],[GroupByKey]]),(DiscreteStatsTable[GroupByKey]=DiscreteStatsTable[[#This Row],[GroupByKey]])*DiscreteStatsTable[Average])),0)</f>
        <v>0</v>
      </c>
      <c r="O1126" s="5" cm="1">
        <f t="array" ref="O1126">IFERROR(_xlfn.STDEV.S(IF((DiscreteStatsTable[GroupByKey]=DiscreteStatsTable[[#This Row],[GroupByKey]]),(DiscreteStatsTable[GroupByKey]=DiscreteStatsTable[[#This Row],[GroupByKey]])*DiscreteStatsTable[Average])),0)</f>
        <v>0</v>
      </c>
      <c r="P1126" s="5" cm="1">
        <f t="array" ref="P1126">MAX(IF((ProjectInfoTable[ProjectName]=DiscreteStatsTable[[#This Row],[ProjectName]]),(ProjectInfoTable[ProjectName]=DiscreteStatsTable[[#This Row],[ProjectName]])*ProjectInfoTable[ConfidenceInterval]))</f>
        <v>0.95</v>
      </c>
      <c r="Q1126" s="5">
        <f>IF(AND(DiscreteStatsTable[[#This Row],[RepsWithStatObserved]]=1,Y1126=0),200000000000000000000,IFERROR(_xlfn.T.INV.2T(1 -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6" s="5" cm="1">
        <f t="array" ref="R1126">MIN(IF((DiscreteStatsTable[GroupByKey]=DiscreteStatsTable[[#This Row],[GroupByKey]]),(DiscreteStatsTable[GroupByKey]=DiscreteStatsTable[[#This Row],[GroupByKey]])*DiscreteStatsTable[Average]))</f>
        <v>0</v>
      </c>
      <c r="S1126" s="5" cm="1">
        <f t="array" ref="S1126">MAX(IF((DiscreteStatsTable[GroupByKey]=DiscreteStatsTable[[#This Row],[GroupByKey]]),(DiscreteStatsTable[GroupByKey]=DiscreteStatsTable[[#This Row],[GroupByKey]])*DiscreteStatsTable[Average]))</f>
        <v>0</v>
      </c>
      <c r="T1126" s="5" cm="1">
        <f t="array" ref="T1126">MIN(IF((DiscreteStatsTable[GroupByKey]=DiscreteStatsTable[[#This Row],[GroupByKey]]),(DiscreteStatsTable[GroupByKey]=DiscreteStatsTable[[#This Row],[GroupByKey]])*DiscreteStatsTable[Minimum]))</f>
        <v>0</v>
      </c>
      <c r="U1126" s="5" cm="1">
        <f t="array" ref="U1126">MAX(IF((DiscreteStatsTable[GroupByKey]=DiscreteStatsTable[[#This Row],[GroupByKey]]),(DiscreteStatsTable[GroupByKey]=DiscreteStatsTable[[#This Row],[GroupByKey]])*DiscreteStatsTable[Maximum]))</f>
        <v>0</v>
      </c>
      <c r="V1126" s="5" cm="1">
        <f t="array" ref="V1126">IFERROR(AVERAGE(IF((DiscreteStatsTable[GroupByKey]=DiscreteStatsTable[[#This Row],[GroupByKey]]),(DiscreteStatsTable[GroupByKey]=DiscreteStatsTable[[#This Row],[GroupByKey]])*DiscreteStatsTable[NumberObservations])),0)</f>
        <v>141.38</v>
      </c>
      <c r="W1126" s="5">
        <f>IF((DiscreteStatsTable[[#This Row],[RepsRequested]]&gt;1),DiscreteStatsTable[[#This Row],[HalfWidth]],DiscreteStatsTable[[#This Row],[BatchMeansHalfWidth]])</f>
        <v>0</v>
      </c>
      <c r="X1126" s="5" cm="1">
        <f t="array" ref="X1126">COUNT(IF((DiscreteStatsTable[GroupByKey]=DiscreteStatsTable[[#This Row],[GroupByKey]]),(DiscreteStatsTable[GroupByKey]=DiscreteStatsTable[[#This Row],[GroupByKey]])*DiscreteStatsTable[Replication]))</f>
        <v>50</v>
      </c>
      <c r="Y1126" s="5">
        <f>IF(DiscreteStatsTable[[#This Row],[RepsRequested]]=DiscreteStatsTable[[#This Row],[RepsWithStatObserved]],1,0)</f>
        <v>1</v>
      </c>
    </row>
    <row r="1127" spans="1:25" x14ac:dyDescent="0.25">
      <c r="A1127" t="s">
        <v>68</v>
      </c>
      <c r="B1127" t="s">
        <v>70</v>
      </c>
      <c r="C1127">
        <v>28</v>
      </c>
      <c r="D1127" t="s">
        <v>85</v>
      </c>
      <c r="E1127" t="s">
        <v>88</v>
      </c>
      <c r="F1127" t="s">
        <v>87</v>
      </c>
      <c r="G1127">
        <v>0</v>
      </c>
      <c r="H1127">
        <v>2E+20</v>
      </c>
      <c r="I1127">
        <v>0</v>
      </c>
      <c r="J1127">
        <v>0</v>
      </c>
      <c r="K1127">
        <v>142</v>
      </c>
      <c r="L11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27" s="5" cm="1">
        <f t="array" ref="M1127">MAX(IF((ProjectInfoTable[ProjectName]=DiscreteStatsTable[[#This Row],[ProjectName]]),(ProjectInfoTable[ProjectName]=DiscreteStatsTable[[#This Row],[ProjectName]])*ProjectInfoTable[NumberOfReplications]))</f>
        <v>50</v>
      </c>
      <c r="N1127" s="5" cm="1">
        <f t="array" ref="N1127">IFERROR(AVERAGE(IF((DiscreteStatsTable[GroupByKey]=DiscreteStatsTable[[#This Row],[GroupByKey]]),(DiscreteStatsTable[GroupByKey]=DiscreteStatsTable[[#This Row],[GroupByKey]])*DiscreteStatsTable[Average])),0)</f>
        <v>0</v>
      </c>
      <c r="O1127" s="5" cm="1">
        <f t="array" ref="O1127">IFERROR(_xlfn.STDEV.S(IF((DiscreteStatsTable[GroupByKey]=DiscreteStatsTable[[#This Row],[GroupByKey]]),(DiscreteStatsTable[GroupByKey]=DiscreteStatsTable[[#This Row],[GroupByKey]])*DiscreteStatsTable[Average])),0)</f>
        <v>0</v>
      </c>
      <c r="P1127" s="5" cm="1">
        <f t="array" ref="P1127">MAX(IF((ProjectInfoTable[ProjectName]=DiscreteStatsTable[[#This Row],[ProjectName]]),(ProjectInfoTable[ProjectName]=DiscreteStatsTable[[#This Row],[ProjectName]])*ProjectInfoTable[ConfidenceInterval]))</f>
        <v>0.95</v>
      </c>
      <c r="Q1127" s="5">
        <f>IF(AND(DiscreteStatsTable[[#This Row],[RepsWithStatObserved]]=1,Y1127=0),200000000000000000000,IFERROR(_xlfn.T.INV.2T(1 -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7" s="5" cm="1">
        <f t="array" ref="R1127">MIN(IF((DiscreteStatsTable[GroupByKey]=DiscreteStatsTable[[#This Row],[GroupByKey]]),(DiscreteStatsTable[GroupByKey]=DiscreteStatsTable[[#This Row],[GroupByKey]])*DiscreteStatsTable[Average]))</f>
        <v>0</v>
      </c>
      <c r="S1127" s="5" cm="1">
        <f t="array" ref="S1127">MAX(IF((DiscreteStatsTable[GroupByKey]=DiscreteStatsTable[[#This Row],[GroupByKey]]),(DiscreteStatsTable[GroupByKey]=DiscreteStatsTable[[#This Row],[GroupByKey]])*DiscreteStatsTable[Average]))</f>
        <v>0</v>
      </c>
      <c r="T1127" s="5" cm="1">
        <f t="array" ref="T1127">MIN(IF((DiscreteStatsTable[GroupByKey]=DiscreteStatsTable[[#This Row],[GroupByKey]]),(DiscreteStatsTable[GroupByKey]=DiscreteStatsTable[[#This Row],[GroupByKey]])*DiscreteStatsTable[Minimum]))</f>
        <v>0</v>
      </c>
      <c r="U1127" s="5" cm="1">
        <f t="array" ref="U1127">MAX(IF((DiscreteStatsTable[GroupByKey]=DiscreteStatsTable[[#This Row],[GroupByKey]]),(DiscreteStatsTable[GroupByKey]=DiscreteStatsTable[[#This Row],[GroupByKey]])*DiscreteStatsTable[Maximum]))</f>
        <v>0</v>
      </c>
      <c r="V1127" s="5" cm="1">
        <f t="array" ref="V1127">IFERROR(AVERAGE(IF((DiscreteStatsTable[GroupByKey]=DiscreteStatsTable[[#This Row],[GroupByKey]]),(DiscreteStatsTable[GroupByKey]=DiscreteStatsTable[[#This Row],[GroupByKey]])*DiscreteStatsTable[NumberObservations])),0)</f>
        <v>141.38</v>
      </c>
      <c r="W1127" s="5">
        <f>IF((DiscreteStatsTable[[#This Row],[RepsRequested]]&gt;1),DiscreteStatsTable[[#This Row],[HalfWidth]],DiscreteStatsTable[[#This Row],[BatchMeansHalfWidth]])</f>
        <v>0</v>
      </c>
      <c r="X1127" s="5" cm="1">
        <f t="array" ref="X1127">COUNT(IF((DiscreteStatsTable[GroupByKey]=DiscreteStatsTable[[#This Row],[GroupByKey]]),(DiscreteStatsTable[GroupByKey]=DiscreteStatsTable[[#This Row],[GroupByKey]])*DiscreteStatsTable[Replication]))</f>
        <v>50</v>
      </c>
      <c r="Y1127" s="5">
        <f>IF(DiscreteStatsTable[[#This Row],[RepsRequested]]=DiscreteStatsTable[[#This Row],[RepsWithStatObserved]],1,0)</f>
        <v>1</v>
      </c>
    </row>
    <row r="1128" spans="1:25" x14ac:dyDescent="0.25">
      <c r="A1128" t="s">
        <v>68</v>
      </c>
      <c r="B1128" t="s">
        <v>70</v>
      </c>
      <c r="C1128">
        <v>28</v>
      </c>
      <c r="D1128" t="s">
        <v>85</v>
      </c>
      <c r="E1128" t="s">
        <v>89</v>
      </c>
      <c r="F1128" t="s">
        <v>87</v>
      </c>
      <c r="G1128">
        <v>0</v>
      </c>
      <c r="H1128">
        <v>2E+20</v>
      </c>
      <c r="I1128">
        <v>0</v>
      </c>
      <c r="J1128">
        <v>0</v>
      </c>
      <c r="K1128">
        <v>142</v>
      </c>
      <c r="L11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28" s="5" cm="1">
        <f t="array" ref="M1128">MAX(IF((ProjectInfoTable[ProjectName]=DiscreteStatsTable[[#This Row],[ProjectName]]),(ProjectInfoTable[ProjectName]=DiscreteStatsTable[[#This Row],[ProjectName]])*ProjectInfoTable[NumberOfReplications]))</f>
        <v>50</v>
      </c>
      <c r="N1128" s="5" cm="1">
        <f t="array" ref="N1128">IFERROR(AVERAGE(IF((DiscreteStatsTable[GroupByKey]=DiscreteStatsTable[[#This Row],[GroupByKey]]),(DiscreteStatsTable[GroupByKey]=DiscreteStatsTable[[#This Row],[GroupByKey]])*DiscreteStatsTable[Average])),0)</f>
        <v>0</v>
      </c>
      <c r="O1128" s="5" cm="1">
        <f t="array" ref="O1128">IFERROR(_xlfn.STDEV.S(IF((DiscreteStatsTable[GroupByKey]=DiscreteStatsTable[[#This Row],[GroupByKey]]),(DiscreteStatsTable[GroupByKey]=DiscreteStatsTable[[#This Row],[GroupByKey]])*DiscreteStatsTable[Average])),0)</f>
        <v>0</v>
      </c>
      <c r="P1128" s="5" cm="1">
        <f t="array" ref="P1128">MAX(IF((ProjectInfoTable[ProjectName]=DiscreteStatsTable[[#This Row],[ProjectName]]),(ProjectInfoTable[ProjectName]=DiscreteStatsTable[[#This Row],[ProjectName]])*ProjectInfoTable[ConfidenceInterval]))</f>
        <v>0.95</v>
      </c>
      <c r="Q1128" s="5">
        <f>IF(AND(DiscreteStatsTable[[#This Row],[RepsWithStatObserved]]=1,Y1128=0),200000000000000000000,IFERROR(_xlfn.T.INV.2T(1 -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8" s="5" cm="1">
        <f t="array" ref="R1128">MIN(IF((DiscreteStatsTable[GroupByKey]=DiscreteStatsTable[[#This Row],[GroupByKey]]),(DiscreteStatsTable[GroupByKey]=DiscreteStatsTable[[#This Row],[GroupByKey]])*DiscreteStatsTable[Average]))</f>
        <v>0</v>
      </c>
      <c r="S1128" s="5" cm="1">
        <f t="array" ref="S1128">MAX(IF((DiscreteStatsTable[GroupByKey]=DiscreteStatsTable[[#This Row],[GroupByKey]]),(DiscreteStatsTable[GroupByKey]=DiscreteStatsTable[[#This Row],[GroupByKey]])*DiscreteStatsTable[Average]))</f>
        <v>0</v>
      </c>
      <c r="T1128" s="5" cm="1">
        <f t="array" ref="T1128">MIN(IF((DiscreteStatsTable[GroupByKey]=DiscreteStatsTable[[#This Row],[GroupByKey]]),(DiscreteStatsTable[GroupByKey]=DiscreteStatsTable[[#This Row],[GroupByKey]])*DiscreteStatsTable[Minimum]))</f>
        <v>0</v>
      </c>
      <c r="U1128" s="5" cm="1">
        <f t="array" ref="U1128">MAX(IF((DiscreteStatsTable[GroupByKey]=DiscreteStatsTable[[#This Row],[GroupByKey]]),(DiscreteStatsTable[GroupByKey]=DiscreteStatsTable[[#This Row],[GroupByKey]])*DiscreteStatsTable[Maximum]))</f>
        <v>0</v>
      </c>
      <c r="V1128" s="5" cm="1">
        <f t="array" ref="V1128">IFERROR(AVERAGE(IF((DiscreteStatsTable[GroupByKey]=DiscreteStatsTable[[#This Row],[GroupByKey]]),(DiscreteStatsTable[GroupByKey]=DiscreteStatsTable[[#This Row],[GroupByKey]])*DiscreteStatsTable[NumberObservations])),0)</f>
        <v>141.38</v>
      </c>
      <c r="W1128" s="5">
        <f>IF((DiscreteStatsTable[[#This Row],[RepsRequested]]&gt;1),DiscreteStatsTable[[#This Row],[HalfWidth]],DiscreteStatsTable[[#This Row],[BatchMeansHalfWidth]])</f>
        <v>0</v>
      </c>
      <c r="X1128" s="5" cm="1">
        <f t="array" ref="X1128">COUNT(IF((DiscreteStatsTable[GroupByKey]=DiscreteStatsTable[[#This Row],[GroupByKey]]),(DiscreteStatsTable[GroupByKey]=DiscreteStatsTable[[#This Row],[GroupByKey]])*DiscreteStatsTable[Replication]))</f>
        <v>50</v>
      </c>
      <c r="Y1128" s="5">
        <f>IF(DiscreteStatsTable[[#This Row],[RepsRequested]]=DiscreteStatsTable[[#This Row],[RepsWithStatObserved]],1,0)</f>
        <v>1</v>
      </c>
    </row>
    <row r="1129" spans="1:25" x14ac:dyDescent="0.25">
      <c r="A1129" t="s">
        <v>68</v>
      </c>
      <c r="B1129" t="s">
        <v>70</v>
      </c>
      <c r="C1129">
        <v>28</v>
      </c>
      <c r="D1129" t="s">
        <v>85</v>
      </c>
      <c r="E1129" t="s">
        <v>90</v>
      </c>
      <c r="F1129" t="s">
        <v>87</v>
      </c>
      <c r="G1129">
        <v>0</v>
      </c>
      <c r="H1129">
        <v>2E+20</v>
      </c>
      <c r="I1129">
        <v>0</v>
      </c>
      <c r="J1129">
        <v>0</v>
      </c>
      <c r="K1129">
        <v>142</v>
      </c>
      <c r="L11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29" s="5" cm="1">
        <f t="array" ref="M1129">MAX(IF((ProjectInfoTable[ProjectName]=DiscreteStatsTable[[#This Row],[ProjectName]]),(ProjectInfoTable[ProjectName]=DiscreteStatsTable[[#This Row],[ProjectName]])*ProjectInfoTable[NumberOfReplications]))</f>
        <v>50</v>
      </c>
      <c r="N1129" s="5" cm="1">
        <f t="array" ref="N1129">IFERROR(AVERAGE(IF((DiscreteStatsTable[GroupByKey]=DiscreteStatsTable[[#This Row],[GroupByKey]]),(DiscreteStatsTable[GroupByKey]=DiscreteStatsTable[[#This Row],[GroupByKey]])*DiscreteStatsTable[Average])),0)</f>
        <v>0</v>
      </c>
      <c r="O1129" s="5" cm="1">
        <f t="array" ref="O1129">IFERROR(_xlfn.STDEV.S(IF((DiscreteStatsTable[GroupByKey]=DiscreteStatsTable[[#This Row],[GroupByKey]]),(DiscreteStatsTable[GroupByKey]=DiscreteStatsTable[[#This Row],[GroupByKey]])*DiscreteStatsTable[Average])),0)</f>
        <v>0</v>
      </c>
      <c r="P1129" s="5" cm="1">
        <f t="array" ref="P1129">MAX(IF((ProjectInfoTable[ProjectName]=DiscreteStatsTable[[#This Row],[ProjectName]]),(ProjectInfoTable[ProjectName]=DiscreteStatsTable[[#This Row],[ProjectName]])*ProjectInfoTable[ConfidenceInterval]))</f>
        <v>0.95</v>
      </c>
      <c r="Q1129" s="5">
        <f>IF(AND(DiscreteStatsTable[[#This Row],[RepsWithStatObserved]]=1,Y1129=0),200000000000000000000,IFERROR(_xlfn.T.INV.2T(1 -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9" s="5" cm="1">
        <f t="array" ref="R1129">MIN(IF((DiscreteStatsTable[GroupByKey]=DiscreteStatsTable[[#This Row],[GroupByKey]]),(DiscreteStatsTable[GroupByKey]=DiscreteStatsTable[[#This Row],[GroupByKey]])*DiscreteStatsTable[Average]))</f>
        <v>0</v>
      </c>
      <c r="S1129" s="5" cm="1">
        <f t="array" ref="S1129">MAX(IF((DiscreteStatsTable[GroupByKey]=DiscreteStatsTable[[#This Row],[GroupByKey]]),(DiscreteStatsTable[GroupByKey]=DiscreteStatsTable[[#This Row],[GroupByKey]])*DiscreteStatsTable[Average]))</f>
        <v>0</v>
      </c>
      <c r="T1129" s="5" cm="1">
        <f t="array" ref="T1129">MIN(IF((DiscreteStatsTable[GroupByKey]=DiscreteStatsTable[[#This Row],[GroupByKey]]),(DiscreteStatsTable[GroupByKey]=DiscreteStatsTable[[#This Row],[GroupByKey]])*DiscreteStatsTable[Minimum]))</f>
        <v>0</v>
      </c>
      <c r="U1129" s="5" cm="1">
        <f t="array" ref="U1129">MAX(IF((DiscreteStatsTable[GroupByKey]=DiscreteStatsTable[[#This Row],[GroupByKey]]),(DiscreteStatsTable[GroupByKey]=DiscreteStatsTable[[#This Row],[GroupByKey]])*DiscreteStatsTable[Maximum]))</f>
        <v>0</v>
      </c>
      <c r="V1129" s="5" cm="1">
        <f t="array" ref="V1129">IFERROR(AVERAGE(IF((DiscreteStatsTable[GroupByKey]=DiscreteStatsTable[[#This Row],[GroupByKey]]),(DiscreteStatsTable[GroupByKey]=DiscreteStatsTable[[#This Row],[GroupByKey]])*DiscreteStatsTable[NumberObservations])),0)</f>
        <v>141.38</v>
      </c>
      <c r="W1129" s="5">
        <f>IF((DiscreteStatsTable[[#This Row],[RepsRequested]]&gt;1),DiscreteStatsTable[[#This Row],[HalfWidth]],DiscreteStatsTable[[#This Row],[BatchMeansHalfWidth]])</f>
        <v>0</v>
      </c>
      <c r="X1129" s="5" cm="1">
        <f t="array" ref="X1129">COUNT(IF((DiscreteStatsTable[GroupByKey]=DiscreteStatsTable[[#This Row],[GroupByKey]]),(DiscreteStatsTable[GroupByKey]=DiscreteStatsTable[[#This Row],[GroupByKey]])*DiscreteStatsTable[Replication]))</f>
        <v>50</v>
      </c>
      <c r="Y1129" s="5">
        <f>IF(DiscreteStatsTable[[#This Row],[RepsRequested]]=DiscreteStatsTable[[#This Row],[RepsWithStatObserved]],1,0)</f>
        <v>1</v>
      </c>
    </row>
    <row r="1130" spans="1:25" x14ac:dyDescent="0.25">
      <c r="A1130" t="s">
        <v>68</v>
      </c>
      <c r="B1130" t="s">
        <v>70</v>
      </c>
      <c r="C1130">
        <v>28</v>
      </c>
      <c r="D1130" t="s">
        <v>85</v>
      </c>
      <c r="E1130" t="s">
        <v>91</v>
      </c>
      <c r="F1130" t="s">
        <v>87</v>
      </c>
      <c r="G1130">
        <v>0.30097083061784002</v>
      </c>
      <c r="H1130">
        <v>2E+20</v>
      </c>
      <c r="I1130">
        <v>3.8352073066706301E-2</v>
      </c>
      <c r="J1130">
        <v>1.25857097918962</v>
      </c>
      <c r="K1130">
        <v>142</v>
      </c>
      <c r="L11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30" s="5" cm="1">
        <f t="array" ref="M1130">MAX(IF((ProjectInfoTable[ProjectName]=DiscreteStatsTable[[#This Row],[ProjectName]]),(ProjectInfoTable[ProjectName]=DiscreteStatsTable[[#This Row],[ProjectName]])*ProjectInfoTable[NumberOfReplications]))</f>
        <v>50</v>
      </c>
      <c r="N1130" s="5" cm="1">
        <f t="array" ref="N1130">IFERROR(AVERAGE(IF((DiscreteStatsTable[GroupByKey]=DiscreteStatsTable[[#This Row],[GroupByKey]]),(DiscreteStatsTable[GroupByKey]=DiscreteStatsTable[[#This Row],[GroupByKey]])*DiscreteStatsTable[Average])),0)</f>
        <v>0.33492790756206081</v>
      </c>
      <c r="O1130" s="5" cm="1">
        <f t="array" ref="O113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30" s="5" cm="1">
        <f t="array" ref="P1130">MAX(IF((ProjectInfoTable[ProjectName]=DiscreteStatsTable[[#This Row],[ProjectName]]),(ProjectInfoTable[ProjectName]=DiscreteStatsTable[[#This Row],[ProjectName]])*ProjectInfoTable[ConfidenceInterval]))</f>
        <v>0.95</v>
      </c>
      <c r="Q1130" s="5">
        <f>IF(AND(DiscreteStatsTable[[#This Row],[RepsWithStatObserved]]=1,Y1130=0),200000000000000000000,IFERROR(_xlfn.T.INV.2T(1 -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30" s="5" cm="1">
        <f t="array" ref="R1130">MIN(IF((DiscreteStatsTable[GroupByKey]=DiscreteStatsTable[[#This Row],[GroupByKey]]),(DiscreteStatsTable[GroupByKey]=DiscreteStatsTable[[#This Row],[GroupByKey]])*DiscreteStatsTable[Average]))</f>
        <v>0.29414253294763198</v>
      </c>
      <c r="S1130" s="5" cm="1">
        <f t="array" ref="S1130">MAX(IF((DiscreteStatsTable[GroupByKey]=DiscreteStatsTable[[#This Row],[GroupByKey]]),(DiscreteStatsTable[GroupByKey]=DiscreteStatsTable[[#This Row],[GroupByKey]])*DiscreteStatsTable[Average]))</f>
        <v>0.38948747758041602</v>
      </c>
      <c r="T1130" s="5" cm="1">
        <f t="array" ref="T1130">MIN(IF((DiscreteStatsTable[GroupByKey]=DiscreteStatsTable[[#This Row],[GroupByKey]]),(DiscreteStatsTable[GroupByKey]=DiscreteStatsTable[[#This Row],[GroupByKey]])*DiscreteStatsTable[Minimum]))</f>
        <v>1.2941586017357599E-2</v>
      </c>
      <c r="U1130" s="5" cm="1">
        <f t="array" ref="U1130">MAX(IF((DiscreteStatsTable[GroupByKey]=DiscreteStatsTable[[#This Row],[GroupByKey]]),(DiscreteStatsTable[GroupByKey]=DiscreteStatsTable[[#This Row],[GroupByKey]])*DiscreteStatsTable[Maximum]))</f>
        <v>2.0393207955552399</v>
      </c>
      <c r="V1130" s="5" cm="1">
        <f t="array" ref="V1130">IFERROR(AVERAGE(IF((DiscreteStatsTable[GroupByKey]=DiscreteStatsTable[[#This Row],[GroupByKey]]),(DiscreteStatsTable[GroupByKey]=DiscreteStatsTable[[#This Row],[GroupByKey]])*DiscreteStatsTable[NumberObservations])),0)</f>
        <v>141.38</v>
      </c>
      <c r="W1130" s="5">
        <f>IF((DiscreteStatsTable[[#This Row],[RepsRequested]]&gt;1),DiscreteStatsTable[[#This Row],[HalfWidth]],DiscreteStatsTable[[#This Row],[BatchMeansHalfWidth]])</f>
        <v>5.7478663771092743E-3</v>
      </c>
      <c r="X1130" s="5" cm="1">
        <f t="array" ref="X1130">COUNT(IF((DiscreteStatsTable[GroupByKey]=DiscreteStatsTable[[#This Row],[GroupByKey]]),(DiscreteStatsTable[GroupByKey]=DiscreteStatsTable[[#This Row],[GroupByKey]])*DiscreteStatsTable[Replication]))</f>
        <v>50</v>
      </c>
      <c r="Y1130" s="5">
        <f>IF(DiscreteStatsTable[[#This Row],[RepsRequested]]=DiscreteStatsTable[[#This Row],[RepsWithStatObserved]],1,0)</f>
        <v>1</v>
      </c>
    </row>
    <row r="1131" spans="1:25" x14ac:dyDescent="0.25">
      <c r="A1131" t="s">
        <v>68</v>
      </c>
      <c r="B1131" t="s">
        <v>70</v>
      </c>
      <c r="C1131">
        <v>28</v>
      </c>
      <c r="D1131" t="s">
        <v>85</v>
      </c>
      <c r="E1131" t="s">
        <v>92</v>
      </c>
      <c r="F1131" t="s">
        <v>87</v>
      </c>
      <c r="G1131">
        <v>12.643279064263</v>
      </c>
      <c r="H1131">
        <v>2E+20</v>
      </c>
      <c r="I1131">
        <v>2.3011243840023798</v>
      </c>
      <c r="J1131">
        <v>44.748588882904201</v>
      </c>
      <c r="K1131">
        <v>142</v>
      </c>
      <c r="L11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31" s="5" cm="1">
        <f t="array" ref="M1131">MAX(IF((ProjectInfoTable[ProjectName]=DiscreteStatsTable[[#This Row],[ProjectName]]),(ProjectInfoTable[ProjectName]=DiscreteStatsTable[[#This Row],[ProjectName]])*ProjectInfoTable[NumberOfReplications]))</f>
        <v>50</v>
      </c>
      <c r="N1131" s="5" cm="1">
        <f t="array" ref="N1131">IFERROR(AVERAGE(IF((DiscreteStatsTable[GroupByKey]=DiscreteStatsTable[[#This Row],[GroupByKey]]),(DiscreteStatsTable[GroupByKey]=DiscreteStatsTable[[#This Row],[GroupByKey]])*DiscreteStatsTable[Average])),0)</f>
        <v>17.764897998506111</v>
      </c>
      <c r="O1131" s="5" cm="1">
        <f t="array" ref="O1131">IFERROR(_xlfn.STDEV.S(IF((DiscreteStatsTable[GroupByKey]=DiscreteStatsTable[[#This Row],[GroupByKey]]),(DiscreteStatsTable[GroupByKey]=DiscreteStatsTable[[#This Row],[GroupByKey]])*DiscreteStatsTable[Average])),0)</f>
        <v>6.3265363194248438</v>
      </c>
      <c r="P1131" s="5" cm="1">
        <f t="array" ref="P1131">MAX(IF((ProjectInfoTable[ProjectName]=DiscreteStatsTable[[#This Row],[ProjectName]]),(ProjectInfoTable[ProjectName]=DiscreteStatsTable[[#This Row],[ProjectName]])*ProjectInfoTable[ConfidenceInterval]))</f>
        <v>0.95</v>
      </c>
      <c r="Q1131" s="5">
        <f>IF(AND(DiscreteStatsTable[[#This Row],[RepsWithStatObserved]]=1,Y1131=0),200000000000000000000,IFERROR(_xlfn.T.INV.2T(1 -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131" s="5" cm="1">
        <f t="array" ref="R1131">MIN(IF((DiscreteStatsTable[GroupByKey]=DiscreteStatsTable[[#This Row],[GroupByKey]]),(DiscreteStatsTable[GroupByKey]=DiscreteStatsTable[[#This Row],[GroupByKey]])*DiscreteStatsTable[Average]))</f>
        <v>12.070203836107099</v>
      </c>
      <c r="S1131" s="5" cm="1">
        <f t="array" ref="S1131">MAX(IF((DiscreteStatsTable[GroupByKey]=DiscreteStatsTable[[#This Row],[GroupByKey]]),(DiscreteStatsTable[GroupByKey]=DiscreteStatsTable[[#This Row],[GroupByKey]])*DiscreteStatsTable[Average]))</f>
        <v>51.667706043059603</v>
      </c>
      <c r="T1131" s="5" cm="1">
        <f t="array" ref="T1131">MIN(IF((DiscreteStatsTable[GroupByKey]=DiscreteStatsTable[[#This Row],[GroupByKey]]),(DiscreteStatsTable[GroupByKey]=DiscreteStatsTable[[#This Row],[GroupByKey]])*DiscreteStatsTable[Minimum]))</f>
        <v>0.77649516104145899</v>
      </c>
      <c r="U1131" s="5" cm="1">
        <f t="array" ref="U1131">MAX(IF((DiscreteStatsTable[GroupByKey]=DiscreteStatsTable[[#This Row],[GroupByKey]]),(DiscreteStatsTable[GroupByKey]=DiscreteStatsTable[[#This Row],[GroupByKey]])*DiscreteStatsTable[Maximum]))</f>
        <v>114.20900292565</v>
      </c>
      <c r="V1131" s="5" cm="1">
        <f t="array" ref="V1131">IFERROR(AVERAGE(IF((DiscreteStatsTable[GroupByKey]=DiscreteStatsTable[[#This Row],[GroupByKey]]),(DiscreteStatsTable[GroupByKey]=DiscreteStatsTable[[#This Row],[GroupByKey]])*DiscreteStatsTable[NumberObservations])),0)</f>
        <v>141.38</v>
      </c>
      <c r="W1131" s="5">
        <f>IF((DiscreteStatsTable[[#This Row],[RepsRequested]]&gt;1),DiscreteStatsTable[[#This Row],[HalfWidth]],DiscreteStatsTable[[#This Row],[BatchMeansHalfWidth]])</f>
        <v>1.7979817281600685</v>
      </c>
      <c r="X1131" s="5" cm="1">
        <f t="array" ref="X1131">COUNT(IF((DiscreteStatsTable[GroupByKey]=DiscreteStatsTable[[#This Row],[GroupByKey]]),(DiscreteStatsTable[GroupByKey]=DiscreteStatsTable[[#This Row],[GroupByKey]])*DiscreteStatsTable[Replication]))</f>
        <v>50</v>
      </c>
      <c r="Y1131" s="5">
        <f>IF(DiscreteStatsTable[[#This Row],[RepsRequested]]=DiscreteStatsTable[[#This Row],[RepsWithStatObserved]],1,0)</f>
        <v>1</v>
      </c>
    </row>
    <row r="1132" spans="1:25" x14ac:dyDescent="0.25">
      <c r="A1132" t="s">
        <v>68</v>
      </c>
      <c r="B1132" t="s">
        <v>70</v>
      </c>
      <c r="C1132">
        <v>28</v>
      </c>
      <c r="D1132" t="s">
        <v>85</v>
      </c>
      <c r="E1132" t="s">
        <v>93</v>
      </c>
      <c r="F1132" t="s">
        <v>87</v>
      </c>
      <c r="G1132">
        <v>0</v>
      </c>
      <c r="H1132">
        <v>2E+20</v>
      </c>
      <c r="I1132">
        <v>0</v>
      </c>
      <c r="J1132">
        <v>0</v>
      </c>
      <c r="K1132">
        <v>142</v>
      </c>
      <c r="L11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32" s="5" cm="1">
        <f t="array" ref="M1132">MAX(IF((ProjectInfoTable[ProjectName]=DiscreteStatsTable[[#This Row],[ProjectName]]),(ProjectInfoTable[ProjectName]=DiscreteStatsTable[[#This Row],[ProjectName]])*ProjectInfoTable[NumberOfReplications]))</f>
        <v>50</v>
      </c>
      <c r="N1132" s="5" cm="1">
        <f t="array" ref="N1132">IFERROR(AVERAGE(IF((DiscreteStatsTable[GroupByKey]=DiscreteStatsTable[[#This Row],[GroupByKey]]),(DiscreteStatsTable[GroupByKey]=DiscreteStatsTable[[#This Row],[GroupByKey]])*DiscreteStatsTable[Average])),0)</f>
        <v>0</v>
      </c>
      <c r="O1132" s="5" cm="1">
        <f t="array" ref="O1132">IFERROR(_xlfn.STDEV.S(IF((DiscreteStatsTable[GroupByKey]=DiscreteStatsTable[[#This Row],[GroupByKey]]),(DiscreteStatsTable[GroupByKey]=DiscreteStatsTable[[#This Row],[GroupByKey]])*DiscreteStatsTable[Average])),0)</f>
        <v>0</v>
      </c>
      <c r="P1132" s="5" cm="1">
        <f t="array" ref="P1132">MAX(IF((ProjectInfoTable[ProjectName]=DiscreteStatsTable[[#This Row],[ProjectName]]),(ProjectInfoTable[ProjectName]=DiscreteStatsTable[[#This Row],[ProjectName]])*ProjectInfoTable[ConfidenceInterval]))</f>
        <v>0.95</v>
      </c>
      <c r="Q1132" s="5">
        <f>IF(AND(DiscreteStatsTable[[#This Row],[RepsWithStatObserved]]=1,Y1132=0),200000000000000000000,IFERROR(_xlfn.T.INV.2T(1 -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2" s="5" cm="1">
        <f t="array" ref="R1132">MIN(IF((DiscreteStatsTable[GroupByKey]=DiscreteStatsTable[[#This Row],[GroupByKey]]),(DiscreteStatsTable[GroupByKey]=DiscreteStatsTable[[#This Row],[GroupByKey]])*DiscreteStatsTable[Average]))</f>
        <v>0</v>
      </c>
      <c r="S1132" s="5" cm="1">
        <f t="array" ref="S1132">MAX(IF((DiscreteStatsTable[GroupByKey]=DiscreteStatsTable[[#This Row],[GroupByKey]]),(DiscreteStatsTable[GroupByKey]=DiscreteStatsTable[[#This Row],[GroupByKey]])*DiscreteStatsTable[Average]))</f>
        <v>0</v>
      </c>
      <c r="T1132" s="5" cm="1">
        <f t="array" ref="T1132">MIN(IF((DiscreteStatsTable[GroupByKey]=DiscreteStatsTable[[#This Row],[GroupByKey]]),(DiscreteStatsTable[GroupByKey]=DiscreteStatsTable[[#This Row],[GroupByKey]])*DiscreteStatsTable[Minimum]))</f>
        <v>0</v>
      </c>
      <c r="U1132" s="5" cm="1">
        <f t="array" ref="U1132">MAX(IF((DiscreteStatsTable[GroupByKey]=DiscreteStatsTable[[#This Row],[GroupByKey]]),(DiscreteStatsTable[GroupByKey]=DiscreteStatsTable[[#This Row],[GroupByKey]])*DiscreteStatsTable[Maximum]))</f>
        <v>0</v>
      </c>
      <c r="V1132" s="5" cm="1">
        <f t="array" ref="V1132">IFERROR(AVERAGE(IF((DiscreteStatsTable[GroupByKey]=DiscreteStatsTable[[#This Row],[GroupByKey]]),(DiscreteStatsTable[GroupByKey]=DiscreteStatsTable[[#This Row],[GroupByKey]])*DiscreteStatsTable[NumberObservations])),0)</f>
        <v>141.38</v>
      </c>
      <c r="W1132" s="5">
        <f>IF((DiscreteStatsTable[[#This Row],[RepsRequested]]&gt;1),DiscreteStatsTable[[#This Row],[HalfWidth]],DiscreteStatsTable[[#This Row],[BatchMeansHalfWidth]])</f>
        <v>0</v>
      </c>
      <c r="X1132" s="5" cm="1">
        <f t="array" ref="X1132">COUNT(IF((DiscreteStatsTable[GroupByKey]=DiscreteStatsTable[[#This Row],[GroupByKey]]),(DiscreteStatsTable[GroupByKey]=DiscreteStatsTable[[#This Row],[GroupByKey]])*DiscreteStatsTable[Replication]))</f>
        <v>50</v>
      </c>
      <c r="Y1132" s="5">
        <f>IF(DiscreteStatsTable[[#This Row],[RepsRequested]]=DiscreteStatsTable[[#This Row],[RepsWithStatObserved]],1,0)</f>
        <v>1</v>
      </c>
    </row>
    <row r="1133" spans="1:25" x14ac:dyDescent="0.25">
      <c r="A1133" t="s">
        <v>68</v>
      </c>
      <c r="B1133" t="s">
        <v>70</v>
      </c>
      <c r="C1133">
        <v>28</v>
      </c>
      <c r="D1133" t="s">
        <v>85</v>
      </c>
      <c r="E1133" t="s">
        <v>94</v>
      </c>
      <c r="F1133" t="s">
        <v>87</v>
      </c>
      <c r="G1133">
        <v>0</v>
      </c>
      <c r="H1133">
        <v>2E+20</v>
      </c>
      <c r="I1133">
        <v>0</v>
      </c>
      <c r="J1133">
        <v>0</v>
      </c>
      <c r="K1133">
        <v>142</v>
      </c>
      <c r="L11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33" s="5" cm="1">
        <f t="array" ref="M1133">MAX(IF((ProjectInfoTable[ProjectName]=DiscreteStatsTable[[#This Row],[ProjectName]]),(ProjectInfoTable[ProjectName]=DiscreteStatsTable[[#This Row],[ProjectName]])*ProjectInfoTable[NumberOfReplications]))</f>
        <v>50</v>
      </c>
      <c r="N1133" s="5" cm="1">
        <f t="array" ref="N1133">IFERROR(AVERAGE(IF((DiscreteStatsTable[GroupByKey]=DiscreteStatsTable[[#This Row],[GroupByKey]]),(DiscreteStatsTable[GroupByKey]=DiscreteStatsTable[[#This Row],[GroupByKey]])*DiscreteStatsTable[Average])),0)</f>
        <v>0</v>
      </c>
      <c r="O1133" s="5" cm="1">
        <f t="array" ref="O1133">IFERROR(_xlfn.STDEV.S(IF((DiscreteStatsTable[GroupByKey]=DiscreteStatsTable[[#This Row],[GroupByKey]]),(DiscreteStatsTable[GroupByKey]=DiscreteStatsTable[[#This Row],[GroupByKey]])*DiscreteStatsTable[Average])),0)</f>
        <v>0</v>
      </c>
      <c r="P1133" s="5" cm="1">
        <f t="array" ref="P1133">MAX(IF((ProjectInfoTable[ProjectName]=DiscreteStatsTable[[#This Row],[ProjectName]]),(ProjectInfoTable[ProjectName]=DiscreteStatsTable[[#This Row],[ProjectName]])*ProjectInfoTable[ConfidenceInterval]))</f>
        <v>0.95</v>
      </c>
      <c r="Q1133" s="5">
        <f>IF(AND(DiscreteStatsTable[[#This Row],[RepsWithStatObserved]]=1,Y1133=0),200000000000000000000,IFERROR(_xlfn.T.INV.2T(1 -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3" s="5" cm="1">
        <f t="array" ref="R1133">MIN(IF((DiscreteStatsTable[GroupByKey]=DiscreteStatsTable[[#This Row],[GroupByKey]]),(DiscreteStatsTable[GroupByKey]=DiscreteStatsTable[[#This Row],[GroupByKey]])*DiscreteStatsTable[Average]))</f>
        <v>0</v>
      </c>
      <c r="S1133" s="5" cm="1">
        <f t="array" ref="S1133">MAX(IF((DiscreteStatsTable[GroupByKey]=DiscreteStatsTable[[#This Row],[GroupByKey]]),(DiscreteStatsTable[GroupByKey]=DiscreteStatsTable[[#This Row],[GroupByKey]])*DiscreteStatsTable[Average]))</f>
        <v>0</v>
      </c>
      <c r="T1133" s="5" cm="1">
        <f t="array" ref="T1133">MIN(IF((DiscreteStatsTable[GroupByKey]=DiscreteStatsTable[[#This Row],[GroupByKey]]),(DiscreteStatsTable[GroupByKey]=DiscreteStatsTable[[#This Row],[GroupByKey]])*DiscreteStatsTable[Minimum]))</f>
        <v>0</v>
      </c>
      <c r="U1133" s="5" cm="1">
        <f t="array" ref="U1133">MAX(IF((DiscreteStatsTable[GroupByKey]=DiscreteStatsTable[[#This Row],[GroupByKey]]),(DiscreteStatsTable[GroupByKey]=DiscreteStatsTable[[#This Row],[GroupByKey]])*DiscreteStatsTable[Maximum]))</f>
        <v>0</v>
      </c>
      <c r="V1133" s="5" cm="1">
        <f t="array" ref="V1133">IFERROR(AVERAGE(IF((DiscreteStatsTable[GroupByKey]=DiscreteStatsTable[[#This Row],[GroupByKey]]),(DiscreteStatsTable[GroupByKey]=DiscreteStatsTable[[#This Row],[GroupByKey]])*DiscreteStatsTable[NumberObservations])),0)</f>
        <v>141.38</v>
      </c>
      <c r="W1133" s="5">
        <f>IF((DiscreteStatsTable[[#This Row],[RepsRequested]]&gt;1),DiscreteStatsTable[[#This Row],[HalfWidth]],DiscreteStatsTable[[#This Row],[BatchMeansHalfWidth]])</f>
        <v>0</v>
      </c>
      <c r="X1133" s="5" cm="1">
        <f t="array" ref="X1133">COUNT(IF((DiscreteStatsTable[GroupByKey]=DiscreteStatsTable[[#This Row],[GroupByKey]]),(DiscreteStatsTable[GroupByKey]=DiscreteStatsTable[[#This Row],[GroupByKey]])*DiscreteStatsTable[Replication]))</f>
        <v>50</v>
      </c>
      <c r="Y1133" s="5">
        <f>IF(DiscreteStatsTable[[#This Row],[RepsRequested]]=DiscreteStatsTable[[#This Row],[RepsWithStatObserved]],1,0)</f>
        <v>1</v>
      </c>
    </row>
    <row r="1134" spans="1:25" x14ac:dyDescent="0.25">
      <c r="A1134" t="s">
        <v>68</v>
      </c>
      <c r="B1134" t="s">
        <v>70</v>
      </c>
      <c r="C1134">
        <v>28</v>
      </c>
      <c r="D1134" t="s">
        <v>85</v>
      </c>
      <c r="E1134" t="s">
        <v>95</v>
      </c>
      <c r="F1134" t="s">
        <v>87</v>
      </c>
      <c r="G1134">
        <v>0.30097083061784002</v>
      </c>
      <c r="H1134">
        <v>2E+20</v>
      </c>
      <c r="I1134">
        <v>3.8352073066706301E-2</v>
      </c>
      <c r="J1134">
        <v>1.25857097918962</v>
      </c>
      <c r="K1134">
        <v>142</v>
      </c>
      <c r="L11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34" s="5" cm="1">
        <f t="array" ref="M1134">MAX(IF((ProjectInfoTable[ProjectName]=DiscreteStatsTable[[#This Row],[ProjectName]]),(ProjectInfoTable[ProjectName]=DiscreteStatsTable[[#This Row],[ProjectName]])*ProjectInfoTable[NumberOfReplications]))</f>
        <v>50</v>
      </c>
      <c r="N1134" s="5" cm="1">
        <f t="array" ref="N1134">IFERROR(AVERAGE(IF((DiscreteStatsTable[GroupByKey]=DiscreteStatsTable[[#This Row],[GroupByKey]]),(DiscreteStatsTable[GroupByKey]=DiscreteStatsTable[[#This Row],[GroupByKey]])*DiscreteStatsTable[Average])),0)</f>
        <v>0.33492790756206081</v>
      </c>
      <c r="O1134" s="5" cm="1">
        <f t="array" ref="O113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34" s="5" cm="1">
        <f t="array" ref="P1134">MAX(IF((ProjectInfoTable[ProjectName]=DiscreteStatsTable[[#This Row],[ProjectName]]),(ProjectInfoTable[ProjectName]=DiscreteStatsTable[[#This Row],[ProjectName]])*ProjectInfoTable[ConfidenceInterval]))</f>
        <v>0.95</v>
      </c>
      <c r="Q1134" s="5">
        <f>IF(AND(DiscreteStatsTable[[#This Row],[RepsWithStatObserved]]=1,Y1134=0),200000000000000000000,IFERROR(_xlfn.T.INV.2T(1 -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34" s="5" cm="1">
        <f t="array" ref="R1134">MIN(IF((DiscreteStatsTable[GroupByKey]=DiscreteStatsTable[[#This Row],[GroupByKey]]),(DiscreteStatsTable[GroupByKey]=DiscreteStatsTable[[#This Row],[GroupByKey]])*DiscreteStatsTable[Average]))</f>
        <v>0.29414253294763198</v>
      </c>
      <c r="S1134" s="5" cm="1">
        <f t="array" ref="S1134">MAX(IF((DiscreteStatsTable[GroupByKey]=DiscreteStatsTable[[#This Row],[GroupByKey]]),(DiscreteStatsTable[GroupByKey]=DiscreteStatsTable[[#This Row],[GroupByKey]])*DiscreteStatsTable[Average]))</f>
        <v>0.38948747758041602</v>
      </c>
      <c r="T1134" s="5" cm="1">
        <f t="array" ref="T1134">MIN(IF((DiscreteStatsTable[GroupByKey]=DiscreteStatsTable[[#This Row],[GroupByKey]]),(DiscreteStatsTable[GroupByKey]=DiscreteStatsTable[[#This Row],[GroupByKey]])*DiscreteStatsTable[Minimum]))</f>
        <v>1.2941586017357599E-2</v>
      </c>
      <c r="U1134" s="5" cm="1">
        <f t="array" ref="U1134">MAX(IF((DiscreteStatsTable[GroupByKey]=DiscreteStatsTable[[#This Row],[GroupByKey]]),(DiscreteStatsTable[GroupByKey]=DiscreteStatsTable[[#This Row],[GroupByKey]])*DiscreteStatsTable[Maximum]))</f>
        <v>2.0393207955552399</v>
      </c>
      <c r="V1134" s="5" cm="1">
        <f t="array" ref="V1134">IFERROR(AVERAGE(IF((DiscreteStatsTable[GroupByKey]=DiscreteStatsTable[[#This Row],[GroupByKey]]),(DiscreteStatsTable[GroupByKey]=DiscreteStatsTable[[#This Row],[GroupByKey]])*DiscreteStatsTable[NumberObservations])),0)</f>
        <v>141.38</v>
      </c>
      <c r="W1134" s="5">
        <f>IF((DiscreteStatsTable[[#This Row],[RepsRequested]]&gt;1),DiscreteStatsTable[[#This Row],[HalfWidth]],DiscreteStatsTable[[#This Row],[BatchMeansHalfWidth]])</f>
        <v>5.7478663771092743E-3</v>
      </c>
      <c r="X1134" s="5" cm="1">
        <f t="array" ref="X1134">COUNT(IF((DiscreteStatsTable[GroupByKey]=DiscreteStatsTable[[#This Row],[GroupByKey]]),(DiscreteStatsTable[GroupByKey]=DiscreteStatsTable[[#This Row],[GroupByKey]])*DiscreteStatsTable[Replication]))</f>
        <v>50</v>
      </c>
      <c r="Y1134" s="5">
        <f>IF(DiscreteStatsTable[[#This Row],[RepsRequested]]=DiscreteStatsTable[[#This Row],[RepsWithStatObserved]],1,0)</f>
        <v>1</v>
      </c>
    </row>
    <row r="1135" spans="1:25" x14ac:dyDescent="0.25">
      <c r="A1135" t="s">
        <v>68</v>
      </c>
      <c r="B1135" t="s">
        <v>70</v>
      </c>
      <c r="C1135">
        <v>28</v>
      </c>
      <c r="D1135" t="s">
        <v>85</v>
      </c>
      <c r="E1135" t="s">
        <v>96</v>
      </c>
      <c r="F1135" t="s">
        <v>87</v>
      </c>
      <c r="G1135">
        <v>10.9666666111216</v>
      </c>
      <c r="H1135">
        <v>2E+20</v>
      </c>
      <c r="I1135">
        <v>2.3011243840023798</v>
      </c>
      <c r="J1135">
        <v>44.748588882904201</v>
      </c>
      <c r="K1135">
        <v>142</v>
      </c>
      <c r="L11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35" s="5" cm="1">
        <f t="array" ref="M1135">MAX(IF((ProjectInfoTable[ProjectName]=DiscreteStatsTable[[#This Row],[ProjectName]]),(ProjectInfoTable[ProjectName]=DiscreteStatsTable[[#This Row],[ProjectName]])*ProjectInfoTable[NumberOfReplications]))</f>
        <v>50</v>
      </c>
      <c r="N1135" s="5" cm="1">
        <f t="array" ref="N1135">IFERROR(AVERAGE(IF((DiscreteStatsTable[GroupByKey]=DiscreteStatsTable[[#This Row],[GroupByKey]]),(DiscreteStatsTable[GroupByKey]=DiscreteStatsTable[[#This Row],[GroupByKey]])*DiscreteStatsTable[Average])),0)</f>
        <v>12.098431297615067</v>
      </c>
      <c r="O1135" s="5" cm="1">
        <f t="array" ref="O1135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135" s="5" cm="1">
        <f t="array" ref="P1135">MAX(IF((ProjectInfoTable[ProjectName]=DiscreteStatsTable[[#This Row],[ProjectName]]),(ProjectInfoTable[ProjectName]=DiscreteStatsTable[[#This Row],[ProjectName]])*ProjectInfoTable[ConfidenceInterval]))</f>
        <v>0.95</v>
      </c>
      <c r="Q1135" s="5">
        <f>IF(AND(DiscreteStatsTable[[#This Row],[RepsWithStatObserved]]=1,Y1135=0),200000000000000000000,IFERROR(_xlfn.T.INV.2T(1 -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135" s="5" cm="1">
        <f t="array" ref="R1135">MIN(IF((DiscreteStatsTable[GroupByKey]=DiscreteStatsTable[[#This Row],[GroupByKey]]),(DiscreteStatsTable[GroupByKey]=DiscreteStatsTable[[#This Row],[GroupByKey]])*DiscreteStatsTable[Average]))</f>
        <v>10.7592582879315</v>
      </c>
      <c r="S1135" s="5" cm="1">
        <f t="array" ref="S1135">MAX(IF((DiscreteStatsTable[GroupByKey]=DiscreteStatsTable[[#This Row],[GroupByKey]]),(DiscreteStatsTable[GroupByKey]=DiscreteStatsTable[[#This Row],[GroupByKey]])*DiscreteStatsTable[Average]))</f>
        <v>14.168775078757299</v>
      </c>
      <c r="T1135" s="5" cm="1">
        <f t="array" ref="T1135">MIN(IF((DiscreteStatsTable[GroupByKey]=DiscreteStatsTable[[#This Row],[GroupByKey]]),(DiscreteStatsTable[GroupByKey]=DiscreteStatsTable[[#This Row],[GroupByKey]])*DiscreteStatsTable[Minimum]))</f>
        <v>0.77649516104145899</v>
      </c>
      <c r="U1135" s="5" cm="1">
        <f t="array" ref="U1135">MAX(IF((DiscreteStatsTable[GroupByKey]=DiscreteStatsTable[[#This Row],[GroupByKey]]),(DiscreteStatsTable[GroupByKey]=DiscreteStatsTable[[#This Row],[GroupByKey]])*DiscreteStatsTable[Maximum]))</f>
        <v>66.496126739788593</v>
      </c>
      <c r="V1135" s="5" cm="1">
        <f t="array" ref="V1135">IFERROR(AVERAGE(IF((DiscreteStatsTable[GroupByKey]=DiscreteStatsTable[[#This Row],[GroupByKey]]),(DiscreteStatsTable[GroupByKey]=DiscreteStatsTable[[#This Row],[GroupByKey]])*DiscreteStatsTable[NumberObservations])),0)</f>
        <v>141.38</v>
      </c>
      <c r="W1135" s="5">
        <f>IF((DiscreteStatsTable[[#This Row],[RepsRequested]]&gt;1),DiscreteStatsTable[[#This Row],[HalfWidth]],DiscreteStatsTable[[#This Row],[BatchMeansHalfWidth]])</f>
        <v>0.20301091161176912</v>
      </c>
      <c r="X1135" s="5" cm="1">
        <f t="array" ref="X1135">COUNT(IF((DiscreteStatsTable[GroupByKey]=DiscreteStatsTable[[#This Row],[GroupByKey]]),(DiscreteStatsTable[GroupByKey]=DiscreteStatsTable[[#This Row],[GroupByKey]])*DiscreteStatsTable[Replication]))</f>
        <v>50</v>
      </c>
      <c r="Y1135" s="5">
        <f>IF(DiscreteStatsTable[[#This Row],[RepsRequested]]=DiscreteStatsTable[[#This Row],[RepsWithStatObserved]],1,0)</f>
        <v>1</v>
      </c>
    </row>
    <row r="1136" spans="1:25" x14ac:dyDescent="0.25">
      <c r="A1136" t="s">
        <v>68</v>
      </c>
      <c r="B1136" t="s">
        <v>70</v>
      </c>
      <c r="C1136">
        <v>28</v>
      </c>
      <c r="D1136" t="s">
        <v>85</v>
      </c>
      <c r="E1136" t="s">
        <v>97</v>
      </c>
      <c r="F1136" t="s">
        <v>87</v>
      </c>
      <c r="G1136">
        <v>0</v>
      </c>
      <c r="H1136">
        <v>2E+20</v>
      </c>
      <c r="I1136">
        <v>0</v>
      </c>
      <c r="J1136">
        <v>0</v>
      </c>
      <c r="K1136">
        <v>142</v>
      </c>
      <c r="L11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36" s="5" cm="1">
        <f t="array" ref="M1136">MAX(IF((ProjectInfoTable[ProjectName]=DiscreteStatsTable[[#This Row],[ProjectName]]),(ProjectInfoTable[ProjectName]=DiscreteStatsTable[[#This Row],[ProjectName]])*ProjectInfoTable[NumberOfReplications]))</f>
        <v>50</v>
      </c>
      <c r="N1136" s="5" cm="1">
        <f t="array" ref="N1136">IFERROR(AVERAGE(IF((DiscreteStatsTable[GroupByKey]=DiscreteStatsTable[[#This Row],[GroupByKey]]),(DiscreteStatsTable[GroupByKey]=DiscreteStatsTable[[#This Row],[GroupByKey]])*DiscreteStatsTable[Average])),0)</f>
        <v>0</v>
      </c>
      <c r="O1136" s="5" cm="1">
        <f t="array" ref="O1136">IFERROR(_xlfn.STDEV.S(IF((DiscreteStatsTable[GroupByKey]=DiscreteStatsTable[[#This Row],[GroupByKey]]),(DiscreteStatsTable[GroupByKey]=DiscreteStatsTable[[#This Row],[GroupByKey]])*DiscreteStatsTable[Average])),0)</f>
        <v>0</v>
      </c>
      <c r="P1136" s="5" cm="1">
        <f t="array" ref="P1136">MAX(IF((ProjectInfoTable[ProjectName]=DiscreteStatsTable[[#This Row],[ProjectName]]),(ProjectInfoTable[ProjectName]=DiscreteStatsTable[[#This Row],[ProjectName]])*ProjectInfoTable[ConfidenceInterval]))</f>
        <v>0.95</v>
      </c>
      <c r="Q1136" s="5">
        <f>IF(AND(DiscreteStatsTable[[#This Row],[RepsWithStatObserved]]=1,Y1136=0),200000000000000000000,IFERROR(_xlfn.T.INV.2T(1 -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6" s="5" cm="1">
        <f t="array" ref="R1136">MIN(IF((DiscreteStatsTable[GroupByKey]=DiscreteStatsTable[[#This Row],[GroupByKey]]),(DiscreteStatsTable[GroupByKey]=DiscreteStatsTable[[#This Row],[GroupByKey]])*DiscreteStatsTable[Average]))</f>
        <v>0</v>
      </c>
      <c r="S1136" s="5" cm="1">
        <f t="array" ref="S1136">MAX(IF((DiscreteStatsTable[GroupByKey]=DiscreteStatsTable[[#This Row],[GroupByKey]]),(DiscreteStatsTable[GroupByKey]=DiscreteStatsTable[[#This Row],[GroupByKey]])*DiscreteStatsTable[Average]))</f>
        <v>0</v>
      </c>
      <c r="T1136" s="5" cm="1">
        <f t="array" ref="T1136">MIN(IF((DiscreteStatsTable[GroupByKey]=DiscreteStatsTable[[#This Row],[GroupByKey]]),(DiscreteStatsTable[GroupByKey]=DiscreteStatsTable[[#This Row],[GroupByKey]])*DiscreteStatsTable[Minimum]))</f>
        <v>0</v>
      </c>
      <c r="U1136" s="5" cm="1">
        <f t="array" ref="U1136">MAX(IF((DiscreteStatsTable[GroupByKey]=DiscreteStatsTable[[#This Row],[GroupByKey]]),(DiscreteStatsTable[GroupByKey]=DiscreteStatsTable[[#This Row],[GroupByKey]])*DiscreteStatsTable[Maximum]))</f>
        <v>0</v>
      </c>
      <c r="V1136" s="5" cm="1">
        <f t="array" ref="V1136">IFERROR(AVERAGE(IF((DiscreteStatsTable[GroupByKey]=DiscreteStatsTable[[#This Row],[GroupByKey]]),(DiscreteStatsTable[GroupByKey]=DiscreteStatsTable[[#This Row],[GroupByKey]])*DiscreteStatsTable[NumberObservations])),0)</f>
        <v>141.38</v>
      </c>
      <c r="W1136" s="5">
        <f>IF((DiscreteStatsTable[[#This Row],[RepsRequested]]&gt;1),DiscreteStatsTable[[#This Row],[HalfWidth]],DiscreteStatsTable[[#This Row],[BatchMeansHalfWidth]])</f>
        <v>0</v>
      </c>
      <c r="X1136" s="5" cm="1">
        <f t="array" ref="X1136">COUNT(IF((DiscreteStatsTable[GroupByKey]=DiscreteStatsTable[[#This Row],[GroupByKey]]),(DiscreteStatsTable[GroupByKey]=DiscreteStatsTable[[#This Row],[GroupByKey]])*DiscreteStatsTable[Replication]))</f>
        <v>50</v>
      </c>
      <c r="Y1136" s="5">
        <f>IF(DiscreteStatsTable[[#This Row],[RepsRequested]]=DiscreteStatsTable[[#This Row],[RepsWithStatObserved]],1,0)</f>
        <v>1</v>
      </c>
    </row>
    <row r="1137" spans="1:25" x14ac:dyDescent="0.25">
      <c r="A1137" t="s">
        <v>68</v>
      </c>
      <c r="B1137" t="s">
        <v>70</v>
      </c>
      <c r="C1137">
        <v>28</v>
      </c>
      <c r="D1137" t="s">
        <v>85</v>
      </c>
      <c r="E1137" t="s">
        <v>98</v>
      </c>
      <c r="F1137" t="s">
        <v>87</v>
      </c>
      <c r="G1137">
        <v>1.67661245314139</v>
      </c>
      <c r="H1137">
        <v>2E+20</v>
      </c>
      <c r="I1137">
        <v>0</v>
      </c>
      <c r="J1137">
        <v>11.6778385475373</v>
      </c>
      <c r="K1137">
        <v>142</v>
      </c>
      <c r="L11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37" s="5" cm="1">
        <f t="array" ref="M1137">MAX(IF((ProjectInfoTable[ProjectName]=DiscreteStatsTable[[#This Row],[ProjectName]]),(ProjectInfoTable[ProjectName]=DiscreteStatsTable[[#This Row],[ProjectName]])*ProjectInfoTable[NumberOfReplications]))</f>
        <v>50</v>
      </c>
      <c r="N1137" s="5" cm="1">
        <f t="array" ref="N1137">IFERROR(AVERAGE(IF((DiscreteStatsTable[GroupByKey]=DiscreteStatsTable[[#This Row],[GroupByKey]]),(DiscreteStatsTable[GroupByKey]=DiscreteStatsTable[[#This Row],[GroupByKey]])*DiscreteStatsTable[Average])),0)</f>
        <v>5.6664667008910365</v>
      </c>
      <c r="O1137" s="5" cm="1">
        <f t="array" ref="O1137">IFERROR(_xlfn.STDEV.S(IF((DiscreteStatsTable[GroupByKey]=DiscreteStatsTable[[#This Row],[GroupByKey]]),(DiscreteStatsTable[GroupByKey]=DiscreteStatsTable[[#This Row],[GroupByKey]])*DiscreteStatsTable[Average])),0)</f>
        <v>5.8120334932936641</v>
      </c>
      <c r="P1137" s="5" cm="1">
        <f t="array" ref="P1137">MAX(IF((ProjectInfoTable[ProjectName]=DiscreteStatsTable[[#This Row],[ProjectName]]),(ProjectInfoTable[ProjectName]=DiscreteStatsTable[[#This Row],[ProjectName]])*ProjectInfoTable[ConfidenceInterval]))</f>
        <v>0.95</v>
      </c>
      <c r="Q1137" s="5">
        <f>IF(AND(DiscreteStatsTable[[#This Row],[RepsWithStatObserved]]=1,Y1137=0),200000000000000000000,IFERROR(_xlfn.T.INV.2T(1 -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137" s="5" cm="1">
        <f t="array" ref="R1137">MIN(IF((DiscreteStatsTable[GroupByKey]=DiscreteStatsTable[[#This Row],[GroupByKey]]),(DiscreteStatsTable[GroupByKey]=DiscreteStatsTable[[#This Row],[GroupByKey]])*DiscreteStatsTable[Average]))</f>
        <v>1.06349999805384</v>
      </c>
      <c r="S1137" s="5" cm="1">
        <f t="array" ref="S1137">MAX(IF((DiscreteStatsTable[GroupByKey]=DiscreteStatsTable[[#This Row],[GroupByKey]]),(DiscreteStatsTable[GroupByKey]=DiscreteStatsTable[[#This Row],[GroupByKey]])*DiscreteStatsTable[Average]))</f>
        <v>37.498930964302303</v>
      </c>
      <c r="T1137" s="5" cm="1">
        <f t="array" ref="T1137">MIN(IF((DiscreteStatsTable[GroupByKey]=DiscreteStatsTable[[#This Row],[GroupByKey]]),(DiscreteStatsTable[GroupByKey]=DiscreteStatsTable[[#This Row],[GroupByKey]])*DiscreteStatsTable[Minimum]))</f>
        <v>0</v>
      </c>
      <c r="U1137" s="5" cm="1">
        <f t="array" ref="U1137">MAX(IF((DiscreteStatsTable[GroupByKey]=DiscreteStatsTable[[#This Row],[GroupByKey]]),(DiscreteStatsTable[GroupByKey]=DiscreteStatsTable[[#This Row],[GroupByKey]])*DiscreteStatsTable[Maximum]))</f>
        <v>97.065234510704698</v>
      </c>
      <c r="V1137" s="5" cm="1">
        <f t="array" ref="V1137">IFERROR(AVERAGE(IF((DiscreteStatsTable[GroupByKey]=DiscreteStatsTable[[#This Row],[GroupByKey]]),(DiscreteStatsTable[GroupByKey]=DiscreteStatsTable[[#This Row],[GroupByKey]])*DiscreteStatsTable[NumberObservations])),0)</f>
        <v>141.38</v>
      </c>
      <c r="W1137" s="5">
        <f>IF((DiscreteStatsTable[[#This Row],[RepsRequested]]&gt;1),DiscreteStatsTable[[#This Row],[HalfWidth]],DiscreteStatsTable[[#This Row],[BatchMeansHalfWidth]])</f>
        <v>1.6517616428299211</v>
      </c>
      <c r="X1137" s="5" cm="1">
        <f t="array" ref="X1137">COUNT(IF((DiscreteStatsTable[GroupByKey]=DiscreteStatsTable[[#This Row],[GroupByKey]]),(DiscreteStatsTable[GroupByKey]=DiscreteStatsTable[[#This Row],[GroupByKey]])*DiscreteStatsTable[Replication]))</f>
        <v>50</v>
      </c>
      <c r="Y1137" s="5">
        <f>IF(DiscreteStatsTable[[#This Row],[RepsRequested]]=DiscreteStatsTable[[#This Row],[RepsWithStatObserved]],1,0)</f>
        <v>1</v>
      </c>
    </row>
    <row r="1138" spans="1:25" x14ac:dyDescent="0.25">
      <c r="A1138" t="s">
        <v>68</v>
      </c>
      <c r="B1138" t="s">
        <v>70</v>
      </c>
      <c r="C1138">
        <v>29</v>
      </c>
      <c r="D1138" t="s">
        <v>85</v>
      </c>
      <c r="E1138" t="s">
        <v>86</v>
      </c>
      <c r="F1138" t="s">
        <v>87</v>
      </c>
      <c r="G1138">
        <v>0</v>
      </c>
      <c r="H1138">
        <v>2E+20</v>
      </c>
      <c r="I1138">
        <v>0</v>
      </c>
      <c r="J1138">
        <v>0</v>
      </c>
      <c r="K1138">
        <v>142</v>
      </c>
      <c r="L11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38" s="5" cm="1">
        <f t="array" ref="M1138">MAX(IF((ProjectInfoTable[ProjectName]=DiscreteStatsTable[[#This Row],[ProjectName]]),(ProjectInfoTable[ProjectName]=DiscreteStatsTable[[#This Row],[ProjectName]])*ProjectInfoTable[NumberOfReplications]))</f>
        <v>50</v>
      </c>
      <c r="N1138" s="5" cm="1">
        <f t="array" ref="N1138">IFERROR(AVERAGE(IF((DiscreteStatsTable[GroupByKey]=DiscreteStatsTable[[#This Row],[GroupByKey]]),(DiscreteStatsTable[GroupByKey]=DiscreteStatsTable[[#This Row],[GroupByKey]])*DiscreteStatsTable[Average])),0)</f>
        <v>0</v>
      </c>
      <c r="O1138" s="5" cm="1">
        <f t="array" ref="O1138">IFERROR(_xlfn.STDEV.S(IF((DiscreteStatsTable[GroupByKey]=DiscreteStatsTable[[#This Row],[GroupByKey]]),(DiscreteStatsTable[GroupByKey]=DiscreteStatsTable[[#This Row],[GroupByKey]])*DiscreteStatsTable[Average])),0)</f>
        <v>0</v>
      </c>
      <c r="P1138" s="5" cm="1">
        <f t="array" ref="P1138">MAX(IF((ProjectInfoTable[ProjectName]=DiscreteStatsTable[[#This Row],[ProjectName]]),(ProjectInfoTable[ProjectName]=DiscreteStatsTable[[#This Row],[ProjectName]])*ProjectInfoTable[ConfidenceInterval]))</f>
        <v>0.95</v>
      </c>
      <c r="Q1138" s="5">
        <f>IF(AND(DiscreteStatsTable[[#This Row],[RepsWithStatObserved]]=1,Y1138=0),200000000000000000000,IFERROR(_xlfn.T.INV.2T(1 -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8" s="5" cm="1">
        <f t="array" ref="R1138">MIN(IF((DiscreteStatsTable[GroupByKey]=DiscreteStatsTable[[#This Row],[GroupByKey]]),(DiscreteStatsTable[GroupByKey]=DiscreteStatsTable[[#This Row],[GroupByKey]])*DiscreteStatsTable[Average]))</f>
        <v>0</v>
      </c>
      <c r="S1138" s="5" cm="1">
        <f t="array" ref="S1138">MAX(IF((DiscreteStatsTable[GroupByKey]=DiscreteStatsTable[[#This Row],[GroupByKey]]),(DiscreteStatsTable[GroupByKey]=DiscreteStatsTable[[#This Row],[GroupByKey]])*DiscreteStatsTable[Average]))</f>
        <v>0</v>
      </c>
      <c r="T1138" s="5" cm="1">
        <f t="array" ref="T1138">MIN(IF((DiscreteStatsTable[GroupByKey]=DiscreteStatsTable[[#This Row],[GroupByKey]]),(DiscreteStatsTable[GroupByKey]=DiscreteStatsTable[[#This Row],[GroupByKey]])*DiscreteStatsTable[Minimum]))</f>
        <v>0</v>
      </c>
      <c r="U1138" s="5" cm="1">
        <f t="array" ref="U1138">MAX(IF((DiscreteStatsTable[GroupByKey]=DiscreteStatsTable[[#This Row],[GroupByKey]]),(DiscreteStatsTable[GroupByKey]=DiscreteStatsTable[[#This Row],[GroupByKey]])*DiscreteStatsTable[Maximum]))</f>
        <v>0</v>
      </c>
      <c r="V1138" s="5" cm="1">
        <f t="array" ref="V1138">IFERROR(AVERAGE(IF((DiscreteStatsTable[GroupByKey]=DiscreteStatsTable[[#This Row],[GroupByKey]]),(DiscreteStatsTable[GroupByKey]=DiscreteStatsTable[[#This Row],[GroupByKey]])*DiscreteStatsTable[NumberObservations])),0)</f>
        <v>141.38</v>
      </c>
      <c r="W1138" s="5">
        <f>IF((DiscreteStatsTable[[#This Row],[RepsRequested]]&gt;1),DiscreteStatsTable[[#This Row],[HalfWidth]],DiscreteStatsTable[[#This Row],[BatchMeansHalfWidth]])</f>
        <v>0</v>
      </c>
      <c r="X1138" s="5" cm="1">
        <f t="array" ref="X1138">COUNT(IF((DiscreteStatsTable[GroupByKey]=DiscreteStatsTable[[#This Row],[GroupByKey]]),(DiscreteStatsTable[GroupByKey]=DiscreteStatsTable[[#This Row],[GroupByKey]])*DiscreteStatsTable[Replication]))</f>
        <v>50</v>
      </c>
      <c r="Y1138" s="5">
        <f>IF(DiscreteStatsTable[[#This Row],[RepsRequested]]=DiscreteStatsTable[[#This Row],[RepsWithStatObserved]],1,0)</f>
        <v>1</v>
      </c>
    </row>
    <row r="1139" spans="1:25" x14ac:dyDescent="0.25">
      <c r="A1139" t="s">
        <v>68</v>
      </c>
      <c r="B1139" t="s">
        <v>70</v>
      </c>
      <c r="C1139">
        <v>29</v>
      </c>
      <c r="D1139" t="s">
        <v>85</v>
      </c>
      <c r="E1139" t="s">
        <v>88</v>
      </c>
      <c r="F1139" t="s">
        <v>87</v>
      </c>
      <c r="G1139">
        <v>0</v>
      </c>
      <c r="H1139">
        <v>2E+20</v>
      </c>
      <c r="I1139">
        <v>0</v>
      </c>
      <c r="J1139">
        <v>0</v>
      </c>
      <c r="K1139">
        <v>142</v>
      </c>
      <c r="L11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39" s="5" cm="1">
        <f t="array" ref="M1139">MAX(IF((ProjectInfoTable[ProjectName]=DiscreteStatsTable[[#This Row],[ProjectName]]),(ProjectInfoTable[ProjectName]=DiscreteStatsTable[[#This Row],[ProjectName]])*ProjectInfoTable[NumberOfReplications]))</f>
        <v>50</v>
      </c>
      <c r="N1139" s="5" cm="1">
        <f t="array" ref="N1139">IFERROR(AVERAGE(IF((DiscreteStatsTable[GroupByKey]=DiscreteStatsTable[[#This Row],[GroupByKey]]),(DiscreteStatsTable[GroupByKey]=DiscreteStatsTable[[#This Row],[GroupByKey]])*DiscreteStatsTable[Average])),0)</f>
        <v>0</v>
      </c>
      <c r="O1139" s="5" cm="1">
        <f t="array" ref="O1139">IFERROR(_xlfn.STDEV.S(IF((DiscreteStatsTable[GroupByKey]=DiscreteStatsTable[[#This Row],[GroupByKey]]),(DiscreteStatsTable[GroupByKey]=DiscreteStatsTable[[#This Row],[GroupByKey]])*DiscreteStatsTable[Average])),0)</f>
        <v>0</v>
      </c>
      <c r="P1139" s="5" cm="1">
        <f t="array" ref="P1139">MAX(IF((ProjectInfoTable[ProjectName]=DiscreteStatsTable[[#This Row],[ProjectName]]),(ProjectInfoTable[ProjectName]=DiscreteStatsTable[[#This Row],[ProjectName]])*ProjectInfoTable[ConfidenceInterval]))</f>
        <v>0.95</v>
      </c>
      <c r="Q1139" s="5">
        <f>IF(AND(DiscreteStatsTable[[#This Row],[RepsWithStatObserved]]=1,Y1139=0),200000000000000000000,IFERROR(_xlfn.T.INV.2T(1 -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9" s="5" cm="1">
        <f t="array" ref="R1139">MIN(IF((DiscreteStatsTable[GroupByKey]=DiscreteStatsTable[[#This Row],[GroupByKey]]),(DiscreteStatsTable[GroupByKey]=DiscreteStatsTable[[#This Row],[GroupByKey]])*DiscreteStatsTable[Average]))</f>
        <v>0</v>
      </c>
      <c r="S1139" s="5" cm="1">
        <f t="array" ref="S1139">MAX(IF((DiscreteStatsTable[GroupByKey]=DiscreteStatsTable[[#This Row],[GroupByKey]]),(DiscreteStatsTable[GroupByKey]=DiscreteStatsTable[[#This Row],[GroupByKey]])*DiscreteStatsTable[Average]))</f>
        <v>0</v>
      </c>
      <c r="T1139" s="5" cm="1">
        <f t="array" ref="T1139">MIN(IF((DiscreteStatsTable[GroupByKey]=DiscreteStatsTable[[#This Row],[GroupByKey]]),(DiscreteStatsTable[GroupByKey]=DiscreteStatsTable[[#This Row],[GroupByKey]])*DiscreteStatsTable[Minimum]))</f>
        <v>0</v>
      </c>
      <c r="U1139" s="5" cm="1">
        <f t="array" ref="U1139">MAX(IF((DiscreteStatsTable[GroupByKey]=DiscreteStatsTable[[#This Row],[GroupByKey]]),(DiscreteStatsTable[GroupByKey]=DiscreteStatsTable[[#This Row],[GroupByKey]])*DiscreteStatsTable[Maximum]))</f>
        <v>0</v>
      </c>
      <c r="V1139" s="5" cm="1">
        <f t="array" ref="V1139">IFERROR(AVERAGE(IF((DiscreteStatsTable[GroupByKey]=DiscreteStatsTable[[#This Row],[GroupByKey]]),(DiscreteStatsTable[GroupByKey]=DiscreteStatsTable[[#This Row],[GroupByKey]])*DiscreteStatsTable[NumberObservations])),0)</f>
        <v>141.38</v>
      </c>
      <c r="W1139" s="5">
        <f>IF((DiscreteStatsTable[[#This Row],[RepsRequested]]&gt;1),DiscreteStatsTable[[#This Row],[HalfWidth]],DiscreteStatsTable[[#This Row],[BatchMeansHalfWidth]])</f>
        <v>0</v>
      </c>
      <c r="X1139" s="5" cm="1">
        <f t="array" ref="X1139">COUNT(IF((DiscreteStatsTable[GroupByKey]=DiscreteStatsTable[[#This Row],[GroupByKey]]),(DiscreteStatsTable[GroupByKey]=DiscreteStatsTable[[#This Row],[GroupByKey]])*DiscreteStatsTable[Replication]))</f>
        <v>50</v>
      </c>
      <c r="Y1139" s="5">
        <f>IF(DiscreteStatsTable[[#This Row],[RepsRequested]]=DiscreteStatsTable[[#This Row],[RepsWithStatObserved]],1,0)</f>
        <v>1</v>
      </c>
    </row>
    <row r="1140" spans="1:25" x14ac:dyDescent="0.25">
      <c r="A1140" t="s">
        <v>68</v>
      </c>
      <c r="B1140" t="s">
        <v>70</v>
      </c>
      <c r="C1140">
        <v>29</v>
      </c>
      <c r="D1140" t="s">
        <v>85</v>
      </c>
      <c r="E1140" t="s">
        <v>89</v>
      </c>
      <c r="F1140" t="s">
        <v>87</v>
      </c>
      <c r="G1140">
        <v>0</v>
      </c>
      <c r="H1140">
        <v>2E+20</v>
      </c>
      <c r="I1140">
        <v>0</v>
      </c>
      <c r="J1140">
        <v>0</v>
      </c>
      <c r="K1140">
        <v>142</v>
      </c>
      <c r="L11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40" s="5" cm="1">
        <f t="array" ref="M1140">MAX(IF((ProjectInfoTable[ProjectName]=DiscreteStatsTable[[#This Row],[ProjectName]]),(ProjectInfoTable[ProjectName]=DiscreteStatsTable[[#This Row],[ProjectName]])*ProjectInfoTable[NumberOfReplications]))</f>
        <v>50</v>
      </c>
      <c r="N1140" s="5" cm="1">
        <f t="array" ref="N1140">IFERROR(AVERAGE(IF((DiscreteStatsTable[GroupByKey]=DiscreteStatsTable[[#This Row],[GroupByKey]]),(DiscreteStatsTable[GroupByKey]=DiscreteStatsTable[[#This Row],[GroupByKey]])*DiscreteStatsTable[Average])),0)</f>
        <v>0</v>
      </c>
      <c r="O1140" s="5" cm="1">
        <f t="array" ref="O1140">IFERROR(_xlfn.STDEV.S(IF((DiscreteStatsTable[GroupByKey]=DiscreteStatsTable[[#This Row],[GroupByKey]]),(DiscreteStatsTable[GroupByKey]=DiscreteStatsTable[[#This Row],[GroupByKey]])*DiscreteStatsTable[Average])),0)</f>
        <v>0</v>
      </c>
      <c r="P1140" s="5" cm="1">
        <f t="array" ref="P1140">MAX(IF((ProjectInfoTable[ProjectName]=DiscreteStatsTable[[#This Row],[ProjectName]]),(ProjectInfoTable[ProjectName]=DiscreteStatsTable[[#This Row],[ProjectName]])*ProjectInfoTable[ConfidenceInterval]))</f>
        <v>0.95</v>
      </c>
      <c r="Q1140" s="5">
        <f>IF(AND(DiscreteStatsTable[[#This Row],[RepsWithStatObserved]]=1,Y1140=0),200000000000000000000,IFERROR(_xlfn.T.INV.2T(1 -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0" s="5" cm="1">
        <f t="array" ref="R1140">MIN(IF((DiscreteStatsTable[GroupByKey]=DiscreteStatsTable[[#This Row],[GroupByKey]]),(DiscreteStatsTable[GroupByKey]=DiscreteStatsTable[[#This Row],[GroupByKey]])*DiscreteStatsTable[Average]))</f>
        <v>0</v>
      </c>
      <c r="S1140" s="5" cm="1">
        <f t="array" ref="S1140">MAX(IF((DiscreteStatsTable[GroupByKey]=DiscreteStatsTable[[#This Row],[GroupByKey]]),(DiscreteStatsTable[GroupByKey]=DiscreteStatsTable[[#This Row],[GroupByKey]])*DiscreteStatsTable[Average]))</f>
        <v>0</v>
      </c>
      <c r="T1140" s="5" cm="1">
        <f t="array" ref="T1140">MIN(IF((DiscreteStatsTable[GroupByKey]=DiscreteStatsTable[[#This Row],[GroupByKey]]),(DiscreteStatsTable[GroupByKey]=DiscreteStatsTable[[#This Row],[GroupByKey]])*DiscreteStatsTable[Minimum]))</f>
        <v>0</v>
      </c>
      <c r="U1140" s="5" cm="1">
        <f t="array" ref="U1140">MAX(IF((DiscreteStatsTable[GroupByKey]=DiscreteStatsTable[[#This Row],[GroupByKey]]),(DiscreteStatsTable[GroupByKey]=DiscreteStatsTable[[#This Row],[GroupByKey]])*DiscreteStatsTable[Maximum]))</f>
        <v>0</v>
      </c>
      <c r="V1140" s="5" cm="1">
        <f t="array" ref="V1140">IFERROR(AVERAGE(IF((DiscreteStatsTable[GroupByKey]=DiscreteStatsTable[[#This Row],[GroupByKey]]),(DiscreteStatsTable[GroupByKey]=DiscreteStatsTable[[#This Row],[GroupByKey]])*DiscreteStatsTable[NumberObservations])),0)</f>
        <v>141.38</v>
      </c>
      <c r="W1140" s="5">
        <f>IF((DiscreteStatsTable[[#This Row],[RepsRequested]]&gt;1),DiscreteStatsTable[[#This Row],[HalfWidth]],DiscreteStatsTable[[#This Row],[BatchMeansHalfWidth]])</f>
        <v>0</v>
      </c>
      <c r="X1140" s="5" cm="1">
        <f t="array" ref="X1140">COUNT(IF((DiscreteStatsTable[GroupByKey]=DiscreteStatsTable[[#This Row],[GroupByKey]]),(DiscreteStatsTable[GroupByKey]=DiscreteStatsTable[[#This Row],[GroupByKey]])*DiscreteStatsTable[Replication]))</f>
        <v>50</v>
      </c>
      <c r="Y1140" s="5">
        <f>IF(DiscreteStatsTable[[#This Row],[RepsRequested]]=DiscreteStatsTable[[#This Row],[RepsWithStatObserved]],1,0)</f>
        <v>1</v>
      </c>
    </row>
    <row r="1141" spans="1:25" x14ac:dyDescent="0.25">
      <c r="A1141" t="s">
        <v>68</v>
      </c>
      <c r="B1141" t="s">
        <v>70</v>
      </c>
      <c r="C1141">
        <v>29</v>
      </c>
      <c r="D1141" t="s">
        <v>85</v>
      </c>
      <c r="E1141" t="s">
        <v>90</v>
      </c>
      <c r="F1141" t="s">
        <v>87</v>
      </c>
      <c r="G1141">
        <v>0</v>
      </c>
      <c r="H1141">
        <v>2E+20</v>
      </c>
      <c r="I1141">
        <v>0</v>
      </c>
      <c r="J1141">
        <v>0</v>
      </c>
      <c r="K1141">
        <v>142</v>
      </c>
      <c r="L11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41" s="5" cm="1">
        <f t="array" ref="M1141">MAX(IF((ProjectInfoTable[ProjectName]=DiscreteStatsTable[[#This Row],[ProjectName]]),(ProjectInfoTable[ProjectName]=DiscreteStatsTable[[#This Row],[ProjectName]])*ProjectInfoTable[NumberOfReplications]))</f>
        <v>50</v>
      </c>
      <c r="N1141" s="5" cm="1">
        <f t="array" ref="N1141">IFERROR(AVERAGE(IF((DiscreteStatsTable[GroupByKey]=DiscreteStatsTable[[#This Row],[GroupByKey]]),(DiscreteStatsTable[GroupByKey]=DiscreteStatsTable[[#This Row],[GroupByKey]])*DiscreteStatsTable[Average])),0)</f>
        <v>0</v>
      </c>
      <c r="O1141" s="5" cm="1">
        <f t="array" ref="O1141">IFERROR(_xlfn.STDEV.S(IF((DiscreteStatsTable[GroupByKey]=DiscreteStatsTable[[#This Row],[GroupByKey]]),(DiscreteStatsTable[GroupByKey]=DiscreteStatsTable[[#This Row],[GroupByKey]])*DiscreteStatsTable[Average])),0)</f>
        <v>0</v>
      </c>
      <c r="P1141" s="5" cm="1">
        <f t="array" ref="P1141">MAX(IF((ProjectInfoTable[ProjectName]=DiscreteStatsTable[[#This Row],[ProjectName]]),(ProjectInfoTable[ProjectName]=DiscreteStatsTable[[#This Row],[ProjectName]])*ProjectInfoTable[ConfidenceInterval]))</f>
        <v>0.95</v>
      </c>
      <c r="Q1141" s="5">
        <f>IF(AND(DiscreteStatsTable[[#This Row],[RepsWithStatObserved]]=1,Y1141=0),200000000000000000000,IFERROR(_xlfn.T.INV.2T(1 -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1" s="5" cm="1">
        <f t="array" ref="R1141">MIN(IF((DiscreteStatsTable[GroupByKey]=DiscreteStatsTable[[#This Row],[GroupByKey]]),(DiscreteStatsTable[GroupByKey]=DiscreteStatsTable[[#This Row],[GroupByKey]])*DiscreteStatsTable[Average]))</f>
        <v>0</v>
      </c>
      <c r="S1141" s="5" cm="1">
        <f t="array" ref="S1141">MAX(IF((DiscreteStatsTable[GroupByKey]=DiscreteStatsTable[[#This Row],[GroupByKey]]),(DiscreteStatsTable[GroupByKey]=DiscreteStatsTable[[#This Row],[GroupByKey]])*DiscreteStatsTable[Average]))</f>
        <v>0</v>
      </c>
      <c r="T1141" s="5" cm="1">
        <f t="array" ref="T1141">MIN(IF((DiscreteStatsTable[GroupByKey]=DiscreteStatsTable[[#This Row],[GroupByKey]]),(DiscreteStatsTable[GroupByKey]=DiscreteStatsTable[[#This Row],[GroupByKey]])*DiscreteStatsTable[Minimum]))</f>
        <v>0</v>
      </c>
      <c r="U1141" s="5" cm="1">
        <f t="array" ref="U1141">MAX(IF((DiscreteStatsTable[GroupByKey]=DiscreteStatsTable[[#This Row],[GroupByKey]]),(DiscreteStatsTable[GroupByKey]=DiscreteStatsTable[[#This Row],[GroupByKey]])*DiscreteStatsTable[Maximum]))</f>
        <v>0</v>
      </c>
      <c r="V1141" s="5" cm="1">
        <f t="array" ref="V1141">IFERROR(AVERAGE(IF((DiscreteStatsTable[GroupByKey]=DiscreteStatsTable[[#This Row],[GroupByKey]]),(DiscreteStatsTable[GroupByKey]=DiscreteStatsTable[[#This Row],[GroupByKey]])*DiscreteStatsTable[NumberObservations])),0)</f>
        <v>141.38</v>
      </c>
      <c r="W1141" s="5">
        <f>IF((DiscreteStatsTable[[#This Row],[RepsRequested]]&gt;1),DiscreteStatsTable[[#This Row],[HalfWidth]],DiscreteStatsTable[[#This Row],[BatchMeansHalfWidth]])</f>
        <v>0</v>
      </c>
      <c r="X1141" s="5" cm="1">
        <f t="array" ref="X1141">COUNT(IF((DiscreteStatsTable[GroupByKey]=DiscreteStatsTable[[#This Row],[GroupByKey]]),(DiscreteStatsTable[GroupByKey]=DiscreteStatsTable[[#This Row],[GroupByKey]])*DiscreteStatsTable[Replication]))</f>
        <v>50</v>
      </c>
      <c r="Y1141" s="5">
        <f>IF(DiscreteStatsTable[[#This Row],[RepsRequested]]=DiscreteStatsTable[[#This Row],[RepsWithStatObserved]],1,0)</f>
        <v>1</v>
      </c>
    </row>
    <row r="1142" spans="1:25" x14ac:dyDescent="0.25">
      <c r="A1142" t="s">
        <v>68</v>
      </c>
      <c r="B1142" t="s">
        <v>70</v>
      </c>
      <c r="C1142">
        <v>29</v>
      </c>
      <c r="D1142" t="s">
        <v>85</v>
      </c>
      <c r="E1142" t="s">
        <v>91</v>
      </c>
      <c r="F1142" t="s">
        <v>87</v>
      </c>
      <c r="G1142">
        <v>0.330966597159425</v>
      </c>
      <c r="H1142">
        <v>2E+20</v>
      </c>
      <c r="I1142">
        <v>2.6517123020931899E-2</v>
      </c>
      <c r="J1142">
        <v>1.0781065248180399</v>
      </c>
      <c r="K1142">
        <v>142</v>
      </c>
      <c r="L11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42" s="5" cm="1">
        <f t="array" ref="M1142">MAX(IF((ProjectInfoTable[ProjectName]=DiscreteStatsTable[[#This Row],[ProjectName]]),(ProjectInfoTable[ProjectName]=DiscreteStatsTable[[#This Row],[ProjectName]])*ProjectInfoTable[NumberOfReplications]))</f>
        <v>50</v>
      </c>
      <c r="N1142" s="5" cm="1">
        <f t="array" ref="N1142">IFERROR(AVERAGE(IF((DiscreteStatsTable[GroupByKey]=DiscreteStatsTable[[#This Row],[GroupByKey]]),(DiscreteStatsTable[GroupByKey]=DiscreteStatsTable[[#This Row],[GroupByKey]])*DiscreteStatsTable[Average])),0)</f>
        <v>0.33492790756206081</v>
      </c>
      <c r="O1142" s="5" cm="1">
        <f t="array" ref="O114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42" s="5" cm="1">
        <f t="array" ref="P1142">MAX(IF((ProjectInfoTable[ProjectName]=DiscreteStatsTable[[#This Row],[ProjectName]]),(ProjectInfoTable[ProjectName]=DiscreteStatsTable[[#This Row],[ProjectName]])*ProjectInfoTable[ConfidenceInterval]))</f>
        <v>0.95</v>
      </c>
      <c r="Q1142" s="5">
        <f>IF(AND(DiscreteStatsTable[[#This Row],[RepsWithStatObserved]]=1,Y1142=0),200000000000000000000,IFERROR(_xlfn.T.INV.2T(1 -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42" s="5" cm="1">
        <f t="array" ref="R1142">MIN(IF((DiscreteStatsTable[GroupByKey]=DiscreteStatsTable[[#This Row],[GroupByKey]]),(DiscreteStatsTable[GroupByKey]=DiscreteStatsTable[[#This Row],[GroupByKey]])*DiscreteStatsTable[Average]))</f>
        <v>0.29414253294763198</v>
      </c>
      <c r="S1142" s="5" cm="1">
        <f t="array" ref="S1142">MAX(IF((DiscreteStatsTable[GroupByKey]=DiscreteStatsTable[[#This Row],[GroupByKey]]),(DiscreteStatsTable[GroupByKey]=DiscreteStatsTable[[#This Row],[GroupByKey]])*DiscreteStatsTable[Average]))</f>
        <v>0.38948747758041602</v>
      </c>
      <c r="T1142" s="5" cm="1">
        <f t="array" ref="T1142">MIN(IF((DiscreteStatsTable[GroupByKey]=DiscreteStatsTable[[#This Row],[GroupByKey]]),(DiscreteStatsTable[GroupByKey]=DiscreteStatsTable[[#This Row],[GroupByKey]])*DiscreteStatsTable[Minimum]))</f>
        <v>1.2941586017357599E-2</v>
      </c>
      <c r="U1142" s="5" cm="1">
        <f t="array" ref="U1142">MAX(IF((DiscreteStatsTable[GroupByKey]=DiscreteStatsTable[[#This Row],[GroupByKey]]),(DiscreteStatsTable[GroupByKey]=DiscreteStatsTable[[#This Row],[GroupByKey]])*DiscreteStatsTable[Maximum]))</f>
        <v>2.0393207955552399</v>
      </c>
      <c r="V1142" s="5" cm="1">
        <f t="array" ref="V1142">IFERROR(AVERAGE(IF((DiscreteStatsTable[GroupByKey]=DiscreteStatsTable[[#This Row],[GroupByKey]]),(DiscreteStatsTable[GroupByKey]=DiscreteStatsTable[[#This Row],[GroupByKey]])*DiscreteStatsTable[NumberObservations])),0)</f>
        <v>141.38</v>
      </c>
      <c r="W1142" s="5">
        <f>IF((DiscreteStatsTable[[#This Row],[RepsRequested]]&gt;1),DiscreteStatsTable[[#This Row],[HalfWidth]],DiscreteStatsTable[[#This Row],[BatchMeansHalfWidth]])</f>
        <v>5.7478663771092743E-3</v>
      </c>
      <c r="X1142" s="5" cm="1">
        <f t="array" ref="X1142">COUNT(IF((DiscreteStatsTable[GroupByKey]=DiscreteStatsTable[[#This Row],[GroupByKey]]),(DiscreteStatsTable[GroupByKey]=DiscreteStatsTable[[#This Row],[GroupByKey]])*DiscreteStatsTable[Replication]))</f>
        <v>50</v>
      </c>
      <c r="Y1142" s="5">
        <f>IF(DiscreteStatsTable[[#This Row],[RepsRequested]]=DiscreteStatsTable[[#This Row],[RepsWithStatObserved]],1,0)</f>
        <v>1</v>
      </c>
    </row>
    <row r="1143" spans="1:25" x14ac:dyDescent="0.25">
      <c r="A1143" t="s">
        <v>68</v>
      </c>
      <c r="B1143" t="s">
        <v>70</v>
      </c>
      <c r="C1143">
        <v>29</v>
      </c>
      <c r="D1143" t="s">
        <v>85</v>
      </c>
      <c r="E1143" t="s">
        <v>92</v>
      </c>
      <c r="F1143" t="s">
        <v>87</v>
      </c>
      <c r="G1143">
        <v>14.180282573133301</v>
      </c>
      <c r="H1143">
        <v>2E+20</v>
      </c>
      <c r="I1143">
        <v>1.7362596849588801</v>
      </c>
      <c r="J1143">
        <v>39.0316520134405</v>
      </c>
      <c r="K1143">
        <v>142</v>
      </c>
      <c r="L11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43" s="5" cm="1">
        <f t="array" ref="M1143">MAX(IF((ProjectInfoTable[ProjectName]=DiscreteStatsTable[[#This Row],[ProjectName]]),(ProjectInfoTable[ProjectName]=DiscreteStatsTable[[#This Row],[ProjectName]])*ProjectInfoTable[NumberOfReplications]))</f>
        <v>50</v>
      </c>
      <c r="N1143" s="5" cm="1">
        <f t="array" ref="N1143">IFERROR(AVERAGE(IF((DiscreteStatsTable[GroupByKey]=DiscreteStatsTable[[#This Row],[GroupByKey]]),(DiscreteStatsTable[GroupByKey]=DiscreteStatsTable[[#This Row],[GroupByKey]])*DiscreteStatsTable[Average])),0)</f>
        <v>17.764897998506111</v>
      </c>
      <c r="O1143" s="5" cm="1">
        <f t="array" ref="O1143">IFERROR(_xlfn.STDEV.S(IF((DiscreteStatsTable[GroupByKey]=DiscreteStatsTable[[#This Row],[GroupByKey]]),(DiscreteStatsTable[GroupByKey]=DiscreteStatsTable[[#This Row],[GroupByKey]])*DiscreteStatsTable[Average])),0)</f>
        <v>6.3265363194248438</v>
      </c>
      <c r="P1143" s="5" cm="1">
        <f t="array" ref="P1143">MAX(IF((ProjectInfoTable[ProjectName]=DiscreteStatsTable[[#This Row],[ProjectName]]),(ProjectInfoTable[ProjectName]=DiscreteStatsTable[[#This Row],[ProjectName]])*ProjectInfoTable[ConfidenceInterval]))</f>
        <v>0.95</v>
      </c>
      <c r="Q1143" s="5">
        <f>IF(AND(DiscreteStatsTable[[#This Row],[RepsWithStatObserved]]=1,Y1143=0),200000000000000000000,IFERROR(_xlfn.T.INV.2T(1 -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143" s="5" cm="1">
        <f t="array" ref="R1143">MIN(IF((DiscreteStatsTable[GroupByKey]=DiscreteStatsTable[[#This Row],[GroupByKey]]),(DiscreteStatsTable[GroupByKey]=DiscreteStatsTable[[#This Row],[GroupByKey]])*DiscreteStatsTable[Average]))</f>
        <v>12.070203836107099</v>
      </c>
      <c r="S1143" s="5" cm="1">
        <f t="array" ref="S1143">MAX(IF((DiscreteStatsTable[GroupByKey]=DiscreteStatsTable[[#This Row],[GroupByKey]]),(DiscreteStatsTable[GroupByKey]=DiscreteStatsTable[[#This Row],[GroupByKey]])*DiscreteStatsTable[Average]))</f>
        <v>51.667706043059603</v>
      </c>
      <c r="T1143" s="5" cm="1">
        <f t="array" ref="T1143">MIN(IF((DiscreteStatsTable[GroupByKey]=DiscreteStatsTable[[#This Row],[GroupByKey]]),(DiscreteStatsTable[GroupByKey]=DiscreteStatsTable[[#This Row],[GroupByKey]])*DiscreteStatsTable[Minimum]))</f>
        <v>0.77649516104145899</v>
      </c>
      <c r="U1143" s="5" cm="1">
        <f t="array" ref="U1143">MAX(IF((DiscreteStatsTable[GroupByKey]=DiscreteStatsTable[[#This Row],[GroupByKey]]),(DiscreteStatsTable[GroupByKey]=DiscreteStatsTable[[#This Row],[GroupByKey]])*DiscreteStatsTable[Maximum]))</f>
        <v>114.20900292565</v>
      </c>
      <c r="V1143" s="5" cm="1">
        <f t="array" ref="V1143">IFERROR(AVERAGE(IF((DiscreteStatsTable[GroupByKey]=DiscreteStatsTable[[#This Row],[GroupByKey]]),(DiscreteStatsTable[GroupByKey]=DiscreteStatsTable[[#This Row],[GroupByKey]])*DiscreteStatsTable[NumberObservations])),0)</f>
        <v>141.38</v>
      </c>
      <c r="W1143" s="5">
        <f>IF((DiscreteStatsTable[[#This Row],[RepsRequested]]&gt;1),DiscreteStatsTable[[#This Row],[HalfWidth]],DiscreteStatsTable[[#This Row],[BatchMeansHalfWidth]])</f>
        <v>1.7979817281600685</v>
      </c>
      <c r="X1143" s="5" cm="1">
        <f t="array" ref="X1143">COUNT(IF((DiscreteStatsTable[GroupByKey]=DiscreteStatsTable[[#This Row],[GroupByKey]]),(DiscreteStatsTable[GroupByKey]=DiscreteStatsTable[[#This Row],[GroupByKey]])*DiscreteStatsTable[Replication]))</f>
        <v>50</v>
      </c>
      <c r="Y1143" s="5">
        <f>IF(DiscreteStatsTable[[#This Row],[RepsRequested]]=DiscreteStatsTable[[#This Row],[RepsWithStatObserved]],1,0)</f>
        <v>1</v>
      </c>
    </row>
    <row r="1144" spans="1:25" x14ac:dyDescent="0.25">
      <c r="A1144" t="s">
        <v>68</v>
      </c>
      <c r="B1144" t="s">
        <v>70</v>
      </c>
      <c r="C1144">
        <v>29</v>
      </c>
      <c r="D1144" t="s">
        <v>85</v>
      </c>
      <c r="E1144" t="s">
        <v>93</v>
      </c>
      <c r="F1144" t="s">
        <v>87</v>
      </c>
      <c r="G1144">
        <v>0</v>
      </c>
      <c r="H1144">
        <v>2E+20</v>
      </c>
      <c r="I1144">
        <v>0</v>
      </c>
      <c r="J1144">
        <v>0</v>
      </c>
      <c r="K1144">
        <v>142</v>
      </c>
      <c r="L11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44" s="5" cm="1">
        <f t="array" ref="M1144">MAX(IF((ProjectInfoTable[ProjectName]=DiscreteStatsTable[[#This Row],[ProjectName]]),(ProjectInfoTable[ProjectName]=DiscreteStatsTable[[#This Row],[ProjectName]])*ProjectInfoTable[NumberOfReplications]))</f>
        <v>50</v>
      </c>
      <c r="N1144" s="5" cm="1">
        <f t="array" ref="N1144">IFERROR(AVERAGE(IF((DiscreteStatsTable[GroupByKey]=DiscreteStatsTable[[#This Row],[GroupByKey]]),(DiscreteStatsTable[GroupByKey]=DiscreteStatsTable[[#This Row],[GroupByKey]])*DiscreteStatsTable[Average])),0)</f>
        <v>0</v>
      </c>
      <c r="O1144" s="5" cm="1">
        <f t="array" ref="O1144">IFERROR(_xlfn.STDEV.S(IF((DiscreteStatsTable[GroupByKey]=DiscreteStatsTable[[#This Row],[GroupByKey]]),(DiscreteStatsTable[GroupByKey]=DiscreteStatsTable[[#This Row],[GroupByKey]])*DiscreteStatsTable[Average])),0)</f>
        <v>0</v>
      </c>
      <c r="P1144" s="5" cm="1">
        <f t="array" ref="P1144">MAX(IF((ProjectInfoTable[ProjectName]=DiscreteStatsTable[[#This Row],[ProjectName]]),(ProjectInfoTable[ProjectName]=DiscreteStatsTable[[#This Row],[ProjectName]])*ProjectInfoTable[ConfidenceInterval]))</f>
        <v>0.95</v>
      </c>
      <c r="Q1144" s="5">
        <f>IF(AND(DiscreteStatsTable[[#This Row],[RepsWithStatObserved]]=1,Y1144=0),200000000000000000000,IFERROR(_xlfn.T.INV.2T(1 -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4" s="5" cm="1">
        <f t="array" ref="R1144">MIN(IF((DiscreteStatsTable[GroupByKey]=DiscreteStatsTable[[#This Row],[GroupByKey]]),(DiscreteStatsTable[GroupByKey]=DiscreteStatsTable[[#This Row],[GroupByKey]])*DiscreteStatsTable[Average]))</f>
        <v>0</v>
      </c>
      <c r="S1144" s="5" cm="1">
        <f t="array" ref="S1144">MAX(IF((DiscreteStatsTable[GroupByKey]=DiscreteStatsTable[[#This Row],[GroupByKey]]),(DiscreteStatsTable[GroupByKey]=DiscreteStatsTable[[#This Row],[GroupByKey]])*DiscreteStatsTable[Average]))</f>
        <v>0</v>
      </c>
      <c r="T1144" s="5" cm="1">
        <f t="array" ref="T1144">MIN(IF((DiscreteStatsTable[GroupByKey]=DiscreteStatsTable[[#This Row],[GroupByKey]]),(DiscreteStatsTable[GroupByKey]=DiscreteStatsTable[[#This Row],[GroupByKey]])*DiscreteStatsTable[Minimum]))</f>
        <v>0</v>
      </c>
      <c r="U1144" s="5" cm="1">
        <f t="array" ref="U1144">MAX(IF((DiscreteStatsTable[GroupByKey]=DiscreteStatsTable[[#This Row],[GroupByKey]]),(DiscreteStatsTable[GroupByKey]=DiscreteStatsTable[[#This Row],[GroupByKey]])*DiscreteStatsTable[Maximum]))</f>
        <v>0</v>
      </c>
      <c r="V1144" s="5" cm="1">
        <f t="array" ref="V1144">IFERROR(AVERAGE(IF((DiscreteStatsTable[GroupByKey]=DiscreteStatsTable[[#This Row],[GroupByKey]]),(DiscreteStatsTable[GroupByKey]=DiscreteStatsTable[[#This Row],[GroupByKey]])*DiscreteStatsTable[NumberObservations])),0)</f>
        <v>141.38</v>
      </c>
      <c r="W1144" s="5">
        <f>IF((DiscreteStatsTable[[#This Row],[RepsRequested]]&gt;1),DiscreteStatsTable[[#This Row],[HalfWidth]],DiscreteStatsTable[[#This Row],[BatchMeansHalfWidth]])</f>
        <v>0</v>
      </c>
      <c r="X1144" s="5" cm="1">
        <f t="array" ref="X1144">COUNT(IF((DiscreteStatsTable[GroupByKey]=DiscreteStatsTable[[#This Row],[GroupByKey]]),(DiscreteStatsTable[GroupByKey]=DiscreteStatsTable[[#This Row],[GroupByKey]])*DiscreteStatsTable[Replication]))</f>
        <v>50</v>
      </c>
      <c r="Y1144" s="5">
        <f>IF(DiscreteStatsTable[[#This Row],[RepsRequested]]=DiscreteStatsTable[[#This Row],[RepsWithStatObserved]],1,0)</f>
        <v>1</v>
      </c>
    </row>
    <row r="1145" spans="1:25" x14ac:dyDescent="0.25">
      <c r="A1145" t="s">
        <v>68</v>
      </c>
      <c r="B1145" t="s">
        <v>70</v>
      </c>
      <c r="C1145">
        <v>29</v>
      </c>
      <c r="D1145" t="s">
        <v>85</v>
      </c>
      <c r="E1145" t="s">
        <v>94</v>
      </c>
      <c r="F1145" t="s">
        <v>87</v>
      </c>
      <c r="G1145">
        <v>0</v>
      </c>
      <c r="H1145">
        <v>2E+20</v>
      </c>
      <c r="I1145">
        <v>0</v>
      </c>
      <c r="J1145">
        <v>0</v>
      </c>
      <c r="K1145">
        <v>142</v>
      </c>
      <c r="L11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45" s="5" cm="1">
        <f t="array" ref="M1145">MAX(IF((ProjectInfoTable[ProjectName]=DiscreteStatsTable[[#This Row],[ProjectName]]),(ProjectInfoTable[ProjectName]=DiscreteStatsTable[[#This Row],[ProjectName]])*ProjectInfoTable[NumberOfReplications]))</f>
        <v>50</v>
      </c>
      <c r="N1145" s="5" cm="1">
        <f t="array" ref="N1145">IFERROR(AVERAGE(IF((DiscreteStatsTable[GroupByKey]=DiscreteStatsTable[[#This Row],[GroupByKey]]),(DiscreteStatsTable[GroupByKey]=DiscreteStatsTable[[#This Row],[GroupByKey]])*DiscreteStatsTable[Average])),0)</f>
        <v>0</v>
      </c>
      <c r="O1145" s="5" cm="1">
        <f t="array" ref="O1145">IFERROR(_xlfn.STDEV.S(IF((DiscreteStatsTable[GroupByKey]=DiscreteStatsTable[[#This Row],[GroupByKey]]),(DiscreteStatsTable[GroupByKey]=DiscreteStatsTable[[#This Row],[GroupByKey]])*DiscreteStatsTable[Average])),0)</f>
        <v>0</v>
      </c>
      <c r="P1145" s="5" cm="1">
        <f t="array" ref="P1145">MAX(IF((ProjectInfoTable[ProjectName]=DiscreteStatsTable[[#This Row],[ProjectName]]),(ProjectInfoTable[ProjectName]=DiscreteStatsTable[[#This Row],[ProjectName]])*ProjectInfoTable[ConfidenceInterval]))</f>
        <v>0.95</v>
      </c>
      <c r="Q1145" s="5">
        <f>IF(AND(DiscreteStatsTable[[#This Row],[RepsWithStatObserved]]=1,Y1145=0),200000000000000000000,IFERROR(_xlfn.T.INV.2T(1 -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5" s="5" cm="1">
        <f t="array" ref="R1145">MIN(IF((DiscreteStatsTable[GroupByKey]=DiscreteStatsTable[[#This Row],[GroupByKey]]),(DiscreteStatsTable[GroupByKey]=DiscreteStatsTable[[#This Row],[GroupByKey]])*DiscreteStatsTable[Average]))</f>
        <v>0</v>
      </c>
      <c r="S1145" s="5" cm="1">
        <f t="array" ref="S1145">MAX(IF((DiscreteStatsTable[GroupByKey]=DiscreteStatsTable[[#This Row],[GroupByKey]]),(DiscreteStatsTable[GroupByKey]=DiscreteStatsTable[[#This Row],[GroupByKey]])*DiscreteStatsTable[Average]))</f>
        <v>0</v>
      </c>
      <c r="T1145" s="5" cm="1">
        <f t="array" ref="T1145">MIN(IF((DiscreteStatsTable[GroupByKey]=DiscreteStatsTable[[#This Row],[GroupByKey]]),(DiscreteStatsTable[GroupByKey]=DiscreteStatsTable[[#This Row],[GroupByKey]])*DiscreteStatsTable[Minimum]))</f>
        <v>0</v>
      </c>
      <c r="U1145" s="5" cm="1">
        <f t="array" ref="U1145">MAX(IF((DiscreteStatsTable[GroupByKey]=DiscreteStatsTable[[#This Row],[GroupByKey]]),(DiscreteStatsTable[GroupByKey]=DiscreteStatsTable[[#This Row],[GroupByKey]])*DiscreteStatsTable[Maximum]))</f>
        <v>0</v>
      </c>
      <c r="V1145" s="5" cm="1">
        <f t="array" ref="V1145">IFERROR(AVERAGE(IF((DiscreteStatsTable[GroupByKey]=DiscreteStatsTable[[#This Row],[GroupByKey]]),(DiscreteStatsTable[GroupByKey]=DiscreteStatsTable[[#This Row],[GroupByKey]])*DiscreteStatsTable[NumberObservations])),0)</f>
        <v>141.38</v>
      </c>
      <c r="W1145" s="5">
        <f>IF((DiscreteStatsTable[[#This Row],[RepsRequested]]&gt;1),DiscreteStatsTable[[#This Row],[HalfWidth]],DiscreteStatsTable[[#This Row],[BatchMeansHalfWidth]])</f>
        <v>0</v>
      </c>
      <c r="X1145" s="5" cm="1">
        <f t="array" ref="X1145">COUNT(IF((DiscreteStatsTable[GroupByKey]=DiscreteStatsTable[[#This Row],[GroupByKey]]),(DiscreteStatsTable[GroupByKey]=DiscreteStatsTable[[#This Row],[GroupByKey]])*DiscreteStatsTable[Replication]))</f>
        <v>50</v>
      </c>
      <c r="Y1145" s="5">
        <f>IF(DiscreteStatsTable[[#This Row],[RepsRequested]]=DiscreteStatsTable[[#This Row],[RepsWithStatObserved]],1,0)</f>
        <v>1</v>
      </c>
    </row>
    <row r="1146" spans="1:25" x14ac:dyDescent="0.25">
      <c r="A1146" t="s">
        <v>68</v>
      </c>
      <c r="B1146" t="s">
        <v>70</v>
      </c>
      <c r="C1146">
        <v>29</v>
      </c>
      <c r="D1146" t="s">
        <v>85</v>
      </c>
      <c r="E1146" t="s">
        <v>95</v>
      </c>
      <c r="F1146" t="s">
        <v>87</v>
      </c>
      <c r="G1146">
        <v>0.330966597159425</v>
      </c>
      <c r="H1146">
        <v>2E+20</v>
      </c>
      <c r="I1146">
        <v>2.6517123020931899E-2</v>
      </c>
      <c r="J1146">
        <v>1.0781065248180399</v>
      </c>
      <c r="K1146">
        <v>142</v>
      </c>
      <c r="L11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46" s="5" cm="1">
        <f t="array" ref="M1146">MAX(IF((ProjectInfoTable[ProjectName]=DiscreteStatsTable[[#This Row],[ProjectName]]),(ProjectInfoTable[ProjectName]=DiscreteStatsTable[[#This Row],[ProjectName]])*ProjectInfoTable[NumberOfReplications]))</f>
        <v>50</v>
      </c>
      <c r="N1146" s="5" cm="1">
        <f t="array" ref="N1146">IFERROR(AVERAGE(IF((DiscreteStatsTable[GroupByKey]=DiscreteStatsTable[[#This Row],[GroupByKey]]),(DiscreteStatsTable[GroupByKey]=DiscreteStatsTable[[#This Row],[GroupByKey]])*DiscreteStatsTable[Average])),0)</f>
        <v>0.33492790756206081</v>
      </c>
      <c r="O1146" s="5" cm="1">
        <f t="array" ref="O114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46" s="5" cm="1">
        <f t="array" ref="P1146">MAX(IF((ProjectInfoTable[ProjectName]=DiscreteStatsTable[[#This Row],[ProjectName]]),(ProjectInfoTable[ProjectName]=DiscreteStatsTable[[#This Row],[ProjectName]])*ProjectInfoTable[ConfidenceInterval]))</f>
        <v>0.95</v>
      </c>
      <c r="Q1146" s="5">
        <f>IF(AND(DiscreteStatsTable[[#This Row],[RepsWithStatObserved]]=1,Y1146=0),200000000000000000000,IFERROR(_xlfn.T.INV.2T(1 -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46" s="5" cm="1">
        <f t="array" ref="R1146">MIN(IF((DiscreteStatsTable[GroupByKey]=DiscreteStatsTable[[#This Row],[GroupByKey]]),(DiscreteStatsTable[GroupByKey]=DiscreteStatsTable[[#This Row],[GroupByKey]])*DiscreteStatsTable[Average]))</f>
        <v>0.29414253294763198</v>
      </c>
      <c r="S1146" s="5" cm="1">
        <f t="array" ref="S1146">MAX(IF((DiscreteStatsTable[GroupByKey]=DiscreteStatsTable[[#This Row],[GroupByKey]]),(DiscreteStatsTable[GroupByKey]=DiscreteStatsTable[[#This Row],[GroupByKey]])*DiscreteStatsTable[Average]))</f>
        <v>0.38948747758041602</v>
      </c>
      <c r="T1146" s="5" cm="1">
        <f t="array" ref="T1146">MIN(IF((DiscreteStatsTable[GroupByKey]=DiscreteStatsTable[[#This Row],[GroupByKey]]),(DiscreteStatsTable[GroupByKey]=DiscreteStatsTable[[#This Row],[GroupByKey]])*DiscreteStatsTable[Minimum]))</f>
        <v>1.2941586017357599E-2</v>
      </c>
      <c r="U1146" s="5" cm="1">
        <f t="array" ref="U1146">MAX(IF((DiscreteStatsTable[GroupByKey]=DiscreteStatsTable[[#This Row],[GroupByKey]]),(DiscreteStatsTable[GroupByKey]=DiscreteStatsTable[[#This Row],[GroupByKey]])*DiscreteStatsTable[Maximum]))</f>
        <v>2.0393207955552399</v>
      </c>
      <c r="V1146" s="5" cm="1">
        <f t="array" ref="V1146">IFERROR(AVERAGE(IF((DiscreteStatsTable[GroupByKey]=DiscreteStatsTable[[#This Row],[GroupByKey]]),(DiscreteStatsTable[GroupByKey]=DiscreteStatsTable[[#This Row],[GroupByKey]])*DiscreteStatsTable[NumberObservations])),0)</f>
        <v>141.38</v>
      </c>
      <c r="W1146" s="5">
        <f>IF((DiscreteStatsTable[[#This Row],[RepsRequested]]&gt;1),DiscreteStatsTable[[#This Row],[HalfWidth]],DiscreteStatsTable[[#This Row],[BatchMeansHalfWidth]])</f>
        <v>5.7478663771092743E-3</v>
      </c>
      <c r="X1146" s="5" cm="1">
        <f t="array" ref="X1146">COUNT(IF((DiscreteStatsTable[GroupByKey]=DiscreteStatsTable[[#This Row],[GroupByKey]]),(DiscreteStatsTable[GroupByKey]=DiscreteStatsTable[[#This Row],[GroupByKey]])*DiscreteStatsTable[Replication]))</f>
        <v>50</v>
      </c>
      <c r="Y1146" s="5">
        <f>IF(DiscreteStatsTable[[#This Row],[RepsRequested]]=DiscreteStatsTable[[#This Row],[RepsWithStatObserved]],1,0)</f>
        <v>1</v>
      </c>
    </row>
    <row r="1147" spans="1:25" x14ac:dyDescent="0.25">
      <c r="A1147" t="s">
        <v>68</v>
      </c>
      <c r="B1147" t="s">
        <v>70</v>
      </c>
      <c r="C1147">
        <v>29</v>
      </c>
      <c r="D1147" t="s">
        <v>85</v>
      </c>
      <c r="E1147" t="s">
        <v>96</v>
      </c>
      <c r="F1147" t="s">
        <v>87</v>
      </c>
      <c r="G1147">
        <v>12.1230204856748</v>
      </c>
      <c r="H1147">
        <v>2E+20</v>
      </c>
      <c r="I1147">
        <v>1.5910273812559099</v>
      </c>
      <c r="J1147">
        <v>39.0316520134405</v>
      </c>
      <c r="K1147">
        <v>142</v>
      </c>
      <c r="L11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47" s="5" cm="1">
        <f t="array" ref="M1147">MAX(IF((ProjectInfoTable[ProjectName]=DiscreteStatsTable[[#This Row],[ProjectName]]),(ProjectInfoTable[ProjectName]=DiscreteStatsTable[[#This Row],[ProjectName]])*ProjectInfoTable[NumberOfReplications]))</f>
        <v>50</v>
      </c>
      <c r="N1147" s="5" cm="1">
        <f t="array" ref="N1147">IFERROR(AVERAGE(IF((DiscreteStatsTable[GroupByKey]=DiscreteStatsTable[[#This Row],[GroupByKey]]),(DiscreteStatsTable[GroupByKey]=DiscreteStatsTable[[#This Row],[GroupByKey]])*DiscreteStatsTable[Average])),0)</f>
        <v>12.098431297615067</v>
      </c>
      <c r="O1147" s="5" cm="1">
        <f t="array" ref="O1147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147" s="5" cm="1">
        <f t="array" ref="P1147">MAX(IF((ProjectInfoTable[ProjectName]=DiscreteStatsTable[[#This Row],[ProjectName]]),(ProjectInfoTable[ProjectName]=DiscreteStatsTable[[#This Row],[ProjectName]])*ProjectInfoTable[ConfidenceInterval]))</f>
        <v>0.95</v>
      </c>
      <c r="Q1147" s="5">
        <f>IF(AND(DiscreteStatsTable[[#This Row],[RepsWithStatObserved]]=1,Y1147=0),200000000000000000000,IFERROR(_xlfn.T.INV.2T(1 -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147" s="5" cm="1">
        <f t="array" ref="R1147">MIN(IF((DiscreteStatsTable[GroupByKey]=DiscreteStatsTable[[#This Row],[GroupByKey]]),(DiscreteStatsTable[GroupByKey]=DiscreteStatsTable[[#This Row],[GroupByKey]])*DiscreteStatsTable[Average]))</f>
        <v>10.7592582879315</v>
      </c>
      <c r="S1147" s="5" cm="1">
        <f t="array" ref="S1147">MAX(IF((DiscreteStatsTable[GroupByKey]=DiscreteStatsTable[[#This Row],[GroupByKey]]),(DiscreteStatsTable[GroupByKey]=DiscreteStatsTable[[#This Row],[GroupByKey]])*DiscreteStatsTable[Average]))</f>
        <v>14.168775078757299</v>
      </c>
      <c r="T1147" s="5" cm="1">
        <f t="array" ref="T1147">MIN(IF((DiscreteStatsTable[GroupByKey]=DiscreteStatsTable[[#This Row],[GroupByKey]]),(DiscreteStatsTable[GroupByKey]=DiscreteStatsTable[[#This Row],[GroupByKey]])*DiscreteStatsTable[Minimum]))</f>
        <v>0.77649516104145899</v>
      </c>
      <c r="U1147" s="5" cm="1">
        <f t="array" ref="U1147">MAX(IF((DiscreteStatsTable[GroupByKey]=DiscreteStatsTable[[#This Row],[GroupByKey]]),(DiscreteStatsTable[GroupByKey]=DiscreteStatsTable[[#This Row],[GroupByKey]])*DiscreteStatsTable[Maximum]))</f>
        <v>66.496126739788593</v>
      </c>
      <c r="V1147" s="5" cm="1">
        <f t="array" ref="V1147">IFERROR(AVERAGE(IF((DiscreteStatsTable[GroupByKey]=DiscreteStatsTable[[#This Row],[GroupByKey]]),(DiscreteStatsTable[GroupByKey]=DiscreteStatsTable[[#This Row],[GroupByKey]])*DiscreteStatsTable[NumberObservations])),0)</f>
        <v>141.38</v>
      </c>
      <c r="W1147" s="5">
        <f>IF((DiscreteStatsTable[[#This Row],[RepsRequested]]&gt;1),DiscreteStatsTable[[#This Row],[HalfWidth]],DiscreteStatsTable[[#This Row],[BatchMeansHalfWidth]])</f>
        <v>0.20301091161176912</v>
      </c>
      <c r="X1147" s="5" cm="1">
        <f t="array" ref="X1147">COUNT(IF((DiscreteStatsTable[GroupByKey]=DiscreteStatsTable[[#This Row],[GroupByKey]]),(DiscreteStatsTable[GroupByKey]=DiscreteStatsTable[[#This Row],[GroupByKey]])*DiscreteStatsTable[Replication]))</f>
        <v>50</v>
      </c>
      <c r="Y1147" s="5">
        <f>IF(DiscreteStatsTable[[#This Row],[RepsRequested]]=DiscreteStatsTable[[#This Row],[RepsWithStatObserved]],1,0)</f>
        <v>1</v>
      </c>
    </row>
    <row r="1148" spans="1:25" x14ac:dyDescent="0.25">
      <c r="A1148" t="s">
        <v>68</v>
      </c>
      <c r="B1148" t="s">
        <v>70</v>
      </c>
      <c r="C1148">
        <v>29</v>
      </c>
      <c r="D1148" t="s">
        <v>85</v>
      </c>
      <c r="E1148" t="s">
        <v>97</v>
      </c>
      <c r="F1148" t="s">
        <v>87</v>
      </c>
      <c r="G1148">
        <v>0</v>
      </c>
      <c r="H1148">
        <v>2E+20</v>
      </c>
      <c r="I1148">
        <v>0</v>
      </c>
      <c r="J1148">
        <v>0</v>
      </c>
      <c r="K1148">
        <v>142</v>
      </c>
      <c r="L11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48" s="5" cm="1">
        <f t="array" ref="M1148">MAX(IF((ProjectInfoTable[ProjectName]=DiscreteStatsTable[[#This Row],[ProjectName]]),(ProjectInfoTable[ProjectName]=DiscreteStatsTable[[#This Row],[ProjectName]])*ProjectInfoTable[NumberOfReplications]))</f>
        <v>50</v>
      </c>
      <c r="N1148" s="5" cm="1">
        <f t="array" ref="N1148">IFERROR(AVERAGE(IF((DiscreteStatsTable[GroupByKey]=DiscreteStatsTable[[#This Row],[GroupByKey]]),(DiscreteStatsTable[GroupByKey]=DiscreteStatsTable[[#This Row],[GroupByKey]])*DiscreteStatsTable[Average])),0)</f>
        <v>0</v>
      </c>
      <c r="O1148" s="5" cm="1">
        <f t="array" ref="O1148">IFERROR(_xlfn.STDEV.S(IF((DiscreteStatsTable[GroupByKey]=DiscreteStatsTable[[#This Row],[GroupByKey]]),(DiscreteStatsTable[GroupByKey]=DiscreteStatsTable[[#This Row],[GroupByKey]])*DiscreteStatsTable[Average])),0)</f>
        <v>0</v>
      </c>
      <c r="P1148" s="5" cm="1">
        <f t="array" ref="P1148">MAX(IF((ProjectInfoTable[ProjectName]=DiscreteStatsTable[[#This Row],[ProjectName]]),(ProjectInfoTable[ProjectName]=DiscreteStatsTable[[#This Row],[ProjectName]])*ProjectInfoTable[ConfidenceInterval]))</f>
        <v>0.95</v>
      </c>
      <c r="Q1148" s="5">
        <f>IF(AND(DiscreteStatsTable[[#This Row],[RepsWithStatObserved]]=1,Y1148=0),200000000000000000000,IFERROR(_xlfn.T.INV.2T(1 -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8" s="5" cm="1">
        <f t="array" ref="R1148">MIN(IF((DiscreteStatsTable[GroupByKey]=DiscreteStatsTable[[#This Row],[GroupByKey]]),(DiscreteStatsTable[GroupByKey]=DiscreteStatsTable[[#This Row],[GroupByKey]])*DiscreteStatsTable[Average]))</f>
        <v>0</v>
      </c>
      <c r="S1148" s="5" cm="1">
        <f t="array" ref="S1148">MAX(IF((DiscreteStatsTable[GroupByKey]=DiscreteStatsTable[[#This Row],[GroupByKey]]),(DiscreteStatsTable[GroupByKey]=DiscreteStatsTable[[#This Row],[GroupByKey]])*DiscreteStatsTable[Average]))</f>
        <v>0</v>
      </c>
      <c r="T1148" s="5" cm="1">
        <f t="array" ref="T1148">MIN(IF((DiscreteStatsTable[GroupByKey]=DiscreteStatsTable[[#This Row],[GroupByKey]]),(DiscreteStatsTable[GroupByKey]=DiscreteStatsTable[[#This Row],[GroupByKey]])*DiscreteStatsTable[Minimum]))</f>
        <v>0</v>
      </c>
      <c r="U1148" s="5" cm="1">
        <f t="array" ref="U1148">MAX(IF((DiscreteStatsTable[GroupByKey]=DiscreteStatsTable[[#This Row],[GroupByKey]]),(DiscreteStatsTable[GroupByKey]=DiscreteStatsTable[[#This Row],[GroupByKey]])*DiscreteStatsTable[Maximum]))</f>
        <v>0</v>
      </c>
      <c r="V1148" s="5" cm="1">
        <f t="array" ref="V1148">IFERROR(AVERAGE(IF((DiscreteStatsTable[GroupByKey]=DiscreteStatsTable[[#This Row],[GroupByKey]]),(DiscreteStatsTable[GroupByKey]=DiscreteStatsTable[[#This Row],[GroupByKey]])*DiscreteStatsTable[NumberObservations])),0)</f>
        <v>141.38</v>
      </c>
      <c r="W1148" s="5">
        <f>IF((DiscreteStatsTable[[#This Row],[RepsRequested]]&gt;1),DiscreteStatsTable[[#This Row],[HalfWidth]],DiscreteStatsTable[[#This Row],[BatchMeansHalfWidth]])</f>
        <v>0</v>
      </c>
      <c r="X1148" s="5" cm="1">
        <f t="array" ref="X1148">COUNT(IF((DiscreteStatsTable[GroupByKey]=DiscreteStatsTable[[#This Row],[GroupByKey]]),(DiscreteStatsTable[GroupByKey]=DiscreteStatsTable[[#This Row],[GroupByKey]])*DiscreteStatsTable[Replication]))</f>
        <v>50</v>
      </c>
      <c r="Y1148" s="5">
        <f>IF(DiscreteStatsTable[[#This Row],[RepsRequested]]=DiscreteStatsTable[[#This Row],[RepsWithStatObserved]],1,0)</f>
        <v>1</v>
      </c>
    </row>
    <row r="1149" spans="1:25" x14ac:dyDescent="0.25">
      <c r="A1149" t="s">
        <v>68</v>
      </c>
      <c r="B1149" t="s">
        <v>70</v>
      </c>
      <c r="C1149">
        <v>29</v>
      </c>
      <c r="D1149" t="s">
        <v>85</v>
      </c>
      <c r="E1149" t="s">
        <v>98</v>
      </c>
      <c r="F1149" t="s">
        <v>87</v>
      </c>
      <c r="G1149">
        <v>2.0572620874584802</v>
      </c>
      <c r="H1149">
        <v>2E+20</v>
      </c>
      <c r="I1149">
        <v>0</v>
      </c>
      <c r="J1149">
        <v>15.225741432356401</v>
      </c>
      <c r="K1149">
        <v>142</v>
      </c>
      <c r="L11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49" s="5" cm="1">
        <f t="array" ref="M1149">MAX(IF((ProjectInfoTable[ProjectName]=DiscreteStatsTable[[#This Row],[ProjectName]]),(ProjectInfoTable[ProjectName]=DiscreteStatsTable[[#This Row],[ProjectName]])*ProjectInfoTable[NumberOfReplications]))</f>
        <v>50</v>
      </c>
      <c r="N1149" s="5" cm="1">
        <f t="array" ref="N1149">IFERROR(AVERAGE(IF((DiscreteStatsTable[GroupByKey]=DiscreteStatsTable[[#This Row],[GroupByKey]]),(DiscreteStatsTable[GroupByKey]=DiscreteStatsTable[[#This Row],[GroupByKey]])*DiscreteStatsTable[Average])),0)</f>
        <v>5.6664667008910365</v>
      </c>
      <c r="O1149" s="5" cm="1">
        <f t="array" ref="O1149">IFERROR(_xlfn.STDEV.S(IF((DiscreteStatsTable[GroupByKey]=DiscreteStatsTable[[#This Row],[GroupByKey]]),(DiscreteStatsTable[GroupByKey]=DiscreteStatsTable[[#This Row],[GroupByKey]])*DiscreteStatsTable[Average])),0)</f>
        <v>5.8120334932936641</v>
      </c>
      <c r="P1149" s="5" cm="1">
        <f t="array" ref="P1149">MAX(IF((ProjectInfoTable[ProjectName]=DiscreteStatsTable[[#This Row],[ProjectName]]),(ProjectInfoTable[ProjectName]=DiscreteStatsTable[[#This Row],[ProjectName]])*ProjectInfoTable[ConfidenceInterval]))</f>
        <v>0.95</v>
      </c>
      <c r="Q1149" s="5">
        <f>IF(AND(DiscreteStatsTable[[#This Row],[RepsWithStatObserved]]=1,Y1149=0),200000000000000000000,IFERROR(_xlfn.T.INV.2T(1 -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149" s="5" cm="1">
        <f t="array" ref="R1149">MIN(IF((DiscreteStatsTable[GroupByKey]=DiscreteStatsTable[[#This Row],[GroupByKey]]),(DiscreteStatsTable[GroupByKey]=DiscreteStatsTable[[#This Row],[GroupByKey]])*DiscreteStatsTable[Average]))</f>
        <v>1.06349999805384</v>
      </c>
      <c r="S1149" s="5" cm="1">
        <f t="array" ref="S1149">MAX(IF((DiscreteStatsTable[GroupByKey]=DiscreteStatsTable[[#This Row],[GroupByKey]]),(DiscreteStatsTable[GroupByKey]=DiscreteStatsTable[[#This Row],[GroupByKey]])*DiscreteStatsTable[Average]))</f>
        <v>37.498930964302303</v>
      </c>
      <c r="T1149" s="5" cm="1">
        <f t="array" ref="T1149">MIN(IF((DiscreteStatsTable[GroupByKey]=DiscreteStatsTable[[#This Row],[GroupByKey]]),(DiscreteStatsTable[GroupByKey]=DiscreteStatsTable[[#This Row],[GroupByKey]])*DiscreteStatsTable[Minimum]))</f>
        <v>0</v>
      </c>
      <c r="U1149" s="5" cm="1">
        <f t="array" ref="U1149">MAX(IF((DiscreteStatsTable[GroupByKey]=DiscreteStatsTable[[#This Row],[GroupByKey]]),(DiscreteStatsTable[GroupByKey]=DiscreteStatsTable[[#This Row],[GroupByKey]])*DiscreteStatsTable[Maximum]))</f>
        <v>97.065234510704698</v>
      </c>
      <c r="V1149" s="5" cm="1">
        <f t="array" ref="V1149">IFERROR(AVERAGE(IF((DiscreteStatsTable[GroupByKey]=DiscreteStatsTable[[#This Row],[GroupByKey]]),(DiscreteStatsTable[GroupByKey]=DiscreteStatsTable[[#This Row],[GroupByKey]])*DiscreteStatsTable[NumberObservations])),0)</f>
        <v>141.38</v>
      </c>
      <c r="W1149" s="5">
        <f>IF((DiscreteStatsTable[[#This Row],[RepsRequested]]&gt;1),DiscreteStatsTable[[#This Row],[HalfWidth]],DiscreteStatsTable[[#This Row],[BatchMeansHalfWidth]])</f>
        <v>1.6517616428299211</v>
      </c>
      <c r="X1149" s="5" cm="1">
        <f t="array" ref="X1149">COUNT(IF((DiscreteStatsTable[GroupByKey]=DiscreteStatsTable[[#This Row],[GroupByKey]]),(DiscreteStatsTable[GroupByKey]=DiscreteStatsTable[[#This Row],[GroupByKey]])*DiscreteStatsTable[Replication]))</f>
        <v>50</v>
      </c>
      <c r="Y1149" s="5">
        <f>IF(DiscreteStatsTable[[#This Row],[RepsRequested]]=DiscreteStatsTable[[#This Row],[RepsWithStatObserved]],1,0)</f>
        <v>1</v>
      </c>
    </row>
    <row r="1150" spans="1:25" x14ac:dyDescent="0.25">
      <c r="A1150" t="s">
        <v>68</v>
      </c>
      <c r="B1150" t="s">
        <v>70</v>
      </c>
      <c r="C1150">
        <v>30</v>
      </c>
      <c r="D1150" t="s">
        <v>85</v>
      </c>
      <c r="E1150" t="s">
        <v>86</v>
      </c>
      <c r="F1150" t="s">
        <v>87</v>
      </c>
      <c r="G1150">
        <v>0</v>
      </c>
      <c r="H1150">
        <v>2E+20</v>
      </c>
      <c r="I1150">
        <v>0</v>
      </c>
      <c r="J1150">
        <v>0</v>
      </c>
      <c r="K1150">
        <v>144</v>
      </c>
      <c r="L11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50" s="5" cm="1">
        <f t="array" ref="M1150">MAX(IF((ProjectInfoTable[ProjectName]=DiscreteStatsTable[[#This Row],[ProjectName]]),(ProjectInfoTable[ProjectName]=DiscreteStatsTable[[#This Row],[ProjectName]])*ProjectInfoTable[NumberOfReplications]))</f>
        <v>50</v>
      </c>
      <c r="N1150" s="5" cm="1">
        <f t="array" ref="N1150">IFERROR(AVERAGE(IF((DiscreteStatsTable[GroupByKey]=DiscreteStatsTable[[#This Row],[GroupByKey]]),(DiscreteStatsTable[GroupByKey]=DiscreteStatsTable[[#This Row],[GroupByKey]])*DiscreteStatsTable[Average])),0)</f>
        <v>0</v>
      </c>
      <c r="O1150" s="5" cm="1">
        <f t="array" ref="O1150">IFERROR(_xlfn.STDEV.S(IF((DiscreteStatsTable[GroupByKey]=DiscreteStatsTable[[#This Row],[GroupByKey]]),(DiscreteStatsTable[GroupByKey]=DiscreteStatsTable[[#This Row],[GroupByKey]])*DiscreteStatsTable[Average])),0)</f>
        <v>0</v>
      </c>
      <c r="P1150" s="5" cm="1">
        <f t="array" ref="P1150">MAX(IF((ProjectInfoTable[ProjectName]=DiscreteStatsTable[[#This Row],[ProjectName]]),(ProjectInfoTable[ProjectName]=DiscreteStatsTable[[#This Row],[ProjectName]])*ProjectInfoTable[ConfidenceInterval]))</f>
        <v>0.95</v>
      </c>
      <c r="Q1150" s="5">
        <f>IF(AND(DiscreteStatsTable[[#This Row],[RepsWithStatObserved]]=1,Y1150=0),200000000000000000000,IFERROR(_xlfn.T.INV.2T(1 -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0" s="5" cm="1">
        <f t="array" ref="R1150">MIN(IF((DiscreteStatsTable[GroupByKey]=DiscreteStatsTable[[#This Row],[GroupByKey]]),(DiscreteStatsTable[GroupByKey]=DiscreteStatsTable[[#This Row],[GroupByKey]])*DiscreteStatsTable[Average]))</f>
        <v>0</v>
      </c>
      <c r="S1150" s="5" cm="1">
        <f t="array" ref="S1150">MAX(IF((DiscreteStatsTable[GroupByKey]=DiscreteStatsTable[[#This Row],[GroupByKey]]),(DiscreteStatsTable[GroupByKey]=DiscreteStatsTable[[#This Row],[GroupByKey]])*DiscreteStatsTable[Average]))</f>
        <v>0</v>
      </c>
      <c r="T1150" s="5" cm="1">
        <f t="array" ref="T1150">MIN(IF((DiscreteStatsTable[GroupByKey]=DiscreteStatsTable[[#This Row],[GroupByKey]]),(DiscreteStatsTable[GroupByKey]=DiscreteStatsTable[[#This Row],[GroupByKey]])*DiscreteStatsTable[Minimum]))</f>
        <v>0</v>
      </c>
      <c r="U1150" s="5" cm="1">
        <f t="array" ref="U1150">MAX(IF((DiscreteStatsTable[GroupByKey]=DiscreteStatsTable[[#This Row],[GroupByKey]]),(DiscreteStatsTable[GroupByKey]=DiscreteStatsTable[[#This Row],[GroupByKey]])*DiscreteStatsTable[Maximum]))</f>
        <v>0</v>
      </c>
      <c r="V1150" s="5" cm="1">
        <f t="array" ref="V1150">IFERROR(AVERAGE(IF((DiscreteStatsTable[GroupByKey]=DiscreteStatsTable[[#This Row],[GroupByKey]]),(DiscreteStatsTable[GroupByKey]=DiscreteStatsTable[[#This Row],[GroupByKey]])*DiscreteStatsTable[NumberObservations])),0)</f>
        <v>141.38</v>
      </c>
      <c r="W1150" s="5">
        <f>IF((DiscreteStatsTable[[#This Row],[RepsRequested]]&gt;1),DiscreteStatsTable[[#This Row],[HalfWidth]],DiscreteStatsTable[[#This Row],[BatchMeansHalfWidth]])</f>
        <v>0</v>
      </c>
      <c r="X1150" s="5" cm="1">
        <f t="array" ref="X1150">COUNT(IF((DiscreteStatsTable[GroupByKey]=DiscreteStatsTable[[#This Row],[GroupByKey]]),(DiscreteStatsTable[GroupByKey]=DiscreteStatsTable[[#This Row],[GroupByKey]])*DiscreteStatsTable[Replication]))</f>
        <v>50</v>
      </c>
      <c r="Y1150" s="5">
        <f>IF(DiscreteStatsTable[[#This Row],[RepsRequested]]=DiscreteStatsTable[[#This Row],[RepsWithStatObserved]],1,0)</f>
        <v>1</v>
      </c>
    </row>
    <row r="1151" spans="1:25" x14ac:dyDescent="0.25">
      <c r="A1151" t="s">
        <v>68</v>
      </c>
      <c r="B1151" t="s">
        <v>70</v>
      </c>
      <c r="C1151">
        <v>30</v>
      </c>
      <c r="D1151" t="s">
        <v>85</v>
      </c>
      <c r="E1151" t="s">
        <v>88</v>
      </c>
      <c r="F1151" t="s">
        <v>87</v>
      </c>
      <c r="G1151">
        <v>0</v>
      </c>
      <c r="H1151">
        <v>2E+20</v>
      </c>
      <c r="I1151">
        <v>0</v>
      </c>
      <c r="J1151">
        <v>0</v>
      </c>
      <c r="K1151">
        <v>144</v>
      </c>
      <c r="L11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51" s="5" cm="1">
        <f t="array" ref="M1151">MAX(IF((ProjectInfoTable[ProjectName]=DiscreteStatsTable[[#This Row],[ProjectName]]),(ProjectInfoTable[ProjectName]=DiscreteStatsTable[[#This Row],[ProjectName]])*ProjectInfoTable[NumberOfReplications]))</f>
        <v>50</v>
      </c>
      <c r="N1151" s="5" cm="1">
        <f t="array" ref="N1151">IFERROR(AVERAGE(IF((DiscreteStatsTable[GroupByKey]=DiscreteStatsTable[[#This Row],[GroupByKey]]),(DiscreteStatsTable[GroupByKey]=DiscreteStatsTable[[#This Row],[GroupByKey]])*DiscreteStatsTable[Average])),0)</f>
        <v>0</v>
      </c>
      <c r="O1151" s="5" cm="1">
        <f t="array" ref="O1151">IFERROR(_xlfn.STDEV.S(IF((DiscreteStatsTable[GroupByKey]=DiscreteStatsTable[[#This Row],[GroupByKey]]),(DiscreteStatsTable[GroupByKey]=DiscreteStatsTable[[#This Row],[GroupByKey]])*DiscreteStatsTable[Average])),0)</f>
        <v>0</v>
      </c>
      <c r="P1151" s="5" cm="1">
        <f t="array" ref="P1151">MAX(IF((ProjectInfoTable[ProjectName]=DiscreteStatsTable[[#This Row],[ProjectName]]),(ProjectInfoTable[ProjectName]=DiscreteStatsTable[[#This Row],[ProjectName]])*ProjectInfoTable[ConfidenceInterval]))</f>
        <v>0.95</v>
      </c>
      <c r="Q1151" s="5">
        <f>IF(AND(DiscreteStatsTable[[#This Row],[RepsWithStatObserved]]=1,Y1151=0),200000000000000000000,IFERROR(_xlfn.T.INV.2T(1 -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1" s="5" cm="1">
        <f t="array" ref="R1151">MIN(IF((DiscreteStatsTable[GroupByKey]=DiscreteStatsTable[[#This Row],[GroupByKey]]),(DiscreteStatsTable[GroupByKey]=DiscreteStatsTable[[#This Row],[GroupByKey]])*DiscreteStatsTable[Average]))</f>
        <v>0</v>
      </c>
      <c r="S1151" s="5" cm="1">
        <f t="array" ref="S1151">MAX(IF((DiscreteStatsTable[GroupByKey]=DiscreteStatsTable[[#This Row],[GroupByKey]]),(DiscreteStatsTable[GroupByKey]=DiscreteStatsTable[[#This Row],[GroupByKey]])*DiscreteStatsTable[Average]))</f>
        <v>0</v>
      </c>
      <c r="T1151" s="5" cm="1">
        <f t="array" ref="T1151">MIN(IF((DiscreteStatsTable[GroupByKey]=DiscreteStatsTable[[#This Row],[GroupByKey]]),(DiscreteStatsTable[GroupByKey]=DiscreteStatsTable[[#This Row],[GroupByKey]])*DiscreteStatsTable[Minimum]))</f>
        <v>0</v>
      </c>
      <c r="U1151" s="5" cm="1">
        <f t="array" ref="U1151">MAX(IF((DiscreteStatsTable[GroupByKey]=DiscreteStatsTable[[#This Row],[GroupByKey]]),(DiscreteStatsTable[GroupByKey]=DiscreteStatsTable[[#This Row],[GroupByKey]])*DiscreteStatsTable[Maximum]))</f>
        <v>0</v>
      </c>
      <c r="V1151" s="5" cm="1">
        <f t="array" ref="V1151">IFERROR(AVERAGE(IF((DiscreteStatsTable[GroupByKey]=DiscreteStatsTable[[#This Row],[GroupByKey]]),(DiscreteStatsTable[GroupByKey]=DiscreteStatsTable[[#This Row],[GroupByKey]])*DiscreteStatsTable[NumberObservations])),0)</f>
        <v>141.38</v>
      </c>
      <c r="W1151" s="5">
        <f>IF((DiscreteStatsTable[[#This Row],[RepsRequested]]&gt;1),DiscreteStatsTable[[#This Row],[HalfWidth]],DiscreteStatsTable[[#This Row],[BatchMeansHalfWidth]])</f>
        <v>0</v>
      </c>
      <c r="X1151" s="5" cm="1">
        <f t="array" ref="X1151">COUNT(IF((DiscreteStatsTable[GroupByKey]=DiscreteStatsTable[[#This Row],[GroupByKey]]),(DiscreteStatsTable[GroupByKey]=DiscreteStatsTable[[#This Row],[GroupByKey]])*DiscreteStatsTable[Replication]))</f>
        <v>50</v>
      </c>
      <c r="Y1151" s="5">
        <f>IF(DiscreteStatsTable[[#This Row],[RepsRequested]]=DiscreteStatsTable[[#This Row],[RepsWithStatObserved]],1,0)</f>
        <v>1</v>
      </c>
    </row>
    <row r="1152" spans="1:25" x14ac:dyDescent="0.25">
      <c r="A1152" t="s">
        <v>68</v>
      </c>
      <c r="B1152" t="s">
        <v>70</v>
      </c>
      <c r="C1152">
        <v>30</v>
      </c>
      <c r="D1152" t="s">
        <v>85</v>
      </c>
      <c r="E1152" t="s">
        <v>89</v>
      </c>
      <c r="F1152" t="s">
        <v>87</v>
      </c>
      <c r="G1152">
        <v>0</v>
      </c>
      <c r="H1152">
        <v>2E+20</v>
      </c>
      <c r="I1152">
        <v>0</v>
      </c>
      <c r="J1152">
        <v>0</v>
      </c>
      <c r="K1152">
        <v>144</v>
      </c>
      <c r="L11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52" s="5" cm="1">
        <f t="array" ref="M1152">MAX(IF((ProjectInfoTable[ProjectName]=DiscreteStatsTable[[#This Row],[ProjectName]]),(ProjectInfoTable[ProjectName]=DiscreteStatsTable[[#This Row],[ProjectName]])*ProjectInfoTable[NumberOfReplications]))</f>
        <v>50</v>
      </c>
      <c r="N1152" s="5" cm="1">
        <f t="array" ref="N1152">IFERROR(AVERAGE(IF((DiscreteStatsTable[GroupByKey]=DiscreteStatsTable[[#This Row],[GroupByKey]]),(DiscreteStatsTable[GroupByKey]=DiscreteStatsTable[[#This Row],[GroupByKey]])*DiscreteStatsTable[Average])),0)</f>
        <v>0</v>
      </c>
      <c r="O1152" s="5" cm="1">
        <f t="array" ref="O1152">IFERROR(_xlfn.STDEV.S(IF((DiscreteStatsTable[GroupByKey]=DiscreteStatsTable[[#This Row],[GroupByKey]]),(DiscreteStatsTable[GroupByKey]=DiscreteStatsTable[[#This Row],[GroupByKey]])*DiscreteStatsTable[Average])),0)</f>
        <v>0</v>
      </c>
      <c r="P1152" s="5" cm="1">
        <f t="array" ref="P1152">MAX(IF((ProjectInfoTable[ProjectName]=DiscreteStatsTable[[#This Row],[ProjectName]]),(ProjectInfoTable[ProjectName]=DiscreteStatsTable[[#This Row],[ProjectName]])*ProjectInfoTable[ConfidenceInterval]))</f>
        <v>0.95</v>
      </c>
      <c r="Q1152" s="5">
        <f>IF(AND(DiscreteStatsTable[[#This Row],[RepsWithStatObserved]]=1,Y1152=0),200000000000000000000,IFERROR(_xlfn.T.INV.2T(1 -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2" s="5" cm="1">
        <f t="array" ref="R1152">MIN(IF((DiscreteStatsTable[GroupByKey]=DiscreteStatsTable[[#This Row],[GroupByKey]]),(DiscreteStatsTable[GroupByKey]=DiscreteStatsTable[[#This Row],[GroupByKey]])*DiscreteStatsTable[Average]))</f>
        <v>0</v>
      </c>
      <c r="S1152" s="5" cm="1">
        <f t="array" ref="S1152">MAX(IF((DiscreteStatsTable[GroupByKey]=DiscreteStatsTable[[#This Row],[GroupByKey]]),(DiscreteStatsTable[GroupByKey]=DiscreteStatsTable[[#This Row],[GroupByKey]])*DiscreteStatsTable[Average]))</f>
        <v>0</v>
      </c>
      <c r="T1152" s="5" cm="1">
        <f t="array" ref="T1152">MIN(IF((DiscreteStatsTable[GroupByKey]=DiscreteStatsTable[[#This Row],[GroupByKey]]),(DiscreteStatsTable[GroupByKey]=DiscreteStatsTable[[#This Row],[GroupByKey]])*DiscreteStatsTable[Minimum]))</f>
        <v>0</v>
      </c>
      <c r="U1152" s="5" cm="1">
        <f t="array" ref="U1152">MAX(IF((DiscreteStatsTable[GroupByKey]=DiscreteStatsTable[[#This Row],[GroupByKey]]),(DiscreteStatsTable[GroupByKey]=DiscreteStatsTable[[#This Row],[GroupByKey]])*DiscreteStatsTable[Maximum]))</f>
        <v>0</v>
      </c>
      <c r="V1152" s="5" cm="1">
        <f t="array" ref="V1152">IFERROR(AVERAGE(IF((DiscreteStatsTable[GroupByKey]=DiscreteStatsTable[[#This Row],[GroupByKey]]),(DiscreteStatsTable[GroupByKey]=DiscreteStatsTable[[#This Row],[GroupByKey]])*DiscreteStatsTable[NumberObservations])),0)</f>
        <v>141.38</v>
      </c>
      <c r="W1152" s="5">
        <f>IF((DiscreteStatsTable[[#This Row],[RepsRequested]]&gt;1),DiscreteStatsTable[[#This Row],[HalfWidth]],DiscreteStatsTable[[#This Row],[BatchMeansHalfWidth]])</f>
        <v>0</v>
      </c>
      <c r="X1152" s="5" cm="1">
        <f t="array" ref="X1152">COUNT(IF((DiscreteStatsTable[GroupByKey]=DiscreteStatsTable[[#This Row],[GroupByKey]]),(DiscreteStatsTable[GroupByKey]=DiscreteStatsTable[[#This Row],[GroupByKey]])*DiscreteStatsTable[Replication]))</f>
        <v>50</v>
      </c>
      <c r="Y1152" s="5">
        <f>IF(DiscreteStatsTable[[#This Row],[RepsRequested]]=DiscreteStatsTable[[#This Row],[RepsWithStatObserved]],1,0)</f>
        <v>1</v>
      </c>
    </row>
    <row r="1153" spans="1:25" x14ac:dyDescent="0.25">
      <c r="A1153" t="s">
        <v>68</v>
      </c>
      <c r="B1153" t="s">
        <v>70</v>
      </c>
      <c r="C1153">
        <v>30</v>
      </c>
      <c r="D1153" t="s">
        <v>85</v>
      </c>
      <c r="E1153" t="s">
        <v>90</v>
      </c>
      <c r="F1153" t="s">
        <v>87</v>
      </c>
      <c r="G1153">
        <v>0</v>
      </c>
      <c r="H1153">
        <v>2E+20</v>
      </c>
      <c r="I1153">
        <v>0</v>
      </c>
      <c r="J1153">
        <v>0</v>
      </c>
      <c r="K1153">
        <v>144</v>
      </c>
      <c r="L11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53" s="5" cm="1">
        <f t="array" ref="M1153">MAX(IF((ProjectInfoTable[ProjectName]=DiscreteStatsTable[[#This Row],[ProjectName]]),(ProjectInfoTable[ProjectName]=DiscreteStatsTable[[#This Row],[ProjectName]])*ProjectInfoTable[NumberOfReplications]))</f>
        <v>50</v>
      </c>
      <c r="N1153" s="5" cm="1">
        <f t="array" ref="N1153">IFERROR(AVERAGE(IF((DiscreteStatsTable[GroupByKey]=DiscreteStatsTable[[#This Row],[GroupByKey]]),(DiscreteStatsTable[GroupByKey]=DiscreteStatsTable[[#This Row],[GroupByKey]])*DiscreteStatsTable[Average])),0)</f>
        <v>0</v>
      </c>
      <c r="O1153" s="5" cm="1">
        <f t="array" ref="O1153">IFERROR(_xlfn.STDEV.S(IF((DiscreteStatsTable[GroupByKey]=DiscreteStatsTable[[#This Row],[GroupByKey]]),(DiscreteStatsTable[GroupByKey]=DiscreteStatsTable[[#This Row],[GroupByKey]])*DiscreteStatsTable[Average])),0)</f>
        <v>0</v>
      </c>
      <c r="P1153" s="5" cm="1">
        <f t="array" ref="P1153">MAX(IF((ProjectInfoTable[ProjectName]=DiscreteStatsTable[[#This Row],[ProjectName]]),(ProjectInfoTable[ProjectName]=DiscreteStatsTable[[#This Row],[ProjectName]])*ProjectInfoTable[ConfidenceInterval]))</f>
        <v>0.95</v>
      </c>
      <c r="Q1153" s="5">
        <f>IF(AND(DiscreteStatsTable[[#This Row],[RepsWithStatObserved]]=1,Y1153=0),200000000000000000000,IFERROR(_xlfn.T.INV.2T(1 -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3" s="5" cm="1">
        <f t="array" ref="R1153">MIN(IF((DiscreteStatsTable[GroupByKey]=DiscreteStatsTable[[#This Row],[GroupByKey]]),(DiscreteStatsTable[GroupByKey]=DiscreteStatsTable[[#This Row],[GroupByKey]])*DiscreteStatsTable[Average]))</f>
        <v>0</v>
      </c>
      <c r="S1153" s="5" cm="1">
        <f t="array" ref="S1153">MAX(IF((DiscreteStatsTable[GroupByKey]=DiscreteStatsTable[[#This Row],[GroupByKey]]),(DiscreteStatsTable[GroupByKey]=DiscreteStatsTable[[#This Row],[GroupByKey]])*DiscreteStatsTable[Average]))</f>
        <v>0</v>
      </c>
      <c r="T1153" s="5" cm="1">
        <f t="array" ref="T1153">MIN(IF((DiscreteStatsTable[GroupByKey]=DiscreteStatsTable[[#This Row],[GroupByKey]]),(DiscreteStatsTable[GroupByKey]=DiscreteStatsTable[[#This Row],[GroupByKey]])*DiscreteStatsTable[Minimum]))</f>
        <v>0</v>
      </c>
      <c r="U1153" s="5" cm="1">
        <f t="array" ref="U1153">MAX(IF((DiscreteStatsTable[GroupByKey]=DiscreteStatsTable[[#This Row],[GroupByKey]]),(DiscreteStatsTable[GroupByKey]=DiscreteStatsTable[[#This Row],[GroupByKey]])*DiscreteStatsTable[Maximum]))</f>
        <v>0</v>
      </c>
      <c r="V1153" s="5" cm="1">
        <f t="array" ref="V1153">IFERROR(AVERAGE(IF((DiscreteStatsTable[GroupByKey]=DiscreteStatsTable[[#This Row],[GroupByKey]]),(DiscreteStatsTable[GroupByKey]=DiscreteStatsTable[[#This Row],[GroupByKey]])*DiscreteStatsTable[NumberObservations])),0)</f>
        <v>141.38</v>
      </c>
      <c r="W1153" s="5">
        <f>IF((DiscreteStatsTable[[#This Row],[RepsRequested]]&gt;1),DiscreteStatsTable[[#This Row],[HalfWidth]],DiscreteStatsTable[[#This Row],[BatchMeansHalfWidth]])</f>
        <v>0</v>
      </c>
      <c r="X1153" s="5" cm="1">
        <f t="array" ref="X1153">COUNT(IF((DiscreteStatsTable[GroupByKey]=DiscreteStatsTable[[#This Row],[GroupByKey]]),(DiscreteStatsTable[GroupByKey]=DiscreteStatsTable[[#This Row],[GroupByKey]])*DiscreteStatsTable[Replication]))</f>
        <v>50</v>
      </c>
      <c r="Y1153" s="5">
        <f>IF(DiscreteStatsTable[[#This Row],[RepsRequested]]=DiscreteStatsTable[[#This Row],[RepsWithStatObserved]],1,0)</f>
        <v>1</v>
      </c>
    </row>
    <row r="1154" spans="1:25" x14ac:dyDescent="0.25">
      <c r="A1154" t="s">
        <v>68</v>
      </c>
      <c r="B1154" t="s">
        <v>70</v>
      </c>
      <c r="C1154">
        <v>30</v>
      </c>
      <c r="D1154" t="s">
        <v>85</v>
      </c>
      <c r="E1154" t="s">
        <v>91</v>
      </c>
      <c r="F1154" t="s">
        <v>87</v>
      </c>
      <c r="G1154">
        <v>0.31498160033827899</v>
      </c>
      <c r="H1154">
        <v>2E+20</v>
      </c>
      <c r="I1154">
        <v>2.7735198710427601E-2</v>
      </c>
      <c r="J1154">
        <v>1.22750520432018</v>
      </c>
      <c r="K1154">
        <v>144</v>
      </c>
      <c r="L11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54" s="5" cm="1">
        <f t="array" ref="M1154">MAX(IF((ProjectInfoTable[ProjectName]=DiscreteStatsTable[[#This Row],[ProjectName]]),(ProjectInfoTable[ProjectName]=DiscreteStatsTable[[#This Row],[ProjectName]])*ProjectInfoTable[NumberOfReplications]))</f>
        <v>50</v>
      </c>
      <c r="N1154" s="5" cm="1">
        <f t="array" ref="N1154">IFERROR(AVERAGE(IF((DiscreteStatsTable[GroupByKey]=DiscreteStatsTable[[#This Row],[GroupByKey]]),(DiscreteStatsTable[GroupByKey]=DiscreteStatsTable[[#This Row],[GroupByKey]])*DiscreteStatsTable[Average])),0)</f>
        <v>0.33492790756206081</v>
      </c>
      <c r="O1154" s="5" cm="1">
        <f t="array" ref="O115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54" s="5" cm="1">
        <f t="array" ref="P1154">MAX(IF((ProjectInfoTable[ProjectName]=DiscreteStatsTable[[#This Row],[ProjectName]]),(ProjectInfoTable[ProjectName]=DiscreteStatsTable[[#This Row],[ProjectName]])*ProjectInfoTable[ConfidenceInterval]))</f>
        <v>0.95</v>
      </c>
      <c r="Q1154" s="5">
        <f>IF(AND(DiscreteStatsTable[[#This Row],[RepsWithStatObserved]]=1,Y1154=0),200000000000000000000,IFERROR(_xlfn.T.INV.2T(1 -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54" s="5" cm="1">
        <f t="array" ref="R1154">MIN(IF((DiscreteStatsTable[GroupByKey]=DiscreteStatsTable[[#This Row],[GroupByKey]]),(DiscreteStatsTable[GroupByKey]=DiscreteStatsTable[[#This Row],[GroupByKey]])*DiscreteStatsTable[Average]))</f>
        <v>0.29414253294763198</v>
      </c>
      <c r="S1154" s="5" cm="1">
        <f t="array" ref="S1154">MAX(IF((DiscreteStatsTable[GroupByKey]=DiscreteStatsTable[[#This Row],[GroupByKey]]),(DiscreteStatsTable[GroupByKey]=DiscreteStatsTable[[#This Row],[GroupByKey]])*DiscreteStatsTable[Average]))</f>
        <v>0.38948747758041602</v>
      </c>
      <c r="T1154" s="5" cm="1">
        <f t="array" ref="T1154">MIN(IF((DiscreteStatsTable[GroupByKey]=DiscreteStatsTable[[#This Row],[GroupByKey]]),(DiscreteStatsTable[GroupByKey]=DiscreteStatsTable[[#This Row],[GroupByKey]])*DiscreteStatsTable[Minimum]))</f>
        <v>1.2941586017357599E-2</v>
      </c>
      <c r="U1154" s="5" cm="1">
        <f t="array" ref="U1154">MAX(IF((DiscreteStatsTable[GroupByKey]=DiscreteStatsTable[[#This Row],[GroupByKey]]),(DiscreteStatsTable[GroupByKey]=DiscreteStatsTable[[#This Row],[GroupByKey]])*DiscreteStatsTable[Maximum]))</f>
        <v>2.0393207955552399</v>
      </c>
      <c r="V1154" s="5" cm="1">
        <f t="array" ref="V1154">IFERROR(AVERAGE(IF((DiscreteStatsTable[GroupByKey]=DiscreteStatsTable[[#This Row],[GroupByKey]]),(DiscreteStatsTable[GroupByKey]=DiscreteStatsTable[[#This Row],[GroupByKey]])*DiscreteStatsTable[NumberObservations])),0)</f>
        <v>141.38</v>
      </c>
      <c r="W1154" s="5">
        <f>IF((DiscreteStatsTable[[#This Row],[RepsRequested]]&gt;1),DiscreteStatsTable[[#This Row],[HalfWidth]],DiscreteStatsTable[[#This Row],[BatchMeansHalfWidth]])</f>
        <v>5.7478663771092743E-3</v>
      </c>
      <c r="X1154" s="5" cm="1">
        <f t="array" ref="X1154">COUNT(IF((DiscreteStatsTable[GroupByKey]=DiscreteStatsTable[[#This Row],[GroupByKey]]),(DiscreteStatsTable[GroupByKey]=DiscreteStatsTable[[#This Row],[GroupByKey]])*DiscreteStatsTable[Replication]))</f>
        <v>50</v>
      </c>
      <c r="Y1154" s="5">
        <f>IF(DiscreteStatsTable[[#This Row],[RepsRequested]]=DiscreteStatsTable[[#This Row],[RepsWithStatObserved]],1,0)</f>
        <v>1</v>
      </c>
    </row>
    <row r="1155" spans="1:25" x14ac:dyDescent="0.25">
      <c r="A1155" t="s">
        <v>68</v>
      </c>
      <c r="B1155" t="s">
        <v>70</v>
      </c>
      <c r="C1155">
        <v>30</v>
      </c>
      <c r="D1155" t="s">
        <v>85</v>
      </c>
      <c r="E1155" t="s">
        <v>92</v>
      </c>
      <c r="F1155" t="s">
        <v>87</v>
      </c>
      <c r="G1155">
        <v>14.656548377936399</v>
      </c>
      <c r="H1155">
        <v>2E+20</v>
      </c>
      <c r="I1155">
        <v>1.66411192262566</v>
      </c>
      <c r="J1155">
        <v>44.5020063913665</v>
      </c>
      <c r="K1155">
        <v>144</v>
      </c>
      <c r="L11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55" s="5" cm="1">
        <f t="array" ref="M1155">MAX(IF((ProjectInfoTable[ProjectName]=DiscreteStatsTable[[#This Row],[ProjectName]]),(ProjectInfoTable[ProjectName]=DiscreteStatsTable[[#This Row],[ProjectName]])*ProjectInfoTable[NumberOfReplications]))</f>
        <v>50</v>
      </c>
      <c r="N1155" s="5" cm="1">
        <f t="array" ref="N1155">IFERROR(AVERAGE(IF((DiscreteStatsTable[GroupByKey]=DiscreteStatsTable[[#This Row],[GroupByKey]]),(DiscreteStatsTable[GroupByKey]=DiscreteStatsTable[[#This Row],[GroupByKey]])*DiscreteStatsTable[Average])),0)</f>
        <v>17.764897998506111</v>
      </c>
      <c r="O1155" s="5" cm="1">
        <f t="array" ref="O1155">IFERROR(_xlfn.STDEV.S(IF((DiscreteStatsTable[GroupByKey]=DiscreteStatsTable[[#This Row],[GroupByKey]]),(DiscreteStatsTable[GroupByKey]=DiscreteStatsTable[[#This Row],[GroupByKey]])*DiscreteStatsTable[Average])),0)</f>
        <v>6.3265363194248438</v>
      </c>
      <c r="P1155" s="5" cm="1">
        <f t="array" ref="P1155">MAX(IF((ProjectInfoTable[ProjectName]=DiscreteStatsTable[[#This Row],[ProjectName]]),(ProjectInfoTable[ProjectName]=DiscreteStatsTable[[#This Row],[ProjectName]])*ProjectInfoTable[ConfidenceInterval]))</f>
        <v>0.95</v>
      </c>
      <c r="Q1155" s="5">
        <f>IF(AND(DiscreteStatsTable[[#This Row],[RepsWithStatObserved]]=1,Y1155=0),200000000000000000000,IFERROR(_xlfn.T.INV.2T(1 -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155" s="5" cm="1">
        <f t="array" ref="R1155">MIN(IF((DiscreteStatsTable[GroupByKey]=DiscreteStatsTable[[#This Row],[GroupByKey]]),(DiscreteStatsTable[GroupByKey]=DiscreteStatsTable[[#This Row],[GroupByKey]])*DiscreteStatsTable[Average]))</f>
        <v>12.070203836107099</v>
      </c>
      <c r="S1155" s="5" cm="1">
        <f t="array" ref="S1155">MAX(IF((DiscreteStatsTable[GroupByKey]=DiscreteStatsTable[[#This Row],[GroupByKey]]),(DiscreteStatsTable[GroupByKey]=DiscreteStatsTable[[#This Row],[GroupByKey]])*DiscreteStatsTable[Average]))</f>
        <v>51.667706043059603</v>
      </c>
      <c r="T1155" s="5" cm="1">
        <f t="array" ref="T1155">MIN(IF((DiscreteStatsTable[GroupByKey]=DiscreteStatsTable[[#This Row],[GroupByKey]]),(DiscreteStatsTable[GroupByKey]=DiscreteStatsTable[[#This Row],[GroupByKey]])*DiscreteStatsTable[Minimum]))</f>
        <v>0.77649516104145899</v>
      </c>
      <c r="U1155" s="5" cm="1">
        <f t="array" ref="U1155">MAX(IF((DiscreteStatsTable[GroupByKey]=DiscreteStatsTable[[#This Row],[GroupByKey]]),(DiscreteStatsTable[GroupByKey]=DiscreteStatsTable[[#This Row],[GroupByKey]])*DiscreteStatsTable[Maximum]))</f>
        <v>114.20900292565</v>
      </c>
      <c r="V1155" s="5" cm="1">
        <f t="array" ref="V1155">IFERROR(AVERAGE(IF((DiscreteStatsTable[GroupByKey]=DiscreteStatsTable[[#This Row],[GroupByKey]]),(DiscreteStatsTable[GroupByKey]=DiscreteStatsTable[[#This Row],[GroupByKey]])*DiscreteStatsTable[NumberObservations])),0)</f>
        <v>141.38</v>
      </c>
      <c r="W1155" s="5">
        <f>IF((DiscreteStatsTable[[#This Row],[RepsRequested]]&gt;1),DiscreteStatsTable[[#This Row],[HalfWidth]],DiscreteStatsTable[[#This Row],[BatchMeansHalfWidth]])</f>
        <v>1.7979817281600685</v>
      </c>
      <c r="X1155" s="5" cm="1">
        <f t="array" ref="X1155">COUNT(IF((DiscreteStatsTable[GroupByKey]=DiscreteStatsTable[[#This Row],[GroupByKey]]),(DiscreteStatsTable[GroupByKey]=DiscreteStatsTable[[#This Row],[GroupByKey]])*DiscreteStatsTable[Replication]))</f>
        <v>50</v>
      </c>
      <c r="Y1155" s="5">
        <f>IF(DiscreteStatsTable[[#This Row],[RepsRequested]]=DiscreteStatsTable[[#This Row],[RepsWithStatObserved]],1,0)</f>
        <v>1</v>
      </c>
    </row>
    <row r="1156" spans="1:25" x14ac:dyDescent="0.25">
      <c r="A1156" t="s">
        <v>68</v>
      </c>
      <c r="B1156" t="s">
        <v>70</v>
      </c>
      <c r="C1156">
        <v>30</v>
      </c>
      <c r="D1156" t="s">
        <v>85</v>
      </c>
      <c r="E1156" t="s">
        <v>93</v>
      </c>
      <c r="F1156" t="s">
        <v>87</v>
      </c>
      <c r="G1156">
        <v>0</v>
      </c>
      <c r="H1156">
        <v>2E+20</v>
      </c>
      <c r="I1156">
        <v>0</v>
      </c>
      <c r="J1156">
        <v>0</v>
      </c>
      <c r="K1156">
        <v>144</v>
      </c>
      <c r="L11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56" s="5" cm="1">
        <f t="array" ref="M1156">MAX(IF((ProjectInfoTable[ProjectName]=DiscreteStatsTable[[#This Row],[ProjectName]]),(ProjectInfoTable[ProjectName]=DiscreteStatsTable[[#This Row],[ProjectName]])*ProjectInfoTable[NumberOfReplications]))</f>
        <v>50</v>
      </c>
      <c r="N1156" s="5" cm="1">
        <f t="array" ref="N1156">IFERROR(AVERAGE(IF((DiscreteStatsTable[GroupByKey]=DiscreteStatsTable[[#This Row],[GroupByKey]]),(DiscreteStatsTable[GroupByKey]=DiscreteStatsTable[[#This Row],[GroupByKey]])*DiscreteStatsTable[Average])),0)</f>
        <v>0</v>
      </c>
      <c r="O1156" s="5" cm="1">
        <f t="array" ref="O1156">IFERROR(_xlfn.STDEV.S(IF((DiscreteStatsTable[GroupByKey]=DiscreteStatsTable[[#This Row],[GroupByKey]]),(DiscreteStatsTable[GroupByKey]=DiscreteStatsTable[[#This Row],[GroupByKey]])*DiscreteStatsTable[Average])),0)</f>
        <v>0</v>
      </c>
      <c r="P1156" s="5" cm="1">
        <f t="array" ref="P1156">MAX(IF((ProjectInfoTable[ProjectName]=DiscreteStatsTable[[#This Row],[ProjectName]]),(ProjectInfoTable[ProjectName]=DiscreteStatsTable[[#This Row],[ProjectName]])*ProjectInfoTable[ConfidenceInterval]))</f>
        <v>0.95</v>
      </c>
      <c r="Q1156" s="5">
        <f>IF(AND(DiscreteStatsTable[[#This Row],[RepsWithStatObserved]]=1,Y1156=0),200000000000000000000,IFERROR(_xlfn.T.INV.2T(1 -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6" s="5" cm="1">
        <f t="array" ref="R1156">MIN(IF((DiscreteStatsTable[GroupByKey]=DiscreteStatsTable[[#This Row],[GroupByKey]]),(DiscreteStatsTable[GroupByKey]=DiscreteStatsTable[[#This Row],[GroupByKey]])*DiscreteStatsTable[Average]))</f>
        <v>0</v>
      </c>
      <c r="S1156" s="5" cm="1">
        <f t="array" ref="S1156">MAX(IF((DiscreteStatsTable[GroupByKey]=DiscreteStatsTable[[#This Row],[GroupByKey]]),(DiscreteStatsTable[GroupByKey]=DiscreteStatsTable[[#This Row],[GroupByKey]])*DiscreteStatsTable[Average]))</f>
        <v>0</v>
      </c>
      <c r="T1156" s="5" cm="1">
        <f t="array" ref="T1156">MIN(IF((DiscreteStatsTable[GroupByKey]=DiscreteStatsTable[[#This Row],[GroupByKey]]),(DiscreteStatsTable[GroupByKey]=DiscreteStatsTable[[#This Row],[GroupByKey]])*DiscreteStatsTable[Minimum]))</f>
        <v>0</v>
      </c>
      <c r="U1156" s="5" cm="1">
        <f t="array" ref="U1156">MAX(IF((DiscreteStatsTable[GroupByKey]=DiscreteStatsTable[[#This Row],[GroupByKey]]),(DiscreteStatsTable[GroupByKey]=DiscreteStatsTable[[#This Row],[GroupByKey]])*DiscreteStatsTable[Maximum]))</f>
        <v>0</v>
      </c>
      <c r="V1156" s="5" cm="1">
        <f t="array" ref="V1156">IFERROR(AVERAGE(IF((DiscreteStatsTable[GroupByKey]=DiscreteStatsTable[[#This Row],[GroupByKey]]),(DiscreteStatsTable[GroupByKey]=DiscreteStatsTable[[#This Row],[GroupByKey]])*DiscreteStatsTable[NumberObservations])),0)</f>
        <v>141.38</v>
      </c>
      <c r="W1156" s="5">
        <f>IF((DiscreteStatsTable[[#This Row],[RepsRequested]]&gt;1),DiscreteStatsTable[[#This Row],[HalfWidth]],DiscreteStatsTable[[#This Row],[BatchMeansHalfWidth]])</f>
        <v>0</v>
      </c>
      <c r="X1156" s="5" cm="1">
        <f t="array" ref="X1156">COUNT(IF((DiscreteStatsTable[GroupByKey]=DiscreteStatsTable[[#This Row],[GroupByKey]]),(DiscreteStatsTable[GroupByKey]=DiscreteStatsTable[[#This Row],[GroupByKey]])*DiscreteStatsTable[Replication]))</f>
        <v>50</v>
      </c>
      <c r="Y1156" s="5">
        <f>IF(DiscreteStatsTable[[#This Row],[RepsRequested]]=DiscreteStatsTable[[#This Row],[RepsWithStatObserved]],1,0)</f>
        <v>1</v>
      </c>
    </row>
    <row r="1157" spans="1:25" x14ac:dyDescent="0.25">
      <c r="A1157" t="s">
        <v>68</v>
      </c>
      <c r="B1157" t="s">
        <v>70</v>
      </c>
      <c r="C1157">
        <v>30</v>
      </c>
      <c r="D1157" t="s">
        <v>85</v>
      </c>
      <c r="E1157" t="s">
        <v>94</v>
      </c>
      <c r="F1157" t="s">
        <v>87</v>
      </c>
      <c r="G1157">
        <v>0</v>
      </c>
      <c r="H1157">
        <v>2E+20</v>
      </c>
      <c r="I1157">
        <v>0</v>
      </c>
      <c r="J1157">
        <v>0</v>
      </c>
      <c r="K1157">
        <v>144</v>
      </c>
      <c r="L11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57" s="5" cm="1">
        <f t="array" ref="M1157">MAX(IF((ProjectInfoTable[ProjectName]=DiscreteStatsTable[[#This Row],[ProjectName]]),(ProjectInfoTable[ProjectName]=DiscreteStatsTable[[#This Row],[ProjectName]])*ProjectInfoTable[NumberOfReplications]))</f>
        <v>50</v>
      </c>
      <c r="N1157" s="5" cm="1">
        <f t="array" ref="N1157">IFERROR(AVERAGE(IF((DiscreteStatsTable[GroupByKey]=DiscreteStatsTable[[#This Row],[GroupByKey]]),(DiscreteStatsTable[GroupByKey]=DiscreteStatsTable[[#This Row],[GroupByKey]])*DiscreteStatsTable[Average])),0)</f>
        <v>0</v>
      </c>
      <c r="O1157" s="5" cm="1">
        <f t="array" ref="O1157">IFERROR(_xlfn.STDEV.S(IF((DiscreteStatsTable[GroupByKey]=DiscreteStatsTable[[#This Row],[GroupByKey]]),(DiscreteStatsTable[GroupByKey]=DiscreteStatsTable[[#This Row],[GroupByKey]])*DiscreteStatsTable[Average])),0)</f>
        <v>0</v>
      </c>
      <c r="P1157" s="5" cm="1">
        <f t="array" ref="P1157">MAX(IF((ProjectInfoTable[ProjectName]=DiscreteStatsTable[[#This Row],[ProjectName]]),(ProjectInfoTable[ProjectName]=DiscreteStatsTable[[#This Row],[ProjectName]])*ProjectInfoTable[ConfidenceInterval]))</f>
        <v>0.95</v>
      </c>
      <c r="Q1157" s="5">
        <f>IF(AND(DiscreteStatsTable[[#This Row],[RepsWithStatObserved]]=1,Y1157=0),200000000000000000000,IFERROR(_xlfn.T.INV.2T(1 -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7" s="5" cm="1">
        <f t="array" ref="R1157">MIN(IF((DiscreteStatsTable[GroupByKey]=DiscreteStatsTable[[#This Row],[GroupByKey]]),(DiscreteStatsTable[GroupByKey]=DiscreteStatsTable[[#This Row],[GroupByKey]])*DiscreteStatsTable[Average]))</f>
        <v>0</v>
      </c>
      <c r="S1157" s="5" cm="1">
        <f t="array" ref="S1157">MAX(IF((DiscreteStatsTable[GroupByKey]=DiscreteStatsTable[[#This Row],[GroupByKey]]),(DiscreteStatsTable[GroupByKey]=DiscreteStatsTable[[#This Row],[GroupByKey]])*DiscreteStatsTable[Average]))</f>
        <v>0</v>
      </c>
      <c r="T1157" s="5" cm="1">
        <f t="array" ref="T1157">MIN(IF((DiscreteStatsTable[GroupByKey]=DiscreteStatsTable[[#This Row],[GroupByKey]]),(DiscreteStatsTable[GroupByKey]=DiscreteStatsTable[[#This Row],[GroupByKey]])*DiscreteStatsTable[Minimum]))</f>
        <v>0</v>
      </c>
      <c r="U1157" s="5" cm="1">
        <f t="array" ref="U1157">MAX(IF((DiscreteStatsTable[GroupByKey]=DiscreteStatsTable[[#This Row],[GroupByKey]]),(DiscreteStatsTable[GroupByKey]=DiscreteStatsTable[[#This Row],[GroupByKey]])*DiscreteStatsTable[Maximum]))</f>
        <v>0</v>
      </c>
      <c r="V1157" s="5" cm="1">
        <f t="array" ref="V1157">IFERROR(AVERAGE(IF((DiscreteStatsTable[GroupByKey]=DiscreteStatsTable[[#This Row],[GroupByKey]]),(DiscreteStatsTable[GroupByKey]=DiscreteStatsTable[[#This Row],[GroupByKey]])*DiscreteStatsTable[NumberObservations])),0)</f>
        <v>141.38</v>
      </c>
      <c r="W1157" s="5">
        <f>IF((DiscreteStatsTable[[#This Row],[RepsRequested]]&gt;1),DiscreteStatsTable[[#This Row],[HalfWidth]],DiscreteStatsTable[[#This Row],[BatchMeansHalfWidth]])</f>
        <v>0</v>
      </c>
      <c r="X1157" s="5" cm="1">
        <f t="array" ref="X1157">COUNT(IF((DiscreteStatsTable[GroupByKey]=DiscreteStatsTable[[#This Row],[GroupByKey]]),(DiscreteStatsTable[GroupByKey]=DiscreteStatsTable[[#This Row],[GroupByKey]])*DiscreteStatsTable[Replication]))</f>
        <v>50</v>
      </c>
      <c r="Y1157" s="5">
        <f>IF(DiscreteStatsTable[[#This Row],[RepsRequested]]=DiscreteStatsTable[[#This Row],[RepsWithStatObserved]],1,0)</f>
        <v>1</v>
      </c>
    </row>
    <row r="1158" spans="1:25" x14ac:dyDescent="0.25">
      <c r="A1158" t="s">
        <v>68</v>
      </c>
      <c r="B1158" t="s">
        <v>70</v>
      </c>
      <c r="C1158">
        <v>30</v>
      </c>
      <c r="D1158" t="s">
        <v>85</v>
      </c>
      <c r="E1158" t="s">
        <v>95</v>
      </c>
      <c r="F1158" t="s">
        <v>87</v>
      </c>
      <c r="G1158">
        <v>0.31498160033827899</v>
      </c>
      <c r="H1158">
        <v>2E+20</v>
      </c>
      <c r="I1158">
        <v>2.7735198710427601E-2</v>
      </c>
      <c r="J1158">
        <v>1.22750520432018</v>
      </c>
      <c r="K1158">
        <v>144</v>
      </c>
      <c r="L11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58" s="5" cm="1">
        <f t="array" ref="M1158">MAX(IF((ProjectInfoTable[ProjectName]=DiscreteStatsTable[[#This Row],[ProjectName]]),(ProjectInfoTable[ProjectName]=DiscreteStatsTable[[#This Row],[ProjectName]])*ProjectInfoTable[NumberOfReplications]))</f>
        <v>50</v>
      </c>
      <c r="N1158" s="5" cm="1">
        <f t="array" ref="N1158">IFERROR(AVERAGE(IF((DiscreteStatsTable[GroupByKey]=DiscreteStatsTable[[#This Row],[GroupByKey]]),(DiscreteStatsTable[GroupByKey]=DiscreteStatsTable[[#This Row],[GroupByKey]])*DiscreteStatsTable[Average])),0)</f>
        <v>0.33492790756206081</v>
      </c>
      <c r="O1158" s="5" cm="1">
        <f t="array" ref="O115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58" s="5" cm="1">
        <f t="array" ref="P1158">MAX(IF((ProjectInfoTable[ProjectName]=DiscreteStatsTable[[#This Row],[ProjectName]]),(ProjectInfoTable[ProjectName]=DiscreteStatsTable[[#This Row],[ProjectName]])*ProjectInfoTable[ConfidenceInterval]))</f>
        <v>0.95</v>
      </c>
      <c r="Q1158" s="5">
        <f>IF(AND(DiscreteStatsTable[[#This Row],[RepsWithStatObserved]]=1,Y1158=0),200000000000000000000,IFERROR(_xlfn.T.INV.2T(1 -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58" s="5" cm="1">
        <f t="array" ref="R1158">MIN(IF((DiscreteStatsTable[GroupByKey]=DiscreteStatsTable[[#This Row],[GroupByKey]]),(DiscreteStatsTable[GroupByKey]=DiscreteStatsTable[[#This Row],[GroupByKey]])*DiscreteStatsTable[Average]))</f>
        <v>0.29414253294763198</v>
      </c>
      <c r="S1158" s="5" cm="1">
        <f t="array" ref="S1158">MAX(IF((DiscreteStatsTable[GroupByKey]=DiscreteStatsTable[[#This Row],[GroupByKey]]),(DiscreteStatsTable[GroupByKey]=DiscreteStatsTable[[#This Row],[GroupByKey]])*DiscreteStatsTable[Average]))</f>
        <v>0.38948747758041602</v>
      </c>
      <c r="T1158" s="5" cm="1">
        <f t="array" ref="T1158">MIN(IF((DiscreteStatsTable[GroupByKey]=DiscreteStatsTable[[#This Row],[GroupByKey]]),(DiscreteStatsTable[GroupByKey]=DiscreteStatsTable[[#This Row],[GroupByKey]])*DiscreteStatsTable[Minimum]))</f>
        <v>1.2941586017357599E-2</v>
      </c>
      <c r="U1158" s="5" cm="1">
        <f t="array" ref="U1158">MAX(IF((DiscreteStatsTable[GroupByKey]=DiscreteStatsTable[[#This Row],[GroupByKey]]),(DiscreteStatsTable[GroupByKey]=DiscreteStatsTable[[#This Row],[GroupByKey]])*DiscreteStatsTable[Maximum]))</f>
        <v>2.0393207955552399</v>
      </c>
      <c r="V1158" s="5" cm="1">
        <f t="array" ref="V1158">IFERROR(AVERAGE(IF((DiscreteStatsTable[GroupByKey]=DiscreteStatsTable[[#This Row],[GroupByKey]]),(DiscreteStatsTable[GroupByKey]=DiscreteStatsTable[[#This Row],[GroupByKey]])*DiscreteStatsTable[NumberObservations])),0)</f>
        <v>141.38</v>
      </c>
      <c r="W1158" s="5">
        <f>IF((DiscreteStatsTable[[#This Row],[RepsRequested]]&gt;1),DiscreteStatsTable[[#This Row],[HalfWidth]],DiscreteStatsTable[[#This Row],[BatchMeansHalfWidth]])</f>
        <v>5.7478663771092743E-3</v>
      </c>
      <c r="X1158" s="5" cm="1">
        <f t="array" ref="X1158">COUNT(IF((DiscreteStatsTable[GroupByKey]=DiscreteStatsTable[[#This Row],[GroupByKey]]),(DiscreteStatsTable[GroupByKey]=DiscreteStatsTable[[#This Row],[GroupByKey]])*DiscreteStatsTable[Replication]))</f>
        <v>50</v>
      </c>
      <c r="Y1158" s="5">
        <f>IF(DiscreteStatsTable[[#This Row],[RepsRequested]]=DiscreteStatsTable[[#This Row],[RepsWithStatObserved]],1,0)</f>
        <v>1</v>
      </c>
    </row>
    <row r="1159" spans="1:25" x14ac:dyDescent="0.25">
      <c r="A1159" t="s">
        <v>68</v>
      </c>
      <c r="B1159" t="s">
        <v>70</v>
      </c>
      <c r="C1159">
        <v>30</v>
      </c>
      <c r="D1159" t="s">
        <v>85</v>
      </c>
      <c r="E1159" t="s">
        <v>96</v>
      </c>
      <c r="F1159" t="s">
        <v>87</v>
      </c>
      <c r="G1159">
        <v>11.395455636703501</v>
      </c>
      <c r="H1159">
        <v>2E+20</v>
      </c>
      <c r="I1159">
        <v>1.66411192262566</v>
      </c>
      <c r="J1159">
        <v>42.862499285285303</v>
      </c>
      <c r="K1159">
        <v>144</v>
      </c>
      <c r="L11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59" s="5" cm="1">
        <f t="array" ref="M1159">MAX(IF((ProjectInfoTable[ProjectName]=DiscreteStatsTable[[#This Row],[ProjectName]]),(ProjectInfoTable[ProjectName]=DiscreteStatsTable[[#This Row],[ProjectName]])*ProjectInfoTable[NumberOfReplications]))</f>
        <v>50</v>
      </c>
      <c r="N1159" s="5" cm="1">
        <f t="array" ref="N1159">IFERROR(AVERAGE(IF((DiscreteStatsTable[GroupByKey]=DiscreteStatsTable[[#This Row],[GroupByKey]]),(DiscreteStatsTable[GroupByKey]=DiscreteStatsTable[[#This Row],[GroupByKey]])*DiscreteStatsTable[Average])),0)</f>
        <v>12.098431297615067</v>
      </c>
      <c r="O1159" s="5" cm="1">
        <f t="array" ref="O1159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159" s="5" cm="1">
        <f t="array" ref="P1159">MAX(IF((ProjectInfoTable[ProjectName]=DiscreteStatsTable[[#This Row],[ProjectName]]),(ProjectInfoTable[ProjectName]=DiscreteStatsTable[[#This Row],[ProjectName]])*ProjectInfoTable[ConfidenceInterval]))</f>
        <v>0.95</v>
      </c>
      <c r="Q1159" s="5">
        <f>IF(AND(DiscreteStatsTable[[#This Row],[RepsWithStatObserved]]=1,Y1159=0),200000000000000000000,IFERROR(_xlfn.T.INV.2T(1 -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159" s="5" cm="1">
        <f t="array" ref="R1159">MIN(IF((DiscreteStatsTable[GroupByKey]=DiscreteStatsTable[[#This Row],[GroupByKey]]),(DiscreteStatsTable[GroupByKey]=DiscreteStatsTable[[#This Row],[GroupByKey]])*DiscreteStatsTable[Average]))</f>
        <v>10.7592582879315</v>
      </c>
      <c r="S1159" s="5" cm="1">
        <f t="array" ref="S1159">MAX(IF((DiscreteStatsTable[GroupByKey]=DiscreteStatsTable[[#This Row],[GroupByKey]]),(DiscreteStatsTable[GroupByKey]=DiscreteStatsTable[[#This Row],[GroupByKey]])*DiscreteStatsTable[Average]))</f>
        <v>14.168775078757299</v>
      </c>
      <c r="T1159" s="5" cm="1">
        <f t="array" ref="T1159">MIN(IF((DiscreteStatsTable[GroupByKey]=DiscreteStatsTable[[#This Row],[GroupByKey]]),(DiscreteStatsTable[GroupByKey]=DiscreteStatsTable[[#This Row],[GroupByKey]])*DiscreteStatsTable[Minimum]))</f>
        <v>0.77649516104145899</v>
      </c>
      <c r="U1159" s="5" cm="1">
        <f t="array" ref="U1159">MAX(IF((DiscreteStatsTable[GroupByKey]=DiscreteStatsTable[[#This Row],[GroupByKey]]),(DiscreteStatsTable[GroupByKey]=DiscreteStatsTable[[#This Row],[GroupByKey]])*DiscreteStatsTable[Maximum]))</f>
        <v>66.496126739788593</v>
      </c>
      <c r="V1159" s="5" cm="1">
        <f t="array" ref="V1159">IFERROR(AVERAGE(IF((DiscreteStatsTable[GroupByKey]=DiscreteStatsTable[[#This Row],[GroupByKey]]),(DiscreteStatsTable[GroupByKey]=DiscreteStatsTable[[#This Row],[GroupByKey]])*DiscreteStatsTable[NumberObservations])),0)</f>
        <v>141.38</v>
      </c>
      <c r="W1159" s="5">
        <f>IF((DiscreteStatsTable[[#This Row],[RepsRequested]]&gt;1),DiscreteStatsTable[[#This Row],[HalfWidth]],DiscreteStatsTable[[#This Row],[BatchMeansHalfWidth]])</f>
        <v>0.20301091161176912</v>
      </c>
      <c r="X1159" s="5" cm="1">
        <f t="array" ref="X1159">COUNT(IF((DiscreteStatsTable[GroupByKey]=DiscreteStatsTable[[#This Row],[GroupByKey]]),(DiscreteStatsTable[GroupByKey]=DiscreteStatsTable[[#This Row],[GroupByKey]])*DiscreteStatsTable[Replication]))</f>
        <v>50</v>
      </c>
      <c r="Y1159" s="5">
        <f>IF(DiscreteStatsTable[[#This Row],[RepsRequested]]=DiscreteStatsTable[[#This Row],[RepsWithStatObserved]],1,0)</f>
        <v>1</v>
      </c>
    </row>
    <row r="1160" spans="1:25" x14ac:dyDescent="0.25">
      <c r="A1160" t="s">
        <v>68</v>
      </c>
      <c r="B1160" t="s">
        <v>70</v>
      </c>
      <c r="C1160">
        <v>30</v>
      </c>
      <c r="D1160" t="s">
        <v>85</v>
      </c>
      <c r="E1160" t="s">
        <v>97</v>
      </c>
      <c r="F1160" t="s">
        <v>87</v>
      </c>
      <c r="G1160">
        <v>0</v>
      </c>
      <c r="H1160">
        <v>2E+20</v>
      </c>
      <c r="I1160">
        <v>0</v>
      </c>
      <c r="J1160">
        <v>0</v>
      </c>
      <c r="K1160">
        <v>144</v>
      </c>
      <c r="L11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60" s="5" cm="1">
        <f t="array" ref="M1160">MAX(IF((ProjectInfoTable[ProjectName]=DiscreteStatsTable[[#This Row],[ProjectName]]),(ProjectInfoTable[ProjectName]=DiscreteStatsTable[[#This Row],[ProjectName]])*ProjectInfoTable[NumberOfReplications]))</f>
        <v>50</v>
      </c>
      <c r="N1160" s="5" cm="1">
        <f t="array" ref="N1160">IFERROR(AVERAGE(IF((DiscreteStatsTable[GroupByKey]=DiscreteStatsTable[[#This Row],[GroupByKey]]),(DiscreteStatsTable[GroupByKey]=DiscreteStatsTable[[#This Row],[GroupByKey]])*DiscreteStatsTable[Average])),0)</f>
        <v>0</v>
      </c>
      <c r="O1160" s="5" cm="1">
        <f t="array" ref="O1160">IFERROR(_xlfn.STDEV.S(IF((DiscreteStatsTable[GroupByKey]=DiscreteStatsTable[[#This Row],[GroupByKey]]),(DiscreteStatsTable[GroupByKey]=DiscreteStatsTable[[#This Row],[GroupByKey]])*DiscreteStatsTable[Average])),0)</f>
        <v>0</v>
      </c>
      <c r="P1160" s="5" cm="1">
        <f t="array" ref="P1160">MAX(IF((ProjectInfoTable[ProjectName]=DiscreteStatsTable[[#This Row],[ProjectName]]),(ProjectInfoTable[ProjectName]=DiscreteStatsTable[[#This Row],[ProjectName]])*ProjectInfoTable[ConfidenceInterval]))</f>
        <v>0.95</v>
      </c>
      <c r="Q1160" s="5">
        <f>IF(AND(DiscreteStatsTable[[#This Row],[RepsWithStatObserved]]=1,Y1160=0),200000000000000000000,IFERROR(_xlfn.T.INV.2T(1 -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0" s="5" cm="1">
        <f t="array" ref="R1160">MIN(IF((DiscreteStatsTable[GroupByKey]=DiscreteStatsTable[[#This Row],[GroupByKey]]),(DiscreteStatsTable[GroupByKey]=DiscreteStatsTable[[#This Row],[GroupByKey]])*DiscreteStatsTable[Average]))</f>
        <v>0</v>
      </c>
      <c r="S1160" s="5" cm="1">
        <f t="array" ref="S1160">MAX(IF((DiscreteStatsTable[GroupByKey]=DiscreteStatsTable[[#This Row],[GroupByKey]]),(DiscreteStatsTable[GroupByKey]=DiscreteStatsTable[[#This Row],[GroupByKey]])*DiscreteStatsTable[Average]))</f>
        <v>0</v>
      </c>
      <c r="T1160" s="5" cm="1">
        <f t="array" ref="T1160">MIN(IF((DiscreteStatsTable[GroupByKey]=DiscreteStatsTable[[#This Row],[GroupByKey]]),(DiscreteStatsTable[GroupByKey]=DiscreteStatsTable[[#This Row],[GroupByKey]])*DiscreteStatsTable[Minimum]))</f>
        <v>0</v>
      </c>
      <c r="U1160" s="5" cm="1">
        <f t="array" ref="U1160">MAX(IF((DiscreteStatsTable[GroupByKey]=DiscreteStatsTable[[#This Row],[GroupByKey]]),(DiscreteStatsTable[GroupByKey]=DiscreteStatsTable[[#This Row],[GroupByKey]])*DiscreteStatsTable[Maximum]))</f>
        <v>0</v>
      </c>
      <c r="V1160" s="5" cm="1">
        <f t="array" ref="V1160">IFERROR(AVERAGE(IF((DiscreteStatsTable[GroupByKey]=DiscreteStatsTable[[#This Row],[GroupByKey]]),(DiscreteStatsTable[GroupByKey]=DiscreteStatsTable[[#This Row],[GroupByKey]])*DiscreteStatsTable[NumberObservations])),0)</f>
        <v>141.38</v>
      </c>
      <c r="W1160" s="5">
        <f>IF((DiscreteStatsTable[[#This Row],[RepsRequested]]&gt;1),DiscreteStatsTable[[#This Row],[HalfWidth]],DiscreteStatsTable[[#This Row],[BatchMeansHalfWidth]])</f>
        <v>0</v>
      </c>
      <c r="X1160" s="5" cm="1">
        <f t="array" ref="X1160">COUNT(IF((DiscreteStatsTable[GroupByKey]=DiscreteStatsTable[[#This Row],[GroupByKey]]),(DiscreteStatsTable[GroupByKey]=DiscreteStatsTable[[#This Row],[GroupByKey]])*DiscreteStatsTable[Replication]))</f>
        <v>50</v>
      </c>
      <c r="Y1160" s="5">
        <f>IF(DiscreteStatsTable[[#This Row],[RepsRequested]]=DiscreteStatsTable[[#This Row],[RepsWithStatObserved]],1,0)</f>
        <v>1</v>
      </c>
    </row>
    <row r="1161" spans="1:25" x14ac:dyDescent="0.25">
      <c r="A1161" t="s">
        <v>68</v>
      </c>
      <c r="B1161" t="s">
        <v>70</v>
      </c>
      <c r="C1161">
        <v>30</v>
      </c>
      <c r="D1161" t="s">
        <v>85</v>
      </c>
      <c r="E1161" t="s">
        <v>98</v>
      </c>
      <c r="F1161" t="s">
        <v>87</v>
      </c>
      <c r="G1161">
        <v>3.2610927412329</v>
      </c>
      <c r="H1161">
        <v>2E+20</v>
      </c>
      <c r="I1161">
        <v>0</v>
      </c>
      <c r="J1161">
        <v>27.038381226512399</v>
      </c>
      <c r="K1161">
        <v>144</v>
      </c>
      <c r="L11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61" s="5" cm="1">
        <f t="array" ref="M1161">MAX(IF((ProjectInfoTable[ProjectName]=DiscreteStatsTable[[#This Row],[ProjectName]]),(ProjectInfoTable[ProjectName]=DiscreteStatsTable[[#This Row],[ProjectName]])*ProjectInfoTable[NumberOfReplications]))</f>
        <v>50</v>
      </c>
      <c r="N1161" s="5" cm="1">
        <f t="array" ref="N1161">IFERROR(AVERAGE(IF((DiscreteStatsTable[GroupByKey]=DiscreteStatsTable[[#This Row],[GroupByKey]]),(DiscreteStatsTable[GroupByKey]=DiscreteStatsTable[[#This Row],[GroupByKey]])*DiscreteStatsTable[Average])),0)</f>
        <v>5.6664667008910365</v>
      </c>
      <c r="O1161" s="5" cm="1">
        <f t="array" ref="O1161">IFERROR(_xlfn.STDEV.S(IF((DiscreteStatsTable[GroupByKey]=DiscreteStatsTable[[#This Row],[GroupByKey]]),(DiscreteStatsTable[GroupByKey]=DiscreteStatsTable[[#This Row],[GroupByKey]])*DiscreteStatsTable[Average])),0)</f>
        <v>5.8120334932936641</v>
      </c>
      <c r="P1161" s="5" cm="1">
        <f t="array" ref="P1161">MAX(IF((ProjectInfoTable[ProjectName]=DiscreteStatsTable[[#This Row],[ProjectName]]),(ProjectInfoTable[ProjectName]=DiscreteStatsTable[[#This Row],[ProjectName]])*ProjectInfoTable[ConfidenceInterval]))</f>
        <v>0.95</v>
      </c>
      <c r="Q1161" s="5">
        <f>IF(AND(DiscreteStatsTable[[#This Row],[RepsWithStatObserved]]=1,Y1161=0),200000000000000000000,IFERROR(_xlfn.T.INV.2T(1 -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161" s="5" cm="1">
        <f t="array" ref="R1161">MIN(IF((DiscreteStatsTable[GroupByKey]=DiscreteStatsTable[[#This Row],[GroupByKey]]),(DiscreteStatsTable[GroupByKey]=DiscreteStatsTable[[#This Row],[GroupByKey]])*DiscreteStatsTable[Average]))</f>
        <v>1.06349999805384</v>
      </c>
      <c r="S1161" s="5" cm="1">
        <f t="array" ref="S1161">MAX(IF((DiscreteStatsTable[GroupByKey]=DiscreteStatsTable[[#This Row],[GroupByKey]]),(DiscreteStatsTable[GroupByKey]=DiscreteStatsTable[[#This Row],[GroupByKey]])*DiscreteStatsTable[Average]))</f>
        <v>37.498930964302303</v>
      </c>
      <c r="T1161" s="5" cm="1">
        <f t="array" ref="T1161">MIN(IF((DiscreteStatsTable[GroupByKey]=DiscreteStatsTable[[#This Row],[GroupByKey]]),(DiscreteStatsTable[GroupByKey]=DiscreteStatsTable[[#This Row],[GroupByKey]])*DiscreteStatsTable[Minimum]))</f>
        <v>0</v>
      </c>
      <c r="U1161" s="5" cm="1">
        <f t="array" ref="U1161">MAX(IF((DiscreteStatsTable[GroupByKey]=DiscreteStatsTable[[#This Row],[GroupByKey]]),(DiscreteStatsTable[GroupByKey]=DiscreteStatsTable[[#This Row],[GroupByKey]])*DiscreteStatsTable[Maximum]))</f>
        <v>97.065234510704698</v>
      </c>
      <c r="V1161" s="5" cm="1">
        <f t="array" ref="V1161">IFERROR(AVERAGE(IF((DiscreteStatsTable[GroupByKey]=DiscreteStatsTable[[#This Row],[GroupByKey]]),(DiscreteStatsTable[GroupByKey]=DiscreteStatsTable[[#This Row],[GroupByKey]])*DiscreteStatsTable[NumberObservations])),0)</f>
        <v>141.38</v>
      </c>
      <c r="W1161" s="5">
        <f>IF((DiscreteStatsTable[[#This Row],[RepsRequested]]&gt;1),DiscreteStatsTable[[#This Row],[HalfWidth]],DiscreteStatsTable[[#This Row],[BatchMeansHalfWidth]])</f>
        <v>1.6517616428299211</v>
      </c>
      <c r="X1161" s="5" cm="1">
        <f t="array" ref="X1161">COUNT(IF((DiscreteStatsTable[GroupByKey]=DiscreteStatsTable[[#This Row],[GroupByKey]]),(DiscreteStatsTable[GroupByKey]=DiscreteStatsTable[[#This Row],[GroupByKey]])*DiscreteStatsTable[Replication]))</f>
        <v>50</v>
      </c>
      <c r="Y1161" s="5">
        <f>IF(DiscreteStatsTable[[#This Row],[RepsRequested]]=DiscreteStatsTable[[#This Row],[RepsWithStatObserved]],1,0)</f>
        <v>1</v>
      </c>
    </row>
    <row r="1162" spans="1:25" x14ac:dyDescent="0.25">
      <c r="A1162" t="s">
        <v>68</v>
      </c>
      <c r="B1162" t="s">
        <v>70</v>
      </c>
      <c r="C1162">
        <v>31</v>
      </c>
      <c r="D1162" t="s">
        <v>85</v>
      </c>
      <c r="E1162" t="s">
        <v>86</v>
      </c>
      <c r="F1162" t="s">
        <v>87</v>
      </c>
      <c r="G1162">
        <v>0</v>
      </c>
      <c r="H1162">
        <v>2E+20</v>
      </c>
      <c r="I1162">
        <v>0</v>
      </c>
      <c r="J1162">
        <v>0</v>
      </c>
      <c r="K1162">
        <v>141</v>
      </c>
      <c r="L11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62" s="5" cm="1">
        <f t="array" ref="M1162">MAX(IF((ProjectInfoTable[ProjectName]=DiscreteStatsTable[[#This Row],[ProjectName]]),(ProjectInfoTable[ProjectName]=DiscreteStatsTable[[#This Row],[ProjectName]])*ProjectInfoTable[NumberOfReplications]))</f>
        <v>50</v>
      </c>
      <c r="N1162" s="5" cm="1">
        <f t="array" ref="N1162">IFERROR(AVERAGE(IF((DiscreteStatsTable[GroupByKey]=DiscreteStatsTable[[#This Row],[GroupByKey]]),(DiscreteStatsTable[GroupByKey]=DiscreteStatsTable[[#This Row],[GroupByKey]])*DiscreteStatsTable[Average])),0)</f>
        <v>0</v>
      </c>
      <c r="O1162" s="5" cm="1">
        <f t="array" ref="O1162">IFERROR(_xlfn.STDEV.S(IF((DiscreteStatsTable[GroupByKey]=DiscreteStatsTable[[#This Row],[GroupByKey]]),(DiscreteStatsTable[GroupByKey]=DiscreteStatsTable[[#This Row],[GroupByKey]])*DiscreteStatsTable[Average])),0)</f>
        <v>0</v>
      </c>
      <c r="P1162" s="5" cm="1">
        <f t="array" ref="P1162">MAX(IF((ProjectInfoTable[ProjectName]=DiscreteStatsTable[[#This Row],[ProjectName]]),(ProjectInfoTable[ProjectName]=DiscreteStatsTable[[#This Row],[ProjectName]])*ProjectInfoTable[ConfidenceInterval]))</f>
        <v>0.95</v>
      </c>
      <c r="Q1162" s="5">
        <f>IF(AND(DiscreteStatsTable[[#This Row],[RepsWithStatObserved]]=1,Y1162=0),200000000000000000000,IFERROR(_xlfn.T.INV.2T(1 -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2" s="5" cm="1">
        <f t="array" ref="R1162">MIN(IF((DiscreteStatsTable[GroupByKey]=DiscreteStatsTable[[#This Row],[GroupByKey]]),(DiscreteStatsTable[GroupByKey]=DiscreteStatsTable[[#This Row],[GroupByKey]])*DiscreteStatsTable[Average]))</f>
        <v>0</v>
      </c>
      <c r="S1162" s="5" cm="1">
        <f t="array" ref="S1162">MAX(IF((DiscreteStatsTable[GroupByKey]=DiscreteStatsTable[[#This Row],[GroupByKey]]),(DiscreteStatsTable[GroupByKey]=DiscreteStatsTable[[#This Row],[GroupByKey]])*DiscreteStatsTable[Average]))</f>
        <v>0</v>
      </c>
      <c r="T1162" s="5" cm="1">
        <f t="array" ref="T1162">MIN(IF((DiscreteStatsTable[GroupByKey]=DiscreteStatsTable[[#This Row],[GroupByKey]]),(DiscreteStatsTable[GroupByKey]=DiscreteStatsTable[[#This Row],[GroupByKey]])*DiscreteStatsTable[Minimum]))</f>
        <v>0</v>
      </c>
      <c r="U1162" s="5" cm="1">
        <f t="array" ref="U1162">MAX(IF((DiscreteStatsTable[GroupByKey]=DiscreteStatsTable[[#This Row],[GroupByKey]]),(DiscreteStatsTable[GroupByKey]=DiscreteStatsTable[[#This Row],[GroupByKey]])*DiscreteStatsTable[Maximum]))</f>
        <v>0</v>
      </c>
      <c r="V1162" s="5" cm="1">
        <f t="array" ref="V1162">IFERROR(AVERAGE(IF((DiscreteStatsTable[GroupByKey]=DiscreteStatsTable[[#This Row],[GroupByKey]]),(DiscreteStatsTable[GroupByKey]=DiscreteStatsTable[[#This Row],[GroupByKey]])*DiscreteStatsTable[NumberObservations])),0)</f>
        <v>141.38</v>
      </c>
      <c r="W1162" s="5">
        <f>IF((DiscreteStatsTable[[#This Row],[RepsRequested]]&gt;1),DiscreteStatsTable[[#This Row],[HalfWidth]],DiscreteStatsTable[[#This Row],[BatchMeansHalfWidth]])</f>
        <v>0</v>
      </c>
      <c r="X1162" s="5" cm="1">
        <f t="array" ref="X1162">COUNT(IF((DiscreteStatsTable[GroupByKey]=DiscreteStatsTable[[#This Row],[GroupByKey]]),(DiscreteStatsTable[GroupByKey]=DiscreteStatsTable[[#This Row],[GroupByKey]])*DiscreteStatsTable[Replication]))</f>
        <v>50</v>
      </c>
      <c r="Y1162" s="5">
        <f>IF(DiscreteStatsTable[[#This Row],[RepsRequested]]=DiscreteStatsTable[[#This Row],[RepsWithStatObserved]],1,0)</f>
        <v>1</v>
      </c>
    </row>
    <row r="1163" spans="1:25" x14ac:dyDescent="0.25">
      <c r="A1163" t="s">
        <v>68</v>
      </c>
      <c r="B1163" t="s">
        <v>70</v>
      </c>
      <c r="C1163">
        <v>31</v>
      </c>
      <c r="D1163" t="s">
        <v>85</v>
      </c>
      <c r="E1163" t="s">
        <v>88</v>
      </c>
      <c r="F1163" t="s">
        <v>87</v>
      </c>
      <c r="G1163">
        <v>0</v>
      </c>
      <c r="H1163">
        <v>2E+20</v>
      </c>
      <c r="I1163">
        <v>0</v>
      </c>
      <c r="J1163">
        <v>0</v>
      </c>
      <c r="K1163">
        <v>141</v>
      </c>
      <c r="L11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63" s="5" cm="1">
        <f t="array" ref="M1163">MAX(IF((ProjectInfoTable[ProjectName]=DiscreteStatsTable[[#This Row],[ProjectName]]),(ProjectInfoTable[ProjectName]=DiscreteStatsTable[[#This Row],[ProjectName]])*ProjectInfoTable[NumberOfReplications]))</f>
        <v>50</v>
      </c>
      <c r="N1163" s="5" cm="1">
        <f t="array" ref="N1163">IFERROR(AVERAGE(IF((DiscreteStatsTable[GroupByKey]=DiscreteStatsTable[[#This Row],[GroupByKey]]),(DiscreteStatsTable[GroupByKey]=DiscreteStatsTable[[#This Row],[GroupByKey]])*DiscreteStatsTable[Average])),0)</f>
        <v>0</v>
      </c>
      <c r="O1163" s="5" cm="1">
        <f t="array" ref="O1163">IFERROR(_xlfn.STDEV.S(IF((DiscreteStatsTable[GroupByKey]=DiscreteStatsTable[[#This Row],[GroupByKey]]),(DiscreteStatsTable[GroupByKey]=DiscreteStatsTable[[#This Row],[GroupByKey]])*DiscreteStatsTable[Average])),0)</f>
        <v>0</v>
      </c>
      <c r="P1163" s="5" cm="1">
        <f t="array" ref="P1163">MAX(IF((ProjectInfoTable[ProjectName]=DiscreteStatsTable[[#This Row],[ProjectName]]),(ProjectInfoTable[ProjectName]=DiscreteStatsTable[[#This Row],[ProjectName]])*ProjectInfoTable[ConfidenceInterval]))</f>
        <v>0.95</v>
      </c>
      <c r="Q1163" s="5">
        <f>IF(AND(DiscreteStatsTable[[#This Row],[RepsWithStatObserved]]=1,Y1163=0),200000000000000000000,IFERROR(_xlfn.T.INV.2T(1 -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3" s="5" cm="1">
        <f t="array" ref="R1163">MIN(IF((DiscreteStatsTable[GroupByKey]=DiscreteStatsTable[[#This Row],[GroupByKey]]),(DiscreteStatsTable[GroupByKey]=DiscreteStatsTable[[#This Row],[GroupByKey]])*DiscreteStatsTable[Average]))</f>
        <v>0</v>
      </c>
      <c r="S1163" s="5" cm="1">
        <f t="array" ref="S1163">MAX(IF((DiscreteStatsTable[GroupByKey]=DiscreteStatsTable[[#This Row],[GroupByKey]]),(DiscreteStatsTable[GroupByKey]=DiscreteStatsTable[[#This Row],[GroupByKey]])*DiscreteStatsTable[Average]))</f>
        <v>0</v>
      </c>
      <c r="T1163" s="5" cm="1">
        <f t="array" ref="T1163">MIN(IF((DiscreteStatsTable[GroupByKey]=DiscreteStatsTable[[#This Row],[GroupByKey]]),(DiscreteStatsTable[GroupByKey]=DiscreteStatsTable[[#This Row],[GroupByKey]])*DiscreteStatsTable[Minimum]))</f>
        <v>0</v>
      </c>
      <c r="U1163" s="5" cm="1">
        <f t="array" ref="U1163">MAX(IF((DiscreteStatsTable[GroupByKey]=DiscreteStatsTable[[#This Row],[GroupByKey]]),(DiscreteStatsTable[GroupByKey]=DiscreteStatsTable[[#This Row],[GroupByKey]])*DiscreteStatsTable[Maximum]))</f>
        <v>0</v>
      </c>
      <c r="V1163" s="5" cm="1">
        <f t="array" ref="V1163">IFERROR(AVERAGE(IF((DiscreteStatsTable[GroupByKey]=DiscreteStatsTable[[#This Row],[GroupByKey]]),(DiscreteStatsTable[GroupByKey]=DiscreteStatsTable[[#This Row],[GroupByKey]])*DiscreteStatsTable[NumberObservations])),0)</f>
        <v>141.38</v>
      </c>
      <c r="W1163" s="5">
        <f>IF((DiscreteStatsTable[[#This Row],[RepsRequested]]&gt;1),DiscreteStatsTable[[#This Row],[HalfWidth]],DiscreteStatsTable[[#This Row],[BatchMeansHalfWidth]])</f>
        <v>0</v>
      </c>
      <c r="X1163" s="5" cm="1">
        <f t="array" ref="X1163">COUNT(IF((DiscreteStatsTable[GroupByKey]=DiscreteStatsTable[[#This Row],[GroupByKey]]),(DiscreteStatsTable[GroupByKey]=DiscreteStatsTable[[#This Row],[GroupByKey]])*DiscreteStatsTable[Replication]))</f>
        <v>50</v>
      </c>
      <c r="Y1163" s="5">
        <f>IF(DiscreteStatsTable[[#This Row],[RepsRequested]]=DiscreteStatsTable[[#This Row],[RepsWithStatObserved]],1,0)</f>
        <v>1</v>
      </c>
    </row>
    <row r="1164" spans="1:25" x14ac:dyDescent="0.25">
      <c r="A1164" t="s">
        <v>68</v>
      </c>
      <c r="B1164" t="s">
        <v>70</v>
      </c>
      <c r="C1164">
        <v>31</v>
      </c>
      <c r="D1164" t="s">
        <v>85</v>
      </c>
      <c r="E1164" t="s">
        <v>89</v>
      </c>
      <c r="F1164" t="s">
        <v>87</v>
      </c>
      <c r="G1164">
        <v>0</v>
      </c>
      <c r="H1164">
        <v>2E+20</v>
      </c>
      <c r="I1164">
        <v>0</v>
      </c>
      <c r="J1164">
        <v>0</v>
      </c>
      <c r="K1164">
        <v>141</v>
      </c>
      <c r="L11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64" s="5" cm="1">
        <f t="array" ref="M1164">MAX(IF((ProjectInfoTable[ProjectName]=DiscreteStatsTable[[#This Row],[ProjectName]]),(ProjectInfoTable[ProjectName]=DiscreteStatsTable[[#This Row],[ProjectName]])*ProjectInfoTable[NumberOfReplications]))</f>
        <v>50</v>
      </c>
      <c r="N1164" s="5" cm="1">
        <f t="array" ref="N1164">IFERROR(AVERAGE(IF((DiscreteStatsTable[GroupByKey]=DiscreteStatsTable[[#This Row],[GroupByKey]]),(DiscreteStatsTable[GroupByKey]=DiscreteStatsTable[[#This Row],[GroupByKey]])*DiscreteStatsTable[Average])),0)</f>
        <v>0</v>
      </c>
      <c r="O1164" s="5" cm="1">
        <f t="array" ref="O1164">IFERROR(_xlfn.STDEV.S(IF((DiscreteStatsTable[GroupByKey]=DiscreteStatsTable[[#This Row],[GroupByKey]]),(DiscreteStatsTable[GroupByKey]=DiscreteStatsTable[[#This Row],[GroupByKey]])*DiscreteStatsTable[Average])),0)</f>
        <v>0</v>
      </c>
      <c r="P1164" s="5" cm="1">
        <f t="array" ref="P1164">MAX(IF((ProjectInfoTable[ProjectName]=DiscreteStatsTable[[#This Row],[ProjectName]]),(ProjectInfoTable[ProjectName]=DiscreteStatsTable[[#This Row],[ProjectName]])*ProjectInfoTable[ConfidenceInterval]))</f>
        <v>0.95</v>
      </c>
      <c r="Q1164" s="5">
        <f>IF(AND(DiscreteStatsTable[[#This Row],[RepsWithStatObserved]]=1,Y1164=0),200000000000000000000,IFERROR(_xlfn.T.INV.2T(1 -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4" s="5" cm="1">
        <f t="array" ref="R1164">MIN(IF((DiscreteStatsTable[GroupByKey]=DiscreteStatsTable[[#This Row],[GroupByKey]]),(DiscreteStatsTable[GroupByKey]=DiscreteStatsTable[[#This Row],[GroupByKey]])*DiscreteStatsTable[Average]))</f>
        <v>0</v>
      </c>
      <c r="S1164" s="5" cm="1">
        <f t="array" ref="S1164">MAX(IF((DiscreteStatsTable[GroupByKey]=DiscreteStatsTable[[#This Row],[GroupByKey]]),(DiscreteStatsTable[GroupByKey]=DiscreteStatsTable[[#This Row],[GroupByKey]])*DiscreteStatsTable[Average]))</f>
        <v>0</v>
      </c>
      <c r="T1164" s="5" cm="1">
        <f t="array" ref="T1164">MIN(IF((DiscreteStatsTable[GroupByKey]=DiscreteStatsTable[[#This Row],[GroupByKey]]),(DiscreteStatsTable[GroupByKey]=DiscreteStatsTable[[#This Row],[GroupByKey]])*DiscreteStatsTable[Minimum]))</f>
        <v>0</v>
      </c>
      <c r="U1164" s="5" cm="1">
        <f t="array" ref="U1164">MAX(IF((DiscreteStatsTable[GroupByKey]=DiscreteStatsTable[[#This Row],[GroupByKey]]),(DiscreteStatsTable[GroupByKey]=DiscreteStatsTable[[#This Row],[GroupByKey]])*DiscreteStatsTable[Maximum]))</f>
        <v>0</v>
      </c>
      <c r="V1164" s="5" cm="1">
        <f t="array" ref="V1164">IFERROR(AVERAGE(IF((DiscreteStatsTable[GroupByKey]=DiscreteStatsTable[[#This Row],[GroupByKey]]),(DiscreteStatsTable[GroupByKey]=DiscreteStatsTable[[#This Row],[GroupByKey]])*DiscreteStatsTable[NumberObservations])),0)</f>
        <v>141.38</v>
      </c>
      <c r="W1164" s="5">
        <f>IF((DiscreteStatsTable[[#This Row],[RepsRequested]]&gt;1),DiscreteStatsTable[[#This Row],[HalfWidth]],DiscreteStatsTable[[#This Row],[BatchMeansHalfWidth]])</f>
        <v>0</v>
      </c>
      <c r="X1164" s="5" cm="1">
        <f t="array" ref="X1164">COUNT(IF((DiscreteStatsTable[GroupByKey]=DiscreteStatsTable[[#This Row],[GroupByKey]]),(DiscreteStatsTable[GroupByKey]=DiscreteStatsTable[[#This Row],[GroupByKey]])*DiscreteStatsTable[Replication]))</f>
        <v>50</v>
      </c>
      <c r="Y1164" s="5">
        <f>IF(DiscreteStatsTable[[#This Row],[RepsRequested]]=DiscreteStatsTable[[#This Row],[RepsWithStatObserved]],1,0)</f>
        <v>1</v>
      </c>
    </row>
    <row r="1165" spans="1:25" x14ac:dyDescent="0.25">
      <c r="A1165" t="s">
        <v>68</v>
      </c>
      <c r="B1165" t="s">
        <v>70</v>
      </c>
      <c r="C1165">
        <v>31</v>
      </c>
      <c r="D1165" t="s">
        <v>85</v>
      </c>
      <c r="E1165" t="s">
        <v>90</v>
      </c>
      <c r="F1165" t="s">
        <v>87</v>
      </c>
      <c r="G1165">
        <v>0</v>
      </c>
      <c r="H1165">
        <v>2E+20</v>
      </c>
      <c r="I1165">
        <v>0</v>
      </c>
      <c r="J1165">
        <v>0</v>
      </c>
      <c r="K1165">
        <v>141</v>
      </c>
      <c r="L11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65" s="5" cm="1">
        <f t="array" ref="M1165">MAX(IF((ProjectInfoTable[ProjectName]=DiscreteStatsTable[[#This Row],[ProjectName]]),(ProjectInfoTable[ProjectName]=DiscreteStatsTable[[#This Row],[ProjectName]])*ProjectInfoTable[NumberOfReplications]))</f>
        <v>50</v>
      </c>
      <c r="N1165" s="5" cm="1">
        <f t="array" ref="N1165">IFERROR(AVERAGE(IF((DiscreteStatsTable[GroupByKey]=DiscreteStatsTable[[#This Row],[GroupByKey]]),(DiscreteStatsTable[GroupByKey]=DiscreteStatsTable[[#This Row],[GroupByKey]])*DiscreteStatsTable[Average])),0)</f>
        <v>0</v>
      </c>
      <c r="O1165" s="5" cm="1">
        <f t="array" ref="O1165">IFERROR(_xlfn.STDEV.S(IF((DiscreteStatsTable[GroupByKey]=DiscreteStatsTable[[#This Row],[GroupByKey]]),(DiscreteStatsTable[GroupByKey]=DiscreteStatsTable[[#This Row],[GroupByKey]])*DiscreteStatsTable[Average])),0)</f>
        <v>0</v>
      </c>
      <c r="P1165" s="5" cm="1">
        <f t="array" ref="P1165">MAX(IF((ProjectInfoTable[ProjectName]=DiscreteStatsTable[[#This Row],[ProjectName]]),(ProjectInfoTable[ProjectName]=DiscreteStatsTable[[#This Row],[ProjectName]])*ProjectInfoTable[ConfidenceInterval]))</f>
        <v>0.95</v>
      </c>
      <c r="Q1165" s="5">
        <f>IF(AND(DiscreteStatsTable[[#This Row],[RepsWithStatObserved]]=1,Y1165=0),200000000000000000000,IFERROR(_xlfn.T.INV.2T(1 -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5" s="5" cm="1">
        <f t="array" ref="R1165">MIN(IF((DiscreteStatsTable[GroupByKey]=DiscreteStatsTable[[#This Row],[GroupByKey]]),(DiscreteStatsTable[GroupByKey]=DiscreteStatsTable[[#This Row],[GroupByKey]])*DiscreteStatsTable[Average]))</f>
        <v>0</v>
      </c>
      <c r="S1165" s="5" cm="1">
        <f t="array" ref="S1165">MAX(IF((DiscreteStatsTable[GroupByKey]=DiscreteStatsTable[[#This Row],[GroupByKey]]),(DiscreteStatsTable[GroupByKey]=DiscreteStatsTable[[#This Row],[GroupByKey]])*DiscreteStatsTable[Average]))</f>
        <v>0</v>
      </c>
      <c r="T1165" s="5" cm="1">
        <f t="array" ref="T1165">MIN(IF((DiscreteStatsTable[GroupByKey]=DiscreteStatsTable[[#This Row],[GroupByKey]]),(DiscreteStatsTable[GroupByKey]=DiscreteStatsTable[[#This Row],[GroupByKey]])*DiscreteStatsTable[Minimum]))</f>
        <v>0</v>
      </c>
      <c r="U1165" s="5" cm="1">
        <f t="array" ref="U1165">MAX(IF((DiscreteStatsTable[GroupByKey]=DiscreteStatsTable[[#This Row],[GroupByKey]]),(DiscreteStatsTable[GroupByKey]=DiscreteStatsTable[[#This Row],[GroupByKey]])*DiscreteStatsTable[Maximum]))</f>
        <v>0</v>
      </c>
      <c r="V1165" s="5" cm="1">
        <f t="array" ref="V1165">IFERROR(AVERAGE(IF((DiscreteStatsTable[GroupByKey]=DiscreteStatsTable[[#This Row],[GroupByKey]]),(DiscreteStatsTable[GroupByKey]=DiscreteStatsTable[[#This Row],[GroupByKey]])*DiscreteStatsTable[NumberObservations])),0)</f>
        <v>141.38</v>
      </c>
      <c r="W1165" s="5">
        <f>IF((DiscreteStatsTable[[#This Row],[RepsRequested]]&gt;1),DiscreteStatsTable[[#This Row],[HalfWidth]],DiscreteStatsTable[[#This Row],[BatchMeansHalfWidth]])</f>
        <v>0</v>
      </c>
      <c r="X1165" s="5" cm="1">
        <f t="array" ref="X1165">COUNT(IF((DiscreteStatsTable[GroupByKey]=DiscreteStatsTable[[#This Row],[GroupByKey]]),(DiscreteStatsTable[GroupByKey]=DiscreteStatsTable[[#This Row],[GroupByKey]])*DiscreteStatsTable[Replication]))</f>
        <v>50</v>
      </c>
      <c r="Y1165" s="5">
        <f>IF(DiscreteStatsTable[[#This Row],[RepsRequested]]=DiscreteStatsTable[[#This Row],[RepsWithStatObserved]],1,0)</f>
        <v>1</v>
      </c>
    </row>
    <row r="1166" spans="1:25" x14ac:dyDescent="0.25">
      <c r="A1166" t="s">
        <v>68</v>
      </c>
      <c r="B1166" t="s">
        <v>70</v>
      </c>
      <c r="C1166">
        <v>31</v>
      </c>
      <c r="D1166" t="s">
        <v>85</v>
      </c>
      <c r="E1166" t="s">
        <v>91</v>
      </c>
      <c r="F1166" t="s">
        <v>87</v>
      </c>
      <c r="G1166">
        <v>0.33900384761872099</v>
      </c>
      <c r="H1166">
        <v>2E+20</v>
      </c>
      <c r="I1166">
        <v>2.2060165377108601E-2</v>
      </c>
      <c r="J1166">
        <v>1.78675106267949</v>
      </c>
      <c r="K1166">
        <v>141</v>
      </c>
      <c r="L11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66" s="5" cm="1">
        <f t="array" ref="M1166">MAX(IF((ProjectInfoTable[ProjectName]=DiscreteStatsTable[[#This Row],[ProjectName]]),(ProjectInfoTable[ProjectName]=DiscreteStatsTable[[#This Row],[ProjectName]])*ProjectInfoTable[NumberOfReplications]))</f>
        <v>50</v>
      </c>
      <c r="N1166" s="5" cm="1">
        <f t="array" ref="N1166">IFERROR(AVERAGE(IF((DiscreteStatsTable[GroupByKey]=DiscreteStatsTable[[#This Row],[GroupByKey]]),(DiscreteStatsTable[GroupByKey]=DiscreteStatsTable[[#This Row],[GroupByKey]])*DiscreteStatsTable[Average])),0)</f>
        <v>0.33492790756206081</v>
      </c>
      <c r="O1166" s="5" cm="1">
        <f t="array" ref="O116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66" s="5" cm="1">
        <f t="array" ref="P1166">MAX(IF((ProjectInfoTable[ProjectName]=DiscreteStatsTable[[#This Row],[ProjectName]]),(ProjectInfoTable[ProjectName]=DiscreteStatsTable[[#This Row],[ProjectName]])*ProjectInfoTable[ConfidenceInterval]))</f>
        <v>0.95</v>
      </c>
      <c r="Q1166" s="5">
        <f>IF(AND(DiscreteStatsTable[[#This Row],[RepsWithStatObserved]]=1,Y1166=0),200000000000000000000,IFERROR(_xlfn.T.INV.2T(1 -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66" s="5" cm="1">
        <f t="array" ref="R1166">MIN(IF((DiscreteStatsTable[GroupByKey]=DiscreteStatsTable[[#This Row],[GroupByKey]]),(DiscreteStatsTable[GroupByKey]=DiscreteStatsTable[[#This Row],[GroupByKey]])*DiscreteStatsTable[Average]))</f>
        <v>0.29414253294763198</v>
      </c>
      <c r="S1166" s="5" cm="1">
        <f t="array" ref="S1166">MAX(IF((DiscreteStatsTable[GroupByKey]=DiscreteStatsTable[[#This Row],[GroupByKey]]),(DiscreteStatsTable[GroupByKey]=DiscreteStatsTable[[#This Row],[GroupByKey]])*DiscreteStatsTable[Average]))</f>
        <v>0.38948747758041602</v>
      </c>
      <c r="T1166" s="5" cm="1">
        <f t="array" ref="T1166">MIN(IF((DiscreteStatsTable[GroupByKey]=DiscreteStatsTable[[#This Row],[GroupByKey]]),(DiscreteStatsTable[GroupByKey]=DiscreteStatsTable[[#This Row],[GroupByKey]])*DiscreteStatsTable[Minimum]))</f>
        <v>1.2941586017357599E-2</v>
      </c>
      <c r="U1166" s="5" cm="1">
        <f t="array" ref="U1166">MAX(IF((DiscreteStatsTable[GroupByKey]=DiscreteStatsTable[[#This Row],[GroupByKey]]),(DiscreteStatsTable[GroupByKey]=DiscreteStatsTable[[#This Row],[GroupByKey]])*DiscreteStatsTable[Maximum]))</f>
        <v>2.0393207955552399</v>
      </c>
      <c r="V1166" s="5" cm="1">
        <f t="array" ref="V1166">IFERROR(AVERAGE(IF((DiscreteStatsTable[GroupByKey]=DiscreteStatsTable[[#This Row],[GroupByKey]]),(DiscreteStatsTable[GroupByKey]=DiscreteStatsTable[[#This Row],[GroupByKey]])*DiscreteStatsTable[NumberObservations])),0)</f>
        <v>141.38</v>
      </c>
      <c r="W1166" s="5">
        <f>IF((DiscreteStatsTable[[#This Row],[RepsRequested]]&gt;1),DiscreteStatsTable[[#This Row],[HalfWidth]],DiscreteStatsTable[[#This Row],[BatchMeansHalfWidth]])</f>
        <v>5.7478663771092743E-3</v>
      </c>
      <c r="X1166" s="5" cm="1">
        <f t="array" ref="X1166">COUNT(IF((DiscreteStatsTable[GroupByKey]=DiscreteStatsTable[[#This Row],[GroupByKey]]),(DiscreteStatsTable[GroupByKey]=DiscreteStatsTable[[#This Row],[GroupByKey]])*DiscreteStatsTable[Replication]))</f>
        <v>50</v>
      </c>
      <c r="Y1166" s="5">
        <f>IF(DiscreteStatsTable[[#This Row],[RepsRequested]]=DiscreteStatsTable[[#This Row],[RepsWithStatObserved]],1,0)</f>
        <v>1</v>
      </c>
    </row>
    <row r="1167" spans="1:25" x14ac:dyDescent="0.25">
      <c r="A1167" t="s">
        <v>68</v>
      </c>
      <c r="B1167" t="s">
        <v>70</v>
      </c>
      <c r="C1167">
        <v>31</v>
      </c>
      <c r="D1167" t="s">
        <v>85</v>
      </c>
      <c r="E1167" t="s">
        <v>92</v>
      </c>
      <c r="F1167" t="s">
        <v>87</v>
      </c>
      <c r="G1167">
        <v>17.353526294700501</v>
      </c>
      <c r="H1167">
        <v>2E+20</v>
      </c>
      <c r="I1167">
        <v>1.62671424741644</v>
      </c>
      <c r="J1167">
        <v>62.495234027081402</v>
      </c>
      <c r="K1167">
        <v>141</v>
      </c>
      <c r="L11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67" s="5" cm="1">
        <f t="array" ref="M1167">MAX(IF((ProjectInfoTable[ProjectName]=DiscreteStatsTable[[#This Row],[ProjectName]]),(ProjectInfoTable[ProjectName]=DiscreteStatsTable[[#This Row],[ProjectName]])*ProjectInfoTable[NumberOfReplications]))</f>
        <v>50</v>
      </c>
      <c r="N1167" s="5" cm="1">
        <f t="array" ref="N1167">IFERROR(AVERAGE(IF((DiscreteStatsTable[GroupByKey]=DiscreteStatsTable[[#This Row],[GroupByKey]]),(DiscreteStatsTable[GroupByKey]=DiscreteStatsTable[[#This Row],[GroupByKey]])*DiscreteStatsTable[Average])),0)</f>
        <v>17.764897998506111</v>
      </c>
      <c r="O1167" s="5" cm="1">
        <f t="array" ref="O1167">IFERROR(_xlfn.STDEV.S(IF((DiscreteStatsTable[GroupByKey]=DiscreteStatsTable[[#This Row],[GroupByKey]]),(DiscreteStatsTable[GroupByKey]=DiscreteStatsTable[[#This Row],[GroupByKey]])*DiscreteStatsTable[Average])),0)</f>
        <v>6.3265363194248438</v>
      </c>
      <c r="P1167" s="5" cm="1">
        <f t="array" ref="P1167">MAX(IF((ProjectInfoTable[ProjectName]=DiscreteStatsTable[[#This Row],[ProjectName]]),(ProjectInfoTable[ProjectName]=DiscreteStatsTable[[#This Row],[ProjectName]])*ProjectInfoTable[ConfidenceInterval]))</f>
        <v>0.95</v>
      </c>
      <c r="Q1167" s="5">
        <f>IF(AND(DiscreteStatsTable[[#This Row],[RepsWithStatObserved]]=1,Y1167=0),200000000000000000000,IFERROR(_xlfn.T.INV.2T(1 -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167" s="5" cm="1">
        <f t="array" ref="R1167">MIN(IF((DiscreteStatsTable[GroupByKey]=DiscreteStatsTable[[#This Row],[GroupByKey]]),(DiscreteStatsTable[GroupByKey]=DiscreteStatsTable[[#This Row],[GroupByKey]])*DiscreteStatsTable[Average]))</f>
        <v>12.070203836107099</v>
      </c>
      <c r="S1167" s="5" cm="1">
        <f t="array" ref="S1167">MAX(IF((DiscreteStatsTable[GroupByKey]=DiscreteStatsTable[[#This Row],[GroupByKey]]),(DiscreteStatsTable[GroupByKey]=DiscreteStatsTable[[#This Row],[GroupByKey]])*DiscreteStatsTable[Average]))</f>
        <v>51.667706043059603</v>
      </c>
      <c r="T1167" s="5" cm="1">
        <f t="array" ref="T1167">MIN(IF((DiscreteStatsTable[GroupByKey]=DiscreteStatsTable[[#This Row],[GroupByKey]]),(DiscreteStatsTable[GroupByKey]=DiscreteStatsTable[[#This Row],[GroupByKey]])*DiscreteStatsTable[Minimum]))</f>
        <v>0.77649516104145899</v>
      </c>
      <c r="U1167" s="5" cm="1">
        <f t="array" ref="U1167">MAX(IF((DiscreteStatsTable[GroupByKey]=DiscreteStatsTable[[#This Row],[GroupByKey]]),(DiscreteStatsTable[GroupByKey]=DiscreteStatsTable[[#This Row],[GroupByKey]])*DiscreteStatsTable[Maximum]))</f>
        <v>114.20900292565</v>
      </c>
      <c r="V1167" s="5" cm="1">
        <f t="array" ref="V1167">IFERROR(AVERAGE(IF((DiscreteStatsTable[GroupByKey]=DiscreteStatsTable[[#This Row],[GroupByKey]]),(DiscreteStatsTable[GroupByKey]=DiscreteStatsTable[[#This Row],[GroupByKey]])*DiscreteStatsTable[NumberObservations])),0)</f>
        <v>141.38</v>
      </c>
      <c r="W1167" s="5">
        <f>IF((DiscreteStatsTable[[#This Row],[RepsRequested]]&gt;1),DiscreteStatsTable[[#This Row],[HalfWidth]],DiscreteStatsTable[[#This Row],[BatchMeansHalfWidth]])</f>
        <v>1.7979817281600685</v>
      </c>
      <c r="X1167" s="5" cm="1">
        <f t="array" ref="X1167">COUNT(IF((DiscreteStatsTable[GroupByKey]=DiscreteStatsTable[[#This Row],[GroupByKey]]),(DiscreteStatsTable[GroupByKey]=DiscreteStatsTable[[#This Row],[GroupByKey]])*DiscreteStatsTable[Replication]))</f>
        <v>50</v>
      </c>
      <c r="Y1167" s="5">
        <f>IF(DiscreteStatsTable[[#This Row],[RepsRequested]]=DiscreteStatsTable[[#This Row],[RepsWithStatObserved]],1,0)</f>
        <v>1</v>
      </c>
    </row>
    <row r="1168" spans="1:25" x14ac:dyDescent="0.25">
      <c r="A1168" t="s">
        <v>68</v>
      </c>
      <c r="B1168" t="s">
        <v>70</v>
      </c>
      <c r="C1168">
        <v>31</v>
      </c>
      <c r="D1168" t="s">
        <v>85</v>
      </c>
      <c r="E1168" t="s">
        <v>93</v>
      </c>
      <c r="F1168" t="s">
        <v>87</v>
      </c>
      <c r="G1168">
        <v>0</v>
      </c>
      <c r="H1168">
        <v>2E+20</v>
      </c>
      <c r="I1168">
        <v>0</v>
      </c>
      <c r="J1168">
        <v>0</v>
      </c>
      <c r="K1168">
        <v>141</v>
      </c>
      <c r="L11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68" s="5" cm="1">
        <f t="array" ref="M1168">MAX(IF((ProjectInfoTable[ProjectName]=DiscreteStatsTable[[#This Row],[ProjectName]]),(ProjectInfoTable[ProjectName]=DiscreteStatsTable[[#This Row],[ProjectName]])*ProjectInfoTable[NumberOfReplications]))</f>
        <v>50</v>
      </c>
      <c r="N1168" s="5" cm="1">
        <f t="array" ref="N1168">IFERROR(AVERAGE(IF((DiscreteStatsTable[GroupByKey]=DiscreteStatsTable[[#This Row],[GroupByKey]]),(DiscreteStatsTable[GroupByKey]=DiscreteStatsTable[[#This Row],[GroupByKey]])*DiscreteStatsTable[Average])),0)</f>
        <v>0</v>
      </c>
      <c r="O1168" s="5" cm="1">
        <f t="array" ref="O1168">IFERROR(_xlfn.STDEV.S(IF((DiscreteStatsTable[GroupByKey]=DiscreteStatsTable[[#This Row],[GroupByKey]]),(DiscreteStatsTable[GroupByKey]=DiscreteStatsTable[[#This Row],[GroupByKey]])*DiscreteStatsTable[Average])),0)</f>
        <v>0</v>
      </c>
      <c r="P1168" s="5" cm="1">
        <f t="array" ref="P1168">MAX(IF((ProjectInfoTable[ProjectName]=DiscreteStatsTable[[#This Row],[ProjectName]]),(ProjectInfoTable[ProjectName]=DiscreteStatsTable[[#This Row],[ProjectName]])*ProjectInfoTable[ConfidenceInterval]))</f>
        <v>0.95</v>
      </c>
      <c r="Q1168" s="5">
        <f>IF(AND(DiscreteStatsTable[[#This Row],[RepsWithStatObserved]]=1,Y1168=0),200000000000000000000,IFERROR(_xlfn.T.INV.2T(1 -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8" s="5" cm="1">
        <f t="array" ref="R1168">MIN(IF((DiscreteStatsTable[GroupByKey]=DiscreteStatsTable[[#This Row],[GroupByKey]]),(DiscreteStatsTable[GroupByKey]=DiscreteStatsTable[[#This Row],[GroupByKey]])*DiscreteStatsTable[Average]))</f>
        <v>0</v>
      </c>
      <c r="S1168" s="5" cm="1">
        <f t="array" ref="S1168">MAX(IF((DiscreteStatsTable[GroupByKey]=DiscreteStatsTable[[#This Row],[GroupByKey]]),(DiscreteStatsTable[GroupByKey]=DiscreteStatsTable[[#This Row],[GroupByKey]])*DiscreteStatsTable[Average]))</f>
        <v>0</v>
      </c>
      <c r="T1168" s="5" cm="1">
        <f t="array" ref="T1168">MIN(IF((DiscreteStatsTable[GroupByKey]=DiscreteStatsTable[[#This Row],[GroupByKey]]),(DiscreteStatsTable[GroupByKey]=DiscreteStatsTable[[#This Row],[GroupByKey]])*DiscreteStatsTable[Minimum]))</f>
        <v>0</v>
      </c>
      <c r="U1168" s="5" cm="1">
        <f t="array" ref="U1168">MAX(IF((DiscreteStatsTable[GroupByKey]=DiscreteStatsTable[[#This Row],[GroupByKey]]),(DiscreteStatsTable[GroupByKey]=DiscreteStatsTable[[#This Row],[GroupByKey]])*DiscreteStatsTable[Maximum]))</f>
        <v>0</v>
      </c>
      <c r="V1168" s="5" cm="1">
        <f t="array" ref="V1168">IFERROR(AVERAGE(IF((DiscreteStatsTable[GroupByKey]=DiscreteStatsTable[[#This Row],[GroupByKey]]),(DiscreteStatsTable[GroupByKey]=DiscreteStatsTable[[#This Row],[GroupByKey]])*DiscreteStatsTable[NumberObservations])),0)</f>
        <v>141.38</v>
      </c>
      <c r="W1168" s="5">
        <f>IF((DiscreteStatsTable[[#This Row],[RepsRequested]]&gt;1),DiscreteStatsTable[[#This Row],[HalfWidth]],DiscreteStatsTable[[#This Row],[BatchMeansHalfWidth]])</f>
        <v>0</v>
      </c>
      <c r="X1168" s="5" cm="1">
        <f t="array" ref="X1168">COUNT(IF((DiscreteStatsTable[GroupByKey]=DiscreteStatsTable[[#This Row],[GroupByKey]]),(DiscreteStatsTable[GroupByKey]=DiscreteStatsTable[[#This Row],[GroupByKey]])*DiscreteStatsTable[Replication]))</f>
        <v>50</v>
      </c>
      <c r="Y1168" s="5">
        <f>IF(DiscreteStatsTable[[#This Row],[RepsRequested]]=DiscreteStatsTable[[#This Row],[RepsWithStatObserved]],1,0)</f>
        <v>1</v>
      </c>
    </row>
    <row r="1169" spans="1:25" x14ac:dyDescent="0.25">
      <c r="A1169" t="s">
        <v>68</v>
      </c>
      <c r="B1169" t="s">
        <v>70</v>
      </c>
      <c r="C1169">
        <v>31</v>
      </c>
      <c r="D1169" t="s">
        <v>85</v>
      </c>
      <c r="E1169" t="s">
        <v>94</v>
      </c>
      <c r="F1169" t="s">
        <v>87</v>
      </c>
      <c r="G1169">
        <v>0</v>
      </c>
      <c r="H1169">
        <v>2E+20</v>
      </c>
      <c r="I1169">
        <v>0</v>
      </c>
      <c r="J1169">
        <v>0</v>
      </c>
      <c r="K1169">
        <v>141</v>
      </c>
      <c r="L11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69" s="5" cm="1">
        <f t="array" ref="M1169">MAX(IF((ProjectInfoTable[ProjectName]=DiscreteStatsTable[[#This Row],[ProjectName]]),(ProjectInfoTable[ProjectName]=DiscreteStatsTable[[#This Row],[ProjectName]])*ProjectInfoTable[NumberOfReplications]))</f>
        <v>50</v>
      </c>
      <c r="N1169" s="5" cm="1">
        <f t="array" ref="N1169">IFERROR(AVERAGE(IF((DiscreteStatsTable[GroupByKey]=DiscreteStatsTable[[#This Row],[GroupByKey]]),(DiscreteStatsTable[GroupByKey]=DiscreteStatsTable[[#This Row],[GroupByKey]])*DiscreteStatsTable[Average])),0)</f>
        <v>0</v>
      </c>
      <c r="O1169" s="5" cm="1">
        <f t="array" ref="O1169">IFERROR(_xlfn.STDEV.S(IF((DiscreteStatsTable[GroupByKey]=DiscreteStatsTable[[#This Row],[GroupByKey]]),(DiscreteStatsTable[GroupByKey]=DiscreteStatsTable[[#This Row],[GroupByKey]])*DiscreteStatsTable[Average])),0)</f>
        <v>0</v>
      </c>
      <c r="P1169" s="5" cm="1">
        <f t="array" ref="P1169">MAX(IF((ProjectInfoTable[ProjectName]=DiscreteStatsTable[[#This Row],[ProjectName]]),(ProjectInfoTable[ProjectName]=DiscreteStatsTable[[#This Row],[ProjectName]])*ProjectInfoTable[ConfidenceInterval]))</f>
        <v>0.95</v>
      </c>
      <c r="Q1169" s="5">
        <f>IF(AND(DiscreteStatsTable[[#This Row],[RepsWithStatObserved]]=1,Y1169=0),200000000000000000000,IFERROR(_xlfn.T.INV.2T(1 -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9" s="5" cm="1">
        <f t="array" ref="R1169">MIN(IF((DiscreteStatsTable[GroupByKey]=DiscreteStatsTable[[#This Row],[GroupByKey]]),(DiscreteStatsTable[GroupByKey]=DiscreteStatsTable[[#This Row],[GroupByKey]])*DiscreteStatsTable[Average]))</f>
        <v>0</v>
      </c>
      <c r="S1169" s="5" cm="1">
        <f t="array" ref="S1169">MAX(IF((DiscreteStatsTable[GroupByKey]=DiscreteStatsTable[[#This Row],[GroupByKey]]),(DiscreteStatsTable[GroupByKey]=DiscreteStatsTable[[#This Row],[GroupByKey]])*DiscreteStatsTable[Average]))</f>
        <v>0</v>
      </c>
      <c r="T1169" s="5" cm="1">
        <f t="array" ref="T1169">MIN(IF((DiscreteStatsTable[GroupByKey]=DiscreteStatsTable[[#This Row],[GroupByKey]]),(DiscreteStatsTable[GroupByKey]=DiscreteStatsTable[[#This Row],[GroupByKey]])*DiscreteStatsTable[Minimum]))</f>
        <v>0</v>
      </c>
      <c r="U1169" s="5" cm="1">
        <f t="array" ref="U1169">MAX(IF((DiscreteStatsTable[GroupByKey]=DiscreteStatsTable[[#This Row],[GroupByKey]]),(DiscreteStatsTable[GroupByKey]=DiscreteStatsTable[[#This Row],[GroupByKey]])*DiscreteStatsTable[Maximum]))</f>
        <v>0</v>
      </c>
      <c r="V1169" s="5" cm="1">
        <f t="array" ref="V1169">IFERROR(AVERAGE(IF((DiscreteStatsTable[GroupByKey]=DiscreteStatsTable[[#This Row],[GroupByKey]]),(DiscreteStatsTable[GroupByKey]=DiscreteStatsTable[[#This Row],[GroupByKey]])*DiscreteStatsTable[NumberObservations])),0)</f>
        <v>141.38</v>
      </c>
      <c r="W1169" s="5">
        <f>IF((DiscreteStatsTable[[#This Row],[RepsRequested]]&gt;1),DiscreteStatsTable[[#This Row],[HalfWidth]],DiscreteStatsTable[[#This Row],[BatchMeansHalfWidth]])</f>
        <v>0</v>
      </c>
      <c r="X1169" s="5" cm="1">
        <f t="array" ref="X1169">COUNT(IF((DiscreteStatsTable[GroupByKey]=DiscreteStatsTable[[#This Row],[GroupByKey]]),(DiscreteStatsTable[GroupByKey]=DiscreteStatsTable[[#This Row],[GroupByKey]])*DiscreteStatsTable[Replication]))</f>
        <v>50</v>
      </c>
      <c r="Y1169" s="5">
        <f>IF(DiscreteStatsTable[[#This Row],[RepsRequested]]=DiscreteStatsTable[[#This Row],[RepsWithStatObserved]],1,0)</f>
        <v>1</v>
      </c>
    </row>
    <row r="1170" spans="1:25" x14ac:dyDescent="0.25">
      <c r="A1170" t="s">
        <v>68</v>
      </c>
      <c r="B1170" t="s">
        <v>70</v>
      </c>
      <c r="C1170">
        <v>31</v>
      </c>
      <c r="D1170" t="s">
        <v>85</v>
      </c>
      <c r="E1170" t="s">
        <v>95</v>
      </c>
      <c r="F1170" t="s">
        <v>87</v>
      </c>
      <c r="G1170">
        <v>0.33900384761872099</v>
      </c>
      <c r="H1170">
        <v>2E+20</v>
      </c>
      <c r="I1170">
        <v>2.2060165377108601E-2</v>
      </c>
      <c r="J1170">
        <v>1.78675106267949</v>
      </c>
      <c r="K1170">
        <v>141</v>
      </c>
      <c r="L11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70" s="5" cm="1">
        <f t="array" ref="M1170">MAX(IF((ProjectInfoTable[ProjectName]=DiscreteStatsTable[[#This Row],[ProjectName]]),(ProjectInfoTable[ProjectName]=DiscreteStatsTable[[#This Row],[ProjectName]])*ProjectInfoTable[NumberOfReplications]))</f>
        <v>50</v>
      </c>
      <c r="N1170" s="5" cm="1">
        <f t="array" ref="N1170">IFERROR(AVERAGE(IF((DiscreteStatsTable[GroupByKey]=DiscreteStatsTable[[#This Row],[GroupByKey]]),(DiscreteStatsTable[GroupByKey]=DiscreteStatsTable[[#This Row],[GroupByKey]])*DiscreteStatsTable[Average])),0)</f>
        <v>0.33492790756206081</v>
      </c>
      <c r="O1170" s="5" cm="1">
        <f t="array" ref="O117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70" s="5" cm="1">
        <f t="array" ref="P1170">MAX(IF((ProjectInfoTable[ProjectName]=DiscreteStatsTable[[#This Row],[ProjectName]]),(ProjectInfoTable[ProjectName]=DiscreteStatsTable[[#This Row],[ProjectName]])*ProjectInfoTable[ConfidenceInterval]))</f>
        <v>0.95</v>
      </c>
      <c r="Q1170" s="5">
        <f>IF(AND(DiscreteStatsTable[[#This Row],[RepsWithStatObserved]]=1,Y1170=0),200000000000000000000,IFERROR(_xlfn.T.INV.2T(1 -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70" s="5" cm="1">
        <f t="array" ref="R1170">MIN(IF((DiscreteStatsTable[GroupByKey]=DiscreteStatsTable[[#This Row],[GroupByKey]]),(DiscreteStatsTable[GroupByKey]=DiscreteStatsTable[[#This Row],[GroupByKey]])*DiscreteStatsTable[Average]))</f>
        <v>0.29414253294763198</v>
      </c>
      <c r="S1170" s="5" cm="1">
        <f t="array" ref="S1170">MAX(IF((DiscreteStatsTable[GroupByKey]=DiscreteStatsTable[[#This Row],[GroupByKey]]),(DiscreteStatsTable[GroupByKey]=DiscreteStatsTable[[#This Row],[GroupByKey]])*DiscreteStatsTable[Average]))</f>
        <v>0.38948747758041602</v>
      </c>
      <c r="T1170" s="5" cm="1">
        <f t="array" ref="T1170">MIN(IF((DiscreteStatsTable[GroupByKey]=DiscreteStatsTable[[#This Row],[GroupByKey]]),(DiscreteStatsTable[GroupByKey]=DiscreteStatsTable[[#This Row],[GroupByKey]])*DiscreteStatsTable[Minimum]))</f>
        <v>1.2941586017357599E-2</v>
      </c>
      <c r="U1170" s="5" cm="1">
        <f t="array" ref="U1170">MAX(IF((DiscreteStatsTable[GroupByKey]=DiscreteStatsTable[[#This Row],[GroupByKey]]),(DiscreteStatsTable[GroupByKey]=DiscreteStatsTable[[#This Row],[GroupByKey]])*DiscreteStatsTable[Maximum]))</f>
        <v>2.0393207955552399</v>
      </c>
      <c r="V1170" s="5" cm="1">
        <f t="array" ref="V1170">IFERROR(AVERAGE(IF((DiscreteStatsTable[GroupByKey]=DiscreteStatsTable[[#This Row],[GroupByKey]]),(DiscreteStatsTable[GroupByKey]=DiscreteStatsTable[[#This Row],[GroupByKey]])*DiscreteStatsTable[NumberObservations])),0)</f>
        <v>141.38</v>
      </c>
      <c r="W1170" s="5">
        <f>IF((DiscreteStatsTable[[#This Row],[RepsRequested]]&gt;1),DiscreteStatsTable[[#This Row],[HalfWidth]],DiscreteStatsTable[[#This Row],[BatchMeansHalfWidth]])</f>
        <v>5.7478663771092743E-3</v>
      </c>
      <c r="X1170" s="5" cm="1">
        <f t="array" ref="X1170">COUNT(IF((DiscreteStatsTable[GroupByKey]=DiscreteStatsTable[[#This Row],[GroupByKey]]),(DiscreteStatsTable[GroupByKey]=DiscreteStatsTable[[#This Row],[GroupByKey]])*DiscreteStatsTable[Replication]))</f>
        <v>50</v>
      </c>
      <c r="Y1170" s="5">
        <f>IF(DiscreteStatsTable[[#This Row],[RepsRequested]]=DiscreteStatsTable[[#This Row],[RepsWithStatObserved]],1,0)</f>
        <v>1</v>
      </c>
    </row>
    <row r="1171" spans="1:25" x14ac:dyDescent="0.25">
      <c r="A1171" t="s">
        <v>68</v>
      </c>
      <c r="B1171" t="s">
        <v>70</v>
      </c>
      <c r="C1171">
        <v>31</v>
      </c>
      <c r="D1171" t="s">
        <v>85</v>
      </c>
      <c r="E1171" t="s">
        <v>96</v>
      </c>
      <c r="F1171" t="s">
        <v>87</v>
      </c>
      <c r="G1171">
        <v>12.223755225795101</v>
      </c>
      <c r="H1171">
        <v>2E+20</v>
      </c>
      <c r="I1171">
        <v>1.3236099226265201</v>
      </c>
      <c r="J1171">
        <v>60.946382486521799</v>
      </c>
      <c r="K1171">
        <v>141</v>
      </c>
      <c r="L11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71" s="5" cm="1">
        <f t="array" ref="M1171">MAX(IF((ProjectInfoTable[ProjectName]=DiscreteStatsTable[[#This Row],[ProjectName]]),(ProjectInfoTable[ProjectName]=DiscreteStatsTable[[#This Row],[ProjectName]])*ProjectInfoTable[NumberOfReplications]))</f>
        <v>50</v>
      </c>
      <c r="N1171" s="5" cm="1">
        <f t="array" ref="N1171">IFERROR(AVERAGE(IF((DiscreteStatsTable[GroupByKey]=DiscreteStatsTable[[#This Row],[GroupByKey]]),(DiscreteStatsTable[GroupByKey]=DiscreteStatsTable[[#This Row],[GroupByKey]])*DiscreteStatsTable[Average])),0)</f>
        <v>12.098431297615067</v>
      </c>
      <c r="O1171" s="5" cm="1">
        <f t="array" ref="O1171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171" s="5" cm="1">
        <f t="array" ref="P1171">MAX(IF((ProjectInfoTable[ProjectName]=DiscreteStatsTable[[#This Row],[ProjectName]]),(ProjectInfoTable[ProjectName]=DiscreteStatsTable[[#This Row],[ProjectName]])*ProjectInfoTable[ConfidenceInterval]))</f>
        <v>0.95</v>
      </c>
      <c r="Q1171" s="5">
        <f>IF(AND(DiscreteStatsTable[[#This Row],[RepsWithStatObserved]]=1,Y1171=0),200000000000000000000,IFERROR(_xlfn.T.INV.2T(1 -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171" s="5" cm="1">
        <f t="array" ref="R1171">MIN(IF((DiscreteStatsTable[GroupByKey]=DiscreteStatsTable[[#This Row],[GroupByKey]]),(DiscreteStatsTable[GroupByKey]=DiscreteStatsTable[[#This Row],[GroupByKey]])*DiscreteStatsTable[Average]))</f>
        <v>10.7592582879315</v>
      </c>
      <c r="S1171" s="5" cm="1">
        <f t="array" ref="S1171">MAX(IF((DiscreteStatsTable[GroupByKey]=DiscreteStatsTable[[#This Row],[GroupByKey]]),(DiscreteStatsTable[GroupByKey]=DiscreteStatsTable[[#This Row],[GroupByKey]])*DiscreteStatsTable[Average]))</f>
        <v>14.168775078757299</v>
      </c>
      <c r="T1171" s="5" cm="1">
        <f t="array" ref="T1171">MIN(IF((DiscreteStatsTable[GroupByKey]=DiscreteStatsTable[[#This Row],[GroupByKey]]),(DiscreteStatsTable[GroupByKey]=DiscreteStatsTable[[#This Row],[GroupByKey]])*DiscreteStatsTable[Minimum]))</f>
        <v>0.77649516104145899</v>
      </c>
      <c r="U1171" s="5" cm="1">
        <f t="array" ref="U1171">MAX(IF((DiscreteStatsTable[GroupByKey]=DiscreteStatsTable[[#This Row],[GroupByKey]]),(DiscreteStatsTable[GroupByKey]=DiscreteStatsTable[[#This Row],[GroupByKey]])*DiscreteStatsTable[Maximum]))</f>
        <v>66.496126739788593</v>
      </c>
      <c r="V1171" s="5" cm="1">
        <f t="array" ref="V1171">IFERROR(AVERAGE(IF((DiscreteStatsTable[GroupByKey]=DiscreteStatsTable[[#This Row],[GroupByKey]]),(DiscreteStatsTable[GroupByKey]=DiscreteStatsTable[[#This Row],[GroupByKey]])*DiscreteStatsTable[NumberObservations])),0)</f>
        <v>141.38</v>
      </c>
      <c r="W1171" s="5">
        <f>IF((DiscreteStatsTable[[#This Row],[RepsRequested]]&gt;1),DiscreteStatsTable[[#This Row],[HalfWidth]],DiscreteStatsTable[[#This Row],[BatchMeansHalfWidth]])</f>
        <v>0.20301091161176912</v>
      </c>
      <c r="X1171" s="5" cm="1">
        <f t="array" ref="X1171">COUNT(IF((DiscreteStatsTable[GroupByKey]=DiscreteStatsTable[[#This Row],[GroupByKey]]),(DiscreteStatsTable[GroupByKey]=DiscreteStatsTable[[#This Row],[GroupByKey]])*DiscreteStatsTable[Replication]))</f>
        <v>50</v>
      </c>
      <c r="Y1171" s="5">
        <f>IF(DiscreteStatsTable[[#This Row],[RepsRequested]]=DiscreteStatsTable[[#This Row],[RepsWithStatObserved]],1,0)</f>
        <v>1</v>
      </c>
    </row>
    <row r="1172" spans="1:25" x14ac:dyDescent="0.25">
      <c r="A1172" t="s">
        <v>68</v>
      </c>
      <c r="B1172" t="s">
        <v>70</v>
      </c>
      <c r="C1172">
        <v>31</v>
      </c>
      <c r="D1172" t="s">
        <v>85</v>
      </c>
      <c r="E1172" t="s">
        <v>97</v>
      </c>
      <c r="F1172" t="s">
        <v>87</v>
      </c>
      <c r="G1172">
        <v>0</v>
      </c>
      <c r="H1172">
        <v>2E+20</v>
      </c>
      <c r="I1172">
        <v>0</v>
      </c>
      <c r="J1172">
        <v>0</v>
      </c>
      <c r="K1172">
        <v>141</v>
      </c>
      <c r="L11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72" s="5" cm="1">
        <f t="array" ref="M1172">MAX(IF((ProjectInfoTable[ProjectName]=DiscreteStatsTable[[#This Row],[ProjectName]]),(ProjectInfoTable[ProjectName]=DiscreteStatsTable[[#This Row],[ProjectName]])*ProjectInfoTable[NumberOfReplications]))</f>
        <v>50</v>
      </c>
      <c r="N1172" s="5" cm="1">
        <f t="array" ref="N1172">IFERROR(AVERAGE(IF((DiscreteStatsTable[GroupByKey]=DiscreteStatsTable[[#This Row],[GroupByKey]]),(DiscreteStatsTable[GroupByKey]=DiscreteStatsTable[[#This Row],[GroupByKey]])*DiscreteStatsTable[Average])),0)</f>
        <v>0</v>
      </c>
      <c r="O1172" s="5" cm="1">
        <f t="array" ref="O1172">IFERROR(_xlfn.STDEV.S(IF((DiscreteStatsTable[GroupByKey]=DiscreteStatsTable[[#This Row],[GroupByKey]]),(DiscreteStatsTable[GroupByKey]=DiscreteStatsTable[[#This Row],[GroupByKey]])*DiscreteStatsTable[Average])),0)</f>
        <v>0</v>
      </c>
      <c r="P1172" s="5" cm="1">
        <f t="array" ref="P1172">MAX(IF((ProjectInfoTable[ProjectName]=DiscreteStatsTable[[#This Row],[ProjectName]]),(ProjectInfoTable[ProjectName]=DiscreteStatsTable[[#This Row],[ProjectName]])*ProjectInfoTable[ConfidenceInterval]))</f>
        <v>0.95</v>
      </c>
      <c r="Q1172" s="5">
        <f>IF(AND(DiscreteStatsTable[[#This Row],[RepsWithStatObserved]]=1,Y1172=0),200000000000000000000,IFERROR(_xlfn.T.INV.2T(1 -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2" s="5" cm="1">
        <f t="array" ref="R1172">MIN(IF((DiscreteStatsTable[GroupByKey]=DiscreteStatsTable[[#This Row],[GroupByKey]]),(DiscreteStatsTable[GroupByKey]=DiscreteStatsTable[[#This Row],[GroupByKey]])*DiscreteStatsTable[Average]))</f>
        <v>0</v>
      </c>
      <c r="S1172" s="5" cm="1">
        <f t="array" ref="S1172">MAX(IF((DiscreteStatsTable[GroupByKey]=DiscreteStatsTable[[#This Row],[GroupByKey]]),(DiscreteStatsTable[GroupByKey]=DiscreteStatsTable[[#This Row],[GroupByKey]])*DiscreteStatsTable[Average]))</f>
        <v>0</v>
      </c>
      <c r="T1172" s="5" cm="1">
        <f t="array" ref="T1172">MIN(IF((DiscreteStatsTable[GroupByKey]=DiscreteStatsTable[[#This Row],[GroupByKey]]),(DiscreteStatsTable[GroupByKey]=DiscreteStatsTable[[#This Row],[GroupByKey]])*DiscreteStatsTable[Minimum]))</f>
        <v>0</v>
      </c>
      <c r="U1172" s="5" cm="1">
        <f t="array" ref="U1172">MAX(IF((DiscreteStatsTable[GroupByKey]=DiscreteStatsTable[[#This Row],[GroupByKey]]),(DiscreteStatsTable[GroupByKey]=DiscreteStatsTable[[#This Row],[GroupByKey]])*DiscreteStatsTable[Maximum]))</f>
        <v>0</v>
      </c>
      <c r="V1172" s="5" cm="1">
        <f t="array" ref="V1172">IFERROR(AVERAGE(IF((DiscreteStatsTable[GroupByKey]=DiscreteStatsTable[[#This Row],[GroupByKey]]),(DiscreteStatsTable[GroupByKey]=DiscreteStatsTable[[#This Row],[GroupByKey]])*DiscreteStatsTable[NumberObservations])),0)</f>
        <v>141.38</v>
      </c>
      <c r="W1172" s="5">
        <f>IF((DiscreteStatsTable[[#This Row],[RepsRequested]]&gt;1),DiscreteStatsTable[[#This Row],[HalfWidth]],DiscreteStatsTable[[#This Row],[BatchMeansHalfWidth]])</f>
        <v>0</v>
      </c>
      <c r="X1172" s="5" cm="1">
        <f t="array" ref="X1172">COUNT(IF((DiscreteStatsTable[GroupByKey]=DiscreteStatsTable[[#This Row],[GroupByKey]]),(DiscreteStatsTable[GroupByKey]=DiscreteStatsTable[[#This Row],[GroupByKey]])*DiscreteStatsTable[Replication]))</f>
        <v>50</v>
      </c>
      <c r="Y1172" s="5">
        <f>IF(DiscreteStatsTable[[#This Row],[RepsRequested]]=DiscreteStatsTable[[#This Row],[RepsWithStatObserved]],1,0)</f>
        <v>1</v>
      </c>
    </row>
    <row r="1173" spans="1:25" x14ac:dyDescent="0.25">
      <c r="A1173" t="s">
        <v>68</v>
      </c>
      <c r="B1173" t="s">
        <v>70</v>
      </c>
      <c r="C1173">
        <v>31</v>
      </c>
      <c r="D1173" t="s">
        <v>85</v>
      </c>
      <c r="E1173" t="s">
        <v>98</v>
      </c>
      <c r="F1173" t="s">
        <v>87</v>
      </c>
      <c r="G1173">
        <v>5.1297710689053799</v>
      </c>
      <c r="H1173">
        <v>2E+20</v>
      </c>
      <c r="I1173">
        <v>0</v>
      </c>
      <c r="J1173">
        <v>20.994694523045101</v>
      </c>
      <c r="K1173">
        <v>141</v>
      </c>
      <c r="L11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73" s="5" cm="1">
        <f t="array" ref="M1173">MAX(IF((ProjectInfoTable[ProjectName]=DiscreteStatsTable[[#This Row],[ProjectName]]),(ProjectInfoTable[ProjectName]=DiscreteStatsTable[[#This Row],[ProjectName]])*ProjectInfoTable[NumberOfReplications]))</f>
        <v>50</v>
      </c>
      <c r="N1173" s="5" cm="1">
        <f t="array" ref="N1173">IFERROR(AVERAGE(IF((DiscreteStatsTable[GroupByKey]=DiscreteStatsTable[[#This Row],[GroupByKey]]),(DiscreteStatsTable[GroupByKey]=DiscreteStatsTable[[#This Row],[GroupByKey]])*DiscreteStatsTable[Average])),0)</f>
        <v>5.6664667008910365</v>
      </c>
      <c r="O1173" s="5" cm="1">
        <f t="array" ref="O1173">IFERROR(_xlfn.STDEV.S(IF((DiscreteStatsTable[GroupByKey]=DiscreteStatsTable[[#This Row],[GroupByKey]]),(DiscreteStatsTable[GroupByKey]=DiscreteStatsTable[[#This Row],[GroupByKey]])*DiscreteStatsTable[Average])),0)</f>
        <v>5.8120334932936641</v>
      </c>
      <c r="P1173" s="5" cm="1">
        <f t="array" ref="P1173">MAX(IF((ProjectInfoTable[ProjectName]=DiscreteStatsTable[[#This Row],[ProjectName]]),(ProjectInfoTable[ProjectName]=DiscreteStatsTable[[#This Row],[ProjectName]])*ProjectInfoTable[ConfidenceInterval]))</f>
        <v>0.95</v>
      </c>
      <c r="Q1173" s="5">
        <f>IF(AND(DiscreteStatsTable[[#This Row],[RepsWithStatObserved]]=1,Y1173=0),200000000000000000000,IFERROR(_xlfn.T.INV.2T(1 -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173" s="5" cm="1">
        <f t="array" ref="R1173">MIN(IF((DiscreteStatsTable[GroupByKey]=DiscreteStatsTable[[#This Row],[GroupByKey]]),(DiscreteStatsTable[GroupByKey]=DiscreteStatsTable[[#This Row],[GroupByKey]])*DiscreteStatsTable[Average]))</f>
        <v>1.06349999805384</v>
      </c>
      <c r="S1173" s="5" cm="1">
        <f t="array" ref="S1173">MAX(IF((DiscreteStatsTable[GroupByKey]=DiscreteStatsTable[[#This Row],[GroupByKey]]),(DiscreteStatsTable[GroupByKey]=DiscreteStatsTable[[#This Row],[GroupByKey]])*DiscreteStatsTable[Average]))</f>
        <v>37.498930964302303</v>
      </c>
      <c r="T1173" s="5" cm="1">
        <f t="array" ref="T1173">MIN(IF((DiscreteStatsTable[GroupByKey]=DiscreteStatsTable[[#This Row],[GroupByKey]]),(DiscreteStatsTable[GroupByKey]=DiscreteStatsTable[[#This Row],[GroupByKey]])*DiscreteStatsTable[Minimum]))</f>
        <v>0</v>
      </c>
      <c r="U1173" s="5" cm="1">
        <f t="array" ref="U1173">MAX(IF((DiscreteStatsTable[GroupByKey]=DiscreteStatsTable[[#This Row],[GroupByKey]]),(DiscreteStatsTable[GroupByKey]=DiscreteStatsTable[[#This Row],[GroupByKey]])*DiscreteStatsTable[Maximum]))</f>
        <v>97.065234510704698</v>
      </c>
      <c r="V1173" s="5" cm="1">
        <f t="array" ref="V1173">IFERROR(AVERAGE(IF((DiscreteStatsTable[GroupByKey]=DiscreteStatsTable[[#This Row],[GroupByKey]]),(DiscreteStatsTable[GroupByKey]=DiscreteStatsTable[[#This Row],[GroupByKey]])*DiscreteStatsTable[NumberObservations])),0)</f>
        <v>141.38</v>
      </c>
      <c r="W1173" s="5">
        <f>IF((DiscreteStatsTable[[#This Row],[RepsRequested]]&gt;1),DiscreteStatsTable[[#This Row],[HalfWidth]],DiscreteStatsTable[[#This Row],[BatchMeansHalfWidth]])</f>
        <v>1.6517616428299211</v>
      </c>
      <c r="X1173" s="5" cm="1">
        <f t="array" ref="X1173">COUNT(IF((DiscreteStatsTable[GroupByKey]=DiscreteStatsTable[[#This Row],[GroupByKey]]),(DiscreteStatsTable[GroupByKey]=DiscreteStatsTable[[#This Row],[GroupByKey]])*DiscreteStatsTable[Replication]))</f>
        <v>50</v>
      </c>
      <c r="Y1173" s="5">
        <f>IF(DiscreteStatsTable[[#This Row],[RepsRequested]]=DiscreteStatsTable[[#This Row],[RepsWithStatObserved]],1,0)</f>
        <v>1</v>
      </c>
    </row>
    <row r="1174" spans="1:25" x14ac:dyDescent="0.25">
      <c r="A1174" t="s">
        <v>68</v>
      </c>
      <c r="B1174" t="s">
        <v>70</v>
      </c>
      <c r="C1174">
        <v>32</v>
      </c>
      <c r="D1174" t="s">
        <v>85</v>
      </c>
      <c r="E1174" t="s">
        <v>86</v>
      </c>
      <c r="F1174" t="s">
        <v>87</v>
      </c>
      <c r="G1174">
        <v>0</v>
      </c>
      <c r="H1174">
        <v>2E+20</v>
      </c>
      <c r="I1174">
        <v>0</v>
      </c>
      <c r="J1174">
        <v>0</v>
      </c>
      <c r="K1174">
        <v>141</v>
      </c>
      <c r="L11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74" s="5" cm="1">
        <f t="array" ref="M1174">MAX(IF((ProjectInfoTable[ProjectName]=DiscreteStatsTable[[#This Row],[ProjectName]]),(ProjectInfoTable[ProjectName]=DiscreteStatsTable[[#This Row],[ProjectName]])*ProjectInfoTable[NumberOfReplications]))</f>
        <v>50</v>
      </c>
      <c r="N1174" s="5" cm="1">
        <f t="array" ref="N1174">IFERROR(AVERAGE(IF((DiscreteStatsTable[GroupByKey]=DiscreteStatsTable[[#This Row],[GroupByKey]]),(DiscreteStatsTable[GroupByKey]=DiscreteStatsTable[[#This Row],[GroupByKey]])*DiscreteStatsTable[Average])),0)</f>
        <v>0</v>
      </c>
      <c r="O1174" s="5" cm="1">
        <f t="array" ref="O1174">IFERROR(_xlfn.STDEV.S(IF((DiscreteStatsTable[GroupByKey]=DiscreteStatsTable[[#This Row],[GroupByKey]]),(DiscreteStatsTable[GroupByKey]=DiscreteStatsTable[[#This Row],[GroupByKey]])*DiscreteStatsTable[Average])),0)</f>
        <v>0</v>
      </c>
      <c r="P1174" s="5" cm="1">
        <f t="array" ref="P1174">MAX(IF((ProjectInfoTable[ProjectName]=DiscreteStatsTable[[#This Row],[ProjectName]]),(ProjectInfoTable[ProjectName]=DiscreteStatsTable[[#This Row],[ProjectName]])*ProjectInfoTable[ConfidenceInterval]))</f>
        <v>0.95</v>
      </c>
      <c r="Q1174" s="5">
        <f>IF(AND(DiscreteStatsTable[[#This Row],[RepsWithStatObserved]]=1,Y1174=0),200000000000000000000,IFERROR(_xlfn.T.INV.2T(1 -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4" s="5" cm="1">
        <f t="array" ref="R1174">MIN(IF((DiscreteStatsTable[GroupByKey]=DiscreteStatsTable[[#This Row],[GroupByKey]]),(DiscreteStatsTable[GroupByKey]=DiscreteStatsTable[[#This Row],[GroupByKey]])*DiscreteStatsTable[Average]))</f>
        <v>0</v>
      </c>
      <c r="S1174" s="5" cm="1">
        <f t="array" ref="S1174">MAX(IF((DiscreteStatsTable[GroupByKey]=DiscreteStatsTable[[#This Row],[GroupByKey]]),(DiscreteStatsTable[GroupByKey]=DiscreteStatsTable[[#This Row],[GroupByKey]])*DiscreteStatsTable[Average]))</f>
        <v>0</v>
      </c>
      <c r="T1174" s="5" cm="1">
        <f t="array" ref="T1174">MIN(IF((DiscreteStatsTable[GroupByKey]=DiscreteStatsTable[[#This Row],[GroupByKey]]),(DiscreteStatsTable[GroupByKey]=DiscreteStatsTable[[#This Row],[GroupByKey]])*DiscreteStatsTable[Minimum]))</f>
        <v>0</v>
      </c>
      <c r="U1174" s="5" cm="1">
        <f t="array" ref="U1174">MAX(IF((DiscreteStatsTable[GroupByKey]=DiscreteStatsTable[[#This Row],[GroupByKey]]),(DiscreteStatsTable[GroupByKey]=DiscreteStatsTable[[#This Row],[GroupByKey]])*DiscreteStatsTable[Maximum]))</f>
        <v>0</v>
      </c>
      <c r="V1174" s="5" cm="1">
        <f t="array" ref="V1174">IFERROR(AVERAGE(IF((DiscreteStatsTable[GroupByKey]=DiscreteStatsTable[[#This Row],[GroupByKey]]),(DiscreteStatsTable[GroupByKey]=DiscreteStatsTable[[#This Row],[GroupByKey]])*DiscreteStatsTable[NumberObservations])),0)</f>
        <v>141.38</v>
      </c>
      <c r="W1174" s="5">
        <f>IF((DiscreteStatsTable[[#This Row],[RepsRequested]]&gt;1),DiscreteStatsTable[[#This Row],[HalfWidth]],DiscreteStatsTable[[#This Row],[BatchMeansHalfWidth]])</f>
        <v>0</v>
      </c>
      <c r="X1174" s="5" cm="1">
        <f t="array" ref="X1174">COUNT(IF((DiscreteStatsTable[GroupByKey]=DiscreteStatsTable[[#This Row],[GroupByKey]]),(DiscreteStatsTable[GroupByKey]=DiscreteStatsTable[[#This Row],[GroupByKey]])*DiscreteStatsTable[Replication]))</f>
        <v>50</v>
      </c>
      <c r="Y1174" s="5">
        <f>IF(DiscreteStatsTable[[#This Row],[RepsRequested]]=DiscreteStatsTable[[#This Row],[RepsWithStatObserved]],1,0)</f>
        <v>1</v>
      </c>
    </row>
    <row r="1175" spans="1:25" x14ac:dyDescent="0.25">
      <c r="A1175" t="s">
        <v>68</v>
      </c>
      <c r="B1175" t="s">
        <v>70</v>
      </c>
      <c r="C1175">
        <v>32</v>
      </c>
      <c r="D1175" t="s">
        <v>85</v>
      </c>
      <c r="E1175" t="s">
        <v>88</v>
      </c>
      <c r="F1175" t="s">
        <v>87</v>
      </c>
      <c r="G1175">
        <v>0</v>
      </c>
      <c r="H1175">
        <v>2E+20</v>
      </c>
      <c r="I1175">
        <v>0</v>
      </c>
      <c r="J1175">
        <v>0</v>
      </c>
      <c r="K1175">
        <v>141</v>
      </c>
      <c r="L11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75" s="5" cm="1">
        <f t="array" ref="M1175">MAX(IF((ProjectInfoTable[ProjectName]=DiscreteStatsTable[[#This Row],[ProjectName]]),(ProjectInfoTable[ProjectName]=DiscreteStatsTable[[#This Row],[ProjectName]])*ProjectInfoTable[NumberOfReplications]))</f>
        <v>50</v>
      </c>
      <c r="N1175" s="5" cm="1">
        <f t="array" ref="N1175">IFERROR(AVERAGE(IF((DiscreteStatsTable[GroupByKey]=DiscreteStatsTable[[#This Row],[GroupByKey]]),(DiscreteStatsTable[GroupByKey]=DiscreteStatsTable[[#This Row],[GroupByKey]])*DiscreteStatsTable[Average])),0)</f>
        <v>0</v>
      </c>
      <c r="O1175" s="5" cm="1">
        <f t="array" ref="O1175">IFERROR(_xlfn.STDEV.S(IF((DiscreteStatsTable[GroupByKey]=DiscreteStatsTable[[#This Row],[GroupByKey]]),(DiscreteStatsTable[GroupByKey]=DiscreteStatsTable[[#This Row],[GroupByKey]])*DiscreteStatsTable[Average])),0)</f>
        <v>0</v>
      </c>
      <c r="P1175" s="5" cm="1">
        <f t="array" ref="P1175">MAX(IF((ProjectInfoTable[ProjectName]=DiscreteStatsTable[[#This Row],[ProjectName]]),(ProjectInfoTable[ProjectName]=DiscreteStatsTable[[#This Row],[ProjectName]])*ProjectInfoTable[ConfidenceInterval]))</f>
        <v>0.95</v>
      </c>
      <c r="Q1175" s="5">
        <f>IF(AND(DiscreteStatsTable[[#This Row],[RepsWithStatObserved]]=1,Y1175=0),200000000000000000000,IFERROR(_xlfn.T.INV.2T(1 -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5" s="5" cm="1">
        <f t="array" ref="R1175">MIN(IF((DiscreteStatsTable[GroupByKey]=DiscreteStatsTable[[#This Row],[GroupByKey]]),(DiscreteStatsTable[GroupByKey]=DiscreteStatsTable[[#This Row],[GroupByKey]])*DiscreteStatsTable[Average]))</f>
        <v>0</v>
      </c>
      <c r="S1175" s="5" cm="1">
        <f t="array" ref="S1175">MAX(IF((DiscreteStatsTable[GroupByKey]=DiscreteStatsTable[[#This Row],[GroupByKey]]),(DiscreteStatsTable[GroupByKey]=DiscreteStatsTable[[#This Row],[GroupByKey]])*DiscreteStatsTable[Average]))</f>
        <v>0</v>
      </c>
      <c r="T1175" s="5" cm="1">
        <f t="array" ref="T1175">MIN(IF((DiscreteStatsTable[GroupByKey]=DiscreteStatsTable[[#This Row],[GroupByKey]]),(DiscreteStatsTable[GroupByKey]=DiscreteStatsTable[[#This Row],[GroupByKey]])*DiscreteStatsTable[Minimum]))</f>
        <v>0</v>
      </c>
      <c r="U1175" s="5" cm="1">
        <f t="array" ref="U1175">MAX(IF((DiscreteStatsTable[GroupByKey]=DiscreteStatsTable[[#This Row],[GroupByKey]]),(DiscreteStatsTable[GroupByKey]=DiscreteStatsTable[[#This Row],[GroupByKey]])*DiscreteStatsTable[Maximum]))</f>
        <v>0</v>
      </c>
      <c r="V1175" s="5" cm="1">
        <f t="array" ref="V1175">IFERROR(AVERAGE(IF((DiscreteStatsTable[GroupByKey]=DiscreteStatsTable[[#This Row],[GroupByKey]]),(DiscreteStatsTable[GroupByKey]=DiscreteStatsTable[[#This Row],[GroupByKey]])*DiscreteStatsTable[NumberObservations])),0)</f>
        <v>141.38</v>
      </c>
      <c r="W1175" s="5">
        <f>IF((DiscreteStatsTable[[#This Row],[RepsRequested]]&gt;1),DiscreteStatsTable[[#This Row],[HalfWidth]],DiscreteStatsTable[[#This Row],[BatchMeansHalfWidth]])</f>
        <v>0</v>
      </c>
      <c r="X1175" s="5" cm="1">
        <f t="array" ref="X1175">COUNT(IF((DiscreteStatsTable[GroupByKey]=DiscreteStatsTable[[#This Row],[GroupByKey]]),(DiscreteStatsTable[GroupByKey]=DiscreteStatsTable[[#This Row],[GroupByKey]])*DiscreteStatsTable[Replication]))</f>
        <v>50</v>
      </c>
      <c r="Y1175" s="5">
        <f>IF(DiscreteStatsTable[[#This Row],[RepsRequested]]=DiscreteStatsTable[[#This Row],[RepsWithStatObserved]],1,0)</f>
        <v>1</v>
      </c>
    </row>
    <row r="1176" spans="1:25" x14ac:dyDescent="0.25">
      <c r="A1176" t="s">
        <v>68</v>
      </c>
      <c r="B1176" t="s">
        <v>70</v>
      </c>
      <c r="C1176">
        <v>32</v>
      </c>
      <c r="D1176" t="s">
        <v>85</v>
      </c>
      <c r="E1176" t="s">
        <v>89</v>
      </c>
      <c r="F1176" t="s">
        <v>87</v>
      </c>
      <c r="G1176">
        <v>0</v>
      </c>
      <c r="H1176">
        <v>2E+20</v>
      </c>
      <c r="I1176">
        <v>0</v>
      </c>
      <c r="J1176">
        <v>0</v>
      </c>
      <c r="K1176">
        <v>141</v>
      </c>
      <c r="L11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76" s="5" cm="1">
        <f t="array" ref="M1176">MAX(IF((ProjectInfoTable[ProjectName]=DiscreteStatsTable[[#This Row],[ProjectName]]),(ProjectInfoTable[ProjectName]=DiscreteStatsTable[[#This Row],[ProjectName]])*ProjectInfoTable[NumberOfReplications]))</f>
        <v>50</v>
      </c>
      <c r="N1176" s="5" cm="1">
        <f t="array" ref="N1176">IFERROR(AVERAGE(IF((DiscreteStatsTable[GroupByKey]=DiscreteStatsTable[[#This Row],[GroupByKey]]),(DiscreteStatsTable[GroupByKey]=DiscreteStatsTable[[#This Row],[GroupByKey]])*DiscreteStatsTable[Average])),0)</f>
        <v>0</v>
      </c>
      <c r="O1176" s="5" cm="1">
        <f t="array" ref="O1176">IFERROR(_xlfn.STDEV.S(IF((DiscreteStatsTable[GroupByKey]=DiscreteStatsTable[[#This Row],[GroupByKey]]),(DiscreteStatsTable[GroupByKey]=DiscreteStatsTable[[#This Row],[GroupByKey]])*DiscreteStatsTable[Average])),0)</f>
        <v>0</v>
      </c>
      <c r="P1176" s="5" cm="1">
        <f t="array" ref="P1176">MAX(IF((ProjectInfoTable[ProjectName]=DiscreteStatsTable[[#This Row],[ProjectName]]),(ProjectInfoTable[ProjectName]=DiscreteStatsTable[[#This Row],[ProjectName]])*ProjectInfoTable[ConfidenceInterval]))</f>
        <v>0.95</v>
      </c>
      <c r="Q1176" s="5">
        <f>IF(AND(DiscreteStatsTable[[#This Row],[RepsWithStatObserved]]=1,Y1176=0),200000000000000000000,IFERROR(_xlfn.T.INV.2T(1 -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6" s="5" cm="1">
        <f t="array" ref="R1176">MIN(IF((DiscreteStatsTable[GroupByKey]=DiscreteStatsTable[[#This Row],[GroupByKey]]),(DiscreteStatsTable[GroupByKey]=DiscreteStatsTable[[#This Row],[GroupByKey]])*DiscreteStatsTable[Average]))</f>
        <v>0</v>
      </c>
      <c r="S1176" s="5" cm="1">
        <f t="array" ref="S1176">MAX(IF((DiscreteStatsTable[GroupByKey]=DiscreteStatsTable[[#This Row],[GroupByKey]]),(DiscreteStatsTable[GroupByKey]=DiscreteStatsTable[[#This Row],[GroupByKey]])*DiscreteStatsTable[Average]))</f>
        <v>0</v>
      </c>
      <c r="T1176" s="5" cm="1">
        <f t="array" ref="T1176">MIN(IF((DiscreteStatsTable[GroupByKey]=DiscreteStatsTable[[#This Row],[GroupByKey]]),(DiscreteStatsTable[GroupByKey]=DiscreteStatsTable[[#This Row],[GroupByKey]])*DiscreteStatsTable[Minimum]))</f>
        <v>0</v>
      </c>
      <c r="U1176" s="5" cm="1">
        <f t="array" ref="U1176">MAX(IF((DiscreteStatsTable[GroupByKey]=DiscreteStatsTable[[#This Row],[GroupByKey]]),(DiscreteStatsTable[GroupByKey]=DiscreteStatsTable[[#This Row],[GroupByKey]])*DiscreteStatsTable[Maximum]))</f>
        <v>0</v>
      </c>
      <c r="V1176" s="5" cm="1">
        <f t="array" ref="V1176">IFERROR(AVERAGE(IF((DiscreteStatsTable[GroupByKey]=DiscreteStatsTable[[#This Row],[GroupByKey]]),(DiscreteStatsTable[GroupByKey]=DiscreteStatsTable[[#This Row],[GroupByKey]])*DiscreteStatsTable[NumberObservations])),0)</f>
        <v>141.38</v>
      </c>
      <c r="W1176" s="5">
        <f>IF((DiscreteStatsTable[[#This Row],[RepsRequested]]&gt;1),DiscreteStatsTable[[#This Row],[HalfWidth]],DiscreteStatsTable[[#This Row],[BatchMeansHalfWidth]])</f>
        <v>0</v>
      </c>
      <c r="X1176" s="5" cm="1">
        <f t="array" ref="X1176">COUNT(IF((DiscreteStatsTable[GroupByKey]=DiscreteStatsTable[[#This Row],[GroupByKey]]),(DiscreteStatsTable[GroupByKey]=DiscreteStatsTable[[#This Row],[GroupByKey]])*DiscreteStatsTable[Replication]))</f>
        <v>50</v>
      </c>
      <c r="Y1176" s="5">
        <f>IF(DiscreteStatsTable[[#This Row],[RepsRequested]]=DiscreteStatsTable[[#This Row],[RepsWithStatObserved]],1,0)</f>
        <v>1</v>
      </c>
    </row>
    <row r="1177" spans="1:25" x14ac:dyDescent="0.25">
      <c r="A1177" t="s">
        <v>68</v>
      </c>
      <c r="B1177" t="s">
        <v>70</v>
      </c>
      <c r="C1177">
        <v>32</v>
      </c>
      <c r="D1177" t="s">
        <v>85</v>
      </c>
      <c r="E1177" t="s">
        <v>90</v>
      </c>
      <c r="F1177" t="s">
        <v>87</v>
      </c>
      <c r="G1177">
        <v>0</v>
      </c>
      <c r="H1177">
        <v>2E+20</v>
      </c>
      <c r="I1177">
        <v>0</v>
      </c>
      <c r="J1177">
        <v>0</v>
      </c>
      <c r="K1177">
        <v>141</v>
      </c>
      <c r="L11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77" s="5" cm="1">
        <f t="array" ref="M1177">MAX(IF((ProjectInfoTable[ProjectName]=DiscreteStatsTable[[#This Row],[ProjectName]]),(ProjectInfoTable[ProjectName]=DiscreteStatsTable[[#This Row],[ProjectName]])*ProjectInfoTable[NumberOfReplications]))</f>
        <v>50</v>
      </c>
      <c r="N1177" s="5" cm="1">
        <f t="array" ref="N1177">IFERROR(AVERAGE(IF((DiscreteStatsTable[GroupByKey]=DiscreteStatsTable[[#This Row],[GroupByKey]]),(DiscreteStatsTable[GroupByKey]=DiscreteStatsTable[[#This Row],[GroupByKey]])*DiscreteStatsTable[Average])),0)</f>
        <v>0</v>
      </c>
      <c r="O1177" s="5" cm="1">
        <f t="array" ref="O1177">IFERROR(_xlfn.STDEV.S(IF((DiscreteStatsTable[GroupByKey]=DiscreteStatsTable[[#This Row],[GroupByKey]]),(DiscreteStatsTable[GroupByKey]=DiscreteStatsTable[[#This Row],[GroupByKey]])*DiscreteStatsTable[Average])),0)</f>
        <v>0</v>
      </c>
      <c r="P1177" s="5" cm="1">
        <f t="array" ref="P1177">MAX(IF((ProjectInfoTable[ProjectName]=DiscreteStatsTable[[#This Row],[ProjectName]]),(ProjectInfoTable[ProjectName]=DiscreteStatsTable[[#This Row],[ProjectName]])*ProjectInfoTable[ConfidenceInterval]))</f>
        <v>0.95</v>
      </c>
      <c r="Q1177" s="5">
        <f>IF(AND(DiscreteStatsTable[[#This Row],[RepsWithStatObserved]]=1,Y1177=0),200000000000000000000,IFERROR(_xlfn.T.INV.2T(1 -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7" s="5" cm="1">
        <f t="array" ref="R1177">MIN(IF((DiscreteStatsTable[GroupByKey]=DiscreteStatsTable[[#This Row],[GroupByKey]]),(DiscreteStatsTable[GroupByKey]=DiscreteStatsTable[[#This Row],[GroupByKey]])*DiscreteStatsTable[Average]))</f>
        <v>0</v>
      </c>
      <c r="S1177" s="5" cm="1">
        <f t="array" ref="S1177">MAX(IF((DiscreteStatsTable[GroupByKey]=DiscreteStatsTable[[#This Row],[GroupByKey]]),(DiscreteStatsTable[GroupByKey]=DiscreteStatsTable[[#This Row],[GroupByKey]])*DiscreteStatsTable[Average]))</f>
        <v>0</v>
      </c>
      <c r="T1177" s="5" cm="1">
        <f t="array" ref="T1177">MIN(IF((DiscreteStatsTable[GroupByKey]=DiscreteStatsTable[[#This Row],[GroupByKey]]),(DiscreteStatsTable[GroupByKey]=DiscreteStatsTable[[#This Row],[GroupByKey]])*DiscreteStatsTable[Minimum]))</f>
        <v>0</v>
      </c>
      <c r="U1177" s="5" cm="1">
        <f t="array" ref="U1177">MAX(IF((DiscreteStatsTable[GroupByKey]=DiscreteStatsTable[[#This Row],[GroupByKey]]),(DiscreteStatsTable[GroupByKey]=DiscreteStatsTable[[#This Row],[GroupByKey]])*DiscreteStatsTable[Maximum]))</f>
        <v>0</v>
      </c>
      <c r="V1177" s="5" cm="1">
        <f t="array" ref="V1177">IFERROR(AVERAGE(IF((DiscreteStatsTable[GroupByKey]=DiscreteStatsTable[[#This Row],[GroupByKey]]),(DiscreteStatsTable[GroupByKey]=DiscreteStatsTable[[#This Row],[GroupByKey]])*DiscreteStatsTable[NumberObservations])),0)</f>
        <v>141.38</v>
      </c>
      <c r="W1177" s="5">
        <f>IF((DiscreteStatsTable[[#This Row],[RepsRequested]]&gt;1),DiscreteStatsTable[[#This Row],[HalfWidth]],DiscreteStatsTable[[#This Row],[BatchMeansHalfWidth]])</f>
        <v>0</v>
      </c>
      <c r="X1177" s="5" cm="1">
        <f t="array" ref="X1177">COUNT(IF((DiscreteStatsTable[GroupByKey]=DiscreteStatsTable[[#This Row],[GroupByKey]]),(DiscreteStatsTable[GroupByKey]=DiscreteStatsTable[[#This Row],[GroupByKey]])*DiscreteStatsTable[Replication]))</f>
        <v>50</v>
      </c>
      <c r="Y1177" s="5">
        <f>IF(DiscreteStatsTable[[#This Row],[RepsRequested]]=DiscreteStatsTable[[#This Row],[RepsWithStatObserved]],1,0)</f>
        <v>1</v>
      </c>
    </row>
    <row r="1178" spans="1:25" x14ac:dyDescent="0.25">
      <c r="A1178" t="s">
        <v>68</v>
      </c>
      <c r="B1178" t="s">
        <v>70</v>
      </c>
      <c r="C1178">
        <v>32</v>
      </c>
      <c r="D1178" t="s">
        <v>85</v>
      </c>
      <c r="E1178" t="s">
        <v>91</v>
      </c>
      <c r="F1178" t="s">
        <v>87</v>
      </c>
      <c r="G1178">
        <v>0.331985771207157</v>
      </c>
      <c r="H1178">
        <v>2E+20</v>
      </c>
      <c r="I1178">
        <v>3.0861667692357299E-2</v>
      </c>
      <c r="J1178">
        <v>1.22408440125041</v>
      </c>
      <c r="K1178">
        <v>141</v>
      </c>
      <c r="L11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78" s="5" cm="1">
        <f t="array" ref="M1178">MAX(IF((ProjectInfoTable[ProjectName]=DiscreteStatsTable[[#This Row],[ProjectName]]),(ProjectInfoTable[ProjectName]=DiscreteStatsTable[[#This Row],[ProjectName]])*ProjectInfoTable[NumberOfReplications]))</f>
        <v>50</v>
      </c>
      <c r="N1178" s="5" cm="1">
        <f t="array" ref="N1178">IFERROR(AVERAGE(IF((DiscreteStatsTable[GroupByKey]=DiscreteStatsTable[[#This Row],[GroupByKey]]),(DiscreteStatsTable[GroupByKey]=DiscreteStatsTable[[#This Row],[GroupByKey]])*DiscreteStatsTable[Average])),0)</f>
        <v>0.33492790756206081</v>
      </c>
      <c r="O1178" s="5" cm="1">
        <f t="array" ref="O117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78" s="5" cm="1">
        <f t="array" ref="P1178">MAX(IF((ProjectInfoTable[ProjectName]=DiscreteStatsTable[[#This Row],[ProjectName]]),(ProjectInfoTable[ProjectName]=DiscreteStatsTable[[#This Row],[ProjectName]])*ProjectInfoTable[ConfidenceInterval]))</f>
        <v>0.95</v>
      </c>
      <c r="Q1178" s="5">
        <f>IF(AND(DiscreteStatsTable[[#This Row],[RepsWithStatObserved]]=1,Y1178=0),200000000000000000000,IFERROR(_xlfn.T.INV.2T(1 -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78" s="5" cm="1">
        <f t="array" ref="R1178">MIN(IF((DiscreteStatsTable[GroupByKey]=DiscreteStatsTable[[#This Row],[GroupByKey]]),(DiscreteStatsTable[GroupByKey]=DiscreteStatsTable[[#This Row],[GroupByKey]])*DiscreteStatsTable[Average]))</f>
        <v>0.29414253294763198</v>
      </c>
      <c r="S1178" s="5" cm="1">
        <f t="array" ref="S1178">MAX(IF((DiscreteStatsTable[GroupByKey]=DiscreteStatsTable[[#This Row],[GroupByKey]]),(DiscreteStatsTable[GroupByKey]=DiscreteStatsTable[[#This Row],[GroupByKey]])*DiscreteStatsTable[Average]))</f>
        <v>0.38948747758041602</v>
      </c>
      <c r="T1178" s="5" cm="1">
        <f t="array" ref="T1178">MIN(IF((DiscreteStatsTable[GroupByKey]=DiscreteStatsTable[[#This Row],[GroupByKey]]),(DiscreteStatsTable[GroupByKey]=DiscreteStatsTable[[#This Row],[GroupByKey]])*DiscreteStatsTable[Minimum]))</f>
        <v>1.2941586017357599E-2</v>
      </c>
      <c r="U1178" s="5" cm="1">
        <f t="array" ref="U1178">MAX(IF((DiscreteStatsTable[GroupByKey]=DiscreteStatsTable[[#This Row],[GroupByKey]]),(DiscreteStatsTable[GroupByKey]=DiscreteStatsTable[[#This Row],[GroupByKey]])*DiscreteStatsTable[Maximum]))</f>
        <v>2.0393207955552399</v>
      </c>
      <c r="V1178" s="5" cm="1">
        <f t="array" ref="V1178">IFERROR(AVERAGE(IF((DiscreteStatsTable[GroupByKey]=DiscreteStatsTable[[#This Row],[GroupByKey]]),(DiscreteStatsTable[GroupByKey]=DiscreteStatsTable[[#This Row],[GroupByKey]])*DiscreteStatsTable[NumberObservations])),0)</f>
        <v>141.38</v>
      </c>
      <c r="W1178" s="5">
        <f>IF((DiscreteStatsTable[[#This Row],[RepsRequested]]&gt;1),DiscreteStatsTable[[#This Row],[HalfWidth]],DiscreteStatsTable[[#This Row],[BatchMeansHalfWidth]])</f>
        <v>5.7478663771092743E-3</v>
      </c>
      <c r="X1178" s="5" cm="1">
        <f t="array" ref="X1178">COUNT(IF((DiscreteStatsTable[GroupByKey]=DiscreteStatsTable[[#This Row],[GroupByKey]]),(DiscreteStatsTable[GroupByKey]=DiscreteStatsTable[[#This Row],[GroupByKey]])*DiscreteStatsTable[Replication]))</f>
        <v>50</v>
      </c>
      <c r="Y1178" s="5">
        <f>IF(DiscreteStatsTable[[#This Row],[RepsRequested]]=DiscreteStatsTable[[#This Row],[RepsWithStatObserved]],1,0)</f>
        <v>1</v>
      </c>
    </row>
    <row r="1179" spans="1:25" x14ac:dyDescent="0.25">
      <c r="A1179" t="s">
        <v>68</v>
      </c>
      <c r="B1179" t="s">
        <v>70</v>
      </c>
      <c r="C1179">
        <v>32</v>
      </c>
      <c r="D1179" t="s">
        <v>85</v>
      </c>
      <c r="E1179" t="s">
        <v>92</v>
      </c>
      <c r="F1179" t="s">
        <v>87</v>
      </c>
      <c r="G1179">
        <v>14.954620841284401</v>
      </c>
      <c r="H1179">
        <v>2E+20</v>
      </c>
      <c r="I1179">
        <v>1.8517000615414401</v>
      </c>
      <c r="J1179">
        <v>42.102451724780799</v>
      </c>
      <c r="K1179">
        <v>141</v>
      </c>
      <c r="L11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79" s="5" cm="1">
        <f t="array" ref="M1179">MAX(IF((ProjectInfoTable[ProjectName]=DiscreteStatsTable[[#This Row],[ProjectName]]),(ProjectInfoTable[ProjectName]=DiscreteStatsTable[[#This Row],[ProjectName]])*ProjectInfoTable[NumberOfReplications]))</f>
        <v>50</v>
      </c>
      <c r="N1179" s="5" cm="1">
        <f t="array" ref="N1179">IFERROR(AVERAGE(IF((DiscreteStatsTable[GroupByKey]=DiscreteStatsTable[[#This Row],[GroupByKey]]),(DiscreteStatsTable[GroupByKey]=DiscreteStatsTable[[#This Row],[GroupByKey]])*DiscreteStatsTable[Average])),0)</f>
        <v>17.764897998506111</v>
      </c>
      <c r="O1179" s="5" cm="1">
        <f t="array" ref="O1179">IFERROR(_xlfn.STDEV.S(IF((DiscreteStatsTable[GroupByKey]=DiscreteStatsTable[[#This Row],[GroupByKey]]),(DiscreteStatsTable[GroupByKey]=DiscreteStatsTable[[#This Row],[GroupByKey]])*DiscreteStatsTable[Average])),0)</f>
        <v>6.3265363194248438</v>
      </c>
      <c r="P1179" s="5" cm="1">
        <f t="array" ref="P1179">MAX(IF((ProjectInfoTable[ProjectName]=DiscreteStatsTable[[#This Row],[ProjectName]]),(ProjectInfoTable[ProjectName]=DiscreteStatsTable[[#This Row],[ProjectName]])*ProjectInfoTable[ConfidenceInterval]))</f>
        <v>0.95</v>
      </c>
      <c r="Q1179" s="5">
        <f>IF(AND(DiscreteStatsTable[[#This Row],[RepsWithStatObserved]]=1,Y1179=0),200000000000000000000,IFERROR(_xlfn.T.INV.2T(1 -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179" s="5" cm="1">
        <f t="array" ref="R1179">MIN(IF((DiscreteStatsTable[GroupByKey]=DiscreteStatsTable[[#This Row],[GroupByKey]]),(DiscreteStatsTable[GroupByKey]=DiscreteStatsTable[[#This Row],[GroupByKey]])*DiscreteStatsTable[Average]))</f>
        <v>12.070203836107099</v>
      </c>
      <c r="S1179" s="5" cm="1">
        <f t="array" ref="S1179">MAX(IF((DiscreteStatsTable[GroupByKey]=DiscreteStatsTable[[#This Row],[GroupByKey]]),(DiscreteStatsTable[GroupByKey]=DiscreteStatsTable[[#This Row],[GroupByKey]])*DiscreteStatsTable[Average]))</f>
        <v>51.667706043059603</v>
      </c>
      <c r="T1179" s="5" cm="1">
        <f t="array" ref="T1179">MIN(IF((DiscreteStatsTable[GroupByKey]=DiscreteStatsTable[[#This Row],[GroupByKey]]),(DiscreteStatsTable[GroupByKey]=DiscreteStatsTable[[#This Row],[GroupByKey]])*DiscreteStatsTable[Minimum]))</f>
        <v>0.77649516104145899</v>
      </c>
      <c r="U1179" s="5" cm="1">
        <f t="array" ref="U1179">MAX(IF((DiscreteStatsTable[GroupByKey]=DiscreteStatsTable[[#This Row],[GroupByKey]]),(DiscreteStatsTable[GroupByKey]=DiscreteStatsTable[[#This Row],[GroupByKey]])*DiscreteStatsTable[Maximum]))</f>
        <v>114.20900292565</v>
      </c>
      <c r="V1179" s="5" cm="1">
        <f t="array" ref="V1179">IFERROR(AVERAGE(IF((DiscreteStatsTable[GroupByKey]=DiscreteStatsTable[[#This Row],[GroupByKey]]),(DiscreteStatsTable[GroupByKey]=DiscreteStatsTable[[#This Row],[GroupByKey]])*DiscreteStatsTable[NumberObservations])),0)</f>
        <v>141.38</v>
      </c>
      <c r="W1179" s="5">
        <f>IF((DiscreteStatsTable[[#This Row],[RepsRequested]]&gt;1),DiscreteStatsTable[[#This Row],[HalfWidth]],DiscreteStatsTable[[#This Row],[BatchMeansHalfWidth]])</f>
        <v>1.7979817281600685</v>
      </c>
      <c r="X1179" s="5" cm="1">
        <f t="array" ref="X1179">COUNT(IF((DiscreteStatsTable[GroupByKey]=DiscreteStatsTable[[#This Row],[GroupByKey]]),(DiscreteStatsTable[GroupByKey]=DiscreteStatsTable[[#This Row],[GroupByKey]])*DiscreteStatsTable[Replication]))</f>
        <v>50</v>
      </c>
      <c r="Y1179" s="5">
        <f>IF(DiscreteStatsTable[[#This Row],[RepsRequested]]=DiscreteStatsTable[[#This Row],[RepsWithStatObserved]],1,0)</f>
        <v>1</v>
      </c>
    </row>
    <row r="1180" spans="1:25" x14ac:dyDescent="0.25">
      <c r="A1180" t="s">
        <v>68</v>
      </c>
      <c r="B1180" t="s">
        <v>70</v>
      </c>
      <c r="C1180">
        <v>32</v>
      </c>
      <c r="D1180" t="s">
        <v>85</v>
      </c>
      <c r="E1180" t="s">
        <v>93</v>
      </c>
      <c r="F1180" t="s">
        <v>87</v>
      </c>
      <c r="G1180">
        <v>0</v>
      </c>
      <c r="H1180">
        <v>2E+20</v>
      </c>
      <c r="I1180">
        <v>0</v>
      </c>
      <c r="J1180">
        <v>0</v>
      </c>
      <c r="K1180">
        <v>141</v>
      </c>
      <c r="L11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80" s="5" cm="1">
        <f t="array" ref="M1180">MAX(IF((ProjectInfoTable[ProjectName]=DiscreteStatsTable[[#This Row],[ProjectName]]),(ProjectInfoTable[ProjectName]=DiscreteStatsTable[[#This Row],[ProjectName]])*ProjectInfoTable[NumberOfReplications]))</f>
        <v>50</v>
      </c>
      <c r="N1180" s="5" cm="1">
        <f t="array" ref="N1180">IFERROR(AVERAGE(IF((DiscreteStatsTable[GroupByKey]=DiscreteStatsTable[[#This Row],[GroupByKey]]),(DiscreteStatsTable[GroupByKey]=DiscreteStatsTable[[#This Row],[GroupByKey]])*DiscreteStatsTable[Average])),0)</f>
        <v>0</v>
      </c>
      <c r="O1180" s="5" cm="1">
        <f t="array" ref="O1180">IFERROR(_xlfn.STDEV.S(IF((DiscreteStatsTable[GroupByKey]=DiscreteStatsTable[[#This Row],[GroupByKey]]),(DiscreteStatsTable[GroupByKey]=DiscreteStatsTable[[#This Row],[GroupByKey]])*DiscreteStatsTable[Average])),0)</f>
        <v>0</v>
      </c>
      <c r="P1180" s="5" cm="1">
        <f t="array" ref="P1180">MAX(IF((ProjectInfoTable[ProjectName]=DiscreteStatsTable[[#This Row],[ProjectName]]),(ProjectInfoTable[ProjectName]=DiscreteStatsTable[[#This Row],[ProjectName]])*ProjectInfoTable[ConfidenceInterval]))</f>
        <v>0.95</v>
      </c>
      <c r="Q1180" s="5">
        <f>IF(AND(DiscreteStatsTable[[#This Row],[RepsWithStatObserved]]=1,Y1180=0),200000000000000000000,IFERROR(_xlfn.T.INV.2T(1 -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0" s="5" cm="1">
        <f t="array" ref="R1180">MIN(IF((DiscreteStatsTable[GroupByKey]=DiscreteStatsTable[[#This Row],[GroupByKey]]),(DiscreteStatsTable[GroupByKey]=DiscreteStatsTable[[#This Row],[GroupByKey]])*DiscreteStatsTable[Average]))</f>
        <v>0</v>
      </c>
      <c r="S1180" s="5" cm="1">
        <f t="array" ref="S1180">MAX(IF((DiscreteStatsTable[GroupByKey]=DiscreteStatsTable[[#This Row],[GroupByKey]]),(DiscreteStatsTable[GroupByKey]=DiscreteStatsTable[[#This Row],[GroupByKey]])*DiscreteStatsTable[Average]))</f>
        <v>0</v>
      </c>
      <c r="T1180" s="5" cm="1">
        <f t="array" ref="T1180">MIN(IF((DiscreteStatsTable[GroupByKey]=DiscreteStatsTable[[#This Row],[GroupByKey]]),(DiscreteStatsTable[GroupByKey]=DiscreteStatsTable[[#This Row],[GroupByKey]])*DiscreteStatsTable[Minimum]))</f>
        <v>0</v>
      </c>
      <c r="U1180" s="5" cm="1">
        <f t="array" ref="U1180">MAX(IF((DiscreteStatsTable[GroupByKey]=DiscreteStatsTable[[#This Row],[GroupByKey]]),(DiscreteStatsTable[GroupByKey]=DiscreteStatsTable[[#This Row],[GroupByKey]])*DiscreteStatsTable[Maximum]))</f>
        <v>0</v>
      </c>
      <c r="V1180" s="5" cm="1">
        <f t="array" ref="V1180">IFERROR(AVERAGE(IF((DiscreteStatsTable[GroupByKey]=DiscreteStatsTable[[#This Row],[GroupByKey]]),(DiscreteStatsTable[GroupByKey]=DiscreteStatsTable[[#This Row],[GroupByKey]])*DiscreteStatsTable[NumberObservations])),0)</f>
        <v>141.38</v>
      </c>
      <c r="W1180" s="5">
        <f>IF((DiscreteStatsTable[[#This Row],[RepsRequested]]&gt;1),DiscreteStatsTable[[#This Row],[HalfWidth]],DiscreteStatsTable[[#This Row],[BatchMeansHalfWidth]])</f>
        <v>0</v>
      </c>
      <c r="X1180" s="5" cm="1">
        <f t="array" ref="X1180">COUNT(IF((DiscreteStatsTable[GroupByKey]=DiscreteStatsTable[[#This Row],[GroupByKey]]),(DiscreteStatsTable[GroupByKey]=DiscreteStatsTable[[#This Row],[GroupByKey]])*DiscreteStatsTable[Replication]))</f>
        <v>50</v>
      </c>
      <c r="Y1180" s="5">
        <f>IF(DiscreteStatsTable[[#This Row],[RepsRequested]]=DiscreteStatsTable[[#This Row],[RepsWithStatObserved]],1,0)</f>
        <v>1</v>
      </c>
    </row>
    <row r="1181" spans="1:25" x14ac:dyDescent="0.25">
      <c r="A1181" t="s">
        <v>68</v>
      </c>
      <c r="B1181" t="s">
        <v>70</v>
      </c>
      <c r="C1181">
        <v>32</v>
      </c>
      <c r="D1181" t="s">
        <v>85</v>
      </c>
      <c r="E1181" t="s">
        <v>94</v>
      </c>
      <c r="F1181" t="s">
        <v>87</v>
      </c>
      <c r="G1181">
        <v>0</v>
      </c>
      <c r="H1181">
        <v>2E+20</v>
      </c>
      <c r="I1181">
        <v>0</v>
      </c>
      <c r="J1181">
        <v>0</v>
      </c>
      <c r="K1181">
        <v>141</v>
      </c>
      <c r="L11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81" s="5" cm="1">
        <f t="array" ref="M1181">MAX(IF((ProjectInfoTable[ProjectName]=DiscreteStatsTable[[#This Row],[ProjectName]]),(ProjectInfoTable[ProjectName]=DiscreteStatsTable[[#This Row],[ProjectName]])*ProjectInfoTable[NumberOfReplications]))</f>
        <v>50</v>
      </c>
      <c r="N1181" s="5" cm="1">
        <f t="array" ref="N1181">IFERROR(AVERAGE(IF((DiscreteStatsTable[GroupByKey]=DiscreteStatsTable[[#This Row],[GroupByKey]]),(DiscreteStatsTable[GroupByKey]=DiscreteStatsTable[[#This Row],[GroupByKey]])*DiscreteStatsTable[Average])),0)</f>
        <v>0</v>
      </c>
      <c r="O1181" s="5" cm="1">
        <f t="array" ref="O1181">IFERROR(_xlfn.STDEV.S(IF((DiscreteStatsTable[GroupByKey]=DiscreteStatsTable[[#This Row],[GroupByKey]]),(DiscreteStatsTable[GroupByKey]=DiscreteStatsTable[[#This Row],[GroupByKey]])*DiscreteStatsTable[Average])),0)</f>
        <v>0</v>
      </c>
      <c r="P1181" s="5" cm="1">
        <f t="array" ref="P1181">MAX(IF((ProjectInfoTable[ProjectName]=DiscreteStatsTable[[#This Row],[ProjectName]]),(ProjectInfoTable[ProjectName]=DiscreteStatsTable[[#This Row],[ProjectName]])*ProjectInfoTable[ConfidenceInterval]))</f>
        <v>0.95</v>
      </c>
      <c r="Q1181" s="5">
        <f>IF(AND(DiscreteStatsTable[[#This Row],[RepsWithStatObserved]]=1,Y1181=0),200000000000000000000,IFERROR(_xlfn.T.INV.2T(1 -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1" s="5" cm="1">
        <f t="array" ref="R1181">MIN(IF((DiscreteStatsTable[GroupByKey]=DiscreteStatsTable[[#This Row],[GroupByKey]]),(DiscreteStatsTable[GroupByKey]=DiscreteStatsTable[[#This Row],[GroupByKey]])*DiscreteStatsTable[Average]))</f>
        <v>0</v>
      </c>
      <c r="S1181" s="5" cm="1">
        <f t="array" ref="S1181">MAX(IF((DiscreteStatsTable[GroupByKey]=DiscreteStatsTable[[#This Row],[GroupByKey]]),(DiscreteStatsTable[GroupByKey]=DiscreteStatsTable[[#This Row],[GroupByKey]])*DiscreteStatsTable[Average]))</f>
        <v>0</v>
      </c>
      <c r="T1181" s="5" cm="1">
        <f t="array" ref="T1181">MIN(IF((DiscreteStatsTable[GroupByKey]=DiscreteStatsTable[[#This Row],[GroupByKey]]),(DiscreteStatsTable[GroupByKey]=DiscreteStatsTable[[#This Row],[GroupByKey]])*DiscreteStatsTable[Minimum]))</f>
        <v>0</v>
      </c>
      <c r="U1181" s="5" cm="1">
        <f t="array" ref="U1181">MAX(IF((DiscreteStatsTable[GroupByKey]=DiscreteStatsTable[[#This Row],[GroupByKey]]),(DiscreteStatsTable[GroupByKey]=DiscreteStatsTable[[#This Row],[GroupByKey]])*DiscreteStatsTable[Maximum]))</f>
        <v>0</v>
      </c>
      <c r="V1181" s="5" cm="1">
        <f t="array" ref="V1181">IFERROR(AVERAGE(IF((DiscreteStatsTable[GroupByKey]=DiscreteStatsTable[[#This Row],[GroupByKey]]),(DiscreteStatsTable[GroupByKey]=DiscreteStatsTable[[#This Row],[GroupByKey]])*DiscreteStatsTable[NumberObservations])),0)</f>
        <v>141.38</v>
      </c>
      <c r="W1181" s="5">
        <f>IF((DiscreteStatsTable[[#This Row],[RepsRequested]]&gt;1),DiscreteStatsTable[[#This Row],[HalfWidth]],DiscreteStatsTable[[#This Row],[BatchMeansHalfWidth]])</f>
        <v>0</v>
      </c>
      <c r="X1181" s="5" cm="1">
        <f t="array" ref="X1181">COUNT(IF((DiscreteStatsTable[GroupByKey]=DiscreteStatsTable[[#This Row],[GroupByKey]]),(DiscreteStatsTable[GroupByKey]=DiscreteStatsTable[[#This Row],[GroupByKey]])*DiscreteStatsTable[Replication]))</f>
        <v>50</v>
      </c>
      <c r="Y1181" s="5">
        <f>IF(DiscreteStatsTable[[#This Row],[RepsRequested]]=DiscreteStatsTable[[#This Row],[RepsWithStatObserved]],1,0)</f>
        <v>1</v>
      </c>
    </row>
    <row r="1182" spans="1:25" x14ac:dyDescent="0.25">
      <c r="A1182" t="s">
        <v>68</v>
      </c>
      <c r="B1182" t="s">
        <v>70</v>
      </c>
      <c r="C1182">
        <v>32</v>
      </c>
      <c r="D1182" t="s">
        <v>85</v>
      </c>
      <c r="E1182" t="s">
        <v>95</v>
      </c>
      <c r="F1182" t="s">
        <v>87</v>
      </c>
      <c r="G1182">
        <v>0.331985771207157</v>
      </c>
      <c r="H1182">
        <v>2E+20</v>
      </c>
      <c r="I1182">
        <v>3.0861667692357299E-2</v>
      </c>
      <c r="J1182">
        <v>1.22408440125041</v>
      </c>
      <c r="K1182">
        <v>141</v>
      </c>
      <c r="L11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82" s="5" cm="1">
        <f t="array" ref="M1182">MAX(IF((ProjectInfoTable[ProjectName]=DiscreteStatsTable[[#This Row],[ProjectName]]),(ProjectInfoTable[ProjectName]=DiscreteStatsTable[[#This Row],[ProjectName]])*ProjectInfoTable[NumberOfReplications]))</f>
        <v>50</v>
      </c>
      <c r="N1182" s="5" cm="1">
        <f t="array" ref="N1182">IFERROR(AVERAGE(IF((DiscreteStatsTable[GroupByKey]=DiscreteStatsTable[[#This Row],[GroupByKey]]),(DiscreteStatsTable[GroupByKey]=DiscreteStatsTable[[#This Row],[GroupByKey]])*DiscreteStatsTable[Average])),0)</f>
        <v>0.33492790756206081</v>
      </c>
      <c r="O1182" s="5" cm="1">
        <f t="array" ref="O118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82" s="5" cm="1">
        <f t="array" ref="P1182">MAX(IF((ProjectInfoTable[ProjectName]=DiscreteStatsTable[[#This Row],[ProjectName]]),(ProjectInfoTable[ProjectName]=DiscreteStatsTable[[#This Row],[ProjectName]])*ProjectInfoTable[ConfidenceInterval]))</f>
        <v>0.95</v>
      </c>
      <c r="Q1182" s="5">
        <f>IF(AND(DiscreteStatsTable[[#This Row],[RepsWithStatObserved]]=1,Y1182=0),200000000000000000000,IFERROR(_xlfn.T.INV.2T(1 -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82" s="5" cm="1">
        <f t="array" ref="R1182">MIN(IF((DiscreteStatsTable[GroupByKey]=DiscreteStatsTable[[#This Row],[GroupByKey]]),(DiscreteStatsTable[GroupByKey]=DiscreteStatsTable[[#This Row],[GroupByKey]])*DiscreteStatsTable[Average]))</f>
        <v>0.29414253294763198</v>
      </c>
      <c r="S1182" s="5" cm="1">
        <f t="array" ref="S1182">MAX(IF((DiscreteStatsTable[GroupByKey]=DiscreteStatsTable[[#This Row],[GroupByKey]]),(DiscreteStatsTable[GroupByKey]=DiscreteStatsTable[[#This Row],[GroupByKey]])*DiscreteStatsTable[Average]))</f>
        <v>0.38948747758041602</v>
      </c>
      <c r="T1182" s="5" cm="1">
        <f t="array" ref="T1182">MIN(IF((DiscreteStatsTable[GroupByKey]=DiscreteStatsTable[[#This Row],[GroupByKey]]),(DiscreteStatsTable[GroupByKey]=DiscreteStatsTable[[#This Row],[GroupByKey]])*DiscreteStatsTable[Minimum]))</f>
        <v>1.2941586017357599E-2</v>
      </c>
      <c r="U1182" s="5" cm="1">
        <f t="array" ref="U1182">MAX(IF((DiscreteStatsTable[GroupByKey]=DiscreteStatsTable[[#This Row],[GroupByKey]]),(DiscreteStatsTable[GroupByKey]=DiscreteStatsTable[[#This Row],[GroupByKey]])*DiscreteStatsTable[Maximum]))</f>
        <v>2.0393207955552399</v>
      </c>
      <c r="V1182" s="5" cm="1">
        <f t="array" ref="V1182">IFERROR(AVERAGE(IF((DiscreteStatsTable[GroupByKey]=DiscreteStatsTable[[#This Row],[GroupByKey]]),(DiscreteStatsTable[GroupByKey]=DiscreteStatsTable[[#This Row],[GroupByKey]])*DiscreteStatsTable[NumberObservations])),0)</f>
        <v>141.38</v>
      </c>
      <c r="W1182" s="5">
        <f>IF((DiscreteStatsTable[[#This Row],[RepsRequested]]&gt;1),DiscreteStatsTable[[#This Row],[HalfWidth]],DiscreteStatsTable[[#This Row],[BatchMeansHalfWidth]])</f>
        <v>5.7478663771092743E-3</v>
      </c>
      <c r="X1182" s="5" cm="1">
        <f t="array" ref="X1182">COUNT(IF((DiscreteStatsTable[GroupByKey]=DiscreteStatsTable[[#This Row],[GroupByKey]]),(DiscreteStatsTable[GroupByKey]=DiscreteStatsTable[[#This Row],[GroupByKey]])*DiscreteStatsTable[Replication]))</f>
        <v>50</v>
      </c>
      <c r="Y1182" s="5">
        <f>IF(DiscreteStatsTable[[#This Row],[RepsRequested]]=DiscreteStatsTable[[#This Row],[RepsWithStatObserved]],1,0)</f>
        <v>1</v>
      </c>
    </row>
    <row r="1183" spans="1:25" x14ac:dyDescent="0.25">
      <c r="A1183" t="s">
        <v>68</v>
      </c>
      <c r="B1183" t="s">
        <v>70</v>
      </c>
      <c r="C1183">
        <v>32</v>
      </c>
      <c r="D1183" t="s">
        <v>85</v>
      </c>
      <c r="E1183" t="s">
        <v>96</v>
      </c>
      <c r="F1183" t="s">
        <v>87</v>
      </c>
      <c r="G1183">
        <v>12.048484301963001</v>
      </c>
      <c r="H1183">
        <v>2E+20</v>
      </c>
      <c r="I1183">
        <v>1.8517000615414401</v>
      </c>
      <c r="J1183">
        <v>42.056734830478597</v>
      </c>
      <c r="K1183">
        <v>141</v>
      </c>
      <c r="L11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83" s="5" cm="1">
        <f t="array" ref="M1183">MAX(IF((ProjectInfoTable[ProjectName]=DiscreteStatsTable[[#This Row],[ProjectName]]),(ProjectInfoTable[ProjectName]=DiscreteStatsTable[[#This Row],[ProjectName]])*ProjectInfoTable[NumberOfReplications]))</f>
        <v>50</v>
      </c>
      <c r="N1183" s="5" cm="1">
        <f t="array" ref="N1183">IFERROR(AVERAGE(IF((DiscreteStatsTable[GroupByKey]=DiscreteStatsTable[[#This Row],[GroupByKey]]),(DiscreteStatsTable[GroupByKey]=DiscreteStatsTable[[#This Row],[GroupByKey]])*DiscreteStatsTable[Average])),0)</f>
        <v>12.098431297615067</v>
      </c>
      <c r="O1183" s="5" cm="1">
        <f t="array" ref="O1183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183" s="5" cm="1">
        <f t="array" ref="P1183">MAX(IF((ProjectInfoTable[ProjectName]=DiscreteStatsTable[[#This Row],[ProjectName]]),(ProjectInfoTable[ProjectName]=DiscreteStatsTable[[#This Row],[ProjectName]])*ProjectInfoTable[ConfidenceInterval]))</f>
        <v>0.95</v>
      </c>
      <c r="Q1183" s="5">
        <f>IF(AND(DiscreteStatsTable[[#This Row],[RepsWithStatObserved]]=1,Y1183=0),200000000000000000000,IFERROR(_xlfn.T.INV.2T(1 -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183" s="5" cm="1">
        <f t="array" ref="R1183">MIN(IF((DiscreteStatsTable[GroupByKey]=DiscreteStatsTable[[#This Row],[GroupByKey]]),(DiscreteStatsTable[GroupByKey]=DiscreteStatsTable[[#This Row],[GroupByKey]])*DiscreteStatsTable[Average]))</f>
        <v>10.7592582879315</v>
      </c>
      <c r="S1183" s="5" cm="1">
        <f t="array" ref="S1183">MAX(IF((DiscreteStatsTable[GroupByKey]=DiscreteStatsTable[[#This Row],[GroupByKey]]),(DiscreteStatsTable[GroupByKey]=DiscreteStatsTable[[#This Row],[GroupByKey]])*DiscreteStatsTable[Average]))</f>
        <v>14.168775078757299</v>
      </c>
      <c r="T1183" s="5" cm="1">
        <f t="array" ref="T1183">MIN(IF((DiscreteStatsTable[GroupByKey]=DiscreteStatsTable[[#This Row],[GroupByKey]]),(DiscreteStatsTable[GroupByKey]=DiscreteStatsTable[[#This Row],[GroupByKey]])*DiscreteStatsTable[Minimum]))</f>
        <v>0.77649516104145899</v>
      </c>
      <c r="U1183" s="5" cm="1">
        <f t="array" ref="U1183">MAX(IF((DiscreteStatsTable[GroupByKey]=DiscreteStatsTable[[#This Row],[GroupByKey]]),(DiscreteStatsTable[GroupByKey]=DiscreteStatsTable[[#This Row],[GroupByKey]])*DiscreteStatsTable[Maximum]))</f>
        <v>66.496126739788593</v>
      </c>
      <c r="V1183" s="5" cm="1">
        <f t="array" ref="V1183">IFERROR(AVERAGE(IF((DiscreteStatsTable[GroupByKey]=DiscreteStatsTable[[#This Row],[GroupByKey]]),(DiscreteStatsTable[GroupByKey]=DiscreteStatsTable[[#This Row],[GroupByKey]])*DiscreteStatsTable[NumberObservations])),0)</f>
        <v>141.38</v>
      </c>
      <c r="W1183" s="5">
        <f>IF((DiscreteStatsTable[[#This Row],[RepsRequested]]&gt;1),DiscreteStatsTable[[#This Row],[HalfWidth]],DiscreteStatsTable[[#This Row],[BatchMeansHalfWidth]])</f>
        <v>0.20301091161176912</v>
      </c>
      <c r="X1183" s="5" cm="1">
        <f t="array" ref="X1183">COUNT(IF((DiscreteStatsTable[GroupByKey]=DiscreteStatsTable[[#This Row],[GroupByKey]]),(DiscreteStatsTable[GroupByKey]=DiscreteStatsTable[[#This Row],[GroupByKey]])*DiscreteStatsTable[Replication]))</f>
        <v>50</v>
      </c>
      <c r="Y1183" s="5">
        <f>IF(DiscreteStatsTable[[#This Row],[RepsRequested]]=DiscreteStatsTable[[#This Row],[RepsWithStatObserved]],1,0)</f>
        <v>1</v>
      </c>
    </row>
    <row r="1184" spans="1:25" x14ac:dyDescent="0.25">
      <c r="A1184" t="s">
        <v>68</v>
      </c>
      <c r="B1184" t="s">
        <v>70</v>
      </c>
      <c r="C1184">
        <v>32</v>
      </c>
      <c r="D1184" t="s">
        <v>85</v>
      </c>
      <c r="E1184" t="s">
        <v>97</v>
      </c>
      <c r="F1184" t="s">
        <v>87</v>
      </c>
      <c r="G1184">
        <v>0</v>
      </c>
      <c r="H1184">
        <v>2E+20</v>
      </c>
      <c r="I1184">
        <v>0</v>
      </c>
      <c r="J1184">
        <v>0</v>
      </c>
      <c r="K1184">
        <v>141</v>
      </c>
      <c r="L11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84" s="5" cm="1">
        <f t="array" ref="M1184">MAX(IF((ProjectInfoTable[ProjectName]=DiscreteStatsTable[[#This Row],[ProjectName]]),(ProjectInfoTable[ProjectName]=DiscreteStatsTable[[#This Row],[ProjectName]])*ProjectInfoTable[NumberOfReplications]))</f>
        <v>50</v>
      </c>
      <c r="N1184" s="5" cm="1">
        <f t="array" ref="N1184">IFERROR(AVERAGE(IF((DiscreteStatsTable[GroupByKey]=DiscreteStatsTable[[#This Row],[GroupByKey]]),(DiscreteStatsTable[GroupByKey]=DiscreteStatsTable[[#This Row],[GroupByKey]])*DiscreteStatsTable[Average])),0)</f>
        <v>0</v>
      </c>
      <c r="O1184" s="5" cm="1">
        <f t="array" ref="O1184">IFERROR(_xlfn.STDEV.S(IF((DiscreteStatsTable[GroupByKey]=DiscreteStatsTable[[#This Row],[GroupByKey]]),(DiscreteStatsTable[GroupByKey]=DiscreteStatsTable[[#This Row],[GroupByKey]])*DiscreteStatsTable[Average])),0)</f>
        <v>0</v>
      </c>
      <c r="P1184" s="5" cm="1">
        <f t="array" ref="P1184">MAX(IF((ProjectInfoTable[ProjectName]=DiscreteStatsTable[[#This Row],[ProjectName]]),(ProjectInfoTable[ProjectName]=DiscreteStatsTable[[#This Row],[ProjectName]])*ProjectInfoTable[ConfidenceInterval]))</f>
        <v>0.95</v>
      </c>
      <c r="Q1184" s="5">
        <f>IF(AND(DiscreteStatsTable[[#This Row],[RepsWithStatObserved]]=1,Y1184=0),200000000000000000000,IFERROR(_xlfn.T.INV.2T(1 -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4" s="5" cm="1">
        <f t="array" ref="R1184">MIN(IF((DiscreteStatsTable[GroupByKey]=DiscreteStatsTable[[#This Row],[GroupByKey]]),(DiscreteStatsTable[GroupByKey]=DiscreteStatsTable[[#This Row],[GroupByKey]])*DiscreteStatsTable[Average]))</f>
        <v>0</v>
      </c>
      <c r="S1184" s="5" cm="1">
        <f t="array" ref="S1184">MAX(IF((DiscreteStatsTable[GroupByKey]=DiscreteStatsTable[[#This Row],[GroupByKey]]),(DiscreteStatsTable[GroupByKey]=DiscreteStatsTable[[#This Row],[GroupByKey]])*DiscreteStatsTable[Average]))</f>
        <v>0</v>
      </c>
      <c r="T1184" s="5" cm="1">
        <f t="array" ref="T1184">MIN(IF((DiscreteStatsTable[GroupByKey]=DiscreteStatsTable[[#This Row],[GroupByKey]]),(DiscreteStatsTable[GroupByKey]=DiscreteStatsTable[[#This Row],[GroupByKey]])*DiscreteStatsTable[Minimum]))</f>
        <v>0</v>
      </c>
      <c r="U1184" s="5" cm="1">
        <f t="array" ref="U1184">MAX(IF((DiscreteStatsTable[GroupByKey]=DiscreteStatsTable[[#This Row],[GroupByKey]]),(DiscreteStatsTable[GroupByKey]=DiscreteStatsTable[[#This Row],[GroupByKey]])*DiscreteStatsTable[Maximum]))</f>
        <v>0</v>
      </c>
      <c r="V1184" s="5" cm="1">
        <f t="array" ref="V1184">IFERROR(AVERAGE(IF((DiscreteStatsTable[GroupByKey]=DiscreteStatsTable[[#This Row],[GroupByKey]]),(DiscreteStatsTable[GroupByKey]=DiscreteStatsTable[[#This Row],[GroupByKey]])*DiscreteStatsTable[NumberObservations])),0)</f>
        <v>141.38</v>
      </c>
      <c r="W1184" s="5">
        <f>IF((DiscreteStatsTable[[#This Row],[RepsRequested]]&gt;1),DiscreteStatsTable[[#This Row],[HalfWidth]],DiscreteStatsTable[[#This Row],[BatchMeansHalfWidth]])</f>
        <v>0</v>
      </c>
      <c r="X1184" s="5" cm="1">
        <f t="array" ref="X1184">COUNT(IF((DiscreteStatsTable[GroupByKey]=DiscreteStatsTable[[#This Row],[GroupByKey]]),(DiscreteStatsTable[GroupByKey]=DiscreteStatsTable[[#This Row],[GroupByKey]])*DiscreteStatsTable[Replication]))</f>
        <v>50</v>
      </c>
      <c r="Y1184" s="5">
        <f>IF(DiscreteStatsTable[[#This Row],[RepsRequested]]=DiscreteStatsTable[[#This Row],[RepsWithStatObserved]],1,0)</f>
        <v>1</v>
      </c>
    </row>
    <row r="1185" spans="1:25" x14ac:dyDescent="0.25">
      <c r="A1185" t="s">
        <v>68</v>
      </c>
      <c r="B1185" t="s">
        <v>70</v>
      </c>
      <c r="C1185">
        <v>32</v>
      </c>
      <c r="D1185" t="s">
        <v>85</v>
      </c>
      <c r="E1185" t="s">
        <v>98</v>
      </c>
      <c r="F1185" t="s">
        <v>87</v>
      </c>
      <c r="G1185">
        <v>2.9061365393213898</v>
      </c>
      <c r="H1185">
        <v>2E+20</v>
      </c>
      <c r="I1185">
        <v>0</v>
      </c>
      <c r="J1185">
        <v>22.2588129556671</v>
      </c>
      <c r="K1185">
        <v>141</v>
      </c>
      <c r="L11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85" s="5" cm="1">
        <f t="array" ref="M1185">MAX(IF((ProjectInfoTable[ProjectName]=DiscreteStatsTable[[#This Row],[ProjectName]]),(ProjectInfoTable[ProjectName]=DiscreteStatsTable[[#This Row],[ProjectName]])*ProjectInfoTable[NumberOfReplications]))</f>
        <v>50</v>
      </c>
      <c r="N1185" s="5" cm="1">
        <f t="array" ref="N1185">IFERROR(AVERAGE(IF((DiscreteStatsTable[GroupByKey]=DiscreteStatsTable[[#This Row],[GroupByKey]]),(DiscreteStatsTable[GroupByKey]=DiscreteStatsTable[[#This Row],[GroupByKey]])*DiscreteStatsTable[Average])),0)</f>
        <v>5.6664667008910365</v>
      </c>
      <c r="O1185" s="5" cm="1">
        <f t="array" ref="O1185">IFERROR(_xlfn.STDEV.S(IF((DiscreteStatsTable[GroupByKey]=DiscreteStatsTable[[#This Row],[GroupByKey]]),(DiscreteStatsTable[GroupByKey]=DiscreteStatsTable[[#This Row],[GroupByKey]])*DiscreteStatsTable[Average])),0)</f>
        <v>5.8120334932936641</v>
      </c>
      <c r="P1185" s="5" cm="1">
        <f t="array" ref="P1185">MAX(IF((ProjectInfoTable[ProjectName]=DiscreteStatsTable[[#This Row],[ProjectName]]),(ProjectInfoTable[ProjectName]=DiscreteStatsTable[[#This Row],[ProjectName]])*ProjectInfoTable[ConfidenceInterval]))</f>
        <v>0.95</v>
      </c>
      <c r="Q1185" s="5">
        <f>IF(AND(DiscreteStatsTable[[#This Row],[RepsWithStatObserved]]=1,Y1185=0),200000000000000000000,IFERROR(_xlfn.T.INV.2T(1 -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185" s="5" cm="1">
        <f t="array" ref="R1185">MIN(IF((DiscreteStatsTable[GroupByKey]=DiscreteStatsTable[[#This Row],[GroupByKey]]),(DiscreteStatsTable[GroupByKey]=DiscreteStatsTable[[#This Row],[GroupByKey]])*DiscreteStatsTable[Average]))</f>
        <v>1.06349999805384</v>
      </c>
      <c r="S1185" s="5" cm="1">
        <f t="array" ref="S1185">MAX(IF((DiscreteStatsTable[GroupByKey]=DiscreteStatsTable[[#This Row],[GroupByKey]]),(DiscreteStatsTable[GroupByKey]=DiscreteStatsTable[[#This Row],[GroupByKey]])*DiscreteStatsTable[Average]))</f>
        <v>37.498930964302303</v>
      </c>
      <c r="T1185" s="5" cm="1">
        <f t="array" ref="T1185">MIN(IF((DiscreteStatsTable[GroupByKey]=DiscreteStatsTable[[#This Row],[GroupByKey]]),(DiscreteStatsTable[GroupByKey]=DiscreteStatsTable[[#This Row],[GroupByKey]])*DiscreteStatsTable[Minimum]))</f>
        <v>0</v>
      </c>
      <c r="U1185" s="5" cm="1">
        <f t="array" ref="U1185">MAX(IF((DiscreteStatsTable[GroupByKey]=DiscreteStatsTable[[#This Row],[GroupByKey]]),(DiscreteStatsTable[GroupByKey]=DiscreteStatsTable[[#This Row],[GroupByKey]])*DiscreteStatsTable[Maximum]))</f>
        <v>97.065234510704698</v>
      </c>
      <c r="V1185" s="5" cm="1">
        <f t="array" ref="V1185">IFERROR(AVERAGE(IF((DiscreteStatsTable[GroupByKey]=DiscreteStatsTable[[#This Row],[GroupByKey]]),(DiscreteStatsTable[GroupByKey]=DiscreteStatsTable[[#This Row],[GroupByKey]])*DiscreteStatsTable[NumberObservations])),0)</f>
        <v>141.38</v>
      </c>
      <c r="W1185" s="5">
        <f>IF((DiscreteStatsTable[[#This Row],[RepsRequested]]&gt;1),DiscreteStatsTable[[#This Row],[HalfWidth]],DiscreteStatsTable[[#This Row],[BatchMeansHalfWidth]])</f>
        <v>1.6517616428299211</v>
      </c>
      <c r="X1185" s="5" cm="1">
        <f t="array" ref="X1185">COUNT(IF((DiscreteStatsTable[GroupByKey]=DiscreteStatsTable[[#This Row],[GroupByKey]]),(DiscreteStatsTable[GroupByKey]=DiscreteStatsTable[[#This Row],[GroupByKey]])*DiscreteStatsTable[Replication]))</f>
        <v>50</v>
      </c>
      <c r="Y1185" s="5">
        <f>IF(DiscreteStatsTable[[#This Row],[RepsRequested]]=DiscreteStatsTable[[#This Row],[RepsWithStatObserved]],1,0)</f>
        <v>1</v>
      </c>
    </row>
    <row r="1186" spans="1:25" x14ac:dyDescent="0.25">
      <c r="A1186" t="s">
        <v>68</v>
      </c>
      <c r="B1186" t="s">
        <v>70</v>
      </c>
      <c r="C1186">
        <v>33</v>
      </c>
      <c r="D1186" t="s">
        <v>85</v>
      </c>
      <c r="E1186" t="s">
        <v>86</v>
      </c>
      <c r="F1186" t="s">
        <v>87</v>
      </c>
      <c r="G1186">
        <v>0</v>
      </c>
      <c r="H1186">
        <v>2E+20</v>
      </c>
      <c r="I1186">
        <v>0</v>
      </c>
      <c r="J1186">
        <v>0</v>
      </c>
      <c r="K1186">
        <v>142</v>
      </c>
      <c r="L11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86" s="5" cm="1">
        <f t="array" ref="M1186">MAX(IF((ProjectInfoTable[ProjectName]=DiscreteStatsTable[[#This Row],[ProjectName]]),(ProjectInfoTable[ProjectName]=DiscreteStatsTable[[#This Row],[ProjectName]])*ProjectInfoTable[NumberOfReplications]))</f>
        <v>50</v>
      </c>
      <c r="N1186" s="5" cm="1">
        <f t="array" ref="N1186">IFERROR(AVERAGE(IF((DiscreteStatsTable[GroupByKey]=DiscreteStatsTable[[#This Row],[GroupByKey]]),(DiscreteStatsTable[GroupByKey]=DiscreteStatsTable[[#This Row],[GroupByKey]])*DiscreteStatsTable[Average])),0)</f>
        <v>0</v>
      </c>
      <c r="O1186" s="5" cm="1">
        <f t="array" ref="O1186">IFERROR(_xlfn.STDEV.S(IF((DiscreteStatsTable[GroupByKey]=DiscreteStatsTable[[#This Row],[GroupByKey]]),(DiscreteStatsTable[GroupByKey]=DiscreteStatsTable[[#This Row],[GroupByKey]])*DiscreteStatsTable[Average])),0)</f>
        <v>0</v>
      </c>
      <c r="P1186" s="5" cm="1">
        <f t="array" ref="P1186">MAX(IF((ProjectInfoTable[ProjectName]=DiscreteStatsTable[[#This Row],[ProjectName]]),(ProjectInfoTable[ProjectName]=DiscreteStatsTable[[#This Row],[ProjectName]])*ProjectInfoTable[ConfidenceInterval]))</f>
        <v>0.95</v>
      </c>
      <c r="Q1186" s="5">
        <f>IF(AND(DiscreteStatsTable[[#This Row],[RepsWithStatObserved]]=1,Y1186=0),200000000000000000000,IFERROR(_xlfn.T.INV.2T(1 -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6" s="5" cm="1">
        <f t="array" ref="R1186">MIN(IF((DiscreteStatsTable[GroupByKey]=DiscreteStatsTable[[#This Row],[GroupByKey]]),(DiscreteStatsTable[GroupByKey]=DiscreteStatsTable[[#This Row],[GroupByKey]])*DiscreteStatsTable[Average]))</f>
        <v>0</v>
      </c>
      <c r="S1186" s="5" cm="1">
        <f t="array" ref="S1186">MAX(IF((DiscreteStatsTable[GroupByKey]=DiscreteStatsTable[[#This Row],[GroupByKey]]),(DiscreteStatsTable[GroupByKey]=DiscreteStatsTable[[#This Row],[GroupByKey]])*DiscreteStatsTable[Average]))</f>
        <v>0</v>
      </c>
      <c r="T1186" s="5" cm="1">
        <f t="array" ref="T1186">MIN(IF((DiscreteStatsTable[GroupByKey]=DiscreteStatsTable[[#This Row],[GroupByKey]]),(DiscreteStatsTable[GroupByKey]=DiscreteStatsTable[[#This Row],[GroupByKey]])*DiscreteStatsTable[Minimum]))</f>
        <v>0</v>
      </c>
      <c r="U1186" s="5" cm="1">
        <f t="array" ref="U1186">MAX(IF((DiscreteStatsTable[GroupByKey]=DiscreteStatsTable[[#This Row],[GroupByKey]]),(DiscreteStatsTable[GroupByKey]=DiscreteStatsTable[[#This Row],[GroupByKey]])*DiscreteStatsTable[Maximum]))</f>
        <v>0</v>
      </c>
      <c r="V1186" s="5" cm="1">
        <f t="array" ref="V1186">IFERROR(AVERAGE(IF((DiscreteStatsTable[GroupByKey]=DiscreteStatsTable[[#This Row],[GroupByKey]]),(DiscreteStatsTable[GroupByKey]=DiscreteStatsTable[[#This Row],[GroupByKey]])*DiscreteStatsTable[NumberObservations])),0)</f>
        <v>141.38</v>
      </c>
      <c r="W1186" s="5">
        <f>IF((DiscreteStatsTable[[#This Row],[RepsRequested]]&gt;1),DiscreteStatsTable[[#This Row],[HalfWidth]],DiscreteStatsTable[[#This Row],[BatchMeansHalfWidth]])</f>
        <v>0</v>
      </c>
      <c r="X1186" s="5" cm="1">
        <f t="array" ref="X1186">COUNT(IF((DiscreteStatsTable[GroupByKey]=DiscreteStatsTable[[#This Row],[GroupByKey]]),(DiscreteStatsTable[GroupByKey]=DiscreteStatsTable[[#This Row],[GroupByKey]])*DiscreteStatsTable[Replication]))</f>
        <v>50</v>
      </c>
      <c r="Y1186" s="5">
        <f>IF(DiscreteStatsTable[[#This Row],[RepsRequested]]=DiscreteStatsTable[[#This Row],[RepsWithStatObserved]],1,0)</f>
        <v>1</v>
      </c>
    </row>
    <row r="1187" spans="1:25" x14ac:dyDescent="0.25">
      <c r="A1187" t="s">
        <v>68</v>
      </c>
      <c r="B1187" t="s">
        <v>70</v>
      </c>
      <c r="C1187">
        <v>33</v>
      </c>
      <c r="D1187" t="s">
        <v>85</v>
      </c>
      <c r="E1187" t="s">
        <v>88</v>
      </c>
      <c r="F1187" t="s">
        <v>87</v>
      </c>
      <c r="G1187">
        <v>0</v>
      </c>
      <c r="H1187">
        <v>2E+20</v>
      </c>
      <c r="I1187">
        <v>0</v>
      </c>
      <c r="J1187">
        <v>0</v>
      </c>
      <c r="K1187">
        <v>142</v>
      </c>
      <c r="L11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87" s="5" cm="1">
        <f t="array" ref="M1187">MAX(IF((ProjectInfoTable[ProjectName]=DiscreteStatsTable[[#This Row],[ProjectName]]),(ProjectInfoTable[ProjectName]=DiscreteStatsTable[[#This Row],[ProjectName]])*ProjectInfoTable[NumberOfReplications]))</f>
        <v>50</v>
      </c>
      <c r="N1187" s="5" cm="1">
        <f t="array" ref="N1187">IFERROR(AVERAGE(IF((DiscreteStatsTable[GroupByKey]=DiscreteStatsTable[[#This Row],[GroupByKey]]),(DiscreteStatsTable[GroupByKey]=DiscreteStatsTable[[#This Row],[GroupByKey]])*DiscreteStatsTable[Average])),0)</f>
        <v>0</v>
      </c>
      <c r="O1187" s="5" cm="1">
        <f t="array" ref="O1187">IFERROR(_xlfn.STDEV.S(IF((DiscreteStatsTable[GroupByKey]=DiscreteStatsTable[[#This Row],[GroupByKey]]),(DiscreteStatsTable[GroupByKey]=DiscreteStatsTable[[#This Row],[GroupByKey]])*DiscreteStatsTable[Average])),0)</f>
        <v>0</v>
      </c>
      <c r="P1187" s="5" cm="1">
        <f t="array" ref="P1187">MAX(IF((ProjectInfoTable[ProjectName]=DiscreteStatsTable[[#This Row],[ProjectName]]),(ProjectInfoTable[ProjectName]=DiscreteStatsTable[[#This Row],[ProjectName]])*ProjectInfoTable[ConfidenceInterval]))</f>
        <v>0.95</v>
      </c>
      <c r="Q1187" s="5">
        <f>IF(AND(DiscreteStatsTable[[#This Row],[RepsWithStatObserved]]=1,Y1187=0),200000000000000000000,IFERROR(_xlfn.T.INV.2T(1 -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7" s="5" cm="1">
        <f t="array" ref="R1187">MIN(IF((DiscreteStatsTable[GroupByKey]=DiscreteStatsTable[[#This Row],[GroupByKey]]),(DiscreteStatsTable[GroupByKey]=DiscreteStatsTable[[#This Row],[GroupByKey]])*DiscreteStatsTable[Average]))</f>
        <v>0</v>
      </c>
      <c r="S1187" s="5" cm="1">
        <f t="array" ref="S1187">MAX(IF((DiscreteStatsTable[GroupByKey]=DiscreteStatsTable[[#This Row],[GroupByKey]]),(DiscreteStatsTable[GroupByKey]=DiscreteStatsTable[[#This Row],[GroupByKey]])*DiscreteStatsTable[Average]))</f>
        <v>0</v>
      </c>
      <c r="T1187" s="5" cm="1">
        <f t="array" ref="T1187">MIN(IF((DiscreteStatsTable[GroupByKey]=DiscreteStatsTable[[#This Row],[GroupByKey]]),(DiscreteStatsTable[GroupByKey]=DiscreteStatsTable[[#This Row],[GroupByKey]])*DiscreteStatsTable[Minimum]))</f>
        <v>0</v>
      </c>
      <c r="U1187" s="5" cm="1">
        <f t="array" ref="U1187">MAX(IF((DiscreteStatsTable[GroupByKey]=DiscreteStatsTable[[#This Row],[GroupByKey]]),(DiscreteStatsTable[GroupByKey]=DiscreteStatsTable[[#This Row],[GroupByKey]])*DiscreteStatsTable[Maximum]))</f>
        <v>0</v>
      </c>
      <c r="V1187" s="5" cm="1">
        <f t="array" ref="V1187">IFERROR(AVERAGE(IF((DiscreteStatsTable[GroupByKey]=DiscreteStatsTable[[#This Row],[GroupByKey]]),(DiscreteStatsTable[GroupByKey]=DiscreteStatsTable[[#This Row],[GroupByKey]])*DiscreteStatsTable[NumberObservations])),0)</f>
        <v>141.38</v>
      </c>
      <c r="W1187" s="5">
        <f>IF((DiscreteStatsTable[[#This Row],[RepsRequested]]&gt;1),DiscreteStatsTable[[#This Row],[HalfWidth]],DiscreteStatsTable[[#This Row],[BatchMeansHalfWidth]])</f>
        <v>0</v>
      </c>
      <c r="X1187" s="5" cm="1">
        <f t="array" ref="X1187">COUNT(IF((DiscreteStatsTable[GroupByKey]=DiscreteStatsTable[[#This Row],[GroupByKey]]),(DiscreteStatsTable[GroupByKey]=DiscreteStatsTable[[#This Row],[GroupByKey]])*DiscreteStatsTable[Replication]))</f>
        <v>50</v>
      </c>
      <c r="Y1187" s="5">
        <f>IF(DiscreteStatsTable[[#This Row],[RepsRequested]]=DiscreteStatsTable[[#This Row],[RepsWithStatObserved]],1,0)</f>
        <v>1</v>
      </c>
    </row>
    <row r="1188" spans="1:25" x14ac:dyDescent="0.25">
      <c r="A1188" t="s">
        <v>68</v>
      </c>
      <c r="B1188" t="s">
        <v>70</v>
      </c>
      <c r="C1188">
        <v>33</v>
      </c>
      <c r="D1188" t="s">
        <v>85</v>
      </c>
      <c r="E1188" t="s">
        <v>89</v>
      </c>
      <c r="F1188" t="s">
        <v>87</v>
      </c>
      <c r="G1188">
        <v>0</v>
      </c>
      <c r="H1188">
        <v>2E+20</v>
      </c>
      <c r="I1188">
        <v>0</v>
      </c>
      <c r="J1188">
        <v>0</v>
      </c>
      <c r="K1188">
        <v>142</v>
      </c>
      <c r="L11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88" s="5" cm="1">
        <f t="array" ref="M1188">MAX(IF((ProjectInfoTable[ProjectName]=DiscreteStatsTable[[#This Row],[ProjectName]]),(ProjectInfoTable[ProjectName]=DiscreteStatsTable[[#This Row],[ProjectName]])*ProjectInfoTable[NumberOfReplications]))</f>
        <v>50</v>
      </c>
      <c r="N1188" s="5" cm="1">
        <f t="array" ref="N1188">IFERROR(AVERAGE(IF((DiscreteStatsTable[GroupByKey]=DiscreteStatsTable[[#This Row],[GroupByKey]]),(DiscreteStatsTable[GroupByKey]=DiscreteStatsTable[[#This Row],[GroupByKey]])*DiscreteStatsTable[Average])),0)</f>
        <v>0</v>
      </c>
      <c r="O1188" s="5" cm="1">
        <f t="array" ref="O1188">IFERROR(_xlfn.STDEV.S(IF((DiscreteStatsTable[GroupByKey]=DiscreteStatsTable[[#This Row],[GroupByKey]]),(DiscreteStatsTable[GroupByKey]=DiscreteStatsTable[[#This Row],[GroupByKey]])*DiscreteStatsTable[Average])),0)</f>
        <v>0</v>
      </c>
      <c r="P1188" s="5" cm="1">
        <f t="array" ref="P1188">MAX(IF((ProjectInfoTable[ProjectName]=DiscreteStatsTable[[#This Row],[ProjectName]]),(ProjectInfoTable[ProjectName]=DiscreteStatsTable[[#This Row],[ProjectName]])*ProjectInfoTable[ConfidenceInterval]))</f>
        <v>0.95</v>
      </c>
      <c r="Q1188" s="5">
        <f>IF(AND(DiscreteStatsTable[[#This Row],[RepsWithStatObserved]]=1,Y1188=0),200000000000000000000,IFERROR(_xlfn.T.INV.2T(1 -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8" s="5" cm="1">
        <f t="array" ref="R1188">MIN(IF((DiscreteStatsTable[GroupByKey]=DiscreteStatsTable[[#This Row],[GroupByKey]]),(DiscreteStatsTable[GroupByKey]=DiscreteStatsTable[[#This Row],[GroupByKey]])*DiscreteStatsTable[Average]))</f>
        <v>0</v>
      </c>
      <c r="S1188" s="5" cm="1">
        <f t="array" ref="S1188">MAX(IF((DiscreteStatsTable[GroupByKey]=DiscreteStatsTable[[#This Row],[GroupByKey]]),(DiscreteStatsTable[GroupByKey]=DiscreteStatsTable[[#This Row],[GroupByKey]])*DiscreteStatsTable[Average]))</f>
        <v>0</v>
      </c>
      <c r="T1188" s="5" cm="1">
        <f t="array" ref="T1188">MIN(IF((DiscreteStatsTable[GroupByKey]=DiscreteStatsTable[[#This Row],[GroupByKey]]),(DiscreteStatsTable[GroupByKey]=DiscreteStatsTable[[#This Row],[GroupByKey]])*DiscreteStatsTable[Minimum]))</f>
        <v>0</v>
      </c>
      <c r="U1188" s="5" cm="1">
        <f t="array" ref="U1188">MAX(IF((DiscreteStatsTable[GroupByKey]=DiscreteStatsTable[[#This Row],[GroupByKey]]),(DiscreteStatsTable[GroupByKey]=DiscreteStatsTable[[#This Row],[GroupByKey]])*DiscreteStatsTable[Maximum]))</f>
        <v>0</v>
      </c>
      <c r="V1188" s="5" cm="1">
        <f t="array" ref="V1188">IFERROR(AVERAGE(IF((DiscreteStatsTable[GroupByKey]=DiscreteStatsTable[[#This Row],[GroupByKey]]),(DiscreteStatsTable[GroupByKey]=DiscreteStatsTable[[#This Row],[GroupByKey]])*DiscreteStatsTable[NumberObservations])),0)</f>
        <v>141.38</v>
      </c>
      <c r="W1188" s="5">
        <f>IF((DiscreteStatsTable[[#This Row],[RepsRequested]]&gt;1),DiscreteStatsTable[[#This Row],[HalfWidth]],DiscreteStatsTable[[#This Row],[BatchMeansHalfWidth]])</f>
        <v>0</v>
      </c>
      <c r="X1188" s="5" cm="1">
        <f t="array" ref="X1188">COUNT(IF((DiscreteStatsTable[GroupByKey]=DiscreteStatsTable[[#This Row],[GroupByKey]]),(DiscreteStatsTable[GroupByKey]=DiscreteStatsTable[[#This Row],[GroupByKey]])*DiscreteStatsTable[Replication]))</f>
        <v>50</v>
      </c>
      <c r="Y1188" s="5">
        <f>IF(DiscreteStatsTable[[#This Row],[RepsRequested]]=DiscreteStatsTable[[#This Row],[RepsWithStatObserved]],1,0)</f>
        <v>1</v>
      </c>
    </row>
    <row r="1189" spans="1:25" x14ac:dyDescent="0.25">
      <c r="A1189" t="s">
        <v>68</v>
      </c>
      <c r="B1189" t="s">
        <v>70</v>
      </c>
      <c r="C1189">
        <v>33</v>
      </c>
      <c r="D1189" t="s">
        <v>85</v>
      </c>
      <c r="E1189" t="s">
        <v>90</v>
      </c>
      <c r="F1189" t="s">
        <v>87</v>
      </c>
      <c r="G1189">
        <v>0</v>
      </c>
      <c r="H1189">
        <v>2E+20</v>
      </c>
      <c r="I1189">
        <v>0</v>
      </c>
      <c r="J1189">
        <v>0</v>
      </c>
      <c r="K1189">
        <v>142</v>
      </c>
      <c r="L11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89" s="5" cm="1">
        <f t="array" ref="M1189">MAX(IF((ProjectInfoTable[ProjectName]=DiscreteStatsTable[[#This Row],[ProjectName]]),(ProjectInfoTable[ProjectName]=DiscreteStatsTable[[#This Row],[ProjectName]])*ProjectInfoTable[NumberOfReplications]))</f>
        <v>50</v>
      </c>
      <c r="N1189" s="5" cm="1">
        <f t="array" ref="N1189">IFERROR(AVERAGE(IF((DiscreteStatsTable[GroupByKey]=DiscreteStatsTable[[#This Row],[GroupByKey]]),(DiscreteStatsTable[GroupByKey]=DiscreteStatsTable[[#This Row],[GroupByKey]])*DiscreteStatsTable[Average])),0)</f>
        <v>0</v>
      </c>
      <c r="O1189" s="5" cm="1">
        <f t="array" ref="O1189">IFERROR(_xlfn.STDEV.S(IF((DiscreteStatsTable[GroupByKey]=DiscreteStatsTable[[#This Row],[GroupByKey]]),(DiscreteStatsTable[GroupByKey]=DiscreteStatsTable[[#This Row],[GroupByKey]])*DiscreteStatsTable[Average])),0)</f>
        <v>0</v>
      </c>
      <c r="P1189" s="5" cm="1">
        <f t="array" ref="P1189">MAX(IF((ProjectInfoTable[ProjectName]=DiscreteStatsTable[[#This Row],[ProjectName]]),(ProjectInfoTable[ProjectName]=DiscreteStatsTable[[#This Row],[ProjectName]])*ProjectInfoTable[ConfidenceInterval]))</f>
        <v>0.95</v>
      </c>
      <c r="Q1189" s="5">
        <f>IF(AND(DiscreteStatsTable[[#This Row],[RepsWithStatObserved]]=1,Y1189=0),200000000000000000000,IFERROR(_xlfn.T.INV.2T(1 -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9" s="5" cm="1">
        <f t="array" ref="R1189">MIN(IF((DiscreteStatsTable[GroupByKey]=DiscreteStatsTable[[#This Row],[GroupByKey]]),(DiscreteStatsTable[GroupByKey]=DiscreteStatsTable[[#This Row],[GroupByKey]])*DiscreteStatsTable[Average]))</f>
        <v>0</v>
      </c>
      <c r="S1189" s="5" cm="1">
        <f t="array" ref="S1189">MAX(IF((DiscreteStatsTable[GroupByKey]=DiscreteStatsTable[[#This Row],[GroupByKey]]),(DiscreteStatsTable[GroupByKey]=DiscreteStatsTable[[#This Row],[GroupByKey]])*DiscreteStatsTable[Average]))</f>
        <v>0</v>
      </c>
      <c r="T1189" s="5" cm="1">
        <f t="array" ref="T1189">MIN(IF((DiscreteStatsTable[GroupByKey]=DiscreteStatsTable[[#This Row],[GroupByKey]]),(DiscreteStatsTable[GroupByKey]=DiscreteStatsTable[[#This Row],[GroupByKey]])*DiscreteStatsTable[Minimum]))</f>
        <v>0</v>
      </c>
      <c r="U1189" s="5" cm="1">
        <f t="array" ref="U1189">MAX(IF((DiscreteStatsTable[GroupByKey]=DiscreteStatsTable[[#This Row],[GroupByKey]]),(DiscreteStatsTable[GroupByKey]=DiscreteStatsTable[[#This Row],[GroupByKey]])*DiscreteStatsTable[Maximum]))</f>
        <v>0</v>
      </c>
      <c r="V1189" s="5" cm="1">
        <f t="array" ref="V1189">IFERROR(AVERAGE(IF((DiscreteStatsTable[GroupByKey]=DiscreteStatsTable[[#This Row],[GroupByKey]]),(DiscreteStatsTable[GroupByKey]=DiscreteStatsTable[[#This Row],[GroupByKey]])*DiscreteStatsTable[NumberObservations])),0)</f>
        <v>141.38</v>
      </c>
      <c r="W1189" s="5">
        <f>IF((DiscreteStatsTable[[#This Row],[RepsRequested]]&gt;1),DiscreteStatsTable[[#This Row],[HalfWidth]],DiscreteStatsTable[[#This Row],[BatchMeansHalfWidth]])</f>
        <v>0</v>
      </c>
      <c r="X1189" s="5" cm="1">
        <f t="array" ref="X1189">COUNT(IF((DiscreteStatsTable[GroupByKey]=DiscreteStatsTable[[#This Row],[GroupByKey]]),(DiscreteStatsTable[GroupByKey]=DiscreteStatsTable[[#This Row],[GroupByKey]])*DiscreteStatsTable[Replication]))</f>
        <v>50</v>
      </c>
      <c r="Y1189" s="5">
        <f>IF(DiscreteStatsTable[[#This Row],[RepsRequested]]=DiscreteStatsTable[[#This Row],[RepsWithStatObserved]],1,0)</f>
        <v>1</v>
      </c>
    </row>
    <row r="1190" spans="1:25" x14ac:dyDescent="0.25">
      <c r="A1190" t="s">
        <v>68</v>
      </c>
      <c r="B1190" t="s">
        <v>70</v>
      </c>
      <c r="C1190">
        <v>33</v>
      </c>
      <c r="D1190" t="s">
        <v>85</v>
      </c>
      <c r="E1190" t="s">
        <v>91</v>
      </c>
      <c r="F1190" t="s">
        <v>87</v>
      </c>
      <c r="G1190">
        <v>0.338433613171718</v>
      </c>
      <c r="H1190">
        <v>2E+20</v>
      </c>
      <c r="I1190">
        <v>5.9463908341742401E-2</v>
      </c>
      <c r="J1190">
        <v>1.4445558337415201</v>
      </c>
      <c r="K1190">
        <v>142</v>
      </c>
      <c r="L11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90" s="5" cm="1">
        <f t="array" ref="M1190">MAX(IF((ProjectInfoTable[ProjectName]=DiscreteStatsTable[[#This Row],[ProjectName]]),(ProjectInfoTable[ProjectName]=DiscreteStatsTable[[#This Row],[ProjectName]])*ProjectInfoTable[NumberOfReplications]))</f>
        <v>50</v>
      </c>
      <c r="N1190" s="5" cm="1">
        <f t="array" ref="N1190">IFERROR(AVERAGE(IF((DiscreteStatsTable[GroupByKey]=DiscreteStatsTable[[#This Row],[GroupByKey]]),(DiscreteStatsTable[GroupByKey]=DiscreteStatsTable[[#This Row],[GroupByKey]])*DiscreteStatsTable[Average])),0)</f>
        <v>0.33492790756206081</v>
      </c>
      <c r="O1190" s="5" cm="1">
        <f t="array" ref="O119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90" s="5" cm="1">
        <f t="array" ref="P1190">MAX(IF((ProjectInfoTable[ProjectName]=DiscreteStatsTable[[#This Row],[ProjectName]]),(ProjectInfoTable[ProjectName]=DiscreteStatsTable[[#This Row],[ProjectName]])*ProjectInfoTable[ConfidenceInterval]))</f>
        <v>0.95</v>
      </c>
      <c r="Q1190" s="5">
        <f>IF(AND(DiscreteStatsTable[[#This Row],[RepsWithStatObserved]]=1,Y1190=0),200000000000000000000,IFERROR(_xlfn.T.INV.2T(1 -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90" s="5" cm="1">
        <f t="array" ref="R1190">MIN(IF((DiscreteStatsTable[GroupByKey]=DiscreteStatsTable[[#This Row],[GroupByKey]]),(DiscreteStatsTable[GroupByKey]=DiscreteStatsTable[[#This Row],[GroupByKey]])*DiscreteStatsTable[Average]))</f>
        <v>0.29414253294763198</v>
      </c>
      <c r="S1190" s="5" cm="1">
        <f t="array" ref="S1190">MAX(IF((DiscreteStatsTable[GroupByKey]=DiscreteStatsTable[[#This Row],[GroupByKey]]),(DiscreteStatsTable[GroupByKey]=DiscreteStatsTable[[#This Row],[GroupByKey]])*DiscreteStatsTable[Average]))</f>
        <v>0.38948747758041602</v>
      </c>
      <c r="T1190" s="5" cm="1">
        <f t="array" ref="T1190">MIN(IF((DiscreteStatsTable[GroupByKey]=DiscreteStatsTable[[#This Row],[GroupByKey]]),(DiscreteStatsTable[GroupByKey]=DiscreteStatsTable[[#This Row],[GroupByKey]])*DiscreteStatsTable[Minimum]))</f>
        <v>1.2941586017357599E-2</v>
      </c>
      <c r="U1190" s="5" cm="1">
        <f t="array" ref="U1190">MAX(IF((DiscreteStatsTable[GroupByKey]=DiscreteStatsTable[[#This Row],[GroupByKey]]),(DiscreteStatsTable[GroupByKey]=DiscreteStatsTable[[#This Row],[GroupByKey]])*DiscreteStatsTable[Maximum]))</f>
        <v>2.0393207955552399</v>
      </c>
      <c r="V1190" s="5" cm="1">
        <f t="array" ref="V1190">IFERROR(AVERAGE(IF((DiscreteStatsTable[GroupByKey]=DiscreteStatsTable[[#This Row],[GroupByKey]]),(DiscreteStatsTable[GroupByKey]=DiscreteStatsTable[[#This Row],[GroupByKey]])*DiscreteStatsTable[NumberObservations])),0)</f>
        <v>141.38</v>
      </c>
      <c r="W1190" s="5">
        <f>IF((DiscreteStatsTable[[#This Row],[RepsRequested]]&gt;1),DiscreteStatsTable[[#This Row],[HalfWidth]],DiscreteStatsTable[[#This Row],[BatchMeansHalfWidth]])</f>
        <v>5.7478663771092743E-3</v>
      </c>
      <c r="X1190" s="5" cm="1">
        <f t="array" ref="X1190">COUNT(IF((DiscreteStatsTable[GroupByKey]=DiscreteStatsTable[[#This Row],[GroupByKey]]),(DiscreteStatsTable[GroupByKey]=DiscreteStatsTable[[#This Row],[GroupByKey]])*DiscreteStatsTable[Replication]))</f>
        <v>50</v>
      </c>
      <c r="Y1190" s="5">
        <f>IF(DiscreteStatsTable[[#This Row],[RepsRequested]]=DiscreteStatsTable[[#This Row],[RepsWithStatObserved]],1,0)</f>
        <v>1</v>
      </c>
    </row>
    <row r="1191" spans="1:25" x14ac:dyDescent="0.25">
      <c r="A1191" t="s">
        <v>68</v>
      </c>
      <c r="B1191" t="s">
        <v>70</v>
      </c>
      <c r="C1191">
        <v>33</v>
      </c>
      <c r="D1191" t="s">
        <v>85</v>
      </c>
      <c r="E1191" t="s">
        <v>92</v>
      </c>
      <c r="F1191" t="s">
        <v>87</v>
      </c>
      <c r="G1191">
        <v>15.8274391849325</v>
      </c>
      <c r="H1191">
        <v>2E+20</v>
      </c>
      <c r="I1191">
        <v>3.7578333295633102</v>
      </c>
      <c r="J1191">
        <v>51.056125699879502</v>
      </c>
      <c r="K1191">
        <v>142</v>
      </c>
      <c r="L11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91" s="5" cm="1">
        <f t="array" ref="M1191">MAX(IF((ProjectInfoTable[ProjectName]=DiscreteStatsTable[[#This Row],[ProjectName]]),(ProjectInfoTable[ProjectName]=DiscreteStatsTable[[#This Row],[ProjectName]])*ProjectInfoTable[NumberOfReplications]))</f>
        <v>50</v>
      </c>
      <c r="N1191" s="5" cm="1">
        <f t="array" ref="N1191">IFERROR(AVERAGE(IF((DiscreteStatsTable[GroupByKey]=DiscreteStatsTable[[#This Row],[GroupByKey]]),(DiscreteStatsTable[GroupByKey]=DiscreteStatsTable[[#This Row],[GroupByKey]])*DiscreteStatsTable[Average])),0)</f>
        <v>17.764897998506111</v>
      </c>
      <c r="O1191" s="5" cm="1">
        <f t="array" ref="O1191">IFERROR(_xlfn.STDEV.S(IF((DiscreteStatsTable[GroupByKey]=DiscreteStatsTable[[#This Row],[GroupByKey]]),(DiscreteStatsTable[GroupByKey]=DiscreteStatsTable[[#This Row],[GroupByKey]])*DiscreteStatsTable[Average])),0)</f>
        <v>6.3265363194248438</v>
      </c>
      <c r="P1191" s="5" cm="1">
        <f t="array" ref="P1191">MAX(IF((ProjectInfoTable[ProjectName]=DiscreteStatsTable[[#This Row],[ProjectName]]),(ProjectInfoTable[ProjectName]=DiscreteStatsTable[[#This Row],[ProjectName]])*ProjectInfoTable[ConfidenceInterval]))</f>
        <v>0.95</v>
      </c>
      <c r="Q1191" s="5">
        <f>IF(AND(DiscreteStatsTable[[#This Row],[RepsWithStatObserved]]=1,Y1191=0),200000000000000000000,IFERROR(_xlfn.T.INV.2T(1 -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191" s="5" cm="1">
        <f t="array" ref="R1191">MIN(IF((DiscreteStatsTable[GroupByKey]=DiscreteStatsTable[[#This Row],[GroupByKey]]),(DiscreteStatsTable[GroupByKey]=DiscreteStatsTable[[#This Row],[GroupByKey]])*DiscreteStatsTable[Average]))</f>
        <v>12.070203836107099</v>
      </c>
      <c r="S1191" s="5" cm="1">
        <f t="array" ref="S1191">MAX(IF((DiscreteStatsTable[GroupByKey]=DiscreteStatsTable[[#This Row],[GroupByKey]]),(DiscreteStatsTable[GroupByKey]=DiscreteStatsTable[[#This Row],[GroupByKey]])*DiscreteStatsTable[Average]))</f>
        <v>51.667706043059603</v>
      </c>
      <c r="T1191" s="5" cm="1">
        <f t="array" ref="T1191">MIN(IF((DiscreteStatsTable[GroupByKey]=DiscreteStatsTable[[#This Row],[GroupByKey]]),(DiscreteStatsTable[GroupByKey]=DiscreteStatsTable[[#This Row],[GroupByKey]])*DiscreteStatsTable[Minimum]))</f>
        <v>0.77649516104145899</v>
      </c>
      <c r="U1191" s="5" cm="1">
        <f t="array" ref="U1191">MAX(IF((DiscreteStatsTable[GroupByKey]=DiscreteStatsTable[[#This Row],[GroupByKey]]),(DiscreteStatsTable[GroupByKey]=DiscreteStatsTable[[#This Row],[GroupByKey]])*DiscreteStatsTable[Maximum]))</f>
        <v>114.20900292565</v>
      </c>
      <c r="V1191" s="5" cm="1">
        <f t="array" ref="V1191">IFERROR(AVERAGE(IF((DiscreteStatsTable[GroupByKey]=DiscreteStatsTable[[#This Row],[GroupByKey]]),(DiscreteStatsTable[GroupByKey]=DiscreteStatsTable[[#This Row],[GroupByKey]])*DiscreteStatsTable[NumberObservations])),0)</f>
        <v>141.38</v>
      </c>
      <c r="W1191" s="5">
        <f>IF((DiscreteStatsTable[[#This Row],[RepsRequested]]&gt;1),DiscreteStatsTable[[#This Row],[HalfWidth]],DiscreteStatsTable[[#This Row],[BatchMeansHalfWidth]])</f>
        <v>1.7979817281600685</v>
      </c>
      <c r="X1191" s="5" cm="1">
        <f t="array" ref="X1191">COUNT(IF((DiscreteStatsTable[GroupByKey]=DiscreteStatsTable[[#This Row],[GroupByKey]]),(DiscreteStatsTable[GroupByKey]=DiscreteStatsTable[[#This Row],[GroupByKey]])*DiscreteStatsTable[Replication]))</f>
        <v>50</v>
      </c>
      <c r="Y1191" s="5">
        <f>IF(DiscreteStatsTable[[#This Row],[RepsRequested]]=DiscreteStatsTable[[#This Row],[RepsWithStatObserved]],1,0)</f>
        <v>1</v>
      </c>
    </row>
    <row r="1192" spans="1:25" x14ac:dyDescent="0.25">
      <c r="A1192" t="s">
        <v>68</v>
      </c>
      <c r="B1192" t="s">
        <v>70</v>
      </c>
      <c r="C1192">
        <v>33</v>
      </c>
      <c r="D1192" t="s">
        <v>85</v>
      </c>
      <c r="E1192" t="s">
        <v>93</v>
      </c>
      <c r="F1192" t="s">
        <v>87</v>
      </c>
      <c r="G1192">
        <v>0</v>
      </c>
      <c r="H1192">
        <v>2E+20</v>
      </c>
      <c r="I1192">
        <v>0</v>
      </c>
      <c r="J1192">
        <v>0</v>
      </c>
      <c r="K1192">
        <v>142</v>
      </c>
      <c r="L11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92" s="5" cm="1">
        <f t="array" ref="M1192">MAX(IF((ProjectInfoTable[ProjectName]=DiscreteStatsTable[[#This Row],[ProjectName]]),(ProjectInfoTable[ProjectName]=DiscreteStatsTable[[#This Row],[ProjectName]])*ProjectInfoTable[NumberOfReplications]))</f>
        <v>50</v>
      </c>
      <c r="N1192" s="5" cm="1">
        <f t="array" ref="N1192">IFERROR(AVERAGE(IF((DiscreteStatsTable[GroupByKey]=DiscreteStatsTable[[#This Row],[GroupByKey]]),(DiscreteStatsTable[GroupByKey]=DiscreteStatsTable[[#This Row],[GroupByKey]])*DiscreteStatsTable[Average])),0)</f>
        <v>0</v>
      </c>
      <c r="O1192" s="5" cm="1">
        <f t="array" ref="O1192">IFERROR(_xlfn.STDEV.S(IF((DiscreteStatsTable[GroupByKey]=DiscreteStatsTable[[#This Row],[GroupByKey]]),(DiscreteStatsTable[GroupByKey]=DiscreteStatsTable[[#This Row],[GroupByKey]])*DiscreteStatsTable[Average])),0)</f>
        <v>0</v>
      </c>
      <c r="P1192" s="5" cm="1">
        <f t="array" ref="P1192">MAX(IF((ProjectInfoTable[ProjectName]=DiscreteStatsTable[[#This Row],[ProjectName]]),(ProjectInfoTable[ProjectName]=DiscreteStatsTable[[#This Row],[ProjectName]])*ProjectInfoTable[ConfidenceInterval]))</f>
        <v>0.95</v>
      </c>
      <c r="Q1192" s="5">
        <f>IF(AND(DiscreteStatsTable[[#This Row],[RepsWithStatObserved]]=1,Y1192=0),200000000000000000000,IFERROR(_xlfn.T.INV.2T(1 -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2" s="5" cm="1">
        <f t="array" ref="R1192">MIN(IF((DiscreteStatsTable[GroupByKey]=DiscreteStatsTable[[#This Row],[GroupByKey]]),(DiscreteStatsTable[GroupByKey]=DiscreteStatsTable[[#This Row],[GroupByKey]])*DiscreteStatsTable[Average]))</f>
        <v>0</v>
      </c>
      <c r="S1192" s="5" cm="1">
        <f t="array" ref="S1192">MAX(IF((DiscreteStatsTable[GroupByKey]=DiscreteStatsTable[[#This Row],[GroupByKey]]),(DiscreteStatsTable[GroupByKey]=DiscreteStatsTable[[#This Row],[GroupByKey]])*DiscreteStatsTable[Average]))</f>
        <v>0</v>
      </c>
      <c r="T1192" s="5" cm="1">
        <f t="array" ref="T1192">MIN(IF((DiscreteStatsTable[GroupByKey]=DiscreteStatsTable[[#This Row],[GroupByKey]]),(DiscreteStatsTable[GroupByKey]=DiscreteStatsTable[[#This Row],[GroupByKey]])*DiscreteStatsTable[Minimum]))</f>
        <v>0</v>
      </c>
      <c r="U1192" s="5" cm="1">
        <f t="array" ref="U1192">MAX(IF((DiscreteStatsTable[GroupByKey]=DiscreteStatsTable[[#This Row],[GroupByKey]]),(DiscreteStatsTable[GroupByKey]=DiscreteStatsTable[[#This Row],[GroupByKey]])*DiscreteStatsTable[Maximum]))</f>
        <v>0</v>
      </c>
      <c r="V1192" s="5" cm="1">
        <f t="array" ref="V1192">IFERROR(AVERAGE(IF((DiscreteStatsTable[GroupByKey]=DiscreteStatsTable[[#This Row],[GroupByKey]]),(DiscreteStatsTable[GroupByKey]=DiscreteStatsTable[[#This Row],[GroupByKey]])*DiscreteStatsTable[NumberObservations])),0)</f>
        <v>141.38</v>
      </c>
      <c r="W1192" s="5">
        <f>IF((DiscreteStatsTable[[#This Row],[RepsRequested]]&gt;1),DiscreteStatsTable[[#This Row],[HalfWidth]],DiscreteStatsTable[[#This Row],[BatchMeansHalfWidth]])</f>
        <v>0</v>
      </c>
      <c r="X1192" s="5" cm="1">
        <f t="array" ref="X1192">COUNT(IF((DiscreteStatsTable[GroupByKey]=DiscreteStatsTable[[#This Row],[GroupByKey]]),(DiscreteStatsTable[GroupByKey]=DiscreteStatsTable[[#This Row],[GroupByKey]])*DiscreteStatsTable[Replication]))</f>
        <v>50</v>
      </c>
      <c r="Y1192" s="5">
        <f>IF(DiscreteStatsTable[[#This Row],[RepsRequested]]=DiscreteStatsTable[[#This Row],[RepsWithStatObserved]],1,0)</f>
        <v>1</v>
      </c>
    </row>
    <row r="1193" spans="1:25" x14ac:dyDescent="0.25">
      <c r="A1193" t="s">
        <v>68</v>
      </c>
      <c r="B1193" t="s">
        <v>70</v>
      </c>
      <c r="C1193">
        <v>33</v>
      </c>
      <c r="D1193" t="s">
        <v>85</v>
      </c>
      <c r="E1193" t="s">
        <v>94</v>
      </c>
      <c r="F1193" t="s">
        <v>87</v>
      </c>
      <c r="G1193">
        <v>0</v>
      </c>
      <c r="H1193">
        <v>2E+20</v>
      </c>
      <c r="I1193">
        <v>0</v>
      </c>
      <c r="J1193">
        <v>0</v>
      </c>
      <c r="K1193">
        <v>142</v>
      </c>
      <c r="L11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93" s="5" cm="1">
        <f t="array" ref="M1193">MAX(IF((ProjectInfoTable[ProjectName]=DiscreteStatsTable[[#This Row],[ProjectName]]),(ProjectInfoTable[ProjectName]=DiscreteStatsTable[[#This Row],[ProjectName]])*ProjectInfoTable[NumberOfReplications]))</f>
        <v>50</v>
      </c>
      <c r="N1193" s="5" cm="1">
        <f t="array" ref="N1193">IFERROR(AVERAGE(IF((DiscreteStatsTable[GroupByKey]=DiscreteStatsTable[[#This Row],[GroupByKey]]),(DiscreteStatsTable[GroupByKey]=DiscreteStatsTable[[#This Row],[GroupByKey]])*DiscreteStatsTable[Average])),0)</f>
        <v>0</v>
      </c>
      <c r="O1193" s="5" cm="1">
        <f t="array" ref="O1193">IFERROR(_xlfn.STDEV.S(IF((DiscreteStatsTable[GroupByKey]=DiscreteStatsTable[[#This Row],[GroupByKey]]),(DiscreteStatsTable[GroupByKey]=DiscreteStatsTable[[#This Row],[GroupByKey]])*DiscreteStatsTable[Average])),0)</f>
        <v>0</v>
      </c>
      <c r="P1193" s="5" cm="1">
        <f t="array" ref="P1193">MAX(IF((ProjectInfoTable[ProjectName]=DiscreteStatsTable[[#This Row],[ProjectName]]),(ProjectInfoTable[ProjectName]=DiscreteStatsTable[[#This Row],[ProjectName]])*ProjectInfoTable[ConfidenceInterval]))</f>
        <v>0.95</v>
      </c>
      <c r="Q1193" s="5">
        <f>IF(AND(DiscreteStatsTable[[#This Row],[RepsWithStatObserved]]=1,Y1193=0),200000000000000000000,IFERROR(_xlfn.T.INV.2T(1 -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3" s="5" cm="1">
        <f t="array" ref="R1193">MIN(IF((DiscreteStatsTable[GroupByKey]=DiscreteStatsTable[[#This Row],[GroupByKey]]),(DiscreteStatsTable[GroupByKey]=DiscreteStatsTable[[#This Row],[GroupByKey]])*DiscreteStatsTable[Average]))</f>
        <v>0</v>
      </c>
      <c r="S1193" s="5" cm="1">
        <f t="array" ref="S1193">MAX(IF((DiscreteStatsTable[GroupByKey]=DiscreteStatsTable[[#This Row],[GroupByKey]]),(DiscreteStatsTable[GroupByKey]=DiscreteStatsTable[[#This Row],[GroupByKey]])*DiscreteStatsTable[Average]))</f>
        <v>0</v>
      </c>
      <c r="T1193" s="5" cm="1">
        <f t="array" ref="T1193">MIN(IF((DiscreteStatsTable[GroupByKey]=DiscreteStatsTable[[#This Row],[GroupByKey]]),(DiscreteStatsTable[GroupByKey]=DiscreteStatsTable[[#This Row],[GroupByKey]])*DiscreteStatsTable[Minimum]))</f>
        <v>0</v>
      </c>
      <c r="U1193" s="5" cm="1">
        <f t="array" ref="U1193">MAX(IF((DiscreteStatsTable[GroupByKey]=DiscreteStatsTable[[#This Row],[GroupByKey]]),(DiscreteStatsTable[GroupByKey]=DiscreteStatsTable[[#This Row],[GroupByKey]])*DiscreteStatsTable[Maximum]))</f>
        <v>0</v>
      </c>
      <c r="V1193" s="5" cm="1">
        <f t="array" ref="V1193">IFERROR(AVERAGE(IF((DiscreteStatsTable[GroupByKey]=DiscreteStatsTable[[#This Row],[GroupByKey]]),(DiscreteStatsTable[GroupByKey]=DiscreteStatsTable[[#This Row],[GroupByKey]])*DiscreteStatsTable[NumberObservations])),0)</f>
        <v>141.38</v>
      </c>
      <c r="W1193" s="5">
        <f>IF((DiscreteStatsTable[[#This Row],[RepsRequested]]&gt;1),DiscreteStatsTable[[#This Row],[HalfWidth]],DiscreteStatsTable[[#This Row],[BatchMeansHalfWidth]])</f>
        <v>0</v>
      </c>
      <c r="X1193" s="5" cm="1">
        <f t="array" ref="X1193">COUNT(IF((DiscreteStatsTable[GroupByKey]=DiscreteStatsTable[[#This Row],[GroupByKey]]),(DiscreteStatsTable[GroupByKey]=DiscreteStatsTable[[#This Row],[GroupByKey]])*DiscreteStatsTable[Replication]))</f>
        <v>50</v>
      </c>
      <c r="Y1193" s="5">
        <f>IF(DiscreteStatsTable[[#This Row],[RepsRequested]]=DiscreteStatsTable[[#This Row],[RepsWithStatObserved]],1,0)</f>
        <v>1</v>
      </c>
    </row>
    <row r="1194" spans="1:25" x14ac:dyDescent="0.25">
      <c r="A1194" t="s">
        <v>68</v>
      </c>
      <c r="B1194" t="s">
        <v>70</v>
      </c>
      <c r="C1194">
        <v>33</v>
      </c>
      <c r="D1194" t="s">
        <v>85</v>
      </c>
      <c r="E1194" t="s">
        <v>95</v>
      </c>
      <c r="F1194" t="s">
        <v>87</v>
      </c>
      <c r="G1194">
        <v>0.338433613171718</v>
      </c>
      <c r="H1194">
        <v>2E+20</v>
      </c>
      <c r="I1194">
        <v>5.9463908341742401E-2</v>
      </c>
      <c r="J1194">
        <v>1.4445558337415201</v>
      </c>
      <c r="K1194">
        <v>142</v>
      </c>
      <c r="L11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94" s="5" cm="1">
        <f t="array" ref="M1194">MAX(IF((ProjectInfoTable[ProjectName]=DiscreteStatsTable[[#This Row],[ProjectName]]),(ProjectInfoTable[ProjectName]=DiscreteStatsTable[[#This Row],[ProjectName]])*ProjectInfoTable[NumberOfReplications]))</f>
        <v>50</v>
      </c>
      <c r="N1194" s="5" cm="1">
        <f t="array" ref="N1194">IFERROR(AVERAGE(IF((DiscreteStatsTable[GroupByKey]=DiscreteStatsTable[[#This Row],[GroupByKey]]),(DiscreteStatsTable[GroupByKey]=DiscreteStatsTable[[#This Row],[GroupByKey]])*DiscreteStatsTable[Average])),0)</f>
        <v>0.33492790756206081</v>
      </c>
      <c r="O1194" s="5" cm="1">
        <f t="array" ref="O119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194" s="5" cm="1">
        <f t="array" ref="P1194">MAX(IF((ProjectInfoTable[ProjectName]=DiscreteStatsTable[[#This Row],[ProjectName]]),(ProjectInfoTable[ProjectName]=DiscreteStatsTable[[#This Row],[ProjectName]])*ProjectInfoTable[ConfidenceInterval]))</f>
        <v>0.95</v>
      </c>
      <c r="Q1194" s="5">
        <f>IF(AND(DiscreteStatsTable[[#This Row],[RepsWithStatObserved]]=1,Y1194=0),200000000000000000000,IFERROR(_xlfn.T.INV.2T(1 -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194" s="5" cm="1">
        <f t="array" ref="R1194">MIN(IF((DiscreteStatsTable[GroupByKey]=DiscreteStatsTable[[#This Row],[GroupByKey]]),(DiscreteStatsTable[GroupByKey]=DiscreteStatsTable[[#This Row],[GroupByKey]])*DiscreteStatsTable[Average]))</f>
        <v>0.29414253294763198</v>
      </c>
      <c r="S1194" s="5" cm="1">
        <f t="array" ref="S1194">MAX(IF((DiscreteStatsTable[GroupByKey]=DiscreteStatsTable[[#This Row],[GroupByKey]]),(DiscreteStatsTable[GroupByKey]=DiscreteStatsTable[[#This Row],[GroupByKey]])*DiscreteStatsTable[Average]))</f>
        <v>0.38948747758041602</v>
      </c>
      <c r="T1194" s="5" cm="1">
        <f t="array" ref="T1194">MIN(IF((DiscreteStatsTable[GroupByKey]=DiscreteStatsTable[[#This Row],[GroupByKey]]),(DiscreteStatsTable[GroupByKey]=DiscreteStatsTable[[#This Row],[GroupByKey]])*DiscreteStatsTable[Minimum]))</f>
        <v>1.2941586017357599E-2</v>
      </c>
      <c r="U1194" s="5" cm="1">
        <f t="array" ref="U1194">MAX(IF((DiscreteStatsTable[GroupByKey]=DiscreteStatsTable[[#This Row],[GroupByKey]]),(DiscreteStatsTable[GroupByKey]=DiscreteStatsTable[[#This Row],[GroupByKey]])*DiscreteStatsTable[Maximum]))</f>
        <v>2.0393207955552399</v>
      </c>
      <c r="V1194" s="5" cm="1">
        <f t="array" ref="V1194">IFERROR(AVERAGE(IF((DiscreteStatsTable[GroupByKey]=DiscreteStatsTable[[#This Row],[GroupByKey]]),(DiscreteStatsTable[GroupByKey]=DiscreteStatsTable[[#This Row],[GroupByKey]])*DiscreteStatsTable[NumberObservations])),0)</f>
        <v>141.38</v>
      </c>
      <c r="W1194" s="5">
        <f>IF((DiscreteStatsTable[[#This Row],[RepsRequested]]&gt;1),DiscreteStatsTable[[#This Row],[HalfWidth]],DiscreteStatsTable[[#This Row],[BatchMeansHalfWidth]])</f>
        <v>5.7478663771092743E-3</v>
      </c>
      <c r="X1194" s="5" cm="1">
        <f t="array" ref="X1194">COUNT(IF((DiscreteStatsTable[GroupByKey]=DiscreteStatsTable[[#This Row],[GroupByKey]]),(DiscreteStatsTable[GroupByKey]=DiscreteStatsTable[[#This Row],[GroupByKey]])*DiscreteStatsTable[Replication]))</f>
        <v>50</v>
      </c>
      <c r="Y1194" s="5">
        <f>IF(DiscreteStatsTable[[#This Row],[RepsRequested]]=DiscreteStatsTable[[#This Row],[RepsWithStatObserved]],1,0)</f>
        <v>1</v>
      </c>
    </row>
    <row r="1195" spans="1:25" x14ac:dyDescent="0.25">
      <c r="A1195" t="s">
        <v>68</v>
      </c>
      <c r="B1195" t="s">
        <v>70</v>
      </c>
      <c r="C1195">
        <v>33</v>
      </c>
      <c r="D1195" t="s">
        <v>85</v>
      </c>
      <c r="E1195" t="s">
        <v>96</v>
      </c>
      <c r="F1195" t="s">
        <v>87</v>
      </c>
      <c r="G1195">
        <v>12.195215218838401</v>
      </c>
      <c r="H1195">
        <v>2E+20</v>
      </c>
      <c r="I1195">
        <v>3.3161072442044301</v>
      </c>
      <c r="J1195">
        <v>50.019428504325198</v>
      </c>
      <c r="K1195">
        <v>142</v>
      </c>
      <c r="L11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95" s="5" cm="1">
        <f t="array" ref="M1195">MAX(IF((ProjectInfoTable[ProjectName]=DiscreteStatsTable[[#This Row],[ProjectName]]),(ProjectInfoTable[ProjectName]=DiscreteStatsTable[[#This Row],[ProjectName]])*ProjectInfoTable[NumberOfReplications]))</f>
        <v>50</v>
      </c>
      <c r="N1195" s="5" cm="1">
        <f t="array" ref="N1195">IFERROR(AVERAGE(IF((DiscreteStatsTable[GroupByKey]=DiscreteStatsTable[[#This Row],[GroupByKey]]),(DiscreteStatsTable[GroupByKey]=DiscreteStatsTable[[#This Row],[GroupByKey]])*DiscreteStatsTable[Average])),0)</f>
        <v>12.098431297615067</v>
      </c>
      <c r="O1195" s="5" cm="1">
        <f t="array" ref="O1195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195" s="5" cm="1">
        <f t="array" ref="P1195">MAX(IF((ProjectInfoTable[ProjectName]=DiscreteStatsTable[[#This Row],[ProjectName]]),(ProjectInfoTable[ProjectName]=DiscreteStatsTable[[#This Row],[ProjectName]])*ProjectInfoTable[ConfidenceInterval]))</f>
        <v>0.95</v>
      </c>
      <c r="Q1195" s="5">
        <f>IF(AND(DiscreteStatsTable[[#This Row],[RepsWithStatObserved]]=1,Y1195=0),200000000000000000000,IFERROR(_xlfn.T.INV.2T(1 -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195" s="5" cm="1">
        <f t="array" ref="R1195">MIN(IF((DiscreteStatsTable[GroupByKey]=DiscreteStatsTable[[#This Row],[GroupByKey]]),(DiscreteStatsTable[GroupByKey]=DiscreteStatsTable[[#This Row],[GroupByKey]])*DiscreteStatsTable[Average]))</f>
        <v>10.7592582879315</v>
      </c>
      <c r="S1195" s="5" cm="1">
        <f t="array" ref="S1195">MAX(IF((DiscreteStatsTable[GroupByKey]=DiscreteStatsTable[[#This Row],[GroupByKey]]),(DiscreteStatsTable[GroupByKey]=DiscreteStatsTable[[#This Row],[GroupByKey]])*DiscreteStatsTable[Average]))</f>
        <v>14.168775078757299</v>
      </c>
      <c r="T1195" s="5" cm="1">
        <f t="array" ref="T1195">MIN(IF((DiscreteStatsTable[GroupByKey]=DiscreteStatsTable[[#This Row],[GroupByKey]]),(DiscreteStatsTable[GroupByKey]=DiscreteStatsTable[[#This Row],[GroupByKey]])*DiscreteStatsTable[Minimum]))</f>
        <v>0.77649516104145899</v>
      </c>
      <c r="U1195" s="5" cm="1">
        <f t="array" ref="U1195">MAX(IF((DiscreteStatsTable[GroupByKey]=DiscreteStatsTable[[#This Row],[GroupByKey]]),(DiscreteStatsTable[GroupByKey]=DiscreteStatsTable[[#This Row],[GroupByKey]])*DiscreteStatsTable[Maximum]))</f>
        <v>66.496126739788593</v>
      </c>
      <c r="V1195" s="5" cm="1">
        <f t="array" ref="V1195">IFERROR(AVERAGE(IF((DiscreteStatsTable[GroupByKey]=DiscreteStatsTable[[#This Row],[GroupByKey]]),(DiscreteStatsTable[GroupByKey]=DiscreteStatsTable[[#This Row],[GroupByKey]])*DiscreteStatsTable[NumberObservations])),0)</f>
        <v>141.38</v>
      </c>
      <c r="W1195" s="5">
        <f>IF((DiscreteStatsTable[[#This Row],[RepsRequested]]&gt;1),DiscreteStatsTable[[#This Row],[HalfWidth]],DiscreteStatsTable[[#This Row],[BatchMeansHalfWidth]])</f>
        <v>0.20301091161176912</v>
      </c>
      <c r="X1195" s="5" cm="1">
        <f t="array" ref="X1195">COUNT(IF((DiscreteStatsTable[GroupByKey]=DiscreteStatsTable[[#This Row],[GroupByKey]]),(DiscreteStatsTable[GroupByKey]=DiscreteStatsTable[[#This Row],[GroupByKey]])*DiscreteStatsTable[Replication]))</f>
        <v>50</v>
      </c>
      <c r="Y1195" s="5">
        <f>IF(DiscreteStatsTable[[#This Row],[RepsRequested]]=DiscreteStatsTable[[#This Row],[RepsWithStatObserved]],1,0)</f>
        <v>1</v>
      </c>
    </row>
    <row r="1196" spans="1:25" x14ac:dyDescent="0.25">
      <c r="A1196" t="s">
        <v>68</v>
      </c>
      <c r="B1196" t="s">
        <v>70</v>
      </c>
      <c r="C1196">
        <v>33</v>
      </c>
      <c r="D1196" t="s">
        <v>85</v>
      </c>
      <c r="E1196" t="s">
        <v>97</v>
      </c>
      <c r="F1196" t="s">
        <v>87</v>
      </c>
      <c r="G1196">
        <v>0</v>
      </c>
      <c r="H1196">
        <v>2E+20</v>
      </c>
      <c r="I1196">
        <v>0</v>
      </c>
      <c r="J1196">
        <v>0</v>
      </c>
      <c r="K1196">
        <v>142</v>
      </c>
      <c r="L11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96" s="5" cm="1">
        <f t="array" ref="M1196">MAX(IF((ProjectInfoTable[ProjectName]=DiscreteStatsTable[[#This Row],[ProjectName]]),(ProjectInfoTable[ProjectName]=DiscreteStatsTable[[#This Row],[ProjectName]])*ProjectInfoTable[NumberOfReplications]))</f>
        <v>50</v>
      </c>
      <c r="N1196" s="5" cm="1">
        <f t="array" ref="N1196">IFERROR(AVERAGE(IF((DiscreteStatsTable[GroupByKey]=DiscreteStatsTable[[#This Row],[GroupByKey]]),(DiscreteStatsTable[GroupByKey]=DiscreteStatsTable[[#This Row],[GroupByKey]])*DiscreteStatsTable[Average])),0)</f>
        <v>0</v>
      </c>
      <c r="O1196" s="5" cm="1">
        <f t="array" ref="O1196">IFERROR(_xlfn.STDEV.S(IF((DiscreteStatsTable[GroupByKey]=DiscreteStatsTable[[#This Row],[GroupByKey]]),(DiscreteStatsTable[GroupByKey]=DiscreteStatsTable[[#This Row],[GroupByKey]])*DiscreteStatsTable[Average])),0)</f>
        <v>0</v>
      </c>
      <c r="P1196" s="5" cm="1">
        <f t="array" ref="P1196">MAX(IF((ProjectInfoTable[ProjectName]=DiscreteStatsTable[[#This Row],[ProjectName]]),(ProjectInfoTable[ProjectName]=DiscreteStatsTable[[#This Row],[ProjectName]])*ProjectInfoTable[ConfidenceInterval]))</f>
        <v>0.95</v>
      </c>
      <c r="Q1196" s="5">
        <f>IF(AND(DiscreteStatsTable[[#This Row],[RepsWithStatObserved]]=1,Y1196=0),200000000000000000000,IFERROR(_xlfn.T.INV.2T(1 -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6" s="5" cm="1">
        <f t="array" ref="R1196">MIN(IF((DiscreteStatsTable[GroupByKey]=DiscreteStatsTable[[#This Row],[GroupByKey]]),(DiscreteStatsTable[GroupByKey]=DiscreteStatsTable[[#This Row],[GroupByKey]])*DiscreteStatsTable[Average]))</f>
        <v>0</v>
      </c>
      <c r="S1196" s="5" cm="1">
        <f t="array" ref="S1196">MAX(IF((DiscreteStatsTable[GroupByKey]=DiscreteStatsTable[[#This Row],[GroupByKey]]),(DiscreteStatsTable[GroupByKey]=DiscreteStatsTable[[#This Row],[GroupByKey]])*DiscreteStatsTable[Average]))</f>
        <v>0</v>
      </c>
      <c r="T1196" s="5" cm="1">
        <f t="array" ref="T1196">MIN(IF((DiscreteStatsTable[GroupByKey]=DiscreteStatsTable[[#This Row],[GroupByKey]]),(DiscreteStatsTable[GroupByKey]=DiscreteStatsTable[[#This Row],[GroupByKey]])*DiscreteStatsTable[Minimum]))</f>
        <v>0</v>
      </c>
      <c r="U1196" s="5" cm="1">
        <f t="array" ref="U1196">MAX(IF((DiscreteStatsTable[GroupByKey]=DiscreteStatsTable[[#This Row],[GroupByKey]]),(DiscreteStatsTable[GroupByKey]=DiscreteStatsTable[[#This Row],[GroupByKey]])*DiscreteStatsTable[Maximum]))</f>
        <v>0</v>
      </c>
      <c r="V1196" s="5" cm="1">
        <f t="array" ref="V1196">IFERROR(AVERAGE(IF((DiscreteStatsTable[GroupByKey]=DiscreteStatsTable[[#This Row],[GroupByKey]]),(DiscreteStatsTable[GroupByKey]=DiscreteStatsTable[[#This Row],[GroupByKey]])*DiscreteStatsTable[NumberObservations])),0)</f>
        <v>141.38</v>
      </c>
      <c r="W1196" s="5">
        <f>IF((DiscreteStatsTable[[#This Row],[RepsRequested]]&gt;1),DiscreteStatsTable[[#This Row],[HalfWidth]],DiscreteStatsTable[[#This Row],[BatchMeansHalfWidth]])</f>
        <v>0</v>
      </c>
      <c r="X1196" s="5" cm="1">
        <f t="array" ref="X1196">COUNT(IF((DiscreteStatsTable[GroupByKey]=DiscreteStatsTable[[#This Row],[GroupByKey]]),(DiscreteStatsTable[GroupByKey]=DiscreteStatsTable[[#This Row],[GroupByKey]])*DiscreteStatsTable[Replication]))</f>
        <v>50</v>
      </c>
      <c r="Y1196" s="5">
        <f>IF(DiscreteStatsTable[[#This Row],[RepsRequested]]=DiscreteStatsTable[[#This Row],[RepsWithStatObserved]],1,0)</f>
        <v>1</v>
      </c>
    </row>
    <row r="1197" spans="1:25" x14ac:dyDescent="0.25">
      <c r="A1197" t="s">
        <v>68</v>
      </c>
      <c r="B1197" t="s">
        <v>70</v>
      </c>
      <c r="C1197">
        <v>33</v>
      </c>
      <c r="D1197" t="s">
        <v>85</v>
      </c>
      <c r="E1197" t="s">
        <v>98</v>
      </c>
      <c r="F1197" t="s">
        <v>87</v>
      </c>
      <c r="G1197">
        <v>3.6322239660941502</v>
      </c>
      <c r="H1197">
        <v>2E+20</v>
      </c>
      <c r="I1197">
        <v>0</v>
      </c>
      <c r="J1197">
        <v>23.6243471824653</v>
      </c>
      <c r="K1197">
        <v>142</v>
      </c>
      <c r="L11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97" s="5" cm="1">
        <f t="array" ref="M1197">MAX(IF((ProjectInfoTable[ProjectName]=DiscreteStatsTable[[#This Row],[ProjectName]]),(ProjectInfoTable[ProjectName]=DiscreteStatsTable[[#This Row],[ProjectName]])*ProjectInfoTable[NumberOfReplications]))</f>
        <v>50</v>
      </c>
      <c r="N1197" s="5" cm="1">
        <f t="array" ref="N1197">IFERROR(AVERAGE(IF((DiscreteStatsTable[GroupByKey]=DiscreteStatsTable[[#This Row],[GroupByKey]]),(DiscreteStatsTable[GroupByKey]=DiscreteStatsTable[[#This Row],[GroupByKey]])*DiscreteStatsTable[Average])),0)</f>
        <v>5.6664667008910365</v>
      </c>
      <c r="O1197" s="5" cm="1">
        <f t="array" ref="O1197">IFERROR(_xlfn.STDEV.S(IF((DiscreteStatsTable[GroupByKey]=DiscreteStatsTable[[#This Row],[GroupByKey]]),(DiscreteStatsTable[GroupByKey]=DiscreteStatsTable[[#This Row],[GroupByKey]])*DiscreteStatsTable[Average])),0)</f>
        <v>5.8120334932936641</v>
      </c>
      <c r="P1197" s="5" cm="1">
        <f t="array" ref="P1197">MAX(IF((ProjectInfoTable[ProjectName]=DiscreteStatsTable[[#This Row],[ProjectName]]),(ProjectInfoTable[ProjectName]=DiscreteStatsTable[[#This Row],[ProjectName]])*ProjectInfoTable[ConfidenceInterval]))</f>
        <v>0.95</v>
      </c>
      <c r="Q1197" s="5">
        <f>IF(AND(DiscreteStatsTable[[#This Row],[RepsWithStatObserved]]=1,Y1197=0),200000000000000000000,IFERROR(_xlfn.T.INV.2T(1 -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197" s="5" cm="1">
        <f t="array" ref="R1197">MIN(IF((DiscreteStatsTable[GroupByKey]=DiscreteStatsTable[[#This Row],[GroupByKey]]),(DiscreteStatsTable[GroupByKey]=DiscreteStatsTable[[#This Row],[GroupByKey]])*DiscreteStatsTable[Average]))</f>
        <v>1.06349999805384</v>
      </c>
      <c r="S1197" s="5" cm="1">
        <f t="array" ref="S1197">MAX(IF((DiscreteStatsTable[GroupByKey]=DiscreteStatsTable[[#This Row],[GroupByKey]]),(DiscreteStatsTable[GroupByKey]=DiscreteStatsTable[[#This Row],[GroupByKey]])*DiscreteStatsTable[Average]))</f>
        <v>37.498930964302303</v>
      </c>
      <c r="T1197" s="5" cm="1">
        <f t="array" ref="T1197">MIN(IF((DiscreteStatsTable[GroupByKey]=DiscreteStatsTable[[#This Row],[GroupByKey]]),(DiscreteStatsTable[GroupByKey]=DiscreteStatsTable[[#This Row],[GroupByKey]])*DiscreteStatsTable[Minimum]))</f>
        <v>0</v>
      </c>
      <c r="U1197" s="5" cm="1">
        <f t="array" ref="U1197">MAX(IF((DiscreteStatsTable[GroupByKey]=DiscreteStatsTable[[#This Row],[GroupByKey]]),(DiscreteStatsTable[GroupByKey]=DiscreteStatsTable[[#This Row],[GroupByKey]])*DiscreteStatsTable[Maximum]))</f>
        <v>97.065234510704698</v>
      </c>
      <c r="V1197" s="5" cm="1">
        <f t="array" ref="V1197">IFERROR(AVERAGE(IF((DiscreteStatsTable[GroupByKey]=DiscreteStatsTable[[#This Row],[GroupByKey]]),(DiscreteStatsTable[GroupByKey]=DiscreteStatsTable[[#This Row],[GroupByKey]])*DiscreteStatsTable[NumberObservations])),0)</f>
        <v>141.38</v>
      </c>
      <c r="W1197" s="5">
        <f>IF((DiscreteStatsTable[[#This Row],[RepsRequested]]&gt;1),DiscreteStatsTable[[#This Row],[HalfWidth]],DiscreteStatsTable[[#This Row],[BatchMeansHalfWidth]])</f>
        <v>1.6517616428299211</v>
      </c>
      <c r="X1197" s="5" cm="1">
        <f t="array" ref="X1197">COUNT(IF((DiscreteStatsTable[GroupByKey]=DiscreteStatsTable[[#This Row],[GroupByKey]]),(DiscreteStatsTable[GroupByKey]=DiscreteStatsTable[[#This Row],[GroupByKey]])*DiscreteStatsTable[Replication]))</f>
        <v>50</v>
      </c>
      <c r="Y1197" s="5">
        <f>IF(DiscreteStatsTable[[#This Row],[RepsRequested]]=DiscreteStatsTable[[#This Row],[RepsWithStatObserved]],1,0)</f>
        <v>1</v>
      </c>
    </row>
    <row r="1198" spans="1:25" x14ac:dyDescent="0.25">
      <c r="A1198" t="s">
        <v>68</v>
      </c>
      <c r="B1198" t="s">
        <v>70</v>
      </c>
      <c r="C1198">
        <v>34</v>
      </c>
      <c r="D1198" t="s">
        <v>85</v>
      </c>
      <c r="E1198" t="s">
        <v>86</v>
      </c>
      <c r="F1198" t="s">
        <v>87</v>
      </c>
      <c r="G1198">
        <v>0</v>
      </c>
      <c r="H1198">
        <v>2E+20</v>
      </c>
      <c r="I1198">
        <v>0</v>
      </c>
      <c r="J1198">
        <v>0</v>
      </c>
      <c r="K1198">
        <v>143</v>
      </c>
      <c r="L11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98" s="5" cm="1">
        <f t="array" ref="M1198">MAX(IF((ProjectInfoTable[ProjectName]=DiscreteStatsTable[[#This Row],[ProjectName]]),(ProjectInfoTable[ProjectName]=DiscreteStatsTable[[#This Row],[ProjectName]])*ProjectInfoTable[NumberOfReplications]))</f>
        <v>50</v>
      </c>
      <c r="N1198" s="5" cm="1">
        <f t="array" ref="N1198">IFERROR(AVERAGE(IF((DiscreteStatsTable[GroupByKey]=DiscreteStatsTable[[#This Row],[GroupByKey]]),(DiscreteStatsTable[GroupByKey]=DiscreteStatsTable[[#This Row],[GroupByKey]])*DiscreteStatsTable[Average])),0)</f>
        <v>0</v>
      </c>
      <c r="O1198" s="5" cm="1">
        <f t="array" ref="O1198">IFERROR(_xlfn.STDEV.S(IF((DiscreteStatsTable[GroupByKey]=DiscreteStatsTable[[#This Row],[GroupByKey]]),(DiscreteStatsTable[GroupByKey]=DiscreteStatsTable[[#This Row],[GroupByKey]])*DiscreteStatsTable[Average])),0)</f>
        <v>0</v>
      </c>
      <c r="P1198" s="5" cm="1">
        <f t="array" ref="P1198">MAX(IF((ProjectInfoTable[ProjectName]=DiscreteStatsTable[[#This Row],[ProjectName]]),(ProjectInfoTable[ProjectName]=DiscreteStatsTable[[#This Row],[ProjectName]])*ProjectInfoTable[ConfidenceInterval]))</f>
        <v>0.95</v>
      </c>
      <c r="Q1198" s="5">
        <f>IF(AND(DiscreteStatsTable[[#This Row],[RepsWithStatObserved]]=1,Y1198=0),200000000000000000000,IFERROR(_xlfn.T.INV.2T(1 -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8" s="5" cm="1">
        <f t="array" ref="R1198">MIN(IF((DiscreteStatsTable[GroupByKey]=DiscreteStatsTable[[#This Row],[GroupByKey]]),(DiscreteStatsTable[GroupByKey]=DiscreteStatsTable[[#This Row],[GroupByKey]])*DiscreteStatsTable[Average]))</f>
        <v>0</v>
      </c>
      <c r="S1198" s="5" cm="1">
        <f t="array" ref="S1198">MAX(IF((DiscreteStatsTable[GroupByKey]=DiscreteStatsTable[[#This Row],[GroupByKey]]),(DiscreteStatsTable[GroupByKey]=DiscreteStatsTable[[#This Row],[GroupByKey]])*DiscreteStatsTable[Average]))</f>
        <v>0</v>
      </c>
      <c r="T1198" s="5" cm="1">
        <f t="array" ref="T1198">MIN(IF((DiscreteStatsTable[GroupByKey]=DiscreteStatsTable[[#This Row],[GroupByKey]]),(DiscreteStatsTable[GroupByKey]=DiscreteStatsTable[[#This Row],[GroupByKey]])*DiscreteStatsTable[Minimum]))</f>
        <v>0</v>
      </c>
      <c r="U1198" s="5" cm="1">
        <f t="array" ref="U1198">MAX(IF((DiscreteStatsTable[GroupByKey]=DiscreteStatsTable[[#This Row],[GroupByKey]]),(DiscreteStatsTable[GroupByKey]=DiscreteStatsTable[[#This Row],[GroupByKey]])*DiscreteStatsTable[Maximum]))</f>
        <v>0</v>
      </c>
      <c r="V1198" s="5" cm="1">
        <f t="array" ref="V1198">IFERROR(AVERAGE(IF((DiscreteStatsTable[GroupByKey]=DiscreteStatsTable[[#This Row],[GroupByKey]]),(DiscreteStatsTable[GroupByKey]=DiscreteStatsTable[[#This Row],[GroupByKey]])*DiscreteStatsTable[NumberObservations])),0)</f>
        <v>141.38</v>
      </c>
      <c r="W1198" s="5">
        <f>IF((DiscreteStatsTable[[#This Row],[RepsRequested]]&gt;1),DiscreteStatsTable[[#This Row],[HalfWidth]],DiscreteStatsTable[[#This Row],[BatchMeansHalfWidth]])</f>
        <v>0</v>
      </c>
      <c r="X1198" s="5" cm="1">
        <f t="array" ref="X1198">COUNT(IF((DiscreteStatsTable[GroupByKey]=DiscreteStatsTable[[#This Row],[GroupByKey]]),(DiscreteStatsTable[GroupByKey]=DiscreteStatsTable[[#This Row],[GroupByKey]])*DiscreteStatsTable[Replication]))</f>
        <v>50</v>
      </c>
      <c r="Y1198" s="5">
        <f>IF(DiscreteStatsTable[[#This Row],[RepsRequested]]=DiscreteStatsTable[[#This Row],[RepsWithStatObserved]],1,0)</f>
        <v>1</v>
      </c>
    </row>
    <row r="1199" spans="1:25" x14ac:dyDescent="0.25">
      <c r="A1199" t="s">
        <v>68</v>
      </c>
      <c r="B1199" t="s">
        <v>70</v>
      </c>
      <c r="C1199">
        <v>34</v>
      </c>
      <c r="D1199" t="s">
        <v>85</v>
      </c>
      <c r="E1199" t="s">
        <v>88</v>
      </c>
      <c r="F1199" t="s">
        <v>87</v>
      </c>
      <c r="G1199">
        <v>0</v>
      </c>
      <c r="H1199">
        <v>2E+20</v>
      </c>
      <c r="I1199">
        <v>0</v>
      </c>
      <c r="J1199">
        <v>0</v>
      </c>
      <c r="K1199">
        <v>143</v>
      </c>
      <c r="L11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99" s="5" cm="1">
        <f t="array" ref="M1199">MAX(IF((ProjectInfoTable[ProjectName]=DiscreteStatsTable[[#This Row],[ProjectName]]),(ProjectInfoTable[ProjectName]=DiscreteStatsTable[[#This Row],[ProjectName]])*ProjectInfoTable[NumberOfReplications]))</f>
        <v>50</v>
      </c>
      <c r="N1199" s="5" cm="1">
        <f t="array" ref="N1199">IFERROR(AVERAGE(IF((DiscreteStatsTable[GroupByKey]=DiscreteStatsTable[[#This Row],[GroupByKey]]),(DiscreteStatsTable[GroupByKey]=DiscreteStatsTable[[#This Row],[GroupByKey]])*DiscreteStatsTable[Average])),0)</f>
        <v>0</v>
      </c>
      <c r="O1199" s="5" cm="1">
        <f t="array" ref="O1199">IFERROR(_xlfn.STDEV.S(IF((DiscreteStatsTable[GroupByKey]=DiscreteStatsTable[[#This Row],[GroupByKey]]),(DiscreteStatsTable[GroupByKey]=DiscreteStatsTable[[#This Row],[GroupByKey]])*DiscreteStatsTable[Average])),0)</f>
        <v>0</v>
      </c>
      <c r="P1199" s="5" cm="1">
        <f t="array" ref="P1199">MAX(IF((ProjectInfoTable[ProjectName]=DiscreteStatsTable[[#This Row],[ProjectName]]),(ProjectInfoTable[ProjectName]=DiscreteStatsTable[[#This Row],[ProjectName]])*ProjectInfoTable[ConfidenceInterval]))</f>
        <v>0.95</v>
      </c>
      <c r="Q1199" s="5">
        <f>IF(AND(DiscreteStatsTable[[#This Row],[RepsWithStatObserved]]=1,Y1199=0),200000000000000000000,IFERROR(_xlfn.T.INV.2T(1 -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9" s="5" cm="1">
        <f t="array" ref="R1199">MIN(IF((DiscreteStatsTable[GroupByKey]=DiscreteStatsTable[[#This Row],[GroupByKey]]),(DiscreteStatsTable[GroupByKey]=DiscreteStatsTable[[#This Row],[GroupByKey]])*DiscreteStatsTable[Average]))</f>
        <v>0</v>
      </c>
      <c r="S1199" s="5" cm="1">
        <f t="array" ref="S1199">MAX(IF((DiscreteStatsTable[GroupByKey]=DiscreteStatsTable[[#This Row],[GroupByKey]]),(DiscreteStatsTable[GroupByKey]=DiscreteStatsTable[[#This Row],[GroupByKey]])*DiscreteStatsTable[Average]))</f>
        <v>0</v>
      </c>
      <c r="T1199" s="5" cm="1">
        <f t="array" ref="T1199">MIN(IF((DiscreteStatsTable[GroupByKey]=DiscreteStatsTable[[#This Row],[GroupByKey]]),(DiscreteStatsTable[GroupByKey]=DiscreteStatsTable[[#This Row],[GroupByKey]])*DiscreteStatsTable[Minimum]))</f>
        <v>0</v>
      </c>
      <c r="U1199" s="5" cm="1">
        <f t="array" ref="U1199">MAX(IF((DiscreteStatsTable[GroupByKey]=DiscreteStatsTable[[#This Row],[GroupByKey]]),(DiscreteStatsTable[GroupByKey]=DiscreteStatsTable[[#This Row],[GroupByKey]])*DiscreteStatsTable[Maximum]))</f>
        <v>0</v>
      </c>
      <c r="V1199" s="5" cm="1">
        <f t="array" ref="V1199">IFERROR(AVERAGE(IF((DiscreteStatsTable[GroupByKey]=DiscreteStatsTable[[#This Row],[GroupByKey]]),(DiscreteStatsTable[GroupByKey]=DiscreteStatsTable[[#This Row],[GroupByKey]])*DiscreteStatsTable[NumberObservations])),0)</f>
        <v>141.38</v>
      </c>
      <c r="W1199" s="5">
        <f>IF((DiscreteStatsTable[[#This Row],[RepsRequested]]&gt;1),DiscreteStatsTable[[#This Row],[HalfWidth]],DiscreteStatsTable[[#This Row],[BatchMeansHalfWidth]])</f>
        <v>0</v>
      </c>
      <c r="X1199" s="5" cm="1">
        <f t="array" ref="X1199">COUNT(IF((DiscreteStatsTable[GroupByKey]=DiscreteStatsTable[[#This Row],[GroupByKey]]),(DiscreteStatsTable[GroupByKey]=DiscreteStatsTable[[#This Row],[GroupByKey]])*DiscreteStatsTable[Replication]))</f>
        <v>50</v>
      </c>
      <c r="Y1199" s="5">
        <f>IF(DiscreteStatsTable[[#This Row],[RepsRequested]]=DiscreteStatsTable[[#This Row],[RepsWithStatObserved]],1,0)</f>
        <v>1</v>
      </c>
    </row>
    <row r="1200" spans="1:25" x14ac:dyDescent="0.25">
      <c r="A1200" t="s">
        <v>68</v>
      </c>
      <c r="B1200" t="s">
        <v>70</v>
      </c>
      <c r="C1200">
        <v>34</v>
      </c>
      <c r="D1200" t="s">
        <v>85</v>
      </c>
      <c r="E1200" t="s">
        <v>89</v>
      </c>
      <c r="F1200" t="s">
        <v>87</v>
      </c>
      <c r="G1200">
        <v>0</v>
      </c>
      <c r="H1200">
        <v>2E+20</v>
      </c>
      <c r="I1200">
        <v>0</v>
      </c>
      <c r="J1200">
        <v>0</v>
      </c>
      <c r="K1200">
        <v>143</v>
      </c>
      <c r="L12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00" s="5" cm="1">
        <f t="array" ref="M1200">MAX(IF((ProjectInfoTable[ProjectName]=DiscreteStatsTable[[#This Row],[ProjectName]]),(ProjectInfoTable[ProjectName]=DiscreteStatsTable[[#This Row],[ProjectName]])*ProjectInfoTable[NumberOfReplications]))</f>
        <v>50</v>
      </c>
      <c r="N1200" s="5" cm="1">
        <f t="array" ref="N1200">IFERROR(AVERAGE(IF((DiscreteStatsTable[GroupByKey]=DiscreteStatsTable[[#This Row],[GroupByKey]]),(DiscreteStatsTable[GroupByKey]=DiscreteStatsTable[[#This Row],[GroupByKey]])*DiscreteStatsTable[Average])),0)</f>
        <v>0</v>
      </c>
      <c r="O1200" s="5" cm="1">
        <f t="array" ref="O1200">IFERROR(_xlfn.STDEV.S(IF((DiscreteStatsTable[GroupByKey]=DiscreteStatsTable[[#This Row],[GroupByKey]]),(DiscreteStatsTable[GroupByKey]=DiscreteStatsTable[[#This Row],[GroupByKey]])*DiscreteStatsTable[Average])),0)</f>
        <v>0</v>
      </c>
      <c r="P1200" s="5" cm="1">
        <f t="array" ref="P1200">MAX(IF((ProjectInfoTable[ProjectName]=DiscreteStatsTable[[#This Row],[ProjectName]]),(ProjectInfoTable[ProjectName]=DiscreteStatsTable[[#This Row],[ProjectName]])*ProjectInfoTable[ConfidenceInterval]))</f>
        <v>0.95</v>
      </c>
      <c r="Q1200" s="5">
        <f>IF(AND(DiscreteStatsTable[[#This Row],[RepsWithStatObserved]]=1,Y1200=0),200000000000000000000,IFERROR(_xlfn.T.INV.2T(1 -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0" s="5" cm="1">
        <f t="array" ref="R1200">MIN(IF((DiscreteStatsTable[GroupByKey]=DiscreteStatsTable[[#This Row],[GroupByKey]]),(DiscreteStatsTable[GroupByKey]=DiscreteStatsTable[[#This Row],[GroupByKey]])*DiscreteStatsTable[Average]))</f>
        <v>0</v>
      </c>
      <c r="S1200" s="5" cm="1">
        <f t="array" ref="S1200">MAX(IF((DiscreteStatsTable[GroupByKey]=DiscreteStatsTable[[#This Row],[GroupByKey]]),(DiscreteStatsTable[GroupByKey]=DiscreteStatsTable[[#This Row],[GroupByKey]])*DiscreteStatsTable[Average]))</f>
        <v>0</v>
      </c>
      <c r="T1200" s="5" cm="1">
        <f t="array" ref="T1200">MIN(IF((DiscreteStatsTable[GroupByKey]=DiscreteStatsTable[[#This Row],[GroupByKey]]),(DiscreteStatsTable[GroupByKey]=DiscreteStatsTable[[#This Row],[GroupByKey]])*DiscreteStatsTable[Minimum]))</f>
        <v>0</v>
      </c>
      <c r="U1200" s="5" cm="1">
        <f t="array" ref="U1200">MAX(IF((DiscreteStatsTable[GroupByKey]=DiscreteStatsTable[[#This Row],[GroupByKey]]),(DiscreteStatsTable[GroupByKey]=DiscreteStatsTable[[#This Row],[GroupByKey]])*DiscreteStatsTable[Maximum]))</f>
        <v>0</v>
      </c>
      <c r="V1200" s="5" cm="1">
        <f t="array" ref="V1200">IFERROR(AVERAGE(IF((DiscreteStatsTable[GroupByKey]=DiscreteStatsTable[[#This Row],[GroupByKey]]),(DiscreteStatsTable[GroupByKey]=DiscreteStatsTable[[#This Row],[GroupByKey]])*DiscreteStatsTable[NumberObservations])),0)</f>
        <v>141.38</v>
      </c>
      <c r="W1200" s="5">
        <f>IF((DiscreteStatsTable[[#This Row],[RepsRequested]]&gt;1),DiscreteStatsTable[[#This Row],[HalfWidth]],DiscreteStatsTable[[#This Row],[BatchMeansHalfWidth]])</f>
        <v>0</v>
      </c>
      <c r="X1200" s="5" cm="1">
        <f t="array" ref="X1200">COUNT(IF((DiscreteStatsTable[GroupByKey]=DiscreteStatsTable[[#This Row],[GroupByKey]]),(DiscreteStatsTable[GroupByKey]=DiscreteStatsTable[[#This Row],[GroupByKey]])*DiscreteStatsTable[Replication]))</f>
        <v>50</v>
      </c>
      <c r="Y1200" s="5">
        <f>IF(DiscreteStatsTable[[#This Row],[RepsRequested]]=DiscreteStatsTable[[#This Row],[RepsWithStatObserved]],1,0)</f>
        <v>1</v>
      </c>
    </row>
    <row r="1201" spans="1:25" x14ac:dyDescent="0.25">
      <c r="A1201" t="s">
        <v>68</v>
      </c>
      <c r="B1201" t="s">
        <v>70</v>
      </c>
      <c r="C1201">
        <v>34</v>
      </c>
      <c r="D1201" t="s">
        <v>85</v>
      </c>
      <c r="E1201" t="s">
        <v>90</v>
      </c>
      <c r="F1201" t="s">
        <v>87</v>
      </c>
      <c r="G1201">
        <v>0</v>
      </c>
      <c r="H1201">
        <v>2E+20</v>
      </c>
      <c r="I1201">
        <v>0</v>
      </c>
      <c r="J1201">
        <v>0</v>
      </c>
      <c r="K1201">
        <v>143</v>
      </c>
      <c r="L12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01" s="5" cm="1">
        <f t="array" ref="M1201">MAX(IF((ProjectInfoTable[ProjectName]=DiscreteStatsTable[[#This Row],[ProjectName]]),(ProjectInfoTable[ProjectName]=DiscreteStatsTable[[#This Row],[ProjectName]])*ProjectInfoTable[NumberOfReplications]))</f>
        <v>50</v>
      </c>
      <c r="N1201" s="5" cm="1">
        <f t="array" ref="N1201">IFERROR(AVERAGE(IF((DiscreteStatsTable[GroupByKey]=DiscreteStatsTable[[#This Row],[GroupByKey]]),(DiscreteStatsTable[GroupByKey]=DiscreteStatsTable[[#This Row],[GroupByKey]])*DiscreteStatsTable[Average])),0)</f>
        <v>0</v>
      </c>
      <c r="O1201" s="5" cm="1">
        <f t="array" ref="O1201">IFERROR(_xlfn.STDEV.S(IF((DiscreteStatsTable[GroupByKey]=DiscreteStatsTable[[#This Row],[GroupByKey]]),(DiscreteStatsTable[GroupByKey]=DiscreteStatsTable[[#This Row],[GroupByKey]])*DiscreteStatsTable[Average])),0)</f>
        <v>0</v>
      </c>
      <c r="P1201" s="5" cm="1">
        <f t="array" ref="P1201">MAX(IF((ProjectInfoTable[ProjectName]=DiscreteStatsTable[[#This Row],[ProjectName]]),(ProjectInfoTable[ProjectName]=DiscreteStatsTable[[#This Row],[ProjectName]])*ProjectInfoTable[ConfidenceInterval]))</f>
        <v>0.95</v>
      </c>
      <c r="Q1201" s="5">
        <f>IF(AND(DiscreteStatsTable[[#This Row],[RepsWithStatObserved]]=1,Y1201=0),200000000000000000000,IFERROR(_xlfn.T.INV.2T(1 -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1" s="5" cm="1">
        <f t="array" ref="R1201">MIN(IF((DiscreteStatsTable[GroupByKey]=DiscreteStatsTable[[#This Row],[GroupByKey]]),(DiscreteStatsTable[GroupByKey]=DiscreteStatsTable[[#This Row],[GroupByKey]])*DiscreteStatsTable[Average]))</f>
        <v>0</v>
      </c>
      <c r="S1201" s="5" cm="1">
        <f t="array" ref="S1201">MAX(IF((DiscreteStatsTable[GroupByKey]=DiscreteStatsTable[[#This Row],[GroupByKey]]),(DiscreteStatsTable[GroupByKey]=DiscreteStatsTable[[#This Row],[GroupByKey]])*DiscreteStatsTable[Average]))</f>
        <v>0</v>
      </c>
      <c r="T1201" s="5" cm="1">
        <f t="array" ref="T1201">MIN(IF((DiscreteStatsTable[GroupByKey]=DiscreteStatsTable[[#This Row],[GroupByKey]]),(DiscreteStatsTable[GroupByKey]=DiscreteStatsTable[[#This Row],[GroupByKey]])*DiscreteStatsTable[Minimum]))</f>
        <v>0</v>
      </c>
      <c r="U1201" s="5" cm="1">
        <f t="array" ref="U1201">MAX(IF((DiscreteStatsTable[GroupByKey]=DiscreteStatsTable[[#This Row],[GroupByKey]]),(DiscreteStatsTable[GroupByKey]=DiscreteStatsTable[[#This Row],[GroupByKey]])*DiscreteStatsTable[Maximum]))</f>
        <v>0</v>
      </c>
      <c r="V1201" s="5" cm="1">
        <f t="array" ref="V1201">IFERROR(AVERAGE(IF((DiscreteStatsTable[GroupByKey]=DiscreteStatsTable[[#This Row],[GroupByKey]]),(DiscreteStatsTable[GroupByKey]=DiscreteStatsTable[[#This Row],[GroupByKey]])*DiscreteStatsTable[NumberObservations])),0)</f>
        <v>141.38</v>
      </c>
      <c r="W1201" s="5">
        <f>IF((DiscreteStatsTable[[#This Row],[RepsRequested]]&gt;1),DiscreteStatsTable[[#This Row],[HalfWidth]],DiscreteStatsTable[[#This Row],[BatchMeansHalfWidth]])</f>
        <v>0</v>
      </c>
      <c r="X1201" s="5" cm="1">
        <f t="array" ref="X1201">COUNT(IF((DiscreteStatsTable[GroupByKey]=DiscreteStatsTable[[#This Row],[GroupByKey]]),(DiscreteStatsTable[GroupByKey]=DiscreteStatsTable[[#This Row],[GroupByKey]])*DiscreteStatsTable[Replication]))</f>
        <v>50</v>
      </c>
      <c r="Y1201" s="5">
        <f>IF(DiscreteStatsTable[[#This Row],[RepsRequested]]=DiscreteStatsTable[[#This Row],[RepsWithStatObserved]],1,0)</f>
        <v>1</v>
      </c>
    </row>
    <row r="1202" spans="1:25" x14ac:dyDescent="0.25">
      <c r="A1202" t="s">
        <v>68</v>
      </c>
      <c r="B1202" t="s">
        <v>70</v>
      </c>
      <c r="C1202">
        <v>34</v>
      </c>
      <c r="D1202" t="s">
        <v>85</v>
      </c>
      <c r="E1202" t="s">
        <v>91</v>
      </c>
      <c r="F1202" t="s">
        <v>87</v>
      </c>
      <c r="G1202">
        <v>0.38948747758041602</v>
      </c>
      <c r="H1202">
        <v>2E+20</v>
      </c>
      <c r="I1202">
        <v>2.5956135262837202E-2</v>
      </c>
      <c r="J1202">
        <v>1.70382827202022</v>
      </c>
      <c r="K1202">
        <v>143</v>
      </c>
      <c r="L12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02" s="5" cm="1">
        <f t="array" ref="M1202">MAX(IF((ProjectInfoTable[ProjectName]=DiscreteStatsTable[[#This Row],[ProjectName]]),(ProjectInfoTable[ProjectName]=DiscreteStatsTable[[#This Row],[ProjectName]])*ProjectInfoTable[NumberOfReplications]))</f>
        <v>50</v>
      </c>
      <c r="N1202" s="5" cm="1">
        <f t="array" ref="N1202">IFERROR(AVERAGE(IF((DiscreteStatsTable[GroupByKey]=DiscreteStatsTable[[#This Row],[GroupByKey]]),(DiscreteStatsTable[GroupByKey]=DiscreteStatsTable[[#This Row],[GroupByKey]])*DiscreteStatsTable[Average])),0)</f>
        <v>0.33492790756206081</v>
      </c>
      <c r="O1202" s="5" cm="1">
        <f t="array" ref="O120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02" s="5" cm="1">
        <f t="array" ref="P1202">MAX(IF((ProjectInfoTable[ProjectName]=DiscreteStatsTable[[#This Row],[ProjectName]]),(ProjectInfoTable[ProjectName]=DiscreteStatsTable[[#This Row],[ProjectName]])*ProjectInfoTable[ConfidenceInterval]))</f>
        <v>0.95</v>
      </c>
      <c r="Q1202" s="5">
        <f>IF(AND(DiscreteStatsTable[[#This Row],[RepsWithStatObserved]]=1,Y1202=0),200000000000000000000,IFERROR(_xlfn.T.INV.2T(1 -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02" s="5" cm="1">
        <f t="array" ref="R1202">MIN(IF((DiscreteStatsTable[GroupByKey]=DiscreteStatsTable[[#This Row],[GroupByKey]]),(DiscreteStatsTable[GroupByKey]=DiscreteStatsTable[[#This Row],[GroupByKey]])*DiscreteStatsTable[Average]))</f>
        <v>0.29414253294763198</v>
      </c>
      <c r="S1202" s="5" cm="1">
        <f t="array" ref="S1202">MAX(IF((DiscreteStatsTable[GroupByKey]=DiscreteStatsTable[[#This Row],[GroupByKey]]),(DiscreteStatsTable[GroupByKey]=DiscreteStatsTable[[#This Row],[GroupByKey]])*DiscreteStatsTable[Average]))</f>
        <v>0.38948747758041602</v>
      </c>
      <c r="T1202" s="5" cm="1">
        <f t="array" ref="T1202">MIN(IF((DiscreteStatsTable[GroupByKey]=DiscreteStatsTable[[#This Row],[GroupByKey]]),(DiscreteStatsTable[GroupByKey]=DiscreteStatsTable[[#This Row],[GroupByKey]])*DiscreteStatsTable[Minimum]))</f>
        <v>1.2941586017357599E-2</v>
      </c>
      <c r="U1202" s="5" cm="1">
        <f t="array" ref="U1202">MAX(IF((DiscreteStatsTable[GroupByKey]=DiscreteStatsTable[[#This Row],[GroupByKey]]),(DiscreteStatsTable[GroupByKey]=DiscreteStatsTable[[#This Row],[GroupByKey]])*DiscreteStatsTable[Maximum]))</f>
        <v>2.0393207955552399</v>
      </c>
      <c r="V1202" s="5" cm="1">
        <f t="array" ref="V1202">IFERROR(AVERAGE(IF((DiscreteStatsTable[GroupByKey]=DiscreteStatsTable[[#This Row],[GroupByKey]]),(DiscreteStatsTable[GroupByKey]=DiscreteStatsTable[[#This Row],[GroupByKey]])*DiscreteStatsTable[NumberObservations])),0)</f>
        <v>141.38</v>
      </c>
      <c r="W1202" s="5">
        <f>IF((DiscreteStatsTable[[#This Row],[RepsRequested]]&gt;1),DiscreteStatsTable[[#This Row],[HalfWidth]],DiscreteStatsTable[[#This Row],[BatchMeansHalfWidth]])</f>
        <v>5.7478663771092743E-3</v>
      </c>
      <c r="X1202" s="5" cm="1">
        <f t="array" ref="X1202">COUNT(IF((DiscreteStatsTable[GroupByKey]=DiscreteStatsTable[[#This Row],[GroupByKey]]),(DiscreteStatsTable[GroupByKey]=DiscreteStatsTable[[#This Row],[GroupByKey]])*DiscreteStatsTable[Replication]))</f>
        <v>50</v>
      </c>
      <c r="Y1202" s="5">
        <f>IF(DiscreteStatsTable[[#This Row],[RepsRequested]]=DiscreteStatsTable[[#This Row],[RepsWithStatObserved]],1,0)</f>
        <v>1</v>
      </c>
    </row>
    <row r="1203" spans="1:25" x14ac:dyDescent="0.25">
      <c r="A1203" t="s">
        <v>68</v>
      </c>
      <c r="B1203" t="s">
        <v>70</v>
      </c>
      <c r="C1203">
        <v>34</v>
      </c>
      <c r="D1203" t="s">
        <v>85</v>
      </c>
      <c r="E1203" t="s">
        <v>92</v>
      </c>
      <c r="F1203" t="s">
        <v>87</v>
      </c>
      <c r="G1203">
        <v>51.667706043059603</v>
      </c>
      <c r="H1203">
        <v>2E+20</v>
      </c>
      <c r="I1203">
        <v>1.5573681157702299</v>
      </c>
      <c r="J1203">
        <v>114.20900292565</v>
      </c>
      <c r="K1203">
        <v>143</v>
      </c>
      <c r="L12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03" s="5" cm="1">
        <f t="array" ref="M1203">MAX(IF((ProjectInfoTable[ProjectName]=DiscreteStatsTable[[#This Row],[ProjectName]]),(ProjectInfoTable[ProjectName]=DiscreteStatsTable[[#This Row],[ProjectName]])*ProjectInfoTable[NumberOfReplications]))</f>
        <v>50</v>
      </c>
      <c r="N1203" s="5" cm="1">
        <f t="array" ref="N1203">IFERROR(AVERAGE(IF((DiscreteStatsTable[GroupByKey]=DiscreteStatsTable[[#This Row],[GroupByKey]]),(DiscreteStatsTable[GroupByKey]=DiscreteStatsTable[[#This Row],[GroupByKey]])*DiscreteStatsTable[Average])),0)</f>
        <v>17.764897998506111</v>
      </c>
      <c r="O1203" s="5" cm="1">
        <f t="array" ref="O1203">IFERROR(_xlfn.STDEV.S(IF((DiscreteStatsTable[GroupByKey]=DiscreteStatsTable[[#This Row],[GroupByKey]]),(DiscreteStatsTable[GroupByKey]=DiscreteStatsTable[[#This Row],[GroupByKey]])*DiscreteStatsTable[Average])),0)</f>
        <v>6.3265363194248438</v>
      </c>
      <c r="P1203" s="5" cm="1">
        <f t="array" ref="P1203">MAX(IF((ProjectInfoTable[ProjectName]=DiscreteStatsTable[[#This Row],[ProjectName]]),(ProjectInfoTable[ProjectName]=DiscreteStatsTable[[#This Row],[ProjectName]])*ProjectInfoTable[ConfidenceInterval]))</f>
        <v>0.95</v>
      </c>
      <c r="Q1203" s="5">
        <f>IF(AND(DiscreteStatsTable[[#This Row],[RepsWithStatObserved]]=1,Y1203=0),200000000000000000000,IFERROR(_xlfn.T.INV.2T(1 -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203" s="5" cm="1">
        <f t="array" ref="R1203">MIN(IF((DiscreteStatsTable[GroupByKey]=DiscreteStatsTable[[#This Row],[GroupByKey]]),(DiscreteStatsTable[GroupByKey]=DiscreteStatsTable[[#This Row],[GroupByKey]])*DiscreteStatsTable[Average]))</f>
        <v>12.070203836107099</v>
      </c>
      <c r="S1203" s="5" cm="1">
        <f t="array" ref="S1203">MAX(IF((DiscreteStatsTable[GroupByKey]=DiscreteStatsTable[[#This Row],[GroupByKey]]),(DiscreteStatsTable[GroupByKey]=DiscreteStatsTable[[#This Row],[GroupByKey]])*DiscreteStatsTable[Average]))</f>
        <v>51.667706043059603</v>
      </c>
      <c r="T1203" s="5" cm="1">
        <f t="array" ref="T1203">MIN(IF((DiscreteStatsTable[GroupByKey]=DiscreteStatsTable[[#This Row],[GroupByKey]]),(DiscreteStatsTable[GroupByKey]=DiscreteStatsTable[[#This Row],[GroupByKey]])*DiscreteStatsTable[Minimum]))</f>
        <v>0.77649516104145899</v>
      </c>
      <c r="U1203" s="5" cm="1">
        <f t="array" ref="U1203">MAX(IF((DiscreteStatsTable[GroupByKey]=DiscreteStatsTable[[#This Row],[GroupByKey]]),(DiscreteStatsTable[GroupByKey]=DiscreteStatsTable[[#This Row],[GroupByKey]])*DiscreteStatsTable[Maximum]))</f>
        <v>114.20900292565</v>
      </c>
      <c r="V1203" s="5" cm="1">
        <f t="array" ref="V1203">IFERROR(AVERAGE(IF((DiscreteStatsTable[GroupByKey]=DiscreteStatsTable[[#This Row],[GroupByKey]]),(DiscreteStatsTable[GroupByKey]=DiscreteStatsTable[[#This Row],[GroupByKey]])*DiscreteStatsTable[NumberObservations])),0)</f>
        <v>141.38</v>
      </c>
      <c r="W1203" s="5">
        <f>IF((DiscreteStatsTable[[#This Row],[RepsRequested]]&gt;1),DiscreteStatsTable[[#This Row],[HalfWidth]],DiscreteStatsTable[[#This Row],[BatchMeansHalfWidth]])</f>
        <v>1.7979817281600685</v>
      </c>
      <c r="X1203" s="5" cm="1">
        <f t="array" ref="X1203">COUNT(IF((DiscreteStatsTable[GroupByKey]=DiscreteStatsTable[[#This Row],[GroupByKey]]),(DiscreteStatsTable[GroupByKey]=DiscreteStatsTable[[#This Row],[GroupByKey]])*DiscreteStatsTable[Replication]))</f>
        <v>50</v>
      </c>
      <c r="Y1203" s="5">
        <f>IF(DiscreteStatsTable[[#This Row],[RepsRequested]]=DiscreteStatsTable[[#This Row],[RepsWithStatObserved]],1,0)</f>
        <v>1</v>
      </c>
    </row>
    <row r="1204" spans="1:25" x14ac:dyDescent="0.25">
      <c r="A1204" t="s">
        <v>68</v>
      </c>
      <c r="B1204" t="s">
        <v>70</v>
      </c>
      <c r="C1204">
        <v>34</v>
      </c>
      <c r="D1204" t="s">
        <v>85</v>
      </c>
      <c r="E1204" t="s">
        <v>93</v>
      </c>
      <c r="F1204" t="s">
        <v>87</v>
      </c>
      <c r="G1204">
        <v>0</v>
      </c>
      <c r="H1204">
        <v>2E+20</v>
      </c>
      <c r="I1204">
        <v>0</v>
      </c>
      <c r="J1204">
        <v>0</v>
      </c>
      <c r="K1204">
        <v>143</v>
      </c>
      <c r="L12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04" s="5" cm="1">
        <f t="array" ref="M1204">MAX(IF((ProjectInfoTable[ProjectName]=DiscreteStatsTable[[#This Row],[ProjectName]]),(ProjectInfoTable[ProjectName]=DiscreteStatsTable[[#This Row],[ProjectName]])*ProjectInfoTable[NumberOfReplications]))</f>
        <v>50</v>
      </c>
      <c r="N1204" s="5" cm="1">
        <f t="array" ref="N1204">IFERROR(AVERAGE(IF((DiscreteStatsTable[GroupByKey]=DiscreteStatsTable[[#This Row],[GroupByKey]]),(DiscreteStatsTable[GroupByKey]=DiscreteStatsTable[[#This Row],[GroupByKey]])*DiscreteStatsTable[Average])),0)</f>
        <v>0</v>
      </c>
      <c r="O1204" s="5" cm="1">
        <f t="array" ref="O1204">IFERROR(_xlfn.STDEV.S(IF((DiscreteStatsTable[GroupByKey]=DiscreteStatsTable[[#This Row],[GroupByKey]]),(DiscreteStatsTable[GroupByKey]=DiscreteStatsTable[[#This Row],[GroupByKey]])*DiscreteStatsTable[Average])),0)</f>
        <v>0</v>
      </c>
      <c r="P1204" s="5" cm="1">
        <f t="array" ref="P1204">MAX(IF((ProjectInfoTable[ProjectName]=DiscreteStatsTable[[#This Row],[ProjectName]]),(ProjectInfoTable[ProjectName]=DiscreteStatsTable[[#This Row],[ProjectName]])*ProjectInfoTable[ConfidenceInterval]))</f>
        <v>0.95</v>
      </c>
      <c r="Q1204" s="5">
        <f>IF(AND(DiscreteStatsTable[[#This Row],[RepsWithStatObserved]]=1,Y1204=0),200000000000000000000,IFERROR(_xlfn.T.INV.2T(1 -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4" s="5" cm="1">
        <f t="array" ref="R1204">MIN(IF((DiscreteStatsTable[GroupByKey]=DiscreteStatsTable[[#This Row],[GroupByKey]]),(DiscreteStatsTable[GroupByKey]=DiscreteStatsTable[[#This Row],[GroupByKey]])*DiscreteStatsTable[Average]))</f>
        <v>0</v>
      </c>
      <c r="S1204" s="5" cm="1">
        <f t="array" ref="S1204">MAX(IF((DiscreteStatsTable[GroupByKey]=DiscreteStatsTable[[#This Row],[GroupByKey]]),(DiscreteStatsTable[GroupByKey]=DiscreteStatsTable[[#This Row],[GroupByKey]])*DiscreteStatsTable[Average]))</f>
        <v>0</v>
      </c>
      <c r="T1204" s="5" cm="1">
        <f t="array" ref="T1204">MIN(IF((DiscreteStatsTable[GroupByKey]=DiscreteStatsTable[[#This Row],[GroupByKey]]),(DiscreteStatsTable[GroupByKey]=DiscreteStatsTable[[#This Row],[GroupByKey]])*DiscreteStatsTable[Minimum]))</f>
        <v>0</v>
      </c>
      <c r="U1204" s="5" cm="1">
        <f t="array" ref="U1204">MAX(IF((DiscreteStatsTable[GroupByKey]=DiscreteStatsTable[[#This Row],[GroupByKey]]),(DiscreteStatsTable[GroupByKey]=DiscreteStatsTable[[#This Row],[GroupByKey]])*DiscreteStatsTable[Maximum]))</f>
        <v>0</v>
      </c>
      <c r="V1204" s="5" cm="1">
        <f t="array" ref="V1204">IFERROR(AVERAGE(IF((DiscreteStatsTable[GroupByKey]=DiscreteStatsTable[[#This Row],[GroupByKey]]),(DiscreteStatsTable[GroupByKey]=DiscreteStatsTable[[#This Row],[GroupByKey]])*DiscreteStatsTable[NumberObservations])),0)</f>
        <v>141.38</v>
      </c>
      <c r="W1204" s="5">
        <f>IF((DiscreteStatsTable[[#This Row],[RepsRequested]]&gt;1),DiscreteStatsTable[[#This Row],[HalfWidth]],DiscreteStatsTable[[#This Row],[BatchMeansHalfWidth]])</f>
        <v>0</v>
      </c>
      <c r="X1204" s="5" cm="1">
        <f t="array" ref="X1204">COUNT(IF((DiscreteStatsTable[GroupByKey]=DiscreteStatsTable[[#This Row],[GroupByKey]]),(DiscreteStatsTable[GroupByKey]=DiscreteStatsTable[[#This Row],[GroupByKey]])*DiscreteStatsTable[Replication]))</f>
        <v>50</v>
      </c>
      <c r="Y1204" s="5">
        <f>IF(DiscreteStatsTable[[#This Row],[RepsRequested]]=DiscreteStatsTable[[#This Row],[RepsWithStatObserved]],1,0)</f>
        <v>1</v>
      </c>
    </row>
    <row r="1205" spans="1:25" x14ac:dyDescent="0.25">
      <c r="A1205" t="s">
        <v>68</v>
      </c>
      <c r="B1205" t="s">
        <v>70</v>
      </c>
      <c r="C1205">
        <v>34</v>
      </c>
      <c r="D1205" t="s">
        <v>85</v>
      </c>
      <c r="E1205" t="s">
        <v>94</v>
      </c>
      <c r="F1205" t="s">
        <v>87</v>
      </c>
      <c r="G1205">
        <v>0</v>
      </c>
      <c r="H1205">
        <v>2E+20</v>
      </c>
      <c r="I1205">
        <v>0</v>
      </c>
      <c r="J1205">
        <v>0</v>
      </c>
      <c r="K1205">
        <v>143</v>
      </c>
      <c r="L12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05" s="5" cm="1">
        <f t="array" ref="M1205">MAX(IF((ProjectInfoTable[ProjectName]=DiscreteStatsTable[[#This Row],[ProjectName]]),(ProjectInfoTable[ProjectName]=DiscreteStatsTable[[#This Row],[ProjectName]])*ProjectInfoTable[NumberOfReplications]))</f>
        <v>50</v>
      </c>
      <c r="N1205" s="5" cm="1">
        <f t="array" ref="N1205">IFERROR(AVERAGE(IF((DiscreteStatsTable[GroupByKey]=DiscreteStatsTable[[#This Row],[GroupByKey]]),(DiscreteStatsTable[GroupByKey]=DiscreteStatsTable[[#This Row],[GroupByKey]])*DiscreteStatsTable[Average])),0)</f>
        <v>0</v>
      </c>
      <c r="O1205" s="5" cm="1">
        <f t="array" ref="O1205">IFERROR(_xlfn.STDEV.S(IF((DiscreteStatsTable[GroupByKey]=DiscreteStatsTable[[#This Row],[GroupByKey]]),(DiscreteStatsTable[GroupByKey]=DiscreteStatsTable[[#This Row],[GroupByKey]])*DiscreteStatsTable[Average])),0)</f>
        <v>0</v>
      </c>
      <c r="P1205" s="5" cm="1">
        <f t="array" ref="P1205">MAX(IF((ProjectInfoTable[ProjectName]=DiscreteStatsTable[[#This Row],[ProjectName]]),(ProjectInfoTable[ProjectName]=DiscreteStatsTable[[#This Row],[ProjectName]])*ProjectInfoTable[ConfidenceInterval]))</f>
        <v>0.95</v>
      </c>
      <c r="Q1205" s="5">
        <f>IF(AND(DiscreteStatsTable[[#This Row],[RepsWithStatObserved]]=1,Y1205=0),200000000000000000000,IFERROR(_xlfn.T.INV.2T(1 -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5" s="5" cm="1">
        <f t="array" ref="R1205">MIN(IF((DiscreteStatsTable[GroupByKey]=DiscreteStatsTable[[#This Row],[GroupByKey]]),(DiscreteStatsTable[GroupByKey]=DiscreteStatsTable[[#This Row],[GroupByKey]])*DiscreteStatsTable[Average]))</f>
        <v>0</v>
      </c>
      <c r="S1205" s="5" cm="1">
        <f t="array" ref="S1205">MAX(IF((DiscreteStatsTable[GroupByKey]=DiscreteStatsTable[[#This Row],[GroupByKey]]),(DiscreteStatsTable[GroupByKey]=DiscreteStatsTable[[#This Row],[GroupByKey]])*DiscreteStatsTable[Average]))</f>
        <v>0</v>
      </c>
      <c r="T1205" s="5" cm="1">
        <f t="array" ref="T1205">MIN(IF((DiscreteStatsTable[GroupByKey]=DiscreteStatsTable[[#This Row],[GroupByKey]]),(DiscreteStatsTable[GroupByKey]=DiscreteStatsTable[[#This Row],[GroupByKey]])*DiscreteStatsTable[Minimum]))</f>
        <v>0</v>
      </c>
      <c r="U1205" s="5" cm="1">
        <f t="array" ref="U1205">MAX(IF((DiscreteStatsTable[GroupByKey]=DiscreteStatsTable[[#This Row],[GroupByKey]]),(DiscreteStatsTable[GroupByKey]=DiscreteStatsTable[[#This Row],[GroupByKey]])*DiscreteStatsTable[Maximum]))</f>
        <v>0</v>
      </c>
      <c r="V1205" s="5" cm="1">
        <f t="array" ref="V1205">IFERROR(AVERAGE(IF((DiscreteStatsTable[GroupByKey]=DiscreteStatsTable[[#This Row],[GroupByKey]]),(DiscreteStatsTable[GroupByKey]=DiscreteStatsTable[[#This Row],[GroupByKey]])*DiscreteStatsTable[NumberObservations])),0)</f>
        <v>141.38</v>
      </c>
      <c r="W1205" s="5">
        <f>IF((DiscreteStatsTable[[#This Row],[RepsRequested]]&gt;1),DiscreteStatsTable[[#This Row],[HalfWidth]],DiscreteStatsTable[[#This Row],[BatchMeansHalfWidth]])</f>
        <v>0</v>
      </c>
      <c r="X1205" s="5" cm="1">
        <f t="array" ref="X1205">COUNT(IF((DiscreteStatsTable[GroupByKey]=DiscreteStatsTable[[#This Row],[GroupByKey]]),(DiscreteStatsTable[GroupByKey]=DiscreteStatsTable[[#This Row],[GroupByKey]])*DiscreteStatsTable[Replication]))</f>
        <v>50</v>
      </c>
      <c r="Y1205" s="5">
        <f>IF(DiscreteStatsTable[[#This Row],[RepsRequested]]=DiscreteStatsTable[[#This Row],[RepsWithStatObserved]],1,0)</f>
        <v>1</v>
      </c>
    </row>
    <row r="1206" spans="1:25" x14ac:dyDescent="0.25">
      <c r="A1206" t="s">
        <v>68</v>
      </c>
      <c r="B1206" t="s">
        <v>70</v>
      </c>
      <c r="C1206">
        <v>34</v>
      </c>
      <c r="D1206" t="s">
        <v>85</v>
      </c>
      <c r="E1206" t="s">
        <v>95</v>
      </c>
      <c r="F1206" t="s">
        <v>87</v>
      </c>
      <c r="G1206">
        <v>0.38948747758041602</v>
      </c>
      <c r="H1206">
        <v>2E+20</v>
      </c>
      <c r="I1206">
        <v>2.5956135262837202E-2</v>
      </c>
      <c r="J1206">
        <v>1.70382827202022</v>
      </c>
      <c r="K1206">
        <v>143</v>
      </c>
      <c r="L12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06" s="5" cm="1">
        <f t="array" ref="M1206">MAX(IF((ProjectInfoTable[ProjectName]=DiscreteStatsTable[[#This Row],[ProjectName]]),(ProjectInfoTable[ProjectName]=DiscreteStatsTable[[#This Row],[ProjectName]])*ProjectInfoTable[NumberOfReplications]))</f>
        <v>50</v>
      </c>
      <c r="N1206" s="5" cm="1">
        <f t="array" ref="N1206">IFERROR(AVERAGE(IF((DiscreteStatsTable[GroupByKey]=DiscreteStatsTable[[#This Row],[GroupByKey]]),(DiscreteStatsTable[GroupByKey]=DiscreteStatsTable[[#This Row],[GroupByKey]])*DiscreteStatsTable[Average])),0)</f>
        <v>0.33492790756206081</v>
      </c>
      <c r="O1206" s="5" cm="1">
        <f t="array" ref="O120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06" s="5" cm="1">
        <f t="array" ref="P1206">MAX(IF((ProjectInfoTable[ProjectName]=DiscreteStatsTable[[#This Row],[ProjectName]]),(ProjectInfoTable[ProjectName]=DiscreteStatsTable[[#This Row],[ProjectName]])*ProjectInfoTable[ConfidenceInterval]))</f>
        <v>0.95</v>
      </c>
      <c r="Q1206" s="5">
        <f>IF(AND(DiscreteStatsTable[[#This Row],[RepsWithStatObserved]]=1,Y1206=0),200000000000000000000,IFERROR(_xlfn.T.INV.2T(1 -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06" s="5" cm="1">
        <f t="array" ref="R1206">MIN(IF((DiscreteStatsTable[GroupByKey]=DiscreteStatsTable[[#This Row],[GroupByKey]]),(DiscreteStatsTable[GroupByKey]=DiscreteStatsTable[[#This Row],[GroupByKey]])*DiscreteStatsTable[Average]))</f>
        <v>0.29414253294763198</v>
      </c>
      <c r="S1206" s="5" cm="1">
        <f t="array" ref="S1206">MAX(IF((DiscreteStatsTable[GroupByKey]=DiscreteStatsTable[[#This Row],[GroupByKey]]),(DiscreteStatsTable[GroupByKey]=DiscreteStatsTable[[#This Row],[GroupByKey]])*DiscreteStatsTable[Average]))</f>
        <v>0.38948747758041602</v>
      </c>
      <c r="T1206" s="5" cm="1">
        <f t="array" ref="T1206">MIN(IF((DiscreteStatsTable[GroupByKey]=DiscreteStatsTable[[#This Row],[GroupByKey]]),(DiscreteStatsTable[GroupByKey]=DiscreteStatsTable[[#This Row],[GroupByKey]])*DiscreteStatsTable[Minimum]))</f>
        <v>1.2941586017357599E-2</v>
      </c>
      <c r="U1206" s="5" cm="1">
        <f t="array" ref="U1206">MAX(IF((DiscreteStatsTable[GroupByKey]=DiscreteStatsTable[[#This Row],[GroupByKey]]),(DiscreteStatsTable[GroupByKey]=DiscreteStatsTable[[#This Row],[GroupByKey]])*DiscreteStatsTable[Maximum]))</f>
        <v>2.0393207955552399</v>
      </c>
      <c r="V1206" s="5" cm="1">
        <f t="array" ref="V1206">IFERROR(AVERAGE(IF((DiscreteStatsTable[GroupByKey]=DiscreteStatsTable[[#This Row],[GroupByKey]]),(DiscreteStatsTable[GroupByKey]=DiscreteStatsTable[[#This Row],[GroupByKey]])*DiscreteStatsTable[NumberObservations])),0)</f>
        <v>141.38</v>
      </c>
      <c r="W1206" s="5">
        <f>IF((DiscreteStatsTable[[#This Row],[RepsRequested]]&gt;1),DiscreteStatsTable[[#This Row],[HalfWidth]],DiscreteStatsTable[[#This Row],[BatchMeansHalfWidth]])</f>
        <v>5.7478663771092743E-3</v>
      </c>
      <c r="X1206" s="5" cm="1">
        <f t="array" ref="X1206">COUNT(IF((DiscreteStatsTable[GroupByKey]=DiscreteStatsTable[[#This Row],[GroupByKey]]),(DiscreteStatsTable[GroupByKey]=DiscreteStatsTable[[#This Row],[GroupByKey]])*DiscreteStatsTable[Replication]))</f>
        <v>50</v>
      </c>
      <c r="Y1206" s="5">
        <f>IF(DiscreteStatsTable[[#This Row],[RepsRequested]]=DiscreteStatsTable[[#This Row],[RepsWithStatObserved]],1,0)</f>
        <v>1</v>
      </c>
    </row>
    <row r="1207" spans="1:25" x14ac:dyDescent="0.25">
      <c r="A1207" t="s">
        <v>68</v>
      </c>
      <c r="B1207" t="s">
        <v>70</v>
      </c>
      <c r="C1207">
        <v>34</v>
      </c>
      <c r="D1207" t="s">
        <v>85</v>
      </c>
      <c r="E1207" t="s">
        <v>96</v>
      </c>
      <c r="F1207" t="s">
        <v>87</v>
      </c>
      <c r="G1207">
        <v>14.168775078757299</v>
      </c>
      <c r="H1207">
        <v>2E+20</v>
      </c>
      <c r="I1207">
        <v>1.5573681157702299</v>
      </c>
      <c r="J1207">
        <v>56.559615140053303</v>
      </c>
      <c r="K1207">
        <v>143</v>
      </c>
      <c r="L12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07" s="5" cm="1">
        <f t="array" ref="M1207">MAX(IF((ProjectInfoTable[ProjectName]=DiscreteStatsTable[[#This Row],[ProjectName]]),(ProjectInfoTable[ProjectName]=DiscreteStatsTable[[#This Row],[ProjectName]])*ProjectInfoTable[NumberOfReplications]))</f>
        <v>50</v>
      </c>
      <c r="N1207" s="5" cm="1">
        <f t="array" ref="N1207">IFERROR(AVERAGE(IF((DiscreteStatsTable[GroupByKey]=DiscreteStatsTable[[#This Row],[GroupByKey]]),(DiscreteStatsTable[GroupByKey]=DiscreteStatsTable[[#This Row],[GroupByKey]])*DiscreteStatsTable[Average])),0)</f>
        <v>12.098431297615067</v>
      </c>
      <c r="O1207" s="5" cm="1">
        <f t="array" ref="O1207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207" s="5" cm="1">
        <f t="array" ref="P1207">MAX(IF((ProjectInfoTable[ProjectName]=DiscreteStatsTable[[#This Row],[ProjectName]]),(ProjectInfoTable[ProjectName]=DiscreteStatsTable[[#This Row],[ProjectName]])*ProjectInfoTable[ConfidenceInterval]))</f>
        <v>0.95</v>
      </c>
      <c r="Q1207" s="5">
        <f>IF(AND(DiscreteStatsTable[[#This Row],[RepsWithStatObserved]]=1,Y1207=0),200000000000000000000,IFERROR(_xlfn.T.INV.2T(1 -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207" s="5" cm="1">
        <f t="array" ref="R1207">MIN(IF((DiscreteStatsTable[GroupByKey]=DiscreteStatsTable[[#This Row],[GroupByKey]]),(DiscreteStatsTable[GroupByKey]=DiscreteStatsTable[[#This Row],[GroupByKey]])*DiscreteStatsTable[Average]))</f>
        <v>10.7592582879315</v>
      </c>
      <c r="S1207" s="5" cm="1">
        <f t="array" ref="S1207">MAX(IF((DiscreteStatsTable[GroupByKey]=DiscreteStatsTable[[#This Row],[GroupByKey]]),(DiscreteStatsTable[GroupByKey]=DiscreteStatsTable[[#This Row],[GroupByKey]])*DiscreteStatsTable[Average]))</f>
        <v>14.168775078757299</v>
      </c>
      <c r="T1207" s="5" cm="1">
        <f t="array" ref="T1207">MIN(IF((DiscreteStatsTable[GroupByKey]=DiscreteStatsTable[[#This Row],[GroupByKey]]),(DiscreteStatsTable[GroupByKey]=DiscreteStatsTable[[#This Row],[GroupByKey]])*DiscreteStatsTable[Minimum]))</f>
        <v>0.77649516104145899</v>
      </c>
      <c r="U1207" s="5" cm="1">
        <f t="array" ref="U1207">MAX(IF((DiscreteStatsTable[GroupByKey]=DiscreteStatsTable[[#This Row],[GroupByKey]]),(DiscreteStatsTable[GroupByKey]=DiscreteStatsTable[[#This Row],[GroupByKey]])*DiscreteStatsTable[Maximum]))</f>
        <v>66.496126739788593</v>
      </c>
      <c r="V1207" s="5" cm="1">
        <f t="array" ref="V1207">IFERROR(AVERAGE(IF((DiscreteStatsTable[GroupByKey]=DiscreteStatsTable[[#This Row],[GroupByKey]]),(DiscreteStatsTable[GroupByKey]=DiscreteStatsTable[[#This Row],[GroupByKey]])*DiscreteStatsTable[NumberObservations])),0)</f>
        <v>141.38</v>
      </c>
      <c r="W1207" s="5">
        <f>IF((DiscreteStatsTable[[#This Row],[RepsRequested]]&gt;1),DiscreteStatsTable[[#This Row],[HalfWidth]],DiscreteStatsTable[[#This Row],[BatchMeansHalfWidth]])</f>
        <v>0.20301091161176912</v>
      </c>
      <c r="X1207" s="5" cm="1">
        <f t="array" ref="X1207">COUNT(IF((DiscreteStatsTable[GroupByKey]=DiscreteStatsTable[[#This Row],[GroupByKey]]),(DiscreteStatsTable[GroupByKey]=DiscreteStatsTable[[#This Row],[GroupByKey]])*DiscreteStatsTable[Replication]))</f>
        <v>50</v>
      </c>
      <c r="Y1207" s="5">
        <f>IF(DiscreteStatsTable[[#This Row],[RepsRequested]]=DiscreteStatsTable[[#This Row],[RepsWithStatObserved]],1,0)</f>
        <v>1</v>
      </c>
    </row>
    <row r="1208" spans="1:25" x14ac:dyDescent="0.25">
      <c r="A1208" t="s">
        <v>68</v>
      </c>
      <c r="B1208" t="s">
        <v>70</v>
      </c>
      <c r="C1208">
        <v>34</v>
      </c>
      <c r="D1208" t="s">
        <v>85</v>
      </c>
      <c r="E1208" t="s">
        <v>97</v>
      </c>
      <c r="F1208" t="s">
        <v>87</v>
      </c>
      <c r="G1208">
        <v>0</v>
      </c>
      <c r="H1208">
        <v>2E+20</v>
      </c>
      <c r="I1208">
        <v>0</v>
      </c>
      <c r="J1208">
        <v>0</v>
      </c>
      <c r="K1208">
        <v>143</v>
      </c>
      <c r="L12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08" s="5" cm="1">
        <f t="array" ref="M1208">MAX(IF((ProjectInfoTable[ProjectName]=DiscreteStatsTable[[#This Row],[ProjectName]]),(ProjectInfoTable[ProjectName]=DiscreteStatsTable[[#This Row],[ProjectName]])*ProjectInfoTable[NumberOfReplications]))</f>
        <v>50</v>
      </c>
      <c r="N1208" s="5" cm="1">
        <f t="array" ref="N1208">IFERROR(AVERAGE(IF((DiscreteStatsTable[GroupByKey]=DiscreteStatsTable[[#This Row],[GroupByKey]]),(DiscreteStatsTable[GroupByKey]=DiscreteStatsTable[[#This Row],[GroupByKey]])*DiscreteStatsTable[Average])),0)</f>
        <v>0</v>
      </c>
      <c r="O1208" s="5" cm="1">
        <f t="array" ref="O1208">IFERROR(_xlfn.STDEV.S(IF((DiscreteStatsTable[GroupByKey]=DiscreteStatsTable[[#This Row],[GroupByKey]]),(DiscreteStatsTable[GroupByKey]=DiscreteStatsTable[[#This Row],[GroupByKey]])*DiscreteStatsTable[Average])),0)</f>
        <v>0</v>
      </c>
      <c r="P1208" s="5" cm="1">
        <f t="array" ref="P1208">MAX(IF((ProjectInfoTable[ProjectName]=DiscreteStatsTable[[#This Row],[ProjectName]]),(ProjectInfoTable[ProjectName]=DiscreteStatsTable[[#This Row],[ProjectName]])*ProjectInfoTable[ConfidenceInterval]))</f>
        <v>0.95</v>
      </c>
      <c r="Q1208" s="5">
        <f>IF(AND(DiscreteStatsTable[[#This Row],[RepsWithStatObserved]]=1,Y1208=0),200000000000000000000,IFERROR(_xlfn.T.INV.2T(1 -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8" s="5" cm="1">
        <f t="array" ref="R1208">MIN(IF((DiscreteStatsTable[GroupByKey]=DiscreteStatsTable[[#This Row],[GroupByKey]]),(DiscreteStatsTable[GroupByKey]=DiscreteStatsTable[[#This Row],[GroupByKey]])*DiscreteStatsTable[Average]))</f>
        <v>0</v>
      </c>
      <c r="S1208" s="5" cm="1">
        <f t="array" ref="S1208">MAX(IF((DiscreteStatsTable[GroupByKey]=DiscreteStatsTable[[#This Row],[GroupByKey]]),(DiscreteStatsTable[GroupByKey]=DiscreteStatsTable[[#This Row],[GroupByKey]])*DiscreteStatsTable[Average]))</f>
        <v>0</v>
      </c>
      <c r="T1208" s="5" cm="1">
        <f t="array" ref="T1208">MIN(IF((DiscreteStatsTable[GroupByKey]=DiscreteStatsTable[[#This Row],[GroupByKey]]),(DiscreteStatsTable[GroupByKey]=DiscreteStatsTable[[#This Row],[GroupByKey]])*DiscreteStatsTable[Minimum]))</f>
        <v>0</v>
      </c>
      <c r="U1208" s="5" cm="1">
        <f t="array" ref="U1208">MAX(IF((DiscreteStatsTable[GroupByKey]=DiscreteStatsTable[[#This Row],[GroupByKey]]),(DiscreteStatsTable[GroupByKey]=DiscreteStatsTable[[#This Row],[GroupByKey]])*DiscreteStatsTable[Maximum]))</f>
        <v>0</v>
      </c>
      <c r="V1208" s="5" cm="1">
        <f t="array" ref="V1208">IFERROR(AVERAGE(IF((DiscreteStatsTable[GroupByKey]=DiscreteStatsTable[[#This Row],[GroupByKey]]),(DiscreteStatsTable[GroupByKey]=DiscreteStatsTable[[#This Row],[GroupByKey]])*DiscreteStatsTable[NumberObservations])),0)</f>
        <v>141.38</v>
      </c>
      <c r="W1208" s="5">
        <f>IF((DiscreteStatsTable[[#This Row],[RepsRequested]]&gt;1),DiscreteStatsTable[[#This Row],[HalfWidth]],DiscreteStatsTable[[#This Row],[BatchMeansHalfWidth]])</f>
        <v>0</v>
      </c>
      <c r="X1208" s="5" cm="1">
        <f t="array" ref="X1208">COUNT(IF((DiscreteStatsTable[GroupByKey]=DiscreteStatsTable[[#This Row],[GroupByKey]]),(DiscreteStatsTable[GroupByKey]=DiscreteStatsTable[[#This Row],[GroupByKey]])*DiscreteStatsTable[Replication]))</f>
        <v>50</v>
      </c>
      <c r="Y1208" s="5">
        <f>IF(DiscreteStatsTable[[#This Row],[RepsRequested]]=DiscreteStatsTable[[#This Row],[RepsWithStatObserved]],1,0)</f>
        <v>1</v>
      </c>
    </row>
    <row r="1209" spans="1:25" x14ac:dyDescent="0.25">
      <c r="A1209" t="s">
        <v>68</v>
      </c>
      <c r="B1209" t="s">
        <v>70</v>
      </c>
      <c r="C1209">
        <v>34</v>
      </c>
      <c r="D1209" t="s">
        <v>85</v>
      </c>
      <c r="E1209" t="s">
        <v>98</v>
      </c>
      <c r="F1209" t="s">
        <v>87</v>
      </c>
      <c r="G1209">
        <v>37.498930964302303</v>
      </c>
      <c r="H1209">
        <v>2E+20</v>
      </c>
      <c r="I1209">
        <v>0</v>
      </c>
      <c r="J1209">
        <v>97.065234510704698</v>
      </c>
      <c r="K1209">
        <v>143</v>
      </c>
      <c r="L12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09" s="5" cm="1">
        <f t="array" ref="M1209">MAX(IF((ProjectInfoTable[ProjectName]=DiscreteStatsTable[[#This Row],[ProjectName]]),(ProjectInfoTable[ProjectName]=DiscreteStatsTable[[#This Row],[ProjectName]])*ProjectInfoTable[NumberOfReplications]))</f>
        <v>50</v>
      </c>
      <c r="N1209" s="5" cm="1">
        <f t="array" ref="N1209">IFERROR(AVERAGE(IF((DiscreteStatsTable[GroupByKey]=DiscreteStatsTable[[#This Row],[GroupByKey]]),(DiscreteStatsTable[GroupByKey]=DiscreteStatsTable[[#This Row],[GroupByKey]])*DiscreteStatsTable[Average])),0)</f>
        <v>5.6664667008910365</v>
      </c>
      <c r="O1209" s="5" cm="1">
        <f t="array" ref="O1209">IFERROR(_xlfn.STDEV.S(IF((DiscreteStatsTable[GroupByKey]=DiscreteStatsTable[[#This Row],[GroupByKey]]),(DiscreteStatsTable[GroupByKey]=DiscreteStatsTable[[#This Row],[GroupByKey]])*DiscreteStatsTable[Average])),0)</f>
        <v>5.8120334932936641</v>
      </c>
      <c r="P1209" s="5" cm="1">
        <f t="array" ref="P1209">MAX(IF((ProjectInfoTable[ProjectName]=DiscreteStatsTable[[#This Row],[ProjectName]]),(ProjectInfoTable[ProjectName]=DiscreteStatsTable[[#This Row],[ProjectName]])*ProjectInfoTable[ConfidenceInterval]))</f>
        <v>0.95</v>
      </c>
      <c r="Q1209" s="5">
        <f>IF(AND(DiscreteStatsTable[[#This Row],[RepsWithStatObserved]]=1,Y1209=0),200000000000000000000,IFERROR(_xlfn.T.INV.2T(1 -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209" s="5" cm="1">
        <f t="array" ref="R1209">MIN(IF((DiscreteStatsTable[GroupByKey]=DiscreteStatsTable[[#This Row],[GroupByKey]]),(DiscreteStatsTable[GroupByKey]=DiscreteStatsTable[[#This Row],[GroupByKey]])*DiscreteStatsTable[Average]))</f>
        <v>1.06349999805384</v>
      </c>
      <c r="S1209" s="5" cm="1">
        <f t="array" ref="S1209">MAX(IF((DiscreteStatsTable[GroupByKey]=DiscreteStatsTable[[#This Row],[GroupByKey]]),(DiscreteStatsTable[GroupByKey]=DiscreteStatsTable[[#This Row],[GroupByKey]])*DiscreteStatsTable[Average]))</f>
        <v>37.498930964302303</v>
      </c>
      <c r="T1209" s="5" cm="1">
        <f t="array" ref="T1209">MIN(IF((DiscreteStatsTable[GroupByKey]=DiscreteStatsTable[[#This Row],[GroupByKey]]),(DiscreteStatsTable[GroupByKey]=DiscreteStatsTable[[#This Row],[GroupByKey]])*DiscreteStatsTable[Minimum]))</f>
        <v>0</v>
      </c>
      <c r="U1209" s="5" cm="1">
        <f t="array" ref="U1209">MAX(IF((DiscreteStatsTable[GroupByKey]=DiscreteStatsTable[[#This Row],[GroupByKey]]),(DiscreteStatsTable[GroupByKey]=DiscreteStatsTable[[#This Row],[GroupByKey]])*DiscreteStatsTable[Maximum]))</f>
        <v>97.065234510704698</v>
      </c>
      <c r="V1209" s="5" cm="1">
        <f t="array" ref="V1209">IFERROR(AVERAGE(IF((DiscreteStatsTable[GroupByKey]=DiscreteStatsTable[[#This Row],[GroupByKey]]),(DiscreteStatsTable[GroupByKey]=DiscreteStatsTable[[#This Row],[GroupByKey]])*DiscreteStatsTable[NumberObservations])),0)</f>
        <v>141.38</v>
      </c>
      <c r="W1209" s="5">
        <f>IF((DiscreteStatsTable[[#This Row],[RepsRequested]]&gt;1),DiscreteStatsTable[[#This Row],[HalfWidth]],DiscreteStatsTable[[#This Row],[BatchMeansHalfWidth]])</f>
        <v>1.6517616428299211</v>
      </c>
      <c r="X1209" s="5" cm="1">
        <f t="array" ref="X1209">COUNT(IF((DiscreteStatsTable[GroupByKey]=DiscreteStatsTable[[#This Row],[GroupByKey]]),(DiscreteStatsTable[GroupByKey]=DiscreteStatsTable[[#This Row],[GroupByKey]])*DiscreteStatsTable[Replication]))</f>
        <v>50</v>
      </c>
      <c r="Y1209" s="5">
        <f>IF(DiscreteStatsTable[[#This Row],[RepsRequested]]=DiscreteStatsTable[[#This Row],[RepsWithStatObserved]],1,0)</f>
        <v>1</v>
      </c>
    </row>
    <row r="1210" spans="1:25" x14ac:dyDescent="0.25">
      <c r="A1210" t="s">
        <v>68</v>
      </c>
      <c r="B1210" t="s">
        <v>70</v>
      </c>
      <c r="C1210">
        <v>35</v>
      </c>
      <c r="D1210" t="s">
        <v>85</v>
      </c>
      <c r="E1210" t="s">
        <v>86</v>
      </c>
      <c r="F1210" t="s">
        <v>87</v>
      </c>
      <c r="G1210">
        <v>0</v>
      </c>
      <c r="H1210">
        <v>2E+20</v>
      </c>
      <c r="I1210">
        <v>0</v>
      </c>
      <c r="J1210">
        <v>0</v>
      </c>
      <c r="K1210">
        <v>136</v>
      </c>
      <c r="L12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10" s="5" cm="1">
        <f t="array" ref="M1210">MAX(IF((ProjectInfoTable[ProjectName]=DiscreteStatsTable[[#This Row],[ProjectName]]),(ProjectInfoTable[ProjectName]=DiscreteStatsTable[[#This Row],[ProjectName]])*ProjectInfoTable[NumberOfReplications]))</f>
        <v>50</v>
      </c>
      <c r="N1210" s="5" cm="1">
        <f t="array" ref="N1210">IFERROR(AVERAGE(IF((DiscreteStatsTable[GroupByKey]=DiscreteStatsTable[[#This Row],[GroupByKey]]),(DiscreteStatsTable[GroupByKey]=DiscreteStatsTable[[#This Row],[GroupByKey]])*DiscreteStatsTable[Average])),0)</f>
        <v>0</v>
      </c>
      <c r="O1210" s="5" cm="1">
        <f t="array" ref="O1210">IFERROR(_xlfn.STDEV.S(IF((DiscreteStatsTable[GroupByKey]=DiscreteStatsTable[[#This Row],[GroupByKey]]),(DiscreteStatsTable[GroupByKey]=DiscreteStatsTable[[#This Row],[GroupByKey]])*DiscreteStatsTable[Average])),0)</f>
        <v>0</v>
      </c>
      <c r="P1210" s="5" cm="1">
        <f t="array" ref="P1210">MAX(IF((ProjectInfoTable[ProjectName]=DiscreteStatsTable[[#This Row],[ProjectName]]),(ProjectInfoTable[ProjectName]=DiscreteStatsTable[[#This Row],[ProjectName]])*ProjectInfoTable[ConfidenceInterval]))</f>
        <v>0.95</v>
      </c>
      <c r="Q1210" s="5">
        <f>IF(AND(DiscreteStatsTable[[#This Row],[RepsWithStatObserved]]=1,Y1210=0),200000000000000000000,IFERROR(_xlfn.T.INV.2T(1 -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0" s="5" cm="1">
        <f t="array" ref="R1210">MIN(IF((DiscreteStatsTable[GroupByKey]=DiscreteStatsTable[[#This Row],[GroupByKey]]),(DiscreteStatsTable[GroupByKey]=DiscreteStatsTable[[#This Row],[GroupByKey]])*DiscreteStatsTable[Average]))</f>
        <v>0</v>
      </c>
      <c r="S1210" s="5" cm="1">
        <f t="array" ref="S1210">MAX(IF((DiscreteStatsTable[GroupByKey]=DiscreteStatsTable[[#This Row],[GroupByKey]]),(DiscreteStatsTable[GroupByKey]=DiscreteStatsTable[[#This Row],[GroupByKey]])*DiscreteStatsTable[Average]))</f>
        <v>0</v>
      </c>
      <c r="T1210" s="5" cm="1">
        <f t="array" ref="T1210">MIN(IF((DiscreteStatsTable[GroupByKey]=DiscreteStatsTable[[#This Row],[GroupByKey]]),(DiscreteStatsTable[GroupByKey]=DiscreteStatsTable[[#This Row],[GroupByKey]])*DiscreteStatsTable[Minimum]))</f>
        <v>0</v>
      </c>
      <c r="U1210" s="5" cm="1">
        <f t="array" ref="U1210">MAX(IF((DiscreteStatsTable[GroupByKey]=DiscreteStatsTable[[#This Row],[GroupByKey]]),(DiscreteStatsTable[GroupByKey]=DiscreteStatsTable[[#This Row],[GroupByKey]])*DiscreteStatsTable[Maximum]))</f>
        <v>0</v>
      </c>
      <c r="V1210" s="5" cm="1">
        <f t="array" ref="V1210">IFERROR(AVERAGE(IF((DiscreteStatsTable[GroupByKey]=DiscreteStatsTable[[#This Row],[GroupByKey]]),(DiscreteStatsTable[GroupByKey]=DiscreteStatsTable[[#This Row],[GroupByKey]])*DiscreteStatsTable[NumberObservations])),0)</f>
        <v>141.38</v>
      </c>
      <c r="W1210" s="5">
        <f>IF((DiscreteStatsTable[[#This Row],[RepsRequested]]&gt;1),DiscreteStatsTable[[#This Row],[HalfWidth]],DiscreteStatsTable[[#This Row],[BatchMeansHalfWidth]])</f>
        <v>0</v>
      </c>
      <c r="X1210" s="5" cm="1">
        <f t="array" ref="X1210">COUNT(IF((DiscreteStatsTable[GroupByKey]=DiscreteStatsTable[[#This Row],[GroupByKey]]),(DiscreteStatsTable[GroupByKey]=DiscreteStatsTable[[#This Row],[GroupByKey]])*DiscreteStatsTable[Replication]))</f>
        <v>50</v>
      </c>
      <c r="Y1210" s="5">
        <f>IF(DiscreteStatsTable[[#This Row],[RepsRequested]]=DiscreteStatsTable[[#This Row],[RepsWithStatObserved]],1,0)</f>
        <v>1</v>
      </c>
    </row>
    <row r="1211" spans="1:25" x14ac:dyDescent="0.25">
      <c r="A1211" t="s">
        <v>68</v>
      </c>
      <c r="B1211" t="s">
        <v>70</v>
      </c>
      <c r="C1211">
        <v>35</v>
      </c>
      <c r="D1211" t="s">
        <v>85</v>
      </c>
      <c r="E1211" t="s">
        <v>88</v>
      </c>
      <c r="F1211" t="s">
        <v>87</v>
      </c>
      <c r="G1211">
        <v>0</v>
      </c>
      <c r="H1211">
        <v>2E+20</v>
      </c>
      <c r="I1211">
        <v>0</v>
      </c>
      <c r="J1211">
        <v>0</v>
      </c>
      <c r="K1211">
        <v>136</v>
      </c>
      <c r="L12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11" s="5" cm="1">
        <f t="array" ref="M1211">MAX(IF((ProjectInfoTable[ProjectName]=DiscreteStatsTable[[#This Row],[ProjectName]]),(ProjectInfoTable[ProjectName]=DiscreteStatsTable[[#This Row],[ProjectName]])*ProjectInfoTable[NumberOfReplications]))</f>
        <v>50</v>
      </c>
      <c r="N1211" s="5" cm="1">
        <f t="array" ref="N1211">IFERROR(AVERAGE(IF((DiscreteStatsTable[GroupByKey]=DiscreteStatsTable[[#This Row],[GroupByKey]]),(DiscreteStatsTable[GroupByKey]=DiscreteStatsTable[[#This Row],[GroupByKey]])*DiscreteStatsTable[Average])),0)</f>
        <v>0</v>
      </c>
      <c r="O1211" s="5" cm="1">
        <f t="array" ref="O1211">IFERROR(_xlfn.STDEV.S(IF((DiscreteStatsTable[GroupByKey]=DiscreteStatsTable[[#This Row],[GroupByKey]]),(DiscreteStatsTable[GroupByKey]=DiscreteStatsTable[[#This Row],[GroupByKey]])*DiscreteStatsTable[Average])),0)</f>
        <v>0</v>
      </c>
      <c r="P1211" s="5" cm="1">
        <f t="array" ref="P1211">MAX(IF((ProjectInfoTable[ProjectName]=DiscreteStatsTable[[#This Row],[ProjectName]]),(ProjectInfoTable[ProjectName]=DiscreteStatsTable[[#This Row],[ProjectName]])*ProjectInfoTable[ConfidenceInterval]))</f>
        <v>0.95</v>
      </c>
      <c r="Q1211" s="5">
        <f>IF(AND(DiscreteStatsTable[[#This Row],[RepsWithStatObserved]]=1,Y1211=0),200000000000000000000,IFERROR(_xlfn.T.INV.2T(1 -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1" s="5" cm="1">
        <f t="array" ref="R1211">MIN(IF((DiscreteStatsTable[GroupByKey]=DiscreteStatsTable[[#This Row],[GroupByKey]]),(DiscreteStatsTable[GroupByKey]=DiscreteStatsTable[[#This Row],[GroupByKey]])*DiscreteStatsTable[Average]))</f>
        <v>0</v>
      </c>
      <c r="S1211" s="5" cm="1">
        <f t="array" ref="S1211">MAX(IF((DiscreteStatsTable[GroupByKey]=DiscreteStatsTable[[#This Row],[GroupByKey]]),(DiscreteStatsTable[GroupByKey]=DiscreteStatsTable[[#This Row],[GroupByKey]])*DiscreteStatsTable[Average]))</f>
        <v>0</v>
      </c>
      <c r="T1211" s="5" cm="1">
        <f t="array" ref="T1211">MIN(IF((DiscreteStatsTable[GroupByKey]=DiscreteStatsTable[[#This Row],[GroupByKey]]),(DiscreteStatsTable[GroupByKey]=DiscreteStatsTable[[#This Row],[GroupByKey]])*DiscreteStatsTable[Minimum]))</f>
        <v>0</v>
      </c>
      <c r="U1211" s="5" cm="1">
        <f t="array" ref="U1211">MAX(IF((DiscreteStatsTable[GroupByKey]=DiscreteStatsTable[[#This Row],[GroupByKey]]),(DiscreteStatsTable[GroupByKey]=DiscreteStatsTable[[#This Row],[GroupByKey]])*DiscreteStatsTable[Maximum]))</f>
        <v>0</v>
      </c>
      <c r="V1211" s="5" cm="1">
        <f t="array" ref="V1211">IFERROR(AVERAGE(IF((DiscreteStatsTable[GroupByKey]=DiscreteStatsTable[[#This Row],[GroupByKey]]),(DiscreteStatsTable[GroupByKey]=DiscreteStatsTable[[#This Row],[GroupByKey]])*DiscreteStatsTable[NumberObservations])),0)</f>
        <v>141.38</v>
      </c>
      <c r="W1211" s="5">
        <f>IF((DiscreteStatsTable[[#This Row],[RepsRequested]]&gt;1),DiscreteStatsTable[[#This Row],[HalfWidth]],DiscreteStatsTable[[#This Row],[BatchMeansHalfWidth]])</f>
        <v>0</v>
      </c>
      <c r="X1211" s="5" cm="1">
        <f t="array" ref="X1211">COUNT(IF((DiscreteStatsTable[GroupByKey]=DiscreteStatsTable[[#This Row],[GroupByKey]]),(DiscreteStatsTable[GroupByKey]=DiscreteStatsTable[[#This Row],[GroupByKey]])*DiscreteStatsTable[Replication]))</f>
        <v>50</v>
      </c>
      <c r="Y1211" s="5">
        <f>IF(DiscreteStatsTable[[#This Row],[RepsRequested]]=DiscreteStatsTable[[#This Row],[RepsWithStatObserved]],1,0)</f>
        <v>1</v>
      </c>
    </row>
    <row r="1212" spans="1:25" x14ac:dyDescent="0.25">
      <c r="A1212" t="s">
        <v>68</v>
      </c>
      <c r="B1212" t="s">
        <v>70</v>
      </c>
      <c r="C1212">
        <v>35</v>
      </c>
      <c r="D1212" t="s">
        <v>85</v>
      </c>
      <c r="E1212" t="s">
        <v>89</v>
      </c>
      <c r="F1212" t="s">
        <v>87</v>
      </c>
      <c r="G1212">
        <v>0</v>
      </c>
      <c r="H1212">
        <v>2E+20</v>
      </c>
      <c r="I1212">
        <v>0</v>
      </c>
      <c r="J1212">
        <v>0</v>
      </c>
      <c r="K1212">
        <v>136</v>
      </c>
      <c r="L12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12" s="5" cm="1">
        <f t="array" ref="M1212">MAX(IF((ProjectInfoTable[ProjectName]=DiscreteStatsTable[[#This Row],[ProjectName]]),(ProjectInfoTable[ProjectName]=DiscreteStatsTable[[#This Row],[ProjectName]])*ProjectInfoTable[NumberOfReplications]))</f>
        <v>50</v>
      </c>
      <c r="N1212" s="5" cm="1">
        <f t="array" ref="N1212">IFERROR(AVERAGE(IF((DiscreteStatsTable[GroupByKey]=DiscreteStatsTable[[#This Row],[GroupByKey]]),(DiscreteStatsTable[GroupByKey]=DiscreteStatsTable[[#This Row],[GroupByKey]])*DiscreteStatsTable[Average])),0)</f>
        <v>0</v>
      </c>
      <c r="O1212" s="5" cm="1">
        <f t="array" ref="O1212">IFERROR(_xlfn.STDEV.S(IF((DiscreteStatsTable[GroupByKey]=DiscreteStatsTable[[#This Row],[GroupByKey]]),(DiscreteStatsTable[GroupByKey]=DiscreteStatsTable[[#This Row],[GroupByKey]])*DiscreteStatsTable[Average])),0)</f>
        <v>0</v>
      </c>
      <c r="P1212" s="5" cm="1">
        <f t="array" ref="P1212">MAX(IF((ProjectInfoTable[ProjectName]=DiscreteStatsTable[[#This Row],[ProjectName]]),(ProjectInfoTable[ProjectName]=DiscreteStatsTable[[#This Row],[ProjectName]])*ProjectInfoTable[ConfidenceInterval]))</f>
        <v>0.95</v>
      </c>
      <c r="Q1212" s="5">
        <f>IF(AND(DiscreteStatsTable[[#This Row],[RepsWithStatObserved]]=1,Y1212=0),200000000000000000000,IFERROR(_xlfn.T.INV.2T(1 -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2" s="5" cm="1">
        <f t="array" ref="R1212">MIN(IF((DiscreteStatsTable[GroupByKey]=DiscreteStatsTable[[#This Row],[GroupByKey]]),(DiscreteStatsTable[GroupByKey]=DiscreteStatsTable[[#This Row],[GroupByKey]])*DiscreteStatsTable[Average]))</f>
        <v>0</v>
      </c>
      <c r="S1212" s="5" cm="1">
        <f t="array" ref="S1212">MAX(IF((DiscreteStatsTable[GroupByKey]=DiscreteStatsTable[[#This Row],[GroupByKey]]),(DiscreteStatsTable[GroupByKey]=DiscreteStatsTable[[#This Row],[GroupByKey]])*DiscreteStatsTable[Average]))</f>
        <v>0</v>
      </c>
      <c r="T1212" s="5" cm="1">
        <f t="array" ref="T1212">MIN(IF((DiscreteStatsTable[GroupByKey]=DiscreteStatsTable[[#This Row],[GroupByKey]]),(DiscreteStatsTable[GroupByKey]=DiscreteStatsTable[[#This Row],[GroupByKey]])*DiscreteStatsTable[Minimum]))</f>
        <v>0</v>
      </c>
      <c r="U1212" s="5" cm="1">
        <f t="array" ref="U1212">MAX(IF((DiscreteStatsTable[GroupByKey]=DiscreteStatsTable[[#This Row],[GroupByKey]]),(DiscreteStatsTable[GroupByKey]=DiscreteStatsTable[[#This Row],[GroupByKey]])*DiscreteStatsTable[Maximum]))</f>
        <v>0</v>
      </c>
      <c r="V1212" s="5" cm="1">
        <f t="array" ref="V1212">IFERROR(AVERAGE(IF((DiscreteStatsTable[GroupByKey]=DiscreteStatsTable[[#This Row],[GroupByKey]]),(DiscreteStatsTable[GroupByKey]=DiscreteStatsTable[[#This Row],[GroupByKey]])*DiscreteStatsTable[NumberObservations])),0)</f>
        <v>141.38</v>
      </c>
      <c r="W1212" s="5">
        <f>IF((DiscreteStatsTable[[#This Row],[RepsRequested]]&gt;1),DiscreteStatsTable[[#This Row],[HalfWidth]],DiscreteStatsTable[[#This Row],[BatchMeansHalfWidth]])</f>
        <v>0</v>
      </c>
      <c r="X1212" s="5" cm="1">
        <f t="array" ref="X1212">COUNT(IF((DiscreteStatsTable[GroupByKey]=DiscreteStatsTable[[#This Row],[GroupByKey]]),(DiscreteStatsTable[GroupByKey]=DiscreteStatsTable[[#This Row],[GroupByKey]])*DiscreteStatsTable[Replication]))</f>
        <v>50</v>
      </c>
      <c r="Y1212" s="5">
        <f>IF(DiscreteStatsTable[[#This Row],[RepsRequested]]=DiscreteStatsTable[[#This Row],[RepsWithStatObserved]],1,0)</f>
        <v>1</v>
      </c>
    </row>
    <row r="1213" spans="1:25" x14ac:dyDescent="0.25">
      <c r="A1213" t="s">
        <v>68</v>
      </c>
      <c r="B1213" t="s">
        <v>70</v>
      </c>
      <c r="C1213">
        <v>35</v>
      </c>
      <c r="D1213" t="s">
        <v>85</v>
      </c>
      <c r="E1213" t="s">
        <v>90</v>
      </c>
      <c r="F1213" t="s">
        <v>87</v>
      </c>
      <c r="G1213">
        <v>0</v>
      </c>
      <c r="H1213">
        <v>2E+20</v>
      </c>
      <c r="I1213">
        <v>0</v>
      </c>
      <c r="J1213">
        <v>0</v>
      </c>
      <c r="K1213">
        <v>136</v>
      </c>
      <c r="L12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13" s="5" cm="1">
        <f t="array" ref="M1213">MAX(IF((ProjectInfoTable[ProjectName]=DiscreteStatsTable[[#This Row],[ProjectName]]),(ProjectInfoTable[ProjectName]=DiscreteStatsTable[[#This Row],[ProjectName]])*ProjectInfoTable[NumberOfReplications]))</f>
        <v>50</v>
      </c>
      <c r="N1213" s="5" cm="1">
        <f t="array" ref="N1213">IFERROR(AVERAGE(IF((DiscreteStatsTable[GroupByKey]=DiscreteStatsTable[[#This Row],[GroupByKey]]),(DiscreteStatsTable[GroupByKey]=DiscreteStatsTable[[#This Row],[GroupByKey]])*DiscreteStatsTable[Average])),0)</f>
        <v>0</v>
      </c>
      <c r="O1213" s="5" cm="1">
        <f t="array" ref="O1213">IFERROR(_xlfn.STDEV.S(IF((DiscreteStatsTable[GroupByKey]=DiscreteStatsTable[[#This Row],[GroupByKey]]),(DiscreteStatsTable[GroupByKey]=DiscreteStatsTable[[#This Row],[GroupByKey]])*DiscreteStatsTable[Average])),0)</f>
        <v>0</v>
      </c>
      <c r="P1213" s="5" cm="1">
        <f t="array" ref="P1213">MAX(IF((ProjectInfoTable[ProjectName]=DiscreteStatsTable[[#This Row],[ProjectName]]),(ProjectInfoTable[ProjectName]=DiscreteStatsTable[[#This Row],[ProjectName]])*ProjectInfoTable[ConfidenceInterval]))</f>
        <v>0.95</v>
      </c>
      <c r="Q1213" s="5">
        <f>IF(AND(DiscreteStatsTable[[#This Row],[RepsWithStatObserved]]=1,Y1213=0),200000000000000000000,IFERROR(_xlfn.T.INV.2T(1 -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3" s="5" cm="1">
        <f t="array" ref="R1213">MIN(IF((DiscreteStatsTable[GroupByKey]=DiscreteStatsTable[[#This Row],[GroupByKey]]),(DiscreteStatsTable[GroupByKey]=DiscreteStatsTable[[#This Row],[GroupByKey]])*DiscreteStatsTable[Average]))</f>
        <v>0</v>
      </c>
      <c r="S1213" s="5" cm="1">
        <f t="array" ref="S1213">MAX(IF((DiscreteStatsTable[GroupByKey]=DiscreteStatsTable[[#This Row],[GroupByKey]]),(DiscreteStatsTable[GroupByKey]=DiscreteStatsTable[[#This Row],[GroupByKey]])*DiscreteStatsTable[Average]))</f>
        <v>0</v>
      </c>
      <c r="T1213" s="5" cm="1">
        <f t="array" ref="T1213">MIN(IF((DiscreteStatsTable[GroupByKey]=DiscreteStatsTable[[#This Row],[GroupByKey]]),(DiscreteStatsTable[GroupByKey]=DiscreteStatsTable[[#This Row],[GroupByKey]])*DiscreteStatsTable[Minimum]))</f>
        <v>0</v>
      </c>
      <c r="U1213" s="5" cm="1">
        <f t="array" ref="U1213">MAX(IF((DiscreteStatsTable[GroupByKey]=DiscreteStatsTable[[#This Row],[GroupByKey]]),(DiscreteStatsTable[GroupByKey]=DiscreteStatsTable[[#This Row],[GroupByKey]])*DiscreteStatsTable[Maximum]))</f>
        <v>0</v>
      </c>
      <c r="V1213" s="5" cm="1">
        <f t="array" ref="V1213">IFERROR(AVERAGE(IF((DiscreteStatsTable[GroupByKey]=DiscreteStatsTable[[#This Row],[GroupByKey]]),(DiscreteStatsTable[GroupByKey]=DiscreteStatsTable[[#This Row],[GroupByKey]])*DiscreteStatsTable[NumberObservations])),0)</f>
        <v>141.38</v>
      </c>
      <c r="W1213" s="5">
        <f>IF((DiscreteStatsTable[[#This Row],[RepsRequested]]&gt;1),DiscreteStatsTable[[#This Row],[HalfWidth]],DiscreteStatsTable[[#This Row],[BatchMeansHalfWidth]])</f>
        <v>0</v>
      </c>
      <c r="X1213" s="5" cm="1">
        <f t="array" ref="X1213">COUNT(IF((DiscreteStatsTable[GroupByKey]=DiscreteStatsTable[[#This Row],[GroupByKey]]),(DiscreteStatsTable[GroupByKey]=DiscreteStatsTable[[#This Row],[GroupByKey]])*DiscreteStatsTable[Replication]))</f>
        <v>50</v>
      </c>
      <c r="Y1213" s="5">
        <f>IF(DiscreteStatsTable[[#This Row],[RepsRequested]]=DiscreteStatsTable[[#This Row],[RepsWithStatObserved]],1,0)</f>
        <v>1</v>
      </c>
    </row>
    <row r="1214" spans="1:25" x14ac:dyDescent="0.25">
      <c r="A1214" t="s">
        <v>68</v>
      </c>
      <c r="B1214" t="s">
        <v>70</v>
      </c>
      <c r="C1214">
        <v>35</v>
      </c>
      <c r="D1214" t="s">
        <v>85</v>
      </c>
      <c r="E1214" t="s">
        <v>91</v>
      </c>
      <c r="F1214" t="s">
        <v>87</v>
      </c>
      <c r="G1214">
        <v>0.34569065880761701</v>
      </c>
      <c r="H1214">
        <v>2E+20</v>
      </c>
      <c r="I1214">
        <v>2.0107360380243699E-2</v>
      </c>
      <c r="J1214">
        <v>2.0393207955552399</v>
      </c>
      <c r="K1214">
        <v>136</v>
      </c>
      <c r="L12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14" s="5" cm="1">
        <f t="array" ref="M1214">MAX(IF((ProjectInfoTable[ProjectName]=DiscreteStatsTable[[#This Row],[ProjectName]]),(ProjectInfoTable[ProjectName]=DiscreteStatsTable[[#This Row],[ProjectName]])*ProjectInfoTable[NumberOfReplications]))</f>
        <v>50</v>
      </c>
      <c r="N1214" s="5" cm="1">
        <f t="array" ref="N1214">IFERROR(AVERAGE(IF((DiscreteStatsTable[GroupByKey]=DiscreteStatsTable[[#This Row],[GroupByKey]]),(DiscreteStatsTable[GroupByKey]=DiscreteStatsTable[[#This Row],[GroupByKey]])*DiscreteStatsTable[Average])),0)</f>
        <v>0.33492790756206081</v>
      </c>
      <c r="O1214" s="5" cm="1">
        <f t="array" ref="O121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14" s="5" cm="1">
        <f t="array" ref="P1214">MAX(IF((ProjectInfoTable[ProjectName]=DiscreteStatsTable[[#This Row],[ProjectName]]),(ProjectInfoTable[ProjectName]=DiscreteStatsTable[[#This Row],[ProjectName]])*ProjectInfoTable[ConfidenceInterval]))</f>
        <v>0.95</v>
      </c>
      <c r="Q1214" s="5">
        <f>IF(AND(DiscreteStatsTable[[#This Row],[RepsWithStatObserved]]=1,Y1214=0),200000000000000000000,IFERROR(_xlfn.T.INV.2T(1 -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14" s="5" cm="1">
        <f t="array" ref="R1214">MIN(IF((DiscreteStatsTable[GroupByKey]=DiscreteStatsTable[[#This Row],[GroupByKey]]),(DiscreteStatsTable[GroupByKey]=DiscreteStatsTable[[#This Row],[GroupByKey]])*DiscreteStatsTable[Average]))</f>
        <v>0.29414253294763198</v>
      </c>
      <c r="S1214" s="5" cm="1">
        <f t="array" ref="S1214">MAX(IF((DiscreteStatsTable[GroupByKey]=DiscreteStatsTable[[#This Row],[GroupByKey]]),(DiscreteStatsTable[GroupByKey]=DiscreteStatsTable[[#This Row],[GroupByKey]])*DiscreteStatsTable[Average]))</f>
        <v>0.38948747758041602</v>
      </c>
      <c r="T1214" s="5" cm="1">
        <f t="array" ref="T1214">MIN(IF((DiscreteStatsTable[GroupByKey]=DiscreteStatsTable[[#This Row],[GroupByKey]]),(DiscreteStatsTable[GroupByKey]=DiscreteStatsTable[[#This Row],[GroupByKey]])*DiscreteStatsTable[Minimum]))</f>
        <v>1.2941586017357599E-2</v>
      </c>
      <c r="U1214" s="5" cm="1">
        <f t="array" ref="U1214">MAX(IF((DiscreteStatsTable[GroupByKey]=DiscreteStatsTable[[#This Row],[GroupByKey]]),(DiscreteStatsTable[GroupByKey]=DiscreteStatsTable[[#This Row],[GroupByKey]])*DiscreteStatsTable[Maximum]))</f>
        <v>2.0393207955552399</v>
      </c>
      <c r="V1214" s="5" cm="1">
        <f t="array" ref="V1214">IFERROR(AVERAGE(IF((DiscreteStatsTable[GroupByKey]=DiscreteStatsTable[[#This Row],[GroupByKey]]),(DiscreteStatsTable[GroupByKey]=DiscreteStatsTable[[#This Row],[GroupByKey]])*DiscreteStatsTable[NumberObservations])),0)</f>
        <v>141.38</v>
      </c>
      <c r="W1214" s="5">
        <f>IF((DiscreteStatsTable[[#This Row],[RepsRequested]]&gt;1),DiscreteStatsTable[[#This Row],[HalfWidth]],DiscreteStatsTable[[#This Row],[BatchMeansHalfWidth]])</f>
        <v>5.7478663771092743E-3</v>
      </c>
      <c r="X1214" s="5" cm="1">
        <f t="array" ref="X1214">COUNT(IF((DiscreteStatsTable[GroupByKey]=DiscreteStatsTable[[#This Row],[GroupByKey]]),(DiscreteStatsTable[GroupByKey]=DiscreteStatsTable[[#This Row],[GroupByKey]])*DiscreteStatsTable[Replication]))</f>
        <v>50</v>
      </c>
      <c r="Y1214" s="5">
        <f>IF(DiscreteStatsTable[[#This Row],[RepsRequested]]=DiscreteStatsTable[[#This Row],[RepsWithStatObserved]],1,0)</f>
        <v>1</v>
      </c>
    </row>
    <row r="1215" spans="1:25" x14ac:dyDescent="0.25">
      <c r="A1215" t="s">
        <v>68</v>
      </c>
      <c r="B1215" t="s">
        <v>70</v>
      </c>
      <c r="C1215">
        <v>35</v>
      </c>
      <c r="D1215" t="s">
        <v>85</v>
      </c>
      <c r="E1215" t="s">
        <v>92</v>
      </c>
      <c r="F1215" t="s">
        <v>87</v>
      </c>
      <c r="G1215">
        <v>19.649949551914499</v>
      </c>
      <c r="H1215">
        <v>2E+20</v>
      </c>
      <c r="I1215">
        <v>2.27148167111039</v>
      </c>
      <c r="J1215">
        <v>68.380674643082401</v>
      </c>
      <c r="K1215">
        <v>136</v>
      </c>
      <c r="L12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15" s="5" cm="1">
        <f t="array" ref="M1215">MAX(IF((ProjectInfoTable[ProjectName]=DiscreteStatsTable[[#This Row],[ProjectName]]),(ProjectInfoTable[ProjectName]=DiscreteStatsTable[[#This Row],[ProjectName]])*ProjectInfoTable[NumberOfReplications]))</f>
        <v>50</v>
      </c>
      <c r="N1215" s="5" cm="1">
        <f t="array" ref="N1215">IFERROR(AVERAGE(IF((DiscreteStatsTable[GroupByKey]=DiscreteStatsTable[[#This Row],[GroupByKey]]),(DiscreteStatsTable[GroupByKey]=DiscreteStatsTable[[#This Row],[GroupByKey]])*DiscreteStatsTable[Average])),0)</f>
        <v>17.764897998506111</v>
      </c>
      <c r="O1215" s="5" cm="1">
        <f t="array" ref="O1215">IFERROR(_xlfn.STDEV.S(IF((DiscreteStatsTable[GroupByKey]=DiscreteStatsTable[[#This Row],[GroupByKey]]),(DiscreteStatsTable[GroupByKey]=DiscreteStatsTable[[#This Row],[GroupByKey]])*DiscreteStatsTable[Average])),0)</f>
        <v>6.3265363194248438</v>
      </c>
      <c r="P1215" s="5" cm="1">
        <f t="array" ref="P1215">MAX(IF((ProjectInfoTable[ProjectName]=DiscreteStatsTable[[#This Row],[ProjectName]]),(ProjectInfoTable[ProjectName]=DiscreteStatsTable[[#This Row],[ProjectName]])*ProjectInfoTable[ConfidenceInterval]))</f>
        <v>0.95</v>
      </c>
      <c r="Q1215" s="5">
        <f>IF(AND(DiscreteStatsTable[[#This Row],[RepsWithStatObserved]]=1,Y1215=0),200000000000000000000,IFERROR(_xlfn.T.INV.2T(1 -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215" s="5" cm="1">
        <f t="array" ref="R1215">MIN(IF((DiscreteStatsTable[GroupByKey]=DiscreteStatsTable[[#This Row],[GroupByKey]]),(DiscreteStatsTable[GroupByKey]=DiscreteStatsTable[[#This Row],[GroupByKey]])*DiscreteStatsTable[Average]))</f>
        <v>12.070203836107099</v>
      </c>
      <c r="S1215" s="5" cm="1">
        <f t="array" ref="S1215">MAX(IF((DiscreteStatsTable[GroupByKey]=DiscreteStatsTable[[#This Row],[GroupByKey]]),(DiscreteStatsTable[GroupByKey]=DiscreteStatsTable[[#This Row],[GroupByKey]])*DiscreteStatsTable[Average]))</f>
        <v>51.667706043059603</v>
      </c>
      <c r="T1215" s="5" cm="1">
        <f t="array" ref="T1215">MIN(IF((DiscreteStatsTable[GroupByKey]=DiscreteStatsTable[[#This Row],[GroupByKey]]),(DiscreteStatsTable[GroupByKey]=DiscreteStatsTable[[#This Row],[GroupByKey]])*DiscreteStatsTable[Minimum]))</f>
        <v>0.77649516104145899</v>
      </c>
      <c r="U1215" s="5" cm="1">
        <f t="array" ref="U1215">MAX(IF((DiscreteStatsTable[GroupByKey]=DiscreteStatsTable[[#This Row],[GroupByKey]]),(DiscreteStatsTable[GroupByKey]=DiscreteStatsTable[[#This Row],[GroupByKey]])*DiscreteStatsTable[Maximum]))</f>
        <v>114.20900292565</v>
      </c>
      <c r="V1215" s="5" cm="1">
        <f t="array" ref="V1215">IFERROR(AVERAGE(IF((DiscreteStatsTable[GroupByKey]=DiscreteStatsTable[[#This Row],[GroupByKey]]),(DiscreteStatsTable[GroupByKey]=DiscreteStatsTable[[#This Row],[GroupByKey]])*DiscreteStatsTable[NumberObservations])),0)</f>
        <v>141.38</v>
      </c>
      <c r="W1215" s="5">
        <f>IF((DiscreteStatsTable[[#This Row],[RepsRequested]]&gt;1),DiscreteStatsTable[[#This Row],[HalfWidth]],DiscreteStatsTable[[#This Row],[BatchMeansHalfWidth]])</f>
        <v>1.7979817281600685</v>
      </c>
      <c r="X1215" s="5" cm="1">
        <f t="array" ref="X1215">COUNT(IF((DiscreteStatsTable[GroupByKey]=DiscreteStatsTable[[#This Row],[GroupByKey]]),(DiscreteStatsTable[GroupByKey]=DiscreteStatsTable[[#This Row],[GroupByKey]])*DiscreteStatsTable[Replication]))</f>
        <v>50</v>
      </c>
      <c r="Y1215" s="5">
        <f>IF(DiscreteStatsTable[[#This Row],[RepsRequested]]=DiscreteStatsTable[[#This Row],[RepsWithStatObserved]],1,0)</f>
        <v>1</v>
      </c>
    </row>
    <row r="1216" spans="1:25" x14ac:dyDescent="0.25">
      <c r="A1216" t="s">
        <v>68</v>
      </c>
      <c r="B1216" t="s">
        <v>70</v>
      </c>
      <c r="C1216">
        <v>35</v>
      </c>
      <c r="D1216" t="s">
        <v>85</v>
      </c>
      <c r="E1216" t="s">
        <v>93</v>
      </c>
      <c r="F1216" t="s">
        <v>87</v>
      </c>
      <c r="G1216">
        <v>0</v>
      </c>
      <c r="H1216">
        <v>2E+20</v>
      </c>
      <c r="I1216">
        <v>0</v>
      </c>
      <c r="J1216">
        <v>0</v>
      </c>
      <c r="K1216">
        <v>136</v>
      </c>
      <c r="L12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16" s="5" cm="1">
        <f t="array" ref="M1216">MAX(IF((ProjectInfoTable[ProjectName]=DiscreteStatsTable[[#This Row],[ProjectName]]),(ProjectInfoTable[ProjectName]=DiscreteStatsTable[[#This Row],[ProjectName]])*ProjectInfoTable[NumberOfReplications]))</f>
        <v>50</v>
      </c>
      <c r="N1216" s="5" cm="1">
        <f t="array" ref="N1216">IFERROR(AVERAGE(IF((DiscreteStatsTable[GroupByKey]=DiscreteStatsTable[[#This Row],[GroupByKey]]),(DiscreteStatsTable[GroupByKey]=DiscreteStatsTable[[#This Row],[GroupByKey]])*DiscreteStatsTable[Average])),0)</f>
        <v>0</v>
      </c>
      <c r="O1216" s="5" cm="1">
        <f t="array" ref="O1216">IFERROR(_xlfn.STDEV.S(IF((DiscreteStatsTable[GroupByKey]=DiscreteStatsTable[[#This Row],[GroupByKey]]),(DiscreteStatsTable[GroupByKey]=DiscreteStatsTable[[#This Row],[GroupByKey]])*DiscreteStatsTable[Average])),0)</f>
        <v>0</v>
      </c>
      <c r="P1216" s="5" cm="1">
        <f t="array" ref="P1216">MAX(IF((ProjectInfoTable[ProjectName]=DiscreteStatsTable[[#This Row],[ProjectName]]),(ProjectInfoTable[ProjectName]=DiscreteStatsTable[[#This Row],[ProjectName]])*ProjectInfoTable[ConfidenceInterval]))</f>
        <v>0.95</v>
      </c>
      <c r="Q1216" s="5">
        <f>IF(AND(DiscreteStatsTable[[#This Row],[RepsWithStatObserved]]=1,Y1216=0),200000000000000000000,IFERROR(_xlfn.T.INV.2T(1 -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6" s="5" cm="1">
        <f t="array" ref="R1216">MIN(IF((DiscreteStatsTable[GroupByKey]=DiscreteStatsTable[[#This Row],[GroupByKey]]),(DiscreteStatsTable[GroupByKey]=DiscreteStatsTable[[#This Row],[GroupByKey]])*DiscreteStatsTable[Average]))</f>
        <v>0</v>
      </c>
      <c r="S1216" s="5" cm="1">
        <f t="array" ref="S1216">MAX(IF((DiscreteStatsTable[GroupByKey]=DiscreteStatsTable[[#This Row],[GroupByKey]]),(DiscreteStatsTable[GroupByKey]=DiscreteStatsTable[[#This Row],[GroupByKey]])*DiscreteStatsTable[Average]))</f>
        <v>0</v>
      </c>
      <c r="T1216" s="5" cm="1">
        <f t="array" ref="T1216">MIN(IF((DiscreteStatsTable[GroupByKey]=DiscreteStatsTable[[#This Row],[GroupByKey]]),(DiscreteStatsTable[GroupByKey]=DiscreteStatsTable[[#This Row],[GroupByKey]])*DiscreteStatsTable[Minimum]))</f>
        <v>0</v>
      </c>
      <c r="U1216" s="5" cm="1">
        <f t="array" ref="U1216">MAX(IF((DiscreteStatsTable[GroupByKey]=DiscreteStatsTable[[#This Row],[GroupByKey]]),(DiscreteStatsTable[GroupByKey]=DiscreteStatsTable[[#This Row],[GroupByKey]])*DiscreteStatsTable[Maximum]))</f>
        <v>0</v>
      </c>
      <c r="V1216" s="5" cm="1">
        <f t="array" ref="V1216">IFERROR(AVERAGE(IF((DiscreteStatsTable[GroupByKey]=DiscreteStatsTable[[#This Row],[GroupByKey]]),(DiscreteStatsTable[GroupByKey]=DiscreteStatsTable[[#This Row],[GroupByKey]])*DiscreteStatsTable[NumberObservations])),0)</f>
        <v>141.38</v>
      </c>
      <c r="W1216" s="5">
        <f>IF((DiscreteStatsTable[[#This Row],[RepsRequested]]&gt;1),DiscreteStatsTable[[#This Row],[HalfWidth]],DiscreteStatsTable[[#This Row],[BatchMeansHalfWidth]])</f>
        <v>0</v>
      </c>
      <c r="X1216" s="5" cm="1">
        <f t="array" ref="X1216">COUNT(IF((DiscreteStatsTable[GroupByKey]=DiscreteStatsTable[[#This Row],[GroupByKey]]),(DiscreteStatsTable[GroupByKey]=DiscreteStatsTable[[#This Row],[GroupByKey]])*DiscreteStatsTable[Replication]))</f>
        <v>50</v>
      </c>
      <c r="Y1216" s="5">
        <f>IF(DiscreteStatsTable[[#This Row],[RepsRequested]]=DiscreteStatsTable[[#This Row],[RepsWithStatObserved]],1,0)</f>
        <v>1</v>
      </c>
    </row>
    <row r="1217" spans="1:25" x14ac:dyDescent="0.25">
      <c r="A1217" t="s">
        <v>68</v>
      </c>
      <c r="B1217" t="s">
        <v>70</v>
      </c>
      <c r="C1217">
        <v>35</v>
      </c>
      <c r="D1217" t="s">
        <v>85</v>
      </c>
      <c r="E1217" t="s">
        <v>94</v>
      </c>
      <c r="F1217" t="s">
        <v>87</v>
      </c>
      <c r="G1217">
        <v>0</v>
      </c>
      <c r="H1217">
        <v>2E+20</v>
      </c>
      <c r="I1217">
        <v>0</v>
      </c>
      <c r="J1217">
        <v>0</v>
      </c>
      <c r="K1217">
        <v>136</v>
      </c>
      <c r="L12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17" s="5" cm="1">
        <f t="array" ref="M1217">MAX(IF((ProjectInfoTable[ProjectName]=DiscreteStatsTable[[#This Row],[ProjectName]]),(ProjectInfoTable[ProjectName]=DiscreteStatsTable[[#This Row],[ProjectName]])*ProjectInfoTable[NumberOfReplications]))</f>
        <v>50</v>
      </c>
      <c r="N1217" s="5" cm="1">
        <f t="array" ref="N1217">IFERROR(AVERAGE(IF((DiscreteStatsTable[GroupByKey]=DiscreteStatsTable[[#This Row],[GroupByKey]]),(DiscreteStatsTable[GroupByKey]=DiscreteStatsTable[[#This Row],[GroupByKey]])*DiscreteStatsTable[Average])),0)</f>
        <v>0</v>
      </c>
      <c r="O1217" s="5" cm="1">
        <f t="array" ref="O1217">IFERROR(_xlfn.STDEV.S(IF((DiscreteStatsTable[GroupByKey]=DiscreteStatsTable[[#This Row],[GroupByKey]]),(DiscreteStatsTable[GroupByKey]=DiscreteStatsTable[[#This Row],[GroupByKey]])*DiscreteStatsTable[Average])),0)</f>
        <v>0</v>
      </c>
      <c r="P1217" s="5" cm="1">
        <f t="array" ref="P1217">MAX(IF((ProjectInfoTable[ProjectName]=DiscreteStatsTable[[#This Row],[ProjectName]]),(ProjectInfoTable[ProjectName]=DiscreteStatsTable[[#This Row],[ProjectName]])*ProjectInfoTable[ConfidenceInterval]))</f>
        <v>0.95</v>
      </c>
      <c r="Q1217" s="5">
        <f>IF(AND(DiscreteStatsTable[[#This Row],[RepsWithStatObserved]]=1,Y1217=0),200000000000000000000,IFERROR(_xlfn.T.INV.2T(1 -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7" s="5" cm="1">
        <f t="array" ref="R1217">MIN(IF((DiscreteStatsTable[GroupByKey]=DiscreteStatsTable[[#This Row],[GroupByKey]]),(DiscreteStatsTable[GroupByKey]=DiscreteStatsTable[[#This Row],[GroupByKey]])*DiscreteStatsTable[Average]))</f>
        <v>0</v>
      </c>
      <c r="S1217" s="5" cm="1">
        <f t="array" ref="S1217">MAX(IF((DiscreteStatsTable[GroupByKey]=DiscreteStatsTable[[#This Row],[GroupByKey]]),(DiscreteStatsTable[GroupByKey]=DiscreteStatsTable[[#This Row],[GroupByKey]])*DiscreteStatsTable[Average]))</f>
        <v>0</v>
      </c>
      <c r="T1217" s="5" cm="1">
        <f t="array" ref="T1217">MIN(IF((DiscreteStatsTable[GroupByKey]=DiscreteStatsTable[[#This Row],[GroupByKey]]),(DiscreteStatsTable[GroupByKey]=DiscreteStatsTable[[#This Row],[GroupByKey]])*DiscreteStatsTable[Minimum]))</f>
        <v>0</v>
      </c>
      <c r="U1217" s="5" cm="1">
        <f t="array" ref="U1217">MAX(IF((DiscreteStatsTable[GroupByKey]=DiscreteStatsTable[[#This Row],[GroupByKey]]),(DiscreteStatsTable[GroupByKey]=DiscreteStatsTable[[#This Row],[GroupByKey]])*DiscreteStatsTable[Maximum]))</f>
        <v>0</v>
      </c>
      <c r="V1217" s="5" cm="1">
        <f t="array" ref="V1217">IFERROR(AVERAGE(IF((DiscreteStatsTable[GroupByKey]=DiscreteStatsTable[[#This Row],[GroupByKey]]),(DiscreteStatsTable[GroupByKey]=DiscreteStatsTable[[#This Row],[GroupByKey]])*DiscreteStatsTable[NumberObservations])),0)</f>
        <v>141.38</v>
      </c>
      <c r="W1217" s="5">
        <f>IF((DiscreteStatsTable[[#This Row],[RepsRequested]]&gt;1),DiscreteStatsTable[[#This Row],[HalfWidth]],DiscreteStatsTable[[#This Row],[BatchMeansHalfWidth]])</f>
        <v>0</v>
      </c>
      <c r="X1217" s="5" cm="1">
        <f t="array" ref="X1217">COUNT(IF((DiscreteStatsTable[GroupByKey]=DiscreteStatsTable[[#This Row],[GroupByKey]]),(DiscreteStatsTable[GroupByKey]=DiscreteStatsTable[[#This Row],[GroupByKey]])*DiscreteStatsTable[Replication]))</f>
        <v>50</v>
      </c>
      <c r="Y1217" s="5">
        <f>IF(DiscreteStatsTable[[#This Row],[RepsRequested]]=DiscreteStatsTable[[#This Row],[RepsWithStatObserved]],1,0)</f>
        <v>1</v>
      </c>
    </row>
    <row r="1218" spans="1:25" x14ac:dyDescent="0.25">
      <c r="A1218" t="s">
        <v>68</v>
      </c>
      <c r="B1218" t="s">
        <v>70</v>
      </c>
      <c r="C1218">
        <v>35</v>
      </c>
      <c r="D1218" t="s">
        <v>85</v>
      </c>
      <c r="E1218" t="s">
        <v>95</v>
      </c>
      <c r="F1218" t="s">
        <v>87</v>
      </c>
      <c r="G1218">
        <v>0.34569065880761701</v>
      </c>
      <c r="H1218">
        <v>2E+20</v>
      </c>
      <c r="I1218">
        <v>2.0107360380243699E-2</v>
      </c>
      <c r="J1218">
        <v>2.0393207955552399</v>
      </c>
      <c r="K1218">
        <v>136</v>
      </c>
      <c r="L12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18" s="5" cm="1">
        <f t="array" ref="M1218">MAX(IF((ProjectInfoTable[ProjectName]=DiscreteStatsTable[[#This Row],[ProjectName]]),(ProjectInfoTable[ProjectName]=DiscreteStatsTable[[#This Row],[ProjectName]])*ProjectInfoTable[NumberOfReplications]))</f>
        <v>50</v>
      </c>
      <c r="N1218" s="5" cm="1">
        <f t="array" ref="N1218">IFERROR(AVERAGE(IF((DiscreteStatsTable[GroupByKey]=DiscreteStatsTable[[#This Row],[GroupByKey]]),(DiscreteStatsTable[GroupByKey]=DiscreteStatsTable[[#This Row],[GroupByKey]])*DiscreteStatsTable[Average])),0)</f>
        <v>0.33492790756206081</v>
      </c>
      <c r="O1218" s="5" cm="1">
        <f t="array" ref="O121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18" s="5" cm="1">
        <f t="array" ref="P1218">MAX(IF((ProjectInfoTable[ProjectName]=DiscreteStatsTable[[#This Row],[ProjectName]]),(ProjectInfoTable[ProjectName]=DiscreteStatsTable[[#This Row],[ProjectName]])*ProjectInfoTable[ConfidenceInterval]))</f>
        <v>0.95</v>
      </c>
      <c r="Q1218" s="5">
        <f>IF(AND(DiscreteStatsTable[[#This Row],[RepsWithStatObserved]]=1,Y1218=0),200000000000000000000,IFERROR(_xlfn.T.INV.2T(1 -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18" s="5" cm="1">
        <f t="array" ref="R1218">MIN(IF((DiscreteStatsTable[GroupByKey]=DiscreteStatsTable[[#This Row],[GroupByKey]]),(DiscreteStatsTable[GroupByKey]=DiscreteStatsTable[[#This Row],[GroupByKey]])*DiscreteStatsTable[Average]))</f>
        <v>0.29414253294763198</v>
      </c>
      <c r="S1218" s="5" cm="1">
        <f t="array" ref="S1218">MAX(IF((DiscreteStatsTable[GroupByKey]=DiscreteStatsTable[[#This Row],[GroupByKey]]),(DiscreteStatsTable[GroupByKey]=DiscreteStatsTable[[#This Row],[GroupByKey]])*DiscreteStatsTable[Average]))</f>
        <v>0.38948747758041602</v>
      </c>
      <c r="T1218" s="5" cm="1">
        <f t="array" ref="T1218">MIN(IF((DiscreteStatsTable[GroupByKey]=DiscreteStatsTable[[#This Row],[GroupByKey]]),(DiscreteStatsTable[GroupByKey]=DiscreteStatsTable[[#This Row],[GroupByKey]])*DiscreteStatsTable[Minimum]))</f>
        <v>1.2941586017357599E-2</v>
      </c>
      <c r="U1218" s="5" cm="1">
        <f t="array" ref="U1218">MAX(IF((DiscreteStatsTable[GroupByKey]=DiscreteStatsTable[[#This Row],[GroupByKey]]),(DiscreteStatsTable[GroupByKey]=DiscreteStatsTable[[#This Row],[GroupByKey]])*DiscreteStatsTable[Maximum]))</f>
        <v>2.0393207955552399</v>
      </c>
      <c r="V1218" s="5" cm="1">
        <f t="array" ref="V1218">IFERROR(AVERAGE(IF((DiscreteStatsTable[GroupByKey]=DiscreteStatsTable[[#This Row],[GroupByKey]]),(DiscreteStatsTable[GroupByKey]=DiscreteStatsTable[[#This Row],[GroupByKey]])*DiscreteStatsTable[NumberObservations])),0)</f>
        <v>141.38</v>
      </c>
      <c r="W1218" s="5">
        <f>IF((DiscreteStatsTable[[#This Row],[RepsRequested]]&gt;1),DiscreteStatsTable[[#This Row],[HalfWidth]],DiscreteStatsTable[[#This Row],[BatchMeansHalfWidth]])</f>
        <v>5.7478663771092743E-3</v>
      </c>
      <c r="X1218" s="5" cm="1">
        <f t="array" ref="X1218">COUNT(IF((DiscreteStatsTable[GroupByKey]=DiscreteStatsTable[[#This Row],[GroupByKey]]),(DiscreteStatsTable[GroupByKey]=DiscreteStatsTable[[#This Row],[GroupByKey]])*DiscreteStatsTable[Replication]))</f>
        <v>50</v>
      </c>
      <c r="Y1218" s="5">
        <f>IF(DiscreteStatsTable[[#This Row],[RepsRequested]]=DiscreteStatsTable[[#This Row],[RepsWithStatObserved]],1,0)</f>
        <v>1</v>
      </c>
    </row>
    <row r="1219" spans="1:25" x14ac:dyDescent="0.25">
      <c r="A1219" t="s">
        <v>68</v>
      </c>
      <c r="B1219" t="s">
        <v>70</v>
      </c>
      <c r="C1219">
        <v>35</v>
      </c>
      <c r="D1219" t="s">
        <v>85</v>
      </c>
      <c r="E1219" t="s">
        <v>96</v>
      </c>
      <c r="F1219" t="s">
        <v>87</v>
      </c>
      <c r="G1219">
        <v>12.532600234941301</v>
      </c>
      <c r="H1219">
        <v>2E+20</v>
      </c>
      <c r="I1219">
        <v>1.20644162281462</v>
      </c>
      <c r="J1219">
        <v>66.496126739788593</v>
      </c>
      <c r="K1219">
        <v>136</v>
      </c>
      <c r="L12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19" s="5" cm="1">
        <f t="array" ref="M1219">MAX(IF((ProjectInfoTable[ProjectName]=DiscreteStatsTable[[#This Row],[ProjectName]]),(ProjectInfoTable[ProjectName]=DiscreteStatsTable[[#This Row],[ProjectName]])*ProjectInfoTable[NumberOfReplications]))</f>
        <v>50</v>
      </c>
      <c r="N1219" s="5" cm="1">
        <f t="array" ref="N1219">IFERROR(AVERAGE(IF((DiscreteStatsTable[GroupByKey]=DiscreteStatsTable[[#This Row],[GroupByKey]]),(DiscreteStatsTable[GroupByKey]=DiscreteStatsTable[[#This Row],[GroupByKey]])*DiscreteStatsTable[Average])),0)</f>
        <v>12.098431297615067</v>
      </c>
      <c r="O1219" s="5" cm="1">
        <f t="array" ref="O1219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219" s="5" cm="1">
        <f t="array" ref="P1219">MAX(IF((ProjectInfoTable[ProjectName]=DiscreteStatsTable[[#This Row],[ProjectName]]),(ProjectInfoTable[ProjectName]=DiscreteStatsTable[[#This Row],[ProjectName]])*ProjectInfoTable[ConfidenceInterval]))</f>
        <v>0.95</v>
      </c>
      <c r="Q1219" s="5">
        <f>IF(AND(DiscreteStatsTable[[#This Row],[RepsWithStatObserved]]=1,Y1219=0),200000000000000000000,IFERROR(_xlfn.T.INV.2T(1 -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219" s="5" cm="1">
        <f t="array" ref="R1219">MIN(IF((DiscreteStatsTable[GroupByKey]=DiscreteStatsTable[[#This Row],[GroupByKey]]),(DiscreteStatsTable[GroupByKey]=DiscreteStatsTable[[#This Row],[GroupByKey]])*DiscreteStatsTable[Average]))</f>
        <v>10.7592582879315</v>
      </c>
      <c r="S1219" s="5" cm="1">
        <f t="array" ref="S1219">MAX(IF((DiscreteStatsTable[GroupByKey]=DiscreteStatsTable[[#This Row],[GroupByKey]]),(DiscreteStatsTable[GroupByKey]=DiscreteStatsTable[[#This Row],[GroupByKey]])*DiscreteStatsTable[Average]))</f>
        <v>14.168775078757299</v>
      </c>
      <c r="T1219" s="5" cm="1">
        <f t="array" ref="T1219">MIN(IF((DiscreteStatsTable[GroupByKey]=DiscreteStatsTable[[#This Row],[GroupByKey]]),(DiscreteStatsTable[GroupByKey]=DiscreteStatsTable[[#This Row],[GroupByKey]])*DiscreteStatsTable[Minimum]))</f>
        <v>0.77649516104145899</v>
      </c>
      <c r="U1219" s="5" cm="1">
        <f t="array" ref="U1219">MAX(IF((DiscreteStatsTable[GroupByKey]=DiscreteStatsTable[[#This Row],[GroupByKey]]),(DiscreteStatsTable[GroupByKey]=DiscreteStatsTable[[#This Row],[GroupByKey]])*DiscreteStatsTable[Maximum]))</f>
        <v>66.496126739788593</v>
      </c>
      <c r="V1219" s="5" cm="1">
        <f t="array" ref="V1219">IFERROR(AVERAGE(IF((DiscreteStatsTable[GroupByKey]=DiscreteStatsTable[[#This Row],[GroupByKey]]),(DiscreteStatsTable[GroupByKey]=DiscreteStatsTable[[#This Row],[GroupByKey]])*DiscreteStatsTable[NumberObservations])),0)</f>
        <v>141.38</v>
      </c>
      <c r="W1219" s="5">
        <f>IF((DiscreteStatsTable[[#This Row],[RepsRequested]]&gt;1),DiscreteStatsTable[[#This Row],[HalfWidth]],DiscreteStatsTable[[#This Row],[BatchMeansHalfWidth]])</f>
        <v>0.20301091161176912</v>
      </c>
      <c r="X1219" s="5" cm="1">
        <f t="array" ref="X1219">COUNT(IF((DiscreteStatsTable[GroupByKey]=DiscreteStatsTable[[#This Row],[GroupByKey]]),(DiscreteStatsTable[GroupByKey]=DiscreteStatsTable[[#This Row],[GroupByKey]])*DiscreteStatsTable[Replication]))</f>
        <v>50</v>
      </c>
      <c r="Y1219" s="5">
        <f>IF(DiscreteStatsTable[[#This Row],[RepsRequested]]=DiscreteStatsTable[[#This Row],[RepsWithStatObserved]],1,0)</f>
        <v>1</v>
      </c>
    </row>
    <row r="1220" spans="1:25" x14ac:dyDescent="0.25">
      <c r="A1220" t="s">
        <v>68</v>
      </c>
      <c r="B1220" t="s">
        <v>70</v>
      </c>
      <c r="C1220">
        <v>35</v>
      </c>
      <c r="D1220" t="s">
        <v>85</v>
      </c>
      <c r="E1220" t="s">
        <v>97</v>
      </c>
      <c r="F1220" t="s">
        <v>87</v>
      </c>
      <c r="G1220">
        <v>0</v>
      </c>
      <c r="H1220">
        <v>2E+20</v>
      </c>
      <c r="I1220">
        <v>0</v>
      </c>
      <c r="J1220">
        <v>0</v>
      </c>
      <c r="K1220">
        <v>136</v>
      </c>
      <c r="L12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20" s="5" cm="1">
        <f t="array" ref="M1220">MAX(IF((ProjectInfoTable[ProjectName]=DiscreteStatsTable[[#This Row],[ProjectName]]),(ProjectInfoTable[ProjectName]=DiscreteStatsTable[[#This Row],[ProjectName]])*ProjectInfoTable[NumberOfReplications]))</f>
        <v>50</v>
      </c>
      <c r="N1220" s="5" cm="1">
        <f t="array" ref="N1220">IFERROR(AVERAGE(IF((DiscreteStatsTable[GroupByKey]=DiscreteStatsTable[[#This Row],[GroupByKey]]),(DiscreteStatsTable[GroupByKey]=DiscreteStatsTable[[#This Row],[GroupByKey]])*DiscreteStatsTable[Average])),0)</f>
        <v>0</v>
      </c>
      <c r="O1220" s="5" cm="1">
        <f t="array" ref="O1220">IFERROR(_xlfn.STDEV.S(IF((DiscreteStatsTable[GroupByKey]=DiscreteStatsTable[[#This Row],[GroupByKey]]),(DiscreteStatsTable[GroupByKey]=DiscreteStatsTable[[#This Row],[GroupByKey]])*DiscreteStatsTable[Average])),0)</f>
        <v>0</v>
      </c>
      <c r="P1220" s="5" cm="1">
        <f t="array" ref="P1220">MAX(IF((ProjectInfoTable[ProjectName]=DiscreteStatsTable[[#This Row],[ProjectName]]),(ProjectInfoTable[ProjectName]=DiscreteStatsTable[[#This Row],[ProjectName]])*ProjectInfoTable[ConfidenceInterval]))</f>
        <v>0.95</v>
      </c>
      <c r="Q1220" s="5">
        <f>IF(AND(DiscreteStatsTable[[#This Row],[RepsWithStatObserved]]=1,Y1220=0),200000000000000000000,IFERROR(_xlfn.T.INV.2T(1 -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0" s="5" cm="1">
        <f t="array" ref="R1220">MIN(IF((DiscreteStatsTable[GroupByKey]=DiscreteStatsTable[[#This Row],[GroupByKey]]),(DiscreteStatsTable[GroupByKey]=DiscreteStatsTable[[#This Row],[GroupByKey]])*DiscreteStatsTable[Average]))</f>
        <v>0</v>
      </c>
      <c r="S1220" s="5" cm="1">
        <f t="array" ref="S1220">MAX(IF((DiscreteStatsTable[GroupByKey]=DiscreteStatsTable[[#This Row],[GroupByKey]]),(DiscreteStatsTable[GroupByKey]=DiscreteStatsTable[[#This Row],[GroupByKey]])*DiscreteStatsTable[Average]))</f>
        <v>0</v>
      </c>
      <c r="T1220" s="5" cm="1">
        <f t="array" ref="T1220">MIN(IF((DiscreteStatsTable[GroupByKey]=DiscreteStatsTable[[#This Row],[GroupByKey]]),(DiscreteStatsTable[GroupByKey]=DiscreteStatsTable[[#This Row],[GroupByKey]])*DiscreteStatsTable[Minimum]))</f>
        <v>0</v>
      </c>
      <c r="U1220" s="5" cm="1">
        <f t="array" ref="U1220">MAX(IF((DiscreteStatsTable[GroupByKey]=DiscreteStatsTable[[#This Row],[GroupByKey]]),(DiscreteStatsTable[GroupByKey]=DiscreteStatsTable[[#This Row],[GroupByKey]])*DiscreteStatsTable[Maximum]))</f>
        <v>0</v>
      </c>
      <c r="V1220" s="5" cm="1">
        <f t="array" ref="V1220">IFERROR(AVERAGE(IF((DiscreteStatsTable[GroupByKey]=DiscreteStatsTable[[#This Row],[GroupByKey]]),(DiscreteStatsTable[GroupByKey]=DiscreteStatsTable[[#This Row],[GroupByKey]])*DiscreteStatsTable[NumberObservations])),0)</f>
        <v>141.38</v>
      </c>
      <c r="W1220" s="5">
        <f>IF((DiscreteStatsTable[[#This Row],[RepsRequested]]&gt;1),DiscreteStatsTable[[#This Row],[HalfWidth]],DiscreteStatsTable[[#This Row],[BatchMeansHalfWidth]])</f>
        <v>0</v>
      </c>
      <c r="X1220" s="5" cm="1">
        <f t="array" ref="X1220">COUNT(IF((DiscreteStatsTable[GroupByKey]=DiscreteStatsTable[[#This Row],[GroupByKey]]),(DiscreteStatsTable[GroupByKey]=DiscreteStatsTable[[#This Row],[GroupByKey]])*DiscreteStatsTable[Replication]))</f>
        <v>50</v>
      </c>
      <c r="Y1220" s="5">
        <f>IF(DiscreteStatsTable[[#This Row],[RepsRequested]]=DiscreteStatsTable[[#This Row],[RepsWithStatObserved]],1,0)</f>
        <v>1</v>
      </c>
    </row>
    <row r="1221" spans="1:25" x14ac:dyDescent="0.25">
      <c r="A1221" t="s">
        <v>68</v>
      </c>
      <c r="B1221" t="s">
        <v>70</v>
      </c>
      <c r="C1221">
        <v>35</v>
      </c>
      <c r="D1221" t="s">
        <v>85</v>
      </c>
      <c r="E1221" t="s">
        <v>98</v>
      </c>
      <c r="F1221" t="s">
        <v>87</v>
      </c>
      <c r="G1221">
        <v>7.11734931697326</v>
      </c>
      <c r="H1221">
        <v>2E+20</v>
      </c>
      <c r="I1221">
        <v>0</v>
      </c>
      <c r="J1221">
        <v>38.234846505086502</v>
      </c>
      <c r="K1221">
        <v>136</v>
      </c>
      <c r="L12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21" s="5" cm="1">
        <f t="array" ref="M1221">MAX(IF((ProjectInfoTable[ProjectName]=DiscreteStatsTable[[#This Row],[ProjectName]]),(ProjectInfoTable[ProjectName]=DiscreteStatsTable[[#This Row],[ProjectName]])*ProjectInfoTable[NumberOfReplications]))</f>
        <v>50</v>
      </c>
      <c r="N1221" s="5" cm="1">
        <f t="array" ref="N1221">IFERROR(AVERAGE(IF((DiscreteStatsTable[GroupByKey]=DiscreteStatsTable[[#This Row],[GroupByKey]]),(DiscreteStatsTable[GroupByKey]=DiscreteStatsTable[[#This Row],[GroupByKey]])*DiscreteStatsTable[Average])),0)</f>
        <v>5.6664667008910365</v>
      </c>
      <c r="O1221" s="5" cm="1">
        <f t="array" ref="O1221">IFERROR(_xlfn.STDEV.S(IF((DiscreteStatsTable[GroupByKey]=DiscreteStatsTable[[#This Row],[GroupByKey]]),(DiscreteStatsTable[GroupByKey]=DiscreteStatsTable[[#This Row],[GroupByKey]])*DiscreteStatsTable[Average])),0)</f>
        <v>5.8120334932936641</v>
      </c>
      <c r="P1221" s="5" cm="1">
        <f t="array" ref="P1221">MAX(IF((ProjectInfoTable[ProjectName]=DiscreteStatsTable[[#This Row],[ProjectName]]),(ProjectInfoTable[ProjectName]=DiscreteStatsTable[[#This Row],[ProjectName]])*ProjectInfoTable[ConfidenceInterval]))</f>
        <v>0.95</v>
      </c>
      <c r="Q1221" s="5">
        <f>IF(AND(DiscreteStatsTable[[#This Row],[RepsWithStatObserved]]=1,Y1221=0),200000000000000000000,IFERROR(_xlfn.T.INV.2T(1 -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221" s="5" cm="1">
        <f t="array" ref="R1221">MIN(IF((DiscreteStatsTable[GroupByKey]=DiscreteStatsTable[[#This Row],[GroupByKey]]),(DiscreteStatsTable[GroupByKey]=DiscreteStatsTable[[#This Row],[GroupByKey]])*DiscreteStatsTable[Average]))</f>
        <v>1.06349999805384</v>
      </c>
      <c r="S1221" s="5" cm="1">
        <f t="array" ref="S1221">MAX(IF((DiscreteStatsTable[GroupByKey]=DiscreteStatsTable[[#This Row],[GroupByKey]]),(DiscreteStatsTable[GroupByKey]=DiscreteStatsTable[[#This Row],[GroupByKey]])*DiscreteStatsTable[Average]))</f>
        <v>37.498930964302303</v>
      </c>
      <c r="T1221" s="5" cm="1">
        <f t="array" ref="T1221">MIN(IF((DiscreteStatsTable[GroupByKey]=DiscreteStatsTable[[#This Row],[GroupByKey]]),(DiscreteStatsTable[GroupByKey]=DiscreteStatsTable[[#This Row],[GroupByKey]])*DiscreteStatsTable[Minimum]))</f>
        <v>0</v>
      </c>
      <c r="U1221" s="5" cm="1">
        <f t="array" ref="U1221">MAX(IF((DiscreteStatsTable[GroupByKey]=DiscreteStatsTable[[#This Row],[GroupByKey]]),(DiscreteStatsTable[GroupByKey]=DiscreteStatsTable[[#This Row],[GroupByKey]])*DiscreteStatsTable[Maximum]))</f>
        <v>97.065234510704698</v>
      </c>
      <c r="V1221" s="5" cm="1">
        <f t="array" ref="V1221">IFERROR(AVERAGE(IF((DiscreteStatsTable[GroupByKey]=DiscreteStatsTable[[#This Row],[GroupByKey]]),(DiscreteStatsTable[GroupByKey]=DiscreteStatsTable[[#This Row],[GroupByKey]])*DiscreteStatsTable[NumberObservations])),0)</f>
        <v>141.38</v>
      </c>
      <c r="W1221" s="5">
        <f>IF((DiscreteStatsTable[[#This Row],[RepsRequested]]&gt;1),DiscreteStatsTable[[#This Row],[HalfWidth]],DiscreteStatsTable[[#This Row],[BatchMeansHalfWidth]])</f>
        <v>1.6517616428299211</v>
      </c>
      <c r="X1221" s="5" cm="1">
        <f t="array" ref="X1221">COUNT(IF((DiscreteStatsTable[GroupByKey]=DiscreteStatsTable[[#This Row],[GroupByKey]]),(DiscreteStatsTable[GroupByKey]=DiscreteStatsTable[[#This Row],[GroupByKey]])*DiscreteStatsTable[Replication]))</f>
        <v>50</v>
      </c>
      <c r="Y1221" s="5">
        <f>IF(DiscreteStatsTable[[#This Row],[RepsRequested]]=DiscreteStatsTable[[#This Row],[RepsWithStatObserved]],1,0)</f>
        <v>1</v>
      </c>
    </row>
    <row r="1222" spans="1:25" x14ac:dyDescent="0.25">
      <c r="A1222" t="s">
        <v>68</v>
      </c>
      <c r="B1222" t="s">
        <v>70</v>
      </c>
      <c r="C1222">
        <v>36</v>
      </c>
      <c r="D1222" t="s">
        <v>85</v>
      </c>
      <c r="E1222" t="s">
        <v>86</v>
      </c>
      <c r="F1222" t="s">
        <v>87</v>
      </c>
      <c r="G1222">
        <v>0</v>
      </c>
      <c r="H1222">
        <v>2E+20</v>
      </c>
      <c r="I1222">
        <v>0</v>
      </c>
      <c r="J1222">
        <v>0</v>
      </c>
      <c r="K1222">
        <v>144</v>
      </c>
      <c r="L12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22" s="5" cm="1">
        <f t="array" ref="M1222">MAX(IF((ProjectInfoTable[ProjectName]=DiscreteStatsTable[[#This Row],[ProjectName]]),(ProjectInfoTable[ProjectName]=DiscreteStatsTable[[#This Row],[ProjectName]])*ProjectInfoTable[NumberOfReplications]))</f>
        <v>50</v>
      </c>
      <c r="N1222" s="5" cm="1">
        <f t="array" ref="N1222">IFERROR(AVERAGE(IF((DiscreteStatsTable[GroupByKey]=DiscreteStatsTable[[#This Row],[GroupByKey]]),(DiscreteStatsTable[GroupByKey]=DiscreteStatsTable[[#This Row],[GroupByKey]])*DiscreteStatsTable[Average])),0)</f>
        <v>0</v>
      </c>
      <c r="O1222" s="5" cm="1">
        <f t="array" ref="O1222">IFERROR(_xlfn.STDEV.S(IF((DiscreteStatsTable[GroupByKey]=DiscreteStatsTable[[#This Row],[GroupByKey]]),(DiscreteStatsTable[GroupByKey]=DiscreteStatsTable[[#This Row],[GroupByKey]])*DiscreteStatsTable[Average])),0)</f>
        <v>0</v>
      </c>
      <c r="P1222" s="5" cm="1">
        <f t="array" ref="P1222">MAX(IF((ProjectInfoTable[ProjectName]=DiscreteStatsTable[[#This Row],[ProjectName]]),(ProjectInfoTable[ProjectName]=DiscreteStatsTable[[#This Row],[ProjectName]])*ProjectInfoTable[ConfidenceInterval]))</f>
        <v>0.95</v>
      </c>
      <c r="Q1222" s="5">
        <f>IF(AND(DiscreteStatsTable[[#This Row],[RepsWithStatObserved]]=1,Y1222=0),200000000000000000000,IFERROR(_xlfn.T.INV.2T(1 -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2" s="5" cm="1">
        <f t="array" ref="R1222">MIN(IF((DiscreteStatsTable[GroupByKey]=DiscreteStatsTable[[#This Row],[GroupByKey]]),(DiscreteStatsTable[GroupByKey]=DiscreteStatsTable[[#This Row],[GroupByKey]])*DiscreteStatsTable[Average]))</f>
        <v>0</v>
      </c>
      <c r="S1222" s="5" cm="1">
        <f t="array" ref="S1222">MAX(IF((DiscreteStatsTable[GroupByKey]=DiscreteStatsTable[[#This Row],[GroupByKey]]),(DiscreteStatsTable[GroupByKey]=DiscreteStatsTable[[#This Row],[GroupByKey]])*DiscreteStatsTable[Average]))</f>
        <v>0</v>
      </c>
      <c r="T1222" s="5" cm="1">
        <f t="array" ref="T1222">MIN(IF((DiscreteStatsTable[GroupByKey]=DiscreteStatsTable[[#This Row],[GroupByKey]]),(DiscreteStatsTable[GroupByKey]=DiscreteStatsTable[[#This Row],[GroupByKey]])*DiscreteStatsTable[Minimum]))</f>
        <v>0</v>
      </c>
      <c r="U1222" s="5" cm="1">
        <f t="array" ref="U1222">MAX(IF((DiscreteStatsTable[GroupByKey]=DiscreteStatsTable[[#This Row],[GroupByKey]]),(DiscreteStatsTable[GroupByKey]=DiscreteStatsTable[[#This Row],[GroupByKey]])*DiscreteStatsTable[Maximum]))</f>
        <v>0</v>
      </c>
      <c r="V1222" s="5" cm="1">
        <f t="array" ref="V1222">IFERROR(AVERAGE(IF((DiscreteStatsTable[GroupByKey]=DiscreteStatsTable[[#This Row],[GroupByKey]]),(DiscreteStatsTable[GroupByKey]=DiscreteStatsTable[[#This Row],[GroupByKey]])*DiscreteStatsTable[NumberObservations])),0)</f>
        <v>141.38</v>
      </c>
      <c r="W1222" s="5">
        <f>IF((DiscreteStatsTable[[#This Row],[RepsRequested]]&gt;1),DiscreteStatsTable[[#This Row],[HalfWidth]],DiscreteStatsTable[[#This Row],[BatchMeansHalfWidth]])</f>
        <v>0</v>
      </c>
      <c r="X1222" s="5" cm="1">
        <f t="array" ref="X1222">COUNT(IF((DiscreteStatsTable[GroupByKey]=DiscreteStatsTable[[#This Row],[GroupByKey]]),(DiscreteStatsTable[GroupByKey]=DiscreteStatsTable[[#This Row],[GroupByKey]])*DiscreteStatsTable[Replication]))</f>
        <v>50</v>
      </c>
      <c r="Y1222" s="5">
        <f>IF(DiscreteStatsTable[[#This Row],[RepsRequested]]=DiscreteStatsTable[[#This Row],[RepsWithStatObserved]],1,0)</f>
        <v>1</v>
      </c>
    </row>
    <row r="1223" spans="1:25" x14ac:dyDescent="0.25">
      <c r="A1223" t="s">
        <v>68</v>
      </c>
      <c r="B1223" t="s">
        <v>70</v>
      </c>
      <c r="C1223">
        <v>36</v>
      </c>
      <c r="D1223" t="s">
        <v>85</v>
      </c>
      <c r="E1223" t="s">
        <v>88</v>
      </c>
      <c r="F1223" t="s">
        <v>87</v>
      </c>
      <c r="G1223">
        <v>0</v>
      </c>
      <c r="H1223">
        <v>2E+20</v>
      </c>
      <c r="I1223">
        <v>0</v>
      </c>
      <c r="J1223">
        <v>0</v>
      </c>
      <c r="K1223">
        <v>144</v>
      </c>
      <c r="L12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23" s="5" cm="1">
        <f t="array" ref="M1223">MAX(IF((ProjectInfoTable[ProjectName]=DiscreteStatsTable[[#This Row],[ProjectName]]),(ProjectInfoTable[ProjectName]=DiscreteStatsTable[[#This Row],[ProjectName]])*ProjectInfoTable[NumberOfReplications]))</f>
        <v>50</v>
      </c>
      <c r="N1223" s="5" cm="1">
        <f t="array" ref="N1223">IFERROR(AVERAGE(IF((DiscreteStatsTable[GroupByKey]=DiscreteStatsTable[[#This Row],[GroupByKey]]),(DiscreteStatsTable[GroupByKey]=DiscreteStatsTable[[#This Row],[GroupByKey]])*DiscreteStatsTable[Average])),0)</f>
        <v>0</v>
      </c>
      <c r="O1223" s="5" cm="1">
        <f t="array" ref="O1223">IFERROR(_xlfn.STDEV.S(IF((DiscreteStatsTable[GroupByKey]=DiscreteStatsTable[[#This Row],[GroupByKey]]),(DiscreteStatsTable[GroupByKey]=DiscreteStatsTable[[#This Row],[GroupByKey]])*DiscreteStatsTable[Average])),0)</f>
        <v>0</v>
      </c>
      <c r="P1223" s="5" cm="1">
        <f t="array" ref="P1223">MAX(IF((ProjectInfoTable[ProjectName]=DiscreteStatsTable[[#This Row],[ProjectName]]),(ProjectInfoTable[ProjectName]=DiscreteStatsTable[[#This Row],[ProjectName]])*ProjectInfoTable[ConfidenceInterval]))</f>
        <v>0.95</v>
      </c>
      <c r="Q1223" s="5">
        <f>IF(AND(DiscreteStatsTable[[#This Row],[RepsWithStatObserved]]=1,Y1223=0),200000000000000000000,IFERROR(_xlfn.T.INV.2T(1 -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3" s="5" cm="1">
        <f t="array" ref="R1223">MIN(IF((DiscreteStatsTable[GroupByKey]=DiscreteStatsTable[[#This Row],[GroupByKey]]),(DiscreteStatsTable[GroupByKey]=DiscreteStatsTable[[#This Row],[GroupByKey]])*DiscreteStatsTable[Average]))</f>
        <v>0</v>
      </c>
      <c r="S1223" s="5" cm="1">
        <f t="array" ref="S1223">MAX(IF((DiscreteStatsTable[GroupByKey]=DiscreteStatsTable[[#This Row],[GroupByKey]]),(DiscreteStatsTable[GroupByKey]=DiscreteStatsTable[[#This Row],[GroupByKey]])*DiscreteStatsTable[Average]))</f>
        <v>0</v>
      </c>
      <c r="T1223" s="5" cm="1">
        <f t="array" ref="T1223">MIN(IF((DiscreteStatsTable[GroupByKey]=DiscreteStatsTable[[#This Row],[GroupByKey]]),(DiscreteStatsTable[GroupByKey]=DiscreteStatsTable[[#This Row],[GroupByKey]])*DiscreteStatsTable[Minimum]))</f>
        <v>0</v>
      </c>
      <c r="U1223" s="5" cm="1">
        <f t="array" ref="U1223">MAX(IF((DiscreteStatsTable[GroupByKey]=DiscreteStatsTable[[#This Row],[GroupByKey]]),(DiscreteStatsTable[GroupByKey]=DiscreteStatsTable[[#This Row],[GroupByKey]])*DiscreteStatsTable[Maximum]))</f>
        <v>0</v>
      </c>
      <c r="V1223" s="5" cm="1">
        <f t="array" ref="V1223">IFERROR(AVERAGE(IF((DiscreteStatsTable[GroupByKey]=DiscreteStatsTable[[#This Row],[GroupByKey]]),(DiscreteStatsTable[GroupByKey]=DiscreteStatsTable[[#This Row],[GroupByKey]])*DiscreteStatsTable[NumberObservations])),0)</f>
        <v>141.38</v>
      </c>
      <c r="W1223" s="5">
        <f>IF((DiscreteStatsTable[[#This Row],[RepsRequested]]&gt;1),DiscreteStatsTable[[#This Row],[HalfWidth]],DiscreteStatsTable[[#This Row],[BatchMeansHalfWidth]])</f>
        <v>0</v>
      </c>
      <c r="X1223" s="5" cm="1">
        <f t="array" ref="X1223">COUNT(IF((DiscreteStatsTable[GroupByKey]=DiscreteStatsTable[[#This Row],[GroupByKey]]),(DiscreteStatsTable[GroupByKey]=DiscreteStatsTable[[#This Row],[GroupByKey]])*DiscreteStatsTable[Replication]))</f>
        <v>50</v>
      </c>
      <c r="Y1223" s="5">
        <f>IF(DiscreteStatsTable[[#This Row],[RepsRequested]]=DiscreteStatsTable[[#This Row],[RepsWithStatObserved]],1,0)</f>
        <v>1</v>
      </c>
    </row>
    <row r="1224" spans="1:25" x14ac:dyDescent="0.25">
      <c r="A1224" t="s">
        <v>68</v>
      </c>
      <c r="B1224" t="s">
        <v>70</v>
      </c>
      <c r="C1224">
        <v>36</v>
      </c>
      <c r="D1224" t="s">
        <v>85</v>
      </c>
      <c r="E1224" t="s">
        <v>89</v>
      </c>
      <c r="F1224" t="s">
        <v>87</v>
      </c>
      <c r="G1224">
        <v>0</v>
      </c>
      <c r="H1224">
        <v>2E+20</v>
      </c>
      <c r="I1224">
        <v>0</v>
      </c>
      <c r="J1224">
        <v>0</v>
      </c>
      <c r="K1224">
        <v>144</v>
      </c>
      <c r="L12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24" s="5" cm="1">
        <f t="array" ref="M1224">MAX(IF((ProjectInfoTable[ProjectName]=DiscreteStatsTable[[#This Row],[ProjectName]]),(ProjectInfoTable[ProjectName]=DiscreteStatsTable[[#This Row],[ProjectName]])*ProjectInfoTable[NumberOfReplications]))</f>
        <v>50</v>
      </c>
      <c r="N1224" s="5" cm="1">
        <f t="array" ref="N1224">IFERROR(AVERAGE(IF((DiscreteStatsTable[GroupByKey]=DiscreteStatsTable[[#This Row],[GroupByKey]]),(DiscreteStatsTable[GroupByKey]=DiscreteStatsTable[[#This Row],[GroupByKey]])*DiscreteStatsTable[Average])),0)</f>
        <v>0</v>
      </c>
      <c r="O1224" s="5" cm="1">
        <f t="array" ref="O1224">IFERROR(_xlfn.STDEV.S(IF((DiscreteStatsTable[GroupByKey]=DiscreteStatsTable[[#This Row],[GroupByKey]]),(DiscreteStatsTable[GroupByKey]=DiscreteStatsTable[[#This Row],[GroupByKey]])*DiscreteStatsTable[Average])),0)</f>
        <v>0</v>
      </c>
      <c r="P1224" s="5" cm="1">
        <f t="array" ref="P1224">MAX(IF((ProjectInfoTable[ProjectName]=DiscreteStatsTable[[#This Row],[ProjectName]]),(ProjectInfoTable[ProjectName]=DiscreteStatsTable[[#This Row],[ProjectName]])*ProjectInfoTable[ConfidenceInterval]))</f>
        <v>0.95</v>
      </c>
      <c r="Q1224" s="5">
        <f>IF(AND(DiscreteStatsTable[[#This Row],[RepsWithStatObserved]]=1,Y1224=0),200000000000000000000,IFERROR(_xlfn.T.INV.2T(1 -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4" s="5" cm="1">
        <f t="array" ref="R1224">MIN(IF((DiscreteStatsTable[GroupByKey]=DiscreteStatsTable[[#This Row],[GroupByKey]]),(DiscreteStatsTable[GroupByKey]=DiscreteStatsTable[[#This Row],[GroupByKey]])*DiscreteStatsTable[Average]))</f>
        <v>0</v>
      </c>
      <c r="S1224" s="5" cm="1">
        <f t="array" ref="S1224">MAX(IF((DiscreteStatsTable[GroupByKey]=DiscreteStatsTable[[#This Row],[GroupByKey]]),(DiscreteStatsTable[GroupByKey]=DiscreteStatsTable[[#This Row],[GroupByKey]])*DiscreteStatsTable[Average]))</f>
        <v>0</v>
      </c>
      <c r="T1224" s="5" cm="1">
        <f t="array" ref="T1224">MIN(IF((DiscreteStatsTable[GroupByKey]=DiscreteStatsTable[[#This Row],[GroupByKey]]),(DiscreteStatsTable[GroupByKey]=DiscreteStatsTable[[#This Row],[GroupByKey]])*DiscreteStatsTable[Minimum]))</f>
        <v>0</v>
      </c>
      <c r="U1224" s="5" cm="1">
        <f t="array" ref="U1224">MAX(IF((DiscreteStatsTable[GroupByKey]=DiscreteStatsTable[[#This Row],[GroupByKey]]),(DiscreteStatsTable[GroupByKey]=DiscreteStatsTable[[#This Row],[GroupByKey]])*DiscreteStatsTable[Maximum]))</f>
        <v>0</v>
      </c>
      <c r="V1224" s="5" cm="1">
        <f t="array" ref="V1224">IFERROR(AVERAGE(IF((DiscreteStatsTable[GroupByKey]=DiscreteStatsTable[[#This Row],[GroupByKey]]),(DiscreteStatsTable[GroupByKey]=DiscreteStatsTable[[#This Row],[GroupByKey]])*DiscreteStatsTable[NumberObservations])),0)</f>
        <v>141.38</v>
      </c>
      <c r="W1224" s="5">
        <f>IF((DiscreteStatsTable[[#This Row],[RepsRequested]]&gt;1),DiscreteStatsTable[[#This Row],[HalfWidth]],DiscreteStatsTable[[#This Row],[BatchMeansHalfWidth]])</f>
        <v>0</v>
      </c>
      <c r="X1224" s="5" cm="1">
        <f t="array" ref="X1224">COUNT(IF((DiscreteStatsTable[GroupByKey]=DiscreteStatsTable[[#This Row],[GroupByKey]]),(DiscreteStatsTable[GroupByKey]=DiscreteStatsTable[[#This Row],[GroupByKey]])*DiscreteStatsTable[Replication]))</f>
        <v>50</v>
      </c>
      <c r="Y1224" s="5">
        <f>IF(DiscreteStatsTable[[#This Row],[RepsRequested]]=DiscreteStatsTable[[#This Row],[RepsWithStatObserved]],1,0)</f>
        <v>1</v>
      </c>
    </row>
    <row r="1225" spans="1:25" x14ac:dyDescent="0.25">
      <c r="A1225" t="s">
        <v>68</v>
      </c>
      <c r="B1225" t="s">
        <v>70</v>
      </c>
      <c r="C1225">
        <v>36</v>
      </c>
      <c r="D1225" t="s">
        <v>85</v>
      </c>
      <c r="E1225" t="s">
        <v>90</v>
      </c>
      <c r="F1225" t="s">
        <v>87</v>
      </c>
      <c r="G1225">
        <v>0</v>
      </c>
      <c r="H1225">
        <v>2E+20</v>
      </c>
      <c r="I1225">
        <v>0</v>
      </c>
      <c r="J1225">
        <v>0</v>
      </c>
      <c r="K1225">
        <v>144</v>
      </c>
      <c r="L12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25" s="5" cm="1">
        <f t="array" ref="M1225">MAX(IF((ProjectInfoTable[ProjectName]=DiscreteStatsTable[[#This Row],[ProjectName]]),(ProjectInfoTable[ProjectName]=DiscreteStatsTable[[#This Row],[ProjectName]])*ProjectInfoTable[NumberOfReplications]))</f>
        <v>50</v>
      </c>
      <c r="N1225" s="5" cm="1">
        <f t="array" ref="N1225">IFERROR(AVERAGE(IF((DiscreteStatsTable[GroupByKey]=DiscreteStatsTable[[#This Row],[GroupByKey]]),(DiscreteStatsTable[GroupByKey]=DiscreteStatsTable[[#This Row],[GroupByKey]])*DiscreteStatsTable[Average])),0)</f>
        <v>0</v>
      </c>
      <c r="O1225" s="5" cm="1">
        <f t="array" ref="O1225">IFERROR(_xlfn.STDEV.S(IF((DiscreteStatsTable[GroupByKey]=DiscreteStatsTable[[#This Row],[GroupByKey]]),(DiscreteStatsTable[GroupByKey]=DiscreteStatsTable[[#This Row],[GroupByKey]])*DiscreteStatsTable[Average])),0)</f>
        <v>0</v>
      </c>
      <c r="P1225" s="5" cm="1">
        <f t="array" ref="P1225">MAX(IF((ProjectInfoTable[ProjectName]=DiscreteStatsTable[[#This Row],[ProjectName]]),(ProjectInfoTable[ProjectName]=DiscreteStatsTable[[#This Row],[ProjectName]])*ProjectInfoTable[ConfidenceInterval]))</f>
        <v>0.95</v>
      </c>
      <c r="Q1225" s="5">
        <f>IF(AND(DiscreteStatsTable[[#This Row],[RepsWithStatObserved]]=1,Y1225=0),200000000000000000000,IFERROR(_xlfn.T.INV.2T(1 -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5" s="5" cm="1">
        <f t="array" ref="R1225">MIN(IF((DiscreteStatsTable[GroupByKey]=DiscreteStatsTable[[#This Row],[GroupByKey]]),(DiscreteStatsTable[GroupByKey]=DiscreteStatsTable[[#This Row],[GroupByKey]])*DiscreteStatsTable[Average]))</f>
        <v>0</v>
      </c>
      <c r="S1225" s="5" cm="1">
        <f t="array" ref="S1225">MAX(IF((DiscreteStatsTable[GroupByKey]=DiscreteStatsTable[[#This Row],[GroupByKey]]),(DiscreteStatsTable[GroupByKey]=DiscreteStatsTable[[#This Row],[GroupByKey]])*DiscreteStatsTable[Average]))</f>
        <v>0</v>
      </c>
      <c r="T1225" s="5" cm="1">
        <f t="array" ref="T1225">MIN(IF((DiscreteStatsTable[GroupByKey]=DiscreteStatsTable[[#This Row],[GroupByKey]]),(DiscreteStatsTable[GroupByKey]=DiscreteStatsTable[[#This Row],[GroupByKey]])*DiscreteStatsTable[Minimum]))</f>
        <v>0</v>
      </c>
      <c r="U1225" s="5" cm="1">
        <f t="array" ref="U1225">MAX(IF((DiscreteStatsTable[GroupByKey]=DiscreteStatsTable[[#This Row],[GroupByKey]]),(DiscreteStatsTable[GroupByKey]=DiscreteStatsTable[[#This Row],[GroupByKey]])*DiscreteStatsTable[Maximum]))</f>
        <v>0</v>
      </c>
      <c r="V1225" s="5" cm="1">
        <f t="array" ref="V1225">IFERROR(AVERAGE(IF((DiscreteStatsTable[GroupByKey]=DiscreteStatsTable[[#This Row],[GroupByKey]]),(DiscreteStatsTable[GroupByKey]=DiscreteStatsTable[[#This Row],[GroupByKey]])*DiscreteStatsTable[NumberObservations])),0)</f>
        <v>141.38</v>
      </c>
      <c r="W1225" s="5">
        <f>IF((DiscreteStatsTable[[#This Row],[RepsRequested]]&gt;1),DiscreteStatsTable[[#This Row],[HalfWidth]],DiscreteStatsTable[[#This Row],[BatchMeansHalfWidth]])</f>
        <v>0</v>
      </c>
      <c r="X1225" s="5" cm="1">
        <f t="array" ref="X1225">COUNT(IF((DiscreteStatsTable[GroupByKey]=DiscreteStatsTable[[#This Row],[GroupByKey]]),(DiscreteStatsTable[GroupByKey]=DiscreteStatsTable[[#This Row],[GroupByKey]])*DiscreteStatsTable[Replication]))</f>
        <v>50</v>
      </c>
      <c r="Y1225" s="5">
        <f>IF(DiscreteStatsTable[[#This Row],[RepsRequested]]=DiscreteStatsTable[[#This Row],[RepsWithStatObserved]],1,0)</f>
        <v>1</v>
      </c>
    </row>
    <row r="1226" spans="1:25" x14ac:dyDescent="0.25">
      <c r="A1226" t="s">
        <v>68</v>
      </c>
      <c r="B1226" t="s">
        <v>70</v>
      </c>
      <c r="C1226">
        <v>36</v>
      </c>
      <c r="D1226" t="s">
        <v>85</v>
      </c>
      <c r="E1226" t="s">
        <v>91</v>
      </c>
      <c r="F1226" t="s">
        <v>87</v>
      </c>
      <c r="G1226">
        <v>0.30905453682101403</v>
      </c>
      <c r="H1226">
        <v>2E+20</v>
      </c>
      <c r="I1226">
        <v>2.9727123902754699E-2</v>
      </c>
      <c r="J1226">
        <v>1.2387982371253401</v>
      </c>
      <c r="K1226">
        <v>144</v>
      </c>
      <c r="L12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26" s="5" cm="1">
        <f t="array" ref="M1226">MAX(IF((ProjectInfoTable[ProjectName]=DiscreteStatsTable[[#This Row],[ProjectName]]),(ProjectInfoTable[ProjectName]=DiscreteStatsTable[[#This Row],[ProjectName]])*ProjectInfoTable[NumberOfReplications]))</f>
        <v>50</v>
      </c>
      <c r="N1226" s="5" cm="1">
        <f t="array" ref="N1226">IFERROR(AVERAGE(IF((DiscreteStatsTable[GroupByKey]=DiscreteStatsTable[[#This Row],[GroupByKey]]),(DiscreteStatsTable[GroupByKey]=DiscreteStatsTable[[#This Row],[GroupByKey]])*DiscreteStatsTable[Average])),0)</f>
        <v>0.33492790756206081</v>
      </c>
      <c r="O1226" s="5" cm="1">
        <f t="array" ref="O122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26" s="5" cm="1">
        <f t="array" ref="P1226">MAX(IF((ProjectInfoTable[ProjectName]=DiscreteStatsTable[[#This Row],[ProjectName]]),(ProjectInfoTable[ProjectName]=DiscreteStatsTable[[#This Row],[ProjectName]])*ProjectInfoTable[ConfidenceInterval]))</f>
        <v>0.95</v>
      </c>
      <c r="Q1226" s="5">
        <f>IF(AND(DiscreteStatsTable[[#This Row],[RepsWithStatObserved]]=1,Y1226=0),200000000000000000000,IFERROR(_xlfn.T.INV.2T(1 -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26" s="5" cm="1">
        <f t="array" ref="R1226">MIN(IF((DiscreteStatsTable[GroupByKey]=DiscreteStatsTable[[#This Row],[GroupByKey]]),(DiscreteStatsTable[GroupByKey]=DiscreteStatsTable[[#This Row],[GroupByKey]])*DiscreteStatsTable[Average]))</f>
        <v>0.29414253294763198</v>
      </c>
      <c r="S1226" s="5" cm="1">
        <f t="array" ref="S1226">MAX(IF((DiscreteStatsTable[GroupByKey]=DiscreteStatsTable[[#This Row],[GroupByKey]]),(DiscreteStatsTable[GroupByKey]=DiscreteStatsTable[[#This Row],[GroupByKey]])*DiscreteStatsTable[Average]))</f>
        <v>0.38948747758041602</v>
      </c>
      <c r="T1226" s="5" cm="1">
        <f t="array" ref="T1226">MIN(IF((DiscreteStatsTable[GroupByKey]=DiscreteStatsTable[[#This Row],[GroupByKey]]),(DiscreteStatsTable[GroupByKey]=DiscreteStatsTable[[#This Row],[GroupByKey]])*DiscreteStatsTable[Minimum]))</f>
        <v>1.2941586017357599E-2</v>
      </c>
      <c r="U1226" s="5" cm="1">
        <f t="array" ref="U1226">MAX(IF((DiscreteStatsTable[GroupByKey]=DiscreteStatsTable[[#This Row],[GroupByKey]]),(DiscreteStatsTable[GroupByKey]=DiscreteStatsTable[[#This Row],[GroupByKey]])*DiscreteStatsTable[Maximum]))</f>
        <v>2.0393207955552399</v>
      </c>
      <c r="V1226" s="5" cm="1">
        <f t="array" ref="V1226">IFERROR(AVERAGE(IF((DiscreteStatsTable[GroupByKey]=DiscreteStatsTable[[#This Row],[GroupByKey]]),(DiscreteStatsTable[GroupByKey]=DiscreteStatsTable[[#This Row],[GroupByKey]])*DiscreteStatsTable[NumberObservations])),0)</f>
        <v>141.38</v>
      </c>
      <c r="W1226" s="5">
        <f>IF((DiscreteStatsTable[[#This Row],[RepsRequested]]&gt;1),DiscreteStatsTable[[#This Row],[HalfWidth]],DiscreteStatsTable[[#This Row],[BatchMeansHalfWidth]])</f>
        <v>5.7478663771092743E-3</v>
      </c>
      <c r="X1226" s="5" cm="1">
        <f t="array" ref="X1226">COUNT(IF((DiscreteStatsTable[GroupByKey]=DiscreteStatsTable[[#This Row],[GroupByKey]]),(DiscreteStatsTable[GroupByKey]=DiscreteStatsTable[[#This Row],[GroupByKey]])*DiscreteStatsTable[Replication]))</f>
        <v>50</v>
      </c>
      <c r="Y1226" s="5">
        <f>IF(DiscreteStatsTable[[#This Row],[RepsRequested]]=DiscreteStatsTable[[#This Row],[RepsWithStatObserved]],1,0)</f>
        <v>1</v>
      </c>
    </row>
    <row r="1227" spans="1:25" x14ac:dyDescent="0.25">
      <c r="A1227" t="s">
        <v>68</v>
      </c>
      <c r="B1227" t="s">
        <v>70</v>
      </c>
      <c r="C1227">
        <v>36</v>
      </c>
      <c r="D1227" t="s">
        <v>85</v>
      </c>
      <c r="E1227" t="s">
        <v>92</v>
      </c>
      <c r="F1227" t="s">
        <v>87</v>
      </c>
      <c r="G1227">
        <v>12.992652697216799</v>
      </c>
      <c r="H1227">
        <v>2E+20</v>
      </c>
      <c r="I1227">
        <v>1.78362743416528</v>
      </c>
      <c r="J1227">
        <v>41.165409153659397</v>
      </c>
      <c r="K1227">
        <v>144</v>
      </c>
      <c r="L12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27" s="5" cm="1">
        <f t="array" ref="M1227">MAX(IF((ProjectInfoTable[ProjectName]=DiscreteStatsTable[[#This Row],[ProjectName]]),(ProjectInfoTable[ProjectName]=DiscreteStatsTable[[#This Row],[ProjectName]])*ProjectInfoTable[NumberOfReplications]))</f>
        <v>50</v>
      </c>
      <c r="N1227" s="5" cm="1">
        <f t="array" ref="N1227">IFERROR(AVERAGE(IF((DiscreteStatsTable[GroupByKey]=DiscreteStatsTable[[#This Row],[GroupByKey]]),(DiscreteStatsTable[GroupByKey]=DiscreteStatsTable[[#This Row],[GroupByKey]])*DiscreteStatsTable[Average])),0)</f>
        <v>17.764897998506111</v>
      </c>
      <c r="O1227" s="5" cm="1">
        <f t="array" ref="O1227">IFERROR(_xlfn.STDEV.S(IF((DiscreteStatsTable[GroupByKey]=DiscreteStatsTable[[#This Row],[GroupByKey]]),(DiscreteStatsTable[GroupByKey]=DiscreteStatsTable[[#This Row],[GroupByKey]])*DiscreteStatsTable[Average])),0)</f>
        <v>6.3265363194248438</v>
      </c>
      <c r="P1227" s="5" cm="1">
        <f t="array" ref="P1227">MAX(IF((ProjectInfoTable[ProjectName]=DiscreteStatsTable[[#This Row],[ProjectName]]),(ProjectInfoTable[ProjectName]=DiscreteStatsTable[[#This Row],[ProjectName]])*ProjectInfoTable[ConfidenceInterval]))</f>
        <v>0.95</v>
      </c>
      <c r="Q1227" s="5">
        <f>IF(AND(DiscreteStatsTable[[#This Row],[RepsWithStatObserved]]=1,Y1227=0),200000000000000000000,IFERROR(_xlfn.T.INV.2T(1 -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227" s="5" cm="1">
        <f t="array" ref="R1227">MIN(IF((DiscreteStatsTable[GroupByKey]=DiscreteStatsTable[[#This Row],[GroupByKey]]),(DiscreteStatsTable[GroupByKey]=DiscreteStatsTable[[#This Row],[GroupByKey]])*DiscreteStatsTable[Average]))</f>
        <v>12.070203836107099</v>
      </c>
      <c r="S1227" s="5" cm="1">
        <f t="array" ref="S1227">MAX(IF((DiscreteStatsTable[GroupByKey]=DiscreteStatsTable[[#This Row],[GroupByKey]]),(DiscreteStatsTable[GroupByKey]=DiscreteStatsTable[[#This Row],[GroupByKey]])*DiscreteStatsTable[Average]))</f>
        <v>51.667706043059603</v>
      </c>
      <c r="T1227" s="5" cm="1">
        <f t="array" ref="T1227">MIN(IF((DiscreteStatsTable[GroupByKey]=DiscreteStatsTable[[#This Row],[GroupByKey]]),(DiscreteStatsTable[GroupByKey]=DiscreteStatsTable[[#This Row],[GroupByKey]])*DiscreteStatsTable[Minimum]))</f>
        <v>0.77649516104145899</v>
      </c>
      <c r="U1227" s="5" cm="1">
        <f t="array" ref="U1227">MAX(IF((DiscreteStatsTable[GroupByKey]=DiscreteStatsTable[[#This Row],[GroupByKey]]),(DiscreteStatsTable[GroupByKey]=DiscreteStatsTable[[#This Row],[GroupByKey]])*DiscreteStatsTable[Maximum]))</f>
        <v>114.20900292565</v>
      </c>
      <c r="V1227" s="5" cm="1">
        <f t="array" ref="V1227">IFERROR(AVERAGE(IF((DiscreteStatsTable[GroupByKey]=DiscreteStatsTable[[#This Row],[GroupByKey]]),(DiscreteStatsTable[GroupByKey]=DiscreteStatsTable[[#This Row],[GroupByKey]])*DiscreteStatsTable[NumberObservations])),0)</f>
        <v>141.38</v>
      </c>
      <c r="W1227" s="5">
        <f>IF((DiscreteStatsTable[[#This Row],[RepsRequested]]&gt;1),DiscreteStatsTable[[#This Row],[HalfWidth]],DiscreteStatsTable[[#This Row],[BatchMeansHalfWidth]])</f>
        <v>1.7979817281600685</v>
      </c>
      <c r="X1227" s="5" cm="1">
        <f t="array" ref="X1227">COUNT(IF((DiscreteStatsTable[GroupByKey]=DiscreteStatsTable[[#This Row],[GroupByKey]]),(DiscreteStatsTable[GroupByKey]=DiscreteStatsTable[[#This Row],[GroupByKey]])*DiscreteStatsTable[Replication]))</f>
        <v>50</v>
      </c>
      <c r="Y1227" s="5">
        <f>IF(DiscreteStatsTable[[#This Row],[RepsRequested]]=DiscreteStatsTable[[#This Row],[RepsWithStatObserved]],1,0)</f>
        <v>1</v>
      </c>
    </row>
    <row r="1228" spans="1:25" x14ac:dyDescent="0.25">
      <c r="A1228" t="s">
        <v>68</v>
      </c>
      <c r="B1228" t="s">
        <v>70</v>
      </c>
      <c r="C1228">
        <v>36</v>
      </c>
      <c r="D1228" t="s">
        <v>85</v>
      </c>
      <c r="E1228" t="s">
        <v>93</v>
      </c>
      <c r="F1228" t="s">
        <v>87</v>
      </c>
      <c r="G1228">
        <v>0</v>
      </c>
      <c r="H1228">
        <v>2E+20</v>
      </c>
      <c r="I1228">
        <v>0</v>
      </c>
      <c r="J1228">
        <v>0</v>
      </c>
      <c r="K1228">
        <v>144</v>
      </c>
      <c r="L12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28" s="5" cm="1">
        <f t="array" ref="M1228">MAX(IF((ProjectInfoTable[ProjectName]=DiscreteStatsTable[[#This Row],[ProjectName]]),(ProjectInfoTable[ProjectName]=DiscreteStatsTable[[#This Row],[ProjectName]])*ProjectInfoTable[NumberOfReplications]))</f>
        <v>50</v>
      </c>
      <c r="N1228" s="5" cm="1">
        <f t="array" ref="N1228">IFERROR(AVERAGE(IF((DiscreteStatsTable[GroupByKey]=DiscreteStatsTable[[#This Row],[GroupByKey]]),(DiscreteStatsTable[GroupByKey]=DiscreteStatsTable[[#This Row],[GroupByKey]])*DiscreteStatsTable[Average])),0)</f>
        <v>0</v>
      </c>
      <c r="O1228" s="5" cm="1">
        <f t="array" ref="O1228">IFERROR(_xlfn.STDEV.S(IF((DiscreteStatsTable[GroupByKey]=DiscreteStatsTable[[#This Row],[GroupByKey]]),(DiscreteStatsTable[GroupByKey]=DiscreteStatsTable[[#This Row],[GroupByKey]])*DiscreteStatsTable[Average])),0)</f>
        <v>0</v>
      </c>
      <c r="P1228" s="5" cm="1">
        <f t="array" ref="P1228">MAX(IF((ProjectInfoTable[ProjectName]=DiscreteStatsTable[[#This Row],[ProjectName]]),(ProjectInfoTable[ProjectName]=DiscreteStatsTable[[#This Row],[ProjectName]])*ProjectInfoTable[ConfidenceInterval]))</f>
        <v>0.95</v>
      </c>
      <c r="Q1228" s="5">
        <f>IF(AND(DiscreteStatsTable[[#This Row],[RepsWithStatObserved]]=1,Y1228=0),200000000000000000000,IFERROR(_xlfn.T.INV.2T(1 -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8" s="5" cm="1">
        <f t="array" ref="R1228">MIN(IF((DiscreteStatsTable[GroupByKey]=DiscreteStatsTable[[#This Row],[GroupByKey]]),(DiscreteStatsTable[GroupByKey]=DiscreteStatsTable[[#This Row],[GroupByKey]])*DiscreteStatsTable[Average]))</f>
        <v>0</v>
      </c>
      <c r="S1228" s="5" cm="1">
        <f t="array" ref="S1228">MAX(IF((DiscreteStatsTable[GroupByKey]=DiscreteStatsTable[[#This Row],[GroupByKey]]),(DiscreteStatsTable[GroupByKey]=DiscreteStatsTable[[#This Row],[GroupByKey]])*DiscreteStatsTable[Average]))</f>
        <v>0</v>
      </c>
      <c r="T1228" s="5" cm="1">
        <f t="array" ref="T1228">MIN(IF((DiscreteStatsTable[GroupByKey]=DiscreteStatsTable[[#This Row],[GroupByKey]]),(DiscreteStatsTable[GroupByKey]=DiscreteStatsTable[[#This Row],[GroupByKey]])*DiscreteStatsTable[Minimum]))</f>
        <v>0</v>
      </c>
      <c r="U1228" s="5" cm="1">
        <f t="array" ref="U1228">MAX(IF((DiscreteStatsTable[GroupByKey]=DiscreteStatsTable[[#This Row],[GroupByKey]]),(DiscreteStatsTable[GroupByKey]=DiscreteStatsTable[[#This Row],[GroupByKey]])*DiscreteStatsTable[Maximum]))</f>
        <v>0</v>
      </c>
      <c r="V1228" s="5" cm="1">
        <f t="array" ref="V1228">IFERROR(AVERAGE(IF((DiscreteStatsTable[GroupByKey]=DiscreteStatsTable[[#This Row],[GroupByKey]]),(DiscreteStatsTable[GroupByKey]=DiscreteStatsTable[[#This Row],[GroupByKey]])*DiscreteStatsTable[NumberObservations])),0)</f>
        <v>141.38</v>
      </c>
      <c r="W1228" s="5">
        <f>IF((DiscreteStatsTable[[#This Row],[RepsRequested]]&gt;1),DiscreteStatsTable[[#This Row],[HalfWidth]],DiscreteStatsTable[[#This Row],[BatchMeansHalfWidth]])</f>
        <v>0</v>
      </c>
      <c r="X1228" s="5" cm="1">
        <f t="array" ref="X1228">COUNT(IF((DiscreteStatsTable[GroupByKey]=DiscreteStatsTable[[#This Row],[GroupByKey]]),(DiscreteStatsTable[GroupByKey]=DiscreteStatsTable[[#This Row],[GroupByKey]])*DiscreteStatsTable[Replication]))</f>
        <v>50</v>
      </c>
      <c r="Y1228" s="5">
        <f>IF(DiscreteStatsTable[[#This Row],[RepsRequested]]=DiscreteStatsTable[[#This Row],[RepsWithStatObserved]],1,0)</f>
        <v>1</v>
      </c>
    </row>
    <row r="1229" spans="1:25" x14ac:dyDescent="0.25">
      <c r="A1229" t="s">
        <v>68</v>
      </c>
      <c r="B1229" t="s">
        <v>70</v>
      </c>
      <c r="C1229">
        <v>36</v>
      </c>
      <c r="D1229" t="s">
        <v>85</v>
      </c>
      <c r="E1229" t="s">
        <v>94</v>
      </c>
      <c r="F1229" t="s">
        <v>87</v>
      </c>
      <c r="G1229">
        <v>0</v>
      </c>
      <c r="H1229">
        <v>2E+20</v>
      </c>
      <c r="I1229">
        <v>0</v>
      </c>
      <c r="J1229">
        <v>0</v>
      </c>
      <c r="K1229">
        <v>144</v>
      </c>
      <c r="L12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29" s="5" cm="1">
        <f t="array" ref="M1229">MAX(IF((ProjectInfoTable[ProjectName]=DiscreteStatsTable[[#This Row],[ProjectName]]),(ProjectInfoTable[ProjectName]=DiscreteStatsTable[[#This Row],[ProjectName]])*ProjectInfoTable[NumberOfReplications]))</f>
        <v>50</v>
      </c>
      <c r="N1229" s="5" cm="1">
        <f t="array" ref="N1229">IFERROR(AVERAGE(IF((DiscreteStatsTable[GroupByKey]=DiscreteStatsTable[[#This Row],[GroupByKey]]),(DiscreteStatsTable[GroupByKey]=DiscreteStatsTable[[#This Row],[GroupByKey]])*DiscreteStatsTable[Average])),0)</f>
        <v>0</v>
      </c>
      <c r="O1229" s="5" cm="1">
        <f t="array" ref="O1229">IFERROR(_xlfn.STDEV.S(IF((DiscreteStatsTable[GroupByKey]=DiscreteStatsTable[[#This Row],[GroupByKey]]),(DiscreteStatsTable[GroupByKey]=DiscreteStatsTable[[#This Row],[GroupByKey]])*DiscreteStatsTable[Average])),0)</f>
        <v>0</v>
      </c>
      <c r="P1229" s="5" cm="1">
        <f t="array" ref="P1229">MAX(IF((ProjectInfoTable[ProjectName]=DiscreteStatsTable[[#This Row],[ProjectName]]),(ProjectInfoTable[ProjectName]=DiscreteStatsTable[[#This Row],[ProjectName]])*ProjectInfoTable[ConfidenceInterval]))</f>
        <v>0.95</v>
      </c>
      <c r="Q1229" s="5">
        <f>IF(AND(DiscreteStatsTable[[#This Row],[RepsWithStatObserved]]=1,Y1229=0),200000000000000000000,IFERROR(_xlfn.T.INV.2T(1 -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9" s="5" cm="1">
        <f t="array" ref="R1229">MIN(IF((DiscreteStatsTable[GroupByKey]=DiscreteStatsTable[[#This Row],[GroupByKey]]),(DiscreteStatsTable[GroupByKey]=DiscreteStatsTable[[#This Row],[GroupByKey]])*DiscreteStatsTable[Average]))</f>
        <v>0</v>
      </c>
      <c r="S1229" s="5" cm="1">
        <f t="array" ref="S1229">MAX(IF((DiscreteStatsTable[GroupByKey]=DiscreteStatsTable[[#This Row],[GroupByKey]]),(DiscreteStatsTable[GroupByKey]=DiscreteStatsTable[[#This Row],[GroupByKey]])*DiscreteStatsTable[Average]))</f>
        <v>0</v>
      </c>
      <c r="T1229" s="5" cm="1">
        <f t="array" ref="T1229">MIN(IF((DiscreteStatsTable[GroupByKey]=DiscreteStatsTable[[#This Row],[GroupByKey]]),(DiscreteStatsTable[GroupByKey]=DiscreteStatsTable[[#This Row],[GroupByKey]])*DiscreteStatsTable[Minimum]))</f>
        <v>0</v>
      </c>
      <c r="U1229" s="5" cm="1">
        <f t="array" ref="U1229">MAX(IF((DiscreteStatsTable[GroupByKey]=DiscreteStatsTable[[#This Row],[GroupByKey]]),(DiscreteStatsTable[GroupByKey]=DiscreteStatsTable[[#This Row],[GroupByKey]])*DiscreteStatsTable[Maximum]))</f>
        <v>0</v>
      </c>
      <c r="V1229" s="5" cm="1">
        <f t="array" ref="V1229">IFERROR(AVERAGE(IF((DiscreteStatsTable[GroupByKey]=DiscreteStatsTable[[#This Row],[GroupByKey]]),(DiscreteStatsTable[GroupByKey]=DiscreteStatsTable[[#This Row],[GroupByKey]])*DiscreteStatsTable[NumberObservations])),0)</f>
        <v>141.38</v>
      </c>
      <c r="W1229" s="5">
        <f>IF((DiscreteStatsTable[[#This Row],[RepsRequested]]&gt;1),DiscreteStatsTable[[#This Row],[HalfWidth]],DiscreteStatsTable[[#This Row],[BatchMeansHalfWidth]])</f>
        <v>0</v>
      </c>
      <c r="X1229" s="5" cm="1">
        <f t="array" ref="X1229">COUNT(IF((DiscreteStatsTable[GroupByKey]=DiscreteStatsTable[[#This Row],[GroupByKey]]),(DiscreteStatsTable[GroupByKey]=DiscreteStatsTable[[#This Row],[GroupByKey]])*DiscreteStatsTable[Replication]))</f>
        <v>50</v>
      </c>
      <c r="Y1229" s="5">
        <f>IF(DiscreteStatsTable[[#This Row],[RepsRequested]]=DiscreteStatsTable[[#This Row],[RepsWithStatObserved]],1,0)</f>
        <v>1</v>
      </c>
    </row>
    <row r="1230" spans="1:25" x14ac:dyDescent="0.25">
      <c r="A1230" t="s">
        <v>68</v>
      </c>
      <c r="B1230" t="s">
        <v>70</v>
      </c>
      <c r="C1230">
        <v>36</v>
      </c>
      <c r="D1230" t="s">
        <v>85</v>
      </c>
      <c r="E1230" t="s">
        <v>95</v>
      </c>
      <c r="F1230" t="s">
        <v>87</v>
      </c>
      <c r="G1230">
        <v>0.30905453682101403</v>
      </c>
      <c r="H1230">
        <v>2E+20</v>
      </c>
      <c r="I1230">
        <v>2.9727123902754699E-2</v>
      </c>
      <c r="J1230">
        <v>1.2387982371253401</v>
      </c>
      <c r="K1230">
        <v>144</v>
      </c>
      <c r="L12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30" s="5" cm="1">
        <f t="array" ref="M1230">MAX(IF((ProjectInfoTable[ProjectName]=DiscreteStatsTable[[#This Row],[ProjectName]]),(ProjectInfoTable[ProjectName]=DiscreteStatsTable[[#This Row],[ProjectName]])*ProjectInfoTable[NumberOfReplications]))</f>
        <v>50</v>
      </c>
      <c r="N1230" s="5" cm="1">
        <f t="array" ref="N1230">IFERROR(AVERAGE(IF((DiscreteStatsTable[GroupByKey]=DiscreteStatsTable[[#This Row],[GroupByKey]]),(DiscreteStatsTable[GroupByKey]=DiscreteStatsTable[[#This Row],[GroupByKey]])*DiscreteStatsTable[Average])),0)</f>
        <v>0.33492790756206081</v>
      </c>
      <c r="O1230" s="5" cm="1">
        <f t="array" ref="O123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30" s="5" cm="1">
        <f t="array" ref="P1230">MAX(IF((ProjectInfoTable[ProjectName]=DiscreteStatsTable[[#This Row],[ProjectName]]),(ProjectInfoTable[ProjectName]=DiscreteStatsTable[[#This Row],[ProjectName]])*ProjectInfoTable[ConfidenceInterval]))</f>
        <v>0.95</v>
      </c>
      <c r="Q1230" s="5">
        <f>IF(AND(DiscreteStatsTable[[#This Row],[RepsWithStatObserved]]=1,Y1230=0),200000000000000000000,IFERROR(_xlfn.T.INV.2T(1 -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30" s="5" cm="1">
        <f t="array" ref="R1230">MIN(IF((DiscreteStatsTable[GroupByKey]=DiscreteStatsTable[[#This Row],[GroupByKey]]),(DiscreteStatsTable[GroupByKey]=DiscreteStatsTable[[#This Row],[GroupByKey]])*DiscreteStatsTable[Average]))</f>
        <v>0.29414253294763198</v>
      </c>
      <c r="S1230" s="5" cm="1">
        <f t="array" ref="S1230">MAX(IF((DiscreteStatsTable[GroupByKey]=DiscreteStatsTable[[#This Row],[GroupByKey]]),(DiscreteStatsTable[GroupByKey]=DiscreteStatsTable[[#This Row],[GroupByKey]])*DiscreteStatsTable[Average]))</f>
        <v>0.38948747758041602</v>
      </c>
      <c r="T1230" s="5" cm="1">
        <f t="array" ref="T1230">MIN(IF((DiscreteStatsTable[GroupByKey]=DiscreteStatsTable[[#This Row],[GroupByKey]]),(DiscreteStatsTable[GroupByKey]=DiscreteStatsTable[[#This Row],[GroupByKey]])*DiscreteStatsTable[Minimum]))</f>
        <v>1.2941586017357599E-2</v>
      </c>
      <c r="U1230" s="5" cm="1">
        <f t="array" ref="U1230">MAX(IF((DiscreteStatsTable[GroupByKey]=DiscreteStatsTable[[#This Row],[GroupByKey]]),(DiscreteStatsTable[GroupByKey]=DiscreteStatsTable[[#This Row],[GroupByKey]])*DiscreteStatsTable[Maximum]))</f>
        <v>2.0393207955552399</v>
      </c>
      <c r="V1230" s="5" cm="1">
        <f t="array" ref="V1230">IFERROR(AVERAGE(IF((DiscreteStatsTable[GroupByKey]=DiscreteStatsTable[[#This Row],[GroupByKey]]),(DiscreteStatsTable[GroupByKey]=DiscreteStatsTable[[#This Row],[GroupByKey]])*DiscreteStatsTable[NumberObservations])),0)</f>
        <v>141.38</v>
      </c>
      <c r="W1230" s="5">
        <f>IF((DiscreteStatsTable[[#This Row],[RepsRequested]]&gt;1),DiscreteStatsTable[[#This Row],[HalfWidth]],DiscreteStatsTable[[#This Row],[BatchMeansHalfWidth]])</f>
        <v>5.7478663771092743E-3</v>
      </c>
      <c r="X1230" s="5" cm="1">
        <f t="array" ref="X1230">COUNT(IF((DiscreteStatsTable[GroupByKey]=DiscreteStatsTable[[#This Row],[GroupByKey]]),(DiscreteStatsTable[GroupByKey]=DiscreteStatsTable[[#This Row],[GroupByKey]])*DiscreteStatsTable[Replication]))</f>
        <v>50</v>
      </c>
      <c r="Y1230" s="5">
        <f>IF(DiscreteStatsTable[[#This Row],[RepsRequested]]=DiscreteStatsTable[[#This Row],[RepsWithStatObserved]],1,0)</f>
        <v>1</v>
      </c>
    </row>
    <row r="1231" spans="1:25" x14ac:dyDescent="0.25">
      <c r="A1231" t="s">
        <v>68</v>
      </c>
      <c r="B1231" t="s">
        <v>70</v>
      </c>
      <c r="C1231">
        <v>36</v>
      </c>
      <c r="D1231" t="s">
        <v>85</v>
      </c>
      <c r="E1231" t="s">
        <v>96</v>
      </c>
      <c r="F1231" t="s">
        <v>87</v>
      </c>
      <c r="G1231">
        <v>11.120137653947699</v>
      </c>
      <c r="H1231">
        <v>2E+20</v>
      </c>
      <c r="I1231">
        <v>1.78362743416528</v>
      </c>
      <c r="J1231">
        <v>41.165409153659397</v>
      </c>
      <c r="K1231">
        <v>144</v>
      </c>
      <c r="L12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31" s="5" cm="1">
        <f t="array" ref="M1231">MAX(IF((ProjectInfoTable[ProjectName]=DiscreteStatsTable[[#This Row],[ProjectName]]),(ProjectInfoTable[ProjectName]=DiscreteStatsTable[[#This Row],[ProjectName]])*ProjectInfoTable[NumberOfReplications]))</f>
        <v>50</v>
      </c>
      <c r="N1231" s="5" cm="1">
        <f t="array" ref="N1231">IFERROR(AVERAGE(IF((DiscreteStatsTable[GroupByKey]=DiscreteStatsTable[[#This Row],[GroupByKey]]),(DiscreteStatsTable[GroupByKey]=DiscreteStatsTable[[#This Row],[GroupByKey]])*DiscreteStatsTable[Average])),0)</f>
        <v>12.098431297615067</v>
      </c>
      <c r="O1231" s="5" cm="1">
        <f t="array" ref="O1231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231" s="5" cm="1">
        <f t="array" ref="P1231">MAX(IF((ProjectInfoTable[ProjectName]=DiscreteStatsTable[[#This Row],[ProjectName]]),(ProjectInfoTable[ProjectName]=DiscreteStatsTable[[#This Row],[ProjectName]])*ProjectInfoTable[ConfidenceInterval]))</f>
        <v>0.95</v>
      </c>
      <c r="Q1231" s="5">
        <f>IF(AND(DiscreteStatsTable[[#This Row],[RepsWithStatObserved]]=1,Y1231=0),200000000000000000000,IFERROR(_xlfn.T.INV.2T(1 -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231" s="5" cm="1">
        <f t="array" ref="R1231">MIN(IF((DiscreteStatsTable[GroupByKey]=DiscreteStatsTable[[#This Row],[GroupByKey]]),(DiscreteStatsTable[GroupByKey]=DiscreteStatsTable[[#This Row],[GroupByKey]])*DiscreteStatsTable[Average]))</f>
        <v>10.7592582879315</v>
      </c>
      <c r="S1231" s="5" cm="1">
        <f t="array" ref="S1231">MAX(IF((DiscreteStatsTable[GroupByKey]=DiscreteStatsTable[[#This Row],[GroupByKey]]),(DiscreteStatsTable[GroupByKey]=DiscreteStatsTable[[#This Row],[GroupByKey]])*DiscreteStatsTable[Average]))</f>
        <v>14.168775078757299</v>
      </c>
      <c r="T1231" s="5" cm="1">
        <f t="array" ref="T1231">MIN(IF((DiscreteStatsTable[GroupByKey]=DiscreteStatsTable[[#This Row],[GroupByKey]]),(DiscreteStatsTable[GroupByKey]=DiscreteStatsTable[[#This Row],[GroupByKey]])*DiscreteStatsTable[Minimum]))</f>
        <v>0.77649516104145899</v>
      </c>
      <c r="U1231" s="5" cm="1">
        <f t="array" ref="U1231">MAX(IF((DiscreteStatsTable[GroupByKey]=DiscreteStatsTable[[#This Row],[GroupByKey]]),(DiscreteStatsTable[GroupByKey]=DiscreteStatsTable[[#This Row],[GroupByKey]])*DiscreteStatsTable[Maximum]))</f>
        <v>66.496126739788593</v>
      </c>
      <c r="V1231" s="5" cm="1">
        <f t="array" ref="V1231">IFERROR(AVERAGE(IF((DiscreteStatsTable[GroupByKey]=DiscreteStatsTable[[#This Row],[GroupByKey]]),(DiscreteStatsTable[GroupByKey]=DiscreteStatsTable[[#This Row],[GroupByKey]])*DiscreteStatsTable[NumberObservations])),0)</f>
        <v>141.38</v>
      </c>
      <c r="W1231" s="5">
        <f>IF((DiscreteStatsTable[[#This Row],[RepsRequested]]&gt;1),DiscreteStatsTable[[#This Row],[HalfWidth]],DiscreteStatsTable[[#This Row],[BatchMeansHalfWidth]])</f>
        <v>0.20301091161176912</v>
      </c>
      <c r="X1231" s="5" cm="1">
        <f t="array" ref="X1231">COUNT(IF((DiscreteStatsTable[GroupByKey]=DiscreteStatsTable[[#This Row],[GroupByKey]]),(DiscreteStatsTable[GroupByKey]=DiscreteStatsTable[[#This Row],[GroupByKey]])*DiscreteStatsTable[Replication]))</f>
        <v>50</v>
      </c>
      <c r="Y1231" s="5">
        <f>IF(DiscreteStatsTable[[#This Row],[RepsRequested]]=DiscreteStatsTable[[#This Row],[RepsWithStatObserved]],1,0)</f>
        <v>1</v>
      </c>
    </row>
    <row r="1232" spans="1:25" x14ac:dyDescent="0.25">
      <c r="A1232" t="s">
        <v>68</v>
      </c>
      <c r="B1232" t="s">
        <v>70</v>
      </c>
      <c r="C1232">
        <v>36</v>
      </c>
      <c r="D1232" t="s">
        <v>85</v>
      </c>
      <c r="E1232" t="s">
        <v>97</v>
      </c>
      <c r="F1232" t="s">
        <v>87</v>
      </c>
      <c r="G1232">
        <v>0</v>
      </c>
      <c r="H1232">
        <v>2E+20</v>
      </c>
      <c r="I1232">
        <v>0</v>
      </c>
      <c r="J1232">
        <v>0</v>
      </c>
      <c r="K1232">
        <v>144</v>
      </c>
      <c r="L12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32" s="5" cm="1">
        <f t="array" ref="M1232">MAX(IF((ProjectInfoTable[ProjectName]=DiscreteStatsTable[[#This Row],[ProjectName]]),(ProjectInfoTable[ProjectName]=DiscreteStatsTable[[#This Row],[ProjectName]])*ProjectInfoTable[NumberOfReplications]))</f>
        <v>50</v>
      </c>
      <c r="N1232" s="5" cm="1">
        <f t="array" ref="N1232">IFERROR(AVERAGE(IF((DiscreteStatsTable[GroupByKey]=DiscreteStatsTable[[#This Row],[GroupByKey]]),(DiscreteStatsTable[GroupByKey]=DiscreteStatsTable[[#This Row],[GroupByKey]])*DiscreteStatsTable[Average])),0)</f>
        <v>0</v>
      </c>
      <c r="O1232" s="5" cm="1">
        <f t="array" ref="O1232">IFERROR(_xlfn.STDEV.S(IF((DiscreteStatsTable[GroupByKey]=DiscreteStatsTable[[#This Row],[GroupByKey]]),(DiscreteStatsTable[GroupByKey]=DiscreteStatsTable[[#This Row],[GroupByKey]])*DiscreteStatsTable[Average])),0)</f>
        <v>0</v>
      </c>
      <c r="P1232" s="5" cm="1">
        <f t="array" ref="P1232">MAX(IF((ProjectInfoTable[ProjectName]=DiscreteStatsTable[[#This Row],[ProjectName]]),(ProjectInfoTable[ProjectName]=DiscreteStatsTable[[#This Row],[ProjectName]])*ProjectInfoTable[ConfidenceInterval]))</f>
        <v>0.95</v>
      </c>
      <c r="Q1232" s="5">
        <f>IF(AND(DiscreteStatsTable[[#This Row],[RepsWithStatObserved]]=1,Y1232=0),200000000000000000000,IFERROR(_xlfn.T.INV.2T(1 -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2" s="5" cm="1">
        <f t="array" ref="R1232">MIN(IF((DiscreteStatsTable[GroupByKey]=DiscreteStatsTable[[#This Row],[GroupByKey]]),(DiscreteStatsTable[GroupByKey]=DiscreteStatsTable[[#This Row],[GroupByKey]])*DiscreteStatsTable[Average]))</f>
        <v>0</v>
      </c>
      <c r="S1232" s="5" cm="1">
        <f t="array" ref="S1232">MAX(IF((DiscreteStatsTable[GroupByKey]=DiscreteStatsTable[[#This Row],[GroupByKey]]),(DiscreteStatsTable[GroupByKey]=DiscreteStatsTable[[#This Row],[GroupByKey]])*DiscreteStatsTable[Average]))</f>
        <v>0</v>
      </c>
      <c r="T1232" s="5" cm="1">
        <f t="array" ref="T1232">MIN(IF((DiscreteStatsTable[GroupByKey]=DiscreteStatsTable[[#This Row],[GroupByKey]]),(DiscreteStatsTable[GroupByKey]=DiscreteStatsTable[[#This Row],[GroupByKey]])*DiscreteStatsTable[Minimum]))</f>
        <v>0</v>
      </c>
      <c r="U1232" s="5" cm="1">
        <f t="array" ref="U1232">MAX(IF((DiscreteStatsTable[GroupByKey]=DiscreteStatsTable[[#This Row],[GroupByKey]]),(DiscreteStatsTable[GroupByKey]=DiscreteStatsTable[[#This Row],[GroupByKey]])*DiscreteStatsTable[Maximum]))</f>
        <v>0</v>
      </c>
      <c r="V1232" s="5" cm="1">
        <f t="array" ref="V1232">IFERROR(AVERAGE(IF((DiscreteStatsTable[GroupByKey]=DiscreteStatsTable[[#This Row],[GroupByKey]]),(DiscreteStatsTable[GroupByKey]=DiscreteStatsTable[[#This Row],[GroupByKey]])*DiscreteStatsTable[NumberObservations])),0)</f>
        <v>141.38</v>
      </c>
      <c r="W1232" s="5">
        <f>IF((DiscreteStatsTable[[#This Row],[RepsRequested]]&gt;1),DiscreteStatsTable[[#This Row],[HalfWidth]],DiscreteStatsTable[[#This Row],[BatchMeansHalfWidth]])</f>
        <v>0</v>
      </c>
      <c r="X1232" s="5" cm="1">
        <f t="array" ref="X1232">COUNT(IF((DiscreteStatsTable[GroupByKey]=DiscreteStatsTable[[#This Row],[GroupByKey]]),(DiscreteStatsTable[GroupByKey]=DiscreteStatsTable[[#This Row],[GroupByKey]])*DiscreteStatsTable[Replication]))</f>
        <v>50</v>
      </c>
      <c r="Y1232" s="5">
        <f>IF(DiscreteStatsTable[[#This Row],[RepsRequested]]=DiscreteStatsTable[[#This Row],[RepsWithStatObserved]],1,0)</f>
        <v>1</v>
      </c>
    </row>
    <row r="1233" spans="1:25" x14ac:dyDescent="0.25">
      <c r="A1233" t="s">
        <v>68</v>
      </c>
      <c r="B1233" t="s">
        <v>70</v>
      </c>
      <c r="C1233">
        <v>36</v>
      </c>
      <c r="D1233" t="s">
        <v>85</v>
      </c>
      <c r="E1233" t="s">
        <v>98</v>
      </c>
      <c r="F1233" t="s">
        <v>87</v>
      </c>
      <c r="G1233">
        <v>1.87251504326913</v>
      </c>
      <c r="H1233">
        <v>2E+20</v>
      </c>
      <c r="I1233">
        <v>0</v>
      </c>
      <c r="J1233">
        <v>14.365705143700801</v>
      </c>
      <c r="K1233">
        <v>144</v>
      </c>
      <c r="L12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33" s="5" cm="1">
        <f t="array" ref="M1233">MAX(IF((ProjectInfoTable[ProjectName]=DiscreteStatsTable[[#This Row],[ProjectName]]),(ProjectInfoTable[ProjectName]=DiscreteStatsTable[[#This Row],[ProjectName]])*ProjectInfoTable[NumberOfReplications]))</f>
        <v>50</v>
      </c>
      <c r="N1233" s="5" cm="1">
        <f t="array" ref="N1233">IFERROR(AVERAGE(IF((DiscreteStatsTable[GroupByKey]=DiscreteStatsTable[[#This Row],[GroupByKey]]),(DiscreteStatsTable[GroupByKey]=DiscreteStatsTable[[#This Row],[GroupByKey]])*DiscreteStatsTable[Average])),0)</f>
        <v>5.6664667008910365</v>
      </c>
      <c r="O1233" s="5" cm="1">
        <f t="array" ref="O1233">IFERROR(_xlfn.STDEV.S(IF((DiscreteStatsTable[GroupByKey]=DiscreteStatsTable[[#This Row],[GroupByKey]]),(DiscreteStatsTable[GroupByKey]=DiscreteStatsTable[[#This Row],[GroupByKey]])*DiscreteStatsTable[Average])),0)</f>
        <v>5.8120334932936641</v>
      </c>
      <c r="P1233" s="5" cm="1">
        <f t="array" ref="P1233">MAX(IF((ProjectInfoTable[ProjectName]=DiscreteStatsTable[[#This Row],[ProjectName]]),(ProjectInfoTable[ProjectName]=DiscreteStatsTable[[#This Row],[ProjectName]])*ProjectInfoTable[ConfidenceInterval]))</f>
        <v>0.95</v>
      </c>
      <c r="Q1233" s="5">
        <f>IF(AND(DiscreteStatsTable[[#This Row],[RepsWithStatObserved]]=1,Y1233=0),200000000000000000000,IFERROR(_xlfn.T.INV.2T(1 -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233" s="5" cm="1">
        <f t="array" ref="R1233">MIN(IF((DiscreteStatsTable[GroupByKey]=DiscreteStatsTable[[#This Row],[GroupByKey]]),(DiscreteStatsTable[GroupByKey]=DiscreteStatsTable[[#This Row],[GroupByKey]])*DiscreteStatsTable[Average]))</f>
        <v>1.06349999805384</v>
      </c>
      <c r="S1233" s="5" cm="1">
        <f t="array" ref="S1233">MAX(IF((DiscreteStatsTable[GroupByKey]=DiscreteStatsTable[[#This Row],[GroupByKey]]),(DiscreteStatsTable[GroupByKey]=DiscreteStatsTable[[#This Row],[GroupByKey]])*DiscreteStatsTable[Average]))</f>
        <v>37.498930964302303</v>
      </c>
      <c r="T1233" s="5" cm="1">
        <f t="array" ref="T1233">MIN(IF((DiscreteStatsTable[GroupByKey]=DiscreteStatsTable[[#This Row],[GroupByKey]]),(DiscreteStatsTable[GroupByKey]=DiscreteStatsTable[[#This Row],[GroupByKey]])*DiscreteStatsTable[Minimum]))</f>
        <v>0</v>
      </c>
      <c r="U1233" s="5" cm="1">
        <f t="array" ref="U1233">MAX(IF((DiscreteStatsTable[GroupByKey]=DiscreteStatsTable[[#This Row],[GroupByKey]]),(DiscreteStatsTable[GroupByKey]=DiscreteStatsTable[[#This Row],[GroupByKey]])*DiscreteStatsTable[Maximum]))</f>
        <v>97.065234510704698</v>
      </c>
      <c r="V1233" s="5" cm="1">
        <f t="array" ref="V1233">IFERROR(AVERAGE(IF((DiscreteStatsTable[GroupByKey]=DiscreteStatsTable[[#This Row],[GroupByKey]]),(DiscreteStatsTable[GroupByKey]=DiscreteStatsTable[[#This Row],[GroupByKey]])*DiscreteStatsTable[NumberObservations])),0)</f>
        <v>141.38</v>
      </c>
      <c r="W1233" s="5">
        <f>IF((DiscreteStatsTable[[#This Row],[RepsRequested]]&gt;1),DiscreteStatsTable[[#This Row],[HalfWidth]],DiscreteStatsTable[[#This Row],[BatchMeansHalfWidth]])</f>
        <v>1.6517616428299211</v>
      </c>
      <c r="X1233" s="5" cm="1">
        <f t="array" ref="X1233">COUNT(IF((DiscreteStatsTable[GroupByKey]=DiscreteStatsTable[[#This Row],[GroupByKey]]),(DiscreteStatsTable[GroupByKey]=DiscreteStatsTable[[#This Row],[GroupByKey]])*DiscreteStatsTable[Replication]))</f>
        <v>50</v>
      </c>
      <c r="Y1233" s="5">
        <f>IF(DiscreteStatsTable[[#This Row],[RepsRequested]]=DiscreteStatsTable[[#This Row],[RepsWithStatObserved]],1,0)</f>
        <v>1</v>
      </c>
    </row>
    <row r="1234" spans="1:25" x14ac:dyDescent="0.25">
      <c r="A1234" t="s">
        <v>68</v>
      </c>
      <c r="B1234" t="s">
        <v>70</v>
      </c>
      <c r="C1234">
        <v>37</v>
      </c>
      <c r="D1234" t="s">
        <v>85</v>
      </c>
      <c r="E1234" t="s">
        <v>86</v>
      </c>
      <c r="F1234" t="s">
        <v>87</v>
      </c>
      <c r="G1234">
        <v>0</v>
      </c>
      <c r="H1234">
        <v>2E+20</v>
      </c>
      <c r="I1234">
        <v>0</v>
      </c>
      <c r="J1234">
        <v>0</v>
      </c>
      <c r="K1234">
        <v>141</v>
      </c>
      <c r="L12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34" s="5" cm="1">
        <f t="array" ref="M1234">MAX(IF((ProjectInfoTable[ProjectName]=DiscreteStatsTable[[#This Row],[ProjectName]]),(ProjectInfoTable[ProjectName]=DiscreteStatsTable[[#This Row],[ProjectName]])*ProjectInfoTable[NumberOfReplications]))</f>
        <v>50</v>
      </c>
      <c r="N1234" s="5" cm="1">
        <f t="array" ref="N1234">IFERROR(AVERAGE(IF((DiscreteStatsTable[GroupByKey]=DiscreteStatsTable[[#This Row],[GroupByKey]]),(DiscreteStatsTable[GroupByKey]=DiscreteStatsTable[[#This Row],[GroupByKey]])*DiscreteStatsTable[Average])),0)</f>
        <v>0</v>
      </c>
      <c r="O1234" s="5" cm="1">
        <f t="array" ref="O1234">IFERROR(_xlfn.STDEV.S(IF((DiscreteStatsTable[GroupByKey]=DiscreteStatsTable[[#This Row],[GroupByKey]]),(DiscreteStatsTable[GroupByKey]=DiscreteStatsTable[[#This Row],[GroupByKey]])*DiscreteStatsTable[Average])),0)</f>
        <v>0</v>
      </c>
      <c r="P1234" s="5" cm="1">
        <f t="array" ref="P1234">MAX(IF((ProjectInfoTable[ProjectName]=DiscreteStatsTable[[#This Row],[ProjectName]]),(ProjectInfoTable[ProjectName]=DiscreteStatsTable[[#This Row],[ProjectName]])*ProjectInfoTable[ConfidenceInterval]))</f>
        <v>0.95</v>
      </c>
      <c r="Q1234" s="5">
        <f>IF(AND(DiscreteStatsTable[[#This Row],[RepsWithStatObserved]]=1,Y1234=0),200000000000000000000,IFERROR(_xlfn.T.INV.2T(1 -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4" s="5" cm="1">
        <f t="array" ref="R1234">MIN(IF((DiscreteStatsTable[GroupByKey]=DiscreteStatsTable[[#This Row],[GroupByKey]]),(DiscreteStatsTable[GroupByKey]=DiscreteStatsTable[[#This Row],[GroupByKey]])*DiscreteStatsTable[Average]))</f>
        <v>0</v>
      </c>
      <c r="S1234" s="5" cm="1">
        <f t="array" ref="S1234">MAX(IF((DiscreteStatsTable[GroupByKey]=DiscreteStatsTable[[#This Row],[GroupByKey]]),(DiscreteStatsTable[GroupByKey]=DiscreteStatsTable[[#This Row],[GroupByKey]])*DiscreteStatsTable[Average]))</f>
        <v>0</v>
      </c>
      <c r="T1234" s="5" cm="1">
        <f t="array" ref="T1234">MIN(IF((DiscreteStatsTable[GroupByKey]=DiscreteStatsTable[[#This Row],[GroupByKey]]),(DiscreteStatsTable[GroupByKey]=DiscreteStatsTable[[#This Row],[GroupByKey]])*DiscreteStatsTable[Minimum]))</f>
        <v>0</v>
      </c>
      <c r="U1234" s="5" cm="1">
        <f t="array" ref="U1234">MAX(IF((DiscreteStatsTable[GroupByKey]=DiscreteStatsTable[[#This Row],[GroupByKey]]),(DiscreteStatsTable[GroupByKey]=DiscreteStatsTable[[#This Row],[GroupByKey]])*DiscreteStatsTable[Maximum]))</f>
        <v>0</v>
      </c>
      <c r="V1234" s="5" cm="1">
        <f t="array" ref="V1234">IFERROR(AVERAGE(IF((DiscreteStatsTable[GroupByKey]=DiscreteStatsTable[[#This Row],[GroupByKey]]),(DiscreteStatsTable[GroupByKey]=DiscreteStatsTable[[#This Row],[GroupByKey]])*DiscreteStatsTable[NumberObservations])),0)</f>
        <v>141.38</v>
      </c>
      <c r="W1234" s="5">
        <f>IF((DiscreteStatsTable[[#This Row],[RepsRequested]]&gt;1),DiscreteStatsTable[[#This Row],[HalfWidth]],DiscreteStatsTable[[#This Row],[BatchMeansHalfWidth]])</f>
        <v>0</v>
      </c>
      <c r="X1234" s="5" cm="1">
        <f t="array" ref="X1234">COUNT(IF((DiscreteStatsTable[GroupByKey]=DiscreteStatsTable[[#This Row],[GroupByKey]]),(DiscreteStatsTable[GroupByKey]=DiscreteStatsTable[[#This Row],[GroupByKey]])*DiscreteStatsTable[Replication]))</f>
        <v>50</v>
      </c>
      <c r="Y1234" s="5">
        <f>IF(DiscreteStatsTable[[#This Row],[RepsRequested]]=DiscreteStatsTable[[#This Row],[RepsWithStatObserved]],1,0)</f>
        <v>1</v>
      </c>
    </row>
    <row r="1235" spans="1:25" x14ac:dyDescent="0.25">
      <c r="A1235" t="s">
        <v>68</v>
      </c>
      <c r="B1235" t="s">
        <v>70</v>
      </c>
      <c r="C1235">
        <v>37</v>
      </c>
      <c r="D1235" t="s">
        <v>85</v>
      </c>
      <c r="E1235" t="s">
        <v>88</v>
      </c>
      <c r="F1235" t="s">
        <v>87</v>
      </c>
      <c r="G1235">
        <v>0</v>
      </c>
      <c r="H1235">
        <v>2E+20</v>
      </c>
      <c r="I1235">
        <v>0</v>
      </c>
      <c r="J1235">
        <v>0</v>
      </c>
      <c r="K1235">
        <v>141</v>
      </c>
      <c r="L12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35" s="5" cm="1">
        <f t="array" ref="M1235">MAX(IF((ProjectInfoTable[ProjectName]=DiscreteStatsTable[[#This Row],[ProjectName]]),(ProjectInfoTable[ProjectName]=DiscreteStatsTable[[#This Row],[ProjectName]])*ProjectInfoTable[NumberOfReplications]))</f>
        <v>50</v>
      </c>
      <c r="N1235" s="5" cm="1">
        <f t="array" ref="N1235">IFERROR(AVERAGE(IF((DiscreteStatsTable[GroupByKey]=DiscreteStatsTable[[#This Row],[GroupByKey]]),(DiscreteStatsTable[GroupByKey]=DiscreteStatsTable[[#This Row],[GroupByKey]])*DiscreteStatsTable[Average])),0)</f>
        <v>0</v>
      </c>
      <c r="O1235" s="5" cm="1">
        <f t="array" ref="O1235">IFERROR(_xlfn.STDEV.S(IF((DiscreteStatsTable[GroupByKey]=DiscreteStatsTable[[#This Row],[GroupByKey]]),(DiscreteStatsTable[GroupByKey]=DiscreteStatsTable[[#This Row],[GroupByKey]])*DiscreteStatsTable[Average])),0)</f>
        <v>0</v>
      </c>
      <c r="P1235" s="5" cm="1">
        <f t="array" ref="P1235">MAX(IF((ProjectInfoTable[ProjectName]=DiscreteStatsTable[[#This Row],[ProjectName]]),(ProjectInfoTable[ProjectName]=DiscreteStatsTable[[#This Row],[ProjectName]])*ProjectInfoTable[ConfidenceInterval]))</f>
        <v>0.95</v>
      </c>
      <c r="Q1235" s="5">
        <f>IF(AND(DiscreteStatsTable[[#This Row],[RepsWithStatObserved]]=1,Y1235=0),200000000000000000000,IFERROR(_xlfn.T.INV.2T(1 -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5" s="5" cm="1">
        <f t="array" ref="R1235">MIN(IF((DiscreteStatsTable[GroupByKey]=DiscreteStatsTable[[#This Row],[GroupByKey]]),(DiscreteStatsTable[GroupByKey]=DiscreteStatsTable[[#This Row],[GroupByKey]])*DiscreteStatsTable[Average]))</f>
        <v>0</v>
      </c>
      <c r="S1235" s="5" cm="1">
        <f t="array" ref="S1235">MAX(IF((DiscreteStatsTable[GroupByKey]=DiscreteStatsTable[[#This Row],[GroupByKey]]),(DiscreteStatsTable[GroupByKey]=DiscreteStatsTable[[#This Row],[GroupByKey]])*DiscreteStatsTable[Average]))</f>
        <v>0</v>
      </c>
      <c r="T1235" s="5" cm="1">
        <f t="array" ref="T1235">MIN(IF((DiscreteStatsTable[GroupByKey]=DiscreteStatsTable[[#This Row],[GroupByKey]]),(DiscreteStatsTable[GroupByKey]=DiscreteStatsTable[[#This Row],[GroupByKey]])*DiscreteStatsTable[Minimum]))</f>
        <v>0</v>
      </c>
      <c r="U1235" s="5" cm="1">
        <f t="array" ref="U1235">MAX(IF((DiscreteStatsTable[GroupByKey]=DiscreteStatsTable[[#This Row],[GroupByKey]]),(DiscreteStatsTable[GroupByKey]=DiscreteStatsTable[[#This Row],[GroupByKey]])*DiscreteStatsTable[Maximum]))</f>
        <v>0</v>
      </c>
      <c r="V1235" s="5" cm="1">
        <f t="array" ref="V1235">IFERROR(AVERAGE(IF((DiscreteStatsTable[GroupByKey]=DiscreteStatsTable[[#This Row],[GroupByKey]]),(DiscreteStatsTable[GroupByKey]=DiscreteStatsTable[[#This Row],[GroupByKey]])*DiscreteStatsTable[NumberObservations])),0)</f>
        <v>141.38</v>
      </c>
      <c r="W1235" s="5">
        <f>IF((DiscreteStatsTable[[#This Row],[RepsRequested]]&gt;1),DiscreteStatsTable[[#This Row],[HalfWidth]],DiscreteStatsTable[[#This Row],[BatchMeansHalfWidth]])</f>
        <v>0</v>
      </c>
      <c r="X1235" s="5" cm="1">
        <f t="array" ref="X1235">COUNT(IF((DiscreteStatsTable[GroupByKey]=DiscreteStatsTable[[#This Row],[GroupByKey]]),(DiscreteStatsTable[GroupByKey]=DiscreteStatsTable[[#This Row],[GroupByKey]])*DiscreteStatsTable[Replication]))</f>
        <v>50</v>
      </c>
      <c r="Y1235" s="5">
        <f>IF(DiscreteStatsTable[[#This Row],[RepsRequested]]=DiscreteStatsTable[[#This Row],[RepsWithStatObserved]],1,0)</f>
        <v>1</v>
      </c>
    </row>
    <row r="1236" spans="1:25" x14ac:dyDescent="0.25">
      <c r="A1236" t="s">
        <v>68</v>
      </c>
      <c r="B1236" t="s">
        <v>70</v>
      </c>
      <c r="C1236">
        <v>37</v>
      </c>
      <c r="D1236" t="s">
        <v>85</v>
      </c>
      <c r="E1236" t="s">
        <v>89</v>
      </c>
      <c r="F1236" t="s">
        <v>87</v>
      </c>
      <c r="G1236">
        <v>0</v>
      </c>
      <c r="H1236">
        <v>2E+20</v>
      </c>
      <c r="I1236">
        <v>0</v>
      </c>
      <c r="J1236">
        <v>0</v>
      </c>
      <c r="K1236">
        <v>141</v>
      </c>
      <c r="L12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36" s="5" cm="1">
        <f t="array" ref="M1236">MAX(IF((ProjectInfoTable[ProjectName]=DiscreteStatsTable[[#This Row],[ProjectName]]),(ProjectInfoTable[ProjectName]=DiscreteStatsTable[[#This Row],[ProjectName]])*ProjectInfoTable[NumberOfReplications]))</f>
        <v>50</v>
      </c>
      <c r="N1236" s="5" cm="1">
        <f t="array" ref="N1236">IFERROR(AVERAGE(IF((DiscreteStatsTable[GroupByKey]=DiscreteStatsTable[[#This Row],[GroupByKey]]),(DiscreteStatsTable[GroupByKey]=DiscreteStatsTable[[#This Row],[GroupByKey]])*DiscreteStatsTable[Average])),0)</f>
        <v>0</v>
      </c>
      <c r="O1236" s="5" cm="1">
        <f t="array" ref="O1236">IFERROR(_xlfn.STDEV.S(IF((DiscreteStatsTable[GroupByKey]=DiscreteStatsTable[[#This Row],[GroupByKey]]),(DiscreteStatsTable[GroupByKey]=DiscreteStatsTable[[#This Row],[GroupByKey]])*DiscreteStatsTable[Average])),0)</f>
        <v>0</v>
      </c>
      <c r="P1236" s="5" cm="1">
        <f t="array" ref="P1236">MAX(IF((ProjectInfoTable[ProjectName]=DiscreteStatsTable[[#This Row],[ProjectName]]),(ProjectInfoTable[ProjectName]=DiscreteStatsTable[[#This Row],[ProjectName]])*ProjectInfoTable[ConfidenceInterval]))</f>
        <v>0.95</v>
      </c>
      <c r="Q1236" s="5">
        <f>IF(AND(DiscreteStatsTable[[#This Row],[RepsWithStatObserved]]=1,Y1236=0),200000000000000000000,IFERROR(_xlfn.T.INV.2T(1 -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6" s="5" cm="1">
        <f t="array" ref="R1236">MIN(IF((DiscreteStatsTable[GroupByKey]=DiscreteStatsTable[[#This Row],[GroupByKey]]),(DiscreteStatsTable[GroupByKey]=DiscreteStatsTable[[#This Row],[GroupByKey]])*DiscreteStatsTable[Average]))</f>
        <v>0</v>
      </c>
      <c r="S1236" s="5" cm="1">
        <f t="array" ref="S1236">MAX(IF((DiscreteStatsTable[GroupByKey]=DiscreteStatsTable[[#This Row],[GroupByKey]]),(DiscreteStatsTable[GroupByKey]=DiscreteStatsTable[[#This Row],[GroupByKey]])*DiscreteStatsTable[Average]))</f>
        <v>0</v>
      </c>
      <c r="T1236" s="5" cm="1">
        <f t="array" ref="T1236">MIN(IF((DiscreteStatsTable[GroupByKey]=DiscreteStatsTable[[#This Row],[GroupByKey]]),(DiscreteStatsTable[GroupByKey]=DiscreteStatsTable[[#This Row],[GroupByKey]])*DiscreteStatsTable[Minimum]))</f>
        <v>0</v>
      </c>
      <c r="U1236" s="5" cm="1">
        <f t="array" ref="U1236">MAX(IF((DiscreteStatsTable[GroupByKey]=DiscreteStatsTable[[#This Row],[GroupByKey]]),(DiscreteStatsTable[GroupByKey]=DiscreteStatsTable[[#This Row],[GroupByKey]])*DiscreteStatsTable[Maximum]))</f>
        <v>0</v>
      </c>
      <c r="V1236" s="5" cm="1">
        <f t="array" ref="V1236">IFERROR(AVERAGE(IF((DiscreteStatsTable[GroupByKey]=DiscreteStatsTable[[#This Row],[GroupByKey]]),(DiscreteStatsTable[GroupByKey]=DiscreteStatsTable[[#This Row],[GroupByKey]])*DiscreteStatsTable[NumberObservations])),0)</f>
        <v>141.38</v>
      </c>
      <c r="W1236" s="5">
        <f>IF((DiscreteStatsTable[[#This Row],[RepsRequested]]&gt;1),DiscreteStatsTable[[#This Row],[HalfWidth]],DiscreteStatsTable[[#This Row],[BatchMeansHalfWidth]])</f>
        <v>0</v>
      </c>
      <c r="X1236" s="5" cm="1">
        <f t="array" ref="X1236">COUNT(IF((DiscreteStatsTable[GroupByKey]=DiscreteStatsTable[[#This Row],[GroupByKey]]),(DiscreteStatsTable[GroupByKey]=DiscreteStatsTable[[#This Row],[GroupByKey]])*DiscreteStatsTable[Replication]))</f>
        <v>50</v>
      </c>
      <c r="Y1236" s="5">
        <f>IF(DiscreteStatsTable[[#This Row],[RepsRequested]]=DiscreteStatsTable[[#This Row],[RepsWithStatObserved]],1,0)</f>
        <v>1</v>
      </c>
    </row>
    <row r="1237" spans="1:25" x14ac:dyDescent="0.25">
      <c r="A1237" t="s">
        <v>68</v>
      </c>
      <c r="B1237" t="s">
        <v>70</v>
      </c>
      <c r="C1237">
        <v>37</v>
      </c>
      <c r="D1237" t="s">
        <v>85</v>
      </c>
      <c r="E1237" t="s">
        <v>90</v>
      </c>
      <c r="F1237" t="s">
        <v>87</v>
      </c>
      <c r="G1237">
        <v>0</v>
      </c>
      <c r="H1237">
        <v>2E+20</v>
      </c>
      <c r="I1237">
        <v>0</v>
      </c>
      <c r="J1237">
        <v>0</v>
      </c>
      <c r="K1237">
        <v>141</v>
      </c>
      <c r="L12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37" s="5" cm="1">
        <f t="array" ref="M1237">MAX(IF((ProjectInfoTable[ProjectName]=DiscreteStatsTable[[#This Row],[ProjectName]]),(ProjectInfoTable[ProjectName]=DiscreteStatsTable[[#This Row],[ProjectName]])*ProjectInfoTable[NumberOfReplications]))</f>
        <v>50</v>
      </c>
      <c r="N1237" s="5" cm="1">
        <f t="array" ref="N1237">IFERROR(AVERAGE(IF((DiscreteStatsTable[GroupByKey]=DiscreteStatsTable[[#This Row],[GroupByKey]]),(DiscreteStatsTable[GroupByKey]=DiscreteStatsTable[[#This Row],[GroupByKey]])*DiscreteStatsTable[Average])),0)</f>
        <v>0</v>
      </c>
      <c r="O1237" s="5" cm="1">
        <f t="array" ref="O1237">IFERROR(_xlfn.STDEV.S(IF((DiscreteStatsTable[GroupByKey]=DiscreteStatsTable[[#This Row],[GroupByKey]]),(DiscreteStatsTable[GroupByKey]=DiscreteStatsTable[[#This Row],[GroupByKey]])*DiscreteStatsTable[Average])),0)</f>
        <v>0</v>
      </c>
      <c r="P1237" s="5" cm="1">
        <f t="array" ref="P1237">MAX(IF((ProjectInfoTable[ProjectName]=DiscreteStatsTable[[#This Row],[ProjectName]]),(ProjectInfoTable[ProjectName]=DiscreteStatsTable[[#This Row],[ProjectName]])*ProjectInfoTable[ConfidenceInterval]))</f>
        <v>0.95</v>
      </c>
      <c r="Q1237" s="5">
        <f>IF(AND(DiscreteStatsTable[[#This Row],[RepsWithStatObserved]]=1,Y1237=0),200000000000000000000,IFERROR(_xlfn.T.INV.2T(1 -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7" s="5" cm="1">
        <f t="array" ref="R1237">MIN(IF((DiscreteStatsTable[GroupByKey]=DiscreteStatsTable[[#This Row],[GroupByKey]]),(DiscreteStatsTable[GroupByKey]=DiscreteStatsTable[[#This Row],[GroupByKey]])*DiscreteStatsTable[Average]))</f>
        <v>0</v>
      </c>
      <c r="S1237" s="5" cm="1">
        <f t="array" ref="S1237">MAX(IF((DiscreteStatsTable[GroupByKey]=DiscreteStatsTable[[#This Row],[GroupByKey]]),(DiscreteStatsTable[GroupByKey]=DiscreteStatsTable[[#This Row],[GroupByKey]])*DiscreteStatsTable[Average]))</f>
        <v>0</v>
      </c>
      <c r="T1237" s="5" cm="1">
        <f t="array" ref="T1237">MIN(IF((DiscreteStatsTable[GroupByKey]=DiscreteStatsTable[[#This Row],[GroupByKey]]),(DiscreteStatsTable[GroupByKey]=DiscreteStatsTable[[#This Row],[GroupByKey]])*DiscreteStatsTable[Minimum]))</f>
        <v>0</v>
      </c>
      <c r="U1237" s="5" cm="1">
        <f t="array" ref="U1237">MAX(IF((DiscreteStatsTable[GroupByKey]=DiscreteStatsTable[[#This Row],[GroupByKey]]),(DiscreteStatsTable[GroupByKey]=DiscreteStatsTable[[#This Row],[GroupByKey]])*DiscreteStatsTable[Maximum]))</f>
        <v>0</v>
      </c>
      <c r="V1237" s="5" cm="1">
        <f t="array" ref="V1237">IFERROR(AVERAGE(IF((DiscreteStatsTable[GroupByKey]=DiscreteStatsTable[[#This Row],[GroupByKey]]),(DiscreteStatsTable[GroupByKey]=DiscreteStatsTable[[#This Row],[GroupByKey]])*DiscreteStatsTable[NumberObservations])),0)</f>
        <v>141.38</v>
      </c>
      <c r="W1237" s="5">
        <f>IF((DiscreteStatsTable[[#This Row],[RepsRequested]]&gt;1),DiscreteStatsTable[[#This Row],[HalfWidth]],DiscreteStatsTable[[#This Row],[BatchMeansHalfWidth]])</f>
        <v>0</v>
      </c>
      <c r="X1237" s="5" cm="1">
        <f t="array" ref="X1237">COUNT(IF((DiscreteStatsTable[GroupByKey]=DiscreteStatsTable[[#This Row],[GroupByKey]]),(DiscreteStatsTable[GroupByKey]=DiscreteStatsTable[[#This Row],[GroupByKey]])*DiscreteStatsTable[Replication]))</f>
        <v>50</v>
      </c>
      <c r="Y1237" s="5">
        <f>IF(DiscreteStatsTable[[#This Row],[RepsRequested]]=DiscreteStatsTable[[#This Row],[RepsWithStatObserved]],1,0)</f>
        <v>1</v>
      </c>
    </row>
    <row r="1238" spans="1:25" x14ac:dyDescent="0.25">
      <c r="A1238" t="s">
        <v>68</v>
      </c>
      <c r="B1238" t="s">
        <v>70</v>
      </c>
      <c r="C1238">
        <v>37</v>
      </c>
      <c r="D1238" t="s">
        <v>85</v>
      </c>
      <c r="E1238" t="s">
        <v>91</v>
      </c>
      <c r="F1238" t="s">
        <v>87</v>
      </c>
      <c r="G1238">
        <v>0.36978173240006301</v>
      </c>
      <c r="H1238">
        <v>2E+20</v>
      </c>
      <c r="I1238">
        <v>2.06078356350834E-2</v>
      </c>
      <c r="J1238">
        <v>1.8396662673131801</v>
      </c>
      <c r="K1238">
        <v>141</v>
      </c>
      <c r="L12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38" s="5" cm="1">
        <f t="array" ref="M1238">MAX(IF((ProjectInfoTable[ProjectName]=DiscreteStatsTable[[#This Row],[ProjectName]]),(ProjectInfoTable[ProjectName]=DiscreteStatsTable[[#This Row],[ProjectName]])*ProjectInfoTable[NumberOfReplications]))</f>
        <v>50</v>
      </c>
      <c r="N1238" s="5" cm="1">
        <f t="array" ref="N1238">IFERROR(AVERAGE(IF((DiscreteStatsTable[GroupByKey]=DiscreteStatsTable[[#This Row],[GroupByKey]]),(DiscreteStatsTable[GroupByKey]=DiscreteStatsTable[[#This Row],[GroupByKey]])*DiscreteStatsTable[Average])),0)</f>
        <v>0.33492790756206081</v>
      </c>
      <c r="O1238" s="5" cm="1">
        <f t="array" ref="O123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38" s="5" cm="1">
        <f t="array" ref="P1238">MAX(IF((ProjectInfoTable[ProjectName]=DiscreteStatsTable[[#This Row],[ProjectName]]),(ProjectInfoTable[ProjectName]=DiscreteStatsTable[[#This Row],[ProjectName]])*ProjectInfoTable[ConfidenceInterval]))</f>
        <v>0.95</v>
      </c>
      <c r="Q1238" s="5">
        <f>IF(AND(DiscreteStatsTable[[#This Row],[RepsWithStatObserved]]=1,Y1238=0),200000000000000000000,IFERROR(_xlfn.T.INV.2T(1 -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38" s="5" cm="1">
        <f t="array" ref="R1238">MIN(IF((DiscreteStatsTable[GroupByKey]=DiscreteStatsTable[[#This Row],[GroupByKey]]),(DiscreteStatsTable[GroupByKey]=DiscreteStatsTable[[#This Row],[GroupByKey]])*DiscreteStatsTable[Average]))</f>
        <v>0.29414253294763198</v>
      </c>
      <c r="S1238" s="5" cm="1">
        <f t="array" ref="S1238">MAX(IF((DiscreteStatsTable[GroupByKey]=DiscreteStatsTable[[#This Row],[GroupByKey]]),(DiscreteStatsTable[GroupByKey]=DiscreteStatsTable[[#This Row],[GroupByKey]])*DiscreteStatsTable[Average]))</f>
        <v>0.38948747758041602</v>
      </c>
      <c r="T1238" s="5" cm="1">
        <f t="array" ref="T1238">MIN(IF((DiscreteStatsTable[GroupByKey]=DiscreteStatsTable[[#This Row],[GroupByKey]]),(DiscreteStatsTable[GroupByKey]=DiscreteStatsTable[[#This Row],[GroupByKey]])*DiscreteStatsTable[Minimum]))</f>
        <v>1.2941586017357599E-2</v>
      </c>
      <c r="U1238" s="5" cm="1">
        <f t="array" ref="U1238">MAX(IF((DiscreteStatsTable[GroupByKey]=DiscreteStatsTable[[#This Row],[GroupByKey]]),(DiscreteStatsTable[GroupByKey]=DiscreteStatsTable[[#This Row],[GroupByKey]])*DiscreteStatsTable[Maximum]))</f>
        <v>2.0393207955552399</v>
      </c>
      <c r="V1238" s="5" cm="1">
        <f t="array" ref="V1238">IFERROR(AVERAGE(IF((DiscreteStatsTable[GroupByKey]=DiscreteStatsTable[[#This Row],[GroupByKey]]),(DiscreteStatsTable[GroupByKey]=DiscreteStatsTable[[#This Row],[GroupByKey]])*DiscreteStatsTable[NumberObservations])),0)</f>
        <v>141.38</v>
      </c>
      <c r="W1238" s="5">
        <f>IF((DiscreteStatsTable[[#This Row],[RepsRequested]]&gt;1),DiscreteStatsTable[[#This Row],[HalfWidth]],DiscreteStatsTable[[#This Row],[BatchMeansHalfWidth]])</f>
        <v>5.7478663771092743E-3</v>
      </c>
      <c r="X1238" s="5" cm="1">
        <f t="array" ref="X1238">COUNT(IF((DiscreteStatsTable[GroupByKey]=DiscreteStatsTable[[#This Row],[GroupByKey]]),(DiscreteStatsTable[GroupByKey]=DiscreteStatsTable[[#This Row],[GroupByKey]])*DiscreteStatsTable[Replication]))</f>
        <v>50</v>
      </c>
      <c r="Y1238" s="5">
        <f>IF(DiscreteStatsTable[[#This Row],[RepsRequested]]=DiscreteStatsTable[[#This Row],[RepsWithStatObserved]],1,0)</f>
        <v>1</v>
      </c>
    </row>
    <row r="1239" spans="1:25" x14ac:dyDescent="0.25">
      <c r="A1239" t="s">
        <v>68</v>
      </c>
      <c r="B1239" t="s">
        <v>70</v>
      </c>
      <c r="C1239">
        <v>37</v>
      </c>
      <c r="D1239" t="s">
        <v>85</v>
      </c>
      <c r="E1239" t="s">
        <v>92</v>
      </c>
      <c r="F1239" t="s">
        <v>87</v>
      </c>
      <c r="G1239">
        <v>35.694489415840202</v>
      </c>
      <c r="H1239">
        <v>2E+20</v>
      </c>
      <c r="I1239">
        <v>1.2364701381050101</v>
      </c>
      <c r="J1239">
        <v>93.009086650806196</v>
      </c>
      <c r="K1239">
        <v>141</v>
      </c>
      <c r="L12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39" s="5" cm="1">
        <f t="array" ref="M1239">MAX(IF((ProjectInfoTable[ProjectName]=DiscreteStatsTable[[#This Row],[ProjectName]]),(ProjectInfoTable[ProjectName]=DiscreteStatsTable[[#This Row],[ProjectName]])*ProjectInfoTable[NumberOfReplications]))</f>
        <v>50</v>
      </c>
      <c r="N1239" s="5" cm="1">
        <f t="array" ref="N1239">IFERROR(AVERAGE(IF((DiscreteStatsTable[GroupByKey]=DiscreteStatsTable[[#This Row],[GroupByKey]]),(DiscreteStatsTable[GroupByKey]=DiscreteStatsTable[[#This Row],[GroupByKey]])*DiscreteStatsTable[Average])),0)</f>
        <v>17.764897998506111</v>
      </c>
      <c r="O1239" s="5" cm="1">
        <f t="array" ref="O1239">IFERROR(_xlfn.STDEV.S(IF((DiscreteStatsTable[GroupByKey]=DiscreteStatsTable[[#This Row],[GroupByKey]]),(DiscreteStatsTable[GroupByKey]=DiscreteStatsTable[[#This Row],[GroupByKey]])*DiscreteStatsTable[Average])),0)</f>
        <v>6.3265363194248438</v>
      </c>
      <c r="P1239" s="5" cm="1">
        <f t="array" ref="P1239">MAX(IF((ProjectInfoTable[ProjectName]=DiscreteStatsTable[[#This Row],[ProjectName]]),(ProjectInfoTable[ProjectName]=DiscreteStatsTable[[#This Row],[ProjectName]])*ProjectInfoTable[ConfidenceInterval]))</f>
        <v>0.95</v>
      </c>
      <c r="Q1239" s="5">
        <f>IF(AND(DiscreteStatsTable[[#This Row],[RepsWithStatObserved]]=1,Y1239=0),200000000000000000000,IFERROR(_xlfn.T.INV.2T(1 -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239" s="5" cm="1">
        <f t="array" ref="R1239">MIN(IF((DiscreteStatsTable[GroupByKey]=DiscreteStatsTable[[#This Row],[GroupByKey]]),(DiscreteStatsTable[GroupByKey]=DiscreteStatsTable[[#This Row],[GroupByKey]])*DiscreteStatsTable[Average]))</f>
        <v>12.070203836107099</v>
      </c>
      <c r="S1239" s="5" cm="1">
        <f t="array" ref="S1239">MAX(IF((DiscreteStatsTable[GroupByKey]=DiscreteStatsTable[[#This Row],[GroupByKey]]),(DiscreteStatsTable[GroupByKey]=DiscreteStatsTable[[#This Row],[GroupByKey]])*DiscreteStatsTable[Average]))</f>
        <v>51.667706043059603</v>
      </c>
      <c r="T1239" s="5" cm="1">
        <f t="array" ref="T1239">MIN(IF((DiscreteStatsTable[GroupByKey]=DiscreteStatsTable[[#This Row],[GroupByKey]]),(DiscreteStatsTable[GroupByKey]=DiscreteStatsTable[[#This Row],[GroupByKey]])*DiscreteStatsTable[Minimum]))</f>
        <v>0.77649516104145899</v>
      </c>
      <c r="U1239" s="5" cm="1">
        <f t="array" ref="U1239">MAX(IF((DiscreteStatsTable[GroupByKey]=DiscreteStatsTable[[#This Row],[GroupByKey]]),(DiscreteStatsTable[GroupByKey]=DiscreteStatsTable[[#This Row],[GroupByKey]])*DiscreteStatsTable[Maximum]))</f>
        <v>114.20900292565</v>
      </c>
      <c r="V1239" s="5" cm="1">
        <f t="array" ref="V1239">IFERROR(AVERAGE(IF((DiscreteStatsTable[GroupByKey]=DiscreteStatsTable[[#This Row],[GroupByKey]]),(DiscreteStatsTable[GroupByKey]=DiscreteStatsTable[[#This Row],[GroupByKey]])*DiscreteStatsTable[NumberObservations])),0)</f>
        <v>141.38</v>
      </c>
      <c r="W1239" s="5">
        <f>IF((DiscreteStatsTable[[#This Row],[RepsRequested]]&gt;1),DiscreteStatsTable[[#This Row],[HalfWidth]],DiscreteStatsTable[[#This Row],[BatchMeansHalfWidth]])</f>
        <v>1.7979817281600685</v>
      </c>
      <c r="X1239" s="5" cm="1">
        <f t="array" ref="X1239">COUNT(IF((DiscreteStatsTable[GroupByKey]=DiscreteStatsTable[[#This Row],[GroupByKey]]),(DiscreteStatsTable[GroupByKey]=DiscreteStatsTable[[#This Row],[GroupByKey]])*DiscreteStatsTable[Replication]))</f>
        <v>50</v>
      </c>
      <c r="Y1239" s="5">
        <f>IF(DiscreteStatsTable[[#This Row],[RepsRequested]]=DiscreteStatsTable[[#This Row],[RepsWithStatObserved]],1,0)</f>
        <v>1</v>
      </c>
    </row>
    <row r="1240" spans="1:25" x14ac:dyDescent="0.25">
      <c r="A1240" t="s">
        <v>68</v>
      </c>
      <c r="B1240" t="s">
        <v>70</v>
      </c>
      <c r="C1240">
        <v>37</v>
      </c>
      <c r="D1240" t="s">
        <v>85</v>
      </c>
      <c r="E1240" t="s">
        <v>93</v>
      </c>
      <c r="F1240" t="s">
        <v>87</v>
      </c>
      <c r="G1240">
        <v>0</v>
      </c>
      <c r="H1240">
        <v>2E+20</v>
      </c>
      <c r="I1240">
        <v>0</v>
      </c>
      <c r="J1240">
        <v>0</v>
      </c>
      <c r="K1240">
        <v>141</v>
      </c>
      <c r="L12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40" s="5" cm="1">
        <f t="array" ref="M1240">MAX(IF((ProjectInfoTable[ProjectName]=DiscreteStatsTable[[#This Row],[ProjectName]]),(ProjectInfoTable[ProjectName]=DiscreteStatsTable[[#This Row],[ProjectName]])*ProjectInfoTable[NumberOfReplications]))</f>
        <v>50</v>
      </c>
      <c r="N1240" s="5" cm="1">
        <f t="array" ref="N1240">IFERROR(AVERAGE(IF((DiscreteStatsTable[GroupByKey]=DiscreteStatsTable[[#This Row],[GroupByKey]]),(DiscreteStatsTable[GroupByKey]=DiscreteStatsTable[[#This Row],[GroupByKey]])*DiscreteStatsTable[Average])),0)</f>
        <v>0</v>
      </c>
      <c r="O1240" s="5" cm="1">
        <f t="array" ref="O1240">IFERROR(_xlfn.STDEV.S(IF((DiscreteStatsTable[GroupByKey]=DiscreteStatsTable[[#This Row],[GroupByKey]]),(DiscreteStatsTable[GroupByKey]=DiscreteStatsTable[[#This Row],[GroupByKey]])*DiscreteStatsTable[Average])),0)</f>
        <v>0</v>
      </c>
      <c r="P1240" s="5" cm="1">
        <f t="array" ref="P1240">MAX(IF((ProjectInfoTable[ProjectName]=DiscreteStatsTable[[#This Row],[ProjectName]]),(ProjectInfoTable[ProjectName]=DiscreteStatsTable[[#This Row],[ProjectName]])*ProjectInfoTable[ConfidenceInterval]))</f>
        <v>0.95</v>
      </c>
      <c r="Q1240" s="5">
        <f>IF(AND(DiscreteStatsTable[[#This Row],[RepsWithStatObserved]]=1,Y1240=0),200000000000000000000,IFERROR(_xlfn.T.INV.2T(1 -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0" s="5" cm="1">
        <f t="array" ref="R1240">MIN(IF((DiscreteStatsTable[GroupByKey]=DiscreteStatsTable[[#This Row],[GroupByKey]]),(DiscreteStatsTable[GroupByKey]=DiscreteStatsTable[[#This Row],[GroupByKey]])*DiscreteStatsTable[Average]))</f>
        <v>0</v>
      </c>
      <c r="S1240" s="5" cm="1">
        <f t="array" ref="S1240">MAX(IF((DiscreteStatsTable[GroupByKey]=DiscreteStatsTable[[#This Row],[GroupByKey]]),(DiscreteStatsTable[GroupByKey]=DiscreteStatsTable[[#This Row],[GroupByKey]])*DiscreteStatsTable[Average]))</f>
        <v>0</v>
      </c>
      <c r="T1240" s="5" cm="1">
        <f t="array" ref="T1240">MIN(IF((DiscreteStatsTable[GroupByKey]=DiscreteStatsTable[[#This Row],[GroupByKey]]),(DiscreteStatsTable[GroupByKey]=DiscreteStatsTable[[#This Row],[GroupByKey]])*DiscreteStatsTable[Minimum]))</f>
        <v>0</v>
      </c>
      <c r="U1240" s="5" cm="1">
        <f t="array" ref="U1240">MAX(IF((DiscreteStatsTable[GroupByKey]=DiscreteStatsTable[[#This Row],[GroupByKey]]),(DiscreteStatsTable[GroupByKey]=DiscreteStatsTable[[#This Row],[GroupByKey]])*DiscreteStatsTable[Maximum]))</f>
        <v>0</v>
      </c>
      <c r="V1240" s="5" cm="1">
        <f t="array" ref="V1240">IFERROR(AVERAGE(IF((DiscreteStatsTable[GroupByKey]=DiscreteStatsTable[[#This Row],[GroupByKey]]),(DiscreteStatsTable[GroupByKey]=DiscreteStatsTable[[#This Row],[GroupByKey]])*DiscreteStatsTable[NumberObservations])),0)</f>
        <v>141.38</v>
      </c>
      <c r="W1240" s="5">
        <f>IF((DiscreteStatsTable[[#This Row],[RepsRequested]]&gt;1),DiscreteStatsTable[[#This Row],[HalfWidth]],DiscreteStatsTable[[#This Row],[BatchMeansHalfWidth]])</f>
        <v>0</v>
      </c>
      <c r="X1240" s="5" cm="1">
        <f t="array" ref="X1240">COUNT(IF((DiscreteStatsTable[GroupByKey]=DiscreteStatsTable[[#This Row],[GroupByKey]]),(DiscreteStatsTable[GroupByKey]=DiscreteStatsTable[[#This Row],[GroupByKey]])*DiscreteStatsTable[Replication]))</f>
        <v>50</v>
      </c>
      <c r="Y1240" s="5">
        <f>IF(DiscreteStatsTable[[#This Row],[RepsRequested]]=DiscreteStatsTable[[#This Row],[RepsWithStatObserved]],1,0)</f>
        <v>1</v>
      </c>
    </row>
    <row r="1241" spans="1:25" x14ac:dyDescent="0.25">
      <c r="A1241" t="s">
        <v>68</v>
      </c>
      <c r="B1241" t="s">
        <v>70</v>
      </c>
      <c r="C1241">
        <v>37</v>
      </c>
      <c r="D1241" t="s">
        <v>85</v>
      </c>
      <c r="E1241" t="s">
        <v>94</v>
      </c>
      <c r="F1241" t="s">
        <v>87</v>
      </c>
      <c r="G1241">
        <v>0</v>
      </c>
      <c r="H1241">
        <v>2E+20</v>
      </c>
      <c r="I1241">
        <v>0</v>
      </c>
      <c r="J1241">
        <v>0</v>
      </c>
      <c r="K1241">
        <v>141</v>
      </c>
      <c r="L12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41" s="5" cm="1">
        <f t="array" ref="M1241">MAX(IF((ProjectInfoTable[ProjectName]=DiscreteStatsTable[[#This Row],[ProjectName]]),(ProjectInfoTable[ProjectName]=DiscreteStatsTable[[#This Row],[ProjectName]])*ProjectInfoTable[NumberOfReplications]))</f>
        <v>50</v>
      </c>
      <c r="N1241" s="5" cm="1">
        <f t="array" ref="N1241">IFERROR(AVERAGE(IF((DiscreteStatsTable[GroupByKey]=DiscreteStatsTable[[#This Row],[GroupByKey]]),(DiscreteStatsTable[GroupByKey]=DiscreteStatsTable[[#This Row],[GroupByKey]])*DiscreteStatsTable[Average])),0)</f>
        <v>0</v>
      </c>
      <c r="O1241" s="5" cm="1">
        <f t="array" ref="O1241">IFERROR(_xlfn.STDEV.S(IF((DiscreteStatsTable[GroupByKey]=DiscreteStatsTable[[#This Row],[GroupByKey]]),(DiscreteStatsTable[GroupByKey]=DiscreteStatsTable[[#This Row],[GroupByKey]])*DiscreteStatsTable[Average])),0)</f>
        <v>0</v>
      </c>
      <c r="P1241" s="5" cm="1">
        <f t="array" ref="P1241">MAX(IF((ProjectInfoTable[ProjectName]=DiscreteStatsTable[[#This Row],[ProjectName]]),(ProjectInfoTable[ProjectName]=DiscreteStatsTable[[#This Row],[ProjectName]])*ProjectInfoTable[ConfidenceInterval]))</f>
        <v>0.95</v>
      </c>
      <c r="Q1241" s="5">
        <f>IF(AND(DiscreteStatsTable[[#This Row],[RepsWithStatObserved]]=1,Y1241=0),200000000000000000000,IFERROR(_xlfn.T.INV.2T(1 -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1" s="5" cm="1">
        <f t="array" ref="R1241">MIN(IF((DiscreteStatsTable[GroupByKey]=DiscreteStatsTable[[#This Row],[GroupByKey]]),(DiscreteStatsTable[GroupByKey]=DiscreteStatsTable[[#This Row],[GroupByKey]])*DiscreteStatsTable[Average]))</f>
        <v>0</v>
      </c>
      <c r="S1241" s="5" cm="1">
        <f t="array" ref="S1241">MAX(IF((DiscreteStatsTable[GroupByKey]=DiscreteStatsTable[[#This Row],[GroupByKey]]),(DiscreteStatsTable[GroupByKey]=DiscreteStatsTable[[#This Row],[GroupByKey]])*DiscreteStatsTable[Average]))</f>
        <v>0</v>
      </c>
      <c r="T1241" s="5" cm="1">
        <f t="array" ref="T1241">MIN(IF((DiscreteStatsTable[GroupByKey]=DiscreteStatsTable[[#This Row],[GroupByKey]]),(DiscreteStatsTable[GroupByKey]=DiscreteStatsTable[[#This Row],[GroupByKey]])*DiscreteStatsTable[Minimum]))</f>
        <v>0</v>
      </c>
      <c r="U1241" s="5" cm="1">
        <f t="array" ref="U1241">MAX(IF((DiscreteStatsTable[GroupByKey]=DiscreteStatsTable[[#This Row],[GroupByKey]]),(DiscreteStatsTable[GroupByKey]=DiscreteStatsTable[[#This Row],[GroupByKey]])*DiscreteStatsTable[Maximum]))</f>
        <v>0</v>
      </c>
      <c r="V1241" s="5" cm="1">
        <f t="array" ref="V1241">IFERROR(AVERAGE(IF((DiscreteStatsTable[GroupByKey]=DiscreteStatsTable[[#This Row],[GroupByKey]]),(DiscreteStatsTable[GroupByKey]=DiscreteStatsTable[[#This Row],[GroupByKey]])*DiscreteStatsTable[NumberObservations])),0)</f>
        <v>141.38</v>
      </c>
      <c r="W1241" s="5">
        <f>IF((DiscreteStatsTable[[#This Row],[RepsRequested]]&gt;1),DiscreteStatsTable[[#This Row],[HalfWidth]],DiscreteStatsTable[[#This Row],[BatchMeansHalfWidth]])</f>
        <v>0</v>
      </c>
      <c r="X1241" s="5" cm="1">
        <f t="array" ref="X1241">COUNT(IF((DiscreteStatsTable[GroupByKey]=DiscreteStatsTable[[#This Row],[GroupByKey]]),(DiscreteStatsTable[GroupByKey]=DiscreteStatsTable[[#This Row],[GroupByKey]])*DiscreteStatsTable[Replication]))</f>
        <v>50</v>
      </c>
      <c r="Y1241" s="5">
        <f>IF(DiscreteStatsTable[[#This Row],[RepsRequested]]=DiscreteStatsTable[[#This Row],[RepsWithStatObserved]],1,0)</f>
        <v>1</v>
      </c>
    </row>
    <row r="1242" spans="1:25" x14ac:dyDescent="0.25">
      <c r="A1242" t="s">
        <v>68</v>
      </c>
      <c r="B1242" t="s">
        <v>70</v>
      </c>
      <c r="C1242">
        <v>37</v>
      </c>
      <c r="D1242" t="s">
        <v>85</v>
      </c>
      <c r="E1242" t="s">
        <v>95</v>
      </c>
      <c r="F1242" t="s">
        <v>87</v>
      </c>
      <c r="G1242">
        <v>0.36978173240006301</v>
      </c>
      <c r="H1242">
        <v>2E+20</v>
      </c>
      <c r="I1242">
        <v>2.06078356350834E-2</v>
      </c>
      <c r="J1242">
        <v>1.8396662673131801</v>
      </c>
      <c r="K1242">
        <v>141</v>
      </c>
      <c r="L12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42" s="5" cm="1">
        <f t="array" ref="M1242">MAX(IF((ProjectInfoTable[ProjectName]=DiscreteStatsTable[[#This Row],[ProjectName]]),(ProjectInfoTable[ProjectName]=DiscreteStatsTable[[#This Row],[ProjectName]])*ProjectInfoTable[NumberOfReplications]))</f>
        <v>50</v>
      </c>
      <c r="N1242" s="5" cm="1">
        <f t="array" ref="N1242">IFERROR(AVERAGE(IF((DiscreteStatsTable[GroupByKey]=DiscreteStatsTable[[#This Row],[GroupByKey]]),(DiscreteStatsTable[GroupByKey]=DiscreteStatsTable[[#This Row],[GroupByKey]])*DiscreteStatsTable[Average])),0)</f>
        <v>0.33492790756206081</v>
      </c>
      <c r="O1242" s="5" cm="1">
        <f t="array" ref="O124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42" s="5" cm="1">
        <f t="array" ref="P1242">MAX(IF((ProjectInfoTable[ProjectName]=DiscreteStatsTable[[#This Row],[ProjectName]]),(ProjectInfoTable[ProjectName]=DiscreteStatsTable[[#This Row],[ProjectName]])*ProjectInfoTable[ConfidenceInterval]))</f>
        <v>0.95</v>
      </c>
      <c r="Q1242" s="5">
        <f>IF(AND(DiscreteStatsTable[[#This Row],[RepsWithStatObserved]]=1,Y1242=0),200000000000000000000,IFERROR(_xlfn.T.INV.2T(1 -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42" s="5" cm="1">
        <f t="array" ref="R1242">MIN(IF((DiscreteStatsTable[GroupByKey]=DiscreteStatsTable[[#This Row],[GroupByKey]]),(DiscreteStatsTable[GroupByKey]=DiscreteStatsTable[[#This Row],[GroupByKey]])*DiscreteStatsTable[Average]))</f>
        <v>0.29414253294763198</v>
      </c>
      <c r="S1242" s="5" cm="1">
        <f t="array" ref="S1242">MAX(IF((DiscreteStatsTable[GroupByKey]=DiscreteStatsTable[[#This Row],[GroupByKey]]),(DiscreteStatsTable[GroupByKey]=DiscreteStatsTable[[#This Row],[GroupByKey]])*DiscreteStatsTable[Average]))</f>
        <v>0.38948747758041602</v>
      </c>
      <c r="T1242" s="5" cm="1">
        <f t="array" ref="T1242">MIN(IF((DiscreteStatsTable[GroupByKey]=DiscreteStatsTable[[#This Row],[GroupByKey]]),(DiscreteStatsTable[GroupByKey]=DiscreteStatsTable[[#This Row],[GroupByKey]])*DiscreteStatsTable[Minimum]))</f>
        <v>1.2941586017357599E-2</v>
      </c>
      <c r="U1242" s="5" cm="1">
        <f t="array" ref="U1242">MAX(IF((DiscreteStatsTable[GroupByKey]=DiscreteStatsTable[[#This Row],[GroupByKey]]),(DiscreteStatsTable[GroupByKey]=DiscreteStatsTable[[#This Row],[GroupByKey]])*DiscreteStatsTable[Maximum]))</f>
        <v>2.0393207955552399</v>
      </c>
      <c r="V1242" s="5" cm="1">
        <f t="array" ref="V1242">IFERROR(AVERAGE(IF((DiscreteStatsTable[GroupByKey]=DiscreteStatsTable[[#This Row],[GroupByKey]]),(DiscreteStatsTable[GroupByKey]=DiscreteStatsTable[[#This Row],[GroupByKey]])*DiscreteStatsTable[NumberObservations])),0)</f>
        <v>141.38</v>
      </c>
      <c r="W1242" s="5">
        <f>IF((DiscreteStatsTable[[#This Row],[RepsRequested]]&gt;1),DiscreteStatsTable[[#This Row],[HalfWidth]],DiscreteStatsTable[[#This Row],[BatchMeansHalfWidth]])</f>
        <v>5.7478663771092743E-3</v>
      </c>
      <c r="X1242" s="5" cm="1">
        <f t="array" ref="X1242">COUNT(IF((DiscreteStatsTable[GroupByKey]=DiscreteStatsTable[[#This Row],[GroupByKey]]),(DiscreteStatsTable[GroupByKey]=DiscreteStatsTable[[#This Row],[GroupByKey]])*DiscreteStatsTable[Replication]))</f>
        <v>50</v>
      </c>
      <c r="Y1242" s="5">
        <f>IF(DiscreteStatsTable[[#This Row],[RepsRequested]]=DiscreteStatsTable[[#This Row],[RepsWithStatObserved]],1,0)</f>
        <v>1</v>
      </c>
    </row>
    <row r="1243" spans="1:25" x14ac:dyDescent="0.25">
      <c r="A1243" t="s">
        <v>68</v>
      </c>
      <c r="B1243" t="s">
        <v>70</v>
      </c>
      <c r="C1243">
        <v>37</v>
      </c>
      <c r="D1243" t="s">
        <v>85</v>
      </c>
      <c r="E1243" t="s">
        <v>96</v>
      </c>
      <c r="F1243" t="s">
        <v>87</v>
      </c>
      <c r="G1243">
        <v>13.2402800781012</v>
      </c>
      <c r="H1243">
        <v>2E+20</v>
      </c>
      <c r="I1243">
        <v>1.2364701381050101</v>
      </c>
      <c r="J1243">
        <v>64.937079846239399</v>
      </c>
      <c r="K1243">
        <v>141</v>
      </c>
      <c r="L12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43" s="5" cm="1">
        <f t="array" ref="M1243">MAX(IF((ProjectInfoTable[ProjectName]=DiscreteStatsTable[[#This Row],[ProjectName]]),(ProjectInfoTable[ProjectName]=DiscreteStatsTable[[#This Row],[ProjectName]])*ProjectInfoTable[NumberOfReplications]))</f>
        <v>50</v>
      </c>
      <c r="N1243" s="5" cm="1">
        <f t="array" ref="N1243">IFERROR(AVERAGE(IF((DiscreteStatsTable[GroupByKey]=DiscreteStatsTable[[#This Row],[GroupByKey]]),(DiscreteStatsTable[GroupByKey]=DiscreteStatsTable[[#This Row],[GroupByKey]])*DiscreteStatsTable[Average])),0)</f>
        <v>12.098431297615067</v>
      </c>
      <c r="O1243" s="5" cm="1">
        <f t="array" ref="O1243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243" s="5" cm="1">
        <f t="array" ref="P1243">MAX(IF((ProjectInfoTable[ProjectName]=DiscreteStatsTable[[#This Row],[ProjectName]]),(ProjectInfoTable[ProjectName]=DiscreteStatsTable[[#This Row],[ProjectName]])*ProjectInfoTable[ConfidenceInterval]))</f>
        <v>0.95</v>
      </c>
      <c r="Q1243" s="5">
        <f>IF(AND(DiscreteStatsTable[[#This Row],[RepsWithStatObserved]]=1,Y1243=0),200000000000000000000,IFERROR(_xlfn.T.INV.2T(1 -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243" s="5" cm="1">
        <f t="array" ref="R1243">MIN(IF((DiscreteStatsTable[GroupByKey]=DiscreteStatsTable[[#This Row],[GroupByKey]]),(DiscreteStatsTable[GroupByKey]=DiscreteStatsTable[[#This Row],[GroupByKey]])*DiscreteStatsTable[Average]))</f>
        <v>10.7592582879315</v>
      </c>
      <c r="S1243" s="5" cm="1">
        <f t="array" ref="S1243">MAX(IF((DiscreteStatsTable[GroupByKey]=DiscreteStatsTable[[#This Row],[GroupByKey]]),(DiscreteStatsTable[GroupByKey]=DiscreteStatsTable[[#This Row],[GroupByKey]])*DiscreteStatsTable[Average]))</f>
        <v>14.168775078757299</v>
      </c>
      <c r="T1243" s="5" cm="1">
        <f t="array" ref="T1243">MIN(IF((DiscreteStatsTable[GroupByKey]=DiscreteStatsTable[[#This Row],[GroupByKey]]),(DiscreteStatsTable[GroupByKey]=DiscreteStatsTable[[#This Row],[GroupByKey]])*DiscreteStatsTable[Minimum]))</f>
        <v>0.77649516104145899</v>
      </c>
      <c r="U1243" s="5" cm="1">
        <f t="array" ref="U1243">MAX(IF((DiscreteStatsTable[GroupByKey]=DiscreteStatsTable[[#This Row],[GroupByKey]]),(DiscreteStatsTable[GroupByKey]=DiscreteStatsTable[[#This Row],[GroupByKey]])*DiscreteStatsTable[Maximum]))</f>
        <v>66.496126739788593</v>
      </c>
      <c r="V1243" s="5" cm="1">
        <f t="array" ref="V1243">IFERROR(AVERAGE(IF((DiscreteStatsTable[GroupByKey]=DiscreteStatsTable[[#This Row],[GroupByKey]]),(DiscreteStatsTable[GroupByKey]=DiscreteStatsTable[[#This Row],[GroupByKey]])*DiscreteStatsTable[NumberObservations])),0)</f>
        <v>141.38</v>
      </c>
      <c r="W1243" s="5">
        <f>IF((DiscreteStatsTable[[#This Row],[RepsRequested]]&gt;1),DiscreteStatsTable[[#This Row],[HalfWidth]],DiscreteStatsTable[[#This Row],[BatchMeansHalfWidth]])</f>
        <v>0.20301091161176912</v>
      </c>
      <c r="X1243" s="5" cm="1">
        <f t="array" ref="X1243">COUNT(IF((DiscreteStatsTable[GroupByKey]=DiscreteStatsTable[[#This Row],[GroupByKey]]),(DiscreteStatsTable[GroupByKey]=DiscreteStatsTable[[#This Row],[GroupByKey]])*DiscreteStatsTable[Replication]))</f>
        <v>50</v>
      </c>
      <c r="Y1243" s="5">
        <f>IF(DiscreteStatsTable[[#This Row],[RepsRequested]]=DiscreteStatsTable[[#This Row],[RepsWithStatObserved]],1,0)</f>
        <v>1</v>
      </c>
    </row>
    <row r="1244" spans="1:25" x14ac:dyDescent="0.25">
      <c r="A1244" t="s">
        <v>68</v>
      </c>
      <c r="B1244" t="s">
        <v>70</v>
      </c>
      <c r="C1244">
        <v>37</v>
      </c>
      <c r="D1244" t="s">
        <v>85</v>
      </c>
      <c r="E1244" t="s">
        <v>97</v>
      </c>
      <c r="F1244" t="s">
        <v>87</v>
      </c>
      <c r="G1244">
        <v>0</v>
      </c>
      <c r="H1244">
        <v>2E+20</v>
      </c>
      <c r="I1244">
        <v>0</v>
      </c>
      <c r="J1244">
        <v>0</v>
      </c>
      <c r="K1244">
        <v>141</v>
      </c>
      <c r="L12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44" s="5" cm="1">
        <f t="array" ref="M1244">MAX(IF((ProjectInfoTable[ProjectName]=DiscreteStatsTable[[#This Row],[ProjectName]]),(ProjectInfoTable[ProjectName]=DiscreteStatsTable[[#This Row],[ProjectName]])*ProjectInfoTable[NumberOfReplications]))</f>
        <v>50</v>
      </c>
      <c r="N1244" s="5" cm="1">
        <f t="array" ref="N1244">IFERROR(AVERAGE(IF((DiscreteStatsTable[GroupByKey]=DiscreteStatsTable[[#This Row],[GroupByKey]]),(DiscreteStatsTable[GroupByKey]=DiscreteStatsTable[[#This Row],[GroupByKey]])*DiscreteStatsTable[Average])),0)</f>
        <v>0</v>
      </c>
      <c r="O1244" s="5" cm="1">
        <f t="array" ref="O1244">IFERROR(_xlfn.STDEV.S(IF((DiscreteStatsTable[GroupByKey]=DiscreteStatsTable[[#This Row],[GroupByKey]]),(DiscreteStatsTable[GroupByKey]=DiscreteStatsTable[[#This Row],[GroupByKey]])*DiscreteStatsTable[Average])),0)</f>
        <v>0</v>
      </c>
      <c r="P1244" s="5" cm="1">
        <f t="array" ref="P1244">MAX(IF((ProjectInfoTable[ProjectName]=DiscreteStatsTable[[#This Row],[ProjectName]]),(ProjectInfoTable[ProjectName]=DiscreteStatsTable[[#This Row],[ProjectName]])*ProjectInfoTable[ConfidenceInterval]))</f>
        <v>0.95</v>
      </c>
      <c r="Q1244" s="5">
        <f>IF(AND(DiscreteStatsTable[[#This Row],[RepsWithStatObserved]]=1,Y1244=0),200000000000000000000,IFERROR(_xlfn.T.INV.2T(1 -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4" s="5" cm="1">
        <f t="array" ref="R1244">MIN(IF((DiscreteStatsTable[GroupByKey]=DiscreteStatsTable[[#This Row],[GroupByKey]]),(DiscreteStatsTable[GroupByKey]=DiscreteStatsTable[[#This Row],[GroupByKey]])*DiscreteStatsTable[Average]))</f>
        <v>0</v>
      </c>
      <c r="S1244" s="5" cm="1">
        <f t="array" ref="S1244">MAX(IF((DiscreteStatsTable[GroupByKey]=DiscreteStatsTable[[#This Row],[GroupByKey]]),(DiscreteStatsTable[GroupByKey]=DiscreteStatsTable[[#This Row],[GroupByKey]])*DiscreteStatsTable[Average]))</f>
        <v>0</v>
      </c>
      <c r="T1244" s="5" cm="1">
        <f t="array" ref="T1244">MIN(IF((DiscreteStatsTable[GroupByKey]=DiscreteStatsTable[[#This Row],[GroupByKey]]),(DiscreteStatsTable[GroupByKey]=DiscreteStatsTable[[#This Row],[GroupByKey]])*DiscreteStatsTable[Minimum]))</f>
        <v>0</v>
      </c>
      <c r="U1244" s="5" cm="1">
        <f t="array" ref="U1244">MAX(IF((DiscreteStatsTable[GroupByKey]=DiscreteStatsTable[[#This Row],[GroupByKey]]),(DiscreteStatsTable[GroupByKey]=DiscreteStatsTable[[#This Row],[GroupByKey]])*DiscreteStatsTable[Maximum]))</f>
        <v>0</v>
      </c>
      <c r="V1244" s="5" cm="1">
        <f t="array" ref="V1244">IFERROR(AVERAGE(IF((DiscreteStatsTable[GroupByKey]=DiscreteStatsTable[[#This Row],[GroupByKey]]),(DiscreteStatsTable[GroupByKey]=DiscreteStatsTable[[#This Row],[GroupByKey]])*DiscreteStatsTable[NumberObservations])),0)</f>
        <v>141.38</v>
      </c>
      <c r="W1244" s="5">
        <f>IF((DiscreteStatsTable[[#This Row],[RepsRequested]]&gt;1),DiscreteStatsTable[[#This Row],[HalfWidth]],DiscreteStatsTable[[#This Row],[BatchMeansHalfWidth]])</f>
        <v>0</v>
      </c>
      <c r="X1244" s="5" cm="1">
        <f t="array" ref="X1244">COUNT(IF((DiscreteStatsTable[GroupByKey]=DiscreteStatsTable[[#This Row],[GroupByKey]]),(DiscreteStatsTable[GroupByKey]=DiscreteStatsTable[[#This Row],[GroupByKey]])*DiscreteStatsTable[Replication]))</f>
        <v>50</v>
      </c>
      <c r="Y1244" s="5">
        <f>IF(DiscreteStatsTable[[#This Row],[RepsRequested]]=DiscreteStatsTable[[#This Row],[RepsWithStatObserved]],1,0)</f>
        <v>1</v>
      </c>
    </row>
    <row r="1245" spans="1:25" x14ac:dyDescent="0.25">
      <c r="A1245" t="s">
        <v>68</v>
      </c>
      <c r="B1245" t="s">
        <v>70</v>
      </c>
      <c r="C1245">
        <v>37</v>
      </c>
      <c r="D1245" t="s">
        <v>85</v>
      </c>
      <c r="E1245" t="s">
        <v>98</v>
      </c>
      <c r="F1245" t="s">
        <v>87</v>
      </c>
      <c r="G1245">
        <v>22.454209337739002</v>
      </c>
      <c r="H1245">
        <v>2E+20</v>
      </c>
      <c r="I1245">
        <v>0</v>
      </c>
      <c r="J1245">
        <v>67.782913422755598</v>
      </c>
      <c r="K1245">
        <v>141</v>
      </c>
      <c r="L12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45" s="5" cm="1">
        <f t="array" ref="M1245">MAX(IF((ProjectInfoTable[ProjectName]=DiscreteStatsTable[[#This Row],[ProjectName]]),(ProjectInfoTable[ProjectName]=DiscreteStatsTable[[#This Row],[ProjectName]])*ProjectInfoTable[NumberOfReplications]))</f>
        <v>50</v>
      </c>
      <c r="N1245" s="5" cm="1">
        <f t="array" ref="N1245">IFERROR(AVERAGE(IF((DiscreteStatsTable[GroupByKey]=DiscreteStatsTable[[#This Row],[GroupByKey]]),(DiscreteStatsTable[GroupByKey]=DiscreteStatsTable[[#This Row],[GroupByKey]])*DiscreteStatsTable[Average])),0)</f>
        <v>5.6664667008910365</v>
      </c>
      <c r="O1245" s="5" cm="1">
        <f t="array" ref="O1245">IFERROR(_xlfn.STDEV.S(IF((DiscreteStatsTable[GroupByKey]=DiscreteStatsTable[[#This Row],[GroupByKey]]),(DiscreteStatsTable[GroupByKey]=DiscreteStatsTable[[#This Row],[GroupByKey]])*DiscreteStatsTable[Average])),0)</f>
        <v>5.8120334932936641</v>
      </c>
      <c r="P1245" s="5" cm="1">
        <f t="array" ref="P1245">MAX(IF((ProjectInfoTable[ProjectName]=DiscreteStatsTable[[#This Row],[ProjectName]]),(ProjectInfoTable[ProjectName]=DiscreteStatsTable[[#This Row],[ProjectName]])*ProjectInfoTable[ConfidenceInterval]))</f>
        <v>0.95</v>
      </c>
      <c r="Q1245" s="5">
        <f>IF(AND(DiscreteStatsTable[[#This Row],[RepsWithStatObserved]]=1,Y1245=0),200000000000000000000,IFERROR(_xlfn.T.INV.2T(1 -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245" s="5" cm="1">
        <f t="array" ref="R1245">MIN(IF((DiscreteStatsTable[GroupByKey]=DiscreteStatsTable[[#This Row],[GroupByKey]]),(DiscreteStatsTable[GroupByKey]=DiscreteStatsTable[[#This Row],[GroupByKey]])*DiscreteStatsTable[Average]))</f>
        <v>1.06349999805384</v>
      </c>
      <c r="S1245" s="5" cm="1">
        <f t="array" ref="S1245">MAX(IF((DiscreteStatsTable[GroupByKey]=DiscreteStatsTable[[#This Row],[GroupByKey]]),(DiscreteStatsTable[GroupByKey]=DiscreteStatsTable[[#This Row],[GroupByKey]])*DiscreteStatsTable[Average]))</f>
        <v>37.498930964302303</v>
      </c>
      <c r="T1245" s="5" cm="1">
        <f t="array" ref="T1245">MIN(IF((DiscreteStatsTable[GroupByKey]=DiscreteStatsTable[[#This Row],[GroupByKey]]),(DiscreteStatsTable[GroupByKey]=DiscreteStatsTable[[#This Row],[GroupByKey]])*DiscreteStatsTable[Minimum]))</f>
        <v>0</v>
      </c>
      <c r="U1245" s="5" cm="1">
        <f t="array" ref="U1245">MAX(IF((DiscreteStatsTable[GroupByKey]=DiscreteStatsTable[[#This Row],[GroupByKey]]),(DiscreteStatsTable[GroupByKey]=DiscreteStatsTable[[#This Row],[GroupByKey]])*DiscreteStatsTable[Maximum]))</f>
        <v>97.065234510704698</v>
      </c>
      <c r="V1245" s="5" cm="1">
        <f t="array" ref="V1245">IFERROR(AVERAGE(IF((DiscreteStatsTable[GroupByKey]=DiscreteStatsTable[[#This Row],[GroupByKey]]),(DiscreteStatsTable[GroupByKey]=DiscreteStatsTable[[#This Row],[GroupByKey]])*DiscreteStatsTable[NumberObservations])),0)</f>
        <v>141.38</v>
      </c>
      <c r="W1245" s="5">
        <f>IF((DiscreteStatsTable[[#This Row],[RepsRequested]]&gt;1),DiscreteStatsTable[[#This Row],[HalfWidth]],DiscreteStatsTable[[#This Row],[BatchMeansHalfWidth]])</f>
        <v>1.6517616428299211</v>
      </c>
      <c r="X1245" s="5" cm="1">
        <f t="array" ref="X1245">COUNT(IF((DiscreteStatsTable[GroupByKey]=DiscreteStatsTable[[#This Row],[GroupByKey]]),(DiscreteStatsTable[GroupByKey]=DiscreteStatsTable[[#This Row],[GroupByKey]])*DiscreteStatsTable[Replication]))</f>
        <v>50</v>
      </c>
      <c r="Y1245" s="5">
        <f>IF(DiscreteStatsTable[[#This Row],[RepsRequested]]=DiscreteStatsTable[[#This Row],[RepsWithStatObserved]],1,0)</f>
        <v>1</v>
      </c>
    </row>
    <row r="1246" spans="1:25" x14ac:dyDescent="0.25">
      <c r="A1246" t="s">
        <v>68</v>
      </c>
      <c r="B1246" t="s">
        <v>70</v>
      </c>
      <c r="C1246">
        <v>38</v>
      </c>
      <c r="D1246" t="s">
        <v>85</v>
      </c>
      <c r="E1246" t="s">
        <v>86</v>
      </c>
      <c r="F1246" t="s">
        <v>87</v>
      </c>
      <c r="G1246">
        <v>0</v>
      </c>
      <c r="H1246">
        <v>2E+20</v>
      </c>
      <c r="I1246">
        <v>0</v>
      </c>
      <c r="J1246">
        <v>0</v>
      </c>
      <c r="K1246">
        <v>141</v>
      </c>
      <c r="L12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46" s="5" cm="1">
        <f t="array" ref="M1246">MAX(IF((ProjectInfoTable[ProjectName]=DiscreteStatsTable[[#This Row],[ProjectName]]),(ProjectInfoTable[ProjectName]=DiscreteStatsTable[[#This Row],[ProjectName]])*ProjectInfoTable[NumberOfReplications]))</f>
        <v>50</v>
      </c>
      <c r="N1246" s="5" cm="1">
        <f t="array" ref="N1246">IFERROR(AVERAGE(IF((DiscreteStatsTable[GroupByKey]=DiscreteStatsTable[[#This Row],[GroupByKey]]),(DiscreteStatsTable[GroupByKey]=DiscreteStatsTable[[#This Row],[GroupByKey]])*DiscreteStatsTable[Average])),0)</f>
        <v>0</v>
      </c>
      <c r="O1246" s="5" cm="1">
        <f t="array" ref="O1246">IFERROR(_xlfn.STDEV.S(IF((DiscreteStatsTable[GroupByKey]=DiscreteStatsTable[[#This Row],[GroupByKey]]),(DiscreteStatsTable[GroupByKey]=DiscreteStatsTable[[#This Row],[GroupByKey]])*DiscreteStatsTable[Average])),0)</f>
        <v>0</v>
      </c>
      <c r="P1246" s="5" cm="1">
        <f t="array" ref="P1246">MAX(IF((ProjectInfoTable[ProjectName]=DiscreteStatsTable[[#This Row],[ProjectName]]),(ProjectInfoTable[ProjectName]=DiscreteStatsTable[[#This Row],[ProjectName]])*ProjectInfoTable[ConfidenceInterval]))</f>
        <v>0.95</v>
      </c>
      <c r="Q1246" s="5">
        <f>IF(AND(DiscreteStatsTable[[#This Row],[RepsWithStatObserved]]=1,Y1246=0),200000000000000000000,IFERROR(_xlfn.T.INV.2T(1 -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6" s="5" cm="1">
        <f t="array" ref="R1246">MIN(IF((DiscreteStatsTable[GroupByKey]=DiscreteStatsTable[[#This Row],[GroupByKey]]),(DiscreteStatsTable[GroupByKey]=DiscreteStatsTable[[#This Row],[GroupByKey]])*DiscreteStatsTable[Average]))</f>
        <v>0</v>
      </c>
      <c r="S1246" s="5" cm="1">
        <f t="array" ref="S1246">MAX(IF((DiscreteStatsTable[GroupByKey]=DiscreteStatsTable[[#This Row],[GroupByKey]]),(DiscreteStatsTable[GroupByKey]=DiscreteStatsTable[[#This Row],[GroupByKey]])*DiscreteStatsTable[Average]))</f>
        <v>0</v>
      </c>
      <c r="T1246" s="5" cm="1">
        <f t="array" ref="T1246">MIN(IF((DiscreteStatsTable[GroupByKey]=DiscreteStatsTable[[#This Row],[GroupByKey]]),(DiscreteStatsTable[GroupByKey]=DiscreteStatsTable[[#This Row],[GroupByKey]])*DiscreteStatsTable[Minimum]))</f>
        <v>0</v>
      </c>
      <c r="U1246" s="5" cm="1">
        <f t="array" ref="U1246">MAX(IF((DiscreteStatsTable[GroupByKey]=DiscreteStatsTable[[#This Row],[GroupByKey]]),(DiscreteStatsTable[GroupByKey]=DiscreteStatsTable[[#This Row],[GroupByKey]])*DiscreteStatsTable[Maximum]))</f>
        <v>0</v>
      </c>
      <c r="V1246" s="5" cm="1">
        <f t="array" ref="V1246">IFERROR(AVERAGE(IF((DiscreteStatsTable[GroupByKey]=DiscreteStatsTable[[#This Row],[GroupByKey]]),(DiscreteStatsTable[GroupByKey]=DiscreteStatsTable[[#This Row],[GroupByKey]])*DiscreteStatsTable[NumberObservations])),0)</f>
        <v>141.38</v>
      </c>
      <c r="W1246" s="5">
        <f>IF((DiscreteStatsTable[[#This Row],[RepsRequested]]&gt;1),DiscreteStatsTable[[#This Row],[HalfWidth]],DiscreteStatsTable[[#This Row],[BatchMeansHalfWidth]])</f>
        <v>0</v>
      </c>
      <c r="X1246" s="5" cm="1">
        <f t="array" ref="X1246">COUNT(IF((DiscreteStatsTable[GroupByKey]=DiscreteStatsTable[[#This Row],[GroupByKey]]),(DiscreteStatsTable[GroupByKey]=DiscreteStatsTable[[#This Row],[GroupByKey]])*DiscreteStatsTable[Replication]))</f>
        <v>50</v>
      </c>
      <c r="Y1246" s="5">
        <f>IF(DiscreteStatsTable[[#This Row],[RepsRequested]]=DiscreteStatsTable[[#This Row],[RepsWithStatObserved]],1,0)</f>
        <v>1</v>
      </c>
    </row>
    <row r="1247" spans="1:25" x14ac:dyDescent="0.25">
      <c r="A1247" t="s">
        <v>68</v>
      </c>
      <c r="B1247" t="s">
        <v>70</v>
      </c>
      <c r="C1247">
        <v>38</v>
      </c>
      <c r="D1247" t="s">
        <v>85</v>
      </c>
      <c r="E1247" t="s">
        <v>88</v>
      </c>
      <c r="F1247" t="s">
        <v>87</v>
      </c>
      <c r="G1247">
        <v>0</v>
      </c>
      <c r="H1247">
        <v>2E+20</v>
      </c>
      <c r="I1247">
        <v>0</v>
      </c>
      <c r="J1247">
        <v>0</v>
      </c>
      <c r="K1247">
        <v>141</v>
      </c>
      <c r="L12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47" s="5" cm="1">
        <f t="array" ref="M1247">MAX(IF((ProjectInfoTable[ProjectName]=DiscreteStatsTable[[#This Row],[ProjectName]]),(ProjectInfoTable[ProjectName]=DiscreteStatsTable[[#This Row],[ProjectName]])*ProjectInfoTable[NumberOfReplications]))</f>
        <v>50</v>
      </c>
      <c r="N1247" s="5" cm="1">
        <f t="array" ref="N1247">IFERROR(AVERAGE(IF((DiscreteStatsTable[GroupByKey]=DiscreteStatsTable[[#This Row],[GroupByKey]]),(DiscreteStatsTable[GroupByKey]=DiscreteStatsTable[[#This Row],[GroupByKey]])*DiscreteStatsTable[Average])),0)</f>
        <v>0</v>
      </c>
      <c r="O1247" s="5" cm="1">
        <f t="array" ref="O1247">IFERROR(_xlfn.STDEV.S(IF((DiscreteStatsTable[GroupByKey]=DiscreteStatsTable[[#This Row],[GroupByKey]]),(DiscreteStatsTable[GroupByKey]=DiscreteStatsTable[[#This Row],[GroupByKey]])*DiscreteStatsTable[Average])),0)</f>
        <v>0</v>
      </c>
      <c r="P1247" s="5" cm="1">
        <f t="array" ref="P1247">MAX(IF((ProjectInfoTable[ProjectName]=DiscreteStatsTable[[#This Row],[ProjectName]]),(ProjectInfoTable[ProjectName]=DiscreteStatsTable[[#This Row],[ProjectName]])*ProjectInfoTable[ConfidenceInterval]))</f>
        <v>0.95</v>
      </c>
      <c r="Q1247" s="5">
        <f>IF(AND(DiscreteStatsTable[[#This Row],[RepsWithStatObserved]]=1,Y1247=0),200000000000000000000,IFERROR(_xlfn.T.INV.2T(1 -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7" s="5" cm="1">
        <f t="array" ref="R1247">MIN(IF((DiscreteStatsTable[GroupByKey]=DiscreteStatsTable[[#This Row],[GroupByKey]]),(DiscreteStatsTable[GroupByKey]=DiscreteStatsTable[[#This Row],[GroupByKey]])*DiscreteStatsTable[Average]))</f>
        <v>0</v>
      </c>
      <c r="S1247" s="5" cm="1">
        <f t="array" ref="S1247">MAX(IF((DiscreteStatsTable[GroupByKey]=DiscreteStatsTable[[#This Row],[GroupByKey]]),(DiscreteStatsTable[GroupByKey]=DiscreteStatsTable[[#This Row],[GroupByKey]])*DiscreteStatsTable[Average]))</f>
        <v>0</v>
      </c>
      <c r="T1247" s="5" cm="1">
        <f t="array" ref="T1247">MIN(IF((DiscreteStatsTable[GroupByKey]=DiscreteStatsTable[[#This Row],[GroupByKey]]),(DiscreteStatsTable[GroupByKey]=DiscreteStatsTable[[#This Row],[GroupByKey]])*DiscreteStatsTable[Minimum]))</f>
        <v>0</v>
      </c>
      <c r="U1247" s="5" cm="1">
        <f t="array" ref="U1247">MAX(IF((DiscreteStatsTable[GroupByKey]=DiscreteStatsTable[[#This Row],[GroupByKey]]),(DiscreteStatsTable[GroupByKey]=DiscreteStatsTable[[#This Row],[GroupByKey]])*DiscreteStatsTable[Maximum]))</f>
        <v>0</v>
      </c>
      <c r="V1247" s="5" cm="1">
        <f t="array" ref="V1247">IFERROR(AVERAGE(IF((DiscreteStatsTable[GroupByKey]=DiscreteStatsTable[[#This Row],[GroupByKey]]),(DiscreteStatsTable[GroupByKey]=DiscreteStatsTable[[#This Row],[GroupByKey]])*DiscreteStatsTable[NumberObservations])),0)</f>
        <v>141.38</v>
      </c>
      <c r="W1247" s="5">
        <f>IF((DiscreteStatsTable[[#This Row],[RepsRequested]]&gt;1),DiscreteStatsTable[[#This Row],[HalfWidth]],DiscreteStatsTable[[#This Row],[BatchMeansHalfWidth]])</f>
        <v>0</v>
      </c>
      <c r="X1247" s="5" cm="1">
        <f t="array" ref="X1247">COUNT(IF((DiscreteStatsTable[GroupByKey]=DiscreteStatsTable[[#This Row],[GroupByKey]]),(DiscreteStatsTable[GroupByKey]=DiscreteStatsTable[[#This Row],[GroupByKey]])*DiscreteStatsTable[Replication]))</f>
        <v>50</v>
      </c>
      <c r="Y1247" s="5">
        <f>IF(DiscreteStatsTable[[#This Row],[RepsRequested]]=DiscreteStatsTable[[#This Row],[RepsWithStatObserved]],1,0)</f>
        <v>1</v>
      </c>
    </row>
    <row r="1248" spans="1:25" x14ac:dyDescent="0.25">
      <c r="A1248" t="s">
        <v>68</v>
      </c>
      <c r="B1248" t="s">
        <v>70</v>
      </c>
      <c r="C1248">
        <v>38</v>
      </c>
      <c r="D1248" t="s">
        <v>85</v>
      </c>
      <c r="E1248" t="s">
        <v>89</v>
      </c>
      <c r="F1248" t="s">
        <v>87</v>
      </c>
      <c r="G1248">
        <v>0</v>
      </c>
      <c r="H1248">
        <v>2E+20</v>
      </c>
      <c r="I1248">
        <v>0</v>
      </c>
      <c r="J1248">
        <v>0</v>
      </c>
      <c r="K1248">
        <v>141</v>
      </c>
      <c r="L12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48" s="5" cm="1">
        <f t="array" ref="M1248">MAX(IF((ProjectInfoTable[ProjectName]=DiscreteStatsTable[[#This Row],[ProjectName]]),(ProjectInfoTable[ProjectName]=DiscreteStatsTable[[#This Row],[ProjectName]])*ProjectInfoTable[NumberOfReplications]))</f>
        <v>50</v>
      </c>
      <c r="N1248" s="5" cm="1">
        <f t="array" ref="N1248">IFERROR(AVERAGE(IF((DiscreteStatsTable[GroupByKey]=DiscreteStatsTable[[#This Row],[GroupByKey]]),(DiscreteStatsTable[GroupByKey]=DiscreteStatsTable[[#This Row],[GroupByKey]])*DiscreteStatsTable[Average])),0)</f>
        <v>0</v>
      </c>
      <c r="O1248" s="5" cm="1">
        <f t="array" ref="O1248">IFERROR(_xlfn.STDEV.S(IF((DiscreteStatsTable[GroupByKey]=DiscreteStatsTable[[#This Row],[GroupByKey]]),(DiscreteStatsTable[GroupByKey]=DiscreteStatsTable[[#This Row],[GroupByKey]])*DiscreteStatsTable[Average])),0)</f>
        <v>0</v>
      </c>
      <c r="P1248" s="5" cm="1">
        <f t="array" ref="P1248">MAX(IF((ProjectInfoTable[ProjectName]=DiscreteStatsTable[[#This Row],[ProjectName]]),(ProjectInfoTable[ProjectName]=DiscreteStatsTable[[#This Row],[ProjectName]])*ProjectInfoTable[ConfidenceInterval]))</f>
        <v>0.95</v>
      </c>
      <c r="Q1248" s="5">
        <f>IF(AND(DiscreteStatsTable[[#This Row],[RepsWithStatObserved]]=1,Y1248=0),200000000000000000000,IFERROR(_xlfn.T.INV.2T(1 -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8" s="5" cm="1">
        <f t="array" ref="R1248">MIN(IF((DiscreteStatsTable[GroupByKey]=DiscreteStatsTable[[#This Row],[GroupByKey]]),(DiscreteStatsTable[GroupByKey]=DiscreteStatsTable[[#This Row],[GroupByKey]])*DiscreteStatsTable[Average]))</f>
        <v>0</v>
      </c>
      <c r="S1248" s="5" cm="1">
        <f t="array" ref="S1248">MAX(IF((DiscreteStatsTable[GroupByKey]=DiscreteStatsTable[[#This Row],[GroupByKey]]),(DiscreteStatsTable[GroupByKey]=DiscreteStatsTable[[#This Row],[GroupByKey]])*DiscreteStatsTable[Average]))</f>
        <v>0</v>
      </c>
      <c r="T1248" s="5" cm="1">
        <f t="array" ref="T1248">MIN(IF((DiscreteStatsTable[GroupByKey]=DiscreteStatsTable[[#This Row],[GroupByKey]]),(DiscreteStatsTable[GroupByKey]=DiscreteStatsTable[[#This Row],[GroupByKey]])*DiscreteStatsTable[Minimum]))</f>
        <v>0</v>
      </c>
      <c r="U1248" s="5" cm="1">
        <f t="array" ref="U1248">MAX(IF((DiscreteStatsTable[GroupByKey]=DiscreteStatsTable[[#This Row],[GroupByKey]]),(DiscreteStatsTable[GroupByKey]=DiscreteStatsTable[[#This Row],[GroupByKey]])*DiscreteStatsTable[Maximum]))</f>
        <v>0</v>
      </c>
      <c r="V1248" s="5" cm="1">
        <f t="array" ref="V1248">IFERROR(AVERAGE(IF((DiscreteStatsTable[GroupByKey]=DiscreteStatsTable[[#This Row],[GroupByKey]]),(DiscreteStatsTable[GroupByKey]=DiscreteStatsTable[[#This Row],[GroupByKey]])*DiscreteStatsTable[NumberObservations])),0)</f>
        <v>141.38</v>
      </c>
      <c r="W1248" s="5">
        <f>IF((DiscreteStatsTable[[#This Row],[RepsRequested]]&gt;1),DiscreteStatsTable[[#This Row],[HalfWidth]],DiscreteStatsTable[[#This Row],[BatchMeansHalfWidth]])</f>
        <v>0</v>
      </c>
      <c r="X1248" s="5" cm="1">
        <f t="array" ref="X1248">COUNT(IF((DiscreteStatsTable[GroupByKey]=DiscreteStatsTable[[#This Row],[GroupByKey]]),(DiscreteStatsTable[GroupByKey]=DiscreteStatsTable[[#This Row],[GroupByKey]])*DiscreteStatsTable[Replication]))</f>
        <v>50</v>
      </c>
      <c r="Y1248" s="5">
        <f>IF(DiscreteStatsTable[[#This Row],[RepsRequested]]=DiscreteStatsTable[[#This Row],[RepsWithStatObserved]],1,0)</f>
        <v>1</v>
      </c>
    </row>
    <row r="1249" spans="1:25" x14ac:dyDescent="0.25">
      <c r="A1249" t="s">
        <v>68</v>
      </c>
      <c r="B1249" t="s">
        <v>70</v>
      </c>
      <c r="C1249">
        <v>38</v>
      </c>
      <c r="D1249" t="s">
        <v>85</v>
      </c>
      <c r="E1249" t="s">
        <v>90</v>
      </c>
      <c r="F1249" t="s">
        <v>87</v>
      </c>
      <c r="G1249">
        <v>0</v>
      </c>
      <c r="H1249">
        <v>2E+20</v>
      </c>
      <c r="I1249">
        <v>0</v>
      </c>
      <c r="J1249">
        <v>0</v>
      </c>
      <c r="K1249">
        <v>141</v>
      </c>
      <c r="L12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49" s="5" cm="1">
        <f t="array" ref="M1249">MAX(IF((ProjectInfoTable[ProjectName]=DiscreteStatsTable[[#This Row],[ProjectName]]),(ProjectInfoTable[ProjectName]=DiscreteStatsTable[[#This Row],[ProjectName]])*ProjectInfoTable[NumberOfReplications]))</f>
        <v>50</v>
      </c>
      <c r="N1249" s="5" cm="1">
        <f t="array" ref="N1249">IFERROR(AVERAGE(IF((DiscreteStatsTable[GroupByKey]=DiscreteStatsTable[[#This Row],[GroupByKey]]),(DiscreteStatsTable[GroupByKey]=DiscreteStatsTable[[#This Row],[GroupByKey]])*DiscreteStatsTable[Average])),0)</f>
        <v>0</v>
      </c>
      <c r="O1249" s="5" cm="1">
        <f t="array" ref="O1249">IFERROR(_xlfn.STDEV.S(IF((DiscreteStatsTable[GroupByKey]=DiscreteStatsTable[[#This Row],[GroupByKey]]),(DiscreteStatsTable[GroupByKey]=DiscreteStatsTable[[#This Row],[GroupByKey]])*DiscreteStatsTable[Average])),0)</f>
        <v>0</v>
      </c>
      <c r="P1249" s="5" cm="1">
        <f t="array" ref="P1249">MAX(IF((ProjectInfoTable[ProjectName]=DiscreteStatsTable[[#This Row],[ProjectName]]),(ProjectInfoTable[ProjectName]=DiscreteStatsTable[[#This Row],[ProjectName]])*ProjectInfoTable[ConfidenceInterval]))</f>
        <v>0.95</v>
      </c>
      <c r="Q1249" s="5">
        <f>IF(AND(DiscreteStatsTable[[#This Row],[RepsWithStatObserved]]=1,Y1249=0),200000000000000000000,IFERROR(_xlfn.T.INV.2T(1 -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9" s="5" cm="1">
        <f t="array" ref="R1249">MIN(IF((DiscreteStatsTable[GroupByKey]=DiscreteStatsTable[[#This Row],[GroupByKey]]),(DiscreteStatsTable[GroupByKey]=DiscreteStatsTable[[#This Row],[GroupByKey]])*DiscreteStatsTable[Average]))</f>
        <v>0</v>
      </c>
      <c r="S1249" s="5" cm="1">
        <f t="array" ref="S1249">MAX(IF((DiscreteStatsTable[GroupByKey]=DiscreteStatsTable[[#This Row],[GroupByKey]]),(DiscreteStatsTable[GroupByKey]=DiscreteStatsTable[[#This Row],[GroupByKey]])*DiscreteStatsTable[Average]))</f>
        <v>0</v>
      </c>
      <c r="T1249" s="5" cm="1">
        <f t="array" ref="T1249">MIN(IF((DiscreteStatsTable[GroupByKey]=DiscreteStatsTable[[#This Row],[GroupByKey]]),(DiscreteStatsTable[GroupByKey]=DiscreteStatsTable[[#This Row],[GroupByKey]])*DiscreteStatsTable[Minimum]))</f>
        <v>0</v>
      </c>
      <c r="U1249" s="5" cm="1">
        <f t="array" ref="U1249">MAX(IF((DiscreteStatsTable[GroupByKey]=DiscreteStatsTable[[#This Row],[GroupByKey]]),(DiscreteStatsTable[GroupByKey]=DiscreteStatsTable[[#This Row],[GroupByKey]])*DiscreteStatsTable[Maximum]))</f>
        <v>0</v>
      </c>
      <c r="V1249" s="5" cm="1">
        <f t="array" ref="V1249">IFERROR(AVERAGE(IF((DiscreteStatsTable[GroupByKey]=DiscreteStatsTable[[#This Row],[GroupByKey]]),(DiscreteStatsTable[GroupByKey]=DiscreteStatsTable[[#This Row],[GroupByKey]])*DiscreteStatsTable[NumberObservations])),0)</f>
        <v>141.38</v>
      </c>
      <c r="W1249" s="5">
        <f>IF((DiscreteStatsTable[[#This Row],[RepsRequested]]&gt;1),DiscreteStatsTable[[#This Row],[HalfWidth]],DiscreteStatsTable[[#This Row],[BatchMeansHalfWidth]])</f>
        <v>0</v>
      </c>
      <c r="X1249" s="5" cm="1">
        <f t="array" ref="X1249">COUNT(IF((DiscreteStatsTable[GroupByKey]=DiscreteStatsTable[[#This Row],[GroupByKey]]),(DiscreteStatsTable[GroupByKey]=DiscreteStatsTable[[#This Row],[GroupByKey]])*DiscreteStatsTable[Replication]))</f>
        <v>50</v>
      </c>
      <c r="Y1249" s="5">
        <f>IF(DiscreteStatsTable[[#This Row],[RepsRequested]]=DiscreteStatsTable[[#This Row],[RepsWithStatObserved]],1,0)</f>
        <v>1</v>
      </c>
    </row>
    <row r="1250" spans="1:25" x14ac:dyDescent="0.25">
      <c r="A1250" t="s">
        <v>68</v>
      </c>
      <c r="B1250" t="s">
        <v>70</v>
      </c>
      <c r="C1250">
        <v>38</v>
      </c>
      <c r="D1250" t="s">
        <v>85</v>
      </c>
      <c r="E1250" t="s">
        <v>91</v>
      </c>
      <c r="F1250" t="s">
        <v>87</v>
      </c>
      <c r="G1250">
        <v>0.32215054278197103</v>
      </c>
      <c r="H1250">
        <v>2E+20</v>
      </c>
      <c r="I1250">
        <v>2.7712688014374501E-2</v>
      </c>
      <c r="J1250">
        <v>1.3660095576182301</v>
      </c>
      <c r="K1250">
        <v>141</v>
      </c>
      <c r="L12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50" s="5" cm="1">
        <f t="array" ref="M1250">MAX(IF((ProjectInfoTable[ProjectName]=DiscreteStatsTable[[#This Row],[ProjectName]]),(ProjectInfoTable[ProjectName]=DiscreteStatsTable[[#This Row],[ProjectName]])*ProjectInfoTable[NumberOfReplications]))</f>
        <v>50</v>
      </c>
      <c r="N1250" s="5" cm="1">
        <f t="array" ref="N1250">IFERROR(AVERAGE(IF((DiscreteStatsTable[GroupByKey]=DiscreteStatsTable[[#This Row],[GroupByKey]]),(DiscreteStatsTable[GroupByKey]=DiscreteStatsTable[[#This Row],[GroupByKey]])*DiscreteStatsTable[Average])),0)</f>
        <v>0.33492790756206081</v>
      </c>
      <c r="O1250" s="5" cm="1">
        <f t="array" ref="O125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50" s="5" cm="1">
        <f t="array" ref="P1250">MAX(IF((ProjectInfoTable[ProjectName]=DiscreteStatsTable[[#This Row],[ProjectName]]),(ProjectInfoTable[ProjectName]=DiscreteStatsTable[[#This Row],[ProjectName]])*ProjectInfoTable[ConfidenceInterval]))</f>
        <v>0.95</v>
      </c>
      <c r="Q1250" s="5">
        <f>IF(AND(DiscreteStatsTable[[#This Row],[RepsWithStatObserved]]=1,Y1250=0),200000000000000000000,IFERROR(_xlfn.T.INV.2T(1 -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50" s="5" cm="1">
        <f t="array" ref="R1250">MIN(IF((DiscreteStatsTable[GroupByKey]=DiscreteStatsTable[[#This Row],[GroupByKey]]),(DiscreteStatsTable[GroupByKey]=DiscreteStatsTable[[#This Row],[GroupByKey]])*DiscreteStatsTable[Average]))</f>
        <v>0.29414253294763198</v>
      </c>
      <c r="S1250" s="5" cm="1">
        <f t="array" ref="S1250">MAX(IF((DiscreteStatsTable[GroupByKey]=DiscreteStatsTable[[#This Row],[GroupByKey]]),(DiscreteStatsTable[GroupByKey]=DiscreteStatsTable[[#This Row],[GroupByKey]])*DiscreteStatsTable[Average]))</f>
        <v>0.38948747758041602</v>
      </c>
      <c r="T1250" s="5" cm="1">
        <f t="array" ref="T1250">MIN(IF((DiscreteStatsTable[GroupByKey]=DiscreteStatsTable[[#This Row],[GroupByKey]]),(DiscreteStatsTable[GroupByKey]=DiscreteStatsTable[[#This Row],[GroupByKey]])*DiscreteStatsTable[Minimum]))</f>
        <v>1.2941586017357599E-2</v>
      </c>
      <c r="U1250" s="5" cm="1">
        <f t="array" ref="U1250">MAX(IF((DiscreteStatsTable[GroupByKey]=DiscreteStatsTable[[#This Row],[GroupByKey]]),(DiscreteStatsTable[GroupByKey]=DiscreteStatsTable[[#This Row],[GroupByKey]])*DiscreteStatsTable[Maximum]))</f>
        <v>2.0393207955552399</v>
      </c>
      <c r="V1250" s="5" cm="1">
        <f t="array" ref="V1250">IFERROR(AVERAGE(IF((DiscreteStatsTable[GroupByKey]=DiscreteStatsTable[[#This Row],[GroupByKey]]),(DiscreteStatsTable[GroupByKey]=DiscreteStatsTable[[#This Row],[GroupByKey]])*DiscreteStatsTable[NumberObservations])),0)</f>
        <v>141.38</v>
      </c>
      <c r="W1250" s="5">
        <f>IF((DiscreteStatsTable[[#This Row],[RepsRequested]]&gt;1),DiscreteStatsTable[[#This Row],[HalfWidth]],DiscreteStatsTable[[#This Row],[BatchMeansHalfWidth]])</f>
        <v>5.7478663771092743E-3</v>
      </c>
      <c r="X1250" s="5" cm="1">
        <f t="array" ref="X1250">COUNT(IF((DiscreteStatsTable[GroupByKey]=DiscreteStatsTable[[#This Row],[GroupByKey]]),(DiscreteStatsTable[GroupByKey]=DiscreteStatsTable[[#This Row],[GroupByKey]])*DiscreteStatsTable[Replication]))</f>
        <v>50</v>
      </c>
      <c r="Y1250" s="5">
        <f>IF(DiscreteStatsTable[[#This Row],[RepsRequested]]=DiscreteStatsTable[[#This Row],[RepsWithStatObserved]],1,0)</f>
        <v>1</v>
      </c>
    </row>
    <row r="1251" spans="1:25" x14ac:dyDescent="0.25">
      <c r="A1251" t="s">
        <v>68</v>
      </c>
      <c r="B1251" t="s">
        <v>70</v>
      </c>
      <c r="C1251">
        <v>38</v>
      </c>
      <c r="D1251" t="s">
        <v>85</v>
      </c>
      <c r="E1251" t="s">
        <v>92</v>
      </c>
      <c r="F1251" t="s">
        <v>87</v>
      </c>
      <c r="G1251">
        <v>12.815551661573</v>
      </c>
      <c r="H1251">
        <v>2E+20</v>
      </c>
      <c r="I1251">
        <v>1.6627612808624701</v>
      </c>
      <c r="J1251">
        <v>47.388130164468301</v>
      </c>
      <c r="K1251">
        <v>141</v>
      </c>
      <c r="L12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51" s="5" cm="1">
        <f t="array" ref="M1251">MAX(IF((ProjectInfoTable[ProjectName]=DiscreteStatsTable[[#This Row],[ProjectName]]),(ProjectInfoTable[ProjectName]=DiscreteStatsTable[[#This Row],[ProjectName]])*ProjectInfoTable[NumberOfReplications]))</f>
        <v>50</v>
      </c>
      <c r="N1251" s="5" cm="1">
        <f t="array" ref="N1251">IFERROR(AVERAGE(IF((DiscreteStatsTable[GroupByKey]=DiscreteStatsTable[[#This Row],[GroupByKey]]),(DiscreteStatsTable[GroupByKey]=DiscreteStatsTable[[#This Row],[GroupByKey]])*DiscreteStatsTable[Average])),0)</f>
        <v>17.764897998506111</v>
      </c>
      <c r="O1251" s="5" cm="1">
        <f t="array" ref="O1251">IFERROR(_xlfn.STDEV.S(IF((DiscreteStatsTable[GroupByKey]=DiscreteStatsTable[[#This Row],[GroupByKey]]),(DiscreteStatsTable[GroupByKey]=DiscreteStatsTable[[#This Row],[GroupByKey]])*DiscreteStatsTable[Average])),0)</f>
        <v>6.3265363194248438</v>
      </c>
      <c r="P1251" s="5" cm="1">
        <f t="array" ref="P1251">MAX(IF((ProjectInfoTable[ProjectName]=DiscreteStatsTable[[#This Row],[ProjectName]]),(ProjectInfoTable[ProjectName]=DiscreteStatsTable[[#This Row],[ProjectName]])*ProjectInfoTable[ConfidenceInterval]))</f>
        <v>0.95</v>
      </c>
      <c r="Q1251" s="5">
        <f>IF(AND(DiscreteStatsTable[[#This Row],[RepsWithStatObserved]]=1,Y1251=0),200000000000000000000,IFERROR(_xlfn.T.INV.2T(1 -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251" s="5" cm="1">
        <f t="array" ref="R1251">MIN(IF((DiscreteStatsTable[GroupByKey]=DiscreteStatsTable[[#This Row],[GroupByKey]]),(DiscreteStatsTable[GroupByKey]=DiscreteStatsTable[[#This Row],[GroupByKey]])*DiscreteStatsTable[Average]))</f>
        <v>12.070203836107099</v>
      </c>
      <c r="S1251" s="5" cm="1">
        <f t="array" ref="S1251">MAX(IF((DiscreteStatsTable[GroupByKey]=DiscreteStatsTable[[#This Row],[GroupByKey]]),(DiscreteStatsTable[GroupByKey]=DiscreteStatsTable[[#This Row],[GroupByKey]])*DiscreteStatsTable[Average]))</f>
        <v>51.667706043059603</v>
      </c>
      <c r="T1251" s="5" cm="1">
        <f t="array" ref="T1251">MIN(IF((DiscreteStatsTable[GroupByKey]=DiscreteStatsTable[[#This Row],[GroupByKey]]),(DiscreteStatsTable[GroupByKey]=DiscreteStatsTable[[#This Row],[GroupByKey]])*DiscreteStatsTable[Minimum]))</f>
        <v>0.77649516104145899</v>
      </c>
      <c r="U1251" s="5" cm="1">
        <f t="array" ref="U1251">MAX(IF((DiscreteStatsTable[GroupByKey]=DiscreteStatsTable[[#This Row],[GroupByKey]]),(DiscreteStatsTable[GroupByKey]=DiscreteStatsTable[[#This Row],[GroupByKey]])*DiscreteStatsTable[Maximum]))</f>
        <v>114.20900292565</v>
      </c>
      <c r="V1251" s="5" cm="1">
        <f t="array" ref="V1251">IFERROR(AVERAGE(IF((DiscreteStatsTable[GroupByKey]=DiscreteStatsTable[[#This Row],[GroupByKey]]),(DiscreteStatsTable[GroupByKey]=DiscreteStatsTable[[#This Row],[GroupByKey]])*DiscreteStatsTable[NumberObservations])),0)</f>
        <v>141.38</v>
      </c>
      <c r="W1251" s="5">
        <f>IF((DiscreteStatsTable[[#This Row],[RepsRequested]]&gt;1),DiscreteStatsTable[[#This Row],[HalfWidth]],DiscreteStatsTable[[#This Row],[BatchMeansHalfWidth]])</f>
        <v>1.7979817281600685</v>
      </c>
      <c r="X1251" s="5" cm="1">
        <f t="array" ref="X1251">COUNT(IF((DiscreteStatsTable[GroupByKey]=DiscreteStatsTable[[#This Row],[GroupByKey]]),(DiscreteStatsTable[GroupByKey]=DiscreteStatsTable[[#This Row],[GroupByKey]])*DiscreteStatsTable[Replication]))</f>
        <v>50</v>
      </c>
      <c r="Y1251" s="5">
        <f>IF(DiscreteStatsTable[[#This Row],[RepsRequested]]=DiscreteStatsTable[[#This Row],[RepsWithStatObserved]],1,0)</f>
        <v>1</v>
      </c>
    </row>
    <row r="1252" spans="1:25" x14ac:dyDescent="0.25">
      <c r="A1252" t="s">
        <v>68</v>
      </c>
      <c r="B1252" t="s">
        <v>70</v>
      </c>
      <c r="C1252">
        <v>38</v>
      </c>
      <c r="D1252" t="s">
        <v>85</v>
      </c>
      <c r="E1252" t="s">
        <v>93</v>
      </c>
      <c r="F1252" t="s">
        <v>87</v>
      </c>
      <c r="G1252">
        <v>0</v>
      </c>
      <c r="H1252">
        <v>2E+20</v>
      </c>
      <c r="I1252">
        <v>0</v>
      </c>
      <c r="J1252">
        <v>0</v>
      </c>
      <c r="K1252">
        <v>141</v>
      </c>
      <c r="L12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52" s="5" cm="1">
        <f t="array" ref="M1252">MAX(IF((ProjectInfoTable[ProjectName]=DiscreteStatsTable[[#This Row],[ProjectName]]),(ProjectInfoTable[ProjectName]=DiscreteStatsTable[[#This Row],[ProjectName]])*ProjectInfoTable[NumberOfReplications]))</f>
        <v>50</v>
      </c>
      <c r="N1252" s="5" cm="1">
        <f t="array" ref="N1252">IFERROR(AVERAGE(IF((DiscreteStatsTable[GroupByKey]=DiscreteStatsTable[[#This Row],[GroupByKey]]),(DiscreteStatsTable[GroupByKey]=DiscreteStatsTable[[#This Row],[GroupByKey]])*DiscreteStatsTable[Average])),0)</f>
        <v>0</v>
      </c>
      <c r="O1252" s="5" cm="1">
        <f t="array" ref="O1252">IFERROR(_xlfn.STDEV.S(IF((DiscreteStatsTable[GroupByKey]=DiscreteStatsTable[[#This Row],[GroupByKey]]),(DiscreteStatsTable[GroupByKey]=DiscreteStatsTable[[#This Row],[GroupByKey]])*DiscreteStatsTable[Average])),0)</f>
        <v>0</v>
      </c>
      <c r="P1252" s="5" cm="1">
        <f t="array" ref="P1252">MAX(IF((ProjectInfoTable[ProjectName]=DiscreteStatsTable[[#This Row],[ProjectName]]),(ProjectInfoTable[ProjectName]=DiscreteStatsTable[[#This Row],[ProjectName]])*ProjectInfoTable[ConfidenceInterval]))</f>
        <v>0.95</v>
      </c>
      <c r="Q1252" s="5">
        <f>IF(AND(DiscreteStatsTable[[#This Row],[RepsWithStatObserved]]=1,Y1252=0),200000000000000000000,IFERROR(_xlfn.T.INV.2T(1 -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2" s="5" cm="1">
        <f t="array" ref="R1252">MIN(IF((DiscreteStatsTable[GroupByKey]=DiscreteStatsTable[[#This Row],[GroupByKey]]),(DiscreteStatsTable[GroupByKey]=DiscreteStatsTable[[#This Row],[GroupByKey]])*DiscreteStatsTable[Average]))</f>
        <v>0</v>
      </c>
      <c r="S1252" s="5" cm="1">
        <f t="array" ref="S1252">MAX(IF((DiscreteStatsTable[GroupByKey]=DiscreteStatsTable[[#This Row],[GroupByKey]]),(DiscreteStatsTable[GroupByKey]=DiscreteStatsTable[[#This Row],[GroupByKey]])*DiscreteStatsTable[Average]))</f>
        <v>0</v>
      </c>
      <c r="T1252" s="5" cm="1">
        <f t="array" ref="T1252">MIN(IF((DiscreteStatsTable[GroupByKey]=DiscreteStatsTable[[#This Row],[GroupByKey]]),(DiscreteStatsTable[GroupByKey]=DiscreteStatsTable[[#This Row],[GroupByKey]])*DiscreteStatsTable[Minimum]))</f>
        <v>0</v>
      </c>
      <c r="U1252" s="5" cm="1">
        <f t="array" ref="U1252">MAX(IF((DiscreteStatsTable[GroupByKey]=DiscreteStatsTable[[#This Row],[GroupByKey]]),(DiscreteStatsTable[GroupByKey]=DiscreteStatsTable[[#This Row],[GroupByKey]])*DiscreteStatsTable[Maximum]))</f>
        <v>0</v>
      </c>
      <c r="V1252" s="5" cm="1">
        <f t="array" ref="V1252">IFERROR(AVERAGE(IF((DiscreteStatsTable[GroupByKey]=DiscreteStatsTable[[#This Row],[GroupByKey]]),(DiscreteStatsTable[GroupByKey]=DiscreteStatsTable[[#This Row],[GroupByKey]])*DiscreteStatsTable[NumberObservations])),0)</f>
        <v>141.38</v>
      </c>
      <c r="W1252" s="5">
        <f>IF((DiscreteStatsTable[[#This Row],[RepsRequested]]&gt;1),DiscreteStatsTable[[#This Row],[HalfWidth]],DiscreteStatsTable[[#This Row],[BatchMeansHalfWidth]])</f>
        <v>0</v>
      </c>
      <c r="X1252" s="5" cm="1">
        <f t="array" ref="X1252">COUNT(IF((DiscreteStatsTable[GroupByKey]=DiscreteStatsTable[[#This Row],[GroupByKey]]),(DiscreteStatsTable[GroupByKey]=DiscreteStatsTable[[#This Row],[GroupByKey]])*DiscreteStatsTable[Replication]))</f>
        <v>50</v>
      </c>
      <c r="Y1252" s="5">
        <f>IF(DiscreteStatsTable[[#This Row],[RepsRequested]]=DiscreteStatsTable[[#This Row],[RepsWithStatObserved]],1,0)</f>
        <v>1</v>
      </c>
    </row>
    <row r="1253" spans="1:25" x14ac:dyDescent="0.25">
      <c r="A1253" t="s">
        <v>68</v>
      </c>
      <c r="B1253" t="s">
        <v>70</v>
      </c>
      <c r="C1253">
        <v>38</v>
      </c>
      <c r="D1253" t="s">
        <v>85</v>
      </c>
      <c r="E1253" t="s">
        <v>94</v>
      </c>
      <c r="F1253" t="s">
        <v>87</v>
      </c>
      <c r="G1253">
        <v>0</v>
      </c>
      <c r="H1253">
        <v>2E+20</v>
      </c>
      <c r="I1253">
        <v>0</v>
      </c>
      <c r="J1253">
        <v>0</v>
      </c>
      <c r="K1253">
        <v>141</v>
      </c>
      <c r="L12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53" s="5" cm="1">
        <f t="array" ref="M1253">MAX(IF((ProjectInfoTable[ProjectName]=DiscreteStatsTable[[#This Row],[ProjectName]]),(ProjectInfoTable[ProjectName]=DiscreteStatsTable[[#This Row],[ProjectName]])*ProjectInfoTable[NumberOfReplications]))</f>
        <v>50</v>
      </c>
      <c r="N1253" s="5" cm="1">
        <f t="array" ref="N1253">IFERROR(AVERAGE(IF((DiscreteStatsTable[GroupByKey]=DiscreteStatsTable[[#This Row],[GroupByKey]]),(DiscreteStatsTable[GroupByKey]=DiscreteStatsTable[[#This Row],[GroupByKey]])*DiscreteStatsTable[Average])),0)</f>
        <v>0</v>
      </c>
      <c r="O1253" s="5" cm="1">
        <f t="array" ref="O1253">IFERROR(_xlfn.STDEV.S(IF((DiscreteStatsTable[GroupByKey]=DiscreteStatsTable[[#This Row],[GroupByKey]]),(DiscreteStatsTable[GroupByKey]=DiscreteStatsTable[[#This Row],[GroupByKey]])*DiscreteStatsTable[Average])),0)</f>
        <v>0</v>
      </c>
      <c r="P1253" s="5" cm="1">
        <f t="array" ref="P1253">MAX(IF((ProjectInfoTable[ProjectName]=DiscreteStatsTable[[#This Row],[ProjectName]]),(ProjectInfoTable[ProjectName]=DiscreteStatsTable[[#This Row],[ProjectName]])*ProjectInfoTable[ConfidenceInterval]))</f>
        <v>0.95</v>
      </c>
      <c r="Q1253" s="5">
        <f>IF(AND(DiscreteStatsTable[[#This Row],[RepsWithStatObserved]]=1,Y1253=0),200000000000000000000,IFERROR(_xlfn.T.INV.2T(1 -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3" s="5" cm="1">
        <f t="array" ref="R1253">MIN(IF((DiscreteStatsTable[GroupByKey]=DiscreteStatsTable[[#This Row],[GroupByKey]]),(DiscreteStatsTable[GroupByKey]=DiscreteStatsTable[[#This Row],[GroupByKey]])*DiscreteStatsTable[Average]))</f>
        <v>0</v>
      </c>
      <c r="S1253" s="5" cm="1">
        <f t="array" ref="S1253">MAX(IF((DiscreteStatsTable[GroupByKey]=DiscreteStatsTable[[#This Row],[GroupByKey]]),(DiscreteStatsTable[GroupByKey]=DiscreteStatsTable[[#This Row],[GroupByKey]])*DiscreteStatsTable[Average]))</f>
        <v>0</v>
      </c>
      <c r="T1253" s="5" cm="1">
        <f t="array" ref="T1253">MIN(IF((DiscreteStatsTable[GroupByKey]=DiscreteStatsTable[[#This Row],[GroupByKey]]),(DiscreteStatsTable[GroupByKey]=DiscreteStatsTable[[#This Row],[GroupByKey]])*DiscreteStatsTable[Minimum]))</f>
        <v>0</v>
      </c>
      <c r="U1253" s="5" cm="1">
        <f t="array" ref="U1253">MAX(IF((DiscreteStatsTable[GroupByKey]=DiscreteStatsTable[[#This Row],[GroupByKey]]),(DiscreteStatsTable[GroupByKey]=DiscreteStatsTable[[#This Row],[GroupByKey]])*DiscreteStatsTable[Maximum]))</f>
        <v>0</v>
      </c>
      <c r="V1253" s="5" cm="1">
        <f t="array" ref="V1253">IFERROR(AVERAGE(IF((DiscreteStatsTable[GroupByKey]=DiscreteStatsTable[[#This Row],[GroupByKey]]),(DiscreteStatsTable[GroupByKey]=DiscreteStatsTable[[#This Row],[GroupByKey]])*DiscreteStatsTable[NumberObservations])),0)</f>
        <v>141.38</v>
      </c>
      <c r="W1253" s="5">
        <f>IF((DiscreteStatsTable[[#This Row],[RepsRequested]]&gt;1),DiscreteStatsTable[[#This Row],[HalfWidth]],DiscreteStatsTable[[#This Row],[BatchMeansHalfWidth]])</f>
        <v>0</v>
      </c>
      <c r="X1253" s="5" cm="1">
        <f t="array" ref="X1253">COUNT(IF((DiscreteStatsTable[GroupByKey]=DiscreteStatsTable[[#This Row],[GroupByKey]]),(DiscreteStatsTable[GroupByKey]=DiscreteStatsTable[[#This Row],[GroupByKey]])*DiscreteStatsTable[Replication]))</f>
        <v>50</v>
      </c>
      <c r="Y1253" s="5">
        <f>IF(DiscreteStatsTable[[#This Row],[RepsRequested]]=DiscreteStatsTable[[#This Row],[RepsWithStatObserved]],1,0)</f>
        <v>1</v>
      </c>
    </row>
    <row r="1254" spans="1:25" x14ac:dyDescent="0.25">
      <c r="A1254" t="s">
        <v>68</v>
      </c>
      <c r="B1254" t="s">
        <v>70</v>
      </c>
      <c r="C1254">
        <v>38</v>
      </c>
      <c r="D1254" t="s">
        <v>85</v>
      </c>
      <c r="E1254" t="s">
        <v>95</v>
      </c>
      <c r="F1254" t="s">
        <v>87</v>
      </c>
      <c r="G1254">
        <v>0.32215054278197103</v>
      </c>
      <c r="H1254">
        <v>2E+20</v>
      </c>
      <c r="I1254">
        <v>2.7712688014374501E-2</v>
      </c>
      <c r="J1254">
        <v>1.3660095576182301</v>
      </c>
      <c r="K1254">
        <v>141</v>
      </c>
      <c r="L12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54" s="5" cm="1">
        <f t="array" ref="M1254">MAX(IF((ProjectInfoTable[ProjectName]=DiscreteStatsTable[[#This Row],[ProjectName]]),(ProjectInfoTable[ProjectName]=DiscreteStatsTable[[#This Row],[ProjectName]])*ProjectInfoTable[NumberOfReplications]))</f>
        <v>50</v>
      </c>
      <c r="N1254" s="5" cm="1">
        <f t="array" ref="N1254">IFERROR(AVERAGE(IF((DiscreteStatsTable[GroupByKey]=DiscreteStatsTable[[#This Row],[GroupByKey]]),(DiscreteStatsTable[GroupByKey]=DiscreteStatsTable[[#This Row],[GroupByKey]])*DiscreteStatsTable[Average])),0)</f>
        <v>0.33492790756206081</v>
      </c>
      <c r="O1254" s="5" cm="1">
        <f t="array" ref="O125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54" s="5" cm="1">
        <f t="array" ref="P1254">MAX(IF((ProjectInfoTable[ProjectName]=DiscreteStatsTable[[#This Row],[ProjectName]]),(ProjectInfoTable[ProjectName]=DiscreteStatsTable[[#This Row],[ProjectName]])*ProjectInfoTable[ConfidenceInterval]))</f>
        <v>0.95</v>
      </c>
      <c r="Q1254" s="5">
        <f>IF(AND(DiscreteStatsTable[[#This Row],[RepsWithStatObserved]]=1,Y1254=0),200000000000000000000,IFERROR(_xlfn.T.INV.2T(1 -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54" s="5" cm="1">
        <f t="array" ref="R1254">MIN(IF((DiscreteStatsTable[GroupByKey]=DiscreteStatsTable[[#This Row],[GroupByKey]]),(DiscreteStatsTable[GroupByKey]=DiscreteStatsTable[[#This Row],[GroupByKey]])*DiscreteStatsTable[Average]))</f>
        <v>0.29414253294763198</v>
      </c>
      <c r="S1254" s="5" cm="1">
        <f t="array" ref="S1254">MAX(IF((DiscreteStatsTable[GroupByKey]=DiscreteStatsTable[[#This Row],[GroupByKey]]),(DiscreteStatsTable[GroupByKey]=DiscreteStatsTable[[#This Row],[GroupByKey]])*DiscreteStatsTable[Average]))</f>
        <v>0.38948747758041602</v>
      </c>
      <c r="T1254" s="5" cm="1">
        <f t="array" ref="T1254">MIN(IF((DiscreteStatsTable[GroupByKey]=DiscreteStatsTable[[#This Row],[GroupByKey]]),(DiscreteStatsTable[GroupByKey]=DiscreteStatsTable[[#This Row],[GroupByKey]])*DiscreteStatsTable[Minimum]))</f>
        <v>1.2941586017357599E-2</v>
      </c>
      <c r="U1254" s="5" cm="1">
        <f t="array" ref="U1254">MAX(IF((DiscreteStatsTable[GroupByKey]=DiscreteStatsTable[[#This Row],[GroupByKey]]),(DiscreteStatsTable[GroupByKey]=DiscreteStatsTable[[#This Row],[GroupByKey]])*DiscreteStatsTable[Maximum]))</f>
        <v>2.0393207955552399</v>
      </c>
      <c r="V1254" s="5" cm="1">
        <f t="array" ref="V1254">IFERROR(AVERAGE(IF((DiscreteStatsTable[GroupByKey]=DiscreteStatsTable[[#This Row],[GroupByKey]]),(DiscreteStatsTable[GroupByKey]=DiscreteStatsTable[[#This Row],[GroupByKey]])*DiscreteStatsTable[NumberObservations])),0)</f>
        <v>141.38</v>
      </c>
      <c r="W1254" s="5">
        <f>IF((DiscreteStatsTable[[#This Row],[RepsRequested]]&gt;1),DiscreteStatsTable[[#This Row],[HalfWidth]],DiscreteStatsTable[[#This Row],[BatchMeansHalfWidth]])</f>
        <v>5.7478663771092743E-3</v>
      </c>
      <c r="X1254" s="5" cm="1">
        <f t="array" ref="X1254">COUNT(IF((DiscreteStatsTable[GroupByKey]=DiscreteStatsTable[[#This Row],[GroupByKey]]),(DiscreteStatsTable[GroupByKey]=DiscreteStatsTable[[#This Row],[GroupByKey]])*DiscreteStatsTable[Replication]))</f>
        <v>50</v>
      </c>
      <c r="Y1254" s="5">
        <f>IF(DiscreteStatsTable[[#This Row],[RepsRequested]]=DiscreteStatsTable[[#This Row],[RepsWithStatObserved]],1,0)</f>
        <v>1</v>
      </c>
    </row>
    <row r="1255" spans="1:25" x14ac:dyDescent="0.25">
      <c r="A1255" t="s">
        <v>68</v>
      </c>
      <c r="B1255" t="s">
        <v>70</v>
      </c>
      <c r="C1255">
        <v>38</v>
      </c>
      <c r="D1255" t="s">
        <v>85</v>
      </c>
      <c r="E1255" t="s">
        <v>96</v>
      </c>
      <c r="F1255" t="s">
        <v>87</v>
      </c>
      <c r="G1255">
        <v>11.437853604167801</v>
      </c>
      <c r="H1255">
        <v>2E+20</v>
      </c>
      <c r="I1255">
        <v>1.6627612808624701</v>
      </c>
      <c r="J1255">
        <v>46.358369009477101</v>
      </c>
      <c r="K1255">
        <v>141</v>
      </c>
      <c r="L12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55" s="5" cm="1">
        <f t="array" ref="M1255">MAX(IF((ProjectInfoTable[ProjectName]=DiscreteStatsTable[[#This Row],[ProjectName]]),(ProjectInfoTable[ProjectName]=DiscreteStatsTable[[#This Row],[ProjectName]])*ProjectInfoTable[NumberOfReplications]))</f>
        <v>50</v>
      </c>
      <c r="N1255" s="5" cm="1">
        <f t="array" ref="N1255">IFERROR(AVERAGE(IF((DiscreteStatsTable[GroupByKey]=DiscreteStatsTable[[#This Row],[GroupByKey]]),(DiscreteStatsTable[GroupByKey]=DiscreteStatsTable[[#This Row],[GroupByKey]])*DiscreteStatsTable[Average])),0)</f>
        <v>12.098431297615067</v>
      </c>
      <c r="O1255" s="5" cm="1">
        <f t="array" ref="O1255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255" s="5" cm="1">
        <f t="array" ref="P1255">MAX(IF((ProjectInfoTable[ProjectName]=DiscreteStatsTable[[#This Row],[ProjectName]]),(ProjectInfoTable[ProjectName]=DiscreteStatsTable[[#This Row],[ProjectName]])*ProjectInfoTable[ConfidenceInterval]))</f>
        <v>0.95</v>
      </c>
      <c r="Q1255" s="5">
        <f>IF(AND(DiscreteStatsTable[[#This Row],[RepsWithStatObserved]]=1,Y1255=0),200000000000000000000,IFERROR(_xlfn.T.INV.2T(1 -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255" s="5" cm="1">
        <f t="array" ref="R1255">MIN(IF((DiscreteStatsTable[GroupByKey]=DiscreteStatsTable[[#This Row],[GroupByKey]]),(DiscreteStatsTable[GroupByKey]=DiscreteStatsTable[[#This Row],[GroupByKey]])*DiscreteStatsTable[Average]))</f>
        <v>10.7592582879315</v>
      </c>
      <c r="S1255" s="5" cm="1">
        <f t="array" ref="S1255">MAX(IF((DiscreteStatsTable[GroupByKey]=DiscreteStatsTable[[#This Row],[GroupByKey]]),(DiscreteStatsTable[GroupByKey]=DiscreteStatsTable[[#This Row],[GroupByKey]])*DiscreteStatsTable[Average]))</f>
        <v>14.168775078757299</v>
      </c>
      <c r="T1255" s="5" cm="1">
        <f t="array" ref="T1255">MIN(IF((DiscreteStatsTable[GroupByKey]=DiscreteStatsTable[[#This Row],[GroupByKey]]),(DiscreteStatsTable[GroupByKey]=DiscreteStatsTable[[#This Row],[GroupByKey]])*DiscreteStatsTable[Minimum]))</f>
        <v>0.77649516104145899</v>
      </c>
      <c r="U1255" s="5" cm="1">
        <f t="array" ref="U1255">MAX(IF((DiscreteStatsTable[GroupByKey]=DiscreteStatsTable[[#This Row],[GroupByKey]]),(DiscreteStatsTable[GroupByKey]=DiscreteStatsTable[[#This Row],[GroupByKey]])*DiscreteStatsTable[Maximum]))</f>
        <v>66.496126739788593</v>
      </c>
      <c r="V1255" s="5" cm="1">
        <f t="array" ref="V1255">IFERROR(AVERAGE(IF((DiscreteStatsTable[GroupByKey]=DiscreteStatsTable[[#This Row],[GroupByKey]]),(DiscreteStatsTable[GroupByKey]=DiscreteStatsTable[[#This Row],[GroupByKey]])*DiscreteStatsTable[NumberObservations])),0)</f>
        <v>141.38</v>
      </c>
      <c r="W1255" s="5">
        <f>IF((DiscreteStatsTable[[#This Row],[RepsRequested]]&gt;1),DiscreteStatsTable[[#This Row],[HalfWidth]],DiscreteStatsTable[[#This Row],[BatchMeansHalfWidth]])</f>
        <v>0.20301091161176912</v>
      </c>
      <c r="X1255" s="5" cm="1">
        <f t="array" ref="X1255">COUNT(IF((DiscreteStatsTable[GroupByKey]=DiscreteStatsTable[[#This Row],[GroupByKey]]),(DiscreteStatsTable[GroupByKey]=DiscreteStatsTable[[#This Row],[GroupByKey]])*DiscreteStatsTable[Replication]))</f>
        <v>50</v>
      </c>
      <c r="Y1255" s="5">
        <f>IF(DiscreteStatsTable[[#This Row],[RepsRequested]]=DiscreteStatsTable[[#This Row],[RepsWithStatObserved]],1,0)</f>
        <v>1</v>
      </c>
    </row>
    <row r="1256" spans="1:25" x14ac:dyDescent="0.25">
      <c r="A1256" t="s">
        <v>68</v>
      </c>
      <c r="B1256" t="s">
        <v>70</v>
      </c>
      <c r="C1256">
        <v>38</v>
      </c>
      <c r="D1256" t="s">
        <v>85</v>
      </c>
      <c r="E1256" t="s">
        <v>97</v>
      </c>
      <c r="F1256" t="s">
        <v>87</v>
      </c>
      <c r="G1256">
        <v>0</v>
      </c>
      <c r="H1256">
        <v>2E+20</v>
      </c>
      <c r="I1256">
        <v>0</v>
      </c>
      <c r="J1256">
        <v>0</v>
      </c>
      <c r="K1256">
        <v>141</v>
      </c>
      <c r="L12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56" s="5" cm="1">
        <f t="array" ref="M1256">MAX(IF((ProjectInfoTable[ProjectName]=DiscreteStatsTable[[#This Row],[ProjectName]]),(ProjectInfoTable[ProjectName]=DiscreteStatsTable[[#This Row],[ProjectName]])*ProjectInfoTable[NumberOfReplications]))</f>
        <v>50</v>
      </c>
      <c r="N1256" s="5" cm="1">
        <f t="array" ref="N1256">IFERROR(AVERAGE(IF((DiscreteStatsTable[GroupByKey]=DiscreteStatsTable[[#This Row],[GroupByKey]]),(DiscreteStatsTable[GroupByKey]=DiscreteStatsTable[[#This Row],[GroupByKey]])*DiscreteStatsTable[Average])),0)</f>
        <v>0</v>
      </c>
      <c r="O1256" s="5" cm="1">
        <f t="array" ref="O1256">IFERROR(_xlfn.STDEV.S(IF((DiscreteStatsTable[GroupByKey]=DiscreteStatsTable[[#This Row],[GroupByKey]]),(DiscreteStatsTable[GroupByKey]=DiscreteStatsTable[[#This Row],[GroupByKey]])*DiscreteStatsTable[Average])),0)</f>
        <v>0</v>
      </c>
      <c r="P1256" s="5" cm="1">
        <f t="array" ref="P1256">MAX(IF((ProjectInfoTable[ProjectName]=DiscreteStatsTable[[#This Row],[ProjectName]]),(ProjectInfoTable[ProjectName]=DiscreteStatsTable[[#This Row],[ProjectName]])*ProjectInfoTable[ConfidenceInterval]))</f>
        <v>0.95</v>
      </c>
      <c r="Q1256" s="5">
        <f>IF(AND(DiscreteStatsTable[[#This Row],[RepsWithStatObserved]]=1,Y1256=0),200000000000000000000,IFERROR(_xlfn.T.INV.2T(1 -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6" s="5" cm="1">
        <f t="array" ref="R1256">MIN(IF((DiscreteStatsTable[GroupByKey]=DiscreteStatsTable[[#This Row],[GroupByKey]]),(DiscreteStatsTable[GroupByKey]=DiscreteStatsTable[[#This Row],[GroupByKey]])*DiscreteStatsTable[Average]))</f>
        <v>0</v>
      </c>
      <c r="S1256" s="5" cm="1">
        <f t="array" ref="S1256">MAX(IF((DiscreteStatsTable[GroupByKey]=DiscreteStatsTable[[#This Row],[GroupByKey]]),(DiscreteStatsTable[GroupByKey]=DiscreteStatsTable[[#This Row],[GroupByKey]])*DiscreteStatsTable[Average]))</f>
        <v>0</v>
      </c>
      <c r="T1256" s="5" cm="1">
        <f t="array" ref="T1256">MIN(IF((DiscreteStatsTable[GroupByKey]=DiscreteStatsTable[[#This Row],[GroupByKey]]),(DiscreteStatsTable[GroupByKey]=DiscreteStatsTable[[#This Row],[GroupByKey]])*DiscreteStatsTable[Minimum]))</f>
        <v>0</v>
      </c>
      <c r="U1256" s="5" cm="1">
        <f t="array" ref="U1256">MAX(IF((DiscreteStatsTable[GroupByKey]=DiscreteStatsTable[[#This Row],[GroupByKey]]),(DiscreteStatsTable[GroupByKey]=DiscreteStatsTable[[#This Row],[GroupByKey]])*DiscreteStatsTable[Maximum]))</f>
        <v>0</v>
      </c>
      <c r="V1256" s="5" cm="1">
        <f t="array" ref="V1256">IFERROR(AVERAGE(IF((DiscreteStatsTable[GroupByKey]=DiscreteStatsTable[[#This Row],[GroupByKey]]),(DiscreteStatsTable[GroupByKey]=DiscreteStatsTable[[#This Row],[GroupByKey]])*DiscreteStatsTable[NumberObservations])),0)</f>
        <v>141.38</v>
      </c>
      <c r="W1256" s="5">
        <f>IF((DiscreteStatsTable[[#This Row],[RepsRequested]]&gt;1),DiscreteStatsTable[[#This Row],[HalfWidth]],DiscreteStatsTable[[#This Row],[BatchMeansHalfWidth]])</f>
        <v>0</v>
      </c>
      <c r="X1256" s="5" cm="1">
        <f t="array" ref="X1256">COUNT(IF((DiscreteStatsTable[GroupByKey]=DiscreteStatsTable[[#This Row],[GroupByKey]]),(DiscreteStatsTable[GroupByKey]=DiscreteStatsTable[[#This Row],[GroupByKey]])*DiscreteStatsTable[Replication]))</f>
        <v>50</v>
      </c>
      <c r="Y1256" s="5">
        <f>IF(DiscreteStatsTable[[#This Row],[RepsRequested]]=DiscreteStatsTable[[#This Row],[RepsWithStatObserved]],1,0)</f>
        <v>1</v>
      </c>
    </row>
    <row r="1257" spans="1:25" x14ac:dyDescent="0.25">
      <c r="A1257" t="s">
        <v>68</v>
      </c>
      <c r="B1257" t="s">
        <v>70</v>
      </c>
      <c r="C1257">
        <v>38</v>
      </c>
      <c r="D1257" t="s">
        <v>85</v>
      </c>
      <c r="E1257" t="s">
        <v>98</v>
      </c>
      <c r="F1257" t="s">
        <v>87</v>
      </c>
      <c r="G1257">
        <v>1.3776980574051201</v>
      </c>
      <c r="H1257">
        <v>2E+20</v>
      </c>
      <c r="I1257">
        <v>0</v>
      </c>
      <c r="J1257">
        <v>9.4730790556304196</v>
      </c>
      <c r="K1257">
        <v>141</v>
      </c>
      <c r="L12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57" s="5" cm="1">
        <f t="array" ref="M1257">MAX(IF((ProjectInfoTable[ProjectName]=DiscreteStatsTable[[#This Row],[ProjectName]]),(ProjectInfoTable[ProjectName]=DiscreteStatsTable[[#This Row],[ProjectName]])*ProjectInfoTable[NumberOfReplications]))</f>
        <v>50</v>
      </c>
      <c r="N1257" s="5" cm="1">
        <f t="array" ref="N1257">IFERROR(AVERAGE(IF((DiscreteStatsTable[GroupByKey]=DiscreteStatsTable[[#This Row],[GroupByKey]]),(DiscreteStatsTable[GroupByKey]=DiscreteStatsTable[[#This Row],[GroupByKey]])*DiscreteStatsTable[Average])),0)</f>
        <v>5.6664667008910365</v>
      </c>
      <c r="O1257" s="5" cm="1">
        <f t="array" ref="O1257">IFERROR(_xlfn.STDEV.S(IF((DiscreteStatsTable[GroupByKey]=DiscreteStatsTable[[#This Row],[GroupByKey]]),(DiscreteStatsTable[GroupByKey]=DiscreteStatsTable[[#This Row],[GroupByKey]])*DiscreteStatsTable[Average])),0)</f>
        <v>5.8120334932936641</v>
      </c>
      <c r="P1257" s="5" cm="1">
        <f t="array" ref="P1257">MAX(IF((ProjectInfoTable[ProjectName]=DiscreteStatsTable[[#This Row],[ProjectName]]),(ProjectInfoTable[ProjectName]=DiscreteStatsTable[[#This Row],[ProjectName]])*ProjectInfoTable[ConfidenceInterval]))</f>
        <v>0.95</v>
      </c>
      <c r="Q1257" s="5">
        <f>IF(AND(DiscreteStatsTable[[#This Row],[RepsWithStatObserved]]=1,Y1257=0),200000000000000000000,IFERROR(_xlfn.T.INV.2T(1 -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257" s="5" cm="1">
        <f t="array" ref="R1257">MIN(IF((DiscreteStatsTable[GroupByKey]=DiscreteStatsTable[[#This Row],[GroupByKey]]),(DiscreteStatsTable[GroupByKey]=DiscreteStatsTable[[#This Row],[GroupByKey]])*DiscreteStatsTable[Average]))</f>
        <v>1.06349999805384</v>
      </c>
      <c r="S1257" s="5" cm="1">
        <f t="array" ref="S1257">MAX(IF((DiscreteStatsTable[GroupByKey]=DiscreteStatsTable[[#This Row],[GroupByKey]]),(DiscreteStatsTable[GroupByKey]=DiscreteStatsTable[[#This Row],[GroupByKey]])*DiscreteStatsTable[Average]))</f>
        <v>37.498930964302303</v>
      </c>
      <c r="T1257" s="5" cm="1">
        <f t="array" ref="T1257">MIN(IF((DiscreteStatsTable[GroupByKey]=DiscreteStatsTable[[#This Row],[GroupByKey]]),(DiscreteStatsTable[GroupByKey]=DiscreteStatsTable[[#This Row],[GroupByKey]])*DiscreteStatsTable[Minimum]))</f>
        <v>0</v>
      </c>
      <c r="U1257" s="5" cm="1">
        <f t="array" ref="U1257">MAX(IF((DiscreteStatsTable[GroupByKey]=DiscreteStatsTable[[#This Row],[GroupByKey]]),(DiscreteStatsTable[GroupByKey]=DiscreteStatsTable[[#This Row],[GroupByKey]])*DiscreteStatsTable[Maximum]))</f>
        <v>97.065234510704698</v>
      </c>
      <c r="V1257" s="5" cm="1">
        <f t="array" ref="V1257">IFERROR(AVERAGE(IF((DiscreteStatsTable[GroupByKey]=DiscreteStatsTable[[#This Row],[GroupByKey]]),(DiscreteStatsTable[GroupByKey]=DiscreteStatsTable[[#This Row],[GroupByKey]])*DiscreteStatsTable[NumberObservations])),0)</f>
        <v>141.38</v>
      </c>
      <c r="W1257" s="5">
        <f>IF((DiscreteStatsTable[[#This Row],[RepsRequested]]&gt;1),DiscreteStatsTable[[#This Row],[HalfWidth]],DiscreteStatsTable[[#This Row],[BatchMeansHalfWidth]])</f>
        <v>1.6517616428299211</v>
      </c>
      <c r="X1257" s="5" cm="1">
        <f t="array" ref="X1257">COUNT(IF((DiscreteStatsTable[GroupByKey]=DiscreteStatsTable[[#This Row],[GroupByKey]]),(DiscreteStatsTable[GroupByKey]=DiscreteStatsTable[[#This Row],[GroupByKey]])*DiscreteStatsTable[Replication]))</f>
        <v>50</v>
      </c>
      <c r="Y1257" s="5">
        <f>IF(DiscreteStatsTable[[#This Row],[RepsRequested]]=DiscreteStatsTable[[#This Row],[RepsWithStatObserved]],1,0)</f>
        <v>1</v>
      </c>
    </row>
    <row r="1258" spans="1:25" x14ac:dyDescent="0.25">
      <c r="A1258" t="s">
        <v>68</v>
      </c>
      <c r="B1258" t="s">
        <v>70</v>
      </c>
      <c r="C1258">
        <v>39</v>
      </c>
      <c r="D1258" t="s">
        <v>85</v>
      </c>
      <c r="E1258" t="s">
        <v>86</v>
      </c>
      <c r="F1258" t="s">
        <v>87</v>
      </c>
      <c r="G1258">
        <v>0</v>
      </c>
      <c r="H1258">
        <v>2E+20</v>
      </c>
      <c r="I1258">
        <v>0</v>
      </c>
      <c r="J1258">
        <v>0</v>
      </c>
      <c r="K1258">
        <v>143</v>
      </c>
      <c r="L12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58" s="5" cm="1">
        <f t="array" ref="M1258">MAX(IF((ProjectInfoTable[ProjectName]=DiscreteStatsTable[[#This Row],[ProjectName]]),(ProjectInfoTable[ProjectName]=DiscreteStatsTable[[#This Row],[ProjectName]])*ProjectInfoTable[NumberOfReplications]))</f>
        <v>50</v>
      </c>
      <c r="N1258" s="5" cm="1">
        <f t="array" ref="N1258">IFERROR(AVERAGE(IF((DiscreteStatsTable[GroupByKey]=DiscreteStatsTable[[#This Row],[GroupByKey]]),(DiscreteStatsTable[GroupByKey]=DiscreteStatsTable[[#This Row],[GroupByKey]])*DiscreteStatsTable[Average])),0)</f>
        <v>0</v>
      </c>
      <c r="O1258" s="5" cm="1">
        <f t="array" ref="O1258">IFERROR(_xlfn.STDEV.S(IF((DiscreteStatsTable[GroupByKey]=DiscreteStatsTable[[#This Row],[GroupByKey]]),(DiscreteStatsTable[GroupByKey]=DiscreteStatsTable[[#This Row],[GroupByKey]])*DiscreteStatsTable[Average])),0)</f>
        <v>0</v>
      </c>
      <c r="P1258" s="5" cm="1">
        <f t="array" ref="P1258">MAX(IF((ProjectInfoTable[ProjectName]=DiscreteStatsTable[[#This Row],[ProjectName]]),(ProjectInfoTable[ProjectName]=DiscreteStatsTable[[#This Row],[ProjectName]])*ProjectInfoTable[ConfidenceInterval]))</f>
        <v>0.95</v>
      </c>
      <c r="Q1258" s="5">
        <f>IF(AND(DiscreteStatsTable[[#This Row],[RepsWithStatObserved]]=1,Y1258=0),200000000000000000000,IFERROR(_xlfn.T.INV.2T(1 -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8" s="5" cm="1">
        <f t="array" ref="R1258">MIN(IF((DiscreteStatsTable[GroupByKey]=DiscreteStatsTable[[#This Row],[GroupByKey]]),(DiscreteStatsTable[GroupByKey]=DiscreteStatsTable[[#This Row],[GroupByKey]])*DiscreteStatsTable[Average]))</f>
        <v>0</v>
      </c>
      <c r="S1258" s="5" cm="1">
        <f t="array" ref="S1258">MAX(IF((DiscreteStatsTable[GroupByKey]=DiscreteStatsTable[[#This Row],[GroupByKey]]),(DiscreteStatsTable[GroupByKey]=DiscreteStatsTable[[#This Row],[GroupByKey]])*DiscreteStatsTable[Average]))</f>
        <v>0</v>
      </c>
      <c r="T1258" s="5" cm="1">
        <f t="array" ref="T1258">MIN(IF((DiscreteStatsTable[GroupByKey]=DiscreteStatsTable[[#This Row],[GroupByKey]]),(DiscreteStatsTable[GroupByKey]=DiscreteStatsTable[[#This Row],[GroupByKey]])*DiscreteStatsTable[Minimum]))</f>
        <v>0</v>
      </c>
      <c r="U1258" s="5" cm="1">
        <f t="array" ref="U1258">MAX(IF((DiscreteStatsTable[GroupByKey]=DiscreteStatsTable[[#This Row],[GroupByKey]]),(DiscreteStatsTable[GroupByKey]=DiscreteStatsTable[[#This Row],[GroupByKey]])*DiscreteStatsTable[Maximum]))</f>
        <v>0</v>
      </c>
      <c r="V1258" s="5" cm="1">
        <f t="array" ref="V1258">IFERROR(AVERAGE(IF((DiscreteStatsTable[GroupByKey]=DiscreteStatsTable[[#This Row],[GroupByKey]]),(DiscreteStatsTable[GroupByKey]=DiscreteStatsTable[[#This Row],[GroupByKey]])*DiscreteStatsTable[NumberObservations])),0)</f>
        <v>141.38</v>
      </c>
      <c r="W1258" s="5">
        <f>IF((DiscreteStatsTable[[#This Row],[RepsRequested]]&gt;1),DiscreteStatsTable[[#This Row],[HalfWidth]],DiscreteStatsTable[[#This Row],[BatchMeansHalfWidth]])</f>
        <v>0</v>
      </c>
      <c r="X1258" s="5" cm="1">
        <f t="array" ref="X1258">COUNT(IF((DiscreteStatsTable[GroupByKey]=DiscreteStatsTable[[#This Row],[GroupByKey]]),(DiscreteStatsTable[GroupByKey]=DiscreteStatsTable[[#This Row],[GroupByKey]])*DiscreteStatsTable[Replication]))</f>
        <v>50</v>
      </c>
      <c r="Y1258" s="5">
        <f>IF(DiscreteStatsTable[[#This Row],[RepsRequested]]=DiscreteStatsTable[[#This Row],[RepsWithStatObserved]],1,0)</f>
        <v>1</v>
      </c>
    </row>
    <row r="1259" spans="1:25" x14ac:dyDescent="0.25">
      <c r="A1259" t="s">
        <v>68</v>
      </c>
      <c r="B1259" t="s">
        <v>70</v>
      </c>
      <c r="C1259">
        <v>39</v>
      </c>
      <c r="D1259" t="s">
        <v>85</v>
      </c>
      <c r="E1259" t="s">
        <v>88</v>
      </c>
      <c r="F1259" t="s">
        <v>87</v>
      </c>
      <c r="G1259">
        <v>0</v>
      </c>
      <c r="H1259">
        <v>2E+20</v>
      </c>
      <c r="I1259">
        <v>0</v>
      </c>
      <c r="J1259">
        <v>0</v>
      </c>
      <c r="K1259">
        <v>143</v>
      </c>
      <c r="L12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59" s="5" cm="1">
        <f t="array" ref="M1259">MAX(IF((ProjectInfoTable[ProjectName]=DiscreteStatsTable[[#This Row],[ProjectName]]),(ProjectInfoTable[ProjectName]=DiscreteStatsTable[[#This Row],[ProjectName]])*ProjectInfoTable[NumberOfReplications]))</f>
        <v>50</v>
      </c>
      <c r="N1259" s="5" cm="1">
        <f t="array" ref="N1259">IFERROR(AVERAGE(IF((DiscreteStatsTable[GroupByKey]=DiscreteStatsTable[[#This Row],[GroupByKey]]),(DiscreteStatsTable[GroupByKey]=DiscreteStatsTable[[#This Row],[GroupByKey]])*DiscreteStatsTable[Average])),0)</f>
        <v>0</v>
      </c>
      <c r="O1259" s="5" cm="1">
        <f t="array" ref="O1259">IFERROR(_xlfn.STDEV.S(IF((DiscreteStatsTable[GroupByKey]=DiscreteStatsTable[[#This Row],[GroupByKey]]),(DiscreteStatsTable[GroupByKey]=DiscreteStatsTable[[#This Row],[GroupByKey]])*DiscreteStatsTable[Average])),0)</f>
        <v>0</v>
      </c>
      <c r="P1259" s="5" cm="1">
        <f t="array" ref="P1259">MAX(IF((ProjectInfoTable[ProjectName]=DiscreteStatsTable[[#This Row],[ProjectName]]),(ProjectInfoTable[ProjectName]=DiscreteStatsTable[[#This Row],[ProjectName]])*ProjectInfoTable[ConfidenceInterval]))</f>
        <v>0.95</v>
      </c>
      <c r="Q1259" s="5">
        <f>IF(AND(DiscreteStatsTable[[#This Row],[RepsWithStatObserved]]=1,Y1259=0),200000000000000000000,IFERROR(_xlfn.T.INV.2T(1 -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9" s="5" cm="1">
        <f t="array" ref="R1259">MIN(IF((DiscreteStatsTable[GroupByKey]=DiscreteStatsTable[[#This Row],[GroupByKey]]),(DiscreteStatsTable[GroupByKey]=DiscreteStatsTable[[#This Row],[GroupByKey]])*DiscreteStatsTable[Average]))</f>
        <v>0</v>
      </c>
      <c r="S1259" s="5" cm="1">
        <f t="array" ref="S1259">MAX(IF((DiscreteStatsTable[GroupByKey]=DiscreteStatsTable[[#This Row],[GroupByKey]]),(DiscreteStatsTable[GroupByKey]=DiscreteStatsTable[[#This Row],[GroupByKey]])*DiscreteStatsTable[Average]))</f>
        <v>0</v>
      </c>
      <c r="T1259" s="5" cm="1">
        <f t="array" ref="T1259">MIN(IF((DiscreteStatsTable[GroupByKey]=DiscreteStatsTable[[#This Row],[GroupByKey]]),(DiscreteStatsTable[GroupByKey]=DiscreteStatsTable[[#This Row],[GroupByKey]])*DiscreteStatsTable[Minimum]))</f>
        <v>0</v>
      </c>
      <c r="U1259" s="5" cm="1">
        <f t="array" ref="U1259">MAX(IF((DiscreteStatsTable[GroupByKey]=DiscreteStatsTable[[#This Row],[GroupByKey]]),(DiscreteStatsTable[GroupByKey]=DiscreteStatsTable[[#This Row],[GroupByKey]])*DiscreteStatsTable[Maximum]))</f>
        <v>0</v>
      </c>
      <c r="V1259" s="5" cm="1">
        <f t="array" ref="V1259">IFERROR(AVERAGE(IF((DiscreteStatsTable[GroupByKey]=DiscreteStatsTable[[#This Row],[GroupByKey]]),(DiscreteStatsTable[GroupByKey]=DiscreteStatsTable[[#This Row],[GroupByKey]])*DiscreteStatsTable[NumberObservations])),0)</f>
        <v>141.38</v>
      </c>
      <c r="W1259" s="5">
        <f>IF((DiscreteStatsTable[[#This Row],[RepsRequested]]&gt;1),DiscreteStatsTable[[#This Row],[HalfWidth]],DiscreteStatsTable[[#This Row],[BatchMeansHalfWidth]])</f>
        <v>0</v>
      </c>
      <c r="X1259" s="5" cm="1">
        <f t="array" ref="X1259">COUNT(IF((DiscreteStatsTable[GroupByKey]=DiscreteStatsTable[[#This Row],[GroupByKey]]),(DiscreteStatsTable[GroupByKey]=DiscreteStatsTable[[#This Row],[GroupByKey]])*DiscreteStatsTable[Replication]))</f>
        <v>50</v>
      </c>
      <c r="Y1259" s="5">
        <f>IF(DiscreteStatsTable[[#This Row],[RepsRequested]]=DiscreteStatsTable[[#This Row],[RepsWithStatObserved]],1,0)</f>
        <v>1</v>
      </c>
    </row>
    <row r="1260" spans="1:25" x14ac:dyDescent="0.25">
      <c r="A1260" t="s">
        <v>68</v>
      </c>
      <c r="B1260" t="s">
        <v>70</v>
      </c>
      <c r="C1260">
        <v>39</v>
      </c>
      <c r="D1260" t="s">
        <v>85</v>
      </c>
      <c r="E1260" t="s">
        <v>89</v>
      </c>
      <c r="F1260" t="s">
        <v>87</v>
      </c>
      <c r="G1260">
        <v>0</v>
      </c>
      <c r="H1260">
        <v>2E+20</v>
      </c>
      <c r="I1260">
        <v>0</v>
      </c>
      <c r="J1260">
        <v>0</v>
      </c>
      <c r="K1260">
        <v>143</v>
      </c>
      <c r="L12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60" s="5" cm="1">
        <f t="array" ref="M1260">MAX(IF((ProjectInfoTable[ProjectName]=DiscreteStatsTable[[#This Row],[ProjectName]]),(ProjectInfoTable[ProjectName]=DiscreteStatsTable[[#This Row],[ProjectName]])*ProjectInfoTable[NumberOfReplications]))</f>
        <v>50</v>
      </c>
      <c r="N1260" s="5" cm="1">
        <f t="array" ref="N1260">IFERROR(AVERAGE(IF((DiscreteStatsTable[GroupByKey]=DiscreteStatsTable[[#This Row],[GroupByKey]]),(DiscreteStatsTable[GroupByKey]=DiscreteStatsTable[[#This Row],[GroupByKey]])*DiscreteStatsTable[Average])),0)</f>
        <v>0</v>
      </c>
      <c r="O1260" s="5" cm="1">
        <f t="array" ref="O1260">IFERROR(_xlfn.STDEV.S(IF((DiscreteStatsTable[GroupByKey]=DiscreteStatsTable[[#This Row],[GroupByKey]]),(DiscreteStatsTable[GroupByKey]=DiscreteStatsTable[[#This Row],[GroupByKey]])*DiscreteStatsTable[Average])),0)</f>
        <v>0</v>
      </c>
      <c r="P1260" s="5" cm="1">
        <f t="array" ref="P1260">MAX(IF((ProjectInfoTable[ProjectName]=DiscreteStatsTable[[#This Row],[ProjectName]]),(ProjectInfoTable[ProjectName]=DiscreteStatsTable[[#This Row],[ProjectName]])*ProjectInfoTable[ConfidenceInterval]))</f>
        <v>0.95</v>
      </c>
      <c r="Q1260" s="5">
        <f>IF(AND(DiscreteStatsTable[[#This Row],[RepsWithStatObserved]]=1,Y1260=0),200000000000000000000,IFERROR(_xlfn.T.INV.2T(1 -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0" s="5" cm="1">
        <f t="array" ref="R1260">MIN(IF((DiscreteStatsTable[GroupByKey]=DiscreteStatsTable[[#This Row],[GroupByKey]]),(DiscreteStatsTable[GroupByKey]=DiscreteStatsTable[[#This Row],[GroupByKey]])*DiscreteStatsTable[Average]))</f>
        <v>0</v>
      </c>
      <c r="S1260" s="5" cm="1">
        <f t="array" ref="S1260">MAX(IF((DiscreteStatsTable[GroupByKey]=DiscreteStatsTable[[#This Row],[GroupByKey]]),(DiscreteStatsTable[GroupByKey]=DiscreteStatsTable[[#This Row],[GroupByKey]])*DiscreteStatsTable[Average]))</f>
        <v>0</v>
      </c>
      <c r="T1260" s="5" cm="1">
        <f t="array" ref="T1260">MIN(IF((DiscreteStatsTable[GroupByKey]=DiscreteStatsTable[[#This Row],[GroupByKey]]),(DiscreteStatsTable[GroupByKey]=DiscreteStatsTable[[#This Row],[GroupByKey]])*DiscreteStatsTable[Minimum]))</f>
        <v>0</v>
      </c>
      <c r="U1260" s="5" cm="1">
        <f t="array" ref="U1260">MAX(IF((DiscreteStatsTable[GroupByKey]=DiscreteStatsTable[[#This Row],[GroupByKey]]),(DiscreteStatsTable[GroupByKey]=DiscreteStatsTable[[#This Row],[GroupByKey]])*DiscreteStatsTable[Maximum]))</f>
        <v>0</v>
      </c>
      <c r="V1260" s="5" cm="1">
        <f t="array" ref="V1260">IFERROR(AVERAGE(IF((DiscreteStatsTable[GroupByKey]=DiscreteStatsTable[[#This Row],[GroupByKey]]),(DiscreteStatsTable[GroupByKey]=DiscreteStatsTable[[#This Row],[GroupByKey]])*DiscreteStatsTable[NumberObservations])),0)</f>
        <v>141.38</v>
      </c>
      <c r="W1260" s="5">
        <f>IF((DiscreteStatsTable[[#This Row],[RepsRequested]]&gt;1),DiscreteStatsTable[[#This Row],[HalfWidth]],DiscreteStatsTable[[#This Row],[BatchMeansHalfWidth]])</f>
        <v>0</v>
      </c>
      <c r="X1260" s="5" cm="1">
        <f t="array" ref="X1260">COUNT(IF((DiscreteStatsTable[GroupByKey]=DiscreteStatsTable[[#This Row],[GroupByKey]]),(DiscreteStatsTable[GroupByKey]=DiscreteStatsTable[[#This Row],[GroupByKey]])*DiscreteStatsTable[Replication]))</f>
        <v>50</v>
      </c>
      <c r="Y1260" s="5">
        <f>IF(DiscreteStatsTable[[#This Row],[RepsRequested]]=DiscreteStatsTable[[#This Row],[RepsWithStatObserved]],1,0)</f>
        <v>1</v>
      </c>
    </row>
    <row r="1261" spans="1:25" x14ac:dyDescent="0.25">
      <c r="A1261" t="s">
        <v>68</v>
      </c>
      <c r="B1261" t="s">
        <v>70</v>
      </c>
      <c r="C1261">
        <v>39</v>
      </c>
      <c r="D1261" t="s">
        <v>85</v>
      </c>
      <c r="E1261" t="s">
        <v>90</v>
      </c>
      <c r="F1261" t="s">
        <v>87</v>
      </c>
      <c r="G1261">
        <v>0</v>
      </c>
      <c r="H1261">
        <v>2E+20</v>
      </c>
      <c r="I1261">
        <v>0</v>
      </c>
      <c r="J1261">
        <v>0</v>
      </c>
      <c r="K1261">
        <v>143</v>
      </c>
      <c r="L12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61" s="5" cm="1">
        <f t="array" ref="M1261">MAX(IF((ProjectInfoTable[ProjectName]=DiscreteStatsTable[[#This Row],[ProjectName]]),(ProjectInfoTable[ProjectName]=DiscreteStatsTable[[#This Row],[ProjectName]])*ProjectInfoTable[NumberOfReplications]))</f>
        <v>50</v>
      </c>
      <c r="N1261" s="5" cm="1">
        <f t="array" ref="N1261">IFERROR(AVERAGE(IF((DiscreteStatsTable[GroupByKey]=DiscreteStatsTable[[#This Row],[GroupByKey]]),(DiscreteStatsTable[GroupByKey]=DiscreteStatsTable[[#This Row],[GroupByKey]])*DiscreteStatsTable[Average])),0)</f>
        <v>0</v>
      </c>
      <c r="O1261" s="5" cm="1">
        <f t="array" ref="O1261">IFERROR(_xlfn.STDEV.S(IF((DiscreteStatsTable[GroupByKey]=DiscreteStatsTable[[#This Row],[GroupByKey]]),(DiscreteStatsTable[GroupByKey]=DiscreteStatsTable[[#This Row],[GroupByKey]])*DiscreteStatsTable[Average])),0)</f>
        <v>0</v>
      </c>
      <c r="P1261" s="5" cm="1">
        <f t="array" ref="P1261">MAX(IF((ProjectInfoTable[ProjectName]=DiscreteStatsTable[[#This Row],[ProjectName]]),(ProjectInfoTable[ProjectName]=DiscreteStatsTable[[#This Row],[ProjectName]])*ProjectInfoTable[ConfidenceInterval]))</f>
        <v>0.95</v>
      </c>
      <c r="Q1261" s="5">
        <f>IF(AND(DiscreteStatsTable[[#This Row],[RepsWithStatObserved]]=1,Y1261=0),200000000000000000000,IFERROR(_xlfn.T.INV.2T(1 -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1" s="5" cm="1">
        <f t="array" ref="R1261">MIN(IF((DiscreteStatsTable[GroupByKey]=DiscreteStatsTable[[#This Row],[GroupByKey]]),(DiscreteStatsTable[GroupByKey]=DiscreteStatsTable[[#This Row],[GroupByKey]])*DiscreteStatsTable[Average]))</f>
        <v>0</v>
      </c>
      <c r="S1261" s="5" cm="1">
        <f t="array" ref="S1261">MAX(IF((DiscreteStatsTable[GroupByKey]=DiscreteStatsTable[[#This Row],[GroupByKey]]),(DiscreteStatsTable[GroupByKey]=DiscreteStatsTable[[#This Row],[GroupByKey]])*DiscreteStatsTable[Average]))</f>
        <v>0</v>
      </c>
      <c r="T1261" s="5" cm="1">
        <f t="array" ref="T1261">MIN(IF((DiscreteStatsTable[GroupByKey]=DiscreteStatsTable[[#This Row],[GroupByKey]]),(DiscreteStatsTable[GroupByKey]=DiscreteStatsTable[[#This Row],[GroupByKey]])*DiscreteStatsTable[Minimum]))</f>
        <v>0</v>
      </c>
      <c r="U1261" s="5" cm="1">
        <f t="array" ref="U1261">MAX(IF((DiscreteStatsTable[GroupByKey]=DiscreteStatsTable[[#This Row],[GroupByKey]]),(DiscreteStatsTable[GroupByKey]=DiscreteStatsTable[[#This Row],[GroupByKey]])*DiscreteStatsTable[Maximum]))</f>
        <v>0</v>
      </c>
      <c r="V1261" s="5" cm="1">
        <f t="array" ref="V1261">IFERROR(AVERAGE(IF((DiscreteStatsTable[GroupByKey]=DiscreteStatsTable[[#This Row],[GroupByKey]]),(DiscreteStatsTable[GroupByKey]=DiscreteStatsTable[[#This Row],[GroupByKey]])*DiscreteStatsTable[NumberObservations])),0)</f>
        <v>141.38</v>
      </c>
      <c r="W1261" s="5">
        <f>IF((DiscreteStatsTable[[#This Row],[RepsRequested]]&gt;1),DiscreteStatsTable[[#This Row],[HalfWidth]],DiscreteStatsTable[[#This Row],[BatchMeansHalfWidth]])</f>
        <v>0</v>
      </c>
      <c r="X1261" s="5" cm="1">
        <f t="array" ref="X1261">COUNT(IF((DiscreteStatsTable[GroupByKey]=DiscreteStatsTable[[#This Row],[GroupByKey]]),(DiscreteStatsTable[GroupByKey]=DiscreteStatsTable[[#This Row],[GroupByKey]])*DiscreteStatsTable[Replication]))</f>
        <v>50</v>
      </c>
      <c r="Y1261" s="5">
        <f>IF(DiscreteStatsTable[[#This Row],[RepsRequested]]=DiscreteStatsTable[[#This Row],[RepsWithStatObserved]],1,0)</f>
        <v>1</v>
      </c>
    </row>
    <row r="1262" spans="1:25" x14ac:dyDescent="0.25">
      <c r="A1262" t="s">
        <v>68</v>
      </c>
      <c r="B1262" t="s">
        <v>70</v>
      </c>
      <c r="C1262">
        <v>39</v>
      </c>
      <c r="D1262" t="s">
        <v>85</v>
      </c>
      <c r="E1262" t="s">
        <v>91</v>
      </c>
      <c r="F1262" t="s">
        <v>87</v>
      </c>
      <c r="G1262">
        <v>0.32304310880131498</v>
      </c>
      <c r="H1262">
        <v>2E+20</v>
      </c>
      <c r="I1262">
        <v>4.7059714627868003E-2</v>
      </c>
      <c r="J1262">
        <v>1.3618292229531199</v>
      </c>
      <c r="K1262">
        <v>143</v>
      </c>
      <c r="L12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62" s="5" cm="1">
        <f t="array" ref="M1262">MAX(IF((ProjectInfoTable[ProjectName]=DiscreteStatsTable[[#This Row],[ProjectName]]),(ProjectInfoTable[ProjectName]=DiscreteStatsTable[[#This Row],[ProjectName]])*ProjectInfoTable[NumberOfReplications]))</f>
        <v>50</v>
      </c>
      <c r="N1262" s="5" cm="1">
        <f t="array" ref="N1262">IFERROR(AVERAGE(IF((DiscreteStatsTable[GroupByKey]=DiscreteStatsTable[[#This Row],[GroupByKey]]),(DiscreteStatsTable[GroupByKey]=DiscreteStatsTable[[#This Row],[GroupByKey]])*DiscreteStatsTable[Average])),0)</f>
        <v>0.33492790756206081</v>
      </c>
      <c r="O1262" s="5" cm="1">
        <f t="array" ref="O126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62" s="5" cm="1">
        <f t="array" ref="P1262">MAX(IF((ProjectInfoTable[ProjectName]=DiscreteStatsTable[[#This Row],[ProjectName]]),(ProjectInfoTable[ProjectName]=DiscreteStatsTable[[#This Row],[ProjectName]])*ProjectInfoTable[ConfidenceInterval]))</f>
        <v>0.95</v>
      </c>
      <c r="Q1262" s="5">
        <f>IF(AND(DiscreteStatsTable[[#This Row],[RepsWithStatObserved]]=1,Y1262=0),200000000000000000000,IFERROR(_xlfn.T.INV.2T(1 -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62" s="5" cm="1">
        <f t="array" ref="R1262">MIN(IF((DiscreteStatsTable[GroupByKey]=DiscreteStatsTable[[#This Row],[GroupByKey]]),(DiscreteStatsTable[GroupByKey]=DiscreteStatsTable[[#This Row],[GroupByKey]])*DiscreteStatsTable[Average]))</f>
        <v>0.29414253294763198</v>
      </c>
      <c r="S1262" s="5" cm="1">
        <f t="array" ref="S1262">MAX(IF((DiscreteStatsTable[GroupByKey]=DiscreteStatsTable[[#This Row],[GroupByKey]]),(DiscreteStatsTable[GroupByKey]=DiscreteStatsTable[[#This Row],[GroupByKey]])*DiscreteStatsTable[Average]))</f>
        <v>0.38948747758041602</v>
      </c>
      <c r="T1262" s="5" cm="1">
        <f t="array" ref="T1262">MIN(IF((DiscreteStatsTable[GroupByKey]=DiscreteStatsTable[[#This Row],[GroupByKey]]),(DiscreteStatsTable[GroupByKey]=DiscreteStatsTable[[#This Row],[GroupByKey]])*DiscreteStatsTable[Minimum]))</f>
        <v>1.2941586017357599E-2</v>
      </c>
      <c r="U1262" s="5" cm="1">
        <f t="array" ref="U1262">MAX(IF((DiscreteStatsTable[GroupByKey]=DiscreteStatsTable[[#This Row],[GroupByKey]]),(DiscreteStatsTable[GroupByKey]=DiscreteStatsTable[[#This Row],[GroupByKey]])*DiscreteStatsTable[Maximum]))</f>
        <v>2.0393207955552399</v>
      </c>
      <c r="V1262" s="5" cm="1">
        <f t="array" ref="V1262">IFERROR(AVERAGE(IF((DiscreteStatsTable[GroupByKey]=DiscreteStatsTable[[#This Row],[GroupByKey]]),(DiscreteStatsTable[GroupByKey]=DiscreteStatsTable[[#This Row],[GroupByKey]])*DiscreteStatsTable[NumberObservations])),0)</f>
        <v>141.38</v>
      </c>
      <c r="W1262" s="5">
        <f>IF((DiscreteStatsTable[[#This Row],[RepsRequested]]&gt;1),DiscreteStatsTable[[#This Row],[HalfWidth]],DiscreteStatsTable[[#This Row],[BatchMeansHalfWidth]])</f>
        <v>5.7478663771092743E-3</v>
      </c>
      <c r="X1262" s="5" cm="1">
        <f t="array" ref="X1262">COUNT(IF((DiscreteStatsTable[GroupByKey]=DiscreteStatsTable[[#This Row],[GroupByKey]]),(DiscreteStatsTable[GroupByKey]=DiscreteStatsTable[[#This Row],[GroupByKey]])*DiscreteStatsTable[Replication]))</f>
        <v>50</v>
      </c>
      <c r="Y1262" s="5">
        <f>IF(DiscreteStatsTable[[#This Row],[RepsRequested]]=DiscreteStatsTable[[#This Row],[RepsWithStatObserved]],1,0)</f>
        <v>1</v>
      </c>
    </row>
    <row r="1263" spans="1:25" x14ac:dyDescent="0.25">
      <c r="A1263" t="s">
        <v>68</v>
      </c>
      <c r="B1263" t="s">
        <v>70</v>
      </c>
      <c r="C1263">
        <v>39</v>
      </c>
      <c r="D1263" t="s">
        <v>85</v>
      </c>
      <c r="E1263" t="s">
        <v>92</v>
      </c>
      <c r="F1263" t="s">
        <v>87</v>
      </c>
      <c r="G1263">
        <v>14.9875297299373</v>
      </c>
      <c r="H1263">
        <v>2E+20</v>
      </c>
      <c r="I1263">
        <v>2.8235828776720799</v>
      </c>
      <c r="J1263">
        <v>53.316972519770999</v>
      </c>
      <c r="K1263">
        <v>143</v>
      </c>
      <c r="L12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63" s="5" cm="1">
        <f t="array" ref="M1263">MAX(IF((ProjectInfoTable[ProjectName]=DiscreteStatsTable[[#This Row],[ProjectName]]),(ProjectInfoTable[ProjectName]=DiscreteStatsTable[[#This Row],[ProjectName]])*ProjectInfoTable[NumberOfReplications]))</f>
        <v>50</v>
      </c>
      <c r="N1263" s="5" cm="1">
        <f t="array" ref="N1263">IFERROR(AVERAGE(IF((DiscreteStatsTable[GroupByKey]=DiscreteStatsTable[[#This Row],[GroupByKey]]),(DiscreteStatsTable[GroupByKey]=DiscreteStatsTable[[#This Row],[GroupByKey]])*DiscreteStatsTable[Average])),0)</f>
        <v>17.764897998506111</v>
      </c>
      <c r="O1263" s="5" cm="1">
        <f t="array" ref="O1263">IFERROR(_xlfn.STDEV.S(IF((DiscreteStatsTable[GroupByKey]=DiscreteStatsTable[[#This Row],[GroupByKey]]),(DiscreteStatsTable[GroupByKey]=DiscreteStatsTable[[#This Row],[GroupByKey]])*DiscreteStatsTable[Average])),0)</f>
        <v>6.3265363194248438</v>
      </c>
      <c r="P1263" s="5" cm="1">
        <f t="array" ref="P1263">MAX(IF((ProjectInfoTable[ProjectName]=DiscreteStatsTable[[#This Row],[ProjectName]]),(ProjectInfoTable[ProjectName]=DiscreteStatsTable[[#This Row],[ProjectName]])*ProjectInfoTable[ConfidenceInterval]))</f>
        <v>0.95</v>
      </c>
      <c r="Q1263" s="5">
        <f>IF(AND(DiscreteStatsTable[[#This Row],[RepsWithStatObserved]]=1,Y1263=0),200000000000000000000,IFERROR(_xlfn.T.INV.2T(1 -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263" s="5" cm="1">
        <f t="array" ref="R1263">MIN(IF((DiscreteStatsTable[GroupByKey]=DiscreteStatsTable[[#This Row],[GroupByKey]]),(DiscreteStatsTable[GroupByKey]=DiscreteStatsTable[[#This Row],[GroupByKey]])*DiscreteStatsTable[Average]))</f>
        <v>12.070203836107099</v>
      </c>
      <c r="S1263" s="5" cm="1">
        <f t="array" ref="S1263">MAX(IF((DiscreteStatsTable[GroupByKey]=DiscreteStatsTable[[#This Row],[GroupByKey]]),(DiscreteStatsTable[GroupByKey]=DiscreteStatsTable[[#This Row],[GroupByKey]])*DiscreteStatsTable[Average]))</f>
        <v>51.667706043059603</v>
      </c>
      <c r="T1263" s="5" cm="1">
        <f t="array" ref="T1263">MIN(IF((DiscreteStatsTable[GroupByKey]=DiscreteStatsTable[[#This Row],[GroupByKey]]),(DiscreteStatsTable[GroupByKey]=DiscreteStatsTable[[#This Row],[GroupByKey]])*DiscreteStatsTable[Minimum]))</f>
        <v>0.77649516104145899</v>
      </c>
      <c r="U1263" s="5" cm="1">
        <f t="array" ref="U1263">MAX(IF((DiscreteStatsTable[GroupByKey]=DiscreteStatsTable[[#This Row],[GroupByKey]]),(DiscreteStatsTable[GroupByKey]=DiscreteStatsTable[[#This Row],[GroupByKey]])*DiscreteStatsTable[Maximum]))</f>
        <v>114.20900292565</v>
      </c>
      <c r="V1263" s="5" cm="1">
        <f t="array" ref="V1263">IFERROR(AVERAGE(IF((DiscreteStatsTable[GroupByKey]=DiscreteStatsTable[[#This Row],[GroupByKey]]),(DiscreteStatsTable[GroupByKey]=DiscreteStatsTable[[#This Row],[GroupByKey]])*DiscreteStatsTable[NumberObservations])),0)</f>
        <v>141.38</v>
      </c>
      <c r="W1263" s="5">
        <f>IF((DiscreteStatsTable[[#This Row],[RepsRequested]]&gt;1),DiscreteStatsTable[[#This Row],[HalfWidth]],DiscreteStatsTable[[#This Row],[BatchMeansHalfWidth]])</f>
        <v>1.7979817281600685</v>
      </c>
      <c r="X1263" s="5" cm="1">
        <f t="array" ref="X1263">COUNT(IF((DiscreteStatsTable[GroupByKey]=DiscreteStatsTable[[#This Row],[GroupByKey]]),(DiscreteStatsTable[GroupByKey]=DiscreteStatsTable[[#This Row],[GroupByKey]])*DiscreteStatsTable[Replication]))</f>
        <v>50</v>
      </c>
      <c r="Y1263" s="5">
        <f>IF(DiscreteStatsTable[[#This Row],[RepsRequested]]=DiscreteStatsTable[[#This Row],[RepsWithStatObserved]],1,0)</f>
        <v>1</v>
      </c>
    </row>
    <row r="1264" spans="1:25" x14ac:dyDescent="0.25">
      <c r="A1264" t="s">
        <v>68</v>
      </c>
      <c r="B1264" t="s">
        <v>70</v>
      </c>
      <c r="C1264">
        <v>39</v>
      </c>
      <c r="D1264" t="s">
        <v>85</v>
      </c>
      <c r="E1264" t="s">
        <v>93</v>
      </c>
      <c r="F1264" t="s">
        <v>87</v>
      </c>
      <c r="G1264">
        <v>0</v>
      </c>
      <c r="H1264">
        <v>2E+20</v>
      </c>
      <c r="I1264">
        <v>0</v>
      </c>
      <c r="J1264">
        <v>0</v>
      </c>
      <c r="K1264">
        <v>143</v>
      </c>
      <c r="L12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64" s="5" cm="1">
        <f t="array" ref="M1264">MAX(IF((ProjectInfoTable[ProjectName]=DiscreteStatsTable[[#This Row],[ProjectName]]),(ProjectInfoTable[ProjectName]=DiscreteStatsTable[[#This Row],[ProjectName]])*ProjectInfoTable[NumberOfReplications]))</f>
        <v>50</v>
      </c>
      <c r="N1264" s="5" cm="1">
        <f t="array" ref="N1264">IFERROR(AVERAGE(IF((DiscreteStatsTable[GroupByKey]=DiscreteStatsTable[[#This Row],[GroupByKey]]),(DiscreteStatsTable[GroupByKey]=DiscreteStatsTable[[#This Row],[GroupByKey]])*DiscreteStatsTable[Average])),0)</f>
        <v>0</v>
      </c>
      <c r="O1264" s="5" cm="1">
        <f t="array" ref="O1264">IFERROR(_xlfn.STDEV.S(IF((DiscreteStatsTable[GroupByKey]=DiscreteStatsTable[[#This Row],[GroupByKey]]),(DiscreteStatsTable[GroupByKey]=DiscreteStatsTable[[#This Row],[GroupByKey]])*DiscreteStatsTable[Average])),0)</f>
        <v>0</v>
      </c>
      <c r="P1264" s="5" cm="1">
        <f t="array" ref="P1264">MAX(IF((ProjectInfoTable[ProjectName]=DiscreteStatsTable[[#This Row],[ProjectName]]),(ProjectInfoTable[ProjectName]=DiscreteStatsTable[[#This Row],[ProjectName]])*ProjectInfoTable[ConfidenceInterval]))</f>
        <v>0.95</v>
      </c>
      <c r="Q1264" s="5">
        <f>IF(AND(DiscreteStatsTable[[#This Row],[RepsWithStatObserved]]=1,Y1264=0),200000000000000000000,IFERROR(_xlfn.T.INV.2T(1 -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4" s="5" cm="1">
        <f t="array" ref="R1264">MIN(IF((DiscreteStatsTable[GroupByKey]=DiscreteStatsTable[[#This Row],[GroupByKey]]),(DiscreteStatsTable[GroupByKey]=DiscreteStatsTable[[#This Row],[GroupByKey]])*DiscreteStatsTable[Average]))</f>
        <v>0</v>
      </c>
      <c r="S1264" s="5" cm="1">
        <f t="array" ref="S1264">MAX(IF((DiscreteStatsTable[GroupByKey]=DiscreteStatsTable[[#This Row],[GroupByKey]]),(DiscreteStatsTable[GroupByKey]=DiscreteStatsTable[[#This Row],[GroupByKey]])*DiscreteStatsTable[Average]))</f>
        <v>0</v>
      </c>
      <c r="T1264" s="5" cm="1">
        <f t="array" ref="T1264">MIN(IF((DiscreteStatsTable[GroupByKey]=DiscreteStatsTable[[#This Row],[GroupByKey]]),(DiscreteStatsTable[GroupByKey]=DiscreteStatsTable[[#This Row],[GroupByKey]])*DiscreteStatsTable[Minimum]))</f>
        <v>0</v>
      </c>
      <c r="U1264" s="5" cm="1">
        <f t="array" ref="U1264">MAX(IF((DiscreteStatsTable[GroupByKey]=DiscreteStatsTable[[#This Row],[GroupByKey]]),(DiscreteStatsTable[GroupByKey]=DiscreteStatsTable[[#This Row],[GroupByKey]])*DiscreteStatsTable[Maximum]))</f>
        <v>0</v>
      </c>
      <c r="V1264" s="5" cm="1">
        <f t="array" ref="V1264">IFERROR(AVERAGE(IF((DiscreteStatsTable[GroupByKey]=DiscreteStatsTable[[#This Row],[GroupByKey]]),(DiscreteStatsTable[GroupByKey]=DiscreteStatsTable[[#This Row],[GroupByKey]])*DiscreteStatsTable[NumberObservations])),0)</f>
        <v>141.38</v>
      </c>
      <c r="W1264" s="5">
        <f>IF((DiscreteStatsTable[[#This Row],[RepsRequested]]&gt;1),DiscreteStatsTable[[#This Row],[HalfWidth]],DiscreteStatsTable[[#This Row],[BatchMeansHalfWidth]])</f>
        <v>0</v>
      </c>
      <c r="X1264" s="5" cm="1">
        <f t="array" ref="X1264">COUNT(IF((DiscreteStatsTable[GroupByKey]=DiscreteStatsTable[[#This Row],[GroupByKey]]),(DiscreteStatsTable[GroupByKey]=DiscreteStatsTable[[#This Row],[GroupByKey]])*DiscreteStatsTable[Replication]))</f>
        <v>50</v>
      </c>
      <c r="Y1264" s="5">
        <f>IF(DiscreteStatsTable[[#This Row],[RepsRequested]]=DiscreteStatsTable[[#This Row],[RepsWithStatObserved]],1,0)</f>
        <v>1</v>
      </c>
    </row>
    <row r="1265" spans="1:25" x14ac:dyDescent="0.25">
      <c r="A1265" t="s">
        <v>68</v>
      </c>
      <c r="B1265" t="s">
        <v>70</v>
      </c>
      <c r="C1265">
        <v>39</v>
      </c>
      <c r="D1265" t="s">
        <v>85</v>
      </c>
      <c r="E1265" t="s">
        <v>94</v>
      </c>
      <c r="F1265" t="s">
        <v>87</v>
      </c>
      <c r="G1265">
        <v>0</v>
      </c>
      <c r="H1265">
        <v>2E+20</v>
      </c>
      <c r="I1265">
        <v>0</v>
      </c>
      <c r="J1265">
        <v>0</v>
      </c>
      <c r="K1265">
        <v>143</v>
      </c>
      <c r="L12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65" s="5" cm="1">
        <f t="array" ref="M1265">MAX(IF((ProjectInfoTable[ProjectName]=DiscreteStatsTable[[#This Row],[ProjectName]]),(ProjectInfoTable[ProjectName]=DiscreteStatsTable[[#This Row],[ProjectName]])*ProjectInfoTable[NumberOfReplications]))</f>
        <v>50</v>
      </c>
      <c r="N1265" s="5" cm="1">
        <f t="array" ref="N1265">IFERROR(AVERAGE(IF((DiscreteStatsTable[GroupByKey]=DiscreteStatsTable[[#This Row],[GroupByKey]]),(DiscreteStatsTable[GroupByKey]=DiscreteStatsTable[[#This Row],[GroupByKey]])*DiscreteStatsTable[Average])),0)</f>
        <v>0</v>
      </c>
      <c r="O1265" s="5" cm="1">
        <f t="array" ref="O1265">IFERROR(_xlfn.STDEV.S(IF((DiscreteStatsTable[GroupByKey]=DiscreteStatsTable[[#This Row],[GroupByKey]]),(DiscreteStatsTable[GroupByKey]=DiscreteStatsTable[[#This Row],[GroupByKey]])*DiscreteStatsTable[Average])),0)</f>
        <v>0</v>
      </c>
      <c r="P1265" s="5" cm="1">
        <f t="array" ref="P1265">MAX(IF((ProjectInfoTable[ProjectName]=DiscreteStatsTable[[#This Row],[ProjectName]]),(ProjectInfoTable[ProjectName]=DiscreteStatsTable[[#This Row],[ProjectName]])*ProjectInfoTable[ConfidenceInterval]))</f>
        <v>0.95</v>
      </c>
      <c r="Q1265" s="5">
        <f>IF(AND(DiscreteStatsTable[[#This Row],[RepsWithStatObserved]]=1,Y1265=0),200000000000000000000,IFERROR(_xlfn.T.INV.2T(1 -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5" s="5" cm="1">
        <f t="array" ref="R1265">MIN(IF((DiscreteStatsTable[GroupByKey]=DiscreteStatsTable[[#This Row],[GroupByKey]]),(DiscreteStatsTable[GroupByKey]=DiscreteStatsTable[[#This Row],[GroupByKey]])*DiscreteStatsTable[Average]))</f>
        <v>0</v>
      </c>
      <c r="S1265" s="5" cm="1">
        <f t="array" ref="S1265">MAX(IF((DiscreteStatsTable[GroupByKey]=DiscreteStatsTable[[#This Row],[GroupByKey]]),(DiscreteStatsTable[GroupByKey]=DiscreteStatsTable[[#This Row],[GroupByKey]])*DiscreteStatsTable[Average]))</f>
        <v>0</v>
      </c>
      <c r="T1265" s="5" cm="1">
        <f t="array" ref="T1265">MIN(IF((DiscreteStatsTable[GroupByKey]=DiscreteStatsTable[[#This Row],[GroupByKey]]),(DiscreteStatsTable[GroupByKey]=DiscreteStatsTable[[#This Row],[GroupByKey]])*DiscreteStatsTable[Minimum]))</f>
        <v>0</v>
      </c>
      <c r="U1265" s="5" cm="1">
        <f t="array" ref="U1265">MAX(IF((DiscreteStatsTable[GroupByKey]=DiscreteStatsTable[[#This Row],[GroupByKey]]),(DiscreteStatsTable[GroupByKey]=DiscreteStatsTable[[#This Row],[GroupByKey]])*DiscreteStatsTable[Maximum]))</f>
        <v>0</v>
      </c>
      <c r="V1265" s="5" cm="1">
        <f t="array" ref="V1265">IFERROR(AVERAGE(IF((DiscreteStatsTable[GroupByKey]=DiscreteStatsTable[[#This Row],[GroupByKey]]),(DiscreteStatsTable[GroupByKey]=DiscreteStatsTable[[#This Row],[GroupByKey]])*DiscreteStatsTable[NumberObservations])),0)</f>
        <v>141.38</v>
      </c>
      <c r="W1265" s="5">
        <f>IF((DiscreteStatsTable[[#This Row],[RepsRequested]]&gt;1),DiscreteStatsTable[[#This Row],[HalfWidth]],DiscreteStatsTable[[#This Row],[BatchMeansHalfWidth]])</f>
        <v>0</v>
      </c>
      <c r="X1265" s="5" cm="1">
        <f t="array" ref="X1265">COUNT(IF((DiscreteStatsTable[GroupByKey]=DiscreteStatsTable[[#This Row],[GroupByKey]]),(DiscreteStatsTable[GroupByKey]=DiscreteStatsTable[[#This Row],[GroupByKey]])*DiscreteStatsTable[Replication]))</f>
        <v>50</v>
      </c>
      <c r="Y1265" s="5">
        <f>IF(DiscreteStatsTable[[#This Row],[RepsRequested]]=DiscreteStatsTable[[#This Row],[RepsWithStatObserved]],1,0)</f>
        <v>1</v>
      </c>
    </row>
    <row r="1266" spans="1:25" x14ac:dyDescent="0.25">
      <c r="A1266" t="s">
        <v>68</v>
      </c>
      <c r="B1266" t="s">
        <v>70</v>
      </c>
      <c r="C1266">
        <v>39</v>
      </c>
      <c r="D1266" t="s">
        <v>85</v>
      </c>
      <c r="E1266" t="s">
        <v>95</v>
      </c>
      <c r="F1266" t="s">
        <v>87</v>
      </c>
      <c r="G1266">
        <v>0.32304310880131498</v>
      </c>
      <c r="H1266">
        <v>2E+20</v>
      </c>
      <c r="I1266">
        <v>4.7059714627868003E-2</v>
      </c>
      <c r="J1266">
        <v>1.3618292229531199</v>
      </c>
      <c r="K1266">
        <v>143</v>
      </c>
      <c r="L12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66" s="5" cm="1">
        <f t="array" ref="M1266">MAX(IF((ProjectInfoTable[ProjectName]=DiscreteStatsTable[[#This Row],[ProjectName]]),(ProjectInfoTable[ProjectName]=DiscreteStatsTable[[#This Row],[ProjectName]])*ProjectInfoTable[NumberOfReplications]))</f>
        <v>50</v>
      </c>
      <c r="N1266" s="5" cm="1">
        <f t="array" ref="N1266">IFERROR(AVERAGE(IF((DiscreteStatsTable[GroupByKey]=DiscreteStatsTable[[#This Row],[GroupByKey]]),(DiscreteStatsTable[GroupByKey]=DiscreteStatsTable[[#This Row],[GroupByKey]])*DiscreteStatsTable[Average])),0)</f>
        <v>0.33492790756206081</v>
      </c>
      <c r="O1266" s="5" cm="1">
        <f t="array" ref="O126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66" s="5" cm="1">
        <f t="array" ref="P1266">MAX(IF((ProjectInfoTable[ProjectName]=DiscreteStatsTable[[#This Row],[ProjectName]]),(ProjectInfoTable[ProjectName]=DiscreteStatsTable[[#This Row],[ProjectName]])*ProjectInfoTable[ConfidenceInterval]))</f>
        <v>0.95</v>
      </c>
      <c r="Q1266" s="5">
        <f>IF(AND(DiscreteStatsTable[[#This Row],[RepsWithStatObserved]]=1,Y1266=0),200000000000000000000,IFERROR(_xlfn.T.INV.2T(1 -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66" s="5" cm="1">
        <f t="array" ref="R1266">MIN(IF((DiscreteStatsTable[GroupByKey]=DiscreteStatsTable[[#This Row],[GroupByKey]]),(DiscreteStatsTable[GroupByKey]=DiscreteStatsTable[[#This Row],[GroupByKey]])*DiscreteStatsTable[Average]))</f>
        <v>0.29414253294763198</v>
      </c>
      <c r="S1266" s="5" cm="1">
        <f t="array" ref="S1266">MAX(IF((DiscreteStatsTable[GroupByKey]=DiscreteStatsTable[[#This Row],[GroupByKey]]),(DiscreteStatsTable[GroupByKey]=DiscreteStatsTable[[#This Row],[GroupByKey]])*DiscreteStatsTable[Average]))</f>
        <v>0.38948747758041602</v>
      </c>
      <c r="T1266" s="5" cm="1">
        <f t="array" ref="T1266">MIN(IF((DiscreteStatsTable[GroupByKey]=DiscreteStatsTable[[#This Row],[GroupByKey]]),(DiscreteStatsTable[GroupByKey]=DiscreteStatsTable[[#This Row],[GroupByKey]])*DiscreteStatsTable[Minimum]))</f>
        <v>1.2941586017357599E-2</v>
      </c>
      <c r="U1266" s="5" cm="1">
        <f t="array" ref="U1266">MAX(IF((DiscreteStatsTable[GroupByKey]=DiscreteStatsTable[[#This Row],[GroupByKey]]),(DiscreteStatsTable[GroupByKey]=DiscreteStatsTable[[#This Row],[GroupByKey]])*DiscreteStatsTable[Maximum]))</f>
        <v>2.0393207955552399</v>
      </c>
      <c r="V1266" s="5" cm="1">
        <f t="array" ref="V1266">IFERROR(AVERAGE(IF((DiscreteStatsTable[GroupByKey]=DiscreteStatsTable[[#This Row],[GroupByKey]]),(DiscreteStatsTable[GroupByKey]=DiscreteStatsTable[[#This Row],[GroupByKey]])*DiscreteStatsTable[NumberObservations])),0)</f>
        <v>141.38</v>
      </c>
      <c r="W1266" s="5">
        <f>IF((DiscreteStatsTable[[#This Row],[RepsRequested]]&gt;1),DiscreteStatsTable[[#This Row],[HalfWidth]],DiscreteStatsTable[[#This Row],[BatchMeansHalfWidth]])</f>
        <v>5.7478663771092743E-3</v>
      </c>
      <c r="X1266" s="5" cm="1">
        <f t="array" ref="X1266">COUNT(IF((DiscreteStatsTable[GroupByKey]=DiscreteStatsTable[[#This Row],[GroupByKey]]),(DiscreteStatsTable[GroupByKey]=DiscreteStatsTable[[#This Row],[GroupByKey]])*DiscreteStatsTable[Replication]))</f>
        <v>50</v>
      </c>
      <c r="Y1266" s="5">
        <f>IF(DiscreteStatsTable[[#This Row],[RepsRequested]]=DiscreteStatsTable[[#This Row],[RepsWithStatObserved]],1,0)</f>
        <v>1</v>
      </c>
    </row>
    <row r="1267" spans="1:25" x14ac:dyDescent="0.25">
      <c r="A1267" t="s">
        <v>68</v>
      </c>
      <c r="B1267" t="s">
        <v>70</v>
      </c>
      <c r="C1267">
        <v>39</v>
      </c>
      <c r="D1267" t="s">
        <v>85</v>
      </c>
      <c r="E1267" t="s">
        <v>96</v>
      </c>
      <c r="F1267" t="s">
        <v>87</v>
      </c>
      <c r="G1267">
        <v>11.593915212525699</v>
      </c>
      <c r="H1267">
        <v>2E+20</v>
      </c>
      <c r="I1267">
        <v>2.8235828776720799</v>
      </c>
      <c r="J1267">
        <v>48.119963510977001</v>
      </c>
      <c r="K1267">
        <v>143</v>
      </c>
      <c r="L12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67" s="5" cm="1">
        <f t="array" ref="M1267">MAX(IF((ProjectInfoTable[ProjectName]=DiscreteStatsTable[[#This Row],[ProjectName]]),(ProjectInfoTable[ProjectName]=DiscreteStatsTable[[#This Row],[ProjectName]])*ProjectInfoTable[NumberOfReplications]))</f>
        <v>50</v>
      </c>
      <c r="N1267" s="5" cm="1">
        <f t="array" ref="N1267">IFERROR(AVERAGE(IF((DiscreteStatsTable[GroupByKey]=DiscreteStatsTable[[#This Row],[GroupByKey]]),(DiscreteStatsTable[GroupByKey]=DiscreteStatsTable[[#This Row],[GroupByKey]])*DiscreteStatsTable[Average])),0)</f>
        <v>12.098431297615067</v>
      </c>
      <c r="O1267" s="5" cm="1">
        <f t="array" ref="O1267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267" s="5" cm="1">
        <f t="array" ref="P1267">MAX(IF((ProjectInfoTable[ProjectName]=DiscreteStatsTable[[#This Row],[ProjectName]]),(ProjectInfoTable[ProjectName]=DiscreteStatsTable[[#This Row],[ProjectName]])*ProjectInfoTable[ConfidenceInterval]))</f>
        <v>0.95</v>
      </c>
      <c r="Q1267" s="5">
        <f>IF(AND(DiscreteStatsTable[[#This Row],[RepsWithStatObserved]]=1,Y1267=0),200000000000000000000,IFERROR(_xlfn.T.INV.2T(1 -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267" s="5" cm="1">
        <f t="array" ref="R1267">MIN(IF((DiscreteStatsTable[GroupByKey]=DiscreteStatsTable[[#This Row],[GroupByKey]]),(DiscreteStatsTable[GroupByKey]=DiscreteStatsTable[[#This Row],[GroupByKey]])*DiscreteStatsTable[Average]))</f>
        <v>10.7592582879315</v>
      </c>
      <c r="S1267" s="5" cm="1">
        <f t="array" ref="S1267">MAX(IF((DiscreteStatsTable[GroupByKey]=DiscreteStatsTable[[#This Row],[GroupByKey]]),(DiscreteStatsTable[GroupByKey]=DiscreteStatsTable[[#This Row],[GroupByKey]])*DiscreteStatsTable[Average]))</f>
        <v>14.168775078757299</v>
      </c>
      <c r="T1267" s="5" cm="1">
        <f t="array" ref="T1267">MIN(IF((DiscreteStatsTable[GroupByKey]=DiscreteStatsTable[[#This Row],[GroupByKey]]),(DiscreteStatsTable[GroupByKey]=DiscreteStatsTable[[#This Row],[GroupByKey]])*DiscreteStatsTable[Minimum]))</f>
        <v>0.77649516104145899</v>
      </c>
      <c r="U1267" s="5" cm="1">
        <f t="array" ref="U1267">MAX(IF((DiscreteStatsTable[GroupByKey]=DiscreteStatsTable[[#This Row],[GroupByKey]]),(DiscreteStatsTable[GroupByKey]=DiscreteStatsTable[[#This Row],[GroupByKey]])*DiscreteStatsTable[Maximum]))</f>
        <v>66.496126739788593</v>
      </c>
      <c r="V1267" s="5" cm="1">
        <f t="array" ref="V1267">IFERROR(AVERAGE(IF((DiscreteStatsTable[GroupByKey]=DiscreteStatsTable[[#This Row],[GroupByKey]]),(DiscreteStatsTable[GroupByKey]=DiscreteStatsTable[[#This Row],[GroupByKey]])*DiscreteStatsTable[NumberObservations])),0)</f>
        <v>141.38</v>
      </c>
      <c r="W1267" s="5">
        <f>IF((DiscreteStatsTable[[#This Row],[RepsRequested]]&gt;1),DiscreteStatsTable[[#This Row],[HalfWidth]],DiscreteStatsTable[[#This Row],[BatchMeansHalfWidth]])</f>
        <v>0.20301091161176912</v>
      </c>
      <c r="X1267" s="5" cm="1">
        <f t="array" ref="X1267">COUNT(IF((DiscreteStatsTable[GroupByKey]=DiscreteStatsTable[[#This Row],[GroupByKey]]),(DiscreteStatsTable[GroupByKey]=DiscreteStatsTable[[#This Row],[GroupByKey]])*DiscreteStatsTable[Replication]))</f>
        <v>50</v>
      </c>
      <c r="Y1267" s="5">
        <f>IF(DiscreteStatsTable[[#This Row],[RepsRequested]]=DiscreteStatsTable[[#This Row],[RepsWithStatObserved]],1,0)</f>
        <v>1</v>
      </c>
    </row>
    <row r="1268" spans="1:25" x14ac:dyDescent="0.25">
      <c r="A1268" t="s">
        <v>68</v>
      </c>
      <c r="B1268" t="s">
        <v>70</v>
      </c>
      <c r="C1268">
        <v>39</v>
      </c>
      <c r="D1268" t="s">
        <v>85</v>
      </c>
      <c r="E1268" t="s">
        <v>97</v>
      </c>
      <c r="F1268" t="s">
        <v>87</v>
      </c>
      <c r="G1268">
        <v>0</v>
      </c>
      <c r="H1268">
        <v>2E+20</v>
      </c>
      <c r="I1268">
        <v>0</v>
      </c>
      <c r="J1268">
        <v>0</v>
      </c>
      <c r="K1268">
        <v>143</v>
      </c>
      <c r="L12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68" s="5" cm="1">
        <f t="array" ref="M1268">MAX(IF((ProjectInfoTable[ProjectName]=DiscreteStatsTable[[#This Row],[ProjectName]]),(ProjectInfoTable[ProjectName]=DiscreteStatsTable[[#This Row],[ProjectName]])*ProjectInfoTable[NumberOfReplications]))</f>
        <v>50</v>
      </c>
      <c r="N1268" s="5" cm="1">
        <f t="array" ref="N1268">IFERROR(AVERAGE(IF((DiscreteStatsTable[GroupByKey]=DiscreteStatsTable[[#This Row],[GroupByKey]]),(DiscreteStatsTable[GroupByKey]=DiscreteStatsTable[[#This Row],[GroupByKey]])*DiscreteStatsTable[Average])),0)</f>
        <v>0</v>
      </c>
      <c r="O1268" s="5" cm="1">
        <f t="array" ref="O1268">IFERROR(_xlfn.STDEV.S(IF((DiscreteStatsTable[GroupByKey]=DiscreteStatsTable[[#This Row],[GroupByKey]]),(DiscreteStatsTable[GroupByKey]=DiscreteStatsTable[[#This Row],[GroupByKey]])*DiscreteStatsTable[Average])),0)</f>
        <v>0</v>
      </c>
      <c r="P1268" s="5" cm="1">
        <f t="array" ref="P1268">MAX(IF((ProjectInfoTable[ProjectName]=DiscreteStatsTable[[#This Row],[ProjectName]]),(ProjectInfoTable[ProjectName]=DiscreteStatsTable[[#This Row],[ProjectName]])*ProjectInfoTable[ConfidenceInterval]))</f>
        <v>0.95</v>
      </c>
      <c r="Q1268" s="5">
        <f>IF(AND(DiscreteStatsTable[[#This Row],[RepsWithStatObserved]]=1,Y1268=0),200000000000000000000,IFERROR(_xlfn.T.INV.2T(1 -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8" s="5" cm="1">
        <f t="array" ref="R1268">MIN(IF((DiscreteStatsTable[GroupByKey]=DiscreteStatsTable[[#This Row],[GroupByKey]]),(DiscreteStatsTable[GroupByKey]=DiscreteStatsTable[[#This Row],[GroupByKey]])*DiscreteStatsTable[Average]))</f>
        <v>0</v>
      </c>
      <c r="S1268" s="5" cm="1">
        <f t="array" ref="S1268">MAX(IF((DiscreteStatsTable[GroupByKey]=DiscreteStatsTable[[#This Row],[GroupByKey]]),(DiscreteStatsTable[GroupByKey]=DiscreteStatsTable[[#This Row],[GroupByKey]])*DiscreteStatsTable[Average]))</f>
        <v>0</v>
      </c>
      <c r="T1268" s="5" cm="1">
        <f t="array" ref="T1268">MIN(IF((DiscreteStatsTable[GroupByKey]=DiscreteStatsTable[[#This Row],[GroupByKey]]),(DiscreteStatsTable[GroupByKey]=DiscreteStatsTable[[#This Row],[GroupByKey]])*DiscreteStatsTable[Minimum]))</f>
        <v>0</v>
      </c>
      <c r="U1268" s="5" cm="1">
        <f t="array" ref="U1268">MAX(IF((DiscreteStatsTable[GroupByKey]=DiscreteStatsTable[[#This Row],[GroupByKey]]),(DiscreteStatsTable[GroupByKey]=DiscreteStatsTable[[#This Row],[GroupByKey]])*DiscreteStatsTable[Maximum]))</f>
        <v>0</v>
      </c>
      <c r="V1268" s="5" cm="1">
        <f t="array" ref="V1268">IFERROR(AVERAGE(IF((DiscreteStatsTable[GroupByKey]=DiscreteStatsTable[[#This Row],[GroupByKey]]),(DiscreteStatsTable[GroupByKey]=DiscreteStatsTable[[#This Row],[GroupByKey]])*DiscreteStatsTable[NumberObservations])),0)</f>
        <v>141.38</v>
      </c>
      <c r="W1268" s="5">
        <f>IF((DiscreteStatsTable[[#This Row],[RepsRequested]]&gt;1),DiscreteStatsTable[[#This Row],[HalfWidth]],DiscreteStatsTable[[#This Row],[BatchMeansHalfWidth]])</f>
        <v>0</v>
      </c>
      <c r="X1268" s="5" cm="1">
        <f t="array" ref="X1268">COUNT(IF((DiscreteStatsTable[GroupByKey]=DiscreteStatsTable[[#This Row],[GroupByKey]]),(DiscreteStatsTable[GroupByKey]=DiscreteStatsTable[[#This Row],[GroupByKey]])*DiscreteStatsTable[Replication]))</f>
        <v>50</v>
      </c>
      <c r="Y1268" s="5">
        <f>IF(DiscreteStatsTable[[#This Row],[RepsRequested]]=DiscreteStatsTable[[#This Row],[RepsWithStatObserved]],1,0)</f>
        <v>1</v>
      </c>
    </row>
    <row r="1269" spans="1:25" x14ac:dyDescent="0.25">
      <c r="A1269" t="s">
        <v>68</v>
      </c>
      <c r="B1269" t="s">
        <v>70</v>
      </c>
      <c r="C1269">
        <v>39</v>
      </c>
      <c r="D1269" t="s">
        <v>85</v>
      </c>
      <c r="E1269" t="s">
        <v>98</v>
      </c>
      <c r="F1269" t="s">
        <v>87</v>
      </c>
      <c r="G1269">
        <v>3.3936145174115402</v>
      </c>
      <c r="H1269">
        <v>2E+20</v>
      </c>
      <c r="I1269">
        <v>0</v>
      </c>
      <c r="J1269">
        <v>29.663947639665</v>
      </c>
      <c r="K1269">
        <v>143</v>
      </c>
      <c r="L12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69" s="5" cm="1">
        <f t="array" ref="M1269">MAX(IF((ProjectInfoTable[ProjectName]=DiscreteStatsTable[[#This Row],[ProjectName]]),(ProjectInfoTable[ProjectName]=DiscreteStatsTable[[#This Row],[ProjectName]])*ProjectInfoTable[NumberOfReplications]))</f>
        <v>50</v>
      </c>
      <c r="N1269" s="5" cm="1">
        <f t="array" ref="N1269">IFERROR(AVERAGE(IF((DiscreteStatsTable[GroupByKey]=DiscreteStatsTable[[#This Row],[GroupByKey]]),(DiscreteStatsTable[GroupByKey]=DiscreteStatsTable[[#This Row],[GroupByKey]])*DiscreteStatsTable[Average])),0)</f>
        <v>5.6664667008910365</v>
      </c>
      <c r="O1269" s="5" cm="1">
        <f t="array" ref="O1269">IFERROR(_xlfn.STDEV.S(IF((DiscreteStatsTable[GroupByKey]=DiscreteStatsTable[[#This Row],[GroupByKey]]),(DiscreteStatsTable[GroupByKey]=DiscreteStatsTable[[#This Row],[GroupByKey]])*DiscreteStatsTable[Average])),0)</f>
        <v>5.8120334932936641</v>
      </c>
      <c r="P1269" s="5" cm="1">
        <f t="array" ref="P1269">MAX(IF((ProjectInfoTable[ProjectName]=DiscreteStatsTable[[#This Row],[ProjectName]]),(ProjectInfoTable[ProjectName]=DiscreteStatsTable[[#This Row],[ProjectName]])*ProjectInfoTable[ConfidenceInterval]))</f>
        <v>0.95</v>
      </c>
      <c r="Q1269" s="5">
        <f>IF(AND(DiscreteStatsTable[[#This Row],[RepsWithStatObserved]]=1,Y1269=0),200000000000000000000,IFERROR(_xlfn.T.INV.2T(1 -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269" s="5" cm="1">
        <f t="array" ref="R1269">MIN(IF((DiscreteStatsTable[GroupByKey]=DiscreteStatsTable[[#This Row],[GroupByKey]]),(DiscreteStatsTable[GroupByKey]=DiscreteStatsTable[[#This Row],[GroupByKey]])*DiscreteStatsTable[Average]))</f>
        <v>1.06349999805384</v>
      </c>
      <c r="S1269" s="5" cm="1">
        <f t="array" ref="S1269">MAX(IF((DiscreteStatsTable[GroupByKey]=DiscreteStatsTable[[#This Row],[GroupByKey]]),(DiscreteStatsTable[GroupByKey]=DiscreteStatsTable[[#This Row],[GroupByKey]])*DiscreteStatsTable[Average]))</f>
        <v>37.498930964302303</v>
      </c>
      <c r="T1269" s="5" cm="1">
        <f t="array" ref="T1269">MIN(IF((DiscreteStatsTable[GroupByKey]=DiscreteStatsTable[[#This Row],[GroupByKey]]),(DiscreteStatsTable[GroupByKey]=DiscreteStatsTable[[#This Row],[GroupByKey]])*DiscreteStatsTable[Minimum]))</f>
        <v>0</v>
      </c>
      <c r="U1269" s="5" cm="1">
        <f t="array" ref="U1269">MAX(IF((DiscreteStatsTable[GroupByKey]=DiscreteStatsTable[[#This Row],[GroupByKey]]),(DiscreteStatsTable[GroupByKey]=DiscreteStatsTable[[#This Row],[GroupByKey]])*DiscreteStatsTable[Maximum]))</f>
        <v>97.065234510704698</v>
      </c>
      <c r="V1269" s="5" cm="1">
        <f t="array" ref="V1269">IFERROR(AVERAGE(IF((DiscreteStatsTable[GroupByKey]=DiscreteStatsTable[[#This Row],[GroupByKey]]),(DiscreteStatsTable[GroupByKey]=DiscreteStatsTable[[#This Row],[GroupByKey]])*DiscreteStatsTable[NumberObservations])),0)</f>
        <v>141.38</v>
      </c>
      <c r="W1269" s="5">
        <f>IF((DiscreteStatsTable[[#This Row],[RepsRequested]]&gt;1),DiscreteStatsTable[[#This Row],[HalfWidth]],DiscreteStatsTable[[#This Row],[BatchMeansHalfWidth]])</f>
        <v>1.6517616428299211</v>
      </c>
      <c r="X1269" s="5" cm="1">
        <f t="array" ref="X1269">COUNT(IF((DiscreteStatsTable[GroupByKey]=DiscreteStatsTable[[#This Row],[GroupByKey]]),(DiscreteStatsTable[GroupByKey]=DiscreteStatsTable[[#This Row],[GroupByKey]])*DiscreteStatsTable[Replication]))</f>
        <v>50</v>
      </c>
      <c r="Y1269" s="5">
        <f>IF(DiscreteStatsTable[[#This Row],[RepsRequested]]=DiscreteStatsTable[[#This Row],[RepsWithStatObserved]],1,0)</f>
        <v>1</v>
      </c>
    </row>
    <row r="1270" spans="1:25" x14ac:dyDescent="0.25">
      <c r="A1270" t="s">
        <v>68</v>
      </c>
      <c r="B1270" t="s">
        <v>70</v>
      </c>
      <c r="C1270">
        <v>40</v>
      </c>
      <c r="D1270" t="s">
        <v>85</v>
      </c>
      <c r="E1270" t="s">
        <v>86</v>
      </c>
      <c r="F1270" t="s">
        <v>87</v>
      </c>
      <c r="G1270">
        <v>0</v>
      </c>
      <c r="H1270">
        <v>2E+20</v>
      </c>
      <c r="I1270">
        <v>0</v>
      </c>
      <c r="J1270">
        <v>0</v>
      </c>
      <c r="K1270">
        <v>142</v>
      </c>
      <c r="L12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70" s="5" cm="1">
        <f t="array" ref="M1270">MAX(IF((ProjectInfoTable[ProjectName]=DiscreteStatsTable[[#This Row],[ProjectName]]),(ProjectInfoTable[ProjectName]=DiscreteStatsTable[[#This Row],[ProjectName]])*ProjectInfoTable[NumberOfReplications]))</f>
        <v>50</v>
      </c>
      <c r="N1270" s="5" cm="1">
        <f t="array" ref="N1270">IFERROR(AVERAGE(IF((DiscreteStatsTable[GroupByKey]=DiscreteStatsTable[[#This Row],[GroupByKey]]),(DiscreteStatsTable[GroupByKey]=DiscreteStatsTable[[#This Row],[GroupByKey]])*DiscreteStatsTable[Average])),0)</f>
        <v>0</v>
      </c>
      <c r="O1270" s="5" cm="1">
        <f t="array" ref="O1270">IFERROR(_xlfn.STDEV.S(IF((DiscreteStatsTable[GroupByKey]=DiscreteStatsTable[[#This Row],[GroupByKey]]),(DiscreteStatsTable[GroupByKey]=DiscreteStatsTable[[#This Row],[GroupByKey]])*DiscreteStatsTable[Average])),0)</f>
        <v>0</v>
      </c>
      <c r="P1270" s="5" cm="1">
        <f t="array" ref="P1270">MAX(IF((ProjectInfoTable[ProjectName]=DiscreteStatsTable[[#This Row],[ProjectName]]),(ProjectInfoTable[ProjectName]=DiscreteStatsTable[[#This Row],[ProjectName]])*ProjectInfoTable[ConfidenceInterval]))</f>
        <v>0.95</v>
      </c>
      <c r="Q1270" s="5">
        <f>IF(AND(DiscreteStatsTable[[#This Row],[RepsWithStatObserved]]=1,Y1270=0),200000000000000000000,IFERROR(_xlfn.T.INV.2T(1 -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0" s="5" cm="1">
        <f t="array" ref="R1270">MIN(IF((DiscreteStatsTable[GroupByKey]=DiscreteStatsTable[[#This Row],[GroupByKey]]),(DiscreteStatsTable[GroupByKey]=DiscreteStatsTable[[#This Row],[GroupByKey]])*DiscreteStatsTable[Average]))</f>
        <v>0</v>
      </c>
      <c r="S1270" s="5" cm="1">
        <f t="array" ref="S1270">MAX(IF((DiscreteStatsTable[GroupByKey]=DiscreteStatsTable[[#This Row],[GroupByKey]]),(DiscreteStatsTable[GroupByKey]=DiscreteStatsTable[[#This Row],[GroupByKey]])*DiscreteStatsTable[Average]))</f>
        <v>0</v>
      </c>
      <c r="T1270" s="5" cm="1">
        <f t="array" ref="T1270">MIN(IF((DiscreteStatsTable[GroupByKey]=DiscreteStatsTable[[#This Row],[GroupByKey]]),(DiscreteStatsTable[GroupByKey]=DiscreteStatsTable[[#This Row],[GroupByKey]])*DiscreteStatsTable[Minimum]))</f>
        <v>0</v>
      </c>
      <c r="U1270" s="5" cm="1">
        <f t="array" ref="U1270">MAX(IF((DiscreteStatsTable[GroupByKey]=DiscreteStatsTable[[#This Row],[GroupByKey]]),(DiscreteStatsTable[GroupByKey]=DiscreteStatsTable[[#This Row],[GroupByKey]])*DiscreteStatsTable[Maximum]))</f>
        <v>0</v>
      </c>
      <c r="V1270" s="5" cm="1">
        <f t="array" ref="V1270">IFERROR(AVERAGE(IF((DiscreteStatsTable[GroupByKey]=DiscreteStatsTable[[#This Row],[GroupByKey]]),(DiscreteStatsTable[GroupByKey]=DiscreteStatsTable[[#This Row],[GroupByKey]])*DiscreteStatsTable[NumberObservations])),0)</f>
        <v>141.38</v>
      </c>
      <c r="W1270" s="5">
        <f>IF((DiscreteStatsTable[[#This Row],[RepsRequested]]&gt;1),DiscreteStatsTable[[#This Row],[HalfWidth]],DiscreteStatsTable[[#This Row],[BatchMeansHalfWidth]])</f>
        <v>0</v>
      </c>
      <c r="X1270" s="5" cm="1">
        <f t="array" ref="X1270">COUNT(IF((DiscreteStatsTable[GroupByKey]=DiscreteStatsTable[[#This Row],[GroupByKey]]),(DiscreteStatsTable[GroupByKey]=DiscreteStatsTable[[#This Row],[GroupByKey]])*DiscreteStatsTable[Replication]))</f>
        <v>50</v>
      </c>
      <c r="Y1270" s="5">
        <f>IF(DiscreteStatsTable[[#This Row],[RepsRequested]]=DiscreteStatsTable[[#This Row],[RepsWithStatObserved]],1,0)</f>
        <v>1</v>
      </c>
    </row>
    <row r="1271" spans="1:25" x14ac:dyDescent="0.25">
      <c r="A1271" t="s">
        <v>68</v>
      </c>
      <c r="B1271" t="s">
        <v>70</v>
      </c>
      <c r="C1271">
        <v>40</v>
      </c>
      <c r="D1271" t="s">
        <v>85</v>
      </c>
      <c r="E1271" t="s">
        <v>88</v>
      </c>
      <c r="F1271" t="s">
        <v>87</v>
      </c>
      <c r="G1271">
        <v>0</v>
      </c>
      <c r="H1271">
        <v>2E+20</v>
      </c>
      <c r="I1271">
        <v>0</v>
      </c>
      <c r="J1271">
        <v>0</v>
      </c>
      <c r="K1271">
        <v>142</v>
      </c>
      <c r="L12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71" s="5" cm="1">
        <f t="array" ref="M1271">MAX(IF((ProjectInfoTable[ProjectName]=DiscreteStatsTable[[#This Row],[ProjectName]]),(ProjectInfoTable[ProjectName]=DiscreteStatsTable[[#This Row],[ProjectName]])*ProjectInfoTable[NumberOfReplications]))</f>
        <v>50</v>
      </c>
      <c r="N1271" s="5" cm="1">
        <f t="array" ref="N1271">IFERROR(AVERAGE(IF((DiscreteStatsTable[GroupByKey]=DiscreteStatsTable[[#This Row],[GroupByKey]]),(DiscreteStatsTable[GroupByKey]=DiscreteStatsTable[[#This Row],[GroupByKey]])*DiscreteStatsTable[Average])),0)</f>
        <v>0</v>
      </c>
      <c r="O1271" s="5" cm="1">
        <f t="array" ref="O1271">IFERROR(_xlfn.STDEV.S(IF((DiscreteStatsTable[GroupByKey]=DiscreteStatsTable[[#This Row],[GroupByKey]]),(DiscreteStatsTable[GroupByKey]=DiscreteStatsTable[[#This Row],[GroupByKey]])*DiscreteStatsTable[Average])),0)</f>
        <v>0</v>
      </c>
      <c r="P1271" s="5" cm="1">
        <f t="array" ref="P1271">MAX(IF((ProjectInfoTable[ProjectName]=DiscreteStatsTable[[#This Row],[ProjectName]]),(ProjectInfoTable[ProjectName]=DiscreteStatsTable[[#This Row],[ProjectName]])*ProjectInfoTable[ConfidenceInterval]))</f>
        <v>0.95</v>
      </c>
      <c r="Q1271" s="5">
        <f>IF(AND(DiscreteStatsTable[[#This Row],[RepsWithStatObserved]]=1,Y1271=0),200000000000000000000,IFERROR(_xlfn.T.INV.2T(1 -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1" s="5" cm="1">
        <f t="array" ref="R1271">MIN(IF((DiscreteStatsTable[GroupByKey]=DiscreteStatsTable[[#This Row],[GroupByKey]]),(DiscreteStatsTable[GroupByKey]=DiscreteStatsTable[[#This Row],[GroupByKey]])*DiscreteStatsTable[Average]))</f>
        <v>0</v>
      </c>
      <c r="S1271" s="5" cm="1">
        <f t="array" ref="S1271">MAX(IF((DiscreteStatsTable[GroupByKey]=DiscreteStatsTable[[#This Row],[GroupByKey]]),(DiscreteStatsTable[GroupByKey]=DiscreteStatsTable[[#This Row],[GroupByKey]])*DiscreteStatsTable[Average]))</f>
        <v>0</v>
      </c>
      <c r="T1271" s="5" cm="1">
        <f t="array" ref="T1271">MIN(IF((DiscreteStatsTable[GroupByKey]=DiscreteStatsTable[[#This Row],[GroupByKey]]),(DiscreteStatsTable[GroupByKey]=DiscreteStatsTable[[#This Row],[GroupByKey]])*DiscreteStatsTable[Minimum]))</f>
        <v>0</v>
      </c>
      <c r="U1271" s="5" cm="1">
        <f t="array" ref="U1271">MAX(IF((DiscreteStatsTable[GroupByKey]=DiscreteStatsTable[[#This Row],[GroupByKey]]),(DiscreteStatsTable[GroupByKey]=DiscreteStatsTable[[#This Row],[GroupByKey]])*DiscreteStatsTable[Maximum]))</f>
        <v>0</v>
      </c>
      <c r="V1271" s="5" cm="1">
        <f t="array" ref="V1271">IFERROR(AVERAGE(IF((DiscreteStatsTable[GroupByKey]=DiscreteStatsTable[[#This Row],[GroupByKey]]),(DiscreteStatsTable[GroupByKey]=DiscreteStatsTable[[#This Row],[GroupByKey]])*DiscreteStatsTable[NumberObservations])),0)</f>
        <v>141.38</v>
      </c>
      <c r="W1271" s="5">
        <f>IF((DiscreteStatsTable[[#This Row],[RepsRequested]]&gt;1),DiscreteStatsTable[[#This Row],[HalfWidth]],DiscreteStatsTable[[#This Row],[BatchMeansHalfWidth]])</f>
        <v>0</v>
      </c>
      <c r="X1271" s="5" cm="1">
        <f t="array" ref="X1271">COUNT(IF((DiscreteStatsTable[GroupByKey]=DiscreteStatsTable[[#This Row],[GroupByKey]]),(DiscreteStatsTable[GroupByKey]=DiscreteStatsTable[[#This Row],[GroupByKey]])*DiscreteStatsTable[Replication]))</f>
        <v>50</v>
      </c>
      <c r="Y1271" s="5">
        <f>IF(DiscreteStatsTable[[#This Row],[RepsRequested]]=DiscreteStatsTable[[#This Row],[RepsWithStatObserved]],1,0)</f>
        <v>1</v>
      </c>
    </row>
    <row r="1272" spans="1:25" x14ac:dyDescent="0.25">
      <c r="A1272" t="s">
        <v>68</v>
      </c>
      <c r="B1272" t="s">
        <v>70</v>
      </c>
      <c r="C1272">
        <v>40</v>
      </c>
      <c r="D1272" t="s">
        <v>85</v>
      </c>
      <c r="E1272" t="s">
        <v>89</v>
      </c>
      <c r="F1272" t="s">
        <v>87</v>
      </c>
      <c r="G1272">
        <v>0</v>
      </c>
      <c r="H1272">
        <v>2E+20</v>
      </c>
      <c r="I1272">
        <v>0</v>
      </c>
      <c r="J1272">
        <v>0</v>
      </c>
      <c r="K1272">
        <v>142</v>
      </c>
      <c r="L12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72" s="5" cm="1">
        <f t="array" ref="M1272">MAX(IF((ProjectInfoTable[ProjectName]=DiscreteStatsTable[[#This Row],[ProjectName]]),(ProjectInfoTable[ProjectName]=DiscreteStatsTable[[#This Row],[ProjectName]])*ProjectInfoTable[NumberOfReplications]))</f>
        <v>50</v>
      </c>
      <c r="N1272" s="5" cm="1">
        <f t="array" ref="N1272">IFERROR(AVERAGE(IF((DiscreteStatsTable[GroupByKey]=DiscreteStatsTable[[#This Row],[GroupByKey]]),(DiscreteStatsTable[GroupByKey]=DiscreteStatsTable[[#This Row],[GroupByKey]])*DiscreteStatsTable[Average])),0)</f>
        <v>0</v>
      </c>
      <c r="O1272" s="5" cm="1">
        <f t="array" ref="O1272">IFERROR(_xlfn.STDEV.S(IF((DiscreteStatsTable[GroupByKey]=DiscreteStatsTable[[#This Row],[GroupByKey]]),(DiscreteStatsTable[GroupByKey]=DiscreteStatsTable[[#This Row],[GroupByKey]])*DiscreteStatsTable[Average])),0)</f>
        <v>0</v>
      </c>
      <c r="P1272" s="5" cm="1">
        <f t="array" ref="P1272">MAX(IF((ProjectInfoTable[ProjectName]=DiscreteStatsTable[[#This Row],[ProjectName]]),(ProjectInfoTable[ProjectName]=DiscreteStatsTable[[#This Row],[ProjectName]])*ProjectInfoTable[ConfidenceInterval]))</f>
        <v>0.95</v>
      </c>
      <c r="Q1272" s="5">
        <f>IF(AND(DiscreteStatsTable[[#This Row],[RepsWithStatObserved]]=1,Y1272=0),200000000000000000000,IFERROR(_xlfn.T.INV.2T(1 -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2" s="5" cm="1">
        <f t="array" ref="R1272">MIN(IF((DiscreteStatsTable[GroupByKey]=DiscreteStatsTable[[#This Row],[GroupByKey]]),(DiscreteStatsTable[GroupByKey]=DiscreteStatsTable[[#This Row],[GroupByKey]])*DiscreteStatsTable[Average]))</f>
        <v>0</v>
      </c>
      <c r="S1272" s="5" cm="1">
        <f t="array" ref="S1272">MAX(IF((DiscreteStatsTable[GroupByKey]=DiscreteStatsTable[[#This Row],[GroupByKey]]),(DiscreteStatsTable[GroupByKey]=DiscreteStatsTable[[#This Row],[GroupByKey]])*DiscreteStatsTable[Average]))</f>
        <v>0</v>
      </c>
      <c r="T1272" s="5" cm="1">
        <f t="array" ref="T1272">MIN(IF((DiscreteStatsTable[GroupByKey]=DiscreteStatsTable[[#This Row],[GroupByKey]]),(DiscreteStatsTable[GroupByKey]=DiscreteStatsTable[[#This Row],[GroupByKey]])*DiscreteStatsTable[Minimum]))</f>
        <v>0</v>
      </c>
      <c r="U1272" s="5" cm="1">
        <f t="array" ref="U1272">MAX(IF((DiscreteStatsTable[GroupByKey]=DiscreteStatsTable[[#This Row],[GroupByKey]]),(DiscreteStatsTable[GroupByKey]=DiscreteStatsTable[[#This Row],[GroupByKey]])*DiscreteStatsTable[Maximum]))</f>
        <v>0</v>
      </c>
      <c r="V1272" s="5" cm="1">
        <f t="array" ref="V1272">IFERROR(AVERAGE(IF((DiscreteStatsTable[GroupByKey]=DiscreteStatsTable[[#This Row],[GroupByKey]]),(DiscreteStatsTable[GroupByKey]=DiscreteStatsTable[[#This Row],[GroupByKey]])*DiscreteStatsTable[NumberObservations])),0)</f>
        <v>141.38</v>
      </c>
      <c r="W1272" s="5">
        <f>IF((DiscreteStatsTable[[#This Row],[RepsRequested]]&gt;1),DiscreteStatsTable[[#This Row],[HalfWidth]],DiscreteStatsTable[[#This Row],[BatchMeansHalfWidth]])</f>
        <v>0</v>
      </c>
      <c r="X1272" s="5" cm="1">
        <f t="array" ref="X1272">COUNT(IF((DiscreteStatsTable[GroupByKey]=DiscreteStatsTable[[#This Row],[GroupByKey]]),(DiscreteStatsTable[GroupByKey]=DiscreteStatsTable[[#This Row],[GroupByKey]])*DiscreteStatsTable[Replication]))</f>
        <v>50</v>
      </c>
      <c r="Y1272" s="5">
        <f>IF(DiscreteStatsTable[[#This Row],[RepsRequested]]=DiscreteStatsTable[[#This Row],[RepsWithStatObserved]],1,0)</f>
        <v>1</v>
      </c>
    </row>
    <row r="1273" spans="1:25" x14ac:dyDescent="0.25">
      <c r="A1273" t="s">
        <v>68</v>
      </c>
      <c r="B1273" t="s">
        <v>70</v>
      </c>
      <c r="C1273">
        <v>40</v>
      </c>
      <c r="D1273" t="s">
        <v>85</v>
      </c>
      <c r="E1273" t="s">
        <v>90</v>
      </c>
      <c r="F1273" t="s">
        <v>87</v>
      </c>
      <c r="G1273">
        <v>0</v>
      </c>
      <c r="H1273">
        <v>2E+20</v>
      </c>
      <c r="I1273">
        <v>0</v>
      </c>
      <c r="J1273">
        <v>0</v>
      </c>
      <c r="K1273">
        <v>142</v>
      </c>
      <c r="L12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73" s="5" cm="1">
        <f t="array" ref="M1273">MAX(IF((ProjectInfoTable[ProjectName]=DiscreteStatsTable[[#This Row],[ProjectName]]),(ProjectInfoTable[ProjectName]=DiscreteStatsTable[[#This Row],[ProjectName]])*ProjectInfoTable[NumberOfReplications]))</f>
        <v>50</v>
      </c>
      <c r="N1273" s="5" cm="1">
        <f t="array" ref="N1273">IFERROR(AVERAGE(IF((DiscreteStatsTable[GroupByKey]=DiscreteStatsTable[[#This Row],[GroupByKey]]),(DiscreteStatsTable[GroupByKey]=DiscreteStatsTable[[#This Row],[GroupByKey]])*DiscreteStatsTable[Average])),0)</f>
        <v>0</v>
      </c>
      <c r="O1273" s="5" cm="1">
        <f t="array" ref="O1273">IFERROR(_xlfn.STDEV.S(IF((DiscreteStatsTable[GroupByKey]=DiscreteStatsTable[[#This Row],[GroupByKey]]),(DiscreteStatsTable[GroupByKey]=DiscreteStatsTable[[#This Row],[GroupByKey]])*DiscreteStatsTable[Average])),0)</f>
        <v>0</v>
      </c>
      <c r="P1273" s="5" cm="1">
        <f t="array" ref="P1273">MAX(IF((ProjectInfoTable[ProjectName]=DiscreteStatsTable[[#This Row],[ProjectName]]),(ProjectInfoTable[ProjectName]=DiscreteStatsTable[[#This Row],[ProjectName]])*ProjectInfoTable[ConfidenceInterval]))</f>
        <v>0.95</v>
      </c>
      <c r="Q1273" s="5">
        <f>IF(AND(DiscreteStatsTable[[#This Row],[RepsWithStatObserved]]=1,Y1273=0),200000000000000000000,IFERROR(_xlfn.T.INV.2T(1 -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3" s="5" cm="1">
        <f t="array" ref="R1273">MIN(IF((DiscreteStatsTable[GroupByKey]=DiscreteStatsTable[[#This Row],[GroupByKey]]),(DiscreteStatsTable[GroupByKey]=DiscreteStatsTable[[#This Row],[GroupByKey]])*DiscreteStatsTable[Average]))</f>
        <v>0</v>
      </c>
      <c r="S1273" s="5" cm="1">
        <f t="array" ref="S1273">MAX(IF((DiscreteStatsTable[GroupByKey]=DiscreteStatsTable[[#This Row],[GroupByKey]]),(DiscreteStatsTable[GroupByKey]=DiscreteStatsTable[[#This Row],[GroupByKey]])*DiscreteStatsTable[Average]))</f>
        <v>0</v>
      </c>
      <c r="T1273" s="5" cm="1">
        <f t="array" ref="T1273">MIN(IF((DiscreteStatsTable[GroupByKey]=DiscreteStatsTable[[#This Row],[GroupByKey]]),(DiscreteStatsTable[GroupByKey]=DiscreteStatsTable[[#This Row],[GroupByKey]])*DiscreteStatsTable[Minimum]))</f>
        <v>0</v>
      </c>
      <c r="U1273" s="5" cm="1">
        <f t="array" ref="U1273">MAX(IF((DiscreteStatsTable[GroupByKey]=DiscreteStatsTable[[#This Row],[GroupByKey]]),(DiscreteStatsTable[GroupByKey]=DiscreteStatsTable[[#This Row],[GroupByKey]])*DiscreteStatsTable[Maximum]))</f>
        <v>0</v>
      </c>
      <c r="V1273" s="5" cm="1">
        <f t="array" ref="V1273">IFERROR(AVERAGE(IF((DiscreteStatsTable[GroupByKey]=DiscreteStatsTable[[#This Row],[GroupByKey]]),(DiscreteStatsTable[GroupByKey]=DiscreteStatsTable[[#This Row],[GroupByKey]])*DiscreteStatsTable[NumberObservations])),0)</f>
        <v>141.38</v>
      </c>
      <c r="W1273" s="5">
        <f>IF((DiscreteStatsTable[[#This Row],[RepsRequested]]&gt;1),DiscreteStatsTable[[#This Row],[HalfWidth]],DiscreteStatsTable[[#This Row],[BatchMeansHalfWidth]])</f>
        <v>0</v>
      </c>
      <c r="X1273" s="5" cm="1">
        <f t="array" ref="X1273">COUNT(IF((DiscreteStatsTable[GroupByKey]=DiscreteStatsTable[[#This Row],[GroupByKey]]),(DiscreteStatsTable[GroupByKey]=DiscreteStatsTable[[#This Row],[GroupByKey]])*DiscreteStatsTable[Replication]))</f>
        <v>50</v>
      </c>
      <c r="Y1273" s="5">
        <f>IF(DiscreteStatsTable[[#This Row],[RepsRequested]]=DiscreteStatsTable[[#This Row],[RepsWithStatObserved]],1,0)</f>
        <v>1</v>
      </c>
    </row>
    <row r="1274" spans="1:25" x14ac:dyDescent="0.25">
      <c r="A1274" t="s">
        <v>68</v>
      </c>
      <c r="B1274" t="s">
        <v>70</v>
      </c>
      <c r="C1274">
        <v>40</v>
      </c>
      <c r="D1274" t="s">
        <v>85</v>
      </c>
      <c r="E1274" t="s">
        <v>91</v>
      </c>
      <c r="F1274" t="s">
        <v>87</v>
      </c>
      <c r="G1274">
        <v>0.33640407178112097</v>
      </c>
      <c r="H1274">
        <v>2E+20</v>
      </c>
      <c r="I1274">
        <v>3.2913291707168002E-2</v>
      </c>
      <c r="J1274">
        <v>1.1798615833319299</v>
      </c>
      <c r="K1274">
        <v>142</v>
      </c>
      <c r="L12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74" s="5" cm="1">
        <f t="array" ref="M1274">MAX(IF((ProjectInfoTable[ProjectName]=DiscreteStatsTable[[#This Row],[ProjectName]]),(ProjectInfoTable[ProjectName]=DiscreteStatsTable[[#This Row],[ProjectName]])*ProjectInfoTable[NumberOfReplications]))</f>
        <v>50</v>
      </c>
      <c r="N1274" s="5" cm="1">
        <f t="array" ref="N1274">IFERROR(AVERAGE(IF((DiscreteStatsTable[GroupByKey]=DiscreteStatsTable[[#This Row],[GroupByKey]]),(DiscreteStatsTable[GroupByKey]=DiscreteStatsTable[[#This Row],[GroupByKey]])*DiscreteStatsTable[Average])),0)</f>
        <v>0.33492790756206081</v>
      </c>
      <c r="O1274" s="5" cm="1">
        <f t="array" ref="O127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74" s="5" cm="1">
        <f t="array" ref="P1274">MAX(IF((ProjectInfoTable[ProjectName]=DiscreteStatsTable[[#This Row],[ProjectName]]),(ProjectInfoTable[ProjectName]=DiscreteStatsTable[[#This Row],[ProjectName]])*ProjectInfoTable[ConfidenceInterval]))</f>
        <v>0.95</v>
      </c>
      <c r="Q1274" s="5">
        <f>IF(AND(DiscreteStatsTable[[#This Row],[RepsWithStatObserved]]=1,Y1274=0),200000000000000000000,IFERROR(_xlfn.T.INV.2T(1 -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74" s="5" cm="1">
        <f t="array" ref="R1274">MIN(IF((DiscreteStatsTable[GroupByKey]=DiscreteStatsTable[[#This Row],[GroupByKey]]),(DiscreteStatsTable[GroupByKey]=DiscreteStatsTable[[#This Row],[GroupByKey]])*DiscreteStatsTable[Average]))</f>
        <v>0.29414253294763198</v>
      </c>
      <c r="S1274" s="5" cm="1">
        <f t="array" ref="S1274">MAX(IF((DiscreteStatsTable[GroupByKey]=DiscreteStatsTable[[#This Row],[GroupByKey]]),(DiscreteStatsTable[GroupByKey]=DiscreteStatsTable[[#This Row],[GroupByKey]])*DiscreteStatsTable[Average]))</f>
        <v>0.38948747758041602</v>
      </c>
      <c r="T1274" s="5" cm="1">
        <f t="array" ref="T1274">MIN(IF((DiscreteStatsTable[GroupByKey]=DiscreteStatsTable[[#This Row],[GroupByKey]]),(DiscreteStatsTable[GroupByKey]=DiscreteStatsTable[[#This Row],[GroupByKey]])*DiscreteStatsTable[Minimum]))</f>
        <v>1.2941586017357599E-2</v>
      </c>
      <c r="U1274" s="5" cm="1">
        <f t="array" ref="U1274">MAX(IF((DiscreteStatsTable[GroupByKey]=DiscreteStatsTable[[#This Row],[GroupByKey]]),(DiscreteStatsTable[GroupByKey]=DiscreteStatsTable[[#This Row],[GroupByKey]])*DiscreteStatsTable[Maximum]))</f>
        <v>2.0393207955552399</v>
      </c>
      <c r="V1274" s="5" cm="1">
        <f t="array" ref="V1274">IFERROR(AVERAGE(IF((DiscreteStatsTable[GroupByKey]=DiscreteStatsTable[[#This Row],[GroupByKey]]),(DiscreteStatsTable[GroupByKey]=DiscreteStatsTable[[#This Row],[GroupByKey]])*DiscreteStatsTable[NumberObservations])),0)</f>
        <v>141.38</v>
      </c>
      <c r="W1274" s="5">
        <f>IF((DiscreteStatsTable[[#This Row],[RepsRequested]]&gt;1),DiscreteStatsTable[[#This Row],[HalfWidth]],DiscreteStatsTable[[#This Row],[BatchMeansHalfWidth]])</f>
        <v>5.7478663771092743E-3</v>
      </c>
      <c r="X1274" s="5" cm="1">
        <f t="array" ref="X1274">COUNT(IF((DiscreteStatsTable[GroupByKey]=DiscreteStatsTable[[#This Row],[GroupByKey]]),(DiscreteStatsTable[GroupByKey]=DiscreteStatsTable[[#This Row],[GroupByKey]])*DiscreteStatsTable[Replication]))</f>
        <v>50</v>
      </c>
      <c r="Y1274" s="5">
        <f>IF(DiscreteStatsTable[[#This Row],[RepsRequested]]=DiscreteStatsTable[[#This Row],[RepsWithStatObserved]],1,0)</f>
        <v>1</v>
      </c>
    </row>
    <row r="1275" spans="1:25" x14ac:dyDescent="0.25">
      <c r="A1275" t="s">
        <v>68</v>
      </c>
      <c r="B1275" t="s">
        <v>70</v>
      </c>
      <c r="C1275">
        <v>40</v>
      </c>
      <c r="D1275" t="s">
        <v>85</v>
      </c>
      <c r="E1275" t="s">
        <v>92</v>
      </c>
      <c r="F1275" t="s">
        <v>87</v>
      </c>
      <c r="G1275">
        <v>16.698994483796799</v>
      </c>
      <c r="H1275">
        <v>2E+20</v>
      </c>
      <c r="I1275">
        <v>1.9747975024300799</v>
      </c>
      <c r="J1275">
        <v>45.269371014090602</v>
      </c>
      <c r="K1275">
        <v>142</v>
      </c>
      <c r="L12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75" s="5" cm="1">
        <f t="array" ref="M1275">MAX(IF((ProjectInfoTable[ProjectName]=DiscreteStatsTable[[#This Row],[ProjectName]]),(ProjectInfoTable[ProjectName]=DiscreteStatsTable[[#This Row],[ProjectName]])*ProjectInfoTable[NumberOfReplications]))</f>
        <v>50</v>
      </c>
      <c r="N1275" s="5" cm="1">
        <f t="array" ref="N1275">IFERROR(AVERAGE(IF((DiscreteStatsTable[GroupByKey]=DiscreteStatsTable[[#This Row],[GroupByKey]]),(DiscreteStatsTable[GroupByKey]=DiscreteStatsTable[[#This Row],[GroupByKey]])*DiscreteStatsTable[Average])),0)</f>
        <v>17.764897998506111</v>
      </c>
      <c r="O1275" s="5" cm="1">
        <f t="array" ref="O1275">IFERROR(_xlfn.STDEV.S(IF((DiscreteStatsTable[GroupByKey]=DiscreteStatsTable[[#This Row],[GroupByKey]]),(DiscreteStatsTable[GroupByKey]=DiscreteStatsTable[[#This Row],[GroupByKey]])*DiscreteStatsTable[Average])),0)</f>
        <v>6.3265363194248438</v>
      </c>
      <c r="P1275" s="5" cm="1">
        <f t="array" ref="P1275">MAX(IF((ProjectInfoTable[ProjectName]=DiscreteStatsTable[[#This Row],[ProjectName]]),(ProjectInfoTable[ProjectName]=DiscreteStatsTable[[#This Row],[ProjectName]])*ProjectInfoTable[ConfidenceInterval]))</f>
        <v>0.95</v>
      </c>
      <c r="Q1275" s="5">
        <f>IF(AND(DiscreteStatsTable[[#This Row],[RepsWithStatObserved]]=1,Y1275=0),200000000000000000000,IFERROR(_xlfn.T.INV.2T(1 -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275" s="5" cm="1">
        <f t="array" ref="R1275">MIN(IF((DiscreteStatsTable[GroupByKey]=DiscreteStatsTable[[#This Row],[GroupByKey]]),(DiscreteStatsTable[GroupByKey]=DiscreteStatsTable[[#This Row],[GroupByKey]])*DiscreteStatsTable[Average]))</f>
        <v>12.070203836107099</v>
      </c>
      <c r="S1275" s="5" cm="1">
        <f t="array" ref="S1275">MAX(IF((DiscreteStatsTable[GroupByKey]=DiscreteStatsTable[[#This Row],[GroupByKey]]),(DiscreteStatsTable[GroupByKey]=DiscreteStatsTable[[#This Row],[GroupByKey]])*DiscreteStatsTable[Average]))</f>
        <v>51.667706043059603</v>
      </c>
      <c r="T1275" s="5" cm="1">
        <f t="array" ref="T1275">MIN(IF((DiscreteStatsTable[GroupByKey]=DiscreteStatsTable[[#This Row],[GroupByKey]]),(DiscreteStatsTable[GroupByKey]=DiscreteStatsTable[[#This Row],[GroupByKey]])*DiscreteStatsTable[Minimum]))</f>
        <v>0.77649516104145899</v>
      </c>
      <c r="U1275" s="5" cm="1">
        <f t="array" ref="U1275">MAX(IF((DiscreteStatsTable[GroupByKey]=DiscreteStatsTable[[#This Row],[GroupByKey]]),(DiscreteStatsTable[GroupByKey]=DiscreteStatsTable[[#This Row],[GroupByKey]])*DiscreteStatsTable[Maximum]))</f>
        <v>114.20900292565</v>
      </c>
      <c r="V1275" s="5" cm="1">
        <f t="array" ref="V1275">IFERROR(AVERAGE(IF((DiscreteStatsTable[GroupByKey]=DiscreteStatsTable[[#This Row],[GroupByKey]]),(DiscreteStatsTable[GroupByKey]=DiscreteStatsTable[[#This Row],[GroupByKey]])*DiscreteStatsTable[NumberObservations])),0)</f>
        <v>141.38</v>
      </c>
      <c r="W1275" s="5">
        <f>IF((DiscreteStatsTable[[#This Row],[RepsRequested]]&gt;1),DiscreteStatsTable[[#This Row],[HalfWidth]],DiscreteStatsTable[[#This Row],[BatchMeansHalfWidth]])</f>
        <v>1.7979817281600685</v>
      </c>
      <c r="X1275" s="5" cm="1">
        <f t="array" ref="X1275">COUNT(IF((DiscreteStatsTable[GroupByKey]=DiscreteStatsTable[[#This Row],[GroupByKey]]),(DiscreteStatsTable[GroupByKey]=DiscreteStatsTable[[#This Row],[GroupByKey]])*DiscreteStatsTable[Replication]))</f>
        <v>50</v>
      </c>
      <c r="Y1275" s="5">
        <f>IF(DiscreteStatsTable[[#This Row],[RepsRequested]]=DiscreteStatsTable[[#This Row],[RepsWithStatObserved]],1,0)</f>
        <v>1</v>
      </c>
    </row>
    <row r="1276" spans="1:25" x14ac:dyDescent="0.25">
      <c r="A1276" t="s">
        <v>68</v>
      </c>
      <c r="B1276" t="s">
        <v>70</v>
      </c>
      <c r="C1276">
        <v>40</v>
      </c>
      <c r="D1276" t="s">
        <v>85</v>
      </c>
      <c r="E1276" t="s">
        <v>93</v>
      </c>
      <c r="F1276" t="s">
        <v>87</v>
      </c>
      <c r="G1276">
        <v>0</v>
      </c>
      <c r="H1276">
        <v>2E+20</v>
      </c>
      <c r="I1276">
        <v>0</v>
      </c>
      <c r="J1276">
        <v>0</v>
      </c>
      <c r="K1276">
        <v>142</v>
      </c>
      <c r="L12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76" s="5" cm="1">
        <f t="array" ref="M1276">MAX(IF((ProjectInfoTable[ProjectName]=DiscreteStatsTable[[#This Row],[ProjectName]]),(ProjectInfoTable[ProjectName]=DiscreteStatsTable[[#This Row],[ProjectName]])*ProjectInfoTable[NumberOfReplications]))</f>
        <v>50</v>
      </c>
      <c r="N1276" s="5" cm="1">
        <f t="array" ref="N1276">IFERROR(AVERAGE(IF((DiscreteStatsTable[GroupByKey]=DiscreteStatsTable[[#This Row],[GroupByKey]]),(DiscreteStatsTable[GroupByKey]=DiscreteStatsTable[[#This Row],[GroupByKey]])*DiscreteStatsTable[Average])),0)</f>
        <v>0</v>
      </c>
      <c r="O1276" s="5" cm="1">
        <f t="array" ref="O1276">IFERROR(_xlfn.STDEV.S(IF((DiscreteStatsTable[GroupByKey]=DiscreteStatsTable[[#This Row],[GroupByKey]]),(DiscreteStatsTable[GroupByKey]=DiscreteStatsTable[[#This Row],[GroupByKey]])*DiscreteStatsTable[Average])),0)</f>
        <v>0</v>
      </c>
      <c r="P1276" s="5" cm="1">
        <f t="array" ref="P1276">MAX(IF((ProjectInfoTable[ProjectName]=DiscreteStatsTable[[#This Row],[ProjectName]]),(ProjectInfoTable[ProjectName]=DiscreteStatsTable[[#This Row],[ProjectName]])*ProjectInfoTable[ConfidenceInterval]))</f>
        <v>0.95</v>
      </c>
      <c r="Q1276" s="5">
        <f>IF(AND(DiscreteStatsTable[[#This Row],[RepsWithStatObserved]]=1,Y1276=0),200000000000000000000,IFERROR(_xlfn.T.INV.2T(1 -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6" s="5" cm="1">
        <f t="array" ref="R1276">MIN(IF((DiscreteStatsTable[GroupByKey]=DiscreteStatsTable[[#This Row],[GroupByKey]]),(DiscreteStatsTable[GroupByKey]=DiscreteStatsTable[[#This Row],[GroupByKey]])*DiscreteStatsTable[Average]))</f>
        <v>0</v>
      </c>
      <c r="S1276" s="5" cm="1">
        <f t="array" ref="S1276">MAX(IF((DiscreteStatsTable[GroupByKey]=DiscreteStatsTable[[#This Row],[GroupByKey]]),(DiscreteStatsTable[GroupByKey]=DiscreteStatsTable[[#This Row],[GroupByKey]])*DiscreteStatsTable[Average]))</f>
        <v>0</v>
      </c>
      <c r="T1276" s="5" cm="1">
        <f t="array" ref="T1276">MIN(IF((DiscreteStatsTable[GroupByKey]=DiscreteStatsTable[[#This Row],[GroupByKey]]),(DiscreteStatsTable[GroupByKey]=DiscreteStatsTable[[#This Row],[GroupByKey]])*DiscreteStatsTable[Minimum]))</f>
        <v>0</v>
      </c>
      <c r="U1276" s="5" cm="1">
        <f t="array" ref="U1276">MAX(IF((DiscreteStatsTable[GroupByKey]=DiscreteStatsTable[[#This Row],[GroupByKey]]),(DiscreteStatsTable[GroupByKey]=DiscreteStatsTable[[#This Row],[GroupByKey]])*DiscreteStatsTable[Maximum]))</f>
        <v>0</v>
      </c>
      <c r="V1276" s="5" cm="1">
        <f t="array" ref="V1276">IFERROR(AVERAGE(IF((DiscreteStatsTable[GroupByKey]=DiscreteStatsTable[[#This Row],[GroupByKey]]),(DiscreteStatsTable[GroupByKey]=DiscreteStatsTable[[#This Row],[GroupByKey]])*DiscreteStatsTable[NumberObservations])),0)</f>
        <v>141.38</v>
      </c>
      <c r="W1276" s="5">
        <f>IF((DiscreteStatsTable[[#This Row],[RepsRequested]]&gt;1),DiscreteStatsTable[[#This Row],[HalfWidth]],DiscreteStatsTable[[#This Row],[BatchMeansHalfWidth]])</f>
        <v>0</v>
      </c>
      <c r="X1276" s="5" cm="1">
        <f t="array" ref="X1276">COUNT(IF((DiscreteStatsTable[GroupByKey]=DiscreteStatsTable[[#This Row],[GroupByKey]]),(DiscreteStatsTable[GroupByKey]=DiscreteStatsTable[[#This Row],[GroupByKey]])*DiscreteStatsTable[Replication]))</f>
        <v>50</v>
      </c>
      <c r="Y1276" s="5">
        <f>IF(DiscreteStatsTable[[#This Row],[RepsRequested]]=DiscreteStatsTable[[#This Row],[RepsWithStatObserved]],1,0)</f>
        <v>1</v>
      </c>
    </row>
    <row r="1277" spans="1:25" x14ac:dyDescent="0.25">
      <c r="A1277" t="s">
        <v>68</v>
      </c>
      <c r="B1277" t="s">
        <v>70</v>
      </c>
      <c r="C1277">
        <v>40</v>
      </c>
      <c r="D1277" t="s">
        <v>85</v>
      </c>
      <c r="E1277" t="s">
        <v>94</v>
      </c>
      <c r="F1277" t="s">
        <v>87</v>
      </c>
      <c r="G1277">
        <v>0</v>
      </c>
      <c r="H1277">
        <v>2E+20</v>
      </c>
      <c r="I1277">
        <v>0</v>
      </c>
      <c r="J1277">
        <v>0</v>
      </c>
      <c r="K1277">
        <v>142</v>
      </c>
      <c r="L12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77" s="5" cm="1">
        <f t="array" ref="M1277">MAX(IF((ProjectInfoTable[ProjectName]=DiscreteStatsTable[[#This Row],[ProjectName]]),(ProjectInfoTable[ProjectName]=DiscreteStatsTable[[#This Row],[ProjectName]])*ProjectInfoTable[NumberOfReplications]))</f>
        <v>50</v>
      </c>
      <c r="N1277" s="5" cm="1">
        <f t="array" ref="N1277">IFERROR(AVERAGE(IF((DiscreteStatsTable[GroupByKey]=DiscreteStatsTable[[#This Row],[GroupByKey]]),(DiscreteStatsTable[GroupByKey]=DiscreteStatsTable[[#This Row],[GroupByKey]])*DiscreteStatsTable[Average])),0)</f>
        <v>0</v>
      </c>
      <c r="O1277" s="5" cm="1">
        <f t="array" ref="O1277">IFERROR(_xlfn.STDEV.S(IF((DiscreteStatsTable[GroupByKey]=DiscreteStatsTable[[#This Row],[GroupByKey]]),(DiscreteStatsTable[GroupByKey]=DiscreteStatsTable[[#This Row],[GroupByKey]])*DiscreteStatsTable[Average])),0)</f>
        <v>0</v>
      </c>
      <c r="P1277" s="5" cm="1">
        <f t="array" ref="P1277">MAX(IF((ProjectInfoTable[ProjectName]=DiscreteStatsTable[[#This Row],[ProjectName]]),(ProjectInfoTable[ProjectName]=DiscreteStatsTable[[#This Row],[ProjectName]])*ProjectInfoTable[ConfidenceInterval]))</f>
        <v>0.95</v>
      </c>
      <c r="Q1277" s="5">
        <f>IF(AND(DiscreteStatsTable[[#This Row],[RepsWithStatObserved]]=1,Y1277=0),200000000000000000000,IFERROR(_xlfn.T.INV.2T(1 -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7" s="5" cm="1">
        <f t="array" ref="R1277">MIN(IF((DiscreteStatsTable[GroupByKey]=DiscreteStatsTable[[#This Row],[GroupByKey]]),(DiscreteStatsTable[GroupByKey]=DiscreteStatsTable[[#This Row],[GroupByKey]])*DiscreteStatsTable[Average]))</f>
        <v>0</v>
      </c>
      <c r="S1277" s="5" cm="1">
        <f t="array" ref="S1277">MAX(IF((DiscreteStatsTable[GroupByKey]=DiscreteStatsTable[[#This Row],[GroupByKey]]),(DiscreteStatsTable[GroupByKey]=DiscreteStatsTable[[#This Row],[GroupByKey]])*DiscreteStatsTable[Average]))</f>
        <v>0</v>
      </c>
      <c r="T1277" s="5" cm="1">
        <f t="array" ref="T1277">MIN(IF((DiscreteStatsTable[GroupByKey]=DiscreteStatsTable[[#This Row],[GroupByKey]]),(DiscreteStatsTable[GroupByKey]=DiscreteStatsTable[[#This Row],[GroupByKey]])*DiscreteStatsTable[Minimum]))</f>
        <v>0</v>
      </c>
      <c r="U1277" s="5" cm="1">
        <f t="array" ref="U1277">MAX(IF((DiscreteStatsTable[GroupByKey]=DiscreteStatsTable[[#This Row],[GroupByKey]]),(DiscreteStatsTable[GroupByKey]=DiscreteStatsTable[[#This Row],[GroupByKey]])*DiscreteStatsTable[Maximum]))</f>
        <v>0</v>
      </c>
      <c r="V1277" s="5" cm="1">
        <f t="array" ref="V1277">IFERROR(AVERAGE(IF((DiscreteStatsTable[GroupByKey]=DiscreteStatsTable[[#This Row],[GroupByKey]]),(DiscreteStatsTable[GroupByKey]=DiscreteStatsTable[[#This Row],[GroupByKey]])*DiscreteStatsTable[NumberObservations])),0)</f>
        <v>141.38</v>
      </c>
      <c r="W1277" s="5">
        <f>IF((DiscreteStatsTable[[#This Row],[RepsRequested]]&gt;1),DiscreteStatsTable[[#This Row],[HalfWidth]],DiscreteStatsTable[[#This Row],[BatchMeansHalfWidth]])</f>
        <v>0</v>
      </c>
      <c r="X1277" s="5" cm="1">
        <f t="array" ref="X1277">COUNT(IF((DiscreteStatsTable[GroupByKey]=DiscreteStatsTable[[#This Row],[GroupByKey]]),(DiscreteStatsTable[GroupByKey]=DiscreteStatsTable[[#This Row],[GroupByKey]])*DiscreteStatsTable[Replication]))</f>
        <v>50</v>
      </c>
      <c r="Y1277" s="5">
        <f>IF(DiscreteStatsTable[[#This Row],[RepsRequested]]=DiscreteStatsTable[[#This Row],[RepsWithStatObserved]],1,0)</f>
        <v>1</v>
      </c>
    </row>
    <row r="1278" spans="1:25" x14ac:dyDescent="0.25">
      <c r="A1278" t="s">
        <v>68</v>
      </c>
      <c r="B1278" t="s">
        <v>70</v>
      </c>
      <c r="C1278">
        <v>40</v>
      </c>
      <c r="D1278" t="s">
        <v>85</v>
      </c>
      <c r="E1278" t="s">
        <v>95</v>
      </c>
      <c r="F1278" t="s">
        <v>87</v>
      </c>
      <c r="G1278">
        <v>0.33640407178112097</v>
      </c>
      <c r="H1278">
        <v>2E+20</v>
      </c>
      <c r="I1278">
        <v>3.2913291707168002E-2</v>
      </c>
      <c r="J1278">
        <v>1.1798615833319299</v>
      </c>
      <c r="K1278">
        <v>142</v>
      </c>
      <c r="L12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78" s="5" cm="1">
        <f t="array" ref="M1278">MAX(IF((ProjectInfoTable[ProjectName]=DiscreteStatsTable[[#This Row],[ProjectName]]),(ProjectInfoTable[ProjectName]=DiscreteStatsTable[[#This Row],[ProjectName]])*ProjectInfoTable[NumberOfReplications]))</f>
        <v>50</v>
      </c>
      <c r="N1278" s="5" cm="1">
        <f t="array" ref="N1278">IFERROR(AVERAGE(IF((DiscreteStatsTable[GroupByKey]=DiscreteStatsTable[[#This Row],[GroupByKey]]),(DiscreteStatsTable[GroupByKey]=DiscreteStatsTable[[#This Row],[GroupByKey]])*DiscreteStatsTable[Average])),0)</f>
        <v>0.33492790756206081</v>
      </c>
      <c r="O1278" s="5" cm="1">
        <f t="array" ref="O127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78" s="5" cm="1">
        <f t="array" ref="P1278">MAX(IF((ProjectInfoTable[ProjectName]=DiscreteStatsTable[[#This Row],[ProjectName]]),(ProjectInfoTable[ProjectName]=DiscreteStatsTable[[#This Row],[ProjectName]])*ProjectInfoTable[ConfidenceInterval]))</f>
        <v>0.95</v>
      </c>
      <c r="Q1278" s="5">
        <f>IF(AND(DiscreteStatsTable[[#This Row],[RepsWithStatObserved]]=1,Y1278=0),200000000000000000000,IFERROR(_xlfn.T.INV.2T(1 -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78" s="5" cm="1">
        <f t="array" ref="R1278">MIN(IF((DiscreteStatsTable[GroupByKey]=DiscreteStatsTable[[#This Row],[GroupByKey]]),(DiscreteStatsTable[GroupByKey]=DiscreteStatsTable[[#This Row],[GroupByKey]])*DiscreteStatsTable[Average]))</f>
        <v>0.29414253294763198</v>
      </c>
      <c r="S1278" s="5" cm="1">
        <f t="array" ref="S1278">MAX(IF((DiscreteStatsTable[GroupByKey]=DiscreteStatsTable[[#This Row],[GroupByKey]]),(DiscreteStatsTable[GroupByKey]=DiscreteStatsTable[[#This Row],[GroupByKey]])*DiscreteStatsTable[Average]))</f>
        <v>0.38948747758041602</v>
      </c>
      <c r="T1278" s="5" cm="1">
        <f t="array" ref="T1278">MIN(IF((DiscreteStatsTable[GroupByKey]=DiscreteStatsTable[[#This Row],[GroupByKey]]),(DiscreteStatsTable[GroupByKey]=DiscreteStatsTable[[#This Row],[GroupByKey]])*DiscreteStatsTable[Minimum]))</f>
        <v>1.2941586017357599E-2</v>
      </c>
      <c r="U1278" s="5" cm="1">
        <f t="array" ref="U1278">MAX(IF((DiscreteStatsTable[GroupByKey]=DiscreteStatsTable[[#This Row],[GroupByKey]]),(DiscreteStatsTable[GroupByKey]=DiscreteStatsTable[[#This Row],[GroupByKey]])*DiscreteStatsTable[Maximum]))</f>
        <v>2.0393207955552399</v>
      </c>
      <c r="V1278" s="5" cm="1">
        <f t="array" ref="V1278">IFERROR(AVERAGE(IF((DiscreteStatsTable[GroupByKey]=DiscreteStatsTable[[#This Row],[GroupByKey]]),(DiscreteStatsTable[GroupByKey]=DiscreteStatsTable[[#This Row],[GroupByKey]])*DiscreteStatsTable[NumberObservations])),0)</f>
        <v>141.38</v>
      </c>
      <c r="W1278" s="5">
        <f>IF((DiscreteStatsTable[[#This Row],[RepsRequested]]&gt;1),DiscreteStatsTable[[#This Row],[HalfWidth]],DiscreteStatsTable[[#This Row],[BatchMeansHalfWidth]])</f>
        <v>5.7478663771092743E-3</v>
      </c>
      <c r="X1278" s="5" cm="1">
        <f t="array" ref="X1278">COUNT(IF((DiscreteStatsTable[GroupByKey]=DiscreteStatsTable[[#This Row],[GroupByKey]]),(DiscreteStatsTable[GroupByKey]=DiscreteStatsTable[[#This Row],[GroupByKey]])*DiscreteStatsTable[Replication]))</f>
        <v>50</v>
      </c>
      <c r="Y1278" s="5">
        <f>IF(DiscreteStatsTable[[#This Row],[RepsRequested]]=DiscreteStatsTable[[#This Row],[RepsWithStatObserved]],1,0)</f>
        <v>1</v>
      </c>
    </row>
    <row r="1279" spans="1:25" x14ac:dyDescent="0.25">
      <c r="A1279" t="s">
        <v>68</v>
      </c>
      <c r="B1279" t="s">
        <v>70</v>
      </c>
      <c r="C1279">
        <v>40</v>
      </c>
      <c r="D1279" t="s">
        <v>85</v>
      </c>
      <c r="E1279" t="s">
        <v>96</v>
      </c>
      <c r="F1279" t="s">
        <v>87</v>
      </c>
      <c r="G1279">
        <v>12.153099264254299</v>
      </c>
      <c r="H1279">
        <v>2E+20</v>
      </c>
      <c r="I1279">
        <v>1.9747975024300799</v>
      </c>
      <c r="J1279">
        <v>41.150642157100002</v>
      </c>
      <c r="K1279">
        <v>142</v>
      </c>
      <c r="L12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79" s="5" cm="1">
        <f t="array" ref="M1279">MAX(IF((ProjectInfoTable[ProjectName]=DiscreteStatsTable[[#This Row],[ProjectName]]),(ProjectInfoTable[ProjectName]=DiscreteStatsTable[[#This Row],[ProjectName]])*ProjectInfoTable[NumberOfReplications]))</f>
        <v>50</v>
      </c>
      <c r="N1279" s="5" cm="1">
        <f t="array" ref="N1279">IFERROR(AVERAGE(IF((DiscreteStatsTable[GroupByKey]=DiscreteStatsTable[[#This Row],[GroupByKey]]),(DiscreteStatsTable[GroupByKey]=DiscreteStatsTable[[#This Row],[GroupByKey]])*DiscreteStatsTable[Average])),0)</f>
        <v>12.098431297615067</v>
      </c>
      <c r="O1279" s="5" cm="1">
        <f t="array" ref="O1279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279" s="5" cm="1">
        <f t="array" ref="P1279">MAX(IF((ProjectInfoTable[ProjectName]=DiscreteStatsTable[[#This Row],[ProjectName]]),(ProjectInfoTable[ProjectName]=DiscreteStatsTable[[#This Row],[ProjectName]])*ProjectInfoTable[ConfidenceInterval]))</f>
        <v>0.95</v>
      </c>
      <c r="Q1279" s="5">
        <f>IF(AND(DiscreteStatsTable[[#This Row],[RepsWithStatObserved]]=1,Y1279=0),200000000000000000000,IFERROR(_xlfn.T.INV.2T(1 -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279" s="5" cm="1">
        <f t="array" ref="R1279">MIN(IF((DiscreteStatsTable[GroupByKey]=DiscreteStatsTable[[#This Row],[GroupByKey]]),(DiscreteStatsTable[GroupByKey]=DiscreteStatsTable[[#This Row],[GroupByKey]])*DiscreteStatsTable[Average]))</f>
        <v>10.7592582879315</v>
      </c>
      <c r="S1279" s="5" cm="1">
        <f t="array" ref="S1279">MAX(IF((DiscreteStatsTable[GroupByKey]=DiscreteStatsTable[[#This Row],[GroupByKey]]),(DiscreteStatsTable[GroupByKey]=DiscreteStatsTable[[#This Row],[GroupByKey]])*DiscreteStatsTable[Average]))</f>
        <v>14.168775078757299</v>
      </c>
      <c r="T1279" s="5" cm="1">
        <f t="array" ref="T1279">MIN(IF((DiscreteStatsTable[GroupByKey]=DiscreteStatsTable[[#This Row],[GroupByKey]]),(DiscreteStatsTable[GroupByKey]=DiscreteStatsTable[[#This Row],[GroupByKey]])*DiscreteStatsTable[Minimum]))</f>
        <v>0.77649516104145899</v>
      </c>
      <c r="U1279" s="5" cm="1">
        <f t="array" ref="U1279">MAX(IF((DiscreteStatsTable[GroupByKey]=DiscreteStatsTable[[#This Row],[GroupByKey]]),(DiscreteStatsTable[GroupByKey]=DiscreteStatsTable[[#This Row],[GroupByKey]])*DiscreteStatsTable[Maximum]))</f>
        <v>66.496126739788593</v>
      </c>
      <c r="V1279" s="5" cm="1">
        <f t="array" ref="V1279">IFERROR(AVERAGE(IF((DiscreteStatsTable[GroupByKey]=DiscreteStatsTable[[#This Row],[GroupByKey]]),(DiscreteStatsTable[GroupByKey]=DiscreteStatsTable[[#This Row],[GroupByKey]])*DiscreteStatsTable[NumberObservations])),0)</f>
        <v>141.38</v>
      </c>
      <c r="W1279" s="5">
        <f>IF((DiscreteStatsTable[[#This Row],[RepsRequested]]&gt;1),DiscreteStatsTable[[#This Row],[HalfWidth]],DiscreteStatsTable[[#This Row],[BatchMeansHalfWidth]])</f>
        <v>0.20301091161176912</v>
      </c>
      <c r="X1279" s="5" cm="1">
        <f t="array" ref="X1279">COUNT(IF((DiscreteStatsTable[GroupByKey]=DiscreteStatsTable[[#This Row],[GroupByKey]]),(DiscreteStatsTable[GroupByKey]=DiscreteStatsTable[[#This Row],[GroupByKey]])*DiscreteStatsTable[Replication]))</f>
        <v>50</v>
      </c>
      <c r="Y1279" s="5">
        <f>IF(DiscreteStatsTable[[#This Row],[RepsRequested]]=DiscreteStatsTable[[#This Row],[RepsWithStatObserved]],1,0)</f>
        <v>1</v>
      </c>
    </row>
    <row r="1280" spans="1:25" x14ac:dyDescent="0.25">
      <c r="A1280" t="s">
        <v>68</v>
      </c>
      <c r="B1280" t="s">
        <v>70</v>
      </c>
      <c r="C1280">
        <v>40</v>
      </c>
      <c r="D1280" t="s">
        <v>85</v>
      </c>
      <c r="E1280" t="s">
        <v>97</v>
      </c>
      <c r="F1280" t="s">
        <v>87</v>
      </c>
      <c r="G1280">
        <v>0</v>
      </c>
      <c r="H1280">
        <v>2E+20</v>
      </c>
      <c r="I1280">
        <v>0</v>
      </c>
      <c r="J1280">
        <v>0</v>
      </c>
      <c r="K1280">
        <v>142</v>
      </c>
      <c r="L12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80" s="5" cm="1">
        <f t="array" ref="M1280">MAX(IF((ProjectInfoTable[ProjectName]=DiscreteStatsTable[[#This Row],[ProjectName]]),(ProjectInfoTable[ProjectName]=DiscreteStatsTable[[#This Row],[ProjectName]])*ProjectInfoTable[NumberOfReplications]))</f>
        <v>50</v>
      </c>
      <c r="N1280" s="5" cm="1">
        <f t="array" ref="N1280">IFERROR(AVERAGE(IF((DiscreteStatsTable[GroupByKey]=DiscreteStatsTable[[#This Row],[GroupByKey]]),(DiscreteStatsTable[GroupByKey]=DiscreteStatsTable[[#This Row],[GroupByKey]])*DiscreteStatsTable[Average])),0)</f>
        <v>0</v>
      </c>
      <c r="O1280" s="5" cm="1">
        <f t="array" ref="O1280">IFERROR(_xlfn.STDEV.S(IF((DiscreteStatsTable[GroupByKey]=DiscreteStatsTable[[#This Row],[GroupByKey]]),(DiscreteStatsTable[GroupByKey]=DiscreteStatsTable[[#This Row],[GroupByKey]])*DiscreteStatsTable[Average])),0)</f>
        <v>0</v>
      </c>
      <c r="P1280" s="5" cm="1">
        <f t="array" ref="P1280">MAX(IF((ProjectInfoTable[ProjectName]=DiscreteStatsTable[[#This Row],[ProjectName]]),(ProjectInfoTable[ProjectName]=DiscreteStatsTable[[#This Row],[ProjectName]])*ProjectInfoTable[ConfidenceInterval]))</f>
        <v>0.95</v>
      </c>
      <c r="Q1280" s="5">
        <f>IF(AND(DiscreteStatsTable[[#This Row],[RepsWithStatObserved]]=1,Y1280=0),200000000000000000000,IFERROR(_xlfn.T.INV.2T(1 -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0" s="5" cm="1">
        <f t="array" ref="R1280">MIN(IF((DiscreteStatsTable[GroupByKey]=DiscreteStatsTable[[#This Row],[GroupByKey]]),(DiscreteStatsTable[GroupByKey]=DiscreteStatsTable[[#This Row],[GroupByKey]])*DiscreteStatsTable[Average]))</f>
        <v>0</v>
      </c>
      <c r="S1280" s="5" cm="1">
        <f t="array" ref="S1280">MAX(IF((DiscreteStatsTable[GroupByKey]=DiscreteStatsTable[[#This Row],[GroupByKey]]),(DiscreteStatsTable[GroupByKey]=DiscreteStatsTable[[#This Row],[GroupByKey]])*DiscreteStatsTable[Average]))</f>
        <v>0</v>
      </c>
      <c r="T1280" s="5" cm="1">
        <f t="array" ref="T1280">MIN(IF((DiscreteStatsTable[GroupByKey]=DiscreteStatsTable[[#This Row],[GroupByKey]]),(DiscreteStatsTable[GroupByKey]=DiscreteStatsTable[[#This Row],[GroupByKey]])*DiscreteStatsTable[Minimum]))</f>
        <v>0</v>
      </c>
      <c r="U1280" s="5" cm="1">
        <f t="array" ref="U1280">MAX(IF((DiscreteStatsTable[GroupByKey]=DiscreteStatsTable[[#This Row],[GroupByKey]]),(DiscreteStatsTable[GroupByKey]=DiscreteStatsTable[[#This Row],[GroupByKey]])*DiscreteStatsTable[Maximum]))</f>
        <v>0</v>
      </c>
      <c r="V1280" s="5" cm="1">
        <f t="array" ref="V1280">IFERROR(AVERAGE(IF((DiscreteStatsTable[GroupByKey]=DiscreteStatsTable[[#This Row],[GroupByKey]]),(DiscreteStatsTable[GroupByKey]=DiscreteStatsTable[[#This Row],[GroupByKey]])*DiscreteStatsTable[NumberObservations])),0)</f>
        <v>141.38</v>
      </c>
      <c r="W1280" s="5">
        <f>IF((DiscreteStatsTable[[#This Row],[RepsRequested]]&gt;1),DiscreteStatsTable[[#This Row],[HalfWidth]],DiscreteStatsTable[[#This Row],[BatchMeansHalfWidth]])</f>
        <v>0</v>
      </c>
      <c r="X1280" s="5" cm="1">
        <f t="array" ref="X1280">COUNT(IF((DiscreteStatsTable[GroupByKey]=DiscreteStatsTable[[#This Row],[GroupByKey]]),(DiscreteStatsTable[GroupByKey]=DiscreteStatsTable[[#This Row],[GroupByKey]])*DiscreteStatsTable[Replication]))</f>
        <v>50</v>
      </c>
      <c r="Y1280" s="5">
        <f>IF(DiscreteStatsTable[[#This Row],[RepsRequested]]=DiscreteStatsTable[[#This Row],[RepsWithStatObserved]],1,0)</f>
        <v>1</v>
      </c>
    </row>
    <row r="1281" spans="1:25" x14ac:dyDescent="0.25">
      <c r="A1281" t="s">
        <v>68</v>
      </c>
      <c r="B1281" t="s">
        <v>70</v>
      </c>
      <c r="C1281">
        <v>40</v>
      </c>
      <c r="D1281" t="s">
        <v>85</v>
      </c>
      <c r="E1281" t="s">
        <v>98</v>
      </c>
      <c r="F1281" t="s">
        <v>87</v>
      </c>
      <c r="G1281">
        <v>4.5458952195425102</v>
      </c>
      <c r="H1281">
        <v>2E+20</v>
      </c>
      <c r="I1281">
        <v>0</v>
      </c>
      <c r="J1281">
        <v>33.556029806056699</v>
      </c>
      <c r="K1281">
        <v>142</v>
      </c>
      <c r="L12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81" s="5" cm="1">
        <f t="array" ref="M1281">MAX(IF((ProjectInfoTable[ProjectName]=DiscreteStatsTable[[#This Row],[ProjectName]]),(ProjectInfoTable[ProjectName]=DiscreteStatsTable[[#This Row],[ProjectName]])*ProjectInfoTable[NumberOfReplications]))</f>
        <v>50</v>
      </c>
      <c r="N1281" s="5" cm="1">
        <f t="array" ref="N1281">IFERROR(AVERAGE(IF((DiscreteStatsTable[GroupByKey]=DiscreteStatsTable[[#This Row],[GroupByKey]]),(DiscreteStatsTable[GroupByKey]=DiscreteStatsTable[[#This Row],[GroupByKey]])*DiscreteStatsTable[Average])),0)</f>
        <v>5.6664667008910365</v>
      </c>
      <c r="O1281" s="5" cm="1">
        <f t="array" ref="O1281">IFERROR(_xlfn.STDEV.S(IF((DiscreteStatsTable[GroupByKey]=DiscreteStatsTable[[#This Row],[GroupByKey]]),(DiscreteStatsTable[GroupByKey]=DiscreteStatsTable[[#This Row],[GroupByKey]])*DiscreteStatsTable[Average])),0)</f>
        <v>5.8120334932936641</v>
      </c>
      <c r="P1281" s="5" cm="1">
        <f t="array" ref="P1281">MAX(IF((ProjectInfoTable[ProjectName]=DiscreteStatsTable[[#This Row],[ProjectName]]),(ProjectInfoTable[ProjectName]=DiscreteStatsTable[[#This Row],[ProjectName]])*ProjectInfoTable[ConfidenceInterval]))</f>
        <v>0.95</v>
      </c>
      <c r="Q1281" s="5">
        <f>IF(AND(DiscreteStatsTable[[#This Row],[RepsWithStatObserved]]=1,Y1281=0),200000000000000000000,IFERROR(_xlfn.T.INV.2T(1 -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281" s="5" cm="1">
        <f t="array" ref="R1281">MIN(IF((DiscreteStatsTable[GroupByKey]=DiscreteStatsTable[[#This Row],[GroupByKey]]),(DiscreteStatsTable[GroupByKey]=DiscreteStatsTable[[#This Row],[GroupByKey]])*DiscreteStatsTable[Average]))</f>
        <v>1.06349999805384</v>
      </c>
      <c r="S1281" s="5" cm="1">
        <f t="array" ref="S1281">MAX(IF((DiscreteStatsTable[GroupByKey]=DiscreteStatsTable[[#This Row],[GroupByKey]]),(DiscreteStatsTable[GroupByKey]=DiscreteStatsTable[[#This Row],[GroupByKey]])*DiscreteStatsTable[Average]))</f>
        <v>37.498930964302303</v>
      </c>
      <c r="T1281" s="5" cm="1">
        <f t="array" ref="T1281">MIN(IF((DiscreteStatsTable[GroupByKey]=DiscreteStatsTable[[#This Row],[GroupByKey]]),(DiscreteStatsTable[GroupByKey]=DiscreteStatsTable[[#This Row],[GroupByKey]])*DiscreteStatsTable[Minimum]))</f>
        <v>0</v>
      </c>
      <c r="U1281" s="5" cm="1">
        <f t="array" ref="U1281">MAX(IF((DiscreteStatsTable[GroupByKey]=DiscreteStatsTable[[#This Row],[GroupByKey]]),(DiscreteStatsTable[GroupByKey]=DiscreteStatsTable[[#This Row],[GroupByKey]])*DiscreteStatsTable[Maximum]))</f>
        <v>97.065234510704698</v>
      </c>
      <c r="V1281" s="5" cm="1">
        <f t="array" ref="V1281">IFERROR(AVERAGE(IF((DiscreteStatsTable[GroupByKey]=DiscreteStatsTable[[#This Row],[GroupByKey]]),(DiscreteStatsTable[GroupByKey]=DiscreteStatsTable[[#This Row],[GroupByKey]])*DiscreteStatsTable[NumberObservations])),0)</f>
        <v>141.38</v>
      </c>
      <c r="W1281" s="5">
        <f>IF((DiscreteStatsTable[[#This Row],[RepsRequested]]&gt;1),DiscreteStatsTable[[#This Row],[HalfWidth]],DiscreteStatsTable[[#This Row],[BatchMeansHalfWidth]])</f>
        <v>1.6517616428299211</v>
      </c>
      <c r="X1281" s="5" cm="1">
        <f t="array" ref="X1281">COUNT(IF((DiscreteStatsTable[GroupByKey]=DiscreteStatsTable[[#This Row],[GroupByKey]]),(DiscreteStatsTable[GroupByKey]=DiscreteStatsTable[[#This Row],[GroupByKey]])*DiscreteStatsTable[Replication]))</f>
        <v>50</v>
      </c>
      <c r="Y1281" s="5">
        <f>IF(DiscreteStatsTable[[#This Row],[RepsRequested]]=DiscreteStatsTable[[#This Row],[RepsWithStatObserved]],1,0)</f>
        <v>1</v>
      </c>
    </row>
    <row r="1282" spans="1:25" x14ac:dyDescent="0.25">
      <c r="A1282" t="s">
        <v>68</v>
      </c>
      <c r="B1282" t="s">
        <v>70</v>
      </c>
      <c r="C1282">
        <v>41</v>
      </c>
      <c r="D1282" t="s">
        <v>85</v>
      </c>
      <c r="E1282" t="s">
        <v>86</v>
      </c>
      <c r="F1282" t="s">
        <v>87</v>
      </c>
      <c r="G1282">
        <v>0</v>
      </c>
      <c r="H1282">
        <v>2E+20</v>
      </c>
      <c r="I1282">
        <v>0</v>
      </c>
      <c r="J1282">
        <v>0</v>
      </c>
      <c r="K1282">
        <v>142</v>
      </c>
      <c r="L12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82" s="5" cm="1">
        <f t="array" ref="M1282">MAX(IF((ProjectInfoTable[ProjectName]=DiscreteStatsTable[[#This Row],[ProjectName]]),(ProjectInfoTable[ProjectName]=DiscreteStatsTable[[#This Row],[ProjectName]])*ProjectInfoTable[NumberOfReplications]))</f>
        <v>50</v>
      </c>
      <c r="N1282" s="5" cm="1">
        <f t="array" ref="N1282">IFERROR(AVERAGE(IF((DiscreteStatsTable[GroupByKey]=DiscreteStatsTable[[#This Row],[GroupByKey]]),(DiscreteStatsTable[GroupByKey]=DiscreteStatsTable[[#This Row],[GroupByKey]])*DiscreteStatsTable[Average])),0)</f>
        <v>0</v>
      </c>
      <c r="O1282" s="5" cm="1">
        <f t="array" ref="O1282">IFERROR(_xlfn.STDEV.S(IF((DiscreteStatsTable[GroupByKey]=DiscreteStatsTable[[#This Row],[GroupByKey]]),(DiscreteStatsTable[GroupByKey]=DiscreteStatsTable[[#This Row],[GroupByKey]])*DiscreteStatsTable[Average])),0)</f>
        <v>0</v>
      </c>
      <c r="P1282" s="5" cm="1">
        <f t="array" ref="P1282">MAX(IF((ProjectInfoTable[ProjectName]=DiscreteStatsTable[[#This Row],[ProjectName]]),(ProjectInfoTable[ProjectName]=DiscreteStatsTable[[#This Row],[ProjectName]])*ProjectInfoTable[ConfidenceInterval]))</f>
        <v>0.95</v>
      </c>
      <c r="Q1282" s="5">
        <f>IF(AND(DiscreteStatsTable[[#This Row],[RepsWithStatObserved]]=1,Y1282=0),200000000000000000000,IFERROR(_xlfn.T.INV.2T(1 -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2" s="5" cm="1">
        <f t="array" ref="R1282">MIN(IF((DiscreteStatsTable[GroupByKey]=DiscreteStatsTable[[#This Row],[GroupByKey]]),(DiscreteStatsTable[GroupByKey]=DiscreteStatsTable[[#This Row],[GroupByKey]])*DiscreteStatsTable[Average]))</f>
        <v>0</v>
      </c>
      <c r="S1282" s="5" cm="1">
        <f t="array" ref="S1282">MAX(IF((DiscreteStatsTable[GroupByKey]=DiscreteStatsTable[[#This Row],[GroupByKey]]),(DiscreteStatsTable[GroupByKey]=DiscreteStatsTable[[#This Row],[GroupByKey]])*DiscreteStatsTable[Average]))</f>
        <v>0</v>
      </c>
      <c r="T1282" s="5" cm="1">
        <f t="array" ref="T1282">MIN(IF((DiscreteStatsTable[GroupByKey]=DiscreteStatsTable[[#This Row],[GroupByKey]]),(DiscreteStatsTable[GroupByKey]=DiscreteStatsTable[[#This Row],[GroupByKey]])*DiscreteStatsTable[Minimum]))</f>
        <v>0</v>
      </c>
      <c r="U1282" s="5" cm="1">
        <f t="array" ref="U1282">MAX(IF((DiscreteStatsTable[GroupByKey]=DiscreteStatsTable[[#This Row],[GroupByKey]]),(DiscreteStatsTable[GroupByKey]=DiscreteStatsTable[[#This Row],[GroupByKey]])*DiscreteStatsTable[Maximum]))</f>
        <v>0</v>
      </c>
      <c r="V1282" s="5" cm="1">
        <f t="array" ref="V1282">IFERROR(AVERAGE(IF((DiscreteStatsTable[GroupByKey]=DiscreteStatsTable[[#This Row],[GroupByKey]]),(DiscreteStatsTable[GroupByKey]=DiscreteStatsTable[[#This Row],[GroupByKey]])*DiscreteStatsTable[NumberObservations])),0)</f>
        <v>141.38</v>
      </c>
      <c r="W1282" s="5">
        <f>IF((DiscreteStatsTable[[#This Row],[RepsRequested]]&gt;1),DiscreteStatsTable[[#This Row],[HalfWidth]],DiscreteStatsTable[[#This Row],[BatchMeansHalfWidth]])</f>
        <v>0</v>
      </c>
      <c r="X1282" s="5" cm="1">
        <f t="array" ref="X1282">COUNT(IF((DiscreteStatsTable[GroupByKey]=DiscreteStatsTable[[#This Row],[GroupByKey]]),(DiscreteStatsTable[GroupByKey]=DiscreteStatsTable[[#This Row],[GroupByKey]])*DiscreteStatsTable[Replication]))</f>
        <v>50</v>
      </c>
      <c r="Y1282" s="5">
        <f>IF(DiscreteStatsTable[[#This Row],[RepsRequested]]=DiscreteStatsTable[[#This Row],[RepsWithStatObserved]],1,0)</f>
        <v>1</v>
      </c>
    </row>
    <row r="1283" spans="1:25" x14ac:dyDescent="0.25">
      <c r="A1283" t="s">
        <v>68</v>
      </c>
      <c r="B1283" t="s">
        <v>70</v>
      </c>
      <c r="C1283">
        <v>41</v>
      </c>
      <c r="D1283" t="s">
        <v>85</v>
      </c>
      <c r="E1283" t="s">
        <v>88</v>
      </c>
      <c r="F1283" t="s">
        <v>87</v>
      </c>
      <c r="G1283">
        <v>0</v>
      </c>
      <c r="H1283">
        <v>2E+20</v>
      </c>
      <c r="I1283">
        <v>0</v>
      </c>
      <c r="J1283">
        <v>0</v>
      </c>
      <c r="K1283">
        <v>142</v>
      </c>
      <c r="L12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83" s="5" cm="1">
        <f t="array" ref="M1283">MAX(IF((ProjectInfoTable[ProjectName]=DiscreteStatsTable[[#This Row],[ProjectName]]),(ProjectInfoTable[ProjectName]=DiscreteStatsTable[[#This Row],[ProjectName]])*ProjectInfoTable[NumberOfReplications]))</f>
        <v>50</v>
      </c>
      <c r="N1283" s="5" cm="1">
        <f t="array" ref="N1283">IFERROR(AVERAGE(IF((DiscreteStatsTable[GroupByKey]=DiscreteStatsTable[[#This Row],[GroupByKey]]),(DiscreteStatsTable[GroupByKey]=DiscreteStatsTable[[#This Row],[GroupByKey]])*DiscreteStatsTable[Average])),0)</f>
        <v>0</v>
      </c>
      <c r="O1283" s="5" cm="1">
        <f t="array" ref="O1283">IFERROR(_xlfn.STDEV.S(IF((DiscreteStatsTable[GroupByKey]=DiscreteStatsTable[[#This Row],[GroupByKey]]),(DiscreteStatsTable[GroupByKey]=DiscreteStatsTable[[#This Row],[GroupByKey]])*DiscreteStatsTable[Average])),0)</f>
        <v>0</v>
      </c>
      <c r="P1283" s="5" cm="1">
        <f t="array" ref="P1283">MAX(IF((ProjectInfoTable[ProjectName]=DiscreteStatsTable[[#This Row],[ProjectName]]),(ProjectInfoTable[ProjectName]=DiscreteStatsTable[[#This Row],[ProjectName]])*ProjectInfoTable[ConfidenceInterval]))</f>
        <v>0.95</v>
      </c>
      <c r="Q1283" s="5">
        <f>IF(AND(DiscreteStatsTable[[#This Row],[RepsWithStatObserved]]=1,Y1283=0),200000000000000000000,IFERROR(_xlfn.T.INV.2T(1 -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3" s="5" cm="1">
        <f t="array" ref="R1283">MIN(IF((DiscreteStatsTable[GroupByKey]=DiscreteStatsTable[[#This Row],[GroupByKey]]),(DiscreteStatsTable[GroupByKey]=DiscreteStatsTable[[#This Row],[GroupByKey]])*DiscreteStatsTable[Average]))</f>
        <v>0</v>
      </c>
      <c r="S1283" s="5" cm="1">
        <f t="array" ref="S1283">MAX(IF((DiscreteStatsTable[GroupByKey]=DiscreteStatsTable[[#This Row],[GroupByKey]]),(DiscreteStatsTable[GroupByKey]=DiscreteStatsTable[[#This Row],[GroupByKey]])*DiscreteStatsTable[Average]))</f>
        <v>0</v>
      </c>
      <c r="T1283" s="5" cm="1">
        <f t="array" ref="T1283">MIN(IF((DiscreteStatsTable[GroupByKey]=DiscreteStatsTable[[#This Row],[GroupByKey]]),(DiscreteStatsTable[GroupByKey]=DiscreteStatsTable[[#This Row],[GroupByKey]])*DiscreteStatsTable[Minimum]))</f>
        <v>0</v>
      </c>
      <c r="U1283" s="5" cm="1">
        <f t="array" ref="U1283">MAX(IF((DiscreteStatsTable[GroupByKey]=DiscreteStatsTable[[#This Row],[GroupByKey]]),(DiscreteStatsTable[GroupByKey]=DiscreteStatsTable[[#This Row],[GroupByKey]])*DiscreteStatsTable[Maximum]))</f>
        <v>0</v>
      </c>
      <c r="V1283" s="5" cm="1">
        <f t="array" ref="V1283">IFERROR(AVERAGE(IF((DiscreteStatsTable[GroupByKey]=DiscreteStatsTable[[#This Row],[GroupByKey]]),(DiscreteStatsTable[GroupByKey]=DiscreteStatsTable[[#This Row],[GroupByKey]])*DiscreteStatsTable[NumberObservations])),0)</f>
        <v>141.38</v>
      </c>
      <c r="W1283" s="5">
        <f>IF((DiscreteStatsTable[[#This Row],[RepsRequested]]&gt;1),DiscreteStatsTable[[#This Row],[HalfWidth]],DiscreteStatsTable[[#This Row],[BatchMeansHalfWidth]])</f>
        <v>0</v>
      </c>
      <c r="X1283" s="5" cm="1">
        <f t="array" ref="X1283">COUNT(IF((DiscreteStatsTable[GroupByKey]=DiscreteStatsTable[[#This Row],[GroupByKey]]),(DiscreteStatsTable[GroupByKey]=DiscreteStatsTable[[#This Row],[GroupByKey]])*DiscreteStatsTable[Replication]))</f>
        <v>50</v>
      </c>
      <c r="Y1283" s="5">
        <f>IF(DiscreteStatsTable[[#This Row],[RepsRequested]]=DiscreteStatsTable[[#This Row],[RepsWithStatObserved]],1,0)</f>
        <v>1</v>
      </c>
    </row>
    <row r="1284" spans="1:25" x14ac:dyDescent="0.25">
      <c r="A1284" t="s">
        <v>68</v>
      </c>
      <c r="B1284" t="s">
        <v>70</v>
      </c>
      <c r="C1284">
        <v>41</v>
      </c>
      <c r="D1284" t="s">
        <v>85</v>
      </c>
      <c r="E1284" t="s">
        <v>89</v>
      </c>
      <c r="F1284" t="s">
        <v>87</v>
      </c>
      <c r="G1284">
        <v>0</v>
      </c>
      <c r="H1284">
        <v>2E+20</v>
      </c>
      <c r="I1284">
        <v>0</v>
      </c>
      <c r="J1284">
        <v>0</v>
      </c>
      <c r="K1284">
        <v>142</v>
      </c>
      <c r="L12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84" s="5" cm="1">
        <f t="array" ref="M1284">MAX(IF((ProjectInfoTable[ProjectName]=DiscreteStatsTable[[#This Row],[ProjectName]]),(ProjectInfoTable[ProjectName]=DiscreteStatsTable[[#This Row],[ProjectName]])*ProjectInfoTable[NumberOfReplications]))</f>
        <v>50</v>
      </c>
      <c r="N1284" s="5" cm="1">
        <f t="array" ref="N1284">IFERROR(AVERAGE(IF((DiscreteStatsTable[GroupByKey]=DiscreteStatsTable[[#This Row],[GroupByKey]]),(DiscreteStatsTable[GroupByKey]=DiscreteStatsTable[[#This Row],[GroupByKey]])*DiscreteStatsTable[Average])),0)</f>
        <v>0</v>
      </c>
      <c r="O1284" s="5" cm="1">
        <f t="array" ref="O1284">IFERROR(_xlfn.STDEV.S(IF((DiscreteStatsTable[GroupByKey]=DiscreteStatsTable[[#This Row],[GroupByKey]]),(DiscreteStatsTable[GroupByKey]=DiscreteStatsTable[[#This Row],[GroupByKey]])*DiscreteStatsTable[Average])),0)</f>
        <v>0</v>
      </c>
      <c r="P1284" s="5" cm="1">
        <f t="array" ref="P1284">MAX(IF((ProjectInfoTable[ProjectName]=DiscreteStatsTable[[#This Row],[ProjectName]]),(ProjectInfoTable[ProjectName]=DiscreteStatsTable[[#This Row],[ProjectName]])*ProjectInfoTable[ConfidenceInterval]))</f>
        <v>0.95</v>
      </c>
      <c r="Q1284" s="5">
        <f>IF(AND(DiscreteStatsTable[[#This Row],[RepsWithStatObserved]]=1,Y1284=0),200000000000000000000,IFERROR(_xlfn.T.INV.2T(1 -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4" s="5" cm="1">
        <f t="array" ref="R1284">MIN(IF((DiscreteStatsTable[GroupByKey]=DiscreteStatsTable[[#This Row],[GroupByKey]]),(DiscreteStatsTable[GroupByKey]=DiscreteStatsTable[[#This Row],[GroupByKey]])*DiscreteStatsTable[Average]))</f>
        <v>0</v>
      </c>
      <c r="S1284" s="5" cm="1">
        <f t="array" ref="S1284">MAX(IF((DiscreteStatsTable[GroupByKey]=DiscreteStatsTable[[#This Row],[GroupByKey]]),(DiscreteStatsTable[GroupByKey]=DiscreteStatsTable[[#This Row],[GroupByKey]])*DiscreteStatsTable[Average]))</f>
        <v>0</v>
      </c>
      <c r="T1284" s="5" cm="1">
        <f t="array" ref="T1284">MIN(IF((DiscreteStatsTable[GroupByKey]=DiscreteStatsTable[[#This Row],[GroupByKey]]),(DiscreteStatsTable[GroupByKey]=DiscreteStatsTable[[#This Row],[GroupByKey]])*DiscreteStatsTable[Minimum]))</f>
        <v>0</v>
      </c>
      <c r="U1284" s="5" cm="1">
        <f t="array" ref="U1284">MAX(IF((DiscreteStatsTable[GroupByKey]=DiscreteStatsTable[[#This Row],[GroupByKey]]),(DiscreteStatsTable[GroupByKey]=DiscreteStatsTable[[#This Row],[GroupByKey]])*DiscreteStatsTable[Maximum]))</f>
        <v>0</v>
      </c>
      <c r="V1284" s="5" cm="1">
        <f t="array" ref="V1284">IFERROR(AVERAGE(IF((DiscreteStatsTable[GroupByKey]=DiscreteStatsTable[[#This Row],[GroupByKey]]),(DiscreteStatsTable[GroupByKey]=DiscreteStatsTable[[#This Row],[GroupByKey]])*DiscreteStatsTable[NumberObservations])),0)</f>
        <v>141.38</v>
      </c>
      <c r="W1284" s="5">
        <f>IF((DiscreteStatsTable[[#This Row],[RepsRequested]]&gt;1),DiscreteStatsTable[[#This Row],[HalfWidth]],DiscreteStatsTable[[#This Row],[BatchMeansHalfWidth]])</f>
        <v>0</v>
      </c>
      <c r="X1284" s="5" cm="1">
        <f t="array" ref="X1284">COUNT(IF((DiscreteStatsTable[GroupByKey]=DiscreteStatsTable[[#This Row],[GroupByKey]]),(DiscreteStatsTable[GroupByKey]=DiscreteStatsTable[[#This Row],[GroupByKey]])*DiscreteStatsTable[Replication]))</f>
        <v>50</v>
      </c>
      <c r="Y1284" s="5">
        <f>IF(DiscreteStatsTable[[#This Row],[RepsRequested]]=DiscreteStatsTable[[#This Row],[RepsWithStatObserved]],1,0)</f>
        <v>1</v>
      </c>
    </row>
    <row r="1285" spans="1:25" x14ac:dyDescent="0.25">
      <c r="A1285" t="s">
        <v>68</v>
      </c>
      <c r="B1285" t="s">
        <v>70</v>
      </c>
      <c r="C1285">
        <v>41</v>
      </c>
      <c r="D1285" t="s">
        <v>85</v>
      </c>
      <c r="E1285" t="s">
        <v>90</v>
      </c>
      <c r="F1285" t="s">
        <v>87</v>
      </c>
      <c r="G1285">
        <v>0</v>
      </c>
      <c r="H1285">
        <v>2E+20</v>
      </c>
      <c r="I1285">
        <v>0</v>
      </c>
      <c r="J1285">
        <v>0</v>
      </c>
      <c r="K1285">
        <v>142</v>
      </c>
      <c r="L12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85" s="5" cm="1">
        <f t="array" ref="M1285">MAX(IF((ProjectInfoTable[ProjectName]=DiscreteStatsTable[[#This Row],[ProjectName]]),(ProjectInfoTable[ProjectName]=DiscreteStatsTable[[#This Row],[ProjectName]])*ProjectInfoTable[NumberOfReplications]))</f>
        <v>50</v>
      </c>
      <c r="N1285" s="5" cm="1">
        <f t="array" ref="N1285">IFERROR(AVERAGE(IF((DiscreteStatsTable[GroupByKey]=DiscreteStatsTable[[#This Row],[GroupByKey]]),(DiscreteStatsTable[GroupByKey]=DiscreteStatsTable[[#This Row],[GroupByKey]])*DiscreteStatsTable[Average])),0)</f>
        <v>0</v>
      </c>
      <c r="O1285" s="5" cm="1">
        <f t="array" ref="O1285">IFERROR(_xlfn.STDEV.S(IF((DiscreteStatsTable[GroupByKey]=DiscreteStatsTable[[#This Row],[GroupByKey]]),(DiscreteStatsTable[GroupByKey]=DiscreteStatsTable[[#This Row],[GroupByKey]])*DiscreteStatsTable[Average])),0)</f>
        <v>0</v>
      </c>
      <c r="P1285" s="5" cm="1">
        <f t="array" ref="P1285">MAX(IF((ProjectInfoTable[ProjectName]=DiscreteStatsTable[[#This Row],[ProjectName]]),(ProjectInfoTable[ProjectName]=DiscreteStatsTable[[#This Row],[ProjectName]])*ProjectInfoTable[ConfidenceInterval]))</f>
        <v>0.95</v>
      </c>
      <c r="Q1285" s="5">
        <f>IF(AND(DiscreteStatsTable[[#This Row],[RepsWithStatObserved]]=1,Y1285=0),200000000000000000000,IFERROR(_xlfn.T.INV.2T(1 -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5" s="5" cm="1">
        <f t="array" ref="R1285">MIN(IF((DiscreteStatsTable[GroupByKey]=DiscreteStatsTable[[#This Row],[GroupByKey]]),(DiscreteStatsTable[GroupByKey]=DiscreteStatsTable[[#This Row],[GroupByKey]])*DiscreteStatsTable[Average]))</f>
        <v>0</v>
      </c>
      <c r="S1285" s="5" cm="1">
        <f t="array" ref="S1285">MAX(IF((DiscreteStatsTable[GroupByKey]=DiscreteStatsTable[[#This Row],[GroupByKey]]),(DiscreteStatsTable[GroupByKey]=DiscreteStatsTable[[#This Row],[GroupByKey]])*DiscreteStatsTable[Average]))</f>
        <v>0</v>
      </c>
      <c r="T1285" s="5" cm="1">
        <f t="array" ref="T1285">MIN(IF((DiscreteStatsTable[GroupByKey]=DiscreteStatsTable[[#This Row],[GroupByKey]]),(DiscreteStatsTable[GroupByKey]=DiscreteStatsTable[[#This Row],[GroupByKey]])*DiscreteStatsTable[Minimum]))</f>
        <v>0</v>
      </c>
      <c r="U1285" s="5" cm="1">
        <f t="array" ref="U1285">MAX(IF((DiscreteStatsTable[GroupByKey]=DiscreteStatsTable[[#This Row],[GroupByKey]]),(DiscreteStatsTable[GroupByKey]=DiscreteStatsTable[[#This Row],[GroupByKey]])*DiscreteStatsTable[Maximum]))</f>
        <v>0</v>
      </c>
      <c r="V1285" s="5" cm="1">
        <f t="array" ref="V1285">IFERROR(AVERAGE(IF((DiscreteStatsTable[GroupByKey]=DiscreteStatsTable[[#This Row],[GroupByKey]]),(DiscreteStatsTable[GroupByKey]=DiscreteStatsTable[[#This Row],[GroupByKey]])*DiscreteStatsTable[NumberObservations])),0)</f>
        <v>141.38</v>
      </c>
      <c r="W1285" s="5">
        <f>IF((DiscreteStatsTable[[#This Row],[RepsRequested]]&gt;1),DiscreteStatsTable[[#This Row],[HalfWidth]],DiscreteStatsTable[[#This Row],[BatchMeansHalfWidth]])</f>
        <v>0</v>
      </c>
      <c r="X1285" s="5" cm="1">
        <f t="array" ref="X1285">COUNT(IF((DiscreteStatsTable[GroupByKey]=DiscreteStatsTable[[#This Row],[GroupByKey]]),(DiscreteStatsTable[GroupByKey]=DiscreteStatsTable[[#This Row],[GroupByKey]])*DiscreteStatsTable[Replication]))</f>
        <v>50</v>
      </c>
      <c r="Y1285" s="5">
        <f>IF(DiscreteStatsTable[[#This Row],[RepsRequested]]=DiscreteStatsTable[[#This Row],[RepsWithStatObserved]],1,0)</f>
        <v>1</v>
      </c>
    </row>
    <row r="1286" spans="1:25" x14ac:dyDescent="0.25">
      <c r="A1286" t="s">
        <v>68</v>
      </c>
      <c r="B1286" t="s">
        <v>70</v>
      </c>
      <c r="C1286">
        <v>41</v>
      </c>
      <c r="D1286" t="s">
        <v>85</v>
      </c>
      <c r="E1286" t="s">
        <v>91</v>
      </c>
      <c r="F1286" t="s">
        <v>87</v>
      </c>
      <c r="G1286">
        <v>0.30613048631697298</v>
      </c>
      <c r="H1286">
        <v>2E+20</v>
      </c>
      <c r="I1286">
        <v>3.4761437327203298E-2</v>
      </c>
      <c r="J1286">
        <v>1.30146968825118</v>
      </c>
      <c r="K1286">
        <v>142</v>
      </c>
      <c r="L12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86" s="5" cm="1">
        <f t="array" ref="M1286">MAX(IF((ProjectInfoTable[ProjectName]=DiscreteStatsTable[[#This Row],[ProjectName]]),(ProjectInfoTable[ProjectName]=DiscreteStatsTable[[#This Row],[ProjectName]])*ProjectInfoTable[NumberOfReplications]))</f>
        <v>50</v>
      </c>
      <c r="N1286" s="5" cm="1">
        <f t="array" ref="N1286">IFERROR(AVERAGE(IF((DiscreteStatsTable[GroupByKey]=DiscreteStatsTable[[#This Row],[GroupByKey]]),(DiscreteStatsTable[GroupByKey]=DiscreteStatsTable[[#This Row],[GroupByKey]])*DiscreteStatsTable[Average])),0)</f>
        <v>0.33492790756206081</v>
      </c>
      <c r="O1286" s="5" cm="1">
        <f t="array" ref="O128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86" s="5" cm="1">
        <f t="array" ref="P1286">MAX(IF((ProjectInfoTable[ProjectName]=DiscreteStatsTable[[#This Row],[ProjectName]]),(ProjectInfoTable[ProjectName]=DiscreteStatsTable[[#This Row],[ProjectName]])*ProjectInfoTable[ConfidenceInterval]))</f>
        <v>0.95</v>
      </c>
      <c r="Q1286" s="5">
        <f>IF(AND(DiscreteStatsTable[[#This Row],[RepsWithStatObserved]]=1,Y1286=0),200000000000000000000,IFERROR(_xlfn.T.INV.2T(1 -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86" s="5" cm="1">
        <f t="array" ref="R1286">MIN(IF((DiscreteStatsTable[GroupByKey]=DiscreteStatsTable[[#This Row],[GroupByKey]]),(DiscreteStatsTable[GroupByKey]=DiscreteStatsTable[[#This Row],[GroupByKey]])*DiscreteStatsTable[Average]))</f>
        <v>0.29414253294763198</v>
      </c>
      <c r="S1286" s="5" cm="1">
        <f t="array" ref="S1286">MAX(IF((DiscreteStatsTable[GroupByKey]=DiscreteStatsTable[[#This Row],[GroupByKey]]),(DiscreteStatsTable[GroupByKey]=DiscreteStatsTable[[#This Row],[GroupByKey]])*DiscreteStatsTable[Average]))</f>
        <v>0.38948747758041602</v>
      </c>
      <c r="T1286" s="5" cm="1">
        <f t="array" ref="T1286">MIN(IF((DiscreteStatsTable[GroupByKey]=DiscreteStatsTable[[#This Row],[GroupByKey]]),(DiscreteStatsTable[GroupByKey]=DiscreteStatsTable[[#This Row],[GroupByKey]])*DiscreteStatsTable[Minimum]))</f>
        <v>1.2941586017357599E-2</v>
      </c>
      <c r="U1286" s="5" cm="1">
        <f t="array" ref="U1286">MAX(IF((DiscreteStatsTable[GroupByKey]=DiscreteStatsTable[[#This Row],[GroupByKey]]),(DiscreteStatsTable[GroupByKey]=DiscreteStatsTable[[#This Row],[GroupByKey]])*DiscreteStatsTable[Maximum]))</f>
        <v>2.0393207955552399</v>
      </c>
      <c r="V1286" s="5" cm="1">
        <f t="array" ref="V1286">IFERROR(AVERAGE(IF((DiscreteStatsTable[GroupByKey]=DiscreteStatsTable[[#This Row],[GroupByKey]]),(DiscreteStatsTable[GroupByKey]=DiscreteStatsTable[[#This Row],[GroupByKey]])*DiscreteStatsTable[NumberObservations])),0)</f>
        <v>141.38</v>
      </c>
      <c r="W1286" s="5">
        <f>IF((DiscreteStatsTable[[#This Row],[RepsRequested]]&gt;1),DiscreteStatsTable[[#This Row],[HalfWidth]],DiscreteStatsTable[[#This Row],[BatchMeansHalfWidth]])</f>
        <v>5.7478663771092743E-3</v>
      </c>
      <c r="X1286" s="5" cm="1">
        <f t="array" ref="X1286">COUNT(IF((DiscreteStatsTable[GroupByKey]=DiscreteStatsTable[[#This Row],[GroupByKey]]),(DiscreteStatsTable[GroupByKey]=DiscreteStatsTable[[#This Row],[GroupByKey]])*DiscreteStatsTable[Replication]))</f>
        <v>50</v>
      </c>
      <c r="Y1286" s="5">
        <f>IF(DiscreteStatsTable[[#This Row],[RepsRequested]]=DiscreteStatsTable[[#This Row],[RepsWithStatObserved]],1,0)</f>
        <v>1</v>
      </c>
    </row>
    <row r="1287" spans="1:25" x14ac:dyDescent="0.25">
      <c r="A1287" t="s">
        <v>68</v>
      </c>
      <c r="B1287" t="s">
        <v>70</v>
      </c>
      <c r="C1287">
        <v>41</v>
      </c>
      <c r="D1287" t="s">
        <v>85</v>
      </c>
      <c r="E1287" t="s">
        <v>92</v>
      </c>
      <c r="F1287" t="s">
        <v>87</v>
      </c>
      <c r="G1287">
        <v>12.139305908896199</v>
      </c>
      <c r="H1287">
        <v>2E+20</v>
      </c>
      <c r="I1287">
        <v>2.69840689204187</v>
      </c>
      <c r="J1287">
        <v>52.220287289687001</v>
      </c>
      <c r="K1287">
        <v>142</v>
      </c>
      <c r="L12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87" s="5" cm="1">
        <f t="array" ref="M1287">MAX(IF((ProjectInfoTable[ProjectName]=DiscreteStatsTable[[#This Row],[ProjectName]]),(ProjectInfoTable[ProjectName]=DiscreteStatsTable[[#This Row],[ProjectName]])*ProjectInfoTable[NumberOfReplications]))</f>
        <v>50</v>
      </c>
      <c r="N1287" s="5" cm="1">
        <f t="array" ref="N1287">IFERROR(AVERAGE(IF((DiscreteStatsTable[GroupByKey]=DiscreteStatsTable[[#This Row],[GroupByKey]]),(DiscreteStatsTable[GroupByKey]=DiscreteStatsTable[[#This Row],[GroupByKey]])*DiscreteStatsTable[Average])),0)</f>
        <v>17.764897998506111</v>
      </c>
      <c r="O1287" s="5" cm="1">
        <f t="array" ref="O1287">IFERROR(_xlfn.STDEV.S(IF((DiscreteStatsTable[GroupByKey]=DiscreteStatsTable[[#This Row],[GroupByKey]]),(DiscreteStatsTable[GroupByKey]=DiscreteStatsTable[[#This Row],[GroupByKey]])*DiscreteStatsTable[Average])),0)</f>
        <v>6.3265363194248438</v>
      </c>
      <c r="P1287" s="5" cm="1">
        <f t="array" ref="P1287">MAX(IF((ProjectInfoTable[ProjectName]=DiscreteStatsTable[[#This Row],[ProjectName]]),(ProjectInfoTable[ProjectName]=DiscreteStatsTable[[#This Row],[ProjectName]])*ProjectInfoTable[ConfidenceInterval]))</f>
        <v>0.95</v>
      </c>
      <c r="Q1287" s="5">
        <f>IF(AND(DiscreteStatsTable[[#This Row],[RepsWithStatObserved]]=1,Y1287=0),200000000000000000000,IFERROR(_xlfn.T.INV.2T(1 -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287" s="5" cm="1">
        <f t="array" ref="R1287">MIN(IF((DiscreteStatsTable[GroupByKey]=DiscreteStatsTable[[#This Row],[GroupByKey]]),(DiscreteStatsTable[GroupByKey]=DiscreteStatsTable[[#This Row],[GroupByKey]])*DiscreteStatsTable[Average]))</f>
        <v>12.070203836107099</v>
      </c>
      <c r="S1287" s="5" cm="1">
        <f t="array" ref="S1287">MAX(IF((DiscreteStatsTable[GroupByKey]=DiscreteStatsTable[[#This Row],[GroupByKey]]),(DiscreteStatsTable[GroupByKey]=DiscreteStatsTable[[#This Row],[GroupByKey]])*DiscreteStatsTable[Average]))</f>
        <v>51.667706043059603</v>
      </c>
      <c r="T1287" s="5" cm="1">
        <f t="array" ref="T1287">MIN(IF((DiscreteStatsTable[GroupByKey]=DiscreteStatsTable[[#This Row],[GroupByKey]]),(DiscreteStatsTable[GroupByKey]=DiscreteStatsTable[[#This Row],[GroupByKey]])*DiscreteStatsTable[Minimum]))</f>
        <v>0.77649516104145899</v>
      </c>
      <c r="U1287" s="5" cm="1">
        <f t="array" ref="U1287">MAX(IF((DiscreteStatsTable[GroupByKey]=DiscreteStatsTable[[#This Row],[GroupByKey]]),(DiscreteStatsTable[GroupByKey]=DiscreteStatsTable[[#This Row],[GroupByKey]])*DiscreteStatsTable[Maximum]))</f>
        <v>114.20900292565</v>
      </c>
      <c r="V1287" s="5" cm="1">
        <f t="array" ref="V1287">IFERROR(AVERAGE(IF((DiscreteStatsTable[GroupByKey]=DiscreteStatsTable[[#This Row],[GroupByKey]]),(DiscreteStatsTable[GroupByKey]=DiscreteStatsTable[[#This Row],[GroupByKey]])*DiscreteStatsTable[NumberObservations])),0)</f>
        <v>141.38</v>
      </c>
      <c r="W1287" s="5">
        <f>IF((DiscreteStatsTable[[#This Row],[RepsRequested]]&gt;1),DiscreteStatsTable[[#This Row],[HalfWidth]],DiscreteStatsTable[[#This Row],[BatchMeansHalfWidth]])</f>
        <v>1.7979817281600685</v>
      </c>
      <c r="X1287" s="5" cm="1">
        <f t="array" ref="X1287">COUNT(IF((DiscreteStatsTable[GroupByKey]=DiscreteStatsTable[[#This Row],[GroupByKey]]),(DiscreteStatsTable[GroupByKey]=DiscreteStatsTable[[#This Row],[GroupByKey]])*DiscreteStatsTable[Replication]))</f>
        <v>50</v>
      </c>
      <c r="Y1287" s="5">
        <f>IF(DiscreteStatsTable[[#This Row],[RepsRequested]]=DiscreteStatsTable[[#This Row],[RepsWithStatObserved]],1,0)</f>
        <v>1</v>
      </c>
    </row>
    <row r="1288" spans="1:25" x14ac:dyDescent="0.25">
      <c r="A1288" t="s">
        <v>68</v>
      </c>
      <c r="B1288" t="s">
        <v>70</v>
      </c>
      <c r="C1288">
        <v>41</v>
      </c>
      <c r="D1288" t="s">
        <v>85</v>
      </c>
      <c r="E1288" t="s">
        <v>93</v>
      </c>
      <c r="F1288" t="s">
        <v>87</v>
      </c>
      <c r="G1288">
        <v>0</v>
      </c>
      <c r="H1288">
        <v>2E+20</v>
      </c>
      <c r="I1288">
        <v>0</v>
      </c>
      <c r="J1288">
        <v>0</v>
      </c>
      <c r="K1288">
        <v>142</v>
      </c>
      <c r="L12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88" s="5" cm="1">
        <f t="array" ref="M1288">MAX(IF((ProjectInfoTable[ProjectName]=DiscreteStatsTable[[#This Row],[ProjectName]]),(ProjectInfoTable[ProjectName]=DiscreteStatsTable[[#This Row],[ProjectName]])*ProjectInfoTable[NumberOfReplications]))</f>
        <v>50</v>
      </c>
      <c r="N1288" s="5" cm="1">
        <f t="array" ref="N1288">IFERROR(AVERAGE(IF((DiscreteStatsTable[GroupByKey]=DiscreteStatsTable[[#This Row],[GroupByKey]]),(DiscreteStatsTable[GroupByKey]=DiscreteStatsTable[[#This Row],[GroupByKey]])*DiscreteStatsTable[Average])),0)</f>
        <v>0</v>
      </c>
      <c r="O1288" s="5" cm="1">
        <f t="array" ref="O1288">IFERROR(_xlfn.STDEV.S(IF((DiscreteStatsTable[GroupByKey]=DiscreteStatsTable[[#This Row],[GroupByKey]]),(DiscreteStatsTable[GroupByKey]=DiscreteStatsTable[[#This Row],[GroupByKey]])*DiscreteStatsTable[Average])),0)</f>
        <v>0</v>
      </c>
      <c r="P1288" s="5" cm="1">
        <f t="array" ref="P1288">MAX(IF((ProjectInfoTable[ProjectName]=DiscreteStatsTable[[#This Row],[ProjectName]]),(ProjectInfoTable[ProjectName]=DiscreteStatsTable[[#This Row],[ProjectName]])*ProjectInfoTable[ConfidenceInterval]))</f>
        <v>0.95</v>
      </c>
      <c r="Q1288" s="5">
        <f>IF(AND(DiscreteStatsTable[[#This Row],[RepsWithStatObserved]]=1,Y1288=0),200000000000000000000,IFERROR(_xlfn.T.INV.2T(1 -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8" s="5" cm="1">
        <f t="array" ref="R1288">MIN(IF((DiscreteStatsTable[GroupByKey]=DiscreteStatsTable[[#This Row],[GroupByKey]]),(DiscreteStatsTable[GroupByKey]=DiscreteStatsTable[[#This Row],[GroupByKey]])*DiscreteStatsTable[Average]))</f>
        <v>0</v>
      </c>
      <c r="S1288" s="5" cm="1">
        <f t="array" ref="S1288">MAX(IF((DiscreteStatsTable[GroupByKey]=DiscreteStatsTable[[#This Row],[GroupByKey]]),(DiscreteStatsTable[GroupByKey]=DiscreteStatsTable[[#This Row],[GroupByKey]])*DiscreteStatsTable[Average]))</f>
        <v>0</v>
      </c>
      <c r="T1288" s="5" cm="1">
        <f t="array" ref="T1288">MIN(IF((DiscreteStatsTable[GroupByKey]=DiscreteStatsTable[[#This Row],[GroupByKey]]),(DiscreteStatsTable[GroupByKey]=DiscreteStatsTable[[#This Row],[GroupByKey]])*DiscreteStatsTable[Minimum]))</f>
        <v>0</v>
      </c>
      <c r="U1288" s="5" cm="1">
        <f t="array" ref="U1288">MAX(IF((DiscreteStatsTable[GroupByKey]=DiscreteStatsTable[[#This Row],[GroupByKey]]),(DiscreteStatsTable[GroupByKey]=DiscreteStatsTable[[#This Row],[GroupByKey]])*DiscreteStatsTable[Maximum]))</f>
        <v>0</v>
      </c>
      <c r="V1288" s="5" cm="1">
        <f t="array" ref="V1288">IFERROR(AVERAGE(IF((DiscreteStatsTable[GroupByKey]=DiscreteStatsTable[[#This Row],[GroupByKey]]),(DiscreteStatsTable[GroupByKey]=DiscreteStatsTable[[#This Row],[GroupByKey]])*DiscreteStatsTable[NumberObservations])),0)</f>
        <v>141.38</v>
      </c>
      <c r="W1288" s="5">
        <f>IF((DiscreteStatsTable[[#This Row],[RepsRequested]]&gt;1),DiscreteStatsTable[[#This Row],[HalfWidth]],DiscreteStatsTable[[#This Row],[BatchMeansHalfWidth]])</f>
        <v>0</v>
      </c>
      <c r="X1288" s="5" cm="1">
        <f t="array" ref="X1288">COUNT(IF((DiscreteStatsTable[GroupByKey]=DiscreteStatsTable[[#This Row],[GroupByKey]]),(DiscreteStatsTable[GroupByKey]=DiscreteStatsTable[[#This Row],[GroupByKey]])*DiscreteStatsTable[Replication]))</f>
        <v>50</v>
      </c>
      <c r="Y1288" s="5">
        <f>IF(DiscreteStatsTable[[#This Row],[RepsRequested]]=DiscreteStatsTable[[#This Row],[RepsWithStatObserved]],1,0)</f>
        <v>1</v>
      </c>
    </row>
    <row r="1289" spans="1:25" x14ac:dyDescent="0.25">
      <c r="A1289" t="s">
        <v>68</v>
      </c>
      <c r="B1289" t="s">
        <v>70</v>
      </c>
      <c r="C1289">
        <v>41</v>
      </c>
      <c r="D1289" t="s">
        <v>85</v>
      </c>
      <c r="E1289" t="s">
        <v>94</v>
      </c>
      <c r="F1289" t="s">
        <v>87</v>
      </c>
      <c r="G1289">
        <v>0</v>
      </c>
      <c r="H1289">
        <v>2E+20</v>
      </c>
      <c r="I1289">
        <v>0</v>
      </c>
      <c r="J1289">
        <v>0</v>
      </c>
      <c r="K1289">
        <v>142</v>
      </c>
      <c r="L12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89" s="5" cm="1">
        <f t="array" ref="M1289">MAX(IF((ProjectInfoTable[ProjectName]=DiscreteStatsTable[[#This Row],[ProjectName]]),(ProjectInfoTable[ProjectName]=DiscreteStatsTable[[#This Row],[ProjectName]])*ProjectInfoTable[NumberOfReplications]))</f>
        <v>50</v>
      </c>
      <c r="N1289" s="5" cm="1">
        <f t="array" ref="N1289">IFERROR(AVERAGE(IF((DiscreteStatsTable[GroupByKey]=DiscreteStatsTable[[#This Row],[GroupByKey]]),(DiscreteStatsTable[GroupByKey]=DiscreteStatsTable[[#This Row],[GroupByKey]])*DiscreteStatsTable[Average])),0)</f>
        <v>0</v>
      </c>
      <c r="O1289" s="5" cm="1">
        <f t="array" ref="O1289">IFERROR(_xlfn.STDEV.S(IF((DiscreteStatsTable[GroupByKey]=DiscreteStatsTable[[#This Row],[GroupByKey]]),(DiscreteStatsTable[GroupByKey]=DiscreteStatsTable[[#This Row],[GroupByKey]])*DiscreteStatsTable[Average])),0)</f>
        <v>0</v>
      </c>
      <c r="P1289" s="5" cm="1">
        <f t="array" ref="P1289">MAX(IF((ProjectInfoTable[ProjectName]=DiscreteStatsTable[[#This Row],[ProjectName]]),(ProjectInfoTable[ProjectName]=DiscreteStatsTable[[#This Row],[ProjectName]])*ProjectInfoTable[ConfidenceInterval]))</f>
        <v>0.95</v>
      </c>
      <c r="Q1289" s="5">
        <f>IF(AND(DiscreteStatsTable[[#This Row],[RepsWithStatObserved]]=1,Y1289=0),200000000000000000000,IFERROR(_xlfn.T.INV.2T(1 -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9" s="5" cm="1">
        <f t="array" ref="R1289">MIN(IF((DiscreteStatsTable[GroupByKey]=DiscreteStatsTable[[#This Row],[GroupByKey]]),(DiscreteStatsTable[GroupByKey]=DiscreteStatsTable[[#This Row],[GroupByKey]])*DiscreteStatsTable[Average]))</f>
        <v>0</v>
      </c>
      <c r="S1289" s="5" cm="1">
        <f t="array" ref="S1289">MAX(IF((DiscreteStatsTable[GroupByKey]=DiscreteStatsTable[[#This Row],[GroupByKey]]),(DiscreteStatsTable[GroupByKey]=DiscreteStatsTable[[#This Row],[GroupByKey]])*DiscreteStatsTable[Average]))</f>
        <v>0</v>
      </c>
      <c r="T1289" s="5" cm="1">
        <f t="array" ref="T1289">MIN(IF((DiscreteStatsTable[GroupByKey]=DiscreteStatsTable[[#This Row],[GroupByKey]]),(DiscreteStatsTable[GroupByKey]=DiscreteStatsTable[[#This Row],[GroupByKey]])*DiscreteStatsTable[Minimum]))</f>
        <v>0</v>
      </c>
      <c r="U1289" s="5" cm="1">
        <f t="array" ref="U1289">MAX(IF((DiscreteStatsTable[GroupByKey]=DiscreteStatsTable[[#This Row],[GroupByKey]]),(DiscreteStatsTable[GroupByKey]=DiscreteStatsTable[[#This Row],[GroupByKey]])*DiscreteStatsTable[Maximum]))</f>
        <v>0</v>
      </c>
      <c r="V1289" s="5" cm="1">
        <f t="array" ref="V1289">IFERROR(AVERAGE(IF((DiscreteStatsTable[GroupByKey]=DiscreteStatsTable[[#This Row],[GroupByKey]]),(DiscreteStatsTable[GroupByKey]=DiscreteStatsTable[[#This Row],[GroupByKey]])*DiscreteStatsTable[NumberObservations])),0)</f>
        <v>141.38</v>
      </c>
      <c r="W1289" s="5">
        <f>IF((DiscreteStatsTable[[#This Row],[RepsRequested]]&gt;1),DiscreteStatsTable[[#This Row],[HalfWidth]],DiscreteStatsTable[[#This Row],[BatchMeansHalfWidth]])</f>
        <v>0</v>
      </c>
      <c r="X1289" s="5" cm="1">
        <f t="array" ref="X1289">COUNT(IF((DiscreteStatsTable[GroupByKey]=DiscreteStatsTable[[#This Row],[GroupByKey]]),(DiscreteStatsTable[GroupByKey]=DiscreteStatsTable[[#This Row],[GroupByKey]])*DiscreteStatsTable[Replication]))</f>
        <v>50</v>
      </c>
      <c r="Y1289" s="5">
        <f>IF(DiscreteStatsTable[[#This Row],[RepsRequested]]=DiscreteStatsTable[[#This Row],[RepsWithStatObserved]],1,0)</f>
        <v>1</v>
      </c>
    </row>
    <row r="1290" spans="1:25" x14ac:dyDescent="0.25">
      <c r="A1290" t="s">
        <v>68</v>
      </c>
      <c r="B1290" t="s">
        <v>70</v>
      </c>
      <c r="C1290">
        <v>41</v>
      </c>
      <c r="D1290" t="s">
        <v>85</v>
      </c>
      <c r="E1290" t="s">
        <v>95</v>
      </c>
      <c r="F1290" t="s">
        <v>87</v>
      </c>
      <c r="G1290">
        <v>0.30613048631697298</v>
      </c>
      <c r="H1290">
        <v>2E+20</v>
      </c>
      <c r="I1290">
        <v>3.4761437327203298E-2</v>
      </c>
      <c r="J1290">
        <v>1.30146968825118</v>
      </c>
      <c r="K1290">
        <v>142</v>
      </c>
      <c r="L12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90" s="5" cm="1">
        <f t="array" ref="M1290">MAX(IF((ProjectInfoTable[ProjectName]=DiscreteStatsTable[[#This Row],[ProjectName]]),(ProjectInfoTable[ProjectName]=DiscreteStatsTable[[#This Row],[ProjectName]])*ProjectInfoTable[NumberOfReplications]))</f>
        <v>50</v>
      </c>
      <c r="N1290" s="5" cm="1">
        <f t="array" ref="N1290">IFERROR(AVERAGE(IF((DiscreteStatsTable[GroupByKey]=DiscreteStatsTable[[#This Row],[GroupByKey]]),(DiscreteStatsTable[GroupByKey]=DiscreteStatsTable[[#This Row],[GroupByKey]])*DiscreteStatsTable[Average])),0)</f>
        <v>0.33492790756206081</v>
      </c>
      <c r="O1290" s="5" cm="1">
        <f t="array" ref="O129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90" s="5" cm="1">
        <f t="array" ref="P1290">MAX(IF((ProjectInfoTable[ProjectName]=DiscreteStatsTable[[#This Row],[ProjectName]]),(ProjectInfoTable[ProjectName]=DiscreteStatsTable[[#This Row],[ProjectName]])*ProjectInfoTable[ConfidenceInterval]))</f>
        <v>0.95</v>
      </c>
      <c r="Q1290" s="5">
        <f>IF(AND(DiscreteStatsTable[[#This Row],[RepsWithStatObserved]]=1,Y1290=0),200000000000000000000,IFERROR(_xlfn.T.INV.2T(1 -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90" s="5" cm="1">
        <f t="array" ref="R1290">MIN(IF((DiscreteStatsTable[GroupByKey]=DiscreteStatsTable[[#This Row],[GroupByKey]]),(DiscreteStatsTable[GroupByKey]=DiscreteStatsTable[[#This Row],[GroupByKey]])*DiscreteStatsTable[Average]))</f>
        <v>0.29414253294763198</v>
      </c>
      <c r="S1290" s="5" cm="1">
        <f t="array" ref="S1290">MAX(IF((DiscreteStatsTable[GroupByKey]=DiscreteStatsTable[[#This Row],[GroupByKey]]),(DiscreteStatsTable[GroupByKey]=DiscreteStatsTable[[#This Row],[GroupByKey]])*DiscreteStatsTable[Average]))</f>
        <v>0.38948747758041602</v>
      </c>
      <c r="T1290" s="5" cm="1">
        <f t="array" ref="T1290">MIN(IF((DiscreteStatsTable[GroupByKey]=DiscreteStatsTable[[#This Row],[GroupByKey]]),(DiscreteStatsTable[GroupByKey]=DiscreteStatsTable[[#This Row],[GroupByKey]])*DiscreteStatsTable[Minimum]))</f>
        <v>1.2941586017357599E-2</v>
      </c>
      <c r="U1290" s="5" cm="1">
        <f t="array" ref="U1290">MAX(IF((DiscreteStatsTable[GroupByKey]=DiscreteStatsTable[[#This Row],[GroupByKey]]),(DiscreteStatsTable[GroupByKey]=DiscreteStatsTable[[#This Row],[GroupByKey]])*DiscreteStatsTable[Maximum]))</f>
        <v>2.0393207955552399</v>
      </c>
      <c r="V1290" s="5" cm="1">
        <f t="array" ref="V1290">IFERROR(AVERAGE(IF((DiscreteStatsTable[GroupByKey]=DiscreteStatsTable[[#This Row],[GroupByKey]]),(DiscreteStatsTable[GroupByKey]=DiscreteStatsTable[[#This Row],[GroupByKey]])*DiscreteStatsTable[NumberObservations])),0)</f>
        <v>141.38</v>
      </c>
      <c r="W1290" s="5">
        <f>IF((DiscreteStatsTable[[#This Row],[RepsRequested]]&gt;1),DiscreteStatsTable[[#This Row],[HalfWidth]],DiscreteStatsTable[[#This Row],[BatchMeansHalfWidth]])</f>
        <v>5.7478663771092743E-3</v>
      </c>
      <c r="X1290" s="5" cm="1">
        <f t="array" ref="X1290">COUNT(IF((DiscreteStatsTable[GroupByKey]=DiscreteStatsTable[[#This Row],[GroupByKey]]),(DiscreteStatsTable[GroupByKey]=DiscreteStatsTable[[#This Row],[GroupByKey]])*DiscreteStatsTable[Replication]))</f>
        <v>50</v>
      </c>
      <c r="Y1290" s="5">
        <f>IF(DiscreteStatsTable[[#This Row],[RepsRequested]]=DiscreteStatsTable[[#This Row],[RepsWithStatObserved]],1,0)</f>
        <v>1</v>
      </c>
    </row>
    <row r="1291" spans="1:25" x14ac:dyDescent="0.25">
      <c r="A1291" t="s">
        <v>68</v>
      </c>
      <c r="B1291" t="s">
        <v>70</v>
      </c>
      <c r="C1291">
        <v>41</v>
      </c>
      <c r="D1291" t="s">
        <v>85</v>
      </c>
      <c r="E1291" t="s">
        <v>96</v>
      </c>
      <c r="F1291" t="s">
        <v>87</v>
      </c>
      <c r="G1291">
        <v>11.0758059108424</v>
      </c>
      <c r="H1291">
        <v>2E+20</v>
      </c>
      <c r="I1291">
        <v>2.0856862396321998</v>
      </c>
      <c r="J1291">
        <v>47.721386280732297</v>
      </c>
      <c r="K1291">
        <v>142</v>
      </c>
      <c r="L12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91" s="5" cm="1">
        <f t="array" ref="M1291">MAX(IF((ProjectInfoTable[ProjectName]=DiscreteStatsTable[[#This Row],[ProjectName]]),(ProjectInfoTable[ProjectName]=DiscreteStatsTable[[#This Row],[ProjectName]])*ProjectInfoTable[NumberOfReplications]))</f>
        <v>50</v>
      </c>
      <c r="N1291" s="5" cm="1">
        <f t="array" ref="N1291">IFERROR(AVERAGE(IF((DiscreteStatsTable[GroupByKey]=DiscreteStatsTable[[#This Row],[GroupByKey]]),(DiscreteStatsTable[GroupByKey]=DiscreteStatsTable[[#This Row],[GroupByKey]])*DiscreteStatsTable[Average])),0)</f>
        <v>12.098431297615067</v>
      </c>
      <c r="O1291" s="5" cm="1">
        <f t="array" ref="O1291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291" s="5" cm="1">
        <f t="array" ref="P1291">MAX(IF((ProjectInfoTable[ProjectName]=DiscreteStatsTable[[#This Row],[ProjectName]]),(ProjectInfoTable[ProjectName]=DiscreteStatsTable[[#This Row],[ProjectName]])*ProjectInfoTable[ConfidenceInterval]))</f>
        <v>0.95</v>
      </c>
      <c r="Q1291" s="5">
        <f>IF(AND(DiscreteStatsTable[[#This Row],[RepsWithStatObserved]]=1,Y1291=0),200000000000000000000,IFERROR(_xlfn.T.INV.2T(1 -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291" s="5" cm="1">
        <f t="array" ref="R1291">MIN(IF((DiscreteStatsTable[GroupByKey]=DiscreteStatsTable[[#This Row],[GroupByKey]]),(DiscreteStatsTable[GroupByKey]=DiscreteStatsTable[[#This Row],[GroupByKey]])*DiscreteStatsTable[Average]))</f>
        <v>10.7592582879315</v>
      </c>
      <c r="S1291" s="5" cm="1">
        <f t="array" ref="S1291">MAX(IF((DiscreteStatsTable[GroupByKey]=DiscreteStatsTable[[#This Row],[GroupByKey]]),(DiscreteStatsTable[GroupByKey]=DiscreteStatsTable[[#This Row],[GroupByKey]])*DiscreteStatsTable[Average]))</f>
        <v>14.168775078757299</v>
      </c>
      <c r="T1291" s="5" cm="1">
        <f t="array" ref="T1291">MIN(IF((DiscreteStatsTable[GroupByKey]=DiscreteStatsTable[[#This Row],[GroupByKey]]),(DiscreteStatsTable[GroupByKey]=DiscreteStatsTable[[#This Row],[GroupByKey]])*DiscreteStatsTable[Minimum]))</f>
        <v>0.77649516104145899</v>
      </c>
      <c r="U1291" s="5" cm="1">
        <f t="array" ref="U1291">MAX(IF((DiscreteStatsTable[GroupByKey]=DiscreteStatsTable[[#This Row],[GroupByKey]]),(DiscreteStatsTable[GroupByKey]=DiscreteStatsTable[[#This Row],[GroupByKey]])*DiscreteStatsTable[Maximum]))</f>
        <v>66.496126739788593</v>
      </c>
      <c r="V1291" s="5" cm="1">
        <f t="array" ref="V1291">IFERROR(AVERAGE(IF((DiscreteStatsTable[GroupByKey]=DiscreteStatsTable[[#This Row],[GroupByKey]]),(DiscreteStatsTable[GroupByKey]=DiscreteStatsTable[[#This Row],[GroupByKey]])*DiscreteStatsTable[NumberObservations])),0)</f>
        <v>141.38</v>
      </c>
      <c r="W1291" s="5">
        <f>IF((DiscreteStatsTable[[#This Row],[RepsRequested]]&gt;1),DiscreteStatsTable[[#This Row],[HalfWidth]],DiscreteStatsTable[[#This Row],[BatchMeansHalfWidth]])</f>
        <v>0.20301091161176912</v>
      </c>
      <c r="X1291" s="5" cm="1">
        <f t="array" ref="X1291">COUNT(IF((DiscreteStatsTable[GroupByKey]=DiscreteStatsTable[[#This Row],[GroupByKey]]),(DiscreteStatsTable[GroupByKey]=DiscreteStatsTable[[#This Row],[GroupByKey]])*DiscreteStatsTable[Replication]))</f>
        <v>50</v>
      </c>
      <c r="Y1291" s="5">
        <f>IF(DiscreteStatsTable[[#This Row],[RepsRequested]]=DiscreteStatsTable[[#This Row],[RepsWithStatObserved]],1,0)</f>
        <v>1</v>
      </c>
    </row>
    <row r="1292" spans="1:25" x14ac:dyDescent="0.25">
      <c r="A1292" t="s">
        <v>68</v>
      </c>
      <c r="B1292" t="s">
        <v>70</v>
      </c>
      <c r="C1292">
        <v>41</v>
      </c>
      <c r="D1292" t="s">
        <v>85</v>
      </c>
      <c r="E1292" t="s">
        <v>97</v>
      </c>
      <c r="F1292" t="s">
        <v>87</v>
      </c>
      <c r="G1292">
        <v>0</v>
      </c>
      <c r="H1292">
        <v>2E+20</v>
      </c>
      <c r="I1292">
        <v>0</v>
      </c>
      <c r="J1292">
        <v>0</v>
      </c>
      <c r="K1292">
        <v>142</v>
      </c>
      <c r="L12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92" s="5" cm="1">
        <f t="array" ref="M1292">MAX(IF((ProjectInfoTable[ProjectName]=DiscreteStatsTable[[#This Row],[ProjectName]]),(ProjectInfoTable[ProjectName]=DiscreteStatsTable[[#This Row],[ProjectName]])*ProjectInfoTable[NumberOfReplications]))</f>
        <v>50</v>
      </c>
      <c r="N1292" s="5" cm="1">
        <f t="array" ref="N1292">IFERROR(AVERAGE(IF((DiscreteStatsTable[GroupByKey]=DiscreteStatsTable[[#This Row],[GroupByKey]]),(DiscreteStatsTable[GroupByKey]=DiscreteStatsTable[[#This Row],[GroupByKey]])*DiscreteStatsTable[Average])),0)</f>
        <v>0</v>
      </c>
      <c r="O1292" s="5" cm="1">
        <f t="array" ref="O1292">IFERROR(_xlfn.STDEV.S(IF((DiscreteStatsTable[GroupByKey]=DiscreteStatsTable[[#This Row],[GroupByKey]]),(DiscreteStatsTable[GroupByKey]=DiscreteStatsTable[[#This Row],[GroupByKey]])*DiscreteStatsTable[Average])),0)</f>
        <v>0</v>
      </c>
      <c r="P1292" s="5" cm="1">
        <f t="array" ref="P1292">MAX(IF((ProjectInfoTable[ProjectName]=DiscreteStatsTable[[#This Row],[ProjectName]]),(ProjectInfoTable[ProjectName]=DiscreteStatsTable[[#This Row],[ProjectName]])*ProjectInfoTable[ConfidenceInterval]))</f>
        <v>0.95</v>
      </c>
      <c r="Q1292" s="5">
        <f>IF(AND(DiscreteStatsTable[[#This Row],[RepsWithStatObserved]]=1,Y1292=0),200000000000000000000,IFERROR(_xlfn.T.INV.2T(1 -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2" s="5" cm="1">
        <f t="array" ref="R1292">MIN(IF((DiscreteStatsTable[GroupByKey]=DiscreteStatsTable[[#This Row],[GroupByKey]]),(DiscreteStatsTable[GroupByKey]=DiscreteStatsTable[[#This Row],[GroupByKey]])*DiscreteStatsTable[Average]))</f>
        <v>0</v>
      </c>
      <c r="S1292" s="5" cm="1">
        <f t="array" ref="S1292">MAX(IF((DiscreteStatsTable[GroupByKey]=DiscreteStatsTable[[#This Row],[GroupByKey]]),(DiscreteStatsTable[GroupByKey]=DiscreteStatsTable[[#This Row],[GroupByKey]])*DiscreteStatsTable[Average]))</f>
        <v>0</v>
      </c>
      <c r="T1292" s="5" cm="1">
        <f t="array" ref="T1292">MIN(IF((DiscreteStatsTable[GroupByKey]=DiscreteStatsTable[[#This Row],[GroupByKey]]),(DiscreteStatsTable[GroupByKey]=DiscreteStatsTable[[#This Row],[GroupByKey]])*DiscreteStatsTable[Minimum]))</f>
        <v>0</v>
      </c>
      <c r="U1292" s="5" cm="1">
        <f t="array" ref="U1292">MAX(IF((DiscreteStatsTable[GroupByKey]=DiscreteStatsTable[[#This Row],[GroupByKey]]),(DiscreteStatsTable[GroupByKey]=DiscreteStatsTable[[#This Row],[GroupByKey]])*DiscreteStatsTable[Maximum]))</f>
        <v>0</v>
      </c>
      <c r="V1292" s="5" cm="1">
        <f t="array" ref="V1292">IFERROR(AVERAGE(IF((DiscreteStatsTable[GroupByKey]=DiscreteStatsTable[[#This Row],[GroupByKey]]),(DiscreteStatsTable[GroupByKey]=DiscreteStatsTable[[#This Row],[GroupByKey]])*DiscreteStatsTable[NumberObservations])),0)</f>
        <v>141.38</v>
      </c>
      <c r="W1292" s="5">
        <f>IF((DiscreteStatsTable[[#This Row],[RepsRequested]]&gt;1),DiscreteStatsTable[[#This Row],[HalfWidth]],DiscreteStatsTable[[#This Row],[BatchMeansHalfWidth]])</f>
        <v>0</v>
      </c>
      <c r="X1292" s="5" cm="1">
        <f t="array" ref="X1292">COUNT(IF((DiscreteStatsTable[GroupByKey]=DiscreteStatsTable[[#This Row],[GroupByKey]]),(DiscreteStatsTable[GroupByKey]=DiscreteStatsTable[[#This Row],[GroupByKey]])*DiscreteStatsTable[Replication]))</f>
        <v>50</v>
      </c>
      <c r="Y1292" s="5">
        <f>IF(DiscreteStatsTable[[#This Row],[RepsRequested]]=DiscreteStatsTable[[#This Row],[RepsWithStatObserved]],1,0)</f>
        <v>1</v>
      </c>
    </row>
    <row r="1293" spans="1:25" x14ac:dyDescent="0.25">
      <c r="A1293" t="s">
        <v>68</v>
      </c>
      <c r="B1293" t="s">
        <v>70</v>
      </c>
      <c r="C1293">
        <v>41</v>
      </c>
      <c r="D1293" t="s">
        <v>85</v>
      </c>
      <c r="E1293" t="s">
        <v>98</v>
      </c>
      <c r="F1293" t="s">
        <v>87</v>
      </c>
      <c r="G1293">
        <v>1.06349999805384</v>
      </c>
      <c r="H1293">
        <v>2E+20</v>
      </c>
      <c r="I1293">
        <v>0</v>
      </c>
      <c r="J1293">
        <v>14.2422014218995</v>
      </c>
      <c r="K1293">
        <v>142</v>
      </c>
      <c r="L12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93" s="5" cm="1">
        <f t="array" ref="M1293">MAX(IF((ProjectInfoTable[ProjectName]=DiscreteStatsTable[[#This Row],[ProjectName]]),(ProjectInfoTable[ProjectName]=DiscreteStatsTable[[#This Row],[ProjectName]])*ProjectInfoTable[NumberOfReplications]))</f>
        <v>50</v>
      </c>
      <c r="N1293" s="5" cm="1">
        <f t="array" ref="N1293">IFERROR(AVERAGE(IF((DiscreteStatsTable[GroupByKey]=DiscreteStatsTable[[#This Row],[GroupByKey]]),(DiscreteStatsTable[GroupByKey]=DiscreteStatsTable[[#This Row],[GroupByKey]])*DiscreteStatsTable[Average])),0)</f>
        <v>5.6664667008910365</v>
      </c>
      <c r="O1293" s="5" cm="1">
        <f t="array" ref="O1293">IFERROR(_xlfn.STDEV.S(IF((DiscreteStatsTable[GroupByKey]=DiscreteStatsTable[[#This Row],[GroupByKey]]),(DiscreteStatsTable[GroupByKey]=DiscreteStatsTable[[#This Row],[GroupByKey]])*DiscreteStatsTable[Average])),0)</f>
        <v>5.8120334932936641</v>
      </c>
      <c r="P1293" s="5" cm="1">
        <f t="array" ref="P1293">MAX(IF((ProjectInfoTable[ProjectName]=DiscreteStatsTable[[#This Row],[ProjectName]]),(ProjectInfoTable[ProjectName]=DiscreteStatsTable[[#This Row],[ProjectName]])*ProjectInfoTable[ConfidenceInterval]))</f>
        <v>0.95</v>
      </c>
      <c r="Q1293" s="5">
        <f>IF(AND(DiscreteStatsTable[[#This Row],[RepsWithStatObserved]]=1,Y1293=0),200000000000000000000,IFERROR(_xlfn.T.INV.2T(1 -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293" s="5" cm="1">
        <f t="array" ref="R1293">MIN(IF((DiscreteStatsTable[GroupByKey]=DiscreteStatsTable[[#This Row],[GroupByKey]]),(DiscreteStatsTable[GroupByKey]=DiscreteStatsTable[[#This Row],[GroupByKey]])*DiscreteStatsTable[Average]))</f>
        <v>1.06349999805384</v>
      </c>
      <c r="S1293" s="5" cm="1">
        <f t="array" ref="S1293">MAX(IF((DiscreteStatsTable[GroupByKey]=DiscreteStatsTable[[#This Row],[GroupByKey]]),(DiscreteStatsTable[GroupByKey]=DiscreteStatsTable[[#This Row],[GroupByKey]])*DiscreteStatsTable[Average]))</f>
        <v>37.498930964302303</v>
      </c>
      <c r="T1293" s="5" cm="1">
        <f t="array" ref="T1293">MIN(IF((DiscreteStatsTable[GroupByKey]=DiscreteStatsTable[[#This Row],[GroupByKey]]),(DiscreteStatsTable[GroupByKey]=DiscreteStatsTable[[#This Row],[GroupByKey]])*DiscreteStatsTable[Minimum]))</f>
        <v>0</v>
      </c>
      <c r="U1293" s="5" cm="1">
        <f t="array" ref="U1293">MAX(IF((DiscreteStatsTable[GroupByKey]=DiscreteStatsTable[[#This Row],[GroupByKey]]),(DiscreteStatsTable[GroupByKey]=DiscreteStatsTable[[#This Row],[GroupByKey]])*DiscreteStatsTable[Maximum]))</f>
        <v>97.065234510704698</v>
      </c>
      <c r="V1293" s="5" cm="1">
        <f t="array" ref="V1293">IFERROR(AVERAGE(IF((DiscreteStatsTable[GroupByKey]=DiscreteStatsTable[[#This Row],[GroupByKey]]),(DiscreteStatsTable[GroupByKey]=DiscreteStatsTable[[#This Row],[GroupByKey]])*DiscreteStatsTable[NumberObservations])),0)</f>
        <v>141.38</v>
      </c>
      <c r="W1293" s="5">
        <f>IF((DiscreteStatsTable[[#This Row],[RepsRequested]]&gt;1),DiscreteStatsTable[[#This Row],[HalfWidth]],DiscreteStatsTable[[#This Row],[BatchMeansHalfWidth]])</f>
        <v>1.6517616428299211</v>
      </c>
      <c r="X1293" s="5" cm="1">
        <f t="array" ref="X1293">COUNT(IF((DiscreteStatsTable[GroupByKey]=DiscreteStatsTable[[#This Row],[GroupByKey]]),(DiscreteStatsTable[GroupByKey]=DiscreteStatsTable[[#This Row],[GroupByKey]])*DiscreteStatsTable[Replication]))</f>
        <v>50</v>
      </c>
      <c r="Y1293" s="5">
        <f>IF(DiscreteStatsTable[[#This Row],[RepsRequested]]=DiscreteStatsTable[[#This Row],[RepsWithStatObserved]],1,0)</f>
        <v>1</v>
      </c>
    </row>
    <row r="1294" spans="1:25" x14ac:dyDescent="0.25">
      <c r="A1294" t="s">
        <v>68</v>
      </c>
      <c r="B1294" t="s">
        <v>70</v>
      </c>
      <c r="C1294">
        <v>42</v>
      </c>
      <c r="D1294" t="s">
        <v>85</v>
      </c>
      <c r="E1294" t="s">
        <v>86</v>
      </c>
      <c r="F1294" t="s">
        <v>87</v>
      </c>
      <c r="G1294">
        <v>0</v>
      </c>
      <c r="H1294">
        <v>2E+20</v>
      </c>
      <c r="I1294">
        <v>0</v>
      </c>
      <c r="J1294">
        <v>0</v>
      </c>
      <c r="K1294">
        <v>143</v>
      </c>
      <c r="L12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94" s="5" cm="1">
        <f t="array" ref="M1294">MAX(IF((ProjectInfoTable[ProjectName]=DiscreteStatsTable[[#This Row],[ProjectName]]),(ProjectInfoTable[ProjectName]=DiscreteStatsTable[[#This Row],[ProjectName]])*ProjectInfoTable[NumberOfReplications]))</f>
        <v>50</v>
      </c>
      <c r="N1294" s="5" cm="1">
        <f t="array" ref="N1294">IFERROR(AVERAGE(IF((DiscreteStatsTable[GroupByKey]=DiscreteStatsTable[[#This Row],[GroupByKey]]),(DiscreteStatsTable[GroupByKey]=DiscreteStatsTable[[#This Row],[GroupByKey]])*DiscreteStatsTable[Average])),0)</f>
        <v>0</v>
      </c>
      <c r="O1294" s="5" cm="1">
        <f t="array" ref="O1294">IFERROR(_xlfn.STDEV.S(IF((DiscreteStatsTable[GroupByKey]=DiscreteStatsTable[[#This Row],[GroupByKey]]),(DiscreteStatsTable[GroupByKey]=DiscreteStatsTable[[#This Row],[GroupByKey]])*DiscreteStatsTable[Average])),0)</f>
        <v>0</v>
      </c>
      <c r="P1294" s="5" cm="1">
        <f t="array" ref="P1294">MAX(IF((ProjectInfoTable[ProjectName]=DiscreteStatsTable[[#This Row],[ProjectName]]),(ProjectInfoTable[ProjectName]=DiscreteStatsTable[[#This Row],[ProjectName]])*ProjectInfoTable[ConfidenceInterval]))</f>
        <v>0.95</v>
      </c>
      <c r="Q1294" s="5">
        <f>IF(AND(DiscreteStatsTable[[#This Row],[RepsWithStatObserved]]=1,Y1294=0),200000000000000000000,IFERROR(_xlfn.T.INV.2T(1 -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4" s="5" cm="1">
        <f t="array" ref="R1294">MIN(IF((DiscreteStatsTable[GroupByKey]=DiscreteStatsTable[[#This Row],[GroupByKey]]),(DiscreteStatsTable[GroupByKey]=DiscreteStatsTable[[#This Row],[GroupByKey]])*DiscreteStatsTable[Average]))</f>
        <v>0</v>
      </c>
      <c r="S1294" s="5" cm="1">
        <f t="array" ref="S1294">MAX(IF((DiscreteStatsTable[GroupByKey]=DiscreteStatsTable[[#This Row],[GroupByKey]]),(DiscreteStatsTable[GroupByKey]=DiscreteStatsTable[[#This Row],[GroupByKey]])*DiscreteStatsTable[Average]))</f>
        <v>0</v>
      </c>
      <c r="T1294" s="5" cm="1">
        <f t="array" ref="T1294">MIN(IF((DiscreteStatsTable[GroupByKey]=DiscreteStatsTable[[#This Row],[GroupByKey]]),(DiscreteStatsTable[GroupByKey]=DiscreteStatsTable[[#This Row],[GroupByKey]])*DiscreteStatsTable[Minimum]))</f>
        <v>0</v>
      </c>
      <c r="U1294" s="5" cm="1">
        <f t="array" ref="U1294">MAX(IF((DiscreteStatsTable[GroupByKey]=DiscreteStatsTable[[#This Row],[GroupByKey]]),(DiscreteStatsTable[GroupByKey]=DiscreteStatsTable[[#This Row],[GroupByKey]])*DiscreteStatsTable[Maximum]))</f>
        <v>0</v>
      </c>
      <c r="V1294" s="5" cm="1">
        <f t="array" ref="V1294">IFERROR(AVERAGE(IF((DiscreteStatsTable[GroupByKey]=DiscreteStatsTable[[#This Row],[GroupByKey]]),(DiscreteStatsTable[GroupByKey]=DiscreteStatsTable[[#This Row],[GroupByKey]])*DiscreteStatsTable[NumberObservations])),0)</f>
        <v>141.38</v>
      </c>
      <c r="W1294" s="5">
        <f>IF((DiscreteStatsTable[[#This Row],[RepsRequested]]&gt;1),DiscreteStatsTable[[#This Row],[HalfWidth]],DiscreteStatsTable[[#This Row],[BatchMeansHalfWidth]])</f>
        <v>0</v>
      </c>
      <c r="X1294" s="5" cm="1">
        <f t="array" ref="X1294">COUNT(IF((DiscreteStatsTable[GroupByKey]=DiscreteStatsTable[[#This Row],[GroupByKey]]),(DiscreteStatsTable[GroupByKey]=DiscreteStatsTable[[#This Row],[GroupByKey]])*DiscreteStatsTable[Replication]))</f>
        <v>50</v>
      </c>
      <c r="Y1294" s="5">
        <f>IF(DiscreteStatsTable[[#This Row],[RepsRequested]]=DiscreteStatsTable[[#This Row],[RepsWithStatObserved]],1,0)</f>
        <v>1</v>
      </c>
    </row>
    <row r="1295" spans="1:25" x14ac:dyDescent="0.25">
      <c r="A1295" t="s">
        <v>68</v>
      </c>
      <c r="B1295" t="s">
        <v>70</v>
      </c>
      <c r="C1295">
        <v>42</v>
      </c>
      <c r="D1295" t="s">
        <v>85</v>
      </c>
      <c r="E1295" t="s">
        <v>88</v>
      </c>
      <c r="F1295" t="s">
        <v>87</v>
      </c>
      <c r="G1295">
        <v>0</v>
      </c>
      <c r="H1295">
        <v>2E+20</v>
      </c>
      <c r="I1295">
        <v>0</v>
      </c>
      <c r="J1295">
        <v>0</v>
      </c>
      <c r="K1295">
        <v>143</v>
      </c>
      <c r="L12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95" s="5" cm="1">
        <f t="array" ref="M1295">MAX(IF((ProjectInfoTable[ProjectName]=DiscreteStatsTable[[#This Row],[ProjectName]]),(ProjectInfoTable[ProjectName]=DiscreteStatsTable[[#This Row],[ProjectName]])*ProjectInfoTable[NumberOfReplications]))</f>
        <v>50</v>
      </c>
      <c r="N1295" s="5" cm="1">
        <f t="array" ref="N1295">IFERROR(AVERAGE(IF((DiscreteStatsTable[GroupByKey]=DiscreteStatsTable[[#This Row],[GroupByKey]]),(DiscreteStatsTable[GroupByKey]=DiscreteStatsTable[[#This Row],[GroupByKey]])*DiscreteStatsTable[Average])),0)</f>
        <v>0</v>
      </c>
      <c r="O1295" s="5" cm="1">
        <f t="array" ref="O1295">IFERROR(_xlfn.STDEV.S(IF((DiscreteStatsTable[GroupByKey]=DiscreteStatsTable[[#This Row],[GroupByKey]]),(DiscreteStatsTable[GroupByKey]=DiscreteStatsTable[[#This Row],[GroupByKey]])*DiscreteStatsTable[Average])),0)</f>
        <v>0</v>
      </c>
      <c r="P1295" s="5" cm="1">
        <f t="array" ref="P1295">MAX(IF((ProjectInfoTable[ProjectName]=DiscreteStatsTable[[#This Row],[ProjectName]]),(ProjectInfoTable[ProjectName]=DiscreteStatsTable[[#This Row],[ProjectName]])*ProjectInfoTable[ConfidenceInterval]))</f>
        <v>0.95</v>
      </c>
      <c r="Q1295" s="5">
        <f>IF(AND(DiscreteStatsTable[[#This Row],[RepsWithStatObserved]]=1,Y1295=0),200000000000000000000,IFERROR(_xlfn.T.INV.2T(1 -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5" s="5" cm="1">
        <f t="array" ref="R1295">MIN(IF((DiscreteStatsTable[GroupByKey]=DiscreteStatsTable[[#This Row],[GroupByKey]]),(DiscreteStatsTable[GroupByKey]=DiscreteStatsTable[[#This Row],[GroupByKey]])*DiscreteStatsTable[Average]))</f>
        <v>0</v>
      </c>
      <c r="S1295" s="5" cm="1">
        <f t="array" ref="S1295">MAX(IF((DiscreteStatsTable[GroupByKey]=DiscreteStatsTable[[#This Row],[GroupByKey]]),(DiscreteStatsTable[GroupByKey]=DiscreteStatsTable[[#This Row],[GroupByKey]])*DiscreteStatsTable[Average]))</f>
        <v>0</v>
      </c>
      <c r="T1295" s="5" cm="1">
        <f t="array" ref="T1295">MIN(IF((DiscreteStatsTable[GroupByKey]=DiscreteStatsTable[[#This Row],[GroupByKey]]),(DiscreteStatsTable[GroupByKey]=DiscreteStatsTable[[#This Row],[GroupByKey]])*DiscreteStatsTable[Minimum]))</f>
        <v>0</v>
      </c>
      <c r="U1295" s="5" cm="1">
        <f t="array" ref="U1295">MAX(IF((DiscreteStatsTable[GroupByKey]=DiscreteStatsTable[[#This Row],[GroupByKey]]),(DiscreteStatsTable[GroupByKey]=DiscreteStatsTable[[#This Row],[GroupByKey]])*DiscreteStatsTable[Maximum]))</f>
        <v>0</v>
      </c>
      <c r="V1295" s="5" cm="1">
        <f t="array" ref="V1295">IFERROR(AVERAGE(IF((DiscreteStatsTable[GroupByKey]=DiscreteStatsTable[[#This Row],[GroupByKey]]),(DiscreteStatsTable[GroupByKey]=DiscreteStatsTable[[#This Row],[GroupByKey]])*DiscreteStatsTable[NumberObservations])),0)</f>
        <v>141.38</v>
      </c>
      <c r="W1295" s="5">
        <f>IF((DiscreteStatsTable[[#This Row],[RepsRequested]]&gt;1),DiscreteStatsTable[[#This Row],[HalfWidth]],DiscreteStatsTable[[#This Row],[BatchMeansHalfWidth]])</f>
        <v>0</v>
      </c>
      <c r="X1295" s="5" cm="1">
        <f t="array" ref="X1295">COUNT(IF((DiscreteStatsTable[GroupByKey]=DiscreteStatsTable[[#This Row],[GroupByKey]]),(DiscreteStatsTable[GroupByKey]=DiscreteStatsTable[[#This Row],[GroupByKey]])*DiscreteStatsTable[Replication]))</f>
        <v>50</v>
      </c>
      <c r="Y1295" s="5">
        <f>IF(DiscreteStatsTable[[#This Row],[RepsRequested]]=DiscreteStatsTable[[#This Row],[RepsWithStatObserved]],1,0)</f>
        <v>1</v>
      </c>
    </row>
    <row r="1296" spans="1:25" x14ac:dyDescent="0.25">
      <c r="A1296" t="s">
        <v>68</v>
      </c>
      <c r="B1296" t="s">
        <v>70</v>
      </c>
      <c r="C1296">
        <v>42</v>
      </c>
      <c r="D1296" t="s">
        <v>85</v>
      </c>
      <c r="E1296" t="s">
        <v>89</v>
      </c>
      <c r="F1296" t="s">
        <v>87</v>
      </c>
      <c r="G1296">
        <v>0</v>
      </c>
      <c r="H1296">
        <v>2E+20</v>
      </c>
      <c r="I1296">
        <v>0</v>
      </c>
      <c r="J1296">
        <v>0</v>
      </c>
      <c r="K1296">
        <v>143</v>
      </c>
      <c r="L12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96" s="5" cm="1">
        <f t="array" ref="M1296">MAX(IF((ProjectInfoTable[ProjectName]=DiscreteStatsTable[[#This Row],[ProjectName]]),(ProjectInfoTable[ProjectName]=DiscreteStatsTable[[#This Row],[ProjectName]])*ProjectInfoTable[NumberOfReplications]))</f>
        <v>50</v>
      </c>
      <c r="N1296" s="5" cm="1">
        <f t="array" ref="N1296">IFERROR(AVERAGE(IF((DiscreteStatsTable[GroupByKey]=DiscreteStatsTable[[#This Row],[GroupByKey]]),(DiscreteStatsTable[GroupByKey]=DiscreteStatsTable[[#This Row],[GroupByKey]])*DiscreteStatsTable[Average])),0)</f>
        <v>0</v>
      </c>
      <c r="O1296" s="5" cm="1">
        <f t="array" ref="O1296">IFERROR(_xlfn.STDEV.S(IF((DiscreteStatsTable[GroupByKey]=DiscreteStatsTable[[#This Row],[GroupByKey]]),(DiscreteStatsTable[GroupByKey]=DiscreteStatsTable[[#This Row],[GroupByKey]])*DiscreteStatsTable[Average])),0)</f>
        <v>0</v>
      </c>
      <c r="P1296" s="5" cm="1">
        <f t="array" ref="P1296">MAX(IF((ProjectInfoTable[ProjectName]=DiscreteStatsTable[[#This Row],[ProjectName]]),(ProjectInfoTable[ProjectName]=DiscreteStatsTable[[#This Row],[ProjectName]])*ProjectInfoTable[ConfidenceInterval]))</f>
        <v>0.95</v>
      </c>
      <c r="Q1296" s="5">
        <f>IF(AND(DiscreteStatsTable[[#This Row],[RepsWithStatObserved]]=1,Y1296=0),200000000000000000000,IFERROR(_xlfn.T.INV.2T(1 -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6" s="5" cm="1">
        <f t="array" ref="R1296">MIN(IF((DiscreteStatsTable[GroupByKey]=DiscreteStatsTable[[#This Row],[GroupByKey]]),(DiscreteStatsTable[GroupByKey]=DiscreteStatsTable[[#This Row],[GroupByKey]])*DiscreteStatsTable[Average]))</f>
        <v>0</v>
      </c>
      <c r="S1296" s="5" cm="1">
        <f t="array" ref="S1296">MAX(IF((DiscreteStatsTable[GroupByKey]=DiscreteStatsTable[[#This Row],[GroupByKey]]),(DiscreteStatsTable[GroupByKey]=DiscreteStatsTable[[#This Row],[GroupByKey]])*DiscreteStatsTable[Average]))</f>
        <v>0</v>
      </c>
      <c r="T1296" s="5" cm="1">
        <f t="array" ref="T1296">MIN(IF((DiscreteStatsTable[GroupByKey]=DiscreteStatsTable[[#This Row],[GroupByKey]]),(DiscreteStatsTable[GroupByKey]=DiscreteStatsTable[[#This Row],[GroupByKey]])*DiscreteStatsTable[Minimum]))</f>
        <v>0</v>
      </c>
      <c r="U1296" s="5" cm="1">
        <f t="array" ref="U1296">MAX(IF((DiscreteStatsTable[GroupByKey]=DiscreteStatsTable[[#This Row],[GroupByKey]]),(DiscreteStatsTable[GroupByKey]=DiscreteStatsTable[[#This Row],[GroupByKey]])*DiscreteStatsTable[Maximum]))</f>
        <v>0</v>
      </c>
      <c r="V1296" s="5" cm="1">
        <f t="array" ref="V1296">IFERROR(AVERAGE(IF((DiscreteStatsTable[GroupByKey]=DiscreteStatsTable[[#This Row],[GroupByKey]]),(DiscreteStatsTable[GroupByKey]=DiscreteStatsTable[[#This Row],[GroupByKey]])*DiscreteStatsTable[NumberObservations])),0)</f>
        <v>141.38</v>
      </c>
      <c r="W1296" s="5">
        <f>IF((DiscreteStatsTable[[#This Row],[RepsRequested]]&gt;1),DiscreteStatsTable[[#This Row],[HalfWidth]],DiscreteStatsTable[[#This Row],[BatchMeansHalfWidth]])</f>
        <v>0</v>
      </c>
      <c r="X1296" s="5" cm="1">
        <f t="array" ref="X1296">COUNT(IF((DiscreteStatsTable[GroupByKey]=DiscreteStatsTable[[#This Row],[GroupByKey]]),(DiscreteStatsTable[GroupByKey]=DiscreteStatsTable[[#This Row],[GroupByKey]])*DiscreteStatsTable[Replication]))</f>
        <v>50</v>
      </c>
      <c r="Y1296" s="5">
        <f>IF(DiscreteStatsTable[[#This Row],[RepsRequested]]=DiscreteStatsTable[[#This Row],[RepsWithStatObserved]],1,0)</f>
        <v>1</v>
      </c>
    </row>
    <row r="1297" spans="1:25" x14ac:dyDescent="0.25">
      <c r="A1297" t="s">
        <v>68</v>
      </c>
      <c r="B1297" t="s">
        <v>70</v>
      </c>
      <c r="C1297">
        <v>42</v>
      </c>
      <c r="D1297" t="s">
        <v>85</v>
      </c>
      <c r="E1297" t="s">
        <v>90</v>
      </c>
      <c r="F1297" t="s">
        <v>87</v>
      </c>
      <c r="G1297">
        <v>0</v>
      </c>
      <c r="H1297">
        <v>2E+20</v>
      </c>
      <c r="I1297">
        <v>0</v>
      </c>
      <c r="J1297">
        <v>0</v>
      </c>
      <c r="K1297">
        <v>143</v>
      </c>
      <c r="L12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97" s="5" cm="1">
        <f t="array" ref="M1297">MAX(IF((ProjectInfoTable[ProjectName]=DiscreteStatsTable[[#This Row],[ProjectName]]),(ProjectInfoTable[ProjectName]=DiscreteStatsTable[[#This Row],[ProjectName]])*ProjectInfoTable[NumberOfReplications]))</f>
        <v>50</v>
      </c>
      <c r="N1297" s="5" cm="1">
        <f t="array" ref="N1297">IFERROR(AVERAGE(IF((DiscreteStatsTable[GroupByKey]=DiscreteStatsTable[[#This Row],[GroupByKey]]),(DiscreteStatsTable[GroupByKey]=DiscreteStatsTable[[#This Row],[GroupByKey]])*DiscreteStatsTable[Average])),0)</f>
        <v>0</v>
      </c>
      <c r="O1297" s="5" cm="1">
        <f t="array" ref="O1297">IFERROR(_xlfn.STDEV.S(IF((DiscreteStatsTable[GroupByKey]=DiscreteStatsTable[[#This Row],[GroupByKey]]),(DiscreteStatsTable[GroupByKey]=DiscreteStatsTable[[#This Row],[GroupByKey]])*DiscreteStatsTable[Average])),0)</f>
        <v>0</v>
      </c>
      <c r="P1297" s="5" cm="1">
        <f t="array" ref="P1297">MAX(IF((ProjectInfoTable[ProjectName]=DiscreteStatsTable[[#This Row],[ProjectName]]),(ProjectInfoTable[ProjectName]=DiscreteStatsTable[[#This Row],[ProjectName]])*ProjectInfoTable[ConfidenceInterval]))</f>
        <v>0.95</v>
      </c>
      <c r="Q1297" s="5">
        <f>IF(AND(DiscreteStatsTable[[#This Row],[RepsWithStatObserved]]=1,Y1297=0),200000000000000000000,IFERROR(_xlfn.T.INV.2T(1 -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7" s="5" cm="1">
        <f t="array" ref="R1297">MIN(IF((DiscreteStatsTable[GroupByKey]=DiscreteStatsTable[[#This Row],[GroupByKey]]),(DiscreteStatsTable[GroupByKey]=DiscreteStatsTable[[#This Row],[GroupByKey]])*DiscreteStatsTable[Average]))</f>
        <v>0</v>
      </c>
      <c r="S1297" s="5" cm="1">
        <f t="array" ref="S1297">MAX(IF((DiscreteStatsTable[GroupByKey]=DiscreteStatsTable[[#This Row],[GroupByKey]]),(DiscreteStatsTable[GroupByKey]=DiscreteStatsTable[[#This Row],[GroupByKey]])*DiscreteStatsTable[Average]))</f>
        <v>0</v>
      </c>
      <c r="T1297" s="5" cm="1">
        <f t="array" ref="T1297">MIN(IF((DiscreteStatsTable[GroupByKey]=DiscreteStatsTable[[#This Row],[GroupByKey]]),(DiscreteStatsTable[GroupByKey]=DiscreteStatsTable[[#This Row],[GroupByKey]])*DiscreteStatsTable[Minimum]))</f>
        <v>0</v>
      </c>
      <c r="U1297" s="5" cm="1">
        <f t="array" ref="U1297">MAX(IF((DiscreteStatsTable[GroupByKey]=DiscreteStatsTable[[#This Row],[GroupByKey]]),(DiscreteStatsTable[GroupByKey]=DiscreteStatsTable[[#This Row],[GroupByKey]])*DiscreteStatsTable[Maximum]))</f>
        <v>0</v>
      </c>
      <c r="V1297" s="5" cm="1">
        <f t="array" ref="V1297">IFERROR(AVERAGE(IF((DiscreteStatsTable[GroupByKey]=DiscreteStatsTable[[#This Row],[GroupByKey]]),(DiscreteStatsTable[GroupByKey]=DiscreteStatsTable[[#This Row],[GroupByKey]])*DiscreteStatsTable[NumberObservations])),0)</f>
        <v>141.38</v>
      </c>
      <c r="W1297" s="5">
        <f>IF((DiscreteStatsTable[[#This Row],[RepsRequested]]&gt;1),DiscreteStatsTable[[#This Row],[HalfWidth]],DiscreteStatsTable[[#This Row],[BatchMeansHalfWidth]])</f>
        <v>0</v>
      </c>
      <c r="X1297" s="5" cm="1">
        <f t="array" ref="X1297">COUNT(IF((DiscreteStatsTable[GroupByKey]=DiscreteStatsTable[[#This Row],[GroupByKey]]),(DiscreteStatsTable[GroupByKey]=DiscreteStatsTable[[#This Row],[GroupByKey]])*DiscreteStatsTable[Replication]))</f>
        <v>50</v>
      </c>
      <c r="Y1297" s="5">
        <f>IF(DiscreteStatsTable[[#This Row],[RepsRequested]]=DiscreteStatsTable[[#This Row],[RepsWithStatObserved]],1,0)</f>
        <v>1</v>
      </c>
    </row>
    <row r="1298" spans="1:25" x14ac:dyDescent="0.25">
      <c r="A1298" t="s">
        <v>68</v>
      </c>
      <c r="B1298" t="s">
        <v>70</v>
      </c>
      <c r="C1298">
        <v>42</v>
      </c>
      <c r="D1298" t="s">
        <v>85</v>
      </c>
      <c r="E1298" t="s">
        <v>91</v>
      </c>
      <c r="F1298" t="s">
        <v>87</v>
      </c>
      <c r="G1298">
        <v>0.29414253294763198</v>
      </c>
      <c r="H1298">
        <v>2E+20</v>
      </c>
      <c r="I1298">
        <v>2.3408524541097101E-2</v>
      </c>
      <c r="J1298">
        <v>1.1612219450550001</v>
      </c>
      <c r="K1298">
        <v>143</v>
      </c>
      <c r="L12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98" s="5" cm="1">
        <f t="array" ref="M1298">MAX(IF((ProjectInfoTable[ProjectName]=DiscreteStatsTable[[#This Row],[ProjectName]]),(ProjectInfoTable[ProjectName]=DiscreteStatsTable[[#This Row],[ProjectName]])*ProjectInfoTable[NumberOfReplications]))</f>
        <v>50</v>
      </c>
      <c r="N1298" s="5" cm="1">
        <f t="array" ref="N1298">IFERROR(AVERAGE(IF((DiscreteStatsTable[GroupByKey]=DiscreteStatsTable[[#This Row],[GroupByKey]]),(DiscreteStatsTable[GroupByKey]=DiscreteStatsTable[[#This Row],[GroupByKey]])*DiscreteStatsTable[Average])),0)</f>
        <v>0.33492790756206081</v>
      </c>
      <c r="O1298" s="5" cm="1">
        <f t="array" ref="O129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298" s="5" cm="1">
        <f t="array" ref="P1298">MAX(IF((ProjectInfoTable[ProjectName]=DiscreteStatsTable[[#This Row],[ProjectName]]),(ProjectInfoTable[ProjectName]=DiscreteStatsTable[[#This Row],[ProjectName]])*ProjectInfoTable[ConfidenceInterval]))</f>
        <v>0.95</v>
      </c>
      <c r="Q1298" s="5">
        <f>IF(AND(DiscreteStatsTable[[#This Row],[RepsWithStatObserved]]=1,Y1298=0),200000000000000000000,IFERROR(_xlfn.T.INV.2T(1 -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298" s="5" cm="1">
        <f t="array" ref="R1298">MIN(IF((DiscreteStatsTable[GroupByKey]=DiscreteStatsTable[[#This Row],[GroupByKey]]),(DiscreteStatsTable[GroupByKey]=DiscreteStatsTable[[#This Row],[GroupByKey]])*DiscreteStatsTable[Average]))</f>
        <v>0.29414253294763198</v>
      </c>
      <c r="S1298" s="5" cm="1">
        <f t="array" ref="S1298">MAX(IF((DiscreteStatsTable[GroupByKey]=DiscreteStatsTable[[#This Row],[GroupByKey]]),(DiscreteStatsTable[GroupByKey]=DiscreteStatsTable[[#This Row],[GroupByKey]])*DiscreteStatsTable[Average]))</f>
        <v>0.38948747758041602</v>
      </c>
      <c r="T1298" s="5" cm="1">
        <f t="array" ref="T1298">MIN(IF((DiscreteStatsTable[GroupByKey]=DiscreteStatsTable[[#This Row],[GroupByKey]]),(DiscreteStatsTable[GroupByKey]=DiscreteStatsTable[[#This Row],[GroupByKey]])*DiscreteStatsTable[Minimum]))</f>
        <v>1.2941586017357599E-2</v>
      </c>
      <c r="U1298" s="5" cm="1">
        <f t="array" ref="U1298">MAX(IF((DiscreteStatsTable[GroupByKey]=DiscreteStatsTable[[#This Row],[GroupByKey]]),(DiscreteStatsTable[GroupByKey]=DiscreteStatsTable[[#This Row],[GroupByKey]])*DiscreteStatsTable[Maximum]))</f>
        <v>2.0393207955552399</v>
      </c>
      <c r="V1298" s="5" cm="1">
        <f t="array" ref="V1298">IFERROR(AVERAGE(IF((DiscreteStatsTable[GroupByKey]=DiscreteStatsTable[[#This Row],[GroupByKey]]),(DiscreteStatsTable[GroupByKey]=DiscreteStatsTable[[#This Row],[GroupByKey]])*DiscreteStatsTable[NumberObservations])),0)</f>
        <v>141.38</v>
      </c>
      <c r="W1298" s="5">
        <f>IF((DiscreteStatsTable[[#This Row],[RepsRequested]]&gt;1),DiscreteStatsTable[[#This Row],[HalfWidth]],DiscreteStatsTable[[#This Row],[BatchMeansHalfWidth]])</f>
        <v>5.7478663771092743E-3</v>
      </c>
      <c r="X1298" s="5" cm="1">
        <f t="array" ref="X1298">COUNT(IF((DiscreteStatsTable[GroupByKey]=DiscreteStatsTable[[#This Row],[GroupByKey]]),(DiscreteStatsTable[GroupByKey]=DiscreteStatsTable[[#This Row],[GroupByKey]])*DiscreteStatsTable[Replication]))</f>
        <v>50</v>
      </c>
      <c r="Y1298" s="5">
        <f>IF(DiscreteStatsTable[[#This Row],[RepsRequested]]=DiscreteStatsTable[[#This Row],[RepsWithStatObserved]],1,0)</f>
        <v>1</v>
      </c>
    </row>
    <row r="1299" spans="1:25" x14ac:dyDescent="0.25">
      <c r="A1299" t="s">
        <v>68</v>
      </c>
      <c r="B1299" t="s">
        <v>70</v>
      </c>
      <c r="C1299">
        <v>42</v>
      </c>
      <c r="D1299" t="s">
        <v>85</v>
      </c>
      <c r="E1299" t="s">
        <v>92</v>
      </c>
      <c r="F1299" t="s">
        <v>87</v>
      </c>
      <c r="G1299">
        <v>12.070203836107099</v>
      </c>
      <c r="H1299">
        <v>2E+20</v>
      </c>
      <c r="I1299">
        <v>1.4045114724658301</v>
      </c>
      <c r="J1299">
        <v>42.0981360714513</v>
      </c>
      <c r="K1299">
        <v>143</v>
      </c>
      <c r="L12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99" s="5" cm="1">
        <f t="array" ref="M1299">MAX(IF((ProjectInfoTable[ProjectName]=DiscreteStatsTable[[#This Row],[ProjectName]]),(ProjectInfoTable[ProjectName]=DiscreteStatsTable[[#This Row],[ProjectName]])*ProjectInfoTable[NumberOfReplications]))</f>
        <v>50</v>
      </c>
      <c r="N1299" s="5" cm="1">
        <f t="array" ref="N1299">IFERROR(AVERAGE(IF((DiscreteStatsTable[GroupByKey]=DiscreteStatsTable[[#This Row],[GroupByKey]]),(DiscreteStatsTable[GroupByKey]=DiscreteStatsTable[[#This Row],[GroupByKey]])*DiscreteStatsTable[Average])),0)</f>
        <v>17.764897998506111</v>
      </c>
      <c r="O1299" s="5" cm="1">
        <f t="array" ref="O1299">IFERROR(_xlfn.STDEV.S(IF((DiscreteStatsTable[GroupByKey]=DiscreteStatsTable[[#This Row],[GroupByKey]]),(DiscreteStatsTable[GroupByKey]=DiscreteStatsTable[[#This Row],[GroupByKey]])*DiscreteStatsTable[Average])),0)</f>
        <v>6.3265363194248438</v>
      </c>
      <c r="P1299" s="5" cm="1">
        <f t="array" ref="P1299">MAX(IF((ProjectInfoTable[ProjectName]=DiscreteStatsTable[[#This Row],[ProjectName]]),(ProjectInfoTable[ProjectName]=DiscreteStatsTable[[#This Row],[ProjectName]])*ProjectInfoTable[ConfidenceInterval]))</f>
        <v>0.95</v>
      </c>
      <c r="Q1299" s="5">
        <f>IF(AND(DiscreteStatsTable[[#This Row],[RepsWithStatObserved]]=1,Y1299=0),200000000000000000000,IFERROR(_xlfn.T.INV.2T(1 -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299" s="5" cm="1">
        <f t="array" ref="R1299">MIN(IF((DiscreteStatsTable[GroupByKey]=DiscreteStatsTable[[#This Row],[GroupByKey]]),(DiscreteStatsTable[GroupByKey]=DiscreteStatsTable[[#This Row],[GroupByKey]])*DiscreteStatsTable[Average]))</f>
        <v>12.070203836107099</v>
      </c>
      <c r="S1299" s="5" cm="1">
        <f t="array" ref="S1299">MAX(IF((DiscreteStatsTable[GroupByKey]=DiscreteStatsTable[[#This Row],[GroupByKey]]),(DiscreteStatsTable[GroupByKey]=DiscreteStatsTable[[#This Row],[GroupByKey]])*DiscreteStatsTable[Average]))</f>
        <v>51.667706043059603</v>
      </c>
      <c r="T1299" s="5" cm="1">
        <f t="array" ref="T1299">MIN(IF((DiscreteStatsTable[GroupByKey]=DiscreteStatsTable[[#This Row],[GroupByKey]]),(DiscreteStatsTable[GroupByKey]=DiscreteStatsTable[[#This Row],[GroupByKey]])*DiscreteStatsTable[Minimum]))</f>
        <v>0.77649516104145899</v>
      </c>
      <c r="U1299" s="5" cm="1">
        <f t="array" ref="U1299">MAX(IF((DiscreteStatsTable[GroupByKey]=DiscreteStatsTable[[#This Row],[GroupByKey]]),(DiscreteStatsTable[GroupByKey]=DiscreteStatsTable[[#This Row],[GroupByKey]])*DiscreteStatsTable[Maximum]))</f>
        <v>114.20900292565</v>
      </c>
      <c r="V1299" s="5" cm="1">
        <f t="array" ref="V1299">IFERROR(AVERAGE(IF((DiscreteStatsTable[GroupByKey]=DiscreteStatsTable[[#This Row],[GroupByKey]]),(DiscreteStatsTable[GroupByKey]=DiscreteStatsTable[[#This Row],[GroupByKey]])*DiscreteStatsTable[NumberObservations])),0)</f>
        <v>141.38</v>
      </c>
      <c r="W1299" s="5">
        <f>IF((DiscreteStatsTable[[#This Row],[RepsRequested]]&gt;1),DiscreteStatsTable[[#This Row],[HalfWidth]],DiscreteStatsTable[[#This Row],[BatchMeansHalfWidth]])</f>
        <v>1.7979817281600685</v>
      </c>
      <c r="X1299" s="5" cm="1">
        <f t="array" ref="X1299">COUNT(IF((DiscreteStatsTable[GroupByKey]=DiscreteStatsTable[[#This Row],[GroupByKey]]),(DiscreteStatsTable[GroupByKey]=DiscreteStatsTable[[#This Row],[GroupByKey]])*DiscreteStatsTable[Replication]))</f>
        <v>50</v>
      </c>
      <c r="Y1299" s="5">
        <f>IF(DiscreteStatsTable[[#This Row],[RepsRequested]]=DiscreteStatsTable[[#This Row],[RepsWithStatObserved]],1,0)</f>
        <v>1</v>
      </c>
    </row>
    <row r="1300" spans="1:25" x14ac:dyDescent="0.25">
      <c r="A1300" t="s">
        <v>68</v>
      </c>
      <c r="B1300" t="s">
        <v>70</v>
      </c>
      <c r="C1300">
        <v>42</v>
      </c>
      <c r="D1300" t="s">
        <v>85</v>
      </c>
      <c r="E1300" t="s">
        <v>93</v>
      </c>
      <c r="F1300" t="s">
        <v>87</v>
      </c>
      <c r="G1300">
        <v>0</v>
      </c>
      <c r="H1300">
        <v>2E+20</v>
      </c>
      <c r="I1300">
        <v>0</v>
      </c>
      <c r="J1300">
        <v>0</v>
      </c>
      <c r="K1300">
        <v>143</v>
      </c>
      <c r="L13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00" s="5" cm="1">
        <f t="array" ref="M1300">MAX(IF((ProjectInfoTable[ProjectName]=DiscreteStatsTable[[#This Row],[ProjectName]]),(ProjectInfoTable[ProjectName]=DiscreteStatsTable[[#This Row],[ProjectName]])*ProjectInfoTable[NumberOfReplications]))</f>
        <v>50</v>
      </c>
      <c r="N1300" s="5" cm="1">
        <f t="array" ref="N1300">IFERROR(AVERAGE(IF((DiscreteStatsTable[GroupByKey]=DiscreteStatsTable[[#This Row],[GroupByKey]]),(DiscreteStatsTable[GroupByKey]=DiscreteStatsTable[[#This Row],[GroupByKey]])*DiscreteStatsTable[Average])),0)</f>
        <v>0</v>
      </c>
      <c r="O1300" s="5" cm="1">
        <f t="array" ref="O1300">IFERROR(_xlfn.STDEV.S(IF((DiscreteStatsTable[GroupByKey]=DiscreteStatsTable[[#This Row],[GroupByKey]]),(DiscreteStatsTable[GroupByKey]=DiscreteStatsTable[[#This Row],[GroupByKey]])*DiscreteStatsTable[Average])),0)</f>
        <v>0</v>
      </c>
      <c r="P1300" s="5" cm="1">
        <f t="array" ref="P1300">MAX(IF((ProjectInfoTable[ProjectName]=DiscreteStatsTable[[#This Row],[ProjectName]]),(ProjectInfoTable[ProjectName]=DiscreteStatsTable[[#This Row],[ProjectName]])*ProjectInfoTable[ConfidenceInterval]))</f>
        <v>0.95</v>
      </c>
      <c r="Q1300" s="5">
        <f>IF(AND(DiscreteStatsTable[[#This Row],[RepsWithStatObserved]]=1,Y1300=0),200000000000000000000,IFERROR(_xlfn.T.INV.2T(1 -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0" s="5" cm="1">
        <f t="array" ref="R1300">MIN(IF((DiscreteStatsTable[GroupByKey]=DiscreteStatsTable[[#This Row],[GroupByKey]]),(DiscreteStatsTable[GroupByKey]=DiscreteStatsTable[[#This Row],[GroupByKey]])*DiscreteStatsTable[Average]))</f>
        <v>0</v>
      </c>
      <c r="S1300" s="5" cm="1">
        <f t="array" ref="S1300">MAX(IF((DiscreteStatsTable[GroupByKey]=DiscreteStatsTable[[#This Row],[GroupByKey]]),(DiscreteStatsTable[GroupByKey]=DiscreteStatsTable[[#This Row],[GroupByKey]])*DiscreteStatsTable[Average]))</f>
        <v>0</v>
      </c>
      <c r="T1300" s="5" cm="1">
        <f t="array" ref="T1300">MIN(IF((DiscreteStatsTable[GroupByKey]=DiscreteStatsTable[[#This Row],[GroupByKey]]),(DiscreteStatsTable[GroupByKey]=DiscreteStatsTable[[#This Row],[GroupByKey]])*DiscreteStatsTable[Minimum]))</f>
        <v>0</v>
      </c>
      <c r="U1300" s="5" cm="1">
        <f t="array" ref="U1300">MAX(IF((DiscreteStatsTable[GroupByKey]=DiscreteStatsTable[[#This Row],[GroupByKey]]),(DiscreteStatsTable[GroupByKey]=DiscreteStatsTable[[#This Row],[GroupByKey]])*DiscreteStatsTable[Maximum]))</f>
        <v>0</v>
      </c>
      <c r="V1300" s="5" cm="1">
        <f t="array" ref="V1300">IFERROR(AVERAGE(IF((DiscreteStatsTable[GroupByKey]=DiscreteStatsTable[[#This Row],[GroupByKey]]),(DiscreteStatsTable[GroupByKey]=DiscreteStatsTable[[#This Row],[GroupByKey]])*DiscreteStatsTable[NumberObservations])),0)</f>
        <v>141.38</v>
      </c>
      <c r="W1300" s="5">
        <f>IF((DiscreteStatsTable[[#This Row],[RepsRequested]]&gt;1),DiscreteStatsTable[[#This Row],[HalfWidth]],DiscreteStatsTable[[#This Row],[BatchMeansHalfWidth]])</f>
        <v>0</v>
      </c>
      <c r="X1300" s="5" cm="1">
        <f t="array" ref="X1300">COUNT(IF((DiscreteStatsTable[GroupByKey]=DiscreteStatsTable[[#This Row],[GroupByKey]]),(DiscreteStatsTable[GroupByKey]=DiscreteStatsTable[[#This Row],[GroupByKey]])*DiscreteStatsTable[Replication]))</f>
        <v>50</v>
      </c>
      <c r="Y1300" s="5">
        <f>IF(DiscreteStatsTable[[#This Row],[RepsRequested]]=DiscreteStatsTable[[#This Row],[RepsWithStatObserved]],1,0)</f>
        <v>1</v>
      </c>
    </row>
    <row r="1301" spans="1:25" x14ac:dyDescent="0.25">
      <c r="A1301" t="s">
        <v>68</v>
      </c>
      <c r="B1301" t="s">
        <v>70</v>
      </c>
      <c r="C1301">
        <v>42</v>
      </c>
      <c r="D1301" t="s">
        <v>85</v>
      </c>
      <c r="E1301" t="s">
        <v>94</v>
      </c>
      <c r="F1301" t="s">
        <v>87</v>
      </c>
      <c r="G1301">
        <v>0</v>
      </c>
      <c r="H1301">
        <v>2E+20</v>
      </c>
      <c r="I1301">
        <v>0</v>
      </c>
      <c r="J1301">
        <v>0</v>
      </c>
      <c r="K1301">
        <v>143</v>
      </c>
      <c r="L13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01" s="5" cm="1">
        <f t="array" ref="M1301">MAX(IF((ProjectInfoTable[ProjectName]=DiscreteStatsTable[[#This Row],[ProjectName]]),(ProjectInfoTable[ProjectName]=DiscreteStatsTable[[#This Row],[ProjectName]])*ProjectInfoTable[NumberOfReplications]))</f>
        <v>50</v>
      </c>
      <c r="N1301" s="5" cm="1">
        <f t="array" ref="N1301">IFERROR(AVERAGE(IF((DiscreteStatsTable[GroupByKey]=DiscreteStatsTable[[#This Row],[GroupByKey]]),(DiscreteStatsTable[GroupByKey]=DiscreteStatsTable[[#This Row],[GroupByKey]])*DiscreteStatsTable[Average])),0)</f>
        <v>0</v>
      </c>
      <c r="O1301" s="5" cm="1">
        <f t="array" ref="O1301">IFERROR(_xlfn.STDEV.S(IF((DiscreteStatsTable[GroupByKey]=DiscreteStatsTable[[#This Row],[GroupByKey]]),(DiscreteStatsTable[GroupByKey]=DiscreteStatsTable[[#This Row],[GroupByKey]])*DiscreteStatsTable[Average])),0)</f>
        <v>0</v>
      </c>
      <c r="P1301" s="5" cm="1">
        <f t="array" ref="P1301">MAX(IF((ProjectInfoTable[ProjectName]=DiscreteStatsTable[[#This Row],[ProjectName]]),(ProjectInfoTable[ProjectName]=DiscreteStatsTable[[#This Row],[ProjectName]])*ProjectInfoTable[ConfidenceInterval]))</f>
        <v>0.95</v>
      </c>
      <c r="Q1301" s="5">
        <f>IF(AND(DiscreteStatsTable[[#This Row],[RepsWithStatObserved]]=1,Y1301=0),200000000000000000000,IFERROR(_xlfn.T.INV.2T(1 -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1" s="5" cm="1">
        <f t="array" ref="R1301">MIN(IF((DiscreteStatsTable[GroupByKey]=DiscreteStatsTable[[#This Row],[GroupByKey]]),(DiscreteStatsTable[GroupByKey]=DiscreteStatsTable[[#This Row],[GroupByKey]])*DiscreteStatsTable[Average]))</f>
        <v>0</v>
      </c>
      <c r="S1301" s="5" cm="1">
        <f t="array" ref="S1301">MAX(IF((DiscreteStatsTable[GroupByKey]=DiscreteStatsTable[[#This Row],[GroupByKey]]),(DiscreteStatsTable[GroupByKey]=DiscreteStatsTable[[#This Row],[GroupByKey]])*DiscreteStatsTable[Average]))</f>
        <v>0</v>
      </c>
      <c r="T1301" s="5" cm="1">
        <f t="array" ref="T1301">MIN(IF((DiscreteStatsTable[GroupByKey]=DiscreteStatsTable[[#This Row],[GroupByKey]]),(DiscreteStatsTable[GroupByKey]=DiscreteStatsTable[[#This Row],[GroupByKey]])*DiscreteStatsTable[Minimum]))</f>
        <v>0</v>
      </c>
      <c r="U1301" s="5" cm="1">
        <f t="array" ref="U1301">MAX(IF((DiscreteStatsTable[GroupByKey]=DiscreteStatsTable[[#This Row],[GroupByKey]]),(DiscreteStatsTable[GroupByKey]=DiscreteStatsTable[[#This Row],[GroupByKey]])*DiscreteStatsTable[Maximum]))</f>
        <v>0</v>
      </c>
      <c r="V1301" s="5" cm="1">
        <f t="array" ref="V1301">IFERROR(AVERAGE(IF((DiscreteStatsTable[GroupByKey]=DiscreteStatsTable[[#This Row],[GroupByKey]]),(DiscreteStatsTable[GroupByKey]=DiscreteStatsTable[[#This Row],[GroupByKey]])*DiscreteStatsTable[NumberObservations])),0)</f>
        <v>141.38</v>
      </c>
      <c r="W1301" s="5">
        <f>IF((DiscreteStatsTable[[#This Row],[RepsRequested]]&gt;1),DiscreteStatsTable[[#This Row],[HalfWidth]],DiscreteStatsTable[[#This Row],[BatchMeansHalfWidth]])</f>
        <v>0</v>
      </c>
      <c r="X1301" s="5" cm="1">
        <f t="array" ref="X1301">COUNT(IF((DiscreteStatsTable[GroupByKey]=DiscreteStatsTable[[#This Row],[GroupByKey]]),(DiscreteStatsTable[GroupByKey]=DiscreteStatsTable[[#This Row],[GroupByKey]])*DiscreteStatsTable[Replication]))</f>
        <v>50</v>
      </c>
      <c r="Y1301" s="5">
        <f>IF(DiscreteStatsTable[[#This Row],[RepsRequested]]=DiscreteStatsTable[[#This Row],[RepsWithStatObserved]],1,0)</f>
        <v>1</v>
      </c>
    </row>
    <row r="1302" spans="1:25" x14ac:dyDescent="0.25">
      <c r="A1302" t="s">
        <v>68</v>
      </c>
      <c r="B1302" t="s">
        <v>70</v>
      </c>
      <c r="C1302">
        <v>42</v>
      </c>
      <c r="D1302" t="s">
        <v>85</v>
      </c>
      <c r="E1302" t="s">
        <v>95</v>
      </c>
      <c r="F1302" t="s">
        <v>87</v>
      </c>
      <c r="G1302">
        <v>0.29414253294763198</v>
      </c>
      <c r="H1302">
        <v>2E+20</v>
      </c>
      <c r="I1302">
        <v>2.3408524541097101E-2</v>
      </c>
      <c r="J1302">
        <v>1.1612219450550001</v>
      </c>
      <c r="K1302">
        <v>143</v>
      </c>
      <c r="L13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02" s="5" cm="1">
        <f t="array" ref="M1302">MAX(IF((ProjectInfoTable[ProjectName]=DiscreteStatsTable[[#This Row],[ProjectName]]),(ProjectInfoTable[ProjectName]=DiscreteStatsTable[[#This Row],[ProjectName]])*ProjectInfoTable[NumberOfReplications]))</f>
        <v>50</v>
      </c>
      <c r="N1302" s="5" cm="1">
        <f t="array" ref="N1302">IFERROR(AVERAGE(IF((DiscreteStatsTable[GroupByKey]=DiscreteStatsTable[[#This Row],[GroupByKey]]),(DiscreteStatsTable[GroupByKey]=DiscreteStatsTable[[#This Row],[GroupByKey]])*DiscreteStatsTable[Average])),0)</f>
        <v>0.33492790756206081</v>
      </c>
      <c r="O1302" s="5" cm="1">
        <f t="array" ref="O130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02" s="5" cm="1">
        <f t="array" ref="P1302">MAX(IF((ProjectInfoTable[ProjectName]=DiscreteStatsTable[[#This Row],[ProjectName]]),(ProjectInfoTable[ProjectName]=DiscreteStatsTable[[#This Row],[ProjectName]])*ProjectInfoTable[ConfidenceInterval]))</f>
        <v>0.95</v>
      </c>
      <c r="Q1302" s="5">
        <f>IF(AND(DiscreteStatsTable[[#This Row],[RepsWithStatObserved]]=1,Y1302=0),200000000000000000000,IFERROR(_xlfn.T.INV.2T(1 -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02" s="5" cm="1">
        <f t="array" ref="R1302">MIN(IF((DiscreteStatsTable[GroupByKey]=DiscreteStatsTable[[#This Row],[GroupByKey]]),(DiscreteStatsTable[GroupByKey]=DiscreteStatsTable[[#This Row],[GroupByKey]])*DiscreteStatsTable[Average]))</f>
        <v>0.29414253294763198</v>
      </c>
      <c r="S1302" s="5" cm="1">
        <f t="array" ref="S1302">MAX(IF((DiscreteStatsTable[GroupByKey]=DiscreteStatsTable[[#This Row],[GroupByKey]]),(DiscreteStatsTable[GroupByKey]=DiscreteStatsTable[[#This Row],[GroupByKey]])*DiscreteStatsTable[Average]))</f>
        <v>0.38948747758041602</v>
      </c>
      <c r="T1302" s="5" cm="1">
        <f t="array" ref="T1302">MIN(IF((DiscreteStatsTable[GroupByKey]=DiscreteStatsTable[[#This Row],[GroupByKey]]),(DiscreteStatsTable[GroupByKey]=DiscreteStatsTable[[#This Row],[GroupByKey]])*DiscreteStatsTable[Minimum]))</f>
        <v>1.2941586017357599E-2</v>
      </c>
      <c r="U1302" s="5" cm="1">
        <f t="array" ref="U1302">MAX(IF((DiscreteStatsTable[GroupByKey]=DiscreteStatsTable[[#This Row],[GroupByKey]]),(DiscreteStatsTable[GroupByKey]=DiscreteStatsTable[[#This Row],[GroupByKey]])*DiscreteStatsTable[Maximum]))</f>
        <v>2.0393207955552399</v>
      </c>
      <c r="V1302" s="5" cm="1">
        <f t="array" ref="V1302">IFERROR(AVERAGE(IF((DiscreteStatsTable[GroupByKey]=DiscreteStatsTable[[#This Row],[GroupByKey]]),(DiscreteStatsTable[GroupByKey]=DiscreteStatsTable[[#This Row],[GroupByKey]])*DiscreteStatsTable[NumberObservations])),0)</f>
        <v>141.38</v>
      </c>
      <c r="W1302" s="5">
        <f>IF((DiscreteStatsTable[[#This Row],[RepsRequested]]&gt;1),DiscreteStatsTable[[#This Row],[HalfWidth]],DiscreteStatsTable[[#This Row],[BatchMeansHalfWidth]])</f>
        <v>5.7478663771092743E-3</v>
      </c>
      <c r="X1302" s="5" cm="1">
        <f t="array" ref="X1302">COUNT(IF((DiscreteStatsTable[GroupByKey]=DiscreteStatsTable[[#This Row],[GroupByKey]]),(DiscreteStatsTable[GroupByKey]=DiscreteStatsTable[[#This Row],[GroupByKey]])*DiscreteStatsTable[Replication]))</f>
        <v>50</v>
      </c>
      <c r="Y1302" s="5">
        <f>IF(DiscreteStatsTable[[#This Row],[RepsRequested]]=DiscreteStatsTable[[#This Row],[RepsWithStatObserved]],1,0)</f>
        <v>1</v>
      </c>
    </row>
    <row r="1303" spans="1:25" x14ac:dyDescent="0.25">
      <c r="A1303" t="s">
        <v>68</v>
      </c>
      <c r="B1303" t="s">
        <v>70</v>
      </c>
      <c r="C1303">
        <v>42</v>
      </c>
      <c r="D1303" t="s">
        <v>85</v>
      </c>
      <c r="E1303" t="s">
        <v>96</v>
      </c>
      <c r="F1303" t="s">
        <v>87</v>
      </c>
      <c r="G1303">
        <v>10.7592582879315</v>
      </c>
      <c r="H1303">
        <v>2E+20</v>
      </c>
      <c r="I1303">
        <v>1.4045114724658301</v>
      </c>
      <c r="J1303">
        <v>42.0981360714513</v>
      </c>
      <c r="K1303">
        <v>143</v>
      </c>
      <c r="L13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03" s="5" cm="1">
        <f t="array" ref="M1303">MAX(IF((ProjectInfoTable[ProjectName]=DiscreteStatsTable[[#This Row],[ProjectName]]),(ProjectInfoTable[ProjectName]=DiscreteStatsTable[[#This Row],[ProjectName]])*ProjectInfoTable[NumberOfReplications]))</f>
        <v>50</v>
      </c>
      <c r="N1303" s="5" cm="1">
        <f t="array" ref="N1303">IFERROR(AVERAGE(IF((DiscreteStatsTable[GroupByKey]=DiscreteStatsTable[[#This Row],[GroupByKey]]),(DiscreteStatsTable[GroupByKey]=DiscreteStatsTable[[#This Row],[GroupByKey]])*DiscreteStatsTable[Average])),0)</f>
        <v>12.098431297615067</v>
      </c>
      <c r="O1303" s="5" cm="1">
        <f t="array" ref="O1303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303" s="5" cm="1">
        <f t="array" ref="P1303">MAX(IF((ProjectInfoTable[ProjectName]=DiscreteStatsTable[[#This Row],[ProjectName]]),(ProjectInfoTable[ProjectName]=DiscreteStatsTable[[#This Row],[ProjectName]])*ProjectInfoTable[ConfidenceInterval]))</f>
        <v>0.95</v>
      </c>
      <c r="Q1303" s="5">
        <f>IF(AND(DiscreteStatsTable[[#This Row],[RepsWithStatObserved]]=1,Y1303=0),200000000000000000000,IFERROR(_xlfn.T.INV.2T(1 -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303" s="5" cm="1">
        <f t="array" ref="R1303">MIN(IF((DiscreteStatsTable[GroupByKey]=DiscreteStatsTable[[#This Row],[GroupByKey]]),(DiscreteStatsTable[GroupByKey]=DiscreteStatsTable[[#This Row],[GroupByKey]])*DiscreteStatsTable[Average]))</f>
        <v>10.7592582879315</v>
      </c>
      <c r="S1303" s="5" cm="1">
        <f t="array" ref="S1303">MAX(IF((DiscreteStatsTable[GroupByKey]=DiscreteStatsTable[[#This Row],[GroupByKey]]),(DiscreteStatsTable[GroupByKey]=DiscreteStatsTable[[#This Row],[GroupByKey]])*DiscreteStatsTable[Average]))</f>
        <v>14.168775078757299</v>
      </c>
      <c r="T1303" s="5" cm="1">
        <f t="array" ref="T1303">MIN(IF((DiscreteStatsTable[GroupByKey]=DiscreteStatsTable[[#This Row],[GroupByKey]]),(DiscreteStatsTable[GroupByKey]=DiscreteStatsTable[[#This Row],[GroupByKey]])*DiscreteStatsTable[Minimum]))</f>
        <v>0.77649516104145899</v>
      </c>
      <c r="U1303" s="5" cm="1">
        <f t="array" ref="U1303">MAX(IF((DiscreteStatsTable[GroupByKey]=DiscreteStatsTable[[#This Row],[GroupByKey]]),(DiscreteStatsTable[GroupByKey]=DiscreteStatsTable[[#This Row],[GroupByKey]])*DiscreteStatsTable[Maximum]))</f>
        <v>66.496126739788593</v>
      </c>
      <c r="V1303" s="5" cm="1">
        <f t="array" ref="V1303">IFERROR(AVERAGE(IF((DiscreteStatsTable[GroupByKey]=DiscreteStatsTable[[#This Row],[GroupByKey]]),(DiscreteStatsTable[GroupByKey]=DiscreteStatsTable[[#This Row],[GroupByKey]])*DiscreteStatsTable[NumberObservations])),0)</f>
        <v>141.38</v>
      </c>
      <c r="W1303" s="5">
        <f>IF((DiscreteStatsTable[[#This Row],[RepsRequested]]&gt;1),DiscreteStatsTable[[#This Row],[HalfWidth]],DiscreteStatsTable[[#This Row],[BatchMeansHalfWidth]])</f>
        <v>0.20301091161176912</v>
      </c>
      <c r="X1303" s="5" cm="1">
        <f t="array" ref="X1303">COUNT(IF((DiscreteStatsTable[GroupByKey]=DiscreteStatsTable[[#This Row],[GroupByKey]]),(DiscreteStatsTable[GroupByKey]=DiscreteStatsTable[[#This Row],[GroupByKey]])*DiscreteStatsTable[Replication]))</f>
        <v>50</v>
      </c>
      <c r="Y1303" s="5">
        <f>IF(DiscreteStatsTable[[#This Row],[RepsRequested]]=DiscreteStatsTable[[#This Row],[RepsWithStatObserved]],1,0)</f>
        <v>1</v>
      </c>
    </row>
    <row r="1304" spans="1:25" x14ac:dyDescent="0.25">
      <c r="A1304" t="s">
        <v>68</v>
      </c>
      <c r="B1304" t="s">
        <v>70</v>
      </c>
      <c r="C1304">
        <v>42</v>
      </c>
      <c r="D1304" t="s">
        <v>85</v>
      </c>
      <c r="E1304" t="s">
        <v>97</v>
      </c>
      <c r="F1304" t="s">
        <v>87</v>
      </c>
      <c r="G1304">
        <v>0</v>
      </c>
      <c r="H1304">
        <v>2E+20</v>
      </c>
      <c r="I1304">
        <v>0</v>
      </c>
      <c r="J1304">
        <v>0</v>
      </c>
      <c r="K1304">
        <v>143</v>
      </c>
      <c r="L13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04" s="5" cm="1">
        <f t="array" ref="M1304">MAX(IF((ProjectInfoTable[ProjectName]=DiscreteStatsTable[[#This Row],[ProjectName]]),(ProjectInfoTable[ProjectName]=DiscreteStatsTable[[#This Row],[ProjectName]])*ProjectInfoTable[NumberOfReplications]))</f>
        <v>50</v>
      </c>
      <c r="N1304" s="5" cm="1">
        <f t="array" ref="N1304">IFERROR(AVERAGE(IF((DiscreteStatsTable[GroupByKey]=DiscreteStatsTable[[#This Row],[GroupByKey]]),(DiscreteStatsTable[GroupByKey]=DiscreteStatsTable[[#This Row],[GroupByKey]])*DiscreteStatsTable[Average])),0)</f>
        <v>0</v>
      </c>
      <c r="O1304" s="5" cm="1">
        <f t="array" ref="O1304">IFERROR(_xlfn.STDEV.S(IF((DiscreteStatsTable[GroupByKey]=DiscreteStatsTable[[#This Row],[GroupByKey]]),(DiscreteStatsTable[GroupByKey]=DiscreteStatsTable[[#This Row],[GroupByKey]])*DiscreteStatsTable[Average])),0)</f>
        <v>0</v>
      </c>
      <c r="P1304" s="5" cm="1">
        <f t="array" ref="P1304">MAX(IF((ProjectInfoTable[ProjectName]=DiscreteStatsTable[[#This Row],[ProjectName]]),(ProjectInfoTable[ProjectName]=DiscreteStatsTable[[#This Row],[ProjectName]])*ProjectInfoTable[ConfidenceInterval]))</f>
        <v>0.95</v>
      </c>
      <c r="Q1304" s="5">
        <f>IF(AND(DiscreteStatsTable[[#This Row],[RepsWithStatObserved]]=1,Y1304=0),200000000000000000000,IFERROR(_xlfn.T.INV.2T(1 -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4" s="5" cm="1">
        <f t="array" ref="R1304">MIN(IF((DiscreteStatsTable[GroupByKey]=DiscreteStatsTable[[#This Row],[GroupByKey]]),(DiscreteStatsTable[GroupByKey]=DiscreteStatsTable[[#This Row],[GroupByKey]])*DiscreteStatsTable[Average]))</f>
        <v>0</v>
      </c>
      <c r="S1304" s="5" cm="1">
        <f t="array" ref="S1304">MAX(IF((DiscreteStatsTable[GroupByKey]=DiscreteStatsTable[[#This Row],[GroupByKey]]),(DiscreteStatsTable[GroupByKey]=DiscreteStatsTable[[#This Row],[GroupByKey]])*DiscreteStatsTable[Average]))</f>
        <v>0</v>
      </c>
      <c r="T1304" s="5" cm="1">
        <f t="array" ref="T1304">MIN(IF((DiscreteStatsTable[GroupByKey]=DiscreteStatsTable[[#This Row],[GroupByKey]]),(DiscreteStatsTable[GroupByKey]=DiscreteStatsTable[[#This Row],[GroupByKey]])*DiscreteStatsTable[Minimum]))</f>
        <v>0</v>
      </c>
      <c r="U1304" s="5" cm="1">
        <f t="array" ref="U1304">MAX(IF((DiscreteStatsTable[GroupByKey]=DiscreteStatsTable[[#This Row],[GroupByKey]]),(DiscreteStatsTable[GroupByKey]=DiscreteStatsTable[[#This Row],[GroupByKey]])*DiscreteStatsTable[Maximum]))</f>
        <v>0</v>
      </c>
      <c r="V1304" s="5" cm="1">
        <f t="array" ref="V1304">IFERROR(AVERAGE(IF((DiscreteStatsTable[GroupByKey]=DiscreteStatsTable[[#This Row],[GroupByKey]]),(DiscreteStatsTable[GroupByKey]=DiscreteStatsTable[[#This Row],[GroupByKey]])*DiscreteStatsTable[NumberObservations])),0)</f>
        <v>141.38</v>
      </c>
      <c r="W1304" s="5">
        <f>IF((DiscreteStatsTable[[#This Row],[RepsRequested]]&gt;1),DiscreteStatsTable[[#This Row],[HalfWidth]],DiscreteStatsTable[[#This Row],[BatchMeansHalfWidth]])</f>
        <v>0</v>
      </c>
      <c r="X1304" s="5" cm="1">
        <f t="array" ref="X1304">COUNT(IF((DiscreteStatsTable[GroupByKey]=DiscreteStatsTable[[#This Row],[GroupByKey]]),(DiscreteStatsTable[GroupByKey]=DiscreteStatsTable[[#This Row],[GroupByKey]])*DiscreteStatsTable[Replication]))</f>
        <v>50</v>
      </c>
      <c r="Y1304" s="5">
        <f>IF(DiscreteStatsTable[[#This Row],[RepsRequested]]=DiscreteStatsTable[[#This Row],[RepsWithStatObserved]],1,0)</f>
        <v>1</v>
      </c>
    </row>
    <row r="1305" spans="1:25" x14ac:dyDescent="0.25">
      <c r="A1305" t="s">
        <v>68</v>
      </c>
      <c r="B1305" t="s">
        <v>70</v>
      </c>
      <c r="C1305">
        <v>42</v>
      </c>
      <c r="D1305" t="s">
        <v>85</v>
      </c>
      <c r="E1305" t="s">
        <v>98</v>
      </c>
      <c r="F1305" t="s">
        <v>87</v>
      </c>
      <c r="G1305">
        <v>1.3109455481755701</v>
      </c>
      <c r="H1305">
        <v>2E+20</v>
      </c>
      <c r="I1305">
        <v>0</v>
      </c>
      <c r="J1305">
        <v>15.5880304302153</v>
      </c>
      <c r="K1305">
        <v>143</v>
      </c>
      <c r="L13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05" s="5" cm="1">
        <f t="array" ref="M1305">MAX(IF((ProjectInfoTable[ProjectName]=DiscreteStatsTable[[#This Row],[ProjectName]]),(ProjectInfoTable[ProjectName]=DiscreteStatsTable[[#This Row],[ProjectName]])*ProjectInfoTable[NumberOfReplications]))</f>
        <v>50</v>
      </c>
      <c r="N1305" s="5" cm="1">
        <f t="array" ref="N1305">IFERROR(AVERAGE(IF((DiscreteStatsTable[GroupByKey]=DiscreteStatsTable[[#This Row],[GroupByKey]]),(DiscreteStatsTable[GroupByKey]=DiscreteStatsTable[[#This Row],[GroupByKey]])*DiscreteStatsTable[Average])),0)</f>
        <v>5.6664667008910365</v>
      </c>
      <c r="O1305" s="5" cm="1">
        <f t="array" ref="O1305">IFERROR(_xlfn.STDEV.S(IF((DiscreteStatsTable[GroupByKey]=DiscreteStatsTable[[#This Row],[GroupByKey]]),(DiscreteStatsTable[GroupByKey]=DiscreteStatsTable[[#This Row],[GroupByKey]])*DiscreteStatsTable[Average])),0)</f>
        <v>5.8120334932936641</v>
      </c>
      <c r="P1305" s="5" cm="1">
        <f t="array" ref="P1305">MAX(IF((ProjectInfoTable[ProjectName]=DiscreteStatsTable[[#This Row],[ProjectName]]),(ProjectInfoTable[ProjectName]=DiscreteStatsTable[[#This Row],[ProjectName]])*ProjectInfoTable[ConfidenceInterval]))</f>
        <v>0.95</v>
      </c>
      <c r="Q1305" s="5">
        <f>IF(AND(DiscreteStatsTable[[#This Row],[RepsWithStatObserved]]=1,Y1305=0),200000000000000000000,IFERROR(_xlfn.T.INV.2T(1 -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305" s="5" cm="1">
        <f t="array" ref="R1305">MIN(IF((DiscreteStatsTable[GroupByKey]=DiscreteStatsTable[[#This Row],[GroupByKey]]),(DiscreteStatsTable[GroupByKey]=DiscreteStatsTable[[#This Row],[GroupByKey]])*DiscreteStatsTable[Average]))</f>
        <v>1.06349999805384</v>
      </c>
      <c r="S1305" s="5" cm="1">
        <f t="array" ref="S1305">MAX(IF((DiscreteStatsTable[GroupByKey]=DiscreteStatsTable[[#This Row],[GroupByKey]]),(DiscreteStatsTable[GroupByKey]=DiscreteStatsTable[[#This Row],[GroupByKey]])*DiscreteStatsTable[Average]))</f>
        <v>37.498930964302303</v>
      </c>
      <c r="T1305" s="5" cm="1">
        <f t="array" ref="T1305">MIN(IF((DiscreteStatsTable[GroupByKey]=DiscreteStatsTable[[#This Row],[GroupByKey]]),(DiscreteStatsTable[GroupByKey]=DiscreteStatsTable[[#This Row],[GroupByKey]])*DiscreteStatsTable[Minimum]))</f>
        <v>0</v>
      </c>
      <c r="U1305" s="5" cm="1">
        <f t="array" ref="U1305">MAX(IF((DiscreteStatsTable[GroupByKey]=DiscreteStatsTable[[#This Row],[GroupByKey]]),(DiscreteStatsTable[GroupByKey]=DiscreteStatsTable[[#This Row],[GroupByKey]])*DiscreteStatsTable[Maximum]))</f>
        <v>97.065234510704698</v>
      </c>
      <c r="V1305" s="5" cm="1">
        <f t="array" ref="V1305">IFERROR(AVERAGE(IF((DiscreteStatsTable[GroupByKey]=DiscreteStatsTable[[#This Row],[GroupByKey]]),(DiscreteStatsTable[GroupByKey]=DiscreteStatsTable[[#This Row],[GroupByKey]])*DiscreteStatsTable[NumberObservations])),0)</f>
        <v>141.38</v>
      </c>
      <c r="W1305" s="5">
        <f>IF((DiscreteStatsTable[[#This Row],[RepsRequested]]&gt;1),DiscreteStatsTable[[#This Row],[HalfWidth]],DiscreteStatsTable[[#This Row],[BatchMeansHalfWidth]])</f>
        <v>1.6517616428299211</v>
      </c>
      <c r="X1305" s="5" cm="1">
        <f t="array" ref="X1305">COUNT(IF((DiscreteStatsTable[GroupByKey]=DiscreteStatsTable[[#This Row],[GroupByKey]]),(DiscreteStatsTable[GroupByKey]=DiscreteStatsTable[[#This Row],[GroupByKey]])*DiscreteStatsTable[Replication]))</f>
        <v>50</v>
      </c>
      <c r="Y1305" s="5">
        <f>IF(DiscreteStatsTable[[#This Row],[RepsRequested]]=DiscreteStatsTable[[#This Row],[RepsWithStatObserved]],1,0)</f>
        <v>1</v>
      </c>
    </row>
    <row r="1306" spans="1:25" x14ac:dyDescent="0.25">
      <c r="A1306" t="s">
        <v>68</v>
      </c>
      <c r="B1306" t="s">
        <v>70</v>
      </c>
      <c r="C1306">
        <v>43</v>
      </c>
      <c r="D1306" t="s">
        <v>85</v>
      </c>
      <c r="E1306" t="s">
        <v>86</v>
      </c>
      <c r="F1306" t="s">
        <v>87</v>
      </c>
      <c r="G1306">
        <v>0</v>
      </c>
      <c r="H1306">
        <v>2E+20</v>
      </c>
      <c r="I1306">
        <v>0</v>
      </c>
      <c r="J1306">
        <v>0</v>
      </c>
      <c r="K1306">
        <v>142</v>
      </c>
      <c r="L13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06" s="5" cm="1">
        <f t="array" ref="M1306">MAX(IF((ProjectInfoTable[ProjectName]=DiscreteStatsTable[[#This Row],[ProjectName]]),(ProjectInfoTable[ProjectName]=DiscreteStatsTable[[#This Row],[ProjectName]])*ProjectInfoTable[NumberOfReplications]))</f>
        <v>50</v>
      </c>
      <c r="N1306" s="5" cm="1">
        <f t="array" ref="N1306">IFERROR(AVERAGE(IF((DiscreteStatsTable[GroupByKey]=DiscreteStatsTable[[#This Row],[GroupByKey]]),(DiscreteStatsTable[GroupByKey]=DiscreteStatsTable[[#This Row],[GroupByKey]])*DiscreteStatsTable[Average])),0)</f>
        <v>0</v>
      </c>
      <c r="O1306" s="5" cm="1">
        <f t="array" ref="O1306">IFERROR(_xlfn.STDEV.S(IF((DiscreteStatsTable[GroupByKey]=DiscreteStatsTable[[#This Row],[GroupByKey]]),(DiscreteStatsTable[GroupByKey]=DiscreteStatsTable[[#This Row],[GroupByKey]])*DiscreteStatsTable[Average])),0)</f>
        <v>0</v>
      </c>
      <c r="P1306" s="5" cm="1">
        <f t="array" ref="P1306">MAX(IF((ProjectInfoTable[ProjectName]=DiscreteStatsTable[[#This Row],[ProjectName]]),(ProjectInfoTable[ProjectName]=DiscreteStatsTable[[#This Row],[ProjectName]])*ProjectInfoTable[ConfidenceInterval]))</f>
        <v>0.95</v>
      </c>
      <c r="Q1306" s="5">
        <f>IF(AND(DiscreteStatsTable[[#This Row],[RepsWithStatObserved]]=1,Y1306=0),200000000000000000000,IFERROR(_xlfn.T.INV.2T(1 -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6" s="5" cm="1">
        <f t="array" ref="R1306">MIN(IF((DiscreteStatsTable[GroupByKey]=DiscreteStatsTable[[#This Row],[GroupByKey]]),(DiscreteStatsTable[GroupByKey]=DiscreteStatsTable[[#This Row],[GroupByKey]])*DiscreteStatsTable[Average]))</f>
        <v>0</v>
      </c>
      <c r="S1306" s="5" cm="1">
        <f t="array" ref="S1306">MAX(IF((DiscreteStatsTable[GroupByKey]=DiscreteStatsTable[[#This Row],[GroupByKey]]),(DiscreteStatsTable[GroupByKey]=DiscreteStatsTable[[#This Row],[GroupByKey]])*DiscreteStatsTable[Average]))</f>
        <v>0</v>
      </c>
      <c r="T1306" s="5" cm="1">
        <f t="array" ref="T1306">MIN(IF((DiscreteStatsTable[GroupByKey]=DiscreteStatsTable[[#This Row],[GroupByKey]]),(DiscreteStatsTable[GroupByKey]=DiscreteStatsTable[[#This Row],[GroupByKey]])*DiscreteStatsTable[Minimum]))</f>
        <v>0</v>
      </c>
      <c r="U1306" s="5" cm="1">
        <f t="array" ref="U1306">MAX(IF((DiscreteStatsTable[GroupByKey]=DiscreteStatsTable[[#This Row],[GroupByKey]]),(DiscreteStatsTable[GroupByKey]=DiscreteStatsTable[[#This Row],[GroupByKey]])*DiscreteStatsTable[Maximum]))</f>
        <v>0</v>
      </c>
      <c r="V1306" s="5" cm="1">
        <f t="array" ref="V1306">IFERROR(AVERAGE(IF((DiscreteStatsTable[GroupByKey]=DiscreteStatsTable[[#This Row],[GroupByKey]]),(DiscreteStatsTable[GroupByKey]=DiscreteStatsTable[[#This Row],[GroupByKey]])*DiscreteStatsTable[NumberObservations])),0)</f>
        <v>141.38</v>
      </c>
      <c r="W1306" s="5">
        <f>IF((DiscreteStatsTable[[#This Row],[RepsRequested]]&gt;1),DiscreteStatsTable[[#This Row],[HalfWidth]],DiscreteStatsTable[[#This Row],[BatchMeansHalfWidth]])</f>
        <v>0</v>
      </c>
      <c r="X1306" s="5" cm="1">
        <f t="array" ref="X1306">COUNT(IF((DiscreteStatsTable[GroupByKey]=DiscreteStatsTable[[#This Row],[GroupByKey]]),(DiscreteStatsTable[GroupByKey]=DiscreteStatsTable[[#This Row],[GroupByKey]])*DiscreteStatsTable[Replication]))</f>
        <v>50</v>
      </c>
      <c r="Y1306" s="5">
        <f>IF(DiscreteStatsTable[[#This Row],[RepsRequested]]=DiscreteStatsTable[[#This Row],[RepsWithStatObserved]],1,0)</f>
        <v>1</v>
      </c>
    </row>
    <row r="1307" spans="1:25" x14ac:dyDescent="0.25">
      <c r="A1307" t="s">
        <v>68</v>
      </c>
      <c r="B1307" t="s">
        <v>70</v>
      </c>
      <c r="C1307">
        <v>43</v>
      </c>
      <c r="D1307" t="s">
        <v>85</v>
      </c>
      <c r="E1307" t="s">
        <v>88</v>
      </c>
      <c r="F1307" t="s">
        <v>87</v>
      </c>
      <c r="G1307">
        <v>0</v>
      </c>
      <c r="H1307">
        <v>2E+20</v>
      </c>
      <c r="I1307">
        <v>0</v>
      </c>
      <c r="J1307">
        <v>0</v>
      </c>
      <c r="K1307">
        <v>142</v>
      </c>
      <c r="L13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07" s="5" cm="1">
        <f t="array" ref="M1307">MAX(IF((ProjectInfoTable[ProjectName]=DiscreteStatsTable[[#This Row],[ProjectName]]),(ProjectInfoTable[ProjectName]=DiscreteStatsTable[[#This Row],[ProjectName]])*ProjectInfoTable[NumberOfReplications]))</f>
        <v>50</v>
      </c>
      <c r="N1307" s="5" cm="1">
        <f t="array" ref="N1307">IFERROR(AVERAGE(IF((DiscreteStatsTable[GroupByKey]=DiscreteStatsTable[[#This Row],[GroupByKey]]),(DiscreteStatsTable[GroupByKey]=DiscreteStatsTable[[#This Row],[GroupByKey]])*DiscreteStatsTable[Average])),0)</f>
        <v>0</v>
      </c>
      <c r="O1307" s="5" cm="1">
        <f t="array" ref="O1307">IFERROR(_xlfn.STDEV.S(IF((DiscreteStatsTable[GroupByKey]=DiscreteStatsTable[[#This Row],[GroupByKey]]),(DiscreteStatsTable[GroupByKey]=DiscreteStatsTable[[#This Row],[GroupByKey]])*DiscreteStatsTable[Average])),0)</f>
        <v>0</v>
      </c>
      <c r="P1307" s="5" cm="1">
        <f t="array" ref="P1307">MAX(IF((ProjectInfoTable[ProjectName]=DiscreteStatsTable[[#This Row],[ProjectName]]),(ProjectInfoTable[ProjectName]=DiscreteStatsTable[[#This Row],[ProjectName]])*ProjectInfoTable[ConfidenceInterval]))</f>
        <v>0.95</v>
      </c>
      <c r="Q1307" s="5">
        <f>IF(AND(DiscreteStatsTable[[#This Row],[RepsWithStatObserved]]=1,Y1307=0),200000000000000000000,IFERROR(_xlfn.T.INV.2T(1 -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7" s="5" cm="1">
        <f t="array" ref="R1307">MIN(IF((DiscreteStatsTable[GroupByKey]=DiscreteStatsTable[[#This Row],[GroupByKey]]),(DiscreteStatsTable[GroupByKey]=DiscreteStatsTable[[#This Row],[GroupByKey]])*DiscreteStatsTable[Average]))</f>
        <v>0</v>
      </c>
      <c r="S1307" s="5" cm="1">
        <f t="array" ref="S1307">MAX(IF((DiscreteStatsTable[GroupByKey]=DiscreteStatsTable[[#This Row],[GroupByKey]]),(DiscreteStatsTable[GroupByKey]=DiscreteStatsTable[[#This Row],[GroupByKey]])*DiscreteStatsTable[Average]))</f>
        <v>0</v>
      </c>
      <c r="T1307" s="5" cm="1">
        <f t="array" ref="T1307">MIN(IF((DiscreteStatsTable[GroupByKey]=DiscreteStatsTable[[#This Row],[GroupByKey]]),(DiscreteStatsTable[GroupByKey]=DiscreteStatsTable[[#This Row],[GroupByKey]])*DiscreteStatsTable[Minimum]))</f>
        <v>0</v>
      </c>
      <c r="U1307" s="5" cm="1">
        <f t="array" ref="U1307">MAX(IF((DiscreteStatsTable[GroupByKey]=DiscreteStatsTable[[#This Row],[GroupByKey]]),(DiscreteStatsTable[GroupByKey]=DiscreteStatsTable[[#This Row],[GroupByKey]])*DiscreteStatsTable[Maximum]))</f>
        <v>0</v>
      </c>
      <c r="V1307" s="5" cm="1">
        <f t="array" ref="V1307">IFERROR(AVERAGE(IF((DiscreteStatsTable[GroupByKey]=DiscreteStatsTable[[#This Row],[GroupByKey]]),(DiscreteStatsTable[GroupByKey]=DiscreteStatsTable[[#This Row],[GroupByKey]])*DiscreteStatsTable[NumberObservations])),0)</f>
        <v>141.38</v>
      </c>
      <c r="W1307" s="5">
        <f>IF((DiscreteStatsTable[[#This Row],[RepsRequested]]&gt;1),DiscreteStatsTable[[#This Row],[HalfWidth]],DiscreteStatsTable[[#This Row],[BatchMeansHalfWidth]])</f>
        <v>0</v>
      </c>
      <c r="X1307" s="5" cm="1">
        <f t="array" ref="X1307">COUNT(IF((DiscreteStatsTable[GroupByKey]=DiscreteStatsTable[[#This Row],[GroupByKey]]),(DiscreteStatsTable[GroupByKey]=DiscreteStatsTable[[#This Row],[GroupByKey]])*DiscreteStatsTable[Replication]))</f>
        <v>50</v>
      </c>
      <c r="Y1307" s="5">
        <f>IF(DiscreteStatsTable[[#This Row],[RepsRequested]]=DiscreteStatsTable[[#This Row],[RepsWithStatObserved]],1,0)</f>
        <v>1</v>
      </c>
    </row>
    <row r="1308" spans="1:25" x14ac:dyDescent="0.25">
      <c r="A1308" t="s">
        <v>68</v>
      </c>
      <c r="B1308" t="s">
        <v>70</v>
      </c>
      <c r="C1308">
        <v>43</v>
      </c>
      <c r="D1308" t="s">
        <v>85</v>
      </c>
      <c r="E1308" t="s">
        <v>89</v>
      </c>
      <c r="F1308" t="s">
        <v>87</v>
      </c>
      <c r="G1308">
        <v>0</v>
      </c>
      <c r="H1308">
        <v>2E+20</v>
      </c>
      <c r="I1308">
        <v>0</v>
      </c>
      <c r="J1308">
        <v>0</v>
      </c>
      <c r="K1308">
        <v>142</v>
      </c>
      <c r="L13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08" s="5" cm="1">
        <f t="array" ref="M1308">MAX(IF((ProjectInfoTable[ProjectName]=DiscreteStatsTable[[#This Row],[ProjectName]]),(ProjectInfoTable[ProjectName]=DiscreteStatsTable[[#This Row],[ProjectName]])*ProjectInfoTable[NumberOfReplications]))</f>
        <v>50</v>
      </c>
      <c r="N1308" s="5" cm="1">
        <f t="array" ref="N1308">IFERROR(AVERAGE(IF((DiscreteStatsTable[GroupByKey]=DiscreteStatsTable[[#This Row],[GroupByKey]]),(DiscreteStatsTable[GroupByKey]=DiscreteStatsTable[[#This Row],[GroupByKey]])*DiscreteStatsTable[Average])),0)</f>
        <v>0</v>
      </c>
      <c r="O1308" s="5" cm="1">
        <f t="array" ref="O1308">IFERROR(_xlfn.STDEV.S(IF((DiscreteStatsTable[GroupByKey]=DiscreteStatsTable[[#This Row],[GroupByKey]]),(DiscreteStatsTable[GroupByKey]=DiscreteStatsTable[[#This Row],[GroupByKey]])*DiscreteStatsTable[Average])),0)</f>
        <v>0</v>
      </c>
      <c r="P1308" s="5" cm="1">
        <f t="array" ref="P1308">MAX(IF((ProjectInfoTable[ProjectName]=DiscreteStatsTable[[#This Row],[ProjectName]]),(ProjectInfoTable[ProjectName]=DiscreteStatsTable[[#This Row],[ProjectName]])*ProjectInfoTable[ConfidenceInterval]))</f>
        <v>0.95</v>
      </c>
      <c r="Q1308" s="5">
        <f>IF(AND(DiscreteStatsTable[[#This Row],[RepsWithStatObserved]]=1,Y1308=0),200000000000000000000,IFERROR(_xlfn.T.INV.2T(1 -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8" s="5" cm="1">
        <f t="array" ref="R1308">MIN(IF((DiscreteStatsTable[GroupByKey]=DiscreteStatsTable[[#This Row],[GroupByKey]]),(DiscreteStatsTable[GroupByKey]=DiscreteStatsTable[[#This Row],[GroupByKey]])*DiscreteStatsTable[Average]))</f>
        <v>0</v>
      </c>
      <c r="S1308" s="5" cm="1">
        <f t="array" ref="S1308">MAX(IF((DiscreteStatsTable[GroupByKey]=DiscreteStatsTable[[#This Row],[GroupByKey]]),(DiscreteStatsTable[GroupByKey]=DiscreteStatsTable[[#This Row],[GroupByKey]])*DiscreteStatsTable[Average]))</f>
        <v>0</v>
      </c>
      <c r="T1308" s="5" cm="1">
        <f t="array" ref="T1308">MIN(IF((DiscreteStatsTable[GroupByKey]=DiscreteStatsTable[[#This Row],[GroupByKey]]),(DiscreteStatsTable[GroupByKey]=DiscreteStatsTable[[#This Row],[GroupByKey]])*DiscreteStatsTable[Minimum]))</f>
        <v>0</v>
      </c>
      <c r="U1308" s="5" cm="1">
        <f t="array" ref="U1308">MAX(IF((DiscreteStatsTable[GroupByKey]=DiscreteStatsTable[[#This Row],[GroupByKey]]),(DiscreteStatsTable[GroupByKey]=DiscreteStatsTable[[#This Row],[GroupByKey]])*DiscreteStatsTable[Maximum]))</f>
        <v>0</v>
      </c>
      <c r="V1308" s="5" cm="1">
        <f t="array" ref="V1308">IFERROR(AVERAGE(IF((DiscreteStatsTable[GroupByKey]=DiscreteStatsTable[[#This Row],[GroupByKey]]),(DiscreteStatsTable[GroupByKey]=DiscreteStatsTable[[#This Row],[GroupByKey]])*DiscreteStatsTable[NumberObservations])),0)</f>
        <v>141.38</v>
      </c>
      <c r="W1308" s="5">
        <f>IF((DiscreteStatsTable[[#This Row],[RepsRequested]]&gt;1),DiscreteStatsTable[[#This Row],[HalfWidth]],DiscreteStatsTable[[#This Row],[BatchMeansHalfWidth]])</f>
        <v>0</v>
      </c>
      <c r="X1308" s="5" cm="1">
        <f t="array" ref="X1308">COUNT(IF((DiscreteStatsTable[GroupByKey]=DiscreteStatsTable[[#This Row],[GroupByKey]]),(DiscreteStatsTable[GroupByKey]=DiscreteStatsTable[[#This Row],[GroupByKey]])*DiscreteStatsTable[Replication]))</f>
        <v>50</v>
      </c>
      <c r="Y1308" s="5">
        <f>IF(DiscreteStatsTable[[#This Row],[RepsRequested]]=DiscreteStatsTable[[#This Row],[RepsWithStatObserved]],1,0)</f>
        <v>1</v>
      </c>
    </row>
    <row r="1309" spans="1:25" x14ac:dyDescent="0.25">
      <c r="A1309" t="s">
        <v>68</v>
      </c>
      <c r="B1309" t="s">
        <v>70</v>
      </c>
      <c r="C1309">
        <v>43</v>
      </c>
      <c r="D1309" t="s">
        <v>85</v>
      </c>
      <c r="E1309" t="s">
        <v>90</v>
      </c>
      <c r="F1309" t="s">
        <v>87</v>
      </c>
      <c r="G1309">
        <v>0</v>
      </c>
      <c r="H1309">
        <v>2E+20</v>
      </c>
      <c r="I1309">
        <v>0</v>
      </c>
      <c r="J1309">
        <v>0</v>
      </c>
      <c r="K1309">
        <v>142</v>
      </c>
      <c r="L13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09" s="5" cm="1">
        <f t="array" ref="M1309">MAX(IF((ProjectInfoTable[ProjectName]=DiscreteStatsTable[[#This Row],[ProjectName]]),(ProjectInfoTable[ProjectName]=DiscreteStatsTable[[#This Row],[ProjectName]])*ProjectInfoTable[NumberOfReplications]))</f>
        <v>50</v>
      </c>
      <c r="N1309" s="5" cm="1">
        <f t="array" ref="N1309">IFERROR(AVERAGE(IF((DiscreteStatsTable[GroupByKey]=DiscreteStatsTable[[#This Row],[GroupByKey]]),(DiscreteStatsTable[GroupByKey]=DiscreteStatsTable[[#This Row],[GroupByKey]])*DiscreteStatsTable[Average])),0)</f>
        <v>0</v>
      </c>
      <c r="O1309" s="5" cm="1">
        <f t="array" ref="O1309">IFERROR(_xlfn.STDEV.S(IF((DiscreteStatsTable[GroupByKey]=DiscreteStatsTable[[#This Row],[GroupByKey]]),(DiscreteStatsTable[GroupByKey]=DiscreteStatsTable[[#This Row],[GroupByKey]])*DiscreteStatsTable[Average])),0)</f>
        <v>0</v>
      </c>
      <c r="P1309" s="5" cm="1">
        <f t="array" ref="P1309">MAX(IF((ProjectInfoTable[ProjectName]=DiscreteStatsTable[[#This Row],[ProjectName]]),(ProjectInfoTable[ProjectName]=DiscreteStatsTable[[#This Row],[ProjectName]])*ProjectInfoTable[ConfidenceInterval]))</f>
        <v>0.95</v>
      </c>
      <c r="Q1309" s="5">
        <f>IF(AND(DiscreteStatsTable[[#This Row],[RepsWithStatObserved]]=1,Y1309=0),200000000000000000000,IFERROR(_xlfn.T.INV.2T(1 -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9" s="5" cm="1">
        <f t="array" ref="R1309">MIN(IF((DiscreteStatsTable[GroupByKey]=DiscreteStatsTable[[#This Row],[GroupByKey]]),(DiscreteStatsTable[GroupByKey]=DiscreteStatsTable[[#This Row],[GroupByKey]])*DiscreteStatsTable[Average]))</f>
        <v>0</v>
      </c>
      <c r="S1309" s="5" cm="1">
        <f t="array" ref="S1309">MAX(IF((DiscreteStatsTable[GroupByKey]=DiscreteStatsTable[[#This Row],[GroupByKey]]),(DiscreteStatsTable[GroupByKey]=DiscreteStatsTable[[#This Row],[GroupByKey]])*DiscreteStatsTable[Average]))</f>
        <v>0</v>
      </c>
      <c r="T1309" s="5" cm="1">
        <f t="array" ref="T1309">MIN(IF((DiscreteStatsTable[GroupByKey]=DiscreteStatsTable[[#This Row],[GroupByKey]]),(DiscreteStatsTable[GroupByKey]=DiscreteStatsTable[[#This Row],[GroupByKey]])*DiscreteStatsTable[Minimum]))</f>
        <v>0</v>
      </c>
      <c r="U1309" s="5" cm="1">
        <f t="array" ref="U1309">MAX(IF((DiscreteStatsTable[GroupByKey]=DiscreteStatsTable[[#This Row],[GroupByKey]]),(DiscreteStatsTable[GroupByKey]=DiscreteStatsTable[[#This Row],[GroupByKey]])*DiscreteStatsTable[Maximum]))</f>
        <v>0</v>
      </c>
      <c r="V1309" s="5" cm="1">
        <f t="array" ref="V1309">IFERROR(AVERAGE(IF((DiscreteStatsTable[GroupByKey]=DiscreteStatsTable[[#This Row],[GroupByKey]]),(DiscreteStatsTable[GroupByKey]=DiscreteStatsTable[[#This Row],[GroupByKey]])*DiscreteStatsTable[NumberObservations])),0)</f>
        <v>141.38</v>
      </c>
      <c r="W1309" s="5">
        <f>IF((DiscreteStatsTable[[#This Row],[RepsRequested]]&gt;1),DiscreteStatsTable[[#This Row],[HalfWidth]],DiscreteStatsTable[[#This Row],[BatchMeansHalfWidth]])</f>
        <v>0</v>
      </c>
      <c r="X1309" s="5" cm="1">
        <f t="array" ref="X1309">COUNT(IF((DiscreteStatsTable[GroupByKey]=DiscreteStatsTable[[#This Row],[GroupByKey]]),(DiscreteStatsTable[GroupByKey]=DiscreteStatsTable[[#This Row],[GroupByKey]])*DiscreteStatsTable[Replication]))</f>
        <v>50</v>
      </c>
      <c r="Y1309" s="5">
        <f>IF(DiscreteStatsTable[[#This Row],[RepsRequested]]=DiscreteStatsTable[[#This Row],[RepsWithStatObserved]],1,0)</f>
        <v>1</v>
      </c>
    </row>
    <row r="1310" spans="1:25" x14ac:dyDescent="0.25">
      <c r="A1310" t="s">
        <v>68</v>
      </c>
      <c r="B1310" t="s">
        <v>70</v>
      </c>
      <c r="C1310">
        <v>43</v>
      </c>
      <c r="D1310" t="s">
        <v>85</v>
      </c>
      <c r="E1310" t="s">
        <v>91</v>
      </c>
      <c r="F1310" t="s">
        <v>87</v>
      </c>
      <c r="G1310">
        <v>0.32170383950054698</v>
      </c>
      <c r="H1310">
        <v>2E+20</v>
      </c>
      <c r="I1310">
        <v>2.08851623470897E-2</v>
      </c>
      <c r="J1310">
        <v>1.6189984683708301</v>
      </c>
      <c r="K1310">
        <v>142</v>
      </c>
      <c r="L13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10" s="5" cm="1">
        <f t="array" ref="M1310">MAX(IF((ProjectInfoTable[ProjectName]=DiscreteStatsTable[[#This Row],[ProjectName]]),(ProjectInfoTable[ProjectName]=DiscreteStatsTable[[#This Row],[ProjectName]])*ProjectInfoTable[NumberOfReplications]))</f>
        <v>50</v>
      </c>
      <c r="N1310" s="5" cm="1">
        <f t="array" ref="N1310">IFERROR(AVERAGE(IF((DiscreteStatsTable[GroupByKey]=DiscreteStatsTable[[#This Row],[GroupByKey]]),(DiscreteStatsTable[GroupByKey]=DiscreteStatsTable[[#This Row],[GroupByKey]])*DiscreteStatsTable[Average])),0)</f>
        <v>0.33492790756206081</v>
      </c>
      <c r="O1310" s="5" cm="1">
        <f t="array" ref="O131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10" s="5" cm="1">
        <f t="array" ref="P1310">MAX(IF((ProjectInfoTable[ProjectName]=DiscreteStatsTable[[#This Row],[ProjectName]]),(ProjectInfoTable[ProjectName]=DiscreteStatsTable[[#This Row],[ProjectName]])*ProjectInfoTable[ConfidenceInterval]))</f>
        <v>0.95</v>
      </c>
      <c r="Q1310" s="5">
        <f>IF(AND(DiscreteStatsTable[[#This Row],[RepsWithStatObserved]]=1,Y1310=0),200000000000000000000,IFERROR(_xlfn.T.INV.2T(1 -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10" s="5" cm="1">
        <f t="array" ref="R1310">MIN(IF((DiscreteStatsTable[GroupByKey]=DiscreteStatsTable[[#This Row],[GroupByKey]]),(DiscreteStatsTable[GroupByKey]=DiscreteStatsTable[[#This Row],[GroupByKey]])*DiscreteStatsTable[Average]))</f>
        <v>0.29414253294763198</v>
      </c>
      <c r="S1310" s="5" cm="1">
        <f t="array" ref="S1310">MAX(IF((DiscreteStatsTable[GroupByKey]=DiscreteStatsTable[[#This Row],[GroupByKey]]),(DiscreteStatsTable[GroupByKey]=DiscreteStatsTable[[#This Row],[GroupByKey]])*DiscreteStatsTable[Average]))</f>
        <v>0.38948747758041602</v>
      </c>
      <c r="T1310" s="5" cm="1">
        <f t="array" ref="T1310">MIN(IF((DiscreteStatsTable[GroupByKey]=DiscreteStatsTable[[#This Row],[GroupByKey]]),(DiscreteStatsTable[GroupByKey]=DiscreteStatsTable[[#This Row],[GroupByKey]])*DiscreteStatsTable[Minimum]))</f>
        <v>1.2941586017357599E-2</v>
      </c>
      <c r="U1310" s="5" cm="1">
        <f t="array" ref="U1310">MAX(IF((DiscreteStatsTable[GroupByKey]=DiscreteStatsTable[[#This Row],[GroupByKey]]),(DiscreteStatsTable[GroupByKey]=DiscreteStatsTable[[#This Row],[GroupByKey]])*DiscreteStatsTable[Maximum]))</f>
        <v>2.0393207955552399</v>
      </c>
      <c r="V1310" s="5" cm="1">
        <f t="array" ref="V1310">IFERROR(AVERAGE(IF((DiscreteStatsTable[GroupByKey]=DiscreteStatsTable[[#This Row],[GroupByKey]]),(DiscreteStatsTable[GroupByKey]=DiscreteStatsTable[[#This Row],[GroupByKey]])*DiscreteStatsTable[NumberObservations])),0)</f>
        <v>141.38</v>
      </c>
      <c r="W1310" s="5">
        <f>IF((DiscreteStatsTable[[#This Row],[RepsRequested]]&gt;1),DiscreteStatsTable[[#This Row],[HalfWidth]],DiscreteStatsTable[[#This Row],[BatchMeansHalfWidth]])</f>
        <v>5.7478663771092743E-3</v>
      </c>
      <c r="X1310" s="5" cm="1">
        <f t="array" ref="X1310">COUNT(IF((DiscreteStatsTable[GroupByKey]=DiscreteStatsTable[[#This Row],[GroupByKey]]),(DiscreteStatsTable[GroupByKey]=DiscreteStatsTable[[#This Row],[GroupByKey]])*DiscreteStatsTable[Replication]))</f>
        <v>50</v>
      </c>
      <c r="Y1310" s="5">
        <f>IF(DiscreteStatsTable[[#This Row],[RepsRequested]]=DiscreteStatsTable[[#This Row],[RepsWithStatObserved]],1,0)</f>
        <v>1</v>
      </c>
    </row>
    <row r="1311" spans="1:25" x14ac:dyDescent="0.25">
      <c r="A1311" t="s">
        <v>68</v>
      </c>
      <c r="B1311" t="s">
        <v>70</v>
      </c>
      <c r="C1311">
        <v>43</v>
      </c>
      <c r="D1311" t="s">
        <v>85</v>
      </c>
      <c r="E1311" t="s">
        <v>92</v>
      </c>
      <c r="F1311" t="s">
        <v>87</v>
      </c>
      <c r="G1311">
        <v>20.450595020405</v>
      </c>
      <c r="H1311">
        <v>2E+20</v>
      </c>
      <c r="I1311">
        <v>1.25310974082538</v>
      </c>
      <c r="J1311">
        <v>81.864531094238302</v>
      </c>
      <c r="K1311">
        <v>142</v>
      </c>
      <c r="L13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11" s="5" cm="1">
        <f t="array" ref="M1311">MAX(IF((ProjectInfoTable[ProjectName]=DiscreteStatsTable[[#This Row],[ProjectName]]),(ProjectInfoTable[ProjectName]=DiscreteStatsTable[[#This Row],[ProjectName]])*ProjectInfoTable[NumberOfReplications]))</f>
        <v>50</v>
      </c>
      <c r="N1311" s="5" cm="1">
        <f t="array" ref="N1311">IFERROR(AVERAGE(IF((DiscreteStatsTable[GroupByKey]=DiscreteStatsTable[[#This Row],[GroupByKey]]),(DiscreteStatsTable[GroupByKey]=DiscreteStatsTable[[#This Row],[GroupByKey]])*DiscreteStatsTable[Average])),0)</f>
        <v>17.764897998506111</v>
      </c>
      <c r="O1311" s="5" cm="1">
        <f t="array" ref="O1311">IFERROR(_xlfn.STDEV.S(IF((DiscreteStatsTable[GroupByKey]=DiscreteStatsTable[[#This Row],[GroupByKey]]),(DiscreteStatsTable[GroupByKey]=DiscreteStatsTable[[#This Row],[GroupByKey]])*DiscreteStatsTable[Average])),0)</f>
        <v>6.3265363194248438</v>
      </c>
      <c r="P1311" s="5" cm="1">
        <f t="array" ref="P1311">MAX(IF((ProjectInfoTable[ProjectName]=DiscreteStatsTable[[#This Row],[ProjectName]]),(ProjectInfoTable[ProjectName]=DiscreteStatsTable[[#This Row],[ProjectName]])*ProjectInfoTable[ConfidenceInterval]))</f>
        <v>0.95</v>
      </c>
      <c r="Q1311" s="5">
        <f>IF(AND(DiscreteStatsTable[[#This Row],[RepsWithStatObserved]]=1,Y1311=0),200000000000000000000,IFERROR(_xlfn.T.INV.2T(1 -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311" s="5" cm="1">
        <f t="array" ref="R1311">MIN(IF((DiscreteStatsTable[GroupByKey]=DiscreteStatsTable[[#This Row],[GroupByKey]]),(DiscreteStatsTable[GroupByKey]=DiscreteStatsTable[[#This Row],[GroupByKey]])*DiscreteStatsTable[Average]))</f>
        <v>12.070203836107099</v>
      </c>
      <c r="S1311" s="5" cm="1">
        <f t="array" ref="S1311">MAX(IF((DiscreteStatsTable[GroupByKey]=DiscreteStatsTable[[#This Row],[GroupByKey]]),(DiscreteStatsTable[GroupByKey]=DiscreteStatsTable[[#This Row],[GroupByKey]])*DiscreteStatsTable[Average]))</f>
        <v>51.667706043059603</v>
      </c>
      <c r="T1311" s="5" cm="1">
        <f t="array" ref="T1311">MIN(IF((DiscreteStatsTable[GroupByKey]=DiscreteStatsTable[[#This Row],[GroupByKey]]),(DiscreteStatsTable[GroupByKey]=DiscreteStatsTable[[#This Row],[GroupByKey]])*DiscreteStatsTable[Minimum]))</f>
        <v>0.77649516104145899</v>
      </c>
      <c r="U1311" s="5" cm="1">
        <f t="array" ref="U1311">MAX(IF((DiscreteStatsTable[GroupByKey]=DiscreteStatsTable[[#This Row],[GroupByKey]]),(DiscreteStatsTable[GroupByKey]=DiscreteStatsTable[[#This Row],[GroupByKey]])*DiscreteStatsTable[Maximum]))</f>
        <v>114.20900292565</v>
      </c>
      <c r="V1311" s="5" cm="1">
        <f t="array" ref="V1311">IFERROR(AVERAGE(IF((DiscreteStatsTable[GroupByKey]=DiscreteStatsTable[[#This Row],[GroupByKey]]),(DiscreteStatsTable[GroupByKey]=DiscreteStatsTable[[#This Row],[GroupByKey]])*DiscreteStatsTable[NumberObservations])),0)</f>
        <v>141.38</v>
      </c>
      <c r="W1311" s="5">
        <f>IF((DiscreteStatsTable[[#This Row],[RepsRequested]]&gt;1),DiscreteStatsTable[[#This Row],[HalfWidth]],DiscreteStatsTable[[#This Row],[BatchMeansHalfWidth]])</f>
        <v>1.7979817281600685</v>
      </c>
      <c r="X1311" s="5" cm="1">
        <f t="array" ref="X1311">COUNT(IF((DiscreteStatsTable[GroupByKey]=DiscreteStatsTable[[#This Row],[GroupByKey]]),(DiscreteStatsTable[GroupByKey]=DiscreteStatsTable[[#This Row],[GroupByKey]])*DiscreteStatsTable[Replication]))</f>
        <v>50</v>
      </c>
      <c r="Y1311" s="5">
        <f>IF(DiscreteStatsTable[[#This Row],[RepsRequested]]=DiscreteStatsTable[[#This Row],[RepsWithStatObserved]],1,0)</f>
        <v>1</v>
      </c>
    </row>
    <row r="1312" spans="1:25" x14ac:dyDescent="0.25">
      <c r="A1312" t="s">
        <v>68</v>
      </c>
      <c r="B1312" t="s">
        <v>70</v>
      </c>
      <c r="C1312">
        <v>43</v>
      </c>
      <c r="D1312" t="s">
        <v>85</v>
      </c>
      <c r="E1312" t="s">
        <v>93</v>
      </c>
      <c r="F1312" t="s">
        <v>87</v>
      </c>
      <c r="G1312">
        <v>0</v>
      </c>
      <c r="H1312">
        <v>2E+20</v>
      </c>
      <c r="I1312">
        <v>0</v>
      </c>
      <c r="J1312">
        <v>0</v>
      </c>
      <c r="K1312">
        <v>142</v>
      </c>
      <c r="L13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12" s="5" cm="1">
        <f t="array" ref="M1312">MAX(IF((ProjectInfoTable[ProjectName]=DiscreteStatsTable[[#This Row],[ProjectName]]),(ProjectInfoTable[ProjectName]=DiscreteStatsTable[[#This Row],[ProjectName]])*ProjectInfoTable[NumberOfReplications]))</f>
        <v>50</v>
      </c>
      <c r="N1312" s="5" cm="1">
        <f t="array" ref="N1312">IFERROR(AVERAGE(IF((DiscreteStatsTable[GroupByKey]=DiscreteStatsTable[[#This Row],[GroupByKey]]),(DiscreteStatsTable[GroupByKey]=DiscreteStatsTable[[#This Row],[GroupByKey]])*DiscreteStatsTable[Average])),0)</f>
        <v>0</v>
      </c>
      <c r="O1312" s="5" cm="1">
        <f t="array" ref="O1312">IFERROR(_xlfn.STDEV.S(IF((DiscreteStatsTable[GroupByKey]=DiscreteStatsTable[[#This Row],[GroupByKey]]),(DiscreteStatsTable[GroupByKey]=DiscreteStatsTable[[#This Row],[GroupByKey]])*DiscreteStatsTable[Average])),0)</f>
        <v>0</v>
      </c>
      <c r="P1312" s="5" cm="1">
        <f t="array" ref="P1312">MAX(IF((ProjectInfoTable[ProjectName]=DiscreteStatsTable[[#This Row],[ProjectName]]),(ProjectInfoTable[ProjectName]=DiscreteStatsTable[[#This Row],[ProjectName]])*ProjectInfoTable[ConfidenceInterval]))</f>
        <v>0.95</v>
      </c>
      <c r="Q1312" s="5">
        <f>IF(AND(DiscreteStatsTable[[#This Row],[RepsWithStatObserved]]=1,Y1312=0),200000000000000000000,IFERROR(_xlfn.T.INV.2T(1 -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2" s="5" cm="1">
        <f t="array" ref="R1312">MIN(IF((DiscreteStatsTable[GroupByKey]=DiscreteStatsTable[[#This Row],[GroupByKey]]),(DiscreteStatsTable[GroupByKey]=DiscreteStatsTable[[#This Row],[GroupByKey]])*DiscreteStatsTable[Average]))</f>
        <v>0</v>
      </c>
      <c r="S1312" s="5" cm="1">
        <f t="array" ref="S1312">MAX(IF((DiscreteStatsTable[GroupByKey]=DiscreteStatsTable[[#This Row],[GroupByKey]]),(DiscreteStatsTable[GroupByKey]=DiscreteStatsTable[[#This Row],[GroupByKey]])*DiscreteStatsTable[Average]))</f>
        <v>0</v>
      </c>
      <c r="T1312" s="5" cm="1">
        <f t="array" ref="T1312">MIN(IF((DiscreteStatsTable[GroupByKey]=DiscreteStatsTable[[#This Row],[GroupByKey]]),(DiscreteStatsTable[GroupByKey]=DiscreteStatsTable[[#This Row],[GroupByKey]])*DiscreteStatsTable[Minimum]))</f>
        <v>0</v>
      </c>
      <c r="U1312" s="5" cm="1">
        <f t="array" ref="U1312">MAX(IF((DiscreteStatsTable[GroupByKey]=DiscreteStatsTable[[#This Row],[GroupByKey]]),(DiscreteStatsTable[GroupByKey]=DiscreteStatsTable[[#This Row],[GroupByKey]])*DiscreteStatsTable[Maximum]))</f>
        <v>0</v>
      </c>
      <c r="V1312" s="5" cm="1">
        <f t="array" ref="V1312">IFERROR(AVERAGE(IF((DiscreteStatsTable[GroupByKey]=DiscreteStatsTable[[#This Row],[GroupByKey]]),(DiscreteStatsTable[GroupByKey]=DiscreteStatsTable[[#This Row],[GroupByKey]])*DiscreteStatsTable[NumberObservations])),0)</f>
        <v>141.38</v>
      </c>
      <c r="W1312" s="5">
        <f>IF((DiscreteStatsTable[[#This Row],[RepsRequested]]&gt;1),DiscreteStatsTable[[#This Row],[HalfWidth]],DiscreteStatsTable[[#This Row],[BatchMeansHalfWidth]])</f>
        <v>0</v>
      </c>
      <c r="X1312" s="5" cm="1">
        <f t="array" ref="X1312">COUNT(IF((DiscreteStatsTable[GroupByKey]=DiscreteStatsTable[[#This Row],[GroupByKey]]),(DiscreteStatsTable[GroupByKey]=DiscreteStatsTable[[#This Row],[GroupByKey]])*DiscreteStatsTable[Replication]))</f>
        <v>50</v>
      </c>
      <c r="Y1312" s="5">
        <f>IF(DiscreteStatsTable[[#This Row],[RepsRequested]]=DiscreteStatsTable[[#This Row],[RepsWithStatObserved]],1,0)</f>
        <v>1</v>
      </c>
    </row>
    <row r="1313" spans="1:25" x14ac:dyDescent="0.25">
      <c r="A1313" t="s">
        <v>68</v>
      </c>
      <c r="B1313" t="s">
        <v>70</v>
      </c>
      <c r="C1313">
        <v>43</v>
      </c>
      <c r="D1313" t="s">
        <v>85</v>
      </c>
      <c r="E1313" t="s">
        <v>94</v>
      </c>
      <c r="F1313" t="s">
        <v>87</v>
      </c>
      <c r="G1313">
        <v>0</v>
      </c>
      <c r="H1313">
        <v>2E+20</v>
      </c>
      <c r="I1313">
        <v>0</v>
      </c>
      <c r="J1313">
        <v>0</v>
      </c>
      <c r="K1313">
        <v>142</v>
      </c>
      <c r="L13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13" s="5" cm="1">
        <f t="array" ref="M1313">MAX(IF((ProjectInfoTable[ProjectName]=DiscreteStatsTable[[#This Row],[ProjectName]]),(ProjectInfoTable[ProjectName]=DiscreteStatsTable[[#This Row],[ProjectName]])*ProjectInfoTable[NumberOfReplications]))</f>
        <v>50</v>
      </c>
      <c r="N1313" s="5" cm="1">
        <f t="array" ref="N1313">IFERROR(AVERAGE(IF((DiscreteStatsTable[GroupByKey]=DiscreteStatsTable[[#This Row],[GroupByKey]]),(DiscreteStatsTable[GroupByKey]=DiscreteStatsTable[[#This Row],[GroupByKey]])*DiscreteStatsTable[Average])),0)</f>
        <v>0</v>
      </c>
      <c r="O1313" s="5" cm="1">
        <f t="array" ref="O1313">IFERROR(_xlfn.STDEV.S(IF((DiscreteStatsTable[GroupByKey]=DiscreteStatsTable[[#This Row],[GroupByKey]]),(DiscreteStatsTable[GroupByKey]=DiscreteStatsTable[[#This Row],[GroupByKey]])*DiscreteStatsTable[Average])),0)</f>
        <v>0</v>
      </c>
      <c r="P1313" s="5" cm="1">
        <f t="array" ref="P1313">MAX(IF((ProjectInfoTable[ProjectName]=DiscreteStatsTable[[#This Row],[ProjectName]]),(ProjectInfoTable[ProjectName]=DiscreteStatsTable[[#This Row],[ProjectName]])*ProjectInfoTable[ConfidenceInterval]))</f>
        <v>0.95</v>
      </c>
      <c r="Q1313" s="5">
        <f>IF(AND(DiscreteStatsTable[[#This Row],[RepsWithStatObserved]]=1,Y1313=0),200000000000000000000,IFERROR(_xlfn.T.INV.2T(1 -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3" s="5" cm="1">
        <f t="array" ref="R1313">MIN(IF((DiscreteStatsTable[GroupByKey]=DiscreteStatsTable[[#This Row],[GroupByKey]]),(DiscreteStatsTable[GroupByKey]=DiscreteStatsTable[[#This Row],[GroupByKey]])*DiscreteStatsTable[Average]))</f>
        <v>0</v>
      </c>
      <c r="S1313" s="5" cm="1">
        <f t="array" ref="S1313">MAX(IF((DiscreteStatsTable[GroupByKey]=DiscreteStatsTable[[#This Row],[GroupByKey]]),(DiscreteStatsTable[GroupByKey]=DiscreteStatsTable[[#This Row],[GroupByKey]])*DiscreteStatsTable[Average]))</f>
        <v>0</v>
      </c>
      <c r="T1313" s="5" cm="1">
        <f t="array" ref="T1313">MIN(IF((DiscreteStatsTable[GroupByKey]=DiscreteStatsTable[[#This Row],[GroupByKey]]),(DiscreteStatsTable[GroupByKey]=DiscreteStatsTable[[#This Row],[GroupByKey]])*DiscreteStatsTable[Minimum]))</f>
        <v>0</v>
      </c>
      <c r="U1313" s="5" cm="1">
        <f t="array" ref="U1313">MAX(IF((DiscreteStatsTable[GroupByKey]=DiscreteStatsTable[[#This Row],[GroupByKey]]),(DiscreteStatsTable[GroupByKey]=DiscreteStatsTable[[#This Row],[GroupByKey]])*DiscreteStatsTable[Maximum]))</f>
        <v>0</v>
      </c>
      <c r="V1313" s="5" cm="1">
        <f t="array" ref="V1313">IFERROR(AVERAGE(IF((DiscreteStatsTable[GroupByKey]=DiscreteStatsTable[[#This Row],[GroupByKey]]),(DiscreteStatsTable[GroupByKey]=DiscreteStatsTable[[#This Row],[GroupByKey]])*DiscreteStatsTable[NumberObservations])),0)</f>
        <v>141.38</v>
      </c>
      <c r="W1313" s="5">
        <f>IF((DiscreteStatsTable[[#This Row],[RepsRequested]]&gt;1),DiscreteStatsTable[[#This Row],[HalfWidth]],DiscreteStatsTable[[#This Row],[BatchMeansHalfWidth]])</f>
        <v>0</v>
      </c>
      <c r="X1313" s="5" cm="1">
        <f t="array" ref="X1313">COUNT(IF((DiscreteStatsTable[GroupByKey]=DiscreteStatsTable[[#This Row],[GroupByKey]]),(DiscreteStatsTable[GroupByKey]=DiscreteStatsTable[[#This Row],[GroupByKey]])*DiscreteStatsTable[Replication]))</f>
        <v>50</v>
      </c>
      <c r="Y1313" s="5">
        <f>IF(DiscreteStatsTable[[#This Row],[RepsRequested]]=DiscreteStatsTable[[#This Row],[RepsWithStatObserved]],1,0)</f>
        <v>1</v>
      </c>
    </row>
    <row r="1314" spans="1:25" x14ac:dyDescent="0.25">
      <c r="A1314" t="s">
        <v>68</v>
      </c>
      <c r="B1314" t="s">
        <v>70</v>
      </c>
      <c r="C1314">
        <v>43</v>
      </c>
      <c r="D1314" t="s">
        <v>85</v>
      </c>
      <c r="E1314" t="s">
        <v>95</v>
      </c>
      <c r="F1314" t="s">
        <v>87</v>
      </c>
      <c r="G1314">
        <v>0.32170383950054698</v>
      </c>
      <c r="H1314">
        <v>2E+20</v>
      </c>
      <c r="I1314">
        <v>2.08851623470897E-2</v>
      </c>
      <c r="J1314">
        <v>1.6189984683708301</v>
      </c>
      <c r="K1314">
        <v>142</v>
      </c>
      <c r="L13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14" s="5" cm="1">
        <f t="array" ref="M1314">MAX(IF((ProjectInfoTable[ProjectName]=DiscreteStatsTable[[#This Row],[ProjectName]]),(ProjectInfoTable[ProjectName]=DiscreteStatsTable[[#This Row],[ProjectName]])*ProjectInfoTable[NumberOfReplications]))</f>
        <v>50</v>
      </c>
      <c r="N1314" s="5" cm="1">
        <f t="array" ref="N1314">IFERROR(AVERAGE(IF((DiscreteStatsTable[GroupByKey]=DiscreteStatsTable[[#This Row],[GroupByKey]]),(DiscreteStatsTable[GroupByKey]=DiscreteStatsTable[[#This Row],[GroupByKey]])*DiscreteStatsTable[Average])),0)</f>
        <v>0.33492790756206081</v>
      </c>
      <c r="O1314" s="5" cm="1">
        <f t="array" ref="O131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14" s="5" cm="1">
        <f t="array" ref="P1314">MAX(IF((ProjectInfoTable[ProjectName]=DiscreteStatsTable[[#This Row],[ProjectName]]),(ProjectInfoTable[ProjectName]=DiscreteStatsTable[[#This Row],[ProjectName]])*ProjectInfoTable[ConfidenceInterval]))</f>
        <v>0.95</v>
      </c>
      <c r="Q1314" s="5">
        <f>IF(AND(DiscreteStatsTable[[#This Row],[RepsWithStatObserved]]=1,Y1314=0),200000000000000000000,IFERROR(_xlfn.T.INV.2T(1 -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14" s="5" cm="1">
        <f t="array" ref="R1314">MIN(IF((DiscreteStatsTable[GroupByKey]=DiscreteStatsTable[[#This Row],[GroupByKey]]),(DiscreteStatsTable[GroupByKey]=DiscreteStatsTable[[#This Row],[GroupByKey]])*DiscreteStatsTable[Average]))</f>
        <v>0.29414253294763198</v>
      </c>
      <c r="S1314" s="5" cm="1">
        <f t="array" ref="S1314">MAX(IF((DiscreteStatsTable[GroupByKey]=DiscreteStatsTable[[#This Row],[GroupByKey]]),(DiscreteStatsTable[GroupByKey]=DiscreteStatsTable[[#This Row],[GroupByKey]])*DiscreteStatsTable[Average]))</f>
        <v>0.38948747758041602</v>
      </c>
      <c r="T1314" s="5" cm="1">
        <f t="array" ref="T1314">MIN(IF((DiscreteStatsTable[GroupByKey]=DiscreteStatsTable[[#This Row],[GroupByKey]]),(DiscreteStatsTable[GroupByKey]=DiscreteStatsTable[[#This Row],[GroupByKey]])*DiscreteStatsTable[Minimum]))</f>
        <v>1.2941586017357599E-2</v>
      </c>
      <c r="U1314" s="5" cm="1">
        <f t="array" ref="U1314">MAX(IF((DiscreteStatsTable[GroupByKey]=DiscreteStatsTable[[#This Row],[GroupByKey]]),(DiscreteStatsTable[GroupByKey]=DiscreteStatsTable[[#This Row],[GroupByKey]])*DiscreteStatsTable[Maximum]))</f>
        <v>2.0393207955552399</v>
      </c>
      <c r="V1314" s="5" cm="1">
        <f t="array" ref="V1314">IFERROR(AVERAGE(IF((DiscreteStatsTable[GroupByKey]=DiscreteStatsTable[[#This Row],[GroupByKey]]),(DiscreteStatsTable[GroupByKey]=DiscreteStatsTable[[#This Row],[GroupByKey]])*DiscreteStatsTable[NumberObservations])),0)</f>
        <v>141.38</v>
      </c>
      <c r="W1314" s="5">
        <f>IF((DiscreteStatsTable[[#This Row],[RepsRequested]]&gt;1),DiscreteStatsTable[[#This Row],[HalfWidth]],DiscreteStatsTable[[#This Row],[BatchMeansHalfWidth]])</f>
        <v>5.7478663771092743E-3</v>
      </c>
      <c r="X1314" s="5" cm="1">
        <f t="array" ref="X1314">COUNT(IF((DiscreteStatsTable[GroupByKey]=DiscreteStatsTable[[#This Row],[GroupByKey]]),(DiscreteStatsTable[GroupByKey]=DiscreteStatsTable[[#This Row],[GroupByKey]])*DiscreteStatsTable[Replication]))</f>
        <v>50</v>
      </c>
      <c r="Y1314" s="5">
        <f>IF(DiscreteStatsTable[[#This Row],[RepsRequested]]=DiscreteStatsTable[[#This Row],[RepsWithStatObserved]],1,0)</f>
        <v>1</v>
      </c>
    </row>
    <row r="1315" spans="1:25" x14ac:dyDescent="0.25">
      <c r="A1315" t="s">
        <v>68</v>
      </c>
      <c r="B1315" t="s">
        <v>70</v>
      </c>
      <c r="C1315">
        <v>43</v>
      </c>
      <c r="D1315" t="s">
        <v>85</v>
      </c>
      <c r="E1315" t="s">
        <v>96</v>
      </c>
      <c r="F1315" t="s">
        <v>87</v>
      </c>
      <c r="G1315">
        <v>11.569052508457499</v>
      </c>
      <c r="H1315">
        <v>2E+20</v>
      </c>
      <c r="I1315">
        <v>1.25310974082538</v>
      </c>
      <c r="J1315">
        <v>56.149285655719801</v>
      </c>
      <c r="K1315">
        <v>142</v>
      </c>
      <c r="L13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15" s="5" cm="1">
        <f t="array" ref="M1315">MAX(IF((ProjectInfoTable[ProjectName]=DiscreteStatsTable[[#This Row],[ProjectName]]),(ProjectInfoTable[ProjectName]=DiscreteStatsTable[[#This Row],[ProjectName]])*ProjectInfoTable[NumberOfReplications]))</f>
        <v>50</v>
      </c>
      <c r="N1315" s="5" cm="1">
        <f t="array" ref="N1315">IFERROR(AVERAGE(IF((DiscreteStatsTable[GroupByKey]=DiscreteStatsTable[[#This Row],[GroupByKey]]),(DiscreteStatsTable[GroupByKey]=DiscreteStatsTable[[#This Row],[GroupByKey]])*DiscreteStatsTable[Average])),0)</f>
        <v>12.098431297615067</v>
      </c>
      <c r="O1315" s="5" cm="1">
        <f t="array" ref="O1315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315" s="5" cm="1">
        <f t="array" ref="P1315">MAX(IF((ProjectInfoTable[ProjectName]=DiscreteStatsTable[[#This Row],[ProjectName]]),(ProjectInfoTable[ProjectName]=DiscreteStatsTable[[#This Row],[ProjectName]])*ProjectInfoTable[ConfidenceInterval]))</f>
        <v>0.95</v>
      </c>
      <c r="Q1315" s="5">
        <f>IF(AND(DiscreteStatsTable[[#This Row],[RepsWithStatObserved]]=1,Y1315=0),200000000000000000000,IFERROR(_xlfn.T.INV.2T(1 -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315" s="5" cm="1">
        <f t="array" ref="R1315">MIN(IF((DiscreteStatsTable[GroupByKey]=DiscreteStatsTable[[#This Row],[GroupByKey]]),(DiscreteStatsTable[GroupByKey]=DiscreteStatsTable[[#This Row],[GroupByKey]])*DiscreteStatsTable[Average]))</f>
        <v>10.7592582879315</v>
      </c>
      <c r="S1315" s="5" cm="1">
        <f t="array" ref="S1315">MAX(IF((DiscreteStatsTable[GroupByKey]=DiscreteStatsTable[[#This Row],[GroupByKey]]),(DiscreteStatsTable[GroupByKey]=DiscreteStatsTable[[#This Row],[GroupByKey]])*DiscreteStatsTable[Average]))</f>
        <v>14.168775078757299</v>
      </c>
      <c r="T1315" s="5" cm="1">
        <f t="array" ref="T1315">MIN(IF((DiscreteStatsTable[GroupByKey]=DiscreteStatsTable[[#This Row],[GroupByKey]]),(DiscreteStatsTable[GroupByKey]=DiscreteStatsTable[[#This Row],[GroupByKey]])*DiscreteStatsTable[Minimum]))</f>
        <v>0.77649516104145899</v>
      </c>
      <c r="U1315" s="5" cm="1">
        <f t="array" ref="U1315">MAX(IF((DiscreteStatsTable[GroupByKey]=DiscreteStatsTable[[#This Row],[GroupByKey]]),(DiscreteStatsTable[GroupByKey]=DiscreteStatsTable[[#This Row],[GroupByKey]])*DiscreteStatsTable[Maximum]))</f>
        <v>66.496126739788593</v>
      </c>
      <c r="V1315" s="5" cm="1">
        <f t="array" ref="V1315">IFERROR(AVERAGE(IF((DiscreteStatsTable[GroupByKey]=DiscreteStatsTable[[#This Row],[GroupByKey]]),(DiscreteStatsTable[GroupByKey]=DiscreteStatsTable[[#This Row],[GroupByKey]])*DiscreteStatsTable[NumberObservations])),0)</f>
        <v>141.38</v>
      </c>
      <c r="W1315" s="5">
        <f>IF((DiscreteStatsTable[[#This Row],[RepsRequested]]&gt;1),DiscreteStatsTable[[#This Row],[HalfWidth]],DiscreteStatsTable[[#This Row],[BatchMeansHalfWidth]])</f>
        <v>0.20301091161176912</v>
      </c>
      <c r="X1315" s="5" cm="1">
        <f t="array" ref="X1315">COUNT(IF((DiscreteStatsTable[GroupByKey]=DiscreteStatsTable[[#This Row],[GroupByKey]]),(DiscreteStatsTable[GroupByKey]=DiscreteStatsTable[[#This Row],[GroupByKey]])*DiscreteStatsTable[Replication]))</f>
        <v>50</v>
      </c>
      <c r="Y1315" s="5">
        <f>IF(DiscreteStatsTable[[#This Row],[RepsRequested]]=DiscreteStatsTable[[#This Row],[RepsWithStatObserved]],1,0)</f>
        <v>1</v>
      </c>
    </row>
    <row r="1316" spans="1:25" x14ac:dyDescent="0.25">
      <c r="A1316" t="s">
        <v>68</v>
      </c>
      <c r="B1316" t="s">
        <v>70</v>
      </c>
      <c r="C1316">
        <v>43</v>
      </c>
      <c r="D1316" t="s">
        <v>85</v>
      </c>
      <c r="E1316" t="s">
        <v>97</v>
      </c>
      <c r="F1316" t="s">
        <v>87</v>
      </c>
      <c r="G1316">
        <v>0</v>
      </c>
      <c r="H1316">
        <v>2E+20</v>
      </c>
      <c r="I1316">
        <v>0</v>
      </c>
      <c r="J1316">
        <v>0</v>
      </c>
      <c r="K1316">
        <v>142</v>
      </c>
      <c r="L13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16" s="5" cm="1">
        <f t="array" ref="M1316">MAX(IF((ProjectInfoTable[ProjectName]=DiscreteStatsTable[[#This Row],[ProjectName]]),(ProjectInfoTable[ProjectName]=DiscreteStatsTable[[#This Row],[ProjectName]])*ProjectInfoTable[NumberOfReplications]))</f>
        <v>50</v>
      </c>
      <c r="N1316" s="5" cm="1">
        <f t="array" ref="N1316">IFERROR(AVERAGE(IF((DiscreteStatsTable[GroupByKey]=DiscreteStatsTable[[#This Row],[GroupByKey]]),(DiscreteStatsTable[GroupByKey]=DiscreteStatsTable[[#This Row],[GroupByKey]])*DiscreteStatsTable[Average])),0)</f>
        <v>0</v>
      </c>
      <c r="O1316" s="5" cm="1">
        <f t="array" ref="O1316">IFERROR(_xlfn.STDEV.S(IF((DiscreteStatsTable[GroupByKey]=DiscreteStatsTable[[#This Row],[GroupByKey]]),(DiscreteStatsTable[GroupByKey]=DiscreteStatsTable[[#This Row],[GroupByKey]])*DiscreteStatsTable[Average])),0)</f>
        <v>0</v>
      </c>
      <c r="P1316" s="5" cm="1">
        <f t="array" ref="P1316">MAX(IF((ProjectInfoTable[ProjectName]=DiscreteStatsTable[[#This Row],[ProjectName]]),(ProjectInfoTable[ProjectName]=DiscreteStatsTable[[#This Row],[ProjectName]])*ProjectInfoTable[ConfidenceInterval]))</f>
        <v>0.95</v>
      </c>
      <c r="Q1316" s="5">
        <f>IF(AND(DiscreteStatsTable[[#This Row],[RepsWithStatObserved]]=1,Y1316=0),200000000000000000000,IFERROR(_xlfn.T.INV.2T(1 -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6" s="5" cm="1">
        <f t="array" ref="R1316">MIN(IF((DiscreteStatsTable[GroupByKey]=DiscreteStatsTable[[#This Row],[GroupByKey]]),(DiscreteStatsTable[GroupByKey]=DiscreteStatsTable[[#This Row],[GroupByKey]])*DiscreteStatsTable[Average]))</f>
        <v>0</v>
      </c>
      <c r="S1316" s="5" cm="1">
        <f t="array" ref="S1316">MAX(IF((DiscreteStatsTable[GroupByKey]=DiscreteStatsTable[[#This Row],[GroupByKey]]),(DiscreteStatsTable[GroupByKey]=DiscreteStatsTable[[#This Row],[GroupByKey]])*DiscreteStatsTable[Average]))</f>
        <v>0</v>
      </c>
      <c r="T1316" s="5" cm="1">
        <f t="array" ref="T1316">MIN(IF((DiscreteStatsTable[GroupByKey]=DiscreteStatsTable[[#This Row],[GroupByKey]]),(DiscreteStatsTable[GroupByKey]=DiscreteStatsTable[[#This Row],[GroupByKey]])*DiscreteStatsTable[Minimum]))</f>
        <v>0</v>
      </c>
      <c r="U1316" s="5" cm="1">
        <f t="array" ref="U1316">MAX(IF((DiscreteStatsTable[GroupByKey]=DiscreteStatsTable[[#This Row],[GroupByKey]]),(DiscreteStatsTable[GroupByKey]=DiscreteStatsTable[[#This Row],[GroupByKey]])*DiscreteStatsTable[Maximum]))</f>
        <v>0</v>
      </c>
      <c r="V1316" s="5" cm="1">
        <f t="array" ref="V1316">IFERROR(AVERAGE(IF((DiscreteStatsTable[GroupByKey]=DiscreteStatsTable[[#This Row],[GroupByKey]]),(DiscreteStatsTable[GroupByKey]=DiscreteStatsTable[[#This Row],[GroupByKey]])*DiscreteStatsTable[NumberObservations])),0)</f>
        <v>141.38</v>
      </c>
      <c r="W1316" s="5">
        <f>IF((DiscreteStatsTable[[#This Row],[RepsRequested]]&gt;1),DiscreteStatsTable[[#This Row],[HalfWidth]],DiscreteStatsTable[[#This Row],[BatchMeansHalfWidth]])</f>
        <v>0</v>
      </c>
      <c r="X1316" s="5" cm="1">
        <f t="array" ref="X1316">COUNT(IF((DiscreteStatsTable[GroupByKey]=DiscreteStatsTable[[#This Row],[GroupByKey]]),(DiscreteStatsTable[GroupByKey]=DiscreteStatsTable[[#This Row],[GroupByKey]])*DiscreteStatsTable[Replication]))</f>
        <v>50</v>
      </c>
      <c r="Y1316" s="5">
        <f>IF(DiscreteStatsTable[[#This Row],[RepsRequested]]=DiscreteStatsTable[[#This Row],[RepsWithStatObserved]],1,0)</f>
        <v>1</v>
      </c>
    </row>
    <row r="1317" spans="1:25" x14ac:dyDescent="0.25">
      <c r="A1317" t="s">
        <v>68</v>
      </c>
      <c r="B1317" t="s">
        <v>70</v>
      </c>
      <c r="C1317">
        <v>43</v>
      </c>
      <c r="D1317" t="s">
        <v>85</v>
      </c>
      <c r="E1317" t="s">
        <v>98</v>
      </c>
      <c r="F1317" t="s">
        <v>87</v>
      </c>
      <c r="G1317">
        <v>8.8815425119474707</v>
      </c>
      <c r="H1317">
        <v>2E+20</v>
      </c>
      <c r="I1317">
        <v>0</v>
      </c>
      <c r="J1317">
        <v>44.756139289992703</v>
      </c>
      <c r="K1317">
        <v>142</v>
      </c>
      <c r="L13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17" s="5" cm="1">
        <f t="array" ref="M1317">MAX(IF((ProjectInfoTable[ProjectName]=DiscreteStatsTable[[#This Row],[ProjectName]]),(ProjectInfoTable[ProjectName]=DiscreteStatsTable[[#This Row],[ProjectName]])*ProjectInfoTable[NumberOfReplications]))</f>
        <v>50</v>
      </c>
      <c r="N1317" s="5" cm="1">
        <f t="array" ref="N1317">IFERROR(AVERAGE(IF((DiscreteStatsTable[GroupByKey]=DiscreteStatsTable[[#This Row],[GroupByKey]]),(DiscreteStatsTable[GroupByKey]=DiscreteStatsTable[[#This Row],[GroupByKey]])*DiscreteStatsTable[Average])),0)</f>
        <v>5.6664667008910365</v>
      </c>
      <c r="O1317" s="5" cm="1">
        <f t="array" ref="O1317">IFERROR(_xlfn.STDEV.S(IF((DiscreteStatsTable[GroupByKey]=DiscreteStatsTable[[#This Row],[GroupByKey]]),(DiscreteStatsTable[GroupByKey]=DiscreteStatsTable[[#This Row],[GroupByKey]])*DiscreteStatsTable[Average])),0)</f>
        <v>5.8120334932936641</v>
      </c>
      <c r="P1317" s="5" cm="1">
        <f t="array" ref="P1317">MAX(IF((ProjectInfoTable[ProjectName]=DiscreteStatsTable[[#This Row],[ProjectName]]),(ProjectInfoTable[ProjectName]=DiscreteStatsTable[[#This Row],[ProjectName]])*ProjectInfoTable[ConfidenceInterval]))</f>
        <v>0.95</v>
      </c>
      <c r="Q1317" s="5">
        <f>IF(AND(DiscreteStatsTable[[#This Row],[RepsWithStatObserved]]=1,Y1317=0),200000000000000000000,IFERROR(_xlfn.T.INV.2T(1 -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317" s="5" cm="1">
        <f t="array" ref="R1317">MIN(IF((DiscreteStatsTable[GroupByKey]=DiscreteStatsTable[[#This Row],[GroupByKey]]),(DiscreteStatsTable[GroupByKey]=DiscreteStatsTable[[#This Row],[GroupByKey]])*DiscreteStatsTable[Average]))</f>
        <v>1.06349999805384</v>
      </c>
      <c r="S1317" s="5" cm="1">
        <f t="array" ref="S1317">MAX(IF((DiscreteStatsTable[GroupByKey]=DiscreteStatsTable[[#This Row],[GroupByKey]]),(DiscreteStatsTable[GroupByKey]=DiscreteStatsTable[[#This Row],[GroupByKey]])*DiscreteStatsTable[Average]))</f>
        <v>37.498930964302303</v>
      </c>
      <c r="T1317" s="5" cm="1">
        <f t="array" ref="T1317">MIN(IF((DiscreteStatsTable[GroupByKey]=DiscreteStatsTable[[#This Row],[GroupByKey]]),(DiscreteStatsTable[GroupByKey]=DiscreteStatsTable[[#This Row],[GroupByKey]])*DiscreteStatsTable[Minimum]))</f>
        <v>0</v>
      </c>
      <c r="U1317" s="5" cm="1">
        <f t="array" ref="U1317">MAX(IF((DiscreteStatsTable[GroupByKey]=DiscreteStatsTable[[#This Row],[GroupByKey]]),(DiscreteStatsTable[GroupByKey]=DiscreteStatsTable[[#This Row],[GroupByKey]])*DiscreteStatsTable[Maximum]))</f>
        <v>97.065234510704698</v>
      </c>
      <c r="V1317" s="5" cm="1">
        <f t="array" ref="V1317">IFERROR(AVERAGE(IF((DiscreteStatsTable[GroupByKey]=DiscreteStatsTable[[#This Row],[GroupByKey]]),(DiscreteStatsTable[GroupByKey]=DiscreteStatsTable[[#This Row],[GroupByKey]])*DiscreteStatsTable[NumberObservations])),0)</f>
        <v>141.38</v>
      </c>
      <c r="W1317" s="5">
        <f>IF((DiscreteStatsTable[[#This Row],[RepsRequested]]&gt;1),DiscreteStatsTable[[#This Row],[HalfWidth]],DiscreteStatsTable[[#This Row],[BatchMeansHalfWidth]])</f>
        <v>1.6517616428299211</v>
      </c>
      <c r="X1317" s="5" cm="1">
        <f t="array" ref="X1317">COUNT(IF((DiscreteStatsTable[GroupByKey]=DiscreteStatsTable[[#This Row],[GroupByKey]]),(DiscreteStatsTable[GroupByKey]=DiscreteStatsTable[[#This Row],[GroupByKey]])*DiscreteStatsTable[Replication]))</f>
        <v>50</v>
      </c>
      <c r="Y1317" s="5">
        <f>IF(DiscreteStatsTable[[#This Row],[RepsRequested]]=DiscreteStatsTable[[#This Row],[RepsWithStatObserved]],1,0)</f>
        <v>1</v>
      </c>
    </row>
    <row r="1318" spans="1:25" x14ac:dyDescent="0.25">
      <c r="A1318" t="s">
        <v>68</v>
      </c>
      <c r="B1318" t="s">
        <v>70</v>
      </c>
      <c r="C1318">
        <v>44</v>
      </c>
      <c r="D1318" t="s">
        <v>85</v>
      </c>
      <c r="E1318" t="s">
        <v>86</v>
      </c>
      <c r="F1318" t="s">
        <v>87</v>
      </c>
      <c r="G1318">
        <v>0</v>
      </c>
      <c r="H1318">
        <v>2E+20</v>
      </c>
      <c r="I1318">
        <v>0</v>
      </c>
      <c r="J1318">
        <v>0</v>
      </c>
      <c r="K1318">
        <v>143</v>
      </c>
      <c r="L13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18" s="5" cm="1">
        <f t="array" ref="M1318">MAX(IF((ProjectInfoTable[ProjectName]=DiscreteStatsTable[[#This Row],[ProjectName]]),(ProjectInfoTable[ProjectName]=DiscreteStatsTable[[#This Row],[ProjectName]])*ProjectInfoTable[NumberOfReplications]))</f>
        <v>50</v>
      </c>
      <c r="N1318" s="5" cm="1">
        <f t="array" ref="N1318">IFERROR(AVERAGE(IF((DiscreteStatsTable[GroupByKey]=DiscreteStatsTable[[#This Row],[GroupByKey]]),(DiscreteStatsTable[GroupByKey]=DiscreteStatsTable[[#This Row],[GroupByKey]])*DiscreteStatsTable[Average])),0)</f>
        <v>0</v>
      </c>
      <c r="O1318" s="5" cm="1">
        <f t="array" ref="O1318">IFERROR(_xlfn.STDEV.S(IF((DiscreteStatsTable[GroupByKey]=DiscreteStatsTable[[#This Row],[GroupByKey]]),(DiscreteStatsTable[GroupByKey]=DiscreteStatsTable[[#This Row],[GroupByKey]])*DiscreteStatsTable[Average])),0)</f>
        <v>0</v>
      </c>
      <c r="P1318" s="5" cm="1">
        <f t="array" ref="P1318">MAX(IF((ProjectInfoTable[ProjectName]=DiscreteStatsTable[[#This Row],[ProjectName]]),(ProjectInfoTable[ProjectName]=DiscreteStatsTable[[#This Row],[ProjectName]])*ProjectInfoTable[ConfidenceInterval]))</f>
        <v>0.95</v>
      </c>
      <c r="Q1318" s="5">
        <f>IF(AND(DiscreteStatsTable[[#This Row],[RepsWithStatObserved]]=1,Y1318=0),200000000000000000000,IFERROR(_xlfn.T.INV.2T(1 -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8" s="5" cm="1">
        <f t="array" ref="R1318">MIN(IF((DiscreteStatsTable[GroupByKey]=DiscreteStatsTable[[#This Row],[GroupByKey]]),(DiscreteStatsTable[GroupByKey]=DiscreteStatsTable[[#This Row],[GroupByKey]])*DiscreteStatsTable[Average]))</f>
        <v>0</v>
      </c>
      <c r="S1318" s="5" cm="1">
        <f t="array" ref="S1318">MAX(IF((DiscreteStatsTable[GroupByKey]=DiscreteStatsTable[[#This Row],[GroupByKey]]),(DiscreteStatsTable[GroupByKey]=DiscreteStatsTable[[#This Row],[GroupByKey]])*DiscreteStatsTable[Average]))</f>
        <v>0</v>
      </c>
      <c r="T1318" s="5" cm="1">
        <f t="array" ref="T1318">MIN(IF((DiscreteStatsTable[GroupByKey]=DiscreteStatsTable[[#This Row],[GroupByKey]]),(DiscreteStatsTable[GroupByKey]=DiscreteStatsTable[[#This Row],[GroupByKey]])*DiscreteStatsTable[Minimum]))</f>
        <v>0</v>
      </c>
      <c r="U1318" s="5" cm="1">
        <f t="array" ref="U1318">MAX(IF((DiscreteStatsTable[GroupByKey]=DiscreteStatsTable[[#This Row],[GroupByKey]]),(DiscreteStatsTable[GroupByKey]=DiscreteStatsTable[[#This Row],[GroupByKey]])*DiscreteStatsTable[Maximum]))</f>
        <v>0</v>
      </c>
      <c r="V1318" s="5" cm="1">
        <f t="array" ref="V1318">IFERROR(AVERAGE(IF((DiscreteStatsTable[GroupByKey]=DiscreteStatsTable[[#This Row],[GroupByKey]]),(DiscreteStatsTable[GroupByKey]=DiscreteStatsTable[[#This Row],[GroupByKey]])*DiscreteStatsTable[NumberObservations])),0)</f>
        <v>141.38</v>
      </c>
      <c r="W1318" s="5">
        <f>IF((DiscreteStatsTable[[#This Row],[RepsRequested]]&gt;1),DiscreteStatsTable[[#This Row],[HalfWidth]],DiscreteStatsTable[[#This Row],[BatchMeansHalfWidth]])</f>
        <v>0</v>
      </c>
      <c r="X1318" s="5" cm="1">
        <f t="array" ref="X1318">COUNT(IF((DiscreteStatsTable[GroupByKey]=DiscreteStatsTable[[#This Row],[GroupByKey]]),(DiscreteStatsTable[GroupByKey]=DiscreteStatsTable[[#This Row],[GroupByKey]])*DiscreteStatsTable[Replication]))</f>
        <v>50</v>
      </c>
      <c r="Y1318" s="5">
        <f>IF(DiscreteStatsTable[[#This Row],[RepsRequested]]=DiscreteStatsTable[[#This Row],[RepsWithStatObserved]],1,0)</f>
        <v>1</v>
      </c>
    </row>
    <row r="1319" spans="1:25" x14ac:dyDescent="0.25">
      <c r="A1319" t="s">
        <v>68</v>
      </c>
      <c r="B1319" t="s">
        <v>70</v>
      </c>
      <c r="C1319">
        <v>44</v>
      </c>
      <c r="D1319" t="s">
        <v>85</v>
      </c>
      <c r="E1319" t="s">
        <v>88</v>
      </c>
      <c r="F1319" t="s">
        <v>87</v>
      </c>
      <c r="G1319">
        <v>0</v>
      </c>
      <c r="H1319">
        <v>2E+20</v>
      </c>
      <c r="I1319">
        <v>0</v>
      </c>
      <c r="J1319">
        <v>0</v>
      </c>
      <c r="K1319">
        <v>143</v>
      </c>
      <c r="L13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19" s="5" cm="1">
        <f t="array" ref="M1319">MAX(IF((ProjectInfoTable[ProjectName]=DiscreteStatsTable[[#This Row],[ProjectName]]),(ProjectInfoTable[ProjectName]=DiscreteStatsTable[[#This Row],[ProjectName]])*ProjectInfoTable[NumberOfReplications]))</f>
        <v>50</v>
      </c>
      <c r="N1319" s="5" cm="1">
        <f t="array" ref="N1319">IFERROR(AVERAGE(IF((DiscreteStatsTable[GroupByKey]=DiscreteStatsTable[[#This Row],[GroupByKey]]),(DiscreteStatsTable[GroupByKey]=DiscreteStatsTable[[#This Row],[GroupByKey]])*DiscreteStatsTable[Average])),0)</f>
        <v>0</v>
      </c>
      <c r="O1319" s="5" cm="1">
        <f t="array" ref="O1319">IFERROR(_xlfn.STDEV.S(IF((DiscreteStatsTable[GroupByKey]=DiscreteStatsTable[[#This Row],[GroupByKey]]),(DiscreteStatsTable[GroupByKey]=DiscreteStatsTable[[#This Row],[GroupByKey]])*DiscreteStatsTable[Average])),0)</f>
        <v>0</v>
      </c>
      <c r="P1319" s="5" cm="1">
        <f t="array" ref="P1319">MAX(IF((ProjectInfoTable[ProjectName]=DiscreteStatsTable[[#This Row],[ProjectName]]),(ProjectInfoTable[ProjectName]=DiscreteStatsTable[[#This Row],[ProjectName]])*ProjectInfoTable[ConfidenceInterval]))</f>
        <v>0.95</v>
      </c>
      <c r="Q1319" s="5">
        <f>IF(AND(DiscreteStatsTable[[#This Row],[RepsWithStatObserved]]=1,Y1319=0),200000000000000000000,IFERROR(_xlfn.T.INV.2T(1 -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9" s="5" cm="1">
        <f t="array" ref="R1319">MIN(IF((DiscreteStatsTable[GroupByKey]=DiscreteStatsTable[[#This Row],[GroupByKey]]),(DiscreteStatsTable[GroupByKey]=DiscreteStatsTable[[#This Row],[GroupByKey]])*DiscreteStatsTable[Average]))</f>
        <v>0</v>
      </c>
      <c r="S1319" s="5" cm="1">
        <f t="array" ref="S1319">MAX(IF((DiscreteStatsTable[GroupByKey]=DiscreteStatsTable[[#This Row],[GroupByKey]]),(DiscreteStatsTable[GroupByKey]=DiscreteStatsTable[[#This Row],[GroupByKey]])*DiscreteStatsTable[Average]))</f>
        <v>0</v>
      </c>
      <c r="T1319" s="5" cm="1">
        <f t="array" ref="T1319">MIN(IF((DiscreteStatsTable[GroupByKey]=DiscreteStatsTable[[#This Row],[GroupByKey]]),(DiscreteStatsTable[GroupByKey]=DiscreteStatsTable[[#This Row],[GroupByKey]])*DiscreteStatsTable[Minimum]))</f>
        <v>0</v>
      </c>
      <c r="U1319" s="5" cm="1">
        <f t="array" ref="U1319">MAX(IF((DiscreteStatsTable[GroupByKey]=DiscreteStatsTable[[#This Row],[GroupByKey]]),(DiscreteStatsTable[GroupByKey]=DiscreteStatsTable[[#This Row],[GroupByKey]])*DiscreteStatsTable[Maximum]))</f>
        <v>0</v>
      </c>
      <c r="V1319" s="5" cm="1">
        <f t="array" ref="V1319">IFERROR(AVERAGE(IF((DiscreteStatsTable[GroupByKey]=DiscreteStatsTable[[#This Row],[GroupByKey]]),(DiscreteStatsTable[GroupByKey]=DiscreteStatsTable[[#This Row],[GroupByKey]])*DiscreteStatsTable[NumberObservations])),0)</f>
        <v>141.38</v>
      </c>
      <c r="W1319" s="5">
        <f>IF((DiscreteStatsTable[[#This Row],[RepsRequested]]&gt;1),DiscreteStatsTable[[#This Row],[HalfWidth]],DiscreteStatsTable[[#This Row],[BatchMeansHalfWidth]])</f>
        <v>0</v>
      </c>
      <c r="X1319" s="5" cm="1">
        <f t="array" ref="X1319">COUNT(IF((DiscreteStatsTable[GroupByKey]=DiscreteStatsTable[[#This Row],[GroupByKey]]),(DiscreteStatsTable[GroupByKey]=DiscreteStatsTable[[#This Row],[GroupByKey]])*DiscreteStatsTable[Replication]))</f>
        <v>50</v>
      </c>
      <c r="Y1319" s="5">
        <f>IF(DiscreteStatsTable[[#This Row],[RepsRequested]]=DiscreteStatsTable[[#This Row],[RepsWithStatObserved]],1,0)</f>
        <v>1</v>
      </c>
    </row>
    <row r="1320" spans="1:25" x14ac:dyDescent="0.25">
      <c r="A1320" t="s">
        <v>68</v>
      </c>
      <c r="B1320" t="s">
        <v>70</v>
      </c>
      <c r="C1320">
        <v>44</v>
      </c>
      <c r="D1320" t="s">
        <v>85</v>
      </c>
      <c r="E1320" t="s">
        <v>89</v>
      </c>
      <c r="F1320" t="s">
        <v>87</v>
      </c>
      <c r="G1320">
        <v>0</v>
      </c>
      <c r="H1320">
        <v>2E+20</v>
      </c>
      <c r="I1320">
        <v>0</v>
      </c>
      <c r="J1320">
        <v>0</v>
      </c>
      <c r="K1320">
        <v>143</v>
      </c>
      <c r="L13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20" s="5" cm="1">
        <f t="array" ref="M1320">MAX(IF((ProjectInfoTable[ProjectName]=DiscreteStatsTable[[#This Row],[ProjectName]]),(ProjectInfoTable[ProjectName]=DiscreteStatsTable[[#This Row],[ProjectName]])*ProjectInfoTable[NumberOfReplications]))</f>
        <v>50</v>
      </c>
      <c r="N1320" s="5" cm="1">
        <f t="array" ref="N1320">IFERROR(AVERAGE(IF((DiscreteStatsTable[GroupByKey]=DiscreteStatsTable[[#This Row],[GroupByKey]]),(DiscreteStatsTable[GroupByKey]=DiscreteStatsTable[[#This Row],[GroupByKey]])*DiscreteStatsTable[Average])),0)</f>
        <v>0</v>
      </c>
      <c r="O1320" s="5" cm="1">
        <f t="array" ref="O1320">IFERROR(_xlfn.STDEV.S(IF((DiscreteStatsTable[GroupByKey]=DiscreteStatsTable[[#This Row],[GroupByKey]]),(DiscreteStatsTable[GroupByKey]=DiscreteStatsTable[[#This Row],[GroupByKey]])*DiscreteStatsTable[Average])),0)</f>
        <v>0</v>
      </c>
      <c r="P1320" s="5" cm="1">
        <f t="array" ref="P1320">MAX(IF((ProjectInfoTable[ProjectName]=DiscreteStatsTable[[#This Row],[ProjectName]]),(ProjectInfoTable[ProjectName]=DiscreteStatsTable[[#This Row],[ProjectName]])*ProjectInfoTable[ConfidenceInterval]))</f>
        <v>0.95</v>
      </c>
      <c r="Q1320" s="5">
        <f>IF(AND(DiscreteStatsTable[[#This Row],[RepsWithStatObserved]]=1,Y1320=0),200000000000000000000,IFERROR(_xlfn.T.INV.2T(1 -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0" s="5" cm="1">
        <f t="array" ref="R1320">MIN(IF((DiscreteStatsTable[GroupByKey]=DiscreteStatsTable[[#This Row],[GroupByKey]]),(DiscreteStatsTable[GroupByKey]=DiscreteStatsTable[[#This Row],[GroupByKey]])*DiscreteStatsTable[Average]))</f>
        <v>0</v>
      </c>
      <c r="S1320" s="5" cm="1">
        <f t="array" ref="S1320">MAX(IF((DiscreteStatsTable[GroupByKey]=DiscreteStatsTable[[#This Row],[GroupByKey]]),(DiscreteStatsTable[GroupByKey]=DiscreteStatsTable[[#This Row],[GroupByKey]])*DiscreteStatsTable[Average]))</f>
        <v>0</v>
      </c>
      <c r="T1320" s="5" cm="1">
        <f t="array" ref="T1320">MIN(IF((DiscreteStatsTable[GroupByKey]=DiscreteStatsTable[[#This Row],[GroupByKey]]),(DiscreteStatsTable[GroupByKey]=DiscreteStatsTable[[#This Row],[GroupByKey]])*DiscreteStatsTable[Minimum]))</f>
        <v>0</v>
      </c>
      <c r="U1320" s="5" cm="1">
        <f t="array" ref="U1320">MAX(IF((DiscreteStatsTable[GroupByKey]=DiscreteStatsTable[[#This Row],[GroupByKey]]),(DiscreteStatsTable[GroupByKey]=DiscreteStatsTable[[#This Row],[GroupByKey]])*DiscreteStatsTable[Maximum]))</f>
        <v>0</v>
      </c>
      <c r="V1320" s="5" cm="1">
        <f t="array" ref="V1320">IFERROR(AVERAGE(IF((DiscreteStatsTable[GroupByKey]=DiscreteStatsTable[[#This Row],[GroupByKey]]),(DiscreteStatsTable[GroupByKey]=DiscreteStatsTable[[#This Row],[GroupByKey]])*DiscreteStatsTable[NumberObservations])),0)</f>
        <v>141.38</v>
      </c>
      <c r="W1320" s="5">
        <f>IF((DiscreteStatsTable[[#This Row],[RepsRequested]]&gt;1),DiscreteStatsTable[[#This Row],[HalfWidth]],DiscreteStatsTable[[#This Row],[BatchMeansHalfWidth]])</f>
        <v>0</v>
      </c>
      <c r="X1320" s="5" cm="1">
        <f t="array" ref="X1320">COUNT(IF((DiscreteStatsTable[GroupByKey]=DiscreteStatsTable[[#This Row],[GroupByKey]]),(DiscreteStatsTable[GroupByKey]=DiscreteStatsTable[[#This Row],[GroupByKey]])*DiscreteStatsTable[Replication]))</f>
        <v>50</v>
      </c>
      <c r="Y1320" s="5">
        <f>IF(DiscreteStatsTable[[#This Row],[RepsRequested]]=DiscreteStatsTable[[#This Row],[RepsWithStatObserved]],1,0)</f>
        <v>1</v>
      </c>
    </row>
    <row r="1321" spans="1:25" x14ac:dyDescent="0.25">
      <c r="A1321" t="s">
        <v>68</v>
      </c>
      <c r="B1321" t="s">
        <v>70</v>
      </c>
      <c r="C1321">
        <v>44</v>
      </c>
      <c r="D1321" t="s">
        <v>85</v>
      </c>
      <c r="E1321" t="s">
        <v>90</v>
      </c>
      <c r="F1321" t="s">
        <v>87</v>
      </c>
      <c r="G1321">
        <v>0</v>
      </c>
      <c r="H1321">
        <v>2E+20</v>
      </c>
      <c r="I1321">
        <v>0</v>
      </c>
      <c r="J1321">
        <v>0</v>
      </c>
      <c r="K1321">
        <v>143</v>
      </c>
      <c r="L13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21" s="5" cm="1">
        <f t="array" ref="M1321">MAX(IF((ProjectInfoTable[ProjectName]=DiscreteStatsTable[[#This Row],[ProjectName]]),(ProjectInfoTable[ProjectName]=DiscreteStatsTable[[#This Row],[ProjectName]])*ProjectInfoTable[NumberOfReplications]))</f>
        <v>50</v>
      </c>
      <c r="N1321" s="5" cm="1">
        <f t="array" ref="N1321">IFERROR(AVERAGE(IF((DiscreteStatsTable[GroupByKey]=DiscreteStatsTable[[#This Row],[GroupByKey]]),(DiscreteStatsTable[GroupByKey]=DiscreteStatsTable[[#This Row],[GroupByKey]])*DiscreteStatsTable[Average])),0)</f>
        <v>0</v>
      </c>
      <c r="O1321" s="5" cm="1">
        <f t="array" ref="O1321">IFERROR(_xlfn.STDEV.S(IF((DiscreteStatsTable[GroupByKey]=DiscreteStatsTable[[#This Row],[GroupByKey]]),(DiscreteStatsTable[GroupByKey]=DiscreteStatsTable[[#This Row],[GroupByKey]])*DiscreteStatsTable[Average])),0)</f>
        <v>0</v>
      </c>
      <c r="P1321" s="5" cm="1">
        <f t="array" ref="P1321">MAX(IF((ProjectInfoTable[ProjectName]=DiscreteStatsTable[[#This Row],[ProjectName]]),(ProjectInfoTable[ProjectName]=DiscreteStatsTable[[#This Row],[ProjectName]])*ProjectInfoTable[ConfidenceInterval]))</f>
        <v>0.95</v>
      </c>
      <c r="Q1321" s="5">
        <f>IF(AND(DiscreteStatsTable[[#This Row],[RepsWithStatObserved]]=1,Y1321=0),200000000000000000000,IFERROR(_xlfn.T.INV.2T(1 -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1" s="5" cm="1">
        <f t="array" ref="R1321">MIN(IF((DiscreteStatsTable[GroupByKey]=DiscreteStatsTable[[#This Row],[GroupByKey]]),(DiscreteStatsTable[GroupByKey]=DiscreteStatsTable[[#This Row],[GroupByKey]])*DiscreteStatsTable[Average]))</f>
        <v>0</v>
      </c>
      <c r="S1321" s="5" cm="1">
        <f t="array" ref="S1321">MAX(IF((DiscreteStatsTable[GroupByKey]=DiscreteStatsTable[[#This Row],[GroupByKey]]),(DiscreteStatsTable[GroupByKey]=DiscreteStatsTable[[#This Row],[GroupByKey]])*DiscreteStatsTable[Average]))</f>
        <v>0</v>
      </c>
      <c r="T1321" s="5" cm="1">
        <f t="array" ref="T1321">MIN(IF((DiscreteStatsTable[GroupByKey]=DiscreteStatsTable[[#This Row],[GroupByKey]]),(DiscreteStatsTable[GroupByKey]=DiscreteStatsTable[[#This Row],[GroupByKey]])*DiscreteStatsTable[Minimum]))</f>
        <v>0</v>
      </c>
      <c r="U1321" s="5" cm="1">
        <f t="array" ref="U1321">MAX(IF((DiscreteStatsTable[GroupByKey]=DiscreteStatsTable[[#This Row],[GroupByKey]]),(DiscreteStatsTable[GroupByKey]=DiscreteStatsTable[[#This Row],[GroupByKey]])*DiscreteStatsTable[Maximum]))</f>
        <v>0</v>
      </c>
      <c r="V1321" s="5" cm="1">
        <f t="array" ref="V1321">IFERROR(AVERAGE(IF((DiscreteStatsTable[GroupByKey]=DiscreteStatsTable[[#This Row],[GroupByKey]]),(DiscreteStatsTable[GroupByKey]=DiscreteStatsTable[[#This Row],[GroupByKey]])*DiscreteStatsTable[NumberObservations])),0)</f>
        <v>141.38</v>
      </c>
      <c r="W1321" s="5">
        <f>IF((DiscreteStatsTable[[#This Row],[RepsRequested]]&gt;1),DiscreteStatsTable[[#This Row],[HalfWidth]],DiscreteStatsTable[[#This Row],[BatchMeansHalfWidth]])</f>
        <v>0</v>
      </c>
      <c r="X1321" s="5" cm="1">
        <f t="array" ref="X1321">COUNT(IF((DiscreteStatsTable[GroupByKey]=DiscreteStatsTable[[#This Row],[GroupByKey]]),(DiscreteStatsTable[GroupByKey]=DiscreteStatsTable[[#This Row],[GroupByKey]])*DiscreteStatsTable[Replication]))</f>
        <v>50</v>
      </c>
      <c r="Y1321" s="5">
        <f>IF(DiscreteStatsTable[[#This Row],[RepsRequested]]=DiscreteStatsTable[[#This Row],[RepsWithStatObserved]],1,0)</f>
        <v>1</v>
      </c>
    </row>
    <row r="1322" spans="1:25" x14ac:dyDescent="0.25">
      <c r="A1322" t="s">
        <v>68</v>
      </c>
      <c r="B1322" t="s">
        <v>70</v>
      </c>
      <c r="C1322">
        <v>44</v>
      </c>
      <c r="D1322" t="s">
        <v>85</v>
      </c>
      <c r="E1322" t="s">
        <v>91</v>
      </c>
      <c r="F1322" t="s">
        <v>87</v>
      </c>
      <c r="G1322">
        <v>0.34271492383846602</v>
      </c>
      <c r="H1322">
        <v>2E+20</v>
      </c>
      <c r="I1322">
        <v>3.0966694560226E-2</v>
      </c>
      <c r="J1322">
        <v>1.58055739235166</v>
      </c>
      <c r="K1322">
        <v>143</v>
      </c>
      <c r="L13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22" s="5" cm="1">
        <f t="array" ref="M1322">MAX(IF((ProjectInfoTable[ProjectName]=DiscreteStatsTable[[#This Row],[ProjectName]]),(ProjectInfoTable[ProjectName]=DiscreteStatsTable[[#This Row],[ProjectName]])*ProjectInfoTable[NumberOfReplications]))</f>
        <v>50</v>
      </c>
      <c r="N1322" s="5" cm="1">
        <f t="array" ref="N1322">IFERROR(AVERAGE(IF((DiscreteStatsTable[GroupByKey]=DiscreteStatsTable[[#This Row],[GroupByKey]]),(DiscreteStatsTable[GroupByKey]=DiscreteStatsTable[[#This Row],[GroupByKey]])*DiscreteStatsTable[Average])),0)</f>
        <v>0.33492790756206081</v>
      </c>
      <c r="O1322" s="5" cm="1">
        <f t="array" ref="O132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22" s="5" cm="1">
        <f t="array" ref="P1322">MAX(IF((ProjectInfoTable[ProjectName]=DiscreteStatsTable[[#This Row],[ProjectName]]),(ProjectInfoTable[ProjectName]=DiscreteStatsTable[[#This Row],[ProjectName]])*ProjectInfoTable[ConfidenceInterval]))</f>
        <v>0.95</v>
      </c>
      <c r="Q1322" s="5">
        <f>IF(AND(DiscreteStatsTable[[#This Row],[RepsWithStatObserved]]=1,Y1322=0),200000000000000000000,IFERROR(_xlfn.T.INV.2T(1 -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22" s="5" cm="1">
        <f t="array" ref="R1322">MIN(IF((DiscreteStatsTable[GroupByKey]=DiscreteStatsTable[[#This Row],[GroupByKey]]),(DiscreteStatsTable[GroupByKey]=DiscreteStatsTable[[#This Row],[GroupByKey]])*DiscreteStatsTable[Average]))</f>
        <v>0.29414253294763198</v>
      </c>
      <c r="S1322" s="5" cm="1">
        <f t="array" ref="S1322">MAX(IF((DiscreteStatsTable[GroupByKey]=DiscreteStatsTable[[#This Row],[GroupByKey]]),(DiscreteStatsTable[GroupByKey]=DiscreteStatsTable[[#This Row],[GroupByKey]])*DiscreteStatsTable[Average]))</f>
        <v>0.38948747758041602</v>
      </c>
      <c r="T1322" s="5" cm="1">
        <f t="array" ref="T1322">MIN(IF((DiscreteStatsTable[GroupByKey]=DiscreteStatsTable[[#This Row],[GroupByKey]]),(DiscreteStatsTable[GroupByKey]=DiscreteStatsTable[[#This Row],[GroupByKey]])*DiscreteStatsTable[Minimum]))</f>
        <v>1.2941586017357599E-2</v>
      </c>
      <c r="U1322" s="5" cm="1">
        <f t="array" ref="U1322">MAX(IF((DiscreteStatsTable[GroupByKey]=DiscreteStatsTable[[#This Row],[GroupByKey]]),(DiscreteStatsTable[GroupByKey]=DiscreteStatsTable[[#This Row],[GroupByKey]])*DiscreteStatsTable[Maximum]))</f>
        <v>2.0393207955552399</v>
      </c>
      <c r="V1322" s="5" cm="1">
        <f t="array" ref="V1322">IFERROR(AVERAGE(IF((DiscreteStatsTable[GroupByKey]=DiscreteStatsTable[[#This Row],[GroupByKey]]),(DiscreteStatsTable[GroupByKey]=DiscreteStatsTable[[#This Row],[GroupByKey]])*DiscreteStatsTable[NumberObservations])),0)</f>
        <v>141.38</v>
      </c>
      <c r="W1322" s="5">
        <f>IF((DiscreteStatsTable[[#This Row],[RepsRequested]]&gt;1),DiscreteStatsTable[[#This Row],[HalfWidth]],DiscreteStatsTable[[#This Row],[BatchMeansHalfWidth]])</f>
        <v>5.7478663771092743E-3</v>
      </c>
      <c r="X1322" s="5" cm="1">
        <f t="array" ref="X1322">COUNT(IF((DiscreteStatsTable[GroupByKey]=DiscreteStatsTable[[#This Row],[GroupByKey]]),(DiscreteStatsTable[GroupByKey]=DiscreteStatsTable[[#This Row],[GroupByKey]])*DiscreteStatsTable[Replication]))</f>
        <v>50</v>
      </c>
      <c r="Y1322" s="5">
        <f>IF(DiscreteStatsTable[[#This Row],[RepsRequested]]=DiscreteStatsTable[[#This Row],[RepsWithStatObserved]],1,0)</f>
        <v>1</v>
      </c>
    </row>
    <row r="1323" spans="1:25" x14ac:dyDescent="0.25">
      <c r="A1323" t="s">
        <v>68</v>
      </c>
      <c r="B1323" t="s">
        <v>70</v>
      </c>
      <c r="C1323">
        <v>44</v>
      </c>
      <c r="D1323" t="s">
        <v>85</v>
      </c>
      <c r="E1323" t="s">
        <v>92</v>
      </c>
      <c r="F1323" t="s">
        <v>87</v>
      </c>
      <c r="G1323">
        <v>18.829155124655099</v>
      </c>
      <c r="H1323">
        <v>2E+20</v>
      </c>
      <c r="I1323">
        <v>2.0661101324781699</v>
      </c>
      <c r="J1323">
        <v>55.7743610554162</v>
      </c>
      <c r="K1323">
        <v>143</v>
      </c>
      <c r="L13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23" s="5" cm="1">
        <f t="array" ref="M1323">MAX(IF((ProjectInfoTable[ProjectName]=DiscreteStatsTable[[#This Row],[ProjectName]]),(ProjectInfoTable[ProjectName]=DiscreteStatsTable[[#This Row],[ProjectName]])*ProjectInfoTable[NumberOfReplications]))</f>
        <v>50</v>
      </c>
      <c r="N1323" s="5" cm="1">
        <f t="array" ref="N1323">IFERROR(AVERAGE(IF((DiscreteStatsTable[GroupByKey]=DiscreteStatsTable[[#This Row],[GroupByKey]]),(DiscreteStatsTable[GroupByKey]=DiscreteStatsTable[[#This Row],[GroupByKey]])*DiscreteStatsTable[Average])),0)</f>
        <v>17.764897998506111</v>
      </c>
      <c r="O1323" s="5" cm="1">
        <f t="array" ref="O1323">IFERROR(_xlfn.STDEV.S(IF((DiscreteStatsTable[GroupByKey]=DiscreteStatsTable[[#This Row],[GroupByKey]]),(DiscreteStatsTable[GroupByKey]=DiscreteStatsTable[[#This Row],[GroupByKey]])*DiscreteStatsTable[Average])),0)</f>
        <v>6.3265363194248438</v>
      </c>
      <c r="P1323" s="5" cm="1">
        <f t="array" ref="P1323">MAX(IF((ProjectInfoTable[ProjectName]=DiscreteStatsTable[[#This Row],[ProjectName]]),(ProjectInfoTable[ProjectName]=DiscreteStatsTable[[#This Row],[ProjectName]])*ProjectInfoTable[ConfidenceInterval]))</f>
        <v>0.95</v>
      </c>
      <c r="Q1323" s="5">
        <f>IF(AND(DiscreteStatsTable[[#This Row],[RepsWithStatObserved]]=1,Y1323=0),200000000000000000000,IFERROR(_xlfn.T.INV.2T(1 -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323" s="5" cm="1">
        <f t="array" ref="R1323">MIN(IF((DiscreteStatsTable[GroupByKey]=DiscreteStatsTable[[#This Row],[GroupByKey]]),(DiscreteStatsTable[GroupByKey]=DiscreteStatsTable[[#This Row],[GroupByKey]])*DiscreteStatsTable[Average]))</f>
        <v>12.070203836107099</v>
      </c>
      <c r="S1323" s="5" cm="1">
        <f t="array" ref="S1323">MAX(IF((DiscreteStatsTable[GroupByKey]=DiscreteStatsTable[[#This Row],[GroupByKey]]),(DiscreteStatsTable[GroupByKey]=DiscreteStatsTable[[#This Row],[GroupByKey]])*DiscreteStatsTable[Average]))</f>
        <v>51.667706043059603</v>
      </c>
      <c r="T1323" s="5" cm="1">
        <f t="array" ref="T1323">MIN(IF((DiscreteStatsTable[GroupByKey]=DiscreteStatsTable[[#This Row],[GroupByKey]]),(DiscreteStatsTable[GroupByKey]=DiscreteStatsTable[[#This Row],[GroupByKey]])*DiscreteStatsTable[Minimum]))</f>
        <v>0.77649516104145899</v>
      </c>
      <c r="U1323" s="5" cm="1">
        <f t="array" ref="U1323">MAX(IF((DiscreteStatsTable[GroupByKey]=DiscreteStatsTable[[#This Row],[GroupByKey]]),(DiscreteStatsTable[GroupByKey]=DiscreteStatsTable[[#This Row],[GroupByKey]])*DiscreteStatsTable[Maximum]))</f>
        <v>114.20900292565</v>
      </c>
      <c r="V1323" s="5" cm="1">
        <f t="array" ref="V1323">IFERROR(AVERAGE(IF((DiscreteStatsTable[GroupByKey]=DiscreteStatsTable[[#This Row],[GroupByKey]]),(DiscreteStatsTable[GroupByKey]=DiscreteStatsTable[[#This Row],[GroupByKey]])*DiscreteStatsTable[NumberObservations])),0)</f>
        <v>141.38</v>
      </c>
      <c r="W1323" s="5">
        <f>IF((DiscreteStatsTable[[#This Row],[RepsRequested]]&gt;1),DiscreteStatsTable[[#This Row],[HalfWidth]],DiscreteStatsTable[[#This Row],[BatchMeansHalfWidth]])</f>
        <v>1.7979817281600685</v>
      </c>
      <c r="X1323" s="5" cm="1">
        <f t="array" ref="X1323">COUNT(IF((DiscreteStatsTable[GroupByKey]=DiscreteStatsTable[[#This Row],[GroupByKey]]),(DiscreteStatsTable[GroupByKey]=DiscreteStatsTable[[#This Row],[GroupByKey]])*DiscreteStatsTable[Replication]))</f>
        <v>50</v>
      </c>
      <c r="Y1323" s="5">
        <f>IF(DiscreteStatsTable[[#This Row],[RepsRequested]]=DiscreteStatsTable[[#This Row],[RepsWithStatObserved]],1,0)</f>
        <v>1</v>
      </c>
    </row>
    <row r="1324" spans="1:25" x14ac:dyDescent="0.25">
      <c r="A1324" t="s">
        <v>68</v>
      </c>
      <c r="B1324" t="s">
        <v>70</v>
      </c>
      <c r="C1324">
        <v>44</v>
      </c>
      <c r="D1324" t="s">
        <v>85</v>
      </c>
      <c r="E1324" t="s">
        <v>93</v>
      </c>
      <c r="F1324" t="s">
        <v>87</v>
      </c>
      <c r="G1324">
        <v>0</v>
      </c>
      <c r="H1324">
        <v>2E+20</v>
      </c>
      <c r="I1324">
        <v>0</v>
      </c>
      <c r="J1324">
        <v>0</v>
      </c>
      <c r="K1324">
        <v>143</v>
      </c>
      <c r="L13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24" s="5" cm="1">
        <f t="array" ref="M1324">MAX(IF((ProjectInfoTable[ProjectName]=DiscreteStatsTable[[#This Row],[ProjectName]]),(ProjectInfoTable[ProjectName]=DiscreteStatsTable[[#This Row],[ProjectName]])*ProjectInfoTable[NumberOfReplications]))</f>
        <v>50</v>
      </c>
      <c r="N1324" s="5" cm="1">
        <f t="array" ref="N1324">IFERROR(AVERAGE(IF((DiscreteStatsTable[GroupByKey]=DiscreteStatsTable[[#This Row],[GroupByKey]]),(DiscreteStatsTable[GroupByKey]=DiscreteStatsTable[[#This Row],[GroupByKey]])*DiscreteStatsTable[Average])),0)</f>
        <v>0</v>
      </c>
      <c r="O1324" s="5" cm="1">
        <f t="array" ref="O1324">IFERROR(_xlfn.STDEV.S(IF((DiscreteStatsTable[GroupByKey]=DiscreteStatsTable[[#This Row],[GroupByKey]]),(DiscreteStatsTable[GroupByKey]=DiscreteStatsTable[[#This Row],[GroupByKey]])*DiscreteStatsTable[Average])),0)</f>
        <v>0</v>
      </c>
      <c r="P1324" s="5" cm="1">
        <f t="array" ref="P1324">MAX(IF((ProjectInfoTable[ProjectName]=DiscreteStatsTable[[#This Row],[ProjectName]]),(ProjectInfoTable[ProjectName]=DiscreteStatsTable[[#This Row],[ProjectName]])*ProjectInfoTable[ConfidenceInterval]))</f>
        <v>0.95</v>
      </c>
      <c r="Q1324" s="5">
        <f>IF(AND(DiscreteStatsTable[[#This Row],[RepsWithStatObserved]]=1,Y1324=0),200000000000000000000,IFERROR(_xlfn.T.INV.2T(1 -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4" s="5" cm="1">
        <f t="array" ref="R1324">MIN(IF((DiscreteStatsTable[GroupByKey]=DiscreteStatsTable[[#This Row],[GroupByKey]]),(DiscreteStatsTable[GroupByKey]=DiscreteStatsTable[[#This Row],[GroupByKey]])*DiscreteStatsTable[Average]))</f>
        <v>0</v>
      </c>
      <c r="S1324" s="5" cm="1">
        <f t="array" ref="S1324">MAX(IF((DiscreteStatsTable[GroupByKey]=DiscreteStatsTable[[#This Row],[GroupByKey]]),(DiscreteStatsTable[GroupByKey]=DiscreteStatsTable[[#This Row],[GroupByKey]])*DiscreteStatsTable[Average]))</f>
        <v>0</v>
      </c>
      <c r="T1324" s="5" cm="1">
        <f t="array" ref="T1324">MIN(IF((DiscreteStatsTable[GroupByKey]=DiscreteStatsTable[[#This Row],[GroupByKey]]),(DiscreteStatsTable[GroupByKey]=DiscreteStatsTable[[#This Row],[GroupByKey]])*DiscreteStatsTable[Minimum]))</f>
        <v>0</v>
      </c>
      <c r="U1324" s="5" cm="1">
        <f t="array" ref="U1324">MAX(IF((DiscreteStatsTable[GroupByKey]=DiscreteStatsTable[[#This Row],[GroupByKey]]),(DiscreteStatsTable[GroupByKey]=DiscreteStatsTable[[#This Row],[GroupByKey]])*DiscreteStatsTable[Maximum]))</f>
        <v>0</v>
      </c>
      <c r="V1324" s="5" cm="1">
        <f t="array" ref="V1324">IFERROR(AVERAGE(IF((DiscreteStatsTable[GroupByKey]=DiscreteStatsTable[[#This Row],[GroupByKey]]),(DiscreteStatsTable[GroupByKey]=DiscreteStatsTable[[#This Row],[GroupByKey]])*DiscreteStatsTable[NumberObservations])),0)</f>
        <v>141.38</v>
      </c>
      <c r="W1324" s="5">
        <f>IF((DiscreteStatsTable[[#This Row],[RepsRequested]]&gt;1),DiscreteStatsTable[[#This Row],[HalfWidth]],DiscreteStatsTable[[#This Row],[BatchMeansHalfWidth]])</f>
        <v>0</v>
      </c>
      <c r="X1324" s="5" cm="1">
        <f t="array" ref="X1324">COUNT(IF((DiscreteStatsTable[GroupByKey]=DiscreteStatsTable[[#This Row],[GroupByKey]]),(DiscreteStatsTable[GroupByKey]=DiscreteStatsTable[[#This Row],[GroupByKey]])*DiscreteStatsTable[Replication]))</f>
        <v>50</v>
      </c>
      <c r="Y1324" s="5">
        <f>IF(DiscreteStatsTable[[#This Row],[RepsRequested]]=DiscreteStatsTable[[#This Row],[RepsWithStatObserved]],1,0)</f>
        <v>1</v>
      </c>
    </row>
    <row r="1325" spans="1:25" x14ac:dyDescent="0.25">
      <c r="A1325" t="s">
        <v>68</v>
      </c>
      <c r="B1325" t="s">
        <v>70</v>
      </c>
      <c r="C1325">
        <v>44</v>
      </c>
      <c r="D1325" t="s">
        <v>85</v>
      </c>
      <c r="E1325" t="s">
        <v>94</v>
      </c>
      <c r="F1325" t="s">
        <v>87</v>
      </c>
      <c r="G1325">
        <v>0</v>
      </c>
      <c r="H1325">
        <v>2E+20</v>
      </c>
      <c r="I1325">
        <v>0</v>
      </c>
      <c r="J1325">
        <v>0</v>
      </c>
      <c r="K1325">
        <v>143</v>
      </c>
      <c r="L13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25" s="5" cm="1">
        <f t="array" ref="M1325">MAX(IF((ProjectInfoTable[ProjectName]=DiscreteStatsTable[[#This Row],[ProjectName]]),(ProjectInfoTable[ProjectName]=DiscreteStatsTable[[#This Row],[ProjectName]])*ProjectInfoTable[NumberOfReplications]))</f>
        <v>50</v>
      </c>
      <c r="N1325" s="5" cm="1">
        <f t="array" ref="N1325">IFERROR(AVERAGE(IF((DiscreteStatsTable[GroupByKey]=DiscreteStatsTable[[#This Row],[GroupByKey]]),(DiscreteStatsTable[GroupByKey]=DiscreteStatsTable[[#This Row],[GroupByKey]])*DiscreteStatsTable[Average])),0)</f>
        <v>0</v>
      </c>
      <c r="O1325" s="5" cm="1">
        <f t="array" ref="O1325">IFERROR(_xlfn.STDEV.S(IF((DiscreteStatsTable[GroupByKey]=DiscreteStatsTable[[#This Row],[GroupByKey]]),(DiscreteStatsTable[GroupByKey]=DiscreteStatsTable[[#This Row],[GroupByKey]])*DiscreteStatsTable[Average])),0)</f>
        <v>0</v>
      </c>
      <c r="P1325" s="5" cm="1">
        <f t="array" ref="P1325">MAX(IF((ProjectInfoTable[ProjectName]=DiscreteStatsTable[[#This Row],[ProjectName]]),(ProjectInfoTable[ProjectName]=DiscreteStatsTable[[#This Row],[ProjectName]])*ProjectInfoTable[ConfidenceInterval]))</f>
        <v>0.95</v>
      </c>
      <c r="Q1325" s="5">
        <f>IF(AND(DiscreteStatsTable[[#This Row],[RepsWithStatObserved]]=1,Y1325=0),200000000000000000000,IFERROR(_xlfn.T.INV.2T(1 -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5" s="5" cm="1">
        <f t="array" ref="R1325">MIN(IF((DiscreteStatsTable[GroupByKey]=DiscreteStatsTable[[#This Row],[GroupByKey]]),(DiscreteStatsTable[GroupByKey]=DiscreteStatsTable[[#This Row],[GroupByKey]])*DiscreteStatsTable[Average]))</f>
        <v>0</v>
      </c>
      <c r="S1325" s="5" cm="1">
        <f t="array" ref="S1325">MAX(IF((DiscreteStatsTable[GroupByKey]=DiscreteStatsTable[[#This Row],[GroupByKey]]),(DiscreteStatsTable[GroupByKey]=DiscreteStatsTable[[#This Row],[GroupByKey]])*DiscreteStatsTable[Average]))</f>
        <v>0</v>
      </c>
      <c r="T1325" s="5" cm="1">
        <f t="array" ref="T1325">MIN(IF((DiscreteStatsTable[GroupByKey]=DiscreteStatsTable[[#This Row],[GroupByKey]]),(DiscreteStatsTable[GroupByKey]=DiscreteStatsTable[[#This Row],[GroupByKey]])*DiscreteStatsTable[Minimum]))</f>
        <v>0</v>
      </c>
      <c r="U1325" s="5" cm="1">
        <f t="array" ref="U1325">MAX(IF((DiscreteStatsTable[GroupByKey]=DiscreteStatsTable[[#This Row],[GroupByKey]]),(DiscreteStatsTable[GroupByKey]=DiscreteStatsTable[[#This Row],[GroupByKey]])*DiscreteStatsTable[Maximum]))</f>
        <v>0</v>
      </c>
      <c r="V1325" s="5" cm="1">
        <f t="array" ref="V1325">IFERROR(AVERAGE(IF((DiscreteStatsTable[GroupByKey]=DiscreteStatsTable[[#This Row],[GroupByKey]]),(DiscreteStatsTable[GroupByKey]=DiscreteStatsTable[[#This Row],[GroupByKey]])*DiscreteStatsTable[NumberObservations])),0)</f>
        <v>141.38</v>
      </c>
      <c r="W1325" s="5">
        <f>IF((DiscreteStatsTable[[#This Row],[RepsRequested]]&gt;1),DiscreteStatsTable[[#This Row],[HalfWidth]],DiscreteStatsTable[[#This Row],[BatchMeansHalfWidth]])</f>
        <v>0</v>
      </c>
      <c r="X1325" s="5" cm="1">
        <f t="array" ref="X1325">COUNT(IF((DiscreteStatsTable[GroupByKey]=DiscreteStatsTable[[#This Row],[GroupByKey]]),(DiscreteStatsTable[GroupByKey]=DiscreteStatsTable[[#This Row],[GroupByKey]])*DiscreteStatsTable[Replication]))</f>
        <v>50</v>
      </c>
      <c r="Y1325" s="5">
        <f>IF(DiscreteStatsTable[[#This Row],[RepsRequested]]=DiscreteStatsTable[[#This Row],[RepsWithStatObserved]],1,0)</f>
        <v>1</v>
      </c>
    </row>
    <row r="1326" spans="1:25" x14ac:dyDescent="0.25">
      <c r="A1326" t="s">
        <v>68</v>
      </c>
      <c r="B1326" t="s">
        <v>70</v>
      </c>
      <c r="C1326">
        <v>44</v>
      </c>
      <c r="D1326" t="s">
        <v>85</v>
      </c>
      <c r="E1326" t="s">
        <v>95</v>
      </c>
      <c r="F1326" t="s">
        <v>87</v>
      </c>
      <c r="G1326">
        <v>0.34271492383846602</v>
      </c>
      <c r="H1326">
        <v>2E+20</v>
      </c>
      <c r="I1326">
        <v>3.0966694560226E-2</v>
      </c>
      <c r="J1326">
        <v>1.58055739235166</v>
      </c>
      <c r="K1326">
        <v>143</v>
      </c>
      <c r="L13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26" s="5" cm="1">
        <f t="array" ref="M1326">MAX(IF((ProjectInfoTable[ProjectName]=DiscreteStatsTable[[#This Row],[ProjectName]]),(ProjectInfoTable[ProjectName]=DiscreteStatsTable[[#This Row],[ProjectName]])*ProjectInfoTable[NumberOfReplications]))</f>
        <v>50</v>
      </c>
      <c r="N1326" s="5" cm="1">
        <f t="array" ref="N1326">IFERROR(AVERAGE(IF((DiscreteStatsTable[GroupByKey]=DiscreteStatsTable[[#This Row],[GroupByKey]]),(DiscreteStatsTable[GroupByKey]=DiscreteStatsTable[[#This Row],[GroupByKey]])*DiscreteStatsTable[Average])),0)</f>
        <v>0.33492790756206081</v>
      </c>
      <c r="O1326" s="5" cm="1">
        <f t="array" ref="O132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26" s="5" cm="1">
        <f t="array" ref="P1326">MAX(IF((ProjectInfoTable[ProjectName]=DiscreteStatsTable[[#This Row],[ProjectName]]),(ProjectInfoTable[ProjectName]=DiscreteStatsTable[[#This Row],[ProjectName]])*ProjectInfoTable[ConfidenceInterval]))</f>
        <v>0.95</v>
      </c>
      <c r="Q1326" s="5">
        <f>IF(AND(DiscreteStatsTable[[#This Row],[RepsWithStatObserved]]=1,Y1326=0),200000000000000000000,IFERROR(_xlfn.T.INV.2T(1 -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26" s="5" cm="1">
        <f t="array" ref="R1326">MIN(IF((DiscreteStatsTable[GroupByKey]=DiscreteStatsTable[[#This Row],[GroupByKey]]),(DiscreteStatsTable[GroupByKey]=DiscreteStatsTable[[#This Row],[GroupByKey]])*DiscreteStatsTable[Average]))</f>
        <v>0.29414253294763198</v>
      </c>
      <c r="S1326" s="5" cm="1">
        <f t="array" ref="S1326">MAX(IF((DiscreteStatsTable[GroupByKey]=DiscreteStatsTable[[#This Row],[GroupByKey]]),(DiscreteStatsTable[GroupByKey]=DiscreteStatsTable[[#This Row],[GroupByKey]])*DiscreteStatsTable[Average]))</f>
        <v>0.38948747758041602</v>
      </c>
      <c r="T1326" s="5" cm="1">
        <f t="array" ref="T1326">MIN(IF((DiscreteStatsTable[GroupByKey]=DiscreteStatsTable[[#This Row],[GroupByKey]]),(DiscreteStatsTable[GroupByKey]=DiscreteStatsTable[[#This Row],[GroupByKey]])*DiscreteStatsTable[Minimum]))</f>
        <v>1.2941586017357599E-2</v>
      </c>
      <c r="U1326" s="5" cm="1">
        <f t="array" ref="U1326">MAX(IF((DiscreteStatsTable[GroupByKey]=DiscreteStatsTable[[#This Row],[GroupByKey]]),(DiscreteStatsTable[GroupByKey]=DiscreteStatsTable[[#This Row],[GroupByKey]])*DiscreteStatsTable[Maximum]))</f>
        <v>2.0393207955552399</v>
      </c>
      <c r="V1326" s="5" cm="1">
        <f t="array" ref="V1326">IFERROR(AVERAGE(IF((DiscreteStatsTable[GroupByKey]=DiscreteStatsTable[[#This Row],[GroupByKey]]),(DiscreteStatsTable[GroupByKey]=DiscreteStatsTable[[#This Row],[GroupByKey]])*DiscreteStatsTable[NumberObservations])),0)</f>
        <v>141.38</v>
      </c>
      <c r="W1326" s="5">
        <f>IF((DiscreteStatsTable[[#This Row],[RepsRequested]]&gt;1),DiscreteStatsTable[[#This Row],[HalfWidth]],DiscreteStatsTable[[#This Row],[BatchMeansHalfWidth]])</f>
        <v>5.7478663771092743E-3</v>
      </c>
      <c r="X1326" s="5" cm="1">
        <f t="array" ref="X1326">COUNT(IF((DiscreteStatsTable[GroupByKey]=DiscreteStatsTable[[#This Row],[GroupByKey]]),(DiscreteStatsTable[GroupByKey]=DiscreteStatsTable[[#This Row],[GroupByKey]])*DiscreteStatsTable[Replication]))</f>
        <v>50</v>
      </c>
      <c r="Y1326" s="5">
        <f>IF(DiscreteStatsTable[[#This Row],[RepsRequested]]=DiscreteStatsTable[[#This Row],[RepsWithStatObserved]],1,0)</f>
        <v>1</v>
      </c>
    </row>
    <row r="1327" spans="1:25" x14ac:dyDescent="0.25">
      <c r="A1327" t="s">
        <v>68</v>
      </c>
      <c r="B1327" t="s">
        <v>70</v>
      </c>
      <c r="C1327">
        <v>44</v>
      </c>
      <c r="D1327" t="s">
        <v>85</v>
      </c>
      <c r="E1327" t="s">
        <v>96</v>
      </c>
      <c r="F1327" t="s">
        <v>87</v>
      </c>
      <c r="G1327">
        <v>12.6684684562778</v>
      </c>
      <c r="H1327">
        <v>2E+20</v>
      </c>
      <c r="I1327">
        <v>1.8580016736135601</v>
      </c>
      <c r="J1327">
        <v>55.7743610554162</v>
      </c>
      <c r="K1327">
        <v>143</v>
      </c>
      <c r="L13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27" s="5" cm="1">
        <f t="array" ref="M1327">MAX(IF((ProjectInfoTable[ProjectName]=DiscreteStatsTable[[#This Row],[ProjectName]]),(ProjectInfoTable[ProjectName]=DiscreteStatsTable[[#This Row],[ProjectName]])*ProjectInfoTable[NumberOfReplications]))</f>
        <v>50</v>
      </c>
      <c r="N1327" s="5" cm="1">
        <f t="array" ref="N1327">IFERROR(AVERAGE(IF((DiscreteStatsTable[GroupByKey]=DiscreteStatsTable[[#This Row],[GroupByKey]]),(DiscreteStatsTable[GroupByKey]=DiscreteStatsTable[[#This Row],[GroupByKey]])*DiscreteStatsTable[Average])),0)</f>
        <v>12.098431297615067</v>
      </c>
      <c r="O1327" s="5" cm="1">
        <f t="array" ref="O1327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327" s="5" cm="1">
        <f t="array" ref="P1327">MAX(IF((ProjectInfoTable[ProjectName]=DiscreteStatsTable[[#This Row],[ProjectName]]),(ProjectInfoTable[ProjectName]=DiscreteStatsTable[[#This Row],[ProjectName]])*ProjectInfoTable[ConfidenceInterval]))</f>
        <v>0.95</v>
      </c>
      <c r="Q1327" s="5">
        <f>IF(AND(DiscreteStatsTable[[#This Row],[RepsWithStatObserved]]=1,Y1327=0),200000000000000000000,IFERROR(_xlfn.T.INV.2T(1 -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327" s="5" cm="1">
        <f t="array" ref="R1327">MIN(IF((DiscreteStatsTable[GroupByKey]=DiscreteStatsTable[[#This Row],[GroupByKey]]),(DiscreteStatsTable[GroupByKey]=DiscreteStatsTable[[#This Row],[GroupByKey]])*DiscreteStatsTable[Average]))</f>
        <v>10.7592582879315</v>
      </c>
      <c r="S1327" s="5" cm="1">
        <f t="array" ref="S1327">MAX(IF((DiscreteStatsTable[GroupByKey]=DiscreteStatsTable[[#This Row],[GroupByKey]]),(DiscreteStatsTable[GroupByKey]=DiscreteStatsTable[[#This Row],[GroupByKey]])*DiscreteStatsTable[Average]))</f>
        <v>14.168775078757299</v>
      </c>
      <c r="T1327" s="5" cm="1">
        <f t="array" ref="T1327">MIN(IF((DiscreteStatsTable[GroupByKey]=DiscreteStatsTable[[#This Row],[GroupByKey]]),(DiscreteStatsTable[GroupByKey]=DiscreteStatsTable[[#This Row],[GroupByKey]])*DiscreteStatsTable[Minimum]))</f>
        <v>0.77649516104145899</v>
      </c>
      <c r="U1327" s="5" cm="1">
        <f t="array" ref="U1327">MAX(IF((DiscreteStatsTable[GroupByKey]=DiscreteStatsTable[[#This Row],[GroupByKey]]),(DiscreteStatsTable[GroupByKey]=DiscreteStatsTable[[#This Row],[GroupByKey]])*DiscreteStatsTable[Maximum]))</f>
        <v>66.496126739788593</v>
      </c>
      <c r="V1327" s="5" cm="1">
        <f t="array" ref="V1327">IFERROR(AVERAGE(IF((DiscreteStatsTable[GroupByKey]=DiscreteStatsTable[[#This Row],[GroupByKey]]),(DiscreteStatsTable[GroupByKey]=DiscreteStatsTable[[#This Row],[GroupByKey]])*DiscreteStatsTable[NumberObservations])),0)</f>
        <v>141.38</v>
      </c>
      <c r="W1327" s="5">
        <f>IF((DiscreteStatsTable[[#This Row],[RepsRequested]]&gt;1),DiscreteStatsTable[[#This Row],[HalfWidth]],DiscreteStatsTable[[#This Row],[BatchMeansHalfWidth]])</f>
        <v>0.20301091161176912</v>
      </c>
      <c r="X1327" s="5" cm="1">
        <f t="array" ref="X1327">COUNT(IF((DiscreteStatsTable[GroupByKey]=DiscreteStatsTable[[#This Row],[GroupByKey]]),(DiscreteStatsTable[GroupByKey]=DiscreteStatsTable[[#This Row],[GroupByKey]])*DiscreteStatsTable[Replication]))</f>
        <v>50</v>
      </c>
      <c r="Y1327" s="5">
        <f>IF(DiscreteStatsTable[[#This Row],[RepsRequested]]=DiscreteStatsTable[[#This Row],[RepsWithStatObserved]],1,0)</f>
        <v>1</v>
      </c>
    </row>
    <row r="1328" spans="1:25" x14ac:dyDescent="0.25">
      <c r="A1328" t="s">
        <v>68</v>
      </c>
      <c r="B1328" t="s">
        <v>70</v>
      </c>
      <c r="C1328">
        <v>44</v>
      </c>
      <c r="D1328" t="s">
        <v>85</v>
      </c>
      <c r="E1328" t="s">
        <v>97</v>
      </c>
      <c r="F1328" t="s">
        <v>87</v>
      </c>
      <c r="G1328">
        <v>0</v>
      </c>
      <c r="H1328">
        <v>2E+20</v>
      </c>
      <c r="I1328">
        <v>0</v>
      </c>
      <c r="J1328">
        <v>0</v>
      </c>
      <c r="K1328">
        <v>143</v>
      </c>
      <c r="L13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28" s="5" cm="1">
        <f t="array" ref="M1328">MAX(IF((ProjectInfoTable[ProjectName]=DiscreteStatsTable[[#This Row],[ProjectName]]),(ProjectInfoTable[ProjectName]=DiscreteStatsTable[[#This Row],[ProjectName]])*ProjectInfoTable[NumberOfReplications]))</f>
        <v>50</v>
      </c>
      <c r="N1328" s="5" cm="1">
        <f t="array" ref="N1328">IFERROR(AVERAGE(IF((DiscreteStatsTable[GroupByKey]=DiscreteStatsTable[[#This Row],[GroupByKey]]),(DiscreteStatsTable[GroupByKey]=DiscreteStatsTable[[#This Row],[GroupByKey]])*DiscreteStatsTable[Average])),0)</f>
        <v>0</v>
      </c>
      <c r="O1328" s="5" cm="1">
        <f t="array" ref="O1328">IFERROR(_xlfn.STDEV.S(IF((DiscreteStatsTable[GroupByKey]=DiscreteStatsTable[[#This Row],[GroupByKey]]),(DiscreteStatsTable[GroupByKey]=DiscreteStatsTable[[#This Row],[GroupByKey]])*DiscreteStatsTable[Average])),0)</f>
        <v>0</v>
      </c>
      <c r="P1328" s="5" cm="1">
        <f t="array" ref="P1328">MAX(IF((ProjectInfoTable[ProjectName]=DiscreteStatsTable[[#This Row],[ProjectName]]),(ProjectInfoTable[ProjectName]=DiscreteStatsTable[[#This Row],[ProjectName]])*ProjectInfoTable[ConfidenceInterval]))</f>
        <v>0.95</v>
      </c>
      <c r="Q1328" s="5">
        <f>IF(AND(DiscreteStatsTable[[#This Row],[RepsWithStatObserved]]=1,Y1328=0),200000000000000000000,IFERROR(_xlfn.T.INV.2T(1 -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8" s="5" cm="1">
        <f t="array" ref="R1328">MIN(IF((DiscreteStatsTable[GroupByKey]=DiscreteStatsTable[[#This Row],[GroupByKey]]),(DiscreteStatsTable[GroupByKey]=DiscreteStatsTable[[#This Row],[GroupByKey]])*DiscreteStatsTable[Average]))</f>
        <v>0</v>
      </c>
      <c r="S1328" s="5" cm="1">
        <f t="array" ref="S1328">MAX(IF((DiscreteStatsTable[GroupByKey]=DiscreteStatsTable[[#This Row],[GroupByKey]]),(DiscreteStatsTable[GroupByKey]=DiscreteStatsTable[[#This Row],[GroupByKey]])*DiscreteStatsTable[Average]))</f>
        <v>0</v>
      </c>
      <c r="T1328" s="5" cm="1">
        <f t="array" ref="T1328">MIN(IF((DiscreteStatsTable[GroupByKey]=DiscreteStatsTable[[#This Row],[GroupByKey]]),(DiscreteStatsTable[GroupByKey]=DiscreteStatsTable[[#This Row],[GroupByKey]])*DiscreteStatsTable[Minimum]))</f>
        <v>0</v>
      </c>
      <c r="U1328" s="5" cm="1">
        <f t="array" ref="U1328">MAX(IF((DiscreteStatsTable[GroupByKey]=DiscreteStatsTable[[#This Row],[GroupByKey]]),(DiscreteStatsTable[GroupByKey]=DiscreteStatsTable[[#This Row],[GroupByKey]])*DiscreteStatsTable[Maximum]))</f>
        <v>0</v>
      </c>
      <c r="V1328" s="5" cm="1">
        <f t="array" ref="V1328">IFERROR(AVERAGE(IF((DiscreteStatsTable[GroupByKey]=DiscreteStatsTable[[#This Row],[GroupByKey]]),(DiscreteStatsTable[GroupByKey]=DiscreteStatsTable[[#This Row],[GroupByKey]])*DiscreteStatsTable[NumberObservations])),0)</f>
        <v>141.38</v>
      </c>
      <c r="W1328" s="5">
        <f>IF((DiscreteStatsTable[[#This Row],[RepsRequested]]&gt;1),DiscreteStatsTable[[#This Row],[HalfWidth]],DiscreteStatsTable[[#This Row],[BatchMeansHalfWidth]])</f>
        <v>0</v>
      </c>
      <c r="X1328" s="5" cm="1">
        <f t="array" ref="X1328">COUNT(IF((DiscreteStatsTable[GroupByKey]=DiscreteStatsTable[[#This Row],[GroupByKey]]),(DiscreteStatsTable[GroupByKey]=DiscreteStatsTable[[#This Row],[GroupByKey]])*DiscreteStatsTable[Replication]))</f>
        <v>50</v>
      </c>
      <c r="Y1328" s="5">
        <f>IF(DiscreteStatsTable[[#This Row],[RepsRequested]]=DiscreteStatsTable[[#This Row],[RepsWithStatObserved]],1,0)</f>
        <v>1</v>
      </c>
    </row>
    <row r="1329" spans="1:25" x14ac:dyDescent="0.25">
      <c r="A1329" t="s">
        <v>68</v>
      </c>
      <c r="B1329" t="s">
        <v>70</v>
      </c>
      <c r="C1329">
        <v>44</v>
      </c>
      <c r="D1329" t="s">
        <v>85</v>
      </c>
      <c r="E1329" t="s">
        <v>98</v>
      </c>
      <c r="F1329" t="s">
        <v>87</v>
      </c>
      <c r="G1329">
        <v>6.1606866683772497</v>
      </c>
      <c r="H1329">
        <v>2E+20</v>
      </c>
      <c r="I1329">
        <v>0</v>
      </c>
      <c r="J1329">
        <v>31.675479086671501</v>
      </c>
      <c r="K1329">
        <v>143</v>
      </c>
      <c r="L13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29" s="5" cm="1">
        <f t="array" ref="M1329">MAX(IF((ProjectInfoTable[ProjectName]=DiscreteStatsTable[[#This Row],[ProjectName]]),(ProjectInfoTable[ProjectName]=DiscreteStatsTable[[#This Row],[ProjectName]])*ProjectInfoTable[NumberOfReplications]))</f>
        <v>50</v>
      </c>
      <c r="N1329" s="5" cm="1">
        <f t="array" ref="N1329">IFERROR(AVERAGE(IF((DiscreteStatsTable[GroupByKey]=DiscreteStatsTable[[#This Row],[GroupByKey]]),(DiscreteStatsTable[GroupByKey]=DiscreteStatsTable[[#This Row],[GroupByKey]])*DiscreteStatsTable[Average])),0)</f>
        <v>5.6664667008910365</v>
      </c>
      <c r="O1329" s="5" cm="1">
        <f t="array" ref="O1329">IFERROR(_xlfn.STDEV.S(IF((DiscreteStatsTable[GroupByKey]=DiscreteStatsTable[[#This Row],[GroupByKey]]),(DiscreteStatsTable[GroupByKey]=DiscreteStatsTable[[#This Row],[GroupByKey]])*DiscreteStatsTable[Average])),0)</f>
        <v>5.8120334932936641</v>
      </c>
      <c r="P1329" s="5" cm="1">
        <f t="array" ref="P1329">MAX(IF((ProjectInfoTable[ProjectName]=DiscreteStatsTable[[#This Row],[ProjectName]]),(ProjectInfoTable[ProjectName]=DiscreteStatsTable[[#This Row],[ProjectName]])*ProjectInfoTable[ConfidenceInterval]))</f>
        <v>0.95</v>
      </c>
      <c r="Q1329" s="5">
        <f>IF(AND(DiscreteStatsTable[[#This Row],[RepsWithStatObserved]]=1,Y1329=0),200000000000000000000,IFERROR(_xlfn.T.INV.2T(1 -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329" s="5" cm="1">
        <f t="array" ref="R1329">MIN(IF((DiscreteStatsTable[GroupByKey]=DiscreteStatsTable[[#This Row],[GroupByKey]]),(DiscreteStatsTable[GroupByKey]=DiscreteStatsTable[[#This Row],[GroupByKey]])*DiscreteStatsTable[Average]))</f>
        <v>1.06349999805384</v>
      </c>
      <c r="S1329" s="5" cm="1">
        <f t="array" ref="S1329">MAX(IF((DiscreteStatsTable[GroupByKey]=DiscreteStatsTable[[#This Row],[GroupByKey]]),(DiscreteStatsTable[GroupByKey]=DiscreteStatsTable[[#This Row],[GroupByKey]])*DiscreteStatsTable[Average]))</f>
        <v>37.498930964302303</v>
      </c>
      <c r="T1329" s="5" cm="1">
        <f t="array" ref="T1329">MIN(IF((DiscreteStatsTable[GroupByKey]=DiscreteStatsTable[[#This Row],[GroupByKey]]),(DiscreteStatsTable[GroupByKey]=DiscreteStatsTable[[#This Row],[GroupByKey]])*DiscreteStatsTable[Minimum]))</f>
        <v>0</v>
      </c>
      <c r="U1329" s="5" cm="1">
        <f t="array" ref="U1329">MAX(IF((DiscreteStatsTable[GroupByKey]=DiscreteStatsTable[[#This Row],[GroupByKey]]),(DiscreteStatsTable[GroupByKey]=DiscreteStatsTable[[#This Row],[GroupByKey]])*DiscreteStatsTable[Maximum]))</f>
        <v>97.065234510704698</v>
      </c>
      <c r="V1329" s="5" cm="1">
        <f t="array" ref="V1329">IFERROR(AVERAGE(IF((DiscreteStatsTable[GroupByKey]=DiscreteStatsTable[[#This Row],[GroupByKey]]),(DiscreteStatsTable[GroupByKey]=DiscreteStatsTable[[#This Row],[GroupByKey]])*DiscreteStatsTable[NumberObservations])),0)</f>
        <v>141.38</v>
      </c>
      <c r="W1329" s="5">
        <f>IF((DiscreteStatsTable[[#This Row],[RepsRequested]]&gt;1),DiscreteStatsTable[[#This Row],[HalfWidth]],DiscreteStatsTable[[#This Row],[BatchMeansHalfWidth]])</f>
        <v>1.6517616428299211</v>
      </c>
      <c r="X1329" s="5" cm="1">
        <f t="array" ref="X1329">COUNT(IF((DiscreteStatsTable[GroupByKey]=DiscreteStatsTable[[#This Row],[GroupByKey]]),(DiscreteStatsTable[GroupByKey]=DiscreteStatsTable[[#This Row],[GroupByKey]])*DiscreteStatsTable[Replication]))</f>
        <v>50</v>
      </c>
      <c r="Y1329" s="5">
        <f>IF(DiscreteStatsTable[[#This Row],[RepsRequested]]=DiscreteStatsTable[[#This Row],[RepsWithStatObserved]],1,0)</f>
        <v>1</v>
      </c>
    </row>
    <row r="1330" spans="1:25" x14ac:dyDescent="0.25">
      <c r="A1330" t="s">
        <v>68</v>
      </c>
      <c r="B1330" t="s">
        <v>70</v>
      </c>
      <c r="C1330">
        <v>45</v>
      </c>
      <c r="D1330" t="s">
        <v>85</v>
      </c>
      <c r="E1330" t="s">
        <v>86</v>
      </c>
      <c r="F1330" t="s">
        <v>87</v>
      </c>
      <c r="G1330">
        <v>0</v>
      </c>
      <c r="H1330">
        <v>2E+20</v>
      </c>
      <c r="I1330">
        <v>0</v>
      </c>
      <c r="J1330">
        <v>0</v>
      </c>
      <c r="K1330">
        <v>143</v>
      </c>
      <c r="L13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30" s="5" cm="1">
        <f t="array" ref="M1330">MAX(IF((ProjectInfoTable[ProjectName]=DiscreteStatsTable[[#This Row],[ProjectName]]),(ProjectInfoTable[ProjectName]=DiscreteStatsTable[[#This Row],[ProjectName]])*ProjectInfoTable[NumberOfReplications]))</f>
        <v>50</v>
      </c>
      <c r="N1330" s="5" cm="1">
        <f t="array" ref="N1330">IFERROR(AVERAGE(IF((DiscreteStatsTable[GroupByKey]=DiscreteStatsTable[[#This Row],[GroupByKey]]),(DiscreteStatsTable[GroupByKey]=DiscreteStatsTable[[#This Row],[GroupByKey]])*DiscreteStatsTable[Average])),0)</f>
        <v>0</v>
      </c>
      <c r="O1330" s="5" cm="1">
        <f t="array" ref="O1330">IFERROR(_xlfn.STDEV.S(IF((DiscreteStatsTable[GroupByKey]=DiscreteStatsTable[[#This Row],[GroupByKey]]),(DiscreteStatsTable[GroupByKey]=DiscreteStatsTable[[#This Row],[GroupByKey]])*DiscreteStatsTable[Average])),0)</f>
        <v>0</v>
      </c>
      <c r="P1330" s="5" cm="1">
        <f t="array" ref="P1330">MAX(IF((ProjectInfoTable[ProjectName]=DiscreteStatsTable[[#This Row],[ProjectName]]),(ProjectInfoTable[ProjectName]=DiscreteStatsTable[[#This Row],[ProjectName]])*ProjectInfoTable[ConfidenceInterval]))</f>
        <v>0.95</v>
      </c>
      <c r="Q1330" s="5">
        <f>IF(AND(DiscreteStatsTable[[#This Row],[RepsWithStatObserved]]=1,Y1330=0),200000000000000000000,IFERROR(_xlfn.T.INV.2T(1 -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0" s="5" cm="1">
        <f t="array" ref="R1330">MIN(IF((DiscreteStatsTable[GroupByKey]=DiscreteStatsTable[[#This Row],[GroupByKey]]),(DiscreteStatsTable[GroupByKey]=DiscreteStatsTable[[#This Row],[GroupByKey]])*DiscreteStatsTable[Average]))</f>
        <v>0</v>
      </c>
      <c r="S1330" s="5" cm="1">
        <f t="array" ref="S1330">MAX(IF((DiscreteStatsTable[GroupByKey]=DiscreteStatsTable[[#This Row],[GroupByKey]]),(DiscreteStatsTable[GroupByKey]=DiscreteStatsTable[[#This Row],[GroupByKey]])*DiscreteStatsTable[Average]))</f>
        <v>0</v>
      </c>
      <c r="T1330" s="5" cm="1">
        <f t="array" ref="T1330">MIN(IF((DiscreteStatsTable[GroupByKey]=DiscreteStatsTable[[#This Row],[GroupByKey]]),(DiscreteStatsTable[GroupByKey]=DiscreteStatsTable[[#This Row],[GroupByKey]])*DiscreteStatsTable[Minimum]))</f>
        <v>0</v>
      </c>
      <c r="U1330" s="5" cm="1">
        <f t="array" ref="U1330">MAX(IF((DiscreteStatsTable[GroupByKey]=DiscreteStatsTable[[#This Row],[GroupByKey]]),(DiscreteStatsTable[GroupByKey]=DiscreteStatsTable[[#This Row],[GroupByKey]])*DiscreteStatsTable[Maximum]))</f>
        <v>0</v>
      </c>
      <c r="V1330" s="5" cm="1">
        <f t="array" ref="V1330">IFERROR(AVERAGE(IF((DiscreteStatsTable[GroupByKey]=DiscreteStatsTable[[#This Row],[GroupByKey]]),(DiscreteStatsTable[GroupByKey]=DiscreteStatsTable[[#This Row],[GroupByKey]])*DiscreteStatsTable[NumberObservations])),0)</f>
        <v>141.38</v>
      </c>
      <c r="W1330" s="5">
        <f>IF((DiscreteStatsTable[[#This Row],[RepsRequested]]&gt;1),DiscreteStatsTable[[#This Row],[HalfWidth]],DiscreteStatsTable[[#This Row],[BatchMeansHalfWidth]])</f>
        <v>0</v>
      </c>
      <c r="X1330" s="5" cm="1">
        <f t="array" ref="X1330">COUNT(IF((DiscreteStatsTable[GroupByKey]=DiscreteStatsTable[[#This Row],[GroupByKey]]),(DiscreteStatsTable[GroupByKey]=DiscreteStatsTable[[#This Row],[GroupByKey]])*DiscreteStatsTable[Replication]))</f>
        <v>50</v>
      </c>
      <c r="Y1330" s="5">
        <f>IF(DiscreteStatsTable[[#This Row],[RepsRequested]]=DiscreteStatsTable[[#This Row],[RepsWithStatObserved]],1,0)</f>
        <v>1</v>
      </c>
    </row>
    <row r="1331" spans="1:25" x14ac:dyDescent="0.25">
      <c r="A1331" t="s">
        <v>68</v>
      </c>
      <c r="B1331" t="s">
        <v>70</v>
      </c>
      <c r="C1331">
        <v>45</v>
      </c>
      <c r="D1331" t="s">
        <v>85</v>
      </c>
      <c r="E1331" t="s">
        <v>88</v>
      </c>
      <c r="F1331" t="s">
        <v>87</v>
      </c>
      <c r="G1331">
        <v>0</v>
      </c>
      <c r="H1331">
        <v>2E+20</v>
      </c>
      <c r="I1331">
        <v>0</v>
      </c>
      <c r="J1331">
        <v>0</v>
      </c>
      <c r="K1331">
        <v>143</v>
      </c>
      <c r="L13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31" s="5" cm="1">
        <f t="array" ref="M1331">MAX(IF((ProjectInfoTable[ProjectName]=DiscreteStatsTable[[#This Row],[ProjectName]]),(ProjectInfoTable[ProjectName]=DiscreteStatsTable[[#This Row],[ProjectName]])*ProjectInfoTable[NumberOfReplications]))</f>
        <v>50</v>
      </c>
      <c r="N1331" s="5" cm="1">
        <f t="array" ref="N1331">IFERROR(AVERAGE(IF((DiscreteStatsTable[GroupByKey]=DiscreteStatsTable[[#This Row],[GroupByKey]]),(DiscreteStatsTable[GroupByKey]=DiscreteStatsTable[[#This Row],[GroupByKey]])*DiscreteStatsTable[Average])),0)</f>
        <v>0</v>
      </c>
      <c r="O1331" s="5" cm="1">
        <f t="array" ref="O1331">IFERROR(_xlfn.STDEV.S(IF((DiscreteStatsTable[GroupByKey]=DiscreteStatsTable[[#This Row],[GroupByKey]]),(DiscreteStatsTable[GroupByKey]=DiscreteStatsTable[[#This Row],[GroupByKey]])*DiscreteStatsTable[Average])),0)</f>
        <v>0</v>
      </c>
      <c r="P1331" s="5" cm="1">
        <f t="array" ref="P1331">MAX(IF((ProjectInfoTable[ProjectName]=DiscreteStatsTable[[#This Row],[ProjectName]]),(ProjectInfoTable[ProjectName]=DiscreteStatsTable[[#This Row],[ProjectName]])*ProjectInfoTable[ConfidenceInterval]))</f>
        <v>0.95</v>
      </c>
      <c r="Q1331" s="5">
        <f>IF(AND(DiscreteStatsTable[[#This Row],[RepsWithStatObserved]]=1,Y1331=0),200000000000000000000,IFERROR(_xlfn.T.INV.2T(1 -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1" s="5" cm="1">
        <f t="array" ref="R1331">MIN(IF((DiscreteStatsTable[GroupByKey]=DiscreteStatsTable[[#This Row],[GroupByKey]]),(DiscreteStatsTable[GroupByKey]=DiscreteStatsTable[[#This Row],[GroupByKey]])*DiscreteStatsTable[Average]))</f>
        <v>0</v>
      </c>
      <c r="S1331" s="5" cm="1">
        <f t="array" ref="S1331">MAX(IF((DiscreteStatsTable[GroupByKey]=DiscreteStatsTable[[#This Row],[GroupByKey]]),(DiscreteStatsTable[GroupByKey]=DiscreteStatsTable[[#This Row],[GroupByKey]])*DiscreteStatsTable[Average]))</f>
        <v>0</v>
      </c>
      <c r="T1331" s="5" cm="1">
        <f t="array" ref="T1331">MIN(IF((DiscreteStatsTable[GroupByKey]=DiscreteStatsTable[[#This Row],[GroupByKey]]),(DiscreteStatsTable[GroupByKey]=DiscreteStatsTable[[#This Row],[GroupByKey]])*DiscreteStatsTable[Minimum]))</f>
        <v>0</v>
      </c>
      <c r="U1331" s="5" cm="1">
        <f t="array" ref="U1331">MAX(IF((DiscreteStatsTable[GroupByKey]=DiscreteStatsTable[[#This Row],[GroupByKey]]),(DiscreteStatsTable[GroupByKey]=DiscreteStatsTable[[#This Row],[GroupByKey]])*DiscreteStatsTable[Maximum]))</f>
        <v>0</v>
      </c>
      <c r="V1331" s="5" cm="1">
        <f t="array" ref="V1331">IFERROR(AVERAGE(IF((DiscreteStatsTable[GroupByKey]=DiscreteStatsTable[[#This Row],[GroupByKey]]),(DiscreteStatsTable[GroupByKey]=DiscreteStatsTable[[#This Row],[GroupByKey]])*DiscreteStatsTable[NumberObservations])),0)</f>
        <v>141.38</v>
      </c>
      <c r="W1331" s="5">
        <f>IF((DiscreteStatsTable[[#This Row],[RepsRequested]]&gt;1),DiscreteStatsTable[[#This Row],[HalfWidth]],DiscreteStatsTable[[#This Row],[BatchMeansHalfWidth]])</f>
        <v>0</v>
      </c>
      <c r="X1331" s="5" cm="1">
        <f t="array" ref="X1331">COUNT(IF((DiscreteStatsTable[GroupByKey]=DiscreteStatsTable[[#This Row],[GroupByKey]]),(DiscreteStatsTable[GroupByKey]=DiscreteStatsTable[[#This Row],[GroupByKey]])*DiscreteStatsTable[Replication]))</f>
        <v>50</v>
      </c>
      <c r="Y1331" s="5">
        <f>IF(DiscreteStatsTable[[#This Row],[RepsRequested]]=DiscreteStatsTable[[#This Row],[RepsWithStatObserved]],1,0)</f>
        <v>1</v>
      </c>
    </row>
    <row r="1332" spans="1:25" x14ac:dyDescent="0.25">
      <c r="A1332" t="s">
        <v>68</v>
      </c>
      <c r="B1332" t="s">
        <v>70</v>
      </c>
      <c r="C1332">
        <v>45</v>
      </c>
      <c r="D1332" t="s">
        <v>85</v>
      </c>
      <c r="E1332" t="s">
        <v>89</v>
      </c>
      <c r="F1332" t="s">
        <v>87</v>
      </c>
      <c r="G1332">
        <v>0</v>
      </c>
      <c r="H1332">
        <v>2E+20</v>
      </c>
      <c r="I1332">
        <v>0</v>
      </c>
      <c r="J1332">
        <v>0</v>
      </c>
      <c r="K1332">
        <v>143</v>
      </c>
      <c r="L13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32" s="5" cm="1">
        <f t="array" ref="M1332">MAX(IF((ProjectInfoTable[ProjectName]=DiscreteStatsTable[[#This Row],[ProjectName]]),(ProjectInfoTable[ProjectName]=DiscreteStatsTable[[#This Row],[ProjectName]])*ProjectInfoTable[NumberOfReplications]))</f>
        <v>50</v>
      </c>
      <c r="N1332" s="5" cm="1">
        <f t="array" ref="N1332">IFERROR(AVERAGE(IF((DiscreteStatsTable[GroupByKey]=DiscreteStatsTable[[#This Row],[GroupByKey]]),(DiscreteStatsTable[GroupByKey]=DiscreteStatsTable[[#This Row],[GroupByKey]])*DiscreteStatsTable[Average])),0)</f>
        <v>0</v>
      </c>
      <c r="O1332" s="5" cm="1">
        <f t="array" ref="O1332">IFERROR(_xlfn.STDEV.S(IF((DiscreteStatsTable[GroupByKey]=DiscreteStatsTable[[#This Row],[GroupByKey]]),(DiscreteStatsTable[GroupByKey]=DiscreteStatsTable[[#This Row],[GroupByKey]])*DiscreteStatsTable[Average])),0)</f>
        <v>0</v>
      </c>
      <c r="P1332" s="5" cm="1">
        <f t="array" ref="P1332">MAX(IF((ProjectInfoTable[ProjectName]=DiscreteStatsTable[[#This Row],[ProjectName]]),(ProjectInfoTable[ProjectName]=DiscreteStatsTable[[#This Row],[ProjectName]])*ProjectInfoTable[ConfidenceInterval]))</f>
        <v>0.95</v>
      </c>
      <c r="Q1332" s="5">
        <f>IF(AND(DiscreteStatsTable[[#This Row],[RepsWithStatObserved]]=1,Y1332=0),200000000000000000000,IFERROR(_xlfn.T.INV.2T(1 -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2" s="5" cm="1">
        <f t="array" ref="R1332">MIN(IF((DiscreteStatsTable[GroupByKey]=DiscreteStatsTable[[#This Row],[GroupByKey]]),(DiscreteStatsTable[GroupByKey]=DiscreteStatsTable[[#This Row],[GroupByKey]])*DiscreteStatsTable[Average]))</f>
        <v>0</v>
      </c>
      <c r="S1332" s="5" cm="1">
        <f t="array" ref="S1332">MAX(IF((DiscreteStatsTable[GroupByKey]=DiscreteStatsTable[[#This Row],[GroupByKey]]),(DiscreteStatsTable[GroupByKey]=DiscreteStatsTable[[#This Row],[GroupByKey]])*DiscreteStatsTable[Average]))</f>
        <v>0</v>
      </c>
      <c r="T1332" s="5" cm="1">
        <f t="array" ref="T1332">MIN(IF((DiscreteStatsTable[GroupByKey]=DiscreteStatsTable[[#This Row],[GroupByKey]]),(DiscreteStatsTable[GroupByKey]=DiscreteStatsTable[[#This Row],[GroupByKey]])*DiscreteStatsTable[Minimum]))</f>
        <v>0</v>
      </c>
      <c r="U1332" s="5" cm="1">
        <f t="array" ref="U1332">MAX(IF((DiscreteStatsTable[GroupByKey]=DiscreteStatsTable[[#This Row],[GroupByKey]]),(DiscreteStatsTable[GroupByKey]=DiscreteStatsTable[[#This Row],[GroupByKey]])*DiscreteStatsTable[Maximum]))</f>
        <v>0</v>
      </c>
      <c r="V1332" s="5" cm="1">
        <f t="array" ref="V1332">IFERROR(AVERAGE(IF((DiscreteStatsTable[GroupByKey]=DiscreteStatsTable[[#This Row],[GroupByKey]]),(DiscreteStatsTable[GroupByKey]=DiscreteStatsTable[[#This Row],[GroupByKey]])*DiscreteStatsTable[NumberObservations])),0)</f>
        <v>141.38</v>
      </c>
      <c r="W1332" s="5">
        <f>IF((DiscreteStatsTable[[#This Row],[RepsRequested]]&gt;1),DiscreteStatsTable[[#This Row],[HalfWidth]],DiscreteStatsTable[[#This Row],[BatchMeansHalfWidth]])</f>
        <v>0</v>
      </c>
      <c r="X1332" s="5" cm="1">
        <f t="array" ref="X1332">COUNT(IF((DiscreteStatsTable[GroupByKey]=DiscreteStatsTable[[#This Row],[GroupByKey]]),(DiscreteStatsTable[GroupByKey]=DiscreteStatsTable[[#This Row],[GroupByKey]])*DiscreteStatsTable[Replication]))</f>
        <v>50</v>
      </c>
      <c r="Y1332" s="5">
        <f>IF(DiscreteStatsTable[[#This Row],[RepsRequested]]=DiscreteStatsTable[[#This Row],[RepsWithStatObserved]],1,0)</f>
        <v>1</v>
      </c>
    </row>
    <row r="1333" spans="1:25" x14ac:dyDescent="0.25">
      <c r="A1333" t="s">
        <v>68</v>
      </c>
      <c r="B1333" t="s">
        <v>70</v>
      </c>
      <c r="C1333">
        <v>45</v>
      </c>
      <c r="D1333" t="s">
        <v>85</v>
      </c>
      <c r="E1333" t="s">
        <v>90</v>
      </c>
      <c r="F1333" t="s">
        <v>87</v>
      </c>
      <c r="G1333">
        <v>0</v>
      </c>
      <c r="H1333">
        <v>2E+20</v>
      </c>
      <c r="I1333">
        <v>0</v>
      </c>
      <c r="J1333">
        <v>0</v>
      </c>
      <c r="K1333">
        <v>143</v>
      </c>
      <c r="L13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33" s="5" cm="1">
        <f t="array" ref="M1333">MAX(IF((ProjectInfoTable[ProjectName]=DiscreteStatsTable[[#This Row],[ProjectName]]),(ProjectInfoTable[ProjectName]=DiscreteStatsTable[[#This Row],[ProjectName]])*ProjectInfoTable[NumberOfReplications]))</f>
        <v>50</v>
      </c>
      <c r="N1333" s="5" cm="1">
        <f t="array" ref="N1333">IFERROR(AVERAGE(IF((DiscreteStatsTable[GroupByKey]=DiscreteStatsTable[[#This Row],[GroupByKey]]),(DiscreteStatsTable[GroupByKey]=DiscreteStatsTable[[#This Row],[GroupByKey]])*DiscreteStatsTable[Average])),0)</f>
        <v>0</v>
      </c>
      <c r="O1333" s="5" cm="1">
        <f t="array" ref="O1333">IFERROR(_xlfn.STDEV.S(IF((DiscreteStatsTable[GroupByKey]=DiscreteStatsTable[[#This Row],[GroupByKey]]),(DiscreteStatsTable[GroupByKey]=DiscreteStatsTable[[#This Row],[GroupByKey]])*DiscreteStatsTable[Average])),0)</f>
        <v>0</v>
      </c>
      <c r="P1333" s="5" cm="1">
        <f t="array" ref="P1333">MAX(IF((ProjectInfoTable[ProjectName]=DiscreteStatsTable[[#This Row],[ProjectName]]),(ProjectInfoTable[ProjectName]=DiscreteStatsTable[[#This Row],[ProjectName]])*ProjectInfoTable[ConfidenceInterval]))</f>
        <v>0.95</v>
      </c>
      <c r="Q1333" s="5">
        <f>IF(AND(DiscreteStatsTable[[#This Row],[RepsWithStatObserved]]=1,Y1333=0),200000000000000000000,IFERROR(_xlfn.T.INV.2T(1 -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3" s="5" cm="1">
        <f t="array" ref="R1333">MIN(IF((DiscreteStatsTable[GroupByKey]=DiscreteStatsTable[[#This Row],[GroupByKey]]),(DiscreteStatsTable[GroupByKey]=DiscreteStatsTable[[#This Row],[GroupByKey]])*DiscreteStatsTable[Average]))</f>
        <v>0</v>
      </c>
      <c r="S1333" s="5" cm="1">
        <f t="array" ref="S1333">MAX(IF((DiscreteStatsTable[GroupByKey]=DiscreteStatsTable[[#This Row],[GroupByKey]]),(DiscreteStatsTable[GroupByKey]=DiscreteStatsTable[[#This Row],[GroupByKey]])*DiscreteStatsTable[Average]))</f>
        <v>0</v>
      </c>
      <c r="T1333" s="5" cm="1">
        <f t="array" ref="T1333">MIN(IF((DiscreteStatsTable[GroupByKey]=DiscreteStatsTable[[#This Row],[GroupByKey]]),(DiscreteStatsTable[GroupByKey]=DiscreteStatsTable[[#This Row],[GroupByKey]])*DiscreteStatsTable[Minimum]))</f>
        <v>0</v>
      </c>
      <c r="U1333" s="5" cm="1">
        <f t="array" ref="U1333">MAX(IF((DiscreteStatsTable[GroupByKey]=DiscreteStatsTable[[#This Row],[GroupByKey]]),(DiscreteStatsTable[GroupByKey]=DiscreteStatsTable[[#This Row],[GroupByKey]])*DiscreteStatsTable[Maximum]))</f>
        <v>0</v>
      </c>
      <c r="V1333" s="5" cm="1">
        <f t="array" ref="V1333">IFERROR(AVERAGE(IF((DiscreteStatsTable[GroupByKey]=DiscreteStatsTable[[#This Row],[GroupByKey]]),(DiscreteStatsTable[GroupByKey]=DiscreteStatsTable[[#This Row],[GroupByKey]])*DiscreteStatsTable[NumberObservations])),0)</f>
        <v>141.38</v>
      </c>
      <c r="W1333" s="5">
        <f>IF((DiscreteStatsTable[[#This Row],[RepsRequested]]&gt;1),DiscreteStatsTable[[#This Row],[HalfWidth]],DiscreteStatsTable[[#This Row],[BatchMeansHalfWidth]])</f>
        <v>0</v>
      </c>
      <c r="X1333" s="5" cm="1">
        <f t="array" ref="X1333">COUNT(IF((DiscreteStatsTable[GroupByKey]=DiscreteStatsTable[[#This Row],[GroupByKey]]),(DiscreteStatsTable[GroupByKey]=DiscreteStatsTable[[#This Row],[GroupByKey]])*DiscreteStatsTable[Replication]))</f>
        <v>50</v>
      </c>
      <c r="Y1333" s="5">
        <f>IF(DiscreteStatsTable[[#This Row],[RepsRequested]]=DiscreteStatsTable[[#This Row],[RepsWithStatObserved]],1,0)</f>
        <v>1</v>
      </c>
    </row>
    <row r="1334" spans="1:25" x14ac:dyDescent="0.25">
      <c r="A1334" t="s">
        <v>68</v>
      </c>
      <c r="B1334" t="s">
        <v>70</v>
      </c>
      <c r="C1334">
        <v>45</v>
      </c>
      <c r="D1334" t="s">
        <v>85</v>
      </c>
      <c r="E1334" t="s">
        <v>91</v>
      </c>
      <c r="F1334" t="s">
        <v>87</v>
      </c>
      <c r="G1334">
        <v>0.29958283823701898</v>
      </c>
      <c r="H1334">
        <v>2E+20</v>
      </c>
      <c r="I1334">
        <v>1.8568362272247899E-2</v>
      </c>
      <c r="J1334">
        <v>0.98368501407857001</v>
      </c>
      <c r="K1334">
        <v>143</v>
      </c>
      <c r="L13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34" s="5" cm="1">
        <f t="array" ref="M1334">MAX(IF((ProjectInfoTable[ProjectName]=DiscreteStatsTable[[#This Row],[ProjectName]]),(ProjectInfoTable[ProjectName]=DiscreteStatsTable[[#This Row],[ProjectName]])*ProjectInfoTable[NumberOfReplications]))</f>
        <v>50</v>
      </c>
      <c r="N1334" s="5" cm="1">
        <f t="array" ref="N1334">IFERROR(AVERAGE(IF((DiscreteStatsTable[GroupByKey]=DiscreteStatsTable[[#This Row],[GroupByKey]]),(DiscreteStatsTable[GroupByKey]=DiscreteStatsTable[[#This Row],[GroupByKey]])*DiscreteStatsTable[Average])),0)</f>
        <v>0.33492790756206081</v>
      </c>
      <c r="O1334" s="5" cm="1">
        <f t="array" ref="O133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34" s="5" cm="1">
        <f t="array" ref="P1334">MAX(IF((ProjectInfoTable[ProjectName]=DiscreteStatsTable[[#This Row],[ProjectName]]),(ProjectInfoTable[ProjectName]=DiscreteStatsTable[[#This Row],[ProjectName]])*ProjectInfoTable[ConfidenceInterval]))</f>
        <v>0.95</v>
      </c>
      <c r="Q1334" s="5">
        <f>IF(AND(DiscreteStatsTable[[#This Row],[RepsWithStatObserved]]=1,Y1334=0),200000000000000000000,IFERROR(_xlfn.T.INV.2T(1 -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34" s="5" cm="1">
        <f t="array" ref="R1334">MIN(IF((DiscreteStatsTable[GroupByKey]=DiscreteStatsTable[[#This Row],[GroupByKey]]),(DiscreteStatsTable[GroupByKey]=DiscreteStatsTable[[#This Row],[GroupByKey]])*DiscreteStatsTable[Average]))</f>
        <v>0.29414253294763198</v>
      </c>
      <c r="S1334" s="5" cm="1">
        <f t="array" ref="S1334">MAX(IF((DiscreteStatsTable[GroupByKey]=DiscreteStatsTable[[#This Row],[GroupByKey]]),(DiscreteStatsTable[GroupByKey]=DiscreteStatsTable[[#This Row],[GroupByKey]])*DiscreteStatsTable[Average]))</f>
        <v>0.38948747758041602</v>
      </c>
      <c r="T1334" s="5" cm="1">
        <f t="array" ref="T1334">MIN(IF((DiscreteStatsTable[GroupByKey]=DiscreteStatsTable[[#This Row],[GroupByKey]]),(DiscreteStatsTable[GroupByKey]=DiscreteStatsTable[[#This Row],[GroupByKey]])*DiscreteStatsTable[Minimum]))</f>
        <v>1.2941586017357599E-2</v>
      </c>
      <c r="U1334" s="5" cm="1">
        <f t="array" ref="U1334">MAX(IF((DiscreteStatsTable[GroupByKey]=DiscreteStatsTable[[#This Row],[GroupByKey]]),(DiscreteStatsTable[GroupByKey]=DiscreteStatsTable[[#This Row],[GroupByKey]])*DiscreteStatsTable[Maximum]))</f>
        <v>2.0393207955552399</v>
      </c>
      <c r="V1334" s="5" cm="1">
        <f t="array" ref="V1334">IFERROR(AVERAGE(IF((DiscreteStatsTable[GroupByKey]=DiscreteStatsTable[[#This Row],[GroupByKey]]),(DiscreteStatsTable[GroupByKey]=DiscreteStatsTable[[#This Row],[GroupByKey]])*DiscreteStatsTable[NumberObservations])),0)</f>
        <v>141.38</v>
      </c>
      <c r="W1334" s="5">
        <f>IF((DiscreteStatsTable[[#This Row],[RepsRequested]]&gt;1),DiscreteStatsTable[[#This Row],[HalfWidth]],DiscreteStatsTable[[#This Row],[BatchMeansHalfWidth]])</f>
        <v>5.7478663771092743E-3</v>
      </c>
      <c r="X1334" s="5" cm="1">
        <f t="array" ref="X1334">COUNT(IF((DiscreteStatsTable[GroupByKey]=DiscreteStatsTable[[#This Row],[GroupByKey]]),(DiscreteStatsTable[GroupByKey]=DiscreteStatsTable[[#This Row],[GroupByKey]])*DiscreteStatsTable[Replication]))</f>
        <v>50</v>
      </c>
      <c r="Y1334" s="5">
        <f>IF(DiscreteStatsTable[[#This Row],[RepsRequested]]=DiscreteStatsTable[[#This Row],[RepsWithStatObserved]],1,0)</f>
        <v>1</v>
      </c>
    </row>
    <row r="1335" spans="1:25" x14ac:dyDescent="0.25">
      <c r="A1335" t="s">
        <v>68</v>
      </c>
      <c r="B1335" t="s">
        <v>70</v>
      </c>
      <c r="C1335">
        <v>45</v>
      </c>
      <c r="D1335" t="s">
        <v>85</v>
      </c>
      <c r="E1335" t="s">
        <v>92</v>
      </c>
      <c r="F1335" t="s">
        <v>87</v>
      </c>
      <c r="G1335">
        <v>12.608832434693101</v>
      </c>
      <c r="H1335">
        <v>2E+20</v>
      </c>
      <c r="I1335">
        <v>1.11410173633487</v>
      </c>
      <c r="J1335">
        <v>43.4902488183752</v>
      </c>
      <c r="K1335">
        <v>143</v>
      </c>
      <c r="L13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35" s="5" cm="1">
        <f t="array" ref="M1335">MAX(IF((ProjectInfoTable[ProjectName]=DiscreteStatsTable[[#This Row],[ProjectName]]),(ProjectInfoTable[ProjectName]=DiscreteStatsTable[[#This Row],[ProjectName]])*ProjectInfoTable[NumberOfReplications]))</f>
        <v>50</v>
      </c>
      <c r="N1335" s="5" cm="1">
        <f t="array" ref="N1335">IFERROR(AVERAGE(IF((DiscreteStatsTable[GroupByKey]=DiscreteStatsTable[[#This Row],[GroupByKey]]),(DiscreteStatsTable[GroupByKey]=DiscreteStatsTable[[#This Row],[GroupByKey]])*DiscreteStatsTable[Average])),0)</f>
        <v>17.764897998506111</v>
      </c>
      <c r="O1335" s="5" cm="1">
        <f t="array" ref="O1335">IFERROR(_xlfn.STDEV.S(IF((DiscreteStatsTable[GroupByKey]=DiscreteStatsTable[[#This Row],[GroupByKey]]),(DiscreteStatsTable[GroupByKey]=DiscreteStatsTable[[#This Row],[GroupByKey]])*DiscreteStatsTable[Average])),0)</f>
        <v>6.3265363194248438</v>
      </c>
      <c r="P1335" s="5" cm="1">
        <f t="array" ref="P1335">MAX(IF((ProjectInfoTable[ProjectName]=DiscreteStatsTable[[#This Row],[ProjectName]]),(ProjectInfoTable[ProjectName]=DiscreteStatsTable[[#This Row],[ProjectName]])*ProjectInfoTable[ConfidenceInterval]))</f>
        <v>0.95</v>
      </c>
      <c r="Q1335" s="5">
        <f>IF(AND(DiscreteStatsTable[[#This Row],[RepsWithStatObserved]]=1,Y1335=0),200000000000000000000,IFERROR(_xlfn.T.INV.2T(1 -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335" s="5" cm="1">
        <f t="array" ref="R1335">MIN(IF((DiscreteStatsTable[GroupByKey]=DiscreteStatsTable[[#This Row],[GroupByKey]]),(DiscreteStatsTable[GroupByKey]=DiscreteStatsTable[[#This Row],[GroupByKey]])*DiscreteStatsTable[Average]))</f>
        <v>12.070203836107099</v>
      </c>
      <c r="S1335" s="5" cm="1">
        <f t="array" ref="S1335">MAX(IF((DiscreteStatsTable[GroupByKey]=DiscreteStatsTable[[#This Row],[GroupByKey]]),(DiscreteStatsTable[GroupByKey]=DiscreteStatsTable[[#This Row],[GroupByKey]])*DiscreteStatsTable[Average]))</f>
        <v>51.667706043059603</v>
      </c>
      <c r="T1335" s="5" cm="1">
        <f t="array" ref="T1335">MIN(IF((DiscreteStatsTable[GroupByKey]=DiscreteStatsTable[[#This Row],[GroupByKey]]),(DiscreteStatsTable[GroupByKey]=DiscreteStatsTable[[#This Row],[GroupByKey]])*DiscreteStatsTable[Minimum]))</f>
        <v>0.77649516104145899</v>
      </c>
      <c r="U1335" s="5" cm="1">
        <f t="array" ref="U1335">MAX(IF((DiscreteStatsTable[GroupByKey]=DiscreteStatsTable[[#This Row],[GroupByKey]]),(DiscreteStatsTable[GroupByKey]=DiscreteStatsTable[[#This Row],[GroupByKey]])*DiscreteStatsTable[Maximum]))</f>
        <v>114.20900292565</v>
      </c>
      <c r="V1335" s="5" cm="1">
        <f t="array" ref="V1335">IFERROR(AVERAGE(IF((DiscreteStatsTable[GroupByKey]=DiscreteStatsTable[[#This Row],[GroupByKey]]),(DiscreteStatsTable[GroupByKey]=DiscreteStatsTable[[#This Row],[GroupByKey]])*DiscreteStatsTable[NumberObservations])),0)</f>
        <v>141.38</v>
      </c>
      <c r="W1335" s="5">
        <f>IF((DiscreteStatsTable[[#This Row],[RepsRequested]]&gt;1),DiscreteStatsTable[[#This Row],[HalfWidth]],DiscreteStatsTable[[#This Row],[BatchMeansHalfWidth]])</f>
        <v>1.7979817281600685</v>
      </c>
      <c r="X1335" s="5" cm="1">
        <f t="array" ref="X1335">COUNT(IF((DiscreteStatsTable[GroupByKey]=DiscreteStatsTable[[#This Row],[GroupByKey]]),(DiscreteStatsTable[GroupByKey]=DiscreteStatsTable[[#This Row],[GroupByKey]])*DiscreteStatsTable[Replication]))</f>
        <v>50</v>
      </c>
      <c r="Y1335" s="5">
        <f>IF(DiscreteStatsTable[[#This Row],[RepsRequested]]=DiscreteStatsTable[[#This Row],[RepsWithStatObserved]],1,0)</f>
        <v>1</v>
      </c>
    </row>
    <row r="1336" spans="1:25" x14ac:dyDescent="0.25">
      <c r="A1336" t="s">
        <v>68</v>
      </c>
      <c r="B1336" t="s">
        <v>70</v>
      </c>
      <c r="C1336">
        <v>45</v>
      </c>
      <c r="D1336" t="s">
        <v>85</v>
      </c>
      <c r="E1336" t="s">
        <v>93</v>
      </c>
      <c r="F1336" t="s">
        <v>87</v>
      </c>
      <c r="G1336">
        <v>0</v>
      </c>
      <c r="H1336">
        <v>2E+20</v>
      </c>
      <c r="I1336">
        <v>0</v>
      </c>
      <c r="J1336">
        <v>0</v>
      </c>
      <c r="K1336">
        <v>143</v>
      </c>
      <c r="L13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36" s="5" cm="1">
        <f t="array" ref="M1336">MAX(IF((ProjectInfoTable[ProjectName]=DiscreteStatsTable[[#This Row],[ProjectName]]),(ProjectInfoTable[ProjectName]=DiscreteStatsTable[[#This Row],[ProjectName]])*ProjectInfoTable[NumberOfReplications]))</f>
        <v>50</v>
      </c>
      <c r="N1336" s="5" cm="1">
        <f t="array" ref="N1336">IFERROR(AVERAGE(IF((DiscreteStatsTable[GroupByKey]=DiscreteStatsTable[[#This Row],[GroupByKey]]),(DiscreteStatsTable[GroupByKey]=DiscreteStatsTable[[#This Row],[GroupByKey]])*DiscreteStatsTable[Average])),0)</f>
        <v>0</v>
      </c>
      <c r="O1336" s="5" cm="1">
        <f t="array" ref="O1336">IFERROR(_xlfn.STDEV.S(IF((DiscreteStatsTable[GroupByKey]=DiscreteStatsTable[[#This Row],[GroupByKey]]),(DiscreteStatsTable[GroupByKey]=DiscreteStatsTable[[#This Row],[GroupByKey]])*DiscreteStatsTable[Average])),0)</f>
        <v>0</v>
      </c>
      <c r="P1336" s="5" cm="1">
        <f t="array" ref="P1336">MAX(IF((ProjectInfoTable[ProjectName]=DiscreteStatsTable[[#This Row],[ProjectName]]),(ProjectInfoTable[ProjectName]=DiscreteStatsTable[[#This Row],[ProjectName]])*ProjectInfoTable[ConfidenceInterval]))</f>
        <v>0.95</v>
      </c>
      <c r="Q1336" s="5">
        <f>IF(AND(DiscreteStatsTable[[#This Row],[RepsWithStatObserved]]=1,Y1336=0),200000000000000000000,IFERROR(_xlfn.T.INV.2T(1 -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6" s="5" cm="1">
        <f t="array" ref="R1336">MIN(IF((DiscreteStatsTable[GroupByKey]=DiscreteStatsTable[[#This Row],[GroupByKey]]),(DiscreteStatsTable[GroupByKey]=DiscreteStatsTable[[#This Row],[GroupByKey]])*DiscreteStatsTable[Average]))</f>
        <v>0</v>
      </c>
      <c r="S1336" s="5" cm="1">
        <f t="array" ref="S1336">MAX(IF((DiscreteStatsTable[GroupByKey]=DiscreteStatsTable[[#This Row],[GroupByKey]]),(DiscreteStatsTable[GroupByKey]=DiscreteStatsTable[[#This Row],[GroupByKey]])*DiscreteStatsTable[Average]))</f>
        <v>0</v>
      </c>
      <c r="T1336" s="5" cm="1">
        <f t="array" ref="T1336">MIN(IF((DiscreteStatsTable[GroupByKey]=DiscreteStatsTable[[#This Row],[GroupByKey]]),(DiscreteStatsTable[GroupByKey]=DiscreteStatsTable[[#This Row],[GroupByKey]])*DiscreteStatsTable[Minimum]))</f>
        <v>0</v>
      </c>
      <c r="U1336" s="5" cm="1">
        <f t="array" ref="U1336">MAX(IF((DiscreteStatsTable[GroupByKey]=DiscreteStatsTable[[#This Row],[GroupByKey]]),(DiscreteStatsTable[GroupByKey]=DiscreteStatsTable[[#This Row],[GroupByKey]])*DiscreteStatsTable[Maximum]))</f>
        <v>0</v>
      </c>
      <c r="V1336" s="5" cm="1">
        <f t="array" ref="V1336">IFERROR(AVERAGE(IF((DiscreteStatsTable[GroupByKey]=DiscreteStatsTable[[#This Row],[GroupByKey]]),(DiscreteStatsTable[GroupByKey]=DiscreteStatsTable[[#This Row],[GroupByKey]])*DiscreteStatsTable[NumberObservations])),0)</f>
        <v>141.38</v>
      </c>
      <c r="W1336" s="5">
        <f>IF((DiscreteStatsTable[[#This Row],[RepsRequested]]&gt;1),DiscreteStatsTable[[#This Row],[HalfWidth]],DiscreteStatsTable[[#This Row],[BatchMeansHalfWidth]])</f>
        <v>0</v>
      </c>
      <c r="X1336" s="5" cm="1">
        <f t="array" ref="X1336">COUNT(IF((DiscreteStatsTable[GroupByKey]=DiscreteStatsTable[[#This Row],[GroupByKey]]),(DiscreteStatsTable[GroupByKey]=DiscreteStatsTable[[#This Row],[GroupByKey]])*DiscreteStatsTable[Replication]))</f>
        <v>50</v>
      </c>
      <c r="Y1336" s="5">
        <f>IF(DiscreteStatsTable[[#This Row],[RepsRequested]]=DiscreteStatsTable[[#This Row],[RepsWithStatObserved]],1,0)</f>
        <v>1</v>
      </c>
    </row>
    <row r="1337" spans="1:25" x14ac:dyDescent="0.25">
      <c r="A1337" t="s">
        <v>68</v>
      </c>
      <c r="B1337" t="s">
        <v>70</v>
      </c>
      <c r="C1337">
        <v>45</v>
      </c>
      <c r="D1337" t="s">
        <v>85</v>
      </c>
      <c r="E1337" t="s">
        <v>94</v>
      </c>
      <c r="F1337" t="s">
        <v>87</v>
      </c>
      <c r="G1337">
        <v>0</v>
      </c>
      <c r="H1337">
        <v>2E+20</v>
      </c>
      <c r="I1337">
        <v>0</v>
      </c>
      <c r="J1337">
        <v>0</v>
      </c>
      <c r="K1337">
        <v>143</v>
      </c>
      <c r="L13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37" s="5" cm="1">
        <f t="array" ref="M1337">MAX(IF((ProjectInfoTable[ProjectName]=DiscreteStatsTable[[#This Row],[ProjectName]]),(ProjectInfoTable[ProjectName]=DiscreteStatsTable[[#This Row],[ProjectName]])*ProjectInfoTable[NumberOfReplications]))</f>
        <v>50</v>
      </c>
      <c r="N1337" s="5" cm="1">
        <f t="array" ref="N1337">IFERROR(AVERAGE(IF((DiscreteStatsTable[GroupByKey]=DiscreteStatsTable[[#This Row],[GroupByKey]]),(DiscreteStatsTable[GroupByKey]=DiscreteStatsTable[[#This Row],[GroupByKey]])*DiscreteStatsTable[Average])),0)</f>
        <v>0</v>
      </c>
      <c r="O1337" s="5" cm="1">
        <f t="array" ref="O1337">IFERROR(_xlfn.STDEV.S(IF((DiscreteStatsTable[GroupByKey]=DiscreteStatsTable[[#This Row],[GroupByKey]]),(DiscreteStatsTable[GroupByKey]=DiscreteStatsTable[[#This Row],[GroupByKey]])*DiscreteStatsTable[Average])),0)</f>
        <v>0</v>
      </c>
      <c r="P1337" s="5" cm="1">
        <f t="array" ref="P1337">MAX(IF((ProjectInfoTable[ProjectName]=DiscreteStatsTable[[#This Row],[ProjectName]]),(ProjectInfoTable[ProjectName]=DiscreteStatsTable[[#This Row],[ProjectName]])*ProjectInfoTable[ConfidenceInterval]))</f>
        <v>0.95</v>
      </c>
      <c r="Q1337" s="5">
        <f>IF(AND(DiscreteStatsTable[[#This Row],[RepsWithStatObserved]]=1,Y1337=0),200000000000000000000,IFERROR(_xlfn.T.INV.2T(1 -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7" s="5" cm="1">
        <f t="array" ref="R1337">MIN(IF((DiscreteStatsTable[GroupByKey]=DiscreteStatsTable[[#This Row],[GroupByKey]]),(DiscreteStatsTable[GroupByKey]=DiscreteStatsTable[[#This Row],[GroupByKey]])*DiscreteStatsTable[Average]))</f>
        <v>0</v>
      </c>
      <c r="S1337" s="5" cm="1">
        <f t="array" ref="S1337">MAX(IF((DiscreteStatsTable[GroupByKey]=DiscreteStatsTable[[#This Row],[GroupByKey]]),(DiscreteStatsTable[GroupByKey]=DiscreteStatsTable[[#This Row],[GroupByKey]])*DiscreteStatsTable[Average]))</f>
        <v>0</v>
      </c>
      <c r="T1337" s="5" cm="1">
        <f t="array" ref="T1337">MIN(IF((DiscreteStatsTable[GroupByKey]=DiscreteStatsTable[[#This Row],[GroupByKey]]),(DiscreteStatsTable[GroupByKey]=DiscreteStatsTable[[#This Row],[GroupByKey]])*DiscreteStatsTable[Minimum]))</f>
        <v>0</v>
      </c>
      <c r="U1337" s="5" cm="1">
        <f t="array" ref="U1337">MAX(IF((DiscreteStatsTable[GroupByKey]=DiscreteStatsTable[[#This Row],[GroupByKey]]),(DiscreteStatsTable[GroupByKey]=DiscreteStatsTable[[#This Row],[GroupByKey]])*DiscreteStatsTable[Maximum]))</f>
        <v>0</v>
      </c>
      <c r="V1337" s="5" cm="1">
        <f t="array" ref="V1337">IFERROR(AVERAGE(IF((DiscreteStatsTable[GroupByKey]=DiscreteStatsTable[[#This Row],[GroupByKey]]),(DiscreteStatsTable[GroupByKey]=DiscreteStatsTable[[#This Row],[GroupByKey]])*DiscreteStatsTable[NumberObservations])),0)</f>
        <v>141.38</v>
      </c>
      <c r="W1337" s="5">
        <f>IF((DiscreteStatsTable[[#This Row],[RepsRequested]]&gt;1),DiscreteStatsTable[[#This Row],[HalfWidth]],DiscreteStatsTable[[#This Row],[BatchMeansHalfWidth]])</f>
        <v>0</v>
      </c>
      <c r="X1337" s="5" cm="1">
        <f t="array" ref="X1337">COUNT(IF((DiscreteStatsTable[GroupByKey]=DiscreteStatsTable[[#This Row],[GroupByKey]]),(DiscreteStatsTable[GroupByKey]=DiscreteStatsTable[[#This Row],[GroupByKey]])*DiscreteStatsTable[Replication]))</f>
        <v>50</v>
      </c>
      <c r="Y1337" s="5">
        <f>IF(DiscreteStatsTable[[#This Row],[RepsRequested]]=DiscreteStatsTable[[#This Row],[RepsWithStatObserved]],1,0)</f>
        <v>1</v>
      </c>
    </row>
    <row r="1338" spans="1:25" x14ac:dyDescent="0.25">
      <c r="A1338" t="s">
        <v>68</v>
      </c>
      <c r="B1338" t="s">
        <v>70</v>
      </c>
      <c r="C1338">
        <v>45</v>
      </c>
      <c r="D1338" t="s">
        <v>85</v>
      </c>
      <c r="E1338" t="s">
        <v>95</v>
      </c>
      <c r="F1338" t="s">
        <v>87</v>
      </c>
      <c r="G1338">
        <v>0.29958283823701898</v>
      </c>
      <c r="H1338">
        <v>2E+20</v>
      </c>
      <c r="I1338">
        <v>1.8568362272247899E-2</v>
      </c>
      <c r="J1338">
        <v>0.98368501407857001</v>
      </c>
      <c r="K1338">
        <v>143</v>
      </c>
      <c r="L13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38" s="5" cm="1">
        <f t="array" ref="M1338">MAX(IF((ProjectInfoTable[ProjectName]=DiscreteStatsTable[[#This Row],[ProjectName]]),(ProjectInfoTable[ProjectName]=DiscreteStatsTable[[#This Row],[ProjectName]])*ProjectInfoTable[NumberOfReplications]))</f>
        <v>50</v>
      </c>
      <c r="N1338" s="5" cm="1">
        <f t="array" ref="N1338">IFERROR(AVERAGE(IF((DiscreteStatsTable[GroupByKey]=DiscreteStatsTable[[#This Row],[GroupByKey]]),(DiscreteStatsTable[GroupByKey]=DiscreteStatsTable[[#This Row],[GroupByKey]])*DiscreteStatsTable[Average])),0)</f>
        <v>0.33492790756206081</v>
      </c>
      <c r="O1338" s="5" cm="1">
        <f t="array" ref="O133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38" s="5" cm="1">
        <f t="array" ref="P1338">MAX(IF((ProjectInfoTable[ProjectName]=DiscreteStatsTable[[#This Row],[ProjectName]]),(ProjectInfoTable[ProjectName]=DiscreteStatsTable[[#This Row],[ProjectName]])*ProjectInfoTable[ConfidenceInterval]))</f>
        <v>0.95</v>
      </c>
      <c r="Q1338" s="5">
        <f>IF(AND(DiscreteStatsTable[[#This Row],[RepsWithStatObserved]]=1,Y1338=0),200000000000000000000,IFERROR(_xlfn.T.INV.2T(1 -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38" s="5" cm="1">
        <f t="array" ref="R1338">MIN(IF((DiscreteStatsTable[GroupByKey]=DiscreteStatsTable[[#This Row],[GroupByKey]]),(DiscreteStatsTable[GroupByKey]=DiscreteStatsTable[[#This Row],[GroupByKey]])*DiscreteStatsTable[Average]))</f>
        <v>0.29414253294763198</v>
      </c>
      <c r="S1338" s="5" cm="1">
        <f t="array" ref="S1338">MAX(IF((DiscreteStatsTable[GroupByKey]=DiscreteStatsTable[[#This Row],[GroupByKey]]),(DiscreteStatsTable[GroupByKey]=DiscreteStatsTable[[#This Row],[GroupByKey]])*DiscreteStatsTable[Average]))</f>
        <v>0.38948747758041602</v>
      </c>
      <c r="T1338" s="5" cm="1">
        <f t="array" ref="T1338">MIN(IF((DiscreteStatsTable[GroupByKey]=DiscreteStatsTable[[#This Row],[GroupByKey]]),(DiscreteStatsTable[GroupByKey]=DiscreteStatsTable[[#This Row],[GroupByKey]])*DiscreteStatsTable[Minimum]))</f>
        <v>1.2941586017357599E-2</v>
      </c>
      <c r="U1338" s="5" cm="1">
        <f t="array" ref="U1338">MAX(IF((DiscreteStatsTable[GroupByKey]=DiscreteStatsTable[[#This Row],[GroupByKey]]),(DiscreteStatsTable[GroupByKey]=DiscreteStatsTable[[#This Row],[GroupByKey]])*DiscreteStatsTable[Maximum]))</f>
        <v>2.0393207955552399</v>
      </c>
      <c r="V1338" s="5" cm="1">
        <f t="array" ref="V1338">IFERROR(AVERAGE(IF((DiscreteStatsTable[GroupByKey]=DiscreteStatsTable[[#This Row],[GroupByKey]]),(DiscreteStatsTable[GroupByKey]=DiscreteStatsTable[[#This Row],[GroupByKey]])*DiscreteStatsTable[NumberObservations])),0)</f>
        <v>141.38</v>
      </c>
      <c r="W1338" s="5">
        <f>IF((DiscreteStatsTable[[#This Row],[RepsRequested]]&gt;1),DiscreteStatsTable[[#This Row],[HalfWidth]],DiscreteStatsTable[[#This Row],[BatchMeansHalfWidth]])</f>
        <v>5.7478663771092743E-3</v>
      </c>
      <c r="X1338" s="5" cm="1">
        <f t="array" ref="X1338">COUNT(IF((DiscreteStatsTable[GroupByKey]=DiscreteStatsTable[[#This Row],[GroupByKey]]),(DiscreteStatsTable[GroupByKey]=DiscreteStatsTable[[#This Row],[GroupByKey]])*DiscreteStatsTable[Replication]))</f>
        <v>50</v>
      </c>
      <c r="Y1338" s="5">
        <f>IF(DiscreteStatsTable[[#This Row],[RepsRequested]]=DiscreteStatsTable[[#This Row],[RepsWithStatObserved]],1,0)</f>
        <v>1</v>
      </c>
    </row>
    <row r="1339" spans="1:25" x14ac:dyDescent="0.25">
      <c r="A1339" t="s">
        <v>68</v>
      </c>
      <c r="B1339" t="s">
        <v>70</v>
      </c>
      <c r="C1339">
        <v>45</v>
      </c>
      <c r="D1339" t="s">
        <v>85</v>
      </c>
      <c r="E1339" t="s">
        <v>96</v>
      </c>
      <c r="F1339" t="s">
        <v>87</v>
      </c>
      <c r="G1339">
        <v>10.8444243708195</v>
      </c>
      <c r="H1339">
        <v>2E+20</v>
      </c>
      <c r="I1339">
        <v>1.11410173633487</v>
      </c>
      <c r="J1339">
        <v>43.4902488183752</v>
      </c>
      <c r="K1339">
        <v>143</v>
      </c>
      <c r="L13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39" s="5" cm="1">
        <f t="array" ref="M1339">MAX(IF((ProjectInfoTable[ProjectName]=DiscreteStatsTable[[#This Row],[ProjectName]]),(ProjectInfoTable[ProjectName]=DiscreteStatsTable[[#This Row],[ProjectName]])*ProjectInfoTable[NumberOfReplications]))</f>
        <v>50</v>
      </c>
      <c r="N1339" s="5" cm="1">
        <f t="array" ref="N1339">IFERROR(AVERAGE(IF((DiscreteStatsTable[GroupByKey]=DiscreteStatsTable[[#This Row],[GroupByKey]]),(DiscreteStatsTable[GroupByKey]=DiscreteStatsTable[[#This Row],[GroupByKey]])*DiscreteStatsTable[Average])),0)</f>
        <v>12.098431297615067</v>
      </c>
      <c r="O1339" s="5" cm="1">
        <f t="array" ref="O1339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339" s="5" cm="1">
        <f t="array" ref="P1339">MAX(IF((ProjectInfoTable[ProjectName]=DiscreteStatsTable[[#This Row],[ProjectName]]),(ProjectInfoTable[ProjectName]=DiscreteStatsTable[[#This Row],[ProjectName]])*ProjectInfoTable[ConfidenceInterval]))</f>
        <v>0.95</v>
      </c>
      <c r="Q1339" s="5">
        <f>IF(AND(DiscreteStatsTable[[#This Row],[RepsWithStatObserved]]=1,Y1339=0),200000000000000000000,IFERROR(_xlfn.T.INV.2T(1 -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339" s="5" cm="1">
        <f t="array" ref="R1339">MIN(IF((DiscreteStatsTable[GroupByKey]=DiscreteStatsTable[[#This Row],[GroupByKey]]),(DiscreteStatsTable[GroupByKey]=DiscreteStatsTable[[#This Row],[GroupByKey]])*DiscreteStatsTable[Average]))</f>
        <v>10.7592582879315</v>
      </c>
      <c r="S1339" s="5" cm="1">
        <f t="array" ref="S1339">MAX(IF((DiscreteStatsTable[GroupByKey]=DiscreteStatsTable[[#This Row],[GroupByKey]]),(DiscreteStatsTable[GroupByKey]=DiscreteStatsTable[[#This Row],[GroupByKey]])*DiscreteStatsTable[Average]))</f>
        <v>14.168775078757299</v>
      </c>
      <c r="T1339" s="5" cm="1">
        <f t="array" ref="T1339">MIN(IF((DiscreteStatsTable[GroupByKey]=DiscreteStatsTable[[#This Row],[GroupByKey]]),(DiscreteStatsTable[GroupByKey]=DiscreteStatsTable[[#This Row],[GroupByKey]])*DiscreteStatsTable[Minimum]))</f>
        <v>0.77649516104145899</v>
      </c>
      <c r="U1339" s="5" cm="1">
        <f t="array" ref="U1339">MAX(IF((DiscreteStatsTable[GroupByKey]=DiscreteStatsTable[[#This Row],[GroupByKey]]),(DiscreteStatsTable[GroupByKey]=DiscreteStatsTable[[#This Row],[GroupByKey]])*DiscreteStatsTable[Maximum]))</f>
        <v>66.496126739788593</v>
      </c>
      <c r="V1339" s="5" cm="1">
        <f t="array" ref="V1339">IFERROR(AVERAGE(IF((DiscreteStatsTable[GroupByKey]=DiscreteStatsTable[[#This Row],[GroupByKey]]),(DiscreteStatsTable[GroupByKey]=DiscreteStatsTable[[#This Row],[GroupByKey]])*DiscreteStatsTable[NumberObservations])),0)</f>
        <v>141.38</v>
      </c>
      <c r="W1339" s="5">
        <f>IF((DiscreteStatsTable[[#This Row],[RepsRequested]]&gt;1),DiscreteStatsTable[[#This Row],[HalfWidth]],DiscreteStatsTable[[#This Row],[BatchMeansHalfWidth]])</f>
        <v>0.20301091161176912</v>
      </c>
      <c r="X1339" s="5" cm="1">
        <f t="array" ref="X1339">COUNT(IF((DiscreteStatsTable[GroupByKey]=DiscreteStatsTable[[#This Row],[GroupByKey]]),(DiscreteStatsTable[GroupByKey]=DiscreteStatsTable[[#This Row],[GroupByKey]])*DiscreteStatsTable[Replication]))</f>
        <v>50</v>
      </c>
      <c r="Y1339" s="5">
        <f>IF(DiscreteStatsTable[[#This Row],[RepsRequested]]=DiscreteStatsTable[[#This Row],[RepsWithStatObserved]],1,0)</f>
        <v>1</v>
      </c>
    </row>
    <row r="1340" spans="1:25" x14ac:dyDescent="0.25">
      <c r="A1340" t="s">
        <v>68</v>
      </c>
      <c r="B1340" t="s">
        <v>70</v>
      </c>
      <c r="C1340">
        <v>45</v>
      </c>
      <c r="D1340" t="s">
        <v>85</v>
      </c>
      <c r="E1340" t="s">
        <v>97</v>
      </c>
      <c r="F1340" t="s">
        <v>87</v>
      </c>
      <c r="G1340">
        <v>0</v>
      </c>
      <c r="H1340">
        <v>2E+20</v>
      </c>
      <c r="I1340">
        <v>0</v>
      </c>
      <c r="J1340">
        <v>0</v>
      </c>
      <c r="K1340">
        <v>143</v>
      </c>
      <c r="L13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40" s="5" cm="1">
        <f t="array" ref="M1340">MAX(IF((ProjectInfoTable[ProjectName]=DiscreteStatsTable[[#This Row],[ProjectName]]),(ProjectInfoTable[ProjectName]=DiscreteStatsTable[[#This Row],[ProjectName]])*ProjectInfoTable[NumberOfReplications]))</f>
        <v>50</v>
      </c>
      <c r="N1340" s="5" cm="1">
        <f t="array" ref="N1340">IFERROR(AVERAGE(IF((DiscreteStatsTable[GroupByKey]=DiscreteStatsTable[[#This Row],[GroupByKey]]),(DiscreteStatsTable[GroupByKey]=DiscreteStatsTable[[#This Row],[GroupByKey]])*DiscreteStatsTable[Average])),0)</f>
        <v>0</v>
      </c>
      <c r="O1340" s="5" cm="1">
        <f t="array" ref="O1340">IFERROR(_xlfn.STDEV.S(IF((DiscreteStatsTable[GroupByKey]=DiscreteStatsTable[[#This Row],[GroupByKey]]),(DiscreteStatsTable[GroupByKey]=DiscreteStatsTable[[#This Row],[GroupByKey]])*DiscreteStatsTable[Average])),0)</f>
        <v>0</v>
      </c>
      <c r="P1340" s="5" cm="1">
        <f t="array" ref="P1340">MAX(IF((ProjectInfoTable[ProjectName]=DiscreteStatsTable[[#This Row],[ProjectName]]),(ProjectInfoTable[ProjectName]=DiscreteStatsTable[[#This Row],[ProjectName]])*ProjectInfoTable[ConfidenceInterval]))</f>
        <v>0.95</v>
      </c>
      <c r="Q1340" s="5">
        <f>IF(AND(DiscreteStatsTable[[#This Row],[RepsWithStatObserved]]=1,Y1340=0),200000000000000000000,IFERROR(_xlfn.T.INV.2T(1 -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0" s="5" cm="1">
        <f t="array" ref="R1340">MIN(IF((DiscreteStatsTable[GroupByKey]=DiscreteStatsTable[[#This Row],[GroupByKey]]),(DiscreteStatsTable[GroupByKey]=DiscreteStatsTable[[#This Row],[GroupByKey]])*DiscreteStatsTable[Average]))</f>
        <v>0</v>
      </c>
      <c r="S1340" s="5" cm="1">
        <f t="array" ref="S1340">MAX(IF((DiscreteStatsTable[GroupByKey]=DiscreteStatsTable[[#This Row],[GroupByKey]]),(DiscreteStatsTable[GroupByKey]=DiscreteStatsTable[[#This Row],[GroupByKey]])*DiscreteStatsTable[Average]))</f>
        <v>0</v>
      </c>
      <c r="T1340" s="5" cm="1">
        <f t="array" ref="T1340">MIN(IF((DiscreteStatsTable[GroupByKey]=DiscreteStatsTable[[#This Row],[GroupByKey]]),(DiscreteStatsTable[GroupByKey]=DiscreteStatsTable[[#This Row],[GroupByKey]])*DiscreteStatsTable[Minimum]))</f>
        <v>0</v>
      </c>
      <c r="U1340" s="5" cm="1">
        <f t="array" ref="U1340">MAX(IF((DiscreteStatsTable[GroupByKey]=DiscreteStatsTable[[#This Row],[GroupByKey]]),(DiscreteStatsTable[GroupByKey]=DiscreteStatsTable[[#This Row],[GroupByKey]])*DiscreteStatsTable[Maximum]))</f>
        <v>0</v>
      </c>
      <c r="V1340" s="5" cm="1">
        <f t="array" ref="V1340">IFERROR(AVERAGE(IF((DiscreteStatsTable[GroupByKey]=DiscreteStatsTable[[#This Row],[GroupByKey]]),(DiscreteStatsTable[GroupByKey]=DiscreteStatsTable[[#This Row],[GroupByKey]])*DiscreteStatsTable[NumberObservations])),0)</f>
        <v>141.38</v>
      </c>
      <c r="W1340" s="5">
        <f>IF((DiscreteStatsTable[[#This Row],[RepsRequested]]&gt;1),DiscreteStatsTable[[#This Row],[HalfWidth]],DiscreteStatsTable[[#This Row],[BatchMeansHalfWidth]])</f>
        <v>0</v>
      </c>
      <c r="X1340" s="5" cm="1">
        <f t="array" ref="X1340">COUNT(IF((DiscreteStatsTable[GroupByKey]=DiscreteStatsTable[[#This Row],[GroupByKey]]),(DiscreteStatsTable[GroupByKey]=DiscreteStatsTable[[#This Row],[GroupByKey]])*DiscreteStatsTable[Replication]))</f>
        <v>50</v>
      </c>
      <c r="Y1340" s="5">
        <f>IF(DiscreteStatsTable[[#This Row],[RepsRequested]]=DiscreteStatsTable[[#This Row],[RepsWithStatObserved]],1,0)</f>
        <v>1</v>
      </c>
    </row>
    <row r="1341" spans="1:25" x14ac:dyDescent="0.25">
      <c r="A1341" t="s">
        <v>68</v>
      </c>
      <c r="B1341" t="s">
        <v>70</v>
      </c>
      <c r="C1341">
        <v>45</v>
      </c>
      <c r="D1341" t="s">
        <v>85</v>
      </c>
      <c r="E1341" t="s">
        <v>98</v>
      </c>
      <c r="F1341" t="s">
        <v>87</v>
      </c>
      <c r="G1341">
        <v>1.7644080638736701</v>
      </c>
      <c r="H1341">
        <v>2E+20</v>
      </c>
      <c r="I1341">
        <v>0</v>
      </c>
      <c r="J1341">
        <v>15.3039038483602</v>
      </c>
      <c r="K1341">
        <v>143</v>
      </c>
      <c r="L13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41" s="5" cm="1">
        <f t="array" ref="M1341">MAX(IF((ProjectInfoTable[ProjectName]=DiscreteStatsTable[[#This Row],[ProjectName]]),(ProjectInfoTable[ProjectName]=DiscreteStatsTable[[#This Row],[ProjectName]])*ProjectInfoTable[NumberOfReplications]))</f>
        <v>50</v>
      </c>
      <c r="N1341" s="5" cm="1">
        <f t="array" ref="N1341">IFERROR(AVERAGE(IF((DiscreteStatsTable[GroupByKey]=DiscreteStatsTable[[#This Row],[GroupByKey]]),(DiscreteStatsTable[GroupByKey]=DiscreteStatsTable[[#This Row],[GroupByKey]])*DiscreteStatsTable[Average])),0)</f>
        <v>5.6664667008910365</v>
      </c>
      <c r="O1341" s="5" cm="1">
        <f t="array" ref="O1341">IFERROR(_xlfn.STDEV.S(IF((DiscreteStatsTable[GroupByKey]=DiscreteStatsTable[[#This Row],[GroupByKey]]),(DiscreteStatsTable[GroupByKey]=DiscreteStatsTable[[#This Row],[GroupByKey]])*DiscreteStatsTable[Average])),0)</f>
        <v>5.8120334932936641</v>
      </c>
      <c r="P1341" s="5" cm="1">
        <f t="array" ref="P1341">MAX(IF((ProjectInfoTable[ProjectName]=DiscreteStatsTable[[#This Row],[ProjectName]]),(ProjectInfoTable[ProjectName]=DiscreteStatsTable[[#This Row],[ProjectName]])*ProjectInfoTable[ConfidenceInterval]))</f>
        <v>0.95</v>
      </c>
      <c r="Q1341" s="5">
        <f>IF(AND(DiscreteStatsTable[[#This Row],[RepsWithStatObserved]]=1,Y1341=0),200000000000000000000,IFERROR(_xlfn.T.INV.2T(1 -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341" s="5" cm="1">
        <f t="array" ref="R1341">MIN(IF((DiscreteStatsTable[GroupByKey]=DiscreteStatsTable[[#This Row],[GroupByKey]]),(DiscreteStatsTable[GroupByKey]=DiscreteStatsTable[[#This Row],[GroupByKey]])*DiscreteStatsTable[Average]))</f>
        <v>1.06349999805384</v>
      </c>
      <c r="S1341" s="5" cm="1">
        <f t="array" ref="S1341">MAX(IF((DiscreteStatsTable[GroupByKey]=DiscreteStatsTable[[#This Row],[GroupByKey]]),(DiscreteStatsTable[GroupByKey]=DiscreteStatsTable[[#This Row],[GroupByKey]])*DiscreteStatsTable[Average]))</f>
        <v>37.498930964302303</v>
      </c>
      <c r="T1341" s="5" cm="1">
        <f t="array" ref="T1341">MIN(IF((DiscreteStatsTable[GroupByKey]=DiscreteStatsTable[[#This Row],[GroupByKey]]),(DiscreteStatsTable[GroupByKey]=DiscreteStatsTable[[#This Row],[GroupByKey]])*DiscreteStatsTable[Minimum]))</f>
        <v>0</v>
      </c>
      <c r="U1341" s="5" cm="1">
        <f t="array" ref="U1341">MAX(IF((DiscreteStatsTable[GroupByKey]=DiscreteStatsTable[[#This Row],[GroupByKey]]),(DiscreteStatsTable[GroupByKey]=DiscreteStatsTable[[#This Row],[GroupByKey]])*DiscreteStatsTable[Maximum]))</f>
        <v>97.065234510704698</v>
      </c>
      <c r="V1341" s="5" cm="1">
        <f t="array" ref="V1341">IFERROR(AVERAGE(IF((DiscreteStatsTable[GroupByKey]=DiscreteStatsTable[[#This Row],[GroupByKey]]),(DiscreteStatsTable[GroupByKey]=DiscreteStatsTable[[#This Row],[GroupByKey]])*DiscreteStatsTable[NumberObservations])),0)</f>
        <v>141.38</v>
      </c>
      <c r="W1341" s="5">
        <f>IF((DiscreteStatsTable[[#This Row],[RepsRequested]]&gt;1),DiscreteStatsTable[[#This Row],[HalfWidth]],DiscreteStatsTable[[#This Row],[BatchMeansHalfWidth]])</f>
        <v>1.6517616428299211</v>
      </c>
      <c r="X1341" s="5" cm="1">
        <f t="array" ref="X1341">COUNT(IF((DiscreteStatsTable[GroupByKey]=DiscreteStatsTable[[#This Row],[GroupByKey]]),(DiscreteStatsTable[GroupByKey]=DiscreteStatsTable[[#This Row],[GroupByKey]])*DiscreteStatsTable[Replication]))</f>
        <v>50</v>
      </c>
      <c r="Y1341" s="5">
        <f>IF(DiscreteStatsTable[[#This Row],[RepsRequested]]=DiscreteStatsTable[[#This Row],[RepsWithStatObserved]],1,0)</f>
        <v>1</v>
      </c>
    </row>
    <row r="1342" spans="1:25" x14ac:dyDescent="0.25">
      <c r="A1342" t="s">
        <v>68</v>
      </c>
      <c r="B1342" t="s">
        <v>70</v>
      </c>
      <c r="C1342">
        <v>46</v>
      </c>
      <c r="D1342" t="s">
        <v>85</v>
      </c>
      <c r="E1342" t="s">
        <v>86</v>
      </c>
      <c r="F1342" t="s">
        <v>87</v>
      </c>
      <c r="G1342">
        <v>0</v>
      </c>
      <c r="H1342">
        <v>2E+20</v>
      </c>
      <c r="I1342">
        <v>0</v>
      </c>
      <c r="J1342">
        <v>0</v>
      </c>
      <c r="K1342">
        <v>142</v>
      </c>
      <c r="L13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42" s="5" cm="1">
        <f t="array" ref="M1342">MAX(IF((ProjectInfoTable[ProjectName]=DiscreteStatsTable[[#This Row],[ProjectName]]),(ProjectInfoTable[ProjectName]=DiscreteStatsTable[[#This Row],[ProjectName]])*ProjectInfoTable[NumberOfReplications]))</f>
        <v>50</v>
      </c>
      <c r="N1342" s="5" cm="1">
        <f t="array" ref="N1342">IFERROR(AVERAGE(IF((DiscreteStatsTable[GroupByKey]=DiscreteStatsTable[[#This Row],[GroupByKey]]),(DiscreteStatsTable[GroupByKey]=DiscreteStatsTable[[#This Row],[GroupByKey]])*DiscreteStatsTable[Average])),0)</f>
        <v>0</v>
      </c>
      <c r="O1342" s="5" cm="1">
        <f t="array" ref="O1342">IFERROR(_xlfn.STDEV.S(IF((DiscreteStatsTable[GroupByKey]=DiscreteStatsTable[[#This Row],[GroupByKey]]),(DiscreteStatsTable[GroupByKey]=DiscreteStatsTable[[#This Row],[GroupByKey]])*DiscreteStatsTable[Average])),0)</f>
        <v>0</v>
      </c>
      <c r="P1342" s="5" cm="1">
        <f t="array" ref="P1342">MAX(IF((ProjectInfoTable[ProjectName]=DiscreteStatsTable[[#This Row],[ProjectName]]),(ProjectInfoTable[ProjectName]=DiscreteStatsTable[[#This Row],[ProjectName]])*ProjectInfoTable[ConfidenceInterval]))</f>
        <v>0.95</v>
      </c>
      <c r="Q1342" s="5">
        <f>IF(AND(DiscreteStatsTable[[#This Row],[RepsWithStatObserved]]=1,Y1342=0),200000000000000000000,IFERROR(_xlfn.T.INV.2T(1 -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2" s="5" cm="1">
        <f t="array" ref="R1342">MIN(IF((DiscreteStatsTable[GroupByKey]=DiscreteStatsTable[[#This Row],[GroupByKey]]),(DiscreteStatsTable[GroupByKey]=DiscreteStatsTable[[#This Row],[GroupByKey]])*DiscreteStatsTable[Average]))</f>
        <v>0</v>
      </c>
      <c r="S1342" s="5" cm="1">
        <f t="array" ref="S1342">MAX(IF((DiscreteStatsTable[GroupByKey]=DiscreteStatsTable[[#This Row],[GroupByKey]]),(DiscreteStatsTable[GroupByKey]=DiscreteStatsTable[[#This Row],[GroupByKey]])*DiscreteStatsTable[Average]))</f>
        <v>0</v>
      </c>
      <c r="T1342" s="5" cm="1">
        <f t="array" ref="T1342">MIN(IF((DiscreteStatsTable[GroupByKey]=DiscreteStatsTable[[#This Row],[GroupByKey]]),(DiscreteStatsTable[GroupByKey]=DiscreteStatsTable[[#This Row],[GroupByKey]])*DiscreteStatsTable[Minimum]))</f>
        <v>0</v>
      </c>
      <c r="U1342" s="5" cm="1">
        <f t="array" ref="U1342">MAX(IF((DiscreteStatsTable[GroupByKey]=DiscreteStatsTable[[#This Row],[GroupByKey]]),(DiscreteStatsTable[GroupByKey]=DiscreteStatsTable[[#This Row],[GroupByKey]])*DiscreteStatsTable[Maximum]))</f>
        <v>0</v>
      </c>
      <c r="V1342" s="5" cm="1">
        <f t="array" ref="V1342">IFERROR(AVERAGE(IF((DiscreteStatsTable[GroupByKey]=DiscreteStatsTable[[#This Row],[GroupByKey]]),(DiscreteStatsTable[GroupByKey]=DiscreteStatsTable[[#This Row],[GroupByKey]])*DiscreteStatsTable[NumberObservations])),0)</f>
        <v>141.38</v>
      </c>
      <c r="W1342" s="5">
        <f>IF((DiscreteStatsTable[[#This Row],[RepsRequested]]&gt;1),DiscreteStatsTable[[#This Row],[HalfWidth]],DiscreteStatsTable[[#This Row],[BatchMeansHalfWidth]])</f>
        <v>0</v>
      </c>
      <c r="X1342" s="5" cm="1">
        <f t="array" ref="X1342">COUNT(IF((DiscreteStatsTable[GroupByKey]=DiscreteStatsTable[[#This Row],[GroupByKey]]),(DiscreteStatsTable[GroupByKey]=DiscreteStatsTable[[#This Row],[GroupByKey]])*DiscreteStatsTable[Replication]))</f>
        <v>50</v>
      </c>
      <c r="Y1342" s="5">
        <f>IF(DiscreteStatsTable[[#This Row],[RepsRequested]]=DiscreteStatsTable[[#This Row],[RepsWithStatObserved]],1,0)</f>
        <v>1</v>
      </c>
    </row>
    <row r="1343" spans="1:25" x14ac:dyDescent="0.25">
      <c r="A1343" t="s">
        <v>68</v>
      </c>
      <c r="B1343" t="s">
        <v>70</v>
      </c>
      <c r="C1343">
        <v>46</v>
      </c>
      <c r="D1343" t="s">
        <v>85</v>
      </c>
      <c r="E1343" t="s">
        <v>88</v>
      </c>
      <c r="F1343" t="s">
        <v>87</v>
      </c>
      <c r="G1343">
        <v>0</v>
      </c>
      <c r="H1343">
        <v>2E+20</v>
      </c>
      <c r="I1343">
        <v>0</v>
      </c>
      <c r="J1343">
        <v>0</v>
      </c>
      <c r="K1343">
        <v>142</v>
      </c>
      <c r="L13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43" s="5" cm="1">
        <f t="array" ref="M1343">MAX(IF((ProjectInfoTable[ProjectName]=DiscreteStatsTable[[#This Row],[ProjectName]]),(ProjectInfoTable[ProjectName]=DiscreteStatsTable[[#This Row],[ProjectName]])*ProjectInfoTable[NumberOfReplications]))</f>
        <v>50</v>
      </c>
      <c r="N1343" s="5" cm="1">
        <f t="array" ref="N1343">IFERROR(AVERAGE(IF((DiscreteStatsTable[GroupByKey]=DiscreteStatsTable[[#This Row],[GroupByKey]]),(DiscreteStatsTable[GroupByKey]=DiscreteStatsTable[[#This Row],[GroupByKey]])*DiscreteStatsTable[Average])),0)</f>
        <v>0</v>
      </c>
      <c r="O1343" s="5" cm="1">
        <f t="array" ref="O1343">IFERROR(_xlfn.STDEV.S(IF((DiscreteStatsTable[GroupByKey]=DiscreteStatsTable[[#This Row],[GroupByKey]]),(DiscreteStatsTable[GroupByKey]=DiscreteStatsTable[[#This Row],[GroupByKey]])*DiscreteStatsTable[Average])),0)</f>
        <v>0</v>
      </c>
      <c r="P1343" s="5" cm="1">
        <f t="array" ref="P1343">MAX(IF((ProjectInfoTable[ProjectName]=DiscreteStatsTable[[#This Row],[ProjectName]]),(ProjectInfoTable[ProjectName]=DiscreteStatsTable[[#This Row],[ProjectName]])*ProjectInfoTable[ConfidenceInterval]))</f>
        <v>0.95</v>
      </c>
      <c r="Q1343" s="5">
        <f>IF(AND(DiscreteStatsTable[[#This Row],[RepsWithStatObserved]]=1,Y1343=0),200000000000000000000,IFERROR(_xlfn.T.INV.2T(1 -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3" s="5" cm="1">
        <f t="array" ref="R1343">MIN(IF((DiscreteStatsTable[GroupByKey]=DiscreteStatsTable[[#This Row],[GroupByKey]]),(DiscreteStatsTable[GroupByKey]=DiscreteStatsTable[[#This Row],[GroupByKey]])*DiscreteStatsTable[Average]))</f>
        <v>0</v>
      </c>
      <c r="S1343" s="5" cm="1">
        <f t="array" ref="S1343">MAX(IF((DiscreteStatsTable[GroupByKey]=DiscreteStatsTable[[#This Row],[GroupByKey]]),(DiscreteStatsTable[GroupByKey]=DiscreteStatsTable[[#This Row],[GroupByKey]])*DiscreteStatsTable[Average]))</f>
        <v>0</v>
      </c>
      <c r="T1343" s="5" cm="1">
        <f t="array" ref="T1343">MIN(IF((DiscreteStatsTable[GroupByKey]=DiscreteStatsTable[[#This Row],[GroupByKey]]),(DiscreteStatsTable[GroupByKey]=DiscreteStatsTable[[#This Row],[GroupByKey]])*DiscreteStatsTable[Minimum]))</f>
        <v>0</v>
      </c>
      <c r="U1343" s="5" cm="1">
        <f t="array" ref="U1343">MAX(IF((DiscreteStatsTable[GroupByKey]=DiscreteStatsTable[[#This Row],[GroupByKey]]),(DiscreteStatsTable[GroupByKey]=DiscreteStatsTable[[#This Row],[GroupByKey]])*DiscreteStatsTable[Maximum]))</f>
        <v>0</v>
      </c>
      <c r="V1343" s="5" cm="1">
        <f t="array" ref="V1343">IFERROR(AVERAGE(IF((DiscreteStatsTable[GroupByKey]=DiscreteStatsTable[[#This Row],[GroupByKey]]),(DiscreteStatsTable[GroupByKey]=DiscreteStatsTable[[#This Row],[GroupByKey]])*DiscreteStatsTable[NumberObservations])),0)</f>
        <v>141.38</v>
      </c>
      <c r="W1343" s="5">
        <f>IF((DiscreteStatsTable[[#This Row],[RepsRequested]]&gt;1),DiscreteStatsTable[[#This Row],[HalfWidth]],DiscreteStatsTable[[#This Row],[BatchMeansHalfWidth]])</f>
        <v>0</v>
      </c>
      <c r="X1343" s="5" cm="1">
        <f t="array" ref="X1343">COUNT(IF((DiscreteStatsTable[GroupByKey]=DiscreteStatsTable[[#This Row],[GroupByKey]]),(DiscreteStatsTable[GroupByKey]=DiscreteStatsTable[[#This Row],[GroupByKey]])*DiscreteStatsTable[Replication]))</f>
        <v>50</v>
      </c>
      <c r="Y1343" s="5">
        <f>IF(DiscreteStatsTable[[#This Row],[RepsRequested]]=DiscreteStatsTable[[#This Row],[RepsWithStatObserved]],1,0)</f>
        <v>1</v>
      </c>
    </row>
    <row r="1344" spans="1:25" x14ac:dyDescent="0.25">
      <c r="A1344" t="s">
        <v>68</v>
      </c>
      <c r="B1344" t="s">
        <v>70</v>
      </c>
      <c r="C1344">
        <v>46</v>
      </c>
      <c r="D1344" t="s">
        <v>85</v>
      </c>
      <c r="E1344" t="s">
        <v>89</v>
      </c>
      <c r="F1344" t="s">
        <v>87</v>
      </c>
      <c r="G1344">
        <v>0</v>
      </c>
      <c r="H1344">
        <v>2E+20</v>
      </c>
      <c r="I1344">
        <v>0</v>
      </c>
      <c r="J1344">
        <v>0</v>
      </c>
      <c r="K1344">
        <v>142</v>
      </c>
      <c r="L13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44" s="5" cm="1">
        <f t="array" ref="M1344">MAX(IF((ProjectInfoTable[ProjectName]=DiscreteStatsTable[[#This Row],[ProjectName]]),(ProjectInfoTable[ProjectName]=DiscreteStatsTable[[#This Row],[ProjectName]])*ProjectInfoTable[NumberOfReplications]))</f>
        <v>50</v>
      </c>
      <c r="N1344" s="5" cm="1">
        <f t="array" ref="N1344">IFERROR(AVERAGE(IF((DiscreteStatsTable[GroupByKey]=DiscreteStatsTable[[#This Row],[GroupByKey]]),(DiscreteStatsTable[GroupByKey]=DiscreteStatsTable[[#This Row],[GroupByKey]])*DiscreteStatsTable[Average])),0)</f>
        <v>0</v>
      </c>
      <c r="O1344" s="5" cm="1">
        <f t="array" ref="O1344">IFERROR(_xlfn.STDEV.S(IF((DiscreteStatsTable[GroupByKey]=DiscreteStatsTable[[#This Row],[GroupByKey]]),(DiscreteStatsTable[GroupByKey]=DiscreteStatsTable[[#This Row],[GroupByKey]])*DiscreteStatsTable[Average])),0)</f>
        <v>0</v>
      </c>
      <c r="P1344" s="5" cm="1">
        <f t="array" ref="P1344">MAX(IF((ProjectInfoTable[ProjectName]=DiscreteStatsTable[[#This Row],[ProjectName]]),(ProjectInfoTable[ProjectName]=DiscreteStatsTable[[#This Row],[ProjectName]])*ProjectInfoTable[ConfidenceInterval]))</f>
        <v>0.95</v>
      </c>
      <c r="Q1344" s="5">
        <f>IF(AND(DiscreteStatsTable[[#This Row],[RepsWithStatObserved]]=1,Y1344=0),200000000000000000000,IFERROR(_xlfn.T.INV.2T(1 -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4" s="5" cm="1">
        <f t="array" ref="R1344">MIN(IF((DiscreteStatsTable[GroupByKey]=DiscreteStatsTable[[#This Row],[GroupByKey]]),(DiscreteStatsTable[GroupByKey]=DiscreteStatsTable[[#This Row],[GroupByKey]])*DiscreteStatsTable[Average]))</f>
        <v>0</v>
      </c>
      <c r="S1344" s="5" cm="1">
        <f t="array" ref="S1344">MAX(IF((DiscreteStatsTable[GroupByKey]=DiscreteStatsTable[[#This Row],[GroupByKey]]),(DiscreteStatsTable[GroupByKey]=DiscreteStatsTable[[#This Row],[GroupByKey]])*DiscreteStatsTable[Average]))</f>
        <v>0</v>
      </c>
      <c r="T1344" s="5" cm="1">
        <f t="array" ref="T1344">MIN(IF((DiscreteStatsTable[GroupByKey]=DiscreteStatsTable[[#This Row],[GroupByKey]]),(DiscreteStatsTable[GroupByKey]=DiscreteStatsTable[[#This Row],[GroupByKey]])*DiscreteStatsTable[Minimum]))</f>
        <v>0</v>
      </c>
      <c r="U1344" s="5" cm="1">
        <f t="array" ref="U1344">MAX(IF((DiscreteStatsTable[GroupByKey]=DiscreteStatsTable[[#This Row],[GroupByKey]]),(DiscreteStatsTable[GroupByKey]=DiscreteStatsTable[[#This Row],[GroupByKey]])*DiscreteStatsTable[Maximum]))</f>
        <v>0</v>
      </c>
      <c r="V1344" s="5" cm="1">
        <f t="array" ref="V1344">IFERROR(AVERAGE(IF((DiscreteStatsTable[GroupByKey]=DiscreteStatsTable[[#This Row],[GroupByKey]]),(DiscreteStatsTable[GroupByKey]=DiscreteStatsTable[[#This Row],[GroupByKey]])*DiscreteStatsTable[NumberObservations])),0)</f>
        <v>141.38</v>
      </c>
      <c r="W1344" s="5">
        <f>IF((DiscreteStatsTable[[#This Row],[RepsRequested]]&gt;1),DiscreteStatsTable[[#This Row],[HalfWidth]],DiscreteStatsTable[[#This Row],[BatchMeansHalfWidth]])</f>
        <v>0</v>
      </c>
      <c r="X1344" s="5" cm="1">
        <f t="array" ref="X1344">COUNT(IF((DiscreteStatsTable[GroupByKey]=DiscreteStatsTable[[#This Row],[GroupByKey]]),(DiscreteStatsTable[GroupByKey]=DiscreteStatsTable[[#This Row],[GroupByKey]])*DiscreteStatsTable[Replication]))</f>
        <v>50</v>
      </c>
      <c r="Y1344" s="5">
        <f>IF(DiscreteStatsTable[[#This Row],[RepsRequested]]=DiscreteStatsTable[[#This Row],[RepsWithStatObserved]],1,0)</f>
        <v>1</v>
      </c>
    </row>
    <row r="1345" spans="1:25" x14ac:dyDescent="0.25">
      <c r="A1345" t="s">
        <v>68</v>
      </c>
      <c r="B1345" t="s">
        <v>70</v>
      </c>
      <c r="C1345">
        <v>46</v>
      </c>
      <c r="D1345" t="s">
        <v>85</v>
      </c>
      <c r="E1345" t="s">
        <v>90</v>
      </c>
      <c r="F1345" t="s">
        <v>87</v>
      </c>
      <c r="G1345">
        <v>0</v>
      </c>
      <c r="H1345">
        <v>2E+20</v>
      </c>
      <c r="I1345">
        <v>0</v>
      </c>
      <c r="J1345">
        <v>0</v>
      </c>
      <c r="K1345">
        <v>142</v>
      </c>
      <c r="L13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45" s="5" cm="1">
        <f t="array" ref="M1345">MAX(IF((ProjectInfoTable[ProjectName]=DiscreteStatsTable[[#This Row],[ProjectName]]),(ProjectInfoTable[ProjectName]=DiscreteStatsTable[[#This Row],[ProjectName]])*ProjectInfoTable[NumberOfReplications]))</f>
        <v>50</v>
      </c>
      <c r="N1345" s="5" cm="1">
        <f t="array" ref="N1345">IFERROR(AVERAGE(IF((DiscreteStatsTable[GroupByKey]=DiscreteStatsTable[[#This Row],[GroupByKey]]),(DiscreteStatsTable[GroupByKey]=DiscreteStatsTable[[#This Row],[GroupByKey]])*DiscreteStatsTable[Average])),0)</f>
        <v>0</v>
      </c>
      <c r="O1345" s="5" cm="1">
        <f t="array" ref="O1345">IFERROR(_xlfn.STDEV.S(IF((DiscreteStatsTable[GroupByKey]=DiscreteStatsTable[[#This Row],[GroupByKey]]),(DiscreteStatsTable[GroupByKey]=DiscreteStatsTable[[#This Row],[GroupByKey]])*DiscreteStatsTable[Average])),0)</f>
        <v>0</v>
      </c>
      <c r="P1345" s="5" cm="1">
        <f t="array" ref="P1345">MAX(IF((ProjectInfoTable[ProjectName]=DiscreteStatsTable[[#This Row],[ProjectName]]),(ProjectInfoTable[ProjectName]=DiscreteStatsTable[[#This Row],[ProjectName]])*ProjectInfoTable[ConfidenceInterval]))</f>
        <v>0.95</v>
      </c>
      <c r="Q1345" s="5">
        <f>IF(AND(DiscreteStatsTable[[#This Row],[RepsWithStatObserved]]=1,Y1345=0),200000000000000000000,IFERROR(_xlfn.T.INV.2T(1 -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5" s="5" cm="1">
        <f t="array" ref="R1345">MIN(IF((DiscreteStatsTable[GroupByKey]=DiscreteStatsTable[[#This Row],[GroupByKey]]),(DiscreteStatsTable[GroupByKey]=DiscreteStatsTable[[#This Row],[GroupByKey]])*DiscreteStatsTable[Average]))</f>
        <v>0</v>
      </c>
      <c r="S1345" s="5" cm="1">
        <f t="array" ref="S1345">MAX(IF((DiscreteStatsTable[GroupByKey]=DiscreteStatsTable[[#This Row],[GroupByKey]]),(DiscreteStatsTable[GroupByKey]=DiscreteStatsTable[[#This Row],[GroupByKey]])*DiscreteStatsTable[Average]))</f>
        <v>0</v>
      </c>
      <c r="T1345" s="5" cm="1">
        <f t="array" ref="T1345">MIN(IF((DiscreteStatsTable[GroupByKey]=DiscreteStatsTable[[#This Row],[GroupByKey]]),(DiscreteStatsTable[GroupByKey]=DiscreteStatsTable[[#This Row],[GroupByKey]])*DiscreteStatsTable[Minimum]))</f>
        <v>0</v>
      </c>
      <c r="U1345" s="5" cm="1">
        <f t="array" ref="U1345">MAX(IF((DiscreteStatsTable[GroupByKey]=DiscreteStatsTable[[#This Row],[GroupByKey]]),(DiscreteStatsTable[GroupByKey]=DiscreteStatsTable[[#This Row],[GroupByKey]])*DiscreteStatsTable[Maximum]))</f>
        <v>0</v>
      </c>
      <c r="V1345" s="5" cm="1">
        <f t="array" ref="V1345">IFERROR(AVERAGE(IF((DiscreteStatsTable[GroupByKey]=DiscreteStatsTable[[#This Row],[GroupByKey]]),(DiscreteStatsTable[GroupByKey]=DiscreteStatsTable[[#This Row],[GroupByKey]])*DiscreteStatsTable[NumberObservations])),0)</f>
        <v>141.38</v>
      </c>
      <c r="W1345" s="5">
        <f>IF((DiscreteStatsTable[[#This Row],[RepsRequested]]&gt;1),DiscreteStatsTable[[#This Row],[HalfWidth]],DiscreteStatsTable[[#This Row],[BatchMeansHalfWidth]])</f>
        <v>0</v>
      </c>
      <c r="X1345" s="5" cm="1">
        <f t="array" ref="X1345">COUNT(IF((DiscreteStatsTable[GroupByKey]=DiscreteStatsTable[[#This Row],[GroupByKey]]),(DiscreteStatsTable[GroupByKey]=DiscreteStatsTable[[#This Row],[GroupByKey]])*DiscreteStatsTable[Replication]))</f>
        <v>50</v>
      </c>
      <c r="Y1345" s="5">
        <f>IF(DiscreteStatsTable[[#This Row],[RepsRequested]]=DiscreteStatsTable[[#This Row],[RepsWithStatObserved]],1,0)</f>
        <v>1</v>
      </c>
    </row>
    <row r="1346" spans="1:25" x14ac:dyDescent="0.25">
      <c r="A1346" t="s">
        <v>68</v>
      </c>
      <c r="B1346" t="s">
        <v>70</v>
      </c>
      <c r="C1346">
        <v>46</v>
      </c>
      <c r="D1346" t="s">
        <v>85</v>
      </c>
      <c r="E1346" t="s">
        <v>91</v>
      </c>
      <c r="F1346" t="s">
        <v>87</v>
      </c>
      <c r="G1346">
        <v>0.35387366652660601</v>
      </c>
      <c r="H1346">
        <v>2E+20</v>
      </c>
      <c r="I1346">
        <v>5.20330298722958E-2</v>
      </c>
      <c r="J1346">
        <v>1.4692422252707</v>
      </c>
      <c r="K1346">
        <v>142</v>
      </c>
      <c r="L13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46" s="5" cm="1">
        <f t="array" ref="M1346">MAX(IF((ProjectInfoTable[ProjectName]=DiscreteStatsTable[[#This Row],[ProjectName]]),(ProjectInfoTable[ProjectName]=DiscreteStatsTable[[#This Row],[ProjectName]])*ProjectInfoTable[NumberOfReplications]))</f>
        <v>50</v>
      </c>
      <c r="N1346" s="5" cm="1">
        <f t="array" ref="N1346">IFERROR(AVERAGE(IF((DiscreteStatsTable[GroupByKey]=DiscreteStatsTable[[#This Row],[GroupByKey]]),(DiscreteStatsTable[GroupByKey]=DiscreteStatsTable[[#This Row],[GroupByKey]])*DiscreteStatsTable[Average])),0)</f>
        <v>0.33492790756206081</v>
      </c>
      <c r="O1346" s="5" cm="1">
        <f t="array" ref="O134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46" s="5" cm="1">
        <f t="array" ref="P1346">MAX(IF((ProjectInfoTable[ProjectName]=DiscreteStatsTable[[#This Row],[ProjectName]]),(ProjectInfoTable[ProjectName]=DiscreteStatsTable[[#This Row],[ProjectName]])*ProjectInfoTable[ConfidenceInterval]))</f>
        <v>0.95</v>
      </c>
      <c r="Q1346" s="5">
        <f>IF(AND(DiscreteStatsTable[[#This Row],[RepsWithStatObserved]]=1,Y1346=0),200000000000000000000,IFERROR(_xlfn.T.INV.2T(1 -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46" s="5" cm="1">
        <f t="array" ref="R1346">MIN(IF((DiscreteStatsTable[GroupByKey]=DiscreteStatsTable[[#This Row],[GroupByKey]]),(DiscreteStatsTable[GroupByKey]=DiscreteStatsTable[[#This Row],[GroupByKey]])*DiscreteStatsTable[Average]))</f>
        <v>0.29414253294763198</v>
      </c>
      <c r="S1346" s="5" cm="1">
        <f t="array" ref="S1346">MAX(IF((DiscreteStatsTable[GroupByKey]=DiscreteStatsTable[[#This Row],[GroupByKey]]),(DiscreteStatsTable[GroupByKey]=DiscreteStatsTable[[#This Row],[GroupByKey]])*DiscreteStatsTable[Average]))</f>
        <v>0.38948747758041602</v>
      </c>
      <c r="T1346" s="5" cm="1">
        <f t="array" ref="T1346">MIN(IF((DiscreteStatsTable[GroupByKey]=DiscreteStatsTable[[#This Row],[GroupByKey]]),(DiscreteStatsTable[GroupByKey]=DiscreteStatsTable[[#This Row],[GroupByKey]])*DiscreteStatsTable[Minimum]))</f>
        <v>1.2941586017357599E-2</v>
      </c>
      <c r="U1346" s="5" cm="1">
        <f t="array" ref="U1346">MAX(IF((DiscreteStatsTable[GroupByKey]=DiscreteStatsTable[[#This Row],[GroupByKey]]),(DiscreteStatsTable[GroupByKey]=DiscreteStatsTable[[#This Row],[GroupByKey]])*DiscreteStatsTable[Maximum]))</f>
        <v>2.0393207955552399</v>
      </c>
      <c r="V1346" s="5" cm="1">
        <f t="array" ref="V1346">IFERROR(AVERAGE(IF((DiscreteStatsTable[GroupByKey]=DiscreteStatsTable[[#This Row],[GroupByKey]]),(DiscreteStatsTable[GroupByKey]=DiscreteStatsTable[[#This Row],[GroupByKey]])*DiscreteStatsTable[NumberObservations])),0)</f>
        <v>141.38</v>
      </c>
      <c r="W1346" s="5">
        <f>IF((DiscreteStatsTable[[#This Row],[RepsRequested]]&gt;1),DiscreteStatsTable[[#This Row],[HalfWidth]],DiscreteStatsTable[[#This Row],[BatchMeansHalfWidth]])</f>
        <v>5.7478663771092743E-3</v>
      </c>
      <c r="X1346" s="5" cm="1">
        <f t="array" ref="X1346">COUNT(IF((DiscreteStatsTable[GroupByKey]=DiscreteStatsTable[[#This Row],[GroupByKey]]),(DiscreteStatsTable[GroupByKey]=DiscreteStatsTable[[#This Row],[GroupByKey]])*DiscreteStatsTable[Replication]))</f>
        <v>50</v>
      </c>
      <c r="Y1346" s="5">
        <f>IF(DiscreteStatsTable[[#This Row],[RepsRequested]]=DiscreteStatsTable[[#This Row],[RepsWithStatObserved]],1,0)</f>
        <v>1</v>
      </c>
    </row>
    <row r="1347" spans="1:25" x14ac:dyDescent="0.25">
      <c r="A1347" t="s">
        <v>68</v>
      </c>
      <c r="B1347" t="s">
        <v>70</v>
      </c>
      <c r="C1347">
        <v>46</v>
      </c>
      <c r="D1347" t="s">
        <v>85</v>
      </c>
      <c r="E1347" t="s">
        <v>92</v>
      </c>
      <c r="F1347" t="s">
        <v>87</v>
      </c>
      <c r="G1347">
        <v>18.7900460053466</v>
      </c>
      <c r="H1347">
        <v>2E+20</v>
      </c>
      <c r="I1347">
        <v>3.12198179233775</v>
      </c>
      <c r="J1347">
        <v>60.195027120249101</v>
      </c>
      <c r="K1347">
        <v>142</v>
      </c>
      <c r="L13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47" s="5" cm="1">
        <f t="array" ref="M1347">MAX(IF((ProjectInfoTable[ProjectName]=DiscreteStatsTable[[#This Row],[ProjectName]]),(ProjectInfoTable[ProjectName]=DiscreteStatsTable[[#This Row],[ProjectName]])*ProjectInfoTable[NumberOfReplications]))</f>
        <v>50</v>
      </c>
      <c r="N1347" s="5" cm="1">
        <f t="array" ref="N1347">IFERROR(AVERAGE(IF((DiscreteStatsTable[GroupByKey]=DiscreteStatsTable[[#This Row],[GroupByKey]]),(DiscreteStatsTable[GroupByKey]=DiscreteStatsTable[[#This Row],[GroupByKey]])*DiscreteStatsTable[Average])),0)</f>
        <v>17.764897998506111</v>
      </c>
      <c r="O1347" s="5" cm="1">
        <f t="array" ref="O1347">IFERROR(_xlfn.STDEV.S(IF((DiscreteStatsTable[GroupByKey]=DiscreteStatsTable[[#This Row],[GroupByKey]]),(DiscreteStatsTable[GroupByKey]=DiscreteStatsTable[[#This Row],[GroupByKey]])*DiscreteStatsTable[Average])),0)</f>
        <v>6.3265363194248438</v>
      </c>
      <c r="P1347" s="5" cm="1">
        <f t="array" ref="P1347">MAX(IF((ProjectInfoTable[ProjectName]=DiscreteStatsTable[[#This Row],[ProjectName]]),(ProjectInfoTable[ProjectName]=DiscreteStatsTable[[#This Row],[ProjectName]])*ProjectInfoTable[ConfidenceInterval]))</f>
        <v>0.95</v>
      </c>
      <c r="Q1347" s="5">
        <f>IF(AND(DiscreteStatsTable[[#This Row],[RepsWithStatObserved]]=1,Y1347=0),200000000000000000000,IFERROR(_xlfn.T.INV.2T(1 -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347" s="5" cm="1">
        <f t="array" ref="R1347">MIN(IF((DiscreteStatsTable[GroupByKey]=DiscreteStatsTable[[#This Row],[GroupByKey]]),(DiscreteStatsTable[GroupByKey]=DiscreteStatsTable[[#This Row],[GroupByKey]])*DiscreteStatsTable[Average]))</f>
        <v>12.070203836107099</v>
      </c>
      <c r="S1347" s="5" cm="1">
        <f t="array" ref="S1347">MAX(IF((DiscreteStatsTable[GroupByKey]=DiscreteStatsTable[[#This Row],[GroupByKey]]),(DiscreteStatsTable[GroupByKey]=DiscreteStatsTable[[#This Row],[GroupByKey]])*DiscreteStatsTable[Average]))</f>
        <v>51.667706043059603</v>
      </c>
      <c r="T1347" s="5" cm="1">
        <f t="array" ref="T1347">MIN(IF((DiscreteStatsTable[GroupByKey]=DiscreteStatsTable[[#This Row],[GroupByKey]]),(DiscreteStatsTable[GroupByKey]=DiscreteStatsTable[[#This Row],[GroupByKey]])*DiscreteStatsTable[Minimum]))</f>
        <v>0.77649516104145899</v>
      </c>
      <c r="U1347" s="5" cm="1">
        <f t="array" ref="U1347">MAX(IF((DiscreteStatsTable[GroupByKey]=DiscreteStatsTable[[#This Row],[GroupByKey]]),(DiscreteStatsTable[GroupByKey]=DiscreteStatsTable[[#This Row],[GroupByKey]])*DiscreteStatsTable[Maximum]))</f>
        <v>114.20900292565</v>
      </c>
      <c r="V1347" s="5" cm="1">
        <f t="array" ref="V1347">IFERROR(AVERAGE(IF((DiscreteStatsTable[GroupByKey]=DiscreteStatsTable[[#This Row],[GroupByKey]]),(DiscreteStatsTable[GroupByKey]=DiscreteStatsTable[[#This Row],[GroupByKey]])*DiscreteStatsTable[NumberObservations])),0)</f>
        <v>141.38</v>
      </c>
      <c r="W1347" s="5">
        <f>IF((DiscreteStatsTable[[#This Row],[RepsRequested]]&gt;1),DiscreteStatsTable[[#This Row],[HalfWidth]],DiscreteStatsTable[[#This Row],[BatchMeansHalfWidth]])</f>
        <v>1.7979817281600685</v>
      </c>
      <c r="X1347" s="5" cm="1">
        <f t="array" ref="X1347">COUNT(IF((DiscreteStatsTable[GroupByKey]=DiscreteStatsTable[[#This Row],[GroupByKey]]),(DiscreteStatsTable[GroupByKey]=DiscreteStatsTable[[#This Row],[GroupByKey]])*DiscreteStatsTable[Replication]))</f>
        <v>50</v>
      </c>
      <c r="Y1347" s="5">
        <f>IF(DiscreteStatsTable[[#This Row],[RepsRequested]]=DiscreteStatsTable[[#This Row],[RepsWithStatObserved]],1,0)</f>
        <v>1</v>
      </c>
    </row>
    <row r="1348" spans="1:25" x14ac:dyDescent="0.25">
      <c r="A1348" t="s">
        <v>68</v>
      </c>
      <c r="B1348" t="s">
        <v>70</v>
      </c>
      <c r="C1348">
        <v>46</v>
      </c>
      <c r="D1348" t="s">
        <v>85</v>
      </c>
      <c r="E1348" t="s">
        <v>93</v>
      </c>
      <c r="F1348" t="s">
        <v>87</v>
      </c>
      <c r="G1348">
        <v>0</v>
      </c>
      <c r="H1348">
        <v>2E+20</v>
      </c>
      <c r="I1348">
        <v>0</v>
      </c>
      <c r="J1348">
        <v>0</v>
      </c>
      <c r="K1348">
        <v>142</v>
      </c>
      <c r="L13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48" s="5" cm="1">
        <f t="array" ref="M1348">MAX(IF((ProjectInfoTable[ProjectName]=DiscreteStatsTable[[#This Row],[ProjectName]]),(ProjectInfoTable[ProjectName]=DiscreteStatsTable[[#This Row],[ProjectName]])*ProjectInfoTable[NumberOfReplications]))</f>
        <v>50</v>
      </c>
      <c r="N1348" s="5" cm="1">
        <f t="array" ref="N1348">IFERROR(AVERAGE(IF((DiscreteStatsTable[GroupByKey]=DiscreteStatsTable[[#This Row],[GroupByKey]]),(DiscreteStatsTable[GroupByKey]=DiscreteStatsTable[[#This Row],[GroupByKey]])*DiscreteStatsTable[Average])),0)</f>
        <v>0</v>
      </c>
      <c r="O1348" s="5" cm="1">
        <f t="array" ref="O1348">IFERROR(_xlfn.STDEV.S(IF((DiscreteStatsTable[GroupByKey]=DiscreteStatsTable[[#This Row],[GroupByKey]]),(DiscreteStatsTable[GroupByKey]=DiscreteStatsTable[[#This Row],[GroupByKey]])*DiscreteStatsTable[Average])),0)</f>
        <v>0</v>
      </c>
      <c r="P1348" s="5" cm="1">
        <f t="array" ref="P1348">MAX(IF((ProjectInfoTable[ProjectName]=DiscreteStatsTable[[#This Row],[ProjectName]]),(ProjectInfoTable[ProjectName]=DiscreteStatsTable[[#This Row],[ProjectName]])*ProjectInfoTable[ConfidenceInterval]))</f>
        <v>0.95</v>
      </c>
      <c r="Q1348" s="5">
        <f>IF(AND(DiscreteStatsTable[[#This Row],[RepsWithStatObserved]]=1,Y1348=0),200000000000000000000,IFERROR(_xlfn.T.INV.2T(1 -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8" s="5" cm="1">
        <f t="array" ref="R1348">MIN(IF((DiscreteStatsTable[GroupByKey]=DiscreteStatsTable[[#This Row],[GroupByKey]]),(DiscreteStatsTable[GroupByKey]=DiscreteStatsTable[[#This Row],[GroupByKey]])*DiscreteStatsTable[Average]))</f>
        <v>0</v>
      </c>
      <c r="S1348" s="5" cm="1">
        <f t="array" ref="S1348">MAX(IF((DiscreteStatsTable[GroupByKey]=DiscreteStatsTable[[#This Row],[GroupByKey]]),(DiscreteStatsTable[GroupByKey]=DiscreteStatsTable[[#This Row],[GroupByKey]])*DiscreteStatsTable[Average]))</f>
        <v>0</v>
      </c>
      <c r="T1348" s="5" cm="1">
        <f t="array" ref="T1348">MIN(IF((DiscreteStatsTable[GroupByKey]=DiscreteStatsTable[[#This Row],[GroupByKey]]),(DiscreteStatsTable[GroupByKey]=DiscreteStatsTable[[#This Row],[GroupByKey]])*DiscreteStatsTable[Minimum]))</f>
        <v>0</v>
      </c>
      <c r="U1348" s="5" cm="1">
        <f t="array" ref="U1348">MAX(IF((DiscreteStatsTable[GroupByKey]=DiscreteStatsTable[[#This Row],[GroupByKey]]),(DiscreteStatsTable[GroupByKey]=DiscreteStatsTable[[#This Row],[GroupByKey]])*DiscreteStatsTable[Maximum]))</f>
        <v>0</v>
      </c>
      <c r="V1348" s="5" cm="1">
        <f t="array" ref="V1348">IFERROR(AVERAGE(IF((DiscreteStatsTable[GroupByKey]=DiscreteStatsTable[[#This Row],[GroupByKey]]),(DiscreteStatsTable[GroupByKey]=DiscreteStatsTable[[#This Row],[GroupByKey]])*DiscreteStatsTable[NumberObservations])),0)</f>
        <v>141.38</v>
      </c>
      <c r="W1348" s="5">
        <f>IF((DiscreteStatsTable[[#This Row],[RepsRequested]]&gt;1),DiscreteStatsTable[[#This Row],[HalfWidth]],DiscreteStatsTable[[#This Row],[BatchMeansHalfWidth]])</f>
        <v>0</v>
      </c>
      <c r="X1348" s="5" cm="1">
        <f t="array" ref="X1348">COUNT(IF((DiscreteStatsTable[GroupByKey]=DiscreteStatsTable[[#This Row],[GroupByKey]]),(DiscreteStatsTable[GroupByKey]=DiscreteStatsTable[[#This Row],[GroupByKey]])*DiscreteStatsTable[Replication]))</f>
        <v>50</v>
      </c>
      <c r="Y1348" s="5">
        <f>IF(DiscreteStatsTable[[#This Row],[RepsRequested]]=DiscreteStatsTable[[#This Row],[RepsWithStatObserved]],1,0)</f>
        <v>1</v>
      </c>
    </row>
    <row r="1349" spans="1:25" x14ac:dyDescent="0.25">
      <c r="A1349" t="s">
        <v>68</v>
      </c>
      <c r="B1349" t="s">
        <v>70</v>
      </c>
      <c r="C1349">
        <v>46</v>
      </c>
      <c r="D1349" t="s">
        <v>85</v>
      </c>
      <c r="E1349" t="s">
        <v>94</v>
      </c>
      <c r="F1349" t="s">
        <v>87</v>
      </c>
      <c r="G1349">
        <v>0</v>
      </c>
      <c r="H1349">
        <v>2E+20</v>
      </c>
      <c r="I1349">
        <v>0</v>
      </c>
      <c r="J1349">
        <v>0</v>
      </c>
      <c r="K1349">
        <v>142</v>
      </c>
      <c r="L13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49" s="5" cm="1">
        <f t="array" ref="M1349">MAX(IF((ProjectInfoTable[ProjectName]=DiscreteStatsTable[[#This Row],[ProjectName]]),(ProjectInfoTable[ProjectName]=DiscreteStatsTable[[#This Row],[ProjectName]])*ProjectInfoTable[NumberOfReplications]))</f>
        <v>50</v>
      </c>
      <c r="N1349" s="5" cm="1">
        <f t="array" ref="N1349">IFERROR(AVERAGE(IF((DiscreteStatsTable[GroupByKey]=DiscreteStatsTable[[#This Row],[GroupByKey]]),(DiscreteStatsTable[GroupByKey]=DiscreteStatsTable[[#This Row],[GroupByKey]])*DiscreteStatsTable[Average])),0)</f>
        <v>0</v>
      </c>
      <c r="O1349" s="5" cm="1">
        <f t="array" ref="O1349">IFERROR(_xlfn.STDEV.S(IF((DiscreteStatsTable[GroupByKey]=DiscreteStatsTable[[#This Row],[GroupByKey]]),(DiscreteStatsTable[GroupByKey]=DiscreteStatsTable[[#This Row],[GroupByKey]])*DiscreteStatsTable[Average])),0)</f>
        <v>0</v>
      </c>
      <c r="P1349" s="5" cm="1">
        <f t="array" ref="P1349">MAX(IF((ProjectInfoTable[ProjectName]=DiscreteStatsTable[[#This Row],[ProjectName]]),(ProjectInfoTable[ProjectName]=DiscreteStatsTable[[#This Row],[ProjectName]])*ProjectInfoTable[ConfidenceInterval]))</f>
        <v>0.95</v>
      </c>
      <c r="Q1349" s="5">
        <f>IF(AND(DiscreteStatsTable[[#This Row],[RepsWithStatObserved]]=1,Y1349=0),200000000000000000000,IFERROR(_xlfn.T.INV.2T(1 -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9" s="5" cm="1">
        <f t="array" ref="R1349">MIN(IF((DiscreteStatsTable[GroupByKey]=DiscreteStatsTable[[#This Row],[GroupByKey]]),(DiscreteStatsTable[GroupByKey]=DiscreteStatsTable[[#This Row],[GroupByKey]])*DiscreteStatsTable[Average]))</f>
        <v>0</v>
      </c>
      <c r="S1349" s="5" cm="1">
        <f t="array" ref="S1349">MAX(IF((DiscreteStatsTable[GroupByKey]=DiscreteStatsTable[[#This Row],[GroupByKey]]),(DiscreteStatsTable[GroupByKey]=DiscreteStatsTable[[#This Row],[GroupByKey]])*DiscreteStatsTable[Average]))</f>
        <v>0</v>
      </c>
      <c r="T1349" s="5" cm="1">
        <f t="array" ref="T1349">MIN(IF((DiscreteStatsTable[GroupByKey]=DiscreteStatsTable[[#This Row],[GroupByKey]]),(DiscreteStatsTable[GroupByKey]=DiscreteStatsTable[[#This Row],[GroupByKey]])*DiscreteStatsTable[Minimum]))</f>
        <v>0</v>
      </c>
      <c r="U1349" s="5" cm="1">
        <f t="array" ref="U1349">MAX(IF((DiscreteStatsTable[GroupByKey]=DiscreteStatsTable[[#This Row],[GroupByKey]]),(DiscreteStatsTable[GroupByKey]=DiscreteStatsTable[[#This Row],[GroupByKey]])*DiscreteStatsTable[Maximum]))</f>
        <v>0</v>
      </c>
      <c r="V1349" s="5" cm="1">
        <f t="array" ref="V1349">IFERROR(AVERAGE(IF((DiscreteStatsTable[GroupByKey]=DiscreteStatsTable[[#This Row],[GroupByKey]]),(DiscreteStatsTable[GroupByKey]=DiscreteStatsTable[[#This Row],[GroupByKey]])*DiscreteStatsTable[NumberObservations])),0)</f>
        <v>141.38</v>
      </c>
      <c r="W1349" s="5">
        <f>IF((DiscreteStatsTable[[#This Row],[RepsRequested]]&gt;1),DiscreteStatsTable[[#This Row],[HalfWidth]],DiscreteStatsTable[[#This Row],[BatchMeansHalfWidth]])</f>
        <v>0</v>
      </c>
      <c r="X1349" s="5" cm="1">
        <f t="array" ref="X1349">COUNT(IF((DiscreteStatsTable[GroupByKey]=DiscreteStatsTable[[#This Row],[GroupByKey]]),(DiscreteStatsTable[GroupByKey]=DiscreteStatsTable[[#This Row],[GroupByKey]])*DiscreteStatsTable[Replication]))</f>
        <v>50</v>
      </c>
      <c r="Y1349" s="5">
        <f>IF(DiscreteStatsTable[[#This Row],[RepsRequested]]=DiscreteStatsTable[[#This Row],[RepsWithStatObserved]],1,0)</f>
        <v>1</v>
      </c>
    </row>
    <row r="1350" spans="1:25" x14ac:dyDescent="0.25">
      <c r="A1350" t="s">
        <v>68</v>
      </c>
      <c r="B1350" t="s">
        <v>70</v>
      </c>
      <c r="C1350">
        <v>46</v>
      </c>
      <c r="D1350" t="s">
        <v>85</v>
      </c>
      <c r="E1350" t="s">
        <v>95</v>
      </c>
      <c r="F1350" t="s">
        <v>87</v>
      </c>
      <c r="G1350">
        <v>0.35387366652660601</v>
      </c>
      <c r="H1350">
        <v>2E+20</v>
      </c>
      <c r="I1350">
        <v>5.20330298722958E-2</v>
      </c>
      <c r="J1350">
        <v>1.4692422252707</v>
      </c>
      <c r="K1350">
        <v>142</v>
      </c>
      <c r="L13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50" s="5" cm="1">
        <f t="array" ref="M1350">MAX(IF((ProjectInfoTable[ProjectName]=DiscreteStatsTable[[#This Row],[ProjectName]]),(ProjectInfoTable[ProjectName]=DiscreteStatsTable[[#This Row],[ProjectName]])*ProjectInfoTable[NumberOfReplications]))</f>
        <v>50</v>
      </c>
      <c r="N1350" s="5" cm="1">
        <f t="array" ref="N1350">IFERROR(AVERAGE(IF((DiscreteStatsTable[GroupByKey]=DiscreteStatsTable[[#This Row],[GroupByKey]]),(DiscreteStatsTable[GroupByKey]=DiscreteStatsTable[[#This Row],[GroupByKey]])*DiscreteStatsTable[Average])),0)</f>
        <v>0.33492790756206081</v>
      </c>
      <c r="O1350" s="5" cm="1">
        <f t="array" ref="O135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50" s="5" cm="1">
        <f t="array" ref="P1350">MAX(IF((ProjectInfoTable[ProjectName]=DiscreteStatsTable[[#This Row],[ProjectName]]),(ProjectInfoTable[ProjectName]=DiscreteStatsTable[[#This Row],[ProjectName]])*ProjectInfoTable[ConfidenceInterval]))</f>
        <v>0.95</v>
      </c>
      <c r="Q1350" s="5">
        <f>IF(AND(DiscreteStatsTable[[#This Row],[RepsWithStatObserved]]=1,Y1350=0),200000000000000000000,IFERROR(_xlfn.T.INV.2T(1 -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50" s="5" cm="1">
        <f t="array" ref="R1350">MIN(IF((DiscreteStatsTable[GroupByKey]=DiscreteStatsTable[[#This Row],[GroupByKey]]),(DiscreteStatsTable[GroupByKey]=DiscreteStatsTable[[#This Row],[GroupByKey]])*DiscreteStatsTable[Average]))</f>
        <v>0.29414253294763198</v>
      </c>
      <c r="S1350" s="5" cm="1">
        <f t="array" ref="S1350">MAX(IF((DiscreteStatsTable[GroupByKey]=DiscreteStatsTable[[#This Row],[GroupByKey]]),(DiscreteStatsTable[GroupByKey]=DiscreteStatsTable[[#This Row],[GroupByKey]])*DiscreteStatsTable[Average]))</f>
        <v>0.38948747758041602</v>
      </c>
      <c r="T1350" s="5" cm="1">
        <f t="array" ref="T1350">MIN(IF((DiscreteStatsTable[GroupByKey]=DiscreteStatsTable[[#This Row],[GroupByKey]]),(DiscreteStatsTable[GroupByKey]=DiscreteStatsTable[[#This Row],[GroupByKey]])*DiscreteStatsTable[Minimum]))</f>
        <v>1.2941586017357599E-2</v>
      </c>
      <c r="U1350" s="5" cm="1">
        <f t="array" ref="U1350">MAX(IF((DiscreteStatsTable[GroupByKey]=DiscreteStatsTable[[#This Row],[GroupByKey]]),(DiscreteStatsTable[GroupByKey]=DiscreteStatsTable[[#This Row],[GroupByKey]])*DiscreteStatsTable[Maximum]))</f>
        <v>2.0393207955552399</v>
      </c>
      <c r="V1350" s="5" cm="1">
        <f t="array" ref="V1350">IFERROR(AVERAGE(IF((DiscreteStatsTable[GroupByKey]=DiscreteStatsTable[[#This Row],[GroupByKey]]),(DiscreteStatsTable[GroupByKey]=DiscreteStatsTable[[#This Row],[GroupByKey]])*DiscreteStatsTable[NumberObservations])),0)</f>
        <v>141.38</v>
      </c>
      <c r="W1350" s="5">
        <f>IF((DiscreteStatsTable[[#This Row],[RepsRequested]]&gt;1),DiscreteStatsTable[[#This Row],[HalfWidth]],DiscreteStatsTable[[#This Row],[BatchMeansHalfWidth]])</f>
        <v>5.7478663771092743E-3</v>
      </c>
      <c r="X1350" s="5" cm="1">
        <f t="array" ref="X1350">COUNT(IF((DiscreteStatsTable[GroupByKey]=DiscreteStatsTable[[#This Row],[GroupByKey]]),(DiscreteStatsTable[GroupByKey]=DiscreteStatsTable[[#This Row],[GroupByKey]])*DiscreteStatsTable[Replication]))</f>
        <v>50</v>
      </c>
      <c r="Y1350" s="5">
        <f>IF(DiscreteStatsTable[[#This Row],[RepsRequested]]=DiscreteStatsTable[[#This Row],[RepsWithStatObserved]],1,0)</f>
        <v>1</v>
      </c>
    </row>
    <row r="1351" spans="1:25" x14ac:dyDescent="0.25">
      <c r="A1351" t="s">
        <v>68</v>
      </c>
      <c r="B1351" t="s">
        <v>70</v>
      </c>
      <c r="C1351">
        <v>46</v>
      </c>
      <c r="D1351" t="s">
        <v>85</v>
      </c>
      <c r="E1351" t="s">
        <v>96</v>
      </c>
      <c r="F1351" t="s">
        <v>87</v>
      </c>
      <c r="G1351">
        <v>12.9876325702255</v>
      </c>
      <c r="H1351">
        <v>2E+20</v>
      </c>
      <c r="I1351">
        <v>3.12198179233775</v>
      </c>
      <c r="J1351">
        <v>48.210608638902499</v>
      </c>
      <c r="K1351">
        <v>142</v>
      </c>
      <c r="L13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51" s="5" cm="1">
        <f t="array" ref="M1351">MAX(IF((ProjectInfoTable[ProjectName]=DiscreteStatsTable[[#This Row],[ProjectName]]),(ProjectInfoTable[ProjectName]=DiscreteStatsTable[[#This Row],[ProjectName]])*ProjectInfoTable[NumberOfReplications]))</f>
        <v>50</v>
      </c>
      <c r="N1351" s="5" cm="1">
        <f t="array" ref="N1351">IFERROR(AVERAGE(IF((DiscreteStatsTable[GroupByKey]=DiscreteStatsTable[[#This Row],[GroupByKey]]),(DiscreteStatsTable[GroupByKey]=DiscreteStatsTable[[#This Row],[GroupByKey]])*DiscreteStatsTable[Average])),0)</f>
        <v>12.098431297615067</v>
      </c>
      <c r="O1351" s="5" cm="1">
        <f t="array" ref="O1351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351" s="5" cm="1">
        <f t="array" ref="P1351">MAX(IF((ProjectInfoTable[ProjectName]=DiscreteStatsTable[[#This Row],[ProjectName]]),(ProjectInfoTable[ProjectName]=DiscreteStatsTable[[#This Row],[ProjectName]])*ProjectInfoTable[ConfidenceInterval]))</f>
        <v>0.95</v>
      </c>
      <c r="Q1351" s="5">
        <f>IF(AND(DiscreteStatsTable[[#This Row],[RepsWithStatObserved]]=1,Y1351=0),200000000000000000000,IFERROR(_xlfn.T.INV.2T(1 -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351" s="5" cm="1">
        <f t="array" ref="R1351">MIN(IF((DiscreteStatsTable[GroupByKey]=DiscreteStatsTable[[#This Row],[GroupByKey]]),(DiscreteStatsTable[GroupByKey]=DiscreteStatsTable[[#This Row],[GroupByKey]])*DiscreteStatsTable[Average]))</f>
        <v>10.7592582879315</v>
      </c>
      <c r="S1351" s="5" cm="1">
        <f t="array" ref="S1351">MAX(IF((DiscreteStatsTable[GroupByKey]=DiscreteStatsTable[[#This Row],[GroupByKey]]),(DiscreteStatsTable[GroupByKey]=DiscreteStatsTable[[#This Row],[GroupByKey]])*DiscreteStatsTable[Average]))</f>
        <v>14.168775078757299</v>
      </c>
      <c r="T1351" s="5" cm="1">
        <f t="array" ref="T1351">MIN(IF((DiscreteStatsTable[GroupByKey]=DiscreteStatsTable[[#This Row],[GroupByKey]]),(DiscreteStatsTable[GroupByKey]=DiscreteStatsTable[[#This Row],[GroupByKey]])*DiscreteStatsTable[Minimum]))</f>
        <v>0.77649516104145899</v>
      </c>
      <c r="U1351" s="5" cm="1">
        <f t="array" ref="U1351">MAX(IF((DiscreteStatsTable[GroupByKey]=DiscreteStatsTable[[#This Row],[GroupByKey]]),(DiscreteStatsTable[GroupByKey]=DiscreteStatsTable[[#This Row],[GroupByKey]])*DiscreteStatsTable[Maximum]))</f>
        <v>66.496126739788593</v>
      </c>
      <c r="V1351" s="5" cm="1">
        <f t="array" ref="V1351">IFERROR(AVERAGE(IF((DiscreteStatsTable[GroupByKey]=DiscreteStatsTable[[#This Row],[GroupByKey]]),(DiscreteStatsTable[GroupByKey]=DiscreteStatsTable[[#This Row],[GroupByKey]])*DiscreteStatsTable[NumberObservations])),0)</f>
        <v>141.38</v>
      </c>
      <c r="W1351" s="5">
        <f>IF((DiscreteStatsTable[[#This Row],[RepsRequested]]&gt;1),DiscreteStatsTable[[#This Row],[HalfWidth]],DiscreteStatsTable[[#This Row],[BatchMeansHalfWidth]])</f>
        <v>0.20301091161176912</v>
      </c>
      <c r="X1351" s="5" cm="1">
        <f t="array" ref="X1351">COUNT(IF((DiscreteStatsTable[GroupByKey]=DiscreteStatsTable[[#This Row],[GroupByKey]]),(DiscreteStatsTable[GroupByKey]=DiscreteStatsTable[[#This Row],[GroupByKey]])*DiscreteStatsTable[Replication]))</f>
        <v>50</v>
      </c>
      <c r="Y1351" s="5">
        <f>IF(DiscreteStatsTable[[#This Row],[RepsRequested]]=DiscreteStatsTable[[#This Row],[RepsWithStatObserved]],1,0)</f>
        <v>1</v>
      </c>
    </row>
    <row r="1352" spans="1:25" x14ac:dyDescent="0.25">
      <c r="A1352" t="s">
        <v>68</v>
      </c>
      <c r="B1352" t="s">
        <v>70</v>
      </c>
      <c r="C1352">
        <v>46</v>
      </c>
      <c r="D1352" t="s">
        <v>85</v>
      </c>
      <c r="E1352" t="s">
        <v>97</v>
      </c>
      <c r="F1352" t="s">
        <v>87</v>
      </c>
      <c r="G1352">
        <v>0</v>
      </c>
      <c r="H1352">
        <v>2E+20</v>
      </c>
      <c r="I1352">
        <v>0</v>
      </c>
      <c r="J1352">
        <v>0</v>
      </c>
      <c r="K1352">
        <v>142</v>
      </c>
      <c r="L13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52" s="5" cm="1">
        <f t="array" ref="M1352">MAX(IF((ProjectInfoTable[ProjectName]=DiscreteStatsTable[[#This Row],[ProjectName]]),(ProjectInfoTable[ProjectName]=DiscreteStatsTable[[#This Row],[ProjectName]])*ProjectInfoTable[NumberOfReplications]))</f>
        <v>50</v>
      </c>
      <c r="N1352" s="5" cm="1">
        <f t="array" ref="N1352">IFERROR(AVERAGE(IF((DiscreteStatsTable[GroupByKey]=DiscreteStatsTable[[#This Row],[GroupByKey]]),(DiscreteStatsTable[GroupByKey]=DiscreteStatsTable[[#This Row],[GroupByKey]])*DiscreteStatsTable[Average])),0)</f>
        <v>0</v>
      </c>
      <c r="O1352" s="5" cm="1">
        <f t="array" ref="O1352">IFERROR(_xlfn.STDEV.S(IF((DiscreteStatsTable[GroupByKey]=DiscreteStatsTable[[#This Row],[GroupByKey]]),(DiscreteStatsTable[GroupByKey]=DiscreteStatsTable[[#This Row],[GroupByKey]])*DiscreteStatsTable[Average])),0)</f>
        <v>0</v>
      </c>
      <c r="P1352" s="5" cm="1">
        <f t="array" ref="P1352">MAX(IF((ProjectInfoTable[ProjectName]=DiscreteStatsTable[[#This Row],[ProjectName]]),(ProjectInfoTable[ProjectName]=DiscreteStatsTable[[#This Row],[ProjectName]])*ProjectInfoTable[ConfidenceInterval]))</f>
        <v>0.95</v>
      </c>
      <c r="Q1352" s="5">
        <f>IF(AND(DiscreteStatsTable[[#This Row],[RepsWithStatObserved]]=1,Y1352=0),200000000000000000000,IFERROR(_xlfn.T.INV.2T(1 -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2" s="5" cm="1">
        <f t="array" ref="R1352">MIN(IF((DiscreteStatsTable[GroupByKey]=DiscreteStatsTable[[#This Row],[GroupByKey]]),(DiscreteStatsTable[GroupByKey]=DiscreteStatsTable[[#This Row],[GroupByKey]])*DiscreteStatsTable[Average]))</f>
        <v>0</v>
      </c>
      <c r="S1352" s="5" cm="1">
        <f t="array" ref="S1352">MAX(IF((DiscreteStatsTable[GroupByKey]=DiscreteStatsTable[[#This Row],[GroupByKey]]),(DiscreteStatsTable[GroupByKey]=DiscreteStatsTable[[#This Row],[GroupByKey]])*DiscreteStatsTable[Average]))</f>
        <v>0</v>
      </c>
      <c r="T1352" s="5" cm="1">
        <f t="array" ref="T1352">MIN(IF((DiscreteStatsTable[GroupByKey]=DiscreteStatsTable[[#This Row],[GroupByKey]]),(DiscreteStatsTable[GroupByKey]=DiscreteStatsTable[[#This Row],[GroupByKey]])*DiscreteStatsTable[Minimum]))</f>
        <v>0</v>
      </c>
      <c r="U1352" s="5" cm="1">
        <f t="array" ref="U1352">MAX(IF((DiscreteStatsTable[GroupByKey]=DiscreteStatsTable[[#This Row],[GroupByKey]]),(DiscreteStatsTable[GroupByKey]=DiscreteStatsTable[[#This Row],[GroupByKey]])*DiscreteStatsTable[Maximum]))</f>
        <v>0</v>
      </c>
      <c r="V1352" s="5" cm="1">
        <f t="array" ref="V1352">IFERROR(AVERAGE(IF((DiscreteStatsTable[GroupByKey]=DiscreteStatsTable[[#This Row],[GroupByKey]]),(DiscreteStatsTable[GroupByKey]=DiscreteStatsTable[[#This Row],[GroupByKey]])*DiscreteStatsTable[NumberObservations])),0)</f>
        <v>141.38</v>
      </c>
      <c r="W1352" s="5">
        <f>IF((DiscreteStatsTable[[#This Row],[RepsRequested]]&gt;1),DiscreteStatsTable[[#This Row],[HalfWidth]],DiscreteStatsTable[[#This Row],[BatchMeansHalfWidth]])</f>
        <v>0</v>
      </c>
      <c r="X1352" s="5" cm="1">
        <f t="array" ref="X1352">COUNT(IF((DiscreteStatsTable[GroupByKey]=DiscreteStatsTable[[#This Row],[GroupByKey]]),(DiscreteStatsTable[GroupByKey]=DiscreteStatsTable[[#This Row],[GroupByKey]])*DiscreteStatsTable[Replication]))</f>
        <v>50</v>
      </c>
      <c r="Y1352" s="5">
        <f>IF(DiscreteStatsTable[[#This Row],[RepsRequested]]=DiscreteStatsTable[[#This Row],[RepsWithStatObserved]],1,0)</f>
        <v>1</v>
      </c>
    </row>
    <row r="1353" spans="1:25" x14ac:dyDescent="0.25">
      <c r="A1353" t="s">
        <v>68</v>
      </c>
      <c r="B1353" t="s">
        <v>70</v>
      </c>
      <c r="C1353">
        <v>46</v>
      </c>
      <c r="D1353" t="s">
        <v>85</v>
      </c>
      <c r="E1353" t="s">
        <v>98</v>
      </c>
      <c r="F1353" t="s">
        <v>87</v>
      </c>
      <c r="G1353">
        <v>5.8024134351210401</v>
      </c>
      <c r="H1353">
        <v>2E+20</v>
      </c>
      <c r="I1353">
        <v>0</v>
      </c>
      <c r="J1353">
        <v>26.7227205805716</v>
      </c>
      <c r="K1353">
        <v>142</v>
      </c>
      <c r="L13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53" s="5" cm="1">
        <f t="array" ref="M1353">MAX(IF((ProjectInfoTable[ProjectName]=DiscreteStatsTable[[#This Row],[ProjectName]]),(ProjectInfoTable[ProjectName]=DiscreteStatsTable[[#This Row],[ProjectName]])*ProjectInfoTable[NumberOfReplications]))</f>
        <v>50</v>
      </c>
      <c r="N1353" s="5" cm="1">
        <f t="array" ref="N1353">IFERROR(AVERAGE(IF((DiscreteStatsTable[GroupByKey]=DiscreteStatsTable[[#This Row],[GroupByKey]]),(DiscreteStatsTable[GroupByKey]=DiscreteStatsTable[[#This Row],[GroupByKey]])*DiscreteStatsTable[Average])),0)</f>
        <v>5.6664667008910365</v>
      </c>
      <c r="O1353" s="5" cm="1">
        <f t="array" ref="O1353">IFERROR(_xlfn.STDEV.S(IF((DiscreteStatsTable[GroupByKey]=DiscreteStatsTable[[#This Row],[GroupByKey]]),(DiscreteStatsTable[GroupByKey]=DiscreteStatsTable[[#This Row],[GroupByKey]])*DiscreteStatsTable[Average])),0)</f>
        <v>5.8120334932936641</v>
      </c>
      <c r="P1353" s="5" cm="1">
        <f t="array" ref="P1353">MAX(IF((ProjectInfoTable[ProjectName]=DiscreteStatsTable[[#This Row],[ProjectName]]),(ProjectInfoTable[ProjectName]=DiscreteStatsTable[[#This Row],[ProjectName]])*ProjectInfoTable[ConfidenceInterval]))</f>
        <v>0.95</v>
      </c>
      <c r="Q1353" s="5">
        <f>IF(AND(DiscreteStatsTable[[#This Row],[RepsWithStatObserved]]=1,Y1353=0),200000000000000000000,IFERROR(_xlfn.T.INV.2T(1 -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353" s="5" cm="1">
        <f t="array" ref="R1353">MIN(IF((DiscreteStatsTable[GroupByKey]=DiscreteStatsTable[[#This Row],[GroupByKey]]),(DiscreteStatsTable[GroupByKey]=DiscreteStatsTable[[#This Row],[GroupByKey]])*DiscreteStatsTable[Average]))</f>
        <v>1.06349999805384</v>
      </c>
      <c r="S1353" s="5" cm="1">
        <f t="array" ref="S1353">MAX(IF((DiscreteStatsTable[GroupByKey]=DiscreteStatsTable[[#This Row],[GroupByKey]]),(DiscreteStatsTable[GroupByKey]=DiscreteStatsTable[[#This Row],[GroupByKey]])*DiscreteStatsTable[Average]))</f>
        <v>37.498930964302303</v>
      </c>
      <c r="T1353" s="5" cm="1">
        <f t="array" ref="T1353">MIN(IF((DiscreteStatsTable[GroupByKey]=DiscreteStatsTable[[#This Row],[GroupByKey]]),(DiscreteStatsTable[GroupByKey]=DiscreteStatsTable[[#This Row],[GroupByKey]])*DiscreteStatsTable[Minimum]))</f>
        <v>0</v>
      </c>
      <c r="U1353" s="5" cm="1">
        <f t="array" ref="U1353">MAX(IF((DiscreteStatsTable[GroupByKey]=DiscreteStatsTable[[#This Row],[GroupByKey]]),(DiscreteStatsTable[GroupByKey]=DiscreteStatsTable[[#This Row],[GroupByKey]])*DiscreteStatsTable[Maximum]))</f>
        <v>97.065234510704698</v>
      </c>
      <c r="V1353" s="5" cm="1">
        <f t="array" ref="V1353">IFERROR(AVERAGE(IF((DiscreteStatsTable[GroupByKey]=DiscreteStatsTable[[#This Row],[GroupByKey]]),(DiscreteStatsTable[GroupByKey]=DiscreteStatsTable[[#This Row],[GroupByKey]])*DiscreteStatsTable[NumberObservations])),0)</f>
        <v>141.38</v>
      </c>
      <c r="W1353" s="5">
        <f>IF((DiscreteStatsTable[[#This Row],[RepsRequested]]&gt;1),DiscreteStatsTable[[#This Row],[HalfWidth]],DiscreteStatsTable[[#This Row],[BatchMeansHalfWidth]])</f>
        <v>1.6517616428299211</v>
      </c>
      <c r="X1353" s="5" cm="1">
        <f t="array" ref="X1353">COUNT(IF((DiscreteStatsTable[GroupByKey]=DiscreteStatsTable[[#This Row],[GroupByKey]]),(DiscreteStatsTable[GroupByKey]=DiscreteStatsTable[[#This Row],[GroupByKey]])*DiscreteStatsTable[Replication]))</f>
        <v>50</v>
      </c>
      <c r="Y1353" s="5">
        <f>IF(DiscreteStatsTable[[#This Row],[RepsRequested]]=DiscreteStatsTable[[#This Row],[RepsWithStatObserved]],1,0)</f>
        <v>1</v>
      </c>
    </row>
    <row r="1354" spans="1:25" x14ac:dyDescent="0.25">
      <c r="A1354" t="s">
        <v>68</v>
      </c>
      <c r="B1354" t="s">
        <v>70</v>
      </c>
      <c r="C1354">
        <v>47</v>
      </c>
      <c r="D1354" t="s">
        <v>85</v>
      </c>
      <c r="E1354" t="s">
        <v>86</v>
      </c>
      <c r="F1354" t="s">
        <v>87</v>
      </c>
      <c r="G1354">
        <v>0</v>
      </c>
      <c r="H1354">
        <v>2E+20</v>
      </c>
      <c r="I1354">
        <v>0</v>
      </c>
      <c r="J1354">
        <v>0</v>
      </c>
      <c r="K1354">
        <v>143</v>
      </c>
      <c r="L13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54" s="5" cm="1">
        <f t="array" ref="M1354">MAX(IF((ProjectInfoTable[ProjectName]=DiscreteStatsTable[[#This Row],[ProjectName]]),(ProjectInfoTable[ProjectName]=DiscreteStatsTable[[#This Row],[ProjectName]])*ProjectInfoTable[NumberOfReplications]))</f>
        <v>50</v>
      </c>
      <c r="N1354" s="5" cm="1">
        <f t="array" ref="N1354">IFERROR(AVERAGE(IF((DiscreteStatsTable[GroupByKey]=DiscreteStatsTable[[#This Row],[GroupByKey]]),(DiscreteStatsTable[GroupByKey]=DiscreteStatsTable[[#This Row],[GroupByKey]])*DiscreteStatsTable[Average])),0)</f>
        <v>0</v>
      </c>
      <c r="O1354" s="5" cm="1">
        <f t="array" ref="O1354">IFERROR(_xlfn.STDEV.S(IF((DiscreteStatsTable[GroupByKey]=DiscreteStatsTable[[#This Row],[GroupByKey]]),(DiscreteStatsTable[GroupByKey]=DiscreteStatsTable[[#This Row],[GroupByKey]])*DiscreteStatsTable[Average])),0)</f>
        <v>0</v>
      </c>
      <c r="P1354" s="5" cm="1">
        <f t="array" ref="P1354">MAX(IF((ProjectInfoTable[ProjectName]=DiscreteStatsTable[[#This Row],[ProjectName]]),(ProjectInfoTable[ProjectName]=DiscreteStatsTable[[#This Row],[ProjectName]])*ProjectInfoTable[ConfidenceInterval]))</f>
        <v>0.95</v>
      </c>
      <c r="Q1354" s="5">
        <f>IF(AND(DiscreteStatsTable[[#This Row],[RepsWithStatObserved]]=1,Y1354=0),200000000000000000000,IFERROR(_xlfn.T.INV.2T(1 -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4" s="5" cm="1">
        <f t="array" ref="R1354">MIN(IF((DiscreteStatsTable[GroupByKey]=DiscreteStatsTable[[#This Row],[GroupByKey]]),(DiscreteStatsTable[GroupByKey]=DiscreteStatsTable[[#This Row],[GroupByKey]])*DiscreteStatsTable[Average]))</f>
        <v>0</v>
      </c>
      <c r="S1354" s="5" cm="1">
        <f t="array" ref="S1354">MAX(IF((DiscreteStatsTable[GroupByKey]=DiscreteStatsTable[[#This Row],[GroupByKey]]),(DiscreteStatsTable[GroupByKey]=DiscreteStatsTable[[#This Row],[GroupByKey]])*DiscreteStatsTable[Average]))</f>
        <v>0</v>
      </c>
      <c r="T1354" s="5" cm="1">
        <f t="array" ref="T1354">MIN(IF((DiscreteStatsTable[GroupByKey]=DiscreteStatsTable[[#This Row],[GroupByKey]]),(DiscreteStatsTable[GroupByKey]=DiscreteStatsTable[[#This Row],[GroupByKey]])*DiscreteStatsTable[Minimum]))</f>
        <v>0</v>
      </c>
      <c r="U1354" s="5" cm="1">
        <f t="array" ref="U1354">MAX(IF((DiscreteStatsTable[GroupByKey]=DiscreteStatsTable[[#This Row],[GroupByKey]]),(DiscreteStatsTable[GroupByKey]=DiscreteStatsTable[[#This Row],[GroupByKey]])*DiscreteStatsTable[Maximum]))</f>
        <v>0</v>
      </c>
      <c r="V1354" s="5" cm="1">
        <f t="array" ref="V1354">IFERROR(AVERAGE(IF((DiscreteStatsTable[GroupByKey]=DiscreteStatsTable[[#This Row],[GroupByKey]]),(DiscreteStatsTable[GroupByKey]=DiscreteStatsTable[[#This Row],[GroupByKey]])*DiscreteStatsTable[NumberObservations])),0)</f>
        <v>141.38</v>
      </c>
      <c r="W1354" s="5">
        <f>IF((DiscreteStatsTable[[#This Row],[RepsRequested]]&gt;1),DiscreteStatsTable[[#This Row],[HalfWidth]],DiscreteStatsTable[[#This Row],[BatchMeansHalfWidth]])</f>
        <v>0</v>
      </c>
      <c r="X1354" s="5" cm="1">
        <f t="array" ref="X1354">COUNT(IF((DiscreteStatsTable[GroupByKey]=DiscreteStatsTable[[#This Row],[GroupByKey]]),(DiscreteStatsTable[GroupByKey]=DiscreteStatsTable[[#This Row],[GroupByKey]])*DiscreteStatsTable[Replication]))</f>
        <v>50</v>
      </c>
      <c r="Y1354" s="5">
        <f>IF(DiscreteStatsTable[[#This Row],[RepsRequested]]=DiscreteStatsTable[[#This Row],[RepsWithStatObserved]],1,0)</f>
        <v>1</v>
      </c>
    </row>
    <row r="1355" spans="1:25" x14ac:dyDescent="0.25">
      <c r="A1355" t="s">
        <v>68</v>
      </c>
      <c r="B1355" t="s">
        <v>70</v>
      </c>
      <c r="C1355">
        <v>47</v>
      </c>
      <c r="D1355" t="s">
        <v>85</v>
      </c>
      <c r="E1355" t="s">
        <v>88</v>
      </c>
      <c r="F1355" t="s">
        <v>87</v>
      </c>
      <c r="G1355">
        <v>0</v>
      </c>
      <c r="H1355">
        <v>2E+20</v>
      </c>
      <c r="I1355">
        <v>0</v>
      </c>
      <c r="J1355">
        <v>0</v>
      </c>
      <c r="K1355">
        <v>143</v>
      </c>
      <c r="L13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55" s="5" cm="1">
        <f t="array" ref="M1355">MAX(IF((ProjectInfoTable[ProjectName]=DiscreteStatsTable[[#This Row],[ProjectName]]),(ProjectInfoTable[ProjectName]=DiscreteStatsTable[[#This Row],[ProjectName]])*ProjectInfoTable[NumberOfReplications]))</f>
        <v>50</v>
      </c>
      <c r="N1355" s="5" cm="1">
        <f t="array" ref="N1355">IFERROR(AVERAGE(IF((DiscreteStatsTable[GroupByKey]=DiscreteStatsTable[[#This Row],[GroupByKey]]),(DiscreteStatsTable[GroupByKey]=DiscreteStatsTable[[#This Row],[GroupByKey]])*DiscreteStatsTable[Average])),0)</f>
        <v>0</v>
      </c>
      <c r="O1355" s="5" cm="1">
        <f t="array" ref="O1355">IFERROR(_xlfn.STDEV.S(IF((DiscreteStatsTable[GroupByKey]=DiscreteStatsTable[[#This Row],[GroupByKey]]),(DiscreteStatsTable[GroupByKey]=DiscreteStatsTable[[#This Row],[GroupByKey]])*DiscreteStatsTable[Average])),0)</f>
        <v>0</v>
      </c>
      <c r="P1355" s="5" cm="1">
        <f t="array" ref="P1355">MAX(IF((ProjectInfoTable[ProjectName]=DiscreteStatsTable[[#This Row],[ProjectName]]),(ProjectInfoTable[ProjectName]=DiscreteStatsTable[[#This Row],[ProjectName]])*ProjectInfoTable[ConfidenceInterval]))</f>
        <v>0.95</v>
      </c>
      <c r="Q1355" s="5">
        <f>IF(AND(DiscreteStatsTable[[#This Row],[RepsWithStatObserved]]=1,Y1355=0),200000000000000000000,IFERROR(_xlfn.T.INV.2T(1 -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5" s="5" cm="1">
        <f t="array" ref="R1355">MIN(IF((DiscreteStatsTable[GroupByKey]=DiscreteStatsTable[[#This Row],[GroupByKey]]),(DiscreteStatsTable[GroupByKey]=DiscreteStatsTable[[#This Row],[GroupByKey]])*DiscreteStatsTable[Average]))</f>
        <v>0</v>
      </c>
      <c r="S1355" s="5" cm="1">
        <f t="array" ref="S1355">MAX(IF((DiscreteStatsTable[GroupByKey]=DiscreteStatsTable[[#This Row],[GroupByKey]]),(DiscreteStatsTable[GroupByKey]=DiscreteStatsTable[[#This Row],[GroupByKey]])*DiscreteStatsTable[Average]))</f>
        <v>0</v>
      </c>
      <c r="T1355" s="5" cm="1">
        <f t="array" ref="T1355">MIN(IF((DiscreteStatsTable[GroupByKey]=DiscreteStatsTable[[#This Row],[GroupByKey]]),(DiscreteStatsTable[GroupByKey]=DiscreteStatsTable[[#This Row],[GroupByKey]])*DiscreteStatsTable[Minimum]))</f>
        <v>0</v>
      </c>
      <c r="U1355" s="5" cm="1">
        <f t="array" ref="U1355">MAX(IF((DiscreteStatsTable[GroupByKey]=DiscreteStatsTable[[#This Row],[GroupByKey]]),(DiscreteStatsTable[GroupByKey]=DiscreteStatsTable[[#This Row],[GroupByKey]])*DiscreteStatsTable[Maximum]))</f>
        <v>0</v>
      </c>
      <c r="V1355" s="5" cm="1">
        <f t="array" ref="V1355">IFERROR(AVERAGE(IF((DiscreteStatsTable[GroupByKey]=DiscreteStatsTable[[#This Row],[GroupByKey]]),(DiscreteStatsTable[GroupByKey]=DiscreteStatsTable[[#This Row],[GroupByKey]])*DiscreteStatsTable[NumberObservations])),0)</f>
        <v>141.38</v>
      </c>
      <c r="W1355" s="5">
        <f>IF((DiscreteStatsTable[[#This Row],[RepsRequested]]&gt;1),DiscreteStatsTable[[#This Row],[HalfWidth]],DiscreteStatsTable[[#This Row],[BatchMeansHalfWidth]])</f>
        <v>0</v>
      </c>
      <c r="X1355" s="5" cm="1">
        <f t="array" ref="X1355">COUNT(IF((DiscreteStatsTable[GroupByKey]=DiscreteStatsTable[[#This Row],[GroupByKey]]),(DiscreteStatsTable[GroupByKey]=DiscreteStatsTable[[#This Row],[GroupByKey]])*DiscreteStatsTable[Replication]))</f>
        <v>50</v>
      </c>
      <c r="Y1355" s="5">
        <f>IF(DiscreteStatsTable[[#This Row],[RepsRequested]]=DiscreteStatsTable[[#This Row],[RepsWithStatObserved]],1,0)</f>
        <v>1</v>
      </c>
    </row>
    <row r="1356" spans="1:25" x14ac:dyDescent="0.25">
      <c r="A1356" t="s">
        <v>68</v>
      </c>
      <c r="B1356" t="s">
        <v>70</v>
      </c>
      <c r="C1356">
        <v>47</v>
      </c>
      <c r="D1356" t="s">
        <v>85</v>
      </c>
      <c r="E1356" t="s">
        <v>89</v>
      </c>
      <c r="F1356" t="s">
        <v>87</v>
      </c>
      <c r="G1356">
        <v>0</v>
      </c>
      <c r="H1356">
        <v>2E+20</v>
      </c>
      <c r="I1356">
        <v>0</v>
      </c>
      <c r="J1356">
        <v>0</v>
      </c>
      <c r="K1356">
        <v>143</v>
      </c>
      <c r="L13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56" s="5" cm="1">
        <f t="array" ref="M1356">MAX(IF((ProjectInfoTable[ProjectName]=DiscreteStatsTable[[#This Row],[ProjectName]]),(ProjectInfoTable[ProjectName]=DiscreteStatsTable[[#This Row],[ProjectName]])*ProjectInfoTable[NumberOfReplications]))</f>
        <v>50</v>
      </c>
      <c r="N1356" s="5" cm="1">
        <f t="array" ref="N1356">IFERROR(AVERAGE(IF((DiscreteStatsTable[GroupByKey]=DiscreteStatsTable[[#This Row],[GroupByKey]]),(DiscreteStatsTable[GroupByKey]=DiscreteStatsTable[[#This Row],[GroupByKey]])*DiscreteStatsTable[Average])),0)</f>
        <v>0</v>
      </c>
      <c r="O1356" s="5" cm="1">
        <f t="array" ref="O1356">IFERROR(_xlfn.STDEV.S(IF((DiscreteStatsTable[GroupByKey]=DiscreteStatsTable[[#This Row],[GroupByKey]]),(DiscreteStatsTable[GroupByKey]=DiscreteStatsTable[[#This Row],[GroupByKey]])*DiscreteStatsTable[Average])),0)</f>
        <v>0</v>
      </c>
      <c r="P1356" s="5" cm="1">
        <f t="array" ref="P1356">MAX(IF((ProjectInfoTable[ProjectName]=DiscreteStatsTable[[#This Row],[ProjectName]]),(ProjectInfoTable[ProjectName]=DiscreteStatsTable[[#This Row],[ProjectName]])*ProjectInfoTable[ConfidenceInterval]))</f>
        <v>0.95</v>
      </c>
      <c r="Q1356" s="5">
        <f>IF(AND(DiscreteStatsTable[[#This Row],[RepsWithStatObserved]]=1,Y1356=0),200000000000000000000,IFERROR(_xlfn.T.INV.2T(1 -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6" s="5" cm="1">
        <f t="array" ref="R1356">MIN(IF((DiscreteStatsTable[GroupByKey]=DiscreteStatsTable[[#This Row],[GroupByKey]]),(DiscreteStatsTable[GroupByKey]=DiscreteStatsTable[[#This Row],[GroupByKey]])*DiscreteStatsTable[Average]))</f>
        <v>0</v>
      </c>
      <c r="S1356" s="5" cm="1">
        <f t="array" ref="S1356">MAX(IF((DiscreteStatsTable[GroupByKey]=DiscreteStatsTable[[#This Row],[GroupByKey]]),(DiscreteStatsTable[GroupByKey]=DiscreteStatsTable[[#This Row],[GroupByKey]])*DiscreteStatsTable[Average]))</f>
        <v>0</v>
      </c>
      <c r="T1356" s="5" cm="1">
        <f t="array" ref="T1356">MIN(IF((DiscreteStatsTable[GroupByKey]=DiscreteStatsTable[[#This Row],[GroupByKey]]),(DiscreteStatsTable[GroupByKey]=DiscreteStatsTable[[#This Row],[GroupByKey]])*DiscreteStatsTable[Minimum]))</f>
        <v>0</v>
      </c>
      <c r="U1356" s="5" cm="1">
        <f t="array" ref="U1356">MAX(IF((DiscreteStatsTable[GroupByKey]=DiscreteStatsTable[[#This Row],[GroupByKey]]),(DiscreteStatsTable[GroupByKey]=DiscreteStatsTable[[#This Row],[GroupByKey]])*DiscreteStatsTable[Maximum]))</f>
        <v>0</v>
      </c>
      <c r="V1356" s="5" cm="1">
        <f t="array" ref="V1356">IFERROR(AVERAGE(IF((DiscreteStatsTable[GroupByKey]=DiscreteStatsTable[[#This Row],[GroupByKey]]),(DiscreteStatsTable[GroupByKey]=DiscreteStatsTable[[#This Row],[GroupByKey]])*DiscreteStatsTable[NumberObservations])),0)</f>
        <v>141.38</v>
      </c>
      <c r="W1356" s="5">
        <f>IF((DiscreteStatsTable[[#This Row],[RepsRequested]]&gt;1),DiscreteStatsTable[[#This Row],[HalfWidth]],DiscreteStatsTable[[#This Row],[BatchMeansHalfWidth]])</f>
        <v>0</v>
      </c>
      <c r="X1356" s="5" cm="1">
        <f t="array" ref="X1356">COUNT(IF((DiscreteStatsTable[GroupByKey]=DiscreteStatsTable[[#This Row],[GroupByKey]]),(DiscreteStatsTable[GroupByKey]=DiscreteStatsTable[[#This Row],[GroupByKey]])*DiscreteStatsTable[Replication]))</f>
        <v>50</v>
      </c>
      <c r="Y1356" s="5">
        <f>IF(DiscreteStatsTable[[#This Row],[RepsRequested]]=DiscreteStatsTable[[#This Row],[RepsWithStatObserved]],1,0)</f>
        <v>1</v>
      </c>
    </row>
    <row r="1357" spans="1:25" x14ac:dyDescent="0.25">
      <c r="A1357" t="s">
        <v>68</v>
      </c>
      <c r="B1357" t="s">
        <v>70</v>
      </c>
      <c r="C1357">
        <v>47</v>
      </c>
      <c r="D1357" t="s">
        <v>85</v>
      </c>
      <c r="E1357" t="s">
        <v>90</v>
      </c>
      <c r="F1357" t="s">
        <v>87</v>
      </c>
      <c r="G1357">
        <v>0</v>
      </c>
      <c r="H1357">
        <v>2E+20</v>
      </c>
      <c r="I1357">
        <v>0</v>
      </c>
      <c r="J1357">
        <v>0</v>
      </c>
      <c r="K1357">
        <v>143</v>
      </c>
      <c r="L13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57" s="5" cm="1">
        <f t="array" ref="M1357">MAX(IF((ProjectInfoTable[ProjectName]=DiscreteStatsTable[[#This Row],[ProjectName]]),(ProjectInfoTable[ProjectName]=DiscreteStatsTable[[#This Row],[ProjectName]])*ProjectInfoTable[NumberOfReplications]))</f>
        <v>50</v>
      </c>
      <c r="N1357" s="5" cm="1">
        <f t="array" ref="N1357">IFERROR(AVERAGE(IF((DiscreteStatsTable[GroupByKey]=DiscreteStatsTable[[#This Row],[GroupByKey]]),(DiscreteStatsTable[GroupByKey]=DiscreteStatsTable[[#This Row],[GroupByKey]])*DiscreteStatsTable[Average])),0)</f>
        <v>0</v>
      </c>
      <c r="O1357" s="5" cm="1">
        <f t="array" ref="O1357">IFERROR(_xlfn.STDEV.S(IF((DiscreteStatsTable[GroupByKey]=DiscreteStatsTable[[#This Row],[GroupByKey]]),(DiscreteStatsTable[GroupByKey]=DiscreteStatsTable[[#This Row],[GroupByKey]])*DiscreteStatsTable[Average])),0)</f>
        <v>0</v>
      </c>
      <c r="P1357" s="5" cm="1">
        <f t="array" ref="P1357">MAX(IF((ProjectInfoTable[ProjectName]=DiscreteStatsTable[[#This Row],[ProjectName]]),(ProjectInfoTable[ProjectName]=DiscreteStatsTable[[#This Row],[ProjectName]])*ProjectInfoTable[ConfidenceInterval]))</f>
        <v>0.95</v>
      </c>
      <c r="Q1357" s="5">
        <f>IF(AND(DiscreteStatsTable[[#This Row],[RepsWithStatObserved]]=1,Y1357=0),200000000000000000000,IFERROR(_xlfn.T.INV.2T(1 -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7" s="5" cm="1">
        <f t="array" ref="R1357">MIN(IF((DiscreteStatsTable[GroupByKey]=DiscreteStatsTable[[#This Row],[GroupByKey]]),(DiscreteStatsTable[GroupByKey]=DiscreteStatsTable[[#This Row],[GroupByKey]])*DiscreteStatsTable[Average]))</f>
        <v>0</v>
      </c>
      <c r="S1357" s="5" cm="1">
        <f t="array" ref="S1357">MAX(IF((DiscreteStatsTable[GroupByKey]=DiscreteStatsTable[[#This Row],[GroupByKey]]),(DiscreteStatsTable[GroupByKey]=DiscreteStatsTable[[#This Row],[GroupByKey]])*DiscreteStatsTable[Average]))</f>
        <v>0</v>
      </c>
      <c r="T1357" s="5" cm="1">
        <f t="array" ref="T1357">MIN(IF((DiscreteStatsTable[GroupByKey]=DiscreteStatsTable[[#This Row],[GroupByKey]]),(DiscreteStatsTable[GroupByKey]=DiscreteStatsTable[[#This Row],[GroupByKey]])*DiscreteStatsTable[Minimum]))</f>
        <v>0</v>
      </c>
      <c r="U1357" s="5" cm="1">
        <f t="array" ref="U1357">MAX(IF((DiscreteStatsTable[GroupByKey]=DiscreteStatsTable[[#This Row],[GroupByKey]]),(DiscreteStatsTable[GroupByKey]=DiscreteStatsTable[[#This Row],[GroupByKey]])*DiscreteStatsTable[Maximum]))</f>
        <v>0</v>
      </c>
      <c r="V1357" s="5" cm="1">
        <f t="array" ref="V1357">IFERROR(AVERAGE(IF((DiscreteStatsTable[GroupByKey]=DiscreteStatsTable[[#This Row],[GroupByKey]]),(DiscreteStatsTable[GroupByKey]=DiscreteStatsTable[[#This Row],[GroupByKey]])*DiscreteStatsTable[NumberObservations])),0)</f>
        <v>141.38</v>
      </c>
      <c r="W1357" s="5">
        <f>IF((DiscreteStatsTable[[#This Row],[RepsRequested]]&gt;1),DiscreteStatsTable[[#This Row],[HalfWidth]],DiscreteStatsTable[[#This Row],[BatchMeansHalfWidth]])</f>
        <v>0</v>
      </c>
      <c r="X1357" s="5" cm="1">
        <f t="array" ref="X1357">COUNT(IF((DiscreteStatsTable[GroupByKey]=DiscreteStatsTable[[#This Row],[GroupByKey]]),(DiscreteStatsTable[GroupByKey]=DiscreteStatsTable[[#This Row],[GroupByKey]])*DiscreteStatsTable[Replication]))</f>
        <v>50</v>
      </c>
      <c r="Y1357" s="5">
        <f>IF(DiscreteStatsTable[[#This Row],[RepsRequested]]=DiscreteStatsTable[[#This Row],[RepsWithStatObserved]],1,0)</f>
        <v>1</v>
      </c>
    </row>
    <row r="1358" spans="1:25" x14ac:dyDescent="0.25">
      <c r="A1358" t="s">
        <v>68</v>
      </c>
      <c r="B1358" t="s">
        <v>70</v>
      </c>
      <c r="C1358">
        <v>47</v>
      </c>
      <c r="D1358" t="s">
        <v>85</v>
      </c>
      <c r="E1358" t="s">
        <v>91</v>
      </c>
      <c r="F1358" t="s">
        <v>87</v>
      </c>
      <c r="G1358">
        <v>0.32916070114920698</v>
      </c>
      <c r="H1358">
        <v>2E+20</v>
      </c>
      <c r="I1358">
        <v>2.6748684589252E-2</v>
      </c>
      <c r="J1358">
        <v>1.7966879125778701</v>
      </c>
      <c r="K1358">
        <v>143</v>
      </c>
      <c r="L13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58" s="5" cm="1">
        <f t="array" ref="M1358">MAX(IF((ProjectInfoTable[ProjectName]=DiscreteStatsTable[[#This Row],[ProjectName]]),(ProjectInfoTable[ProjectName]=DiscreteStatsTable[[#This Row],[ProjectName]])*ProjectInfoTable[NumberOfReplications]))</f>
        <v>50</v>
      </c>
      <c r="N1358" s="5" cm="1">
        <f t="array" ref="N1358">IFERROR(AVERAGE(IF((DiscreteStatsTable[GroupByKey]=DiscreteStatsTable[[#This Row],[GroupByKey]]),(DiscreteStatsTable[GroupByKey]=DiscreteStatsTable[[#This Row],[GroupByKey]])*DiscreteStatsTable[Average])),0)</f>
        <v>0.33492790756206081</v>
      </c>
      <c r="O1358" s="5" cm="1">
        <f t="array" ref="O135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58" s="5" cm="1">
        <f t="array" ref="P1358">MAX(IF((ProjectInfoTable[ProjectName]=DiscreteStatsTable[[#This Row],[ProjectName]]),(ProjectInfoTable[ProjectName]=DiscreteStatsTable[[#This Row],[ProjectName]])*ProjectInfoTable[ConfidenceInterval]))</f>
        <v>0.95</v>
      </c>
      <c r="Q1358" s="5">
        <f>IF(AND(DiscreteStatsTable[[#This Row],[RepsWithStatObserved]]=1,Y1358=0),200000000000000000000,IFERROR(_xlfn.T.INV.2T(1 -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58" s="5" cm="1">
        <f t="array" ref="R1358">MIN(IF((DiscreteStatsTable[GroupByKey]=DiscreteStatsTable[[#This Row],[GroupByKey]]),(DiscreteStatsTable[GroupByKey]=DiscreteStatsTable[[#This Row],[GroupByKey]])*DiscreteStatsTable[Average]))</f>
        <v>0.29414253294763198</v>
      </c>
      <c r="S1358" s="5" cm="1">
        <f t="array" ref="S1358">MAX(IF((DiscreteStatsTable[GroupByKey]=DiscreteStatsTable[[#This Row],[GroupByKey]]),(DiscreteStatsTable[GroupByKey]=DiscreteStatsTable[[#This Row],[GroupByKey]])*DiscreteStatsTable[Average]))</f>
        <v>0.38948747758041602</v>
      </c>
      <c r="T1358" s="5" cm="1">
        <f t="array" ref="T1358">MIN(IF((DiscreteStatsTable[GroupByKey]=DiscreteStatsTable[[#This Row],[GroupByKey]]),(DiscreteStatsTable[GroupByKey]=DiscreteStatsTable[[#This Row],[GroupByKey]])*DiscreteStatsTable[Minimum]))</f>
        <v>1.2941586017357599E-2</v>
      </c>
      <c r="U1358" s="5" cm="1">
        <f t="array" ref="U1358">MAX(IF((DiscreteStatsTable[GroupByKey]=DiscreteStatsTable[[#This Row],[GroupByKey]]),(DiscreteStatsTable[GroupByKey]=DiscreteStatsTable[[#This Row],[GroupByKey]])*DiscreteStatsTable[Maximum]))</f>
        <v>2.0393207955552399</v>
      </c>
      <c r="V1358" s="5" cm="1">
        <f t="array" ref="V1358">IFERROR(AVERAGE(IF((DiscreteStatsTable[GroupByKey]=DiscreteStatsTable[[#This Row],[GroupByKey]]),(DiscreteStatsTable[GroupByKey]=DiscreteStatsTable[[#This Row],[GroupByKey]])*DiscreteStatsTable[NumberObservations])),0)</f>
        <v>141.38</v>
      </c>
      <c r="W1358" s="5">
        <f>IF((DiscreteStatsTable[[#This Row],[RepsRequested]]&gt;1),DiscreteStatsTable[[#This Row],[HalfWidth]],DiscreteStatsTable[[#This Row],[BatchMeansHalfWidth]])</f>
        <v>5.7478663771092743E-3</v>
      </c>
      <c r="X1358" s="5" cm="1">
        <f t="array" ref="X1358">COUNT(IF((DiscreteStatsTable[GroupByKey]=DiscreteStatsTable[[#This Row],[GroupByKey]]),(DiscreteStatsTable[GroupByKey]=DiscreteStatsTable[[#This Row],[GroupByKey]])*DiscreteStatsTable[Replication]))</f>
        <v>50</v>
      </c>
      <c r="Y1358" s="5">
        <f>IF(DiscreteStatsTable[[#This Row],[RepsRequested]]=DiscreteStatsTable[[#This Row],[RepsWithStatObserved]],1,0)</f>
        <v>1</v>
      </c>
    </row>
    <row r="1359" spans="1:25" x14ac:dyDescent="0.25">
      <c r="A1359" t="s">
        <v>68</v>
      </c>
      <c r="B1359" t="s">
        <v>70</v>
      </c>
      <c r="C1359">
        <v>47</v>
      </c>
      <c r="D1359" t="s">
        <v>85</v>
      </c>
      <c r="E1359" t="s">
        <v>92</v>
      </c>
      <c r="F1359" t="s">
        <v>87</v>
      </c>
      <c r="G1359">
        <v>14.9233027462433</v>
      </c>
      <c r="H1359">
        <v>2E+20</v>
      </c>
      <c r="I1359">
        <v>1.60492107535512</v>
      </c>
      <c r="J1359">
        <v>64.595113090722407</v>
      </c>
      <c r="K1359">
        <v>143</v>
      </c>
      <c r="L13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59" s="5" cm="1">
        <f t="array" ref="M1359">MAX(IF((ProjectInfoTable[ProjectName]=DiscreteStatsTable[[#This Row],[ProjectName]]),(ProjectInfoTable[ProjectName]=DiscreteStatsTable[[#This Row],[ProjectName]])*ProjectInfoTable[NumberOfReplications]))</f>
        <v>50</v>
      </c>
      <c r="N1359" s="5" cm="1">
        <f t="array" ref="N1359">IFERROR(AVERAGE(IF((DiscreteStatsTable[GroupByKey]=DiscreteStatsTable[[#This Row],[GroupByKey]]),(DiscreteStatsTable[GroupByKey]=DiscreteStatsTable[[#This Row],[GroupByKey]])*DiscreteStatsTable[Average])),0)</f>
        <v>17.764897998506111</v>
      </c>
      <c r="O1359" s="5" cm="1">
        <f t="array" ref="O1359">IFERROR(_xlfn.STDEV.S(IF((DiscreteStatsTable[GroupByKey]=DiscreteStatsTable[[#This Row],[GroupByKey]]),(DiscreteStatsTable[GroupByKey]=DiscreteStatsTable[[#This Row],[GroupByKey]])*DiscreteStatsTable[Average])),0)</f>
        <v>6.3265363194248438</v>
      </c>
      <c r="P1359" s="5" cm="1">
        <f t="array" ref="P1359">MAX(IF((ProjectInfoTable[ProjectName]=DiscreteStatsTable[[#This Row],[ProjectName]]),(ProjectInfoTable[ProjectName]=DiscreteStatsTable[[#This Row],[ProjectName]])*ProjectInfoTable[ConfidenceInterval]))</f>
        <v>0.95</v>
      </c>
      <c r="Q1359" s="5">
        <f>IF(AND(DiscreteStatsTable[[#This Row],[RepsWithStatObserved]]=1,Y1359=0),200000000000000000000,IFERROR(_xlfn.T.INV.2T(1 -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359" s="5" cm="1">
        <f t="array" ref="R1359">MIN(IF((DiscreteStatsTable[GroupByKey]=DiscreteStatsTable[[#This Row],[GroupByKey]]),(DiscreteStatsTable[GroupByKey]=DiscreteStatsTable[[#This Row],[GroupByKey]])*DiscreteStatsTable[Average]))</f>
        <v>12.070203836107099</v>
      </c>
      <c r="S1359" s="5" cm="1">
        <f t="array" ref="S1359">MAX(IF((DiscreteStatsTable[GroupByKey]=DiscreteStatsTable[[#This Row],[GroupByKey]]),(DiscreteStatsTable[GroupByKey]=DiscreteStatsTable[[#This Row],[GroupByKey]])*DiscreteStatsTable[Average]))</f>
        <v>51.667706043059603</v>
      </c>
      <c r="T1359" s="5" cm="1">
        <f t="array" ref="T1359">MIN(IF((DiscreteStatsTable[GroupByKey]=DiscreteStatsTable[[#This Row],[GroupByKey]]),(DiscreteStatsTable[GroupByKey]=DiscreteStatsTable[[#This Row],[GroupByKey]])*DiscreteStatsTable[Minimum]))</f>
        <v>0.77649516104145899</v>
      </c>
      <c r="U1359" s="5" cm="1">
        <f t="array" ref="U1359">MAX(IF((DiscreteStatsTable[GroupByKey]=DiscreteStatsTable[[#This Row],[GroupByKey]]),(DiscreteStatsTable[GroupByKey]=DiscreteStatsTable[[#This Row],[GroupByKey]])*DiscreteStatsTable[Maximum]))</f>
        <v>114.20900292565</v>
      </c>
      <c r="V1359" s="5" cm="1">
        <f t="array" ref="V1359">IFERROR(AVERAGE(IF((DiscreteStatsTable[GroupByKey]=DiscreteStatsTable[[#This Row],[GroupByKey]]),(DiscreteStatsTable[GroupByKey]=DiscreteStatsTable[[#This Row],[GroupByKey]])*DiscreteStatsTable[NumberObservations])),0)</f>
        <v>141.38</v>
      </c>
      <c r="W1359" s="5">
        <f>IF((DiscreteStatsTable[[#This Row],[RepsRequested]]&gt;1),DiscreteStatsTable[[#This Row],[HalfWidth]],DiscreteStatsTable[[#This Row],[BatchMeansHalfWidth]])</f>
        <v>1.7979817281600685</v>
      </c>
      <c r="X1359" s="5" cm="1">
        <f t="array" ref="X1359">COUNT(IF((DiscreteStatsTable[GroupByKey]=DiscreteStatsTable[[#This Row],[GroupByKey]]),(DiscreteStatsTable[GroupByKey]=DiscreteStatsTable[[#This Row],[GroupByKey]])*DiscreteStatsTable[Replication]))</f>
        <v>50</v>
      </c>
      <c r="Y1359" s="5">
        <f>IF(DiscreteStatsTable[[#This Row],[RepsRequested]]=DiscreteStatsTable[[#This Row],[RepsWithStatObserved]],1,0)</f>
        <v>1</v>
      </c>
    </row>
    <row r="1360" spans="1:25" x14ac:dyDescent="0.25">
      <c r="A1360" t="s">
        <v>68</v>
      </c>
      <c r="B1360" t="s">
        <v>70</v>
      </c>
      <c r="C1360">
        <v>47</v>
      </c>
      <c r="D1360" t="s">
        <v>85</v>
      </c>
      <c r="E1360" t="s">
        <v>93</v>
      </c>
      <c r="F1360" t="s">
        <v>87</v>
      </c>
      <c r="G1360">
        <v>0</v>
      </c>
      <c r="H1360">
        <v>2E+20</v>
      </c>
      <c r="I1360">
        <v>0</v>
      </c>
      <c r="J1360">
        <v>0</v>
      </c>
      <c r="K1360">
        <v>143</v>
      </c>
      <c r="L13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60" s="5" cm="1">
        <f t="array" ref="M1360">MAX(IF((ProjectInfoTable[ProjectName]=DiscreteStatsTable[[#This Row],[ProjectName]]),(ProjectInfoTable[ProjectName]=DiscreteStatsTable[[#This Row],[ProjectName]])*ProjectInfoTable[NumberOfReplications]))</f>
        <v>50</v>
      </c>
      <c r="N1360" s="5" cm="1">
        <f t="array" ref="N1360">IFERROR(AVERAGE(IF((DiscreteStatsTable[GroupByKey]=DiscreteStatsTable[[#This Row],[GroupByKey]]),(DiscreteStatsTable[GroupByKey]=DiscreteStatsTable[[#This Row],[GroupByKey]])*DiscreteStatsTable[Average])),0)</f>
        <v>0</v>
      </c>
      <c r="O1360" s="5" cm="1">
        <f t="array" ref="O1360">IFERROR(_xlfn.STDEV.S(IF((DiscreteStatsTable[GroupByKey]=DiscreteStatsTable[[#This Row],[GroupByKey]]),(DiscreteStatsTable[GroupByKey]=DiscreteStatsTable[[#This Row],[GroupByKey]])*DiscreteStatsTable[Average])),0)</f>
        <v>0</v>
      </c>
      <c r="P1360" s="5" cm="1">
        <f t="array" ref="P1360">MAX(IF((ProjectInfoTable[ProjectName]=DiscreteStatsTable[[#This Row],[ProjectName]]),(ProjectInfoTable[ProjectName]=DiscreteStatsTable[[#This Row],[ProjectName]])*ProjectInfoTable[ConfidenceInterval]))</f>
        <v>0.95</v>
      </c>
      <c r="Q1360" s="5">
        <f>IF(AND(DiscreteStatsTable[[#This Row],[RepsWithStatObserved]]=1,Y1360=0),200000000000000000000,IFERROR(_xlfn.T.INV.2T(1 -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0" s="5" cm="1">
        <f t="array" ref="R1360">MIN(IF((DiscreteStatsTable[GroupByKey]=DiscreteStatsTable[[#This Row],[GroupByKey]]),(DiscreteStatsTable[GroupByKey]=DiscreteStatsTable[[#This Row],[GroupByKey]])*DiscreteStatsTable[Average]))</f>
        <v>0</v>
      </c>
      <c r="S1360" s="5" cm="1">
        <f t="array" ref="S1360">MAX(IF((DiscreteStatsTable[GroupByKey]=DiscreteStatsTable[[#This Row],[GroupByKey]]),(DiscreteStatsTable[GroupByKey]=DiscreteStatsTable[[#This Row],[GroupByKey]])*DiscreteStatsTable[Average]))</f>
        <v>0</v>
      </c>
      <c r="T1360" s="5" cm="1">
        <f t="array" ref="T1360">MIN(IF((DiscreteStatsTable[GroupByKey]=DiscreteStatsTable[[#This Row],[GroupByKey]]),(DiscreteStatsTable[GroupByKey]=DiscreteStatsTable[[#This Row],[GroupByKey]])*DiscreteStatsTable[Minimum]))</f>
        <v>0</v>
      </c>
      <c r="U1360" s="5" cm="1">
        <f t="array" ref="U1360">MAX(IF((DiscreteStatsTable[GroupByKey]=DiscreteStatsTable[[#This Row],[GroupByKey]]),(DiscreteStatsTable[GroupByKey]=DiscreteStatsTable[[#This Row],[GroupByKey]])*DiscreteStatsTable[Maximum]))</f>
        <v>0</v>
      </c>
      <c r="V1360" s="5" cm="1">
        <f t="array" ref="V1360">IFERROR(AVERAGE(IF((DiscreteStatsTable[GroupByKey]=DiscreteStatsTable[[#This Row],[GroupByKey]]),(DiscreteStatsTable[GroupByKey]=DiscreteStatsTable[[#This Row],[GroupByKey]])*DiscreteStatsTable[NumberObservations])),0)</f>
        <v>141.38</v>
      </c>
      <c r="W1360" s="5">
        <f>IF((DiscreteStatsTable[[#This Row],[RepsRequested]]&gt;1),DiscreteStatsTable[[#This Row],[HalfWidth]],DiscreteStatsTable[[#This Row],[BatchMeansHalfWidth]])</f>
        <v>0</v>
      </c>
      <c r="X1360" s="5" cm="1">
        <f t="array" ref="X1360">COUNT(IF((DiscreteStatsTable[GroupByKey]=DiscreteStatsTable[[#This Row],[GroupByKey]]),(DiscreteStatsTable[GroupByKey]=DiscreteStatsTable[[#This Row],[GroupByKey]])*DiscreteStatsTable[Replication]))</f>
        <v>50</v>
      </c>
      <c r="Y1360" s="5">
        <f>IF(DiscreteStatsTable[[#This Row],[RepsRequested]]=DiscreteStatsTable[[#This Row],[RepsWithStatObserved]],1,0)</f>
        <v>1</v>
      </c>
    </row>
    <row r="1361" spans="1:25" x14ac:dyDescent="0.25">
      <c r="A1361" t="s">
        <v>68</v>
      </c>
      <c r="B1361" t="s">
        <v>70</v>
      </c>
      <c r="C1361">
        <v>47</v>
      </c>
      <c r="D1361" t="s">
        <v>85</v>
      </c>
      <c r="E1361" t="s">
        <v>94</v>
      </c>
      <c r="F1361" t="s">
        <v>87</v>
      </c>
      <c r="G1361">
        <v>0</v>
      </c>
      <c r="H1361">
        <v>2E+20</v>
      </c>
      <c r="I1361">
        <v>0</v>
      </c>
      <c r="J1361">
        <v>0</v>
      </c>
      <c r="K1361">
        <v>143</v>
      </c>
      <c r="L13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61" s="5" cm="1">
        <f t="array" ref="M1361">MAX(IF((ProjectInfoTable[ProjectName]=DiscreteStatsTable[[#This Row],[ProjectName]]),(ProjectInfoTable[ProjectName]=DiscreteStatsTable[[#This Row],[ProjectName]])*ProjectInfoTable[NumberOfReplications]))</f>
        <v>50</v>
      </c>
      <c r="N1361" s="5" cm="1">
        <f t="array" ref="N1361">IFERROR(AVERAGE(IF((DiscreteStatsTable[GroupByKey]=DiscreteStatsTable[[#This Row],[GroupByKey]]),(DiscreteStatsTable[GroupByKey]=DiscreteStatsTable[[#This Row],[GroupByKey]])*DiscreteStatsTable[Average])),0)</f>
        <v>0</v>
      </c>
      <c r="O1361" s="5" cm="1">
        <f t="array" ref="O1361">IFERROR(_xlfn.STDEV.S(IF((DiscreteStatsTable[GroupByKey]=DiscreteStatsTable[[#This Row],[GroupByKey]]),(DiscreteStatsTable[GroupByKey]=DiscreteStatsTable[[#This Row],[GroupByKey]])*DiscreteStatsTable[Average])),0)</f>
        <v>0</v>
      </c>
      <c r="P1361" s="5" cm="1">
        <f t="array" ref="P1361">MAX(IF((ProjectInfoTable[ProjectName]=DiscreteStatsTable[[#This Row],[ProjectName]]),(ProjectInfoTable[ProjectName]=DiscreteStatsTable[[#This Row],[ProjectName]])*ProjectInfoTable[ConfidenceInterval]))</f>
        <v>0.95</v>
      </c>
      <c r="Q1361" s="5">
        <f>IF(AND(DiscreteStatsTable[[#This Row],[RepsWithStatObserved]]=1,Y1361=0),200000000000000000000,IFERROR(_xlfn.T.INV.2T(1 -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1" s="5" cm="1">
        <f t="array" ref="R1361">MIN(IF((DiscreteStatsTable[GroupByKey]=DiscreteStatsTable[[#This Row],[GroupByKey]]),(DiscreteStatsTable[GroupByKey]=DiscreteStatsTable[[#This Row],[GroupByKey]])*DiscreteStatsTable[Average]))</f>
        <v>0</v>
      </c>
      <c r="S1361" s="5" cm="1">
        <f t="array" ref="S1361">MAX(IF((DiscreteStatsTable[GroupByKey]=DiscreteStatsTable[[#This Row],[GroupByKey]]),(DiscreteStatsTable[GroupByKey]=DiscreteStatsTable[[#This Row],[GroupByKey]])*DiscreteStatsTable[Average]))</f>
        <v>0</v>
      </c>
      <c r="T1361" s="5" cm="1">
        <f t="array" ref="T1361">MIN(IF((DiscreteStatsTable[GroupByKey]=DiscreteStatsTable[[#This Row],[GroupByKey]]),(DiscreteStatsTable[GroupByKey]=DiscreteStatsTable[[#This Row],[GroupByKey]])*DiscreteStatsTable[Minimum]))</f>
        <v>0</v>
      </c>
      <c r="U1361" s="5" cm="1">
        <f t="array" ref="U1361">MAX(IF((DiscreteStatsTable[GroupByKey]=DiscreteStatsTable[[#This Row],[GroupByKey]]),(DiscreteStatsTable[GroupByKey]=DiscreteStatsTable[[#This Row],[GroupByKey]])*DiscreteStatsTable[Maximum]))</f>
        <v>0</v>
      </c>
      <c r="V1361" s="5" cm="1">
        <f t="array" ref="V1361">IFERROR(AVERAGE(IF((DiscreteStatsTable[GroupByKey]=DiscreteStatsTable[[#This Row],[GroupByKey]]),(DiscreteStatsTable[GroupByKey]=DiscreteStatsTable[[#This Row],[GroupByKey]])*DiscreteStatsTable[NumberObservations])),0)</f>
        <v>141.38</v>
      </c>
      <c r="W1361" s="5">
        <f>IF((DiscreteStatsTable[[#This Row],[RepsRequested]]&gt;1),DiscreteStatsTable[[#This Row],[HalfWidth]],DiscreteStatsTable[[#This Row],[BatchMeansHalfWidth]])</f>
        <v>0</v>
      </c>
      <c r="X1361" s="5" cm="1">
        <f t="array" ref="X1361">COUNT(IF((DiscreteStatsTable[GroupByKey]=DiscreteStatsTable[[#This Row],[GroupByKey]]),(DiscreteStatsTable[GroupByKey]=DiscreteStatsTable[[#This Row],[GroupByKey]])*DiscreteStatsTable[Replication]))</f>
        <v>50</v>
      </c>
      <c r="Y1361" s="5">
        <f>IF(DiscreteStatsTable[[#This Row],[RepsRequested]]=DiscreteStatsTable[[#This Row],[RepsWithStatObserved]],1,0)</f>
        <v>1</v>
      </c>
    </row>
    <row r="1362" spans="1:25" x14ac:dyDescent="0.25">
      <c r="A1362" t="s">
        <v>68</v>
      </c>
      <c r="B1362" t="s">
        <v>70</v>
      </c>
      <c r="C1362">
        <v>47</v>
      </c>
      <c r="D1362" t="s">
        <v>85</v>
      </c>
      <c r="E1362" t="s">
        <v>95</v>
      </c>
      <c r="F1362" t="s">
        <v>87</v>
      </c>
      <c r="G1362">
        <v>0.32916070114920698</v>
      </c>
      <c r="H1362">
        <v>2E+20</v>
      </c>
      <c r="I1362">
        <v>2.6748684589252E-2</v>
      </c>
      <c r="J1362">
        <v>1.7966879125778701</v>
      </c>
      <c r="K1362">
        <v>143</v>
      </c>
      <c r="L13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62" s="5" cm="1">
        <f t="array" ref="M1362">MAX(IF((ProjectInfoTable[ProjectName]=DiscreteStatsTable[[#This Row],[ProjectName]]),(ProjectInfoTable[ProjectName]=DiscreteStatsTable[[#This Row],[ProjectName]])*ProjectInfoTable[NumberOfReplications]))</f>
        <v>50</v>
      </c>
      <c r="N1362" s="5" cm="1">
        <f t="array" ref="N1362">IFERROR(AVERAGE(IF((DiscreteStatsTable[GroupByKey]=DiscreteStatsTable[[#This Row],[GroupByKey]]),(DiscreteStatsTable[GroupByKey]=DiscreteStatsTable[[#This Row],[GroupByKey]])*DiscreteStatsTable[Average])),0)</f>
        <v>0.33492790756206081</v>
      </c>
      <c r="O1362" s="5" cm="1">
        <f t="array" ref="O136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62" s="5" cm="1">
        <f t="array" ref="P1362">MAX(IF((ProjectInfoTable[ProjectName]=DiscreteStatsTable[[#This Row],[ProjectName]]),(ProjectInfoTable[ProjectName]=DiscreteStatsTable[[#This Row],[ProjectName]])*ProjectInfoTable[ConfidenceInterval]))</f>
        <v>0.95</v>
      </c>
      <c r="Q1362" s="5">
        <f>IF(AND(DiscreteStatsTable[[#This Row],[RepsWithStatObserved]]=1,Y1362=0),200000000000000000000,IFERROR(_xlfn.T.INV.2T(1 -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62" s="5" cm="1">
        <f t="array" ref="R1362">MIN(IF((DiscreteStatsTable[GroupByKey]=DiscreteStatsTable[[#This Row],[GroupByKey]]),(DiscreteStatsTable[GroupByKey]=DiscreteStatsTable[[#This Row],[GroupByKey]])*DiscreteStatsTable[Average]))</f>
        <v>0.29414253294763198</v>
      </c>
      <c r="S1362" s="5" cm="1">
        <f t="array" ref="S1362">MAX(IF((DiscreteStatsTable[GroupByKey]=DiscreteStatsTable[[#This Row],[GroupByKey]]),(DiscreteStatsTable[GroupByKey]=DiscreteStatsTable[[#This Row],[GroupByKey]])*DiscreteStatsTable[Average]))</f>
        <v>0.38948747758041602</v>
      </c>
      <c r="T1362" s="5" cm="1">
        <f t="array" ref="T1362">MIN(IF((DiscreteStatsTable[GroupByKey]=DiscreteStatsTable[[#This Row],[GroupByKey]]),(DiscreteStatsTable[GroupByKey]=DiscreteStatsTable[[#This Row],[GroupByKey]])*DiscreteStatsTable[Minimum]))</f>
        <v>1.2941586017357599E-2</v>
      </c>
      <c r="U1362" s="5" cm="1">
        <f t="array" ref="U1362">MAX(IF((DiscreteStatsTable[GroupByKey]=DiscreteStatsTable[[#This Row],[GroupByKey]]),(DiscreteStatsTable[GroupByKey]=DiscreteStatsTable[[#This Row],[GroupByKey]])*DiscreteStatsTable[Maximum]))</f>
        <v>2.0393207955552399</v>
      </c>
      <c r="V1362" s="5" cm="1">
        <f t="array" ref="V1362">IFERROR(AVERAGE(IF((DiscreteStatsTable[GroupByKey]=DiscreteStatsTable[[#This Row],[GroupByKey]]),(DiscreteStatsTable[GroupByKey]=DiscreteStatsTable[[#This Row],[GroupByKey]])*DiscreteStatsTable[NumberObservations])),0)</f>
        <v>141.38</v>
      </c>
      <c r="W1362" s="5">
        <f>IF((DiscreteStatsTable[[#This Row],[RepsRequested]]&gt;1),DiscreteStatsTable[[#This Row],[HalfWidth]],DiscreteStatsTable[[#This Row],[BatchMeansHalfWidth]])</f>
        <v>5.7478663771092743E-3</v>
      </c>
      <c r="X1362" s="5" cm="1">
        <f t="array" ref="X1362">COUNT(IF((DiscreteStatsTable[GroupByKey]=DiscreteStatsTable[[#This Row],[GroupByKey]]),(DiscreteStatsTable[GroupByKey]=DiscreteStatsTable[[#This Row],[GroupByKey]])*DiscreteStatsTable[Replication]))</f>
        <v>50</v>
      </c>
      <c r="Y1362" s="5">
        <f>IF(DiscreteStatsTable[[#This Row],[RepsRequested]]=DiscreteStatsTable[[#This Row],[RepsWithStatObserved]],1,0)</f>
        <v>1</v>
      </c>
    </row>
    <row r="1363" spans="1:25" x14ac:dyDescent="0.25">
      <c r="A1363" t="s">
        <v>68</v>
      </c>
      <c r="B1363" t="s">
        <v>70</v>
      </c>
      <c r="C1363">
        <v>47</v>
      </c>
      <c r="D1363" t="s">
        <v>85</v>
      </c>
      <c r="E1363" t="s">
        <v>96</v>
      </c>
      <c r="F1363" t="s">
        <v>87</v>
      </c>
      <c r="G1363">
        <v>11.858909093786799</v>
      </c>
      <c r="H1363">
        <v>2E+20</v>
      </c>
      <c r="I1363">
        <v>1.60492107535512</v>
      </c>
      <c r="J1363">
        <v>62.794622286387998</v>
      </c>
      <c r="K1363">
        <v>143</v>
      </c>
      <c r="L13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63" s="5" cm="1">
        <f t="array" ref="M1363">MAX(IF((ProjectInfoTable[ProjectName]=DiscreteStatsTable[[#This Row],[ProjectName]]),(ProjectInfoTable[ProjectName]=DiscreteStatsTable[[#This Row],[ProjectName]])*ProjectInfoTable[NumberOfReplications]))</f>
        <v>50</v>
      </c>
      <c r="N1363" s="5" cm="1">
        <f t="array" ref="N1363">IFERROR(AVERAGE(IF((DiscreteStatsTable[GroupByKey]=DiscreteStatsTable[[#This Row],[GroupByKey]]),(DiscreteStatsTable[GroupByKey]=DiscreteStatsTable[[#This Row],[GroupByKey]])*DiscreteStatsTable[Average])),0)</f>
        <v>12.098431297615067</v>
      </c>
      <c r="O1363" s="5" cm="1">
        <f t="array" ref="O1363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363" s="5" cm="1">
        <f t="array" ref="P1363">MAX(IF((ProjectInfoTable[ProjectName]=DiscreteStatsTable[[#This Row],[ProjectName]]),(ProjectInfoTable[ProjectName]=DiscreteStatsTable[[#This Row],[ProjectName]])*ProjectInfoTable[ConfidenceInterval]))</f>
        <v>0.95</v>
      </c>
      <c r="Q1363" s="5">
        <f>IF(AND(DiscreteStatsTable[[#This Row],[RepsWithStatObserved]]=1,Y1363=0),200000000000000000000,IFERROR(_xlfn.T.INV.2T(1 -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363" s="5" cm="1">
        <f t="array" ref="R1363">MIN(IF((DiscreteStatsTable[GroupByKey]=DiscreteStatsTable[[#This Row],[GroupByKey]]),(DiscreteStatsTable[GroupByKey]=DiscreteStatsTable[[#This Row],[GroupByKey]])*DiscreteStatsTable[Average]))</f>
        <v>10.7592582879315</v>
      </c>
      <c r="S1363" s="5" cm="1">
        <f t="array" ref="S1363">MAX(IF((DiscreteStatsTable[GroupByKey]=DiscreteStatsTable[[#This Row],[GroupByKey]]),(DiscreteStatsTable[GroupByKey]=DiscreteStatsTable[[#This Row],[GroupByKey]])*DiscreteStatsTable[Average]))</f>
        <v>14.168775078757299</v>
      </c>
      <c r="T1363" s="5" cm="1">
        <f t="array" ref="T1363">MIN(IF((DiscreteStatsTable[GroupByKey]=DiscreteStatsTable[[#This Row],[GroupByKey]]),(DiscreteStatsTable[GroupByKey]=DiscreteStatsTable[[#This Row],[GroupByKey]])*DiscreteStatsTable[Minimum]))</f>
        <v>0.77649516104145899</v>
      </c>
      <c r="U1363" s="5" cm="1">
        <f t="array" ref="U1363">MAX(IF((DiscreteStatsTable[GroupByKey]=DiscreteStatsTable[[#This Row],[GroupByKey]]),(DiscreteStatsTable[GroupByKey]=DiscreteStatsTable[[#This Row],[GroupByKey]])*DiscreteStatsTable[Maximum]))</f>
        <v>66.496126739788593</v>
      </c>
      <c r="V1363" s="5" cm="1">
        <f t="array" ref="V1363">IFERROR(AVERAGE(IF((DiscreteStatsTable[GroupByKey]=DiscreteStatsTable[[#This Row],[GroupByKey]]),(DiscreteStatsTable[GroupByKey]=DiscreteStatsTable[[#This Row],[GroupByKey]])*DiscreteStatsTable[NumberObservations])),0)</f>
        <v>141.38</v>
      </c>
      <c r="W1363" s="5">
        <f>IF((DiscreteStatsTable[[#This Row],[RepsRequested]]&gt;1),DiscreteStatsTable[[#This Row],[HalfWidth]],DiscreteStatsTable[[#This Row],[BatchMeansHalfWidth]])</f>
        <v>0.20301091161176912</v>
      </c>
      <c r="X1363" s="5" cm="1">
        <f t="array" ref="X1363">COUNT(IF((DiscreteStatsTable[GroupByKey]=DiscreteStatsTable[[#This Row],[GroupByKey]]),(DiscreteStatsTable[GroupByKey]=DiscreteStatsTable[[#This Row],[GroupByKey]])*DiscreteStatsTable[Replication]))</f>
        <v>50</v>
      </c>
      <c r="Y1363" s="5">
        <f>IF(DiscreteStatsTable[[#This Row],[RepsRequested]]=DiscreteStatsTable[[#This Row],[RepsWithStatObserved]],1,0)</f>
        <v>1</v>
      </c>
    </row>
    <row r="1364" spans="1:25" x14ac:dyDescent="0.25">
      <c r="A1364" t="s">
        <v>68</v>
      </c>
      <c r="B1364" t="s">
        <v>70</v>
      </c>
      <c r="C1364">
        <v>47</v>
      </c>
      <c r="D1364" t="s">
        <v>85</v>
      </c>
      <c r="E1364" t="s">
        <v>97</v>
      </c>
      <c r="F1364" t="s">
        <v>87</v>
      </c>
      <c r="G1364">
        <v>0</v>
      </c>
      <c r="H1364">
        <v>2E+20</v>
      </c>
      <c r="I1364">
        <v>0</v>
      </c>
      <c r="J1364">
        <v>0</v>
      </c>
      <c r="K1364">
        <v>143</v>
      </c>
      <c r="L13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64" s="5" cm="1">
        <f t="array" ref="M1364">MAX(IF((ProjectInfoTable[ProjectName]=DiscreteStatsTable[[#This Row],[ProjectName]]),(ProjectInfoTable[ProjectName]=DiscreteStatsTable[[#This Row],[ProjectName]])*ProjectInfoTable[NumberOfReplications]))</f>
        <v>50</v>
      </c>
      <c r="N1364" s="5" cm="1">
        <f t="array" ref="N1364">IFERROR(AVERAGE(IF((DiscreteStatsTable[GroupByKey]=DiscreteStatsTable[[#This Row],[GroupByKey]]),(DiscreteStatsTable[GroupByKey]=DiscreteStatsTable[[#This Row],[GroupByKey]])*DiscreteStatsTable[Average])),0)</f>
        <v>0</v>
      </c>
      <c r="O1364" s="5" cm="1">
        <f t="array" ref="O1364">IFERROR(_xlfn.STDEV.S(IF((DiscreteStatsTable[GroupByKey]=DiscreteStatsTable[[#This Row],[GroupByKey]]),(DiscreteStatsTable[GroupByKey]=DiscreteStatsTable[[#This Row],[GroupByKey]])*DiscreteStatsTable[Average])),0)</f>
        <v>0</v>
      </c>
      <c r="P1364" s="5" cm="1">
        <f t="array" ref="P1364">MAX(IF((ProjectInfoTable[ProjectName]=DiscreteStatsTable[[#This Row],[ProjectName]]),(ProjectInfoTable[ProjectName]=DiscreteStatsTable[[#This Row],[ProjectName]])*ProjectInfoTable[ConfidenceInterval]))</f>
        <v>0.95</v>
      </c>
      <c r="Q1364" s="5">
        <f>IF(AND(DiscreteStatsTable[[#This Row],[RepsWithStatObserved]]=1,Y1364=0),200000000000000000000,IFERROR(_xlfn.T.INV.2T(1 -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4" s="5" cm="1">
        <f t="array" ref="R1364">MIN(IF((DiscreteStatsTable[GroupByKey]=DiscreteStatsTable[[#This Row],[GroupByKey]]),(DiscreteStatsTable[GroupByKey]=DiscreteStatsTable[[#This Row],[GroupByKey]])*DiscreteStatsTable[Average]))</f>
        <v>0</v>
      </c>
      <c r="S1364" s="5" cm="1">
        <f t="array" ref="S1364">MAX(IF((DiscreteStatsTable[GroupByKey]=DiscreteStatsTable[[#This Row],[GroupByKey]]),(DiscreteStatsTable[GroupByKey]=DiscreteStatsTable[[#This Row],[GroupByKey]])*DiscreteStatsTable[Average]))</f>
        <v>0</v>
      </c>
      <c r="T1364" s="5" cm="1">
        <f t="array" ref="T1364">MIN(IF((DiscreteStatsTable[GroupByKey]=DiscreteStatsTable[[#This Row],[GroupByKey]]),(DiscreteStatsTable[GroupByKey]=DiscreteStatsTable[[#This Row],[GroupByKey]])*DiscreteStatsTable[Minimum]))</f>
        <v>0</v>
      </c>
      <c r="U1364" s="5" cm="1">
        <f t="array" ref="U1364">MAX(IF((DiscreteStatsTable[GroupByKey]=DiscreteStatsTable[[#This Row],[GroupByKey]]),(DiscreteStatsTable[GroupByKey]=DiscreteStatsTable[[#This Row],[GroupByKey]])*DiscreteStatsTable[Maximum]))</f>
        <v>0</v>
      </c>
      <c r="V1364" s="5" cm="1">
        <f t="array" ref="V1364">IFERROR(AVERAGE(IF((DiscreteStatsTable[GroupByKey]=DiscreteStatsTable[[#This Row],[GroupByKey]]),(DiscreteStatsTable[GroupByKey]=DiscreteStatsTable[[#This Row],[GroupByKey]])*DiscreteStatsTable[NumberObservations])),0)</f>
        <v>141.38</v>
      </c>
      <c r="W1364" s="5">
        <f>IF((DiscreteStatsTable[[#This Row],[RepsRequested]]&gt;1),DiscreteStatsTable[[#This Row],[HalfWidth]],DiscreteStatsTable[[#This Row],[BatchMeansHalfWidth]])</f>
        <v>0</v>
      </c>
      <c r="X1364" s="5" cm="1">
        <f t="array" ref="X1364">COUNT(IF((DiscreteStatsTable[GroupByKey]=DiscreteStatsTable[[#This Row],[GroupByKey]]),(DiscreteStatsTable[GroupByKey]=DiscreteStatsTable[[#This Row],[GroupByKey]])*DiscreteStatsTable[Replication]))</f>
        <v>50</v>
      </c>
      <c r="Y1364" s="5">
        <f>IF(DiscreteStatsTable[[#This Row],[RepsRequested]]=DiscreteStatsTable[[#This Row],[RepsWithStatObserved]],1,0)</f>
        <v>1</v>
      </c>
    </row>
    <row r="1365" spans="1:25" x14ac:dyDescent="0.25">
      <c r="A1365" t="s">
        <v>68</v>
      </c>
      <c r="B1365" t="s">
        <v>70</v>
      </c>
      <c r="C1365">
        <v>47</v>
      </c>
      <c r="D1365" t="s">
        <v>85</v>
      </c>
      <c r="E1365" t="s">
        <v>98</v>
      </c>
      <c r="F1365" t="s">
        <v>87</v>
      </c>
      <c r="G1365">
        <v>3.0643936524564102</v>
      </c>
      <c r="H1365">
        <v>2E+20</v>
      </c>
      <c r="I1365">
        <v>0</v>
      </c>
      <c r="J1365">
        <v>18.4073766676375</v>
      </c>
      <c r="K1365">
        <v>143</v>
      </c>
      <c r="L13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65" s="5" cm="1">
        <f t="array" ref="M1365">MAX(IF((ProjectInfoTable[ProjectName]=DiscreteStatsTable[[#This Row],[ProjectName]]),(ProjectInfoTable[ProjectName]=DiscreteStatsTable[[#This Row],[ProjectName]])*ProjectInfoTable[NumberOfReplications]))</f>
        <v>50</v>
      </c>
      <c r="N1365" s="5" cm="1">
        <f t="array" ref="N1365">IFERROR(AVERAGE(IF((DiscreteStatsTable[GroupByKey]=DiscreteStatsTable[[#This Row],[GroupByKey]]),(DiscreteStatsTable[GroupByKey]=DiscreteStatsTable[[#This Row],[GroupByKey]])*DiscreteStatsTable[Average])),0)</f>
        <v>5.6664667008910365</v>
      </c>
      <c r="O1365" s="5" cm="1">
        <f t="array" ref="O1365">IFERROR(_xlfn.STDEV.S(IF((DiscreteStatsTable[GroupByKey]=DiscreteStatsTable[[#This Row],[GroupByKey]]),(DiscreteStatsTable[GroupByKey]=DiscreteStatsTable[[#This Row],[GroupByKey]])*DiscreteStatsTable[Average])),0)</f>
        <v>5.8120334932936641</v>
      </c>
      <c r="P1365" s="5" cm="1">
        <f t="array" ref="P1365">MAX(IF((ProjectInfoTable[ProjectName]=DiscreteStatsTable[[#This Row],[ProjectName]]),(ProjectInfoTable[ProjectName]=DiscreteStatsTable[[#This Row],[ProjectName]])*ProjectInfoTable[ConfidenceInterval]))</f>
        <v>0.95</v>
      </c>
      <c r="Q1365" s="5">
        <f>IF(AND(DiscreteStatsTable[[#This Row],[RepsWithStatObserved]]=1,Y1365=0),200000000000000000000,IFERROR(_xlfn.T.INV.2T(1 -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365" s="5" cm="1">
        <f t="array" ref="R1365">MIN(IF((DiscreteStatsTable[GroupByKey]=DiscreteStatsTable[[#This Row],[GroupByKey]]),(DiscreteStatsTable[GroupByKey]=DiscreteStatsTable[[#This Row],[GroupByKey]])*DiscreteStatsTable[Average]))</f>
        <v>1.06349999805384</v>
      </c>
      <c r="S1365" s="5" cm="1">
        <f t="array" ref="S1365">MAX(IF((DiscreteStatsTable[GroupByKey]=DiscreteStatsTable[[#This Row],[GroupByKey]]),(DiscreteStatsTable[GroupByKey]=DiscreteStatsTable[[#This Row],[GroupByKey]])*DiscreteStatsTable[Average]))</f>
        <v>37.498930964302303</v>
      </c>
      <c r="T1365" s="5" cm="1">
        <f t="array" ref="T1365">MIN(IF((DiscreteStatsTable[GroupByKey]=DiscreteStatsTable[[#This Row],[GroupByKey]]),(DiscreteStatsTable[GroupByKey]=DiscreteStatsTable[[#This Row],[GroupByKey]])*DiscreteStatsTable[Minimum]))</f>
        <v>0</v>
      </c>
      <c r="U1365" s="5" cm="1">
        <f t="array" ref="U1365">MAX(IF((DiscreteStatsTable[GroupByKey]=DiscreteStatsTable[[#This Row],[GroupByKey]]),(DiscreteStatsTable[GroupByKey]=DiscreteStatsTable[[#This Row],[GroupByKey]])*DiscreteStatsTable[Maximum]))</f>
        <v>97.065234510704698</v>
      </c>
      <c r="V1365" s="5" cm="1">
        <f t="array" ref="V1365">IFERROR(AVERAGE(IF((DiscreteStatsTable[GroupByKey]=DiscreteStatsTable[[#This Row],[GroupByKey]]),(DiscreteStatsTable[GroupByKey]=DiscreteStatsTable[[#This Row],[GroupByKey]])*DiscreteStatsTable[NumberObservations])),0)</f>
        <v>141.38</v>
      </c>
      <c r="W1365" s="5">
        <f>IF((DiscreteStatsTable[[#This Row],[RepsRequested]]&gt;1),DiscreteStatsTable[[#This Row],[HalfWidth]],DiscreteStatsTable[[#This Row],[BatchMeansHalfWidth]])</f>
        <v>1.6517616428299211</v>
      </c>
      <c r="X1365" s="5" cm="1">
        <f t="array" ref="X1365">COUNT(IF((DiscreteStatsTable[GroupByKey]=DiscreteStatsTable[[#This Row],[GroupByKey]]),(DiscreteStatsTable[GroupByKey]=DiscreteStatsTable[[#This Row],[GroupByKey]])*DiscreteStatsTable[Replication]))</f>
        <v>50</v>
      </c>
      <c r="Y1365" s="5">
        <f>IF(DiscreteStatsTable[[#This Row],[RepsRequested]]=DiscreteStatsTable[[#This Row],[RepsWithStatObserved]],1,0)</f>
        <v>1</v>
      </c>
    </row>
    <row r="1366" spans="1:25" x14ac:dyDescent="0.25">
      <c r="A1366" t="s">
        <v>68</v>
      </c>
      <c r="B1366" t="s">
        <v>70</v>
      </c>
      <c r="C1366">
        <v>48</v>
      </c>
      <c r="D1366" t="s">
        <v>85</v>
      </c>
      <c r="E1366" t="s">
        <v>86</v>
      </c>
      <c r="F1366" t="s">
        <v>87</v>
      </c>
      <c r="G1366">
        <v>0</v>
      </c>
      <c r="H1366">
        <v>2E+20</v>
      </c>
      <c r="I1366">
        <v>0</v>
      </c>
      <c r="J1366">
        <v>0</v>
      </c>
      <c r="K1366">
        <v>139</v>
      </c>
      <c r="L13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66" s="5" cm="1">
        <f t="array" ref="M1366">MAX(IF((ProjectInfoTable[ProjectName]=DiscreteStatsTable[[#This Row],[ProjectName]]),(ProjectInfoTable[ProjectName]=DiscreteStatsTable[[#This Row],[ProjectName]])*ProjectInfoTable[NumberOfReplications]))</f>
        <v>50</v>
      </c>
      <c r="N1366" s="5" cm="1">
        <f t="array" ref="N1366">IFERROR(AVERAGE(IF((DiscreteStatsTable[GroupByKey]=DiscreteStatsTable[[#This Row],[GroupByKey]]),(DiscreteStatsTable[GroupByKey]=DiscreteStatsTable[[#This Row],[GroupByKey]])*DiscreteStatsTable[Average])),0)</f>
        <v>0</v>
      </c>
      <c r="O1366" s="5" cm="1">
        <f t="array" ref="O1366">IFERROR(_xlfn.STDEV.S(IF((DiscreteStatsTable[GroupByKey]=DiscreteStatsTable[[#This Row],[GroupByKey]]),(DiscreteStatsTable[GroupByKey]=DiscreteStatsTable[[#This Row],[GroupByKey]])*DiscreteStatsTable[Average])),0)</f>
        <v>0</v>
      </c>
      <c r="P1366" s="5" cm="1">
        <f t="array" ref="P1366">MAX(IF((ProjectInfoTable[ProjectName]=DiscreteStatsTable[[#This Row],[ProjectName]]),(ProjectInfoTable[ProjectName]=DiscreteStatsTable[[#This Row],[ProjectName]])*ProjectInfoTable[ConfidenceInterval]))</f>
        <v>0.95</v>
      </c>
      <c r="Q1366" s="5">
        <f>IF(AND(DiscreteStatsTable[[#This Row],[RepsWithStatObserved]]=1,Y1366=0),200000000000000000000,IFERROR(_xlfn.T.INV.2T(1 -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6" s="5" cm="1">
        <f t="array" ref="R1366">MIN(IF((DiscreteStatsTable[GroupByKey]=DiscreteStatsTable[[#This Row],[GroupByKey]]),(DiscreteStatsTable[GroupByKey]=DiscreteStatsTable[[#This Row],[GroupByKey]])*DiscreteStatsTable[Average]))</f>
        <v>0</v>
      </c>
      <c r="S1366" s="5" cm="1">
        <f t="array" ref="S1366">MAX(IF((DiscreteStatsTable[GroupByKey]=DiscreteStatsTable[[#This Row],[GroupByKey]]),(DiscreteStatsTable[GroupByKey]=DiscreteStatsTable[[#This Row],[GroupByKey]])*DiscreteStatsTable[Average]))</f>
        <v>0</v>
      </c>
      <c r="T1366" s="5" cm="1">
        <f t="array" ref="T1366">MIN(IF((DiscreteStatsTable[GroupByKey]=DiscreteStatsTable[[#This Row],[GroupByKey]]),(DiscreteStatsTable[GroupByKey]=DiscreteStatsTable[[#This Row],[GroupByKey]])*DiscreteStatsTable[Minimum]))</f>
        <v>0</v>
      </c>
      <c r="U1366" s="5" cm="1">
        <f t="array" ref="U1366">MAX(IF((DiscreteStatsTable[GroupByKey]=DiscreteStatsTable[[#This Row],[GroupByKey]]),(DiscreteStatsTable[GroupByKey]=DiscreteStatsTable[[#This Row],[GroupByKey]])*DiscreteStatsTable[Maximum]))</f>
        <v>0</v>
      </c>
      <c r="V1366" s="5" cm="1">
        <f t="array" ref="V1366">IFERROR(AVERAGE(IF((DiscreteStatsTable[GroupByKey]=DiscreteStatsTable[[#This Row],[GroupByKey]]),(DiscreteStatsTable[GroupByKey]=DiscreteStatsTable[[#This Row],[GroupByKey]])*DiscreteStatsTable[NumberObservations])),0)</f>
        <v>141.38</v>
      </c>
      <c r="W1366" s="5">
        <f>IF((DiscreteStatsTable[[#This Row],[RepsRequested]]&gt;1),DiscreteStatsTable[[#This Row],[HalfWidth]],DiscreteStatsTable[[#This Row],[BatchMeansHalfWidth]])</f>
        <v>0</v>
      </c>
      <c r="X1366" s="5" cm="1">
        <f t="array" ref="X1366">COUNT(IF((DiscreteStatsTable[GroupByKey]=DiscreteStatsTable[[#This Row],[GroupByKey]]),(DiscreteStatsTable[GroupByKey]=DiscreteStatsTable[[#This Row],[GroupByKey]])*DiscreteStatsTable[Replication]))</f>
        <v>50</v>
      </c>
      <c r="Y1366" s="5">
        <f>IF(DiscreteStatsTable[[#This Row],[RepsRequested]]=DiscreteStatsTable[[#This Row],[RepsWithStatObserved]],1,0)</f>
        <v>1</v>
      </c>
    </row>
    <row r="1367" spans="1:25" x14ac:dyDescent="0.25">
      <c r="A1367" t="s">
        <v>68</v>
      </c>
      <c r="B1367" t="s">
        <v>70</v>
      </c>
      <c r="C1367">
        <v>48</v>
      </c>
      <c r="D1367" t="s">
        <v>85</v>
      </c>
      <c r="E1367" t="s">
        <v>88</v>
      </c>
      <c r="F1367" t="s">
        <v>87</v>
      </c>
      <c r="G1367">
        <v>0</v>
      </c>
      <c r="H1367">
        <v>2E+20</v>
      </c>
      <c r="I1367">
        <v>0</v>
      </c>
      <c r="J1367">
        <v>0</v>
      </c>
      <c r="K1367">
        <v>139</v>
      </c>
      <c r="L13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67" s="5" cm="1">
        <f t="array" ref="M1367">MAX(IF((ProjectInfoTable[ProjectName]=DiscreteStatsTable[[#This Row],[ProjectName]]),(ProjectInfoTable[ProjectName]=DiscreteStatsTable[[#This Row],[ProjectName]])*ProjectInfoTable[NumberOfReplications]))</f>
        <v>50</v>
      </c>
      <c r="N1367" s="5" cm="1">
        <f t="array" ref="N1367">IFERROR(AVERAGE(IF((DiscreteStatsTable[GroupByKey]=DiscreteStatsTable[[#This Row],[GroupByKey]]),(DiscreteStatsTable[GroupByKey]=DiscreteStatsTable[[#This Row],[GroupByKey]])*DiscreteStatsTable[Average])),0)</f>
        <v>0</v>
      </c>
      <c r="O1367" s="5" cm="1">
        <f t="array" ref="O1367">IFERROR(_xlfn.STDEV.S(IF((DiscreteStatsTable[GroupByKey]=DiscreteStatsTable[[#This Row],[GroupByKey]]),(DiscreteStatsTable[GroupByKey]=DiscreteStatsTable[[#This Row],[GroupByKey]])*DiscreteStatsTable[Average])),0)</f>
        <v>0</v>
      </c>
      <c r="P1367" s="5" cm="1">
        <f t="array" ref="P1367">MAX(IF((ProjectInfoTable[ProjectName]=DiscreteStatsTable[[#This Row],[ProjectName]]),(ProjectInfoTable[ProjectName]=DiscreteStatsTable[[#This Row],[ProjectName]])*ProjectInfoTable[ConfidenceInterval]))</f>
        <v>0.95</v>
      </c>
      <c r="Q1367" s="5">
        <f>IF(AND(DiscreteStatsTable[[#This Row],[RepsWithStatObserved]]=1,Y1367=0),200000000000000000000,IFERROR(_xlfn.T.INV.2T(1 -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7" s="5" cm="1">
        <f t="array" ref="R1367">MIN(IF((DiscreteStatsTable[GroupByKey]=DiscreteStatsTable[[#This Row],[GroupByKey]]),(DiscreteStatsTable[GroupByKey]=DiscreteStatsTable[[#This Row],[GroupByKey]])*DiscreteStatsTable[Average]))</f>
        <v>0</v>
      </c>
      <c r="S1367" s="5" cm="1">
        <f t="array" ref="S1367">MAX(IF((DiscreteStatsTable[GroupByKey]=DiscreteStatsTable[[#This Row],[GroupByKey]]),(DiscreteStatsTable[GroupByKey]=DiscreteStatsTable[[#This Row],[GroupByKey]])*DiscreteStatsTable[Average]))</f>
        <v>0</v>
      </c>
      <c r="T1367" s="5" cm="1">
        <f t="array" ref="T1367">MIN(IF((DiscreteStatsTable[GroupByKey]=DiscreteStatsTable[[#This Row],[GroupByKey]]),(DiscreteStatsTable[GroupByKey]=DiscreteStatsTable[[#This Row],[GroupByKey]])*DiscreteStatsTable[Minimum]))</f>
        <v>0</v>
      </c>
      <c r="U1367" s="5" cm="1">
        <f t="array" ref="U1367">MAX(IF((DiscreteStatsTable[GroupByKey]=DiscreteStatsTable[[#This Row],[GroupByKey]]),(DiscreteStatsTable[GroupByKey]=DiscreteStatsTable[[#This Row],[GroupByKey]])*DiscreteStatsTable[Maximum]))</f>
        <v>0</v>
      </c>
      <c r="V1367" s="5" cm="1">
        <f t="array" ref="V1367">IFERROR(AVERAGE(IF((DiscreteStatsTable[GroupByKey]=DiscreteStatsTable[[#This Row],[GroupByKey]]),(DiscreteStatsTable[GroupByKey]=DiscreteStatsTable[[#This Row],[GroupByKey]])*DiscreteStatsTable[NumberObservations])),0)</f>
        <v>141.38</v>
      </c>
      <c r="W1367" s="5">
        <f>IF((DiscreteStatsTable[[#This Row],[RepsRequested]]&gt;1),DiscreteStatsTable[[#This Row],[HalfWidth]],DiscreteStatsTable[[#This Row],[BatchMeansHalfWidth]])</f>
        <v>0</v>
      </c>
      <c r="X1367" s="5" cm="1">
        <f t="array" ref="X1367">COUNT(IF((DiscreteStatsTable[GroupByKey]=DiscreteStatsTable[[#This Row],[GroupByKey]]),(DiscreteStatsTable[GroupByKey]=DiscreteStatsTable[[#This Row],[GroupByKey]])*DiscreteStatsTable[Replication]))</f>
        <v>50</v>
      </c>
      <c r="Y1367" s="5">
        <f>IF(DiscreteStatsTable[[#This Row],[RepsRequested]]=DiscreteStatsTable[[#This Row],[RepsWithStatObserved]],1,0)</f>
        <v>1</v>
      </c>
    </row>
    <row r="1368" spans="1:25" x14ac:dyDescent="0.25">
      <c r="A1368" t="s">
        <v>68</v>
      </c>
      <c r="B1368" t="s">
        <v>70</v>
      </c>
      <c r="C1368">
        <v>48</v>
      </c>
      <c r="D1368" t="s">
        <v>85</v>
      </c>
      <c r="E1368" t="s">
        <v>89</v>
      </c>
      <c r="F1368" t="s">
        <v>87</v>
      </c>
      <c r="G1368">
        <v>0</v>
      </c>
      <c r="H1368">
        <v>2E+20</v>
      </c>
      <c r="I1368">
        <v>0</v>
      </c>
      <c r="J1368">
        <v>0</v>
      </c>
      <c r="K1368">
        <v>139</v>
      </c>
      <c r="L13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68" s="5" cm="1">
        <f t="array" ref="M1368">MAX(IF((ProjectInfoTable[ProjectName]=DiscreteStatsTable[[#This Row],[ProjectName]]),(ProjectInfoTable[ProjectName]=DiscreteStatsTable[[#This Row],[ProjectName]])*ProjectInfoTable[NumberOfReplications]))</f>
        <v>50</v>
      </c>
      <c r="N1368" s="5" cm="1">
        <f t="array" ref="N1368">IFERROR(AVERAGE(IF((DiscreteStatsTable[GroupByKey]=DiscreteStatsTable[[#This Row],[GroupByKey]]),(DiscreteStatsTable[GroupByKey]=DiscreteStatsTable[[#This Row],[GroupByKey]])*DiscreteStatsTable[Average])),0)</f>
        <v>0</v>
      </c>
      <c r="O1368" s="5" cm="1">
        <f t="array" ref="O1368">IFERROR(_xlfn.STDEV.S(IF((DiscreteStatsTable[GroupByKey]=DiscreteStatsTable[[#This Row],[GroupByKey]]),(DiscreteStatsTable[GroupByKey]=DiscreteStatsTable[[#This Row],[GroupByKey]])*DiscreteStatsTable[Average])),0)</f>
        <v>0</v>
      </c>
      <c r="P1368" s="5" cm="1">
        <f t="array" ref="P1368">MAX(IF((ProjectInfoTable[ProjectName]=DiscreteStatsTable[[#This Row],[ProjectName]]),(ProjectInfoTable[ProjectName]=DiscreteStatsTable[[#This Row],[ProjectName]])*ProjectInfoTable[ConfidenceInterval]))</f>
        <v>0.95</v>
      </c>
      <c r="Q1368" s="5">
        <f>IF(AND(DiscreteStatsTable[[#This Row],[RepsWithStatObserved]]=1,Y1368=0),200000000000000000000,IFERROR(_xlfn.T.INV.2T(1 -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8" s="5" cm="1">
        <f t="array" ref="R1368">MIN(IF((DiscreteStatsTable[GroupByKey]=DiscreteStatsTable[[#This Row],[GroupByKey]]),(DiscreteStatsTable[GroupByKey]=DiscreteStatsTable[[#This Row],[GroupByKey]])*DiscreteStatsTable[Average]))</f>
        <v>0</v>
      </c>
      <c r="S1368" s="5" cm="1">
        <f t="array" ref="S1368">MAX(IF((DiscreteStatsTable[GroupByKey]=DiscreteStatsTable[[#This Row],[GroupByKey]]),(DiscreteStatsTable[GroupByKey]=DiscreteStatsTable[[#This Row],[GroupByKey]])*DiscreteStatsTable[Average]))</f>
        <v>0</v>
      </c>
      <c r="T1368" s="5" cm="1">
        <f t="array" ref="T1368">MIN(IF((DiscreteStatsTable[GroupByKey]=DiscreteStatsTable[[#This Row],[GroupByKey]]),(DiscreteStatsTable[GroupByKey]=DiscreteStatsTable[[#This Row],[GroupByKey]])*DiscreteStatsTable[Minimum]))</f>
        <v>0</v>
      </c>
      <c r="U1368" s="5" cm="1">
        <f t="array" ref="U1368">MAX(IF((DiscreteStatsTable[GroupByKey]=DiscreteStatsTable[[#This Row],[GroupByKey]]),(DiscreteStatsTable[GroupByKey]=DiscreteStatsTable[[#This Row],[GroupByKey]])*DiscreteStatsTable[Maximum]))</f>
        <v>0</v>
      </c>
      <c r="V1368" s="5" cm="1">
        <f t="array" ref="V1368">IFERROR(AVERAGE(IF((DiscreteStatsTable[GroupByKey]=DiscreteStatsTable[[#This Row],[GroupByKey]]),(DiscreteStatsTable[GroupByKey]=DiscreteStatsTable[[#This Row],[GroupByKey]])*DiscreteStatsTable[NumberObservations])),0)</f>
        <v>141.38</v>
      </c>
      <c r="W1368" s="5">
        <f>IF((DiscreteStatsTable[[#This Row],[RepsRequested]]&gt;1),DiscreteStatsTable[[#This Row],[HalfWidth]],DiscreteStatsTable[[#This Row],[BatchMeansHalfWidth]])</f>
        <v>0</v>
      </c>
      <c r="X1368" s="5" cm="1">
        <f t="array" ref="X1368">COUNT(IF((DiscreteStatsTable[GroupByKey]=DiscreteStatsTable[[#This Row],[GroupByKey]]),(DiscreteStatsTable[GroupByKey]=DiscreteStatsTable[[#This Row],[GroupByKey]])*DiscreteStatsTable[Replication]))</f>
        <v>50</v>
      </c>
      <c r="Y1368" s="5">
        <f>IF(DiscreteStatsTable[[#This Row],[RepsRequested]]=DiscreteStatsTable[[#This Row],[RepsWithStatObserved]],1,0)</f>
        <v>1</v>
      </c>
    </row>
    <row r="1369" spans="1:25" x14ac:dyDescent="0.25">
      <c r="A1369" t="s">
        <v>68</v>
      </c>
      <c r="B1369" t="s">
        <v>70</v>
      </c>
      <c r="C1369">
        <v>48</v>
      </c>
      <c r="D1369" t="s">
        <v>85</v>
      </c>
      <c r="E1369" t="s">
        <v>90</v>
      </c>
      <c r="F1369" t="s">
        <v>87</v>
      </c>
      <c r="G1369">
        <v>0</v>
      </c>
      <c r="H1369">
        <v>2E+20</v>
      </c>
      <c r="I1369">
        <v>0</v>
      </c>
      <c r="J1369">
        <v>0</v>
      </c>
      <c r="K1369">
        <v>139</v>
      </c>
      <c r="L13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69" s="5" cm="1">
        <f t="array" ref="M1369">MAX(IF((ProjectInfoTable[ProjectName]=DiscreteStatsTable[[#This Row],[ProjectName]]),(ProjectInfoTable[ProjectName]=DiscreteStatsTable[[#This Row],[ProjectName]])*ProjectInfoTable[NumberOfReplications]))</f>
        <v>50</v>
      </c>
      <c r="N1369" s="5" cm="1">
        <f t="array" ref="N1369">IFERROR(AVERAGE(IF((DiscreteStatsTable[GroupByKey]=DiscreteStatsTable[[#This Row],[GroupByKey]]),(DiscreteStatsTable[GroupByKey]=DiscreteStatsTable[[#This Row],[GroupByKey]])*DiscreteStatsTable[Average])),0)</f>
        <v>0</v>
      </c>
      <c r="O1369" s="5" cm="1">
        <f t="array" ref="O1369">IFERROR(_xlfn.STDEV.S(IF((DiscreteStatsTable[GroupByKey]=DiscreteStatsTable[[#This Row],[GroupByKey]]),(DiscreteStatsTable[GroupByKey]=DiscreteStatsTable[[#This Row],[GroupByKey]])*DiscreteStatsTable[Average])),0)</f>
        <v>0</v>
      </c>
      <c r="P1369" s="5" cm="1">
        <f t="array" ref="P1369">MAX(IF((ProjectInfoTable[ProjectName]=DiscreteStatsTable[[#This Row],[ProjectName]]),(ProjectInfoTable[ProjectName]=DiscreteStatsTable[[#This Row],[ProjectName]])*ProjectInfoTable[ConfidenceInterval]))</f>
        <v>0.95</v>
      </c>
      <c r="Q1369" s="5">
        <f>IF(AND(DiscreteStatsTable[[#This Row],[RepsWithStatObserved]]=1,Y1369=0),200000000000000000000,IFERROR(_xlfn.T.INV.2T(1 -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9" s="5" cm="1">
        <f t="array" ref="R1369">MIN(IF((DiscreteStatsTable[GroupByKey]=DiscreteStatsTable[[#This Row],[GroupByKey]]),(DiscreteStatsTable[GroupByKey]=DiscreteStatsTable[[#This Row],[GroupByKey]])*DiscreteStatsTable[Average]))</f>
        <v>0</v>
      </c>
      <c r="S1369" s="5" cm="1">
        <f t="array" ref="S1369">MAX(IF((DiscreteStatsTable[GroupByKey]=DiscreteStatsTable[[#This Row],[GroupByKey]]),(DiscreteStatsTable[GroupByKey]=DiscreteStatsTable[[#This Row],[GroupByKey]])*DiscreteStatsTable[Average]))</f>
        <v>0</v>
      </c>
      <c r="T1369" s="5" cm="1">
        <f t="array" ref="T1369">MIN(IF((DiscreteStatsTable[GroupByKey]=DiscreteStatsTable[[#This Row],[GroupByKey]]),(DiscreteStatsTable[GroupByKey]=DiscreteStatsTable[[#This Row],[GroupByKey]])*DiscreteStatsTable[Minimum]))</f>
        <v>0</v>
      </c>
      <c r="U1369" s="5" cm="1">
        <f t="array" ref="U1369">MAX(IF((DiscreteStatsTable[GroupByKey]=DiscreteStatsTable[[#This Row],[GroupByKey]]),(DiscreteStatsTable[GroupByKey]=DiscreteStatsTable[[#This Row],[GroupByKey]])*DiscreteStatsTable[Maximum]))</f>
        <v>0</v>
      </c>
      <c r="V1369" s="5" cm="1">
        <f t="array" ref="V1369">IFERROR(AVERAGE(IF((DiscreteStatsTable[GroupByKey]=DiscreteStatsTable[[#This Row],[GroupByKey]]),(DiscreteStatsTable[GroupByKey]=DiscreteStatsTable[[#This Row],[GroupByKey]])*DiscreteStatsTable[NumberObservations])),0)</f>
        <v>141.38</v>
      </c>
      <c r="W1369" s="5">
        <f>IF((DiscreteStatsTable[[#This Row],[RepsRequested]]&gt;1),DiscreteStatsTable[[#This Row],[HalfWidth]],DiscreteStatsTable[[#This Row],[BatchMeansHalfWidth]])</f>
        <v>0</v>
      </c>
      <c r="X1369" s="5" cm="1">
        <f t="array" ref="X1369">COUNT(IF((DiscreteStatsTable[GroupByKey]=DiscreteStatsTable[[#This Row],[GroupByKey]]),(DiscreteStatsTable[GroupByKey]=DiscreteStatsTable[[#This Row],[GroupByKey]])*DiscreteStatsTable[Replication]))</f>
        <v>50</v>
      </c>
      <c r="Y1369" s="5">
        <f>IF(DiscreteStatsTable[[#This Row],[RepsRequested]]=DiscreteStatsTable[[#This Row],[RepsWithStatObserved]],1,0)</f>
        <v>1</v>
      </c>
    </row>
    <row r="1370" spans="1:25" x14ac:dyDescent="0.25">
      <c r="A1370" t="s">
        <v>68</v>
      </c>
      <c r="B1370" t="s">
        <v>70</v>
      </c>
      <c r="C1370">
        <v>48</v>
      </c>
      <c r="D1370" t="s">
        <v>85</v>
      </c>
      <c r="E1370" t="s">
        <v>91</v>
      </c>
      <c r="F1370" t="s">
        <v>87</v>
      </c>
      <c r="G1370">
        <v>0.34960448293124102</v>
      </c>
      <c r="H1370">
        <v>2E+20</v>
      </c>
      <c r="I1370">
        <v>3.3319681096665499E-2</v>
      </c>
      <c r="J1370">
        <v>1.46555869909387</v>
      </c>
      <c r="K1370">
        <v>139</v>
      </c>
      <c r="L13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70" s="5" cm="1">
        <f t="array" ref="M1370">MAX(IF((ProjectInfoTable[ProjectName]=DiscreteStatsTable[[#This Row],[ProjectName]]),(ProjectInfoTable[ProjectName]=DiscreteStatsTable[[#This Row],[ProjectName]])*ProjectInfoTable[NumberOfReplications]))</f>
        <v>50</v>
      </c>
      <c r="N1370" s="5" cm="1">
        <f t="array" ref="N1370">IFERROR(AVERAGE(IF((DiscreteStatsTable[GroupByKey]=DiscreteStatsTable[[#This Row],[GroupByKey]]),(DiscreteStatsTable[GroupByKey]=DiscreteStatsTable[[#This Row],[GroupByKey]])*DiscreteStatsTable[Average])),0)</f>
        <v>0.33492790756206081</v>
      </c>
      <c r="O1370" s="5" cm="1">
        <f t="array" ref="O1370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70" s="5" cm="1">
        <f t="array" ref="P1370">MAX(IF((ProjectInfoTable[ProjectName]=DiscreteStatsTable[[#This Row],[ProjectName]]),(ProjectInfoTable[ProjectName]=DiscreteStatsTable[[#This Row],[ProjectName]])*ProjectInfoTable[ConfidenceInterval]))</f>
        <v>0.95</v>
      </c>
      <c r="Q1370" s="5">
        <f>IF(AND(DiscreteStatsTable[[#This Row],[RepsWithStatObserved]]=1,Y1370=0),200000000000000000000,IFERROR(_xlfn.T.INV.2T(1 -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70" s="5" cm="1">
        <f t="array" ref="R1370">MIN(IF((DiscreteStatsTable[GroupByKey]=DiscreteStatsTable[[#This Row],[GroupByKey]]),(DiscreteStatsTable[GroupByKey]=DiscreteStatsTable[[#This Row],[GroupByKey]])*DiscreteStatsTable[Average]))</f>
        <v>0.29414253294763198</v>
      </c>
      <c r="S1370" s="5" cm="1">
        <f t="array" ref="S1370">MAX(IF((DiscreteStatsTable[GroupByKey]=DiscreteStatsTable[[#This Row],[GroupByKey]]),(DiscreteStatsTable[GroupByKey]=DiscreteStatsTable[[#This Row],[GroupByKey]])*DiscreteStatsTable[Average]))</f>
        <v>0.38948747758041602</v>
      </c>
      <c r="T1370" s="5" cm="1">
        <f t="array" ref="T1370">MIN(IF((DiscreteStatsTable[GroupByKey]=DiscreteStatsTable[[#This Row],[GroupByKey]]),(DiscreteStatsTable[GroupByKey]=DiscreteStatsTable[[#This Row],[GroupByKey]])*DiscreteStatsTable[Minimum]))</f>
        <v>1.2941586017357599E-2</v>
      </c>
      <c r="U1370" s="5" cm="1">
        <f t="array" ref="U1370">MAX(IF((DiscreteStatsTable[GroupByKey]=DiscreteStatsTable[[#This Row],[GroupByKey]]),(DiscreteStatsTable[GroupByKey]=DiscreteStatsTable[[#This Row],[GroupByKey]])*DiscreteStatsTable[Maximum]))</f>
        <v>2.0393207955552399</v>
      </c>
      <c r="V1370" s="5" cm="1">
        <f t="array" ref="V1370">IFERROR(AVERAGE(IF((DiscreteStatsTable[GroupByKey]=DiscreteStatsTable[[#This Row],[GroupByKey]]),(DiscreteStatsTable[GroupByKey]=DiscreteStatsTable[[#This Row],[GroupByKey]])*DiscreteStatsTable[NumberObservations])),0)</f>
        <v>141.38</v>
      </c>
      <c r="W1370" s="5">
        <f>IF((DiscreteStatsTable[[#This Row],[RepsRequested]]&gt;1),DiscreteStatsTable[[#This Row],[HalfWidth]],DiscreteStatsTable[[#This Row],[BatchMeansHalfWidth]])</f>
        <v>5.7478663771092743E-3</v>
      </c>
      <c r="X1370" s="5" cm="1">
        <f t="array" ref="X1370">COUNT(IF((DiscreteStatsTable[GroupByKey]=DiscreteStatsTable[[#This Row],[GroupByKey]]),(DiscreteStatsTable[GroupByKey]=DiscreteStatsTable[[#This Row],[GroupByKey]])*DiscreteStatsTable[Replication]))</f>
        <v>50</v>
      </c>
      <c r="Y1370" s="5">
        <f>IF(DiscreteStatsTable[[#This Row],[RepsRequested]]=DiscreteStatsTable[[#This Row],[RepsWithStatObserved]],1,0)</f>
        <v>1</v>
      </c>
    </row>
    <row r="1371" spans="1:25" x14ac:dyDescent="0.25">
      <c r="A1371" t="s">
        <v>68</v>
      </c>
      <c r="B1371" t="s">
        <v>70</v>
      </c>
      <c r="C1371">
        <v>48</v>
      </c>
      <c r="D1371" t="s">
        <v>85</v>
      </c>
      <c r="E1371" t="s">
        <v>92</v>
      </c>
      <c r="F1371" t="s">
        <v>87</v>
      </c>
      <c r="G1371">
        <v>21.902359161252299</v>
      </c>
      <c r="H1371">
        <v>2E+20</v>
      </c>
      <c r="I1371">
        <v>1.9991808657999299</v>
      </c>
      <c r="J1371">
        <v>67.565322768330404</v>
      </c>
      <c r="K1371">
        <v>139</v>
      </c>
      <c r="L13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71" s="5" cm="1">
        <f t="array" ref="M1371">MAX(IF((ProjectInfoTable[ProjectName]=DiscreteStatsTable[[#This Row],[ProjectName]]),(ProjectInfoTable[ProjectName]=DiscreteStatsTable[[#This Row],[ProjectName]])*ProjectInfoTable[NumberOfReplications]))</f>
        <v>50</v>
      </c>
      <c r="N1371" s="5" cm="1">
        <f t="array" ref="N1371">IFERROR(AVERAGE(IF((DiscreteStatsTable[GroupByKey]=DiscreteStatsTable[[#This Row],[GroupByKey]]),(DiscreteStatsTable[GroupByKey]=DiscreteStatsTable[[#This Row],[GroupByKey]])*DiscreteStatsTable[Average])),0)</f>
        <v>17.764897998506111</v>
      </c>
      <c r="O1371" s="5" cm="1">
        <f t="array" ref="O1371">IFERROR(_xlfn.STDEV.S(IF((DiscreteStatsTable[GroupByKey]=DiscreteStatsTable[[#This Row],[GroupByKey]]),(DiscreteStatsTable[GroupByKey]=DiscreteStatsTable[[#This Row],[GroupByKey]])*DiscreteStatsTable[Average])),0)</f>
        <v>6.3265363194248438</v>
      </c>
      <c r="P1371" s="5" cm="1">
        <f t="array" ref="P1371">MAX(IF((ProjectInfoTable[ProjectName]=DiscreteStatsTable[[#This Row],[ProjectName]]),(ProjectInfoTable[ProjectName]=DiscreteStatsTable[[#This Row],[ProjectName]])*ProjectInfoTable[ConfidenceInterval]))</f>
        <v>0.95</v>
      </c>
      <c r="Q1371" s="5">
        <f>IF(AND(DiscreteStatsTable[[#This Row],[RepsWithStatObserved]]=1,Y1371=0),200000000000000000000,IFERROR(_xlfn.T.INV.2T(1 -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371" s="5" cm="1">
        <f t="array" ref="R1371">MIN(IF((DiscreteStatsTable[GroupByKey]=DiscreteStatsTable[[#This Row],[GroupByKey]]),(DiscreteStatsTable[GroupByKey]=DiscreteStatsTable[[#This Row],[GroupByKey]])*DiscreteStatsTable[Average]))</f>
        <v>12.070203836107099</v>
      </c>
      <c r="S1371" s="5" cm="1">
        <f t="array" ref="S1371">MAX(IF((DiscreteStatsTable[GroupByKey]=DiscreteStatsTable[[#This Row],[GroupByKey]]),(DiscreteStatsTable[GroupByKey]=DiscreteStatsTable[[#This Row],[GroupByKey]])*DiscreteStatsTable[Average]))</f>
        <v>51.667706043059603</v>
      </c>
      <c r="T1371" s="5" cm="1">
        <f t="array" ref="T1371">MIN(IF((DiscreteStatsTable[GroupByKey]=DiscreteStatsTable[[#This Row],[GroupByKey]]),(DiscreteStatsTable[GroupByKey]=DiscreteStatsTable[[#This Row],[GroupByKey]])*DiscreteStatsTable[Minimum]))</f>
        <v>0.77649516104145899</v>
      </c>
      <c r="U1371" s="5" cm="1">
        <f t="array" ref="U1371">MAX(IF((DiscreteStatsTable[GroupByKey]=DiscreteStatsTable[[#This Row],[GroupByKey]]),(DiscreteStatsTable[GroupByKey]=DiscreteStatsTable[[#This Row],[GroupByKey]])*DiscreteStatsTable[Maximum]))</f>
        <v>114.20900292565</v>
      </c>
      <c r="V1371" s="5" cm="1">
        <f t="array" ref="V1371">IFERROR(AVERAGE(IF((DiscreteStatsTable[GroupByKey]=DiscreteStatsTable[[#This Row],[GroupByKey]]),(DiscreteStatsTable[GroupByKey]=DiscreteStatsTable[[#This Row],[GroupByKey]])*DiscreteStatsTable[NumberObservations])),0)</f>
        <v>141.38</v>
      </c>
      <c r="W1371" s="5">
        <f>IF((DiscreteStatsTable[[#This Row],[RepsRequested]]&gt;1),DiscreteStatsTable[[#This Row],[HalfWidth]],DiscreteStatsTable[[#This Row],[BatchMeansHalfWidth]])</f>
        <v>1.7979817281600685</v>
      </c>
      <c r="X1371" s="5" cm="1">
        <f t="array" ref="X1371">COUNT(IF((DiscreteStatsTable[GroupByKey]=DiscreteStatsTable[[#This Row],[GroupByKey]]),(DiscreteStatsTable[GroupByKey]=DiscreteStatsTable[[#This Row],[GroupByKey]])*DiscreteStatsTable[Replication]))</f>
        <v>50</v>
      </c>
      <c r="Y1371" s="5">
        <f>IF(DiscreteStatsTable[[#This Row],[RepsRequested]]=DiscreteStatsTable[[#This Row],[RepsWithStatObserved]],1,0)</f>
        <v>1</v>
      </c>
    </row>
    <row r="1372" spans="1:25" x14ac:dyDescent="0.25">
      <c r="A1372" t="s">
        <v>68</v>
      </c>
      <c r="B1372" t="s">
        <v>70</v>
      </c>
      <c r="C1372">
        <v>48</v>
      </c>
      <c r="D1372" t="s">
        <v>85</v>
      </c>
      <c r="E1372" t="s">
        <v>93</v>
      </c>
      <c r="F1372" t="s">
        <v>87</v>
      </c>
      <c r="G1372">
        <v>0</v>
      </c>
      <c r="H1372">
        <v>2E+20</v>
      </c>
      <c r="I1372">
        <v>0</v>
      </c>
      <c r="J1372">
        <v>0</v>
      </c>
      <c r="K1372">
        <v>139</v>
      </c>
      <c r="L13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72" s="5" cm="1">
        <f t="array" ref="M1372">MAX(IF((ProjectInfoTable[ProjectName]=DiscreteStatsTable[[#This Row],[ProjectName]]),(ProjectInfoTable[ProjectName]=DiscreteStatsTable[[#This Row],[ProjectName]])*ProjectInfoTable[NumberOfReplications]))</f>
        <v>50</v>
      </c>
      <c r="N1372" s="5" cm="1">
        <f t="array" ref="N1372">IFERROR(AVERAGE(IF((DiscreteStatsTable[GroupByKey]=DiscreteStatsTable[[#This Row],[GroupByKey]]),(DiscreteStatsTable[GroupByKey]=DiscreteStatsTable[[#This Row],[GroupByKey]])*DiscreteStatsTable[Average])),0)</f>
        <v>0</v>
      </c>
      <c r="O1372" s="5" cm="1">
        <f t="array" ref="O1372">IFERROR(_xlfn.STDEV.S(IF((DiscreteStatsTable[GroupByKey]=DiscreteStatsTable[[#This Row],[GroupByKey]]),(DiscreteStatsTable[GroupByKey]=DiscreteStatsTable[[#This Row],[GroupByKey]])*DiscreteStatsTable[Average])),0)</f>
        <v>0</v>
      </c>
      <c r="P1372" s="5" cm="1">
        <f t="array" ref="P1372">MAX(IF((ProjectInfoTable[ProjectName]=DiscreteStatsTable[[#This Row],[ProjectName]]),(ProjectInfoTable[ProjectName]=DiscreteStatsTable[[#This Row],[ProjectName]])*ProjectInfoTable[ConfidenceInterval]))</f>
        <v>0.95</v>
      </c>
      <c r="Q1372" s="5">
        <f>IF(AND(DiscreteStatsTable[[#This Row],[RepsWithStatObserved]]=1,Y1372=0),200000000000000000000,IFERROR(_xlfn.T.INV.2T(1 -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2" s="5" cm="1">
        <f t="array" ref="R1372">MIN(IF((DiscreteStatsTable[GroupByKey]=DiscreteStatsTable[[#This Row],[GroupByKey]]),(DiscreteStatsTable[GroupByKey]=DiscreteStatsTable[[#This Row],[GroupByKey]])*DiscreteStatsTable[Average]))</f>
        <v>0</v>
      </c>
      <c r="S1372" s="5" cm="1">
        <f t="array" ref="S1372">MAX(IF((DiscreteStatsTable[GroupByKey]=DiscreteStatsTable[[#This Row],[GroupByKey]]),(DiscreteStatsTable[GroupByKey]=DiscreteStatsTable[[#This Row],[GroupByKey]])*DiscreteStatsTable[Average]))</f>
        <v>0</v>
      </c>
      <c r="T1372" s="5" cm="1">
        <f t="array" ref="T1372">MIN(IF((DiscreteStatsTable[GroupByKey]=DiscreteStatsTable[[#This Row],[GroupByKey]]),(DiscreteStatsTable[GroupByKey]=DiscreteStatsTable[[#This Row],[GroupByKey]])*DiscreteStatsTable[Minimum]))</f>
        <v>0</v>
      </c>
      <c r="U1372" s="5" cm="1">
        <f t="array" ref="U1372">MAX(IF((DiscreteStatsTable[GroupByKey]=DiscreteStatsTable[[#This Row],[GroupByKey]]),(DiscreteStatsTable[GroupByKey]=DiscreteStatsTable[[#This Row],[GroupByKey]])*DiscreteStatsTable[Maximum]))</f>
        <v>0</v>
      </c>
      <c r="V1372" s="5" cm="1">
        <f t="array" ref="V1372">IFERROR(AVERAGE(IF((DiscreteStatsTable[GroupByKey]=DiscreteStatsTable[[#This Row],[GroupByKey]]),(DiscreteStatsTable[GroupByKey]=DiscreteStatsTable[[#This Row],[GroupByKey]])*DiscreteStatsTable[NumberObservations])),0)</f>
        <v>141.38</v>
      </c>
      <c r="W1372" s="5">
        <f>IF((DiscreteStatsTable[[#This Row],[RepsRequested]]&gt;1),DiscreteStatsTable[[#This Row],[HalfWidth]],DiscreteStatsTable[[#This Row],[BatchMeansHalfWidth]])</f>
        <v>0</v>
      </c>
      <c r="X1372" s="5" cm="1">
        <f t="array" ref="X1372">COUNT(IF((DiscreteStatsTable[GroupByKey]=DiscreteStatsTable[[#This Row],[GroupByKey]]),(DiscreteStatsTable[GroupByKey]=DiscreteStatsTable[[#This Row],[GroupByKey]])*DiscreteStatsTable[Replication]))</f>
        <v>50</v>
      </c>
      <c r="Y1372" s="5">
        <f>IF(DiscreteStatsTable[[#This Row],[RepsRequested]]=DiscreteStatsTable[[#This Row],[RepsWithStatObserved]],1,0)</f>
        <v>1</v>
      </c>
    </row>
    <row r="1373" spans="1:25" x14ac:dyDescent="0.25">
      <c r="A1373" t="s">
        <v>68</v>
      </c>
      <c r="B1373" t="s">
        <v>70</v>
      </c>
      <c r="C1373">
        <v>48</v>
      </c>
      <c r="D1373" t="s">
        <v>85</v>
      </c>
      <c r="E1373" t="s">
        <v>94</v>
      </c>
      <c r="F1373" t="s">
        <v>87</v>
      </c>
      <c r="G1373">
        <v>0</v>
      </c>
      <c r="H1373">
        <v>2E+20</v>
      </c>
      <c r="I1373">
        <v>0</v>
      </c>
      <c r="J1373">
        <v>0</v>
      </c>
      <c r="K1373">
        <v>139</v>
      </c>
      <c r="L13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73" s="5" cm="1">
        <f t="array" ref="M1373">MAX(IF((ProjectInfoTable[ProjectName]=DiscreteStatsTable[[#This Row],[ProjectName]]),(ProjectInfoTable[ProjectName]=DiscreteStatsTable[[#This Row],[ProjectName]])*ProjectInfoTable[NumberOfReplications]))</f>
        <v>50</v>
      </c>
      <c r="N1373" s="5" cm="1">
        <f t="array" ref="N1373">IFERROR(AVERAGE(IF((DiscreteStatsTable[GroupByKey]=DiscreteStatsTable[[#This Row],[GroupByKey]]),(DiscreteStatsTable[GroupByKey]=DiscreteStatsTable[[#This Row],[GroupByKey]])*DiscreteStatsTable[Average])),0)</f>
        <v>0</v>
      </c>
      <c r="O1373" s="5" cm="1">
        <f t="array" ref="O1373">IFERROR(_xlfn.STDEV.S(IF((DiscreteStatsTable[GroupByKey]=DiscreteStatsTable[[#This Row],[GroupByKey]]),(DiscreteStatsTable[GroupByKey]=DiscreteStatsTable[[#This Row],[GroupByKey]])*DiscreteStatsTable[Average])),0)</f>
        <v>0</v>
      </c>
      <c r="P1373" s="5" cm="1">
        <f t="array" ref="P1373">MAX(IF((ProjectInfoTable[ProjectName]=DiscreteStatsTable[[#This Row],[ProjectName]]),(ProjectInfoTable[ProjectName]=DiscreteStatsTable[[#This Row],[ProjectName]])*ProjectInfoTable[ConfidenceInterval]))</f>
        <v>0.95</v>
      </c>
      <c r="Q1373" s="5">
        <f>IF(AND(DiscreteStatsTable[[#This Row],[RepsWithStatObserved]]=1,Y1373=0),200000000000000000000,IFERROR(_xlfn.T.INV.2T(1 -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3" s="5" cm="1">
        <f t="array" ref="R1373">MIN(IF((DiscreteStatsTable[GroupByKey]=DiscreteStatsTable[[#This Row],[GroupByKey]]),(DiscreteStatsTable[GroupByKey]=DiscreteStatsTable[[#This Row],[GroupByKey]])*DiscreteStatsTable[Average]))</f>
        <v>0</v>
      </c>
      <c r="S1373" s="5" cm="1">
        <f t="array" ref="S1373">MAX(IF((DiscreteStatsTable[GroupByKey]=DiscreteStatsTable[[#This Row],[GroupByKey]]),(DiscreteStatsTable[GroupByKey]=DiscreteStatsTable[[#This Row],[GroupByKey]])*DiscreteStatsTable[Average]))</f>
        <v>0</v>
      </c>
      <c r="T1373" s="5" cm="1">
        <f t="array" ref="T1373">MIN(IF((DiscreteStatsTable[GroupByKey]=DiscreteStatsTable[[#This Row],[GroupByKey]]),(DiscreteStatsTable[GroupByKey]=DiscreteStatsTable[[#This Row],[GroupByKey]])*DiscreteStatsTable[Minimum]))</f>
        <v>0</v>
      </c>
      <c r="U1373" s="5" cm="1">
        <f t="array" ref="U1373">MAX(IF((DiscreteStatsTable[GroupByKey]=DiscreteStatsTable[[#This Row],[GroupByKey]]),(DiscreteStatsTable[GroupByKey]=DiscreteStatsTable[[#This Row],[GroupByKey]])*DiscreteStatsTable[Maximum]))</f>
        <v>0</v>
      </c>
      <c r="V1373" s="5" cm="1">
        <f t="array" ref="V1373">IFERROR(AVERAGE(IF((DiscreteStatsTable[GroupByKey]=DiscreteStatsTable[[#This Row],[GroupByKey]]),(DiscreteStatsTable[GroupByKey]=DiscreteStatsTable[[#This Row],[GroupByKey]])*DiscreteStatsTable[NumberObservations])),0)</f>
        <v>141.38</v>
      </c>
      <c r="W1373" s="5">
        <f>IF((DiscreteStatsTable[[#This Row],[RepsRequested]]&gt;1),DiscreteStatsTable[[#This Row],[HalfWidth]],DiscreteStatsTable[[#This Row],[BatchMeansHalfWidth]])</f>
        <v>0</v>
      </c>
      <c r="X1373" s="5" cm="1">
        <f t="array" ref="X1373">COUNT(IF((DiscreteStatsTable[GroupByKey]=DiscreteStatsTable[[#This Row],[GroupByKey]]),(DiscreteStatsTable[GroupByKey]=DiscreteStatsTable[[#This Row],[GroupByKey]])*DiscreteStatsTable[Replication]))</f>
        <v>50</v>
      </c>
      <c r="Y1373" s="5">
        <f>IF(DiscreteStatsTable[[#This Row],[RepsRequested]]=DiscreteStatsTable[[#This Row],[RepsWithStatObserved]],1,0)</f>
        <v>1</v>
      </c>
    </row>
    <row r="1374" spans="1:25" x14ac:dyDescent="0.25">
      <c r="A1374" t="s">
        <v>68</v>
      </c>
      <c r="B1374" t="s">
        <v>70</v>
      </c>
      <c r="C1374">
        <v>48</v>
      </c>
      <c r="D1374" t="s">
        <v>85</v>
      </c>
      <c r="E1374" t="s">
        <v>95</v>
      </c>
      <c r="F1374" t="s">
        <v>87</v>
      </c>
      <c r="G1374">
        <v>0.34960448293124102</v>
      </c>
      <c r="H1374">
        <v>2E+20</v>
      </c>
      <c r="I1374">
        <v>3.3319681096665499E-2</v>
      </c>
      <c r="J1374">
        <v>1.46555869909387</v>
      </c>
      <c r="K1374">
        <v>139</v>
      </c>
      <c r="L13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74" s="5" cm="1">
        <f t="array" ref="M1374">MAX(IF((ProjectInfoTable[ProjectName]=DiscreteStatsTable[[#This Row],[ProjectName]]),(ProjectInfoTable[ProjectName]=DiscreteStatsTable[[#This Row],[ProjectName]])*ProjectInfoTable[NumberOfReplications]))</f>
        <v>50</v>
      </c>
      <c r="N1374" s="5" cm="1">
        <f t="array" ref="N1374">IFERROR(AVERAGE(IF((DiscreteStatsTable[GroupByKey]=DiscreteStatsTable[[#This Row],[GroupByKey]]),(DiscreteStatsTable[GroupByKey]=DiscreteStatsTable[[#This Row],[GroupByKey]])*DiscreteStatsTable[Average])),0)</f>
        <v>0.33492790756206081</v>
      </c>
      <c r="O1374" s="5" cm="1">
        <f t="array" ref="O137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74" s="5" cm="1">
        <f t="array" ref="P1374">MAX(IF((ProjectInfoTable[ProjectName]=DiscreteStatsTable[[#This Row],[ProjectName]]),(ProjectInfoTable[ProjectName]=DiscreteStatsTable[[#This Row],[ProjectName]])*ProjectInfoTable[ConfidenceInterval]))</f>
        <v>0.95</v>
      </c>
      <c r="Q1374" s="5">
        <f>IF(AND(DiscreteStatsTable[[#This Row],[RepsWithStatObserved]]=1,Y1374=0),200000000000000000000,IFERROR(_xlfn.T.INV.2T(1 -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74" s="5" cm="1">
        <f t="array" ref="R1374">MIN(IF((DiscreteStatsTable[GroupByKey]=DiscreteStatsTable[[#This Row],[GroupByKey]]),(DiscreteStatsTable[GroupByKey]=DiscreteStatsTable[[#This Row],[GroupByKey]])*DiscreteStatsTable[Average]))</f>
        <v>0.29414253294763198</v>
      </c>
      <c r="S1374" s="5" cm="1">
        <f t="array" ref="S1374">MAX(IF((DiscreteStatsTable[GroupByKey]=DiscreteStatsTable[[#This Row],[GroupByKey]]),(DiscreteStatsTable[GroupByKey]=DiscreteStatsTable[[#This Row],[GroupByKey]])*DiscreteStatsTable[Average]))</f>
        <v>0.38948747758041602</v>
      </c>
      <c r="T1374" s="5" cm="1">
        <f t="array" ref="T1374">MIN(IF((DiscreteStatsTable[GroupByKey]=DiscreteStatsTable[[#This Row],[GroupByKey]]),(DiscreteStatsTable[GroupByKey]=DiscreteStatsTable[[#This Row],[GroupByKey]])*DiscreteStatsTable[Minimum]))</f>
        <v>1.2941586017357599E-2</v>
      </c>
      <c r="U1374" s="5" cm="1">
        <f t="array" ref="U1374">MAX(IF((DiscreteStatsTable[GroupByKey]=DiscreteStatsTable[[#This Row],[GroupByKey]]),(DiscreteStatsTable[GroupByKey]=DiscreteStatsTable[[#This Row],[GroupByKey]])*DiscreteStatsTable[Maximum]))</f>
        <v>2.0393207955552399</v>
      </c>
      <c r="V1374" s="5" cm="1">
        <f t="array" ref="V1374">IFERROR(AVERAGE(IF((DiscreteStatsTable[GroupByKey]=DiscreteStatsTable[[#This Row],[GroupByKey]]),(DiscreteStatsTable[GroupByKey]=DiscreteStatsTable[[#This Row],[GroupByKey]])*DiscreteStatsTable[NumberObservations])),0)</f>
        <v>141.38</v>
      </c>
      <c r="W1374" s="5">
        <f>IF((DiscreteStatsTable[[#This Row],[RepsRequested]]&gt;1),DiscreteStatsTable[[#This Row],[HalfWidth]],DiscreteStatsTable[[#This Row],[BatchMeansHalfWidth]])</f>
        <v>5.7478663771092743E-3</v>
      </c>
      <c r="X1374" s="5" cm="1">
        <f t="array" ref="X1374">COUNT(IF((DiscreteStatsTable[GroupByKey]=DiscreteStatsTable[[#This Row],[GroupByKey]]),(DiscreteStatsTable[GroupByKey]=DiscreteStatsTable[[#This Row],[GroupByKey]])*DiscreteStatsTable[Replication]))</f>
        <v>50</v>
      </c>
      <c r="Y1374" s="5">
        <f>IF(DiscreteStatsTable[[#This Row],[RepsRequested]]=DiscreteStatsTable[[#This Row],[RepsWithStatObserved]],1,0)</f>
        <v>1</v>
      </c>
    </row>
    <row r="1375" spans="1:25" x14ac:dyDescent="0.25">
      <c r="A1375" t="s">
        <v>68</v>
      </c>
      <c r="B1375" t="s">
        <v>70</v>
      </c>
      <c r="C1375">
        <v>48</v>
      </c>
      <c r="D1375" t="s">
        <v>85</v>
      </c>
      <c r="E1375" t="s">
        <v>96</v>
      </c>
      <c r="F1375" t="s">
        <v>87</v>
      </c>
      <c r="G1375">
        <v>12.444397799282299</v>
      </c>
      <c r="H1375">
        <v>2E+20</v>
      </c>
      <c r="I1375">
        <v>1.9991808657999299</v>
      </c>
      <c r="J1375">
        <v>48.883151893545303</v>
      </c>
      <c r="K1375">
        <v>139</v>
      </c>
      <c r="L13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75" s="5" cm="1">
        <f t="array" ref="M1375">MAX(IF((ProjectInfoTable[ProjectName]=DiscreteStatsTable[[#This Row],[ProjectName]]),(ProjectInfoTable[ProjectName]=DiscreteStatsTable[[#This Row],[ProjectName]])*ProjectInfoTable[NumberOfReplications]))</f>
        <v>50</v>
      </c>
      <c r="N1375" s="5" cm="1">
        <f t="array" ref="N1375">IFERROR(AVERAGE(IF((DiscreteStatsTable[GroupByKey]=DiscreteStatsTable[[#This Row],[GroupByKey]]),(DiscreteStatsTable[GroupByKey]=DiscreteStatsTable[[#This Row],[GroupByKey]])*DiscreteStatsTable[Average])),0)</f>
        <v>12.098431297615067</v>
      </c>
      <c r="O1375" s="5" cm="1">
        <f t="array" ref="O1375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375" s="5" cm="1">
        <f t="array" ref="P1375">MAX(IF((ProjectInfoTable[ProjectName]=DiscreteStatsTable[[#This Row],[ProjectName]]),(ProjectInfoTable[ProjectName]=DiscreteStatsTable[[#This Row],[ProjectName]])*ProjectInfoTable[ConfidenceInterval]))</f>
        <v>0.95</v>
      </c>
      <c r="Q1375" s="5">
        <f>IF(AND(DiscreteStatsTable[[#This Row],[RepsWithStatObserved]]=1,Y1375=0),200000000000000000000,IFERROR(_xlfn.T.INV.2T(1 -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375" s="5" cm="1">
        <f t="array" ref="R1375">MIN(IF((DiscreteStatsTable[GroupByKey]=DiscreteStatsTable[[#This Row],[GroupByKey]]),(DiscreteStatsTable[GroupByKey]=DiscreteStatsTable[[#This Row],[GroupByKey]])*DiscreteStatsTable[Average]))</f>
        <v>10.7592582879315</v>
      </c>
      <c r="S1375" s="5" cm="1">
        <f t="array" ref="S1375">MAX(IF((DiscreteStatsTable[GroupByKey]=DiscreteStatsTable[[#This Row],[GroupByKey]]),(DiscreteStatsTable[GroupByKey]=DiscreteStatsTable[[#This Row],[GroupByKey]])*DiscreteStatsTable[Average]))</f>
        <v>14.168775078757299</v>
      </c>
      <c r="T1375" s="5" cm="1">
        <f t="array" ref="T1375">MIN(IF((DiscreteStatsTable[GroupByKey]=DiscreteStatsTable[[#This Row],[GroupByKey]]),(DiscreteStatsTable[GroupByKey]=DiscreteStatsTable[[#This Row],[GroupByKey]])*DiscreteStatsTable[Minimum]))</f>
        <v>0.77649516104145899</v>
      </c>
      <c r="U1375" s="5" cm="1">
        <f t="array" ref="U1375">MAX(IF((DiscreteStatsTable[GroupByKey]=DiscreteStatsTable[[#This Row],[GroupByKey]]),(DiscreteStatsTable[GroupByKey]=DiscreteStatsTable[[#This Row],[GroupByKey]])*DiscreteStatsTable[Maximum]))</f>
        <v>66.496126739788593</v>
      </c>
      <c r="V1375" s="5" cm="1">
        <f t="array" ref="V1375">IFERROR(AVERAGE(IF((DiscreteStatsTable[GroupByKey]=DiscreteStatsTable[[#This Row],[GroupByKey]]),(DiscreteStatsTable[GroupByKey]=DiscreteStatsTable[[#This Row],[GroupByKey]])*DiscreteStatsTable[NumberObservations])),0)</f>
        <v>141.38</v>
      </c>
      <c r="W1375" s="5">
        <f>IF((DiscreteStatsTable[[#This Row],[RepsRequested]]&gt;1),DiscreteStatsTable[[#This Row],[HalfWidth]],DiscreteStatsTable[[#This Row],[BatchMeansHalfWidth]])</f>
        <v>0.20301091161176912</v>
      </c>
      <c r="X1375" s="5" cm="1">
        <f t="array" ref="X1375">COUNT(IF((DiscreteStatsTable[GroupByKey]=DiscreteStatsTable[[#This Row],[GroupByKey]]),(DiscreteStatsTable[GroupByKey]=DiscreteStatsTable[[#This Row],[GroupByKey]])*DiscreteStatsTable[Replication]))</f>
        <v>50</v>
      </c>
      <c r="Y1375" s="5">
        <f>IF(DiscreteStatsTable[[#This Row],[RepsRequested]]=DiscreteStatsTable[[#This Row],[RepsWithStatObserved]],1,0)</f>
        <v>1</v>
      </c>
    </row>
    <row r="1376" spans="1:25" x14ac:dyDescent="0.25">
      <c r="A1376" t="s">
        <v>68</v>
      </c>
      <c r="B1376" t="s">
        <v>70</v>
      </c>
      <c r="C1376">
        <v>48</v>
      </c>
      <c r="D1376" t="s">
        <v>85</v>
      </c>
      <c r="E1376" t="s">
        <v>97</v>
      </c>
      <c r="F1376" t="s">
        <v>87</v>
      </c>
      <c r="G1376">
        <v>0</v>
      </c>
      <c r="H1376">
        <v>2E+20</v>
      </c>
      <c r="I1376">
        <v>0</v>
      </c>
      <c r="J1376">
        <v>0</v>
      </c>
      <c r="K1376">
        <v>139</v>
      </c>
      <c r="L13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76" s="5" cm="1">
        <f t="array" ref="M1376">MAX(IF((ProjectInfoTable[ProjectName]=DiscreteStatsTable[[#This Row],[ProjectName]]),(ProjectInfoTable[ProjectName]=DiscreteStatsTable[[#This Row],[ProjectName]])*ProjectInfoTable[NumberOfReplications]))</f>
        <v>50</v>
      </c>
      <c r="N1376" s="5" cm="1">
        <f t="array" ref="N1376">IFERROR(AVERAGE(IF((DiscreteStatsTable[GroupByKey]=DiscreteStatsTable[[#This Row],[GroupByKey]]),(DiscreteStatsTable[GroupByKey]=DiscreteStatsTable[[#This Row],[GroupByKey]])*DiscreteStatsTable[Average])),0)</f>
        <v>0</v>
      </c>
      <c r="O1376" s="5" cm="1">
        <f t="array" ref="O1376">IFERROR(_xlfn.STDEV.S(IF((DiscreteStatsTable[GroupByKey]=DiscreteStatsTable[[#This Row],[GroupByKey]]),(DiscreteStatsTable[GroupByKey]=DiscreteStatsTable[[#This Row],[GroupByKey]])*DiscreteStatsTable[Average])),0)</f>
        <v>0</v>
      </c>
      <c r="P1376" s="5" cm="1">
        <f t="array" ref="P1376">MAX(IF((ProjectInfoTable[ProjectName]=DiscreteStatsTable[[#This Row],[ProjectName]]),(ProjectInfoTable[ProjectName]=DiscreteStatsTable[[#This Row],[ProjectName]])*ProjectInfoTable[ConfidenceInterval]))</f>
        <v>0.95</v>
      </c>
      <c r="Q1376" s="5">
        <f>IF(AND(DiscreteStatsTable[[#This Row],[RepsWithStatObserved]]=1,Y1376=0),200000000000000000000,IFERROR(_xlfn.T.INV.2T(1 -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6" s="5" cm="1">
        <f t="array" ref="R1376">MIN(IF((DiscreteStatsTable[GroupByKey]=DiscreteStatsTable[[#This Row],[GroupByKey]]),(DiscreteStatsTable[GroupByKey]=DiscreteStatsTable[[#This Row],[GroupByKey]])*DiscreteStatsTable[Average]))</f>
        <v>0</v>
      </c>
      <c r="S1376" s="5" cm="1">
        <f t="array" ref="S1376">MAX(IF((DiscreteStatsTable[GroupByKey]=DiscreteStatsTable[[#This Row],[GroupByKey]]),(DiscreteStatsTable[GroupByKey]=DiscreteStatsTable[[#This Row],[GroupByKey]])*DiscreteStatsTable[Average]))</f>
        <v>0</v>
      </c>
      <c r="T1376" s="5" cm="1">
        <f t="array" ref="T1376">MIN(IF((DiscreteStatsTable[GroupByKey]=DiscreteStatsTable[[#This Row],[GroupByKey]]),(DiscreteStatsTable[GroupByKey]=DiscreteStatsTable[[#This Row],[GroupByKey]])*DiscreteStatsTable[Minimum]))</f>
        <v>0</v>
      </c>
      <c r="U1376" s="5" cm="1">
        <f t="array" ref="U1376">MAX(IF((DiscreteStatsTable[GroupByKey]=DiscreteStatsTable[[#This Row],[GroupByKey]]),(DiscreteStatsTable[GroupByKey]=DiscreteStatsTable[[#This Row],[GroupByKey]])*DiscreteStatsTable[Maximum]))</f>
        <v>0</v>
      </c>
      <c r="V1376" s="5" cm="1">
        <f t="array" ref="V1376">IFERROR(AVERAGE(IF((DiscreteStatsTable[GroupByKey]=DiscreteStatsTable[[#This Row],[GroupByKey]]),(DiscreteStatsTable[GroupByKey]=DiscreteStatsTable[[#This Row],[GroupByKey]])*DiscreteStatsTable[NumberObservations])),0)</f>
        <v>141.38</v>
      </c>
      <c r="W1376" s="5">
        <f>IF((DiscreteStatsTable[[#This Row],[RepsRequested]]&gt;1),DiscreteStatsTable[[#This Row],[HalfWidth]],DiscreteStatsTable[[#This Row],[BatchMeansHalfWidth]])</f>
        <v>0</v>
      </c>
      <c r="X1376" s="5" cm="1">
        <f t="array" ref="X1376">COUNT(IF((DiscreteStatsTable[GroupByKey]=DiscreteStatsTable[[#This Row],[GroupByKey]]),(DiscreteStatsTable[GroupByKey]=DiscreteStatsTable[[#This Row],[GroupByKey]])*DiscreteStatsTable[Replication]))</f>
        <v>50</v>
      </c>
      <c r="Y1376" s="5">
        <f>IF(DiscreteStatsTable[[#This Row],[RepsRequested]]=DiscreteStatsTable[[#This Row],[RepsWithStatObserved]],1,0)</f>
        <v>1</v>
      </c>
    </row>
    <row r="1377" spans="1:25" x14ac:dyDescent="0.25">
      <c r="A1377" t="s">
        <v>68</v>
      </c>
      <c r="B1377" t="s">
        <v>70</v>
      </c>
      <c r="C1377">
        <v>48</v>
      </c>
      <c r="D1377" t="s">
        <v>85</v>
      </c>
      <c r="E1377" t="s">
        <v>98</v>
      </c>
      <c r="F1377" t="s">
        <v>87</v>
      </c>
      <c r="G1377">
        <v>9.4579613619699394</v>
      </c>
      <c r="H1377">
        <v>2E+20</v>
      </c>
      <c r="I1377">
        <v>0</v>
      </c>
      <c r="J1377">
        <v>40.702440295554403</v>
      </c>
      <c r="K1377">
        <v>139</v>
      </c>
      <c r="L13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77" s="5" cm="1">
        <f t="array" ref="M1377">MAX(IF((ProjectInfoTable[ProjectName]=DiscreteStatsTable[[#This Row],[ProjectName]]),(ProjectInfoTable[ProjectName]=DiscreteStatsTable[[#This Row],[ProjectName]])*ProjectInfoTable[NumberOfReplications]))</f>
        <v>50</v>
      </c>
      <c r="N1377" s="5" cm="1">
        <f t="array" ref="N1377">IFERROR(AVERAGE(IF((DiscreteStatsTable[GroupByKey]=DiscreteStatsTable[[#This Row],[GroupByKey]]),(DiscreteStatsTable[GroupByKey]=DiscreteStatsTable[[#This Row],[GroupByKey]])*DiscreteStatsTable[Average])),0)</f>
        <v>5.6664667008910365</v>
      </c>
      <c r="O1377" s="5" cm="1">
        <f t="array" ref="O1377">IFERROR(_xlfn.STDEV.S(IF((DiscreteStatsTable[GroupByKey]=DiscreteStatsTable[[#This Row],[GroupByKey]]),(DiscreteStatsTable[GroupByKey]=DiscreteStatsTable[[#This Row],[GroupByKey]])*DiscreteStatsTable[Average])),0)</f>
        <v>5.8120334932936641</v>
      </c>
      <c r="P1377" s="5" cm="1">
        <f t="array" ref="P1377">MAX(IF((ProjectInfoTable[ProjectName]=DiscreteStatsTable[[#This Row],[ProjectName]]),(ProjectInfoTable[ProjectName]=DiscreteStatsTable[[#This Row],[ProjectName]])*ProjectInfoTable[ConfidenceInterval]))</f>
        <v>0.95</v>
      </c>
      <c r="Q1377" s="5">
        <f>IF(AND(DiscreteStatsTable[[#This Row],[RepsWithStatObserved]]=1,Y1377=0),200000000000000000000,IFERROR(_xlfn.T.INV.2T(1 -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377" s="5" cm="1">
        <f t="array" ref="R1377">MIN(IF((DiscreteStatsTable[GroupByKey]=DiscreteStatsTable[[#This Row],[GroupByKey]]),(DiscreteStatsTable[GroupByKey]=DiscreteStatsTable[[#This Row],[GroupByKey]])*DiscreteStatsTable[Average]))</f>
        <v>1.06349999805384</v>
      </c>
      <c r="S1377" s="5" cm="1">
        <f t="array" ref="S1377">MAX(IF((DiscreteStatsTable[GroupByKey]=DiscreteStatsTable[[#This Row],[GroupByKey]]),(DiscreteStatsTable[GroupByKey]=DiscreteStatsTable[[#This Row],[GroupByKey]])*DiscreteStatsTable[Average]))</f>
        <v>37.498930964302303</v>
      </c>
      <c r="T1377" s="5" cm="1">
        <f t="array" ref="T1377">MIN(IF((DiscreteStatsTable[GroupByKey]=DiscreteStatsTable[[#This Row],[GroupByKey]]),(DiscreteStatsTable[GroupByKey]=DiscreteStatsTable[[#This Row],[GroupByKey]])*DiscreteStatsTable[Minimum]))</f>
        <v>0</v>
      </c>
      <c r="U1377" s="5" cm="1">
        <f t="array" ref="U1377">MAX(IF((DiscreteStatsTable[GroupByKey]=DiscreteStatsTable[[#This Row],[GroupByKey]]),(DiscreteStatsTable[GroupByKey]=DiscreteStatsTable[[#This Row],[GroupByKey]])*DiscreteStatsTable[Maximum]))</f>
        <v>97.065234510704698</v>
      </c>
      <c r="V1377" s="5" cm="1">
        <f t="array" ref="V1377">IFERROR(AVERAGE(IF((DiscreteStatsTable[GroupByKey]=DiscreteStatsTable[[#This Row],[GroupByKey]]),(DiscreteStatsTable[GroupByKey]=DiscreteStatsTable[[#This Row],[GroupByKey]])*DiscreteStatsTable[NumberObservations])),0)</f>
        <v>141.38</v>
      </c>
      <c r="W1377" s="5">
        <f>IF((DiscreteStatsTable[[#This Row],[RepsRequested]]&gt;1),DiscreteStatsTable[[#This Row],[HalfWidth]],DiscreteStatsTable[[#This Row],[BatchMeansHalfWidth]])</f>
        <v>1.6517616428299211</v>
      </c>
      <c r="X1377" s="5" cm="1">
        <f t="array" ref="X1377">COUNT(IF((DiscreteStatsTable[GroupByKey]=DiscreteStatsTable[[#This Row],[GroupByKey]]),(DiscreteStatsTable[GroupByKey]=DiscreteStatsTable[[#This Row],[GroupByKey]])*DiscreteStatsTable[Replication]))</f>
        <v>50</v>
      </c>
      <c r="Y1377" s="5">
        <f>IF(DiscreteStatsTable[[#This Row],[RepsRequested]]=DiscreteStatsTable[[#This Row],[RepsWithStatObserved]],1,0)</f>
        <v>1</v>
      </c>
    </row>
    <row r="1378" spans="1:25" x14ac:dyDescent="0.25">
      <c r="A1378" t="s">
        <v>68</v>
      </c>
      <c r="B1378" t="s">
        <v>70</v>
      </c>
      <c r="C1378">
        <v>49</v>
      </c>
      <c r="D1378" t="s">
        <v>85</v>
      </c>
      <c r="E1378" t="s">
        <v>86</v>
      </c>
      <c r="F1378" t="s">
        <v>87</v>
      </c>
      <c r="G1378">
        <v>0</v>
      </c>
      <c r="H1378">
        <v>2E+20</v>
      </c>
      <c r="I1378">
        <v>0</v>
      </c>
      <c r="J1378">
        <v>0</v>
      </c>
      <c r="K1378">
        <v>142</v>
      </c>
      <c r="L13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78" s="5" cm="1">
        <f t="array" ref="M1378">MAX(IF((ProjectInfoTable[ProjectName]=DiscreteStatsTable[[#This Row],[ProjectName]]),(ProjectInfoTable[ProjectName]=DiscreteStatsTable[[#This Row],[ProjectName]])*ProjectInfoTable[NumberOfReplications]))</f>
        <v>50</v>
      </c>
      <c r="N1378" s="5" cm="1">
        <f t="array" ref="N1378">IFERROR(AVERAGE(IF((DiscreteStatsTable[GroupByKey]=DiscreteStatsTable[[#This Row],[GroupByKey]]),(DiscreteStatsTable[GroupByKey]=DiscreteStatsTable[[#This Row],[GroupByKey]])*DiscreteStatsTable[Average])),0)</f>
        <v>0</v>
      </c>
      <c r="O1378" s="5" cm="1">
        <f t="array" ref="O1378">IFERROR(_xlfn.STDEV.S(IF((DiscreteStatsTable[GroupByKey]=DiscreteStatsTable[[#This Row],[GroupByKey]]),(DiscreteStatsTable[GroupByKey]=DiscreteStatsTable[[#This Row],[GroupByKey]])*DiscreteStatsTable[Average])),0)</f>
        <v>0</v>
      </c>
      <c r="P1378" s="5" cm="1">
        <f t="array" ref="P1378">MAX(IF((ProjectInfoTable[ProjectName]=DiscreteStatsTable[[#This Row],[ProjectName]]),(ProjectInfoTable[ProjectName]=DiscreteStatsTable[[#This Row],[ProjectName]])*ProjectInfoTable[ConfidenceInterval]))</f>
        <v>0.95</v>
      </c>
      <c r="Q1378" s="5">
        <f>IF(AND(DiscreteStatsTable[[#This Row],[RepsWithStatObserved]]=1,Y1378=0),200000000000000000000,IFERROR(_xlfn.T.INV.2T(1 -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8" s="5" cm="1">
        <f t="array" ref="R1378">MIN(IF((DiscreteStatsTable[GroupByKey]=DiscreteStatsTable[[#This Row],[GroupByKey]]),(DiscreteStatsTable[GroupByKey]=DiscreteStatsTable[[#This Row],[GroupByKey]])*DiscreteStatsTable[Average]))</f>
        <v>0</v>
      </c>
      <c r="S1378" s="5" cm="1">
        <f t="array" ref="S1378">MAX(IF((DiscreteStatsTable[GroupByKey]=DiscreteStatsTable[[#This Row],[GroupByKey]]),(DiscreteStatsTable[GroupByKey]=DiscreteStatsTable[[#This Row],[GroupByKey]])*DiscreteStatsTable[Average]))</f>
        <v>0</v>
      </c>
      <c r="T1378" s="5" cm="1">
        <f t="array" ref="T1378">MIN(IF((DiscreteStatsTable[GroupByKey]=DiscreteStatsTable[[#This Row],[GroupByKey]]),(DiscreteStatsTable[GroupByKey]=DiscreteStatsTable[[#This Row],[GroupByKey]])*DiscreteStatsTable[Minimum]))</f>
        <v>0</v>
      </c>
      <c r="U1378" s="5" cm="1">
        <f t="array" ref="U1378">MAX(IF((DiscreteStatsTable[GroupByKey]=DiscreteStatsTable[[#This Row],[GroupByKey]]),(DiscreteStatsTable[GroupByKey]=DiscreteStatsTable[[#This Row],[GroupByKey]])*DiscreteStatsTable[Maximum]))</f>
        <v>0</v>
      </c>
      <c r="V1378" s="5" cm="1">
        <f t="array" ref="V1378">IFERROR(AVERAGE(IF((DiscreteStatsTable[GroupByKey]=DiscreteStatsTable[[#This Row],[GroupByKey]]),(DiscreteStatsTable[GroupByKey]=DiscreteStatsTable[[#This Row],[GroupByKey]])*DiscreteStatsTable[NumberObservations])),0)</f>
        <v>141.38</v>
      </c>
      <c r="W1378" s="5">
        <f>IF((DiscreteStatsTable[[#This Row],[RepsRequested]]&gt;1),DiscreteStatsTable[[#This Row],[HalfWidth]],DiscreteStatsTable[[#This Row],[BatchMeansHalfWidth]])</f>
        <v>0</v>
      </c>
      <c r="X1378" s="5" cm="1">
        <f t="array" ref="X1378">COUNT(IF((DiscreteStatsTable[GroupByKey]=DiscreteStatsTable[[#This Row],[GroupByKey]]),(DiscreteStatsTable[GroupByKey]=DiscreteStatsTable[[#This Row],[GroupByKey]])*DiscreteStatsTable[Replication]))</f>
        <v>50</v>
      </c>
      <c r="Y1378" s="5">
        <f>IF(DiscreteStatsTable[[#This Row],[RepsRequested]]=DiscreteStatsTable[[#This Row],[RepsWithStatObserved]],1,0)</f>
        <v>1</v>
      </c>
    </row>
    <row r="1379" spans="1:25" x14ac:dyDescent="0.25">
      <c r="A1379" t="s">
        <v>68</v>
      </c>
      <c r="B1379" t="s">
        <v>70</v>
      </c>
      <c r="C1379">
        <v>49</v>
      </c>
      <c r="D1379" t="s">
        <v>85</v>
      </c>
      <c r="E1379" t="s">
        <v>88</v>
      </c>
      <c r="F1379" t="s">
        <v>87</v>
      </c>
      <c r="G1379">
        <v>0</v>
      </c>
      <c r="H1379">
        <v>2E+20</v>
      </c>
      <c r="I1379">
        <v>0</v>
      </c>
      <c r="J1379">
        <v>0</v>
      </c>
      <c r="K1379">
        <v>142</v>
      </c>
      <c r="L13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79" s="5" cm="1">
        <f t="array" ref="M1379">MAX(IF((ProjectInfoTable[ProjectName]=DiscreteStatsTable[[#This Row],[ProjectName]]),(ProjectInfoTable[ProjectName]=DiscreteStatsTable[[#This Row],[ProjectName]])*ProjectInfoTable[NumberOfReplications]))</f>
        <v>50</v>
      </c>
      <c r="N1379" s="5" cm="1">
        <f t="array" ref="N1379">IFERROR(AVERAGE(IF((DiscreteStatsTable[GroupByKey]=DiscreteStatsTable[[#This Row],[GroupByKey]]),(DiscreteStatsTable[GroupByKey]=DiscreteStatsTable[[#This Row],[GroupByKey]])*DiscreteStatsTable[Average])),0)</f>
        <v>0</v>
      </c>
      <c r="O1379" s="5" cm="1">
        <f t="array" ref="O1379">IFERROR(_xlfn.STDEV.S(IF((DiscreteStatsTable[GroupByKey]=DiscreteStatsTable[[#This Row],[GroupByKey]]),(DiscreteStatsTable[GroupByKey]=DiscreteStatsTable[[#This Row],[GroupByKey]])*DiscreteStatsTable[Average])),0)</f>
        <v>0</v>
      </c>
      <c r="P1379" s="5" cm="1">
        <f t="array" ref="P1379">MAX(IF((ProjectInfoTable[ProjectName]=DiscreteStatsTable[[#This Row],[ProjectName]]),(ProjectInfoTable[ProjectName]=DiscreteStatsTable[[#This Row],[ProjectName]])*ProjectInfoTable[ConfidenceInterval]))</f>
        <v>0.95</v>
      </c>
      <c r="Q1379" s="5">
        <f>IF(AND(DiscreteStatsTable[[#This Row],[RepsWithStatObserved]]=1,Y1379=0),200000000000000000000,IFERROR(_xlfn.T.INV.2T(1 -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9" s="5" cm="1">
        <f t="array" ref="R1379">MIN(IF((DiscreteStatsTable[GroupByKey]=DiscreteStatsTable[[#This Row],[GroupByKey]]),(DiscreteStatsTable[GroupByKey]=DiscreteStatsTable[[#This Row],[GroupByKey]])*DiscreteStatsTable[Average]))</f>
        <v>0</v>
      </c>
      <c r="S1379" s="5" cm="1">
        <f t="array" ref="S1379">MAX(IF((DiscreteStatsTable[GroupByKey]=DiscreteStatsTable[[#This Row],[GroupByKey]]),(DiscreteStatsTable[GroupByKey]=DiscreteStatsTable[[#This Row],[GroupByKey]])*DiscreteStatsTable[Average]))</f>
        <v>0</v>
      </c>
      <c r="T1379" s="5" cm="1">
        <f t="array" ref="T1379">MIN(IF((DiscreteStatsTable[GroupByKey]=DiscreteStatsTable[[#This Row],[GroupByKey]]),(DiscreteStatsTable[GroupByKey]=DiscreteStatsTable[[#This Row],[GroupByKey]])*DiscreteStatsTable[Minimum]))</f>
        <v>0</v>
      </c>
      <c r="U1379" s="5" cm="1">
        <f t="array" ref="U1379">MAX(IF((DiscreteStatsTable[GroupByKey]=DiscreteStatsTable[[#This Row],[GroupByKey]]),(DiscreteStatsTable[GroupByKey]=DiscreteStatsTable[[#This Row],[GroupByKey]])*DiscreteStatsTable[Maximum]))</f>
        <v>0</v>
      </c>
      <c r="V1379" s="5" cm="1">
        <f t="array" ref="V1379">IFERROR(AVERAGE(IF((DiscreteStatsTable[GroupByKey]=DiscreteStatsTable[[#This Row],[GroupByKey]]),(DiscreteStatsTable[GroupByKey]=DiscreteStatsTable[[#This Row],[GroupByKey]])*DiscreteStatsTable[NumberObservations])),0)</f>
        <v>141.38</v>
      </c>
      <c r="W1379" s="5">
        <f>IF((DiscreteStatsTable[[#This Row],[RepsRequested]]&gt;1),DiscreteStatsTable[[#This Row],[HalfWidth]],DiscreteStatsTable[[#This Row],[BatchMeansHalfWidth]])</f>
        <v>0</v>
      </c>
      <c r="X1379" s="5" cm="1">
        <f t="array" ref="X1379">COUNT(IF((DiscreteStatsTable[GroupByKey]=DiscreteStatsTable[[#This Row],[GroupByKey]]),(DiscreteStatsTable[GroupByKey]=DiscreteStatsTable[[#This Row],[GroupByKey]])*DiscreteStatsTable[Replication]))</f>
        <v>50</v>
      </c>
      <c r="Y1379" s="5">
        <f>IF(DiscreteStatsTable[[#This Row],[RepsRequested]]=DiscreteStatsTable[[#This Row],[RepsWithStatObserved]],1,0)</f>
        <v>1</v>
      </c>
    </row>
    <row r="1380" spans="1:25" x14ac:dyDescent="0.25">
      <c r="A1380" t="s">
        <v>68</v>
      </c>
      <c r="B1380" t="s">
        <v>70</v>
      </c>
      <c r="C1380">
        <v>49</v>
      </c>
      <c r="D1380" t="s">
        <v>85</v>
      </c>
      <c r="E1380" t="s">
        <v>89</v>
      </c>
      <c r="F1380" t="s">
        <v>87</v>
      </c>
      <c r="G1380">
        <v>0</v>
      </c>
      <c r="H1380">
        <v>2E+20</v>
      </c>
      <c r="I1380">
        <v>0</v>
      </c>
      <c r="J1380">
        <v>0</v>
      </c>
      <c r="K1380">
        <v>142</v>
      </c>
      <c r="L13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80" s="5" cm="1">
        <f t="array" ref="M1380">MAX(IF((ProjectInfoTable[ProjectName]=DiscreteStatsTable[[#This Row],[ProjectName]]),(ProjectInfoTable[ProjectName]=DiscreteStatsTable[[#This Row],[ProjectName]])*ProjectInfoTable[NumberOfReplications]))</f>
        <v>50</v>
      </c>
      <c r="N1380" s="5" cm="1">
        <f t="array" ref="N1380">IFERROR(AVERAGE(IF((DiscreteStatsTable[GroupByKey]=DiscreteStatsTable[[#This Row],[GroupByKey]]),(DiscreteStatsTable[GroupByKey]=DiscreteStatsTable[[#This Row],[GroupByKey]])*DiscreteStatsTable[Average])),0)</f>
        <v>0</v>
      </c>
      <c r="O1380" s="5" cm="1">
        <f t="array" ref="O1380">IFERROR(_xlfn.STDEV.S(IF((DiscreteStatsTable[GroupByKey]=DiscreteStatsTable[[#This Row],[GroupByKey]]),(DiscreteStatsTable[GroupByKey]=DiscreteStatsTable[[#This Row],[GroupByKey]])*DiscreteStatsTable[Average])),0)</f>
        <v>0</v>
      </c>
      <c r="P1380" s="5" cm="1">
        <f t="array" ref="P1380">MAX(IF((ProjectInfoTable[ProjectName]=DiscreteStatsTable[[#This Row],[ProjectName]]),(ProjectInfoTable[ProjectName]=DiscreteStatsTable[[#This Row],[ProjectName]])*ProjectInfoTable[ConfidenceInterval]))</f>
        <v>0.95</v>
      </c>
      <c r="Q1380" s="5">
        <f>IF(AND(DiscreteStatsTable[[#This Row],[RepsWithStatObserved]]=1,Y1380=0),200000000000000000000,IFERROR(_xlfn.T.INV.2T(1 -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0" s="5" cm="1">
        <f t="array" ref="R1380">MIN(IF((DiscreteStatsTable[GroupByKey]=DiscreteStatsTable[[#This Row],[GroupByKey]]),(DiscreteStatsTable[GroupByKey]=DiscreteStatsTable[[#This Row],[GroupByKey]])*DiscreteStatsTable[Average]))</f>
        <v>0</v>
      </c>
      <c r="S1380" s="5" cm="1">
        <f t="array" ref="S1380">MAX(IF((DiscreteStatsTable[GroupByKey]=DiscreteStatsTable[[#This Row],[GroupByKey]]),(DiscreteStatsTable[GroupByKey]=DiscreteStatsTable[[#This Row],[GroupByKey]])*DiscreteStatsTable[Average]))</f>
        <v>0</v>
      </c>
      <c r="T1380" s="5" cm="1">
        <f t="array" ref="T1380">MIN(IF((DiscreteStatsTable[GroupByKey]=DiscreteStatsTable[[#This Row],[GroupByKey]]),(DiscreteStatsTable[GroupByKey]=DiscreteStatsTable[[#This Row],[GroupByKey]])*DiscreteStatsTable[Minimum]))</f>
        <v>0</v>
      </c>
      <c r="U1380" s="5" cm="1">
        <f t="array" ref="U1380">MAX(IF((DiscreteStatsTable[GroupByKey]=DiscreteStatsTable[[#This Row],[GroupByKey]]),(DiscreteStatsTable[GroupByKey]=DiscreteStatsTable[[#This Row],[GroupByKey]])*DiscreteStatsTable[Maximum]))</f>
        <v>0</v>
      </c>
      <c r="V1380" s="5" cm="1">
        <f t="array" ref="V1380">IFERROR(AVERAGE(IF((DiscreteStatsTable[GroupByKey]=DiscreteStatsTable[[#This Row],[GroupByKey]]),(DiscreteStatsTable[GroupByKey]=DiscreteStatsTable[[#This Row],[GroupByKey]])*DiscreteStatsTable[NumberObservations])),0)</f>
        <v>141.38</v>
      </c>
      <c r="W1380" s="5">
        <f>IF((DiscreteStatsTable[[#This Row],[RepsRequested]]&gt;1),DiscreteStatsTable[[#This Row],[HalfWidth]],DiscreteStatsTable[[#This Row],[BatchMeansHalfWidth]])</f>
        <v>0</v>
      </c>
      <c r="X1380" s="5" cm="1">
        <f t="array" ref="X1380">COUNT(IF((DiscreteStatsTable[GroupByKey]=DiscreteStatsTable[[#This Row],[GroupByKey]]),(DiscreteStatsTable[GroupByKey]=DiscreteStatsTable[[#This Row],[GroupByKey]])*DiscreteStatsTable[Replication]))</f>
        <v>50</v>
      </c>
      <c r="Y1380" s="5">
        <f>IF(DiscreteStatsTable[[#This Row],[RepsRequested]]=DiscreteStatsTable[[#This Row],[RepsWithStatObserved]],1,0)</f>
        <v>1</v>
      </c>
    </row>
    <row r="1381" spans="1:25" x14ac:dyDescent="0.25">
      <c r="A1381" t="s">
        <v>68</v>
      </c>
      <c r="B1381" t="s">
        <v>70</v>
      </c>
      <c r="C1381">
        <v>49</v>
      </c>
      <c r="D1381" t="s">
        <v>85</v>
      </c>
      <c r="E1381" t="s">
        <v>90</v>
      </c>
      <c r="F1381" t="s">
        <v>87</v>
      </c>
      <c r="G1381">
        <v>0</v>
      </c>
      <c r="H1381">
        <v>2E+20</v>
      </c>
      <c r="I1381">
        <v>0</v>
      </c>
      <c r="J1381">
        <v>0</v>
      </c>
      <c r="K1381">
        <v>142</v>
      </c>
      <c r="L13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81" s="5" cm="1">
        <f t="array" ref="M1381">MAX(IF((ProjectInfoTable[ProjectName]=DiscreteStatsTable[[#This Row],[ProjectName]]),(ProjectInfoTable[ProjectName]=DiscreteStatsTable[[#This Row],[ProjectName]])*ProjectInfoTable[NumberOfReplications]))</f>
        <v>50</v>
      </c>
      <c r="N1381" s="5" cm="1">
        <f t="array" ref="N1381">IFERROR(AVERAGE(IF((DiscreteStatsTable[GroupByKey]=DiscreteStatsTable[[#This Row],[GroupByKey]]),(DiscreteStatsTable[GroupByKey]=DiscreteStatsTable[[#This Row],[GroupByKey]])*DiscreteStatsTable[Average])),0)</f>
        <v>0</v>
      </c>
      <c r="O1381" s="5" cm="1">
        <f t="array" ref="O1381">IFERROR(_xlfn.STDEV.S(IF((DiscreteStatsTable[GroupByKey]=DiscreteStatsTable[[#This Row],[GroupByKey]]),(DiscreteStatsTable[GroupByKey]=DiscreteStatsTable[[#This Row],[GroupByKey]])*DiscreteStatsTable[Average])),0)</f>
        <v>0</v>
      </c>
      <c r="P1381" s="5" cm="1">
        <f t="array" ref="P1381">MAX(IF((ProjectInfoTable[ProjectName]=DiscreteStatsTable[[#This Row],[ProjectName]]),(ProjectInfoTable[ProjectName]=DiscreteStatsTable[[#This Row],[ProjectName]])*ProjectInfoTable[ConfidenceInterval]))</f>
        <v>0.95</v>
      </c>
      <c r="Q1381" s="5">
        <f>IF(AND(DiscreteStatsTable[[#This Row],[RepsWithStatObserved]]=1,Y1381=0),200000000000000000000,IFERROR(_xlfn.T.INV.2T(1 -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1" s="5" cm="1">
        <f t="array" ref="R1381">MIN(IF((DiscreteStatsTable[GroupByKey]=DiscreteStatsTable[[#This Row],[GroupByKey]]),(DiscreteStatsTable[GroupByKey]=DiscreteStatsTable[[#This Row],[GroupByKey]])*DiscreteStatsTable[Average]))</f>
        <v>0</v>
      </c>
      <c r="S1381" s="5" cm="1">
        <f t="array" ref="S1381">MAX(IF((DiscreteStatsTable[GroupByKey]=DiscreteStatsTable[[#This Row],[GroupByKey]]),(DiscreteStatsTable[GroupByKey]=DiscreteStatsTable[[#This Row],[GroupByKey]])*DiscreteStatsTable[Average]))</f>
        <v>0</v>
      </c>
      <c r="T1381" s="5" cm="1">
        <f t="array" ref="T1381">MIN(IF((DiscreteStatsTable[GroupByKey]=DiscreteStatsTable[[#This Row],[GroupByKey]]),(DiscreteStatsTable[GroupByKey]=DiscreteStatsTable[[#This Row],[GroupByKey]])*DiscreteStatsTable[Minimum]))</f>
        <v>0</v>
      </c>
      <c r="U1381" s="5" cm="1">
        <f t="array" ref="U1381">MAX(IF((DiscreteStatsTable[GroupByKey]=DiscreteStatsTable[[#This Row],[GroupByKey]]),(DiscreteStatsTable[GroupByKey]=DiscreteStatsTable[[#This Row],[GroupByKey]])*DiscreteStatsTable[Maximum]))</f>
        <v>0</v>
      </c>
      <c r="V1381" s="5" cm="1">
        <f t="array" ref="V1381">IFERROR(AVERAGE(IF((DiscreteStatsTable[GroupByKey]=DiscreteStatsTable[[#This Row],[GroupByKey]]),(DiscreteStatsTable[GroupByKey]=DiscreteStatsTable[[#This Row],[GroupByKey]])*DiscreteStatsTable[NumberObservations])),0)</f>
        <v>141.38</v>
      </c>
      <c r="W1381" s="5">
        <f>IF((DiscreteStatsTable[[#This Row],[RepsRequested]]&gt;1),DiscreteStatsTable[[#This Row],[HalfWidth]],DiscreteStatsTable[[#This Row],[BatchMeansHalfWidth]])</f>
        <v>0</v>
      </c>
      <c r="X1381" s="5" cm="1">
        <f t="array" ref="X1381">COUNT(IF((DiscreteStatsTable[GroupByKey]=DiscreteStatsTable[[#This Row],[GroupByKey]]),(DiscreteStatsTable[GroupByKey]=DiscreteStatsTable[[#This Row],[GroupByKey]])*DiscreteStatsTable[Replication]))</f>
        <v>50</v>
      </c>
      <c r="Y1381" s="5">
        <f>IF(DiscreteStatsTable[[#This Row],[RepsRequested]]=DiscreteStatsTable[[#This Row],[RepsWithStatObserved]],1,0)</f>
        <v>1</v>
      </c>
    </row>
    <row r="1382" spans="1:25" x14ac:dyDescent="0.25">
      <c r="A1382" t="s">
        <v>68</v>
      </c>
      <c r="B1382" t="s">
        <v>70</v>
      </c>
      <c r="C1382">
        <v>49</v>
      </c>
      <c r="D1382" t="s">
        <v>85</v>
      </c>
      <c r="E1382" t="s">
        <v>91</v>
      </c>
      <c r="F1382" t="s">
        <v>87</v>
      </c>
      <c r="G1382">
        <v>0.31617737665600598</v>
      </c>
      <c r="H1382">
        <v>2E+20</v>
      </c>
      <c r="I1382">
        <v>4.1881113312388599E-2</v>
      </c>
      <c r="J1382">
        <v>1.60343443354747</v>
      </c>
      <c r="K1382">
        <v>142</v>
      </c>
      <c r="L13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82" s="5" cm="1">
        <f t="array" ref="M1382">MAX(IF((ProjectInfoTable[ProjectName]=DiscreteStatsTable[[#This Row],[ProjectName]]),(ProjectInfoTable[ProjectName]=DiscreteStatsTable[[#This Row],[ProjectName]])*ProjectInfoTable[NumberOfReplications]))</f>
        <v>50</v>
      </c>
      <c r="N1382" s="5" cm="1">
        <f t="array" ref="N1382">IFERROR(AVERAGE(IF((DiscreteStatsTable[GroupByKey]=DiscreteStatsTable[[#This Row],[GroupByKey]]),(DiscreteStatsTable[GroupByKey]=DiscreteStatsTable[[#This Row],[GroupByKey]])*DiscreteStatsTable[Average])),0)</f>
        <v>0.33492790756206081</v>
      </c>
      <c r="O1382" s="5" cm="1">
        <f t="array" ref="O1382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82" s="5" cm="1">
        <f t="array" ref="P1382">MAX(IF((ProjectInfoTable[ProjectName]=DiscreteStatsTable[[#This Row],[ProjectName]]),(ProjectInfoTable[ProjectName]=DiscreteStatsTable[[#This Row],[ProjectName]])*ProjectInfoTable[ConfidenceInterval]))</f>
        <v>0.95</v>
      </c>
      <c r="Q1382" s="5">
        <f>IF(AND(DiscreteStatsTable[[#This Row],[RepsWithStatObserved]]=1,Y1382=0),200000000000000000000,IFERROR(_xlfn.T.INV.2T(1 -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82" s="5" cm="1">
        <f t="array" ref="R1382">MIN(IF((DiscreteStatsTable[GroupByKey]=DiscreteStatsTable[[#This Row],[GroupByKey]]),(DiscreteStatsTable[GroupByKey]=DiscreteStatsTable[[#This Row],[GroupByKey]])*DiscreteStatsTable[Average]))</f>
        <v>0.29414253294763198</v>
      </c>
      <c r="S1382" s="5" cm="1">
        <f t="array" ref="S1382">MAX(IF((DiscreteStatsTable[GroupByKey]=DiscreteStatsTable[[#This Row],[GroupByKey]]),(DiscreteStatsTable[GroupByKey]=DiscreteStatsTable[[#This Row],[GroupByKey]])*DiscreteStatsTable[Average]))</f>
        <v>0.38948747758041602</v>
      </c>
      <c r="T1382" s="5" cm="1">
        <f t="array" ref="T1382">MIN(IF((DiscreteStatsTable[GroupByKey]=DiscreteStatsTable[[#This Row],[GroupByKey]]),(DiscreteStatsTable[GroupByKey]=DiscreteStatsTable[[#This Row],[GroupByKey]])*DiscreteStatsTable[Minimum]))</f>
        <v>1.2941586017357599E-2</v>
      </c>
      <c r="U1382" s="5" cm="1">
        <f t="array" ref="U1382">MAX(IF((DiscreteStatsTable[GroupByKey]=DiscreteStatsTable[[#This Row],[GroupByKey]]),(DiscreteStatsTable[GroupByKey]=DiscreteStatsTable[[#This Row],[GroupByKey]])*DiscreteStatsTable[Maximum]))</f>
        <v>2.0393207955552399</v>
      </c>
      <c r="V1382" s="5" cm="1">
        <f t="array" ref="V1382">IFERROR(AVERAGE(IF((DiscreteStatsTable[GroupByKey]=DiscreteStatsTable[[#This Row],[GroupByKey]]),(DiscreteStatsTable[GroupByKey]=DiscreteStatsTable[[#This Row],[GroupByKey]])*DiscreteStatsTable[NumberObservations])),0)</f>
        <v>141.38</v>
      </c>
      <c r="W1382" s="5">
        <f>IF((DiscreteStatsTable[[#This Row],[RepsRequested]]&gt;1),DiscreteStatsTable[[#This Row],[HalfWidth]],DiscreteStatsTable[[#This Row],[BatchMeansHalfWidth]])</f>
        <v>5.7478663771092743E-3</v>
      </c>
      <c r="X1382" s="5" cm="1">
        <f t="array" ref="X1382">COUNT(IF((DiscreteStatsTable[GroupByKey]=DiscreteStatsTable[[#This Row],[GroupByKey]]),(DiscreteStatsTable[GroupByKey]=DiscreteStatsTable[[#This Row],[GroupByKey]])*DiscreteStatsTable[Replication]))</f>
        <v>50</v>
      </c>
      <c r="Y1382" s="5">
        <f>IF(DiscreteStatsTable[[#This Row],[RepsRequested]]=DiscreteStatsTable[[#This Row],[RepsWithStatObserved]],1,0)</f>
        <v>1</v>
      </c>
    </row>
    <row r="1383" spans="1:25" x14ac:dyDescent="0.25">
      <c r="A1383" t="s">
        <v>68</v>
      </c>
      <c r="B1383" t="s">
        <v>70</v>
      </c>
      <c r="C1383">
        <v>49</v>
      </c>
      <c r="D1383" t="s">
        <v>85</v>
      </c>
      <c r="E1383" t="s">
        <v>92</v>
      </c>
      <c r="F1383" t="s">
        <v>87</v>
      </c>
      <c r="G1383">
        <v>15.136167577609999</v>
      </c>
      <c r="H1383">
        <v>2E+20</v>
      </c>
      <c r="I1383">
        <v>2.5128667987433202</v>
      </c>
      <c r="J1383">
        <v>57.413998484620201</v>
      </c>
      <c r="K1383">
        <v>142</v>
      </c>
      <c r="L13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83" s="5" cm="1">
        <f t="array" ref="M1383">MAX(IF((ProjectInfoTable[ProjectName]=DiscreteStatsTable[[#This Row],[ProjectName]]),(ProjectInfoTable[ProjectName]=DiscreteStatsTable[[#This Row],[ProjectName]])*ProjectInfoTable[NumberOfReplications]))</f>
        <v>50</v>
      </c>
      <c r="N1383" s="5" cm="1">
        <f t="array" ref="N1383">IFERROR(AVERAGE(IF((DiscreteStatsTable[GroupByKey]=DiscreteStatsTable[[#This Row],[GroupByKey]]),(DiscreteStatsTable[GroupByKey]=DiscreteStatsTable[[#This Row],[GroupByKey]])*DiscreteStatsTable[Average])),0)</f>
        <v>17.764897998506111</v>
      </c>
      <c r="O1383" s="5" cm="1">
        <f t="array" ref="O1383">IFERROR(_xlfn.STDEV.S(IF((DiscreteStatsTable[GroupByKey]=DiscreteStatsTable[[#This Row],[GroupByKey]]),(DiscreteStatsTable[GroupByKey]=DiscreteStatsTable[[#This Row],[GroupByKey]])*DiscreteStatsTable[Average])),0)</f>
        <v>6.3265363194248438</v>
      </c>
      <c r="P1383" s="5" cm="1">
        <f t="array" ref="P1383">MAX(IF((ProjectInfoTable[ProjectName]=DiscreteStatsTable[[#This Row],[ProjectName]]),(ProjectInfoTable[ProjectName]=DiscreteStatsTable[[#This Row],[ProjectName]])*ProjectInfoTable[ConfidenceInterval]))</f>
        <v>0.95</v>
      </c>
      <c r="Q1383" s="5">
        <f>IF(AND(DiscreteStatsTable[[#This Row],[RepsWithStatObserved]]=1,Y1383=0),200000000000000000000,IFERROR(_xlfn.T.INV.2T(1 -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383" s="5" cm="1">
        <f t="array" ref="R1383">MIN(IF((DiscreteStatsTable[GroupByKey]=DiscreteStatsTable[[#This Row],[GroupByKey]]),(DiscreteStatsTable[GroupByKey]=DiscreteStatsTable[[#This Row],[GroupByKey]])*DiscreteStatsTable[Average]))</f>
        <v>12.070203836107099</v>
      </c>
      <c r="S1383" s="5" cm="1">
        <f t="array" ref="S1383">MAX(IF((DiscreteStatsTable[GroupByKey]=DiscreteStatsTable[[#This Row],[GroupByKey]]),(DiscreteStatsTable[GroupByKey]=DiscreteStatsTable[[#This Row],[GroupByKey]])*DiscreteStatsTable[Average]))</f>
        <v>51.667706043059603</v>
      </c>
      <c r="T1383" s="5" cm="1">
        <f t="array" ref="T1383">MIN(IF((DiscreteStatsTable[GroupByKey]=DiscreteStatsTable[[#This Row],[GroupByKey]]),(DiscreteStatsTable[GroupByKey]=DiscreteStatsTable[[#This Row],[GroupByKey]])*DiscreteStatsTable[Minimum]))</f>
        <v>0.77649516104145899</v>
      </c>
      <c r="U1383" s="5" cm="1">
        <f t="array" ref="U1383">MAX(IF((DiscreteStatsTable[GroupByKey]=DiscreteStatsTable[[#This Row],[GroupByKey]]),(DiscreteStatsTable[GroupByKey]=DiscreteStatsTable[[#This Row],[GroupByKey]])*DiscreteStatsTable[Maximum]))</f>
        <v>114.20900292565</v>
      </c>
      <c r="V1383" s="5" cm="1">
        <f t="array" ref="V1383">IFERROR(AVERAGE(IF((DiscreteStatsTable[GroupByKey]=DiscreteStatsTable[[#This Row],[GroupByKey]]),(DiscreteStatsTable[GroupByKey]=DiscreteStatsTable[[#This Row],[GroupByKey]])*DiscreteStatsTable[NumberObservations])),0)</f>
        <v>141.38</v>
      </c>
      <c r="W1383" s="5">
        <f>IF((DiscreteStatsTable[[#This Row],[RepsRequested]]&gt;1),DiscreteStatsTable[[#This Row],[HalfWidth]],DiscreteStatsTable[[#This Row],[BatchMeansHalfWidth]])</f>
        <v>1.7979817281600685</v>
      </c>
      <c r="X1383" s="5" cm="1">
        <f t="array" ref="X1383">COUNT(IF((DiscreteStatsTable[GroupByKey]=DiscreteStatsTable[[#This Row],[GroupByKey]]),(DiscreteStatsTable[GroupByKey]=DiscreteStatsTable[[#This Row],[GroupByKey]])*DiscreteStatsTable[Replication]))</f>
        <v>50</v>
      </c>
      <c r="Y1383" s="5">
        <f>IF(DiscreteStatsTable[[#This Row],[RepsRequested]]=DiscreteStatsTable[[#This Row],[RepsWithStatObserved]],1,0)</f>
        <v>1</v>
      </c>
    </row>
    <row r="1384" spans="1:25" x14ac:dyDescent="0.25">
      <c r="A1384" t="s">
        <v>68</v>
      </c>
      <c r="B1384" t="s">
        <v>70</v>
      </c>
      <c r="C1384">
        <v>49</v>
      </c>
      <c r="D1384" t="s">
        <v>85</v>
      </c>
      <c r="E1384" t="s">
        <v>93</v>
      </c>
      <c r="F1384" t="s">
        <v>87</v>
      </c>
      <c r="G1384">
        <v>0</v>
      </c>
      <c r="H1384">
        <v>2E+20</v>
      </c>
      <c r="I1384">
        <v>0</v>
      </c>
      <c r="J1384">
        <v>0</v>
      </c>
      <c r="K1384">
        <v>142</v>
      </c>
      <c r="L13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84" s="5" cm="1">
        <f t="array" ref="M1384">MAX(IF((ProjectInfoTable[ProjectName]=DiscreteStatsTable[[#This Row],[ProjectName]]),(ProjectInfoTable[ProjectName]=DiscreteStatsTable[[#This Row],[ProjectName]])*ProjectInfoTable[NumberOfReplications]))</f>
        <v>50</v>
      </c>
      <c r="N1384" s="5" cm="1">
        <f t="array" ref="N1384">IFERROR(AVERAGE(IF((DiscreteStatsTable[GroupByKey]=DiscreteStatsTable[[#This Row],[GroupByKey]]),(DiscreteStatsTable[GroupByKey]=DiscreteStatsTable[[#This Row],[GroupByKey]])*DiscreteStatsTable[Average])),0)</f>
        <v>0</v>
      </c>
      <c r="O1384" s="5" cm="1">
        <f t="array" ref="O1384">IFERROR(_xlfn.STDEV.S(IF((DiscreteStatsTable[GroupByKey]=DiscreteStatsTable[[#This Row],[GroupByKey]]),(DiscreteStatsTable[GroupByKey]=DiscreteStatsTable[[#This Row],[GroupByKey]])*DiscreteStatsTable[Average])),0)</f>
        <v>0</v>
      </c>
      <c r="P1384" s="5" cm="1">
        <f t="array" ref="P1384">MAX(IF((ProjectInfoTable[ProjectName]=DiscreteStatsTable[[#This Row],[ProjectName]]),(ProjectInfoTable[ProjectName]=DiscreteStatsTable[[#This Row],[ProjectName]])*ProjectInfoTable[ConfidenceInterval]))</f>
        <v>0.95</v>
      </c>
      <c r="Q1384" s="5">
        <f>IF(AND(DiscreteStatsTable[[#This Row],[RepsWithStatObserved]]=1,Y1384=0),200000000000000000000,IFERROR(_xlfn.T.INV.2T(1 -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4" s="5" cm="1">
        <f t="array" ref="R1384">MIN(IF((DiscreteStatsTable[GroupByKey]=DiscreteStatsTable[[#This Row],[GroupByKey]]),(DiscreteStatsTable[GroupByKey]=DiscreteStatsTable[[#This Row],[GroupByKey]])*DiscreteStatsTable[Average]))</f>
        <v>0</v>
      </c>
      <c r="S1384" s="5" cm="1">
        <f t="array" ref="S1384">MAX(IF((DiscreteStatsTable[GroupByKey]=DiscreteStatsTable[[#This Row],[GroupByKey]]),(DiscreteStatsTable[GroupByKey]=DiscreteStatsTable[[#This Row],[GroupByKey]])*DiscreteStatsTable[Average]))</f>
        <v>0</v>
      </c>
      <c r="T1384" s="5" cm="1">
        <f t="array" ref="T1384">MIN(IF((DiscreteStatsTable[GroupByKey]=DiscreteStatsTable[[#This Row],[GroupByKey]]),(DiscreteStatsTable[GroupByKey]=DiscreteStatsTable[[#This Row],[GroupByKey]])*DiscreteStatsTable[Minimum]))</f>
        <v>0</v>
      </c>
      <c r="U1384" s="5" cm="1">
        <f t="array" ref="U1384">MAX(IF((DiscreteStatsTable[GroupByKey]=DiscreteStatsTable[[#This Row],[GroupByKey]]),(DiscreteStatsTable[GroupByKey]=DiscreteStatsTable[[#This Row],[GroupByKey]])*DiscreteStatsTable[Maximum]))</f>
        <v>0</v>
      </c>
      <c r="V1384" s="5" cm="1">
        <f t="array" ref="V1384">IFERROR(AVERAGE(IF((DiscreteStatsTable[GroupByKey]=DiscreteStatsTable[[#This Row],[GroupByKey]]),(DiscreteStatsTable[GroupByKey]=DiscreteStatsTable[[#This Row],[GroupByKey]])*DiscreteStatsTable[NumberObservations])),0)</f>
        <v>141.38</v>
      </c>
      <c r="W1384" s="5">
        <f>IF((DiscreteStatsTable[[#This Row],[RepsRequested]]&gt;1),DiscreteStatsTable[[#This Row],[HalfWidth]],DiscreteStatsTable[[#This Row],[BatchMeansHalfWidth]])</f>
        <v>0</v>
      </c>
      <c r="X1384" s="5" cm="1">
        <f t="array" ref="X1384">COUNT(IF((DiscreteStatsTable[GroupByKey]=DiscreteStatsTable[[#This Row],[GroupByKey]]),(DiscreteStatsTable[GroupByKey]=DiscreteStatsTable[[#This Row],[GroupByKey]])*DiscreteStatsTable[Replication]))</f>
        <v>50</v>
      </c>
      <c r="Y1384" s="5">
        <f>IF(DiscreteStatsTable[[#This Row],[RepsRequested]]=DiscreteStatsTable[[#This Row],[RepsWithStatObserved]],1,0)</f>
        <v>1</v>
      </c>
    </row>
    <row r="1385" spans="1:25" x14ac:dyDescent="0.25">
      <c r="A1385" t="s">
        <v>68</v>
      </c>
      <c r="B1385" t="s">
        <v>70</v>
      </c>
      <c r="C1385">
        <v>49</v>
      </c>
      <c r="D1385" t="s">
        <v>85</v>
      </c>
      <c r="E1385" t="s">
        <v>94</v>
      </c>
      <c r="F1385" t="s">
        <v>87</v>
      </c>
      <c r="G1385">
        <v>0</v>
      </c>
      <c r="H1385">
        <v>2E+20</v>
      </c>
      <c r="I1385">
        <v>0</v>
      </c>
      <c r="J1385">
        <v>0</v>
      </c>
      <c r="K1385">
        <v>142</v>
      </c>
      <c r="L13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85" s="5" cm="1">
        <f t="array" ref="M1385">MAX(IF((ProjectInfoTable[ProjectName]=DiscreteStatsTable[[#This Row],[ProjectName]]),(ProjectInfoTable[ProjectName]=DiscreteStatsTable[[#This Row],[ProjectName]])*ProjectInfoTable[NumberOfReplications]))</f>
        <v>50</v>
      </c>
      <c r="N1385" s="5" cm="1">
        <f t="array" ref="N1385">IFERROR(AVERAGE(IF((DiscreteStatsTable[GroupByKey]=DiscreteStatsTable[[#This Row],[GroupByKey]]),(DiscreteStatsTable[GroupByKey]=DiscreteStatsTable[[#This Row],[GroupByKey]])*DiscreteStatsTable[Average])),0)</f>
        <v>0</v>
      </c>
      <c r="O1385" s="5" cm="1">
        <f t="array" ref="O1385">IFERROR(_xlfn.STDEV.S(IF((DiscreteStatsTable[GroupByKey]=DiscreteStatsTable[[#This Row],[GroupByKey]]),(DiscreteStatsTable[GroupByKey]=DiscreteStatsTable[[#This Row],[GroupByKey]])*DiscreteStatsTable[Average])),0)</f>
        <v>0</v>
      </c>
      <c r="P1385" s="5" cm="1">
        <f t="array" ref="P1385">MAX(IF((ProjectInfoTable[ProjectName]=DiscreteStatsTable[[#This Row],[ProjectName]]),(ProjectInfoTable[ProjectName]=DiscreteStatsTable[[#This Row],[ProjectName]])*ProjectInfoTable[ConfidenceInterval]))</f>
        <v>0.95</v>
      </c>
      <c r="Q1385" s="5">
        <f>IF(AND(DiscreteStatsTable[[#This Row],[RepsWithStatObserved]]=1,Y1385=0),200000000000000000000,IFERROR(_xlfn.T.INV.2T(1 -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5" s="5" cm="1">
        <f t="array" ref="R1385">MIN(IF((DiscreteStatsTable[GroupByKey]=DiscreteStatsTable[[#This Row],[GroupByKey]]),(DiscreteStatsTable[GroupByKey]=DiscreteStatsTable[[#This Row],[GroupByKey]])*DiscreteStatsTable[Average]))</f>
        <v>0</v>
      </c>
      <c r="S1385" s="5" cm="1">
        <f t="array" ref="S1385">MAX(IF((DiscreteStatsTable[GroupByKey]=DiscreteStatsTable[[#This Row],[GroupByKey]]),(DiscreteStatsTable[GroupByKey]=DiscreteStatsTable[[#This Row],[GroupByKey]])*DiscreteStatsTable[Average]))</f>
        <v>0</v>
      </c>
      <c r="T1385" s="5" cm="1">
        <f t="array" ref="T1385">MIN(IF((DiscreteStatsTable[GroupByKey]=DiscreteStatsTable[[#This Row],[GroupByKey]]),(DiscreteStatsTable[GroupByKey]=DiscreteStatsTable[[#This Row],[GroupByKey]])*DiscreteStatsTable[Minimum]))</f>
        <v>0</v>
      </c>
      <c r="U1385" s="5" cm="1">
        <f t="array" ref="U1385">MAX(IF((DiscreteStatsTable[GroupByKey]=DiscreteStatsTable[[#This Row],[GroupByKey]]),(DiscreteStatsTable[GroupByKey]=DiscreteStatsTable[[#This Row],[GroupByKey]])*DiscreteStatsTable[Maximum]))</f>
        <v>0</v>
      </c>
      <c r="V1385" s="5" cm="1">
        <f t="array" ref="V1385">IFERROR(AVERAGE(IF((DiscreteStatsTable[GroupByKey]=DiscreteStatsTable[[#This Row],[GroupByKey]]),(DiscreteStatsTable[GroupByKey]=DiscreteStatsTable[[#This Row],[GroupByKey]])*DiscreteStatsTable[NumberObservations])),0)</f>
        <v>141.38</v>
      </c>
      <c r="W1385" s="5">
        <f>IF((DiscreteStatsTable[[#This Row],[RepsRequested]]&gt;1),DiscreteStatsTable[[#This Row],[HalfWidth]],DiscreteStatsTable[[#This Row],[BatchMeansHalfWidth]])</f>
        <v>0</v>
      </c>
      <c r="X1385" s="5" cm="1">
        <f t="array" ref="X1385">COUNT(IF((DiscreteStatsTable[GroupByKey]=DiscreteStatsTable[[#This Row],[GroupByKey]]),(DiscreteStatsTable[GroupByKey]=DiscreteStatsTable[[#This Row],[GroupByKey]])*DiscreteStatsTable[Replication]))</f>
        <v>50</v>
      </c>
      <c r="Y1385" s="5">
        <f>IF(DiscreteStatsTable[[#This Row],[RepsRequested]]=DiscreteStatsTable[[#This Row],[RepsWithStatObserved]],1,0)</f>
        <v>1</v>
      </c>
    </row>
    <row r="1386" spans="1:25" x14ac:dyDescent="0.25">
      <c r="A1386" t="s">
        <v>68</v>
      </c>
      <c r="B1386" t="s">
        <v>70</v>
      </c>
      <c r="C1386">
        <v>49</v>
      </c>
      <c r="D1386" t="s">
        <v>85</v>
      </c>
      <c r="E1386" t="s">
        <v>95</v>
      </c>
      <c r="F1386" t="s">
        <v>87</v>
      </c>
      <c r="G1386">
        <v>0.31617737665600598</v>
      </c>
      <c r="H1386">
        <v>2E+20</v>
      </c>
      <c r="I1386">
        <v>4.1881113312388599E-2</v>
      </c>
      <c r="J1386">
        <v>1.60343443354747</v>
      </c>
      <c r="K1386">
        <v>142</v>
      </c>
      <c r="L13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86" s="5" cm="1">
        <f t="array" ref="M1386">MAX(IF((ProjectInfoTable[ProjectName]=DiscreteStatsTable[[#This Row],[ProjectName]]),(ProjectInfoTable[ProjectName]=DiscreteStatsTable[[#This Row],[ProjectName]])*ProjectInfoTable[NumberOfReplications]))</f>
        <v>50</v>
      </c>
      <c r="N1386" s="5" cm="1">
        <f t="array" ref="N1386">IFERROR(AVERAGE(IF((DiscreteStatsTable[GroupByKey]=DiscreteStatsTable[[#This Row],[GroupByKey]]),(DiscreteStatsTable[GroupByKey]=DiscreteStatsTable[[#This Row],[GroupByKey]])*DiscreteStatsTable[Average])),0)</f>
        <v>0.33492790756206081</v>
      </c>
      <c r="O1386" s="5" cm="1">
        <f t="array" ref="O1386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86" s="5" cm="1">
        <f t="array" ref="P1386">MAX(IF((ProjectInfoTable[ProjectName]=DiscreteStatsTable[[#This Row],[ProjectName]]),(ProjectInfoTable[ProjectName]=DiscreteStatsTable[[#This Row],[ProjectName]])*ProjectInfoTable[ConfidenceInterval]))</f>
        <v>0.95</v>
      </c>
      <c r="Q1386" s="5">
        <f>IF(AND(DiscreteStatsTable[[#This Row],[RepsWithStatObserved]]=1,Y1386=0),200000000000000000000,IFERROR(_xlfn.T.INV.2T(1 -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86" s="5" cm="1">
        <f t="array" ref="R1386">MIN(IF((DiscreteStatsTable[GroupByKey]=DiscreteStatsTable[[#This Row],[GroupByKey]]),(DiscreteStatsTable[GroupByKey]=DiscreteStatsTable[[#This Row],[GroupByKey]])*DiscreteStatsTable[Average]))</f>
        <v>0.29414253294763198</v>
      </c>
      <c r="S1386" s="5" cm="1">
        <f t="array" ref="S1386">MAX(IF((DiscreteStatsTable[GroupByKey]=DiscreteStatsTable[[#This Row],[GroupByKey]]),(DiscreteStatsTable[GroupByKey]=DiscreteStatsTable[[#This Row],[GroupByKey]])*DiscreteStatsTable[Average]))</f>
        <v>0.38948747758041602</v>
      </c>
      <c r="T1386" s="5" cm="1">
        <f t="array" ref="T1386">MIN(IF((DiscreteStatsTable[GroupByKey]=DiscreteStatsTable[[#This Row],[GroupByKey]]),(DiscreteStatsTable[GroupByKey]=DiscreteStatsTable[[#This Row],[GroupByKey]])*DiscreteStatsTable[Minimum]))</f>
        <v>1.2941586017357599E-2</v>
      </c>
      <c r="U1386" s="5" cm="1">
        <f t="array" ref="U1386">MAX(IF((DiscreteStatsTable[GroupByKey]=DiscreteStatsTable[[#This Row],[GroupByKey]]),(DiscreteStatsTable[GroupByKey]=DiscreteStatsTable[[#This Row],[GroupByKey]])*DiscreteStatsTable[Maximum]))</f>
        <v>2.0393207955552399</v>
      </c>
      <c r="V1386" s="5" cm="1">
        <f t="array" ref="V1386">IFERROR(AVERAGE(IF((DiscreteStatsTable[GroupByKey]=DiscreteStatsTable[[#This Row],[GroupByKey]]),(DiscreteStatsTable[GroupByKey]=DiscreteStatsTable[[#This Row],[GroupByKey]])*DiscreteStatsTable[NumberObservations])),0)</f>
        <v>141.38</v>
      </c>
      <c r="W1386" s="5">
        <f>IF((DiscreteStatsTable[[#This Row],[RepsRequested]]&gt;1),DiscreteStatsTable[[#This Row],[HalfWidth]],DiscreteStatsTable[[#This Row],[BatchMeansHalfWidth]])</f>
        <v>5.7478663771092743E-3</v>
      </c>
      <c r="X1386" s="5" cm="1">
        <f t="array" ref="X1386">COUNT(IF((DiscreteStatsTable[GroupByKey]=DiscreteStatsTable[[#This Row],[GroupByKey]]),(DiscreteStatsTable[GroupByKey]=DiscreteStatsTable[[#This Row],[GroupByKey]])*DiscreteStatsTable[Replication]))</f>
        <v>50</v>
      </c>
      <c r="Y1386" s="5">
        <f>IF(DiscreteStatsTable[[#This Row],[RepsRequested]]=DiscreteStatsTable[[#This Row],[RepsWithStatObserved]],1,0)</f>
        <v>1</v>
      </c>
    </row>
    <row r="1387" spans="1:25" x14ac:dyDescent="0.25">
      <c r="A1387" t="s">
        <v>68</v>
      </c>
      <c r="B1387" t="s">
        <v>70</v>
      </c>
      <c r="C1387">
        <v>49</v>
      </c>
      <c r="D1387" t="s">
        <v>85</v>
      </c>
      <c r="E1387" t="s">
        <v>96</v>
      </c>
      <c r="F1387" t="s">
        <v>87</v>
      </c>
      <c r="G1387">
        <v>11.481983222478799</v>
      </c>
      <c r="H1387">
        <v>2E+20</v>
      </c>
      <c r="I1387">
        <v>2.5128667987433202</v>
      </c>
      <c r="J1387">
        <v>53.352070105741703</v>
      </c>
      <c r="K1387">
        <v>142</v>
      </c>
      <c r="L13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87" s="5" cm="1">
        <f t="array" ref="M1387">MAX(IF((ProjectInfoTable[ProjectName]=DiscreteStatsTable[[#This Row],[ProjectName]]),(ProjectInfoTable[ProjectName]=DiscreteStatsTable[[#This Row],[ProjectName]])*ProjectInfoTable[NumberOfReplications]))</f>
        <v>50</v>
      </c>
      <c r="N1387" s="5" cm="1">
        <f t="array" ref="N1387">IFERROR(AVERAGE(IF((DiscreteStatsTable[GroupByKey]=DiscreteStatsTable[[#This Row],[GroupByKey]]),(DiscreteStatsTable[GroupByKey]=DiscreteStatsTable[[#This Row],[GroupByKey]])*DiscreteStatsTable[Average])),0)</f>
        <v>12.098431297615067</v>
      </c>
      <c r="O1387" s="5" cm="1">
        <f t="array" ref="O1387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387" s="5" cm="1">
        <f t="array" ref="P1387">MAX(IF((ProjectInfoTable[ProjectName]=DiscreteStatsTable[[#This Row],[ProjectName]]),(ProjectInfoTable[ProjectName]=DiscreteStatsTable[[#This Row],[ProjectName]])*ProjectInfoTable[ConfidenceInterval]))</f>
        <v>0.95</v>
      </c>
      <c r="Q1387" s="5">
        <f>IF(AND(DiscreteStatsTable[[#This Row],[RepsWithStatObserved]]=1,Y1387=0),200000000000000000000,IFERROR(_xlfn.T.INV.2T(1 -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387" s="5" cm="1">
        <f t="array" ref="R1387">MIN(IF((DiscreteStatsTable[GroupByKey]=DiscreteStatsTable[[#This Row],[GroupByKey]]),(DiscreteStatsTable[GroupByKey]=DiscreteStatsTable[[#This Row],[GroupByKey]])*DiscreteStatsTable[Average]))</f>
        <v>10.7592582879315</v>
      </c>
      <c r="S1387" s="5" cm="1">
        <f t="array" ref="S1387">MAX(IF((DiscreteStatsTable[GroupByKey]=DiscreteStatsTable[[#This Row],[GroupByKey]]),(DiscreteStatsTable[GroupByKey]=DiscreteStatsTable[[#This Row],[GroupByKey]])*DiscreteStatsTable[Average]))</f>
        <v>14.168775078757299</v>
      </c>
      <c r="T1387" s="5" cm="1">
        <f t="array" ref="T1387">MIN(IF((DiscreteStatsTable[GroupByKey]=DiscreteStatsTable[[#This Row],[GroupByKey]]),(DiscreteStatsTable[GroupByKey]=DiscreteStatsTable[[#This Row],[GroupByKey]])*DiscreteStatsTable[Minimum]))</f>
        <v>0.77649516104145899</v>
      </c>
      <c r="U1387" s="5" cm="1">
        <f t="array" ref="U1387">MAX(IF((DiscreteStatsTable[GroupByKey]=DiscreteStatsTable[[#This Row],[GroupByKey]]),(DiscreteStatsTable[GroupByKey]=DiscreteStatsTable[[#This Row],[GroupByKey]])*DiscreteStatsTable[Maximum]))</f>
        <v>66.496126739788593</v>
      </c>
      <c r="V1387" s="5" cm="1">
        <f t="array" ref="V1387">IFERROR(AVERAGE(IF((DiscreteStatsTable[GroupByKey]=DiscreteStatsTable[[#This Row],[GroupByKey]]),(DiscreteStatsTable[GroupByKey]=DiscreteStatsTable[[#This Row],[GroupByKey]])*DiscreteStatsTable[NumberObservations])),0)</f>
        <v>141.38</v>
      </c>
      <c r="W1387" s="5">
        <f>IF((DiscreteStatsTable[[#This Row],[RepsRequested]]&gt;1),DiscreteStatsTable[[#This Row],[HalfWidth]],DiscreteStatsTable[[#This Row],[BatchMeansHalfWidth]])</f>
        <v>0.20301091161176912</v>
      </c>
      <c r="X1387" s="5" cm="1">
        <f t="array" ref="X1387">COUNT(IF((DiscreteStatsTable[GroupByKey]=DiscreteStatsTable[[#This Row],[GroupByKey]]),(DiscreteStatsTable[GroupByKey]=DiscreteStatsTable[[#This Row],[GroupByKey]])*DiscreteStatsTable[Replication]))</f>
        <v>50</v>
      </c>
      <c r="Y1387" s="5">
        <f>IF(DiscreteStatsTable[[#This Row],[RepsRequested]]=DiscreteStatsTable[[#This Row],[RepsWithStatObserved]],1,0)</f>
        <v>1</v>
      </c>
    </row>
    <row r="1388" spans="1:25" x14ac:dyDescent="0.25">
      <c r="A1388" t="s">
        <v>68</v>
      </c>
      <c r="B1388" t="s">
        <v>70</v>
      </c>
      <c r="C1388">
        <v>49</v>
      </c>
      <c r="D1388" t="s">
        <v>85</v>
      </c>
      <c r="E1388" t="s">
        <v>97</v>
      </c>
      <c r="F1388" t="s">
        <v>87</v>
      </c>
      <c r="G1388">
        <v>0</v>
      </c>
      <c r="H1388">
        <v>2E+20</v>
      </c>
      <c r="I1388">
        <v>0</v>
      </c>
      <c r="J1388">
        <v>0</v>
      </c>
      <c r="K1388">
        <v>142</v>
      </c>
      <c r="L13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88" s="5" cm="1">
        <f t="array" ref="M1388">MAX(IF((ProjectInfoTable[ProjectName]=DiscreteStatsTable[[#This Row],[ProjectName]]),(ProjectInfoTable[ProjectName]=DiscreteStatsTable[[#This Row],[ProjectName]])*ProjectInfoTable[NumberOfReplications]))</f>
        <v>50</v>
      </c>
      <c r="N1388" s="5" cm="1">
        <f t="array" ref="N1388">IFERROR(AVERAGE(IF((DiscreteStatsTable[GroupByKey]=DiscreteStatsTable[[#This Row],[GroupByKey]]),(DiscreteStatsTable[GroupByKey]=DiscreteStatsTable[[#This Row],[GroupByKey]])*DiscreteStatsTable[Average])),0)</f>
        <v>0</v>
      </c>
      <c r="O1388" s="5" cm="1">
        <f t="array" ref="O1388">IFERROR(_xlfn.STDEV.S(IF((DiscreteStatsTable[GroupByKey]=DiscreteStatsTable[[#This Row],[GroupByKey]]),(DiscreteStatsTable[GroupByKey]=DiscreteStatsTable[[#This Row],[GroupByKey]])*DiscreteStatsTable[Average])),0)</f>
        <v>0</v>
      </c>
      <c r="P1388" s="5" cm="1">
        <f t="array" ref="P1388">MAX(IF((ProjectInfoTable[ProjectName]=DiscreteStatsTable[[#This Row],[ProjectName]]),(ProjectInfoTable[ProjectName]=DiscreteStatsTable[[#This Row],[ProjectName]])*ProjectInfoTable[ConfidenceInterval]))</f>
        <v>0.95</v>
      </c>
      <c r="Q1388" s="5">
        <f>IF(AND(DiscreteStatsTable[[#This Row],[RepsWithStatObserved]]=1,Y1388=0),200000000000000000000,IFERROR(_xlfn.T.INV.2T(1 -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8" s="5" cm="1">
        <f t="array" ref="R1388">MIN(IF((DiscreteStatsTable[GroupByKey]=DiscreteStatsTable[[#This Row],[GroupByKey]]),(DiscreteStatsTable[GroupByKey]=DiscreteStatsTable[[#This Row],[GroupByKey]])*DiscreteStatsTable[Average]))</f>
        <v>0</v>
      </c>
      <c r="S1388" s="5" cm="1">
        <f t="array" ref="S1388">MAX(IF((DiscreteStatsTable[GroupByKey]=DiscreteStatsTable[[#This Row],[GroupByKey]]),(DiscreteStatsTable[GroupByKey]=DiscreteStatsTable[[#This Row],[GroupByKey]])*DiscreteStatsTable[Average]))</f>
        <v>0</v>
      </c>
      <c r="T1388" s="5" cm="1">
        <f t="array" ref="T1388">MIN(IF((DiscreteStatsTable[GroupByKey]=DiscreteStatsTable[[#This Row],[GroupByKey]]),(DiscreteStatsTable[GroupByKey]=DiscreteStatsTable[[#This Row],[GroupByKey]])*DiscreteStatsTable[Minimum]))</f>
        <v>0</v>
      </c>
      <c r="U1388" s="5" cm="1">
        <f t="array" ref="U1388">MAX(IF((DiscreteStatsTable[GroupByKey]=DiscreteStatsTable[[#This Row],[GroupByKey]]),(DiscreteStatsTable[GroupByKey]=DiscreteStatsTable[[#This Row],[GroupByKey]])*DiscreteStatsTable[Maximum]))</f>
        <v>0</v>
      </c>
      <c r="V1388" s="5" cm="1">
        <f t="array" ref="V1388">IFERROR(AVERAGE(IF((DiscreteStatsTable[GroupByKey]=DiscreteStatsTable[[#This Row],[GroupByKey]]),(DiscreteStatsTable[GroupByKey]=DiscreteStatsTable[[#This Row],[GroupByKey]])*DiscreteStatsTable[NumberObservations])),0)</f>
        <v>141.38</v>
      </c>
      <c r="W1388" s="5">
        <f>IF((DiscreteStatsTable[[#This Row],[RepsRequested]]&gt;1),DiscreteStatsTable[[#This Row],[HalfWidth]],DiscreteStatsTable[[#This Row],[BatchMeansHalfWidth]])</f>
        <v>0</v>
      </c>
      <c r="X1388" s="5" cm="1">
        <f t="array" ref="X1388">COUNT(IF((DiscreteStatsTable[GroupByKey]=DiscreteStatsTable[[#This Row],[GroupByKey]]),(DiscreteStatsTable[GroupByKey]=DiscreteStatsTable[[#This Row],[GroupByKey]])*DiscreteStatsTable[Replication]))</f>
        <v>50</v>
      </c>
      <c r="Y1388" s="5">
        <f>IF(DiscreteStatsTable[[#This Row],[RepsRequested]]=DiscreteStatsTable[[#This Row],[RepsWithStatObserved]],1,0)</f>
        <v>1</v>
      </c>
    </row>
    <row r="1389" spans="1:25" x14ac:dyDescent="0.25">
      <c r="A1389" t="s">
        <v>68</v>
      </c>
      <c r="B1389" t="s">
        <v>70</v>
      </c>
      <c r="C1389">
        <v>49</v>
      </c>
      <c r="D1389" t="s">
        <v>85</v>
      </c>
      <c r="E1389" t="s">
        <v>98</v>
      </c>
      <c r="F1389" t="s">
        <v>87</v>
      </c>
      <c r="G1389">
        <v>3.6541843551311901</v>
      </c>
      <c r="H1389">
        <v>2E+20</v>
      </c>
      <c r="I1389">
        <v>0</v>
      </c>
      <c r="J1389">
        <v>27.629138373897799</v>
      </c>
      <c r="K1389">
        <v>142</v>
      </c>
      <c r="L13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89" s="5" cm="1">
        <f t="array" ref="M1389">MAX(IF((ProjectInfoTable[ProjectName]=DiscreteStatsTable[[#This Row],[ProjectName]]),(ProjectInfoTable[ProjectName]=DiscreteStatsTable[[#This Row],[ProjectName]])*ProjectInfoTable[NumberOfReplications]))</f>
        <v>50</v>
      </c>
      <c r="N1389" s="5" cm="1">
        <f t="array" ref="N1389">IFERROR(AVERAGE(IF((DiscreteStatsTable[GroupByKey]=DiscreteStatsTable[[#This Row],[GroupByKey]]),(DiscreteStatsTable[GroupByKey]=DiscreteStatsTable[[#This Row],[GroupByKey]])*DiscreteStatsTable[Average])),0)</f>
        <v>5.6664667008910365</v>
      </c>
      <c r="O1389" s="5" cm="1">
        <f t="array" ref="O1389">IFERROR(_xlfn.STDEV.S(IF((DiscreteStatsTable[GroupByKey]=DiscreteStatsTable[[#This Row],[GroupByKey]]),(DiscreteStatsTable[GroupByKey]=DiscreteStatsTable[[#This Row],[GroupByKey]])*DiscreteStatsTable[Average])),0)</f>
        <v>5.8120334932936641</v>
      </c>
      <c r="P1389" s="5" cm="1">
        <f t="array" ref="P1389">MAX(IF((ProjectInfoTable[ProjectName]=DiscreteStatsTable[[#This Row],[ProjectName]]),(ProjectInfoTable[ProjectName]=DiscreteStatsTable[[#This Row],[ProjectName]])*ProjectInfoTable[ConfidenceInterval]))</f>
        <v>0.95</v>
      </c>
      <c r="Q1389" s="5">
        <f>IF(AND(DiscreteStatsTable[[#This Row],[RepsWithStatObserved]]=1,Y1389=0),200000000000000000000,IFERROR(_xlfn.T.INV.2T(1 -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389" s="5" cm="1">
        <f t="array" ref="R1389">MIN(IF((DiscreteStatsTable[GroupByKey]=DiscreteStatsTable[[#This Row],[GroupByKey]]),(DiscreteStatsTable[GroupByKey]=DiscreteStatsTable[[#This Row],[GroupByKey]])*DiscreteStatsTable[Average]))</f>
        <v>1.06349999805384</v>
      </c>
      <c r="S1389" s="5" cm="1">
        <f t="array" ref="S1389">MAX(IF((DiscreteStatsTable[GroupByKey]=DiscreteStatsTable[[#This Row],[GroupByKey]]),(DiscreteStatsTable[GroupByKey]=DiscreteStatsTable[[#This Row],[GroupByKey]])*DiscreteStatsTable[Average]))</f>
        <v>37.498930964302303</v>
      </c>
      <c r="T1389" s="5" cm="1">
        <f t="array" ref="T1389">MIN(IF((DiscreteStatsTable[GroupByKey]=DiscreteStatsTable[[#This Row],[GroupByKey]]),(DiscreteStatsTable[GroupByKey]=DiscreteStatsTable[[#This Row],[GroupByKey]])*DiscreteStatsTable[Minimum]))</f>
        <v>0</v>
      </c>
      <c r="U1389" s="5" cm="1">
        <f t="array" ref="U1389">MAX(IF((DiscreteStatsTable[GroupByKey]=DiscreteStatsTable[[#This Row],[GroupByKey]]),(DiscreteStatsTable[GroupByKey]=DiscreteStatsTable[[#This Row],[GroupByKey]])*DiscreteStatsTable[Maximum]))</f>
        <v>97.065234510704698</v>
      </c>
      <c r="V1389" s="5" cm="1">
        <f t="array" ref="V1389">IFERROR(AVERAGE(IF((DiscreteStatsTable[GroupByKey]=DiscreteStatsTable[[#This Row],[GroupByKey]]),(DiscreteStatsTable[GroupByKey]=DiscreteStatsTable[[#This Row],[GroupByKey]])*DiscreteStatsTable[NumberObservations])),0)</f>
        <v>141.38</v>
      </c>
      <c r="W1389" s="5">
        <f>IF((DiscreteStatsTable[[#This Row],[RepsRequested]]&gt;1),DiscreteStatsTable[[#This Row],[HalfWidth]],DiscreteStatsTable[[#This Row],[BatchMeansHalfWidth]])</f>
        <v>1.6517616428299211</v>
      </c>
      <c r="X1389" s="5" cm="1">
        <f t="array" ref="X1389">COUNT(IF((DiscreteStatsTable[GroupByKey]=DiscreteStatsTable[[#This Row],[GroupByKey]]),(DiscreteStatsTable[GroupByKey]=DiscreteStatsTable[[#This Row],[GroupByKey]])*DiscreteStatsTable[Replication]))</f>
        <v>50</v>
      </c>
      <c r="Y1389" s="5">
        <f>IF(DiscreteStatsTable[[#This Row],[RepsRequested]]=DiscreteStatsTable[[#This Row],[RepsWithStatObserved]],1,0)</f>
        <v>1</v>
      </c>
    </row>
    <row r="1390" spans="1:25" x14ac:dyDescent="0.25">
      <c r="A1390" t="s">
        <v>68</v>
      </c>
      <c r="B1390" t="s">
        <v>70</v>
      </c>
      <c r="C1390">
        <v>50</v>
      </c>
      <c r="D1390" t="s">
        <v>85</v>
      </c>
      <c r="E1390" t="s">
        <v>86</v>
      </c>
      <c r="F1390" t="s">
        <v>87</v>
      </c>
      <c r="G1390">
        <v>0</v>
      </c>
      <c r="H1390">
        <v>2E+20</v>
      </c>
      <c r="I1390">
        <v>0</v>
      </c>
      <c r="J1390">
        <v>0</v>
      </c>
      <c r="K1390">
        <v>141</v>
      </c>
      <c r="L13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90" s="5" cm="1">
        <f t="array" ref="M1390">MAX(IF((ProjectInfoTable[ProjectName]=DiscreteStatsTable[[#This Row],[ProjectName]]),(ProjectInfoTable[ProjectName]=DiscreteStatsTable[[#This Row],[ProjectName]])*ProjectInfoTable[NumberOfReplications]))</f>
        <v>50</v>
      </c>
      <c r="N1390" s="5" cm="1">
        <f t="array" ref="N1390">IFERROR(AVERAGE(IF((DiscreteStatsTable[GroupByKey]=DiscreteStatsTable[[#This Row],[GroupByKey]]),(DiscreteStatsTable[GroupByKey]=DiscreteStatsTable[[#This Row],[GroupByKey]])*DiscreteStatsTable[Average])),0)</f>
        <v>0</v>
      </c>
      <c r="O1390" s="5" cm="1">
        <f t="array" ref="O1390">IFERROR(_xlfn.STDEV.S(IF((DiscreteStatsTable[GroupByKey]=DiscreteStatsTable[[#This Row],[GroupByKey]]),(DiscreteStatsTable[GroupByKey]=DiscreteStatsTable[[#This Row],[GroupByKey]])*DiscreteStatsTable[Average])),0)</f>
        <v>0</v>
      </c>
      <c r="P1390" s="5" cm="1">
        <f t="array" ref="P1390">MAX(IF((ProjectInfoTable[ProjectName]=DiscreteStatsTable[[#This Row],[ProjectName]]),(ProjectInfoTable[ProjectName]=DiscreteStatsTable[[#This Row],[ProjectName]])*ProjectInfoTable[ConfidenceInterval]))</f>
        <v>0.95</v>
      </c>
      <c r="Q1390" s="5">
        <f>IF(AND(DiscreteStatsTable[[#This Row],[RepsWithStatObserved]]=1,Y1390=0),200000000000000000000,IFERROR(_xlfn.T.INV.2T(1 -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0" s="5" cm="1">
        <f t="array" ref="R1390">MIN(IF((DiscreteStatsTable[GroupByKey]=DiscreteStatsTable[[#This Row],[GroupByKey]]),(DiscreteStatsTable[GroupByKey]=DiscreteStatsTable[[#This Row],[GroupByKey]])*DiscreteStatsTable[Average]))</f>
        <v>0</v>
      </c>
      <c r="S1390" s="5" cm="1">
        <f t="array" ref="S1390">MAX(IF((DiscreteStatsTable[GroupByKey]=DiscreteStatsTable[[#This Row],[GroupByKey]]),(DiscreteStatsTable[GroupByKey]=DiscreteStatsTable[[#This Row],[GroupByKey]])*DiscreteStatsTable[Average]))</f>
        <v>0</v>
      </c>
      <c r="T1390" s="5" cm="1">
        <f t="array" ref="T1390">MIN(IF((DiscreteStatsTable[GroupByKey]=DiscreteStatsTable[[#This Row],[GroupByKey]]),(DiscreteStatsTable[GroupByKey]=DiscreteStatsTable[[#This Row],[GroupByKey]])*DiscreteStatsTable[Minimum]))</f>
        <v>0</v>
      </c>
      <c r="U1390" s="5" cm="1">
        <f t="array" ref="U1390">MAX(IF((DiscreteStatsTable[GroupByKey]=DiscreteStatsTable[[#This Row],[GroupByKey]]),(DiscreteStatsTable[GroupByKey]=DiscreteStatsTable[[#This Row],[GroupByKey]])*DiscreteStatsTable[Maximum]))</f>
        <v>0</v>
      </c>
      <c r="V1390" s="5" cm="1">
        <f t="array" ref="V1390">IFERROR(AVERAGE(IF((DiscreteStatsTable[GroupByKey]=DiscreteStatsTable[[#This Row],[GroupByKey]]),(DiscreteStatsTable[GroupByKey]=DiscreteStatsTable[[#This Row],[GroupByKey]])*DiscreteStatsTable[NumberObservations])),0)</f>
        <v>141.38</v>
      </c>
      <c r="W1390" s="5">
        <f>IF((DiscreteStatsTable[[#This Row],[RepsRequested]]&gt;1),DiscreteStatsTable[[#This Row],[HalfWidth]],DiscreteStatsTable[[#This Row],[BatchMeansHalfWidth]])</f>
        <v>0</v>
      </c>
      <c r="X1390" s="5" cm="1">
        <f t="array" ref="X1390">COUNT(IF((DiscreteStatsTable[GroupByKey]=DiscreteStatsTable[[#This Row],[GroupByKey]]),(DiscreteStatsTable[GroupByKey]=DiscreteStatsTable[[#This Row],[GroupByKey]])*DiscreteStatsTable[Replication]))</f>
        <v>50</v>
      </c>
      <c r="Y1390" s="5">
        <f>IF(DiscreteStatsTable[[#This Row],[RepsRequested]]=DiscreteStatsTable[[#This Row],[RepsWithStatObserved]],1,0)</f>
        <v>1</v>
      </c>
    </row>
    <row r="1391" spans="1:25" x14ac:dyDescent="0.25">
      <c r="A1391" t="s">
        <v>68</v>
      </c>
      <c r="B1391" t="s">
        <v>70</v>
      </c>
      <c r="C1391">
        <v>50</v>
      </c>
      <c r="D1391" t="s">
        <v>85</v>
      </c>
      <c r="E1391" t="s">
        <v>88</v>
      </c>
      <c r="F1391" t="s">
        <v>87</v>
      </c>
      <c r="G1391">
        <v>0</v>
      </c>
      <c r="H1391">
        <v>2E+20</v>
      </c>
      <c r="I1391">
        <v>0</v>
      </c>
      <c r="J1391">
        <v>0</v>
      </c>
      <c r="K1391">
        <v>141</v>
      </c>
      <c r="L13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91" s="5" cm="1">
        <f t="array" ref="M1391">MAX(IF((ProjectInfoTable[ProjectName]=DiscreteStatsTable[[#This Row],[ProjectName]]),(ProjectInfoTable[ProjectName]=DiscreteStatsTable[[#This Row],[ProjectName]])*ProjectInfoTable[NumberOfReplications]))</f>
        <v>50</v>
      </c>
      <c r="N1391" s="5" cm="1">
        <f t="array" ref="N1391">IFERROR(AVERAGE(IF((DiscreteStatsTable[GroupByKey]=DiscreteStatsTable[[#This Row],[GroupByKey]]),(DiscreteStatsTable[GroupByKey]=DiscreteStatsTable[[#This Row],[GroupByKey]])*DiscreteStatsTable[Average])),0)</f>
        <v>0</v>
      </c>
      <c r="O1391" s="5" cm="1">
        <f t="array" ref="O1391">IFERROR(_xlfn.STDEV.S(IF((DiscreteStatsTable[GroupByKey]=DiscreteStatsTable[[#This Row],[GroupByKey]]),(DiscreteStatsTable[GroupByKey]=DiscreteStatsTable[[#This Row],[GroupByKey]])*DiscreteStatsTable[Average])),0)</f>
        <v>0</v>
      </c>
      <c r="P1391" s="5" cm="1">
        <f t="array" ref="P1391">MAX(IF((ProjectInfoTable[ProjectName]=DiscreteStatsTable[[#This Row],[ProjectName]]),(ProjectInfoTable[ProjectName]=DiscreteStatsTable[[#This Row],[ProjectName]])*ProjectInfoTable[ConfidenceInterval]))</f>
        <v>0.95</v>
      </c>
      <c r="Q1391" s="5">
        <f>IF(AND(DiscreteStatsTable[[#This Row],[RepsWithStatObserved]]=1,Y1391=0),200000000000000000000,IFERROR(_xlfn.T.INV.2T(1 -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1" s="5" cm="1">
        <f t="array" ref="R1391">MIN(IF((DiscreteStatsTable[GroupByKey]=DiscreteStatsTable[[#This Row],[GroupByKey]]),(DiscreteStatsTable[GroupByKey]=DiscreteStatsTable[[#This Row],[GroupByKey]])*DiscreteStatsTable[Average]))</f>
        <v>0</v>
      </c>
      <c r="S1391" s="5" cm="1">
        <f t="array" ref="S1391">MAX(IF((DiscreteStatsTable[GroupByKey]=DiscreteStatsTable[[#This Row],[GroupByKey]]),(DiscreteStatsTable[GroupByKey]=DiscreteStatsTable[[#This Row],[GroupByKey]])*DiscreteStatsTable[Average]))</f>
        <v>0</v>
      </c>
      <c r="T1391" s="5" cm="1">
        <f t="array" ref="T1391">MIN(IF((DiscreteStatsTable[GroupByKey]=DiscreteStatsTable[[#This Row],[GroupByKey]]),(DiscreteStatsTable[GroupByKey]=DiscreteStatsTable[[#This Row],[GroupByKey]])*DiscreteStatsTable[Minimum]))</f>
        <v>0</v>
      </c>
      <c r="U1391" s="5" cm="1">
        <f t="array" ref="U1391">MAX(IF((DiscreteStatsTable[GroupByKey]=DiscreteStatsTable[[#This Row],[GroupByKey]]),(DiscreteStatsTable[GroupByKey]=DiscreteStatsTable[[#This Row],[GroupByKey]])*DiscreteStatsTable[Maximum]))</f>
        <v>0</v>
      </c>
      <c r="V1391" s="5" cm="1">
        <f t="array" ref="V1391">IFERROR(AVERAGE(IF((DiscreteStatsTable[GroupByKey]=DiscreteStatsTable[[#This Row],[GroupByKey]]),(DiscreteStatsTable[GroupByKey]=DiscreteStatsTable[[#This Row],[GroupByKey]])*DiscreteStatsTable[NumberObservations])),0)</f>
        <v>141.38</v>
      </c>
      <c r="W1391" s="5">
        <f>IF((DiscreteStatsTable[[#This Row],[RepsRequested]]&gt;1),DiscreteStatsTable[[#This Row],[HalfWidth]],DiscreteStatsTable[[#This Row],[BatchMeansHalfWidth]])</f>
        <v>0</v>
      </c>
      <c r="X1391" s="5" cm="1">
        <f t="array" ref="X1391">COUNT(IF((DiscreteStatsTable[GroupByKey]=DiscreteStatsTable[[#This Row],[GroupByKey]]),(DiscreteStatsTable[GroupByKey]=DiscreteStatsTable[[#This Row],[GroupByKey]])*DiscreteStatsTable[Replication]))</f>
        <v>50</v>
      </c>
      <c r="Y1391" s="5">
        <f>IF(DiscreteStatsTable[[#This Row],[RepsRequested]]=DiscreteStatsTable[[#This Row],[RepsWithStatObserved]],1,0)</f>
        <v>1</v>
      </c>
    </row>
    <row r="1392" spans="1:25" x14ac:dyDescent="0.25">
      <c r="A1392" t="s">
        <v>68</v>
      </c>
      <c r="B1392" t="s">
        <v>70</v>
      </c>
      <c r="C1392">
        <v>50</v>
      </c>
      <c r="D1392" t="s">
        <v>85</v>
      </c>
      <c r="E1392" t="s">
        <v>89</v>
      </c>
      <c r="F1392" t="s">
        <v>87</v>
      </c>
      <c r="G1392">
        <v>0</v>
      </c>
      <c r="H1392">
        <v>2E+20</v>
      </c>
      <c r="I1392">
        <v>0</v>
      </c>
      <c r="J1392">
        <v>0</v>
      </c>
      <c r="K1392">
        <v>141</v>
      </c>
      <c r="L13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92" s="5" cm="1">
        <f t="array" ref="M1392">MAX(IF((ProjectInfoTable[ProjectName]=DiscreteStatsTable[[#This Row],[ProjectName]]),(ProjectInfoTable[ProjectName]=DiscreteStatsTable[[#This Row],[ProjectName]])*ProjectInfoTable[NumberOfReplications]))</f>
        <v>50</v>
      </c>
      <c r="N1392" s="5" cm="1">
        <f t="array" ref="N1392">IFERROR(AVERAGE(IF((DiscreteStatsTable[GroupByKey]=DiscreteStatsTable[[#This Row],[GroupByKey]]),(DiscreteStatsTable[GroupByKey]=DiscreteStatsTable[[#This Row],[GroupByKey]])*DiscreteStatsTable[Average])),0)</f>
        <v>0</v>
      </c>
      <c r="O1392" s="5" cm="1">
        <f t="array" ref="O1392">IFERROR(_xlfn.STDEV.S(IF((DiscreteStatsTable[GroupByKey]=DiscreteStatsTable[[#This Row],[GroupByKey]]),(DiscreteStatsTable[GroupByKey]=DiscreteStatsTable[[#This Row],[GroupByKey]])*DiscreteStatsTable[Average])),0)</f>
        <v>0</v>
      </c>
      <c r="P1392" s="5" cm="1">
        <f t="array" ref="P1392">MAX(IF((ProjectInfoTable[ProjectName]=DiscreteStatsTable[[#This Row],[ProjectName]]),(ProjectInfoTable[ProjectName]=DiscreteStatsTable[[#This Row],[ProjectName]])*ProjectInfoTable[ConfidenceInterval]))</f>
        <v>0.95</v>
      </c>
      <c r="Q1392" s="5">
        <f>IF(AND(DiscreteStatsTable[[#This Row],[RepsWithStatObserved]]=1,Y1392=0),200000000000000000000,IFERROR(_xlfn.T.INV.2T(1 -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2" s="5" cm="1">
        <f t="array" ref="R1392">MIN(IF((DiscreteStatsTable[GroupByKey]=DiscreteStatsTable[[#This Row],[GroupByKey]]),(DiscreteStatsTable[GroupByKey]=DiscreteStatsTable[[#This Row],[GroupByKey]])*DiscreteStatsTable[Average]))</f>
        <v>0</v>
      </c>
      <c r="S1392" s="5" cm="1">
        <f t="array" ref="S1392">MAX(IF((DiscreteStatsTable[GroupByKey]=DiscreteStatsTable[[#This Row],[GroupByKey]]),(DiscreteStatsTable[GroupByKey]=DiscreteStatsTable[[#This Row],[GroupByKey]])*DiscreteStatsTable[Average]))</f>
        <v>0</v>
      </c>
      <c r="T1392" s="5" cm="1">
        <f t="array" ref="T1392">MIN(IF((DiscreteStatsTable[GroupByKey]=DiscreteStatsTable[[#This Row],[GroupByKey]]),(DiscreteStatsTable[GroupByKey]=DiscreteStatsTable[[#This Row],[GroupByKey]])*DiscreteStatsTable[Minimum]))</f>
        <v>0</v>
      </c>
      <c r="U1392" s="5" cm="1">
        <f t="array" ref="U1392">MAX(IF((DiscreteStatsTable[GroupByKey]=DiscreteStatsTable[[#This Row],[GroupByKey]]),(DiscreteStatsTable[GroupByKey]=DiscreteStatsTable[[#This Row],[GroupByKey]])*DiscreteStatsTable[Maximum]))</f>
        <v>0</v>
      </c>
      <c r="V1392" s="5" cm="1">
        <f t="array" ref="V1392">IFERROR(AVERAGE(IF((DiscreteStatsTable[GroupByKey]=DiscreteStatsTable[[#This Row],[GroupByKey]]),(DiscreteStatsTable[GroupByKey]=DiscreteStatsTable[[#This Row],[GroupByKey]])*DiscreteStatsTable[NumberObservations])),0)</f>
        <v>141.38</v>
      </c>
      <c r="W1392" s="5">
        <f>IF((DiscreteStatsTable[[#This Row],[RepsRequested]]&gt;1),DiscreteStatsTable[[#This Row],[HalfWidth]],DiscreteStatsTable[[#This Row],[BatchMeansHalfWidth]])</f>
        <v>0</v>
      </c>
      <c r="X1392" s="5" cm="1">
        <f t="array" ref="X1392">COUNT(IF((DiscreteStatsTable[GroupByKey]=DiscreteStatsTable[[#This Row],[GroupByKey]]),(DiscreteStatsTable[GroupByKey]=DiscreteStatsTable[[#This Row],[GroupByKey]])*DiscreteStatsTable[Replication]))</f>
        <v>50</v>
      </c>
      <c r="Y1392" s="5">
        <f>IF(DiscreteStatsTable[[#This Row],[RepsRequested]]=DiscreteStatsTable[[#This Row],[RepsWithStatObserved]],1,0)</f>
        <v>1</v>
      </c>
    </row>
    <row r="1393" spans="1:25" x14ac:dyDescent="0.25">
      <c r="A1393" t="s">
        <v>68</v>
      </c>
      <c r="B1393" t="s">
        <v>70</v>
      </c>
      <c r="C1393">
        <v>50</v>
      </c>
      <c r="D1393" t="s">
        <v>85</v>
      </c>
      <c r="E1393" t="s">
        <v>90</v>
      </c>
      <c r="F1393" t="s">
        <v>87</v>
      </c>
      <c r="G1393">
        <v>0</v>
      </c>
      <c r="H1393">
        <v>2E+20</v>
      </c>
      <c r="I1393">
        <v>0</v>
      </c>
      <c r="J1393">
        <v>0</v>
      </c>
      <c r="K1393">
        <v>141</v>
      </c>
      <c r="L13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93" s="5" cm="1">
        <f t="array" ref="M1393">MAX(IF((ProjectInfoTable[ProjectName]=DiscreteStatsTable[[#This Row],[ProjectName]]),(ProjectInfoTable[ProjectName]=DiscreteStatsTable[[#This Row],[ProjectName]])*ProjectInfoTable[NumberOfReplications]))</f>
        <v>50</v>
      </c>
      <c r="N1393" s="5" cm="1">
        <f t="array" ref="N1393">IFERROR(AVERAGE(IF((DiscreteStatsTable[GroupByKey]=DiscreteStatsTable[[#This Row],[GroupByKey]]),(DiscreteStatsTable[GroupByKey]=DiscreteStatsTable[[#This Row],[GroupByKey]])*DiscreteStatsTable[Average])),0)</f>
        <v>0</v>
      </c>
      <c r="O1393" s="5" cm="1">
        <f t="array" ref="O1393">IFERROR(_xlfn.STDEV.S(IF((DiscreteStatsTable[GroupByKey]=DiscreteStatsTable[[#This Row],[GroupByKey]]),(DiscreteStatsTable[GroupByKey]=DiscreteStatsTable[[#This Row],[GroupByKey]])*DiscreteStatsTable[Average])),0)</f>
        <v>0</v>
      </c>
      <c r="P1393" s="5" cm="1">
        <f t="array" ref="P1393">MAX(IF((ProjectInfoTable[ProjectName]=DiscreteStatsTable[[#This Row],[ProjectName]]),(ProjectInfoTable[ProjectName]=DiscreteStatsTable[[#This Row],[ProjectName]])*ProjectInfoTable[ConfidenceInterval]))</f>
        <v>0.95</v>
      </c>
      <c r="Q1393" s="5">
        <f>IF(AND(DiscreteStatsTable[[#This Row],[RepsWithStatObserved]]=1,Y1393=0),200000000000000000000,IFERROR(_xlfn.T.INV.2T(1 -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3" s="5" cm="1">
        <f t="array" ref="R1393">MIN(IF((DiscreteStatsTable[GroupByKey]=DiscreteStatsTable[[#This Row],[GroupByKey]]),(DiscreteStatsTable[GroupByKey]=DiscreteStatsTable[[#This Row],[GroupByKey]])*DiscreteStatsTable[Average]))</f>
        <v>0</v>
      </c>
      <c r="S1393" s="5" cm="1">
        <f t="array" ref="S1393">MAX(IF((DiscreteStatsTable[GroupByKey]=DiscreteStatsTable[[#This Row],[GroupByKey]]),(DiscreteStatsTable[GroupByKey]=DiscreteStatsTable[[#This Row],[GroupByKey]])*DiscreteStatsTable[Average]))</f>
        <v>0</v>
      </c>
      <c r="T1393" s="5" cm="1">
        <f t="array" ref="T1393">MIN(IF((DiscreteStatsTable[GroupByKey]=DiscreteStatsTable[[#This Row],[GroupByKey]]),(DiscreteStatsTable[GroupByKey]=DiscreteStatsTable[[#This Row],[GroupByKey]])*DiscreteStatsTable[Minimum]))</f>
        <v>0</v>
      </c>
      <c r="U1393" s="5" cm="1">
        <f t="array" ref="U1393">MAX(IF((DiscreteStatsTable[GroupByKey]=DiscreteStatsTable[[#This Row],[GroupByKey]]),(DiscreteStatsTable[GroupByKey]=DiscreteStatsTable[[#This Row],[GroupByKey]])*DiscreteStatsTable[Maximum]))</f>
        <v>0</v>
      </c>
      <c r="V1393" s="5" cm="1">
        <f t="array" ref="V1393">IFERROR(AVERAGE(IF((DiscreteStatsTable[GroupByKey]=DiscreteStatsTable[[#This Row],[GroupByKey]]),(DiscreteStatsTable[GroupByKey]=DiscreteStatsTable[[#This Row],[GroupByKey]])*DiscreteStatsTable[NumberObservations])),0)</f>
        <v>141.38</v>
      </c>
      <c r="W1393" s="5">
        <f>IF((DiscreteStatsTable[[#This Row],[RepsRequested]]&gt;1),DiscreteStatsTable[[#This Row],[HalfWidth]],DiscreteStatsTable[[#This Row],[BatchMeansHalfWidth]])</f>
        <v>0</v>
      </c>
      <c r="X1393" s="5" cm="1">
        <f t="array" ref="X1393">COUNT(IF((DiscreteStatsTable[GroupByKey]=DiscreteStatsTable[[#This Row],[GroupByKey]]),(DiscreteStatsTable[GroupByKey]=DiscreteStatsTable[[#This Row],[GroupByKey]])*DiscreteStatsTable[Replication]))</f>
        <v>50</v>
      </c>
      <c r="Y1393" s="5">
        <f>IF(DiscreteStatsTable[[#This Row],[RepsRequested]]=DiscreteStatsTable[[#This Row],[RepsWithStatObserved]],1,0)</f>
        <v>1</v>
      </c>
    </row>
    <row r="1394" spans="1:25" x14ac:dyDescent="0.25">
      <c r="A1394" t="s">
        <v>68</v>
      </c>
      <c r="B1394" t="s">
        <v>70</v>
      </c>
      <c r="C1394">
        <v>50</v>
      </c>
      <c r="D1394" t="s">
        <v>85</v>
      </c>
      <c r="E1394" t="s">
        <v>91</v>
      </c>
      <c r="F1394" t="s">
        <v>87</v>
      </c>
      <c r="G1394">
        <v>0.35024227105225397</v>
      </c>
      <c r="H1394">
        <v>2E+20</v>
      </c>
      <c r="I1394">
        <v>8.6760785874281501E-2</v>
      </c>
      <c r="J1394">
        <v>1.6103662739861599</v>
      </c>
      <c r="K1394">
        <v>141</v>
      </c>
      <c r="L13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94" s="5" cm="1">
        <f t="array" ref="M1394">MAX(IF((ProjectInfoTable[ProjectName]=DiscreteStatsTable[[#This Row],[ProjectName]]),(ProjectInfoTable[ProjectName]=DiscreteStatsTable[[#This Row],[ProjectName]])*ProjectInfoTable[NumberOfReplications]))</f>
        <v>50</v>
      </c>
      <c r="N1394" s="5" cm="1">
        <f t="array" ref="N1394">IFERROR(AVERAGE(IF((DiscreteStatsTable[GroupByKey]=DiscreteStatsTable[[#This Row],[GroupByKey]]),(DiscreteStatsTable[GroupByKey]=DiscreteStatsTable[[#This Row],[GroupByKey]])*DiscreteStatsTable[Average])),0)</f>
        <v>0.33492790756206081</v>
      </c>
      <c r="O1394" s="5" cm="1">
        <f t="array" ref="O1394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94" s="5" cm="1">
        <f t="array" ref="P1394">MAX(IF((ProjectInfoTable[ProjectName]=DiscreteStatsTable[[#This Row],[ProjectName]]),(ProjectInfoTable[ProjectName]=DiscreteStatsTable[[#This Row],[ProjectName]])*ProjectInfoTable[ConfidenceInterval]))</f>
        <v>0.95</v>
      </c>
      <c r="Q1394" s="5">
        <f>IF(AND(DiscreteStatsTable[[#This Row],[RepsWithStatObserved]]=1,Y1394=0),200000000000000000000,IFERROR(_xlfn.T.INV.2T(1 -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94" s="5" cm="1">
        <f t="array" ref="R1394">MIN(IF((DiscreteStatsTable[GroupByKey]=DiscreteStatsTable[[#This Row],[GroupByKey]]),(DiscreteStatsTable[GroupByKey]=DiscreteStatsTable[[#This Row],[GroupByKey]])*DiscreteStatsTable[Average]))</f>
        <v>0.29414253294763198</v>
      </c>
      <c r="S1394" s="5" cm="1">
        <f t="array" ref="S1394">MAX(IF((DiscreteStatsTable[GroupByKey]=DiscreteStatsTable[[#This Row],[GroupByKey]]),(DiscreteStatsTable[GroupByKey]=DiscreteStatsTable[[#This Row],[GroupByKey]])*DiscreteStatsTable[Average]))</f>
        <v>0.38948747758041602</v>
      </c>
      <c r="T1394" s="5" cm="1">
        <f t="array" ref="T1394">MIN(IF((DiscreteStatsTable[GroupByKey]=DiscreteStatsTable[[#This Row],[GroupByKey]]),(DiscreteStatsTable[GroupByKey]=DiscreteStatsTable[[#This Row],[GroupByKey]])*DiscreteStatsTable[Minimum]))</f>
        <v>1.2941586017357599E-2</v>
      </c>
      <c r="U1394" s="5" cm="1">
        <f t="array" ref="U1394">MAX(IF((DiscreteStatsTable[GroupByKey]=DiscreteStatsTable[[#This Row],[GroupByKey]]),(DiscreteStatsTable[GroupByKey]=DiscreteStatsTable[[#This Row],[GroupByKey]])*DiscreteStatsTable[Maximum]))</f>
        <v>2.0393207955552399</v>
      </c>
      <c r="V1394" s="5" cm="1">
        <f t="array" ref="V1394">IFERROR(AVERAGE(IF((DiscreteStatsTable[GroupByKey]=DiscreteStatsTable[[#This Row],[GroupByKey]]),(DiscreteStatsTable[GroupByKey]=DiscreteStatsTable[[#This Row],[GroupByKey]])*DiscreteStatsTable[NumberObservations])),0)</f>
        <v>141.38</v>
      </c>
      <c r="W1394" s="5">
        <f>IF((DiscreteStatsTable[[#This Row],[RepsRequested]]&gt;1),DiscreteStatsTable[[#This Row],[HalfWidth]],DiscreteStatsTable[[#This Row],[BatchMeansHalfWidth]])</f>
        <v>5.7478663771092743E-3</v>
      </c>
      <c r="X1394" s="5" cm="1">
        <f t="array" ref="X1394">COUNT(IF((DiscreteStatsTable[GroupByKey]=DiscreteStatsTable[[#This Row],[GroupByKey]]),(DiscreteStatsTable[GroupByKey]=DiscreteStatsTable[[#This Row],[GroupByKey]])*DiscreteStatsTable[Replication]))</f>
        <v>50</v>
      </c>
      <c r="Y1394" s="5">
        <f>IF(DiscreteStatsTable[[#This Row],[RepsRequested]]=DiscreteStatsTable[[#This Row],[RepsWithStatObserved]],1,0)</f>
        <v>1</v>
      </c>
    </row>
    <row r="1395" spans="1:25" x14ac:dyDescent="0.25">
      <c r="A1395" t="s">
        <v>68</v>
      </c>
      <c r="B1395" t="s">
        <v>70</v>
      </c>
      <c r="C1395">
        <v>50</v>
      </c>
      <c r="D1395" t="s">
        <v>85</v>
      </c>
      <c r="E1395" t="s">
        <v>92</v>
      </c>
      <c r="F1395" t="s">
        <v>87</v>
      </c>
      <c r="G1395">
        <v>17.142867450625602</v>
      </c>
      <c r="H1395">
        <v>2E+20</v>
      </c>
      <c r="I1395">
        <v>3.6568841684286801</v>
      </c>
      <c r="J1395">
        <v>65.698153086317205</v>
      </c>
      <c r="K1395">
        <v>141</v>
      </c>
      <c r="L13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95" s="5" cm="1">
        <f t="array" ref="M1395">MAX(IF((ProjectInfoTable[ProjectName]=DiscreteStatsTable[[#This Row],[ProjectName]]),(ProjectInfoTable[ProjectName]=DiscreteStatsTable[[#This Row],[ProjectName]])*ProjectInfoTable[NumberOfReplications]))</f>
        <v>50</v>
      </c>
      <c r="N1395" s="5" cm="1">
        <f t="array" ref="N1395">IFERROR(AVERAGE(IF((DiscreteStatsTable[GroupByKey]=DiscreteStatsTable[[#This Row],[GroupByKey]]),(DiscreteStatsTable[GroupByKey]=DiscreteStatsTable[[#This Row],[GroupByKey]])*DiscreteStatsTable[Average])),0)</f>
        <v>17.764897998506111</v>
      </c>
      <c r="O1395" s="5" cm="1">
        <f t="array" ref="O1395">IFERROR(_xlfn.STDEV.S(IF((DiscreteStatsTable[GroupByKey]=DiscreteStatsTable[[#This Row],[GroupByKey]]),(DiscreteStatsTable[GroupByKey]=DiscreteStatsTable[[#This Row],[GroupByKey]])*DiscreteStatsTable[Average])),0)</f>
        <v>6.3265363194248438</v>
      </c>
      <c r="P1395" s="5" cm="1">
        <f t="array" ref="P1395">MAX(IF((ProjectInfoTable[ProjectName]=DiscreteStatsTable[[#This Row],[ProjectName]]),(ProjectInfoTable[ProjectName]=DiscreteStatsTable[[#This Row],[ProjectName]])*ProjectInfoTable[ConfidenceInterval]))</f>
        <v>0.95</v>
      </c>
      <c r="Q1395" s="5">
        <f>IF(AND(DiscreteStatsTable[[#This Row],[RepsWithStatObserved]]=1,Y1395=0),200000000000000000000,IFERROR(_xlfn.T.INV.2T(1 -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1.7979817281600685</v>
      </c>
      <c r="R1395" s="5" cm="1">
        <f t="array" ref="R1395">MIN(IF((DiscreteStatsTable[GroupByKey]=DiscreteStatsTable[[#This Row],[GroupByKey]]),(DiscreteStatsTable[GroupByKey]=DiscreteStatsTable[[#This Row],[GroupByKey]])*DiscreteStatsTable[Average]))</f>
        <v>12.070203836107099</v>
      </c>
      <c r="S1395" s="5" cm="1">
        <f t="array" ref="S1395">MAX(IF((DiscreteStatsTable[GroupByKey]=DiscreteStatsTable[[#This Row],[GroupByKey]]),(DiscreteStatsTable[GroupByKey]=DiscreteStatsTable[[#This Row],[GroupByKey]])*DiscreteStatsTable[Average]))</f>
        <v>51.667706043059603</v>
      </c>
      <c r="T1395" s="5" cm="1">
        <f t="array" ref="T1395">MIN(IF((DiscreteStatsTable[GroupByKey]=DiscreteStatsTable[[#This Row],[GroupByKey]]),(DiscreteStatsTable[GroupByKey]=DiscreteStatsTable[[#This Row],[GroupByKey]])*DiscreteStatsTable[Minimum]))</f>
        <v>0.77649516104145899</v>
      </c>
      <c r="U1395" s="5" cm="1">
        <f t="array" ref="U1395">MAX(IF((DiscreteStatsTable[GroupByKey]=DiscreteStatsTable[[#This Row],[GroupByKey]]),(DiscreteStatsTable[GroupByKey]=DiscreteStatsTable[[#This Row],[GroupByKey]])*DiscreteStatsTable[Maximum]))</f>
        <v>114.20900292565</v>
      </c>
      <c r="V1395" s="5" cm="1">
        <f t="array" ref="V1395">IFERROR(AVERAGE(IF((DiscreteStatsTable[GroupByKey]=DiscreteStatsTable[[#This Row],[GroupByKey]]),(DiscreteStatsTable[GroupByKey]=DiscreteStatsTable[[#This Row],[GroupByKey]])*DiscreteStatsTable[NumberObservations])),0)</f>
        <v>141.38</v>
      </c>
      <c r="W1395" s="5">
        <f>IF((DiscreteStatsTable[[#This Row],[RepsRequested]]&gt;1),DiscreteStatsTable[[#This Row],[HalfWidth]],DiscreteStatsTable[[#This Row],[BatchMeansHalfWidth]])</f>
        <v>1.7979817281600685</v>
      </c>
      <c r="X1395" s="5" cm="1">
        <f t="array" ref="X1395">COUNT(IF((DiscreteStatsTable[GroupByKey]=DiscreteStatsTable[[#This Row],[GroupByKey]]),(DiscreteStatsTable[GroupByKey]=DiscreteStatsTable[[#This Row],[GroupByKey]])*DiscreteStatsTable[Replication]))</f>
        <v>50</v>
      </c>
      <c r="Y1395" s="5">
        <f>IF(DiscreteStatsTable[[#This Row],[RepsRequested]]=DiscreteStatsTable[[#This Row],[RepsWithStatObserved]],1,0)</f>
        <v>1</v>
      </c>
    </row>
    <row r="1396" spans="1:25" x14ac:dyDescent="0.25">
      <c r="A1396" t="s">
        <v>68</v>
      </c>
      <c r="B1396" t="s">
        <v>70</v>
      </c>
      <c r="C1396">
        <v>50</v>
      </c>
      <c r="D1396" t="s">
        <v>85</v>
      </c>
      <c r="E1396" t="s">
        <v>93</v>
      </c>
      <c r="F1396" t="s">
        <v>87</v>
      </c>
      <c r="G1396">
        <v>0</v>
      </c>
      <c r="H1396">
        <v>2E+20</v>
      </c>
      <c r="I1396">
        <v>0</v>
      </c>
      <c r="J1396">
        <v>0</v>
      </c>
      <c r="K1396">
        <v>141</v>
      </c>
      <c r="L13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96" s="5" cm="1">
        <f t="array" ref="M1396">MAX(IF((ProjectInfoTable[ProjectName]=DiscreteStatsTable[[#This Row],[ProjectName]]),(ProjectInfoTable[ProjectName]=DiscreteStatsTable[[#This Row],[ProjectName]])*ProjectInfoTable[NumberOfReplications]))</f>
        <v>50</v>
      </c>
      <c r="N1396" s="5" cm="1">
        <f t="array" ref="N1396">IFERROR(AVERAGE(IF((DiscreteStatsTable[GroupByKey]=DiscreteStatsTable[[#This Row],[GroupByKey]]),(DiscreteStatsTable[GroupByKey]=DiscreteStatsTable[[#This Row],[GroupByKey]])*DiscreteStatsTable[Average])),0)</f>
        <v>0</v>
      </c>
      <c r="O1396" s="5" cm="1">
        <f t="array" ref="O1396">IFERROR(_xlfn.STDEV.S(IF((DiscreteStatsTable[GroupByKey]=DiscreteStatsTable[[#This Row],[GroupByKey]]),(DiscreteStatsTable[GroupByKey]=DiscreteStatsTable[[#This Row],[GroupByKey]])*DiscreteStatsTable[Average])),0)</f>
        <v>0</v>
      </c>
      <c r="P1396" s="5" cm="1">
        <f t="array" ref="P1396">MAX(IF((ProjectInfoTable[ProjectName]=DiscreteStatsTable[[#This Row],[ProjectName]]),(ProjectInfoTable[ProjectName]=DiscreteStatsTable[[#This Row],[ProjectName]])*ProjectInfoTable[ConfidenceInterval]))</f>
        <v>0.95</v>
      </c>
      <c r="Q1396" s="5">
        <f>IF(AND(DiscreteStatsTable[[#This Row],[RepsWithStatObserved]]=1,Y1396=0),200000000000000000000,IFERROR(_xlfn.T.INV.2T(1 -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6" s="5" cm="1">
        <f t="array" ref="R1396">MIN(IF((DiscreteStatsTable[GroupByKey]=DiscreteStatsTable[[#This Row],[GroupByKey]]),(DiscreteStatsTable[GroupByKey]=DiscreteStatsTable[[#This Row],[GroupByKey]])*DiscreteStatsTable[Average]))</f>
        <v>0</v>
      </c>
      <c r="S1396" s="5" cm="1">
        <f t="array" ref="S1396">MAX(IF((DiscreteStatsTable[GroupByKey]=DiscreteStatsTable[[#This Row],[GroupByKey]]),(DiscreteStatsTable[GroupByKey]=DiscreteStatsTable[[#This Row],[GroupByKey]])*DiscreteStatsTable[Average]))</f>
        <v>0</v>
      </c>
      <c r="T1396" s="5" cm="1">
        <f t="array" ref="T1396">MIN(IF((DiscreteStatsTable[GroupByKey]=DiscreteStatsTable[[#This Row],[GroupByKey]]),(DiscreteStatsTable[GroupByKey]=DiscreteStatsTable[[#This Row],[GroupByKey]])*DiscreteStatsTable[Minimum]))</f>
        <v>0</v>
      </c>
      <c r="U1396" s="5" cm="1">
        <f t="array" ref="U1396">MAX(IF((DiscreteStatsTable[GroupByKey]=DiscreteStatsTable[[#This Row],[GroupByKey]]),(DiscreteStatsTable[GroupByKey]=DiscreteStatsTable[[#This Row],[GroupByKey]])*DiscreteStatsTable[Maximum]))</f>
        <v>0</v>
      </c>
      <c r="V1396" s="5" cm="1">
        <f t="array" ref="V1396">IFERROR(AVERAGE(IF((DiscreteStatsTable[GroupByKey]=DiscreteStatsTable[[#This Row],[GroupByKey]]),(DiscreteStatsTable[GroupByKey]=DiscreteStatsTable[[#This Row],[GroupByKey]])*DiscreteStatsTable[NumberObservations])),0)</f>
        <v>141.38</v>
      </c>
      <c r="W1396" s="5">
        <f>IF((DiscreteStatsTable[[#This Row],[RepsRequested]]&gt;1),DiscreteStatsTable[[#This Row],[HalfWidth]],DiscreteStatsTable[[#This Row],[BatchMeansHalfWidth]])</f>
        <v>0</v>
      </c>
      <c r="X1396" s="5" cm="1">
        <f t="array" ref="X1396">COUNT(IF((DiscreteStatsTable[GroupByKey]=DiscreteStatsTable[[#This Row],[GroupByKey]]),(DiscreteStatsTable[GroupByKey]=DiscreteStatsTable[[#This Row],[GroupByKey]])*DiscreteStatsTable[Replication]))</f>
        <v>50</v>
      </c>
      <c r="Y1396" s="5">
        <f>IF(DiscreteStatsTable[[#This Row],[RepsRequested]]=DiscreteStatsTable[[#This Row],[RepsWithStatObserved]],1,0)</f>
        <v>1</v>
      </c>
    </row>
    <row r="1397" spans="1:25" x14ac:dyDescent="0.25">
      <c r="A1397" t="s">
        <v>68</v>
      </c>
      <c r="B1397" t="s">
        <v>70</v>
      </c>
      <c r="C1397">
        <v>50</v>
      </c>
      <c r="D1397" t="s">
        <v>85</v>
      </c>
      <c r="E1397" t="s">
        <v>94</v>
      </c>
      <c r="F1397" t="s">
        <v>87</v>
      </c>
      <c r="G1397">
        <v>0</v>
      </c>
      <c r="H1397">
        <v>2E+20</v>
      </c>
      <c r="I1397">
        <v>0</v>
      </c>
      <c r="J1397">
        <v>0</v>
      </c>
      <c r="K1397">
        <v>141</v>
      </c>
      <c r="L13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97" s="5" cm="1">
        <f t="array" ref="M1397">MAX(IF((ProjectInfoTable[ProjectName]=DiscreteStatsTable[[#This Row],[ProjectName]]),(ProjectInfoTable[ProjectName]=DiscreteStatsTable[[#This Row],[ProjectName]])*ProjectInfoTable[NumberOfReplications]))</f>
        <v>50</v>
      </c>
      <c r="N1397" s="5" cm="1">
        <f t="array" ref="N1397">IFERROR(AVERAGE(IF((DiscreteStatsTable[GroupByKey]=DiscreteStatsTable[[#This Row],[GroupByKey]]),(DiscreteStatsTable[GroupByKey]=DiscreteStatsTable[[#This Row],[GroupByKey]])*DiscreteStatsTable[Average])),0)</f>
        <v>0</v>
      </c>
      <c r="O1397" s="5" cm="1">
        <f t="array" ref="O1397">IFERROR(_xlfn.STDEV.S(IF((DiscreteStatsTable[GroupByKey]=DiscreteStatsTable[[#This Row],[GroupByKey]]),(DiscreteStatsTable[GroupByKey]=DiscreteStatsTable[[#This Row],[GroupByKey]])*DiscreteStatsTable[Average])),0)</f>
        <v>0</v>
      </c>
      <c r="P1397" s="5" cm="1">
        <f t="array" ref="P1397">MAX(IF((ProjectInfoTable[ProjectName]=DiscreteStatsTable[[#This Row],[ProjectName]]),(ProjectInfoTable[ProjectName]=DiscreteStatsTable[[#This Row],[ProjectName]])*ProjectInfoTable[ConfidenceInterval]))</f>
        <v>0.95</v>
      </c>
      <c r="Q1397" s="5">
        <f>IF(AND(DiscreteStatsTable[[#This Row],[RepsWithStatObserved]]=1,Y1397=0),200000000000000000000,IFERROR(_xlfn.T.INV.2T(1 -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7" s="5" cm="1">
        <f t="array" ref="R1397">MIN(IF((DiscreteStatsTable[GroupByKey]=DiscreteStatsTable[[#This Row],[GroupByKey]]),(DiscreteStatsTable[GroupByKey]=DiscreteStatsTable[[#This Row],[GroupByKey]])*DiscreteStatsTable[Average]))</f>
        <v>0</v>
      </c>
      <c r="S1397" s="5" cm="1">
        <f t="array" ref="S1397">MAX(IF((DiscreteStatsTable[GroupByKey]=DiscreteStatsTable[[#This Row],[GroupByKey]]),(DiscreteStatsTable[GroupByKey]=DiscreteStatsTable[[#This Row],[GroupByKey]])*DiscreteStatsTable[Average]))</f>
        <v>0</v>
      </c>
      <c r="T1397" s="5" cm="1">
        <f t="array" ref="T1397">MIN(IF((DiscreteStatsTable[GroupByKey]=DiscreteStatsTable[[#This Row],[GroupByKey]]),(DiscreteStatsTable[GroupByKey]=DiscreteStatsTable[[#This Row],[GroupByKey]])*DiscreteStatsTable[Minimum]))</f>
        <v>0</v>
      </c>
      <c r="U1397" s="5" cm="1">
        <f t="array" ref="U1397">MAX(IF((DiscreteStatsTable[GroupByKey]=DiscreteStatsTable[[#This Row],[GroupByKey]]),(DiscreteStatsTable[GroupByKey]=DiscreteStatsTable[[#This Row],[GroupByKey]])*DiscreteStatsTable[Maximum]))</f>
        <v>0</v>
      </c>
      <c r="V1397" s="5" cm="1">
        <f t="array" ref="V1397">IFERROR(AVERAGE(IF((DiscreteStatsTable[GroupByKey]=DiscreteStatsTable[[#This Row],[GroupByKey]]),(DiscreteStatsTable[GroupByKey]=DiscreteStatsTable[[#This Row],[GroupByKey]])*DiscreteStatsTable[NumberObservations])),0)</f>
        <v>141.38</v>
      </c>
      <c r="W1397" s="5">
        <f>IF((DiscreteStatsTable[[#This Row],[RepsRequested]]&gt;1),DiscreteStatsTable[[#This Row],[HalfWidth]],DiscreteStatsTable[[#This Row],[BatchMeansHalfWidth]])</f>
        <v>0</v>
      </c>
      <c r="X1397" s="5" cm="1">
        <f t="array" ref="X1397">COUNT(IF((DiscreteStatsTable[GroupByKey]=DiscreteStatsTable[[#This Row],[GroupByKey]]),(DiscreteStatsTable[GroupByKey]=DiscreteStatsTable[[#This Row],[GroupByKey]])*DiscreteStatsTable[Replication]))</f>
        <v>50</v>
      </c>
      <c r="Y1397" s="5">
        <f>IF(DiscreteStatsTable[[#This Row],[RepsRequested]]=DiscreteStatsTable[[#This Row],[RepsWithStatObserved]],1,0)</f>
        <v>1</v>
      </c>
    </row>
    <row r="1398" spans="1:25" x14ac:dyDescent="0.25">
      <c r="A1398" t="s">
        <v>68</v>
      </c>
      <c r="B1398" t="s">
        <v>70</v>
      </c>
      <c r="C1398">
        <v>50</v>
      </c>
      <c r="D1398" t="s">
        <v>85</v>
      </c>
      <c r="E1398" t="s">
        <v>95</v>
      </c>
      <c r="F1398" t="s">
        <v>87</v>
      </c>
      <c r="G1398">
        <v>0.35024227105225397</v>
      </c>
      <c r="H1398">
        <v>2E+20</v>
      </c>
      <c r="I1398">
        <v>8.6760785874281501E-2</v>
      </c>
      <c r="J1398">
        <v>1.6103662739861599</v>
      </c>
      <c r="K1398">
        <v>141</v>
      </c>
      <c r="L13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98" s="5" cm="1">
        <f t="array" ref="M1398">MAX(IF((ProjectInfoTable[ProjectName]=DiscreteStatsTable[[#This Row],[ProjectName]]),(ProjectInfoTable[ProjectName]=DiscreteStatsTable[[#This Row],[ProjectName]])*ProjectInfoTable[NumberOfReplications]))</f>
        <v>50</v>
      </c>
      <c r="N1398" s="5" cm="1">
        <f t="array" ref="N1398">IFERROR(AVERAGE(IF((DiscreteStatsTable[GroupByKey]=DiscreteStatsTable[[#This Row],[GroupByKey]]),(DiscreteStatsTable[GroupByKey]=DiscreteStatsTable[[#This Row],[GroupByKey]])*DiscreteStatsTable[Average])),0)</f>
        <v>0.33492790756206081</v>
      </c>
      <c r="O1398" s="5" cm="1">
        <f t="array" ref="O1398">IFERROR(_xlfn.STDEV.S(IF((DiscreteStatsTable[GroupByKey]=DiscreteStatsTable[[#This Row],[GroupByKey]]),(DiscreteStatsTable[GroupByKey]=DiscreteStatsTable[[#This Row],[GroupByKey]])*DiscreteStatsTable[Average])),0)</f>
        <v>2.0224947130689272E-2</v>
      </c>
      <c r="P1398" s="5" cm="1">
        <f t="array" ref="P1398">MAX(IF((ProjectInfoTable[ProjectName]=DiscreteStatsTable[[#This Row],[ProjectName]]),(ProjectInfoTable[ProjectName]=DiscreteStatsTable[[#This Row],[ProjectName]])*ProjectInfoTable[ConfidenceInterval]))</f>
        <v>0.95</v>
      </c>
      <c r="Q1398" s="5">
        <f>IF(AND(DiscreteStatsTable[[#This Row],[RepsWithStatObserved]]=1,Y1398=0),200000000000000000000,IFERROR(_xlfn.T.INV.2T(1 -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5.7478663771092743E-3</v>
      </c>
      <c r="R1398" s="5" cm="1">
        <f t="array" ref="R1398">MIN(IF((DiscreteStatsTable[GroupByKey]=DiscreteStatsTable[[#This Row],[GroupByKey]]),(DiscreteStatsTable[GroupByKey]=DiscreteStatsTable[[#This Row],[GroupByKey]])*DiscreteStatsTable[Average]))</f>
        <v>0.29414253294763198</v>
      </c>
      <c r="S1398" s="5" cm="1">
        <f t="array" ref="S1398">MAX(IF((DiscreteStatsTable[GroupByKey]=DiscreteStatsTable[[#This Row],[GroupByKey]]),(DiscreteStatsTable[GroupByKey]=DiscreteStatsTable[[#This Row],[GroupByKey]])*DiscreteStatsTable[Average]))</f>
        <v>0.38948747758041602</v>
      </c>
      <c r="T1398" s="5" cm="1">
        <f t="array" ref="T1398">MIN(IF((DiscreteStatsTable[GroupByKey]=DiscreteStatsTable[[#This Row],[GroupByKey]]),(DiscreteStatsTable[GroupByKey]=DiscreteStatsTable[[#This Row],[GroupByKey]])*DiscreteStatsTable[Minimum]))</f>
        <v>1.2941586017357599E-2</v>
      </c>
      <c r="U1398" s="5" cm="1">
        <f t="array" ref="U1398">MAX(IF((DiscreteStatsTable[GroupByKey]=DiscreteStatsTable[[#This Row],[GroupByKey]]),(DiscreteStatsTable[GroupByKey]=DiscreteStatsTable[[#This Row],[GroupByKey]])*DiscreteStatsTable[Maximum]))</f>
        <v>2.0393207955552399</v>
      </c>
      <c r="V1398" s="5" cm="1">
        <f t="array" ref="V1398">IFERROR(AVERAGE(IF((DiscreteStatsTable[GroupByKey]=DiscreteStatsTable[[#This Row],[GroupByKey]]),(DiscreteStatsTable[GroupByKey]=DiscreteStatsTable[[#This Row],[GroupByKey]])*DiscreteStatsTable[NumberObservations])),0)</f>
        <v>141.38</v>
      </c>
      <c r="W1398" s="5">
        <f>IF((DiscreteStatsTable[[#This Row],[RepsRequested]]&gt;1),DiscreteStatsTable[[#This Row],[HalfWidth]],DiscreteStatsTable[[#This Row],[BatchMeansHalfWidth]])</f>
        <v>5.7478663771092743E-3</v>
      </c>
      <c r="X1398" s="5" cm="1">
        <f t="array" ref="X1398">COUNT(IF((DiscreteStatsTable[GroupByKey]=DiscreteStatsTable[[#This Row],[GroupByKey]]),(DiscreteStatsTable[GroupByKey]=DiscreteStatsTable[[#This Row],[GroupByKey]])*DiscreteStatsTable[Replication]))</f>
        <v>50</v>
      </c>
      <c r="Y1398" s="5">
        <f>IF(DiscreteStatsTable[[#This Row],[RepsRequested]]=DiscreteStatsTable[[#This Row],[RepsWithStatObserved]],1,0)</f>
        <v>1</v>
      </c>
    </row>
    <row r="1399" spans="1:25" x14ac:dyDescent="0.25">
      <c r="A1399" t="s">
        <v>68</v>
      </c>
      <c r="B1399" t="s">
        <v>70</v>
      </c>
      <c r="C1399">
        <v>50</v>
      </c>
      <c r="D1399" t="s">
        <v>85</v>
      </c>
      <c r="E1399" t="s">
        <v>96</v>
      </c>
      <c r="F1399" t="s">
        <v>87</v>
      </c>
      <c r="G1399">
        <v>12.686840189426</v>
      </c>
      <c r="H1399">
        <v>2E+20</v>
      </c>
      <c r="I1399">
        <v>3.6568841684286801</v>
      </c>
      <c r="J1399">
        <v>55.616348678213598</v>
      </c>
      <c r="K1399">
        <v>141</v>
      </c>
      <c r="L13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99" s="5" cm="1">
        <f t="array" ref="M1399">MAX(IF((ProjectInfoTable[ProjectName]=DiscreteStatsTable[[#This Row],[ProjectName]]),(ProjectInfoTable[ProjectName]=DiscreteStatsTable[[#This Row],[ProjectName]])*ProjectInfoTable[NumberOfReplications]))</f>
        <v>50</v>
      </c>
      <c r="N1399" s="5" cm="1">
        <f t="array" ref="N1399">IFERROR(AVERAGE(IF((DiscreteStatsTable[GroupByKey]=DiscreteStatsTable[[#This Row],[GroupByKey]]),(DiscreteStatsTable[GroupByKey]=DiscreteStatsTable[[#This Row],[GroupByKey]])*DiscreteStatsTable[Average])),0)</f>
        <v>12.098431297615067</v>
      </c>
      <c r="O1399" s="5" cm="1">
        <f t="array" ref="O1399">IFERROR(_xlfn.STDEV.S(IF((DiscreteStatsTable[GroupByKey]=DiscreteStatsTable[[#This Row],[GroupByKey]]),(DiscreteStatsTable[GroupByKey]=DiscreteStatsTable[[#This Row],[GroupByKey]])*DiscreteStatsTable[Average])),0)</f>
        <v>0.71433201207540975</v>
      </c>
      <c r="P1399" s="5" cm="1">
        <f t="array" ref="P1399">MAX(IF((ProjectInfoTable[ProjectName]=DiscreteStatsTable[[#This Row],[ProjectName]]),(ProjectInfoTable[ProjectName]=DiscreteStatsTable[[#This Row],[ProjectName]])*ProjectInfoTable[ConfidenceInterval]))</f>
        <v>0.95</v>
      </c>
      <c r="Q1399" s="5">
        <f>IF(AND(DiscreteStatsTable[[#This Row],[RepsWithStatObserved]]=1,Y1399=0),200000000000000000000,IFERROR(_xlfn.T.INV.2T(1 -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0.20301091161176912</v>
      </c>
      <c r="R1399" s="5" cm="1">
        <f t="array" ref="R1399">MIN(IF((DiscreteStatsTable[GroupByKey]=DiscreteStatsTable[[#This Row],[GroupByKey]]),(DiscreteStatsTable[GroupByKey]=DiscreteStatsTable[[#This Row],[GroupByKey]])*DiscreteStatsTable[Average]))</f>
        <v>10.7592582879315</v>
      </c>
      <c r="S1399" s="5" cm="1">
        <f t="array" ref="S1399">MAX(IF((DiscreteStatsTable[GroupByKey]=DiscreteStatsTable[[#This Row],[GroupByKey]]),(DiscreteStatsTable[GroupByKey]=DiscreteStatsTable[[#This Row],[GroupByKey]])*DiscreteStatsTable[Average]))</f>
        <v>14.168775078757299</v>
      </c>
      <c r="T1399" s="5" cm="1">
        <f t="array" ref="T1399">MIN(IF((DiscreteStatsTable[GroupByKey]=DiscreteStatsTable[[#This Row],[GroupByKey]]),(DiscreteStatsTable[GroupByKey]=DiscreteStatsTable[[#This Row],[GroupByKey]])*DiscreteStatsTable[Minimum]))</f>
        <v>0.77649516104145899</v>
      </c>
      <c r="U1399" s="5" cm="1">
        <f t="array" ref="U1399">MAX(IF((DiscreteStatsTable[GroupByKey]=DiscreteStatsTable[[#This Row],[GroupByKey]]),(DiscreteStatsTable[GroupByKey]=DiscreteStatsTable[[#This Row],[GroupByKey]])*DiscreteStatsTable[Maximum]))</f>
        <v>66.496126739788593</v>
      </c>
      <c r="V1399" s="5" cm="1">
        <f t="array" ref="V1399">IFERROR(AVERAGE(IF((DiscreteStatsTable[GroupByKey]=DiscreteStatsTable[[#This Row],[GroupByKey]]),(DiscreteStatsTable[GroupByKey]=DiscreteStatsTable[[#This Row],[GroupByKey]])*DiscreteStatsTable[NumberObservations])),0)</f>
        <v>141.38</v>
      </c>
      <c r="W1399" s="5">
        <f>IF((DiscreteStatsTable[[#This Row],[RepsRequested]]&gt;1),DiscreteStatsTable[[#This Row],[HalfWidth]],DiscreteStatsTable[[#This Row],[BatchMeansHalfWidth]])</f>
        <v>0.20301091161176912</v>
      </c>
      <c r="X1399" s="5" cm="1">
        <f t="array" ref="X1399">COUNT(IF((DiscreteStatsTable[GroupByKey]=DiscreteStatsTable[[#This Row],[GroupByKey]]),(DiscreteStatsTable[GroupByKey]=DiscreteStatsTable[[#This Row],[GroupByKey]])*DiscreteStatsTable[Replication]))</f>
        <v>50</v>
      </c>
      <c r="Y1399" s="5">
        <f>IF(DiscreteStatsTable[[#This Row],[RepsRequested]]=DiscreteStatsTable[[#This Row],[RepsWithStatObserved]],1,0)</f>
        <v>1</v>
      </c>
    </row>
    <row r="1400" spans="1:25" x14ac:dyDescent="0.25">
      <c r="A1400" t="s">
        <v>68</v>
      </c>
      <c r="B1400" t="s">
        <v>70</v>
      </c>
      <c r="C1400">
        <v>50</v>
      </c>
      <c r="D1400" t="s">
        <v>85</v>
      </c>
      <c r="E1400" t="s">
        <v>97</v>
      </c>
      <c r="F1400" t="s">
        <v>87</v>
      </c>
      <c r="G1400">
        <v>0</v>
      </c>
      <c r="H1400">
        <v>2E+20</v>
      </c>
      <c r="I1400">
        <v>0</v>
      </c>
      <c r="J1400">
        <v>0</v>
      </c>
      <c r="K1400">
        <v>141</v>
      </c>
      <c r="L14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400" s="5" cm="1">
        <f t="array" ref="M1400">MAX(IF((ProjectInfoTable[ProjectName]=DiscreteStatsTable[[#This Row],[ProjectName]]),(ProjectInfoTable[ProjectName]=DiscreteStatsTable[[#This Row],[ProjectName]])*ProjectInfoTable[NumberOfReplications]))</f>
        <v>50</v>
      </c>
      <c r="N1400" s="5" cm="1">
        <f t="array" ref="N1400">IFERROR(AVERAGE(IF((DiscreteStatsTable[GroupByKey]=DiscreteStatsTable[[#This Row],[GroupByKey]]),(DiscreteStatsTable[GroupByKey]=DiscreteStatsTable[[#This Row],[GroupByKey]])*DiscreteStatsTable[Average])),0)</f>
        <v>0</v>
      </c>
      <c r="O1400" s="5" cm="1">
        <f t="array" ref="O1400">IFERROR(_xlfn.STDEV.S(IF((DiscreteStatsTable[GroupByKey]=DiscreteStatsTable[[#This Row],[GroupByKey]]),(DiscreteStatsTable[GroupByKey]=DiscreteStatsTable[[#This Row],[GroupByKey]])*DiscreteStatsTable[Average])),0)</f>
        <v>0</v>
      </c>
      <c r="P1400" s="5" cm="1">
        <f t="array" ref="P1400">MAX(IF((ProjectInfoTable[ProjectName]=DiscreteStatsTable[[#This Row],[ProjectName]]),(ProjectInfoTable[ProjectName]=DiscreteStatsTable[[#This Row],[ProjectName]])*ProjectInfoTable[ConfidenceInterval]))</f>
        <v>0.95</v>
      </c>
      <c r="Q1400" s="5">
        <f>IF(AND(DiscreteStatsTable[[#This Row],[RepsWithStatObserved]]=1,Y1400=0),200000000000000000000,IFERROR(_xlfn.T.INV.2T(1 -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0" s="5" cm="1">
        <f t="array" ref="R1400">MIN(IF((DiscreteStatsTable[GroupByKey]=DiscreteStatsTable[[#This Row],[GroupByKey]]),(DiscreteStatsTable[GroupByKey]=DiscreteStatsTable[[#This Row],[GroupByKey]])*DiscreteStatsTable[Average]))</f>
        <v>0</v>
      </c>
      <c r="S1400" s="5" cm="1">
        <f t="array" ref="S1400">MAX(IF((DiscreteStatsTable[GroupByKey]=DiscreteStatsTable[[#This Row],[GroupByKey]]),(DiscreteStatsTable[GroupByKey]=DiscreteStatsTable[[#This Row],[GroupByKey]])*DiscreteStatsTable[Average]))</f>
        <v>0</v>
      </c>
      <c r="T1400" s="5" cm="1">
        <f t="array" ref="T1400">MIN(IF((DiscreteStatsTable[GroupByKey]=DiscreteStatsTable[[#This Row],[GroupByKey]]),(DiscreteStatsTable[GroupByKey]=DiscreteStatsTable[[#This Row],[GroupByKey]])*DiscreteStatsTable[Minimum]))</f>
        <v>0</v>
      </c>
      <c r="U1400" s="5" cm="1">
        <f t="array" ref="U1400">MAX(IF((DiscreteStatsTable[GroupByKey]=DiscreteStatsTable[[#This Row],[GroupByKey]]),(DiscreteStatsTable[GroupByKey]=DiscreteStatsTable[[#This Row],[GroupByKey]])*DiscreteStatsTable[Maximum]))</f>
        <v>0</v>
      </c>
      <c r="V1400" s="5" cm="1">
        <f t="array" ref="V1400">IFERROR(AVERAGE(IF((DiscreteStatsTable[GroupByKey]=DiscreteStatsTable[[#This Row],[GroupByKey]]),(DiscreteStatsTable[GroupByKey]=DiscreteStatsTable[[#This Row],[GroupByKey]])*DiscreteStatsTable[NumberObservations])),0)</f>
        <v>141.38</v>
      </c>
      <c r="W1400" s="5">
        <f>IF((DiscreteStatsTable[[#This Row],[RepsRequested]]&gt;1),DiscreteStatsTable[[#This Row],[HalfWidth]],DiscreteStatsTable[[#This Row],[BatchMeansHalfWidth]])</f>
        <v>0</v>
      </c>
      <c r="X1400" s="5" cm="1">
        <f t="array" ref="X1400">COUNT(IF((DiscreteStatsTable[GroupByKey]=DiscreteStatsTable[[#This Row],[GroupByKey]]),(DiscreteStatsTable[GroupByKey]=DiscreteStatsTable[[#This Row],[GroupByKey]])*DiscreteStatsTable[Replication]))</f>
        <v>50</v>
      </c>
      <c r="Y1400" s="5">
        <f>IF(DiscreteStatsTable[[#This Row],[RepsRequested]]=DiscreteStatsTable[[#This Row],[RepsWithStatObserved]],1,0)</f>
        <v>1</v>
      </c>
    </row>
    <row r="1401" spans="1:25" x14ac:dyDescent="0.25">
      <c r="A1401" t="s">
        <v>68</v>
      </c>
      <c r="B1401" t="s">
        <v>70</v>
      </c>
      <c r="C1401">
        <v>50</v>
      </c>
      <c r="D1401" t="s">
        <v>85</v>
      </c>
      <c r="E1401" t="s">
        <v>98</v>
      </c>
      <c r="F1401" t="s">
        <v>87</v>
      </c>
      <c r="G1401">
        <v>4.4560272611995098</v>
      </c>
      <c r="H1401">
        <v>2E+20</v>
      </c>
      <c r="I1401">
        <v>0</v>
      </c>
      <c r="J1401">
        <v>24.844172151206902</v>
      </c>
      <c r="K1401">
        <v>141</v>
      </c>
      <c r="L14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401" s="5" cm="1">
        <f t="array" ref="M1401">MAX(IF((ProjectInfoTable[ProjectName]=DiscreteStatsTable[[#This Row],[ProjectName]]),(ProjectInfoTable[ProjectName]=DiscreteStatsTable[[#This Row],[ProjectName]])*ProjectInfoTable[NumberOfReplications]))</f>
        <v>50</v>
      </c>
      <c r="N1401" s="5" cm="1">
        <f t="array" ref="N1401">IFERROR(AVERAGE(IF((DiscreteStatsTable[GroupByKey]=DiscreteStatsTable[[#This Row],[GroupByKey]]),(DiscreteStatsTable[GroupByKey]=DiscreteStatsTable[[#This Row],[GroupByKey]])*DiscreteStatsTable[Average])),0)</f>
        <v>5.6664667008910365</v>
      </c>
      <c r="O1401" s="5" cm="1">
        <f t="array" ref="O1401">IFERROR(_xlfn.STDEV.S(IF((DiscreteStatsTable[GroupByKey]=DiscreteStatsTable[[#This Row],[GroupByKey]]),(DiscreteStatsTable[GroupByKey]=DiscreteStatsTable[[#This Row],[GroupByKey]])*DiscreteStatsTable[Average])),0)</f>
        <v>5.8120334932936641</v>
      </c>
      <c r="P1401" s="5" cm="1">
        <f t="array" ref="P1401">MAX(IF((ProjectInfoTable[ProjectName]=DiscreteStatsTable[[#This Row],[ProjectName]]),(ProjectInfoTable[ProjectName]=DiscreteStatsTable[[#This Row],[ProjectName]])*ProjectInfoTable[ConfidenceInterval]))</f>
        <v>0.95</v>
      </c>
      <c r="Q1401" s="5">
        <f>IF(AND(DiscreteStatsTable[[#This Row],[RepsWithStatObserved]]=1,Y1401=0),200000000000000000000,IFERROR(_xlfn.T.INV.2T(1 -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1.6517616428299211</v>
      </c>
      <c r="R1401" s="5" cm="1">
        <f t="array" ref="R1401">MIN(IF((DiscreteStatsTable[GroupByKey]=DiscreteStatsTable[[#This Row],[GroupByKey]]),(DiscreteStatsTable[GroupByKey]=DiscreteStatsTable[[#This Row],[GroupByKey]])*DiscreteStatsTable[Average]))</f>
        <v>1.06349999805384</v>
      </c>
      <c r="S1401" s="5" cm="1">
        <f t="array" ref="S1401">MAX(IF((DiscreteStatsTable[GroupByKey]=DiscreteStatsTable[[#This Row],[GroupByKey]]),(DiscreteStatsTable[GroupByKey]=DiscreteStatsTable[[#This Row],[GroupByKey]])*DiscreteStatsTable[Average]))</f>
        <v>37.498930964302303</v>
      </c>
      <c r="T1401" s="5" cm="1">
        <f t="array" ref="T1401">MIN(IF((DiscreteStatsTable[GroupByKey]=DiscreteStatsTable[[#This Row],[GroupByKey]]),(DiscreteStatsTable[GroupByKey]=DiscreteStatsTable[[#This Row],[GroupByKey]])*DiscreteStatsTable[Minimum]))</f>
        <v>0</v>
      </c>
      <c r="U1401" s="5" cm="1">
        <f t="array" ref="U1401">MAX(IF((DiscreteStatsTable[GroupByKey]=DiscreteStatsTable[[#This Row],[GroupByKey]]),(DiscreteStatsTable[GroupByKey]=DiscreteStatsTable[[#This Row],[GroupByKey]])*DiscreteStatsTable[Maximum]))</f>
        <v>97.065234510704698</v>
      </c>
      <c r="V1401" s="5" cm="1">
        <f t="array" ref="V1401">IFERROR(AVERAGE(IF((DiscreteStatsTable[GroupByKey]=DiscreteStatsTable[[#This Row],[GroupByKey]]),(DiscreteStatsTable[GroupByKey]=DiscreteStatsTable[[#This Row],[GroupByKey]])*DiscreteStatsTable[NumberObservations])),0)</f>
        <v>141.38</v>
      </c>
      <c r="W1401" s="5">
        <f>IF((DiscreteStatsTable[[#This Row],[RepsRequested]]&gt;1),DiscreteStatsTable[[#This Row],[HalfWidth]],DiscreteStatsTable[[#This Row],[BatchMeansHalfWidth]])</f>
        <v>1.6517616428299211</v>
      </c>
      <c r="X1401" s="5" cm="1">
        <f t="array" ref="X1401">COUNT(IF((DiscreteStatsTable[GroupByKey]=DiscreteStatsTable[[#This Row],[GroupByKey]]),(DiscreteStatsTable[GroupByKey]=DiscreteStatsTable[[#This Row],[GroupByKey]])*DiscreteStatsTable[Replication]))</f>
        <v>50</v>
      </c>
      <c r="Y1401" s="5">
        <f>IF(DiscreteStatsTable[[#This Row],[RepsRequested]]=DiscreteStatsTable[[#This Row],[RepsWithStatObserved]],1,0)</f>
        <v>1</v>
      </c>
    </row>
    <row r="1402" spans="1:25" x14ac:dyDescent="0.25">
      <c r="A1402" t="s">
        <v>68</v>
      </c>
      <c r="B1402" t="s">
        <v>70</v>
      </c>
      <c r="C1402">
        <v>1</v>
      </c>
      <c r="D1402" t="s">
        <v>99</v>
      </c>
      <c r="E1402" t="s">
        <v>72</v>
      </c>
      <c r="F1402" t="s">
        <v>73</v>
      </c>
      <c r="G1402">
        <v>0.34270805066874299</v>
      </c>
      <c r="H1402">
        <v>2E+20</v>
      </c>
      <c r="I1402">
        <v>0.131719989780652</v>
      </c>
      <c r="J1402">
        <v>0.46744095216645398</v>
      </c>
      <c r="K1402">
        <v>5</v>
      </c>
      <c r="L140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02" s="5" cm="1">
        <f t="array" ref="M1402">MAX(IF((ProjectInfoTable[ProjectName]=DiscreteStatsTable[[#This Row],[ProjectName]]),(ProjectInfoTable[ProjectName]=DiscreteStatsTable[[#This Row],[ProjectName]])*ProjectInfoTable[NumberOfReplications]))</f>
        <v>50</v>
      </c>
      <c r="N1402" s="5" cm="1">
        <f t="array" ref="N1402">IFERROR(AVERAGE(IF((DiscreteStatsTable[GroupByKey]=DiscreteStatsTable[[#This Row],[GroupByKey]]),(DiscreteStatsTable[GroupByKey]=DiscreteStatsTable[[#This Row],[GroupByKey]])*DiscreteStatsTable[Average])),0)</f>
        <v>0.25989097691448754</v>
      </c>
      <c r="O1402" s="5" cm="1">
        <f t="array" ref="O140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02" s="5" cm="1">
        <f t="array" ref="P1402">MAX(IF((ProjectInfoTable[ProjectName]=DiscreteStatsTable[[#This Row],[ProjectName]]),(ProjectInfoTable[ProjectName]=DiscreteStatsTable[[#This Row],[ProjectName]])*ProjectInfoTable[ConfidenceInterval]))</f>
        <v>0.95</v>
      </c>
      <c r="Q1402" s="5">
        <f>IF(AND(DiscreteStatsTable[[#This Row],[RepsWithStatObserved]]=1,Y1402=0),200000000000000000000,IFERROR(_xlfn.T.INV.2T(1 -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02" s="5" cm="1">
        <f t="array" ref="R1402">MIN(IF((DiscreteStatsTable[GroupByKey]=DiscreteStatsTable[[#This Row],[GroupByKey]]),(DiscreteStatsTable[GroupByKey]=DiscreteStatsTable[[#This Row],[GroupByKey]])*DiscreteStatsTable[Average]))</f>
        <v>9.9110799780549305E-2</v>
      </c>
      <c r="S1402" s="5" cm="1">
        <f t="array" ref="S1402">MAX(IF((DiscreteStatsTable[GroupByKey]=DiscreteStatsTable[[#This Row],[GroupByKey]]),(DiscreteStatsTable[GroupByKey]=DiscreteStatsTable[[#This Row],[GroupByKey]])*DiscreteStatsTable[Average]))</f>
        <v>0.39044329600396599</v>
      </c>
      <c r="T1402" s="5" cm="1">
        <f t="array" ref="T1402">MIN(IF((DiscreteStatsTable[GroupByKey]=DiscreteStatsTable[[#This Row],[GroupByKey]]),(DiscreteStatsTable[GroupByKey]=DiscreteStatsTable[[#This Row],[GroupByKey]])*DiscreteStatsTable[Minimum]))</f>
        <v>1.8569038615106601E-2</v>
      </c>
      <c r="U1402" s="5" cm="1">
        <f t="array" ref="U1402">MAX(IF((DiscreteStatsTable[GroupByKey]=DiscreteStatsTable[[#This Row],[GroupByKey]]),(DiscreteStatsTable[GroupByKey]=DiscreteStatsTable[[#This Row],[GroupByKey]])*DiscreteStatsTable[Maximum]))</f>
        <v>0.49770717251883501</v>
      </c>
      <c r="V1402" s="5" cm="1">
        <f t="array" ref="V1402">IFERROR(AVERAGE(IF((DiscreteStatsTable[GroupByKey]=DiscreteStatsTable[[#This Row],[GroupByKey]]),(DiscreteStatsTable[GroupByKey]=DiscreteStatsTable[[#This Row],[GroupByKey]])*DiscreteStatsTable[NumberObservations])),0)</f>
        <v>6.66</v>
      </c>
      <c r="W1402" s="5">
        <f>IF((DiscreteStatsTable[[#This Row],[RepsRequested]]&gt;1),DiscreteStatsTable[[#This Row],[HalfWidth]],DiscreteStatsTable[[#This Row],[BatchMeansHalfWidth]])</f>
        <v>1.6977944113910053E-2</v>
      </c>
      <c r="X1402" s="5" cm="1">
        <f t="array" ref="X1402">COUNT(IF((DiscreteStatsTable[GroupByKey]=DiscreteStatsTable[[#This Row],[GroupByKey]]),(DiscreteStatsTable[GroupByKey]=DiscreteStatsTable[[#This Row],[GroupByKey]])*DiscreteStatsTable[Replication]))</f>
        <v>50</v>
      </c>
      <c r="Y1402" s="5">
        <f>IF(DiscreteStatsTable[[#This Row],[RepsRequested]]=DiscreteStatsTable[[#This Row],[RepsWithStatObserved]],1,0)</f>
        <v>1</v>
      </c>
    </row>
    <row r="1403" spans="1:25" x14ac:dyDescent="0.25">
      <c r="A1403" t="s">
        <v>68</v>
      </c>
      <c r="B1403" t="s">
        <v>70</v>
      </c>
      <c r="C1403">
        <v>1</v>
      </c>
      <c r="D1403" t="s">
        <v>99</v>
      </c>
      <c r="E1403" t="s">
        <v>74</v>
      </c>
      <c r="F1403" t="s">
        <v>73</v>
      </c>
      <c r="G1403">
        <v>11.3819633298734</v>
      </c>
      <c r="H1403">
        <v>2E+20</v>
      </c>
      <c r="I1403">
        <v>3.9515996934195501</v>
      </c>
      <c r="J1403">
        <v>16.3269830723866</v>
      </c>
      <c r="K1403">
        <v>5</v>
      </c>
      <c r="L140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03" s="5" cm="1">
        <f t="array" ref="M1403">MAX(IF((ProjectInfoTable[ProjectName]=DiscreteStatsTable[[#This Row],[ProjectName]]),(ProjectInfoTable[ProjectName]=DiscreteStatsTable[[#This Row],[ProjectName]])*ProjectInfoTable[NumberOfReplications]))</f>
        <v>50</v>
      </c>
      <c r="N1403" s="5" cm="1">
        <f t="array" ref="N1403">IFERROR(AVERAGE(IF((DiscreteStatsTable[GroupByKey]=DiscreteStatsTable[[#This Row],[GroupByKey]]),(DiscreteStatsTable[GroupByKey]=DiscreteStatsTable[[#This Row],[GroupByKey]])*DiscreteStatsTable[Average])),0)</f>
        <v>9.3051094534677592</v>
      </c>
      <c r="O1403" s="5" cm="1">
        <f t="array" ref="O1403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03" s="5" cm="1">
        <f t="array" ref="P1403">MAX(IF((ProjectInfoTable[ProjectName]=DiscreteStatsTable[[#This Row],[ProjectName]]),(ProjectInfoTable[ProjectName]=DiscreteStatsTable[[#This Row],[ProjectName]])*ProjectInfoTable[ConfidenceInterval]))</f>
        <v>0.95</v>
      </c>
      <c r="Q1403" s="5">
        <f>IF(AND(DiscreteStatsTable[[#This Row],[RepsWithStatObserved]]=1,Y1403=0),200000000000000000000,IFERROR(_xlfn.T.INV.2T(1 -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03" s="5" cm="1">
        <f t="array" ref="R1403">MIN(IF((DiscreteStatsTable[GroupByKey]=DiscreteStatsTable[[#This Row],[GroupByKey]]),(DiscreteStatsTable[GroupByKey]=DiscreteStatsTable[[#This Row],[GroupByKey]])*DiscreteStatsTable[Average]))</f>
        <v>3.48010138212855</v>
      </c>
      <c r="S1403" s="5" cm="1">
        <f t="array" ref="S1403">MAX(IF((DiscreteStatsTable[GroupByKey]=DiscreteStatsTable[[#This Row],[GroupByKey]]),(DiscreteStatsTable[GroupByKey]=DiscreteStatsTable[[#This Row],[GroupByKey]])*DiscreteStatsTable[Average]))</f>
        <v>23.754986041942001</v>
      </c>
      <c r="T1403" s="5" cm="1">
        <f t="array" ref="T1403">MIN(IF((DiscreteStatsTable[GroupByKey]=DiscreteStatsTable[[#This Row],[GroupByKey]]),(DiscreteStatsTable[GroupByKey]=DiscreteStatsTable[[#This Row],[GroupByKey]])*DiscreteStatsTable[Minimum]))</f>
        <v>0.55707115845319799</v>
      </c>
      <c r="U1403" s="5" cm="1">
        <f t="array" ref="U1403">MAX(IF((DiscreteStatsTable[GroupByKey]=DiscreteStatsTable[[#This Row],[GroupByKey]]),(DiscreteStatsTable[GroupByKey]=DiscreteStatsTable[[#This Row],[GroupByKey]])*DiscreteStatsTable[Maximum]))</f>
        <v>46.0165696136092</v>
      </c>
      <c r="V1403" s="5" cm="1">
        <f t="array" ref="V1403">IFERROR(AVERAGE(IF((DiscreteStatsTable[GroupByKey]=DiscreteStatsTable[[#This Row],[GroupByKey]]),(DiscreteStatsTable[GroupByKey]=DiscreteStatsTable[[#This Row],[GroupByKey]])*DiscreteStatsTable[NumberObservations])),0)</f>
        <v>6.66</v>
      </c>
      <c r="W1403" s="5">
        <f>IF((DiscreteStatsTable[[#This Row],[RepsRequested]]&gt;1),DiscreteStatsTable[[#This Row],[HalfWidth]],DiscreteStatsTable[[#This Row],[BatchMeansHalfWidth]])</f>
        <v>0.87568994514178078</v>
      </c>
      <c r="X1403" s="5" cm="1">
        <f t="array" ref="X1403">COUNT(IF((DiscreteStatsTable[GroupByKey]=DiscreteStatsTable[[#This Row],[GroupByKey]]),(DiscreteStatsTable[GroupByKey]=DiscreteStatsTable[[#This Row],[GroupByKey]])*DiscreteStatsTable[Replication]))</f>
        <v>50</v>
      </c>
      <c r="Y1403" s="5">
        <f>IF(DiscreteStatsTable[[#This Row],[RepsRequested]]=DiscreteStatsTable[[#This Row],[RepsWithStatObserved]],1,0)</f>
        <v>1</v>
      </c>
    </row>
    <row r="1404" spans="1:25" x14ac:dyDescent="0.25">
      <c r="A1404" t="s">
        <v>68</v>
      </c>
      <c r="B1404" t="s">
        <v>70</v>
      </c>
      <c r="C1404">
        <v>1</v>
      </c>
      <c r="D1404" t="s">
        <v>99</v>
      </c>
      <c r="E1404" t="s">
        <v>75</v>
      </c>
      <c r="F1404" t="s">
        <v>73</v>
      </c>
      <c r="G1404">
        <v>0.34270805066874299</v>
      </c>
      <c r="H1404">
        <v>2E+20</v>
      </c>
      <c r="I1404">
        <v>0.131719989780652</v>
      </c>
      <c r="J1404">
        <v>0.46744095216645398</v>
      </c>
      <c r="K1404">
        <v>5</v>
      </c>
      <c r="L140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04" s="5" cm="1">
        <f t="array" ref="M1404">MAX(IF((ProjectInfoTable[ProjectName]=DiscreteStatsTable[[#This Row],[ProjectName]]),(ProjectInfoTable[ProjectName]=DiscreteStatsTable[[#This Row],[ProjectName]])*ProjectInfoTable[NumberOfReplications]))</f>
        <v>50</v>
      </c>
      <c r="N1404" s="5" cm="1">
        <f t="array" ref="N1404">IFERROR(AVERAGE(IF((DiscreteStatsTable[GroupByKey]=DiscreteStatsTable[[#This Row],[GroupByKey]]),(DiscreteStatsTable[GroupByKey]=DiscreteStatsTable[[#This Row],[GroupByKey]])*DiscreteStatsTable[Average])),0)</f>
        <v>0.25989097691448754</v>
      </c>
      <c r="O1404" s="5" cm="1">
        <f t="array" ref="O140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04" s="5" cm="1">
        <f t="array" ref="P1404">MAX(IF((ProjectInfoTable[ProjectName]=DiscreteStatsTable[[#This Row],[ProjectName]]),(ProjectInfoTable[ProjectName]=DiscreteStatsTable[[#This Row],[ProjectName]])*ProjectInfoTable[ConfidenceInterval]))</f>
        <v>0.95</v>
      </c>
      <c r="Q1404" s="5">
        <f>IF(AND(DiscreteStatsTable[[#This Row],[RepsWithStatObserved]]=1,Y1404=0),200000000000000000000,IFERROR(_xlfn.T.INV.2T(1 -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04" s="5" cm="1">
        <f t="array" ref="R1404">MIN(IF((DiscreteStatsTable[GroupByKey]=DiscreteStatsTable[[#This Row],[GroupByKey]]),(DiscreteStatsTable[GroupByKey]=DiscreteStatsTable[[#This Row],[GroupByKey]])*DiscreteStatsTable[Average]))</f>
        <v>9.9110799780549305E-2</v>
      </c>
      <c r="S1404" s="5" cm="1">
        <f t="array" ref="S1404">MAX(IF((DiscreteStatsTable[GroupByKey]=DiscreteStatsTable[[#This Row],[GroupByKey]]),(DiscreteStatsTable[GroupByKey]=DiscreteStatsTable[[#This Row],[GroupByKey]])*DiscreteStatsTable[Average]))</f>
        <v>0.39044329600396599</v>
      </c>
      <c r="T1404" s="5" cm="1">
        <f t="array" ref="T1404">MIN(IF((DiscreteStatsTable[GroupByKey]=DiscreteStatsTable[[#This Row],[GroupByKey]]),(DiscreteStatsTable[GroupByKey]=DiscreteStatsTable[[#This Row],[GroupByKey]])*DiscreteStatsTable[Minimum]))</f>
        <v>1.8569038615106601E-2</v>
      </c>
      <c r="U1404" s="5" cm="1">
        <f t="array" ref="U1404">MAX(IF((DiscreteStatsTable[GroupByKey]=DiscreteStatsTable[[#This Row],[GroupByKey]]),(DiscreteStatsTable[GroupByKey]=DiscreteStatsTable[[#This Row],[GroupByKey]])*DiscreteStatsTable[Maximum]))</f>
        <v>0.49770717251883501</v>
      </c>
      <c r="V1404" s="5" cm="1">
        <f t="array" ref="V1404">IFERROR(AVERAGE(IF((DiscreteStatsTable[GroupByKey]=DiscreteStatsTable[[#This Row],[GroupByKey]]),(DiscreteStatsTable[GroupByKey]=DiscreteStatsTable[[#This Row],[GroupByKey]])*DiscreteStatsTable[NumberObservations])),0)</f>
        <v>6.66</v>
      </c>
      <c r="W1404" s="5">
        <f>IF((DiscreteStatsTable[[#This Row],[RepsRequested]]&gt;1),DiscreteStatsTable[[#This Row],[HalfWidth]],DiscreteStatsTable[[#This Row],[BatchMeansHalfWidth]])</f>
        <v>1.6977944113910053E-2</v>
      </c>
      <c r="X1404" s="5" cm="1">
        <f t="array" ref="X1404">COUNT(IF((DiscreteStatsTable[GroupByKey]=DiscreteStatsTable[[#This Row],[GroupByKey]]),(DiscreteStatsTable[GroupByKey]=DiscreteStatsTable[[#This Row],[GroupByKey]])*DiscreteStatsTable[Replication]))</f>
        <v>50</v>
      </c>
      <c r="Y1404" s="5">
        <f>IF(DiscreteStatsTable[[#This Row],[RepsRequested]]=DiscreteStatsTable[[#This Row],[RepsWithStatObserved]],1,0)</f>
        <v>1</v>
      </c>
    </row>
    <row r="1405" spans="1:25" x14ac:dyDescent="0.25">
      <c r="A1405" t="s">
        <v>68</v>
      </c>
      <c r="B1405" t="s">
        <v>70</v>
      </c>
      <c r="C1405">
        <v>1</v>
      </c>
      <c r="D1405" t="s">
        <v>99</v>
      </c>
      <c r="E1405" t="s">
        <v>76</v>
      </c>
      <c r="F1405" t="s">
        <v>73</v>
      </c>
      <c r="G1405">
        <v>10.2812415200623</v>
      </c>
      <c r="H1405">
        <v>2E+20</v>
      </c>
      <c r="I1405">
        <v>3.9515996934195501</v>
      </c>
      <c r="J1405">
        <v>14.0232285649936</v>
      </c>
      <c r="K1405">
        <v>5</v>
      </c>
      <c r="L140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05" s="5" cm="1">
        <f t="array" ref="M1405">MAX(IF((ProjectInfoTable[ProjectName]=DiscreteStatsTable[[#This Row],[ProjectName]]),(ProjectInfoTable[ProjectName]=DiscreteStatsTable[[#This Row],[ProjectName]])*ProjectInfoTable[NumberOfReplications]))</f>
        <v>50</v>
      </c>
      <c r="N1405" s="5" cm="1">
        <f t="array" ref="N1405">IFERROR(AVERAGE(IF((DiscreteStatsTable[GroupByKey]=DiscreteStatsTable[[#This Row],[GroupByKey]]),(DiscreteStatsTable[GroupByKey]=DiscreteStatsTable[[#This Row],[GroupByKey]])*DiscreteStatsTable[Average])),0)</f>
        <v>7.7967293074346298</v>
      </c>
      <c r="O1405" s="5" cm="1">
        <f t="array" ref="O1405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05" s="5" cm="1">
        <f t="array" ref="P1405">MAX(IF((ProjectInfoTable[ProjectName]=DiscreteStatsTable[[#This Row],[ProjectName]]),(ProjectInfoTable[ProjectName]=DiscreteStatsTable[[#This Row],[ProjectName]])*ProjectInfoTable[ConfidenceInterval]))</f>
        <v>0.95</v>
      </c>
      <c r="Q1405" s="5">
        <f>IF(AND(DiscreteStatsTable[[#This Row],[RepsWithStatObserved]]=1,Y1405=0),200000000000000000000,IFERROR(_xlfn.T.INV.2T(1 -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05" s="5" cm="1">
        <f t="array" ref="R1405">MIN(IF((DiscreteStatsTable[GroupByKey]=DiscreteStatsTable[[#This Row],[GroupByKey]]),(DiscreteStatsTable[GroupByKey]=DiscreteStatsTable[[#This Row],[GroupByKey]])*DiscreteStatsTable[Average]))</f>
        <v>2.9733239934164799</v>
      </c>
      <c r="S1405" s="5" cm="1">
        <f t="array" ref="S1405">MAX(IF((DiscreteStatsTable[GroupByKey]=DiscreteStatsTable[[#This Row],[GroupByKey]]),(DiscreteStatsTable[GroupByKey]=DiscreteStatsTable[[#This Row],[GroupByKey]])*DiscreteStatsTable[Average]))</f>
        <v>11.713298880119</v>
      </c>
      <c r="T1405" s="5" cm="1">
        <f t="array" ref="T1405">MIN(IF((DiscreteStatsTable[GroupByKey]=DiscreteStatsTable[[#This Row],[GroupByKey]]),(DiscreteStatsTable[GroupByKey]=DiscreteStatsTable[[#This Row],[GroupByKey]])*DiscreteStatsTable[Minimum]))</f>
        <v>0.55707115845319799</v>
      </c>
      <c r="U1405" s="5" cm="1">
        <f t="array" ref="U1405">MAX(IF((DiscreteStatsTable[GroupByKey]=DiscreteStatsTable[[#This Row],[GroupByKey]]),(DiscreteStatsTable[GroupByKey]=DiscreteStatsTable[[#This Row],[GroupByKey]])*DiscreteStatsTable[Maximum]))</f>
        <v>14.9312151755651</v>
      </c>
      <c r="V1405" s="5" cm="1">
        <f t="array" ref="V1405">IFERROR(AVERAGE(IF((DiscreteStatsTable[GroupByKey]=DiscreteStatsTable[[#This Row],[GroupByKey]]),(DiscreteStatsTable[GroupByKey]=DiscreteStatsTable[[#This Row],[GroupByKey]])*DiscreteStatsTable[NumberObservations])),0)</f>
        <v>6.66</v>
      </c>
      <c r="W1405" s="5">
        <f>IF((DiscreteStatsTable[[#This Row],[RepsRequested]]&gt;1),DiscreteStatsTable[[#This Row],[HalfWidth]],DiscreteStatsTable[[#This Row],[BatchMeansHalfWidth]])</f>
        <v>0.50933832341729657</v>
      </c>
      <c r="X1405" s="5" cm="1">
        <f t="array" ref="X1405">COUNT(IF((DiscreteStatsTable[GroupByKey]=DiscreteStatsTable[[#This Row],[GroupByKey]]),(DiscreteStatsTable[GroupByKey]=DiscreteStatsTable[[#This Row],[GroupByKey]])*DiscreteStatsTable[Replication]))</f>
        <v>50</v>
      </c>
      <c r="Y1405" s="5">
        <f>IF(DiscreteStatsTable[[#This Row],[RepsRequested]]=DiscreteStatsTable[[#This Row],[RepsWithStatObserved]],1,0)</f>
        <v>1</v>
      </c>
    </row>
    <row r="1406" spans="1:25" x14ac:dyDescent="0.25">
      <c r="A1406" t="s">
        <v>68</v>
      </c>
      <c r="B1406" t="s">
        <v>70</v>
      </c>
      <c r="C1406">
        <v>1</v>
      </c>
      <c r="D1406" t="s">
        <v>99</v>
      </c>
      <c r="E1406" t="s">
        <v>77</v>
      </c>
      <c r="F1406" t="s">
        <v>73</v>
      </c>
      <c r="G1406">
        <v>0</v>
      </c>
      <c r="H1406">
        <v>2E+20</v>
      </c>
      <c r="I1406">
        <v>0</v>
      </c>
      <c r="J1406">
        <v>0</v>
      </c>
      <c r="K1406">
        <v>5</v>
      </c>
      <c r="L140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06" s="5" cm="1">
        <f t="array" ref="M1406">MAX(IF((ProjectInfoTable[ProjectName]=DiscreteStatsTable[[#This Row],[ProjectName]]),(ProjectInfoTable[ProjectName]=DiscreteStatsTable[[#This Row],[ProjectName]])*ProjectInfoTable[NumberOfReplications]))</f>
        <v>50</v>
      </c>
      <c r="N1406" s="5" cm="1">
        <f t="array" ref="N1406">IFERROR(AVERAGE(IF((DiscreteStatsTable[GroupByKey]=DiscreteStatsTable[[#This Row],[GroupByKey]]),(DiscreteStatsTable[GroupByKey]=DiscreteStatsTable[[#This Row],[GroupByKey]])*DiscreteStatsTable[Average])),0)</f>
        <v>0</v>
      </c>
      <c r="O1406" s="5" cm="1">
        <f t="array" ref="O1406">IFERROR(_xlfn.STDEV.S(IF((DiscreteStatsTable[GroupByKey]=DiscreteStatsTable[[#This Row],[GroupByKey]]),(DiscreteStatsTable[GroupByKey]=DiscreteStatsTable[[#This Row],[GroupByKey]])*DiscreteStatsTable[Average])),0)</f>
        <v>0</v>
      </c>
      <c r="P1406" s="5" cm="1">
        <f t="array" ref="P1406">MAX(IF((ProjectInfoTable[ProjectName]=DiscreteStatsTable[[#This Row],[ProjectName]]),(ProjectInfoTable[ProjectName]=DiscreteStatsTable[[#This Row],[ProjectName]])*ProjectInfoTable[ConfidenceInterval]))</f>
        <v>0.95</v>
      </c>
      <c r="Q1406" s="5">
        <f>IF(AND(DiscreteStatsTable[[#This Row],[RepsWithStatObserved]]=1,Y1406=0),200000000000000000000,IFERROR(_xlfn.T.INV.2T(1 -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6" s="5" cm="1">
        <f t="array" ref="R1406">MIN(IF((DiscreteStatsTable[GroupByKey]=DiscreteStatsTable[[#This Row],[GroupByKey]]),(DiscreteStatsTable[GroupByKey]=DiscreteStatsTable[[#This Row],[GroupByKey]])*DiscreteStatsTable[Average]))</f>
        <v>0</v>
      </c>
      <c r="S1406" s="5" cm="1">
        <f t="array" ref="S1406">MAX(IF((DiscreteStatsTable[GroupByKey]=DiscreteStatsTable[[#This Row],[GroupByKey]]),(DiscreteStatsTable[GroupByKey]=DiscreteStatsTable[[#This Row],[GroupByKey]])*DiscreteStatsTable[Average]))</f>
        <v>0</v>
      </c>
      <c r="T1406" s="5" cm="1">
        <f t="array" ref="T1406">MIN(IF((DiscreteStatsTable[GroupByKey]=DiscreteStatsTable[[#This Row],[GroupByKey]]),(DiscreteStatsTable[GroupByKey]=DiscreteStatsTable[[#This Row],[GroupByKey]])*DiscreteStatsTable[Minimum]))</f>
        <v>0</v>
      </c>
      <c r="U1406" s="5" cm="1">
        <f t="array" ref="U1406">MAX(IF((DiscreteStatsTable[GroupByKey]=DiscreteStatsTable[[#This Row],[GroupByKey]]),(DiscreteStatsTable[GroupByKey]=DiscreteStatsTable[[#This Row],[GroupByKey]])*DiscreteStatsTable[Maximum]))</f>
        <v>0</v>
      </c>
      <c r="V1406" s="5" cm="1">
        <f t="array" ref="V1406">IFERROR(AVERAGE(IF((DiscreteStatsTable[GroupByKey]=DiscreteStatsTable[[#This Row],[GroupByKey]]),(DiscreteStatsTable[GroupByKey]=DiscreteStatsTable[[#This Row],[GroupByKey]])*DiscreteStatsTable[NumberObservations])),0)</f>
        <v>6.66</v>
      </c>
      <c r="W1406" s="5">
        <f>IF((DiscreteStatsTable[[#This Row],[RepsRequested]]&gt;1),DiscreteStatsTable[[#This Row],[HalfWidth]],DiscreteStatsTable[[#This Row],[BatchMeansHalfWidth]])</f>
        <v>0</v>
      </c>
      <c r="X1406" s="5" cm="1">
        <f t="array" ref="X1406">COUNT(IF((DiscreteStatsTable[GroupByKey]=DiscreteStatsTable[[#This Row],[GroupByKey]]),(DiscreteStatsTable[GroupByKey]=DiscreteStatsTable[[#This Row],[GroupByKey]])*DiscreteStatsTable[Replication]))</f>
        <v>50</v>
      </c>
      <c r="Y1406" s="5">
        <f>IF(DiscreteStatsTable[[#This Row],[RepsRequested]]=DiscreteStatsTable[[#This Row],[RepsWithStatObserved]],1,0)</f>
        <v>1</v>
      </c>
    </row>
    <row r="1407" spans="1:25" x14ac:dyDescent="0.25">
      <c r="A1407" t="s">
        <v>68</v>
      </c>
      <c r="B1407" t="s">
        <v>70</v>
      </c>
      <c r="C1407">
        <v>1</v>
      </c>
      <c r="D1407" t="s">
        <v>99</v>
      </c>
      <c r="E1407" t="s">
        <v>78</v>
      </c>
      <c r="F1407" t="s">
        <v>73</v>
      </c>
      <c r="G1407">
        <v>1.10072180981106</v>
      </c>
      <c r="H1407">
        <v>2E+20</v>
      </c>
      <c r="I1407">
        <v>0</v>
      </c>
      <c r="J1407">
        <v>2.9425496976818999</v>
      </c>
      <c r="K1407">
        <v>5</v>
      </c>
      <c r="L140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07" s="5" cm="1">
        <f t="array" ref="M1407">MAX(IF((ProjectInfoTable[ProjectName]=DiscreteStatsTable[[#This Row],[ProjectName]]),(ProjectInfoTable[ProjectName]=DiscreteStatsTable[[#This Row],[ProjectName]])*ProjectInfoTable[NumberOfReplications]))</f>
        <v>50</v>
      </c>
      <c r="N1407" s="5" cm="1">
        <f t="array" ref="N1407">IFERROR(AVERAGE(IF((DiscreteStatsTable[GroupByKey]=DiscreteStatsTable[[#This Row],[GroupByKey]]),(DiscreteStatsTable[GroupByKey]=DiscreteStatsTable[[#This Row],[GroupByKey]])*DiscreteStatsTable[Average])),0)</f>
        <v>1.5083801460331328</v>
      </c>
      <c r="O1407" s="5" cm="1">
        <f t="array" ref="O1407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07" s="5" cm="1">
        <f t="array" ref="P1407">MAX(IF((ProjectInfoTable[ProjectName]=DiscreteStatsTable[[#This Row],[ProjectName]]),(ProjectInfoTable[ProjectName]=DiscreteStatsTable[[#This Row],[ProjectName]])*ProjectInfoTable[ConfidenceInterval]))</f>
        <v>0.95</v>
      </c>
      <c r="Q1407" s="5">
        <f>IF(AND(DiscreteStatsTable[[#This Row],[RepsWithStatObserved]]=1,Y1407=0),200000000000000000000,IFERROR(_xlfn.T.INV.2T(1 -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07" s="5" cm="1">
        <f t="array" ref="R1407">MIN(IF((DiscreteStatsTable[GroupByKey]=DiscreteStatsTable[[#This Row],[GroupByKey]]),(DiscreteStatsTable[GroupByKey]=DiscreteStatsTable[[#This Row],[GroupByKey]])*DiscreteStatsTable[Average]))</f>
        <v>0</v>
      </c>
      <c r="S1407" s="5" cm="1">
        <f t="array" ref="S1407">MAX(IF((DiscreteStatsTable[GroupByKey]=DiscreteStatsTable[[#This Row],[GroupByKey]]),(DiscreteStatsTable[GroupByKey]=DiscreteStatsTable[[#This Row],[GroupByKey]])*DiscreteStatsTable[Average]))</f>
        <v>12.907894030662501</v>
      </c>
      <c r="T1407" s="5" cm="1">
        <f t="array" ref="T1407">MIN(IF((DiscreteStatsTable[GroupByKey]=DiscreteStatsTable[[#This Row],[GroupByKey]]),(DiscreteStatsTable[GroupByKey]=DiscreteStatsTable[[#This Row],[GroupByKey]])*DiscreteStatsTable[Minimum]))</f>
        <v>0</v>
      </c>
      <c r="U1407" s="5" cm="1">
        <f t="array" ref="U1407">MAX(IF((DiscreteStatsTable[GroupByKey]=DiscreteStatsTable[[#This Row],[GroupByKey]]),(DiscreteStatsTable[GroupByKey]=DiscreteStatsTable[[#This Row],[GroupByKey]])*DiscreteStatsTable[Maximum]))</f>
        <v>31.471105476993198</v>
      </c>
      <c r="V1407" s="5" cm="1">
        <f t="array" ref="V1407">IFERROR(AVERAGE(IF((DiscreteStatsTable[GroupByKey]=DiscreteStatsTable[[#This Row],[GroupByKey]]),(DiscreteStatsTable[GroupByKey]=DiscreteStatsTable[[#This Row],[GroupByKey]])*DiscreteStatsTable[NumberObservations])),0)</f>
        <v>6.66</v>
      </c>
      <c r="W1407" s="5">
        <f>IF((DiscreteStatsTable[[#This Row],[RepsRequested]]&gt;1),DiscreteStatsTable[[#This Row],[HalfWidth]],DiscreteStatsTable[[#This Row],[BatchMeansHalfWidth]])</f>
        <v>0.62451094728009982</v>
      </c>
      <c r="X1407" s="5" cm="1">
        <f t="array" ref="X1407">COUNT(IF((DiscreteStatsTable[GroupByKey]=DiscreteStatsTable[[#This Row],[GroupByKey]]),(DiscreteStatsTable[GroupByKey]=DiscreteStatsTable[[#This Row],[GroupByKey]])*DiscreteStatsTable[Replication]))</f>
        <v>50</v>
      </c>
      <c r="Y1407" s="5">
        <f>IF(DiscreteStatsTable[[#This Row],[RepsRequested]]=DiscreteStatsTable[[#This Row],[RepsWithStatObserved]],1,0)</f>
        <v>1</v>
      </c>
    </row>
    <row r="1408" spans="1:25" x14ac:dyDescent="0.25">
      <c r="A1408" t="s">
        <v>68</v>
      </c>
      <c r="B1408" t="s">
        <v>70</v>
      </c>
      <c r="C1408">
        <v>2</v>
      </c>
      <c r="D1408" t="s">
        <v>99</v>
      </c>
      <c r="E1408" t="s">
        <v>72</v>
      </c>
      <c r="F1408" t="s">
        <v>73</v>
      </c>
      <c r="G1408">
        <v>0.24953561481167999</v>
      </c>
      <c r="H1408">
        <v>2E+20</v>
      </c>
      <c r="I1408">
        <v>2.1972838310231699E-2</v>
      </c>
      <c r="J1408">
        <v>0.487387414339012</v>
      </c>
      <c r="K1408">
        <v>7</v>
      </c>
      <c r="L140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08" s="5" cm="1">
        <f t="array" ref="M1408">MAX(IF((ProjectInfoTable[ProjectName]=DiscreteStatsTable[[#This Row],[ProjectName]]),(ProjectInfoTable[ProjectName]=DiscreteStatsTable[[#This Row],[ProjectName]])*ProjectInfoTable[NumberOfReplications]))</f>
        <v>50</v>
      </c>
      <c r="N1408" s="5" cm="1">
        <f t="array" ref="N1408">IFERROR(AVERAGE(IF((DiscreteStatsTable[GroupByKey]=DiscreteStatsTable[[#This Row],[GroupByKey]]),(DiscreteStatsTable[GroupByKey]=DiscreteStatsTable[[#This Row],[GroupByKey]])*DiscreteStatsTable[Average])),0)</f>
        <v>0.25989097691448754</v>
      </c>
      <c r="O1408" s="5" cm="1">
        <f t="array" ref="O140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08" s="5" cm="1">
        <f t="array" ref="P1408">MAX(IF((ProjectInfoTable[ProjectName]=DiscreteStatsTable[[#This Row],[ProjectName]]),(ProjectInfoTable[ProjectName]=DiscreteStatsTable[[#This Row],[ProjectName]])*ProjectInfoTable[ConfidenceInterval]))</f>
        <v>0.95</v>
      </c>
      <c r="Q1408" s="5">
        <f>IF(AND(DiscreteStatsTable[[#This Row],[RepsWithStatObserved]]=1,Y1408=0),200000000000000000000,IFERROR(_xlfn.T.INV.2T(1 -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08" s="5" cm="1">
        <f t="array" ref="R1408">MIN(IF((DiscreteStatsTable[GroupByKey]=DiscreteStatsTable[[#This Row],[GroupByKey]]),(DiscreteStatsTable[GroupByKey]=DiscreteStatsTable[[#This Row],[GroupByKey]])*DiscreteStatsTable[Average]))</f>
        <v>9.9110799780549305E-2</v>
      </c>
      <c r="S1408" s="5" cm="1">
        <f t="array" ref="S1408">MAX(IF((DiscreteStatsTable[GroupByKey]=DiscreteStatsTable[[#This Row],[GroupByKey]]),(DiscreteStatsTable[GroupByKey]=DiscreteStatsTable[[#This Row],[GroupByKey]])*DiscreteStatsTable[Average]))</f>
        <v>0.39044329600396599</v>
      </c>
      <c r="T1408" s="5" cm="1">
        <f t="array" ref="T1408">MIN(IF((DiscreteStatsTable[GroupByKey]=DiscreteStatsTable[[#This Row],[GroupByKey]]),(DiscreteStatsTable[GroupByKey]=DiscreteStatsTable[[#This Row],[GroupByKey]])*DiscreteStatsTable[Minimum]))</f>
        <v>1.8569038615106601E-2</v>
      </c>
      <c r="U1408" s="5" cm="1">
        <f t="array" ref="U1408">MAX(IF((DiscreteStatsTable[GroupByKey]=DiscreteStatsTable[[#This Row],[GroupByKey]]),(DiscreteStatsTable[GroupByKey]=DiscreteStatsTable[[#This Row],[GroupByKey]])*DiscreteStatsTable[Maximum]))</f>
        <v>0.49770717251883501</v>
      </c>
      <c r="V1408" s="5" cm="1">
        <f t="array" ref="V1408">IFERROR(AVERAGE(IF((DiscreteStatsTable[GroupByKey]=DiscreteStatsTable[[#This Row],[GroupByKey]]),(DiscreteStatsTable[GroupByKey]=DiscreteStatsTable[[#This Row],[GroupByKey]])*DiscreteStatsTable[NumberObservations])),0)</f>
        <v>6.66</v>
      </c>
      <c r="W1408" s="5">
        <f>IF((DiscreteStatsTable[[#This Row],[RepsRequested]]&gt;1),DiscreteStatsTable[[#This Row],[HalfWidth]],DiscreteStatsTable[[#This Row],[BatchMeansHalfWidth]])</f>
        <v>1.6977944113910053E-2</v>
      </c>
      <c r="X1408" s="5" cm="1">
        <f t="array" ref="X1408">COUNT(IF((DiscreteStatsTable[GroupByKey]=DiscreteStatsTable[[#This Row],[GroupByKey]]),(DiscreteStatsTable[GroupByKey]=DiscreteStatsTable[[#This Row],[GroupByKey]])*DiscreteStatsTable[Replication]))</f>
        <v>50</v>
      </c>
      <c r="Y1408" s="5">
        <f>IF(DiscreteStatsTable[[#This Row],[RepsRequested]]=DiscreteStatsTable[[#This Row],[RepsWithStatObserved]],1,0)</f>
        <v>1</v>
      </c>
    </row>
    <row r="1409" spans="1:25" x14ac:dyDescent="0.25">
      <c r="A1409" t="s">
        <v>68</v>
      </c>
      <c r="B1409" t="s">
        <v>70</v>
      </c>
      <c r="C1409">
        <v>2</v>
      </c>
      <c r="D1409" t="s">
        <v>99</v>
      </c>
      <c r="E1409" t="s">
        <v>74</v>
      </c>
      <c r="F1409" t="s">
        <v>73</v>
      </c>
      <c r="G1409">
        <v>8.0807712794217199</v>
      </c>
      <c r="H1409">
        <v>2E+20</v>
      </c>
      <c r="I1409">
        <v>1.10681637331754</v>
      </c>
      <c r="J1409">
        <v>14.621622430170399</v>
      </c>
      <c r="K1409">
        <v>7</v>
      </c>
      <c r="L140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09" s="5" cm="1">
        <f t="array" ref="M1409">MAX(IF((ProjectInfoTable[ProjectName]=DiscreteStatsTable[[#This Row],[ProjectName]]),(ProjectInfoTable[ProjectName]=DiscreteStatsTable[[#This Row],[ProjectName]])*ProjectInfoTable[NumberOfReplications]))</f>
        <v>50</v>
      </c>
      <c r="N1409" s="5" cm="1">
        <f t="array" ref="N1409">IFERROR(AVERAGE(IF((DiscreteStatsTable[GroupByKey]=DiscreteStatsTable[[#This Row],[GroupByKey]]),(DiscreteStatsTable[GroupByKey]=DiscreteStatsTable[[#This Row],[GroupByKey]])*DiscreteStatsTable[Average])),0)</f>
        <v>9.3051094534677592</v>
      </c>
      <c r="O1409" s="5" cm="1">
        <f t="array" ref="O1409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09" s="5" cm="1">
        <f t="array" ref="P1409">MAX(IF((ProjectInfoTable[ProjectName]=DiscreteStatsTable[[#This Row],[ProjectName]]),(ProjectInfoTable[ProjectName]=DiscreteStatsTable[[#This Row],[ProjectName]])*ProjectInfoTable[ConfidenceInterval]))</f>
        <v>0.95</v>
      </c>
      <c r="Q1409" s="5">
        <f>IF(AND(DiscreteStatsTable[[#This Row],[RepsWithStatObserved]]=1,Y1409=0),200000000000000000000,IFERROR(_xlfn.T.INV.2T(1 -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09" s="5" cm="1">
        <f t="array" ref="R1409">MIN(IF((DiscreteStatsTable[GroupByKey]=DiscreteStatsTable[[#This Row],[GroupByKey]]),(DiscreteStatsTable[GroupByKey]=DiscreteStatsTable[[#This Row],[GroupByKey]])*DiscreteStatsTable[Average]))</f>
        <v>3.48010138212855</v>
      </c>
      <c r="S1409" s="5" cm="1">
        <f t="array" ref="S1409">MAX(IF((DiscreteStatsTable[GroupByKey]=DiscreteStatsTable[[#This Row],[GroupByKey]]),(DiscreteStatsTable[GroupByKey]=DiscreteStatsTable[[#This Row],[GroupByKey]])*DiscreteStatsTable[Average]))</f>
        <v>23.754986041942001</v>
      </c>
      <c r="T1409" s="5" cm="1">
        <f t="array" ref="T1409">MIN(IF((DiscreteStatsTable[GroupByKey]=DiscreteStatsTable[[#This Row],[GroupByKey]]),(DiscreteStatsTable[GroupByKey]=DiscreteStatsTable[[#This Row],[GroupByKey]])*DiscreteStatsTable[Minimum]))</f>
        <v>0.55707115845319799</v>
      </c>
      <c r="U1409" s="5" cm="1">
        <f t="array" ref="U1409">MAX(IF((DiscreteStatsTable[GroupByKey]=DiscreteStatsTable[[#This Row],[GroupByKey]]),(DiscreteStatsTable[GroupByKey]=DiscreteStatsTable[[#This Row],[GroupByKey]])*DiscreteStatsTable[Maximum]))</f>
        <v>46.0165696136092</v>
      </c>
      <c r="V1409" s="5" cm="1">
        <f t="array" ref="V1409">IFERROR(AVERAGE(IF((DiscreteStatsTable[GroupByKey]=DiscreteStatsTable[[#This Row],[GroupByKey]]),(DiscreteStatsTable[GroupByKey]=DiscreteStatsTable[[#This Row],[GroupByKey]])*DiscreteStatsTable[NumberObservations])),0)</f>
        <v>6.66</v>
      </c>
      <c r="W1409" s="5">
        <f>IF((DiscreteStatsTable[[#This Row],[RepsRequested]]&gt;1),DiscreteStatsTable[[#This Row],[HalfWidth]],DiscreteStatsTable[[#This Row],[BatchMeansHalfWidth]])</f>
        <v>0.87568994514178078</v>
      </c>
      <c r="X1409" s="5" cm="1">
        <f t="array" ref="X1409">COUNT(IF((DiscreteStatsTable[GroupByKey]=DiscreteStatsTable[[#This Row],[GroupByKey]]),(DiscreteStatsTable[GroupByKey]=DiscreteStatsTable[[#This Row],[GroupByKey]])*DiscreteStatsTable[Replication]))</f>
        <v>50</v>
      </c>
      <c r="Y1409" s="5">
        <f>IF(DiscreteStatsTable[[#This Row],[RepsRequested]]=DiscreteStatsTable[[#This Row],[RepsWithStatObserved]],1,0)</f>
        <v>1</v>
      </c>
    </row>
    <row r="1410" spans="1:25" x14ac:dyDescent="0.25">
      <c r="A1410" t="s">
        <v>68</v>
      </c>
      <c r="B1410" t="s">
        <v>70</v>
      </c>
      <c r="C1410">
        <v>2</v>
      </c>
      <c r="D1410" t="s">
        <v>99</v>
      </c>
      <c r="E1410" t="s">
        <v>75</v>
      </c>
      <c r="F1410" t="s">
        <v>73</v>
      </c>
      <c r="G1410">
        <v>0.24953561481167999</v>
      </c>
      <c r="H1410">
        <v>2E+20</v>
      </c>
      <c r="I1410">
        <v>2.1972838310231699E-2</v>
      </c>
      <c r="J1410">
        <v>0.487387414339012</v>
      </c>
      <c r="K1410">
        <v>7</v>
      </c>
      <c r="L141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10" s="5" cm="1">
        <f t="array" ref="M1410">MAX(IF((ProjectInfoTable[ProjectName]=DiscreteStatsTable[[#This Row],[ProjectName]]),(ProjectInfoTable[ProjectName]=DiscreteStatsTable[[#This Row],[ProjectName]])*ProjectInfoTable[NumberOfReplications]))</f>
        <v>50</v>
      </c>
      <c r="N1410" s="5" cm="1">
        <f t="array" ref="N1410">IFERROR(AVERAGE(IF((DiscreteStatsTable[GroupByKey]=DiscreteStatsTable[[#This Row],[GroupByKey]]),(DiscreteStatsTable[GroupByKey]=DiscreteStatsTable[[#This Row],[GroupByKey]])*DiscreteStatsTable[Average])),0)</f>
        <v>0.25989097691448754</v>
      </c>
      <c r="O1410" s="5" cm="1">
        <f t="array" ref="O141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10" s="5" cm="1">
        <f t="array" ref="P1410">MAX(IF((ProjectInfoTable[ProjectName]=DiscreteStatsTable[[#This Row],[ProjectName]]),(ProjectInfoTable[ProjectName]=DiscreteStatsTable[[#This Row],[ProjectName]])*ProjectInfoTable[ConfidenceInterval]))</f>
        <v>0.95</v>
      </c>
      <c r="Q1410" s="5">
        <f>IF(AND(DiscreteStatsTable[[#This Row],[RepsWithStatObserved]]=1,Y1410=0),200000000000000000000,IFERROR(_xlfn.T.INV.2T(1 -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10" s="5" cm="1">
        <f t="array" ref="R1410">MIN(IF((DiscreteStatsTable[GroupByKey]=DiscreteStatsTable[[#This Row],[GroupByKey]]),(DiscreteStatsTable[GroupByKey]=DiscreteStatsTable[[#This Row],[GroupByKey]])*DiscreteStatsTable[Average]))</f>
        <v>9.9110799780549305E-2</v>
      </c>
      <c r="S1410" s="5" cm="1">
        <f t="array" ref="S1410">MAX(IF((DiscreteStatsTable[GroupByKey]=DiscreteStatsTable[[#This Row],[GroupByKey]]),(DiscreteStatsTable[GroupByKey]=DiscreteStatsTable[[#This Row],[GroupByKey]])*DiscreteStatsTable[Average]))</f>
        <v>0.39044329600396599</v>
      </c>
      <c r="T1410" s="5" cm="1">
        <f t="array" ref="T1410">MIN(IF((DiscreteStatsTable[GroupByKey]=DiscreteStatsTable[[#This Row],[GroupByKey]]),(DiscreteStatsTable[GroupByKey]=DiscreteStatsTable[[#This Row],[GroupByKey]])*DiscreteStatsTable[Minimum]))</f>
        <v>1.8569038615106601E-2</v>
      </c>
      <c r="U1410" s="5" cm="1">
        <f t="array" ref="U1410">MAX(IF((DiscreteStatsTable[GroupByKey]=DiscreteStatsTable[[#This Row],[GroupByKey]]),(DiscreteStatsTable[GroupByKey]=DiscreteStatsTable[[#This Row],[GroupByKey]])*DiscreteStatsTable[Maximum]))</f>
        <v>0.49770717251883501</v>
      </c>
      <c r="V1410" s="5" cm="1">
        <f t="array" ref="V1410">IFERROR(AVERAGE(IF((DiscreteStatsTable[GroupByKey]=DiscreteStatsTable[[#This Row],[GroupByKey]]),(DiscreteStatsTable[GroupByKey]=DiscreteStatsTable[[#This Row],[GroupByKey]])*DiscreteStatsTable[NumberObservations])),0)</f>
        <v>6.66</v>
      </c>
      <c r="W1410" s="5">
        <f>IF((DiscreteStatsTable[[#This Row],[RepsRequested]]&gt;1),DiscreteStatsTable[[#This Row],[HalfWidth]],DiscreteStatsTable[[#This Row],[BatchMeansHalfWidth]])</f>
        <v>1.6977944113910053E-2</v>
      </c>
      <c r="X1410" s="5" cm="1">
        <f t="array" ref="X1410">COUNT(IF((DiscreteStatsTable[GroupByKey]=DiscreteStatsTable[[#This Row],[GroupByKey]]),(DiscreteStatsTable[GroupByKey]=DiscreteStatsTable[[#This Row],[GroupByKey]])*DiscreteStatsTable[Replication]))</f>
        <v>50</v>
      </c>
      <c r="Y1410" s="5">
        <f>IF(DiscreteStatsTable[[#This Row],[RepsRequested]]=DiscreteStatsTable[[#This Row],[RepsWithStatObserved]],1,0)</f>
        <v>1</v>
      </c>
    </row>
    <row r="1411" spans="1:25" x14ac:dyDescent="0.25">
      <c r="A1411" t="s">
        <v>68</v>
      </c>
      <c r="B1411" t="s">
        <v>70</v>
      </c>
      <c r="C1411">
        <v>2</v>
      </c>
      <c r="D1411" t="s">
        <v>99</v>
      </c>
      <c r="E1411" t="s">
        <v>76</v>
      </c>
      <c r="F1411" t="s">
        <v>73</v>
      </c>
      <c r="G1411">
        <v>7.4860684443504004</v>
      </c>
      <c r="H1411">
        <v>2E+20</v>
      </c>
      <c r="I1411">
        <v>0.65918514930695005</v>
      </c>
      <c r="J1411">
        <v>14.621622430170399</v>
      </c>
      <c r="K1411">
        <v>7</v>
      </c>
      <c r="L141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11" s="5" cm="1">
        <f t="array" ref="M1411">MAX(IF((ProjectInfoTable[ProjectName]=DiscreteStatsTable[[#This Row],[ProjectName]]),(ProjectInfoTable[ProjectName]=DiscreteStatsTable[[#This Row],[ProjectName]])*ProjectInfoTable[NumberOfReplications]))</f>
        <v>50</v>
      </c>
      <c r="N1411" s="5" cm="1">
        <f t="array" ref="N1411">IFERROR(AVERAGE(IF((DiscreteStatsTable[GroupByKey]=DiscreteStatsTable[[#This Row],[GroupByKey]]),(DiscreteStatsTable[GroupByKey]=DiscreteStatsTable[[#This Row],[GroupByKey]])*DiscreteStatsTable[Average])),0)</f>
        <v>7.7967293074346298</v>
      </c>
      <c r="O1411" s="5" cm="1">
        <f t="array" ref="O1411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11" s="5" cm="1">
        <f t="array" ref="P1411">MAX(IF((ProjectInfoTable[ProjectName]=DiscreteStatsTable[[#This Row],[ProjectName]]),(ProjectInfoTable[ProjectName]=DiscreteStatsTable[[#This Row],[ProjectName]])*ProjectInfoTable[ConfidenceInterval]))</f>
        <v>0.95</v>
      </c>
      <c r="Q1411" s="5">
        <f>IF(AND(DiscreteStatsTable[[#This Row],[RepsWithStatObserved]]=1,Y1411=0),200000000000000000000,IFERROR(_xlfn.T.INV.2T(1 -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11" s="5" cm="1">
        <f t="array" ref="R1411">MIN(IF((DiscreteStatsTable[GroupByKey]=DiscreteStatsTable[[#This Row],[GroupByKey]]),(DiscreteStatsTable[GroupByKey]=DiscreteStatsTable[[#This Row],[GroupByKey]])*DiscreteStatsTable[Average]))</f>
        <v>2.9733239934164799</v>
      </c>
      <c r="S1411" s="5" cm="1">
        <f t="array" ref="S1411">MAX(IF((DiscreteStatsTable[GroupByKey]=DiscreteStatsTable[[#This Row],[GroupByKey]]),(DiscreteStatsTable[GroupByKey]=DiscreteStatsTable[[#This Row],[GroupByKey]])*DiscreteStatsTable[Average]))</f>
        <v>11.713298880119</v>
      </c>
      <c r="T1411" s="5" cm="1">
        <f t="array" ref="T1411">MIN(IF((DiscreteStatsTable[GroupByKey]=DiscreteStatsTable[[#This Row],[GroupByKey]]),(DiscreteStatsTable[GroupByKey]=DiscreteStatsTable[[#This Row],[GroupByKey]])*DiscreteStatsTable[Minimum]))</f>
        <v>0.55707115845319799</v>
      </c>
      <c r="U1411" s="5" cm="1">
        <f t="array" ref="U1411">MAX(IF((DiscreteStatsTable[GroupByKey]=DiscreteStatsTable[[#This Row],[GroupByKey]]),(DiscreteStatsTable[GroupByKey]=DiscreteStatsTable[[#This Row],[GroupByKey]])*DiscreteStatsTable[Maximum]))</f>
        <v>14.9312151755651</v>
      </c>
      <c r="V1411" s="5" cm="1">
        <f t="array" ref="V1411">IFERROR(AVERAGE(IF((DiscreteStatsTable[GroupByKey]=DiscreteStatsTable[[#This Row],[GroupByKey]]),(DiscreteStatsTable[GroupByKey]=DiscreteStatsTable[[#This Row],[GroupByKey]])*DiscreteStatsTable[NumberObservations])),0)</f>
        <v>6.66</v>
      </c>
      <c r="W1411" s="5">
        <f>IF((DiscreteStatsTable[[#This Row],[RepsRequested]]&gt;1),DiscreteStatsTable[[#This Row],[HalfWidth]],DiscreteStatsTable[[#This Row],[BatchMeansHalfWidth]])</f>
        <v>0.50933832341729657</v>
      </c>
      <c r="X1411" s="5" cm="1">
        <f t="array" ref="X1411">COUNT(IF((DiscreteStatsTable[GroupByKey]=DiscreteStatsTable[[#This Row],[GroupByKey]]),(DiscreteStatsTable[GroupByKey]=DiscreteStatsTable[[#This Row],[GroupByKey]])*DiscreteStatsTable[Replication]))</f>
        <v>50</v>
      </c>
      <c r="Y1411" s="5">
        <f>IF(DiscreteStatsTable[[#This Row],[RepsRequested]]=DiscreteStatsTable[[#This Row],[RepsWithStatObserved]],1,0)</f>
        <v>1</v>
      </c>
    </row>
    <row r="1412" spans="1:25" x14ac:dyDescent="0.25">
      <c r="A1412" t="s">
        <v>68</v>
      </c>
      <c r="B1412" t="s">
        <v>70</v>
      </c>
      <c r="C1412">
        <v>2</v>
      </c>
      <c r="D1412" t="s">
        <v>99</v>
      </c>
      <c r="E1412" t="s">
        <v>77</v>
      </c>
      <c r="F1412" t="s">
        <v>73</v>
      </c>
      <c r="G1412">
        <v>0</v>
      </c>
      <c r="H1412">
        <v>2E+20</v>
      </c>
      <c r="I1412">
        <v>0</v>
      </c>
      <c r="J1412">
        <v>0</v>
      </c>
      <c r="K1412">
        <v>7</v>
      </c>
      <c r="L141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12" s="5" cm="1">
        <f t="array" ref="M1412">MAX(IF((ProjectInfoTable[ProjectName]=DiscreteStatsTable[[#This Row],[ProjectName]]),(ProjectInfoTable[ProjectName]=DiscreteStatsTable[[#This Row],[ProjectName]])*ProjectInfoTable[NumberOfReplications]))</f>
        <v>50</v>
      </c>
      <c r="N1412" s="5" cm="1">
        <f t="array" ref="N1412">IFERROR(AVERAGE(IF((DiscreteStatsTable[GroupByKey]=DiscreteStatsTable[[#This Row],[GroupByKey]]),(DiscreteStatsTable[GroupByKey]=DiscreteStatsTable[[#This Row],[GroupByKey]])*DiscreteStatsTable[Average])),0)</f>
        <v>0</v>
      </c>
      <c r="O1412" s="5" cm="1">
        <f t="array" ref="O1412">IFERROR(_xlfn.STDEV.S(IF((DiscreteStatsTable[GroupByKey]=DiscreteStatsTable[[#This Row],[GroupByKey]]),(DiscreteStatsTable[GroupByKey]=DiscreteStatsTable[[#This Row],[GroupByKey]])*DiscreteStatsTable[Average])),0)</f>
        <v>0</v>
      </c>
      <c r="P1412" s="5" cm="1">
        <f t="array" ref="P1412">MAX(IF((ProjectInfoTable[ProjectName]=DiscreteStatsTable[[#This Row],[ProjectName]]),(ProjectInfoTable[ProjectName]=DiscreteStatsTable[[#This Row],[ProjectName]])*ProjectInfoTable[ConfidenceInterval]))</f>
        <v>0.95</v>
      </c>
      <c r="Q1412" s="5">
        <f>IF(AND(DiscreteStatsTable[[#This Row],[RepsWithStatObserved]]=1,Y1412=0),200000000000000000000,IFERROR(_xlfn.T.INV.2T(1 -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2" s="5" cm="1">
        <f t="array" ref="R1412">MIN(IF((DiscreteStatsTable[GroupByKey]=DiscreteStatsTable[[#This Row],[GroupByKey]]),(DiscreteStatsTable[GroupByKey]=DiscreteStatsTable[[#This Row],[GroupByKey]])*DiscreteStatsTable[Average]))</f>
        <v>0</v>
      </c>
      <c r="S1412" s="5" cm="1">
        <f t="array" ref="S1412">MAX(IF((DiscreteStatsTable[GroupByKey]=DiscreteStatsTable[[#This Row],[GroupByKey]]),(DiscreteStatsTable[GroupByKey]=DiscreteStatsTable[[#This Row],[GroupByKey]])*DiscreteStatsTable[Average]))</f>
        <v>0</v>
      </c>
      <c r="T1412" s="5" cm="1">
        <f t="array" ref="T1412">MIN(IF((DiscreteStatsTable[GroupByKey]=DiscreteStatsTable[[#This Row],[GroupByKey]]),(DiscreteStatsTable[GroupByKey]=DiscreteStatsTable[[#This Row],[GroupByKey]])*DiscreteStatsTable[Minimum]))</f>
        <v>0</v>
      </c>
      <c r="U1412" s="5" cm="1">
        <f t="array" ref="U1412">MAX(IF((DiscreteStatsTable[GroupByKey]=DiscreteStatsTable[[#This Row],[GroupByKey]]),(DiscreteStatsTable[GroupByKey]=DiscreteStatsTable[[#This Row],[GroupByKey]])*DiscreteStatsTable[Maximum]))</f>
        <v>0</v>
      </c>
      <c r="V1412" s="5" cm="1">
        <f t="array" ref="V1412">IFERROR(AVERAGE(IF((DiscreteStatsTable[GroupByKey]=DiscreteStatsTable[[#This Row],[GroupByKey]]),(DiscreteStatsTable[GroupByKey]=DiscreteStatsTable[[#This Row],[GroupByKey]])*DiscreteStatsTable[NumberObservations])),0)</f>
        <v>6.66</v>
      </c>
      <c r="W1412" s="5">
        <f>IF((DiscreteStatsTable[[#This Row],[RepsRequested]]&gt;1),DiscreteStatsTable[[#This Row],[HalfWidth]],DiscreteStatsTable[[#This Row],[BatchMeansHalfWidth]])</f>
        <v>0</v>
      </c>
      <c r="X1412" s="5" cm="1">
        <f t="array" ref="X1412">COUNT(IF((DiscreteStatsTable[GroupByKey]=DiscreteStatsTable[[#This Row],[GroupByKey]]),(DiscreteStatsTable[GroupByKey]=DiscreteStatsTable[[#This Row],[GroupByKey]])*DiscreteStatsTable[Replication]))</f>
        <v>50</v>
      </c>
      <c r="Y1412" s="5">
        <f>IF(DiscreteStatsTable[[#This Row],[RepsRequested]]=DiscreteStatsTable[[#This Row],[RepsWithStatObserved]],1,0)</f>
        <v>1</v>
      </c>
    </row>
    <row r="1413" spans="1:25" x14ac:dyDescent="0.25">
      <c r="A1413" t="s">
        <v>68</v>
      </c>
      <c r="B1413" t="s">
        <v>70</v>
      </c>
      <c r="C1413">
        <v>2</v>
      </c>
      <c r="D1413" t="s">
        <v>99</v>
      </c>
      <c r="E1413" t="s">
        <v>78</v>
      </c>
      <c r="F1413" t="s">
        <v>73</v>
      </c>
      <c r="G1413">
        <v>0.59470283507131505</v>
      </c>
      <c r="H1413">
        <v>2E+20</v>
      </c>
      <c r="I1413">
        <v>0</v>
      </c>
      <c r="J1413">
        <v>2.8224796813400399</v>
      </c>
      <c r="K1413">
        <v>7</v>
      </c>
      <c r="L141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13" s="5" cm="1">
        <f t="array" ref="M1413">MAX(IF((ProjectInfoTable[ProjectName]=DiscreteStatsTable[[#This Row],[ProjectName]]),(ProjectInfoTable[ProjectName]=DiscreteStatsTable[[#This Row],[ProjectName]])*ProjectInfoTable[NumberOfReplications]))</f>
        <v>50</v>
      </c>
      <c r="N1413" s="5" cm="1">
        <f t="array" ref="N1413">IFERROR(AVERAGE(IF((DiscreteStatsTable[GroupByKey]=DiscreteStatsTable[[#This Row],[GroupByKey]]),(DiscreteStatsTable[GroupByKey]=DiscreteStatsTable[[#This Row],[GroupByKey]])*DiscreteStatsTable[Average])),0)</f>
        <v>1.5083801460331328</v>
      </c>
      <c r="O1413" s="5" cm="1">
        <f t="array" ref="O1413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13" s="5" cm="1">
        <f t="array" ref="P1413">MAX(IF((ProjectInfoTable[ProjectName]=DiscreteStatsTable[[#This Row],[ProjectName]]),(ProjectInfoTable[ProjectName]=DiscreteStatsTable[[#This Row],[ProjectName]])*ProjectInfoTable[ConfidenceInterval]))</f>
        <v>0.95</v>
      </c>
      <c r="Q1413" s="5">
        <f>IF(AND(DiscreteStatsTable[[#This Row],[RepsWithStatObserved]]=1,Y1413=0),200000000000000000000,IFERROR(_xlfn.T.INV.2T(1 -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13" s="5" cm="1">
        <f t="array" ref="R1413">MIN(IF((DiscreteStatsTable[GroupByKey]=DiscreteStatsTable[[#This Row],[GroupByKey]]),(DiscreteStatsTable[GroupByKey]=DiscreteStatsTable[[#This Row],[GroupByKey]])*DiscreteStatsTable[Average]))</f>
        <v>0</v>
      </c>
      <c r="S1413" s="5" cm="1">
        <f t="array" ref="S1413">MAX(IF((DiscreteStatsTable[GroupByKey]=DiscreteStatsTable[[#This Row],[GroupByKey]]),(DiscreteStatsTable[GroupByKey]=DiscreteStatsTable[[#This Row],[GroupByKey]])*DiscreteStatsTable[Average]))</f>
        <v>12.907894030662501</v>
      </c>
      <c r="T1413" s="5" cm="1">
        <f t="array" ref="T1413">MIN(IF((DiscreteStatsTable[GroupByKey]=DiscreteStatsTable[[#This Row],[GroupByKey]]),(DiscreteStatsTable[GroupByKey]=DiscreteStatsTable[[#This Row],[GroupByKey]])*DiscreteStatsTable[Minimum]))</f>
        <v>0</v>
      </c>
      <c r="U1413" s="5" cm="1">
        <f t="array" ref="U1413">MAX(IF((DiscreteStatsTable[GroupByKey]=DiscreteStatsTable[[#This Row],[GroupByKey]]),(DiscreteStatsTable[GroupByKey]=DiscreteStatsTable[[#This Row],[GroupByKey]])*DiscreteStatsTable[Maximum]))</f>
        <v>31.471105476993198</v>
      </c>
      <c r="V1413" s="5" cm="1">
        <f t="array" ref="V1413">IFERROR(AVERAGE(IF((DiscreteStatsTable[GroupByKey]=DiscreteStatsTable[[#This Row],[GroupByKey]]),(DiscreteStatsTable[GroupByKey]=DiscreteStatsTable[[#This Row],[GroupByKey]])*DiscreteStatsTable[NumberObservations])),0)</f>
        <v>6.66</v>
      </c>
      <c r="W1413" s="5">
        <f>IF((DiscreteStatsTable[[#This Row],[RepsRequested]]&gt;1),DiscreteStatsTable[[#This Row],[HalfWidth]],DiscreteStatsTable[[#This Row],[BatchMeansHalfWidth]])</f>
        <v>0.62451094728009982</v>
      </c>
      <c r="X1413" s="5" cm="1">
        <f t="array" ref="X1413">COUNT(IF((DiscreteStatsTable[GroupByKey]=DiscreteStatsTable[[#This Row],[GroupByKey]]),(DiscreteStatsTable[GroupByKey]=DiscreteStatsTable[[#This Row],[GroupByKey]])*DiscreteStatsTable[Replication]))</f>
        <v>50</v>
      </c>
      <c r="Y1413" s="5">
        <f>IF(DiscreteStatsTable[[#This Row],[RepsRequested]]=DiscreteStatsTable[[#This Row],[RepsWithStatObserved]],1,0)</f>
        <v>1</v>
      </c>
    </row>
    <row r="1414" spans="1:25" x14ac:dyDescent="0.25">
      <c r="A1414" t="s">
        <v>68</v>
      </c>
      <c r="B1414" t="s">
        <v>70</v>
      </c>
      <c r="C1414">
        <v>3</v>
      </c>
      <c r="D1414" t="s">
        <v>99</v>
      </c>
      <c r="E1414" t="s">
        <v>72</v>
      </c>
      <c r="F1414" t="s">
        <v>73</v>
      </c>
      <c r="G1414">
        <v>0.30837555812919099</v>
      </c>
      <c r="H1414">
        <v>2E+20</v>
      </c>
      <c r="I1414">
        <v>0.28087254228734299</v>
      </c>
      <c r="J1414">
        <v>0.34738838575310299</v>
      </c>
      <c r="K1414">
        <v>3</v>
      </c>
      <c r="L141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14" s="5" cm="1">
        <f t="array" ref="M1414">MAX(IF((ProjectInfoTable[ProjectName]=DiscreteStatsTable[[#This Row],[ProjectName]]),(ProjectInfoTable[ProjectName]=DiscreteStatsTable[[#This Row],[ProjectName]])*ProjectInfoTable[NumberOfReplications]))</f>
        <v>50</v>
      </c>
      <c r="N1414" s="5" cm="1">
        <f t="array" ref="N1414">IFERROR(AVERAGE(IF((DiscreteStatsTable[GroupByKey]=DiscreteStatsTable[[#This Row],[GroupByKey]]),(DiscreteStatsTable[GroupByKey]=DiscreteStatsTable[[#This Row],[GroupByKey]])*DiscreteStatsTable[Average])),0)</f>
        <v>0.25989097691448754</v>
      </c>
      <c r="O1414" s="5" cm="1">
        <f t="array" ref="O141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14" s="5" cm="1">
        <f t="array" ref="P1414">MAX(IF((ProjectInfoTable[ProjectName]=DiscreteStatsTable[[#This Row],[ProjectName]]),(ProjectInfoTable[ProjectName]=DiscreteStatsTable[[#This Row],[ProjectName]])*ProjectInfoTable[ConfidenceInterval]))</f>
        <v>0.95</v>
      </c>
      <c r="Q1414" s="5">
        <f>IF(AND(DiscreteStatsTable[[#This Row],[RepsWithStatObserved]]=1,Y1414=0),200000000000000000000,IFERROR(_xlfn.T.INV.2T(1 -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14" s="5" cm="1">
        <f t="array" ref="R1414">MIN(IF((DiscreteStatsTable[GroupByKey]=DiscreteStatsTable[[#This Row],[GroupByKey]]),(DiscreteStatsTable[GroupByKey]=DiscreteStatsTable[[#This Row],[GroupByKey]])*DiscreteStatsTable[Average]))</f>
        <v>9.9110799780549305E-2</v>
      </c>
      <c r="S1414" s="5" cm="1">
        <f t="array" ref="S1414">MAX(IF((DiscreteStatsTable[GroupByKey]=DiscreteStatsTable[[#This Row],[GroupByKey]]),(DiscreteStatsTable[GroupByKey]=DiscreteStatsTable[[#This Row],[GroupByKey]])*DiscreteStatsTable[Average]))</f>
        <v>0.39044329600396599</v>
      </c>
      <c r="T1414" s="5" cm="1">
        <f t="array" ref="T1414">MIN(IF((DiscreteStatsTable[GroupByKey]=DiscreteStatsTable[[#This Row],[GroupByKey]]),(DiscreteStatsTable[GroupByKey]=DiscreteStatsTable[[#This Row],[GroupByKey]])*DiscreteStatsTable[Minimum]))</f>
        <v>1.8569038615106601E-2</v>
      </c>
      <c r="U1414" s="5" cm="1">
        <f t="array" ref="U1414">MAX(IF((DiscreteStatsTable[GroupByKey]=DiscreteStatsTable[[#This Row],[GroupByKey]]),(DiscreteStatsTable[GroupByKey]=DiscreteStatsTable[[#This Row],[GroupByKey]])*DiscreteStatsTable[Maximum]))</f>
        <v>0.49770717251883501</v>
      </c>
      <c r="V1414" s="5" cm="1">
        <f t="array" ref="V1414">IFERROR(AVERAGE(IF((DiscreteStatsTable[GroupByKey]=DiscreteStatsTable[[#This Row],[GroupByKey]]),(DiscreteStatsTable[GroupByKey]=DiscreteStatsTable[[#This Row],[GroupByKey]])*DiscreteStatsTable[NumberObservations])),0)</f>
        <v>6.66</v>
      </c>
      <c r="W1414" s="5">
        <f>IF((DiscreteStatsTable[[#This Row],[RepsRequested]]&gt;1),DiscreteStatsTable[[#This Row],[HalfWidth]],DiscreteStatsTable[[#This Row],[BatchMeansHalfWidth]])</f>
        <v>1.6977944113910053E-2</v>
      </c>
      <c r="X1414" s="5" cm="1">
        <f t="array" ref="X1414">COUNT(IF((DiscreteStatsTable[GroupByKey]=DiscreteStatsTable[[#This Row],[GroupByKey]]),(DiscreteStatsTable[GroupByKey]=DiscreteStatsTable[[#This Row],[GroupByKey]])*DiscreteStatsTable[Replication]))</f>
        <v>50</v>
      </c>
      <c r="Y1414" s="5">
        <f>IF(DiscreteStatsTable[[#This Row],[RepsRequested]]=DiscreteStatsTable[[#This Row],[RepsWithStatObserved]],1,0)</f>
        <v>1</v>
      </c>
    </row>
    <row r="1415" spans="1:25" x14ac:dyDescent="0.25">
      <c r="A1415" t="s">
        <v>68</v>
      </c>
      <c r="B1415" t="s">
        <v>70</v>
      </c>
      <c r="C1415">
        <v>3</v>
      </c>
      <c r="D1415" t="s">
        <v>99</v>
      </c>
      <c r="E1415" t="s">
        <v>74</v>
      </c>
      <c r="F1415" t="s">
        <v>73</v>
      </c>
      <c r="G1415">
        <v>9.2512667438757195</v>
      </c>
      <c r="H1415">
        <v>2E+20</v>
      </c>
      <c r="I1415">
        <v>8.4261762686202797</v>
      </c>
      <c r="J1415">
        <v>10.421651572593101</v>
      </c>
      <c r="K1415">
        <v>3</v>
      </c>
      <c r="L141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15" s="5" cm="1">
        <f t="array" ref="M1415">MAX(IF((ProjectInfoTable[ProjectName]=DiscreteStatsTable[[#This Row],[ProjectName]]),(ProjectInfoTable[ProjectName]=DiscreteStatsTable[[#This Row],[ProjectName]])*ProjectInfoTable[NumberOfReplications]))</f>
        <v>50</v>
      </c>
      <c r="N1415" s="5" cm="1">
        <f t="array" ref="N1415">IFERROR(AVERAGE(IF((DiscreteStatsTable[GroupByKey]=DiscreteStatsTable[[#This Row],[GroupByKey]]),(DiscreteStatsTable[GroupByKey]=DiscreteStatsTable[[#This Row],[GroupByKey]])*DiscreteStatsTable[Average])),0)</f>
        <v>9.3051094534677592</v>
      </c>
      <c r="O1415" s="5" cm="1">
        <f t="array" ref="O1415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15" s="5" cm="1">
        <f t="array" ref="P1415">MAX(IF((ProjectInfoTable[ProjectName]=DiscreteStatsTable[[#This Row],[ProjectName]]),(ProjectInfoTable[ProjectName]=DiscreteStatsTable[[#This Row],[ProjectName]])*ProjectInfoTable[ConfidenceInterval]))</f>
        <v>0.95</v>
      </c>
      <c r="Q1415" s="5">
        <f>IF(AND(DiscreteStatsTable[[#This Row],[RepsWithStatObserved]]=1,Y1415=0),200000000000000000000,IFERROR(_xlfn.T.INV.2T(1 -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15" s="5" cm="1">
        <f t="array" ref="R1415">MIN(IF((DiscreteStatsTable[GroupByKey]=DiscreteStatsTable[[#This Row],[GroupByKey]]),(DiscreteStatsTable[GroupByKey]=DiscreteStatsTable[[#This Row],[GroupByKey]])*DiscreteStatsTable[Average]))</f>
        <v>3.48010138212855</v>
      </c>
      <c r="S1415" s="5" cm="1">
        <f t="array" ref="S1415">MAX(IF((DiscreteStatsTable[GroupByKey]=DiscreteStatsTable[[#This Row],[GroupByKey]]),(DiscreteStatsTable[GroupByKey]=DiscreteStatsTable[[#This Row],[GroupByKey]])*DiscreteStatsTable[Average]))</f>
        <v>23.754986041942001</v>
      </c>
      <c r="T1415" s="5" cm="1">
        <f t="array" ref="T1415">MIN(IF((DiscreteStatsTable[GroupByKey]=DiscreteStatsTable[[#This Row],[GroupByKey]]),(DiscreteStatsTable[GroupByKey]=DiscreteStatsTable[[#This Row],[GroupByKey]])*DiscreteStatsTable[Minimum]))</f>
        <v>0.55707115845319799</v>
      </c>
      <c r="U1415" s="5" cm="1">
        <f t="array" ref="U1415">MAX(IF((DiscreteStatsTable[GroupByKey]=DiscreteStatsTable[[#This Row],[GroupByKey]]),(DiscreteStatsTable[GroupByKey]=DiscreteStatsTable[[#This Row],[GroupByKey]])*DiscreteStatsTable[Maximum]))</f>
        <v>46.0165696136092</v>
      </c>
      <c r="V1415" s="5" cm="1">
        <f t="array" ref="V1415">IFERROR(AVERAGE(IF((DiscreteStatsTable[GroupByKey]=DiscreteStatsTable[[#This Row],[GroupByKey]]),(DiscreteStatsTable[GroupByKey]=DiscreteStatsTable[[#This Row],[GroupByKey]])*DiscreteStatsTable[NumberObservations])),0)</f>
        <v>6.66</v>
      </c>
      <c r="W1415" s="5">
        <f>IF((DiscreteStatsTable[[#This Row],[RepsRequested]]&gt;1),DiscreteStatsTable[[#This Row],[HalfWidth]],DiscreteStatsTable[[#This Row],[BatchMeansHalfWidth]])</f>
        <v>0.87568994514178078</v>
      </c>
      <c r="X1415" s="5" cm="1">
        <f t="array" ref="X1415">COUNT(IF((DiscreteStatsTable[GroupByKey]=DiscreteStatsTable[[#This Row],[GroupByKey]]),(DiscreteStatsTable[GroupByKey]=DiscreteStatsTable[[#This Row],[GroupByKey]])*DiscreteStatsTable[Replication]))</f>
        <v>50</v>
      </c>
      <c r="Y1415" s="5">
        <f>IF(DiscreteStatsTable[[#This Row],[RepsRequested]]=DiscreteStatsTable[[#This Row],[RepsWithStatObserved]],1,0)</f>
        <v>1</v>
      </c>
    </row>
    <row r="1416" spans="1:25" x14ac:dyDescent="0.25">
      <c r="A1416" t="s">
        <v>68</v>
      </c>
      <c r="B1416" t="s">
        <v>70</v>
      </c>
      <c r="C1416">
        <v>3</v>
      </c>
      <c r="D1416" t="s">
        <v>99</v>
      </c>
      <c r="E1416" t="s">
        <v>75</v>
      </c>
      <c r="F1416" t="s">
        <v>73</v>
      </c>
      <c r="G1416">
        <v>0.30837555812919099</v>
      </c>
      <c r="H1416">
        <v>2E+20</v>
      </c>
      <c r="I1416">
        <v>0.28087254228734299</v>
      </c>
      <c r="J1416">
        <v>0.34738838575310299</v>
      </c>
      <c r="K1416">
        <v>3</v>
      </c>
      <c r="L141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16" s="5" cm="1">
        <f t="array" ref="M1416">MAX(IF((ProjectInfoTable[ProjectName]=DiscreteStatsTable[[#This Row],[ProjectName]]),(ProjectInfoTable[ProjectName]=DiscreteStatsTable[[#This Row],[ProjectName]])*ProjectInfoTable[NumberOfReplications]))</f>
        <v>50</v>
      </c>
      <c r="N1416" s="5" cm="1">
        <f t="array" ref="N1416">IFERROR(AVERAGE(IF((DiscreteStatsTable[GroupByKey]=DiscreteStatsTable[[#This Row],[GroupByKey]]),(DiscreteStatsTable[GroupByKey]=DiscreteStatsTable[[#This Row],[GroupByKey]])*DiscreteStatsTable[Average])),0)</f>
        <v>0.25989097691448754</v>
      </c>
      <c r="O1416" s="5" cm="1">
        <f t="array" ref="O141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16" s="5" cm="1">
        <f t="array" ref="P1416">MAX(IF((ProjectInfoTable[ProjectName]=DiscreteStatsTable[[#This Row],[ProjectName]]),(ProjectInfoTable[ProjectName]=DiscreteStatsTable[[#This Row],[ProjectName]])*ProjectInfoTable[ConfidenceInterval]))</f>
        <v>0.95</v>
      </c>
      <c r="Q1416" s="5">
        <f>IF(AND(DiscreteStatsTable[[#This Row],[RepsWithStatObserved]]=1,Y1416=0),200000000000000000000,IFERROR(_xlfn.T.INV.2T(1 -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16" s="5" cm="1">
        <f t="array" ref="R1416">MIN(IF((DiscreteStatsTable[GroupByKey]=DiscreteStatsTable[[#This Row],[GroupByKey]]),(DiscreteStatsTable[GroupByKey]=DiscreteStatsTable[[#This Row],[GroupByKey]])*DiscreteStatsTable[Average]))</f>
        <v>9.9110799780549305E-2</v>
      </c>
      <c r="S1416" s="5" cm="1">
        <f t="array" ref="S1416">MAX(IF((DiscreteStatsTable[GroupByKey]=DiscreteStatsTable[[#This Row],[GroupByKey]]),(DiscreteStatsTable[GroupByKey]=DiscreteStatsTable[[#This Row],[GroupByKey]])*DiscreteStatsTable[Average]))</f>
        <v>0.39044329600396599</v>
      </c>
      <c r="T1416" s="5" cm="1">
        <f t="array" ref="T1416">MIN(IF((DiscreteStatsTable[GroupByKey]=DiscreteStatsTable[[#This Row],[GroupByKey]]),(DiscreteStatsTable[GroupByKey]=DiscreteStatsTable[[#This Row],[GroupByKey]])*DiscreteStatsTable[Minimum]))</f>
        <v>1.8569038615106601E-2</v>
      </c>
      <c r="U1416" s="5" cm="1">
        <f t="array" ref="U1416">MAX(IF((DiscreteStatsTable[GroupByKey]=DiscreteStatsTable[[#This Row],[GroupByKey]]),(DiscreteStatsTable[GroupByKey]=DiscreteStatsTable[[#This Row],[GroupByKey]])*DiscreteStatsTable[Maximum]))</f>
        <v>0.49770717251883501</v>
      </c>
      <c r="V1416" s="5" cm="1">
        <f t="array" ref="V1416">IFERROR(AVERAGE(IF((DiscreteStatsTable[GroupByKey]=DiscreteStatsTable[[#This Row],[GroupByKey]]),(DiscreteStatsTable[GroupByKey]=DiscreteStatsTable[[#This Row],[GroupByKey]])*DiscreteStatsTable[NumberObservations])),0)</f>
        <v>6.66</v>
      </c>
      <c r="W1416" s="5">
        <f>IF((DiscreteStatsTable[[#This Row],[RepsRequested]]&gt;1),DiscreteStatsTable[[#This Row],[HalfWidth]],DiscreteStatsTable[[#This Row],[BatchMeansHalfWidth]])</f>
        <v>1.6977944113910053E-2</v>
      </c>
      <c r="X1416" s="5" cm="1">
        <f t="array" ref="X1416">COUNT(IF((DiscreteStatsTable[GroupByKey]=DiscreteStatsTable[[#This Row],[GroupByKey]]),(DiscreteStatsTable[GroupByKey]=DiscreteStatsTable[[#This Row],[GroupByKey]])*DiscreteStatsTable[Replication]))</f>
        <v>50</v>
      </c>
      <c r="Y1416" s="5">
        <f>IF(DiscreteStatsTable[[#This Row],[RepsRequested]]=DiscreteStatsTable[[#This Row],[RepsWithStatObserved]],1,0)</f>
        <v>1</v>
      </c>
    </row>
    <row r="1417" spans="1:25" x14ac:dyDescent="0.25">
      <c r="A1417" t="s">
        <v>68</v>
      </c>
      <c r="B1417" t="s">
        <v>70</v>
      </c>
      <c r="C1417">
        <v>3</v>
      </c>
      <c r="D1417" t="s">
        <v>99</v>
      </c>
      <c r="E1417" t="s">
        <v>76</v>
      </c>
      <c r="F1417" t="s">
        <v>73</v>
      </c>
      <c r="G1417">
        <v>9.2512667438757195</v>
      </c>
      <c r="H1417">
        <v>2E+20</v>
      </c>
      <c r="I1417">
        <v>8.4261762686202797</v>
      </c>
      <c r="J1417">
        <v>10.421651572593101</v>
      </c>
      <c r="K1417">
        <v>3</v>
      </c>
      <c r="L141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17" s="5" cm="1">
        <f t="array" ref="M1417">MAX(IF((ProjectInfoTable[ProjectName]=DiscreteStatsTable[[#This Row],[ProjectName]]),(ProjectInfoTable[ProjectName]=DiscreteStatsTable[[#This Row],[ProjectName]])*ProjectInfoTable[NumberOfReplications]))</f>
        <v>50</v>
      </c>
      <c r="N1417" s="5" cm="1">
        <f t="array" ref="N1417">IFERROR(AVERAGE(IF((DiscreteStatsTable[GroupByKey]=DiscreteStatsTable[[#This Row],[GroupByKey]]),(DiscreteStatsTable[GroupByKey]=DiscreteStatsTable[[#This Row],[GroupByKey]])*DiscreteStatsTable[Average])),0)</f>
        <v>7.7967293074346298</v>
      </c>
      <c r="O1417" s="5" cm="1">
        <f t="array" ref="O1417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17" s="5" cm="1">
        <f t="array" ref="P1417">MAX(IF((ProjectInfoTable[ProjectName]=DiscreteStatsTable[[#This Row],[ProjectName]]),(ProjectInfoTable[ProjectName]=DiscreteStatsTable[[#This Row],[ProjectName]])*ProjectInfoTable[ConfidenceInterval]))</f>
        <v>0.95</v>
      </c>
      <c r="Q1417" s="5">
        <f>IF(AND(DiscreteStatsTable[[#This Row],[RepsWithStatObserved]]=1,Y1417=0),200000000000000000000,IFERROR(_xlfn.T.INV.2T(1 -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17" s="5" cm="1">
        <f t="array" ref="R1417">MIN(IF((DiscreteStatsTable[GroupByKey]=DiscreteStatsTable[[#This Row],[GroupByKey]]),(DiscreteStatsTable[GroupByKey]=DiscreteStatsTable[[#This Row],[GroupByKey]])*DiscreteStatsTable[Average]))</f>
        <v>2.9733239934164799</v>
      </c>
      <c r="S1417" s="5" cm="1">
        <f t="array" ref="S1417">MAX(IF((DiscreteStatsTable[GroupByKey]=DiscreteStatsTable[[#This Row],[GroupByKey]]),(DiscreteStatsTable[GroupByKey]=DiscreteStatsTable[[#This Row],[GroupByKey]])*DiscreteStatsTable[Average]))</f>
        <v>11.713298880119</v>
      </c>
      <c r="T1417" s="5" cm="1">
        <f t="array" ref="T1417">MIN(IF((DiscreteStatsTable[GroupByKey]=DiscreteStatsTable[[#This Row],[GroupByKey]]),(DiscreteStatsTable[GroupByKey]=DiscreteStatsTable[[#This Row],[GroupByKey]])*DiscreteStatsTable[Minimum]))</f>
        <v>0.55707115845319799</v>
      </c>
      <c r="U1417" s="5" cm="1">
        <f t="array" ref="U1417">MAX(IF((DiscreteStatsTable[GroupByKey]=DiscreteStatsTable[[#This Row],[GroupByKey]]),(DiscreteStatsTable[GroupByKey]=DiscreteStatsTable[[#This Row],[GroupByKey]])*DiscreteStatsTable[Maximum]))</f>
        <v>14.9312151755651</v>
      </c>
      <c r="V1417" s="5" cm="1">
        <f t="array" ref="V1417">IFERROR(AVERAGE(IF((DiscreteStatsTable[GroupByKey]=DiscreteStatsTable[[#This Row],[GroupByKey]]),(DiscreteStatsTable[GroupByKey]=DiscreteStatsTable[[#This Row],[GroupByKey]])*DiscreteStatsTable[NumberObservations])),0)</f>
        <v>6.66</v>
      </c>
      <c r="W1417" s="5">
        <f>IF((DiscreteStatsTable[[#This Row],[RepsRequested]]&gt;1),DiscreteStatsTable[[#This Row],[HalfWidth]],DiscreteStatsTable[[#This Row],[BatchMeansHalfWidth]])</f>
        <v>0.50933832341729657</v>
      </c>
      <c r="X1417" s="5" cm="1">
        <f t="array" ref="X1417">COUNT(IF((DiscreteStatsTable[GroupByKey]=DiscreteStatsTable[[#This Row],[GroupByKey]]),(DiscreteStatsTable[GroupByKey]=DiscreteStatsTable[[#This Row],[GroupByKey]])*DiscreteStatsTable[Replication]))</f>
        <v>50</v>
      </c>
      <c r="Y1417" s="5">
        <f>IF(DiscreteStatsTable[[#This Row],[RepsRequested]]=DiscreteStatsTable[[#This Row],[RepsWithStatObserved]],1,0)</f>
        <v>1</v>
      </c>
    </row>
    <row r="1418" spans="1:25" x14ac:dyDescent="0.25">
      <c r="A1418" t="s">
        <v>68</v>
      </c>
      <c r="B1418" t="s">
        <v>70</v>
      </c>
      <c r="C1418">
        <v>3</v>
      </c>
      <c r="D1418" t="s">
        <v>99</v>
      </c>
      <c r="E1418" t="s">
        <v>77</v>
      </c>
      <c r="F1418" t="s">
        <v>73</v>
      </c>
      <c r="G1418">
        <v>0</v>
      </c>
      <c r="H1418">
        <v>2E+20</v>
      </c>
      <c r="I1418">
        <v>0</v>
      </c>
      <c r="J1418">
        <v>0</v>
      </c>
      <c r="K1418">
        <v>3</v>
      </c>
      <c r="L141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18" s="5" cm="1">
        <f t="array" ref="M1418">MAX(IF((ProjectInfoTable[ProjectName]=DiscreteStatsTable[[#This Row],[ProjectName]]),(ProjectInfoTable[ProjectName]=DiscreteStatsTable[[#This Row],[ProjectName]])*ProjectInfoTable[NumberOfReplications]))</f>
        <v>50</v>
      </c>
      <c r="N1418" s="5" cm="1">
        <f t="array" ref="N1418">IFERROR(AVERAGE(IF((DiscreteStatsTable[GroupByKey]=DiscreteStatsTable[[#This Row],[GroupByKey]]),(DiscreteStatsTable[GroupByKey]=DiscreteStatsTable[[#This Row],[GroupByKey]])*DiscreteStatsTable[Average])),0)</f>
        <v>0</v>
      </c>
      <c r="O1418" s="5" cm="1">
        <f t="array" ref="O1418">IFERROR(_xlfn.STDEV.S(IF((DiscreteStatsTable[GroupByKey]=DiscreteStatsTable[[#This Row],[GroupByKey]]),(DiscreteStatsTable[GroupByKey]=DiscreteStatsTable[[#This Row],[GroupByKey]])*DiscreteStatsTable[Average])),0)</f>
        <v>0</v>
      </c>
      <c r="P1418" s="5" cm="1">
        <f t="array" ref="P1418">MAX(IF((ProjectInfoTable[ProjectName]=DiscreteStatsTable[[#This Row],[ProjectName]]),(ProjectInfoTable[ProjectName]=DiscreteStatsTable[[#This Row],[ProjectName]])*ProjectInfoTable[ConfidenceInterval]))</f>
        <v>0.95</v>
      </c>
      <c r="Q1418" s="5">
        <f>IF(AND(DiscreteStatsTable[[#This Row],[RepsWithStatObserved]]=1,Y1418=0),200000000000000000000,IFERROR(_xlfn.T.INV.2T(1 -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8" s="5" cm="1">
        <f t="array" ref="R1418">MIN(IF((DiscreteStatsTable[GroupByKey]=DiscreteStatsTable[[#This Row],[GroupByKey]]),(DiscreteStatsTable[GroupByKey]=DiscreteStatsTable[[#This Row],[GroupByKey]])*DiscreteStatsTable[Average]))</f>
        <v>0</v>
      </c>
      <c r="S1418" s="5" cm="1">
        <f t="array" ref="S1418">MAX(IF((DiscreteStatsTable[GroupByKey]=DiscreteStatsTable[[#This Row],[GroupByKey]]),(DiscreteStatsTable[GroupByKey]=DiscreteStatsTable[[#This Row],[GroupByKey]])*DiscreteStatsTable[Average]))</f>
        <v>0</v>
      </c>
      <c r="T1418" s="5" cm="1">
        <f t="array" ref="T1418">MIN(IF((DiscreteStatsTable[GroupByKey]=DiscreteStatsTable[[#This Row],[GroupByKey]]),(DiscreteStatsTable[GroupByKey]=DiscreteStatsTable[[#This Row],[GroupByKey]])*DiscreteStatsTable[Minimum]))</f>
        <v>0</v>
      </c>
      <c r="U1418" s="5" cm="1">
        <f t="array" ref="U1418">MAX(IF((DiscreteStatsTable[GroupByKey]=DiscreteStatsTable[[#This Row],[GroupByKey]]),(DiscreteStatsTable[GroupByKey]=DiscreteStatsTable[[#This Row],[GroupByKey]])*DiscreteStatsTable[Maximum]))</f>
        <v>0</v>
      </c>
      <c r="V1418" s="5" cm="1">
        <f t="array" ref="V1418">IFERROR(AVERAGE(IF((DiscreteStatsTable[GroupByKey]=DiscreteStatsTable[[#This Row],[GroupByKey]]),(DiscreteStatsTable[GroupByKey]=DiscreteStatsTable[[#This Row],[GroupByKey]])*DiscreteStatsTable[NumberObservations])),0)</f>
        <v>6.66</v>
      </c>
      <c r="W1418" s="5">
        <f>IF((DiscreteStatsTable[[#This Row],[RepsRequested]]&gt;1),DiscreteStatsTable[[#This Row],[HalfWidth]],DiscreteStatsTable[[#This Row],[BatchMeansHalfWidth]])</f>
        <v>0</v>
      </c>
      <c r="X1418" s="5" cm="1">
        <f t="array" ref="X1418">COUNT(IF((DiscreteStatsTable[GroupByKey]=DiscreteStatsTable[[#This Row],[GroupByKey]]),(DiscreteStatsTable[GroupByKey]=DiscreteStatsTable[[#This Row],[GroupByKey]])*DiscreteStatsTable[Replication]))</f>
        <v>50</v>
      </c>
      <c r="Y1418" s="5">
        <f>IF(DiscreteStatsTable[[#This Row],[RepsRequested]]=DiscreteStatsTable[[#This Row],[RepsWithStatObserved]],1,0)</f>
        <v>1</v>
      </c>
    </row>
    <row r="1419" spans="1:25" x14ac:dyDescent="0.25">
      <c r="A1419" t="s">
        <v>68</v>
      </c>
      <c r="B1419" t="s">
        <v>70</v>
      </c>
      <c r="C1419">
        <v>3</v>
      </c>
      <c r="D1419" t="s">
        <v>99</v>
      </c>
      <c r="E1419" t="s">
        <v>78</v>
      </c>
      <c r="F1419" t="s">
        <v>73</v>
      </c>
      <c r="G1419">
        <v>0</v>
      </c>
      <c r="H1419">
        <v>2E+20</v>
      </c>
      <c r="I1419">
        <v>0</v>
      </c>
      <c r="J1419">
        <v>0</v>
      </c>
      <c r="K1419">
        <v>3</v>
      </c>
      <c r="L141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19" s="5" cm="1">
        <f t="array" ref="M1419">MAX(IF((ProjectInfoTable[ProjectName]=DiscreteStatsTable[[#This Row],[ProjectName]]),(ProjectInfoTable[ProjectName]=DiscreteStatsTable[[#This Row],[ProjectName]])*ProjectInfoTable[NumberOfReplications]))</f>
        <v>50</v>
      </c>
      <c r="N1419" s="5" cm="1">
        <f t="array" ref="N1419">IFERROR(AVERAGE(IF((DiscreteStatsTable[GroupByKey]=DiscreteStatsTable[[#This Row],[GroupByKey]]),(DiscreteStatsTable[GroupByKey]=DiscreteStatsTable[[#This Row],[GroupByKey]])*DiscreteStatsTable[Average])),0)</f>
        <v>1.5083801460331328</v>
      </c>
      <c r="O1419" s="5" cm="1">
        <f t="array" ref="O1419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19" s="5" cm="1">
        <f t="array" ref="P1419">MAX(IF((ProjectInfoTable[ProjectName]=DiscreteStatsTable[[#This Row],[ProjectName]]),(ProjectInfoTable[ProjectName]=DiscreteStatsTable[[#This Row],[ProjectName]])*ProjectInfoTable[ConfidenceInterval]))</f>
        <v>0.95</v>
      </c>
      <c r="Q1419" s="5">
        <f>IF(AND(DiscreteStatsTable[[#This Row],[RepsWithStatObserved]]=1,Y1419=0),200000000000000000000,IFERROR(_xlfn.T.INV.2T(1 -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19" s="5" cm="1">
        <f t="array" ref="R1419">MIN(IF((DiscreteStatsTable[GroupByKey]=DiscreteStatsTable[[#This Row],[GroupByKey]]),(DiscreteStatsTable[GroupByKey]=DiscreteStatsTable[[#This Row],[GroupByKey]])*DiscreteStatsTable[Average]))</f>
        <v>0</v>
      </c>
      <c r="S1419" s="5" cm="1">
        <f t="array" ref="S1419">MAX(IF((DiscreteStatsTable[GroupByKey]=DiscreteStatsTable[[#This Row],[GroupByKey]]),(DiscreteStatsTable[GroupByKey]=DiscreteStatsTable[[#This Row],[GroupByKey]])*DiscreteStatsTable[Average]))</f>
        <v>12.907894030662501</v>
      </c>
      <c r="T1419" s="5" cm="1">
        <f t="array" ref="T1419">MIN(IF((DiscreteStatsTable[GroupByKey]=DiscreteStatsTable[[#This Row],[GroupByKey]]),(DiscreteStatsTable[GroupByKey]=DiscreteStatsTable[[#This Row],[GroupByKey]])*DiscreteStatsTable[Minimum]))</f>
        <v>0</v>
      </c>
      <c r="U1419" s="5" cm="1">
        <f t="array" ref="U1419">MAX(IF((DiscreteStatsTable[GroupByKey]=DiscreteStatsTable[[#This Row],[GroupByKey]]),(DiscreteStatsTable[GroupByKey]=DiscreteStatsTable[[#This Row],[GroupByKey]])*DiscreteStatsTable[Maximum]))</f>
        <v>31.471105476993198</v>
      </c>
      <c r="V1419" s="5" cm="1">
        <f t="array" ref="V1419">IFERROR(AVERAGE(IF((DiscreteStatsTable[GroupByKey]=DiscreteStatsTable[[#This Row],[GroupByKey]]),(DiscreteStatsTable[GroupByKey]=DiscreteStatsTable[[#This Row],[GroupByKey]])*DiscreteStatsTable[NumberObservations])),0)</f>
        <v>6.66</v>
      </c>
      <c r="W1419" s="5">
        <f>IF((DiscreteStatsTable[[#This Row],[RepsRequested]]&gt;1),DiscreteStatsTable[[#This Row],[HalfWidth]],DiscreteStatsTable[[#This Row],[BatchMeansHalfWidth]])</f>
        <v>0.62451094728009982</v>
      </c>
      <c r="X1419" s="5" cm="1">
        <f t="array" ref="X1419">COUNT(IF((DiscreteStatsTable[GroupByKey]=DiscreteStatsTable[[#This Row],[GroupByKey]]),(DiscreteStatsTable[GroupByKey]=DiscreteStatsTable[[#This Row],[GroupByKey]])*DiscreteStatsTable[Replication]))</f>
        <v>50</v>
      </c>
      <c r="Y1419" s="5">
        <f>IF(DiscreteStatsTable[[#This Row],[RepsRequested]]=DiscreteStatsTable[[#This Row],[RepsWithStatObserved]],1,0)</f>
        <v>1</v>
      </c>
    </row>
    <row r="1420" spans="1:25" x14ac:dyDescent="0.25">
      <c r="A1420" t="s">
        <v>68</v>
      </c>
      <c r="B1420" t="s">
        <v>70</v>
      </c>
      <c r="C1420">
        <v>4</v>
      </c>
      <c r="D1420" t="s">
        <v>99</v>
      </c>
      <c r="E1420" t="s">
        <v>72</v>
      </c>
      <c r="F1420" t="s">
        <v>73</v>
      </c>
      <c r="G1420">
        <v>0.24148670145176099</v>
      </c>
      <c r="H1420">
        <v>2E+20</v>
      </c>
      <c r="I1420">
        <v>8.85554070415632E-2</v>
      </c>
      <c r="J1420">
        <v>0.46030035236695599</v>
      </c>
      <c r="K1420">
        <v>6</v>
      </c>
      <c r="L142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20" s="5" cm="1">
        <f t="array" ref="M1420">MAX(IF((ProjectInfoTable[ProjectName]=DiscreteStatsTable[[#This Row],[ProjectName]]),(ProjectInfoTable[ProjectName]=DiscreteStatsTable[[#This Row],[ProjectName]])*ProjectInfoTable[NumberOfReplications]))</f>
        <v>50</v>
      </c>
      <c r="N1420" s="5" cm="1">
        <f t="array" ref="N1420">IFERROR(AVERAGE(IF((DiscreteStatsTable[GroupByKey]=DiscreteStatsTable[[#This Row],[GroupByKey]]),(DiscreteStatsTable[GroupByKey]=DiscreteStatsTable[[#This Row],[GroupByKey]])*DiscreteStatsTable[Average])),0)</f>
        <v>0.25989097691448754</v>
      </c>
      <c r="O1420" s="5" cm="1">
        <f t="array" ref="O142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20" s="5" cm="1">
        <f t="array" ref="P1420">MAX(IF((ProjectInfoTable[ProjectName]=DiscreteStatsTable[[#This Row],[ProjectName]]),(ProjectInfoTable[ProjectName]=DiscreteStatsTable[[#This Row],[ProjectName]])*ProjectInfoTable[ConfidenceInterval]))</f>
        <v>0.95</v>
      </c>
      <c r="Q1420" s="5">
        <f>IF(AND(DiscreteStatsTable[[#This Row],[RepsWithStatObserved]]=1,Y1420=0),200000000000000000000,IFERROR(_xlfn.T.INV.2T(1 -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20" s="5" cm="1">
        <f t="array" ref="R1420">MIN(IF((DiscreteStatsTable[GroupByKey]=DiscreteStatsTable[[#This Row],[GroupByKey]]),(DiscreteStatsTable[GroupByKey]=DiscreteStatsTable[[#This Row],[GroupByKey]])*DiscreteStatsTable[Average]))</f>
        <v>9.9110799780549305E-2</v>
      </c>
      <c r="S1420" s="5" cm="1">
        <f t="array" ref="S1420">MAX(IF((DiscreteStatsTable[GroupByKey]=DiscreteStatsTable[[#This Row],[GroupByKey]]),(DiscreteStatsTable[GroupByKey]=DiscreteStatsTable[[#This Row],[GroupByKey]])*DiscreteStatsTable[Average]))</f>
        <v>0.39044329600396599</v>
      </c>
      <c r="T1420" s="5" cm="1">
        <f t="array" ref="T1420">MIN(IF((DiscreteStatsTable[GroupByKey]=DiscreteStatsTable[[#This Row],[GroupByKey]]),(DiscreteStatsTable[GroupByKey]=DiscreteStatsTable[[#This Row],[GroupByKey]])*DiscreteStatsTable[Minimum]))</f>
        <v>1.8569038615106601E-2</v>
      </c>
      <c r="U1420" s="5" cm="1">
        <f t="array" ref="U1420">MAX(IF((DiscreteStatsTable[GroupByKey]=DiscreteStatsTable[[#This Row],[GroupByKey]]),(DiscreteStatsTable[GroupByKey]=DiscreteStatsTable[[#This Row],[GroupByKey]])*DiscreteStatsTable[Maximum]))</f>
        <v>0.49770717251883501</v>
      </c>
      <c r="V1420" s="5" cm="1">
        <f t="array" ref="V1420">IFERROR(AVERAGE(IF((DiscreteStatsTable[GroupByKey]=DiscreteStatsTable[[#This Row],[GroupByKey]]),(DiscreteStatsTable[GroupByKey]=DiscreteStatsTable[[#This Row],[GroupByKey]])*DiscreteStatsTable[NumberObservations])),0)</f>
        <v>6.66</v>
      </c>
      <c r="W1420" s="5">
        <f>IF((DiscreteStatsTable[[#This Row],[RepsRequested]]&gt;1),DiscreteStatsTable[[#This Row],[HalfWidth]],DiscreteStatsTable[[#This Row],[BatchMeansHalfWidth]])</f>
        <v>1.6977944113910053E-2</v>
      </c>
      <c r="X1420" s="5" cm="1">
        <f t="array" ref="X1420">COUNT(IF((DiscreteStatsTable[GroupByKey]=DiscreteStatsTable[[#This Row],[GroupByKey]]),(DiscreteStatsTable[GroupByKey]=DiscreteStatsTable[[#This Row],[GroupByKey]])*DiscreteStatsTable[Replication]))</f>
        <v>50</v>
      </c>
      <c r="Y1420" s="5">
        <f>IF(DiscreteStatsTable[[#This Row],[RepsRequested]]=DiscreteStatsTable[[#This Row],[RepsWithStatObserved]],1,0)</f>
        <v>1</v>
      </c>
    </row>
    <row r="1421" spans="1:25" x14ac:dyDescent="0.25">
      <c r="A1421" t="s">
        <v>68</v>
      </c>
      <c r="B1421" t="s">
        <v>70</v>
      </c>
      <c r="C1421">
        <v>4</v>
      </c>
      <c r="D1421" t="s">
        <v>99</v>
      </c>
      <c r="E1421" t="s">
        <v>74</v>
      </c>
      <c r="F1421" t="s">
        <v>73</v>
      </c>
      <c r="G1421">
        <v>7.2446010435528203</v>
      </c>
      <c r="H1421">
        <v>2E+20</v>
      </c>
      <c r="I1421">
        <v>2.6566622112468998</v>
      </c>
      <c r="J1421">
        <v>13.809010571008701</v>
      </c>
      <c r="K1421">
        <v>6</v>
      </c>
      <c r="L142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21" s="5" cm="1">
        <f t="array" ref="M1421">MAX(IF((ProjectInfoTable[ProjectName]=DiscreteStatsTable[[#This Row],[ProjectName]]),(ProjectInfoTable[ProjectName]=DiscreteStatsTable[[#This Row],[ProjectName]])*ProjectInfoTable[NumberOfReplications]))</f>
        <v>50</v>
      </c>
      <c r="N1421" s="5" cm="1">
        <f t="array" ref="N1421">IFERROR(AVERAGE(IF((DiscreteStatsTable[GroupByKey]=DiscreteStatsTable[[#This Row],[GroupByKey]]),(DiscreteStatsTable[GroupByKey]=DiscreteStatsTable[[#This Row],[GroupByKey]])*DiscreteStatsTable[Average])),0)</f>
        <v>9.3051094534677592</v>
      </c>
      <c r="O1421" s="5" cm="1">
        <f t="array" ref="O1421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21" s="5" cm="1">
        <f t="array" ref="P1421">MAX(IF((ProjectInfoTable[ProjectName]=DiscreteStatsTable[[#This Row],[ProjectName]]),(ProjectInfoTable[ProjectName]=DiscreteStatsTable[[#This Row],[ProjectName]])*ProjectInfoTable[ConfidenceInterval]))</f>
        <v>0.95</v>
      </c>
      <c r="Q1421" s="5">
        <f>IF(AND(DiscreteStatsTable[[#This Row],[RepsWithStatObserved]]=1,Y1421=0),200000000000000000000,IFERROR(_xlfn.T.INV.2T(1 -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21" s="5" cm="1">
        <f t="array" ref="R1421">MIN(IF((DiscreteStatsTable[GroupByKey]=DiscreteStatsTable[[#This Row],[GroupByKey]]),(DiscreteStatsTable[GroupByKey]=DiscreteStatsTable[[#This Row],[GroupByKey]])*DiscreteStatsTable[Average]))</f>
        <v>3.48010138212855</v>
      </c>
      <c r="S1421" s="5" cm="1">
        <f t="array" ref="S1421">MAX(IF((DiscreteStatsTable[GroupByKey]=DiscreteStatsTable[[#This Row],[GroupByKey]]),(DiscreteStatsTable[GroupByKey]=DiscreteStatsTable[[#This Row],[GroupByKey]])*DiscreteStatsTable[Average]))</f>
        <v>23.754986041942001</v>
      </c>
      <c r="T1421" s="5" cm="1">
        <f t="array" ref="T1421">MIN(IF((DiscreteStatsTable[GroupByKey]=DiscreteStatsTable[[#This Row],[GroupByKey]]),(DiscreteStatsTable[GroupByKey]=DiscreteStatsTable[[#This Row],[GroupByKey]])*DiscreteStatsTable[Minimum]))</f>
        <v>0.55707115845319799</v>
      </c>
      <c r="U1421" s="5" cm="1">
        <f t="array" ref="U1421">MAX(IF((DiscreteStatsTable[GroupByKey]=DiscreteStatsTable[[#This Row],[GroupByKey]]),(DiscreteStatsTable[GroupByKey]=DiscreteStatsTable[[#This Row],[GroupByKey]])*DiscreteStatsTable[Maximum]))</f>
        <v>46.0165696136092</v>
      </c>
      <c r="V1421" s="5" cm="1">
        <f t="array" ref="V1421">IFERROR(AVERAGE(IF((DiscreteStatsTable[GroupByKey]=DiscreteStatsTable[[#This Row],[GroupByKey]]),(DiscreteStatsTable[GroupByKey]=DiscreteStatsTable[[#This Row],[GroupByKey]])*DiscreteStatsTable[NumberObservations])),0)</f>
        <v>6.66</v>
      </c>
      <c r="W1421" s="5">
        <f>IF((DiscreteStatsTable[[#This Row],[RepsRequested]]&gt;1),DiscreteStatsTable[[#This Row],[HalfWidth]],DiscreteStatsTable[[#This Row],[BatchMeansHalfWidth]])</f>
        <v>0.87568994514178078</v>
      </c>
      <c r="X1421" s="5" cm="1">
        <f t="array" ref="X1421">COUNT(IF((DiscreteStatsTable[GroupByKey]=DiscreteStatsTable[[#This Row],[GroupByKey]]),(DiscreteStatsTable[GroupByKey]=DiscreteStatsTable[[#This Row],[GroupByKey]])*DiscreteStatsTable[Replication]))</f>
        <v>50</v>
      </c>
      <c r="Y1421" s="5">
        <f>IF(DiscreteStatsTable[[#This Row],[RepsRequested]]=DiscreteStatsTable[[#This Row],[RepsWithStatObserved]],1,0)</f>
        <v>1</v>
      </c>
    </row>
    <row r="1422" spans="1:25" x14ac:dyDescent="0.25">
      <c r="A1422" t="s">
        <v>68</v>
      </c>
      <c r="B1422" t="s">
        <v>70</v>
      </c>
      <c r="C1422">
        <v>4</v>
      </c>
      <c r="D1422" t="s">
        <v>99</v>
      </c>
      <c r="E1422" t="s">
        <v>75</v>
      </c>
      <c r="F1422" t="s">
        <v>73</v>
      </c>
      <c r="G1422">
        <v>0.24148670145176099</v>
      </c>
      <c r="H1422">
        <v>2E+20</v>
      </c>
      <c r="I1422">
        <v>8.85554070415632E-2</v>
      </c>
      <c r="J1422">
        <v>0.46030035236695599</v>
      </c>
      <c r="K1422">
        <v>6</v>
      </c>
      <c r="L142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22" s="5" cm="1">
        <f t="array" ref="M1422">MAX(IF((ProjectInfoTable[ProjectName]=DiscreteStatsTable[[#This Row],[ProjectName]]),(ProjectInfoTable[ProjectName]=DiscreteStatsTable[[#This Row],[ProjectName]])*ProjectInfoTable[NumberOfReplications]))</f>
        <v>50</v>
      </c>
      <c r="N1422" s="5" cm="1">
        <f t="array" ref="N1422">IFERROR(AVERAGE(IF((DiscreteStatsTable[GroupByKey]=DiscreteStatsTable[[#This Row],[GroupByKey]]),(DiscreteStatsTable[GroupByKey]=DiscreteStatsTable[[#This Row],[GroupByKey]])*DiscreteStatsTable[Average])),0)</f>
        <v>0.25989097691448754</v>
      </c>
      <c r="O1422" s="5" cm="1">
        <f t="array" ref="O142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22" s="5" cm="1">
        <f t="array" ref="P1422">MAX(IF((ProjectInfoTable[ProjectName]=DiscreteStatsTable[[#This Row],[ProjectName]]),(ProjectInfoTable[ProjectName]=DiscreteStatsTable[[#This Row],[ProjectName]])*ProjectInfoTable[ConfidenceInterval]))</f>
        <v>0.95</v>
      </c>
      <c r="Q1422" s="5">
        <f>IF(AND(DiscreteStatsTable[[#This Row],[RepsWithStatObserved]]=1,Y1422=0),200000000000000000000,IFERROR(_xlfn.T.INV.2T(1 -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22" s="5" cm="1">
        <f t="array" ref="R1422">MIN(IF((DiscreteStatsTable[GroupByKey]=DiscreteStatsTable[[#This Row],[GroupByKey]]),(DiscreteStatsTable[GroupByKey]=DiscreteStatsTable[[#This Row],[GroupByKey]])*DiscreteStatsTable[Average]))</f>
        <v>9.9110799780549305E-2</v>
      </c>
      <c r="S1422" s="5" cm="1">
        <f t="array" ref="S1422">MAX(IF((DiscreteStatsTable[GroupByKey]=DiscreteStatsTable[[#This Row],[GroupByKey]]),(DiscreteStatsTable[GroupByKey]=DiscreteStatsTable[[#This Row],[GroupByKey]])*DiscreteStatsTable[Average]))</f>
        <v>0.39044329600396599</v>
      </c>
      <c r="T1422" s="5" cm="1">
        <f t="array" ref="T1422">MIN(IF((DiscreteStatsTable[GroupByKey]=DiscreteStatsTable[[#This Row],[GroupByKey]]),(DiscreteStatsTable[GroupByKey]=DiscreteStatsTable[[#This Row],[GroupByKey]])*DiscreteStatsTable[Minimum]))</f>
        <v>1.8569038615106601E-2</v>
      </c>
      <c r="U1422" s="5" cm="1">
        <f t="array" ref="U1422">MAX(IF((DiscreteStatsTable[GroupByKey]=DiscreteStatsTable[[#This Row],[GroupByKey]]),(DiscreteStatsTable[GroupByKey]=DiscreteStatsTable[[#This Row],[GroupByKey]])*DiscreteStatsTable[Maximum]))</f>
        <v>0.49770717251883501</v>
      </c>
      <c r="V1422" s="5" cm="1">
        <f t="array" ref="V1422">IFERROR(AVERAGE(IF((DiscreteStatsTable[GroupByKey]=DiscreteStatsTable[[#This Row],[GroupByKey]]),(DiscreteStatsTable[GroupByKey]=DiscreteStatsTable[[#This Row],[GroupByKey]])*DiscreteStatsTable[NumberObservations])),0)</f>
        <v>6.66</v>
      </c>
      <c r="W1422" s="5">
        <f>IF((DiscreteStatsTable[[#This Row],[RepsRequested]]&gt;1),DiscreteStatsTable[[#This Row],[HalfWidth]],DiscreteStatsTable[[#This Row],[BatchMeansHalfWidth]])</f>
        <v>1.6977944113910053E-2</v>
      </c>
      <c r="X1422" s="5" cm="1">
        <f t="array" ref="X1422">COUNT(IF((DiscreteStatsTable[GroupByKey]=DiscreteStatsTable[[#This Row],[GroupByKey]]),(DiscreteStatsTable[GroupByKey]=DiscreteStatsTable[[#This Row],[GroupByKey]])*DiscreteStatsTable[Replication]))</f>
        <v>50</v>
      </c>
      <c r="Y1422" s="5">
        <f>IF(DiscreteStatsTable[[#This Row],[RepsRequested]]=DiscreteStatsTable[[#This Row],[RepsWithStatObserved]],1,0)</f>
        <v>1</v>
      </c>
    </row>
    <row r="1423" spans="1:25" x14ac:dyDescent="0.25">
      <c r="A1423" t="s">
        <v>68</v>
      </c>
      <c r="B1423" t="s">
        <v>70</v>
      </c>
      <c r="C1423">
        <v>4</v>
      </c>
      <c r="D1423" t="s">
        <v>99</v>
      </c>
      <c r="E1423" t="s">
        <v>76</v>
      </c>
      <c r="F1423" t="s">
        <v>73</v>
      </c>
      <c r="G1423">
        <v>7.2446010435528203</v>
      </c>
      <c r="H1423">
        <v>2E+20</v>
      </c>
      <c r="I1423">
        <v>2.6566622112468998</v>
      </c>
      <c r="J1423">
        <v>13.809010571008701</v>
      </c>
      <c r="K1423">
        <v>6</v>
      </c>
      <c r="L142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23" s="5" cm="1">
        <f t="array" ref="M1423">MAX(IF((ProjectInfoTable[ProjectName]=DiscreteStatsTable[[#This Row],[ProjectName]]),(ProjectInfoTable[ProjectName]=DiscreteStatsTable[[#This Row],[ProjectName]])*ProjectInfoTable[NumberOfReplications]))</f>
        <v>50</v>
      </c>
      <c r="N1423" s="5" cm="1">
        <f t="array" ref="N1423">IFERROR(AVERAGE(IF((DiscreteStatsTable[GroupByKey]=DiscreteStatsTable[[#This Row],[GroupByKey]]),(DiscreteStatsTable[GroupByKey]=DiscreteStatsTable[[#This Row],[GroupByKey]])*DiscreteStatsTable[Average])),0)</f>
        <v>7.7967293074346298</v>
      </c>
      <c r="O1423" s="5" cm="1">
        <f t="array" ref="O1423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23" s="5" cm="1">
        <f t="array" ref="P1423">MAX(IF((ProjectInfoTable[ProjectName]=DiscreteStatsTable[[#This Row],[ProjectName]]),(ProjectInfoTable[ProjectName]=DiscreteStatsTable[[#This Row],[ProjectName]])*ProjectInfoTable[ConfidenceInterval]))</f>
        <v>0.95</v>
      </c>
      <c r="Q1423" s="5">
        <f>IF(AND(DiscreteStatsTable[[#This Row],[RepsWithStatObserved]]=1,Y1423=0),200000000000000000000,IFERROR(_xlfn.T.INV.2T(1 -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23" s="5" cm="1">
        <f t="array" ref="R1423">MIN(IF((DiscreteStatsTable[GroupByKey]=DiscreteStatsTable[[#This Row],[GroupByKey]]),(DiscreteStatsTable[GroupByKey]=DiscreteStatsTable[[#This Row],[GroupByKey]])*DiscreteStatsTable[Average]))</f>
        <v>2.9733239934164799</v>
      </c>
      <c r="S1423" s="5" cm="1">
        <f t="array" ref="S1423">MAX(IF((DiscreteStatsTable[GroupByKey]=DiscreteStatsTable[[#This Row],[GroupByKey]]),(DiscreteStatsTable[GroupByKey]=DiscreteStatsTable[[#This Row],[GroupByKey]])*DiscreteStatsTable[Average]))</f>
        <v>11.713298880119</v>
      </c>
      <c r="T1423" s="5" cm="1">
        <f t="array" ref="T1423">MIN(IF((DiscreteStatsTable[GroupByKey]=DiscreteStatsTable[[#This Row],[GroupByKey]]),(DiscreteStatsTable[GroupByKey]=DiscreteStatsTable[[#This Row],[GroupByKey]])*DiscreteStatsTable[Minimum]))</f>
        <v>0.55707115845319799</v>
      </c>
      <c r="U1423" s="5" cm="1">
        <f t="array" ref="U1423">MAX(IF((DiscreteStatsTable[GroupByKey]=DiscreteStatsTable[[#This Row],[GroupByKey]]),(DiscreteStatsTable[GroupByKey]=DiscreteStatsTable[[#This Row],[GroupByKey]])*DiscreteStatsTable[Maximum]))</f>
        <v>14.9312151755651</v>
      </c>
      <c r="V1423" s="5" cm="1">
        <f t="array" ref="V1423">IFERROR(AVERAGE(IF((DiscreteStatsTable[GroupByKey]=DiscreteStatsTable[[#This Row],[GroupByKey]]),(DiscreteStatsTable[GroupByKey]=DiscreteStatsTable[[#This Row],[GroupByKey]])*DiscreteStatsTable[NumberObservations])),0)</f>
        <v>6.66</v>
      </c>
      <c r="W1423" s="5">
        <f>IF((DiscreteStatsTable[[#This Row],[RepsRequested]]&gt;1),DiscreteStatsTable[[#This Row],[HalfWidth]],DiscreteStatsTable[[#This Row],[BatchMeansHalfWidth]])</f>
        <v>0.50933832341729657</v>
      </c>
      <c r="X1423" s="5" cm="1">
        <f t="array" ref="X1423">COUNT(IF((DiscreteStatsTable[GroupByKey]=DiscreteStatsTable[[#This Row],[GroupByKey]]),(DiscreteStatsTable[GroupByKey]=DiscreteStatsTable[[#This Row],[GroupByKey]])*DiscreteStatsTable[Replication]))</f>
        <v>50</v>
      </c>
      <c r="Y1423" s="5">
        <f>IF(DiscreteStatsTable[[#This Row],[RepsRequested]]=DiscreteStatsTable[[#This Row],[RepsWithStatObserved]],1,0)</f>
        <v>1</v>
      </c>
    </row>
    <row r="1424" spans="1:25" x14ac:dyDescent="0.25">
      <c r="A1424" t="s">
        <v>68</v>
      </c>
      <c r="B1424" t="s">
        <v>70</v>
      </c>
      <c r="C1424">
        <v>4</v>
      </c>
      <c r="D1424" t="s">
        <v>99</v>
      </c>
      <c r="E1424" t="s">
        <v>77</v>
      </c>
      <c r="F1424" t="s">
        <v>73</v>
      </c>
      <c r="G1424">
        <v>0</v>
      </c>
      <c r="H1424">
        <v>2E+20</v>
      </c>
      <c r="I1424">
        <v>0</v>
      </c>
      <c r="J1424">
        <v>0</v>
      </c>
      <c r="K1424">
        <v>6</v>
      </c>
      <c r="L142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24" s="5" cm="1">
        <f t="array" ref="M1424">MAX(IF((ProjectInfoTable[ProjectName]=DiscreteStatsTable[[#This Row],[ProjectName]]),(ProjectInfoTable[ProjectName]=DiscreteStatsTable[[#This Row],[ProjectName]])*ProjectInfoTable[NumberOfReplications]))</f>
        <v>50</v>
      </c>
      <c r="N1424" s="5" cm="1">
        <f t="array" ref="N1424">IFERROR(AVERAGE(IF((DiscreteStatsTable[GroupByKey]=DiscreteStatsTable[[#This Row],[GroupByKey]]),(DiscreteStatsTable[GroupByKey]=DiscreteStatsTable[[#This Row],[GroupByKey]])*DiscreteStatsTable[Average])),0)</f>
        <v>0</v>
      </c>
      <c r="O1424" s="5" cm="1">
        <f t="array" ref="O1424">IFERROR(_xlfn.STDEV.S(IF((DiscreteStatsTable[GroupByKey]=DiscreteStatsTable[[#This Row],[GroupByKey]]),(DiscreteStatsTable[GroupByKey]=DiscreteStatsTable[[#This Row],[GroupByKey]])*DiscreteStatsTable[Average])),0)</f>
        <v>0</v>
      </c>
      <c r="P1424" s="5" cm="1">
        <f t="array" ref="P1424">MAX(IF((ProjectInfoTable[ProjectName]=DiscreteStatsTable[[#This Row],[ProjectName]]),(ProjectInfoTable[ProjectName]=DiscreteStatsTable[[#This Row],[ProjectName]])*ProjectInfoTable[ConfidenceInterval]))</f>
        <v>0.95</v>
      </c>
      <c r="Q1424" s="5">
        <f>IF(AND(DiscreteStatsTable[[#This Row],[RepsWithStatObserved]]=1,Y1424=0),200000000000000000000,IFERROR(_xlfn.T.INV.2T(1 -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4" s="5" cm="1">
        <f t="array" ref="R1424">MIN(IF((DiscreteStatsTable[GroupByKey]=DiscreteStatsTable[[#This Row],[GroupByKey]]),(DiscreteStatsTable[GroupByKey]=DiscreteStatsTable[[#This Row],[GroupByKey]])*DiscreteStatsTable[Average]))</f>
        <v>0</v>
      </c>
      <c r="S1424" s="5" cm="1">
        <f t="array" ref="S1424">MAX(IF((DiscreteStatsTable[GroupByKey]=DiscreteStatsTable[[#This Row],[GroupByKey]]),(DiscreteStatsTable[GroupByKey]=DiscreteStatsTable[[#This Row],[GroupByKey]])*DiscreteStatsTable[Average]))</f>
        <v>0</v>
      </c>
      <c r="T1424" s="5" cm="1">
        <f t="array" ref="T1424">MIN(IF((DiscreteStatsTable[GroupByKey]=DiscreteStatsTable[[#This Row],[GroupByKey]]),(DiscreteStatsTable[GroupByKey]=DiscreteStatsTable[[#This Row],[GroupByKey]])*DiscreteStatsTable[Minimum]))</f>
        <v>0</v>
      </c>
      <c r="U1424" s="5" cm="1">
        <f t="array" ref="U1424">MAX(IF((DiscreteStatsTable[GroupByKey]=DiscreteStatsTable[[#This Row],[GroupByKey]]),(DiscreteStatsTable[GroupByKey]=DiscreteStatsTable[[#This Row],[GroupByKey]])*DiscreteStatsTable[Maximum]))</f>
        <v>0</v>
      </c>
      <c r="V1424" s="5" cm="1">
        <f t="array" ref="V1424">IFERROR(AVERAGE(IF((DiscreteStatsTable[GroupByKey]=DiscreteStatsTable[[#This Row],[GroupByKey]]),(DiscreteStatsTable[GroupByKey]=DiscreteStatsTable[[#This Row],[GroupByKey]])*DiscreteStatsTable[NumberObservations])),0)</f>
        <v>6.66</v>
      </c>
      <c r="W1424" s="5">
        <f>IF((DiscreteStatsTable[[#This Row],[RepsRequested]]&gt;1),DiscreteStatsTable[[#This Row],[HalfWidth]],DiscreteStatsTable[[#This Row],[BatchMeansHalfWidth]])</f>
        <v>0</v>
      </c>
      <c r="X1424" s="5" cm="1">
        <f t="array" ref="X1424">COUNT(IF((DiscreteStatsTable[GroupByKey]=DiscreteStatsTable[[#This Row],[GroupByKey]]),(DiscreteStatsTable[GroupByKey]=DiscreteStatsTable[[#This Row],[GroupByKey]])*DiscreteStatsTable[Replication]))</f>
        <v>50</v>
      </c>
      <c r="Y1424" s="5">
        <f>IF(DiscreteStatsTable[[#This Row],[RepsRequested]]=DiscreteStatsTable[[#This Row],[RepsWithStatObserved]],1,0)</f>
        <v>1</v>
      </c>
    </row>
    <row r="1425" spans="1:25" x14ac:dyDescent="0.25">
      <c r="A1425" t="s">
        <v>68</v>
      </c>
      <c r="B1425" t="s">
        <v>70</v>
      </c>
      <c r="C1425">
        <v>4</v>
      </c>
      <c r="D1425" t="s">
        <v>99</v>
      </c>
      <c r="E1425" t="s">
        <v>78</v>
      </c>
      <c r="F1425" t="s">
        <v>73</v>
      </c>
      <c r="G1425">
        <v>0</v>
      </c>
      <c r="H1425">
        <v>2E+20</v>
      </c>
      <c r="I1425">
        <v>0</v>
      </c>
      <c r="J1425">
        <v>0</v>
      </c>
      <c r="K1425">
        <v>6</v>
      </c>
      <c r="L142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25" s="5" cm="1">
        <f t="array" ref="M1425">MAX(IF((ProjectInfoTable[ProjectName]=DiscreteStatsTable[[#This Row],[ProjectName]]),(ProjectInfoTable[ProjectName]=DiscreteStatsTable[[#This Row],[ProjectName]])*ProjectInfoTable[NumberOfReplications]))</f>
        <v>50</v>
      </c>
      <c r="N1425" s="5" cm="1">
        <f t="array" ref="N1425">IFERROR(AVERAGE(IF((DiscreteStatsTable[GroupByKey]=DiscreteStatsTable[[#This Row],[GroupByKey]]),(DiscreteStatsTable[GroupByKey]=DiscreteStatsTable[[#This Row],[GroupByKey]])*DiscreteStatsTable[Average])),0)</f>
        <v>1.5083801460331328</v>
      </c>
      <c r="O1425" s="5" cm="1">
        <f t="array" ref="O1425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25" s="5" cm="1">
        <f t="array" ref="P1425">MAX(IF((ProjectInfoTable[ProjectName]=DiscreteStatsTable[[#This Row],[ProjectName]]),(ProjectInfoTable[ProjectName]=DiscreteStatsTable[[#This Row],[ProjectName]])*ProjectInfoTable[ConfidenceInterval]))</f>
        <v>0.95</v>
      </c>
      <c r="Q1425" s="5">
        <f>IF(AND(DiscreteStatsTable[[#This Row],[RepsWithStatObserved]]=1,Y1425=0),200000000000000000000,IFERROR(_xlfn.T.INV.2T(1 -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25" s="5" cm="1">
        <f t="array" ref="R1425">MIN(IF((DiscreteStatsTable[GroupByKey]=DiscreteStatsTable[[#This Row],[GroupByKey]]),(DiscreteStatsTable[GroupByKey]=DiscreteStatsTable[[#This Row],[GroupByKey]])*DiscreteStatsTable[Average]))</f>
        <v>0</v>
      </c>
      <c r="S1425" s="5" cm="1">
        <f t="array" ref="S1425">MAX(IF((DiscreteStatsTable[GroupByKey]=DiscreteStatsTable[[#This Row],[GroupByKey]]),(DiscreteStatsTable[GroupByKey]=DiscreteStatsTable[[#This Row],[GroupByKey]])*DiscreteStatsTable[Average]))</f>
        <v>12.907894030662501</v>
      </c>
      <c r="T1425" s="5" cm="1">
        <f t="array" ref="T1425">MIN(IF((DiscreteStatsTable[GroupByKey]=DiscreteStatsTable[[#This Row],[GroupByKey]]),(DiscreteStatsTable[GroupByKey]=DiscreteStatsTable[[#This Row],[GroupByKey]])*DiscreteStatsTable[Minimum]))</f>
        <v>0</v>
      </c>
      <c r="U1425" s="5" cm="1">
        <f t="array" ref="U1425">MAX(IF((DiscreteStatsTable[GroupByKey]=DiscreteStatsTable[[#This Row],[GroupByKey]]),(DiscreteStatsTable[GroupByKey]=DiscreteStatsTable[[#This Row],[GroupByKey]])*DiscreteStatsTable[Maximum]))</f>
        <v>31.471105476993198</v>
      </c>
      <c r="V1425" s="5" cm="1">
        <f t="array" ref="V1425">IFERROR(AVERAGE(IF((DiscreteStatsTable[GroupByKey]=DiscreteStatsTable[[#This Row],[GroupByKey]]),(DiscreteStatsTable[GroupByKey]=DiscreteStatsTable[[#This Row],[GroupByKey]])*DiscreteStatsTable[NumberObservations])),0)</f>
        <v>6.66</v>
      </c>
      <c r="W1425" s="5">
        <f>IF((DiscreteStatsTable[[#This Row],[RepsRequested]]&gt;1),DiscreteStatsTable[[#This Row],[HalfWidth]],DiscreteStatsTable[[#This Row],[BatchMeansHalfWidth]])</f>
        <v>0.62451094728009982</v>
      </c>
      <c r="X1425" s="5" cm="1">
        <f t="array" ref="X1425">COUNT(IF((DiscreteStatsTable[GroupByKey]=DiscreteStatsTable[[#This Row],[GroupByKey]]),(DiscreteStatsTable[GroupByKey]=DiscreteStatsTable[[#This Row],[GroupByKey]])*DiscreteStatsTable[Replication]))</f>
        <v>50</v>
      </c>
      <c r="Y1425" s="5">
        <f>IF(DiscreteStatsTable[[#This Row],[RepsRequested]]=DiscreteStatsTable[[#This Row],[RepsWithStatObserved]],1,0)</f>
        <v>1</v>
      </c>
    </row>
    <row r="1426" spans="1:25" x14ac:dyDescent="0.25">
      <c r="A1426" t="s">
        <v>68</v>
      </c>
      <c r="B1426" t="s">
        <v>70</v>
      </c>
      <c r="C1426">
        <v>5</v>
      </c>
      <c r="D1426" t="s">
        <v>99</v>
      </c>
      <c r="E1426" t="s">
        <v>72</v>
      </c>
      <c r="F1426" t="s">
        <v>73</v>
      </c>
      <c r="G1426">
        <v>0.25481502866736599</v>
      </c>
      <c r="H1426">
        <v>2E+20</v>
      </c>
      <c r="I1426">
        <v>7.5934193587187296E-2</v>
      </c>
      <c r="J1426">
        <v>0.485960076811148</v>
      </c>
      <c r="K1426">
        <v>6</v>
      </c>
      <c r="L142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26" s="5" cm="1">
        <f t="array" ref="M1426">MAX(IF((ProjectInfoTable[ProjectName]=DiscreteStatsTable[[#This Row],[ProjectName]]),(ProjectInfoTable[ProjectName]=DiscreteStatsTable[[#This Row],[ProjectName]])*ProjectInfoTable[NumberOfReplications]))</f>
        <v>50</v>
      </c>
      <c r="N1426" s="5" cm="1">
        <f t="array" ref="N1426">IFERROR(AVERAGE(IF((DiscreteStatsTable[GroupByKey]=DiscreteStatsTable[[#This Row],[GroupByKey]]),(DiscreteStatsTable[GroupByKey]=DiscreteStatsTable[[#This Row],[GroupByKey]])*DiscreteStatsTable[Average])),0)</f>
        <v>0.25989097691448754</v>
      </c>
      <c r="O1426" s="5" cm="1">
        <f t="array" ref="O142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26" s="5" cm="1">
        <f t="array" ref="P1426">MAX(IF((ProjectInfoTable[ProjectName]=DiscreteStatsTable[[#This Row],[ProjectName]]),(ProjectInfoTable[ProjectName]=DiscreteStatsTable[[#This Row],[ProjectName]])*ProjectInfoTable[ConfidenceInterval]))</f>
        <v>0.95</v>
      </c>
      <c r="Q1426" s="5">
        <f>IF(AND(DiscreteStatsTable[[#This Row],[RepsWithStatObserved]]=1,Y1426=0),200000000000000000000,IFERROR(_xlfn.T.INV.2T(1 -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26" s="5" cm="1">
        <f t="array" ref="R1426">MIN(IF((DiscreteStatsTable[GroupByKey]=DiscreteStatsTable[[#This Row],[GroupByKey]]),(DiscreteStatsTable[GroupByKey]=DiscreteStatsTable[[#This Row],[GroupByKey]])*DiscreteStatsTable[Average]))</f>
        <v>9.9110799780549305E-2</v>
      </c>
      <c r="S1426" s="5" cm="1">
        <f t="array" ref="S1426">MAX(IF((DiscreteStatsTable[GroupByKey]=DiscreteStatsTable[[#This Row],[GroupByKey]]),(DiscreteStatsTable[GroupByKey]=DiscreteStatsTable[[#This Row],[GroupByKey]])*DiscreteStatsTable[Average]))</f>
        <v>0.39044329600396599</v>
      </c>
      <c r="T1426" s="5" cm="1">
        <f t="array" ref="T1426">MIN(IF((DiscreteStatsTable[GroupByKey]=DiscreteStatsTable[[#This Row],[GroupByKey]]),(DiscreteStatsTable[GroupByKey]=DiscreteStatsTable[[#This Row],[GroupByKey]])*DiscreteStatsTable[Minimum]))</f>
        <v>1.8569038615106601E-2</v>
      </c>
      <c r="U1426" s="5" cm="1">
        <f t="array" ref="U1426">MAX(IF((DiscreteStatsTable[GroupByKey]=DiscreteStatsTable[[#This Row],[GroupByKey]]),(DiscreteStatsTable[GroupByKey]=DiscreteStatsTable[[#This Row],[GroupByKey]])*DiscreteStatsTable[Maximum]))</f>
        <v>0.49770717251883501</v>
      </c>
      <c r="V1426" s="5" cm="1">
        <f t="array" ref="V1426">IFERROR(AVERAGE(IF((DiscreteStatsTable[GroupByKey]=DiscreteStatsTable[[#This Row],[GroupByKey]]),(DiscreteStatsTable[GroupByKey]=DiscreteStatsTable[[#This Row],[GroupByKey]])*DiscreteStatsTable[NumberObservations])),0)</f>
        <v>6.66</v>
      </c>
      <c r="W1426" s="5">
        <f>IF((DiscreteStatsTable[[#This Row],[RepsRequested]]&gt;1),DiscreteStatsTable[[#This Row],[HalfWidth]],DiscreteStatsTable[[#This Row],[BatchMeansHalfWidth]])</f>
        <v>1.6977944113910053E-2</v>
      </c>
      <c r="X1426" s="5" cm="1">
        <f t="array" ref="X1426">COUNT(IF((DiscreteStatsTable[GroupByKey]=DiscreteStatsTable[[#This Row],[GroupByKey]]),(DiscreteStatsTable[GroupByKey]=DiscreteStatsTable[[#This Row],[GroupByKey]])*DiscreteStatsTable[Replication]))</f>
        <v>50</v>
      </c>
      <c r="Y1426" s="5">
        <f>IF(DiscreteStatsTable[[#This Row],[RepsRequested]]=DiscreteStatsTable[[#This Row],[RepsWithStatObserved]],1,0)</f>
        <v>1</v>
      </c>
    </row>
    <row r="1427" spans="1:25" x14ac:dyDescent="0.25">
      <c r="A1427" t="s">
        <v>68</v>
      </c>
      <c r="B1427" t="s">
        <v>70</v>
      </c>
      <c r="C1427">
        <v>5</v>
      </c>
      <c r="D1427" t="s">
        <v>99</v>
      </c>
      <c r="E1427" t="s">
        <v>74</v>
      </c>
      <c r="F1427" t="s">
        <v>73</v>
      </c>
      <c r="G1427">
        <v>8.2967944527506194</v>
      </c>
      <c r="H1427">
        <v>2E+20</v>
      </c>
      <c r="I1427">
        <v>2.2780258076156201</v>
      </c>
      <c r="J1427">
        <v>14.578802304334401</v>
      </c>
      <c r="K1427">
        <v>6</v>
      </c>
      <c r="L142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27" s="5" cm="1">
        <f t="array" ref="M1427">MAX(IF((ProjectInfoTable[ProjectName]=DiscreteStatsTable[[#This Row],[ProjectName]]),(ProjectInfoTable[ProjectName]=DiscreteStatsTable[[#This Row],[ProjectName]])*ProjectInfoTable[NumberOfReplications]))</f>
        <v>50</v>
      </c>
      <c r="N1427" s="5" cm="1">
        <f t="array" ref="N1427">IFERROR(AVERAGE(IF((DiscreteStatsTable[GroupByKey]=DiscreteStatsTable[[#This Row],[GroupByKey]]),(DiscreteStatsTable[GroupByKey]=DiscreteStatsTable[[#This Row],[GroupByKey]])*DiscreteStatsTable[Average])),0)</f>
        <v>9.3051094534677592</v>
      </c>
      <c r="O1427" s="5" cm="1">
        <f t="array" ref="O1427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27" s="5" cm="1">
        <f t="array" ref="P1427">MAX(IF((ProjectInfoTable[ProjectName]=DiscreteStatsTable[[#This Row],[ProjectName]]),(ProjectInfoTable[ProjectName]=DiscreteStatsTable[[#This Row],[ProjectName]])*ProjectInfoTable[ConfidenceInterval]))</f>
        <v>0.95</v>
      </c>
      <c r="Q1427" s="5">
        <f>IF(AND(DiscreteStatsTable[[#This Row],[RepsWithStatObserved]]=1,Y1427=0),200000000000000000000,IFERROR(_xlfn.T.INV.2T(1 -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27" s="5" cm="1">
        <f t="array" ref="R1427">MIN(IF((DiscreteStatsTable[GroupByKey]=DiscreteStatsTable[[#This Row],[GroupByKey]]),(DiscreteStatsTable[GroupByKey]=DiscreteStatsTable[[#This Row],[GroupByKey]])*DiscreteStatsTable[Average]))</f>
        <v>3.48010138212855</v>
      </c>
      <c r="S1427" s="5" cm="1">
        <f t="array" ref="S1427">MAX(IF((DiscreteStatsTable[GroupByKey]=DiscreteStatsTable[[#This Row],[GroupByKey]]),(DiscreteStatsTable[GroupByKey]=DiscreteStatsTable[[#This Row],[GroupByKey]])*DiscreteStatsTable[Average]))</f>
        <v>23.754986041942001</v>
      </c>
      <c r="T1427" s="5" cm="1">
        <f t="array" ref="T1427">MIN(IF((DiscreteStatsTable[GroupByKey]=DiscreteStatsTable[[#This Row],[GroupByKey]]),(DiscreteStatsTable[GroupByKey]=DiscreteStatsTable[[#This Row],[GroupByKey]])*DiscreteStatsTable[Minimum]))</f>
        <v>0.55707115845319799</v>
      </c>
      <c r="U1427" s="5" cm="1">
        <f t="array" ref="U1427">MAX(IF((DiscreteStatsTable[GroupByKey]=DiscreteStatsTable[[#This Row],[GroupByKey]]),(DiscreteStatsTable[GroupByKey]=DiscreteStatsTable[[#This Row],[GroupByKey]])*DiscreteStatsTable[Maximum]))</f>
        <v>46.0165696136092</v>
      </c>
      <c r="V1427" s="5" cm="1">
        <f t="array" ref="V1427">IFERROR(AVERAGE(IF((DiscreteStatsTable[GroupByKey]=DiscreteStatsTable[[#This Row],[GroupByKey]]),(DiscreteStatsTable[GroupByKey]=DiscreteStatsTable[[#This Row],[GroupByKey]])*DiscreteStatsTable[NumberObservations])),0)</f>
        <v>6.66</v>
      </c>
      <c r="W1427" s="5">
        <f>IF((DiscreteStatsTable[[#This Row],[RepsRequested]]&gt;1),DiscreteStatsTable[[#This Row],[HalfWidth]],DiscreteStatsTable[[#This Row],[BatchMeansHalfWidth]])</f>
        <v>0.87568994514178078</v>
      </c>
      <c r="X1427" s="5" cm="1">
        <f t="array" ref="X1427">COUNT(IF((DiscreteStatsTable[GroupByKey]=DiscreteStatsTable[[#This Row],[GroupByKey]]),(DiscreteStatsTable[GroupByKey]=DiscreteStatsTable[[#This Row],[GroupByKey]])*DiscreteStatsTable[Replication]))</f>
        <v>50</v>
      </c>
      <c r="Y1427" s="5">
        <f>IF(DiscreteStatsTable[[#This Row],[RepsRequested]]=DiscreteStatsTable[[#This Row],[RepsWithStatObserved]],1,0)</f>
        <v>1</v>
      </c>
    </row>
    <row r="1428" spans="1:25" x14ac:dyDescent="0.25">
      <c r="A1428" t="s">
        <v>68</v>
      </c>
      <c r="B1428" t="s">
        <v>70</v>
      </c>
      <c r="C1428">
        <v>5</v>
      </c>
      <c r="D1428" t="s">
        <v>99</v>
      </c>
      <c r="E1428" t="s">
        <v>75</v>
      </c>
      <c r="F1428" t="s">
        <v>73</v>
      </c>
      <c r="G1428">
        <v>0.25481502866736599</v>
      </c>
      <c r="H1428">
        <v>2E+20</v>
      </c>
      <c r="I1428">
        <v>7.5934193587187296E-2</v>
      </c>
      <c r="J1428">
        <v>0.485960076811148</v>
      </c>
      <c r="K1428">
        <v>6</v>
      </c>
      <c r="L142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28" s="5" cm="1">
        <f t="array" ref="M1428">MAX(IF((ProjectInfoTable[ProjectName]=DiscreteStatsTable[[#This Row],[ProjectName]]),(ProjectInfoTable[ProjectName]=DiscreteStatsTable[[#This Row],[ProjectName]])*ProjectInfoTable[NumberOfReplications]))</f>
        <v>50</v>
      </c>
      <c r="N1428" s="5" cm="1">
        <f t="array" ref="N1428">IFERROR(AVERAGE(IF((DiscreteStatsTable[GroupByKey]=DiscreteStatsTable[[#This Row],[GroupByKey]]),(DiscreteStatsTable[GroupByKey]=DiscreteStatsTable[[#This Row],[GroupByKey]])*DiscreteStatsTable[Average])),0)</f>
        <v>0.25989097691448754</v>
      </c>
      <c r="O1428" s="5" cm="1">
        <f t="array" ref="O142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28" s="5" cm="1">
        <f t="array" ref="P1428">MAX(IF((ProjectInfoTable[ProjectName]=DiscreteStatsTable[[#This Row],[ProjectName]]),(ProjectInfoTable[ProjectName]=DiscreteStatsTable[[#This Row],[ProjectName]])*ProjectInfoTable[ConfidenceInterval]))</f>
        <v>0.95</v>
      </c>
      <c r="Q1428" s="5">
        <f>IF(AND(DiscreteStatsTable[[#This Row],[RepsWithStatObserved]]=1,Y1428=0),200000000000000000000,IFERROR(_xlfn.T.INV.2T(1 -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28" s="5" cm="1">
        <f t="array" ref="R1428">MIN(IF((DiscreteStatsTable[GroupByKey]=DiscreteStatsTable[[#This Row],[GroupByKey]]),(DiscreteStatsTable[GroupByKey]=DiscreteStatsTable[[#This Row],[GroupByKey]])*DiscreteStatsTable[Average]))</f>
        <v>9.9110799780549305E-2</v>
      </c>
      <c r="S1428" s="5" cm="1">
        <f t="array" ref="S1428">MAX(IF((DiscreteStatsTable[GroupByKey]=DiscreteStatsTable[[#This Row],[GroupByKey]]),(DiscreteStatsTable[GroupByKey]=DiscreteStatsTable[[#This Row],[GroupByKey]])*DiscreteStatsTable[Average]))</f>
        <v>0.39044329600396599</v>
      </c>
      <c r="T1428" s="5" cm="1">
        <f t="array" ref="T1428">MIN(IF((DiscreteStatsTable[GroupByKey]=DiscreteStatsTable[[#This Row],[GroupByKey]]),(DiscreteStatsTable[GroupByKey]=DiscreteStatsTable[[#This Row],[GroupByKey]])*DiscreteStatsTable[Minimum]))</f>
        <v>1.8569038615106601E-2</v>
      </c>
      <c r="U1428" s="5" cm="1">
        <f t="array" ref="U1428">MAX(IF((DiscreteStatsTable[GroupByKey]=DiscreteStatsTable[[#This Row],[GroupByKey]]),(DiscreteStatsTable[GroupByKey]=DiscreteStatsTable[[#This Row],[GroupByKey]])*DiscreteStatsTable[Maximum]))</f>
        <v>0.49770717251883501</v>
      </c>
      <c r="V1428" s="5" cm="1">
        <f t="array" ref="V1428">IFERROR(AVERAGE(IF((DiscreteStatsTable[GroupByKey]=DiscreteStatsTable[[#This Row],[GroupByKey]]),(DiscreteStatsTable[GroupByKey]=DiscreteStatsTable[[#This Row],[GroupByKey]])*DiscreteStatsTable[NumberObservations])),0)</f>
        <v>6.66</v>
      </c>
      <c r="W1428" s="5">
        <f>IF((DiscreteStatsTable[[#This Row],[RepsRequested]]&gt;1),DiscreteStatsTable[[#This Row],[HalfWidth]],DiscreteStatsTable[[#This Row],[BatchMeansHalfWidth]])</f>
        <v>1.6977944113910053E-2</v>
      </c>
      <c r="X1428" s="5" cm="1">
        <f t="array" ref="X1428">COUNT(IF((DiscreteStatsTable[GroupByKey]=DiscreteStatsTable[[#This Row],[GroupByKey]]),(DiscreteStatsTable[GroupByKey]=DiscreteStatsTable[[#This Row],[GroupByKey]])*DiscreteStatsTable[Replication]))</f>
        <v>50</v>
      </c>
      <c r="Y1428" s="5">
        <f>IF(DiscreteStatsTable[[#This Row],[RepsRequested]]=DiscreteStatsTable[[#This Row],[RepsWithStatObserved]],1,0)</f>
        <v>1</v>
      </c>
    </row>
    <row r="1429" spans="1:25" x14ac:dyDescent="0.25">
      <c r="A1429" t="s">
        <v>68</v>
      </c>
      <c r="B1429" t="s">
        <v>70</v>
      </c>
      <c r="C1429">
        <v>5</v>
      </c>
      <c r="D1429" t="s">
        <v>99</v>
      </c>
      <c r="E1429" t="s">
        <v>76</v>
      </c>
      <c r="F1429" t="s">
        <v>73</v>
      </c>
      <c r="G1429">
        <v>7.6444508600209904</v>
      </c>
      <c r="H1429">
        <v>2E+20</v>
      </c>
      <c r="I1429">
        <v>2.2780258076156201</v>
      </c>
      <c r="J1429">
        <v>14.578802304334401</v>
      </c>
      <c r="K1429">
        <v>6</v>
      </c>
      <c r="L142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29" s="5" cm="1">
        <f t="array" ref="M1429">MAX(IF((ProjectInfoTable[ProjectName]=DiscreteStatsTable[[#This Row],[ProjectName]]),(ProjectInfoTable[ProjectName]=DiscreteStatsTable[[#This Row],[ProjectName]])*ProjectInfoTable[NumberOfReplications]))</f>
        <v>50</v>
      </c>
      <c r="N1429" s="5" cm="1">
        <f t="array" ref="N1429">IFERROR(AVERAGE(IF((DiscreteStatsTable[GroupByKey]=DiscreteStatsTable[[#This Row],[GroupByKey]]),(DiscreteStatsTable[GroupByKey]=DiscreteStatsTable[[#This Row],[GroupByKey]])*DiscreteStatsTable[Average])),0)</f>
        <v>7.7967293074346298</v>
      </c>
      <c r="O1429" s="5" cm="1">
        <f t="array" ref="O1429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29" s="5" cm="1">
        <f t="array" ref="P1429">MAX(IF((ProjectInfoTable[ProjectName]=DiscreteStatsTable[[#This Row],[ProjectName]]),(ProjectInfoTable[ProjectName]=DiscreteStatsTable[[#This Row],[ProjectName]])*ProjectInfoTable[ConfidenceInterval]))</f>
        <v>0.95</v>
      </c>
      <c r="Q1429" s="5">
        <f>IF(AND(DiscreteStatsTable[[#This Row],[RepsWithStatObserved]]=1,Y1429=0),200000000000000000000,IFERROR(_xlfn.T.INV.2T(1 -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29" s="5" cm="1">
        <f t="array" ref="R1429">MIN(IF((DiscreteStatsTable[GroupByKey]=DiscreteStatsTable[[#This Row],[GroupByKey]]),(DiscreteStatsTable[GroupByKey]=DiscreteStatsTable[[#This Row],[GroupByKey]])*DiscreteStatsTable[Average]))</f>
        <v>2.9733239934164799</v>
      </c>
      <c r="S1429" s="5" cm="1">
        <f t="array" ref="S1429">MAX(IF((DiscreteStatsTable[GroupByKey]=DiscreteStatsTable[[#This Row],[GroupByKey]]),(DiscreteStatsTable[GroupByKey]=DiscreteStatsTable[[#This Row],[GroupByKey]])*DiscreteStatsTable[Average]))</f>
        <v>11.713298880119</v>
      </c>
      <c r="T1429" s="5" cm="1">
        <f t="array" ref="T1429">MIN(IF((DiscreteStatsTable[GroupByKey]=DiscreteStatsTable[[#This Row],[GroupByKey]]),(DiscreteStatsTable[GroupByKey]=DiscreteStatsTable[[#This Row],[GroupByKey]])*DiscreteStatsTable[Minimum]))</f>
        <v>0.55707115845319799</v>
      </c>
      <c r="U1429" s="5" cm="1">
        <f t="array" ref="U1429">MAX(IF((DiscreteStatsTable[GroupByKey]=DiscreteStatsTable[[#This Row],[GroupByKey]]),(DiscreteStatsTable[GroupByKey]=DiscreteStatsTable[[#This Row],[GroupByKey]])*DiscreteStatsTable[Maximum]))</f>
        <v>14.9312151755651</v>
      </c>
      <c r="V1429" s="5" cm="1">
        <f t="array" ref="V1429">IFERROR(AVERAGE(IF((DiscreteStatsTable[GroupByKey]=DiscreteStatsTable[[#This Row],[GroupByKey]]),(DiscreteStatsTable[GroupByKey]=DiscreteStatsTable[[#This Row],[GroupByKey]])*DiscreteStatsTable[NumberObservations])),0)</f>
        <v>6.66</v>
      </c>
      <c r="W1429" s="5">
        <f>IF((DiscreteStatsTable[[#This Row],[RepsRequested]]&gt;1),DiscreteStatsTable[[#This Row],[HalfWidth]],DiscreteStatsTable[[#This Row],[BatchMeansHalfWidth]])</f>
        <v>0.50933832341729657</v>
      </c>
      <c r="X1429" s="5" cm="1">
        <f t="array" ref="X1429">COUNT(IF((DiscreteStatsTable[GroupByKey]=DiscreteStatsTable[[#This Row],[GroupByKey]]),(DiscreteStatsTable[GroupByKey]=DiscreteStatsTable[[#This Row],[GroupByKey]])*DiscreteStatsTable[Replication]))</f>
        <v>50</v>
      </c>
      <c r="Y1429" s="5">
        <f>IF(DiscreteStatsTable[[#This Row],[RepsRequested]]=DiscreteStatsTable[[#This Row],[RepsWithStatObserved]],1,0)</f>
        <v>1</v>
      </c>
    </row>
    <row r="1430" spans="1:25" x14ac:dyDescent="0.25">
      <c r="A1430" t="s">
        <v>68</v>
      </c>
      <c r="B1430" t="s">
        <v>70</v>
      </c>
      <c r="C1430">
        <v>5</v>
      </c>
      <c r="D1430" t="s">
        <v>99</v>
      </c>
      <c r="E1430" t="s">
        <v>77</v>
      </c>
      <c r="F1430" t="s">
        <v>73</v>
      </c>
      <c r="G1430">
        <v>0</v>
      </c>
      <c r="H1430">
        <v>2E+20</v>
      </c>
      <c r="I1430">
        <v>0</v>
      </c>
      <c r="J1430">
        <v>0</v>
      </c>
      <c r="K1430">
        <v>6</v>
      </c>
      <c r="L143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30" s="5" cm="1">
        <f t="array" ref="M1430">MAX(IF((ProjectInfoTable[ProjectName]=DiscreteStatsTable[[#This Row],[ProjectName]]),(ProjectInfoTable[ProjectName]=DiscreteStatsTable[[#This Row],[ProjectName]])*ProjectInfoTable[NumberOfReplications]))</f>
        <v>50</v>
      </c>
      <c r="N1430" s="5" cm="1">
        <f t="array" ref="N1430">IFERROR(AVERAGE(IF((DiscreteStatsTable[GroupByKey]=DiscreteStatsTable[[#This Row],[GroupByKey]]),(DiscreteStatsTable[GroupByKey]=DiscreteStatsTable[[#This Row],[GroupByKey]])*DiscreteStatsTable[Average])),0)</f>
        <v>0</v>
      </c>
      <c r="O1430" s="5" cm="1">
        <f t="array" ref="O1430">IFERROR(_xlfn.STDEV.S(IF((DiscreteStatsTable[GroupByKey]=DiscreteStatsTable[[#This Row],[GroupByKey]]),(DiscreteStatsTable[GroupByKey]=DiscreteStatsTable[[#This Row],[GroupByKey]])*DiscreteStatsTable[Average])),0)</f>
        <v>0</v>
      </c>
      <c r="P1430" s="5" cm="1">
        <f t="array" ref="P1430">MAX(IF((ProjectInfoTable[ProjectName]=DiscreteStatsTable[[#This Row],[ProjectName]]),(ProjectInfoTable[ProjectName]=DiscreteStatsTable[[#This Row],[ProjectName]])*ProjectInfoTable[ConfidenceInterval]))</f>
        <v>0.95</v>
      </c>
      <c r="Q1430" s="5">
        <f>IF(AND(DiscreteStatsTable[[#This Row],[RepsWithStatObserved]]=1,Y1430=0),200000000000000000000,IFERROR(_xlfn.T.INV.2T(1 -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0" s="5" cm="1">
        <f t="array" ref="R1430">MIN(IF((DiscreteStatsTable[GroupByKey]=DiscreteStatsTable[[#This Row],[GroupByKey]]),(DiscreteStatsTable[GroupByKey]=DiscreteStatsTable[[#This Row],[GroupByKey]])*DiscreteStatsTable[Average]))</f>
        <v>0</v>
      </c>
      <c r="S1430" s="5" cm="1">
        <f t="array" ref="S1430">MAX(IF((DiscreteStatsTable[GroupByKey]=DiscreteStatsTable[[#This Row],[GroupByKey]]),(DiscreteStatsTable[GroupByKey]=DiscreteStatsTable[[#This Row],[GroupByKey]])*DiscreteStatsTable[Average]))</f>
        <v>0</v>
      </c>
      <c r="T1430" s="5" cm="1">
        <f t="array" ref="T1430">MIN(IF((DiscreteStatsTable[GroupByKey]=DiscreteStatsTable[[#This Row],[GroupByKey]]),(DiscreteStatsTable[GroupByKey]=DiscreteStatsTable[[#This Row],[GroupByKey]])*DiscreteStatsTable[Minimum]))</f>
        <v>0</v>
      </c>
      <c r="U1430" s="5" cm="1">
        <f t="array" ref="U1430">MAX(IF((DiscreteStatsTable[GroupByKey]=DiscreteStatsTable[[#This Row],[GroupByKey]]),(DiscreteStatsTable[GroupByKey]=DiscreteStatsTable[[#This Row],[GroupByKey]])*DiscreteStatsTable[Maximum]))</f>
        <v>0</v>
      </c>
      <c r="V1430" s="5" cm="1">
        <f t="array" ref="V1430">IFERROR(AVERAGE(IF((DiscreteStatsTable[GroupByKey]=DiscreteStatsTable[[#This Row],[GroupByKey]]),(DiscreteStatsTable[GroupByKey]=DiscreteStatsTable[[#This Row],[GroupByKey]])*DiscreteStatsTable[NumberObservations])),0)</f>
        <v>6.66</v>
      </c>
      <c r="W1430" s="5">
        <f>IF((DiscreteStatsTable[[#This Row],[RepsRequested]]&gt;1),DiscreteStatsTable[[#This Row],[HalfWidth]],DiscreteStatsTable[[#This Row],[BatchMeansHalfWidth]])</f>
        <v>0</v>
      </c>
      <c r="X1430" s="5" cm="1">
        <f t="array" ref="X1430">COUNT(IF((DiscreteStatsTable[GroupByKey]=DiscreteStatsTable[[#This Row],[GroupByKey]]),(DiscreteStatsTable[GroupByKey]=DiscreteStatsTable[[#This Row],[GroupByKey]])*DiscreteStatsTable[Replication]))</f>
        <v>50</v>
      </c>
      <c r="Y1430" s="5">
        <f>IF(DiscreteStatsTable[[#This Row],[RepsRequested]]=DiscreteStatsTable[[#This Row],[RepsWithStatObserved]],1,0)</f>
        <v>1</v>
      </c>
    </row>
    <row r="1431" spans="1:25" x14ac:dyDescent="0.25">
      <c r="A1431" t="s">
        <v>68</v>
      </c>
      <c r="B1431" t="s">
        <v>70</v>
      </c>
      <c r="C1431">
        <v>5</v>
      </c>
      <c r="D1431" t="s">
        <v>99</v>
      </c>
      <c r="E1431" t="s">
        <v>78</v>
      </c>
      <c r="F1431" t="s">
        <v>73</v>
      </c>
      <c r="G1431">
        <v>0.65234359272963105</v>
      </c>
      <c r="H1431">
        <v>2E+20</v>
      </c>
      <c r="I1431">
        <v>0</v>
      </c>
      <c r="J1431">
        <v>3.9140615563777899</v>
      </c>
      <c r="K1431">
        <v>6</v>
      </c>
      <c r="L143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31" s="5" cm="1">
        <f t="array" ref="M1431">MAX(IF((ProjectInfoTable[ProjectName]=DiscreteStatsTable[[#This Row],[ProjectName]]),(ProjectInfoTable[ProjectName]=DiscreteStatsTable[[#This Row],[ProjectName]])*ProjectInfoTable[NumberOfReplications]))</f>
        <v>50</v>
      </c>
      <c r="N1431" s="5" cm="1">
        <f t="array" ref="N1431">IFERROR(AVERAGE(IF((DiscreteStatsTable[GroupByKey]=DiscreteStatsTable[[#This Row],[GroupByKey]]),(DiscreteStatsTable[GroupByKey]=DiscreteStatsTable[[#This Row],[GroupByKey]])*DiscreteStatsTable[Average])),0)</f>
        <v>1.5083801460331328</v>
      </c>
      <c r="O1431" s="5" cm="1">
        <f t="array" ref="O1431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31" s="5" cm="1">
        <f t="array" ref="P1431">MAX(IF((ProjectInfoTable[ProjectName]=DiscreteStatsTable[[#This Row],[ProjectName]]),(ProjectInfoTable[ProjectName]=DiscreteStatsTable[[#This Row],[ProjectName]])*ProjectInfoTable[ConfidenceInterval]))</f>
        <v>0.95</v>
      </c>
      <c r="Q1431" s="5">
        <f>IF(AND(DiscreteStatsTable[[#This Row],[RepsWithStatObserved]]=1,Y1431=0),200000000000000000000,IFERROR(_xlfn.T.INV.2T(1 -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31" s="5" cm="1">
        <f t="array" ref="R1431">MIN(IF((DiscreteStatsTable[GroupByKey]=DiscreteStatsTable[[#This Row],[GroupByKey]]),(DiscreteStatsTable[GroupByKey]=DiscreteStatsTable[[#This Row],[GroupByKey]])*DiscreteStatsTable[Average]))</f>
        <v>0</v>
      </c>
      <c r="S1431" s="5" cm="1">
        <f t="array" ref="S1431">MAX(IF((DiscreteStatsTable[GroupByKey]=DiscreteStatsTable[[#This Row],[GroupByKey]]),(DiscreteStatsTable[GroupByKey]=DiscreteStatsTable[[#This Row],[GroupByKey]])*DiscreteStatsTable[Average]))</f>
        <v>12.907894030662501</v>
      </c>
      <c r="T1431" s="5" cm="1">
        <f t="array" ref="T1431">MIN(IF((DiscreteStatsTable[GroupByKey]=DiscreteStatsTable[[#This Row],[GroupByKey]]),(DiscreteStatsTable[GroupByKey]=DiscreteStatsTable[[#This Row],[GroupByKey]])*DiscreteStatsTable[Minimum]))</f>
        <v>0</v>
      </c>
      <c r="U1431" s="5" cm="1">
        <f t="array" ref="U1431">MAX(IF((DiscreteStatsTable[GroupByKey]=DiscreteStatsTable[[#This Row],[GroupByKey]]),(DiscreteStatsTable[GroupByKey]=DiscreteStatsTable[[#This Row],[GroupByKey]])*DiscreteStatsTable[Maximum]))</f>
        <v>31.471105476993198</v>
      </c>
      <c r="V1431" s="5" cm="1">
        <f t="array" ref="V1431">IFERROR(AVERAGE(IF((DiscreteStatsTable[GroupByKey]=DiscreteStatsTable[[#This Row],[GroupByKey]]),(DiscreteStatsTable[GroupByKey]=DiscreteStatsTable[[#This Row],[GroupByKey]])*DiscreteStatsTable[NumberObservations])),0)</f>
        <v>6.66</v>
      </c>
      <c r="W1431" s="5">
        <f>IF((DiscreteStatsTable[[#This Row],[RepsRequested]]&gt;1),DiscreteStatsTable[[#This Row],[HalfWidth]],DiscreteStatsTable[[#This Row],[BatchMeansHalfWidth]])</f>
        <v>0.62451094728009982</v>
      </c>
      <c r="X1431" s="5" cm="1">
        <f t="array" ref="X1431">COUNT(IF((DiscreteStatsTable[GroupByKey]=DiscreteStatsTable[[#This Row],[GroupByKey]]),(DiscreteStatsTable[GroupByKey]=DiscreteStatsTable[[#This Row],[GroupByKey]])*DiscreteStatsTable[Replication]))</f>
        <v>50</v>
      </c>
      <c r="Y1431" s="5">
        <f>IF(DiscreteStatsTable[[#This Row],[RepsRequested]]=DiscreteStatsTable[[#This Row],[RepsWithStatObserved]],1,0)</f>
        <v>1</v>
      </c>
    </row>
    <row r="1432" spans="1:25" x14ac:dyDescent="0.25">
      <c r="A1432" t="s">
        <v>68</v>
      </c>
      <c r="B1432" t="s">
        <v>70</v>
      </c>
      <c r="C1432">
        <v>6</v>
      </c>
      <c r="D1432" t="s">
        <v>99</v>
      </c>
      <c r="E1432" t="s">
        <v>72</v>
      </c>
      <c r="F1432" t="s">
        <v>73</v>
      </c>
      <c r="G1432">
        <v>0.30169345380916701</v>
      </c>
      <c r="H1432">
        <v>2E+20</v>
      </c>
      <c r="I1432">
        <v>9.4539534076602594E-2</v>
      </c>
      <c r="J1432">
        <v>0.47314325557310799</v>
      </c>
      <c r="K1432">
        <v>6</v>
      </c>
      <c r="L143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32" s="5" cm="1">
        <f t="array" ref="M1432">MAX(IF((ProjectInfoTable[ProjectName]=DiscreteStatsTable[[#This Row],[ProjectName]]),(ProjectInfoTable[ProjectName]=DiscreteStatsTable[[#This Row],[ProjectName]])*ProjectInfoTable[NumberOfReplications]))</f>
        <v>50</v>
      </c>
      <c r="N1432" s="5" cm="1">
        <f t="array" ref="N1432">IFERROR(AVERAGE(IF((DiscreteStatsTable[GroupByKey]=DiscreteStatsTable[[#This Row],[GroupByKey]]),(DiscreteStatsTable[GroupByKey]=DiscreteStatsTable[[#This Row],[GroupByKey]])*DiscreteStatsTable[Average])),0)</f>
        <v>0.25989097691448754</v>
      </c>
      <c r="O1432" s="5" cm="1">
        <f t="array" ref="O143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32" s="5" cm="1">
        <f t="array" ref="P1432">MAX(IF((ProjectInfoTable[ProjectName]=DiscreteStatsTable[[#This Row],[ProjectName]]),(ProjectInfoTable[ProjectName]=DiscreteStatsTable[[#This Row],[ProjectName]])*ProjectInfoTable[ConfidenceInterval]))</f>
        <v>0.95</v>
      </c>
      <c r="Q1432" s="5">
        <f>IF(AND(DiscreteStatsTable[[#This Row],[RepsWithStatObserved]]=1,Y1432=0),200000000000000000000,IFERROR(_xlfn.T.INV.2T(1 -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32" s="5" cm="1">
        <f t="array" ref="R1432">MIN(IF((DiscreteStatsTable[GroupByKey]=DiscreteStatsTable[[#This Row],[GroupByKey]]),(DiscreteStatsTable[GroupByKey]=DiscreteStatsTable[[#This Row],[GroupByKey]])*DiscreteStatsTable[Average]))</f>
        <v>9.9110799780549305E-2</v>
      </c>
      <c r="S1432" s="5" cm="1">
        <f t="array" ref="S1432">MAX(IF((DiscreteStatsTable[GroupByKey]=DiscreteStatsTable[[#This Row],[GroupByKey]]),(DiscreteStatsTable[GroupByKey]=DiscreteStatsTable[[#This Row],[GroupByKey]])*DiscreteStatsTable[Average]))</f>
        <v>0.39044329600396599</v>
      </c>
      <c r="T1432" s="5" cm="1">
        <f t="array" ref="T1432">MIN(IF((DiscreteStatsTable[GroupByKey]=DiscreteStatsTable[[#This Row],[GroupByKey]]),(DiscreteStatsTable[GroupByKey]=DiscreteStatsTable[[#This Row],[GroupByKey]])*DiscreteStatsTable[Minimum]))</f>
        <v>1.8569038615106601E-2</v>
      </c>
      <c r="U1432" s="5" cm="1">
        <f t="array" ref="U1432">MAX(IF((DiscreteStatsTable[GroupByKey]=DiscreteStatsTable[[#This Row],[GroupByKey]]),(DiscreteStatsTable[GroupByKey]=DiscreteStatsTable[[#This Row],[GroupByKey]])*DiscreteStatsTable[Maximum]))</f>
        <v>0.49770717251883501</v>
      </c>
      <c r="V1432" s="5" cm="1">
        <f t="array" ref="V1432">IFERROR(AVERAGE(IF((DiscreteStatsTable[GroupByKey]=DiscreteStatsTable[[#This Row],[GroupByKey]]),(DiscreteStatsTable[GroupByKey]=DiscreteStatsTable[[#This Row],[GroupByKey]])*DiscreteStatsTable[NumberObservations])),0)</f>
        <v>6.66</v>
      </c>
      <c r="W1432" s="5">
        <f>IF((DiscreteStatsTable[[#This Row],[RepsRequested]]&gt;1),DiscreteStatsTable[[#This Row],[HalfWidth]],DiscreteStatsTable[[#This Row],[BatchMeansHalfWidth]])</f>
        <v>1.6977944113910053E-2</v>
      </c>
      <c r="X1432" s="5" cm="1">
        <f t="array" ref="X1432">COUNT(IF((DiscreteStatsTable[GroupByKey]=DiscreteStatsTable[[#This Row],[GroupByKey]]),(DiscreteStatsTable[GroupByKey]=DiscreteStatsTable[[#This Row],[GroupByKey]])*DiscreteStatsTable[Replication]))</f>
        <v>50</v>
      </c>
      <c r="Y1432" s="5">
        <f>IF(DiscreteStatsTable[[#This Row],[RepsRequested]]=DiscreteStatsTable[[#This Row],[RepsWithStatObserved]],1,0)</f>
        <v>1</v>
      </c>
    </row>
    <row r="1433" spans="1:25" x14ac:dyDescent="0.25">
      <c r="A1433" t="s">
        <v>68</v>
      </c>
      <c r="B1433" t="s">
        <v>70</v>
      </c>
      <c r="C1433">
        <v>6</v>
      </c>
      <c r="D1433" t="s">
        <v>99</v>
      </c>
      <c r="E1433" t="s">
        <v>74</v>
      </c>
      <c r="F1433" t="s">
        <v>73</v>
      </c>
      <c r="G1433">
        <v>10.1076006326675</v>
      </c>
      <c r="H1433">
        <v>2E+20</v>
      </c>
      <c r="I1433">
        <v>3.7003089478192801</v>
      </c>
      <c r="J1433">
        <v>14.602973690112799</v>
      </c>
      <c r="K1433">
        <v>6</v>
      </c>
      <c r="L143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33" s="5" cm="1">
        <f t="array" ref="M1433">MAX(IF((ProjectInfoTable[ProjectName]=DiscreteStatsTable[[#This Row],[ProjectName]]),(ProjectInfoTable[ProjectName]=DiscreteStatsTable[[#This Row],[ProjectName]])*ProjectInfoTable[NumberOfReplications]))</f>
        <v>50</v>
      </c>
      <c r="N1433" s="5" cm="1">
        <f t="array" ref="N1433">IFERROR(AVERAGE(IF((DiscreteStatsTable[GroupByKey]=DiscreteStatsTable[[#This Row],[GroupByKey]]),(DiscreteStatsTable[GroupByKey]=DiscreteStatsTable[[#This Row],[GroupByKey]])*DiscreteStatsTable[Average])),0)</f>
        <v>9.3051094534677592</v>
      </c>
      <c r="O1433" s="5" cm="1">
        <f t="array" ref="O1433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33" s="5" cm="1">
        <f t="array" ref="P1433">MAX(IF((ProjectInfoTable[ProjectName]=DiscreteStatsTable[[#This Row],[ProjectName]]),(ProjectInfoTable[ProjectName]=DiscreteStatsTable[[#This Row],[ProjectName]])*ProjectInfoTable[ConfidenceInterval]))</f>
        <v>0.95</v>
      </c>
      <c r="Q1433" s="5">
        <f>IF(AND(DiscreteStatsTable[[#This Row],[RepsWithStatObserved]]=1,Y1433=0),200000000000000000000,IFERROR(_xlfn.T.INV.2T(1 -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33" s="5" cm="1">
        <f t="array" ref="R1433">MIN(IF((DiscreteStatsTable[GroupByKey]=DiscreteStatsTable[[#This Row],[GroupByKey]]),(DiscreteStatsTable[GroupByKey]=DiscreteStatsTable[[#This Row],[GroupByKey]])*DiscreteStatsTable[Average]))</f>
        <v>3.48010138212855</v>
      </c>
      <c r="S1433" s="5" cm="1">
        <f t="array" ref="S1433">MAX(IF((DiscreteStatsTable[GroupByKey]=DiscreteStatsTable[[#This Row],[GroupByKey]]),(DiscreteStatsTable[GroupByKey]=DiscreteStatsTable[[#This Row],[GroupByKey]])*DiscreteStatsTable[Average]))</f>
        <v>23.754986041942001</v>
      </c>
      <c r="T1433" s="5" cm="1">
        <f t="array" ref="T1433">MIN(IF((DiscreteStatsTable[GroupByKey]=DiscreteStatsTable[[#This Row],[GroupByKey]]),(DiscreteStatsTable[GroupByKey]=DiscreteStatsTable[[#This Row],[GroupByKey]])*DiscreteStatsTable[Minimum]))</f>
        <v>0.55707115845319799</v>
      </c>
      <c r="U1433" s="5" cm="1">
        <f t="array" ref="U1433">MAX(IF((DiscreteStatsTable[GroupByKey]=DiscreteStatsTable[[#This Row],[GroupByKey]]),(DiscreteStatsTable[GroupByKey]=DiscreteStatsTable[[#This Row],[GroupByKey]])*DiscreteStatsTable[Maximum]))</f>
        <v>46.0165696136092</v>
      </c>
      <c r="V1433" s="5" cm="1">
        <f t="array" ref="V1433">IFERROR(AVERAGE(IF((DiscreteStatsTable[GroupByKey]=DiscreteStatsTable[[#This Row],[GroupByKey]]),(DiscreteStatsTable[GroupByKey]=DiscreteStatsTable[[#This Row],[GroupByKey]])*DiscreteStatsTable[NumberObservations])),0)</f>
        <v>6.66</v>
      </c>
      <c r="W1433" s="5">
        <f>IF((DiscreteStatsTable[[#This Row],[RepsRequested]]&gt;1),DiscreteStatsTable[[#This Row],[HalfWidth]],DiscreteStatsTable[[#This Row],[BatchMeansHalfWidth]])</f>
        <v>0.87568994514178078</v>
      </c>
      <c r="X1433" s="5" cm="1">
        <f t="array" ref="X1433">COUNT(IF((DiscreteStatsTable[GroupByKey]=DiscreteStatsTable[[#This Row],[GroupByKey]]),(DiscreteStatsTable[GroupByKey]=DiscreteStatsTable[[#This Row],[GroupByKey]])*DiscreteStatsTable[Replication]))</f>
        <v>50</v>
      </c>
      <c r="Y1433" s="5">
        <f>IF(DiscreteStatsTable[[#This Row],[RepsRequested]]=DiscreteStatsTable[[#This Row],[RepsWithStatObserved]],1,0)</f>
        <v>1</v>
      </c>
    </row>
    <row r="1434" spans="1:25" x14ac:dyDescent="0.25">
      <c r="A1434" t="s">
        <v>68</v>
      </c>
      <c r="B1434" t="s">
        <v>70</v>
      </c>
      <c r="C1434">
        <v>6</v>
      </c>
      <c r="D1434" t="s">
        <v>99</v>
      </c>
      <c r="E1434" t="s">
        <v>75</v>
      </c>
      <c r="F1434" t="s">
        <v>73</v>
      </c>
      <c r="G1434">
        <v>0.30169345380916701</v>
      </c>
      <c r="H1434">
        <v>2E+20</v>
      </c>
      <c r="I1434">
        <v>9.4539534076602594E-2</v>
      </c>
      <c r="J1434">
        <v>0.47314325557310799</v>
      </c>
      <c r="K1434">
        <v>6</v>
      </c>
      <c r="L143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34" s="5" cm="1">
        <f t="array" ref="M1434">MAX(IF((ProjectInfoTable[ProjectName]=DiscreteStatsTable[[#This Row],[ProjectName]]),(ProjectInfoTable[ProjectName]=DiscreteStatsTable[[#This Row],[ProjectName]])*ProjectInfoTable[NumberOfReplications]))</f>
        <v>50</v>
      </c>
      <c r="N1434" s="5" cm="1">
        <f t="array" ref="N1434">IFERROR(AVERAGE(IF((DiscreteStatsTable[GroupByKey]=DiscreteStatsTable[[#This Row],[GroupByKey]]),(DiscreteStatsTable[GroupByKey]=DiscreteStatsTable[[#This Row],[GroupByKey]])*DiscreteStatsTable[Average])),0)</f>
        <v>0.25989097691448754</v>
      </c>
      <c r="O1434" s="5" cm="1">
        <f t="array" ref="O143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34" s="5" cm="1">
        <f t="array" ref="P1434">MAX(IF((ProjectInfoTable[ProjectName]=DiscreteStatsTable[[#This Row],[ProjectName]]),(ProjectInfoTable[ProjectName]=DiscreteStatsTable[[#This Row],[ProjectName]])*ProjectInfoTable[ConfidenceInterval]))</f>
        <v>0.95</v>
      </c>
      <c r="Q1434" s="5">
        <f>IF(AND(DiscreteStatsTable[[#This Row],[RepsWithStatObserved]]=1,Y1434=0),200000000000000000000,IFERROR(_xlfn.T.INV.2T(1 -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34" s="5" cm="1">
        <f t="array" ref="R1434">MIN(IF((DiscreteStatsTable[GroupByKey]=DiscreteStatsTable[[#This Row],[GroupByKey]]),(DiscreteStatsTable[GroupByKey]=DiscreteStatsTable[[#This Row],[GroupByKey]])*DiscreteStatsTable[Average]))</f>
        <v>9.9110799780549305E-2</v>
      </c>
      <c r="S1434" s="5" cm="1">
        <f t="array" ref="S1434">MAX(IF((DiscreteStatsTable[GroupByKey]=DiscreteStatsTable[[#This Row],[GroupByKey]]),(DiscreteStatsTable[GroupByKey]=DiscreteStatsTable[[#This Row],[GroupByKey]])*DiscreteStatsTable[Average]))</f>
        <v>0.39044329600396599</v>
      </c>
      <c r="T1434" s="5" cm="1">
        <f t="array" ref="T1434">MIN(IF((DiscreteStatsTable[GroupByKey]=DiscreteStatsTable[[#This Row],[GroupByKey]]),(DiscreteStatsTable[GroupByKey]=DiscreteStatsTable[[#This Row],[GroupByKey]])*DiscreteStatsTable[Minimum]))</f>
        <v>1.8569038615106601E-2</v>
      </c>
      <c r="U1434" s="5" cm="1">
        <f t="array" ref="U1434">MAX(IF((DiscreteStatsTable[GroupByKey]=DiscreteStatsTable[[#This Row],[GroupByKey]]),(DiscreteStatsTable[GroupByKey]=DiscreteStatsTable[[#This Row],[GroupByKey]])*DiscreteStatsTable[Maximum]))</f>
        <v>0.49770717251883501</v>
      </c>
      <c r="V1434" s="5" cm="1">
        <f t="array" ref="V1434">IFERROR(AVERAGE(IF((DiscreteStatsTable[GroupByKey]=DiscreteStatsTable[[#This Row],[GroupByKey]]),(DiscreteStatsTable[GroupByKey]=DiscreteStatsTable[[#This Row],[GroupByKey]])*DiscreteStatsTable[NumberObservations])),0)</f>
        <v>6.66</v>
      </c>
      <c r="W1434" s="5">
        <f>IF((DiscreteStatsTable[[#This Row],[RepsRequested]]&gt;1),DiscreteStatsTable[[#This Row],[HalfWidth]],DiscreteStatsTable[[#This Row],[BatchMeansHalfWidth]])</f>
        <v>1.6977944113910053E-2</v>
      </c>
      <c r="X1434" s="5" cm="1">
        <f t="array" ref="X1434">COUNT(IF((DiscreteStatsTable[GroupByKey]=DiscreteStatsTable[[#This Row],[GroupByKey]]),(DiscreteStatsTable[GroupByKey]=DiscreteStatsTable[[#This Row],[GroupByKey]])*DiscreteStatsTable[Replication]))</f>
        <v>50</v>
      </c>
      <c r="Y1434" s="5">
        <f>IF(DiscreteStatsTable[[#This Row],[RepsRequested]]=DiscreteStatsTable[[#This Row],[RepsWithStatObserved]],1,0)</f>
        <v>1</v>
      </c>
    </row>
    <row r="1435" spans="1:25" x14ac:dyDescent="0.25">
      <c r="A1435" t="s">
        <v>68</v>
      </c>
      <c r="B1435" t="s">
        <v>70</v>
      </c>
      <c r="C1435">
        <v>6</v>
      </c>
      <c r="D1435" t="s">
        <v>99</v>
      </c>
      <c r="E1435" t="s">
        <v>76</v>
      </c>
      <c r="F1435" t="s">
        <v>73</v>
      </c>
      <c r="G1435">
        <v>9.0508036142750008</v>
      </c>
      <c r="H1435">
        <v>2E+20</v>
      </c>
      <c r="I1435">
        <v>2.8361860222980799</v>
      </c>
      <c r="J1435">
        <v>14.194297667193201</v>
      </c>
      <c r="K1435">
        <v>6</v>
      </c>
      <c r="L143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35" s="5" cm="1">
        <f t="array" ref="M1435">MAX(IF((ProjectInfoTable[ProjectName]=DiscreteStatsTable[[#This Row],[ProjectName]]),(ProjectInfoTable[ProjectName]=DiscreteStatsTable[[#This Row],[ProjectName]])*ProjectInfoTable[NumberOfReplications]))</f>
        <v>50</v>
      </c>
      <c r="N1435" s="5" cm="1">
        <f t="array" ref="N1435">IFERROR(AVERAGE(IF((DiscreteStatsTable[GroupByKey]=DiscreteStatsTable[[#This Row],[GroupByKey]]),(DiscreteStatsTable[GroupByKey]=DiscreteStatsTable[[#This Row],[GroupByKey]])*DiscreteStatsTable[Average])),0)</f>
        <v>7.7967293074346298</v>
      </c>
      <c r="O1435" s="5" cm="1">
        <f t="array" ref="O1435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35" s="5" cm="1">
        <f t="array" ref="P1435">MAX(IF((ProjectInfoTable[ProjectName]=DiscreteStatsTable[[#This Row],[ProjectName]]),(ProjectInfoTable[ProjectName]=DiscreteStatsTable[[#This Row],[ProjectName]])*ProjectInfoTable[ConfidenceInterval]))</f>
        <v>0.95</v>
      </c>
      <c r="Q1435" s="5">
        <f>IF(AND(DiscreteStatsTable[[#This Row],[RepsWithStatObserved]]=1,Y1435=0),200000000000000000000,IFERROR(_xlfn.T.INV.2T(1 -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35" s="5" cm="1">
        <f t="array" ref="R1435">MIN(IF((DiscreteStatsTable[GroupByKey]=DiscreteStatsTable[[#This Row],[GroupByKey]]),(DiscreteStatsTable[GroupByKey]=DiscreteStatsTable[[#This Row],[GroupByKey]])*DiscreteStatsTable[Average]))</f>
        <v>2.9733239934164799</v>
      </c>
      <c r="S1435" s="5" cm="1">
        <f t="array" ref="S1435">MAX(IF((DiscreteStatsTable[GroupByKey]=DiscreteStatsTable[[#This Row],[GroupByKey]]),(DiscreteStatsTable[GroupByKey]=DiscreteStatsTable[[#This Row],[GroupByKey]])*DiscreteStatsTable[Average]))</f>
        <v>11.713298880119</v>
      </c>
      <c r="T1435" s="5" cm="1">
        <f t="array" ref="T1435">MIN(IF((DiscreteStatsTable[GroupByKey]=DiscreteStatsTable[[#This Row],[GroupByKey]]),(DiscreteStatsTable[GroupByKey]=DiscreteStatsTable[[#This Row],[GroupByKey]])*DiscreteStatsTable[Minimum]))</f>
        <v>0.55707115845319799</v>
      </c>
      <c r="U1435" s="5" cm="1">
        <f t="array" ref="U1435">MAX(IF((DiscreteStatsTable[GroupByKey]=DiscreteStatsTable[[#This Row],[GroupByKey]]),(DiscreteStatsTable[GroupByKey]=DiscreteStatsTable[[#This Row],[GroupByKey]])*DiscreteStatsTable[Maximum]))</f>
        <v>14.9312151755651</v>
      </c>
      <c r="V1435" s="5" cm="1">
        <f t="array" ref="V1435">IFERROR(AVERAGE(IF((DiscreteStatsTable[GroupByKey]=DiscreteStatsTable[[#This Row],[GroupByKey]]),(DiscreteStatsTable[GroupByKey]=DiscreteStatsTable[[#This Row],[GroupByKey]])*DiscreteStatsTable[NumberObservations])),0)</f>
        <v>6.66</v>
      </c>
      <c r="W1435" s="5">
        <f>IF((DiscreteStatsTable[[#This Row],[RepsRequested]]&gt;1),DiscreteStatsTable[[#This Row],[HalfWidth]],DiscreteStatsTable[[#This Row],[BatchMeansHalfWidth]])</f>
        <v>0.50933832341729657</v>
      </c>
      <c r="X1435" s="5" cm="1">
        <f t="array" ref="X1435">COUNT(IF((DiscreteStatsTable[GroupByKey]=DiscreteStatsTable[[#This Row],[GroupByKey]]),(DiscreteStatsTable[GroupByKey]=DiscreteStatsTable[[#This Row],[GroupByKey]])*DiscreteStatsTable[Replication]))</f>
        <v>50</v>
      </c>
      <c r="Y1435" s="5">
        <f>IF(DiscreteStatsTable[[#This Row],[RepsRequested]]=DiscreteStatsTable[[#This Row],[RepsWithStatObserved]],1,0)</f>
        <v>1</v>
      </c>
    </row>
    <row r="1436" spans="1:25" x14ac:dyDescent="0.25">
      <c r="A1436" t="s">
        <v>68</v>
      </c>
      <c r="B1436" t="s">
        <v>70</v>
      </c>
      <c r="C1436">
        <v>6</v>
      </c>
      <c r="D1436" t="s">
        <v>99</v>
      </c>
      <c r="E1436" t="s">
        <v>77</v>
      </c>
      <c r="F1436" t="s">
        <v>73</v>
      </c>
      <c r="G1436">
        <v>0</v>
      </c>
      <c r="H1436">
        <v>2E+20</v>
      </c>
      <c r="I1436">
        <v>0</v>
      </c>
      <c r="J1436">
        <v>0</v>
      </c>
      <c r="K1436">
        <v>6</v>
      </c>
      <c r="L143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36" s="5" cm="1">
        <f t="array" ref="M1436">MAX(IF((ProjectInfoTable[ProjectName]=DiscreteStatsTable[[#This Row],[ProjectName]]),(ProjectInfoTable[ProjectName]=DiscreteStatsTable[[#This Row],[ProjectName]])*ProjectInfoTable[NumberOfReplications]))</f>
        <v>50</v>
      </c>
      <c r="N1436" s="5" cm="1">
        <f t="array" ref="N1436">IFERROR(AVERAGE(IF((DiscreteStatsTable[GroupByKey]=DiscreteStatsTable[[#This Row],[GroupByKey]]),(DiscreteStatsTable[GroupByKey]=DiscreteStatsTable[[#This Row],[GroupByKey]])*DiscreteStatsTable[Average])),0)</f>
        <v>0</v>
      </c>
      <c r="O1436" s="5" cm="1">
        <f t="array" ref="O1436">IFERROR(_xlfn.STDEV.S(IF((DiscreteStatsTable[GroupByKey]=DiscreteStatsTable[[#This Row],[GroupByKey]]),(DiscreteStatsTable[GroupByKey]=DiscreteStatsTable[[#This Row],[GroupByKey]])*DiscreteStatsTable[Average])),0)</f>
        <v>0</v>
      </c>
      <c r="P1436" s="5" cm="1">
        <f t="array" ref="P1436">MAX(IF((ProjectInfoTable[ProjectName]=DiscreteStatsTable[[#This Row],[ProjectName]]),(ProjectInfoTable[ProjectName]=DiscreteStatsTable[[#This Row],[ProjectName]])*ProjectInfoTable[ConfidenceInterval]))</f>
        <v>0.95</v>
      </c>
      <c r="Q1436" s="5">
        <f>IF(AND(DiscreteStatsTable[[#This Row],[RepsWithStatObserved]]=1,Y1436=0),200000000000000000000,IFERROR(_xlfn.T.INV.2T(1 -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6" s="5" cm="1">
        <f t="array" ref="R1436">MIN(IF((DiscreteStatsTable[GroupByKey]=DiscreteStatsTable[[#This Row],[GroupByKey]]),(DiscreteStatsTable[GroupByKey]=DiscreteStatsTable[[#This Row],[GroupByKey]])*DiscreteStatsTable[Average]))</f>
        <v>0</v>
      </c>
      <c r="S1436" s="5" cm="1">
        <f t="array" ref="S1436">MAX(IF((DiscreteStatsTable[GroupByKey]=DiscreteStatsTable[[#This Row],[GroupByKey]]),(DiscreteStatsTable[GroupByKey]=DiscreteStatsTable[[#This Row],[GroupByKey]])*DiscreteStatsTable[Average]))</f>
        <v>0</v>
      </c>
      <c r="T1436" s="5" cm="1">
        <f t="array" ref="T1436">MIN(IF((DiscreteStatsTable[GroupByKey]=DiscreteStatsTable[[#This Row],[GroupByKey]]),(DiscreteStatsTable[GroupByKey]=DiscreteStatsTable[[#This Row],[GroupByKey]])*DiscreteStatsTable[Minimum]))</f>
        <v>0</v>
      </c>
      <c r="U1436" s="5" cm="1">
        <f t="array" ref="U1436">MAX(IF((DiscreteStatsTable[GroupByKey]=DiscreteStatsTable[[#This Row],[GroupByKey]]),(DiscreteStatsTable[GroupByKey]=DiscreteStatsTable[[#This Row],[GroupByKey]])*DiscreteStatsTable[Maximum]))</f>
        <v>0</v>
      </c>
      <c r="V1436" s="5" cm="1">
        <f t="array" ref="V1436">IFERROR(AVERAGE(IF((DiscreteStatsTable[GroupByKey]=DiscreteStatsTable[[#This Row],[GroupByKey]]),(DiscreteStatsTable[GroupByKey]=DiscreteStatsTable[[#This Row],[GroupByKey]])*DiscreteStatsTable[NumberObservations])),0)</f>
        <v>6.66</v>
      </c>
      <c r="W1436" s="5">
        <f>IF((DiscreteStatsTable[[#This Row],[RepsRequested]]&gt;1),DiscreteStatsTable[[#This Row],[HalfWidth]],DiscreteStatsTable[[#This Row],[BatchMeansHalfWidth]])</f>
        <v>0</v>
      </c>
      <c r="X1436" s="5" cm="1">
        <f t="array" ref="X1436">COUNT(IF((DiscreteStatsTable[GroupByKey]=DiscreteStatsTable[[#This Row],[GroupByKey]]),(DiscreteStatsTable[GroupByKey]=DiscreteStatsTable[[#This Row],[GroupByKey]])*DiscreteStatsTable[Replication]))</f>
        <v>50</v>
      </c>
      <c r="Y1436" s="5">
        <f>IF(DiscreteStatsTable[[#This Row],[RepsRequested]]=DiscreteStatsTable[[#This Row],[RepsWithStatObserved]],1,0)</f>
        <v>1</v>
      </c>
    </row>
    <row r="1437" spans="1:25" x14ac:dyDescent="0.25">
      <c r="A1437" t="s">
        <v>68</v>
      </c>
      <c r="B1437" t="s">
        <v>70</v>
      </c>
      <c r="C1437">
        <v>6</v>
      </c>
      <c r="D1437" t="s">
        <v>99</v>
      </c>
      <c r="E1437" t="s">
        <v>78</v>
      </c>
      <c r="F1437" t="s">
        <v>73</v>
      </c>
      <c r="G1437">
        <v>1.0567970183925199</v>
      </c>
      <c r="H1437">
        <v>2E+20</v>
      </c>
      <c r="I1437">
        <v>0</v>
      </c>
      <c r="J1437">
        <v>3.5114711629233599</v>
      </c>
      <c r="K1437">
        <v>6</v>
      </c>
      <c r="L143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37" s="5" cm="1">
        <f t="array" ref="M1437">MAX(IF((ProjectInfoTable[ProjectName]=DiscreteStatsTable[[#This Row],[ProjectName]]),(ProjectInfoTable[ProjectName]=DiscreteStatsTable[[#This Row],[ProjectName]])*ProjectInfoTable[NumberOfReplications]))</f>
        <v>50</v>
      </c>
      <c r="N1437" s="5" cm="1">
        <f t="array" ref="N1437">IFERROR(AVERAGE(IF((DiscreteStatsTable[GroupByKey]=DiscreteStatsTable[[#This Row],[GroupByKey]]),(DiscreteStatsTable[GroupByKey]=DiscreteStatsTable[[#This Row],[GroupByKey]])*DiscreteStatsTable[Average])),0)</f>
        <v>1.5083801460331328</v>
      </c>
      <c r="O1437" s="5" cm="1">
        <f t="array" ref="O1437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37" s="5" cm="1">
        <f t="array" ref="P1437">MAX(IF((ProjectInfoTable[ProjectName]=DiscreteStatsTable[[#This Row],[ProjectName]]),(ProjectInfoTable[ProjectName]=DiscreteStatsTable[[#This Row],[ProjectName]])*ProjectInfoTable[ConfidenceInterval]))</f>
        <v>0.95</v>
      </c>
      <c r="Q1437" s="5">
        <f>IF(AND(DiscreteStatsTable[[#This Row],[RepsWithStatObserved]]=1,Y1437=0),200000000000000000000,IFERROR(_xlfn.T.INV.2T(1 -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37" s="5" cm="1">
        <f t="array" ref="R1437">MIN(IF((DiscreteStatsTable[GroupByKey]=DiscreteStatsTable[[#This Row],[GroupByKey]]),(DiscreteStatsTable[GroupByKey]=DiscreteStatsTable[[#This Row],[GroupByKey]])*DiscreteStatsTable[Average]))</f>
        <v>0</v>
      </c>
      <c r="S1437" s="5" cm="1">
        <f t="array" ref="S1437">MAX(IF((DiscreteStatsTable[GroupByKey]=DiscreteStatsTable[[#This Row],[GroupByKey]]),(DiscreteStatsTable[GroupByKey]=DiscreteStatsTable[[#This Row],[GroupByKey]])*DiscreteStatsTable[Average]))</f>
        <v>12.907894030662501</v>
      </c>
      <c r="T1437" s="5" cm="1">
        <f t="array" ref="T1437">MIN(IF((DiscreteStatsTable[GroupByKey]=DiscreteStatsTable[[#This Row],[GroupByKey]]),(DiscreteStatsTable[GroupByKey]=DiscreteStatsTable[[#This Row],[GroupByKey]])*DiscreteStatsTable[Minimum]))</f>
        <v>0</v>
      </c>
      <c r="U1437" s="5" cm="1">
        <f t="array" ref="U1437">MAX(IF((DiscreteStatsTable[GroupByKey]=DiscreteStatsTable[[#This Row],[GroupByKey]]),(DiscreteStatsTable[GroupByKey]=DiscreteStatsTable[[#This Row],[GroupByKey]])*DiscreteStatsTable[Maximum]))</f>
        <v>31.471105476993198</v>
      </c>
      <c r="V1437" s="5" cm="1">
        <f t="array" ref="V1437">IFERROR(AVERAGE(IF((DiscreteStatsTable[GroupByKey]=DiscreteStatsTable[[#This Row],[GroupByKey]]),(DiscreteStatsTable[GroupByKey]=DiscreteStatsTable[[#This Row],[GroupByKey]])*DiscreteStatsTable[NumberObservations])),0)</f>
        <v>6.66</v>
      </c>
      <c r="W1437" s="5">
        <f>IF((DiscreteStatsTable[[#This Row],[RepsRequested]]&gt;1),DiscreteStatsTable[[#This Row],[HalfWidth]],DiscreteStatsTable[[#This Row],[BatchMeansHalfWidth]])</f>
        <v>0.62451094728009982</v>
      </c>
      <c r="X1437" s="5" cm="1">
        <f t="array" ref="X1437">COUNT(IF((DiscreteStatsTable[GroupByKey]=DiscreteStatsTable[[#This Row],[GroupByKey]]),(DiscreteStatsTable[GroupByKey]=DiscreteStatsTable[[#This Row],[GroupByKey]])*DiscreteStatsTable[Replication]))</f>
        <v>50</v>
      </c>
      <c r="Y1437" s="5">
        <f>IF(DiscreteStatsTable[[#This Row],[RepsRequested]]=DiscreteStatsTable[[#This Row],[RepsWithStatObserved]],1,0)</f>
        <v>1</v>
      </c>
    </row>
    <row r="1438" spans="1:25" x14ac:dyDescent="0.25">
      <c r="A1438" t="s">
        <v>68</v>
      </c>
      <c r="B1438" t="s">
        <v>70</v>
      </c>
      <c r="C1438">
        <v>7</v>
      </c>
      <c r="D1438" t="s">
        <v>99</v>
      </c>
      <c r="E1438" t="s">
        <v>72</v>
      </c>
      <c r="F1438" t="s">
        <v>73</v>
      </c>
      <c r="G1438">
        <v>0.27942716464150802</v>
      </c>
      <c r="H1438">
        <v>2E+20</v>
      </c>
      <c r="I1438">
        <v>5.8599354235383302E-2</v>
      </c>
      <c r="J1438">
        <v>0.47392908593426802</v>
      </c>
      <c r="K1438">
        <v>8</v>
      </c>
      <c r="L143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38" s="5" cm="1">
        <f t="array" ref="M1438">MAX(IF((ProjectInfoTable[ProjectName]=DiscreteStatsTable[[#This Row],[ProjectName]]),(ProjectInfoTable[ProjectName]=DiscreteStatsTable[[#This Row],[ProjectName]])*ProjectInfoTable[NumberOfReplications]))</f>
        <v>50</v>
      </c>
      <c r="N1438" s="5" cm="1">
        <f t="array" ref="N1438">IFERROR(AVERAGE(IF((DiscreteStatsTable[GroupByKey]=DiscreteStatsTable[[#This Row],[GroupByKey]]),(DiscreteStatsTable[GroupByKey]=DiscreteStatsTable[[#This Row],[GroupByKey]])*DiscreteStatsTable[Average])),0)</f>
        <v>0.25989097691448754</v>
      </c>
      <c r="O1438" s="5" cm="1">
        <f t="array" ref="O143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38" s="5" cm="1">
        <f t="array" ref="P1438">MAX(IF((ProjectInfoTable[ProjectName]=DiscreteStatsTable[[#This Row],[ProjectName]]),(ProjectInfoTable[ProjectName]=DiscreteStatsTable[[#This Row],[ProjectName]])*ProjectInfoTable[ConfidenceInterval]))</f>
        <v>0.95</v>
      </c>
      <c r="Q1438" s="5">
        <f>IF(AND(DiscreteStatsTable[[#This Row],[RepsWithStatObserved]]=1,Y1438=0),200000000000000000000,IFERROR(_xlfn.T.INV.2T(1 -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38" s="5" cm="1">
        <f t="array" ref="R1438">MIN(IF((DiscreteStatsTable[GroupByKey]=DiscreteStatsTable[[#This Row],[GroupByKey]]),(DiscreteStatsTable[GroupByKey]=DiscreteStatsTable[[#This Row],[GroupByKey]])*DiscreteStatsTable[Average]))</f>
        <v>9.9110799780549305E-2</v>
      </c>
      <c r="S1438" s="5" cm="1">
        <f t="array" ref="S1438">MAX(IF((DiscreteStatsTable[GroupByKey]=DiscreteStatsTable[[#This Row],[GroupByKey]]),(DiscreteStatsTable[GroupByKey]=DiscreteStatsTable[[#This Row],[GroupByKey]])*DiscreteStatsTable[Average]))</f>
        <v>0.39044329600396599</v>
      </c>
      <c r="T1438" s="5" cm="1">
        <f t="array" ref="T1438">MIN(IF((DiscreteStatsTable[GroupByKey]=DiscreteStatsTable[[#This Row],[GroupByKey]]),(DiscreteStatsTable[GroupByKey]=DiscreteStatsTable[[#This Row],[GroupByKey]])*DiscreteStatsTable[Minimum]))</f>
        <v>1.8569038615106601E-2</v>
      </c>
      <c r="U1438" s="5" cm="1">
        <f t="array" ref="U1438">MAX(IF((DiscreteStatsTable[GroupByKey]=DiscreteStatsTable[[#This Row],[GroupByKey]]),(DiscreteStatsTable[GroupByKey]=DiscreteStatsTable[[#This Row],[GroupByKey]])*DiscreteStatsTable[Maximum]))</f>
        <v>0.49770717251883501</v>
      </c>
      <c r="V1438" s="5" cm="1">
        <f t="array" ref="V1438">IFERROR(AVERAGE(IF((DiscreteStatsTable[GroupByKey]=DiscreteStatsTable[[#This Row],[GroupByKey]]),(DiscreteStatsTable[GroupByKey]=DiscreteStatsTable[[#This Row],[GroupByKey]])*DiscreteStatsTable[NumberObservations])),0)</f>
        <v>6.66</v>
      </c>
      <c r="W1438" s="5">
        <f>IF((DiscreteStatsTable[[#This Row],[RepsRequested]]&gt;1),DiscreteStatsTable[[#This Row],[HalfWidth]],DiscreteStatsTable[[#This Row],[BatchMeansHalfWidth]])</f>
        <v>1.6977944113910053E-2</v>
      </c>
      <c r="X1438" s="5" cm="1">
        <f t="array" ref="X1438">COUNT(IF((DiscreteStatsTable[GroupByKey]=DiscreteStatsTable[[#This Row],[GroupByKey]]),(DiscreteStatsTable[GroupByKey]=DiscreteStatsTable[[#This Row],[GroupByKey]])*DiscreteStatsTable[Replication]))</f>
        <v>50</v>
      </c>
      <c r="Y1438" s="5">
        <f>IF(DiscreteStatsTable[[#This Row],[RepsRequested]]=DiscreteStatsTable[[#This Row],[RepsWithStatObserved]],1,0)</f>
        <v>1</v>
      </c>
    </row>
    <row r="1439" spans="1:25" x14ac:dyDescent="0.25">
      <c r="A1439" t="s">
        <v>68</v>
      </c>
      <c r="B1439" t="s">
        <v>70</v>
      </c>
      <c r="C1439">
        <v>7</v>
      </c>
      <c r="D1439" t="s">
        <v>99</v>
      </c>
      <c r="E1439" t="s">
        <v>74</v>
      </c>
      <c r="F1439" t="s">
        <v>73</v>
      </c>
      <c r="G1439">
        <v>9.7368600196590709</v>
      </c>
      <c r="H1439">
        <v>2E+20</v>
      </c>
      <c r="I1439">
        <v>2.4776458025008301</v>
      </c>
      <c r="J1439">
        <v>17.191411718353098</v>
      </c>
      <c r="K1439">
        <v>8</v>
      </c>
      <c r="L143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39" s="5" cm="1">
        <f t="array" ref="M1439">MAX(IF((ProjectInfoTable[ProjectName]=DiscreteStatsTable[[#This Row],[ProjectName]]),(ProjectInfoTable[ProjectName]=DiscreteStatsTable[[#This Row],[ProjectName]])*ProjectInfoTable[NumberOfReplications]))</f>
        <v>50</v>
      </c>
      <c r="N1439" s="5" cm="1">
        <f t="array" ref="N1439">IFERROR(AVERAGE(IF((DiscreteStatsTable[GroupByKey]=DiscreteStatsTable[[#This Row],[GroupByKey]]),(DiscreteStatsTable[GroupByKey]=DiscreteStatsTable[[#This Row],[GroupByKey]])*DiscreteStatsTable[Average])),0)</f>
        <v>9.3051094534677592</v>
      </c>
      <c r="O1439" s="5" cm="1">
        <f t="array" ref="O1439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39" s="5" cm="1">
        <f t="array" ref="P1439">MAX(IF((ProjectInfoTable[ProjectName]=DiscreteStatsTable[[#This Row],[ProjectName]]),(ProjectInfoTable[ProjectName]=DiscreteStatsTable[[#This Row],[ProjectName]])*ProjectInfoTable[ConfidenceInterval]))</f>
        <v>0.95</v>
      </c>
      <c r="Q1439" s="5">
        <f>IF(AND(DiscreteStatsTable[[#This Row],[RepsWithStatObserved]]=1,Y1439=0),200000000000000000000,IFERROR(_xlfn.T.INV.2T(1 -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39" s="5" cm="1">
        <f t="array" ref="R1439">MIN(IF((DiscreteStatsTable[GroupByKey]=DiscreteStatsTable[[#This Row],[GroupByKey]]),(DiscreteStatsTable[GroupByKey]=DiscreteStatsTable[[#This Row],[GroupByKey]])*DiscreteStatsTable[Average]))</f>
        <v>3.48010138212855</v>
      </c>
      <c r="S1439" s="5" cm="1">
        <f t="array" ref="S1439">MAX(IF((DiscreteStatsTable[GroupByKey]=DiscreteStatsTable[[#This Row],[GroupByKey]]),(DiscreteStatsTable[GroupByKey]=DiscreteStatsTable[[#This Row],[GroupByKey]])*DiscreteStatsTable[Average]))</f>
        <v>23.754986041942001</v>
      </c>
      <c r="T1439" s="5" cm="1">
        <f t="array" ref="T1439">MIN(IF((DiscreteStatsTable[GroupByKey]=DiscreteStatsTable[[#This Row],[GroupByKey]]),(DiscreteStatsTable[GroupByKey]=DiscreteStatsTable[[#This Row],[GroupByKey]])*DiscreteStatsTable[Minimum]))</f>
        <v>0.55707115845319799</v>
      </c>
      <c r="U1439" s="5" cm="1">
        <f t="array" ref="U1439">MAX(IF((DiscreteStatsTable[GroupByKey]=DiscreteStatsTable[[#This Row],[GroupByKey]]),(DiscreteStatsTable[GroupByKey]=DiscreteStatsTable[[#This Row],[GroupByKey]])*DiscreteStatsTable[Maximum]))</f>
        <v>46.0165696136092</v>
      </c>
      <c r="V1439" s="5" cm="1">
        <f t="array" ref="V1439">IFERROR(AVERAGE(IF((DiscreteStatsTable[GroupByKey]=DiscreteStatsTable[[#This Row],[GroupByKey]]),(DiscreteStatsTable[GroupByKey]=DiscreteStatsTable[[#This Row],[GroupByKey]])*DiscreteStatsTable[NumberObservations])),0)</f>
        <v>6.66</v>
      </c>
      <c r="W1439" s="5">
        <f>IF((DiscreteStatsTable[[#This Row],[RepsRequested]]&gt;1),DiscreteStatsTable[[#This Row],[HalfWidth]],DiscreteStatsTable[[#This Row],[BatchMeansHalfWidth]])</f>
        <v>0.87568994514178078</v>
      </c>
      <c r="X1439" s="5" cm="1">
        <f t="array" ref="X1439">COUNT(IF((DiscreteStatsTable[GroupByKey]=DiscreteStatsTable[[#This Row],[GroupByKey]]),(DiscreteStatsTable[GroupByKey]=DiscreteStatsTable[[#This Row],[GroupByKey]])*DiscreteStatsTable[Replication]))</f>
        <v>50</v>
      </c>
      <c r="Y1439" s="5">
        <f>IF(DiscreteStatsTable[[#This Row],[RepsRequested]]=DiscreteStatsTable[[#This Row],[RepsWithStatObserved]],1,0)</f>
        <v>1</v>
      </c>
    </row>
    <row r="1440" spans="1:25" x14ac:dyDescent="0.25">
      <c r="A1440" t="s">
        <v>68</v>
      </c>
      <c r="B1440" t="s">
        <v>70</v>
      </c>
      <c r="C1440">
        <v>7</v>
      </c>
      <c r="D1440" t="s">
        <v>99</v>
      </c>
      <c r="E1440" t="s">
        <v>75</v>
      </c>
      <c r="F1440" t="s">
        <v>73</v>
      </c>
      <c r="G1440">
        <v>0.27942716464150802</v>
      </c>
      <c r="H1440">
        <v>2E+20</v>
      </c>
      <c r="I1440">
        <v>5.8599354235383302E-2</v>
      </c>
      <c r="J1440">
        <v>0.47392908593426802</v>
      </c>
      <c r="K1440">
        <v>8</v>
      </c>
      <c r="L144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40" s="5" cm="1">
        <f t="array" ref="M1440">MAX(IF((ProjectInfoTable[ProjectName]=DiscreteStatsTable[[#This Row],[ProjectName]]),(ProjectInfoTable[ProjectName]=DiscreteStatsTable[[#This Row],[ProjectName]])*ProjectInfoTable[NumberOfReplications]))</f>
        <v>50</v>
      </c>
      <c r="N1440" s="5" cm="1">
        <f t="array" ref="N1440">IFERROR(AVERAGE(IF((DiscreteStatsTable[GroupByKey]=DiscreteStatsTable[[#This Row],[GroupByKey]]),(DiscreteStatsTable[GroupByKey]=DiscreteStatsTable[[#This Row],[GroupByKey]])*DiscreteStatsTable[Average])),0)</f>
        <v>0.25989097691448754</v>
      </c>
      <c r="O1440" s="5" cm="1">
        <f t="array" ref="O144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40" s="5" cm="1">
        <f t="array" ref="P1440">MAX(IF((ProjectInfoTable[ProjectName]=DiscreteStatsTable[[#This Row],[ProjectName]]),(ProjectInfoTable[ProjectName]=DiscreteStatsTable[[#This Row],[ProjectName]])*ProjectInfoTable[ConfidenceInterval]))</f>
        <v>0.95</v>
      </c>
      <c r="Q1440" s="5">
        <f>IF(AND(DiscreteStatsTable[[#This Row],[RepsWithStatObserved]]=1,Y1440=0),200000000000000000000,IFERROR(_xlfn.T.INV.2T(1 -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40" s="5" cm="1">
        <f t="array" ref="R1440">MIN(IF((DiscreteStatsTable[GroupByKey]=DiscreteStatsTable[[#This Row],[GroupByKey]]),(DiscreteStatsTable[GroupByKey]=DiscreteStatsTable[[#This Row],[GroupByKey]])*DiscreteStatsTable[Average]))</f>
        <v>9.9110799780549305E-2</v>
      </c>
      <c r="S1440" s="5" cm="1">
        <f t="array" ref="S1440">MAX(IF((DiscreteStatsTable[GroupByKey]=DiscreteStatsTable[[#This Row],[GroupByKey]]),(DiscreteStatsTable[GroupByKey]=DiscreteStatsTable[[#This Row],[GroupByKey]])*DiscreteStatsTable[Average]))</f>
        <v>0.39044329600396599</v>
      </c>
      <c r="T1440" s="5" cm="1">
        <f t="array" ref="T1440">MIN(IF((DiscreteStatsTable[GroupByKey]=DiscreteStatsTable[[#This Row],[GroupByKey]]),(DiscreteStatsTable[GroupByKey]=DiscreteStatsTable[[#This Row],[GroupByKey]])*DiscreteStatsTable[Minimum]))</f>
        <v>1.8569038615106601E-2</v>
      </c>
      <c r="U1440" s="5" cm="1">
        <f t="array" ref="U1440">MAX(IF((DiscreteStatsTable[GroupByKey]=DiscreteStatsTable[[#This Row],[GroupByKey]]),(DiscreteStatsTable[GroupByKey]=DiscreteStatsTable[[#This Row],[GroupByKey]])*DiscreteStatsTable[Maximum]))</f>
        <v>0.49770717251883501</v>
      </c>
      <c r="V1440" s="5" cm="1">
        <f t="array" ref="V1440">IFERROR(AVERAGE(IF((DiscreteStatsTable[GroupByKey]=DiscreteStatsTable[[#This Row],[GroupByKey]]),(DiscreteStatsTable[GroupByKey]=DiscreteStatsTable[[#This Row],[GroupByKey]])*DiscreteStatsTable[NumberObservations])),0)</f>
        <v>6.66</v>
      </c>
      <c r="W1440" s="5">
        <f>IF((DiscreteStatsTable[[#This Row],[RepsRequested]]&gt;1),DiscreteStatsTable[[#This Row],[HalfWidth]],DiscreteStatsTable[[#This Row],[BatchMeansHalfWidth]])</f>
        <v>1.6977944113910053E-2</v>
      </c>
      <c r="X1440" s="5" cm="1">
        <f t="array" ref="X1440">COUNT(IF((DiscreteStatsTable[GroupByKey]=DiscreteStatsTable[[#This Row],[GroupByKey]]),(DiscreteStatsTable[GroupByKey]=DiscreteStatsTable[[#This Row],[GroupByKey]])*DiscreteStatsTable[Replication]))</f>
        <v>50</v>
      </c>
      <c r="Y1440" s="5">
        <f>IF(DiscreteStatsTable[[#This Row],[RepsRequested]]=DiscreteStatsTable[[#This Row],[RepsWithStatObserved]],1,0)</f>
        <v>1</v>
      </c>
    </row>
    <row r="1441" spans="1:25" x14ac:dyDescent="0.25">
      <c r="A1441" t="s">
        <v>68</v>
      </c>
      <c r="B1441" t="s">
        <v>70</v>
      </c>
      <c r="C1441">
        <v>7</v>
      </c>
      <c r="D1441" t="s">
        <v>99</v>
      </c>
      <c r="E1441" t="s">
        <v>76</v>
      </c>
      <c r="F1441" t="s">
        <v>73</v>
      </c>
      <c r="G1441">
        <v>8.3828149392452307</v>
      </c>
      <c r="H1441">
        <v>2E+20</v>
      </c>
      <c r="I1441">
        <v>1.7579806270614999</v>
      </c>
      <c r="J1441">
        <v>14.2178725780281</v>
      </c>
      <c r="K1441">
        <v>8</v>
      </c>
      <c r="L144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41" s="5" cm="1">
        <f t="array" ref="M1441">MAX(IF((ProjectInfoTable[ProjectName]=DiscreteStatsTable[[#This Row],[ProjectName]]),(ProjectInfoTable[ProjectName]=DiscreteStatsTable[[#This Row],[ProjectName]])*ProjectInfoTable[NumberOfReplications]))</f>
        <v>50</v>
      </c>
      <c r="N1441" s="5" cm="1">
        <f t="array" ref="N1441">IFERROR(AVERAGE(IF((DiscreteStatsTable[GroupByKey]=DiscreteStatsTable[[#This Row],[GroupByKey]]),(DiscreteStatsTable[GroupByKey]=DiscreteStatsTable[[#This Row],[GroupByKey]])*DiscreteStatsTable[Average])),0)</f>
        <v>7.7967293074346298</v>
      </c>
      <c r="O1441" s="5" cm="1">
        <f t="array" ref="O1441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41" s="5" cm="1">
        <f t="array" ref="P1441">MAX(IF((ProjectInfoTable[ProjectName]=DiscreteStatsTable[[#This Row],[ProjectName]]),(ProjectInfoTable[ProjectName]=DiscreteStatsTable[[#This Row],[ProjectName]])*ProjectInfoTable[ConfidenceInterval]))</f>
        <v>0.95</v>
      </c>
      <c r="Q1441" s="5">
        <f>IF(AND(DiscreteStatsTable[[#This Row],[RepsWithStatObserved]]=1,Y1441=0),200000000000000000000,IFERROR(_xlfn.T.INV.2T(1 -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41" s="5" cm="1">
        <f t="array" ref="R1441">MIN(IF((DiscreteStatsTable[GroupByKey]=DiscreteStatsTable[[#This Row],[GroupByKey]]),(DiscreteStatsTable[GroupByKey]=DiscreteStatsTable[[#This Row],[GroupByKey]])*DiscreteStatsTable[Average]))</f>
        <v>2.9733239934164799</v>
      </c>
      <c r="S1441" s="5" cm="1">
        <f t="array" ref="S1441">MAX(IF((DiscreteStatsTable[GroupByKey]=DiscreteStatsTable[[#This Row],[GroupByKey]]),(DiscreteStatsTable[GroupByKey]=DiscreteStatsTable[[#This Row],[GroupByKey]])*DiscreteStatsTable[Average]))</f>
        <v>11.713298880119</v>
      </c>
      <c r="T1441" s="5" cm="1">
        <f t="array" ref="T1441">MIN(IF((DiscreteStatsTable[GroupByKey]=DiscreteStatsTable[[#This Row],[GroupByKey]]),(DiscreteStatsTable[GroupByKey]=DiscreteStatsTable[[#This Row],[GroupByKey]])*DiscreteStatsTable[Minimum]))</f>
        <v>0.55707115845319799</v>
      </c>
      <c r="U1441" s="5" cm="1">
        <f t="array" ref="U1441">MAX(IF((DiscreteStatsTable[GroupByKey]=DiscreteStatsTable[[#This Row],[GroupByKey]]),(DiscreteStatsTable[GroupByKey]=DiscreteStatsTable[[#This Row],[GroupByKey]])*DiscreteStatsTable[Maximum]))</f>
        <v>14.9312151755651</v>
      </c>
      <c r="V1441" s="5" cm="1">
        <f t="array" ref="V1441">IFERROR(AVERAGE(IF((DiscreteStatsTable[GroupByKey]=DiscreteStatsTable[[#This Row],[GroupByKey]]),(DiscreteStatsTable[GroupByKey]=DiscreteStatsTable[[#This Row],[GroupByKey]])*DiscreteStatsTable[NumberObservations])),0)</f>
        <v>6.66</v>
      </c>
      <c r="W1441" s="5">
        <f>IF((DiscreteStatsTable[[#This Row],[RepsRequested]]&gt;1),DiscreteStatsTable[[#This Row],[HalfWidth]],DiscreteStatsTable[[#This Row],[BatchMeansHalfWidth]])</f>
        <v>0.50933832341729657</v>
      </c>
      <c r="X1441" s="5" cm="1">
        <f t="array" ref="X1441">COUNT(IF((DiscreteStatsTable[GroupByKey]=DiscreteStatsTable[[#This Row],[GroupByKey]]),(DiscreteStatsTable[GroupByKey]=DiscreteStatsTable[[#This Row],[GroupByKey]])*DiscreteStatsTable[Replication]))</f>
        <v>50</v>
      </c>
      <c r="Y1441" s="5">
        <f>IF(DiscreteStatsTable[[#This Row],[RepsRequested]]=DiscreteStatsTable[[#This Row],[RepsWithStatObserved]],1,0)</f>
        <v>1</v>
      </c>
    </row>
    <row r="1442" spans="1:25" x14ac:dyDescent="0.25">
      <c r="A1442" t="s">
        <v>68</v>
      </c>
      <c r="B1442" t="s">
        <v>70</v>
      </c>
      <c r="C1442">
        <v>7</v>
      </c>
      <c r="D1442" t="s">
        <v>99</v>
      </c>
      <c r="E1442" t="s">
        <v>77</v>
      </c>
      <c r="F1442" t="s">
        <v>73</v>
      </c>
      <c r="G1442">
        <v>0</v>
      </c>
      <c r="H1442">
        <v>2E+20</v>
      </c>
      <c r="I1442">
        <v>0</v>
      </c>
      <c r="J1442">
        <v>0</v>
      </c>
      <c r="K1442">
        <v>8</v>
      </c>
      <c r="L144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42" s="5" cm="1">
        <f t="array" ref="M1442">MAX(IF((ProjectInfoTable[ProjectName]=DiscreteStatsTable[[#This Row],[ProjectName]]),(ProjectInfoTable[ProjectName]=DiscreteStatsTable[[#This Row],[ProjectName]])*ProjectInfoTable[NumberOfReplications]))</f>
        <v>50</v>
      </c>
      <c r="N1442" s="5" cm="1">
        <f t="array" ref="N1442">IFERROR(AVERAGE(IF((DiscreteStatsTable[GroupByKey]=DiscreteStatsTable[[#This Row],[GroupByKey]]),(DiscreteStatsTable[GroupByKey]=DiscreteStatsTable[[#This Row],[GroupByKey]])*DiscreteStatsTable[Average])),0)</f>
        <v>0</v>
      </c>
      <c r="O1442" s="5" cm="1">
        <f t="array" ref="O1442">IFERROR(_xlfn.STDEV.S(IF((DiscreteStatsTable[GroupByKey]=DiscreteStatsTable[[#This Row],[GroupByKey]]),(DiscreteStatsTable[GroupByKey]=DiscreteStatsTable[[#This Row],[GroupByKey]])*DiscreteStatsTable[Average])),0)</f>
        <v>0</v>
      </c>
      <c r="P1442" s="5" cm="1">
        <f t="array" ref="P1442">MAX(IF((ProjectInfoTable[ProjectName]=DiscreteStatsTable[[#This Row],[ProjectName]]),(ProjectInfoTable[ProjectName]=DiscreteStatsTable[[#This Row],[ProjectName]])*ProjectInfoTable[ConfidenceInterval]))</f>
        <v>0.95</v>
      </c>
      <c r="Q1442" s="5">
        <f>IF(AND(DiscreteStatsTable[[#This Row],[RepsWithStatObserved]]=1,Y1442=0),200000000000000000000,IFERROR(_xlfn.T.INV.2T(1 -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2" s="5" cm="1">
        <f t="array" ref="R1442">MIN(IF((DiscreteStatsTable[GroupByKey]=DiscreteStatsTable[[#This Row],[GroupByKey]]),(DiscreteStatsTable[GroupByKey]=DiscreteStatsTable[[#This Row],[GroupByKey]])*DiscreteStatsTable[Average]))</f>
        <v>0</v>
      </c>
      <c r="S1442" s="5" cm="1">
        <f t="array" ref="S1442">MAX(IF((DiscreteStatsTable[GroupByKey]=DiscreteStatsTable[[#This Row],[GroupByKey]]),(DiscreteStatsTable[GroupByKey]=DiscreteStatsTable[[#This Row],[GroupByKey]])*DiscreteStatsTable[Average]))</f>
        <v>0</v>
      </c>
      <c r="T1442" s="5" cm="1">
        <f t="array" ref="T1442">MIN(IF((DiscreteStatsTable[GroupByKey]=DiscreteStatsTable[[#This Row],[GroupByKey]]),(DiscreteStatsTable[GroupByKey]=DiscreteStatsTable[[#This Row],[GroupByKey]])*DiscreteStatsTable[Minimum]))</f>
        <v>0</v>
      </c>
      <c r="U1442" s="5" cm="1">
        <f t="array" ref="U1442">MAX(IF((DiscreteStatsTable[GroupByKey]=DiscreteStatsTable[[#This Row],[GroupByKey]]),(DiscreteStatsTable[GroupByKey]=DiscreteStatsTable[[#This Row],[GroupByKey]])*DiscreteStatsTable[Maximum]))</f>
        <v>0</v>
      </c>
      <c r="V1442" s="5" cm="1">
        <f t="array" ref="V1442">IFERROR(AVERAGE(IF((DiscreteStatsTable[GroupByKey]=DiscreteStatsTable[[#This Row],[GroupByKey]]),(DiscreteStatsTable[GroupByKey]=DiscreteStatsTable[[#This Row],[GroupByKey]])*DiscreteStatsTable[NumberObservations])),0)</f>
        <v>6.66</v>
      </c>
      <c r="W1442" s="5">
        <f>IF((DiscreteStatsTable[[#This Row],[RepsRequested]]&gt;1),DiscreteStatsTable[[#This Row],[HalfWidth]],DiscreteStatsTable[[#This Row],[BatchMeansHalfWidth]])</f>
        <v>0</v>
      </c>
      <c r="X1442" s="5" cm="1">
        <f t="array" ref="X1442">COUNT(IF((DiscreteStatsTable[GroupByKey]=DiscreteStatsTable[[#This Row],[GroupByKey]]),(DiscreteStatsTable[GroupByKey]=DiscreteStatsTable[[#This Row],[GroupByKey]])*DiscreteStatsTable[Replication]))</f>
        <v>50</v>
      </c>
      <c r="Y1442" s="5">
        <f>IF(DiscreteStatsTable[[#This Row],[RepsRequested]]=DiscreteStatsTable[[#This Row],[RepsWithStatObserved]],1,0)</f>
        <v>1</v>
      </c>
    </row>
    <row r="1443" spans="1:25" x14ac:dyDescent="0.25">
      <c r="A1443" t="s">
        <v>68</v>
      </c>
      <c r="B1443" t="s">
        <v>70</v>
      </c>
      <c r="C1443">
        <v>7</v>
      </c>
      <c r="D1443" t="s">
        <v>99</v>
      </c>
      <c r="E1443" t="s">
        <v>78</v>
      </c>
      <c r="F1443" t="s">
        <v>73</v>
      </c>
      <c r="G1443">
        <v>1.35404508041384</v>
      </c>
      <c r="H1443">
        <v>2E+20</v>
      </c>
      <c r="I1443">
        <v>0</v>
      </c>
      <c r="J1443">
        <v>9.8609012668684795</v>
      </c>
      <c r="K1443">
        <v>8</v>
      </c>
      <c r="L144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43" s="5" cm="1">
        <f t="array" ref="M1443">MAX(IF((ProjectInfoTable[ProjectName]=DiscreteStatsTable[[#This Row],[ProjectName]]),(ProjectInfoTable[ProjectName]=DiscreteStatsTable[[#This Row],[ProjectName]])*ProjectInfoTable[NumberOfReplications]))</f>
        <v>50</v>
      </c>
      <c r="N1443" s="5" cm="1">
        <f t="array" ref="N1443">IFERROR(AVERAGE(IF((DiscreteStatsTable[GroupByKey]=DiscreteStatsTable[[#This Row],[GroupByKey]]),(DiscreteStatsTable[GroupByKey]=DiscreteStatsTable[[#This Row],[GroupByKey]])*DiscreteStatsTable[Average])),0)</f>
        <v>1.5083801460331328</v>
      </c>
      <c r="O1443" s="5" cm="1">
        <f t="array" ref="O1443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43" s="5" cm="1">
        <f t="array" ref="P1443">MAX(IF((ProjectInfoTable[ProjectName]=DiscreteStatsTable[[#This Row],[ProjectName]]),(ProjectInfoTable[ProjectName]=DiscreteStatsTable[[#This Row],[ProjectName]])*ProjectInfoTable[ConfidenceInterval]))</f>
        <v>0.95</v>
      </c>
      <c r="Q1443" s="5">
        <f>IF(AND(DiscreteStatsTable[[#This Row],[RepsWithStatObserved]]=1,Y1443=0),200000000000000000000,IFERROR(_xlfn.T.INV.2T(1 -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43" s="5" cm="1">
        <f t="array" ref="R1443">MIN(IF((DiscreteStatsTable[GroupByKey]=DiscreteStatsTable[[#This Row],[GroupByKey]]),(DiscreteStatsTable[GroupByKey]=DiscreteStatsTable[[#This Row],[GroupByKey]])*DiscreteStatsTable[Average]))</f>
        <v>0</v>
      </c>
      <c r="S1443" s="5" cm="1">
        <f t="array" ref="S1443">MAX(IF((DiscreteStatsTable[GroupByKey]=DiscreteStatsTable[[#This Row],[GroupByKey]]),(DiscreteStatsTable[GroupByKey]=DiscreteStatsTable[[#This Row],[GroupByKey]])*DiscreteStatsTable[Average]))</f>
        <v>12.907894030662501</v>
      </c>
      <c r="T1443" s="5" cm="1">
        <f t="array" ref="T1443">MIN(IF((DiscreteStatsTable[GroupByKey]=DiscreteStatsTable[[#This Row],[GroupByKey]]),(DiscreteStatsTable[GroupByKey]=DiscreteStatsTable[[#This Row],[GroupByKey]])*DiscreteStatsTable[Minimum]))</f>
        <v>0</v>
      </c>
      <c r="U1443" s="5" cm="1">
        <f t="array" ref="U1443">MAX(IF((DiscreteStatsTable[GroupByKey]=DiscreteStatsTable[[#This Row],[GroupByKey]]),(DiscreteStatsTable[GroupByKey]=DiscreteStatsTable[[#This Row],[GroupByKey]])*DiscreteStatsTable[Maximum]))</f>
        <v>31.471105476993198</v>
      </c>
      <c r="V1443" s="5" cm="1">
        <f t="array" ref="V1443">IFERROR(AVERAGE(IF((DiscreteStatsTable[GroupByKey]=DiscreteStatsTable[[#This Row],[GroupByKey]]),(DiscreteStatsTable[GroupByKey]=DiscreteStatsTable[[#This Row],[GroupByKey]])*DiscreteStatsTable[NumberObservations])),0)</f>
        <v>6.66</v>
      </c>
      <c r="W1443" s="5">
        <f>IF((DiscreteStatsTable[[#This Row],[RepsRequested]]&gt;1),DiscreteStatsTable[[#This Row],[HalfWidth]],DiscreteStatsTable[[#This Row],[BatchMeansHalfWidth]])</f>
        <v>0.62451094728009982</v>
      </c>
      <c r="X1443" s="5" cm="1">
        <f t="array" ref="X1443">COUNT(IF((DiscreteStatsTable[GroupByKey]=DiscreteStatsTable[[#This Row],[GroupByKey]]),(DiscreteStatsTable[GroupByKey]=DiscreteStatsTable[[#This Row],[GroupByKey]])*DiscreteStatsTable[Replication]))</f>
        <v>50</v>
      </c>
      <c r="Y1443" s="5">
        <f>IF(DiscreteStatsTable[[#This Row],[RepsRequested]]=DiscreteStatsTable[[#This Row],[RepsWithStatObserved]],1,0)</f>
        <v>1</v>
      </c>
    </row>
    <row r="1444" spans="1:25" x14ac:dyDescent="0.25">
      <c r="A1444" t="s">
        <v>68</v>
      </c>
      <c r="B1444" t="s">
        <v>70</v>
      </c>
      <c r="C1444">
        <v>8</v>
      </c>
      <c r="D1444" t="s">
        <v>99</v>
      </c>
      <c r="E1444" t="s">
        <v>72</v>
      </c>
      <c r="F1444" t="s">
        <v>73</v>
      </c>
      <c r="G1444">
        <v>0.229096272448197</v>
      </c>
      <c r="H1444">
        <v>2E+20</v>
      </c>
      <c r="I1444">
        <v>7.9979326020058306E-2</v>
      </c>
      <c r="J1444">
        <v>0.43769371287895797</v>
      </c>
      <c r="K1444">
        <v>7</v>
      </c>
      <c r="L144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44" s="5" cm="1">
        <f t="array" ref="M1444">MAX(IF((ProjectInfoTable[ProjectName]=DiscreteStatsTable[[#This Row],[ProjectName]]),(ProjectInfoTable[ProjectName]=DiscreteStatsTable[[#This Row],[ProjectName]])*ProjectInfoTable[NumberOfReplications]))</f>
        <v>50</v>
      </c>
      <c r="N1444" s="5" cm="1">
        <f t="array" ref="N1444">IFERROR(AVERAGE(IF((DiscreteStatsTable[GroupByKey]=DiscreteStatsTable[[#This Row],[GroupByKey]]),(DiscreteStatsTable[GroupByKey]=DiscreteStatsTable[[#This Row],[GroupByKey]])*DiscreteStatsTable[Average])),0)</f>
        <v>0.25989097691448754</v>
      </c>
      <c r="O1444" s="5" cm="1">
        <f t="array" ref="O144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44" s="5" cm="1">
        <f t="array" ref="P1444">MAX(IF((ProjectInfoTable[ProjectName]=DiscreteStatsTable[[#This Row],[ProjectName]]),(ProjectInfoTable[ProjectName]=DiscreteStatsTable[[#This Row],[ProjectName]])*ProjectInfoTable[ConfidenceInterval]))</f>
        <v>0.95</v>
      </c>
      <c r="Q1444" s="5">
        <f>IF(AND(DiscreteStatsTable[[#This Row],[RepsWithStatObserved]]=1,Y1444=0),200000000000000000000,IFERROR(_xlfn.T.INV.2T(1 -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44" s="5" cm="1">
        <f t="array" ref="R1444">MIN(IF((DiscreteStatsTable[GroupByKey]=DiscreteStatsTable[[#This Row],[GroupByKey]]),(DiscreteStatsTable[GroupByKey]=DiscreteStatsTable[[#This Row],[GroupByKey]])*DiscreteStatsTable[Average]))</f>
        <v>9.9110799780549305E-2</v>
      </c>
      <c r="S1444" s="5" cm="1">
        <f t="array" ref="S1444">MAX(IF((DiscreteStatsTable[GroupByKey]=DiscreteStatsTable[[#This Row],[GroupByKey]]),(DiscreteStatsTable[GroupByKey]=DiscreteStatsTable[[#This Row],[GroupByKey]])*DiscreteStatsTable[Average]))</f>
        <v>0.39044329600396599</v>
      </c>
      <c r="T1444" s="5" cm="1">
        <f t="array" ref="T1444">MIN(IF((DiscreteStatsTable[GroupByKey]=DiscreteStatsTable[[#This Row],[GroupByKey]]),(DiscreteStatsTable[GroupByKey]=DiscreteStatsTable[[#This Row],[GroupByKey]])*DiscreteStatsTable[Minimum]))</f>
        <v>1.8569038615106601E-2</v>
      </c>
      <c r="U1444" s="5" cm="1">
        <f t="array" ref="U1444">MAX(IF((DiscreteStatsTable[GroupByKey]=DiscreteStatsTable[[#This Row],[GroupByKey]]),(DiscreteStatsTable[GroupByKey]=DiscreteStatsTable[[#This Row],[GroupByKey]])*DiscreteStatsTable[Maximum]))</f>
        <v>0.49770717251883501</v>
      </c>
      <c r="V1444" s="5" cm="1">
        <f t="array" ref="V1444">IFERROR(AVERAGE(IF((DiscreteStatsTable[GroupByKey]=DiscreteStatsTable[[#This Row],[GroupByKey]]),(DiscreteStatsTable[GroupByKey]=DiscreteStatsTable[[#This Row],[GroupByKey]])*DiscreteStatsTable[NumberObservations])),0)</f>
        <v>6.66</v>
      </c>
      <c r="W1444" s="5">
        <f>IF((DiscreteStatsTable[[#This Row],[RepsRequested]]&gt;1),DiscreteStatsTable[[#This Row],[HalfWidth]],DiscreteStatsTable[[#This Row],[BatchMeansHalfWidth]])</f>
        <v>1.6977944113910053E-2</v>
      </c>
      <c r="X1444" s="5" cm="1">
        <f t="array" ref="X1444">COUNT(IF((DiscreteStatsTable[GroupByKey]=DiscreteStatsTable[[#This Row],[GroupByKey]]),(DiscreteStatsTable[GroupByKey]=DiscreteStatsTable[[#This Row],[GroupByKey]])*DiscreteStatsTable[Replication]))</f>
        <v>50</v>
      </c>
      <c r="Y1444" s="5">
        <f>IF(DiscreteStatsTable[[#This Row],[RepsRequested]]=DiscreteStatsTable[[#This Row],[RepsWithStatObserved]],1,0)</f>
        <v>1</v>
      </c>
    </row>
    <row r="1445" spans="1:25" x14ac:dyDescent="0.25">
      <c r="A1445" t="s">
        <v>68</v>
      </c>
      <c r="B1445" t="s">
        <v>70</v>
      </c>
      <c r="C1445">
        <v>8</v>
      </c>
      <c r="D1445" t="s">
        <v>99</v>
      </c>
      <c r="E1445" t="s">
        <v>74</v>
      </c>
      <c r="F1445" t="s">
        <v>73</v>
      </c>
      <c r="G1445">
        <v>9.2738268603420195</v>
      </c>
      <c r="H1445">
        <v>2E+20</v>
      </c>
      <c r="I1445">
        <v>2.3993797806017501</v>
      </c>
      <c r="J1445">
        <v>14.8802867190748</v>
      </c>
      <c r="K1445">
        <v>7</v>
      </c>
      <c r="L144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45" s="5" cm="1">
        <f t="array" ref="M1445">MAX(IF((ProjectInfoTable[ProjectName]=DiscreteStatsTable[[#This Row],[ProjectName]]),(ProjectInfoTable[ProjectName]=DiscreteStatsTable[[#This Row],[ProjectName]])*ProjectInfoTable[NumberOfReplications]))</f>
        <v>50</v>
      </c>
      <c r="N1445" s="5" cm="1">
        <f t="array" ref="N1445">IFERROR(AVERAGE(IF((DiscreteStatsTable[GroupByKey]=DiscreteStatsTable[[#This Row],[GroupByKey]]),(DiscreteStatsTable[GroupByKey]=DiscreteStatsTable[[#This Row],[GroupByKey]])*DiscreteStatsTable[Average])),0)</f>
        <v>9.3051094534677592</v>
      </c>
      <c r="O1445" s="5" cm="1">
        <f t="array" ref="O1445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45" s="5" cm="1">
        <f t="array" ref="P1445">MAX(IF((ProjectInfoTable[ProjectName]=DiscreteStatsTable[[#This Row],[ProjectName]]),(ProjectInfoTable[ProjectName]=DiscreteStatsTable[[#This Row],[ProjectName]])*ProjectInfoTable[ConfidenceInterval]))</f>
        <v>0.95</v>
      </c>
      <c r="Q1445" s="5">
        <f>IF(AND(DiscreteStatsTable[[#This Row],[RepsWithStatObserved]]=1,Y1445=0),200000000000000000000,IFERROR(_xlfn.T.INV.2T(1 -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45" s="5" cm="1">
        <f t="array" ref="R1445">MIN(IF((DiscreteStatsTable[GroupByKey]=DiscreteStatsTable[[#This Row],[GroupByKey]]),(DiscreteStatsTable[GroupByKey]=DiscreteStatsTable[[#This Row],[GroupByKey]])*DiscreteStatsTable[Average]))</f>
        <v>3.48010138212855</v>
      </c>
      <c r="S1445" s="5" cm="1">
        <f t="array" ref="S1445">MAX(IF((DiscreteStatsTable[GroupByKey]=DiscreteStatsTable[[#This Row],[GroupByKey]]),(DiscreteStatsTable[GroupByKey]=DiscreteStatsTable[[#This Row],[GroupByKey]])*DiscreteStatsTable[Average]))</f>
        <v>23.754986041942001</v>
      </c>
      <c r="T1445" s="5" cm="1">
        <f t="array" ref="T1445">MIN(IF((DiscreteStatsTable[GroupByKey]=DiscreteStatsTable[[#This Row],[GroupByKey]]),(DiscreteStatsTable[GroupByKey]=DiscreteStatsTable[[#This Row],[GroupByKey]])*DiscreteStatsTable[Minimum]))</f>
        <v>0.55707115845319799</v>
      </c>
      <c r="U1445" s="5" cm="1">
        <f t="array" ref="U1445">MAX(IF((DiscreteStatsTable[GroupByKey]=DiscreteStatsTable[[#This Row],[GroupByKey]]),(DiscreteStatsTable[GroupByKey]=DiscreteStatsTable[[#This Row],[GroupByKey]])*DiscreteStatsTable[Maximum]))</f>
        <v>46.0165696136092</v>
      </c>
      <c r="V1445" s="5" cm="1">
        <f t="array" ref="V1445">IFERROR(AVERAGE(IF((DiscreteStatsTable[GroupByKey]=DiscreteStatsTable[[#This Row],[GroupByKey]]),(DiscreteStatsTable[GroupByKey]=DiscreteStatsTable[[#This Row],[GroupByKey]])*DiscreteStatsTable[NumberObservations])),0)</f>
        <v>6.66</v>
      </c>
      <c r="W1445" s="5">
        <f>IF((DiscreteStatsTable[[#This Row],[RepsRequested]]&gt;1),DiscreteStatsTable[[#This Row],[HalfWidth]],DiscreteStatsTable[[#This Row],[BatchMeansHalfWidth]])</f>
        <v>0.87568994514178078</v>
      </c>
      <c r="X1445" s="5" cm="1">
        <f t="array" ref="X1445">COUNT(IF((DiscreteStatsTable[GroupByKey]=DiscreteStatsTable[[#This Row],[GroupByKey]]),(DiscreteStatsTable[GroupByKey]=DiscreteStatsTable[[#This Row],[GroupByKey]])*DiscreteStatsTable[Replication]))</f>
        <v>50</v>
      </c>
      <c r="Y1445" s="5">
        <f>IF(DiscreteStatsTable[[#This Row],[RepsRequested]]=DiscreteStatsTable[[#This Row],[RepsWithStatObserved]],1,0)</f>
        <v>1</v>
      </c>
    </row>
    <row r="1446" spans="1:25" x14ac:dyDescent="0.25">
      <c r="A1446" t="s">
        <v>68</v>
      </c>
      <c r="B1446" t="s">
        <v>70</v>
      </c>
      <c r="C1446">
        <v>8</v>
      </c>
      <c r="D1446" t="s">
        <v>99</v>
      </c>
      <c r="E1446" t="s">
        <v>75</v>
      </c>
      <c r="F1446" t="s">
        <v>73</v>
      </c>
      <c r="G1446">
        <v>0.229096272448197</v>
      </c>
      <c r="H1446">
        <v>2E+20</v>
      </c>
      <c r="I1446">
        <v>7.9979326020058306E-2</v>
      </c>
      <c r="J1446">
        <v>0.43769371287895797</v>
      </c>
      <c r="K1446">
        <v>7</v>
      </c>
      <c r="L144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46" s="5" cm="1">
        <f t="array" ref="M1446">MAX(IF((ProjectInfoTable[ProjectName]=DiscreteStatsTable[[#This Row],[ProjectName]]),(ProjectInfoTable[ProjectName]=DiscreteStatsTable[[#This Row],[ProjectName]])*ProjectInfoTable[NumberOfReplications]))</f>
        <v>50</v>
      </c>
      <c r="N1446" s="5" cm="1">
        <f t="array" ref="N1446">IFERROR(AVERAGE(IF((DiscreteStatsTable[GroupByKey]=DiscreteStatsTable[[#This Row],[GroupByKey]]),(DiscreteStatsTable[GroupByKey]=DiscreteStatsTable[[#This Row],[GroupByKey]])*DiscreteStatsTable[Average])),0)</f>
        <v>0.25989097691448754</v>
      </c>
      <c r="O1446" s="5" cm="1">
        <f t="array" ref="O144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46" s="5" cm="1">
        <f t="array" ref="P1446">MAX(IF((ProjectInfoTable[ProjectName]=DiscreteStatsTable[[#This Row],[ProjectName]]),(ProjectInfoTable[ProjectName]=DiscreteStatsTable[[#This Row],[ProjectName]])*ProjectInfoTable[ConfidenceInterval]))</f>
        <v>0.95</v>
      </c>
      <c r="Q1446" s="5">
        <f>IF(AND(DiscreteStatsTable[[#This Row],[RepsWithStatObserved]]=1,Y1446=0),200000000000000000000,IFERROR(_xlfn.T.INV.2T(1 -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46" s="5" cm="1">
        <f t="array" ref="R1446">MIN(IF((DiscreteStatsTable[GroupByKey]=DiscreteStatsTable[[#This Row],[GroupByKey]]),(DiscreteStatsTable[GroupByKey]=DiscreteStatsTable[[#This Row],[GroupByKey]])*DiscreteStatsTable[Average]))</f>
        <v>9.9110799780549305E-2</v>
      </c>
      <c r="S1446" s="5" cm="1">
        <f t="array" ref="S1446">MAX(IF((DiscreteStatsTable[GroupByKey]=DiscreteStatsTable[[#This Row],[GroupByKey]]),(DiscreteStatsTable[GroupByKey]=DiscreteStatsTable[[#This Row],[GroupByKey]])*DiscreteStatsTable[Average]))</f>
        <v>0.39044329600396599</v>
      </c>
      <c r="T1446" s="5" cm="1">
        <f t="array" ref="T1446">MIN(IF((DiscreteStatsTable[GroupByKey]=DiscreteStatsTable[[#This Row],[GroupByKey]]),(DiscreteStatsTable[GroupByKey]=DiscreteStatsTable[[#This Row],[GroupByKey]])*DiscreteStatsTable[Minimum]))</f>
        <v>1.8569038615106601E-2</v>
      </c>
      <c r="U1446" s="5" cm="1">
        <f t="array" ref="U1446">MAX(IF((DiscreteStatsTable[GroupByKey]=DiscreteStatsTable[[#This Row],[GroupByKey]]),(DiscreteStatsTable[GroupByKey]=DiscreteStatsTable[[#This Row],[GroupByKey]])*DiscreteStatsTable[Maximum]))</f>
        <v>0.49770717251883501</v>
      </c>
      <c r="V1446" s="5" cm="1">
        <f t="array" ref="V1446">IFERROR(AVERAGE(IF((DiscreteStatsTable[GroupByKey]=DiscreteStatsTable[[#This Row],[GroupByKey]]),(DiscreteStatsTable[GroupByKey]=DiscreteStatsTable[[#This Row],[GroupByKey]])*DiscreteStatsTable[NumberObservations])),0)</f>
        <v>6.66</v>
      </c>
      <c r="W1446" s="5">
        <f>IF((DiscreteStatsTable[[#This Row],[RepsRequested]]&gt;1),DiscreteStatsTable[[#This Row],[HalfWidth]],DiscreteStatsTable[[#This Row],[BatchMeansHalfWidth]])</f>
        <v>1.6977944113910053E-2</v>
      </c>
      <c r="X1446" s="5" cm="1">
        <f t="array" ref="X1446">COUNT(IF((DiscreteStatsTable[GroupByKey]=DiscreteStatsTable[[#This Row],[GroupByKey]]),(DiscreteStatsTable[GroupByKey]=DiscreteStatsTable[[#This Row],[GroupByKey]])*DiscreteStatsTable[Replication]))</f>
        <v>50</v>
      </c>
      <c r="Y1446" s="5">
        <f>IF(DiscreteStatsTable[[#This Row],[RepsRequested]]=DiscreteStatsTable[[#This Row],[RepsWithStatObserved]],1,0)</f>
        <v>1</v>
      </c>
    </row>
    <row r="1447" spans="1:25" x14ac:dyDescent="0.25">
      <c r="A1447" t="s">
        <v>68</v>
      </c>
      <c r="B1447" t="s">
        <v>70</v>
      </c>
      <c r="C1447">
        <v>8</v>
      </c>
      <c r="D1447" t="s">
        <v>99</v>
      </c>
      <c r="E1447" t="s">
        <v>76</v>
      </c>
      <c r="F1447" t="s">
        <v>73</v>
      </c>
      <c r="G1447">
        <v>6.8728881734459</v>
      </c>
      <c r="H1447">
        <v>2E+20</v>
      </c>
      <c r="I1447">
        <v>2.3993797806017501</v>
      </c>
      <c r="J1447">
        <v>13.1308113863687</v>
      </c>
      <c r="K1447">
        <v>7</v>
      </c>
      <c r="L144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47" s="5" cm="1">
        <f t="array" ref="M1447">MAX(IF((ProjectInfoTable[ProjectName]=DiscreteStatsTable[[#This Row],[ProjectName]]),(ProjectInfoTable[ProjectName]=DiscreteStatsTable[[#This Row],[ProjectName]])*ProjectInfoTable[NumberOfReplications]))</f>
        <v>50</v>
      </c>
      <c r="N1447" s="5" cm="1">
        <f t="array" ref="N1447">IFERROR(AVERAGE(IF((DiscreteStatsTable[GroupByKey]=DiscreteStatsTable[[#This Row],[GroupByKey]]),(DiscreteStatsTable[GroupByKey]=DiscreteStatsTable[[#This Row],[GroupByKey]])*DiscreteStatsTable[Average])),0)</f>
        <v>7.7967293074346298</v>
      </c>
      <c r="O1447" s="5" cm="1">
        <f t="array" ref="O1447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47" s="5" cm="1">
        <f t="array" ref="P1447">MAX(IF((ProjectInfoTable[ProjectName]=DiscreteStatsTable[[#This Row],[ProjectName]]),(ProjectInfoTable[ProjectName]=DiscreteStatsTable[[#This Row],[ProjectName]])*ProjectInfoTable[ConfidenceInterval]))</f>
        <v>0.95</v>
      </c>
      <c r="Q1447" s="5">
        <f>IF(AND(DiscreteStatsTable[[#This Row],[RepsWithStatObserved]]=1,Y1447=0),200000000000000000000,IFERROR(_xlfn.T.INV.2T(1 -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47" s="5" cm="1">
        <f t="array" ref="R1447">MIN(IF((DiscreteStatsTable[GroupByKey]=DiscreteStatsTable[[#This Row],[GroupByKey]]),(DiscreteStatsTable[GroupByKey]=DiscreteStatsTable[[#This Row],[GroupByKey]])*DiscreteStatsTable[Average]))</f>
        <v>2.9733239934164799</v>
      </c>
      <c r="S1447" s="5" cm="1">
        <f t="array" ref="S1447">MAX(IF((DiscreteStatsTable[GroupByKey]=DiscreteStatsTable[[#This Row],[GroupByKey]]),(DiscreteStatsTable[GroupByKey]=DiscreteStatsTable[[#This Row],[GroupByKey]])*DiscreteStatsTable[Average]))</f>
        <v>11.713298880119</v>
      </c>
      <c r="T1447" s="5" cm="1">
        <f t="array" ref="T1447">MIN(IF((DiscreteStatsTable[GroupByKey]=DiscreteStatsTable[[#This Row],[GroupByKey]]),(DiscreteStatsTable[GroupByKey]=DiscreteStatsTable[[#This Row],[GroupByKey]])*DiscreteStatsTable[Minimum]))</f>
        <v>0.55707115845319799</v>
      </c>
      <c r="U1447" s="5" cm="1">
        <f t="array" ref="U1447">MAX(IF((DiscreteStatsTable[GroupByKey]=DiscreteStatsTable[[#This Row],[GroupByKey]]),(DiscreteStatsTable[GroupByKey]=DiscreteStatsTable[[#This Row],[GroupByKey]])*DiscreteStatsTable[Maximum]))</f>
        <v>14.9312151755651</v>
      </c>
      <c r="V1447" s="5" cm="1">
        <f t="array" ref="V1447">IFERROR(AVERAGE(IF((DiscreteStatsTable[GroupByKey]=DiscreteStatsTable[[#This Row],[GroupByKey]]),(DiscreteStatsTable[GroupByKey]=DiscreteStatsTable[[#This Row],[GroupByKey]])*DiscreteStatsTable[NumberObservations])),0)</f>
        <v>6.66</v>
      </c>
      <c r="W1447" s="5">
        <f>IF((DiscreteStatsTable[[#This Row],[RepsRequested]]&gt;1),DiscreteStatsTable[[#This Row],[HalfWidth]],DiscreteStatsTable[[#This Row],[BatchMeansHalfWidth]])</f>
        <v>0.50933832341729657</v>
      </c>
      <c r="X1447" s="5" cm="1">
        <f t="array" ref="X1447">COUNT(IF((DiscreteStatsTable[GroupByKey]=DiscreteStatsTable[[#This Row],[GroupByKey]]),(DiscreteStatsTable[GroupByKey]=DiscreteStatsTable[[#This Row],[GroupByKey]])*DiscreteStatsTable[Replication]))</f>
        <v>50</v>
      </c>
      <c r="Y1447" s="5">
        <f>IF(DiscreteStatsTable[[#This Row],[RepsRequested]]=DiscreteStatsTable[[#This Row],[RepsWithStatObserved]],1,0)</f>
        <v>1</v>
      </c>
    </row>
    <row r="1448" spans="1:25" x14ac:dyDescent="0.25">
      <c r="A1448" t="s">
        <v>68</v>
      </c>
      <c r="B1448" t="s">
        <v>70</v>
      </c>
      <c r="C1448">
        <v>8</v>
      </c>
      <c r="D1448" t="s">
        <v>99</v>
      </c>
      <c r="E1448" t="s">
        <v>77</v>
      </c>
      <c r="F1448" t="s">
        <v>73</v>
      </c>
      <c r="G1448">
        <v>0</v>
      </c>
      <c r="H1448">
        <v>2E+20</v>
      </c>
      <c r="I1448">
        <v>0</v>
      </c>
      <c r="J1448">
        <v>0</v>
      </c>
      <c r="K1448">
        <v>7</v>
      </c>
      <c r="L144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48" s="5" cm="1">
        <f t="array" ref="M1448">MAX(IF((ProjectInfoTable[ProjectName]=DiscreteStatsTable[[#This Row],[ProjectName]]),(ProjectInfoTable[ProjectName]=DiscreteStatsTable[[#This Row],[ProjectName]])*ProjectInfoTable[NumberOfReplications]))</f>
        <v>50</v>
      </c>
      <c r="N1448" s="5" cm="1">
        <f t="array" ref="N1448">IFERROR(AVERAGE(IF((DiscreteStatsTable[GroupByKey]=DiscreteStatsTable[[#This Row],[GroupByKey]]),(DiscreteStatsTable[GroupByKey]=DiscreteStatsTable[[#This Row],[GroupByKey]])*DiscreteStatsTable[Average])),0)</f>
        <v>0</v>
      </c>
      <c r="O1448" s="5" cm="1">
        <f t="array" ref="O1448">IFERROR(_xlfn.STDEV.S(IF((DiscreteStatsTable[GroupByKey]=DiscreteStatsTable[[#This Row],[GroupByKey]]),(DiscreteStatsTable[GroupByKey]=DiscreteStatsTable[[#This Row],[GroupByKey]])*DiscreteStatsTable[Average])),0)</f>
        <v>0</v>
      </c>
      <c r="P1448" s="5" cm="1">
        <f t="array" ref="P1448">MAX(IF((ProjectInfoTable[ProjectName]=DiscreteStatsTable[[#This Row],[ProjectName]]),(ProjectInfoTable[ProjectName]=DiscreteStatsTable[[#This Row],[ProjectName]])*ProjectInfoTable[ConfidenceInterval]))</f>
        <v>0.95</v>
      </c>
      <c r="Q1448" s="5">
        <f>IF(AND(DiscreteStatsTable[[#This Row],[RepsWithStatObserved]]=1,Y1448=0),200000000000000000000,IFERROR(_xlfn.T.INV.2T(1 -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8" s="5" cm="1">
        <f t="array" ref="R1448">MIN(IF((DiscreteStatsTable[GroupByKey]=DiscreteStatsTable[[#This Row],[GroupByKey]]),(DiscreteStatsTable[GroupByKey]=DiscreteStatsTable[[#This Row],[GroupByKey]])*DiscreteStatsTable[Average]))</f>
        <v>0</v>
      </c>
      <c r="S1448" s="5" cm="1">
        <f t="array" ref="S1448">MAX(IF((DiscreteStatsTable[GroupByKey]=DiscreteStatsTable[[#This Row],[GroupByKey]]),(DiscreteStatsTable[GroupByKey]=DiscreteStatsTable[[#This Row],[GroupByKey]])*DiscreteStatsTable[Average]))</f>
        <v>0</v>
      </c>
      <c r="T1448" s="5" cm="1">
        <f t="array" ref="T1448">MIN(IF((DiscreteStatsTable[GroupByKey]=DiscreteStatsTable[[#This Row],[GroupByKey]]),(DiscreteStatsTable[GroupByKey]=DiscreteStatsTable[[#This Row],[GroupByKey]])*DiscreteStatsTable[Minimum]))</f>
        <v>0</v>
      </c>
      <c r="U1448" s="5" cm="1">
        <f t="array" ref="U1448">MAX(IF((DiscreteStatsTable[GroupByKey]=DiscreteStatsTable[[#This Row],[GroupByKey]]),(DiscreteStatsTable[GroupByKey]=DiscreteStatsTable[[#This Row],[GroupByKey]])*DiscreteStatsTable[Maximum]))</f>
        <v>0</v>
      </c>
      <c r="V1448" s="5" cm="1">
        <f t="array" ref="V1448">IFERROR(AVERAGE(IF((DiscreteStatsTable[GroupByKey]=DiscreteStatsTable[[#This Row],[GroupByKey]]),(DiscreteStatsTable[GroupByKey]=DiscreteStatsTable[[#This Row],[GroupByKey]])*DiscreteStatsTable[NumberObservations])),0)</f>
        <v>6.66</v>
      </c>
      <c r="W1448" s="5">
        <f>IF((DiscreteStatsTable[[#This Row],[RepsRequested]]&gt;1),DiscreteStatsTable[[#This Row],[HalfWidth]],DiscreteStatsTable[[#This Row],[BatchMeansHalfWidth]])</f>
        <v>0</v>
      </c>
      <c r="X1448" s="5" cm="1">
        <f t="array" ref="X1448">COUNT(IF((DiscreteStatsTable[GroupByKey]=DiscreteStatsTable[[#This Row],[GroupByKey]]),(DiscreteStatsTable[GroupByKey]=DiscreteStatsTable[[#This Row],[GroupByKey]])*DiscreteStatsTable[Replication]))</f>
        <v>50</v>
      </c>
      <c r="Y1448" s="5">
        <f>IF(DiscreteStatsTable[[#This Row],[RepsRequested]]=DiscreteStatsTable[[#This Row],[RepsWithStatObserved]],1,0)</f>
        <v>1</v>
      </c>
    </row>
    <row r="1449" spans="1:25" x14ac:dyDescent="0.25">
      <c r="A1449" t="s">
        <v>68</v>
      </c>
      <c r="B1449" t="s">
        <v>70</v>
      </c>
      <c r="C1449">
        <v>8</v>
      </c>
      <c r="D1449" t="s">
        <v>99</v>
      </c>
      <c r="E1449" t="s">
        <v>78</v>
      </c>
      <c r="F1449" t="s">
        <v>73</v>
      </c>
      <c r="G1449">
        <v>2.40093868689612</v>
      </c>
      <c r="H1449">
        <v>2E+20</v>
      </c>
      <c r="I1449">
        <v>0</v>
      </c>
      <c r="J1449">
        <v>6.2696311639281204</v>
      </c>
      <c r="K1449">
        <v>7</v>
      </c>
      <c r="L144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49" s="5" cm="1">
        <f t="array" ref="M1449">MAX(IF((ProjectInfoTable[ProjectName]=DiscreteStatsTable[[#This Row],[ProjectName]]),(ProjectInfoTable[ProjectName]=DiscreteStatsTable[[#This Row],[ProjectName]])*ProjectInfoTable[NumberOfReplications]))</f>
        <v>50</v>
      </c>
      <c r="N1449" s="5" cm="1">
        <f t="array" ref="N1449">IFERROR(AVERAGE(IF((DiscreteStatsTable[GroupByKey]=DiscreteStatsTable[[#This Row],[GroupByKey]]),(DiscreteStatsTable[GroupByKey]=DiscreteStatsTable[[#This Row],[GroupByKey]])*DiscreteStatsTable[Average])),0)</f>
        <v>1.5083801460331328</v>
      </c>
      <c r="O1449" s="5" cm="1">
        <f t="array" ref="O1449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49" s="5" cm="1">
        <f t="array" ref="P1449">MAX(IF((ProjectInfoTable[ProjectName]=DiscreteStatsTable[[#This Row],[ProjectName]]),(ProjectInfoTable[ProjectName]=DiscreteStatsTable[[#This Row],[ProjectName]])*ProjectInfoTable[ConfidenceInterval]))</f>
        <v>0.95</v>
      </c>
      <c r="Q1449" s="5">
        <f>IF(AND(DiscreteStatsTable[[#This Row],[RepsWithStatObserved]]=1,Y1449=0),200000000000000000000,IFERROR(_xlfn.T.INV.2T(1 -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49" s="5" cm="1">
        <f t="array" ref="R1449">MIN(IF((DiscreteStatsTable[GroupByKey]=DiscreteStatsTable[[#This Row],[GroupByKey]]),(DiscreteStatsTable[GroupByKey]=DiscreteStatsTable[[#This Row],[GroupByKey]])*DiscreteStatsTable[Average]))</f>
        <v>0</v>
      </c>
      <c r="S1449" s="5" cm="1">
        <f t="array" ref="S1449">MAX(IF((DiscreteStatsTable[GroupByKey]=DiscreteStatsTable[[#This Row],[GroupByKey]]),(DiscreteStatsTable[GroupByKey]=DiscreteStatsTable[[#This Row],[GroupByKey]])*DiscreteStatsTable[Average]))</f>
        <v>12.907894030662501</v>
      </c>
      <c r="T1449" s="5" cm="1">
        <f t="array" ref="T1449">MIN(IF((DiscreteStatsTable[GroupByKey]=DiscreteStatsTable[[#This Row],[GroupByKey]]),(DiscreteStatsTable[GroupByKey]=DiscreteStatsTable[[#This Row],[GroupByKey]])*DiscreteStatsTable[Minimum]))</f>
        <v>0</v>
      </c>
      <c r="U1449" s="5" cm="1">
        <f t="array" ref="U1449">MAX(IF((DiscreteStatsTable[GroupByKey]=DiscreteStatsTable[[#This Row],[GroupByKey]]),(DiscreteStatsTable[GroupByKey]=DiscreteStatsTable[[#This Row],[GroupByKey]])*DiscreteStatsTable[Maximum]))</f>
        <v>31.471105476993198</v>
      </c>
      <c r="V1449" s="5" cm="1">
        <f t="array" ref="V1449">IFERROR(AVERAGE(IF((DiscreteStatsTable[GroupByKey]=DiscreteStatsTable[[#This Row],[GroupByKey]]),(DiscreteStatsTable[GroupByKey]=DiscreteStatsTable[[#This Row],[GroupByKey]])*DiscreteStatsTable[NumberObservations])),0)</f>
        <v>6.66</v>
      </c>
      <c r="W1449" s="5">
        <f>IF((DiscreteStatsTable[[#This Row],[RepsRequested]]&gt;1),DiscreteStatsTable[[#This Row],[HalfWidth]],DiscreteStatsTable[[#This Row],[BatchMeansHalfWidth]])</f>
        <v>0.62451094728009982</v>
      </c>
      <c r="X1449" s="5" cm="1">
        <f t="array" ref="X1449">COUNT(IF((DiscreteStatsTable[GroupByKey]=DiscreteStatsTable[[#This Row],[GroupByKey]]),(DiscreteStatsTable[GroupByKey]=DiscreteStatsTable[[#This Row],[GroupByKey]])*DiscreteStatsTable[Replication]))</f>
        <v>50</v>
      </c>
      <c r="Y1449" s="5">
        <f>IF(DiscreteStatsTable[[#This Row],[RepsRequested]]=DiscreteStatsTable[[#This Row],[RepsWithStatObserved]],1,0)</f>
        <v>1</v>
      </c>
    </row>
    <row r="1450" spans="1:25" x14ac:dyDescent="0.25">
      <c r="A1450" t="s">
        <v>68</v>
      </c>
      <c r="B1450" t="s">
        <v>70</v>
      </c>
      <c r="C1450">
        <v>9</v>
      </c>
      <c r="D1450" t="s">
        <v>99</v>
      </c>
      <c r="E1450" t="s">
        <v>72</v>
      </c>
      <c r="F1450" t="s">
        <v>73</v>
      </c>
      <c r="G1450">
        <v>9.9110799780549305E-2</v>
      </c>
      <c r="H1450">
        <v>2E+20</v>
      </c>
      <c r="I1450">
        <v>2.4769368204529001E-2</v>
      </c>
      <c r="J1450">
        <v>0.23319971980930099</v>
      </c>
      <c r="K1450">
        <v>4</v>
      </c>
      <c r="L145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50" s="5" cm="1">
        <f t="array" ref="M1450">MAX(IF((ProjectInfoTable[ProjectName]=DiscreteStatsTable[[#This Row],[ProjectName]]),(ProjectInfoTable[ProjectName]=DiscreteStatsTable[[#This Row],[ProjectName]])*ProjectInfoTable[NumberOfReplications]))</f>
        <v>50</v>
      </c>
      <c r="N1450" s="5" cm="1">
        <f t="array" ref="N1450">IFERROR(AVERAGE(IF((DiscreteStatsTable[GroupByKey]=DiscreteStatsTable[[#This Row],[GroupByKey]]),(DiscreteStatsTable[GroupByKey]=DiscreteStatsTable[[#This Row],[GroupByKey]])*DiscreteStatsTable[Average])),0)</f>
        <v>0.25989097691448754</v>
      </c>
      <c r="O1450" s="5" cm="1">
        <f t="array" ref="O145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50" s="5" cm="1">
        <f t="array" ref="P1450">MAX(IF((ProjectInfoTable[ProjectName]=DiscreteStatsTable[[#This Row],[ProjectName]]),(ProjectInfoTable[ProjectName]=DiscreteStatsTable[[#This Row],[ProjectName]])*ProjectInfoTable[ConfidenceInterval]))</f>
        <v>0.95</v>
      </c>
      <c r="Q1450" s="5">
        <f>IF(AND(DiscreteStatsTable[[#This Row],[RepsWithStatObserved]]=1,Y1450=0),200000000000000000000,IFERROR(_xlfn.T.INV.2T(1 -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50" s="5" cm="1">
        <f t="array" ref="R1450">MIN(IF((DiscreteStatsTable[GroupByKey]=DiscreteStatsTable[[#This Row],[GroupByKey]]),(DiscreteStatsTable[GroupByKey]=DiscreteStatsTable[[#This Row],[GroupByKey]])*DiscreteStatsTable[Average]))</f>
        <v>9.9110799780549305E-2</v>
      </c>
      <c r="S1450" s="5" cm="1">
        <f t="array" ref="S1450">MAX(IF((DiscreteStatsTable[GroupByKey]=DiscreteStatsTable[[#This Row],[GroupByKey]]),(DiscreteStatsTable[GroupByKey]=DiscreteStatsTable[[#This Row],[GroupByKey]])*DiscreteStatsTable[Average]))</f>
        <v>0.39044329600396599</v>
      </c>
      <c r="T1450" s="5" cm="1">
        <f t="array" ref="T1450">MIN(IF((DiscreteStatsTable[GroupByKey]=DiscreteStatsTable[[#This Row],[GroupByKey]]),(DiscreteStatsTable[GroupByKey]=DiscreteStatsTable[[#This Row],[GroupByKey]])*DiscreteStatsTable[Minimum]))</f>
        <v>1.8569038615106601E-2</v>
      </c>
      <c r="U1450" s="5" cm="1">
        <f t="array" ref="U1450">MAX(IF((DiscreteStatsTable[GroupByKey]=DiscreteStatsTable[[#This Row],[GroupByKey]]),(DiscreteStatsTable[GroupByKey]=DiscreteStatsTable[[#This Row],[GroupByKey]])*DiscreteStatsTable[Maximum]))</f>
        <v>0.49770717251883501</v>
      </c>
      <c r="V1450" s="5" cm="1">
        <f t="array" ref="V1450">IFERROR(AVERAGE(IF((DiscreteStatsTable[GroupByKey]=DiscreteStatsTable[[#This Row],[GroupByKey]]),(DiscreteStatsTable[GroupByKey]=DiscreteStatsTable[[#This Row],[GroupByKey]])*DiscreteStatsTable[NumberObservations])),0)</f>
        <v>6.66</v>
      </c>
      <c r="W1450" s="5">
        <f>IF((DiscreteStatsTable[[#This Row],[RepsRequested]]&gt;1),DiscreteStatsTable[[#This Row],[HalfWidth]],DiscreteStatsTable[[#This Row],[BatchMeansHalfWidth]])</f>
        <v>1.6977944113910053E-2</v>
      </c>
      <c r="X1450" s="5" cm="1">
        <f t="array" ref="X1450">COUNT(IF((DiscreteStatsTable[GroupByKey]=DiscreteStatsTable[[#This Row],[GroupByKey]]),(DiscreteStatsTable[GroupByKey]=DiscreteStatsTable[[#This Row],[GroupByKey]])*DiscreteStatsTable[Replication]))</f>
        <v>50</v>
      </c>
      <c r="Y1450" s="5">
        <f>IF(DiscreteStatsTable[[#This Row],[RepsRequested]]=DiscreteStatsTable[[#This Row],[RepsWithStatObserved]],1,0)</f>
        <v>1</v>
      </c>
    </row>
    <row r="1451" spans="1:25" x14ac:dyDescent="0.25">
      <c r="A1451" t="s">
        <v>68</v>
      </c>
      <c r="B1451" t="s">
        <v>70</v>
      </c>
      <c r="C1451">
        <v>9</v>
      </c>
      <c r="D1451" t="s">
        <v>99</v>
      </c>
      <c r="E1451" t="s">
        <v>74</v>
      </c>
      <c r="F1451" t="s">
        <v>73</v>
      </c>
      <c r="G1451">
        <v>3.48010138212855</v>
      </c>
      <c r="H1451">
        <v>2E+20</v>
      </c>
      <c r="I1451">
        <v>0.74308104613587</v>
      </c>
      <c r="J1451">
        <v>6.9959915942790198</v>
      </c>
      <c r="K1451">
        <v>4</v>
      </c>
      <c r="L145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51" s="5" cm="1">
        <f t="array" ref="M1451">MAX(IF((ProjectInfoTable[ProjectName]=DiscreteStatsTable[[#This Row],[ProjectName]]),(ProjectInfoTable[ProjectName]=DiscreteStatsTable[[#This Row],[ProjectName]])*ProjectInfoTable[NumberOfReplications]))</f>
        <v>50</v>
      </c>
      <c r="N1451" s="5" cm="1">
        <f t="array" ref="N1451">IFERROR(AVERAGE(IF((DiscreteStatsTable[GroupByKey]=DiscreteStatsTable[[#This Row],[GroupByKey]]),(DiscreteStatsTable[GroupByKey]=DiscreteStatsTable[[#This Row],[GroupByKey]])*DiscreteStatsTable[Average])),0)</f>
        <v>9.3051094534677592</v>
      </c>
      <c r="O1451" s="5" cm="1">
        <f t="array" ref="O1451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51" s="5" cm="1">
        <f t="array" ref="P1451">MAX(IF((ProjectInfoTable[ProjectName]=DiscreteStatsTable[[#This Row],[ProjectName]]),(ProjectInfoTable[ProjectName]=DiscreteStatsTable[[#This Row],[ProjectName]])*ProjectInfoTable[ConfidenceInterval]))</f>
        <v>0.95</v>
      </c>
      <c r="Q1451" s="5">
        <f>IF(AND(DiscreteStatsTable[[#This Row],[RepsWithStatObserved]]=1,Y1451=0),200000000000000000000,IFERROR(_xlfn.T.INV.2T(1 -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51" s="5" cm="1">
        <f t="array" ref="R1451">MIN(IF((DiscreteStatsTable[GroupByKey]=DiscreteStatsTable[[#This Row],[GroupByKey]]),(DiscreteStatsTable[GroupByKey]=DiscreteStatsTable[[#This Row],[GroupByKey]])*DiscreteStatsTable[Average]))</f>
        <v>3.48010138212855</v>
      </c>
      <c r="S1451" s="5" cm="1">
        <f t="array" ref="S1451">MAX(IF((DiscreteStatsTable[GroupByKey]=DiscreteStatsTable[[#This Row],[GroupByKey]]),(DiscreteStatsTable[GroupByKey]=DiscreteStatsTable[[#This Row],[GroupByKey]])*DiscreteStatsTable[Average]))</f>
        <v>23.754986041942001</v>
      </c>
      <c r="T1451" s="5" cm="1">
        <f t="array" ref="T1451">MIN(IF((DiscreteStatsTable[GroupByKey]=DiscreteStatsTable[[#This Row],[GroupByKey]]),(DiscreteStatsTable[GroupByKey]=DiscreteStatsTable[[#This Row],[GroupByKey]])*DiscreteStatsTable[Minimum]))</f>
        <v>0.55707115845319799</v>
      </c>
      <c r="U1451" s="5" cm="1">
        <f t="array" ref="U1451">MAX(IF((DiscreteStatsTable[GroupByKey]=DiscreteStatsTable[[#This Row],[GroupByKey]]),(DiscreteStatsTable[GroupByKey]=DiscreteStatsTable[[#This Row],[GroupByKey]])*DiscreteStatsTable[Maximum]))</f>
        <v>46.0165696136092</v>
      </c>
      <c r="V1451" s="5" cm="1">
        <f t="array" ref="V1451">IFERROR(AVERAGE(IF((DiscreteStatsTable[GroupByKey]=DiscreteStatsTable[[#This Row],[GroupByKey]]),(DiscreteStatsTable[GroupByKey]=DiscreteStatsTable[[#This Row],[GroupByKey]])*DiscreteStatsTable[NumberObservations])),0)</f>
        <v>6.66</v>
      </c>
      <c r="W1451" s="5">
        <f>IF((DiscreteStatsTable[[#This Row],[RepsRequested]]&gt;1),DiscreteStatsTable[[#This Row],[HalfWidth]],DiscreteStatsTable[[#This Row],[BatchMeansHalfWidth]])</f>
        <v>0.87568994514178078</v>
      </c>
      <c r="X1451" s="5" cm="1">
        <f t="array" ref="X1451">COUNT(IF((DiscreteStatsTable[GroupByKey]=DiscreteStatsTable[[#This Row],[GroupByKey]]),(DiscreteStatsTable[GroupByKey]=DiscreteStatsTable[[#This Row],[GroupByKey]])*DiscreteStatsTable[Replication]))</f>
        <v>50</v>
      </c>
      <c r="Y1451" s="5">
        <f>IF(DiscreteStatsTable[[#This Row],[RepsRequested]]=DiscreteStatsTable[[#This Row],[RepsWithStatObserved]],1,0)</f>
        <v>1</v>
      </c>
    </row>
    <row r="1452" spans="1:25" x14ac:dyDescent="0.25">
      <c r="A1452" t="s">
        <v>68</v>
      </c>
      <c r="B1452" t="s">
        <v>70</v>
      </c>
      <c r="C1452">
        <v>9</v>
      </c>
      <c r="D1452" t="s">
        <v>99</v>
      </c>
      <c r="E1452" t="s">
        <v>75</v>
      </c>
      <c r="F1452" t="s">
        <v>73</v>
      </c>
      <c r="G1452">
        <v>9.9110799780549305E-2</v>
      </c>
      <c r="H1452">
        <v>2E+20</v>
      </c>
      <c r="I1452">
        <v>2.4769368204529001E-2</v>
      </c>
      <c r="J1452">
        <v>0.23319971980930099</v>
      </c>
      <c r="K1452">
        <v>4</v>
      </c>
      <c r="L145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52" s="5" cm="1">
        <f t="array" ref="M1452">MAX(IF((ProjectInfoTable[ProjectName]=DiscreteStatsTable[[#This Row],[ProjectName]]),(ProjectInfoTable[ProjectName]=DiscreteStatsTable[[#This Row],[ProjectName]])*ProjectInfoTable[NumberOfReplications]))</f>
        <v>50</v>
      </c>
      <c r="N1452" s="5" cm="1">
        <f t="array" ref="N1452">IFERROR(AVERAGE(IF((DiscreteStatsTable[GroupByKey]=DiscreteStatsTable[[#This Row],[GroupByKey]]),(DiscreteStatsTable[GroupByKey]=DiscreteStatsTable[[#This Row],[GroupByKey]])*DiscreteStatsTable[Average])),0)</f>
        <v>0.25989097691448754</v>
      </c>
      <c r="O1452" s="5" cm="1">
        <f t="array" ref="O145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52" s="5" cm="1">
        <f t="array" ref="P1452">MAX(IF((ProjectInfoTable[ProjectName]=DiscreteStatsTable[[#This Row],[ProjectName]]),(ProjectInfoTable[ProjectName]=DiscreteStatsTable[[#This Row],[ProjectName]])*ProjectInfoTable[ConfidenceInterval]))</f>
        <v>0.95</v>
      </c>
      <c r="Q1452" s="5">
        <f>IF(AND(DiscreteStatsTable[[#This Row],[RepsWithStatObserved]]=1,Y1452=0),200000000000000000000,IFERROR(_xlfn.T.INV.2T(1 -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52" s="5" cm="1">
        <f t="array" ref="R1452">MIN(IF((DiscreteStatsTable[GroupByKey]=DiscreteStatsTable[[#This Row],[GroupByKey]]),(DiscreteStatsTable[GroupByKey]=DiscreteStatsTable[[#This Row],[GroupByKey]])*DiscreteStatsTable[Average]))</f>
        <v>9.9110799780549305E-2</v>
      </c>
      <c r="S1452" s="5" cm="1">
        <f t="array" ref="S1452">MAX(IF((DiscreteStatsTable[GroupByKey]=DiscreteStatsTable[[#This Row],[GroupByKey]]),(DiscreteStatsTable[GroupByKey]=DiscreteStatsTable[[#This Row],[GroupByKey]])*DiscreteStatsTable[Average]))</f>
        <v>0.39044329600396599</v>
      </c>
      <c r="T1452" s="5" cm="1">
        <f t="array" ref="T1452">MIN(IF((DiscreteStatsTable[GroupByKey]=DiscreteStatsTable[[#This Row],[GroupByKey]]),(DiscreteStatsTable[GroupByKey]=DiscreteStatsTable[[#This Row],[GroupByKey]])*DiscreteStatsTable[Minimum]))</f>
        <v>1.8569038615106601E-2</v>
      </c>
      <c r="U1452" s="5" cm="1">
        <f t="array" ref="U1452">MAX(IF((DiscreteStatsTable[GroupByKey]=DiscreteStatsTable[[#This Row],[GroupByKey]]),(DiscreteStatsTable[GroupByKey]=DiscreteStatsTable[[#This Row],[GroupByKey]])*DiscreteStatsTable[Maximum]))</f>
        <v>0.49770717251883501</v>
      </c>
      <c r="V1452" s="5" cm="1">
        <f t="array" ref="V1452">IFERROR(AVERAGE(IF((DiscreteStatsTable[GroupByKey]=DiscreteStatsTable[[#This Row],[GroupByKey]]),(DiscreteStatsTable[GroupByKey]=DiscreteStatsTable[[#This Row],[GroupByKey]])*DiscreteStatsTable[NumberObservations])),0)</f>
        <v>6.66</v>
      </c>
      <c r="W1452" s="5">
        <f>IF((DiscreteStatsTable[[#This Row],[RepsRequested]]&gt;1),DiscreteStatsTable[[#This Row],[HalfWidth]],DiscreteStatsTable[[#This Row],[BatchMeansHalfWidth]])</f>
        <v>1.6977944113910053E-2</v>
      </c>
      <c r="X1452" s="5" cm="1">
        <f t="array" ref="X1452">COUNT(IF((DiscreteStatsTable[GroupByKey]=DiscreteStatsTable[[#This Row],[GroupByKey]]),(DiscreteStatsTable[GroupByKey]=DiscreteStatsTable[[#This Row],[GroupByKey]])*DiscreteStatsTable[Replication]))</f>
        <v>50</v>
      </c>
      <c r="Y1452" s="5">
        <f>IF(DiscreteStatsTable[[#This Row],[RepsRequested]]=DiscreteStatsTable[[#This Row],[RepsWithStatObserved]],1,0)</f>
        <v>1</v>
      </c>
    </row>
    <row r="1453" spans="1:25" x14ac:dyDescent="0.25">
      <c r="A1453" t="s">
        <v>68</v>
      </c>
      <c r="B1453" t="s">
        <v>70</v>
      </c>
      <c r="C1453">
        <v>9</v>
      </c>
      <c r="D1453" t="s">
        <v>99</v>
      </c>
      <c r="E1453" t="s">
        <v>76</v>
      </c>
      <c r="F1453" t="s">
        <v>73</v>
      </c>
      <c r="G1453">
        <v>2.9733239934164799</v>
      </c>
      <c r="H1453">
        <v>2E+20</v>
      </c>
      <c r="I1453">
        <v>0.74308104613587</v>
      </c>
      <c r="J1453">
        <v>6.9959915942790198</v>
      </c>
      <c r="K1453">
        <v>4</v>
      </c>
      <c r="L145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53" s="5" cm="1">
        <f t="array" ref="M1453">MAX(IF((ProjectInfoTable[ProjectName]=DiscreteStatsTable[[#This Row],[ProjectName]]),(ProjectInfoTable[ProjectName]=DiscreteStatsTable[[#This Row],[ProjectName]])*ProjectInfoTable[NumberOfReplications]))</f>
        <v>50</v>
      </c>
      <c r="N1453" s="5" cm="1">
        <f t="array" ref="N1453">IFERROR(AVERAGE(IF((DiscreteStatsTable[GroupByKey]=DiscreteStatsTable[[#This Row],[GroupByKey]]),(DiscreteStatsTable[GroupByKey]=DiscreteStatsTable[[#This Row],[GroupByKey]])*DiscreteStatsTable[Average])),0)</f>
        <v>7.7967293074346298</v>
      </c>
      <c r="O1453" s="5" cm="1">
        <f t="array" ref="O1453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53" s="5" cm="1">
        <f t="array" ref="P1453">MAX(IF((ProjectInfoTable[ProjectName]=DiscreteStatsTable[[#This Row],[ProjectName]]),(ProjectInfoTable[ProjectName]=DiscreteStatsTable[[#This Row],[ProjectName]])*ProjectInfoTable[ConfidenceInterval]))</f>
        <v>0.95</v>
      </c>
      <c r="Q1453" s="5">
        <f>IF(AND(DiscreteStatsTable[[#This Row],[RepsWithStatObserved]]=1,Y1453=0),200000000000000000000,IFERROR(_xlfn.T.INV.2T(1 -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53" s="5" cm="1">
        <f t="array" ref="R1453">MIN(IF((DiscreteStatsTable[GroupByKey]=DiscreteStatsTable[[#This Row],[GroupByKey]]),(DiscreteStatsTable[GroupByKey]=DiscreteStatsTable[[#This Row],[GroupByKey]])*DiscreteStatsTable[Average]))</f>
        <v>2.9733239934164799</v>
      </c>
      <c r="S1453" s="5" cm="1">
        <f t="array" ref="S1453">MAX(IF((DiscreteStatsTable[GroupByKey]=DiscreteStatsTable[[#This Row],[GroupByKey]]),(DiscreteStatsTable[GroupByKey]=DiscreteStatsTable[[#This Row],[GroupByKey]])*DiscreteStatsTable[Average]))</f>
        <v>11.713298880119</v>
      </c>
      <c r="T1453" s="5" cm="1">
        <f t="array" ref="T1453">MIN(IF((DiscreteStatsTable[GroupByKey]=DiscreteStatsTable[[#This Row],[GroupByKey]]),(DiscreteStatsTable[GroupByKey]=DiscreteStatsTable[[#This Row],[GroupByKey]])*DiscreteStatsTable[Minimum]))</f>
        <v>0.55707115845319799</v>
      </c>
      <c r="U1453" s="5" cm="1">
        <f t="array" ref="U1453">MAX(IF((DiscreteStatsTable[GroupByKey]=DiscreteStatsTable[[#This Row],[GroupByKey]]),(DiscreteStatsTable[GroupByKey]=DiscreteStatsTable[[#This Row],[GroupByKey]])*DiscreteStatsTable[Maximum]))</f>
        <v>14.9312151755651</v>
      </c>
      <c r="V1453" s="5" cm="1">
        <f t="array" ref="V1453">IFERROR(AVERAGE(IF((DiscreteStatsTable[GroupByKey]=DiscreteStatsTable[[#This Row],[GroupByKey]]),(DiscreteStatsTable[GroupByKey]=DiscreteStatsTable[[#This Row],[GroupByKey]])*DiscreteStatsTable[NumberObservations])),0)</f>
        <v>6.66</v>
      </c>
      <c r="W1453" s="5">
        <f>IF((DiscreteStatsTable[[#This Row],[RepsRequested]]&gt;1),DiscreteStatsTable[[#This Row],[HalfWidth]],DiscreteStatsTable[[#This Row],[BatchMeansHalfWidth]])</f>
        <v>0.50933832341729657</v>
      </c>
      <c r="X1453" s="5" cm="1">
        <f t="array" ref="X1453">COUNT(IF((DiscreteStatsTable[GroupByKey]=DiscreteStatsTable[[#This Row],[GroupByKey]]),(DiscreteStatsTable[GroupByKey]=DiscreteStatsTable[[#This Row],[GroupByKey]])*DiscreteStatsTable[Replication]))</f>
        <v>50</v>
      </c>
      <c r="Y1453" s="5">
        <f>IF(DiscreteStatsTable[[#This Row],[RepsRequested]]=DiscreteStatsTable[[#This Row],[RepsWithStatObserved]],1,0)</f>
        <v>1</v>
      </c>
    </row>
    <row r="1454" spans="1:25" x14ac:dyDescent="0.25">
      <c r="A1454" t="s">
        <v>68</v>
      </c>
      <c r="B1454" t="s">
        <v>70</v>
      </c>
      <c r="C1454">
        <v>9</v>
      </c>
      <c r="D1454" t="s">
        <v>99</v>
      </c>
      <c r="E1454" t="s">
        <v>77</v>
      </c>
      <c r="F1454" t="s">
        <v>73</v>
      </c>
      <c r="G1454">
        <v>0</v>
      </c>
      <c r="H1454">
        <v>2E+20</v>
      </c>
      <c r="I1454">
        <v>0</v>
      </c>
      <c r="J1454">
        <v>0</v>
      </c>
      <c r="K1454">
        <v>4</v>
      </c>
      <c r="L145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54" s="5" cm="1">
        <f t="array" ref="M1454">MAX(IF((ProjectInfoTable[ProjectName]=DiscreteStatsTable[[#This Row],[ProjectName]]),(ProjectInfoTable[ProjectName]=DiscreteStatsTable[[#This Row],[ProjectName]])*ProjectInfoTable[NumberOfReplications]))</f>
        <v>50</v>
      </c>
      <c r="N1454" s="5" cm="1">
        <f t="array" ref="N1454">IFERROR(AVERAGE(IF((DiscreteStatsTable[GroupByKey]=DiscreteStatsTable[[#This Row],[GroupByKey]]),(DiscreteStatsTable[GroupByKey]=DiscreteStatsTable[[#This Row],[GroupByKey]])*DiscreteStatsTable[Average])),0)</f>
        <v>0</v>
      </c>
      <c r="O1454" s="5" cm="1">
        <f t="array" ref="O1454">IFERROR(_xlfn.STDEV.S(IF((DiscreteStatsTable[GroupByKey]=DiscreteStatsTable[[#This Row],[GroupByKey]]),(DiscreteStatsTable[GroupByKey]=DiscreteStatsTable[[#This Row],[GroupByKey]])*DiscreteStatsTable[Average])),0)</f>
        <v>0</v>
      </c>
      <c r="P1454" s="5" cm="1">
        <f t="array" ref="P1454">MAX(IF((ProjectInfoTable[ProjectName]=DiscreteStatsTable[[#This Row],[ProjectName]]),(ProjectInfoTable[ProjectName]=DiscreteStatsTable[[#This Row],[ProjectName]])*ProjectInfoTable[ConfidenceInterval]))</f>
        <v>0.95</v>
      </c>
      <c r="Q1454" s="5">
        <f>IF(AND(DiscreteStatsTable[[#This Row],[RepsWithStatObserved]]=1,Y1454=0),200000000000000000000,IFERROR(_xlfn.T.INV.2T(1 -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4" s="5" cm="1">
        <f t="array" ref="R1454">MIN(IF((DiscreteStatsTable[GroupByKey]=DiscreteStatsTable[[#This Row],[GroupByKey]]),(DiscreteStatsTable[GroupByKey]=DiscreteStatsTable[[#This Row],[GroupByKey]])*DiscreteStatsTable[Average]))</f>
        <v>0</v>
      </c>
      <c r="S1454" s="5" cm="1">
        <f t="array" ref="S1454">MAX(IF((DiscreteStatsTable[GroupByKey]=DiscreteStatsTable[[#This Row],[GroupByKey]]),(DiscreteStatsTable[GroupByKey]=DiscreteStatsTable[[#This Row],[GroupByKey]])*DiscreteStatsTable[Average]))</f>
        <v>0</v>
      </c>
      <c r="T1454" s="5" cm="1">
        <f t="array" ref="T1454">MIN(IF((DiscreteStatsTable[GroupByKey]=DiscreteStatsTable[[#This Row],[GroupByKey]]),(DiscreteStatsTable[GroupByKey]=DiscreteStatsTable[[#This Row],[GroupByKey]])*DiscreteStatsTable[Minimum]))</f>
        <v>0</v>
      </c>
      <c r="U1454" s="5" cm="1">
        <f t="array" ref="U1454">MAX(IF((DiscreteStatsTable[GroupByKey]=DiscreteStatsTable[[#This Row],[GroupByKey]]),(DiscreteStatsTable[GroupByKey]=DiscreteStatsTable[[#This Row],[GroupByKey]])*DiscreteStatsTable[Maximum]))</f>
        <v>0</v>
      </c>
      <c r="V1454" s="5" cm="1">
        <f t="array" ref="V1454">IFERROR(AVERAGE(IF((DiscreteStatsTable[GroupByKey]=DiscreteStatsTable[[#This Row],[GroupByKey]]),(DiscreteStatsTable[GroupByKey]=DiscreteStatsTable[[#This Row],[GroupByKey]])*DiscreteStatsTable[NumberObservations])),0)</f>
        <v>6.66</v>
      </c>
      <c r="W1454" s="5">
        <f>IF((DiscreteStatsTable[[#This Row],[RepsRequested]]&gt;1),DiscreteStatsTable[[#This Row],[HalfWidth]],DiscreteStatsTable[[#This Row],[BatchMeansHalfWidth]])</f>
        <v>0</v>
      </c>
      <c r="X1454" s="5" cm="1">
        <f t="array" ref="X1454">COUNT(IF((DiscreteStatsTable[GroupByKey]=DiscreteStatsTable[[#This Row],[GroupByKey]]),(DiscreteStatsTable[GroupByKey]=DiscreteStatsTable[[#This Row],[GroupByKey]])*DiscreteStatsTable[Replication]))</f>
        <v>50</v>
      </c>
      <c r="Y1454" s="5">
        <f>IF(DiscreteStatsTable[[#This Row],[RepsRequested]]=DiscreteStatsTable[[#This Row],[RepsWithStatObserved]],1,0)</f>
        <v>1</v>
      </c>
    </row>
    <row r="1455" spans="1:25" x14ac:dyDescent="0.25">
      <c r="A1455" t="s">
        <v>68</v>
      </c>
      <c r="B1455" t="s">
        <v>70</v>
      </c>
      <c r="C1455">
        <v>9</v>
      </c>
      <c r="D1455" t="s">
        <v>99</v>
      </c>
      <c r="E1455" t="s">
        <v>78</v>
      </c>
      <c r="F1455" t="s">
        <v>73</v>
      </c>
      <c r="G1455">
        <v>0.50677738871206701</v>
      </c>
      <c r="H1455">
        <v>2E+20</v>
      </c>
      <c r="I1455">
        <v>0</v>
      </c>
      <c r="J1455">
        <v>2.0271095548482698</v>
      </c>
      <c r="K1455">
        <v>4</v>
      </c>
      <c r="L145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55" s="5" cm="1">
        <f t="array" ref="M1455">MAX(IF((ProjectInfoTable[ProjectName]=DiscreteStatsTable[[#This Row],[ProjectName]]),(ProjectInfoTable[ProjectName]=DiscreteStatsTable[[#This Row],[ProjectName]])*ProjectInfoTable[NumberOfReplications]))</f>
        <v>50</v>
      </c>
      <c r="N1455" s="5" cm="1">
        <f t="array" ref="N1455">IFERROR(AVERAGE(IF((DiscreteStatsTable[GroupByKey]=DiscreteStatsTable[[#This Row],[GroupByKey]]),(DiscreteStatsTable[GroupByKey]=DiscreteStatsTable[[#This Row],[GroupByKey]])*DiscreteStatsTable[Average])),0)</f>
        <v>1.5083801460331328</v>
      </c>
      <c r="O1455" s="5" cm="1">
        <f t="array" ref="O1455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55" s="5" cm="1">
        <f t="array" ref="P1455">MAX(IF((ProjectInfoTable[ProjectName]=DiscreteStatsTable[[#This Row],[ProjectName]]),(ProjectInfoTable[ProjectName]=DiscreteStatsTable[[#This Row],[ProjectName]])*ProjectInfoTable[ConfidenceInterval]))</f>
        <v>0.95</v>
      </c>
      <c r="Q1455" s="5">
        <f>IF(AND(DiscreteStatsTable[[#This Row],[RepsWithStatObserved]]=1,Y1455=0),200000000000000000000,IFERROR(_xlfn.T.INV.2T(1 -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55" s="5" cm="1">
        <f t="array" ref="R1455">MIN(IF((DiscreteStatsTable[GroupByKey]=DiscreteStatsTable[[#This Row],[GroupByKey]]),(DiscreteStatsTable[GroupByKey]=DiscreteStatsTable[[#This Row],[GroupByKey]])*DiscreteStatsTable[Average]))</f>
        <v>0</v>
      </c>
      <c r="S1455" s="5" cm="1">
        <f t="array" ref="S1455">MAX(IF((DiscreteStatsTable[GroupByKey]=DiscreteStatsTable[[#This Row],[GroupByKey]]),(DiscreteStatsTable[GroupByKey]=DiscreteStatsTable[[#This Row],[GroupByKey]])*DiscreteStatsTable[Average]))</f>
        <v>12.907894030662501</v>
      </c>
      <c r="T1455" s="5" cm="1">
        <f t="array" ref="T1455">MIN(IF((DiscreteStatsTable[GroupByKey]=DiscreteStatsTable[[#This Row],[GroupByKey]]),(DiscreteStatsTable[GroupByKey]=DiscreteStatsTable[[#This Row],[GroupByKey]])*DiscreteStatsTable[Minimum]))</f>
        <v>0</v>
      </c>
      <c r="U1455" s="5" cm="1">
        <f t="array" ref="U1455">MAX(IF((DiscreteStatsTable[GroupByKey]=DiscreteStatsTable[[#This Row],[GroupByKey]]),(DiscreteStatsTable[GroupByKey]=DiscreteStatsTable[[#This Row],[GroupByKey]])*DiscreteStatsTable[Maximum]))</f>
        <v>31.471105476993198</v>
      </c>
      <c r="V1455" s="5" cm="1">
        <f t="array" ref="V1455">IFERROR(AVERAGE(IF((DiscreteStatsTable[GroupByKey]=DiscreteStatsTable[[#This Row],[GroupByKey]]),(DiscreteStatsTable[GroupByKey]=DiscreteStatsTable[[#This Row],[GroupByKey]])*DiscreteStatsTable[NumberObservations])),0)</f>
        <v>6.66</v>
      </c>
      <c r="W1455" s="5">
        <f>IF((DiscreteStatsTable[[#This Row],[RepsRequested]]&gt;1),DiscreteStatsTable[[#This Row],[HalfWidth]],DiscreteStatsTable[[#This Row],[BatchMeansHalfWidth]])</f>
        <v>0.62451094728009982</v>
      </c>
      <c r="X1455" s="5" cm="1">
        <f t="array" ref="X1455">COUNT(IF((DiscreteStatsTable[GroupByKey]=DiscreteStatsTable[[#This Row],[GroupByKey]]),(DiscreteStatsTable[GroupByKey]=DiscreteStatsTable[[#This Row],[GroupByKey]])*DiscreteStatsTable[Replication]))</f>
        <v>50</v>
      </c>
      <c r="Y1455" s="5">
        <f>IF(DiscreteStatsTable[[#This Row],[RepsRequested]]=DiscreteStatsTable[[#This Row],[RepsWithStatObserved]],1,0)</f>
        <v>1</v>
      </c>
    </row>
    <row r="1456" spans="1:25" x14ac:dyDescent="0.25">
      <c r="A1456" t="s">
        <v>68</v>
      </c>
      <c r="B1456" t="s">
        <v>70</v>
      </c>
      <c r="C1456">
        <v>10</v>
      </c>
      <c r="D1456" t="s">
        <v>99</v>
      </c>
      <c r="E1456" t="s">
        <v>72</v>
      </c>
      <c r="F1456" t="s">
        <v>73</v>
      </c>
      <c r="G1456">
        <v>0.23018162856544999</v>
      </c>
      <c r="H1456">
        <v>2E+20</v>
      </c>
      <c r="I1456">
        <v>8.9806730896939801E-2</v>
      </c>
      <c r="J1456">
        <v>0.49605660576298199</v>
      </c>
      <c r="K1456">
        <v>6</v>
      </c>
      <c r="L145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56" s="5" cm="1">
        <f t="array" ref="M1456">MAX(IF((ProjectInfoTable[ProjectName]=DiscreteStatsTable[[#This Row],[ProjectName]]),(ProjectInfoTable[ProjectName]=DiscreteStatsTable[[#This Row],[ProjectName]])*ProjectInfoTable[NumberOfReplications]))</f>
        <v>50</v>
      </c>
      <c r="N1456" s="5" cm="1">
        <f t="array" ref="N1456">IFERROR(AVERAGE(IF((DiscreteStatsTable[GroupByKey]=DiscreteStatsTable[[#This Row],[GroupByKey]]),(DiscreteStatsTable[GroupByKey]=DiscreteStatsTable[[#This Row],[GroupByKey]])*DiscreteStatsTable[Average])),0)</f>
        <v>0.25989097691448754</v>
      </c>
      <c r="O1456" s="5" cm="1">
        <f t="array" ref="O145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56" s="5" cm="1">
        <f t="array" ref="P1456">MAX(IF((ProjectInfoTable[ProjectName]=DiscreteStatsTable[[#This Row],[ProjectName]]),(ProjectInfoTable[ProjectName]=DiscreteStatsTable[[#This Row],[ProjectName]])*ProjectInfoTable[ConfidenceInterval]))</f>
        <v>0.95</v>
      </c>
      <c r="Q1456" s="5">
        <f>IF(AND(DiscreteStatsTable[[#This Row],[RepsWithStatObserved]]=1,Y1456=0),200000000000000000000,IFERROR(_xlfn.T.INV.2T(1 -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56" s="5" cm="1">
        <f t="array" ref="R1456">MIN(IF((DiscreteStatsTable[GroupByKey]=DiscreteStatsTable[[#This Row],[GroupByKey]]),(DiscreteStatsTable[GroupByKey]=DiscreteStatsTable[[#This Row],[GroupByKey]])*DiscreteStatsTable[Average]))</f>
        <v>9.9110799780549305E-2</v>
      </c>
      <c r="S1456" s="5" cm="1">
        <f t="array" ref="S1456">MAX(IF((DiscreteStatsTable[GroupByKey]=DiscreteStatsTable[[#This Row],[GroupByKey]]),(DiscreteStatsTable[GroupByKey]=DiscreteStatsTable[[#This Row],[GroupByKey]])*DiscreteStatsTable[Average]))</f>
        <v>0.39044329600396599</v>
      </c>
      <c r="T1456" s="5" cm="1">
        <f t="array" ref="T1456">MIN(IF((DiscreteStatsTable[GroupByKey]=DiscreteStatsTable[[#This Row],[GroupByKey]]),(DiscreteStatsTable[GroupByKey]=DiscreteStatsTable[[#This Row],[GroupByKey]])*DiscreteStatsTable[Minimum]))</f>
        <v>1.8569038615106601E-2</v>
      </c>
      <c r="U1456" s="5" cm="1">
        <f t="array" ref="U1456">MAX(IF((DiscreteStatsTable[GroupByKey]=DiscreteStatsTable[[#This Row],[GroupByKey]]),(DiscreteStatsTable[GroupByKey]=DiscreteStatsTable[[#This Row],[GroupByKey]])*DiscreteStatsTable[Maximum]))</f>
        <v>0.49770717251883501</v>
      </c>
      <c r="V1456" s="5" cm="1">
        <f t="array" ref="V1456">IFERROR(AVERAGE(IF((DiscreteStatsTable[GroupByKey]=DiscreteStatsTable[[#This Row],[GroupByKey]]),(DiscreteStatsTable[GroupByKey]=DiscreteStatsTable[[#This Row],[GroupByKey]])*DiscreteStatsTable[NumberObservations])),0)</f>
        <v>6.66</v>
      </c>
      <c r="W1456" s="5">
        <f>IF((DiscreteStatsTable[[#This Row],[RepsRequested]]&gt;1),DiscreteStatsTable[[#This Row],[HalfWidth]],DiscreteStatsTable[[#This Row],[BatchMeansHalfWidth]])</f>
        <v>1.6977944113910053E-2</v>
      </c>
      <c r="X1456" s="5" cm="1">
        <f t="array" ref="X1456">COUNT(IF((DiscreteStatsTable[GroupByKey]=DiscreteStatsTable[[#This Row],[GroupByKey]]),(DiscreteStatsTable[GroupByKey]=DiscreteStatsTable[[#This Row],[GroupByKey]])*DiscreteStatsTable[Replication]))</f>
        <v>50</v>
      </c>
      <c r="Y1456" s="5">
        <f>IF(DiscreteStatsTable[[#This Row],[RepsRequested]]=DiscreteStatsTable[[#This Row],[RepsWithStatObserved]],1,0)</f>
        <v>1</v>
      </c>
    </row>
    <row r="1457" spans="1:25" x14ac:dyDescent="0.25">
      <c r="A1457" t="s">
        <v>68</v>
      </c>
      <c r="B1457" t="s">
        <v>70</v>
      </c>
      <c r="C1457">
        <v>10</v>
      </c>
      <c r="D1457" t="s">
        <v>99</v>
      </c>
      <c r="E1457" t="s">
        <v>74</v>
      </c>
      <c r="F1457" t="s">
        <v>73</v>
      </c>
      <c r="G1457">
        <v>8.2551227122339697</v>
      </c>
      <c r="H1457">
        <v>2E+20</v>
      </c>
      <c r="I1457">
        <v>3.39230624193533</v>
      </c>
      <c r="J1457">
        <v>14.8816981728895</v>
      </c>
      <c r="K1457">
        <v>6</v>
      </c>
      <c r="L145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57" s="5" cm="1">
        <f t="array" ref="M1457">MAX(IF((ProjectInfoTable[ProjectName]=DiscreteStatsTable[[#This Row],[ProjectName]]),(ProjectInfoTable[ProjectName]=DiscreteStatsTable[[#This Row],[ProjectName]])*ProjectInfoTable[NumberOfReplications]))</f>
        <v>50</v>
      </c>
      <c r="N1457" s="5" cm="1">
        <f t="array" ref="N1457">IFERROR(AVERAGE(IF((DiscreteStatsTable[GroupByKey]=DiscreteStatsTable[[#This Row],[GroupByKey]]),(DiscreteStatsTable[GroupByKey]=DiscreteStatsTable[[#This Row],[GroupByKey]])*DiscreteStatsTable[Average])),0)</f>
        <v>9.3051094534677592</v>
      </c>
      <c r="O1457" s="5" cm="1">
        <f t="array" ref="O1457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57" s="5" cm="1">
        <f t="array" ref="P1457">MAX(IF((ProjectInfoTable[ProjectName]=DiscreteStatsTable[[#This Row],[ProjectName]]),(ProjectInfoTable[ProjectName]=DiscreteStatsTable[[#This Row],[ProjectName]])*ProjectInfoTable[ConfidenceInterval]))</f>
        <v>0.95</v>
      </c>
      <c r="Q1457" s="5">
        <f>IF(AND(DiscreteStatsTable[[#This Row],[RepsWithStatObserved]]=1,Y1457=0),200000000000000000000,IFERROR(_xlfn.T.INV.2T(1 -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57" s="5" cm="1">
        <f t="array" ref="R1457">MIN(IF((DiscreteStatsTable[GroupByKey]=DiscreteStatsTable[[#This Row],[GroupByKey]]),(DiscreteStatsTable[GroupByKey]=DiscreteStatsTable[[#This Row],[GroupByKey]])*DiscreteStatsTable[Average]))</f>
        <v>3.48010138212855</v>
      </c>
      <c r="S1457" s="5" cm="1">
        <f t="array" ref="S1457">MAX(IF((DiscreteStatsTable[GroupByKey]=DiscreteStatsTable[[#This Row],[GroupByKey]]),(DiscreteStatsTable[GroupByKey]=DiscreteStatsTable[[#This Row],[GroupByKey]])*DiscreteStatsTable[Average]))</f>
        <v>23.754986041942001</v>
      </c>
      <c r="T1457" s="5" cm="1">
        <f t="array" ref="T1457">MIN(IF((DiscreteStatsTable[GroupByKey]=DiscreteStatsTable[[#This Row],[GroupByKey]]),(DiscreteStatsTable[GroupByKey]=DiscreteStatsTable[[#This Row],[GroupByKey]])*DiscreteStatsTable[Minimum]))</f>
        <v>0.55707115845319799</v>
      </c>
      <c r="U1457" s="5" cm="1">
        <f t="array" ref="U1457">MAX(IF((DiscreteStatsTable[GroupByKey]=DiscreteStatsTable[[#This Row],[GroupByKey]]),(DiscreteStatsTable[GroupByKey]=DiscreteStatsTable[[#This Row],[GroupByKey]])*DiscreteStatsTable[Maximum]))</f>
        <v>46.0165696136092</v>
      </c>
      <c r="V1457" s="5" cm="1">
        <f t="array" ref="V1457">IFERROR(AVERAGE(IF((DiscreteStatsTable[GroupByKey]=DiscreteStatsTable[[#This Row],[GroupByKey]]),(DiscreteStatsTable[GroupByKey]=DiscreteStatsTable[[#This Row],[GroupByKey]])*DiscreteStatsTable[NumberObservations])),0)</f>
        <v>6.66</v>
      </c>
      <c r="W1457" s="5">
        <f>IF((DiscreteStatsTable[[#This Row],[RepsRequested]]&gt;1),DiscreteStatsTable[[#This Row],[HalfWidth]],DiscreteStatsTable[[#This Row],[BatchMeansHalfWidth]])</f>
        <v>0.87568994514178078</v>
      </c>
      <c r="X1457" s="5" cm="1">
        <f t="array" ref="X1457">COUNT(IF((DiscreteStatsTable[GroupByKey]=DiscreteStatsTable[[#This Row],[GroupByKey]]),(DiscreteStatsTable[GroupByKey]=DiscreteStatsTable[[#This Row],[GroupByKey]])*DiscreteStatsTable[Replication]))</f>
        <v>50</v>
      </c>
      <c r="Y1457" s="5">
        <f>IF(DiscreteStatsTable[[#This Row],[RepsRequested]]=DiscreteStatsTable[[#This Row],[RepsWithStatObserved]],1,0)</f>
        <v>1</v>
      </c>
    </row>
    <row r="1458" spans="1:25" x14ac:dyDescent="0.25">
      <c r="A1458" t="s">
        <v>68</v>
      </c>
      <c r="B1458" t="s">
        <v>70</v>
      </c>
      <c r="C1458">
        <v>10</v>
      </c>
      <c r="D1458" t="s">
        <v>99</v>
      </c>
      <c r="E1458" t="s">
        <v>75</v>
      </c>
      <c r="F1458" t="s">
        <v>73</v>
      </c>
      <c r="G1458">
        <v>0.23018162856544999</v>
      </c>
      <c r="H1458">
        <v>2E+20</v>
      </c>
      <c r="I1458">
        <v>8.9806730896939801E-2</v>
      </c>
      <c r="J1458">
        <v>0.49605660576298199</v>
      </c>
      <c r="K1458">
        <v>6</v>
      </c>
      <c r="L145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58" s="5" cm="1">
        <f t="array" ref="M1458">MAX(IF((ProjectInfoTable[ProjectName]=DiscreteStatsTable[[#This Row],[ProjectName]]),(ProjectInfoTable[ProjectName]=DiscreteStatsTable[[#This Row],[ProjectName]])*ProjectInfoTable[NumberOfReplications]))</f>
        <v>50</v>
      </c>
      <c r="N1458" s="5" cm="1">
        <f t="array" ref="N1458">IFERROR(AVERAGE(IF((DiscreteStatsTable[GroupByKey]=DiscreteStatsTable[[#This Row],[GroupByKey]]),(DiscreteStatsTable[GroupByKey]=DiscreteStatsTable[[#This Row],[GroupByKey]])*DiscreteStatsTable[Average])),0)</f>
        <v>0.25989097691448754</v>
      </c>
      <c r="O1458" s="5" cm="1">
        <f t="array" ref="O145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58" s="5" cm="1">
        <f t="array" ref="P1458">MAX(IF((ProjectInfoTable[ProjectName]=DiscreteStatsTable[[#This Row],[ProjectName]]),(ProjectInfoTable[ProjectName]=DiscreteStatsTable[[#This Row],[ProjectName]])*ProjectInfoTable[ConfidenceInterval]))</f>
        <v>0.95</v>
      </c>
      <c r="Q1458" s="5">
        <f>IF(AND(DiscreteStatsTable[[#This Row],[RepsWithStatObserved]]=1,Y1458=0),200000000000000000000,IFERROR(_xlfn.T.INV.2T(1 -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58" s="5" cm="1">
        <f t="array" ref="R1458">MIN(IF((DiscreteStatsTable[GroupByKey]=DiscreteStatsTable[[#This Row],[GroupByKey]]),(DiscreteStatsTable[GroupByKey]=DiscreteStatsTable[[#This Row],[GroupByKey]])*DiscreteStatsTable[Average]))</f>
        <v>9.9110799780549305E-2</v>
      </c>
      <c r="S1458" s="5" cm="1">
        <f t="array" ref="S1458">MAX(IF((DiscreteStatsTable[GroupByKey]=DiscreteStatsTable[[#This Row],[GroupByKey]]),(DiscreteStatsTable[GroupByKey]=DiscreteStatsTable[[#This Row],[GroupByKey]])*DiscreteStatsTable[Average]))</f>
        <v>0.39044329600396599</v>
      </c>
      <c r="T1458" s="5" cm="1">
        <f t="array" ref="T1458">MIN(IF((DiscreteStatsTable[GroupByKey]=DiscreteStatsTable[[#This Row],[GroupByKey]]),(DiscreteStatsTable[GroupByKey]=DiscreteStatsTable[[#This Row],[GroupByKey]])*DiscreteStatsTable[Minimum]))</f>
        <v>1.8569038615106601E-2</v>
      </c>
      <c r="U1458" s="5" cm="1">
        <f t="array" ref="U1458">MAX(IF((DiscreteStatsTable[GroupByKey]=DiscreteStatsTable[[#This Row],[GroupByKey]]),(DiscreteStatsTable[GroupByKey]=DiscreteStatsTable[[#This Row],[GroupByKey]])*DiscreteStatsTable[Maximum]))</f>
        <v>0.49770717251883501</v>
      </c>
      <c r="V1458" s="5" cm="1">
        <f t="array" ref="V1458">IFERROR(AVERAGE(IF((DiscreteStatsTable[GroupByKey]=DiscreteStatsTable[[#This Row],[GroupByKey]]),(DiscreteStatsTable[GroupByKey]=DiscreteStatsTable[[#This Row],[GroupByKey]])*DiscreteStatsTable[NumberObservations])),0)</f>
        <v>6.66</v>
      </c>
      <c r="W1458" s="5">
        <f>IF((DiscreteStatsTable[[#This Row],[RepsRequested]]&gt;1),DiscreteStatsTable[[#This Row],[HalfWidth]],DiscreteStatsTable[[#This Row],[BatchMeansHalfWidth]])</f>
        <v>1.6977944113910053E-2</v>
      </c>
      <c r="X1458" s="5" cm="1">
        <f t="array" ref="X1458">COUNT(IF((DiscreteStatsTable[GroupByKey]=DiscreteStatsTable[[#This Row],[GroupByKey]]),(DiscreteStatsTable[GroupByKey]=DiscreteStatsTable[[#This Row],[GroupByKey]])*DiscreteStatsTable[Replication]))</f>
        <v>50</v>
      </c>
      <c r="Y1458" s="5">
        <f>IF(DiscreteStatsTable[[#This Row],[RepsRequested]]=DiscreteStatsTable[[#This Row],[RepsWithStatObserved]],1,0)</f>
        <v>1</v>
      </c>
    </row>
    <row r="1459" spans="1:25" x14ac:dyDescent="0.25">
      <c r="A1459" t="s">
        <v>68</v>
      </c>
      <c r="B1459" t="s">
        <v>70</v>
      </c>
      <c r="C1459">
        <v>10</v>
      </c>
      <c r="D1459" t="s">
        <v>99</v>
      </c>
      <c r="E1459" t="s">
        <v>76</v>
      </c>
      <c r="F1459" t="s">
        <v>73</v>
      </c>
      <c r="G1459">
        <v>6.9054488569634902</v>
      </c>
      <c r="H1459">
        <v>2E+20</v>
      </c>
      <c r="I1459">
        <v>2.6942019269081898</v>
      </c>
      <c r="J1459">
        <v>14.8816981728895</v>
      </c>
      <c r="K1459">
        <v>6</v>
      </c>
      <c r="L145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59" s="5" cm="1">
        <f t="array" ref="M1459">MAX(IF((ProjectInfoTable[ProjectName]=DiscreteStatsTable[[#This Row],[ProjectName]]),(ProjectInfoTable[ProjectName]=DiscreteStatsTable[[#This Row],[ProjectName]])*ProjectInfoTable[NumberOfReplications]))</f>
        <v>50</v>
      </c>
      <c r="N1459" s="5" cm="1">
        <f t="array" ref="N1459">IFERROR(AVERAGE(IF((DiscreteStatsTable[GroupByKey]=DiscreteStatsTable[[#This Row],[GroupByKey]]),(DiscreteStatsTable[GroupByKey]=DiscreteStatsTable[[#This Row],[GroupByKey]])*DiscreteStatsTable[Average])),0)</f>
        <v>7.7967293074346298</v>
      </c>
      <c r="O1459" s="5" cm="1">
        <f t="array" ref="O1459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59" s="5" cm="1">
        <f t="array" ref="P1459">MAX(IF((ProjectInfoTable[ProjectName]=DiscreteStatsTable[[#This Row],[ProjectName]]),(ProjectInfoTable[ProjectName]=DiscreteStatsTable[[#This Row],[ProjectName]])*ProjectInfoTable[ConfidenceInterval]))</f>
        <v>0.95</v>
      </c>
      <c r="Q1459" s="5">
        <f>IF(AND(DiscreteStatsTable[[#This Row],[RepsWithStatObserved]]=1,Y1459=0),200000000000000000000,IFERROR(_xlfn.T.INV.2T(1 -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59" s="5" cm="1">
        <f t="array" ref="R1459">MIN(IF((DiscreteStatsTable[GroupByKey]=DiscreteStatsTable[[#This Row],[GroupByKey]]),(DiscreteStatsTable[GroupByKey]=DiscreteStatsTable[[#This Row],[GroupByKey]])*DiscreteStatsTable[Average]))</f>
        <v>2.9733239934164799</v>
      </c>
      <c r="S1459" s="5" cm="1">
        <f t="array" ref="S1459">MAX(IF((DiscreteStatsTable[GroupByKey]=DiscreteStatsTable[[#This Row],[GroupByKey]]),(DiscreteStatsTable[GroupByKey]=DiscreteStatsTable[[#This Row],[GroupByKey]])*DiscreteStatsTable[Average]))</f>
        <v>11.713298880119</v>
      </c>
      <c r="T1459" s="5" cm="1">
        <f t="array" ref="T1459">MIN(IF((DiscreteStatsTable[GroupByKey]=DiscreteStatsTable[[#This Row],[GroupByKey]]),(DiscreteStatsTable[GroupByKey]=DiscreteStatsTable[[#This Row],[GroupByKey]])*DiscreteStatsTable[Minimum]))</f>
        <v>0.55707115845319799</v>
      </c>
      <c r="U1459" s="5" cm="1">
        <f t="array" ref="U1459">MAX(IF((DiscreteStatsTable[GroupByKey]=DiscreteStatsTable[[#This Row],[GroupByKey]]),(DiscreteStatsTable[GroupByKey]=DiscreteStatsTable[[#This Row],[GroupByKey]])*DiscreteStatsTable[Maximum]))</f>
        <v>14.9312151755651</v>
      </c>
      <c r="V1459" s="5" cm="1">
        <f t="array" ref="V1459">IFERROR(AVERAGE(IF((DiscreteStatsTable[GroupByKey]=DiscreteStatsTable[[#This Row],[GroupByKey]]),(DiscreteStatsTable[GroupByKey]=DiscreteStatsTable[[#This Row],[GroupByKey]])*DiscreteStatsTable[NumberObservations])),0)</f>
        <v>6.66</v>
      </c>
      <c r="W1459" s="5">
        <f>IF((DiscreteStatsTable[[#This Row],[RepsRequested]]&gt;1),DiscreteStatsTable[[#This Row],[HalfWidth]],DiscreteStatsTable[[#This Row],[BatchMeansHalfWidth]])</f>
        <v>0.50933832341729657</v>
      </c>
      <c r="X1459" s="5" cm="1">
        <f t="array" ref="X1459">COUNT(IF((DiscreteStatsTable[GroupByKey]=DiscreteStatsTable[[#This Row],[GroupByKey]]),(DiscreteStatsTable[GroupByKey]=DiscreteStatsTable[[#This Row],[GroupByKey]])*DiscreteStatsTable[Replication]))</f>
        <v>50</v>
      </c>
      <c r="Y1459" s="5">
        <f>IF(DiscreteStatsTable[[#This Row],[RepsRequested]]=DiscreteStatsTable[[#This Row],[RepsWithStatObserved]],1,0)</f>
        <v>1</v>
      </c>
    </row>
    <row r="1460" spans="1:25" x14ac:dyDescent="0.25">
      <c r="A1460" t="s">
        <v>68</v>
      </c>
      <c r="B1460" t="s">
        <v>70</v>
      </c>
      <c r="C1460">
        <v>10</v>
      </c>
      <c r="D1460" t="s">
        <v>99</v>
      </c>
      <c r="E1460" t="s">
        <v>77</v>
      </c>
      <c r="F1460" t="s">
        <v>73</v>
      </c>
      <c r="G1460">
        <v>0</v>
      </c>
      <c r="H1460">
        <v>2E+20</v>
      </c>
      <c r="I1460">
        <v>0</v>
      </c>
      <c r="J1460">
        <v>0</v>
      </c>
      <c r="K1460">
        <v>6</v>
      </c>
      <c r="L146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60" s="5" cm="1">
        <f t="array" ref="M1460">MAX(IF((ProjectInfoTable[ProjectName]=DiscreteStatsTable[[#This Row],[ProjectName]]),(ProjectInfoTable[ProjectName]=DiscreteStatsTable[[#This Row],[ProjectName]])*ProjectInfoTable[NumberOfReplications]))</f>
        <v>50</v>
      </c>
      <c r="N1460" s="5" cm="1">
        <f t="array" ref="N1460">IFERROR(AVERAGE(IF((DiscreteStatsTable[GroupByKey]=DiscreteStatsTable[[#This Row],[GroupByKey]]),(DiscreteStatsTable[GroupByKey]=DiscreteStatsTable[[#This Row],[GroupByKey]])*DiscreteStatsTable[Average])),0)</f>
        <v>0</v>
      </c>
      <c r="O1460" s="5" cm="1">
        <f t="array" ref="O1460">IFERROR(_xlfn.STDEV.S(IF((DiscreteStatsTable[GroupByKey]=DiscreteStatsTable[[#This Row],[GroupByKey]]),(DiscreteStatsTable[GroupByKey]=DiscreteStatsTable[[#This Row],[GroupByKey]])*DiscreteStatsTable[Average])),0)</f>
        <v>0</v>
      </c>
      <c r="P1460" s="5" cm="1">
        <f t="array" ref="P1460">MAX(IF((ProjectInfoTable[ProjectName]=DiscreteStatsTable[[#This Row],[ProjectName]]),(ProjectInfoTable[ProjectName]=DiscreteStatsTable[[#This Row],[ProjectName]])*ProjectInfoTable[ConfidenceInterval]))</f>
        <v>0.95</v>
      </c>
      <c r="Q1460" s="5">
        <f>IF(AND(DiscreteStatsTable[[#This Row],[RepsWithStatObserved]]=1,Y1460=0),200000000000000000000,IFERROR(_xlfn.T.INV.2T(1 -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0" s="5" cm="1">
        <f t="array" ref="R1460">MIN(IF((DiscreteStatsTable[GroupByKey]=DiscreteStatsTable[[#This Row],[GroupByKey]]),(DiscreteStatsTable[GroupByKey]=DiscreteStatsTable[[#This Row],[GroupByKey]])*DiscreteStatsTable[Average]))</f>
        <v>0</v>
      </c>
      <c r="S1460" s="5" cm="1">
        <f t="array" ref="S1460">MAX(IF((DiscreteStatsTable[GroupByKey]=DiscreteStatsTable[[#This Row],[GroupByKey]]),(DiscreteStatsTable[GroupByKey]=DiscreteStatsTable[[#This Row],[GroupByKey]])*DiscreteStatsTable[Average]))</f>
        <v>0</v>
      </c>
      <c r="T1460" s="5" cm="1">
        <f t="array" ref="T1460">MIN(IF((DiscreteStatsTable[GroupByKey]=DiscreteStatsTable[[#This Row],[GroupByKey]]),(DiscreteStatsTable[GroupByKey]=DiscreteStatsTable[[#This Row],[GroupByKey]])*DiscreteStatsTable[Minimum]))</f>
        <v>0</v>
      </c>
      <c r="U1460" s="5" cm="1">
        <f t="array" ref="U1460">MAX(IF((DiscreteStatsTable[GroupByKey]=DiscreteStatsTable[[#This Row],[GroupByKey]]),(DiscreteStatsTable[GroupByKey]=DiscreteStatsTable[[#This Row],[GroupByKey]])*DiscreteStatsTable[Maximum]))</f>
        <v>0</v>
      </c>
      <c r="V1460" s="5" cm="1">
        <f t="array" ref="V1460">IFERROR(AVERAGE(IF((DiscreteStatsTable[GroupByKey]=DiscreteStatsTable[[#This Row],[GroupByKey]]),(DiscreteStatsTable[GroupByKey]=DiscreteStatsTable[[#This Row],[GroupByKey]])*DiscreteStatsTable[NumberObservations])),0)</f>
        <v>6.66</v>
      </c>
      <c r="W1460" s="5">
        <f>IF((DiscreteStatsTable[[#This Row],[RepsRequested]]&gt;1),DiscreteStatsTable[[#This Row],[HalfWidth]],DiscreteStatsTable[[#This Row],[BatchMeansHalfWidth]])</f>
        <v>0</v>
      </c>
      <c r="X1460" s="5" cm="1">
        <f t="array" ref="X1460">COUNT(IF((DiscreteStatsTable[GroupByKey]=DiscreteStatsTable[[#This Row],[GroupByKey]]),(DiscreteStatsTable[GroupByKey]=DiscreteStatsTable[[#This Row],[GroupByKey]])*DiscreteStatsTable[Replication]))</f>
        <v>50</v>
      </c>
      <c r="Y1460" s="5">
        <f>IF(DiscreteStatsTable[[#This Row],[RepsRequested]]=DiscreteStatsTable[[#This Row],[RepsWithStatObserved]],1,0)</f>
        <v>1</v>
      </c>
    </row>
    <row r="1461" spans="1:25" x14ac:dyDescent="0.25">
      <c r="A1461" t="s">
        <v>68</v>
      </c>
      <c r="B1461" t="s">
        <v>70</v>
      </c>
      <c r="C1461">
        <v>10</v>
      </c>
      <c r="D1461" t="s">
        <v>99</v>
      </c>
      <c r="E1461" t="s">
        <v>78</v>
      </c>
      <c r="F1461" t="s">
        <v>73</v>
      </c>
      <c r="G1461">
        <v>1.3496738552704699</v>
      </c>
      <c r="H1461">
        <v>2E+20</v>
      </c>
      <c r="I1461">
        <v>0</v>
      </c>
      <c r="J1461">
        <v>3.27135625547771</v>
      </c>
      <c r="K1461">
        <v>6</v>
      </c>
      <c r="L146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61" s="5" cm="1">
        <f t="array" ref="M1461">MAX(IF((ProjectInfoTable[ProjectName]=DiscreteStatsTable[[#This Row],[ProjectName]]),(ProjectInfoTable[ProjectName]=DiscreteStatsTable[[#This Row],[ProjectName]])*ProjectInfoTable[NumberOfReplications]))</f>
        <v>50</v>
      </c>
      <c r="N1461" s="5" cm="1">
        <f t="array" ref="N1461">IFERROR(AVERAGE(IF((DiscreteStatsTable[GroupByKey]=DiscreteStatsTable[[#This Row],[GroupByKey]]),(DiscreteStatsTable[GroupByKey]=DiscreteStatsTable[[#This Row],[GroupByKey]])*DiscreteStatsTable[Average])),0)</f>
        <v>1.5083801460331328</v>
      </c>
      <c r="O1461" s="5" cm="1">
        <f t="array" ref="O1461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61" s="5" cm="1">
        <f t="array" ref="P1461">MAX(IF((ProjectInfoTable[ProjectName]=DiscreteStatsTable[[#This Row],[ProjectName]]),(ProjectInfoTable[ProjectName]=DiscreteStatsTable[[#This Row],[ProjectName]])*ProjectInfoTable[ConfidenceInterval]))</f>
        <v>0.95</v>
      </c>
      <c r="Q1461" s="5">
        <f>IF(AND(DiscreteStatsTable[[#This Row],[RepsWithStatObserved]]=1,Y1461=0),200000000000000000000,IFERROR(_xlfn.T.INV.2T(1 -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61" s="5" cm="1">
        <f t="array" ref="R1461">MIN(IF((DiscreteStatsTable[GroupByKey]=DiscreteStatsTable[[#This Row],[GroupByKey]]),(DiscreteStatsTable[GroupByKey]=DiscreteStatsTable[[#This Row],[GroupByKey]])*DiscreteStatsTable[Average]))</f>
        <v>0</v>
      </c>
      <c r="S1461" s="5" cm="1">
        <f t="array" ref="S1461">MAX(IF((DiscreteStatsTable[GroupByKey]=DiscreteStatsTable[[#This Row],[GroupByKey]]),(DiscreteStatsTable[GroupByKey]=DiscreteStatsTable[[#This Row],[GroupByKey]])*DiscreteStatsTable[Average]))</f>
        <v>12.907894030662501</v>
      </c>
      <c r="T1461" s="5" cm="1">
        <f t="array" ref="T1461">MIN(IF((DiscreteStatsTable[GroupByKey]=DiscreteStatsTable[[#This Row],[GroupByKey]]),(DiscreteStatsTable[GroupByKey]=DiscreteStatsTable[[#This Row],[GroupByKey]])*DiscreteStatsTable[Minimum]))</f>
        <v>0</v>
      </c>
      <c r="U1461" s="5" cm="1">
        <f t="array" ref="U1461">MAX(IF((DiscreteStatsTable[GroupByKey]=DiscreteStatsTable[[#This Row],[GroupByKey]]),(DiscreteStatsTable[GroupByKey]=DiscreteStatsTable[[#This Row],[GroupByKey]])*DiscreteStatsTable[Maximum]))</f>
        <v>31.471105476993198</v>
      </c>
      <c r="V1461" s="5" cm="1">
        <f t="array" ref="V1461">IFERROR(AVERAGE(IF((DiscreteStatsTable[GroupByKey]=DiscreteStatsTable[[#This Row],[GroupByKey]]),(DiscreteStatsTable[GroupByKey]=DiscreteStatsTable[[#This Row],[GroupByKey]])*DiscreteStatsTable[NumberObservations])),0)</f>
        <v>6.66</v>
      </c>
      <c r="W1461" s="5">
        <f>IF((DiscreteStatsTable[[#This Row],[RepsRequested]]&gt;1),DiscreteStatsTable[[#This Row],[HalfWidth]],DiscreteStatsTable[[#This Row],[BatchMeansHalfWidth]])</f>
        <v>0.62451094728009982</v>
      </c>
      <c r="X1461" s="5" cm="1">
        <f t="array" ref="X1461">COUNT(IF((DiscreteStatsTable[GroupByKey]=DiscreteStatsTable[[#This Row],[GroupByKey]]),(DiscreteStatsTable[GroupByKey]=DiscreteStatsTable[[#This Row],[GroupByKey]])*DiscreteStatsTable[Replication]))</f>
        <v>50</v>
      </c>
      <c r="Y1461" s="5">
        <f>IF(DiscreteStatsTable[[#This Row],[RepsRequested]]=DiscreteStatsTable[[#This Row],[RepsWithStatObserved]],1,0)</f>
        <v>1</v>
      </c>
    </row>
    <row r="1462" spans="1:25" x14ac:dyDescent="0.25">
      <c r="A1462" t="s">
        <v>68</v>
      </c>
      <c r="B1462" t="s">
        <v>70</v>
      </c>
      <c r="C1462">
        <v>11</v>
      </c>
      <c r="D1462" t="s">
        <v>99</v>
      </c>
      <c r="E1462" t="s">
        <v>72</v>
      </c>
      <c r="F1462" t="s">
        <v>73</v>
      </c>
      <c r="G1462">
        <v>0.33242562132109899</v>
      </c>
      <c r="H1462">
        <v>2E+20</v>
      </c>
      <c r="I1462">
        <v>6.9104383876466099E-2</v>
      </c>
      <c r="J1462">
        <v>0.46931501035641099</v>
      </c>
      <c r="K1462">
        <v>5</v>
      </c>
      <c r="L146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62" s="5" cm="1">
        <f t="array" ref="M1462">MAX(IF((ProjectInfoTable[ProjectName]=DiscreteStatsTable[[#This Row],[ProjectName]]),(ProjectInfoTable[ProjectName]=DiscreteStatsTable[[#This Row],[ProjectName]])*ProjectInfoTable[NumberOfReplications]))</f>
        <v>50</v>
      </c>
      <c r="N1462" s="5" cm="1">
        <f t="array" ref="N1462">IFERROR(AVERAGE(IF((DiscreteStatsTable[GroupByKey]=DiscreteStatsTable[[#This Row],[GroupByKey]]),(DiscreteStatsTable[GroupByKey]=DiscreteStatsTable[[#This Row],[GroupByKey]])*DiscreteStatsTable[Average])),0)</f>
        <v>0.25989097691448754</v>
      </c>
      <c r="O1462" s="5" cm="1">
        <f t="array" ref="O146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62" s="5" cm="1">
        <f t="array" ref="P1462">MAX(IF((ProjectInfoTable[ProjectName]=DiscreteStatsTable[[#This Row],[ProjectName]]),(ProjectInfoTable[ProjectName]=DiscreteStatsTable[[#This Row],[ProjectName]])*ProjectInfoTable[ConfidenceInterval]))</f>
        <v>0.95</v>
      </c>
      <c r="Q1462" s="5">
        <f>IF(AND(DiscreteStatsTable[[#This Row],[RepsWithStatObserved]]=1,Y1462=0),200000000000000000000,IFERROR(_xlfn.T.INV.2T(1 -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62" s="5" cm="1">
        <f t="array" ref="R1462">MIN(IF((DiscreteStatsTable[GroupByKey]=DiscreteStatsTable[[#This Row],[GroupByKey]]),(DiscreteStatsTable[GroupByKey]=DiscreteStatsTable[[#This Row],[GroupByKey]])*DiscreteStatsTable[Average]))</f>
        <v>9.9110799780549305E-2</v>
      </c>
      <c r="S1462" s="5" cm="1">
        <f t="array" ref="S1462">MAX(IF((DiscreteStatsTable[GroupByKey]=DiscreteStatsTable[[#This Row],[GroupByKey]]),(DiscreteStatsTable[GroupByKey]=DiscreteStatsTable[[#This Row],[GroupByKey]])*DiscreteStatsTable[Average]))</f>
        <v>0.39044329600396599</v>
      </c>
      <c r="T1462" s="5" cm="1">
        <f t="array" ref="T1462">MIN(IF((DiscreteStatsTable[GroupByKey]=DiscreteStatsTable[[#This Row],[GroupByKey]]),(DiscreteStatsTable[GroupByKey]=DiscreteStatsTable[[#This Row],[GroupByKey]])*DiscreteStatsTable[Minimum]))</f>
        <v>1.8569038615106601E-2</v>
      </c>
      <c r="U1462" s="5" cm="1">
        <f t="array" ref="U1462">MAX(IF((DiscreteStatsTable[GroupByKey]=DiscreteStatsTable[[#This Row],[GroupByKey]]),(DiscreteStatsTable[GroupByKey]=DiscreteStatsTable[[#This Row],[GroupByKey]])*DiscreteStatsTable[Maximum]))</f>
        <v>0.49770717251883501</v>
      </c>
      <c r="V1462" s="5" cm="1">
        <f t="array" ref="V1462">IFERROR(AVERAGE(IF((DiscreteStatsTable[GroupByKey]=DiscreteStatsTable[[#This Row],[GroupByKey]]),(DiscreteStatsTable[GroupByKey]=DiscreteStatsTable[[#This Row],[GroupByKey]])*DiscreteStatsTable[NumberObservations])),0)</f>
        <v>6.66</v>
      </c>
      <c r="W1462" s="5">
        <f>IF((DiscreteStatsTable[[#This Row],[RepsRequested]]&gt;1),DiscreteStatsTable[[#This Row],[HalfWidth]],DiscreteStatsTable[[#This Row],[BatchMeansHalfWidth]])</f>
        <v>1.6977944113910053E-2</v>
      </c>
      <c r="X1462" s="5" cm="1">
        <f t="array" ref="X1462">COUNT(IF((DiscreteStatsTable[GroupByKey]=DiscreteStatsTable[[#This Row],[GroupByKey]]),(DiscreteStatsTable[GroupByKey]=DiscreteStatsTable[[#This Row],[GroupByKey]])*DiscreteStatsTable[Replication]))</f>
        <v>50</v>
      </c>
      <c r="Y1462" s="5">
        <f>IF(DiscreteStatsTable[[#This Row],[RepsRequested]]=DiscreteStatsTable[[#This Row],[RepsWithStatObserved]],1,0)</f>
        <v>1</v>
      </c>
    </row>
    <row r="1463" spans="1:25" x14ac:dyDescent="0.25">
      <c r="A1463" t="s">
        <v>68</v>
      </c>
      <c r="B1463" t="s">
        <v>70</v>
      </c>
      <c r="C1463">
        <v>11</v>
      </c>
      <c r="D1463" t="s">
        <v>99</v>
      </c>
      <c r="E1463" t="s">
        <v>74</v>
      </c>
      <c r="F1463" t="s">
        <v>73</v>
      </c>
      <c r="G1463">
        <v>10.478998094252001</v>
      </c>
      <c r="H1463">
        <v>2E+20</v>
      </c>
      <c r="I1463">
        <v>2.0731315162939801</v>
      </c>
      <c r="J1463">
        <v>14.0794503106923</v>
      </c>
      <c r="K1463">
        <v>5</v>
      </c>
      <c r="L146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63" s="5" cm="1">
        <f t="array" ref="M1463">MAX(IF((ProjectInfoTable[ProjectName]=DiscreteStatsTable[[#This Row],[ProjectName]]),(ProjectInfoTable[ProjectName]=DiscreteStatsTable[[#This Row],[ProjectName]])*ProjectInfoTable[NumberOfReplications]))</f>
        <v>50</v>
      </c>
      <c r="N1463" s="5" cm="1">
        <f t="array" ref="N1463">IFERROR(AVERAGE(IF((DiscreteStatsTable[GroupByKey]=DiscreteStatsTable[[#This Row],[GroupByKey]]),(DiscreteStatsTable[GroupByKey]=DiscreteStatsTable[[#This Row],[GroupByKey]])*DiscreteStatsTable[Average])),0)</f>
        <v>9.3051094534677592</v>
      </c>
      <c r="O1463" s="5" cm="1">
        <f t="array" ref="O1463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63" s="5" cm="1">
        <f t="array" ref="P1463">MAX(IF((ProjectInfoTable[ProjectName]=DiscreteStatsTable[[#This Row],[ProjectName]]),(ProjectInfoTable[ProjectName]=DiscreteStatsTable[[#This Row],[ProjectName]])*ProjectInfoTable[ConfidenceInterval]))</f>
        <v>0.95</v>
      </c>
      <c r="Q1463" s="5">
        <f>IF(AND(DiscreteStatsTable[[#This Row],[RepsWithStatObserved]]=1,Y1463=0),200000000000000000000,IFERROR(_xlfn.T.INV.2T(1 -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63" s="5" cm="1">
        <f t="array" ref="R1463">MIN(IF((DiscreteStatsTable[GroupByKey]=DiscreteStatsTable[[#This Row],[GroupByKey]]),(DiscreteStatsTable[GroupByKey]=DiscreteStatsTable[[#This Row],[GroupByKey]])*DiscreteStatsTable[Average]))</f>
        <v>3.48010138212855</v>
      </c>
      <c r="S1463" s="5" cm="1">
        <f t="array" ref="S1463">MAX(IF((DiscreteStatsTable[GroupByKey]=DiscreteStatsTable[[#This Row],[GroupByKey]]),(DiscreteStatsTable[GroupByKey]=DiscreteStatsTable[[#This Row],[GroupByKey]])*DiscreteStatsTable[Average]))</f>
        <v>23.754986041942001</v>
      </c>
      <c r="T1463" s="5" cm="1">
        <f t="array" ref="T1463">MIN(IF((DiscreteStatsTable[GroupByKey]=DiscreteStatsTable[[#This Row],[GroupByKey]]),(DiscreteStatsTable[GroupByKey]=DiscreteStatsTable[[#This Row],[GroupByKey]])*DiscreteStatsTable[Minimum]))</f>
        <v>0.55707115845319799</v>
      </c>
      <c r="U1463" s="5" cm="1">
        <f t="array" ref="U1463">MAX(IF((DiscreteStatsTable[GroupByKey]=DiscreteStatsTable[[#This Row],[GroupByKey]]),(DiscreteStatsTable[GroupByKey]=DiscreteStatsTable[[#This Row],[GroupByKey]])*DiscreteStatsTable[Maximum]))</f>
        <v>46.0165696136092</v>
      </c>
      <c r="V1463" s="5" cm="1">
        <f t="array" ref="V1463">IFERROR(AVERAGE(IF((DiscreteStatsTable[GroupByKey]=DiscreteStatsTable[[#This Row],[GroupByKey]]),(DiscreteStatsTable[GroupByKey]=DiscreteStatsTable[[#This Row],[GroupByKey]])*DiscreteStatsTable[NumberObservations])),0)</f>
        <v>6.66</v>
      </c>
      <c r="W1463" s="5">
        <f>IF((DiscreteStatsTable[[#This Row],[RepsRequested]]&gt;1),DiscreteStatsTable[[#This Row],[HalfWidth]],DiscreteStatsTable[[#This Row],[BatchMeansHalfWidth]])</f>
        <v>0.87568994514178078</v>
      </c>
      <c r="X1463" s="5" cm="1">
        <f t="array" ref="X1463">COUNT(IF((DiscreteStatsTable[GroupByKey]=DiscreteStatsTable[[#This Row],[GroupByKey]]),(DiscreteStatsTable[GroupByKey]=DiscreteStatsTable[[#This Row],[GroupByKey]])*DiscreteStatsTable[Replication]))</f>
        <v>50</v>
      </c>
      <c r="Y1463" s="5">
        <f>IF(DiscreteStatsTable[[#This Row],[RepsRequested]]=DiscreteStatsTable[[#This Row],[RepsWithStatObserved]],1,0)</f>
        <v>1</v>
      </c>
    </row>
    <row r="1464" spans="1:25" x14ac:dyDescent="0.25">
      <c r="A1464" t="s">
        <v>68</v>
      </c>
      <c r="B1464" t="s">
        <v>70</v>
      </c>
      <c r="C1464">
        <v>11</v>
      </c>
      <c r="D1464" t="s">
        <v>99</v>
      </c>
      <c r="E1464" t="s">
        <v>75</v>
      </c>
      <c r="F1464" t="s">
        <v>73</v>
      </c>
      <c r="G1464">
        <v>0.33242562132109899</v>
      </c>
      <c r="H1464">
        <v>2E+20</v>
      </c>
      <c r="I1464">
        <v>6.9104383876466099E-2</v>
      </c>
      <c r="J1464">
        <v>0.46931501035641099</v>
      </c>
      <c r="K1464">
        <v>5</v>
      </c>
      <c r="L146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64" s="5" cm="1">
        <f t="array" ref="M1464">MAX(IF((ProjectInfoTable[ProjectName]=DiscreteStatsTable[[#This Row],[ProjectName]]),(ProjectInfoTable[ProjectName]=DiscreteStatsTable[[#This Row],[ProjectName]])*ProjectInfoTable[NumberOfReplications]))</f>
        <v>50</v>
      </c>
      <c r="N1464" s="5" cm="1">
        <f t="array" ref="N1464">IFERROR(AVERAGE(IF((DiscreteStatsTable[GroupByKey]=DiscreteStatsTable[[#This Row],[GroupByKey]]),(DiscreteStatsTable[GroupByKey]=DiscreteStatsTable[[#This Row],[GroupByKey]])*DiscreteStatsTable[Average])),0)</f>
        <v>0.25989097691448754</v>
      </c>
      <c r="O1464" s="5" cm="1">
        <f t="array" ref="O146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64" s="5" cm="1">
        <f t="array" ref="P1464">MAX(IF((ProjectInfoTable[ProjectName]=DiscreteStatsTable[[#This Row],[ProjectName]]),(ProjectInfoTable[ProjectName]=DiscreteStatsTable[[#This Row],[ProjectName]])*ProjectInfoTable[ConfidenceInterval]))</f>
        <v>0.95</v>
      </c>
      <c r="Q1464" s="5">
        <f>IF(AND(DiscreteStatsTable[[#This Row],[RepsWithStatObserved]]=1,Y1464=0),200000000000000000000,IFERROR(_xlfn.T.INV.2T(1 -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64" s="5" cm="1">
        <f t="array" ref="R1464">MIN(IF((DiscreteStatsTable[GroupByKey]=DiscreteStatsTable[[#This Row],[GroupByKey]]),(DiscreteStatsTable[GroupByKey]=DiscreteStatsTable[[#This Row],[GroupByKey]])*DiscreteStatsTable[Average]))</f>
        <v>9.9110799780549305E-2</v>
      </c>
      <c r="S1464" s="5" cm="1">
        <f t="array" ref="S1464">MAX(IF((DiscreteStatsTable[GroupByKey]=DiscreteStatsTable[[#This Row],[GroupByKey]]),(DiscreteStatsTable[GroupByKey]=DiscreteStatsTable[[#This Row],[GroupByKey]])*DiscreteStatsTable[Average]))</f>
        <v>0.39044329600396599</v>
      </c>
      <c r="T1464" s="5" cm="1">
        <f t="array" ref="T1464">MIN(IF((DiscreteStatsTable[GroupByKey]=DiscreteStatsTable[[#This Row],[GroupByKey]]),(DiscreteStatsTable[GroupByKey]=DiscreteStatsTable[[#This Row],[GroupByKey]])*DiscreteStatsTable[Minimum]))</f>
        <v>1.8569038615106601E-2</v>
      </c>
      <c r="U1464" s="5" cm="1">
        <f t="array" ref="U1464">MAX(IF((DiscreteStatsTable[GroupByKey]=DiscreteStatsTable[[#This Row],[GroupByKey]]),(DiscreteStatsTable[GroupByKey]=DiscreteStatsTable[[#This Row],[GroupByKey]])*DiscreteStatsTable[Maximum]))</f>
        <v>0.49770717251883501</v>
      </c>
      <c r="V1464" s="5" cm="1">
        <f t="array" ref="V1464">IFERROR(AVERAGE(IF((DiscreteStatsTable[GroupByKey]=DiscreteStatsTable[[#This Row],[GroupByKey]]),(DiscreteStatsTable[GroupByKey]=DiscreteStatsTable[[#This Row],[GroupByKey]])*DiscreteStatsTable[NumberObservations])),0)</f>
        <v>6.66</v>
      </c>
      <c r="W1464" s="5">
        <f>IF((DiscreteStatsTable[[#This Row],[RepsRequested]]&gt;1),DiscreteStatsTable[[#This Row],[HalfWidth]],DiscreteStatsTable[[#This Row],[BatchMeansHalfWidth]])</f>
        <v>1.6977944113910053E-2</v>
      </c>
      <c r="X1464" s="5" cm="1">
        <f t="array" ref="X1464">COUNT(IF((DiscreteStatsTable[GroupByKey]=DiscreteStatsTable[[#This Row],[GroupByKey]]),(DiscreteStatsTable[GroupByKey]=DiscreteStatsTable[[#This Row],[GroupByKey]])*DiscreteStatsTable[Replication]))</f>
        <v>50</v>
      </c>
      <c r="Y1464" s="5">
        <f>IF(DiscreteStatsTable[[#This Row],[RepsRequested]]=DiscreteStatsTable[[#This Row],[RepsWithStatObserved]],1,0)</f>
        <v>1</v>
      </c>
    </row>
    <row r="1465" spans="1:25" x14ac:dyDescent="0.25">
      <c r="A1465" t="s">
        <v>68</v>
      </c>
      <c r="B1465" t="s">
        <v>70</v>
      </c>
      <c r="C1465">
        <v>11</v>
      </c>
      <c r="D1465" t="s">
        <v>99</v>
      </c>
      <c r="E1465" t="s">
        <v>76</v>
      </c>
      <c r="F1465" t="s">
        <v>73</v>
      </c>
      <c r="G1465">
        <v>9.9727686396329798</v>
      </c>
      <c r="H1465">
        <v>2E+20</v>
      </c>
      <c r="I1465">
        <v>2.0731315162939801</v>
      </c>
      <c r="J1465">
        <v>14.0794503106923</v>
      </c>
      <c r="K1465">
        <v>5</v>
      </c>
      <c r="L146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65" s="5" cm="1">
        <f t="array" ref="M1465">MAX(IF((ProjectInfoTable[ProjectName]=DiscreteStatsTable[[#This Row],[ProjectName]]),(ProjectInfoTable[ProjectName]=DiscreteStatsTable[[#This Row],[ProjectName]])*ProjectInfoTable[NumberOfReplications]))</f>
        <v>50</v>
      </c>
      <c r="N1465" s="5" cm="1">
        <f t="array" ref="N1465">IFERROR(AVERAGE(IF((DiscreteStatsTable[GroupByKey]=DiscreteStatsTable[[#This Row],[GroupByKey]]),(DiscreteStatsTable[GroupByKey]=DiscreteStatsTable[[#This Row],[GroupByKey]])*DiscreteStatsTable[Average])),0)</f>
        <v>7.7967293074346298</v>
      </c>
      <c r="O1465" s="5" cm="1">
        <f t="array" ref="O1465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65" s="5" cm="1">
        <f t="array" ref="P1465">MAX(IF((ProjectInfoTable[ProjectName]=DiscreteStatsTable[[#This Row],[ProjectName]]),(ProjectInfoTable[ProjectName]=DiscreteStatsTable[[#This Row],[ProjectName]])*ProjectInfoTable[ConfidenceInterval]))</f>
        <v>0.95</v>
      </c>
      <c r="Q1465" s="5">
        <f>IF(AND(DiscreteStatsTable[[#This Row],[RepsWithStatObserved]]=1,Y1465=0),200000000000000000000,IFERROR(_xlfn.T.INV.2T(1 -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65" s="5" cm="1">
        <f t="array" ref="R1465">MIN(IF((DiscreteStatsTable[GroupByKey]=DiscreteStatsTable[[#This Row],[GroupByKey]]),(DiscreteStatsTable[GroupByKey]=DiscreteStatsTable[[#This Row],[GroupByKey]])*DiscreteStatsTable[Average]))</f>
        <v>2.9733239934164799</v>
      </c>
      <c r="S1465" s="5" cm="1">
        <f t="array" ref="S1465">MAX(IF((DiscreteStatsTable[GroupByKey]=DiscreteStatsTable[[#This Row],[GroupByKey]]),(DiscreteStatsTable[GroupByKey]=DiscreteStatsTable[[#This Row],[GroupByKey]])*DiscreteStatsTable[Average]))</f>
        <v>11.713298880119</v>
      </c>
      <c r="T1465" s="5" cm="1">
        <f t="array" ref="T1465">MIN(IF((DiscreteStatsTable[GroupByKey]=DiscreteStatsTable[[#This Row],[GroupByKey]]),(DiscreteStatsTable[GroupByKey]=DiscreteStatsTable[[#This Row],[GroupByKey]])*DiscreteStatsTable[Minimum]))</f>
        <v>0.55707115845319799</v>
      </c>
      <c r="U1465" s="5" cm="1">
        <f t="array" ref="U1465">MAX(IF((DiscreteStatsTable[GroupByKey]=DiscreteStatsTable[[#This Row],[GroupByKey]]),(DiscreteStatsTable[GroupByKey]=DiscreteStatsTable[[#This Row],[GroupByKey]])*DiscreteStatsTable[Maximum]))</f>
        <v>14.9312151755651</v>
      </c>
      <c r="V1465" s="5" cm="1">
        <f t="array" ref="V1465">IFERROR(AVERAGE(IF((DiscreteStatsTable[GroupByKey]=DiscreteStatsTable[[#This Row],[GroupByKey]]),(DiscreteStatsTable[GroupByKey]=DiscreteStatsTable[[#This Row],[GroupByKey]])*DiscreteStatsTable[NumberObservations])),0)</f>
        <v>6.66</v>
      </c>
      <c r="W1465" s="5">
        <f>IF((DiscreteStatsTable[[#This Row],[RepsRequested]]&gt;1),DiscreteStatsTable[[#This Row],[HalfWidth]],DiscreteStatsTable[[#This Row],[BatchMeansHalfWidth]])</f>
        <v>0.50933832341729657</v>
      </c>
      <c r="X1465" s="5" cm="1">
        <f t="array" ref="X1465">COUNT(IF((DiscreteStatsTable[GroupByKey]=DiscreteStatsTable[[#This Row],[GroupByKey]]),(DiscreteStatsTable[GroupByKey]=DiscreteStatsTable[[#This Row],[GroupByKey]])*DiscreteStatsTable[Replication]))</f>
        <v>50</v>
      </c>
      <c r="Y1465" s="5">
        <f>IF(DiscreteStatsTable[[#This Row],[RepsRequested]]=DiscreteStatsTable[[#This Row],[RepsWithStatObserved]],1,0)</f>
        <v>1</v>
      </c>
    </row>
    <row r="1466" spans="1:25" x14ac:dyDescent="0.25">
      <c r="A1466" t="s">
        <v>68</v>
      </c>
      <c r="B1466" t="s">
        <v>70</v>
      </c>
      <c r="C1466">
        <v>11</v>
      </c>
      <c r="D1466" t="s">
        <v>99</v>
      </c>
      <c r="E1466" t="s">
        <v>77</v>
      </c>
      <c r="F1466" t="s">
        <v>73</v>
      </c>
      <c r="G1466">
        <v>0</v>
      </c>
      <c r="H1466">
        <v>2E+20</v>
      </c>
      <c r="I1466">
        <v>0</v>
      </c>
      <c r="J1466">
        <v>0</v>
      </c>
      <c r="K1466">
        <v>5</v>
      </c>
      <c r="L146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66" s="5" cm="1">
        <f t="array" ref="M1466">MAX(IF((ProjectInfoTable[ProjectName]=DiscreteStatsTable[[#This Row],[ProjectName]]),(ProjectInfoTable[ProjectName]=DiscreteStatsTable[[#This Row],[ProjectName]])*ProjectInfoTable[NumberOfReplications]))</f>
        <v>50</v>
      </c>
      <c r="N1466" s="5" cm="1">
        <f t="array" ref="N1466">IFERROR(AVERAGE(IF((DiscreteStatsTable[GroupByKey]=DiscreteStatsTable[[#This Row],[GroupByKey]]),(DiscreteStatsTable[GroupByKey]=DiscreteStatsTable[[#This Row],[GroupByKey]])*DiscreteStatsTable[Average])),0)</f>
        <v>0</v>
      </c>
      <c r="O1466" s="5" cm="1">
        <f t="array" ref="O1466">IFERROR(_xlfn.STDEV.S(IF((DiscreteStatsTable[GroupByKey]=DiscreteStatsTable[[#This Row],[GroupByKey]]),(DiscreteStatsTable[GroupByKey]=DiscreteStatsTable[[#This Row],[GroupByKey]])*DiscreteStatsTable[Average])),0)</f>
        <v>0</v>
      </c>
      <c r="P1466" s="5" cm="1">
        <f t="array" ref="P1466">MAX(IF((ProjectInfoTable[ProjectName]=DiscreteStatsTable[[#This Row],[ProjectName]]),(ProjectInfoTable[ProjectName]=DiscreteStatsTable[[#This Row],[ProjectName]])*ProjectInfoTable[ConfidenceInterval]))</f>
        <v>0.95</v>
      </c>
      <c r="Q1466" s="5">
        <f>IF(AND(DiscreteStatsTable[[#This Row],[RepsWithStatObserved]]=1,Y1466=0),200000000000000000000,IFERROR(_xlfn.T.INV.2T(1 -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6" s="5" cm="1">
        <f t="array" ref="R1466">MIN(IF((DiscreteStatsTable[GroupByKey]=DiscreteStatsTable[[#This Row],[GroupByKey]]),(DiscreteStatsTable[GroupByKey]=DiscreteStatsTable[[#This Row],[GroupByKey]])*DiscreteStatsTable[Average]))</f>
        <v>0</v>
      </c>
      <c r="S1466" s="5" cm="1">
        <f t="array" ref="S1466">MAX(IF((DiscreteStatsTable[GroupByKey]=DiscreteStatsTable[[#This Row],[GroupByKey]]),(DiscreteStatsTable[GroupByKey]=DiscreteStatsTable[[#This Row],[GroupByKey]])*DiscreteStatsTable[Average]))</f>
        <v>0</v>
      </c>
      <c r="T1466" s="5" cm="1">
        <f t="array" ref="T1466">MIN(IF((DiscreteStatsTable[GroupByKey]=DiscreteStatsTable[[#This Row],[GroupByKey]]),(DiscreteStatsTable[GroupByKey]=DiscreteStatsTable[[#This Row],[GroupByKey]])*DiscreteStatsTable[Minimum]))</f>
        <v>0</v>
      </c>
      <c r="U1466" s="5" cm="1">
        <f t="array" ref="U1466">MAX(IF((DiscreteStatsTable[GroupByKey]=DiscreteStatsTable[[#This Row],[GroupByKey]]),(DiscreteStatsTable[GroupByKey]=DiscreteStatsTable[[#This Row],[GroupByKey]])*DiscreteStatsTable[Maximum]))</f>
        <v>0</v>
      </c>
      <c r="V1466" s="5" cm="1">
        <f t="array" ref="V1466">IFERROR(AVERAGE(IF((DiscreteStatsTable[GroupByKey]=DiscreteStatsTable[[#This Row],[GroupByKey]]),(DiscreteStatsTable[GroupByKey]=DiscreteStatsTable[[#This Row],[GroupByKey]])*DiscreteStatsTable[NumberObservations])),0)</f>
        <v>6.66</v>
      </c>
      <c r="W1466" s="5">
        <f>IF((DiscreteStatsTable[[#This Row],[RepsRequested]]&gt;1),DiscreteStatsTable[[#This Row],[HalfWidth]],DiscreteStatsTable[[#This Row],[BatchMeansHalfWidth]])</f>
        <v>0</v>
      </c>
      <c r="X1466" s="5" cm="1">
        <f t="array" ref="X1466">COUNT(IF((DiscreteStatsTable[GroupByKey]=DiscreteStatsTable[[#This Row],[GroupByKey]]),(DiscreteStatsTable[GroupByKey]=DiscreteStatsTable[[#This Row],[GroupByKey]])*DiscreteStatsTable[Replication]))</f>
        <v>50</v>
      </c>
      <c r="Y1466" s="5">
        <f>IF(DiscreteStatsTable[[#This Row],[RepsRequested]]=DiscreteStatsTable[[#This Row],[RepsWithStatObserved]],1,0)</f>
        <v>1</v>
      </c>
    </row>
    <row r="1467" spans="1:25" x14ac:dyDescent="0.25">
      <c r="A1467" t="s">
        <v>68</v>
      </c>
      <c r="B1467" t="s">
        <v>70</v>
      </c>
      <c r="C1467">
        <v>11</v>
      </c>
      <c r="D1467" t="s">
        <v>99</v>
      </c>
      <c r="E1467" t="s">
        <v>78</v>
      </c>
      <c r="F1467" t="s">
        <v>73</v>
      </c>
      <c r="G1467">
        <v>0.50622945461900604</v>
      </c>
      <c r="H1467">
        <v>2E+20</v>
      </c>
      <c r="I1467">
        <v>0</v>
      </c>
      <c r="J1467">
        <v>2.53114727309503</v>
      </c>
      <c r="K1467">
        <v>5</v>
      </c>
      <c r="L146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67" s="5" cm="1">
        <f t="array" ref="M1467">MAX(IF((ProjectInfoTable[ProjectName]=DiscreteStatsTable[[#This Row],[ProjectName]]),(ProjectInfoTable[ProjectName]=DiscreteStatsTable[[#This Row],[ProjectName]])*ProjectInfoTable[NumberOfReplications]))</f>
        <v>50</v>
      </c>
      <c r="N1467" s="5" cm="1">
        <f t="array" ref="N1467">IFERROR(AVERAGE(IF((DiscreteStatsTable[GroupByKey]=DiscreteStatsTable[[#This Row],[GroupByKey]]),(DiscreteStatsTable[GroupByKey]=DiscreteStatsTable[[#This Row],[GroupByKey]])*DiscreteStatsTable[Average])),0)</f>
        <v>1.5083801460331328</v>
      </c>
      <c r="O1467" s="5" cm="1">
        <f t="array" ref="O1467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67" s="5" cm="1">
        <f t="array" ref="P1467">MAX(IF((ProjectInfoTable[ProjectName]=DiscreteStatsTable[[#This Row],[ProjectName]]),(ProjectInfoTable[ProjectName]=DiscreteStatsTable[[#This Row],[ProjectName]])*ProjectInfoTable[ConfidenceInterval]))</f>
        <v>0.95</v>
      </c>
      <c r="Q1467" s="5">
        <f>IF(AND(DiscreteStatsTable[[#This Row],[RepsWithStatObserved]]=1,Y1467=0),200000000000000000000,IFERROR(_xlfn.T.INV.2T(1 -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67" s="5" cm="1">
        <f t="array" ref="R1467">MIN(IF((DiscreteStatsTable[GroupByKey]=DiscreteStatsTable[[#This Row],[GroupByKey]]),(DiscreteStatsTable[GroupByKey]=DiscreteStatsTable[[#This Row],[GroupByKey]])*DiscreteStatsTable[Average]))</f>
        <v>0</v>
      </c>
      <c r="S1467" s="5" cm="1">
        <f t="array" ref="S1467">MAX(IF((DiscreteStatsTable[GroupByKey]=DiscreteStatsTable[[#This Row],[GroupByKey]]),(DiscreteStatsTable[GroupByKey]=DiscreteStatsTable[[#This Row],[GroupByKey]])*DiscreteStatsTable[Average]))</f>
        <v>12.907894030662501</v>
      </c>
      <c r="T1467" s="5" cm="1">
        <f t="array" ref="T1467">MIN(IF((DiscreteStatsTable[GroupByKey]=DiscreteStatsTable[[#This Row],[GroupByKey]]),(DiscreteStatsTable[GroupByKey]=DiscreteStatsTable[[#This Row],[GroupByKey]])*DiscreteStatsTable[Minimum]))</f>
        <v>0</v>
      </c>
      <c r="U1467" s="5" cm="1">
        <f t="array" ref="U1467">MAX(IF((DiscreteStatsTable[GroupByKey]=DiscreteStatsTable[[#This Row],[GroupByKey]]),(DiscreteStatsTable[GroupByKey]=DiscreteStatsTable[[#This Row],[GroupByKey]])*DiscreteStatsTable[Maximum]))</f>
        <v>31.471105476993198</v>
      </c>
      <c r="V1467" s="5" cm="1">
        <f t="array" ref="V1467">IFERROR(AVERAGE(IF((DiscreteStatsTable[GroupByKey]=DiscreteStatsTable[[#This Row],[GroupByKey]]),(DiscreteStatsTable[GroupByKey]=DiscreteStatsTable[[#This Row],[GroupByKey]])*DiscreteStatsTable[NumberObservations])),0)</f>
        <v>6.66</v>
      </c>
      <c r="W1467" s="5">
        <f>IF((DiscreteStatsTable[[#This Row],[RepsRequested]]&gt;1),DiscreteStatsTable[[#This Row],[HalfWidth]],DiscreteStatsTable[[#This Row],[BatchMeansHalfWidth]])</f>
        <v>0.62451094728009982</v>
      </c>
      <c r="X1467" s="5" cm="1">
        <f t="array" ref="X1467">COUNT(IF((DiscreteStatsTable[GroupByKey]=DiscreteStatsTable[[#This Row],[GroupByKey]]),(DiscreteStatsTable[GroupByKey]=DiscreteStatsTable[[#This Row],[GroupByKey]])*DiscreteStatsTable[Replication]))</f>
        <v>50</v>
      </c>
      <c r="Y1467" s="5">
        <f>IF(DiscreteStatsTable[[#This Row],[RepsRequested]]=DiscreteStatsTable[[#This Row],[RepsWithStatObserved]],1,0)</f>
        <v>1</v>
      </c>
    </row>
    <row r="1468" spans="1:25" x14ac:dyDescent="0.25">
      <c r="A1468" t="s">
        <v>68</v>
      </c>
      <c r="B1468" t="s">
        <v>70</v>
      </c>
      <c r="C1468">
        <v>12</v>
      </c>
      <c r="D1468" t="s">
        <v>99</v>
      </c>
      <c r="E1468" t="s">
        <v>72</v>
      </c>
      <c r="F1468" t="s">
        <v>73</v>
      </c>
      <c r="G1468">
        <v>0.29409493440833701</v>
      </c>
      <c r="H1468">
        <v>2E+20</v>
      </c>
      <c r="I1468">
        <v>0.166316010624178</v>
      </c>
      <c r="J1468">
        <v>0.49536388782990798</v>
      </c>
      <c r="K1468">
        <v>6</v>
      </c>
      <c r="L146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68" s="5" cm="1">
        <f t="array" ref="M1468">MAX(IF((ProjectInfoTable[ProjectName]=DiscreteStatsTable[[#This Row],[ProjectName]]),(ProjectInfoTable[ProjectName]=DiscreteStatsTable[[#This Row],[ProjectName]])*ProjectInfoTable[NumberOfReplications]))</f>
        <v>50</v>
      </c>
      <c r="N1468" s="5" cm="1">
        <f t="array" ref="N1468">IFERROR(AVERAGE(IF((DiscreteStatsTable[GroupByKey]=DiscreteStatsTable[[#This Row],[GroupByKey]]),(DiscreteStatsTable[GroupByKey]=DiscreteStatsTable[[#This Row],[GroupByKey]])*DiscreteStatsTable[Average])),0)</f>
        <v>0.25989097691448754</v>
      </c>
      <c r="O1468" s="5" cm="1">
        <f t="array" ref="O146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68" s="5" cm="1">
        <f t="array" ref="P1468">MAX(IF((ProjectInfoTable[ProjectName]=DiscreteStatsTable[[#This Row],[ProjectName]]),(ProjectInfoTable[ProjectName]=DiscreteStatsTable[[#This Row],[ProjectName]])*ProjectInfoTable[ConfidenceInterval]))</f>
        <v>0.95</v>
      </c>
      <c r="Q1468" s="5">
        <f>IF(AND(DiscreteStatsTable[[#This Row],[RepsWithStatObserved]]=1,Y1468=0),200000000000000000000,IFERROR(_xlfn.T.INV.2T(1 -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68" s="5" cm="1">
        <f t="array" ref="R1468">MIN(IF((DiscreteStatsTable[GroupByKey]=DiscreteStatsTable[[#This Row],[GroupByKey]]),(DiscreteStatsTable[GroupByKey]=DiscreteStatsTable[[#This Row],[GroupByKey]])*DiscreteStatsTable[Average]))</f>
        <v>9.9110799780549305E-2</v>
      </c>
      <c r="S1468" s="5" cm="1">
        <f t="array" ref="S1468">MAX(IF((DiscreteStatsTable[GroupByKey]=DiscreteStatsTable[[#This Row],[GroupByKey]]),(DiscreteStatsTable[GroupByKey]=DiscreteStatsTable[[#This Row],[GroupByKey]])*DiscreteStatsTable[Average]))</f>
        <v>0.39044329600396599</v>
      </c>
      <c r="T1468" s="5" cm="1">
        <f t="array" ref="T1468">MIN(IF((DiscreteStatsTable[GroupByKey]=DiscreteStatsTable[[#This Row],[GroupByKey]]),(DiscreteStatsTable[GroupByKey]=DiscreteStatsTable[[#This Row],[GroupByKey]])*DiscreteStatsTable[Minimum]))</f>
        <v>1.8569038615106601E-2</v>
      </c>
      <c r="U1468" s="5" cm="1">
        <f t="array" ref="U1468">MAX(IF((DiscreteStatsTable[GroupByKey]=DiscreteStatsTable[[#This Row],[GroupByKey]]),(DiscreteStatsTable[GroupByKey]=DiscreteStatsTable[[#This Row],[GroupByKey]])*DiscreteStatsTable[Maximum]))</f>
        <v>0.49770717251883501</v>
      </c>
      <c r="V1468" s="5" cm="1">
        <f t="array" ref="V1468">IFERROR(AVERAGE(IF((DiscreteStatsTable[GroupByKey]=DiscreteStatsTable[[#This Row],[GroupByKey]]),(DiscreteStatsTable[GroupByKey]=DiscreteStatsTable[[#This Row],[GroupByKey]])*DiscreteStatsTable[NumberObservations])),0)</f>
        <v>6.66</v>
      </c>
      <c r="W1468" s="5">
        <f>IF((DiscreteStatsTable[[#This Row],[RepsRequested]]&gt;1),DiscreteStatsTable[[#This Row],[HalfWidth]],DiscreteStatsTable[[#This Row],[BatchMeansHalfWidth]])</f>
        <v>1.6977944113910053E-2</v>
      </c>
      <c r="X1468" s="5" cm="1">
        <f t="array" ref="X1468">COUNT(IF((DiscreteStatsTable[GroupByKey]=DiscreteStatsTable[[#This Row],[GroupByKey]]),(DiscreteStatsTable[GroupByKey]=DiscreteStatsTable[[#This Row],[GroupByKey]])*DiscreteStatsTable[Replication]))</f>
        <v>50</v>
      </c>
      <c r="Y1468" s="5">
        <f>IF(DiscreteStatsTable[[#This Row],[RepsRequested]]=DiscreteStatsTable[[#This Row],[RepsWithStatObserved]],1,0)</f>
        <v>1</v>
      </c>
    </row>
    <row r="1469" spans="1:25" x14ac:dyDescent="0.25">
      <c r="A1469" t="s">
        <v>68</v>
      </c>
      <c r="B1469" t="s">
        <v>70</v>
      </c>
      <c r="C1469">
        <v>12</v>
      </c>
      <c r="D1469" t="s">
        <v>99</v>
      </c>
      <c r="E1469" t="s">
        <v>74</v>
      </c>
      <c r="F1469" t="s">
        <v>73</v>
      </c>
      <c r="G1469">
        <v>12.1311243030281</v>
      </c>
      <c r="H1469">
        <v>2E+20</v>
      </c>
      <c r="I1469">
        <v>7.8755029069643596</v>
      </c>
      <c r="J1469">
        <v>17.7286643612013</v>
      </c>
      <c r="K1469">
        <v>6</v>
      </c>
      <c r="L146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69" s="5" cm="1">
        <f t="array" ref="M1469">MAX(IF((ProjectInfoTable[ProjectName]=DiscreteStatsTable[[#This Row],[ProjectName]]),(ProjectInfoTable[ProjectName]=DiscreteStatsTable[[#This Row],[ProjectName]])*ProjectInfoTable[NumberOfReplications]))</f>
        <v>50</v>
      </c>
      <c r="N1469" s="5" cm="1">
        <f t="array" ref="N1469">IFERROR(AVERAGE(IF((DiscreteStatsTable[GroupByKey]=DiscreteStatsTable[[#This Row],[GroupByKey]]),(DiscreteStatsTable[GroupByKey]=DiscreteStatsTable[[#This Row],[GroupByKey]])*DiscreteStatsTable[Average])),0)</f>
        <v>9.3051094534677592</v>
      </c>
      <c r="O1469" s="5" cm="1">
        <f t="array" ref="O1469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69" s="5" cm="1">
        <f t="array" ref="P1469">MAX(IF((ProjectInfoTable[ProjectName]=DiscreteStatsTable[[#This Row],[ProjectName]]),(ProjectInfoTable[ProjectName]=DiscreteStatsTable[[#This Row],[ProjectName]])*ProjectInfoTable[ConfidenceInterval]))</f>
        <v>0.95</v>
      </c>
      <c r="Q1469" s="5">
        <f>IF(AND(DiscreteStatsTable[[#This Row],[RepsWithStatObserved]]=1,Y1469=0),200000000000000000000,IFERROR(_xlfn.T.INV.2T(1 -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69" s="5" cm="1">
        <f t="array" ref="R1469">MIN(IF((DiscreteStatsTable[GroupByKey]=DiscreteStatsTable[[#This Row],[GroupByKey]]),(DiscreteStatsTable[GroupByKey]=DiscreteStatsTable[[#This Row],[GroupByKey]])*DiscreteStatsTable[Average]))</f>
        <v>3.48010138212855</v>
      </c>
      <c r="S1469" s="5" cm="1">
        <f t="array" ref="S1469">MAX(IF((DiscreteStatsTable[GroupByKey]=DiscreteStatsTable[[#This Row],[GroupByKey]]),(DiscreteStatsTable[GroupByKey]=DiscreteStatsTable[[#This Row],[GroupByKey]])*DiscreteStatsTable[Average]))</f>
        <v>23.754986041942001</v>
      </c>
      <c r="T1469" s="5" cm="1">
        <f t="array" ref="T1469">MIN(IF((DiscreteStatsTable[GroupByKey]=DiscreteStatsTable[[#This Row],[GroupByKey]]),(DiscreteStatsTable[GroupByKey]=DiscreteStatsTable[[#This Row],[GroupByKey]])*DiscreteStatsTable[Minimum]))</f>
        <v>0.55707115845319799</v>
      </c>
      <c r="U1469" s="5" cm="1">
        <f t="array" ref="U1469">MAX(IF((DiscreteStatsTable[GroupByKey]=DiscreteStatsTable[[#This Row],[GroupByKey]]),(DiscreteStatsTable[GroupByKey]=DiscreteStatsTable[[#This Row],[GroupByKey]])*DiscreteStatsTable[Maximum]))</f>
        <v>46.0165696136092</v>
      </c>
      <c r="V1469" s="5" cm="1">
        <f t="array" ref="V1469">IFERROR(AVERAGE(IF((DiscreteStatsTable[GroupByKey]=DiscreteStatsTable[[#This Row],[GroupByKey]]),(DiscreteStatsTable[GroupByKey]=DiscreteStatsTable[[#This Row],[GroupByKey]])*DiscreteStatsTable[NumberObservations])),0)</f>
        <v>6.66</v>
      </c>
      <c r="W1469" s="5">
        <f>IF((DiscreteStatsTable[[#This Row],[RepsRequested]]&gt;1),DiscreteStatsTable[[#This Row],[HalfWidth]],DiscreteStatsTable[[#This Row],[BatchMeansHalfWidth]])</f>
        <v>0.87568994514178078</v>
      </c>
      <c r="X1469" s="5" cm="1">
        <f t="array" ref="X1469">COUNT(IF((DiscreteStatsTable[GroupByKey]=DiscreteStatsTable[[#This Row],[GroupByKey]]),(DiscreteStatsTable[GroupByKey]=DiscreteStatsTable[[#This Row],[GroupByKey]])*DiscreteStatsTable[Replication]))</f>
        <v>50</v>
      </c>
      <c r="Y1469" s="5">
        <f>IF(DiscreteStatsTable[[#This Row],[RepsRequested]]=DiscreteStatsTable[[#This Row],[RepsWithStatObserved]],1,0)</f>
        <v>1</v>
      </c>
    </row>
    <row r="1470" spans="1:25" x14ac:dyDescent="0.25">
      <c r="A1470" t="s">
        <v>68</v>
      </c>
      <c r="B1470" t="s">
        <v>70</v>
      </c>
      <c r="C1470">
        <v>12</v>
      </c>
      <c r="D1470" t="s">
        <v>99</v>
      </c>
      <c r="E1470" t="s">
        <v>75</v>
      </c>
      <c r="F1470" t="s">
        <v>73</v>
      </c>
      <c r="G1470">
        <v>0.29409493440833701</v>
      </c>
      <c r="H1470">
        <v>2E+20</v>
      </c>
      <c r="I1470">
        <v>0.166316010624178</v>
      </c>
      <c r="J1470">
        <v>0.49536388782990798</v>
      </c>
      <c r="K1470">
        <v>6</v>
      </c>
      <c r="L147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70" s="5" cm="1">
        <f t="array" ref="M1470">MAX(IF((ProjectInfoTable[ProjectName]=DiscreteStatsTable[[#This Row],[ProjectName]]),(ProjectInfoTable[ProjectName]=DiscreteStatsTable[[#This Row],[ProjectName]])*ProjectInfoTable[NumberOfReplications]))</f>
        <v>50</v>
      </c>
      <c r="N1470" s="5" cm="1">
        <f t="array" ref="N1470">IFERROR(AVERAGE(IF((DiscreteStatsTable[GroupByKey]=DiscreteStatsTable[[#This Row],[GroupByKey]]),(DiscreteStatsTable[GroupByKey]=DiscreteStatsTable[[#This Row],[GroupByKey]])*DiscreteStatsTable[Average])),0)</f>
        <v>0.25989097691448754</v>
      </c>
      <c r="O1470" s="5" cm="1">
        <f t="array" ref="O147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70" s="5" cm="1">
        <f t="array" ref="P1470">MAX(IF((ProjectInfoTable[ProjectName]=DiscreteStatsTable[[#This Row],[ProjectName]]),(ProjectInfoTable[ProjectName]=DiscreteStatsTable[[#This Row],[ProjectName]])*ProjectInfoTable[ConfidenceInterval]))</f>
        <v>0.95</v>
      </c>
      <c r="Q1470" s="5">
        <f>IF(AND(DiscreteStatsTable[[#This Row],[RepsWithStatObserved]]=1,Y1470=0),200000000000000000000,IFERROR(_xlfn.T.INV.2T(1 -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70" s="5" cm="1">
        <f t="array" ref="R1470">MIN(IF((DiscreteStatsTable[GroupByKey]=DiscreteStatsTable[[#This Row],[GroupByKey]]),(DiscreteStatsTable[GroupByKey]=DiscreteStatsTable[[#This Row],[GroupByKey]])*DiscreteStatsTable[Average]))</f>
        <v>9.9110799780549305E-2</v>
      </c>
      <c r="S1470" s="5" cm="1">
        <f t="array" ref="S1470">MAX(IF((DiscreteStatsTable[GroupByKey]=DiscreteStatsTable[[#This Row],[GroupByKey]]),(DiscreteStatsTable[GroupByKey]=DiscreteStatsTable[[#This Row],[GroupByKey]])*DiscreteStatsTable[Average]))</f>
        <v>0.39044329600396599</v>
      </c>
      <c r="T1470" s="5" cm="1">
        <f t="array" ref="T1470">MIN(IF((DiscreteStatsTable[GroupByKey]=DiscreteStatsTable[[#This Row],[GroupByKey]]),(DiscreteStatsTable[GroupByKey]=DiscreteStatsTable[[#This Row],[GroupByKey]])*DiscreteStatsTable[Minimum]))</f>
        <v>1.8569038615106601E-2</v>
      </c>
      <c r="U1470" s="5" cm="1">
        <f t="array" ref="U1470">MAX(IF((DiscreteStatsTable[GroupByKey]=DiscreteStatsTable[[#This Row],[GroupByKey]]),(DiscreteStatsTable[GroupByKey]=DiscreteStatsTable[[#This Row],[GroupByKey]])*DiscreteStatsTable[Maximum]))</f>
        <v>0.49770717251883501</v>
      </c>
      <c r="V1470" s="5" cm="1">
        <f t="array" ref="V1470">IFERROR(AVERAGE(IF((DiscreteStatsTable[GroupByKey]=DiscreteStatsTable[[#This Row],[GroupByKey]]),(DiscreteStatsTable[GroupByKey]=DiscreteStatsTable[[#This Row],[GroupByKey]])*DiscreteStatsTable[NumberObservations])),0)</f>
        <v>6.66</v>
      </c>
      <c r="W1470" s="5">
        <f>IF((DiscreteStatsTable[[#This Row],[RepsRequested]]&gt;1),DiscreteStatsTable[[#This Row],[HalfWidth]],DiscreteStatsTable[[#This Row],[BatchMeansHalfWidth]])</f>
        <v>1.6977944113910053E-2</v>
      </c>
      <c r="X1470" s="5" cm="1">
        <f t="array" ref="X1470">COUNT(IF((DiscreteStatsTable[GroupByKey]=DiscreteStatsTable[[#This Row],[GroupByKey]]),(DiscreteStatsTable[GroupByKey]=DiscreteStatsTable[[#This Row],[GroupByKey]])*DiscreteStatsTable[Replication]))</f>
        <v>50</v>
      </c>
      <c r="Y1470" s="5">
        <f>IF(DiscreteStatsTable[[#This Row],[RepsRequested]]=DiscreteStatsTable[[#This Row],[RepsWithStatObserved]],1,0)</f>
        <v>1</v>
      </c>
    </row>
    <row r="1471" spans="1:25" x14ac:dyDescent="0.25">
      <c r="A1471" t="s">
        <v>68</v>
      </c>
      <c r="B1471" t="s">
        <v>70</v>
      </c>
      <c r="C1471">
        <v>12</v>
      </c>
      <c r="D1471" t="s">
        <v>99</v>
      </c>
      <c r="E1471" t="s">
        <v>76</v>
      </c>
      <c r="F1471" t="s">
        <v>73</v>
      </c>
      <c r="G1471">
        <v>8.8228480322500999</v>
      </c>
      <c r="H1471">
        <v>2E+20</v>
      </c>
      <c r="I1471">
        <v>4.98948031872533</v>
      </c>
      <c r="J1471">
        <v>14.860916634897301</v>
      </c>
      <c r="K1471">
        <v>6</v>
      </c>
      <c r="L147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71" s="5" cm="1">
        <f t="array" ref="M1471">MAX(IF((ProjectInfoTable[ProjectName]=DiscreteStatsTable[[#This Row],[ProjectName]]),(ProjectInfoTable[ProjectName]=DiscreteStatsTable[[#This Row],[ProjectName]])*ProjectInfoTable[NumberOfReplications]))</f>
        <v>50</v>
      </c>
      <c r="N1471" s="5" cm="1">
        <f t="array" ref="N1471">IFERROR(AVERAGE(IF((DiscreteStatsTable[GroupByKey]=DiscreteStatsTable[[#This Row],[GroupByKey]]),(DiscreteStatsTable[GroupByKey]=DiscreteStatsTable[[#This Row],[GroupByKey]])*DiscreteStatsTable[Average])),0)</f>
        <v>7.7967293074346298</v>
      </c>
      <c r="O1471" s="5" cm="1">
        <f t="array" ref="O1471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71" s="5" cm="1">
        <f t="array" ref="P1471">MAX(IF((ProjectInfoTable[ProjectName]=DiscreteStatsTable[[#This Row],[ProjectName]]),(ProjectInfoTable[ProjectName]=DiscreteStatsTable[[#This Row],[ProjectName]])*ProjectInfoTable[ConfidenceInterval]))</f>
        <v>0.95</v>
      </c>
      <c r="Q1471" s="5">
        <f>IF(AND(DiscreteStatsTable[[#This Row],[RepsWithStatObserved]]=1,Y1471=0),200000000000000000000,IFERROR(_xlfn.T.INV.2T(1 -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71" s="5" cm="1">
        <f t="array" ref="R1471">MIN(IF((DiscreteStatsTable[GroupByKey]=DiscreteStatsTable[[#This Row],[GroupByKey]]),(DiscreteStatsTable[GroupByKey]=DiscreteStatsTable[[#This Row],[GroupByKey]])*DiscreteStatsTable[Average]))</f>
        <v>2.9733239934164799</v>
      </c>
      <c r="S1471" s="5" cm="1">
        <f t="array" ref="S1471">MAX(IF((DiscreteStatsTable[GroupByKey]=DiscreteStatsTable[[#This Row],[GroupByKey]]),(DiscreteStatsTable[GroupByKey]=DiscreteStatsTable[[#This Row],[GroupByKey]])*DiscreteStatsTable[Average]))</f>
        <v>11.713298880119</v>
      </c>
      <c r="T1471" s="5" cm="1">
        <f t="array" ref="T1471">MIN(IF((DiscreteStatsTable[GroupByKey]=DiscreteStatsTable[[#This Row],[GroupByKey]]),(DiscreteStatsTable[GroupByKey]=DiscreteStatsTable[[#This Row],[GroupByKey]])*DiscreteStatsTable[Minimum]))</f>
        <v>0.55707115845319799</v>
      </c>
      <c r="U1471" s="5" cm="1">
        <f t="array" ref="U1471">MAX(IF((DiscreteStatsTable[GroupByKey]=DiscreteStatsTable[[#This Row],[GroupByKey]]),(DiscreteStatsTable[GroupByKey]=DiscreteStatsTable[[#This Row],[GroupByKey]])*DiscreteStatsTable[Maximum]))</f>
        <v>14.9312151755651</v>
      </c>
      <c r="V1471" s="5" cm="1">
        <f t="array" ref="V1471">IFERROR(AVERAGE(IF((DiscreteStatsTable[GroupByKey]=DiscreteStatsTable[[#This Row],[GroupByKey]]),(DiscreteStatsTable[GroupByKey]=DiscreteStatsTable[[#This Row],[GroupByKey]])*DiscreteStatsTable[NumberObservations])),0)</f>
        <v>6.66</v>
      </c>
      <c r="W1471" s="5">
        <f>IF((DiscreteStatsTable[[#This Row],[RepsRequested]]&gt;1),DiscreteStatsTable[[#This Row],[HalfWidth]],DiscreteStatsTable[[#This Row],[BatchMeansHalfWidth]])</f>
        <v>0.50933832341729657</v>
      </c>
      <c r="X1471" s="5" cm="1">
        <f t="array" ref="X1471">COUNT(IF((DiscreteStatsTable[GroupByKey]=DiscreteStatsTable[[#This Row],[GroupByKey]]),(DiscreteStatsTable[GroupByKey]=DiscreteStatsTable[[#This Row],[GroupByKey]])*DiscreteStatsTable[Replication]))</f>
        <v>50</v>
      </c>
      <c r="Y1471" s="5">
        <f>IF(DiscreteStatsTable[[#This Row],[RepsRequested]]=DiscreteStatsTable[[#This Row],[RepsWithStatObserved]],1,0)</f>
        <v>1</v>
      </c>
    </row>
    <row r="1472" spans="1:25" x14ac:dyDescent="0.25">
      <c r="A1472" t="s">
        <v>68</v>
      </c>
      <c r="B1472" t="s">
        <v>70</v>
      </c>
      <c r="C1472">
        <v>12</v>
      </c>
      <c r="D1472" t="s">
        <v>99</v>
      </c>
      <c r="E1472" t="s">
        <v>77</v>
      </c>
      <c r="F1472" t="s">
        <v>73</v>
      </c>
      <c r="G1472">
        <v>0</v>
      </c>
      <c r="H1472">
        <v>2E+20</v>
      </c>
      <c r="I1472">
        <v>0</v>
      </c>
      <c r="J1472">
        <v>0</v>
      </c>
      <c r="K1472">
        <v>6</v>
      </c>
      <c r="L147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72" s="5" cm="1">
        <f t="array" ref="M1472">MAX(IF((ProjectInfoTable[ProjectName]=DiscreteStatsTable[[#This Row],[ProjectName]]),(ProjectInfoTable[ProjectName]=DiscreteStatsTable[[#This Row],[ProjectName]])*ProjectInfoTable[NumberOfReplications]))</f>
        <v>50</v>
      </c>
      <c r="N1472" s="5" cm="1">
        <f t="array" ref="N1472">IFERROR(AVERAGE(IF((DiscreteStatsTable[GroupByKey]=DiscreteStatsTable[[#This Row],[GroupByKey]]),(DiscreteStatsTable[GroupByKey]=DiscreteStatsTable[[#This Row],[GroupByKey]])*DiscreteStatsTable[Average])),0)</f>
        <v>0</v>
      </c>
      <c r="O1472" s="5" cm="1">
        <f t="array" ref="O1472">IFERROR(_xlfn.STDEV.S(IF((DiscreteStatsTable[GroupByKey]=DiscreteStatsTable[[#This Row],[GroupByKey]]),(DiscreteStatsTable[GroupByKey]=DiscreteStatsTable[[#This Row],[GroupByKey]])*DiscreteStatsTable[Average])),0)</f>
        <v>0</v>
      </c>
      <c r="P1472" s="5" cm="1">
        <f t="array" ref="P1472">MAX(IF((ProjectInfoTable[ProjectName]=DiscreteStatsTable[[#This Row],[ProjectName]]),(ProjectInfoTable[ProjectName]=DiscreteStatsTable[[#This Row],[ProjectName]])*ProjectInfoTable[ConfidenceInterval]))</f>
        <v>0.95</v>
      </c>
      <c r="Q1472" s="5">
        <f>IF(AND(DiscreteStatsTable[[#This Row],[RepsWithStatObserved]]=1,Y1472=0),200000000000000000000,IFERROR(_xlfn.T.INV.2T(1 -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2" s="5" cm="1">
        <f t="array" ref="R1472">MIN(IF((DiscreteStatsTable[GroupByKey]=DiscreteStatsTable[[#This Row],[GroupByKey]]),(DiscreteStatsTable[GroupByKey]=DiscreteStatsTable[[#This Row],[GroupByKey]])*DiscreteStatsTable[Average]))</f>
        <v>0</v>
      </c>
      <c r="S1472" s="5" cm="1">
        <f t="array" ref="S1472">MAX(IF((DiscreteStatsTable[GroupByKey]=DiscreteStatsTable[[#This Row],[GroupByKey]]),(DiscreteStatsTable[GroupByKey]=DiscreteStatsTable[[#This Row],[GroupByKey]])*DiscreteStatsTable[Average]))</f>
        <v>0</v>
      </c>
      <c r="T1472" s="5" cm="1">
        <f t="array" ref="T1472">MIN(IF((DiscreteStatsTable[GroupByKey]=DiscreteStatsTable[[#This Row],[GroupByKey]]),(DiscreteStatsTable[GroupByKey]=DiscreteStatsTable[[#This Row],[GroupByKey]])*DiscreteStatsTable[Minimum]))</f>
        <v>0</v>
      </c>
      <c r="U1472" s="5" cm="1">
        <f t="array" ref="U1472">MAX(IF((DiscreteStatsTable[GroupByKey]=DiscreteStatsTable[[#This Row],[GroupByKey]]),(DiscreteStatsTable[GroupByKey]=DiscreteStatsTable[[#This Row],[GroupByKey]])*DiscreteStatsTable[Maximum]))</f>
        <v>0</v>
      </c>
      <c r="V1472" s="5" cm="1">
        <f t="array" ref="V1472">IFERROR(AVERAGE(IF((DiscreteStatsTable[GroupByKey]=DiscreteStatsTable[[#This Row],[GroupByKey]]),(DiscreteStatsTable[GroupByKey]=DiscreteStatsTable[[#This Row],[GroupByKey]])*DiscreteStatsTable[NumberObservations])),0)</f>
        <v>6.66</v>
      </c>
      <c r="W1472" s="5">
        <f>IF((DiscreteStatsTable[[#This Row],[RepsRequested]]&gt;1),DiscreteStatsTable[[#This Row],[HalfWidth]],DiscreteStatsTable[[#This Row],[BatchMeansHalfWidth]])</f>
        <v>0</v>
      </c>
      <c r="X1472" s="5" cm="1">
        <f t="array" ref="X1472">COUNT(IF((DiscreteStatsTable[GroupByKey]=DiscreteStatsTable[[#This Row],[GroupByKey]]),(DiscreteStatsTable[GroupByKey]=DiscreteStatsTable[[#This Row],[GroupByKey]])*DiscreteStatsTable[Replication]))</f>
        <v>50</v>
      </c>
      <c r="Y1472" s="5">
        <f>IF(DiscreteStatsTable[[#This Row],[RepsRequested]]=DiscreteStatsTable[[#This Row],[RepsWithStatObserved]],1,0)</f>
        <v>1</v>
      </c>
    </row>
    <row r="1473" spans="1:25" x14ac:dyDescent="0.25">
      <c r="A1473" t="s">
        <v>68</v>
      </c>
      <c r="B1473" t="s">
        <v>70</v>
      </c>
      <c r="C1473">
        <v>12</v>
      </c>
      <c r="D1473" t="s">
        <v>99</v>
      </c>
      <c r="E1473" t="s">
        <v>78</v>
      </c>
      <c r="F1473" t="s">
        <v>73</v>
      </c>
      <c r="G1473">
        <v>3.3082762707780402</v>
      </c>
      <c r="H1473">
        <v>2E+20</v>
      </c>
      <c r="I1473">
        <v>0</v>
      </c>
      <c r="J1473">
        <v>5.9435439085427797</v>
      </c>
      <c r="K1473">
        <v>6</v>
      </c>
      <c r="L147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73" s="5" cm="1">
        <f t="array" ref="M1473">MAX(IF((ProjectInfoTable[ProjectName]=DiscreteStatsTable[[#This Row],[ProjectName]]),(ProjectInfoTable[ProjectName]=DiscreteStatsTable[[#This Row],[ProjectName]])*ProjectInfoTable[NumberOfReplications]))</f>
        <v>50</v>
      </c>
      <c r="N1473" s="5" cm="1">
        <f t="array" ref="N1473">IFERROR(AVERAGE(IF((DiscreteStatsTable[GroupByKey]=DiscreteStatsTable[[#This Row],[GroupByKey]]),(DiscreteStatsTable[GroupByKey]=DiscreteStatsTable[[#This Row],[GroupByKey]])*DiscreteStatsTable[Average])),0)</f>
        <v>1.5083801460331328</v>
      </c>
      <c r="O1473" s="5" cm="1">
        <f t="array" ref="O1473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73" s="5" cm="1">
        <f t="array" ref="P1473">MAX(IF((ProjectInfoTable[ProjectName]=DiscreteStatsTable[[#This Row],[ProjectName]]),(ProjectInfoTable[ProjectName]=DiscreteStatsTable[[#This Row],[ProjectName]])*ProjectInfoTable[ConfidenceInterval]))</f>
        <v>0.95</v>
      </c>
      <c r="Q1473" s="5">
        <f>IF(AND(DiscreteStatsTable[[#This Row],[RepsWithStatObserved]]=1,Y1473=0),200000000000000000000,IFERROR(_xlfn.T.INV.2T(1 -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73" s="5" cm="1">
        <f t="array" ref="R1473">MIN(IF((DiscreteStatsTable[GroupByKey]=DiscreteStatsTable[[#This Row],[GroupByKey]]),(DiscreteStatsTable[GroupByKey]=DiscreteStatsTable[[#This Row],[GroupByKey]])*DiscreteStatsTable[Average]))</f>
        <v>0</v>
      </c>
      <c r="S1473" s="5" cm="1">
        <f t="array" ref="S1473">MAX(IF((DiscreteStatsTable[GroupByKey]=DiscreteStatsTable[[#This Row],[GroupByKey]]),(DiscreteStatsTable[GroupByKey]=DiscreteStatsTable[[#This Row],[GroupByKey]])*DiscreteStatsTable[Average]))</f>
        <v>12.907894030662501</v>
      </c>
      <c r="T1473" s="5" cm="1">
        <f t="array" ref="T1473">MIN(IF((DiscreteStatsTable[GroupByKey]=DiscreteStatsTable[[#This Row],[GroupByKey]]),(DiscreteStatsTable[GroupByKey]=DiscreteStatsTable[[#This Row],[GroupByKey]])*DiscreteStatsTable[Minimum]))</f>
        <v>0</v>
      </c>
      <c r="U1473" s="5" cm="1">
        <f t="array" ref="U1473">MAX(IF((DiscreteStatsTable[GroupByKey]=DiscreteStatsTable[[#This Row],[GroupByKey]]),(DiscreteStatsTable[GroupByKey]=DiscreteStatsTable[[#This Row],[GroupByKey]])*DiscreteStatsTable[Maximum]))</f>
        <v>31.471105476993198</v>
      </c>
      <c r="V1473" s="5" cm="1">
        <f t="array" ref="V1473">IFERROR(AVERAGE(IF((DiscreteStatsTable[GroupByKey]=DiscreteStatsTable[[#This Row],[GroupByKey]]),(DiscreteStatsTable[GroupByKey]=DiscreteStatsTable[[#This Row],[GroupByKey]])*DiscreteStatsTable[NumberObservations])),0)</f>
        <v>6.66</v>
      </c>
      <c r="W1473" s="5">
        <f>IF((DiscreteStatsTable[[#This Row],[RepsRequested]]&gt;1),DiscreteStatsTable[[#This Row],[HalfWidth]],DiscreteStatsTable[[#This Row],[BatchMeansHalfWidth]])</f>
        <v>0.62451094728009982</v>
      </c>
      <c r="X1473" s="5" cm="1">
        <f t="array" ref="X1473">COUNT(IF((DiscreteStatsTable[GroupByKey]=DiscreteStatsTable[[#This Row],[GroupByKey]]),(DiscreteStatsTable[GroupByKey]=DiscreteStatsTable[[#This Row],[GroupByKey]])*DiscreteStatsTable[Replication]))</f>
        <v>50</v>
      </c>
      <c r="Y1473" s="5">
        <f>IF(DiscreteStatsTable[[#This Row],[RepsRequested]]=DiscreteStatsTable[[#This Row],[RepsWithStatObserved]],1,0)</f>
        <v>1</v>
      </c>
    </row>
    <row r="1474" spans="1:25" x14ac:dyDescent="0.25">
      <c r="A1474" t="s">
        <v>68</v>
      </c>
      <c r="B1474" t="s">
        <v>70</v>
      </c>
      <c r="C1474">
        <v>13</v>
      </c>
      <c r="D1474" t="s">
        <v>99</v>
      </c>
      <c r="E1474" t="s">
        <v>72</v>
      </c>
      <c r="F1474" t="s">
        <v>73</v>
      </c>
      <c r="G1474">
        <v>0.28329810695348501</v>
      </c>
      <c r="H1474">
        <v>2E+20</v>
      </c>
      <c r="I1474">
        <v>0.19237013942210601</v>
      </c>
      <c r="J1474">
        <v>0.47052689998833602</v>
      </c>
      <c r="K1474">
        <v>6</v>
      </c>
      <c r="L147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74" s="5" cm="1">
        <f t="array" ref="M1474">MAX(IF((ProjectInfoTable[ProjectName]=DiscreteStatsTable[[#This Row],[ProjectName]]),(ProjectInfoTable[ProjectName]=DiscreteStatsTable[[#This Row],[ProjectName]])*ProjectInfoTable[NumberOfReplications]))</f>
        <v>50</v>
      </c>
      <c r="N1474" s="5" cm="1">
        <f t="array" ref="N1474">IFERROR(AVERAGE(IF((DiscreteStatsTable[GroupByKey]=DiscreteStatsTable[[#This Row],[GroupByKey]]),(DiscreteStatsTable[GroupByKey]=DiscreteStatsTable[[#This Row],[GroupByKey]])*DiscreteStatsTable[Average])),0)</f>
        <v>0.25989097691448754</v>
      </c>
      <c r="O1474" s="5" cm="1">
        <f t="array" ref="O147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74" s="5" cm="1">
        <f t="array" ref="P1474">MAX(IF((ProjectInfoTable[ProjectName]=DiscreteStatsTable[[#This Row],[ProjectName]]),(ProjectInfoTable[ProjectName]=DiscreteStatsTable[[#This Row],[ProjectName]])*ProjectInfoTable[ConfidenceInterval]))</f>
        <v>0.95</v>
      </c>
      <c r="Q1474" s="5">
        <f>IF(AND(DiscreteStatsTable[[#This Row],[RepsWithStatObserved]]=1,Y1474=0),200000000000000000000,IFERROR(_xlfn.T.INV.2T(1 -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74" s="5" cm="1">
        <f t="array" ref="R1474">MIN(IF((DiscreteStatsTable[GroupByKey]=DiscreteStatsTable[[#This Row],[GroupByKey]]),(DiscreteStatsTable[GroupByKey]=DiscreteStatsTable[[#This Row],[GroupByKey]])*DiscreteStatsTable[Average]))</f>
        <v>9.9110799780549305E-2</v>
      </c>
      <c r="S1474" s="5" cm="1">
        <f t="array" ref="S1474">MAX(IF((DiscreteStatsTable[GroupByKey]=DiscreteStatsTable[[#This Row],[GroupByKey]]),(DiscreteStatsTable[GroupByKey]=DiscreteStatsTable[[#This Row],[GroupByKey]])*DiscreteStatsTable[Average]))</f>
        <v>0.39044329600396599</v>
      </c>
      <c r="T1474" s="5" cm="1">
        <f t="array" ref="T1474">MIN(IF((DiscreteStatsTable[GroupByKey]=DiscreteStatsTable[[#This Row],[GroupByKey]]),(DiscreteStatsTable[GroupByKey]=DiscreteStatsTable[[#This Row],[GroupByKey]])*DiscreteStatsTable[Minimum]))</f>
        <v>1.8569038615106601E-2</v>
      </c>
      <c r="U1474" s="5" cm="1">
        <f t="array" ref="U1474">MAX(IF((DiscreteStatsTable[GroupByKey]=DiscreteStatsTable[[#This Row],[GroupByKey]]),(DiscreteStatsTable[GroupByKey]=DiscreteStatsTable[[#This Row],[GroupByKey]])*DiscreteStatsTable[Maximum]))</f>
        <v>0.49770717251883501</v>
      </c>
      <c r="V1474" s="5" cm="1">
        <f t="array" ref="V1474">IFERROR(AVERAGE(IF((DiscreteStatsTable[GroupByKey]=DiscreteStatsTable[[#This Row],[GroupByKey]]),(DiscreteStatsTable[GroupByKey]=DiscreteStatsTable[[#This Row],[GroupByKey]])*DiscreteStatsTable[NumberObservations])),0)</f>
        <v>6.66</v>
      </c>
      <c r="W1474" s="5">
        <f>IF((DiscreteStatsTable[[#This Row],[RepsRequested]]&gt;1),DiscreteStatsTable[[#This Row],[HalfWidth]],DiscreteStatsTable[[#This Row],[BatchMeansHalfWidth]])</f>
        <v>1.6977944113910053E-2</v>
      </c>
      <c r="X1474" s="5" cm="1">
        <f t="array" ref="X1474">COUNT(IF((DiscreteStatsTable[GroupByKey]=DiscreteStatsTable[[#This Row],[GroupByKey]]),(DiscreteStatsTable[GroupByKey]=DiscreteStatsTable[[#This Row],[GroupByKey]])*DiscreteStatsTable[Replication]))</f>
        <v>50</v>
      </c>
      <c r="Y1474" s="5">
        <f>IF(DiscreteStatsTable[[#This Row],[RepsRequested]]=DiscreteStatsTable[[#This Row],[RepsWithStatObserved]],1,0)</f>
        <v>1</v>
      </c>
    </row>
    <row r="1475" spans="1:25" x14ac:dyDescent="0.25">
      <c r="A1475" t="s">
        <v>68</v>
      </c>
      <c r="B1475" t="s">
        <v>70</v>
      </c>
      <c r="C1475">
        <v>13</v>
      </c>
      <c r="D1475" t="s">
        <v>99</v>
      </c>
      <c r="E1475" t="s">
        <v>74</v>
      </c>
      <c r="F1475" t="s">
        <v>73</v>
      </c>
      <c r="G1475">
        <v>8.4989432086045493</v>
      </c>
      <c r="H1475">
        <v>2E+20</v>
      </c>
      <c r="I1475">
        <v>5.7711041826631799</v>
      </c>
      <c r="J1475">
        <v>14.115806999650101</v>
      </c>
      <c r="K1475">
        <v>6</v>
      </c>
      <c r="L147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75" s="5" cm="1">
        <f t="array" ref="M1475">MAX(IF((ProjectInfoTable[ProjectName]=DiscreteStatsTable[[#This Row],[ProjectName]]),(ProjectInfoTable[ProjectName]=DiscreteStatsTable[[#This Row],[ProjectName]])*ProjectInfoTable[NumberOfReplications]))</f>
        <v>50</v>
      </c>
      <c r="N1475" s="5" cm="1">
        <f t="array" ref="N1475">IFERROR(AVERAGE(IF((DiscreteStatsTable[GroupByKey]=DiscreteStatsTable[[#This Row],[GroupByKey]]),(DiscreteStatsTable[GroupByKey]=DiscreteStatsTable[[#This Row],[GroupByKey]])*DiscreteStatsTable[Average])),0)</f>
        <v>9.3051094534677592</v>
      </c>
      <c r="O1475" s="5" cm="1">
        <f t="array" ref="O1475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75" s="5" cm="1">
        <f t="array" ref="P1475">MAX(IF((ProjectInfoTable[ProjectName]=DiscreteStatsTable[[#This Row],[ProjectName]]),(ProjectInfoTable[ProjectName]=DiscreteStatsTable[[#This Row],[ProjectName]])*ProjectInfoTable[ConfidenceInterval]))</f>
        <v>0.95</v>
      </c>
      <c r="Q1475" s="5">
        <f>IF(AND(DiscreteStatsTable[[#This Row],[RepsWithStatObserved]]=1,Y1475=0),200000000000000000000,IFERROR(_xlfn.T.INV.2T(1 -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75" s="5" cm="1">
        <f t="array" ref="R1475">MIN(IF((DiscreteStatsTable[GroupByKey]=DiscreteStatsTable[[#This Row],[GroupByKey]]),(DiscreteStatsTable[GroupByKey]=DiscreteStatsTable[[#This Row],[GroupByKey]])*DiscreteStatsTable[Average]))</f>
        <v>3.48010138212855</v>
      </c>
      <c r="S1475" s="5" cm="1">
        <f t="array" ref="S1475">MAX(IF((DiscreteStatsTable[GroupByKey]=DiscreteStatsTable[[#This Row],[GroupByKey]]),(DiscreteStatsTable[GroupByKey]=DiscreteStatsTable[[#This Row],[GroupByKey]])*DiscreteStatsTable[Average]))</f>
        <v>23.754986041942001</v>
      </c>
      <c r="T1475" s="5" cm="1">
        <f t="array" ref="T1475">MIN(IF((DiscreteStatsTable[GroupByKey]=DiscreteStatsTable[[#This Row],[GroupByKey]]),(DiscreteStatsTable[GroupByKey]=DiscreteStatsTable[[#This Row],[GroupByKey]])*DiscreteStatsTable[Minimum]))</f>
        <v>0.55707115845319799</v>
      </c>
      <c r="U1475" s="5" cm="1">
        <f t="array" ref="U1475">MAX(IF((DiscreteStatsTable[GroupByKey]=DiscreteStatsTable[[#This Row],[GroupByKey]]),(DiscreteStatsTable[GroupByKey]=DiscreteStatsTable[[#This Row],[GroupByKey]])*DiscreteStatsTable[Maximum]))</f>
        <v>46.0165696136092</v>
      </c>
      <c r="V1475" s="5" cm="1">
        <f t="array" ref="V1475">IFERROR(AVERAGE(IF((DiscreteStatsTable[GroupByKey]=DiscreteStatsTable[[#This Row],[GroupByKey]]),(DiscreteStatsTable[GroupByKey]=DiscreteStatsTable[[#This Row],[GroupByKey]])*DiscreteStatsTable[NumberObservations])),0)</f>
        <v>6.66</v>
      </c>
      <c r="W1475" s="5">
        <f>IF((DiscreteStatsTable[[#This Row],[RepsRequested]]&gt;1),DiscreteStatsTable[[#This Row],[HalfWidth]],DiscreteStatsTable[[#This Row],[BatchMeansHalfWidth]])</f>
        <v>0.87568994514178078</v>
      </c>
      <c r="X1475" s="5" cm="1">
        <f t="array" ref="X1475">COUNT(IF((DiscreteStatsTable[GroupByKey]=DiscreteStatsTable[[#This Row],[GroupByKey]]),(DiscreteStatsTable[GroupByKey]=DiscreteStatsTable[[#This Row],[GroupByKey]])*DiscreteStatsTable[Replication]))</f>
        <v>50</v>
      </c>
      <c r="Y1475" s="5">
        <f>IF(DiscreteStatsTable[[#This Row],[RepsRequested]]=DiscreteStatsTable[[#This Row],[RepsWithStatObserved]],1,0)</f>
        <v>1</v>
      </c>
    </row>
    <row r="1476" spans="1:25" x14ac:dyDescent="0.25">
      <c r="A1476" t="s">
        <v>68</v>
      </c>
      <c r="B1476" t="s">
        <v>70</v>
      </c>
      <c r="C1476">
        <v>13</v>
      </c>
      <c r="D1476" t="s">
        <v>99</v>
      </c>
      <c r="E1476" t="s">
        <v>75</v>
      </c>
      <c r="F1476" t="s">
        <v>73</v>
      </c>
      <c r="G1476">
        <v>0.28329810695348501</v>
      </c>
      <c r="H1476">
        <v>2E+20</v>
      </c>
      <c r="I1476">
        <v>0.19237013942210601</v>
      </c>
      <c r="J1476">
        <v>0.47052689998833602</v>
      </c>
      <c r="K1476">
        <v>6</v>
      </c>
      <c r="L147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76" s="5" cm="1">
        <f t="array" ref="M1476">MAX(IF((ProjectInfoTable[ProjectName]=DiscreteStatsTable[[#This Row],[ProjectName]]),(ProjectInfoTable[ProjectName]=DiscreteStatsTable[[#This Row],[ProjectName]])*ProjectInfoTable[NumberOfReplications]))</f>
        <v>50</v>
      </c>
      <c r="N1476" s="5" cm="1">
        <f t="array" ref="N1476">IFERROR(AVERAGE(IF((DiscreteStatsTable[GroupByKey]=DiscreteStatsTable[[#This Row],[GroupByKey]]),(DiscreteStatsTable[GroupByKey]=DiscreteStatsTable[[#This Row],[GroupByKey]])*DiscreteStatsTable[Average])),0)</f>
        <v>0.25989097691448754</v>
      </c>
      <c r="O1476" s="5" cm="1">
        <f t="array" ref="O147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76" s="5" cm="1">
        <f t="array" ref="P1476">MAX(IF((ProjectInfoTable[ProjectName]=DiscreteStatsTable[[#This Row],[ProjectName]]),(ProjectInfoTable[ProjectName]=DiscreteStatsTable[[#This Row],[ProjectName]])*ProjectInfoTable[ConfidenceInterval]))</f>
        <v>0.95</v>
      </c>
      <c r="Q1476" s="5">
        <f>IF(AND(DiscreteStatsTable[[#This Row],[RepsWithStatObserved]]=1,Y1476=0),200000000000000000000,IFERROR(_xlfn.T.INV.2T(1 -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76" s="5" cm="1">
        <f t="array" ref="R1476">MIN(IF((DiscreteStatsTable[GroupByKey]=DiscreteStatsTable[[#This Row],[GroupByKey]]),(DiscreteStatsTable[GroupByKey]=DiscreteStatsTable[[#This Row],[GroupByKey]])*DiscreteStatsTable[Average]))</f>
        <v>9.9110799780549305E-2</v>
      </c>
      <c r="S1476" s="5" cm="1">
        <f t="array" ref="S1476">MAX(IF((DiscreteStatsTable[GroupByKey]=DiscreteStatsTable[[#This Row],[GroupByKey]]),(DiscreteStatsTable[GroupByKey]=DiscreteStatsTable[[#This Row],[GroupByKey]])*DiscreteStatsTable[Average]))</f>
        <v>0.39044329600396599</v>
      </c>
      <c r="T1476" s="5" cm="1">
        <f t="array" ref="T1476">MIN(IF((DiscreteStatsTable[GroupByKey]=DiscreteStatsTable[[#This Row],[GroupByKey]]),(DiscreteStatsTable[GroupByKey]=DiscreteStatsTable[[#This Row],[GroupByKey]])*DiscreteStatsTable[Minimum]))</f>
        <v>1.8569038615106601E-2</v>
      </c>
      <c r="U1476" s="5" cm="1">
        <f t="array" ref="U1476">MAX(IF((DiscreteStatsTable[GroupByKey]=DiscreteStatsTable[[#This Row],[GroupByKey]]),(DiscreteStatsTable[GroupByKey]=DiscreteStatsTable[[#This Row],[GroupByKey]])*DiscreteStatsTable[Maximum]))</f>
        <v>0.49770717251883501</v>
      </c>
      <c r="V1476" s="5" cm="1">
        <f t="array" ref="V1476">IFERROR(AVERAGE(IF((DiscreteStatsTable[GroupByKey]=DiscreteStatsTable[[#This Row],[GroupByKey]]),(DiscreteStatsTable[GroupByKey]=DiscreteStatsTable[[#This Row],[GroupByKey]])*DiscreteStatsTable[NumberObservations])),0)</f>
        <v>6.66</v>
      </c>
      <c r="W1476" s="5">
        <f>IF((DiscreteStatsTable[[#This Row],[RepsRequested]]&gt;1),DiscreteStatsTable[[#This Row],[HalfWidth]],DiscreteStatsTable[[#This Row],[BatchMeansHalfWidth]])</f>
        <v>1.6977944113910053E-2</v>
      </c>
      <c r="X1476" s="5" cm="1">
        <f t="array" ref="X1476">COUNT(IF((DiscreteStatsTable[GroupByKey]=DiscreteStatsTable[[#This Row],[GroupByKey]]),(DiscreteStatsTable[GroupByKey]=DiscreteStatsTable[[#This Row],[GroupByKey]])*DiscreteStatsTable[Replication]))</f>
        <v>50</v>
      </c>
      <c r="Y1476" s="5">
        <f>IF(DiscreteStatsTable[[#This Row],[RepsRequested]]=DiscreteStatsTable[[#This Row],[RepsWithStatObserved]],1,0)</f>
        <v>1</v>
      </c>
    </row>
    <row r="1477" spans="1:25" x14ac:dyDescent="0.25">
      <c r="A1477" t="s">
        <v>68</v>
      </c>
      <c r="B1477" t="s">
        <v>70</v>
      </c>
      <c r="C1477">
        <v>13</v>
      </c>
      <c r="D1477" t="s">
        <v>99</v>
      </c>
      <c r="E1477" t="s">
        <v>76</v>
      </c>
      <c r="F1477" t="s">
        <v>73</v>
      </c>
      <c r="G1477">
        <v>8.4989432086045493</v>
      </c>
      <c r="H1477">
        <v>2E+20</v>
      </c>
      <c r="I1477">
        <v>5.7711041826631799</v>
      </c>
      <c r="J1477">
        <v>14.115806999650101</v>
      </c>
      <c r="K1477">
        <v>6</v>
      </c>
      <c r="L147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77" s="5" cm="1">
        <f t="array" ref="M1477">MAX(IF((ProjectInfoTable[ProjectName]=DiscreteStatsTable[[#This Row],[ProjectName]]),(ProjectInfoTable[ProjectName]=DiscreteStatsTable[[#This Row],[ProjectName]])*ProjectInfoTable[NumberOfReplications]))</f>
        <v>50</v>
      </c>
      <c r="N1477" s="5" cm="1">
        <f t="array" ref="N1477">IFERROR(AVERAGE(IF((DiscreteStatsTable[GroupByKey]=DiscreteStatsTable[[#This Row],[GroupByKey]]),(DiscreteStatsTable[GroupByKey]=DiscreteStatsTable[[#This Row],[GroupByKey]])*DiscreteStatsTable[Average])),0)</f>
        <v>7.7967293074346298</v>
      </c>
      <c r="O1477" s="5" cm="1">
        <f t="array" ref="O1477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77" s="5" cm="1">
        <f t="array" ref="P1477">MAX(IF((ProjectInfoTable[ProjectName]=DiscreteStatsTable[[#This Row],[ProjectName]]),(ProjectInfoTable[ProjectName]=DiscreteStatsTable[[#This Row],[ProjectName]])*ProjectInfoTable[ConfidenceInterval]))</f>
        <v>0.95</v>
      </c>
      <c r="Q1477" s="5">
        <f>IF(AND(DiscreteStatsTable[[#This Row],[RepsWithStatObserved]]=1,Y1477=0),200000000000000000000,IFERROR(_xlfn.T.INV.2T(1 -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77" s="5" cm="1">
        <f t="array" ref="R1477">MIN(IF((DiscreteStatsTable[GroupByKey]=DiscreteStatsTable[[#This Row],[GroupByKey]]),(DiscreteStatsTable[GroupByKey]=DiscreteStatsTable[[#This Row],[GroupByKey]])*DiscreteStatsTable[Average]))</f>
        <v>2.9733239934164799</v>
      </c>
      <c r="S1477" s="5" cm="1">
        <f t="array" ref="S1477">MAX(IF((DiscreteStatsTable[GroupByKey]=DiscreteStatsTable[[#This Row],[GroupByKey]]),(DiscreteStatsTable[GroupByKey]=DiscreteStatsTable[[#This Row],[GroupByKey]])*DiscreteStatsTable[Average]))</f>
        <v>11.713298880119</v>
      </c>
      <c r="T1477" s="5" cm="1">
        <f t="array" ref="T1477">MIN(IF((DiscreteStatsTable[GroupByKey]=DiscreteStatsTable[[#This Row],[GroupByKey]]),(DiscreteStatsTable[GroupByKey]=DiscreteStatsTable[[#This Row],[GroupByKey]])*DiscreteStatsTable[Minimum]))</f>
        <v>0.55707115845319799</v>
      </c>
      <c r="U1477" s="5" cm="1">
        <f t="array" ref="U1477">MAX(IF((DiscreteStatsTable[GroupByKey]=DiscreteStatsTable[[#This Row],[GroupByKey]]),(DiscreteStatsTable[GroupByKey]=DiscreteStatsTable[[#This Row],[GroupByKey]])*DiscreteStatsTable[Maximum]))</f>
        <v>14.9312151755651</v>
      </c>
      <c r="V1477" s="5" cm="1">
        <f t="array" ref="V1477">IFERROR(AVERAGE(IF((DiscreteStatsTable[GroupByKey]=DiscreteStatsTable[[#This Row],[GroupByKey]]),(DiscreteStatsTable[GroupByKey]=DiscreteStatsTable[[#This Row],[GroupByKey]])*DiscreteStatsTable[NumberObservations])),0)</f>
        <v>6.66</v>
      </c>
      <c r="W1477" s="5">
        <f>IF((DiscreteStatsTable[[#This Row],[RepsRequested]]&gt;1),DiscreteStatsTable[[#This Row],[HalfWidth]],DiscreteStatsTable[[#This Row],[BatchMeansHalfWidth]])</f>
        <v>0.50933832341729657</v>
      </c>
      <c r="X1477" s="5" cm="1">
        <f t="array" ref="X1477">COUNT(IF((DiscreteStatsTable[GroupByKey]=DiscreteStatsTable[[#This Row],[GroupByKey]]),(DiscreteStatsTable[GroupByKey]=DiscreteStatsTable[[#This Row],[GroupByKey]])*DiscreteStatsTable[Replication]))</f>
        <v>50</v>
      </c>
      <c r="Y1477" s="5">
        <f>IF(DiscreteStatsTable[[#This Row],[RepsRequested]]=DiscreteStatsTable[[#This Row],[RepsWithStatObserved]],1,0)</f>
        <v>1</v>
      </c>
    </row>
    <row r="1478" spans="1:25" x14ac:dyDescent="0.25">
      <c r="A1478" t="s">
        <v>68</v>
      </c>
      <c r="B1478" t="s">
        <v>70</v>
      </c>
      <c r="C1478">
        <v>13</v>
      </c>
      <c r="D1478" t="s">
        <v>99</v>
      </c>
      <c r="E1478" t="s">
        <v>77</v>
      </c>
      <c r="F1478" t="s">
        <v>73</v>
      </c>
      <c r="G1478">
        <v>0</v>
      </c>
      <c r="H1478">
        <v>2E+20</v>
      </c>
      <c r="I1478">
        <v>0</v>
      </c>
      <c r="J1478">
        <v>0</v>
      </c>
      <c r="K1478">
        <v>6</v>
      </c>
      <c r="L147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78" s="5" cm="1">
        <f t="array" ref="M1478">MAX(IF((ProjectInfoTable[ProjectName]=DiscreteStatsTable[[#This Row],[ProjectName]]),(ProjectInfoTable[ProjectName]=DiscreteStatsTable[[#This Row],[ProjectName]])*ProjectInfoTable[NumberOfReplications]))</f>
        <v>50</v>
      </c>
      <c r="N1478" s="5" cm="1">
        <f t="array" ref="N1478">IFERROR(AVERAGE(IF((DiscreteStatsTable[GroupByKey]=DiscreteStatsTable[[#This Row],[GroupByKey]]),(DiscreteStatsTable[GroupByKey]=DiscreteStatsTable[[#This Row],[GroupByKey]])*DiscreteStatsTable[Average])),0)</f>
        <v>0</v>
      </c>
      <c r="O1478" s="5" cm="1">
        <f t="array" ref="O1478">IFERROR(_xlfn.STDEV.S(IF((DiscreteStatsTable[GroupByKey]=DiscreteStatsTable[[#This Row],[GroupByKey]]),(DiscreteStatsTable[GroupByKey]=DiscreteStatsTable[[#This Row],[GroupByKey]])*DiscreteStatsTable[Average])),0)</f>
        <v>0</v>
      </c>
      <c r="P1478" s="5" cm="1">
        <f t="array" ref="P1478">MAX(IF((ProjectInfoTable[ProjectName]=DiscreteStatsTable[[#This Row],[ProjectName]]),(ProjectInfoTable[ProjectName]=DiscreteStatsTable[[#This Row],[ProjectName]])*ProjectInfoTable[ConfidenceInterval]))</f>
        <v>0.95</v>
      </c>
      <c r="Q1478" s="5">
        <f>IF(AND(DiscreteStatsTable[[#This Row],[RepsWithStatObserved]]=1,Y1478=0),200000000000000000000,IFERROR(_xlfn.T.INV.2T(1 -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8" s="5" cm="1">
        <f t="array" ref="R1478">MIN(IF((DiscreteStatsTable[GroupByKey]=DiscreteStatsTable[[#This Row],[GroupByKey]]),(DiscreteStatsTable[GroupByKey]=DiscreteStatsTable[[#This Row],[GroupByKey]])*DiscreteStatsTable[Average]))</f>
        <v>0</v>
      </c>
      <c r="S1478" s="5" cm="1">
        <f t="array" ref="S1478">MAX(IF((DiscreteStatsTable[GroupByKey]=DiscreteStatsTable[[#This Row],[GroupByKey]]),(DiscreteStatsTable[GroupByKey]=DiscreteStatsTable[[#This Row],[GroupByKey]])*DiscreteStatsTable[Average]))</f>
        <v>0</v>
      </c>
      <c r="T1478" s="5" cm="1">
        <f t="array" ref="T1478">MIN(IF((DiscreteStatsTable[GroupByKey]=DiscreteStatsTable[[#This Row],[GroupByKey]]),(DiscreteStatsTable[GroupByKey]=DiscreteStatsTable[[#This Row],[GroupByKey]])*DiscreteStatsTable[Minimum]))</f>
        <v>0</v>
      </c>
      <c r="U1478" s="5" cm="1">
        <f t="array" ref="U1478">MAX(IF((DiscreteStatsTable[GroupByKey]=DiscreteStatsTable[[#This Row],[GroupByKey]]),(DiscreteStatsTable[GroupByKey]=DiscreteStatsTable[[#This Row],[GroupByKey]])*DiscreteStatsTable[Maximum]))</f>
        <v>0</v>
      </c>
      <c r="V1478" s="5" cm="1">
        <f t="array" ref="V1478">IFERROR(AVERAGE(IF((DiscreteStatsTable[GroupByKey]=DiscreteStatsTable[[#This Row],[GroupByKey]]),(DiscreteStatsTable[GroupByKey]=DiscreteStatsTable[[#This Row],[GroupByKey]])*DiscreteStatsTable[NumberObservations])),0)</f>
        <v>6.66</v>
      </c>
      <c r="W1478" s="5">
        <f>IF((DiscreteStatsTable[[#This Row],[RepsRequested]]&gt;1),DiscreteStatsTable[[#This Row],[HalfWidth]],DiscreteStatsTable[[#This Row],[BatchMeansHalfWidth]])</f>
        <v>0</v>
      </c>
      <c r="X1478" s="5" cm="1">
        <f t="array" ref="X1478">COUNT(IF((DiscreteStatsTable[GroupByKey]=DiscreteStatsTable[[#This Row],[GroupByKey]]),(DiscreteStatsTable[GroupByKey]=DiscreteStatsTable[[#This Row],[GroupByKey]])*DiscreteStatsTable[Replication]))</f>
        <v>50</v>
      </c>
      <c r="Y1478" s="5">
        <f>IF(DiscreteStatsTable[[#This Row],[RepsRequested]]=DiscreteStatsTable[[#This Row],[RepsWithStatObserved]],1,0)</f>
        <v>1</v>
      </c>
    </row>
    <row r="1479" spans="1:25" x14ac:dyDescent="0.25">
      <c r="A1479" t="s">
        <v>68</v>
      </c>
      <c r="B1479" t="s">
        <v>70</v>
      </c>
      <c r="C1479">
        <v>13</v>
      </c>
      <c r="D1479" t="s">
        <v>99</v>
      </c>
      <c r="E1479" t="s">
        <v>78</v>
      </c>
      <c r="F1479" t="s">
        <v>73</v>
      </c>
      <c r="G1479">
        <v>0</v>
      </c>
      <c r="H1479">
        <v>2E+20</v>
      </c>
      <c r="I1479">
        <v>0</v>
      </c>
      <c r="J1479">
        <v>0</v>
      </c>
      <c r="K1479">
        <v>6</v>
      </c>
      <c r="L147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79" s="5" cm="1">
        <f t="array" ref="M1479">MAX(IF((ProjectInfoTable[ProjectName]=DiscreteStatsTable[[#This Row],[ProjectName]]),(ProjectInfoTable[ProjectName]=DiscreteStatsTable[[#This Row],[ProjectName]])*ProjectInfoTable[NumberOfReplications]))</f>
        <v>50</v>
      </c>
      <c r="N1479" s="5" cm="1">
        <f t="array" ref="N1479">IFERROR(AVERAGE(IF((DiscreteStatsTable[GroupByKey]=DiscreteStatsTable[[#This Row],[GroupByKey]]),(DiscreteStatsTable[GroupByKey]=DiscreteStatsTable[[#This Row],[GroupByKey]])*DiscreteStatsTable[Average])),0)</f>
        <v>1.5083801460331328</v>
      </c>
      <c r="O1479" s="5" cm="1">
        <f t="array" ref="O1479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79" s="5" cm="1">
        <f t="array" ref="P1479">MAX(IF((ProjectInfoTable[ProjectName]=DiscreteStatsTable[[#This Row],[ProjectName]]),(ProjectInfoTable[ProjectName]=DiscreteStatsTable[[#This Row],[ProjectName]])*ProjectInfoTable[ConfidenceInterval]))</f>
        <v>0.95</v>
      </c>
      <c r="Q1479" s="5">
        <f>IF(AND(DiscreteStatsTable[[#This Row],[RepsWithStatObserved]]=1,Y1479=0),200000000000000000000,IFERROR(_xlfn.T.INV.2T(1 -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79" s="5" cm="1">
        <f t="array" ref="R1479">MIN(IF((DiscreteStatsTable[GroupByKey]=DiscreteStatsTable[[#This Row],[GroupByKey]]),(DiscreteStatsTable[GroupByKey]=DiscreteStatsTable[[#This Row],[GroupByKey]])*DiscreteStatsTable[Average]))</f>
        <v>0</v>
      </c>
      <c r="S1479" s="5" cm="1">
        <f t="array" ref="S1479">MAX(IF((DiscreteStatsTable[GroupByKey]=DiscreteStatsTable[[#This Row],[GroupByKey]]),(DiscreteStatsTable[GroupByKey]=DiscreteStatsTable[[#This Row],[GroupByKey]])*DiscreteStatsTable[Average]))</f>
        <v>12.907894030662501</v>
      </c>
      <c r="T1479" s="5" cm="1">
        <f t="array" ref="T1479">MIN(IF((DiscreteStatsTable[GroupByKey]=DiscreteStatsTable[[#This Row],[GroupByKey]]),(DiscreteStatsTable[GroupByKey]=DiscreteStatsTable[[#This Row],[GroupByKey]])*DiscreteStatsTable[Minimum]))</f>
        <v>0</v>
      </c>
      <c r="U1479" s="5" cm="1">
        <f t="array" ref="U1479">MAX(IF((DiscreteStatsTable[GroupByKey]=DiscreteStatsTable[[#This Row],[GroupByKey]]),(DiscreteStatsTable[GroupByKey]=DiscreteStatsTable[[#This Row],[GroupByKey]])*DiscreteStatsTable[Maximum]))</f>
        <v>31.471105476993198</v>
      </c>
      <c r="V1479" s="5" cm="1">
        <f t="array" ref="V1479">IFERROR(AVERAGE(IF((DiscreteStatsTable[GroupByKey]=DiscreteStatsTable[[#This Row],[GroupByKey]]),(DiscreteStatsTable[GroupByKey]=DiscreteStatsTable[[#This Row],[GroupByKey]])*DiscreteStatsTable[NumberObservations])),0)</f>
        <v>6.66</v>
      </c>
      <c r="W1479" s="5">
        <f>IF((DiscreteStatsTable[[#This Row],[RepsRequested]]&gt;1),DiscreteStatsTable[[#This Row],[HalfWidth]],DiscreteStatsTable[[#This Row],[BatchMeansHalfWidth]])</f>
        <v>0.62451094728009982</v>
      </c>
      <c r="X1479" s="5" cm="1">
        <f t="array" ref="X1479">COUNT(IF((DiscreteStatsTable[GroupByKey]=DiscreteStatsTable[[#This Row],[GroupByKey]]),(DiscreteStatsTable[GroupByKey]=DiscreteStatsTable[[#This Row],[GroupByKey]])*DiscreteStatsTable[Replication]))</f>
        <v>50</v>
      </c>
      <c r="Y1479" s="5">
        <f>IF(DiscreteStatsTable[[#This Row],[RepsRequested]]=DiscreteStatsTable[[#This Row],[RepsWithStatObserved]],1,0)</f>
        <v>1</v>
      </c>
    </row>
    <row r="1480" spans="1:25" x14ac:dyDescent="0.25">
      <c r="A1480" t="s">
        <v>68</v>
      </c>
      <c r="B1480" t="s">
        <v>70</v>
      </c>
      <c r="C1480">
        <v>14</v>
      </c>
      <c r="D1480" t="s">
        <v>99</v>
      </c>
      <c r="E1480" t="s">
        <v>72</v>
      </c>
      <c r="F1480" t="s">
        <v>73</v>
      </c>
      <c r="G1480">
        <v>0.32325497038980699</v>
      </c>
      <c r="H1480">
        <v>2E+20</v>
      </c>
      <c r="I1480">
        <v>0.210084257323679</v>
      </c>
      <c r="J1480">
        <v>0.47962514726001798</v>
      </c>
      <c r="K1480">
        <v>6</v>
      </c>
      <c r="L148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80" s="5" cm="1">
        <f t="array" ref="M1480">MAX(IF((ProjectInfoTable[ProjectName]=DiscreteStatsTable[[#This Row],[ProjectName]]),(ProjectInfoTable[ProjectName]=DiscreteStatsTable[[#This Row],[ProjectName]])*ProjectInfoTable[NumberOfReplications]))</f>
        <v>50</v>
      </c>
      <c r="N1480" s="5" cm="1">
        <f t="array" ref="N1480">IFERROR(AVERAGE(IF((DiscreteStatsTable[GroupByKey]=DiscreteStatsTable[[#This Row],[GroupByKey]]),(DiscreteStatsTable[GroupByKey]=DiscreteStatsTable[[#This Row],[GroupByKey]])*DiscreteStatsTable[Average])),0)</f>
        <v>0.25989097691448754</v>
      </c>
      <c r="O1480" s="5" cm="1">
        <f t="array" ref="O148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80" s="5" cm="1">
        <f t="array" ref="P1480">MAX(IF((ProjectInfoTable[ProjectName]=DiscreteStatsTable[[#This Row],[ProjectName]]),(ProjectInfoTable[ProjectName]=DiscreteStatsTable[[#This Row],[ProjectName]])*ProjectInfoTable[ConfidenceInterval]))</f>
        <v>0.95</v>
      </c>
      <c r="Q1480" s="5">
        <f>IF(AND(DiscreteStatsTable[[#This Row],[RepsWithStatObserved]]=1,Y1480=0),200000000000000000000,IFERROR(_xlfn.T.INV.2T(1 -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80" s="5" cm="1">
        <f t="array" ref="R1480">MIN(IF((DiscreteStatsTable[GroupByKey]=DiscreteStatsTable[[#This Row],[GroupByKey]]),(DiscreteStatsTable[GroupByKey]=DiscreteStatsTable[[#This Row],[GroupByKey]])*DiscreteStatsTable[Average]))</f>
        <v>9.9110799780549305E-2</v>
      </c>
      <c r="S1480" s="5" cm="1">
        <f t="array" ref="S1480">MAX(IF((DiscreteStatsTable[GroupByKey]=DiscreteStatsTable[[#This Row],[GroupByKey]]),(DiscreteStatsTable[GroupByKey]=DiscreteStatsTable[[#This Row],[GroupByKey]])*DiscreteStatsTable[Average]))</f>
        <v>0.39044329600396599</v>
      </c>
      <c r="T1480" s="5" cm="1">
        <f t="array" ref="T1480">MIN(IF((DiscreteStatsTable[GroupByKey]=DiscreteStatsTable[[#This Row],[GroupByKey]]),(DiscreteStatsTable[GroupByKey]=DiscreteStatsTable[[#This Row],[GroupByKey]])*DiscreteStatsTable[Minimum]))</f>
        <v>1.8569038615106601E-2</v>
      </c>
      <c r="U1480" s="5" cm="1">
        <f t="array" ref="U1480">MAX(IF((DiscreteStatsTable[GroupByKey]=DiscreteStatsTable[[#This Row],[GroupByKey]]),(DiscreteStatsTable[GroupByKey]=DiscreteStatsTable[[#This Row],[GroupByKey]])*DiscreteStatsTable[Maximum]))</f>
        <v>0.49770717251883501</v>
      </c>
      <c r="V1480" s="5" cm="1">
        <f t="array" ref="V1480">IFERROR(AVERAGE(IF((DiscreteStatsTable[GroupByKey]=DiscreteStatsTable[[#This Row],[GroupByKey]]),(DiscreteStatsTable[GroupByKey]=DiscreteStatsTable[[#This Row],[GroupByKey]])*DiscreteStatsTable[NumberObservations])),0)</f>
        <v>6.66</v>
      </c>
      <c r="W1480" s="5">
        <f>IF((DiscreteStatsTable[[#This Row],[RepsRequested]]&gt;1),DiscreteStatsTable[[#This Row],[HalfWidth]],DiscreteStatsTable[[#This Row],[BatchMeansHalfWidth]])</f>
        <v>1.6977944113910053E-2</v>
      </c>
      <c r="X1480" s="5" cm="1">
        <f t="array" ref="X1480">COUNT(IF((DiscreteStatsTable[GroupByKey]=DiscreteStatsTable[[#This Row],[GroupByKey]]),(DiscreteStatsTable[GroupByKey]=DiscreteStatsTable[[#This Row],[GroupByKey]])*DiscreteStatsTable[Replication]))</f>
        <v>50</v>
      </c>
      <c r="Y1480" s="5">
        <f>IF(DiscreteStatsTable[[#This Row],[RepsRequested]]=DiscreteStatsTable[[#This Row],[RepsWithStatObserved]],1,0)</f>
        <v>1</v>
      </c>
    </row>
    <row r="1481" spans="1:25" x14ac:dyDescent="0.25">
      <c r="A1481" t="s">
        <v>68</v>
      </c>
      <c r="B1481" t="s">
        <v>70</v>
      </c>
      <c r="C1481">
        <v>14</v>
      </c>
      <c r="D1481" t="s">
        <v>99</v>
      </c>
      <c r="E1481" t="s">
        <v>74</v>
      </c>
      <c r="F1481" t="s">
        <v>73</v>
      </c>
      <c r="G1481">
        <v>11.279677756097</v>
      </c>
      <c r="H1481">
        <v>2E+20</v>
      </c>
      <c r="I1481">
        <v>6.4057649856058596</v>
      </c>
      <c r="J1481">
        <v>15.2246896065827</v>
      </c>
      <c r="K1481">
        <v>6</v>
      </c>
      <c r="L148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81" s="5" cm="1">
        <f t="array" ref="M1481">MAX(IF((ProjectInfoTable[ProjectName]=DiscreteStatsTable[[#This Row],[ProjectName]]),(ProjectInfoTable[ProjectName]=DiscreteStatsTable[[#This Row],[ProjectName]])*ProjectInfoTable[NumberOfReplications]))</f>
        <v>50</v>
      </c>
      <c r="N1481" s="5" cm="1">
        <f t="array" ref="N1481">IFERROR(AVERAGE(IF((DiscreteStatsTable[GroupByKey]=DiscreteStatsTable[[#This Row],[GroupByKey]]),(DiscreteStatsTable[GroupByKey]=DiscreteStatsTable[[#This Row],[GroupByKey]])*DiscreteStatsTable[Average])),0)</f>
        <v>9.3051094534677592</v>
      </c>
      <c r="O1481" s="5" cm="1">
        <f t="array" ref="O1481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81" s="5" cm="1">
        <f t="array" ref="P1481">MAX(IF((ProjectInfoTable[ProjectName]=DiscreteStatsTable[[#This Row],[ProjectName]]),(ProjectInfoTable[ProjectName]=DiscreteStatsTable[[#This Row],[ProjectName]])*ProjectInfoTable[ConfidenceInterval]))</f>
        <v>0.95</v>
      </c>
      <c r="Q1481" s="5">
        <f>IF(AND(DiscreteStatsTable[[#This Row],[RepsWithStatObserved]]=1,Y1481=0),200000000000000000000,IFERROR(_xlfn.T.INV.2T(1 -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81" s="5" cm="1">
        <f t="array" ref="R1481">MIN(IF((DiscreteStatsTable[GroupByKey]=DiscreteStatsTable[[#This Row],[GroupByKey]]),(DiscreteStatsTable[GroupByKey]=DiscreteStatsTable[[#This Row],[GroupByKey]])*DiscreteStatsTable[Average]))</f>
        <v>3.48010138212855</v>
      </c>
      <c r="S1481" s="5" cm="1">
        <f t="array" ref="S1481">MAX(IF((DiscreteStatsTable[GroupByKey]=DiscreteStatsTable[[#This Row],[GroupByKey]]),(DiscreteStatsTable[GroupByKey]=DiscreteStatsTable[[#This Row],[GroupByKey]])*DiscreteStatsTable[Average]))</f>
        <v>23.754986041942001</v>
      </c>
      <c r="T1481" s="5" cm="1">
        <f t="array" ref="T1481">MIN(IF((DiscreteStatsTable[GroupByKey]=DiscreteStatsTable[[#This Row],[GroupByKey]]),(DiscreteStatsTable[GroupByKey]=DiscreteStatsTable[[#This Row],[GroupByKey]])*DiscreteStatsTable[Minimum]))</f>
        <v>0.55707115845319799</v>
      </c>
      <c r="U1481" s="5" cm="1">
        <f t="array" ref="U1481">MAX(IF((DiscreteStatsTable[GroupByKey]=DiscreteStatsTable[[#This Row],[GroupByKey]]),(DiscreteStatsTable[GroupByKey]=DiscreteStatsTable[[#This Row],[GroupByKey]])*DiscreteStatsTable[Maximum]))</f>
        <v>46.0165696136092</v>
      </c>
      <c r="V1481" s="5" cm="1">
        <f t="array" ref="V1481">IFERROR(AVERAGE(IF((DiscreteStatsTable[GroupByKey]=DiscreteStatsTable[[#This Row],[GroupByKey]]),(DiscreteStatsTable[GroupByKey]=DiscreteStatsTable[[#This Row],[GroupByKey]])*DiscreteStatsTable[NumberObservations])),0)</f>
        <v>6.66</v>
      </c>
      <c r="W1481" s="5">
        <f>IF((DiscreteStatsTable[[#This Row],[RepsRequested]]&gt;1),DiscreteStatsTable[[#This Row],[HalfWidth]],DiscreteStatsTable[[#This Row],[BatchMeansHalfWidth]])</f>
        <v>0.87568994514178078</v>
      </c>
      <c r="X1481" s="5" cm="1">
        <f t="array" ref="X1481">COUNT(IF((DiscreteStatsTable[GroupByKey]=DiscreteStatsTable[[#This Row],[GroupByKey]]),(DiscreteStatsTable[GroupByKey]=DiscreteStatsTable[[#This Row],[GroupByKey]])*DiscreteStatsTable[Replication]))</f>
        <v>50</v>
      </c>
      <c r="Y1481" s="5">
        <f>IF(DiscreteStatsTable[[#This Row],[RepsRequested]]=DiscreteStatsTable[[#This Row],[RepsWithStatObserved]],1,0)</f>
        <v>1</v>
      </c>
    </row>
    <row r="1482" spans="1:25" x14ac:dyDescent="0.25">
      <c r="A1482" t="s">
        <v>68</v>
      </c>
      <c r="B1482" t="s">
        <v>70</v>
      </c>
      <c r="C1482">
        <v>14</v>
      </c>
      <c r="D1482" t="s">
        <v>99</v>
      </c>
      <c r="E1482" t="s">
        <v>75</v>
      </c>
      <c r="F1482" t="s">
        <v>73</v>
      </c>
      <c r="G1482">
        <v>0.32325497038980699</v>
      </c>
      <c r="H1482">
        <v>2E+20</v>
      </c>
      <c r="I1482">
        <v>0.210084257323679</v>
      </c>
      <c r="J1482">
        <v>0.47962514726001798</v>
      </c>
      <c r="K1482">
        <v>6</v>
      </c>
      <c r="L148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82" s="5" cm="1">
        <f t="array" ref="M1482">MAX(IF((ProjectInfoTable[ProjectName]=DiscreteStatsTable[[#This Row],[ProjectName]]),(ProjectInfoTable[ProjectName]=DiscreteStatsTable[[#This Row],[ProjectName]])*ProjectInfoTable[NumberOfReplications]))</f>
        <v>50</v>
      </c>
      <c r="N1482" s="5" cm="1">
        <f t="array" ref="N1482">IFERROR(AVERAGE(IF((DiscreteStatsTable[GroupByKey]=DiscreteStatsTable[[#This Row],[GroupByKey]]),(DiscreteStatsTable[GroupByKey]=DiscreteStatsTable[[#This Row],[GroupByKey]])*DiscreteStatsTable[Average])),0)</f>
        <v>0.25989097691448754</v>
      </c>
      <c r="O1482" s="5" cm="1">
        <f t="array" ref="O148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82" s="5" cm="1">
        <f t="array" ref="P1482">MAX(IF((ProjectInfoTable[ProjectName]=DiscreteStatsTable[[#This Row],[ProjectName]]),(ProjectInfoTable[ProjectName]=DiscreteStatsTable[[#This Row],[ProjectName]])*ProjectInfoTable[ConfidenceInterval]))</f>
        <v>0.95</v>
      </c>
      <c r="Q1482" s="5">
        <f>IF(AND(DiscreteStatsTable[[#This Row],[RepsWithStatObserved]]=1,Y1482=0),200000000000000000000,IFERROR(_xlfn.T.INV.2T(1 -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82" s="5" cm="1">
        <f t="array" ref="R1482">MIN(IF((DiscreteStatsTable[GroupByKey]=DiscreteStatsTable[[#This Row],[GroupByKey]]),(DiscreteStatsTable[GroupByKey]=DiscreteStatsTable[[#This Row],[GroupByKey]])*DiscreteStatsTable[Average]))</f>
        <v>9.9110799780549305E-2</v>
      </c>
      <c r="S1482" s="5" cm="1">
        <f t="array" ref="S1482">MAX(IF((DiscreteStatsTable[GroupByKey]=DiscreteStatsTable[[#This Row],[GroupByKey]]),(DiscreteStatsTable[GroupByKey]=DiscreteStatsTable[[#This Row],[GroupByKey]])*DiscreteStatsTable[Average]))</f>
        <v>0.39044329600396599</v>
      </c>
      <c r="T1482" s="5" cm="1">
        <f t="array" ref="T1482">MIN(IF((DiscreteStatsTable[GroupByKey]=DiscreteStatsTable[[#This Row],[GroupByKey]]),(DiscreteStatsTable[GroupByKey]=DiscreteStatsTable[[#This Row],[GroupByKey]])*DiscreteStatsTable[Minimum]))</f>
        <v>1.8569038615106601E-2</v>
      </c>
      <c r="U1482" s="5" cm="1">
        <f t="array" ref="U1482">MAX(IF((DiscreteStatsTable[GroupByKey]=DiscreteStatsTable[[#This Row],[GroupByKey]]),(DiscreteStatsTable[GroupByKey]=DiscreteStatsTable[[#This Row],[GroupByKey]])*DiscreteStatsTable[Maximum]))</f>
        <v>0.49770717251883501</v>
      </c>
      <c r="V1482" s="5" cm="1">
        <f t="array" ref="V1482">IFERROR(AVERAGE(IF((DiscreteStatsTable[GroupByKey]=DiscreteStatsTable[[#This Row],[GroupByKey]]),(DiscreteStatsTable[GroupByKey]=DiscreteStatsTable[[#This Row],[GroupByKey]])*DiscreteStatsTable[NumberObservations])),0)</f>
        <v>6.66</v>
      </c>
      <c r="W1482" s="5">
        <f>IF((DiscreteStatsTable[[#This Row],[RepsRequested]]&gt;1),DiscreteStatsTable[[#This Row],[HalfWidth]],DiscreteStatsTable[[#This Row],[BatchMeansHalfWidth]])</f>
        <v>1.6977944113910053E-2</v>
      </c>
      <c r="X1482" s="5" cm="1">
        <f t="array" ref="X1482">COUNT(IF((DiscreteStatsTable[GroupByKey]=DiscreteStatsTable[[#This Row],[GroupByKey]]),(DiscreteStatsTable[GroupByKey]=DiscreteStatsTable[[#This Row],[GroupByKey]])*DiscreteStatsTable[Replication]))</f>
        <v>50</v>
      </c>
      <c r="Y1482" s="5">
        <f>IF(DiscreteStatsTable[[#This Row],[RepsRequested]]=DiscreteStatsTable[[#This Row],[RepsWithStatObserved]],1,0)</f>
        <v>1</v>
      </c>
    </row>
    <row r="1483" spans="1:25" x14ac:dyDescent="0.25">
      <c r="A1483" t="s">
        <v>68</v>
      </c>
      <c r="B1483" t="s">
        <v>70</v>
      </c>
      <c r="C1483">
        <v>14</v>
      </c>
      <c r="D1483" t="s">
        <v>99</v>
      </c>
      <c r="E1483" t="s">
        <v>76</v>
      </c>
      <c r="F1483" t="s">
        <v>73</v>
      </c>
      <c r="G1483">
        <v>9.6976491116942203</v>
      </c>
      <c r="H1483">
        <v>2E+20</v>
      </c>
      <c r="I1483">
        <v>6.3025277197103797</v>
      </c>
      <c r="J1483">
        <v>14.3887544178006</v>
      </c>
      <c r="K1483">
        <v>6</v>
      </c>
      <c r="L148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83" s="5" cm="1">
        <f t="array" ref="M1483">MAX(IF((ProjectInfoTable[ProjectName]=DiscreteStatsTable[[#This Row],[ProjectName]]),(ProjectInfoTable[ProjectName]=DiscreteStatsTable[[#This Row],[ProjectName]])*ProjectInfoTable[NumberOfReplications]))</f>
        <v>50</v>
      </c>
      <c r="N1483" s="5" cm="1">
        <f t="array" ref="N1483">IFERROR(AVERAGE(IF((DiscreteStatsTable[GroupByKey]=DiscreteStatsTable[[#This Row],[GroupByKey]]),(DiscreteStatsTable[GroupByKey]=DiscreteStatsTable[[#This Row],[GroupByKey]])*DiscreteStatsTable[Average])),0)</f>
        <v>7.7967293074346298</v>
      </c>
      <c r="O1483" s="5" cm="1">
        <f t="array" ref="O1483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83" s="5" cm="1">
        <f t="array" ref="P1483">MAX(IF((ProjectInfoTable[ProjectName]=DiscreteStatsTable[[#This Row],[ProjectName]]),(ProjectInfoTable[ProjectName]=DiscreteStatsTable[[#This Row],[ProjectName]])*ProjectInfoTable[ConfidenceInterval]))</f>
        <v>0.95</v>
      </c>
      <c r="Q1483" s="5">
        <f>IF(AND(DiscreteStatsTable[[#This Row],[RepsWithStatObserved]]=1,Y1483=0),200000000000000000000,IFERROR(_xlfn.T.INV.2T(1 -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83" s="5" cm="1">
        <f t="array" ref="R1483">MIN(IF((DiscreteStatsTable[GroupByKey]=DiscreteStatsTable[[#This Row],[GroupByKey]]),(DiscreteStatsTable[GroupByKey]=DiscreteStatsTable[[#This Row],[GroupByKey]])*DiscreteStatsTable[Average]))</f>
        <v>2.9733239934164799</v>
      </c>
      <c r="S1483" s="5" cm="1">
        <f t="array" ref="S1483">MAX(IF((DiscreteStatsTable[GroupByKey]=DiscreteStatsTable[[#This Row],[GroupByKey]]),(DiscreteStatsTable[GroupByKey]=DiscreteStatsTable[[#This Row],[GroupByKey]])*DiscreteStatsTable[Average]))</f>
        <v>11.713298880119</v>
      </c>
      <c r="T1483" s="5" cm="1">
        <f t="array" ref="T1483">MIN(IF((DiscreteStatsTable[GroupByKey]=DiscreteStatsTable[[#This Row],[GroupByKey]]),(DiscreteStatsTable[GroupByKey]=DiscreteStatsTable[[#This Row],[GroupByKey]])*DiscreteStatsTable[Minimum]))</f>
        <v>0.55707115845319799</v>
      </c>
      <c r="U1483" s="5" cm="1">
        <f t="array" ref="U1483">MAX(IF((DiscreteStatsTable[GroupByKey]=DiscreteStatsTable[[#This Row],[GroupByKey]]),(DiscreteStatsTable[GroupByKey]=DiscreteStatsTable[[#This Row],[GroupByKey]])*DiscreteStatsTable[Maximum]))</f>
        <v>14.9312151755651</v>
      </c>
      <c r="V1483" s="5" cm="1">
        <f t="array" ref="V1483">IFERROR(AVERAGE(IF((DiscreteStatsTable[GroupByKey]=DiscreteStatsTable[[#This Row],[GroupByKey]]),(DiscreteStatsTable[GroupByKey]=DiscreteStatsTable[[#This Row],[GroupByKey]])*DiscreteStatsTable[NumberObservations])),0)</f>
        <v>6.66</v>
      </c>
      <c r="W1483" s="5">
        <f>IF((DiscreteStatsTable[[#This Row],[RepsRequested]]&gt;1),DiscreteStatsTable[[#This Row],[HalfWidth]],DiscreteStatsTable[[#This Row],[BatchMeansHalfWidth]])</f>
        <v>0.50933832341729657</v>
      </c>
      <c r="X1483" s="5" cm="1">
        <f t="array" ref="X1483">COUNT(IF((DiscreteStatsTable[GroupByKey]=DiscreteStatsTable[[#This Row],[GroupByKey]]),(DiscreteStatsTable[GroupByKey]=DiscreteStatsTable[[#This Row],[GroupByKey]])*DiscreteStatsTable[Replication]))</f>
        <v>50</v>
      </c>
      <c r="Y1483" s="5">
        <f>IF(DiscreteStatsTable[[#This Row],[RepsRequested]]=DiscreteStatsTable[[#This Row],[RepsWithStatObserved]],1,0)</f>
        <v>1</v>
      </c>
    </row>
    <row r="1484" spans="1:25" x14ac:dyDescent="0.25">
      <c r="A1484" t="s">
        <v>68</v>
      </c>
      <c r="B1484" t="s">
        <v>70</v>
      </c>
      <c r="C1484">
        <v>14</v>
      </c>
      <c r="D1484" t="s">
        <v>99</v>
      </c>
      <c r="E1484" t="s">
        <v>77</v>
      </c>
      <c r="F1484" t="s">
        <v>73</v>
      </c>
      <c r="G1484">
        <v>0</v>
      </c>
      <c r="H1484">
        <v>2E+20</v>
      </c>
      <c r="I1484">
        <v>0</v>
      </c>
      <c r="J1484">
        <v>0</v>
      </c>
      <c r="K1484">
        <v>6</v>
      </c>
      <c r="L148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84" s="5" cm="1">
        <f t="array" ref="M1484">MAX(IF((ProjectInfoTable[ProjectName]=DiscreteStatsTable[[#This Row],[ProjectName]]),(ProjectInfoTable[ProjectName]=DiscreteStatsTable[[#This Row],[ProjectName]])*ProjectInfoTable[NumberOfReplications]))</f>
        <v>50</v>
      </c>
      <c r="N1484" s="5" cm="1">
        <f t="array" ref="N1484">IFERROR(AVERAGE(IF((DiscreteStatsTable[GroupByKey]=DiscreteStatsTable[[#This Row],[GroupByKey]]),(DiscreteStatsTable[GroupByKey]=DiscreteStatsTable[[#This Row],[GroupByKey]])*DiscreteStatsTable[Average])),0)</f>
        <v>0</v>
      </c>
      <c r="O1484" s="5" cm="1">
        <f t="array" ref="O1484">IFERROR(_xlfn.STDEV.S(IF((DiscreteStatsTable[GroupByKey]=DiscreteStatsTable[[#This Row],[GroupByKey]]),(DiscreteStatsTable[GroupByKey]=DiscreteStatsTable[[#This Row],[GroupByKey]])*DiscreteStatsTable[Average])),0)</f>
        <v>0</v>
      </c>
      <c r="P1484" s="5" cm="1">
        <f t="array" ref="P1484">MAX(IF((ProjectInfoTable[ProjectName]=DiscreteStatsTable[[#This Row],[ProjectName]]),(ProjectInfoTable[ProjectName]=DiscreteStatsTable[[#This Row],[ProjectName]])*ProjectInfoTable[ConfidenceInterval]))</f>
        <v>0.95</v>
      </c>
      <c r="Q1484" s="5">
        <f>IF(AND(DiscreteStatsTable[[#This Row],[RepsWithStatObserved]]=1,Y1484=0),200000000000000000000,IFERROR(_xlfn.T.INV.2T(1 -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4" s="5" cm="1">
        <f t="array" ref="R1484">MIN(IF((DiscreteStatsTable[GroupByKey]=DiscreteStatsTable[[#This Row],[GroupByKey]]),(DiscreteStatsTable[GroupByKey]=DiscreteStatsTable[[#This Row],[GroupByKey]])*DiscreteStatsTable[Average]))</f>
        <v>0</v>
      </c>
      <c r="S1484" s="5" cm="1">
        <f t="array" ref="S1484">MAX(IF((DiscreteStatsTable[GroupByKey]=DiscreteStatsTable[[#This Row],[GroupByKey]]),(DiscreteStatsTable[GroupByKey]=DiscreteStatsTable[[#This Row],[GroupByKey]])*DiscreteStatsTable[Average]))</f>
        <v>0</v>
      </c>
      <c r="T1484" s="5" cm="1">
        <f t="array" ref="T1484">MIN(IF((DiscreteStatsTable[GroupByKey]=DiscreteStatsTable[[#This Row],[GroupByKey]]),(DiscreteStatsTable[GroupByKey]=DiscreteStatsTable[[#This Row],[GroupByKey]])*DiscreteStatsTable[Minimum]))</f>
        <v>0</v>
      </c>
      <c r="U1484" s="5" cm="1">
        <f t="array" ref="U1484">MAX(IF((DiscreteStatsTable[GroupByKey]=DiscreteStatsTable[[#This Row],[GroupByKey]]),(DiscreteStatsTable[GroupByKey]=DiscreteStatsTable[[#This Row],[GroupByKey]])*DiscreteStatsTable[Maximum]))</f>
        <v>0</v>
      </c>
      <c r="V1484" s="5" cm="1">
        <f t="array" ref="V1484">IFERROR(AVERAGE(IF((DiscreteStatsTable[GroupByKey]=DiscreteStatsTable[[#This Row],[GroupByKey]]),(DiscreteStatsTable[GroupByKey]=DiscreteStatsTable[[#This Row],[GroupByKey]])*DiscreteStatsTable[NumberObservations])),0)</f>
        <v>6.66</v>
      </c>
      <c r="W1484" s="5">
        <f>IF((DiscreteStatsTable[[#This Row],[RepsRequested]]&gt;1),DiscreteStatsTable[[#This Row],[HalfWidth]],DiscreteStatsTable[[#This Row],[BatchMeansHalfWidth]])</f>
        <v>0</v>
      </c>
      <c r="X1484" s="5" cm="1">
        <f t="array" ref="X1484">COUNT(IF((DiscreteStatsTable[GroupByKey]=DiscreteStatsTable[[#This Row],[GroupByKey]]),(DiscreteStatsTable[GroupByKey]=DiscreteStatsTable[[#This Row],[GroupByKey]])*DiscreteStatsTable[Replication]))</f>
        <v>50</v>
      </c>
      <c r="Y1484" s="5">
        <f>IF(DiscreteStatsTable[[#This Row],[RepsRequested]]=DiscreteStatsTable[[#This Row],[RepsWithStatObserved]],1,0)</f>
        <v>1</v>
      </c>
    </row>
    <row r="1485" spans="1:25" x14ac:dyDescent="0.25">
      <c r="A1485" t="s">
        <v>68</v>
      </c>
      <c r="B1485" t="s">
        <v>70</v>
      </c>
      <c r="C1485">
        <v>14</v>
      </c>
      <c r="D1485" t="s">
        <v>99</v>
      </c>
      <c r="E1485" t="s">
        <v>78</v>
      </c>
      <c r="F1485" t="s">
        <v>73</v>
      </c>
      <c r="G1485">
        <v>1.58202864440278</v>
      </c>
      <c r="H1485">
        <v>2E+20</v>
      </c>
      <c r="I1485">
        <v>0</v>
      </c>
      <c r="J1485">
        <v>4.1383004650533604</v>
      </c>
      <c r="K1485">
        <v>6</v>
      </c>
      <c r="L148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85" s="5" cm="1">
        <f t="array" ref="M1485">MAX(IF((ProjectInfoTable[ProjectName]=DiscreteStatsTable[[#This Row],[ProjectName]]),(ProjectInfoTable[ProjectName]=DiscreteStatsTable[[#This Row],[ProjectName]])*ProjectInfoTable[NumberOfReplications]))</f>
        <v>50</v>
      </c>
      <c r="N1485" s="5" cm="1">
        <f t="array" ref="N1485">IFERROR(AVERAGE(IF((DiscreteStatsTable[GroupByKey]=DiscreteStatsTable[[#This Row],[GroupByKey]]),(DiscreteStatsTable[GroupByKey]=DiscreteStatsTable[[#This Row],[GroupByKey]])*DiscreteStatsTable[Average])),0)</f>
        <v>1.5083801460331328</v>
      </c>
      <c r="O1485" s="5" cm="1">
        <f t="array" ref="O1485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85" s="5" cm="1">
        <f t="array" ref="P1485">MAX(IF((ProjectInfoTable[ProjectName]=DiscreteStatsTable[[#This Row],[ProjectName]]),(ProjectInfoTable[ProjectName]=DiscreteStatsTable[[#This Row],[ProjectName]])*ProjectInfoTable[ConfidenceInterval]))</f>
        <v>0.95</v>
      </c>
      <c r="Q1485" s="5">
        <f>IF(AND(DiscreteStatsTable[[#This Row],[RepsWithStatObserved]]=1,Y1485=0),200000000000000000000,IFERROR(_xlfn.T.INV.2T(1 -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85" s="5" cm="1">
        <f t="array" ref="R1485">MIN(IF((DiscreteStatsTable[GroupByKey]=DiscreteStatsTable[[#This Row],[GroupByKey]]),(DiscreteStatsTable[GroupByKey]=DiscreteStatsTable[[#This Row],[GroupByKey]])*DiscreteStatsTable[Average]))</f>
        <v>0</v>
      </c>
      <c r="S1485" s="5" cm="1">
        <f t="array" ref="S1485">MAX(IF((DiscreteStatsTable[GroupByKey]=DiscreteStatsTable[[#This Row],[GroupByKey]]),(DiscreteStatsTable[GroupByKey]=DiscreteStatsTable[[#This Row],[GroupByKey]])*DiscreteStatsTable[Average]))</f>
        <v>12.907894030662501</v>
      </c>
      <c r="T1485" s="5" cm="1">
        <f t="array" ref="T1485">MIN(IF((DiscreteStatsTable[GroupByKey]=DiscreteStatsTable[[#This Row],[GroupByKey]]),(DiscreteStatsTable[GroupByKey]=DiscreteStatsTable[[#This Row],[GroupByKey]])*DiscreteStatsTable[Minimum]))</f>
        <v>0</v>
      </c>
      <c r="U1485" s="5" cm="1">
        <f t="array" ref="U1485">MAX(IF((DiscreteStatsTable[GroupByKey]=DiscreteStatsTable[[#This Row],[GroupByKey]]),(DiscreteStatsTable[GroupByKey]=DiscreteStatsTable[[#This Row],[GroupByKey]])*DiscreteStatsTable[Maximum]))</f>
        <v>31.471105476993198</v>
      </c>
      <c r="V1485" s="5" cm="1">
        <f t="array" ref="V1485">IFERROR(AVERAGE(IF((DiscreteStatsTable[GroupByKey]=DiscreteStatsTable[[#This Row],[GroupByKey]]),(DiscreteStatsTable[GroupByKey]=DiscreteStatsTable[[#This Row],[GroupByKey]])*DiscreteStatsTable[NumberObservations])),0)</f>
        <v>6.66</v>
      </c>
      <c r="W1485" s="5">
        <f>IF((DiscreteStatsTable[[#This Row],[RepsRequested]]&gt;1),DiscreteStatsTable[[#This Row],[HalfWidth]],DiscreteStatsTable[[#This Row],[BatchMeansHalfWidth]])</f>
        <v>0.62451094728009982</v>
      </c>
      <c r="X1485" s="5" cm="1">
        <f t="array" ref="X1485">COUNT(IF((DiscreteStatsTable[GroupByKey]=DiscreteStatsTable[[#This Row],[GroupByKey]]),(DiscreteStatsTable[GroupByKey]=DiscreteStatsTable[[#This Row],[GroupByKey]])*DiscreteStatsTable[Replication]))</f>
        <v>50</v>
      </c>
      <c r="Y1485" s="5">
        <f>IF(DiscreteStatsTable[[#This Row],[RepsRequested]]=DiscreteStatsTable[[#This Row],[RepsWithStatObserved]],1,0)</f>
        <v>1</v>
      </c>
    </row>
    <row r="1486" spans="1:25" x14ac:dyDescent="0.25">
      <c r="A1486" t="s">
        <v>68</v>
      </c>
      <c r="B1486" t="s">
        <v>70</v>
      </c>
      <c r="C1486">
        <v>15</v>
      </c>
      <c r="D1486" t="s">
        <v>99</v>
      </c>
      <c r="E1486" t="s">
        <v>72</v>
      </c>
      <c r="F1486" t="s">
        <v>73</v>
      </c>
      <c r="G1486">
        <v>0.21106231735353101</v>
      </c>
      <c r="H1486">
        <v>2E+20</v>
      </c>
      <c r="I1486">
        <v>5.5682700407346401E-2</v>
      </c>
      <c r="J1486">
        <v>0.43225715615250199</v>
      </c>
      <c r="K1486">
        <v>10</v>
      </c>
      <c r="L148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86" s="5" cm="1">
        <f t="array" ref="M1486">MAX(IF((ProjectInfoTable[ProjectName]=DiscreteStatsTable[[#This Row],[ProjectName]]),(ProjectInfoTable[ProjectName]=DiscreteStatsTable[[#This Row],[ProjectName]])*ProjectInfoTable[NumberOfReplications]))</f>
        <v>50</v>
      </c>
      <c r="N1486" s="5" cm="1">
        <f t="array" ref="N1486">IFERROR(AVERAGE(IF((DiscreteStatsTable[GroupByKey]=DiscreteStatsTable[[#This Row],[GroupByKey]]),(DiscreteStatsTable[GroupByKey]=DiscreteStatsTable[[#This Row],[GroupByKey]])*DiscreteStatsTable[Average])),0)</f>
        <v>0.25989097691448754</v>
      </c>
      <c r="O1486" s="5" cm="1">
        <f t="array" ref="O148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86" s="5" cm="1">
        <f t="array" ref="P1486">MAX(IF((ProjectInfoTable[ProjectName]=DiscreteStatsTable[[#This Row],[ProjectName]]),(ProjectInfoTable[ProjectName]=DiscreteStatsTable[[#This Row],[ProjectName]])*ProjectInfoTable[ConfidenceInterval]))</f>
        <v>0.95</v>
      </c>
      <c r="Q1486" s="5">
        <f>IF(AND(DiscreteStatsTable[[#This Row],[RepsWithStatObserved]]=1,Y1486=0),200000000000000000000,IFERROR(_xlfn.T.INV.2T(1 -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86" s="5" cm="1">
        <f t="array" ref="R1486">MIN(IF((DiscreteStatsTable[GroupByKey]=DiscreteStatsTable[[#This Row],[GroupByKey]]),(DiscreteStatsTable[GroupByKey]=DiscreteStatsTable[[#This Row],[GroupByKey]])*DiscreteStatsTable[Average]))</f>
        <v>9.9110799780549305E-2</v>
      </c>
      <c r="S1486" s="5" cm="1">
        <f t="array" ref="S1486">MAX(IF((DiscreteStatsTable[GroupByKey]=DiscreteStatsTable[[#This Row],[GroupByKey]]),(DiscreteStatsTable[GroupByKey]=DiscreteStatsTable[[#This Row],[GroupByKey]])*DiscreteStatsTable[Average]))</f>
        <v>0.39044329600396599</v>
      </c>
      <c r="T1486" s="5" cm="1">
        <f t="array" ref="T1486">MIN(IF((DiscreteStatsTable[GroupByKey]=DiscreteStatsTable[[#This Row],[GroupByKey]]),(DiscreteStatsTable[GroupByKey]=DiscreteStatsTable[[#This Row],[GroupByKey]])*DiscreteStatsTable[Minimum]))</f>
        <v>1.8569038615106601E-2</v>
      </c>
      <c r="U1486" s="5" cm="1">
        <f t="array" ref="U1486">MAX(IF((DiscreteStatsTable[GroupByKey]=DiscreteStatsTable[[#This Row],[GroupByKey]]),(DiscreteStatsTable[GroupByKey]=DiscreteStatsTable[[#This Row],[GroupByKey]])*DiscreteStatsTable[Maximum]))</f>
        <v>0.49770717251883501</v>
      </c>
      <c r="V1486" s="5" cm="1">
        <f t="array" ref="V1486">IFERROR(AVERAGE(IF((DiscreteStatsTable[GroupByKey]=DiscreteStatsTable[[#This Row],[GroupByKey]]),(DiscreteStatsTable[GroupByKey]=DiscreteStatsTable[[#This Row],[GroupByKey]])*DiscreteStatsTable[NumberObservations])),0)</f>
        <v>6.66</v>
      </c>
      <c r="W1486" s="5">
        <f>IF((DiscreteStatsTable[[#This Row],[RepsRequested]]&gt;1),DiscreteStatsTable[[#This Row],[HalfWidth]],DiscreteStatsTable[[#This Row],[BatchMeansHalfWidth]])</f>
        <v>1.6977944113910053E-2</v>
      </c>
      <c r="X1486" s="5" cm="1">
        <f t="array" ref="X1486">COUNT(IF((DiscreteStatsTable[GroupByKey]=DiscreteStatsTable[[#This Row],[GroupByKey]]),(DiscreteStatsTable[GroupByKey]=DiscreteStatsTable[[#This Row],[GroupByKey]])*DiscreteStatsTable[Replication]))</f>
        <v>50</v>
      </c>
      <c r="Y1486" s="5">
        <f>IF(DiscreteStatsTable[[#This Row],[RepsRequested]]=DiscreteStatsTable[[#This Row],[RepsWithStatObserved]],1,0)</f>
        <v>1</v>
      </c>
    </row>
    <row r="1487" spans="1:25" x14ac:dyDescent="0.25">
      <c r="A1487" t="s">
        <v>68</v>
      </c>
      <c r="B1487" t="s">
        <v>70</v>
      </c>
      <c r="C1487">
        <v>15</v>
      </c>
      <c r="D1487" t="s">
        <v>99</v>
      </c>
      <c r="E1487" t="s">
        <v>74</v>
      </c>
      <c r="F1487" t="s">
        <v>73</v>
      </c>
      <c r="G1487">
        <v>7.8073875108886597</v>
      </c>
      <c r="H1487">
        <v>2E+20</v>
      </c>
      <c r="I1487">
        <v>1.6704810122203899</v>
      </c>
      <c r="J1487">
        <v>14.895572982592199</v>
      </c>
      <c r="K1487">
        <v>10</v>
      </c>
      <c r="L148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87" s="5" cm="1">
        <f t="array" ref="M1487">MAX(IF((ProjectInfoTable[ProjectName]=DiscreteStatsTable[[#This Row],[ProjectName]]),(ProjectInfoTable[ProjectName]=DiscreteStatsTable[[#This Row],[ProjectName]])*ProjectInfoTable[NumberOfReplications]))</f>
        <v>50</v>
      </c>
      <c r="N1487" s="5" cm="1">
        <f t="array" ref="N1487">IFERROR(AVERAGE(IF((DiscreteStatsTable[GroupByKey]=DiscreteStatsTable[[#This Row],[GroupByKey]]),(DiscreteStatsTable[GroupByKey]=DiscreteStatsTable[[#This Row],[GroupByKey]])*DiscreteStatsTable[Average])),0)</f>
        <v>9.3051094534677592</v>
      </c>
      <c r="O1487" s="5" cm="1">
        <f t="array" ref="O1487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87" s="5" cm="1">
        <f t="array" ref="P1487">MAX(IF((ProjectInfoTable[ProjectName]=DiscreteStatsTable[[#This Row],[ProjectName]]),(ProjectInfoTable[ProjectName]=DiscreteStatsTable[[#This Row],[ProjectName]])*ProjectInfoTable[ConfidenceInterval]))</f>
        <v>0.95</v>
      </c>
      <c r="Q1487" s="5">
        <f>IF(AND(DiscreteStatsTable[[#This Row],[RepsWithStatObserved]]=1,Y1487=0),200000000000000000000,IFERROR(_xlfn.T.INV.2T(1 -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87" s="5" cm="1">
        <f t="array" ref="R1487">MIN(IF((DiscreteStatsTable[GroupByKey]=DiscreteStatsTable[[#This Row],[GroupByKey]]),(DiscreteStatsTable[GroupByKey]=DiscreteStatsTable[[#This Row],[GroupByKey]])*DiscreteStatsTable[Average]))</f>
        <v>3.48010138212855</v>
      </c>
      <c r="S1487" s="5" cm="1">
        <f t="array" ref="S1487">MAX(IF((DiscreteStatsTable[GroupByKey]=DiscreteStatsTable[[#This Row],[GroupByKey]]),(DiscreteStatsTable[GroupByKey]=DiscreteStatsTable[[#This Row],[GroupByKey]])*DiscreteStatsTable[Average]))</f>
        <v>23.754986041942001</v>
      </c>
      <c r="T1487" s="5" cm="1">
        <f t="array" ref="T1487">MIN(IF((DiscreteStatsTable[GroupByKey]=DiscreteStatsTable[[#This Row],[GroupByKey]]),(DiscreteStatsTable[GroupByKey]=DiscreteStatsTable[[#This Row],[GroupByKey]])*DiscreteStatsTable[Minimum]))</f>
        <v>0.55707115845319799</v>
      </c>
      <c r="U1487" s="5" cm="1">
        <f t="array" ref="U1487">MAX(IF((DiscreteStatsTable[GroupByKey]=DiscreteStatsTable[[#This Row],[GroupByKey]]),(DiscreteStatsTable[GroupByKey]=DiscreteStatsTable[[#This Row],[GroupByKey]])*DiscreteStatsTable[Maximum]))</f>
        <v>46.0165696136092</v>
      </c>
      <c r="V1487" s="5" cm="1">
        <f t="array" ref="V1487">IFERROR(AVERAGE(IF((DiscreteStatsTable[GroupByKey]=DiscreteStatsTable[[#This Row],[GroupByKey]]),(DiscreteStatsTable[GroupByKey]=DiscreteStatsTable[[#This Row],[GroupByKey]])*DiscreteStatsTable[NumberObservations])),0)</f>
        <v>6.66</v>
      </c>
      <c r="W1487" s="5">
        <f>IF((DiscreteStatsTable[[#This Row],[RepsRequested]]&gt;1),DiscreteStatsTable[[#This Row],[HalfWidth]],DiscreteStatsTable[[#This Row],[BatchMeansHalfWidth]])</f>
        <v>0.87568994514178078</v>
      </c>
      <c r="X1487" s="5" cm="1">
        <f t="array" ref="X1487">COUNT(IF((DiscreteStatsTable[GroupByKey]=DiscreteStatsTable[[#This Row],[GroupByKey]]),(DiscreteStatsTable[GroupByKey]=DiscreteStatsTable[[#This Row],[GroupByKey]])*DiscreteStatsTable[Replication]))</f>
        <v>50</v>
      </c>
      <c r="Y1487" s="5">
        <f>IF(DiscreteStatsTable[[#This Row],[RepsRequested]]=DiscreteStatsTable[[#This Row],[RepsWithStatObserved]],1,0)</f>
        <v>1</v>
      </c>
    </row>
    <row r="1488" spans="1:25" x14ac:dyDescent="0.25">
      <c r="A1488" t="s">
        <v>68</v>
      </c>
      <c r="B1488" t="s">
        <v>70</v>
      </c>
      <c r="C1488">
        <v>15</v>
      </c>
      <c r="D1488" t="s">
        <v>99</v>
      </c>
      <c r="E1488" t="s">
        <v>75</v>
      </c>
      <c r="F1488" t="s">
        <v>73</v>
      </c>
      <c r="G1488">
        <v>0.21106231735353101</v>
      </c>
      <c r="H1488">
        <v>2E+20</v>
      </c>
      <c r="I1488">
        <v>5.5682700407346401E-2</v>
      </c>
      <c r="J1488">
        <v>0.43225715615250199</v>
      </c>
      <c r="K1488">
        <v>10</v>
      </c>
      <c r="L148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88" s="5" cm="1">
        <f t="array" ref="M1488">MAX(IF((ProjectInfoTable[ProjectName]=DiscreteStatsTable[[#This Row],[ProjectName]]),(ProjectInfoTable[ProjectName]=DiscreteStatsTable[[#This Row],[ProjectName]])*ProjectInfoTable[NumberOfReplications]))</f>
        <v>50</v>
      </c>
      <c r="N1488" s="5" cm="1">
        <f t="array" ref="N1488">IFERROR(AVERAGE(IF((DiscreteStatsTable[GroupByKey]=DiscreteStatsTable[[#This Row],[GroupByKey]]),(DiscreteStatsTable[GroupByKey]=DiscreteStatsTable[[#This Row],[GroupByKey]])*DiscreteStatsTable[Average])),0)</f>
        <v>0.25989097691448754</v>
      </c>
      <c r="O1488" s="5" cm="1">
        <f t="array" ref="O148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88" s="5" cm="1">
        <f t="array" ref="P1488">MAX(IF((ProjectInfoTable[ProjectName]=DiscreteStatsTable[[#This Row],[ProjectName]]),(ProjectInfoTable[ProjectName]=DiscreteStatsTable[[#This Row],[ProjectName]])*ProjectInfoTable[ConfidenceInterval]))</f>
        <v>0.95</v>
      </c>
      <c r="Q1488" s="5">
        <f>IF(AND(DiscreteStatsTable[[#This Row],[RepsWithStatObserved]]=1,Y1488=0),200000000000000000000,IFERROR(_xlfn.T.INV.2T(1 -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88" s="5" cm="1">
        <f t="array" ref="R1488">MIN(IF((DiscreteStatsTable[GroupByKey]=DiscreteStatsTable[[#This Row],[GroupByKey]]),(DiscreteStatsTable[GroupByKey]=DiscreteStatsTable[[#This Row],[GroupByKey]])*DiscreteStatsTable[Average]))</f>
        <v>9.9110799780549305E-2</v>
      </c>
      <c r="S1488" s="5" cm="1">
        <f t="array" ref="S1488">MAX(IF((DiscreteStatsTable[GroupByKey]=DiscreteStatsTable[[#This Row],[GroupByKey]]),(DiscreteStatsTable[GroupByKey]=DiscreteStatsTable[[#This Row],[GroupByKey]])*DiscreteStatsTable[Average]))</f>
        <v>0.39044329600396599</v>
      </c>
      <c r="T1488" s="5" cm="1">
        <f t="array" ref="T1488">MIN(IF((DiscreteStatsTable[GroupByKey]=DiscreteStatsTable[[#This Row],[GroupByKey]]),(DiscreteStatsTable[GroupByKey]=DiscreteStatsTable[[#This Row],[GroupByKey]])*DiscreteStatsTable[Minimum]))</f>
        <v>1.8569038615106601E-2</v>
      </c>
      <c r="U1488" s="5" cm="1">
        <f t="array" ref="U1488">MAX(IF((DiscreteStatsTable[GroupByKey]=DiscreteStatsTable[[#This Row],[GroupByKey]]),(DiscreteStatsTable[GroupByKey]=DiscreteStatsTable[[#This Row],[GroupByKey]])*DiscreteStatsTable[Maximum]))</f>
        <v>0.49770717251883501</v>
      </c>
      <c r="V1488" s="5" cm="1">
        <f t="array" ref="V1488">IFERROR(AVERAGE(IF((DiscreteStatsTable[GroupByKey]=DiscreteStatsTable[[#This Row],[GroupByKey]]),(DiscreteStatsTable[GroupByKey]=DiscreteStatsTable[[#This Row],[GroupByKey]])*DiscreteStatsTable[NumberObservations])),0)</f>
        <v>6.66</v>
      </c>
      <c r="W1488" s="5">
        <f>IF((DiscreteStatsTable[[#This Row],[RepsRequested]]&gt;1),DiscreteStatsTable[[#This Row],[HalfWidth]],DiscreteStatsTable[[#This Row],[BatchMeansHalfWidth]])</f>
        <v>1.6977944113910053E-2</v>
      </c>
      <c r="X1488" s="5" cm="1">
        <f t="array" ref="X1488">COUNT(IF((DiscreteStatsTable[GroupByKey]=DiscreteStatsTable[[#This Row],[GroupByKey]]),(DiscreteStatsTable[GroupByKey]=DiscreteStatsTable[[#This Row],[GroupByKey]])*DiscreteStatsTable[Replication]))</f>
        <v>50</v>
      </c>
      <c r="Y1488" s="5">
        <f>IF(DiscreteStatsTable[[#This Row],[RepsRequested]]=DiscreteStatsTable[[#This Row],[RepsWithStatObserved]],1,0)</f>
        <v>1</v>
      </c>
    </row>
    <row r="1489" spans="1:25" x14ac:dyDescent="0.25">
      <c r="A1489" t="s">
        <v>68</v>
      </c>
      <c r="B1489" t="s">
        <v>70</v>
      </c>
      <c r="C1489">
        <v>15</v>
      </c>
      <c r="D1489" t="s">
        <v>99</v>
      </c>
      <c r="E1489" t="s">
        <v>76</v>
      </c>
      <c r="F1489" t="s">
        <v>73</v>
      </c>
      <c r="G1489">
        <v>6.3318695206059203</v>
      </c>
      <c r="H1489">
        <v>2E+20</v>
      </c>
      <c r="I1489">
        <v>1.6704810122203899</v>
      </c>
      <c r="J1489">
        <v>12.9677146845751</v>
      </c>
      <c r="K1489">
        <v>10</v>
      </c>
      <c r="L148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89" s="5" cm="1">
        <f t="array" ref="M1489">MAX(IF((ProjectInfoTable[ProjectName]=DiscreteStatsTable[[#This Row],[ProjectName]]),(ProjectInfoTable[ProjectName]=DiscreteStatsTable[[#This Row],[ProjectName]])*ProjectInfoTable[NumberOfReplications]))</f>
        <v>50</v>
      </c>
      <c r="N1489" s="5" cm="1">
        <f t="array" ref="N1489">IFERROR(AVERAGE(IF((DiscreteStatsTable[GroupByKey]=DiscreteStatsTable[[#This Row],[GroupByKey]]),(DiscreteStatsTable[GroupByKey]=DiscreteStatsTable[[#This Row],[GroupByKey]])*DiscreteStatsTable[Average])),0)</f>
        <v>7.7967293074346298</v>
      </c>
      <c r="O1489" s="5" cm="1">
        <f t="array" ref="O1489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89" s="5" cm="1">
        <f t="array" ref="P1489">MAX(IF((ProjectInfoTable[ProjectName]=DiscreteStatsTable[[#This Row],[ProjectName]]),(ProjectInfoTable[ProjectName]=DiscreteStatsTable[[#This Row],[ProjectName]])*ProjectInfoTable[ConfidenceInterval]))</f>
        <v>0.95</v>
      </c>
      <c r="Q1489" s="5">
        <f>IF(AND(DiscreteStatsTable[[#This Row],[RepsWithStatObserved]]=1,Y1489=0),200000000000000000000,IFERROR(_xlfn.T.INV.2T(1 -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89" s="5" cm="1">
        <f t="array" ref="R1489">MIN(IF((DiscreteStatsTable[GroupByKey]=DiscreteStatsTable[[#This Row],[GroupByKey]]),(DiscreteStatsTable[GroupByKey]=DiscreteStatsTable[[#This Row],[GroupByKey]])*DiscreteStatsTable[Average]))</f>
        <v>2.9733239934164799</v>
      </c>
      <c r="S1489" s="5" cm="1">
        <f t="array" ref="S1489">MAX(IF((DiscreteStatsTable[GroupByKey]=DiscreteStatsTable[[#This Row],[GroupByKey]]),(DiscreteStatsTable[GroupByKey]=DiscreteStatsTable[[#This Row],[GroupByKey]])*DiscreteStatsTable[Average]))</f>
        <v>11.713298880119</v>
      </c>
      <c r="T1489" s="5" cm="1">
        <f t="array" ref="T1489">MIN(IF((DiscreteStatsTable[GroupByKey]=DiscreteStatsTable[[#This Row],[GroupByKey]]),(DiscreteStatsTable[GroupByKey]=DiscreteStatsTable[[#This Row],[GroupByKey]])*DiscreteStatsTable[Minimum]))</f>
        <v>0.55707115845319799</v>
      </c>
      <c r="U1489" s="5" cm="1">
        <f t="array" ref="U1489">MAX(IF((DiscreteStatsTable[GroupByKey]=DiscreteStatsTable[[#This Row],[GroupByKey]]),(DiscreteStatsTable[GroupByKey]=DiscreteStatsTable[[#This Row],[GroupByKey]])*DiscreteStatsTable[Maximum]))</f>
        <v>14.9312151755651</v>
      </c>
      <c r="V1489" s="5" cm="1">
        <f t="array" ref="V1489">IFERROR(AVERAGE(IF((DiscreteStatsTable[GroupByKey]=DiscreteStatsTable[[#This Row],[GroupByKey]]),(DiscreteStatsTable[GroupByKey]=DiscreteStatsTable[[#This Row],[GroupByKey]])*DiscreteStatsTable[NumberObservations])),0)</f>
        <v>6.66</v>
      </c>
      <c r="W1489" s="5">
        <f>IF((DiscreteStatsTable[[#This Row],[RepsRequested]]&gt;1),DiscreteStatsTable[[#This Row],[HalfWidth]],DiscreteStatsTable[[#This Row],[BatchMeansHalfWidth]])</f>
        <v>0.50933832341729657</v>
      </c>
      <c r="X1489" s="5" cm="1">
        <f t="array" ref="X1489">COUNT(IF((DiscreteStatsTable[GroupByKey]=DiscreteStatsTable[[#This Row],[GroupByKey]]),(DiscreteStatsTable[GroupByKey]=DiscreteStatsTable[[#This Row],[GroupByKey]])*DiscreteStatsTable[Replication]))</f>
        <v>50</v>
      </c>
      <c r="Y1489" s="5">
        <f>IF(DiscreteStatsTable[[#This Row],[RepsRequested]]=DiscreteStatsTable[[#This Row],[RepsWithStatObserved]],1,0)</f>
        <v>1</v>
      </c>
    </row>
    <row r="1490" spans="1:25" x14ac:dyDescent="0.25">
      <c r="A1490" t="s">
        <v>68</v>
      </c>
      <c r="B1490" t="s">
        <v>70</v>
      </c>
      <c r="C1490">
        <v>15</v>
      </c>
      <c r="D1490" t="s">
        <v>99</v>
      </c>
      <c r="E1490" t="s">
        <v>77</v>
      </c>
      <c r="F1490" t="s">
        <v>73</v>
      </c>
      <c r="G1490">
        <v>0</v>
      </c>
      <c r="H1490">
        <v>2E+20</v>
      </c>
      <c r="I1490">
        <v>0</v>
      </c>
      <c r="J1490">
        <v>0</v>
      </c>
      <c r="K1490">
        <v>10</v>
      </c>
      <c r="L149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90" s="5" cm="1">
        <f t="array" ref="M1490">MAX(IF((ProjectInfoTable[ProjectName]=DiscreteStatsTable[[#This Row],[ProjectName]]),(ProjectInfoTable[ProjectName]=DiscreteStatsTable[[#This Row],[ProjectName]])*ProjectInfoTable[NumberOfReplications]))</f>
        <v>50</v>
      </c>
      <c r="N1490" s="5" cm="1">
        <f t="array" ref="N1490">IFERROR(AVERAGE(IF((DiscreteStatsTable[GroupByKey]=DiscreteStatsTable[[#This Row],[GroupByKey]]),(DiscreteStatsTable[GroupByKey]=DiscreteStatsTable[[#This Row],[GroupByKey]])*DiscreteStatsTable[Average])),0)</f>
        <v>0</v>
      </c>
      <c r="O1490" s="5" cm="1">
        <f t="array" ref="O1490">IFERROR(_xlfn.STDEV.S(IF((DiscreteStatsTable[GroupByKey]=DiscreteStatsTable[[#This Row],[GroupByKey]]),(DiscreteStatsTable[GroupByKey]=DiscreteStatsTable[[#This Row],[GroupByKey]])*DiscreteStatsTable[Average])),0)</f>
        <v>0</v>
      </c>
      <c r="P1490" s="5" cm="1">
        <f t="array" ref="P1490">MAX(IF((ProjectInfoTable[ProjectName]=DiscreteStatsTable[[#This Row],[ProjectName]]),(ProjectInfoTable[ProjectName]=DiscreteStatsTable[[#This Row],[ProjectName]])*ProjectInfoTable[ConfidenceInterval]))</f>
        <v>0.95</v>
      </c>
      <c r="Q1490" s="5">
        <f>IF(AND(DiscreteStatsTable[[#This Row],[RepsWithStatObserved]]=1,Y1490=0),200000000000000000000,IFERROR(_xlfn.T.INV.2T(1 -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0" s="5" cm="1">
        <f t="array" ref="R1490">MIN(IF((DiscreteStatsTable[GroupByKey]=DiscreteStatsTable[[#This Row],[GroupByKey]]),(DiscreteStatsTable[GroupByKey]=DiscreteStatsTable[[#This Row],[GroupByKey]])*DiscreteStatsTable[Average]))</f>
        <v>0</v>
      </c>
      <c r="S1490" s="5" cm="1">
        <f t="array" ref="S1490">MAX(IF((DiscreteStatsTable[GroupByKey]=DiscreteStatsTable[[#This Row],[GroupByKey]]),(DiscreteStatsTable[GroupByKey]=DiscreteStatsTable[[#This Row],[GroupByKey]])*DiscreteStatsTable[Average]))</f>
        <v>0</v>
      </c>
      <c r="T1490" s="5" cm="1">
        <f t="array" ref="T1490">MIN(IF((DiscreteStatsTable[GroupByKey]=DiscreteStatsTable[[#This Row],[GroupByKey]]),(DiscreteStatsTable[GroupByKey]=DiscreteStatsTable[[#This Row],[GroupByKey]])*DiscreteStatsTable[Minimum]))</f>
        <v>0</v>
      </c>
      <c r="U1490" s="5" cm="1">
        <f t="array" ref="U1490">MAX(IF((DiscreteStatsTable[GroupByKey]=DiscreteStatsTable[[#This Row],[GroupByKey]]),(DiscreteStatsTable[GroupByKey]=DiscreteStatsTable[[#This Row],[GroupByKey]])*DiscreteStatsTable[Maximum]))</f>
        <v>0</v>
      </c>
      <c r="V1490" s="5" cm="1">
        <f t="array" ref="V1490">IFERROR(AVERAGE(IF((DiscreteStatsTable[GroupByKey]=DiscreteStatsTable[[#This Row],[GroupByKey]]),(DiscreteStatsTable[GroupByKey]=DiscreteStatsTable[[#This Row],[GroupByKey]])*DiscreteStatsTable[NumberObservations])),0)</f>
        <v>6.66</v>
      </c>
      <c r="W1490" s="5">
        <f>IF((DiscreteStatsTable[[#This Row],[RepsRequested]]&gt;1),DiscreteStatsTable[[#This Row],[HalfWidth]],DiscreteStatsTable[[#This Row],[BatchMeansHalfWidth]])</f>
        <v>0</v>
      </c>
      <c r="X1490" s="5" cm="1">
        <f t="array" ref="X1490">COUNT(IF((DiscreteStatsTable[GroupByKey]=DiscreteStatsTable[[#This Row],[GroupByKey]]),(DiscreteStatsTable[GroupByKey]=DiscreteStatsTable[[#This Row],[GroupByKey]])*DiscreteStatsTable[Replication]))</f>
        <v>50</v>
      </c>
      <c r="Y1490" s="5">
        <f>IF(DiscreteStatsTable[[#This Row],[RepsRequested]]=DiscreteStatsTable[[#This Row],[RepsWithStatObserved]],1,0)</f>
        <v>1</v>
      </c>
    </row>
    <row r="1491" spans="1:25" x14ac:dyDescent="0.25">
      <c r="A1491" t="s">
        <v>68</v>
      </c>
      <c r="B1491" t="s">
        <v>70</v>
      </c>
      <c r="C1491">
        <v>15</v>
      </c>
      <c r="D1491" t="s">
        <v>99</v>
      </c>
      <c r="E1491" t="s">
        <v>78</v>
      </c>
      <c r="F1491" t="s">
        <v>73</v>
      </c>
      <c r="G1491">
        <v>1.47551799028274</v>
      </c>
      <c r="H1491">
        <v>2E+20</v>
      </c>
      <c r="I1491">
        <v>0</v>
      </c>
      <c r="J1491">
        <v>11.8936133051706</v>
      </c>
      <c r="K1491">
        <v>10</v>
      </c>
      <c r="L149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91" s="5" cm="1">
        <f t="array" ref="M1491">MAX(IF((ProjectInfoTable[ProjectName]=DiscreteStatsTable[[#This Row],[ProjectName]]),(ProjectInfoTable[ProjectName]=DiscreteStatsTable[[#This Row],[ProjectName]])*ProjectInfoTable[NumberOfReplications]))</f>
        <v>50</v>
      </c>
      <c r="N1491" s="5" cm="1">
        <f t="array" ref="N1491">IFERROR(AVERAGE(IF((DiscreteStatsTable[GroupByKey]=DiscreteStatsTable[[#This Row],[GroupByKey]]),(DiscreteStatsTable[GroupByKey]=DiscreteStatsTable[[#This Row],[GroupByKey]])*DiscreteStatsTable[Average])),0)</f>
        <v>1.5083801460331328</v>
      </c>
      <c r="O1491" s="5" cm="1">
        <f t="array" ref="O1491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91" s="5" cm="1">
        <f t="array" ref="P1491">MAX(IF((ProjectInfoTable[ProjectName]=DiscreteStatsTable[[#This Row],[ProjectName]]),(ProjectInfoTable[ProjectName]=DiscreteStatsTable[[#This Row],[ProjectName]])*ProjectInfoTable[ConfidenceInterval]))</f>
        <v>0.95</v>
      </c>
      <c r="Q1491" s="5">
        <f>IF(AND(DiscreteStatsTable[[#This Row],[RepsWithStatObserved]]=1,Y1491=0),200000000000000000000,IFERROR(_xlfn.T.INV.2T(1 -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91" s="5" cm="1">
        <f t="array" ref="R1491">MIN(IF((DiscreteStatsTable[GroupByKey]=DiscreteStatsTable[[#This Row],[GroupByKey]]),(DiscreteStatsTable[GroupByKey]=DiscreteStatsTable[[#This Row],[GroupByKey]])*DiscreteStatsTable[Average]))</f>
        <v>0</v>
      </c>
      <c r="S1491" s="5" cm="1">
        <f t="array" ref="S1491">MAX(IF((DiscreteStatsTable[GroupByKey]=DiscreteStatsTable[[#This Row],[GroupByKey]]),(DiscreteStatsTable[GroupByKey]=DiscreteStatsTable[[#This Row],[GroupByKey]])*DiscreteStatsTable[Average]))</f>
        <v>12.907894030662501</v>
      </c>
      <c r="T1491" s="5" cm="1">
        <f t="array" ref="T1491">MIN(IF((DiscreteStatsTable[GroupByKey]=DiscreteStatsTable[[#This Row],[GroupByKey]]),(DiscreteStatsTable[GroupByKey]=DiscreteStatsTable[[#This Row],[GroupByKey]])*DiscreteStatsTable[Minimum]))</f>
        <v>0</v>
      </c>
      <c r="U1491" s="5" cm="1">
        <f t="array" ref="U1491">MAX(IF((DiscreteStatsTable[GroupByKey]=DiscreteStatsTable[[#This Row],[GroupByKey]]),(DiscreteStatsTable[GroupByKey]=DiscreteStatsTable[[#This Row],[GroupByKey]])*DiscreteStatsTable[Maximum]))</f>
        <v>31.471105476993198</v>
      </c>
      <c r="V1491" s="5" cm="1">
        <f t="array" ref="V1491">IFERROR(AVERAGE(IF((DiscreteStatsTable[GroupByKey]=DiscreteStatsTable[[#This Row],[GroupByKey]]),(DiscreteStatsTable[GroupByKey]=DiscreteStatsTable[[#This Row],[GroupByKey]])*DiscreteStatsTable[NumberObservations])),0)</f>
        <v>6.66</v>
      </c>
      <c r="W1491" s="5">
        <f>IF((DiscreteStatsTable[[#This Row],[RepsRequested]]&gt;1),DiscreteStatsTable[[#This Row],[HalfWidth]],DiscreteStatsTable[[#This Row],[BatchMeansHalfWidth]])</f>
        <v>0.62451094728009982</v>
      </c>
      <c r="X1491" s="5" cm="1">
        <f t="array" ref="X1491">COUNT(IF((DiscreteStatsTable[GroupByKey]=DiscreteStatsTable[[#This Row],[GroupByKey]]),(DiscreteStatsTable[GroupByKey]=DiscreteStatsTable[[#This Row],[GroupByKey]])*DiscreteStatsTable[Replication]))</f>
        <v>50</v>
      </c>
      <c r="Y1491" s="5">
        <f>IF(DiscreteStatsTable[[#This Row],[RepsRequested]]=DiscreteStatsTable[[#This Row],[RepsWithStatObserved]],1,0)</f>
        <v>1</v>
      </c>
    </row>
    <row r="1492" spans="1:25" x14ac:dyDescent="0.25">
      <c r="A1492" t="s">
        <v>68</v>
      </c>
      <c r="B1492" t="s">
        <v>70</v>
      </c>
      <c r="C1492">
        <v>16</v>
      </c>
      <c r="D1492" t="s">
        <v>99</v>
      </c>
      <c r="E1492" t="s">
        <v>72</v>
      </c>
      <c r="F1492" t="s">
        <v>73</v>
      </c>
      <c r="G1492">
        <v>0.180612686035409</v>
      </c>
      <c r="H1492">
        <v>2E+20</v>
      </c>
      <c r="I1492">
        <v>2.0201054682551501E-2</v>
      </c>
      <c r="J1492">
        <v>0.49770717251883501</v>
      </c>
      <c r="K1492">
        <v>9</v>
      </c>
      <c r="L149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92" s="5" cm="1">
        <f t="array" ref="M1492">MAX(IF((ProjectInfoTable[ProjectName]=DiscreteStatsTable[[#This Row],[ProjectName]]),(ProjectInfoTable[ProjectName]=DiscreteStatsTable[[#This Row],[ProjectName]])*ProjectInfoTable[NumberOfReplications]))</f>
        <v>50</v>
      </c>
      <c r="N1492" s="5" cm="1">
        <f t="array" ref="N1492">IFERROR(AVERAGE(IF((DiscreteStatsTable[GroupByKey]=DiscreteStatsTable[[#This Row],[GroupByKey]]),(DiscreteStatsTable[GroupByKey]=DiscreteStatsTable[[#This Row],[GroupByKey]])*DiscreteStatsTable[Average])),0)</f>
        <v>0.25989097691448754</v>
      </c>
      <c r="O1492" s="5" cm="1">
        <f t="array" ref="O149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92" s="5" cm="1">
        <f t="array" ref="P1492">MAX(IF((ProjectInfoTable[ProjectName]=DiscreteStatsTable[[#This Row],[ProjectName]]),(ProjectInfoTable[ProjectName]=DiscreteStatsTable[[#This Row],[ProjectName]])*ProjectInfoTable[ConfidenceInterval]))</f>
        <v>0.95</v>
      </c>
      <c r="Q1492" s="5">
        <f>IF(AND(DiscreteStatsTable[[#This Row],[RepsWithStatObserved]]=1,Y1492=0),200000000000000000000,IFERROR(_xlfn.T.INV.2T(1 -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92" s="5" cm="1">
        <f t="array" ref="R1492">MIN(IF((DiscreteStatsTable[GroupByKey]=DiscreteStatsTable[[#This Row],[GroupByKey]]),(DiscreteStatsTable[GroupByKey]=DiscreteStatsTable[[#This Row],[GroupByKey]])*DiscreteStatsTable[Average]))</f>
        <v>9.9110799780549305E-2</v>
      </c>
      <c r="S1492" s="5" cm="1">
        <f t="array" ref="S1492">MAX(IF((DiscreteStatsTable[GroupByKey]=DiscreteStatsTable[[#This Row],[GroupByKey]]),(DiscreteStatsTable[GroupByKey]=DiscreteStatsTable[[#This Row],[GroupByKey]])*DiscreteStatsTable[Average]))</f>
        <v>0.39044329600396599</v>
      </c>
      <c r="T1492" s="5" cm="1">
        <f t="array" ref="T1492">MIN(IF((DiscreteStatsTable[GroupByKey]=DiscreteStatsTable[[#This Row],[GroupByKey]]),(DiscreteStatsTable[GroupByKey]=DiscreteStatsTable[[#This Row],[GroupByKey]])*DiscreteStatsTable[Minimum]))</f>
        <v>1.8569038615106601E-2</v>
      </c>
      <c r="U1492" s="5" cm="1">
        <f t="array" ref="U1492">MAX(IF((DiscreteStatsTable[GroupByKey]=DiscreteStatsTable[[#This Row],[GroupByKey]]),(DiscreteStatsTable[GroupByKey]=DiscreteStatsTable[[#This Row],[GroupByKey]])*DiscreteStatsTable[Maximum]))</f>
        <v>0.49770717251883501</v>
      </c>
      <c r="V1492" s="5" cm="1">
        <f t="array" ref="V1492">IFERROR(AVERAGE(IF((DiscreteStatsTable[GroupByKey]=DiscreteStatsTable[[#This Row],[GroupByKey]]),(DiscreteStatsTable[GroupByKey]=DiscreteStatsTable[[#This Row],[GroupByKey]])*DiscreteStatsTable[NumberObservations])),0)</f>
        <v>6.66</v>
      </c>
      <c r="W1492" s="5">
        <f>IF((DiscreteStatsTable[[#This Row],[RepsRequested]]&gt;1),DiscreteStatsTable[[#This Row],[HalfWidth]],DiscreteStatsTable[[#This Row],[BatchMeansHalfWidth]])</f>
        <v>1.6977944113910053E-2</v>
      </c>
      <c r="X1492" s="5" cm="1">
        <f t="array" ref="X1492">COUNT(IF((DiscreteStatsTable[GroupByKey]=DiscreteStatsTable[[#This Row],[GroupByKey]]),(DiscreteStatsTable[GroupByKey]=DiscreteStatsTable[[#This Row],[GroupByKey]])*DiscreteStatsTable[Replication]))</f>
        <v>50</v>
      </c>
      <c r="Y1492" s="5">
        <f>IF(DiscreteStatsTable[[#This Row],[RepsRequested]]=DiscreteStatsTable[[#This Row],[RepsWithStatObserved]],1,0)</f>
        <v>1</v>
      </c>
    </row>
    <row r="1493" spans="1:25" x14ac:dyDescent="0.25">
      <c r="A1493" t="s">
        <v>68</v>
      </c>
      <c r="B1493" t="s">
        <v>70</v>
      </c>
      <c r="C1493">
        <v>16</v>
      </c>
      <c r="D1493" t="s">
        <v>99</v>
      </c>
      <c r="E1493" t="s">
        <v>74</v>
      </c>
      <c r="F1493" t="s">
        <v>73</v>
      </c>
      <c r="G1493">
        <v>6.2457744950493597</v>
      </c>
      <c r="H1493">
        <v>2E+20</v>
      </c>
      <c r="I1493">
        <v>0.60603164047654401</v>
      </c>
      <c r="J1493">
        <v>15.8429204756112</v>
      </c>
      <c r="K1493">
        <v>9</v>
      </c>
      <c r="L149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93" s="5" cm="1">
        <f t="array" ref="M1493">MAX(IF((ProjectInfoTable[ProjectName]=DiscreteStatsTable[[#This Row],[ProjectName]]),(ProjectInfoTable[ProjectName]=DiscreteStatsTable[[#This Row],[ProjectName]])*ProjectInfoTable[NumberOfReplications]))</f>
        <v>50</v>
      </c>
      <c r="N1493" s="5" cm="1">
        <f t="array" ref="N1493">IFERROR(AVERAGE(IF((DiscreteStatsTable[GroupByKey]=DiscreteStatsTable[[#This Row],[GroupByKey]]),(DiscreteStatsTable[GroupByKey]=DiscreteStatsTable[[#This Row],[GroupByKey]])*DiscreteStatsTable[Average])),0)</f>
        <v>9.3051094534677592</v>
      </c>
      <c r="O1493" s="5" cm="1">
        <f t="array" ref="O1493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93" s="5" cm="1">
        <f t="array" ref="P1493">MAX(IF((ProjectInfoTable[ProjectName]=DiscreteStatsTable[[#This Row],[ProjectName]]),(ProjectInfoTable[ProjectName]=DiscreteStatsTable[[#This Row],[ProjectName]])*ProjectInfoTable[ConfidenceInterval]))</f>
        <v>0.95</v>
      </c>
      <c r="Q1493" s="5">
        <f>IF(AND(DiscreteStatsTable[[#This Row],[RepsWithStatObserved]]=1,Y1493=0),200000000000000000000,IFERROR(_xlfn.T.INV.2T(1 -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93" s="5" cm="1">
        <f t="array" ref="R1493">MIN(IF((DiscreteStatsTable[GroupByKey]=DiscreteStatsTable[[#This Row],[GroupByKey]]),(DiscreteStatsTable[GroupByKey]=DiscreteStatsTable[[#This Row],[GroupByKey]])*DiscreteStatsTable[Average]))</f>
        <v>3.48010138212855</v>
      </c>
      <c r="S1493" s="5" cm="1">
        <f t="array" ref="S1493">MAX(IF((DiscreteStatsTable[GroupByKey]=DiscreteStatsTable[[#This Row],[GroupByKey]]),(DiscreteStatsTable[GroupByKey]=DiscreteStatsTable[[#This Row],[GroupByKey]])*DiscreteStatsTable[Average]))</f>
        <v>23.754986041942001</v>
      </c>
      <c r="T1493" s="5" cm="1">
        <f t="array" ref="T1493">MIN(IF((DiscreteStatsTable[GroupByKey]=DiscreteStatsTable[[#This Row],[GroupByKey]]),(DiscreteStatsTable[GroupByKey]=DiscreteStatsTable[[#This Row],[GroupByKey]])*DiscreteStatsTable[Minimum]))</f>
        <v>0.55707115845319799</v>
      </c>
      <c r="U1493" s="5" cm="1">
        <f t="array" ref="U1493">MAX(IF((DiscreteStatsTable[GroupByKey]=DiscreteStatsTable[[#This Row],[GroupByKey]]),(DiscreteStatsTable[GroupByKey]=DiscreteStatsTable[[#This Row],[GroupByKey]])*DiscreteStatsTable[Maximum]))</f>
        <v>46.0165696136092</v>
      </c>
      <c r="V1493" s="5" cm="1">
        <f t="array" ref="V1493">IFERROR(AVERAGE(IF((DiscreteStatsTable[GroupByKey]=DiscreteStatsTable[[#This Row],[GroupByKey]]),(DiscreteStatsTable[GroupByKey]=DiscreteStatsTable[[#This Row],[GroupByKey]])*DiscreteStatsTable[NumberObservations])),0)</f>
        <v>6.66</v>
      </c>
      <c r="W1493" s="5">
        <f>IF((DiscreteStatsTable[[#This Row],[RepsRequested]]&gt;1),DiscreteStatsTable[[#This Row],[HalfWidth]],DiscreteStatsTable[[#This Row],[BatchMeansHalfWidth]])</f>
        <v>0.87568994514178078</v>
      </c>
      <c r="X1493" s="5" cm="1">
        <f t="array" ref="X1493">COUNT(IF((DiscreteStatsTable[GroupByKey]=DiscreteStatsTable[[#This Row],[GroupByKey]]),(DiscreteStatsTable[GroupByKey]=DiscreteStatsTable[[#This Row],[GroupByKey]])*DiscreteStatsTable[Replication]))</f>
        <v>50</v>
      </c>
      <c r="Y1493" s="5">
        <f>IF(DiscreteStatsTable[[#This Row],[RepsRequested]]=DiscreteStatsTable[[#This Row],[RepsWithStatObserved]],1,0)</f>
        <v>1</v>
      </c>
    </row>
    <row r="1494" spans="1:25" x14ac:dyDescent="0.25">
      <c r="A1494" t="s">
        <v>68</v>
      </c>
      <c r="B1494" t="s">
        <v>70</v>
      </c>
      <c r="C1494">
        <v>16</v>
      </c>
      <c r="D1494" t="s">
        <v>99</v>
      </c>
      <c r="E1494" t="s">
        <v>75</v>
      </c>
      <c r="F1494" t="s">
        <v>73</v>
      </c>
      <c r="G1494">
        <v>0.180612686035409</v>
      </c>
      <c r="H1494">
        <v>2E+20</v>
      </c>
      <c r="I1494">
        <v>2.0201054682551501E-2</v>
      </c>
      <c r="J1494">
        <v>0.49770717251883501</v>
      </c>
      <c r="K1494">
        <v>9</v>
      </c>
      <c r="L149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94" s="5" cm="1">
        <f t="array" ref="M1494">MAX(IF((ProjectInfoTable[ProjectName]=DiscreteStatsTable[[#This Row],[ProjectName]]),(ProjectInfoTable[ProjectName]=DiscreteStatsTable[[#This Row],[ProjectName]])*ProjectInfoTable[NumberOfReplications]))</f>
        <v>50</v>
      </c>
      <c r="N1494" s="5" cm="1">
        <f t="array" ref="N1494">IFERROR(AVERAGE(IF((DiscreteStatsTable[GroupByKey]=DiscreteStatsTable[[#This Row],[GroupByKey]]),(DiscreteStatsTable[GroupByKey]=DiscreteStatsTable[[#This Row],[GroupByKey]])*DiscreteStatsTable[Average])),0)</f>
        <v>0.25989097691448754</v>
      </c>
      <c r="O1494" s="5" cm="1">
        <f t="array" ref="O149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94" s="5" cm="1">
        <f t="array" ref="P1494">MAX(IF((ProjectInfoTable[ProjectName]=DiscreteStatsTable[[#This Row],[ProjectName]]),(ProjectInfoTable[ProjectName]=DiscreteStatsTable[[#This Row],[ProjectName]])*ProjectInfoTable[ConfidenceInterval]))</f>
        <v>0.95</v>
      </c>
      <c r="Q1494" s="5">
        <f>IF(AND(DiscreteStatsTable[[#This Row],[RepsWithStatObserved]]=1,Y1494=0),200000000000000000000,IFERROR(_xlfn.T.INV.2T(1 -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94" s="5" cm="1">
        <f t="array" ref="R1494">MIN(IF((DiscreteStatsTable[GroupByKey]=DiscreteStatsTable[[#This Row],[GroupByKey]]),(DiscreteStatsTable[GroupByKey]=DiscreteStatsTable[[#This Row],[GroupByKey]])*DiscreteStatsTable[Average]))</f>
        <v>9.9110799780549305E-2</v>
      </c>
      <c r="S1494" s="5" cm="1">
        <f t="array" ref="S1494">MAX(IF((DiscreteStatsTable[GroupByKey]=DiscreteStatsTable[[#This Row],[GroupByKey]]),(DiscreteStatsTable[GroupByKey]=DiscreteStatsTable[[#This Row],[GroupByKey]])*DiscreteStatsTable[Average]))</f>
        <v>0.39044329600396599</v>
      </c>
      <c r="T1494" s="5" cm="1">
        <f t="array" ref="T1494">MIN(IF((DiscreteStatsTable[GroupByKey]=DiscreteStatsTable[[#This Row],[GroupByKey]]),(DiscreteStatsTable[GroupByKey]=DiscreteStatsTable[[#This Row],[GroupByKey]])*DiscreteStatsTable[Minimum]))</f>
        <v>1.8569038615106601E-2</v>
      </c>
      <c r="U1494" s="5" cm="1">
        <f t="array" ref="U1494">MAX(IF((DiscreteStatsTable[GroupByKey]=DiscreteStatsTable[[#This Row],[GroupByKey]]),(DiscreteStatsTable[GroupByKey]=DiscreteStatsTable[[#This Row],[GroupByKey]])*DiscreteStatsTable[Maximum]))</f>
        <v>0.49770717251883501</v>
      </c>
      <c r="V1494" s="5" cm="1">
        <f t="array" ref="V1494">IFERROR(AVERAGE(IF((DiscreteStatsTable[GroupByKey]=DiscreteStatsTable[[#This Row],[GroupByKey]]),(DiscreteStatsTable[GroupByKey]=DiscreteStatsTable[[#This Row],[GroupByKey]])*DiscreteStatsTable[NumberObservations])),0)</f>
        <v>6.66</v>
      </c>
      <c r="W1494" s="5">
        <f>IF((DiscreteStatsTable[[#This Row],[RepsRequested]]&gt;1),DiscreteStatsTable[[#This Row],[HalfWidth]],DiscreteStatsTable[[#This Row],[BatchMeansHalfWidth]])</f>
        <v>1.6977944113910053E-2</v>
      </c>
      <c r="X1494" s="5" cm="1">
        <f t="array" ref="X1494">COUNT(IF((DiscreteStatsTable[GroupByKey]=DiscreteStatsTable[[#This Row],[GroupByKey]]),(DiscreteStatsTable[GroupByKey]=DiscreteStatsTable[[#This Row],[GroupByKey]])*DiscreteStatsTable[Replication]))</f>
        <v>50</v>
      </c>
      <c r="Y1494" s="5">
        <f>IF(DiscreteStatsTable[[#This Row],[RepsRequested]]=DiscreteStatsTable[[#This Row],[RepsWithStatObserved]],1,0)</f>
        <v>1</v>
      </c>
    </row>
    <row r="1495" spans="1:25" x14ac:dyDescent="0.25">
      <c r="A1495" t="s">
        <v>68</v>
      </c>
      <c r="B1495" t="s">
        <v>70</v>
      </c>
      <c r="C1495">
        <v>16</v>
      </c>
      <c r="D1495" t="s">
        <v>99</v>
      </c>
      <c r="E1495" t="s">
        <v>76</v>
      </c>
      <c r="F1495" t="s">
        <v>73</v>
      </c>
      <c r="G1495">
        <v>5.4183805810622703</v>
      </c>
      <c r="H1495">
        <v>2E+20</v>
      </c>
      <c r="I1495">
        <v>0.60603164047654401</v>
      </c>
      <c r="J1495">
        <v>14.9312151755651</v>
      </c>
      <c r="K1495">
        <v>9</v>
      </c>
      <c r="L149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95" s="5" cm="1">
        <f t="array" ref="M1495">MAX(IF((ProjectInfoTable[ProjectName]=DiscreteStatsTable[[#This Row],[ProjectName]]),(ProjectInfoTable[ProjectName]=DiscreteStatsTable[[#This Row],[ProjectName]])*ProjectInfoTable[NumberOfReplications]))</f>
        <v>50</v>
      </c>
      <c r="N1495" s="5" cm="1">
        <f t="array" ref="N1495">IFERROR(AVERAGE(IF((DiscreteStatsTable[GroupByKey]=DiscreteStatsTable[[#This Row],[GroupByKey]]),(DiscreteStatsTable[GroupByKey]=DiscreteStatsTable[[#This Row],[GroupByKey]])*DiscreteStatsTable[Average])),0)</f>
        <v>7.7967293074346298</v>
      </c>
      <c r="O1495" s="5" cm="1">
        <f t="array" ref="O1495">IFERROR(_xlfn.STDEV.S(IF((DiscreteStatsTable[GroupByKey]=DiscreteStatsTable[[#This Row],[GroupByKey]]),(DiscreteStatsTable[GroupByKey]=DiscreteStatsTable[[#This Row],[GroupByKey]])*DiscreteStatsTable[Average])),0)</f>
        <v>1.7922025299289408</v>
      </c>
      <c r="P1495" s="5" cm="1">
        <f t="array" ref="P1495">MAX(IF((ProjectInfoTable[ProjectName]=DiscreteStatsTable[[#This Row],[ProjectName]]),(ProjectInfoTable[ProjectName]=DiscreteStatsTable[[#This Row],[ProjectName]])*ProjectInfoTable[ConfidenceInterval]))</f>
        <v>0.95</v>
      </c>
      <c r="Q1495" s="5">
        <f>IF(AND(DiscreteStatsTable[[#This Row],[RepsWithStatObserved]]=1,Y1495=0),200000000000000000000,IFERROR(_xlfn.T.INV.2T(1 -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495" s="5" cm="1">
        <f t="array" ref="R1495">MIN(IF((DiscreteStatsTable[GroupByKey]=DiscreteStatsTable[[#This Row],[GroupByKey]]),(DiscreteStatsTable[GroupByKey]=DiscreteStatsTable[[#This Row],[GroupByKey]])*DiscreteStatsTable[Average]))</f>
        <v>2.9733239934164799</v>
      </c>
      <c r="S1495" s="5" cm="1">
        <f t="array" ref="S1495">MAX(IF((DiscreteStatsTable[GroupByKey]=DiscreteStatsTable[[#This Row],[GroupByKey]]),(DiscreteStatsTable[GroupByKey]=DiscreteStatsTable[[#This Row],[GroupByKey]])*DiscreteStatsTable[Average]))</f>
        <v>11.713298880119</v>
      </c>
      <c r="T1495" s="5" cm="1">
        <f t="array" ref="T1495">MIN(IF((DiscreteStatsTable[GroupByKey]=DiscreteStatsTable[[#This Row],[GroupByKey]]),(DiscreteStatsTable[GroupByKey]=DiscreteStatsTable[[#This Row],[GroupByKey]])*DiscreteStatsTable[Minimum]))</f>
        <v>0.55707115845319799</v>
      </c>
      <c r="U1495" s="5" cm="1">
        <f t="array" ref="U1495">MAX(IF((DiscreteStatsTable[GroupByKey]=DiscreteStatsTable[[#This Row],[GroupByKey]]),(DiscreteStatsTable[GroupByKey]=DiscreteStatsTable[[#This Row],[GroupByKey]])*DiscreteStatsTable[Maximum]))</f>
        <v>14.9312151755651</v>
      </c>
      <c r="V1495" s="5" cm="1">
        <f t="array" ref="V1495">IFERROR(AVERAGE(IF((DiscreteStatsTable[GroupByKey]=DiscreteStatsTable[[#This Row],[GroupByKey]]),(DiscreteStatsTable[GroupByKey]=DiscreteStatsTable[[#This Row],[GroupByKey]])*DiscreteStatsTable[NumberObservations])),0)</f>
        <v>6.66</v>
      </c>
      <c r="W1495" s="5">
        <f>IF((DiscreteStatsTable[[#This Row],[RepsRequested]]&gt;1),DiscreteStatsTable[[#This Row],[HalfWidth]],DiscreteStatsTable[[#This Row],[BatchMeansHalfWidth]])</f>
        <v>0.50933832341729657</v>
      </c>
      <c r="X1495" s="5" cm="1">
        <f t="array" ref="X1495">COUNT(IF((DiscreteStatsTable[GroupByKey]=DiscreteStatsTable[[#This Row],[GroupByKey]]),(DiscreteStatsTable[GroupByKey]=DiscreteStatsTable[[#This Row],[GroupByKey]])*DiscreteStatsTable[Replication]))</f>
        <v>50</v>
      </c>
      <c r="Y1495" s="5">
        <f>IF(DiscreteStatsTable[[#This Row],[RepsRequested]]=DiscreteStatsTable[[#This Row],[RepsWithStatObserved]],1,0)</f>
        <v>1</v>
      </c>
    </row>
    <row r="1496" spans="1:25" x14ac:dyDescent="0.25">
      <c r="A1496" t="s">
        <v>68</v>
      </c>
      <c r="B1496" t="s">
        <v>70</v>
      </c>
      <c r="C1496">
        <v>16</v>
      </c>
      <c r="D1496" t="s">
        <v>99</v>
      </c>
      <c r="E1496" t="s">
        <v>77</v>
      </c>
      <c r="F1496" t="s">
        <v>73</v>
      </c>
      <c r="G1496">
        <v>0</v>
      </c>
      <c r="H1496">
        <v>2E+20</v>
      </c>
      <c r="I1496">
        <v>0</v>
      </c>
      <c r="J1496">
        <v>0</v>
      </c>
      <c r="K1496">
        <v>9</v>
      </c>
      <c r="L149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96" s="5" cm="1">
        <f t="array" ref="M1496">MAX(IF((ProjectInfoTable[ProjectName]=DiscreteStatsTable[[#This Row],[ProjectName]]),(ProjectInfoTable[ProjectName]=DiscreteStatsTable[[#This Row],[ProjectName]])*ProjectInfoTable[NumberOfReplications]))</f>
        <v>50</v>
      </c>
      <c r="N1496" s="5" cm="1">
        <f t="array" ref="N1496">IFERROR(AVERAGE(IF((DiscreteStatsTable[GroupByKey]=DiscreteStatsTable[[#This Row],[GroupByKey]]),(DiscreteStatsTable[GroupByKey]=DiscreteStatsTable[[#This Row],[GroupByKey]])*DiscreteStatsTable[Average])),0)</f>
        <v>0</v>
      </c>
      <c r="O1496" s="5" cm="1">
        <f t="array" ref="O1496">IFERROR(_xlfn.STDEV.S(IF((DiscreteStatsTable[GroupByKey]=DiscreteStatsTable[[#This Row],[GroupByKey]]),(DiscreteStatsTable[GroupByKey]=DiscreteStatsTable[[#This Row],[GroupByKey]])*DiscreteStatsTable[Average])),0)</f>
        <v>0</v>
      </c>
      <c r="P1496" s="5" cm="1">
        <f t="array" ref="P1496">MAX(IF((ProjectInfoTable[ProjectName]=DiscreteStatsTable[[#This Row],[ProjectName]]),(ProjectInfoTable[ProjectName]=DiscreteStatsTable[[#This Row],[ProjectName]])*ProjectInfoTable[ConfidenceInterval]))</f>
        <v>0.95</v>
      </c>
      <c r="Q1496" s="5">
        <f>IF(AND(DiscreteStatsTable[[#This Row],[RepsWithStatObserved]]=1,Y1496=0),200000000000000000000,IFERROR(_xlfn.T.INV.2T(1 -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6" s="5" cm="1">
        <f t="array" ref="R1496">MIN(IF((DiscreteStatsTable[GroupByKey]=DiscreteStatsTable[[#This Row],[GroupByKey]]),(DiscreteStatsTable[GroupByKey]=DiscreteStatsTable[[#This Row],[GroupByKey]])*DiscreteStatsTable[Average]))</f>
        <v>0</v>
      </c>
      <c r="S1496" s="5" cm="1">
        <f t="array" ref="S1496">MAX(IF((DiscreteStatsTable[GroupByKey]=DiscreteStatsTable[[#This Row],[GroupByKey]]),(DiscreteStatsTable[GroupByKey]=DiscreteStatsTable[[#This Row],[GroupByKey]])*DiscreteStatsTable[Average]))</f>
        <v>0</v>
      </c>
      <c r="T1496" s="5" cm="1">
        <f t="array" ref="T1496">MIN(IF((DiscreteStatsTable[GroupByKey]=DiscreteStatsTable[[#This Row],[GroupByKey]]),(DiscreteStatsTable[GroupByKey]=DiscreteStatsTable[[#This Row],[GroupByKey]])*DiscreteStatsTable[Minimum]))</f>
        <v>0</v>
      </c>
      <c r="U1496" s="5" cm="1">
        <f t="array" ref="U1496">MAX(IF((DiscreteStatsTable[GroupByKey]=DiscreteStatsTable[[#This Row],[GroupByKey]]),(DiscreteStatsTable[GroupByKey]=DiscreteStatsTable[[#This Row],[GroupByKey]])*DiscreteStatsTable[Maximum]))</f>
        <v>0</v>
      </c>
      <c r="V1496" s="5" cm="1">
        <f t="array" ref="V1496">IFERROR(AVERAGE(IF((DiscreteStatsTable[GroupByKey]=DiscreteStatsTable[[#This Row],[GroupByKey]]),(DiscreteStatsTable[GroupByKey]=DiscreteStatsTable[[#This Row],[GroupByKey]])*DiscreteStatsTable[NumberObservations])),0)</f>
        <v>6.66</v>
      </c>
      <c r="W1496" s="5">
        <f>IF((DiscreteStatsTable[[#This Row],[RepsRequested]]&gt;1),DiscreteStatsTable[[#This Row],[HalfWidth]],DiscreteStatsTable[[#This Row],[BatchMeansHalfWidth]])</f>
        <v>0</v>
      </c>
      <c r="X1496" s="5" cm="1">
        <f t="array" ref="X1496">COUNT(IF((DiscreteStatsTable[GroupByKey]=DiscreteStatsTable[[#This Row],[GroupByKey]]),(DiscreteStatsTable[GroupByKey]=DiscreteStatsTable[[#This Row],[GroupByKey]])*DiscreteStatsTable[Replication]))</f>
        <v>50</v>
      </c>
      <c r="Y1496" s="5">
        <f>IF(DiscreteStatsTable[[#This Row],[RepsRequested]]=DiscreteStatsTable[[#This Row],[RepsWithStatObserved]],1,0)</f>
        <v>1</v>
      </c>
    </row>
    <row r="1497" spans="1:25" x14ac:dyDescent="0.25">
      <c r="A1497" t="s">
        <v>68</v>
      </c>
      <c r="B1497" t="s">
        <v>70</v>
      </c>
      <c r="C1497">
        <v>16</v>
      </c>
      <c r="D1497" t="s">
        <v>99</v>
      </c>
      <c r="E1497" t="s">
        <v>78</v>
      </c>
      <c r="F1497" t="s">
        <v>73</v>
      </c>
      <c r="G1497">
        <v>0.82739391398709194</v>
      </c>
      <c r="H1497">
        <v>2E+20</v>
      </c>
      <c r="I1497">
        <v>0</v>
      </c>
      <c r="J1497">
        <v>6.5348399258376704</v>
      </c>
      <c r="K1497">
        <v>9</v>
      </c>
      <c r="L149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97" s="5" cm="1">
        <f t="array" ref="M1497">MAX(IF((ProjectInfoTable[ProjectName]=DiscreteStatsTable[[#This Row],[ProjectName]]),(ProjectInfoTable[ProjectName]=DiscreteStatsTable[[#This Row],[ProjectName]])*ProjectInfoTable[NumberOfReplications]))</f>
        <v>50</v>
      </c>
      <c r="N1497" s="5" cm="1">
        <f t="array" ref="N1497">IFERROR(AVERAGE(IF((DiscreteStatsTable[GroupByKey]=DiscreteStatsTable[[#This Row],[GroupByKey]]),(DiscreteStatsTable[GroupByKey]=DiscreteStatsTable[[#This Row],[GroupByKey]])*DiscreteStatsTable[Average])),0)</f>
        <v>1.5083801460331328</v>
      </c>
      <c r="O1497" s="5" cm="1">
        <f t="array" ref="O1497">IFERROR(_xlfn.STDEV.S(IF((DiscreteStatsTable[GroupByKey]=DiscreteStatsTable[[#This Row],[GroupByKey]]),(DiscreteStatsTable[GroupByKey]=DiscreteStatsTable[[#This Row],[GroupByKey]])*DiscreteStatsTable[Average])),0)</f>
        <v>2.1974590330732333</v>
      </c>
      <c r="P1497" s="5" cm="1">
        <f t="array" ref="P1497">MAX(IF((ProjectInfoTable[ProjectName]=DiscreteStatsTable[[#This Row],[ProjectName]]),(ProjectInfoTable[ProjectName]=DiscreteStatsTable[[#This Row],[ProjectName]])*ProjectInfoTable[ConfidenceInterval]))</f>
        <v>0.95</v>
      </c>
      <c r="Q1497" s="5">
        <f>IF(AND(DiscreteStatsTable[[#This Row],[RepsWithStatObserved]]=1,Y1497=0),200000000000000000000,IFERROR(_xlfn.T.INV.2T(1 -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497" s="5" cm="1">
        <f t="array" ref="R1497">MIN(IF((DiscreteStatsTable[GroupByKey]=DiscreteStatsTable[[#This Row],[GroupByKey]]),(DiscreteStatsTable[GroupByKey]=DiscreteStatsTable[[#This Row],[GroupByKey]])*DiscreteStatsTable[Average]))</f>
        <v>0</v>
      </c>
      <c r="S1497" s="5" cm="1">
        <f t="array" ref="S1497">MAX(IF((DiscreteStatsTable[GroupByKey]=DiscreteStatsTable[[#This Row],[GroupByKey]]),(DiscreteStatsTable[GroupByKey]=DiscreteStatsTable[[#This Row],[GroupByKey]])*DiscreteStatsTable[Average]))</f>
        <v>12.907894030662501</v>
      </c>
      <c r="T1497" s="5" cm="1">
        <f t="array" ref="T1497">MIN(IF((DiscreteStatsTable[GroupByKey]=DiscreteStatsTable[[#This Row],[GroupByKey]]),(DiscreteStatsTable[GroupByKey]=DiscreteStatsTable[[#This Row],[GroupByKey]])*DiscreteStatsTable[Minimum]))</f>
        <v>0</v>
      </c>
      <c r="U1497" s="5" cm="1">
        <f t="array" ref="U1497">MAX(IF((DiscreteStatsTable[GroupByKey]=DiscreteStatsTable[[#This Row],[GroupByKey]]),(DiscreteStatsTable[GroupByKey]=DiscreteStatsTable[[#This Row],[GroupByKey]])*DiscreteStatsTable[Maximum]))</f>
        <v>31.471105476993198</v>
      </c>
      <c r="V1497" s="5" cm="1">
        <f t="array" ref="V1497">IFERROR(AVERAGE(IF((DiscreteStatsTable[GroupByKey]=DiscreteStatsTable[[#This Row],[GroupByKey]]),(DiscreteStatsTable[GroupByKey]=DiscreteStatsTable[[#This Row],[GroupByKey]])*DiscreteStatsTable[NumberObservations])),0)</f>
        <v>6.66</v>
      </c>
      <c r="W1497" s="5">
        <f>IF((DiscreteStatsTable[[#This Row],[RepsRequested]]&gt;1),DiscreteStatsTable[[#This Row],[HalfWidth]],DiscreteStatsTable[[#This Row],[BatchMeansHalfWidth]])</f>
        <v>0.62451094728009982</v>
      </c>
      <c r="X1497" s="5" cm="1">
        <f t="array" ref="X1497">COUNT(IF((DiscreteStatsTable[GroupByKey]=DiscreteStatsTable[[#This Row],[GroupByKey]]),(DiscreteStatsTable[GroupByKey]=DiscreteStatsTable[[#This Row],[GroupByKey]])*DiscreteStatsTable[Replication]))</f>
        <v>50</v>
      </c>
      <c r="Y1497" s="5">
        <f>IF(DiscreteStatsTable[[#This Row],[RepsRequested]]=DiscreteStatsTable[[#This Row],[RepsWithStatObserved]],1,0)</f>
        <v>1</v>
      </c>
    </row>
    <row r="1498" spans="1:25" x14ac:dyDescent="0.25">
      <c r="A1498" t="s">
        <v>68</v>
      </c>
      <c r="B1498" t="s">
        <v>70</v>
      </c>
      <c r="C1498">
        <v>17</v>
      </c>
      <c r="D1498" t="s">
        <v>99</v>
      </c>
      <c r="E1498" t="s">
        <v>72</v>
      </c>
      <c r="F1498" t="s">
        <v>73</v>
      </c>
      <c r="G1498">
        <v>0.33860797347444099</v>
      </c>
      <c r="H1498">
        <v>2E+20</v>
      </c>
      <c r="I1498">
        <v>9.0107580785847102E-2</v>
      </c>
      <c r="J1498">
        <v>0.488635069559545</v>
      </c>
      <c r="K1498">
        <v>9</v>
      </c>
      <c r="L149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98" s="5" cm="1">
        <f t="array" ref="M1498">MAX(IF((ProjectInfoTable[ProjectName]=DiscreteStatsTable[[#This Row],[ProjectName]]),(ProjectInfoTable[ProjectName]=DiscreteStatsTable[[#This Row],[ProjectName]])*ProjectInfoTable[NumberOfReplications]))</f>
        <v>50</v>
      </c>
      <c r="N1498" s="5" cm="1">
        <f t="array" ref="N1498">IFERROR(AVERAGE(IF((DiscreteStatsTable[GroupByKey]=DiscreteStatsTable[[#This Row],[GroupByKey]]),(DiscreteStatsTable[GroupByKey]=DiscreteStatsTable[[#This Row],[GroupByKey]])*DiscreteStatsTable[Average])),0)</f>
        <v>0.25989097691448754</v>
      </c>
      <c r="O1498" s="5" cm="1">
        <f t="array" ref="O149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498" s="5" cm="1">
        <f t="array" ref="P1498">MAX(IF((ProjectInfoTable[ProjectName]=DiscreteStatsTable[[#This Row],[ProjectName]]),(ProjectInfoTable[ProjectName]=DiscreteStatsTable[[#This Row],[ProjectName]])*ProjectInfoTable[ConfidenceInterval]))</f>
        <v>0.95</v>
      </c>
      <c r="Q1498" s="5">
        <f>IF(AND(DiscreteStatsTable[[#This Row],[RepsWithStatObserved]]=1,Y1498=0),200000000000000000000,IFERROR(_xlfn.T.INV.2T(1 -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498" s="5" cm="1">
        <f t="array" ref="R1498">MIN(IF((DiscreteStatsTable[GroupByKey]=DiscreteStatsTable[[#This Row],[GroupByKey]]),(DiscreteStatsTable[GroupByKey]=DiscreteStatsTable[[#This Row],[GroupByKey]])*DiscreteStatsTable[Average]))</f>
        <v>9.9110799780549305E-2</v>
      </c>
      <c r="S1498" s="5" cm="1">
        <f t="array" ref="S1498">MAX(IF((DiscreteStatsTable[GroupByKey]=DiscreteStatsTable[[#This Row],[GroupByKey]]),(DiscreteStatsTable[GroupByKey]=DiscreteStatsTable[[#This Row],[GroupByKey]])*DiscreteStatsTable[Average]))</f>
        <v>0.39044329600396599</v>
      </c>
      <c r="T1498" s="5" cm="1">
        <f t="array" ref="T1498">MIN(IF((DiscreteStatsTable[GroupByKey]=DiscreteStatsTable[[#This Row],[GroupByKey]]),(DiscreteStatsTable[GroupByKey]=DiscreteStatsTable[[#This Row],[GroupByKey]])*DiscreteStatsTable[Minimum]))</f>
        <v>1.8569038615106601E-2</v>
      </c>
      <c r="U1498" s="5" cm="1">
        <f t="array" ref="U1498">MAX(IF((DiscreteStatsTable[GroupByKey]=DiscreteStatsTable[[#This Row],[GroupByKey]]),(DiscreteStatsTable[GroupByKey]=DiscreteStatsTable[[#This Row],[GroupByKey]])*DiscreteStatsTable[Maximum]))</f>
        <v>0.49770717251883501</v>
      </c>
      <c r="V1498" s="5" cm="1">
        <f t="array" ref="V1498">IFERROR(AVERAGE(IF((DiscreteStatsTable[GroupByKey]=DiscreteStatsTable[[#This Row],[GroupByKey]]),(DiscreteStatsTable[GroupByKey]=DiscreteStatsTable[[#This Row],[GroupByKey]])*DiscreteStatsTable[NumberObservations])),0)</f>
        <v>6.66</v>
      </c>
      <c r="W1498" s="5">
        <f>IF((DiscreteStatsTable[[#This Row],[RepsRequested]]&gt;1),DiscreteStatsTable[[#This Row],[HalfWidth]],DiscreteStatsTable[[#This Row],[BatchMeansHalfWidth]])</f>
        <v>1.6977944113910053E-2</v>
      </c>
      <c r="X1498" s="5" cm="1">
        <f t="array" ref="X1498">COUNT(IF((DiscreteStatsTable[GroupByKey]=DiscreteStatsTable[[#This Row],[GroupByKey]]),(DiscreteStatsTable[GroupByKey]=DiscreteStatsTable[[#This Row],[GroupByKey]])*DiscreteStatsTable[Replication]))</f>
        <v>50</v>
      </c>
      <c r="Y1498" s="5">
        <f>IF(DiscreteStatsTable[[#This Row],[RepsRequested]]=DiscreteStatsTable[[#This Row],[RepsWithStatObserved]],1,0)</f>
        <v>1</v>
      </c>
    </row>
    <row r="1499" spans="1:25" x14ac:dyDescent="0.25">
      <c r="A1499" t="s">
        <v>68</v>
      </c>
      <c r="B1499" t="s">
        <v>70</v>
      </c>
      <c r="C1499">
        <v>17</v>
      </c>
      <c r="D1499" t="s">
        <v>99</v>
      </c>
      <c r="E1499" t="s">
        <v>74</v>
      </c>
      <c r="F1499" t="s">
        <v>73</v>
      </c>
      <c r="G1499">
        <v>12.952514836672201</v>
      </c>
      <c r="H1499">
        <v>2E+20</v>
      </c>
      <c r="I1499">
        <v>5.5637100258055101</v>
      </c>
      <c r="J1499">
        <v>20.3017999824533</v>
      </c>
      <c r="K1499">
        <v>9</v>
      </c>
      <c r="L149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99" s="5" cm="1">
        <f t="array" ref="M1499">MAX(IF((ProjectInfoTable[ProjectName]=DiscreteStatsTable[[#This Row],[ProjectName]]),(ProjectInfoTable[ProjectName]=DiscreteStatsTable[[#This Row],[ProjectName]])*ProjectInfoTable[NumberOfReplications]))</f>
        <v>50</v>
      </c>
      <c r="N1499" s="5" cm="1">
        <f t="array" ref="N1499">IFERROR(AVERAGE(IF((DiscreteStatsTable[GroupByKey]=DiscreteStatsTable[[#This Row],[GroupByKey]]),(DiscreteStatsTable[GroupByKey]=DiscreteStatsTable[[#This Row],[GroupByKey]])*DiscreteStatsTable[Average])),0)</f>
        <v>9.3051094534677592</v>
      </c>
      <c r="O1499" s="5" cm="1">
        <f t="array" ref="O1499">IFERROR(_xlfn.STDEV.S(IF((DiscreteStatsTable[GroupByKey]=DiscreteStatsTable[[#This Row],[GroupByKey]]),(DiscreteStatsTable[GroupByKey]=DiscreteStatsTable[[#This Row],[GroupByKey]])*DiscreteStatsTable[Average])),0)</f>
        <v>3.0812795011904641</v>
      </c>
      <c r="P1499" s="5" cm="1">
        <f t="array" ref="P1499">MAX(IF((ProjectInfoTable[ProjectName]=DiscreteStatsTable[[#This Row],[ProjectName]]),(ProjectInfoTable[ProjectName]=DiscreteStatsTable[[#This Row],[ProjectName]])*ProjectInfoTable[ConfidenceInterval]))</f>
        <v>0.95</v>
      </c>
      <c r="Q1499" s="5">
        <f>IF(AND(DiscreteStatsTable[[#This Row],[RepsWithStatObserved]]=1,Y1499=0),200000000000000000000,IFERROR(_xlfn.T.INV.2T(1 -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499" s="5" cm="1">
        <f t="array" ref="R1499">MIN(IF((DiscreteStatsTable[GroupByKey]=DiscreteStatsTable[[#This Row],[GroupByKey]]),(DiscreteStatsTable[GroupByKey]=DiscreteStatsTable[[#This Row],[GroupByKey]])*DiscreteStatsTable[Average]))</f>
        <v>3.48010138212855</v>
      </c>
      <c r="S1499" s="5" cm="1">
        <f t="array" ref="S1499">MAX(IF((DiscreteStatsTable[GroupByKey]=DiscreteStatsTable[[#This Row],[GroupByKey]]),(DiscreteStatsTable[GroupByKey]=DiscreteStatsTable[[#This Row],[GroupByKey]])*DiscreteStatsTable[Average]))</f>
        <v>23.754986041942001</v>
      </c>
      <c r="T1499" s="5" cm="1">
        <f t="array" ref="T1499">MIN(IF((DiscreteStatsTable[GroupByKey]=DiscreteStatsTable[[#This Row],[GroupByKey]]),(DiscreteStatsTable[GroupByKey]=DiscreteStatsTable[[#This Row],[GroupByKey]])*DiscreteStatsTable[Minimum]))</f>
        <v>0.55707115845319799</v>
      </c>
      <c r="U1499" s="5" cm="1">
        <f t="array" ref="U1499">MAX(IF((DiscreteStatsTable[GroupByKey]=DiscreteStatsTable[[#This Row],[GroupByKey]]),(DiscreteStatsTable[GroupByKey]=DiscreteStatsTable[[#This Row],[GroupByKey]])*DiscreteStatsTable[Maximum]))</f>
        <v>46.0165696136092</v>
      </c>
      <c r="V1499" s="5" cm="1">
        <f t="array" ref="V1499">IFERROR(AVERAGE(IF((DiscreteStatsTable[GroupByKey]=DiscreteStatsTable[[#This Row],[GroupByKey]]),(DiscreteStatsTable[GroupByKey]=DiscreteStatsTable[[#This Row],[GroupByKey]])*DiscreteStatsTable[NumberObservations])),0)</f>
        <v>6.66</v>
      </c>
      <c r="W1499" s="5">
        <f>IF((DiscreteStatsTable[[#This Row],[RepsRequested]]&gt;1),DiscreteStatsTable[[#This Row],[HalfWidth]],DiscreteStatsTable[[#This Row],[BatchMeansHalfWidth]])</f>
        <v>0.87568994514178078</v>
      </c>
      <c r="X1499" s="5" cm="1">
        <f t="array" ref="X1499">COUNT(IF((DiscreteStatsTable[GroupByKey]=DiscreteStatsTable[[#This Row],[GroupByKey]]),(DiscreteStatsTable[GroupByKey]=DiscreteStatsTable[[#This Row],[GroupByKey]])*DiscreteStatsTable[Replication]))</f>
        <v>50</v>
      </c>
      <c r="Y1499" s="5">
        <f>IF(DiscreteStatsTable[[#This Row],[RepsRequested]]=DiscreteStatsTable[[#This Row],[RepsWithStatObserved]],1,0)</f>
        <v>1</v>
      </c>
    </row>
    <row r="1500" spans="1:25" x14ac:dyDescent="0.25">
      <c r="A1500" t="s">
        <v>68</v>
      </c>
      <c r="B1500" t="s">
        <v>70</v>
      </c>
      <c r="C1500">
        <v>17</v>
      </c>
      <c r="D1500" t="s">
        <v>99</v>
      </c>
      <c r="E1500" t="s">
        <v>75</v>
      </c>
      <c r="F1500" t="s">
        <v>73</v>
      </c>
      <c r="G1500">
        <v>0.33860797347444099</v>
      </c>
      <c r="H1500">
        <v>2E+20</v>
      </c>
      <c r="I1500">
        <v>9.0107580785847102E-2</v>
      </c>
      <c r="J1500">
        <v>0.488635069559545</v>
      </c>
      <c r="K1500">
        <v>9</v>
      </c>
      <c r="L150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00" s="5" cm="1">
        <f t="array" ref="M1500">MAX(IF((ProjectInfoTable[ProjectName]=DiscreteStatsTable[[#This Row],[ProjectName]]),(ProjectInfoTable[ProjectName]=DiscreteStatsTable[[#This Row],[ProjectName]])*ProjectInfoTable[NumberOfReplications]))</f>
        <v>50</v>
      </c>
      <c r="N1500" s="5" cm="1">
        <f t="array" ref="N1500">IFERROR(AVERAGE(IF((DiscreteStatsTable[GroupByKey]=DiscreteStatsTable[[#This Row],[GroupByKey]]),(DiscreteStatsTable[GroupByKey]=DiscreteStatsTable[[#This Row],[GroupByKey]])*DiscreteStatsTable[Average])),0)</f>
        <v>0.25989097691448754</v>
      </c>
      <c r="O1500" s="5" cm="1">
        <f t="array" ref="O150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00" s="5" cm="1">
        <f t="array" ref="P1500">MAX(IF((ProjectInfoTable[ProjectName]=DiscreteStatsTable[[#This Row],[ProjectName]]),(ProjectInfoTable[ProjectName]=DiscreteStatsTable[[#This Row],[ProjectName]])*ProjectInfoTable[ConfidenceInterval]))</f>
        <v>0.95</v>
      </c>
      <c r="Q1500" s="5">
        <f>IF(AND(DiscreteStatsTable[[#This Row],[RepsWithStatObserved]]=1,Y1500=0),200000000000000000000,IFERROR(_xlfn.T.INV.2T(1 -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00" s="5" cm="1">
        <f t="array" ref="R1500">MIN(IF((DiscreteStatsTable[GroupByKey]=DiscreteStatsTable[[#This Row],[GroupByKey]]),(DiscreteStatsTable[GroupByKey]=DiscreteStatsTable[[#This Row],[GroupByKey]])*DiscreteStatsTable[Average]))</f>
        <v>9.9110799780549305E-2</v>
      </c>
      <c r="S1500" s="5" cm="1">
        <f t="array" ref="S1500">MAX(IF((DiscreteStatsTable[GroupByKey]=DiscreteStatsTable[[#This Row],[GroupByKey]]),(DiscreteStatsTable[GroupByKey]=DiscreteStatsTable[[#This Row],[GroupByKey]])*DiscreteStatsTable[Average]))</f>
        <v>0.39044329600396599</v>
      </c>
      <c r="T1500" s="5" cm="1">
        <f t="array" ref="T1500">MIN(IF((DiscreteStatsTable[GroupByKey]=DiscreteStatsTable[[#This Row],[GroupByKey]]),(DiscreteStatsTable[GroupByKey]=DiscreteStatsTable[[#This Row],[GroupByKey]])*DiscreteStatsTable[Minimum]))</f>
        <v>1.8569038615106601E-2</v>
      </c>
      <c r="U1500" s="5" cm="1">
        <f t="array" ref="U1500">MAX(IF((DiscreteStatsTable[GroupByKey]=DiscreteStatsTable[[#This Row],[GroupByKey]]),(DiscreteStatsTable[GroupByKey]=DiscreteStatsTable[[#This Row],[GroupByKey]])*DiscreteStatsTable[Maximum]))</f>
        <v>0.49770717251883501</v>
      </c>
      <c r="V1500" s="5" cm="1">
        <f t="array" ref="V1500">IFERROR(AVERAGE(IF((DiscreteStatsTable[GroupByKey]=DiscreteStatsTable[[#This Row],[GroupByKey]]),(DiscreteStatsTable[GroupByKey]=DiscreteStatsTable[[#This Row],[GroupByKey]])*DiscreteStatsTable[NumberObservations])),0)</f>
        <v>6.66</v>
      </c>
      <c r="W1500" s="5">
        <f>IF((DiscreteStatsTable[[#This Row],[RepsRequested]]&gt;1),DiscreteStatsTable[[#This Row],[HalfWidth]],DiscreteStatsTable[[#This Row],[BatchMeansHalfWidth]])</f>
        <v>1.6977944113910053E-2</v>
      </c>
      <c r="X1500" s="5" cm="1">
        <f t="array" ref="X1500">COUNT(IF((DiscreteStatsTable[GroupByKey]=DiscreteStatsTable[[#This Row],[GroupByKey]]),(DiscreteStatsTable[GroupByKey]=DiscreteStatsTable[[#This Row],[GroupByKey]])*DiscreteStatsTable[Replication]))</f>
        <v>50</v>
      </c>
      <c r="Y1500" s="5">
        <f>IF(DiscreteStatsTable[[#This Row],[RepsRequested]]=DiscreteStatsTable[[#This Row],[RepsWithStatObserved]],1,0)</f>
        <v>1</v>
      </c>
    </row>
    <row r="1501" spans="1:25" x14ac:dyDescent="0.25">
      <c r="A1501" t="s">
        <v>68</v>
      </c>
      <c r="B1501" t="s">
        <v>70</v>
      </c>
      <c r="C1501">
        <v>17</v>
      </c>
      <c r="D1501" t="s">
        <v>99</v>
      </c>
      <c r="E1501" t="s">
        <v>76</v>
      </c>
      <c r="F1501" t="s">
        <v>73</v>
      </c>
      <c r="G1501">
        <v>10.158239204233199</v>
      </c>
      <c r="H1501">
        <v>2E+20</v>
      </c>
      <c r="I1501">
        <v>2.7032274235754099</v>
      </c>
      <c r="J1501">
        <v>14.6590520867863</v>
      </c>
      <c r="K1501">
        <v>9</v>
      </c>
      <c r="L150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01" s="5" cm="1">
        <f t="array" ref="M1501">MAX(IF((ProjectInfoTable[ProjectName]=DiscreteStatsTable[[#This Row],[ProjectName]]),(ProjectInfoTable[ProjectName]=DiscreteStatsTable[[#This Row],[ProjectName]])*ProjectInfoTable[NumberOfReplications]))</f>
        <v>50</v>
      </c>
      <c r="N1501" s="5" cm="1">
        <f t="array" ref="N1501">IFERROR(AVERAGE(IF((DiscreteStatsTable[GroupByKey]=DiscreteStatsTable[[#This Row],[GroupByKey]]),(DiscreteStatsTable[GroupByKey]=DiscreteStatsTable[[#This Row],[GroupByKey]])*DiscreteStatsTable[Average])),0)</f>
        <v>7.7967293074346298</v>
      </c>
      <c r="O1501" s="5" cm="1">
        <f t="array" ref="O1501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01" s="5" cm="1">
        <f t="array" ref="P1501">MAX(IF((ProjectInfoTable[ProjectName]=DiscreteStatsTable[[#This Row],[ProjectName]]),(ProjectInfoTable[ProjectName]=DiscreteStatsTable[[#This Row],[ProjectName]])*ProjectInfoTable[ConfidenceInterval]))</f>
        <v>0.95</v>
      </c>
      <c r="Q1501" s="5">
        <f>IF(AND(DiscreteStatsTable[[#This Row],[RepsWithStatObserved]]=1,Y1501=0),200000000000000000000,IFERROR(_xlfn.T.INV.2T(1 -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01" s="5" cm="1">
        <f t="array" ref="R1501">MIN(IF((DiscreteStatsTable[GroupByKey]=DiscreteStatsTable[[#This Row],[GroupByKey]]),(DiscreteStatsTable[GroupByKey]=DiscreteStatsTable[[#This Row],[GroupByKey]])*DiscreteStatsTable[Average]))</f>
        <v>2.9733239934164799</v>
      </c>
      <c r="S1501" s="5" cm="1">
        <f t="array" ref="S1501">MAX(IF((DiscreteStatsTable[GroupByKey]=DiscreteStatsTable[[#This Row],[GroupByKey]]),(DiscreteStatsTable[GroupByKey]=DiscreteStatsTable[[#This Row],[GroupByKey]])*DiscreteStatsTable[Average]))</f>
        <v>11.713298880119</v>
      </c>
      <c r="T1501" s="5" cm="1">
        <f t="array" ref="T1501">MIN(IF((DiscreteStatsTable[GroupByKey]=DiscreteStatsTable[[#This Row],[GroupByKey]]),(DiscreteStatsTable[GroupByKey]=DiscreteStatsTable[[#This Row],[GroupByKey]])*DiscreteStatsTable[Minimum]))</f>
        <v>0.55707115845319799</v>
      </c>
      <c r="U1501" s="5" cm="1">
        <f t="array" ref="U1501">MAX(IF((DiscreteStatsTable[GroupByKey]=DiscreteStatsTable[[#This Row],[GroupByKey]]),(DiscreteStatsTable[GroupByKey]=DiscreteStatsTable[[#This Row],[GroupByKey]])*DiscreteStatsTable[Maximum]))</f>
        <v>14.9312151755651</v>
      </c>
      <c r="V1501" s="5" cm="1">
        <f t="array" ref="V1501">IFERROR(AVERAGE(IF((DiscreteStatsTable[GroupByKey]=DiscreteStatsTable[[#This Row],[GroupByKey]]),(DiscreteStatsTable[GroupByKey]=DiscreteStatsTable[[#This Row],[GroupByKey]])*DiscreteStatsTable[NumberObservations])),0)</f>
        <v>6.66</v>
      </c>
      <c r="W1501" s="5">
        <f>IF((DiscreteStatsTable[[#This Row],[RepsRequested]]&gt;1),DiscreteStatsTable[[#This Row],[HalfWidth]],DiscreteStatsTable[[#This Row],[BatchMeansHalfWidth]])</f>
        <v>0.50933832341729657</v>
      </c>
      <c r="X1501" s="5" cm="1">
        <f t="array" ref="X1501">COUNT(IF((DiscreteStatsTable[GroupByKey]=DiscreteStatsTable[[#This Row],[GroupByKey]]),(DiscreteStatsTable[GroupByKey]=DiscreteStatsTable[[#This Row],[GroupByKey]])*DiscreteStatsTable[Replication]))</f>
        <v>50</v>
      </c>
      <c r="Y1501" s="5">
        <f>IF(DiscreteStatsTable[[#This Row],[RepsRequested]]=DiscreteStatsTable[[#This Row],[RepsWithStatObserved]],1,0)</f>
        <v>1</v>
      </c>
    </row>
    <row r="1502" spans="1:25" x14ac:dyDescent="0.25">
      <c r="A1502" t="s">
        <v>68</v>
      </c>
      <c r="B1502" t="s">
        <v>70</v>
      </c>
      <c r="C1502">
        <v>17</v>
      </c>
      <c r="D1502" t="s">
        <v>99</v>
      </c>
      <c r="E1502" t="s">
        <v>77</v>
      </c>
      <c r="F1502" t="s">
        <v>73</v>
      </c>
      <c r="G1502">
        <v>0</v>
      </c>
      <c r="H1502">
        <v>2E+20</v>
      </c>
      <c r="I1502">
        <v>0</v>
      </c>
      <c r="J1502">
        <v>0</v>
      </c>
      <c r="K1502">
        <v>9</v>
      </c>
      <c r="L150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02" s="5" cm="1">
        <f t="array" ref="M1502">MAX(IF((ProjectInfoTable[ProjectName]=DiscreteStatsTable[[#This Row],[ProjectName]]),(ProjectInfoTable[ProjectName]=DiscreteStatsTable[[#This Row],[ProjectName]])*ProjectInfoTable[NumberOfReplications]))</f>
        <v>50</v>
      </c>
      <c r="N1502" s="5" cm="1">
        <f t="array" ref="N1502">IFERROR(AVERAGE(IF((DiscreteStatsTable[GroupByKey]=DiscreteStatsTable[[#This Row],[GroupByKey]]),(DiscreteStatsTable[GroupByKey]=DiscreteStatsTable[[#This Row],[GroupByKey]])*DiscreteStatsTable[Average])),0)</f>
        <v>0</v>
      </c>
      <c r="O1502" s="5" cm="1">
        <f t="array" ref="O1502">IFERROR(_xlfn.STDEV.S(IF((DiscreteStatsTable[GroupByKey]=DiscreteStatsTable[[#This Row],[GroupByKey]]),(DiscreteStatsTable[GroupByKey]=DiscreteStatsTable[[#This Row],[GroupByKey]])*DiscreteStatsTable[Average])),0)</f>
        <v>0</v>
      </c>
      <c r="P1502" s="5" cm="1">
        <f t="array" ref="P1502">MAX(IF((ProjectInfoTable[ProjectName]=DiscreteStatsTable[[#This Row],[ProjectName]]),(ProjectInfoTable[ProjectName]=DiscreteStatsTable[[#This Row],[ProjectName]])*ProjectInfoTable[ConfidenceInterval]))</f>
        <v>0.95</v>
      </c>
      <c r="Q1502" s="5">
        <f>IF(AND(DiscreteStatsTable[[#This Row],[RepsWithStatObserved]]=1,Y1502=0),200000000000000000000,IFERROR(_xlfn.T.INV.2T(1 -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2" s="5" cm="1">
        <f t="array" ref="R1502">MIN(IF((DiscreteStatsTable[GroupByKey]=DiscreteStatsTable[[#This Row],[GroupByKey]]),(DiscreteStatsTable[GroupByKey]=DiscreteStatsTable[[#This Row],[GroupByKey]])*DiscreteStatsTable[Average]))</f>
        <v>0</v>
      </c>
      <c r="S1502" s="5" cm="1">
        <f t="array" ref="S1502">MAX(IF((DiscreteStatsTable[GroupByKey]=DiscreteStatsTable[[#This Row],[GroupByKey]]),(DiscreteStatsTable[GroupByKey]=DiscreteStatsTable[[#This Row],[GroupByKey]])*DiscreteStatsTable[Average]))</f>
        <v>0</v>
      </c>
      <c r="T1502" s="5" cm="1">
        <f t="array" ref="T1502">MIN(IF((DiscreteStatsTable[GroupByKey]=DiscreteStatsTable[[#This Row],[GroupByKey]]),(DiscreteStatsTable[GroupByKey]=DiscreteStatsTable[[#This Row],[GroupByKey]])*DiscreteStatsTable[Minimum]))</f>
        <v>0</v>
      </c>
      <c r="U1502" s="5" cm="1">
        <f t="array" ref="U1502">MAX(IF((DiscreteStatsTable[GroupByKey]=DiscreteStatsTable[[#This Row],[GroupByKey]]),(DiscreteStatsTable[GroupByKey]=DiscreteStatsTable[[#This Row],[GroupByKey]])*DiscreteStatsTable[Maximum]))</f>
        <v>0</v>
      </c>
      <c r="V1502" s="5" cm="1">
        <f t="array" ref="V1502">IFERROR(AVERAGE(IF((DiscreteStatsTable[GroupByKey]=DiscreteStatsTable[[#This Row],[GroupByKey]]),(DiscreteStatsTable[GroupByKey]=DiscreteStatsTable[[#This Row],[GroupByKey]])*DiscreteStatsTable[NumberObservations])),0)</f>
        <v>6.66</v>
      </c>
      <c r="W1502" s="5">
        <f>IF((DiscreteStatsTable[[#This Row],[RepsRequested]]&gt;1),DiscreteStatsTable[[#This Row],[HalfWidth]],DiscreteStatsTable[[#This Row],[BatchMeansHalfWidth]])</f>
        <v>0</v>
      </c>
      <c r="X1502" s="5" cm="1">
        <f t="array" ref="X1502">COUNT(IF((DiscreteStatsTable[GroupByKey]=DiscreteStatsTable[[#This Row],[GroupByKey]]),(DiscreteStatsTable[GroupByKey]=DiscreteStatsTable[[#This Row],[GroupByKey]])*DiscreteStatsTable[Replication]))</f>
        <v>50</v>
      </c>
      <c r="Y1502" s="5">
        <f>IF(DiscreteStatsTable[[#This Row],[RepsRequested]]=DiscreteStatsTable[[#This Row],[RepsWithStatObserved]],1,0)</f>
        <v>1</v>
      </c>
    </row>
    <row r="1503" spans="1:25" x14ac:dyDescent="0.25">
      <c r="A1503" t="s">
        <v>68</v>
      </c>
      <c r="B1503" t="s">
        <v>70</v>
      </c>
      <c r="C1503">
        <v>17</v>
      </c>
      <c r="D1503" t="s">
        <v>99</v>
      </c>
      <c r="E1503" t="s">
        <v>78</v>
      </c>
      <c r="F1503" t="s">
        <v>73</v>
      </c>
      <c r="G1503">
        <v>2.7942756324390001</v>
      </c>
      <c r="H1503">
        <v>2E+20</v>
      </c>
      <c r="I1503">
        <v>0</v>
      </c>
      <c r="J1503">
        <v>12.6422674748754</v>
      </c>
      <c r="K1503">
        <v>9</v>
      </c>
      <c r="L150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03" s="5" cm="1">
        <f t="array" ref="M1503">MAX(IF((ProjectInfoTable[ProjectName]=DiscreteStatsTable[[#This Row],[ProjectName]]),(ProjectInfoTable[ProjectName]=DiscreteStatsTable[[#This Row],[ProjectName]])*ProjectInfoTable[NumberOfReplications]))</f>
        <v>50</v>
      </c>
      <c r="N1503" s="5" cm="1">
        <f t="array" ref="N1503">IFERROR(AVERAGE(IF((DiscreteStatsTable[GroupByKey]=DiscreteStatsTable[[#This Row],[GroupByKey]]),(DiscreteStatsTable[GroupByKey]=DiscreteStatsTable[[#This Row],[GroupByKey]])*DiscreteStatsTable[Average])),0)</f>
        <v>1.5083801460331328</v>
      </c>
      <c r="O1503" s="5" cm="1">
        <f t="array" ref="O1503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03" s="5" cm="1">
        <f t="array" ref="P1503">MAX(IF((ProjectInfoTable[ProjectName]=DiscreteStatsTable[[#This Row],[ProjectName]]),(ProjectInfoTable[ProjectName]=DiscreteStatsTable[[#This Row],[ProjectName]])*ProjectInfoTable[ConfidenceInterval]))</f>
        <v>0.95</v>
      </c>
      <c r="Q1503" s="5">
        <f>IF(AND(DiscreteStatsTable[[#This Row],[RepsWithStatObserved]]=1,Y1503=0),200000000000000000000,IFERROR(_xlfn.T.INV.2T(1 -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03" s="5" cm="1">
        <f t="array" ref="R1503">MIN(IF((DiscreteStatsTable[GroupByKey]=DiscreteStatsTable[[#This Row],[GroupByKey]]),(DiscreteStatsTable[GroupByKey]=DiscreteStatsTable[[#This Row],[GroupByKey]])*DiscreteStatsTable[Average]))</f>
        <v>0</v>
      </c>
      <c r="S1503" s="5" cm="1">
        <f t="array" ref="S1503">MAX(IF((DiscreteStatsTable[GroupByKey]=DiscreteStatsTable[[#This Row],[GroupByKey]]),(DiscreteStatsTable[GroupByKey]=DiscreteStatsTable[[#This Row],[GroupByKey]])*DiscreteStatsTable[Average]))</f>
        <v>12.907894030662501</v>
      </c>
      <c r="T1503" s="5" cm="1">
        <f t="array" ref="T1503">MIN(IF((DiscreteStatsTable[GroupByKey]=DiscreteStatsTable[[#This Row],[GroupByKey]]),(DiscreteStatsTable[GroupByKey]=DiscreteStatsTable[[#This Row],[GroupByKey]])*DiscreteStatsTable[Minimum]))</f>
        <v>0</v>
      </c>
      <c r="U1503" s="5" cm="1">
        <f t="array" ref="U1503">MAX(IF((DiscreteStatsTable[GroupByKey]=DiscreteStatsTable[[#This Row],[GroupByKey]]),(DiscreteStatsTable[GroupByKey]=DiscreteStatsTable[[#This Row],[GroupByKey]])*DiscreteStatsTable[Maximum]))</f>
        <v>31.471105476993198</v>
      </c>
      <c r="V1503" s="5" cm="1">
        <f t="array" ref="V1503">IFERROR(AVERAGE(IF((DiscreteStatsTable[GroupByKey]=DiscreteStatsTable[[#This Row],[GroupByKey]]),(DiscreteStatsTable[GroupByKey]=DiscreteStatsTable[[#This Row],[GroupByKey]])*DiscreteStatsTable[NumberObservations])),0)</f>
        <v>6.66</v>
      </c>
      <c r="W1503" s="5">
        <f>IF((DiscreteStatsTable[[#This Row],[RepsRequested]]&gt;1),DiscreteStatsTable[[#This Row],[HalfWidth]],DiscreteStatsTable[[#This Row],[BatchMeansHalfWidth]])</f>
        <v>0.62451094728009982</v>
      </c>
      <c r="X1503" s="5" cm="1">
        <f t="array" ref="X1503">COUNT(IF((DiscreteStatsTable[GroupByKey]=DiscreteStatsTable[[#This Row],[GroupByKey]]),(DiscreteStatsTable[GroupByKey]=DiscreteStatsTable[[#This Row],[GroupByKey]])*DiscreteStatsTable[Replication]))</f>
        <v>50</v>
      </c>
      <c r="Y1503" s="5">
        <f>IF(DiscreteStatsTable[[#This Row],[RepsRequested]]=DiscreteStatsTable[[#This Row],[RepsWithStatObserved]],1,0)</f>
        <v>1</v>
      </c>
    </row>
    <row r="1504" spans="1:25" x14ac:dyDescent="0.25">
      <c r="A1504" t="s">
        <v>68</v>
      </c>
      <c r="B1504" t="s">
        <v>70</v>
      </c>
      <c r="C1504">
        <v>18</v>
      </c>
      <c r="D1504" t="s">
        <v>99</v>
      </c>
      <c r="E1504" t="s">
        <v>72</v>
      </c>
      <c r="F1504" t="s">
        <v>73</v>
      </c>
      <c r="G1504">
        <v>0.18143542276306501</v>
      </c>
      <c r="H1504">
        <v>2E+20</v>
      </c>
      <c r="I1504">
        <v>2.39504201988666E-2</v>
      </c>
      <c r="J1504">
        <v>0.47952846657813702</v>
      </c>
      <c r="K1504">
        <v>6</v>
      </c>
      <c r="L150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04" s="5" cm="1">
        <f t="array" ref="M1504">MAX(IF((ProjectInfoTable[ProjectName]=DiscreteStatsTable[[#This Row],[ProjectName]]),(ProjectInfoTable[ProjectName]=DiscreteStatsTable[[#This Row],[ProjectName]])*ProjectInfoTable[NumberOfReplications]))</f>
        <v>50</v>
      </c>
      <c r="N1504" s="5" cm="1">
        <f t="array" ref="N1504">IFERROR(AVERAGE(IF((DiscreteStatsTable[GroupByKey]=DiscreteStatsTable[[#This Row],[GroupByKey]]),(DiscreteStatsTable[GroupByKey]=DiscreteStatsTable[[#This Row],[GroupByKey]])*DiscreteStatsTable[Average])),0)</f>
        <v>0.25989097691448754</v>
      </c>
      <c r="O1504" s="5" cm="1">
        <f t="array" ref="O150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04" s="5" cm="1">
        <f t="array" ref="P1504">MAX(IF((ProjectInfoTable[ProjectName]=DiscreteStatsTable[[#This Row],[ProjectName]]),(ProjectInfoTable[ProjectName]=DiscreteStatsTable[[#This Row],[ProjectName]])*ProjectInfoTable[ConfidenceInterval]))</f>
        <v>0.95</v>
      </c>
      <c r="Q1504" s="5">
        <f>IF(AND(DiscreteStatsTable[[#This Row],[RepsWithStatObserved]]=1,Y1504=0),200000000000000000000,IFERROR(_xlfn.T.INV.2T(1 -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04" s="5" cm="1">
        <f t="array" ref="R1504">MIN(IF((DiscreteStatsTable[GroupByKey]=DiscreteStatsTable[[#This Row],[GroupByKey]]),(DiscreteStatsTable[GroupByKey]=DiscreteStatsTable[[#This Row],[GroupByKey]])*DiscreteStatsTable[Average]))</f>
        <v>9.9110799780549305E-2</v>
      </c>
      <c r="S1504" s="5" cm="1">
        <f t="array" ref="S1504">MAX(IF((DiscreteStatsTable[GroupByKey]=DiscreteStatsTable[[#This Row],[GroupByKey]]),(DiscreteStatsTable[GroupByKey]=DiscreteStatsTable[[#This Row],[GroupByKey]])*DiscreteStatsTable[Average]))</f>
        <v>0.39044329600396599</v>
      </c>
      <c r="T1504" s="5" cm="1">
        <f t="array" ref="T1504">MIN(IF((DiscreteStatsTable[GroupByKey]=DiscreteStatsTable[[#This Row],[GroupByKey]]),(DiscreteStatsTable[GroupByKey]=DiscreteStatsTable[[#This Row],[GroupByKey]])*DiscreteStatsTable[Minimum]))</f>
        <v>1.8569038615106601E-2</v>
      </c>
      <c r="U1504" s="5" cm="1">
        <f t="array" ref="U1504">MAX(IF((DiscreteStatsTable[GroupByKey]=DiscreteStatsTable[[#This Row],[GroupByKey]]),(DiscreteStatsTable[GroupByKey]=DiscreteStatsTable[[#This Row],[GroupByKey]])*DiscreteStatsTable[Maximum]))</f>
        <v>0.49770717251883501</v>
      </c>
      <c r="V1504" s="5" cm="1">
        <f t="array" ref="V1504">IFERROR(AVERAGE(IF((DiscreteStatsTable[GroupByKey]=DiscreteStatsTable[[#This Row],[GroupByKey]]),(DiscreteStatsTable[GroupByKey]=DiscreteStatsTable[[#This Row],[GroupByKey]])*DiscreteStatsTable[NumberObservations])),0)</f>
        <v>6.66</v>
      </c>
      <c r="W1504" s="5">
        <f>IF((DiscreteStatsTable[[#This Row],[RepsRequested]]&gt;1),DiscreteStatsTable[[#This Row],[HalfWidth]],DiscreteStatsTable[[#This Row],[BatchMeansHalfWidth]])</f>
        <v>1.6977944113910053E-2</v>
      </c>
      <c r="X1504" s="5" cm="1">
        <f t="array" ref="X1504">COUNT(IF((DiscreteStatsTable[GroupByKey]=DiscreteStatsTable[[#This Row],[GroupByKey]]),(DiscreteStatsTable[GroupByKey]=DiscreteStatsTable[[#This Row],[GroupByKey]])*DiscreteStatsTable[Replication]))</f>
        <v>50</v>
      </c>
      <c r="Y1504" s="5">
        <f>IF(DiscreteStatsTable[[#This Row],[RepsRequested]]=DiscreteStatsTable[[#This Row],[RepsWithStatObserved]],1,0)</f>
        <v>1</v>
      </c>
    </row>
    <row r="1505" spans="1:25" x14ac:dyDescent="0.25">
      <c r="A1505" t="s">
        <v>68</v>
      </c>
      <c r="B1505" t="s">
        <v>70</v>
      </c>
      <c r="C1505">
        <v>18</v>
      </c>
      <c r="D1505" t="s">
        <v>99</v>
      </c>
      <c r="E1505" t="s">
        <v>74</v>
      </c>
      <c r="F1505" t="s">
        <v>73</v>
      </c>
      <c r="G1505">
        <v>6.2173067898645904</v>
      </c>
      <c r="H1505">
        <v>2E+20</v>
      </c>
      <c r="I1505">
        <v>0.71851260596599797</v>
      </c>
      <c r="J1505">
        <v>17.7915376519415</v>
      </c>
      <c r="K1505">
        <v>6</v>
      </c>
      <c r="L150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05" s="5" cm="1">
        <f t="array" ref="M1505">MAX(IF((ProjectInfoTable[ProjectName]=DiscreteStatsTable[[#This Row],[ProjectName]]),(ProjectInfoTable[ProjectName]=DiscreteStatsTable[[#This Row],[ProjectName]])*ProjectInfoTable[NumberOfReplications]))</f>
        <v>50</v>
      </c>
      <c r="N1505" s="5" cm="1">
        <f t="array" ref="N1505">IFERROR(AVERAGE(IF((DiscreteStatsTable[GroupByKey]=DiscreteStatsTable[[#This Row],[GroupByKey]]),(DiscreteStatsTable[GroupByKey]=DiscreteStatsTable[[#This Row],[GroupByKey]])*DiscreteStatsTable[Average])),0)</f>
        <v>9.3051094534677592</v>
      </c>
      <c r="O1505" s="5" cm="1">
        <f t="array" ref="O1505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05" s="5" cm="1">
        <f t="array" ref="P1505">MAX(IF((ProjectInfoTable[ProjectName]=DiscreteStatsTable[[#This Row],[ProjectName]]),(ProjectInfoTable[ProjectName]=DiscreteStatsTable[[#This Row],[ProjectName]])*ProjectInfoTable[ConfidenceInterval]))</f>
        <v>0.95</v>
      </c>
      <c r="Q1505" s="5">
        <f>IF(AND(DiscreteStatsTable[[#This Row],[RepsWithStatObserved]]=1,Y1505=0),200000000000000000000,IFERROR(_xlfn.T.INV.2T(1 -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05" s="5" cm="1">
        <f t="array" ref="R1505">MIN(IF((DiscreteStatsTable[GroupByKey]=DiscreteStatsTable[[#This Row],[GroupByKey]]),(DiscreteStatsTable[GroupByKey]=DiscreteStatsTable[[#This Row],[GroupByKey]])*DiscreteStatsTable[Average]))</f>
        <v>3.48010138212855</v>
      </c>
      <c r="S1505" s="5" cm="1">
        <f t="array" ref="S1505">MAX(IF((DiscreteStatsTable[GroupByKey]=DiscreteStatsTable[[#This Row],[GroupByKey]]),(DiscreteStatsTable[GroupByKey]=DiscreteStatsTable[[#This Row],[GroupByKey]])*DiscreteStatsTable[Average]))</f>
        <v>23.754986041942001</v>
      </c>
      <c r="T1505" s="5" cm="1">
        <f t="array" ref="T1505">MIN(IF((DiscreteStatsTable[GroupByKey]=DiscreteStatsTable[[#This Row],[GroupByKey]]),(DiscreteStatsTable[GroupByKey]=DiscreteStatsTable[[#This Row],[GroupByKey]])*DiscreteStatsTable[Minimum]))</f>
        <v>0.55707115845319799</v>
      </c>
      <c r="U1505" s="5" cm="1">
        <f t="array" ref="U1505">MAX(IF((DiscreteStatsTable[GroupByKey]=DiscreteStatsTable[[#This Row],[GroupByKey]]),(DiscreteStatsTable[GroupByKey]=DiscreteStatsTable[[#This Row],[GroupByKey]])*DiscreteStatsTable[Maximum]))</f>
        <v>46.0165696136092</v>
      </c>
      <c r="V1505" s="5" cm="1">
        <f t="array" ref="V1505">IFERROR(AVERAGE(IF((DiscreteStatsTable[GroupByKey]=DiscreteStatsTable[[#This Row],[GroupByKey]]),(DiscreteStatsTable[GroupByKey]=DiscreteStatsTable[[#This Row],[GroupByKey]])*DiscreteStatsTable[NumberObservations])),0)</f>
        <v>6.66</v>
      </c>
      <c r="W1505" s="5">
        <f>IF((DiscreteStatsTable[[#This Row],[RepsRequested]]&gt;1),DiscreteStatsTable[[#This Row],[HalfWidth]],DiscreteStatsTable[[#This Row],[BatchMeansHalfWidth]])</f>
        <v>0.87568994514178078</v>
      </c>
      <c r="X1505" s="5" cm="1">
        <f t="array" ref="X1505">COUNT(IF((DiscreteStatsTable[GroupByKey]=DiscreteStatsTable[[#This Row],[GroupByKey]]),(DiscreteStatsTable[GroupByKey]=DiscreteStatsTable[[#This Row],[GroupByKey]])*DiscreteStatsTable[Replication]))</f>
        <v>50</v>
      </c>
      <c r="Y1505" s="5">
        <f>IF(DiscreteStatsTable[[#This Row],[RepsRequested]]=DiscreteStatsTable[[#This Row],[RepsWithStatObserved]],1,0)</f>
        <v>1</v>
      </c>
    </row>
    <row r="1506" spans="1:25" x14ac:dyDescent="0.25">
      <c r="A1506" t="s">
        <v>68</v>
      </c>
      <c r="B1506" t="s">
        <v>70</v>
      </c>
      <c r="C1506">
        <v>18</v>
      </c>
      <c r="D1506" t="s">
        <v>99</v>
      </c>
      <c r="E1506" t="s">
        <v>75</v>
      </c>
      <c r="F1506" t="s">
        <v>73</v>
      </c>
      <c r="G1506">
        <v>0.18143542276306501</v>
      </c>
      <c r="H1506">
        <v>2E+20</v>
      </c>
      <c r="I1506">
        <v>2.39504201988666E-2</v>
      </c>
      <c r="J1506">
        <v>0.47952846657813702</v>
      </c>
      <c r="K1506">
        <v>6</v>
      </c>
      <c r="L150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06" s="5" cm="1">
        <f t="array" ref="M1506">MAX(IF((ProjectInfoTable[ProjectName]=DiscreteStatsTable[[#This Row],[ProjectName]]),(ProjectInfoTable[ProjectName]=DiscreteStatsTable[[#This Row],[ProjectName]])*ProjectInfoTable[NumberOfReplications]))</f>
        <v>50</v>
      </c>
      <c r="N1506" s="5" cm="1">
        <f t="array" ref="N1506">IFERROR(AVERAGE(IF((DiscreteStatsTable[GroupByKey]=DiscreteStatsTable[[#This Row],[GroupByKey]]),(DiscreteStatsTable[GroupByKey]=DiscreteStatsTable[[#This Row],[GroupByKey]])*DiscreteStatsTable[Average])),0)</f>
        <v>0.25989097691448754</v>
      </c>
      <c r="O1506" s="5" cm="1">
        <f t="array" ref="O150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06" s="5" cm="1">
        <f t="array" ref="P1506">MAX(IF((ProjectInfoTable[ProjectName]=DiscreteStatsTable[[#This Row],[ProjectName]]),(ProjectInfoTable[ProjectName]=DiscreteStatsTable[[#This Row],[ProjectName]])*ProjectInfoTable[ConfidenceInterval]))</f>
        <v>0.95</v>
      </c>
      <c r="Q1506" s="5">
        <f>IF(AND(DiscreteStatsTable[[#This Row],[RepsWithStatObserved]]=1,Y1506=0),200000000000000000000,IFERROR(_xlfn.T.INV.2T(1 -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06" s="5" cm="1">
        <f t="array" ref="R1506">MIN(IF((DiscreteStatsTable[GroupByKey]=DiscreteStatsTable[[#This Row],[GroupByKey]]),(DiscreteStatsTable[GroupByKey]=DiscreteStatsTable[[#This Row],[GroupByKey]])*DiscreteStatsTable[Average]))</f>
        <v>9.9110799780549305E-2</v>
      </c>
      <c r="S1506" s="5" cm="1">
        <f t="array" ref="S1506">MAX(IF((DiscreteStatsTable[GroupByKey]=DiscreteStatsTable[[#This Row],[GroupByKey]]),(DiscreteStatsTable[GroupByKey]=DiscreteStatsTable[[#This Row],[GroupByKey]])*DiscreteStatsTable[Average]))</f>
        <v>0.39044329600396599</v>
      </c>
      <c r="T1506" s="5" cm="1">
        <f t="array" ref="T1506">MIN(IF((DiscreteStatsTable[GroupByKey]=DiscreteStatsTable[[#This Row],[GroupByKey]]),(DiscreteStatsTable[GroupByKey]=DiscreteStatsTable[[#This Row],[GroupByKey]])*DiscreteStatsTable[Minimum]))</f>
        <v>1.8569038615106601E-2</v>
      </c>
      <c r="U1506" s="5" cm="1">
        <f t="array" ref="U1506">MAX(IF((DiscreteStatsTable[GroupByKey]=DiscreteStatsTable[[#This Row],[GroupByKey]]),(DiscreteStatsTable[GroupByKey]=DiscreteStatsTable[[#This Row],[GroupByKey]])*DiscreteStatsTable[Maximum]))</f>
        <v>0.49770717251883501</v>
      </c>
      <c r="V1506" s="5" cm="1">
        <f t="array" ref="V1506">IFERROR(AVERAGE(IF((DiscreteStatsTable[GroupByKey]=DiscreteStatsTable[[#This Row],[GroupByKey]]),(DiscreteStatsTable[GroupByKey]=DiscreteStatsTable[[#This Row],[GroupByKey]])*DiscreteStatsTable[NumberObservations])),0)</f>
        <v>6.66</v>
      </c>
      <c r="W1506" s="5">
        <f>IF((DiscreteStatsTable[[#This Row],[RepsRequested]]&gt;1),DiscreteStatsTable[[#This Row],[HalfWidth]],DiscreteStatsTable[[#This Row],[BatchMeansHalfWidth]])</f>
        <v>1.6977944113910053E-2</v>
      </c>
      <c r="X1506" s="5" cm="1">
        <f t="array" ref="X1506">COUNT(IF((DiscreteStatsTable[GroupByKey]=DiscreteStatsTable[[#This Row],[GroupByKey]]),(DiscreteStatsTable[GroupByKey]=DiscreteStatsTable[[#This Row],[GroupByKey]])*DiscreteStatsTable[Replication]))</f>
        <v>50</v>
      </c>
      <c r="Y1506" s="5">
        <f>IF(DiscreteStatsTable[[#This Row],[RepsRequested]]=DiscreteStatsTable[[#This Row],[RepsWithStatObserved]],1,0)</f>
        <v>1</v>
      </c>
    </row>
    <row r="1507" spans="1:25" x14ac:dyDescent="0.25">
      <c r="A1507" t="s">
        <v>68</v>
      </c>
      <c r="B1507" t="s">
        <v>70</v>
      </c>
      <c r="C1507">
        <v>18</v>
      </c>
      <c r="D1507" t="s">
        <v>99</v>
      </c>
      <c r="E1507" t="s">
        <v>76</v>
      </c>
      <c r="F1507" t="s">
        <v>73</v>
      </c>
      <c r="G1507">
        <v>5.4430626828919397</v>
      </c>
      <c r="H1507">
        <v>2E+20</v>
      </c>
      <c r="I1507">
        <v>0.71851260596599797</v>
      </c>
      <c r="J1507">
        <v>14.3858539973441</v>
      </c>
      <c r="K1507">
        <v>6</v>
      </c>
      <c r="L150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07" s="5" cm="1">
        <f t="array" ref="M1507">MAX(IF((ProjectInfoTable[ProjectName]=DiscreteStatsTable[[#This Row],[ProjectName]]),(ProjectInfoTable[ProjectName]=DiscreteStatsTable[[#This Row],[ProjectName]])*ProjectInfoTable[NumberOfReplications]))</f>
        <v>50</v>
      </c>
      <c r="N1507" s="5" cm="1">
        <f t="array" ref="N1507">IFERROR(AVERAGE(IF((DiscreteStatsTable[GroupByKey]=DiscreteStatsTable[[#This Row],[GroupByKey]]),(DiscreteStatsTable[GroupByKey]=DiscreteStatsTable[[#This Row],[GroupByKey]])*DiscreteStatsTable[Average])),0)</f>
        <v>7.7967293074346298</v>
      </c>
      <c r="O1507" s="5" cm="1">
        <f t="array" ref="O1507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07" s="5" cm="1">
        <f t="array" ref="P1507">MAX(IF((ProjectInfoTable[ProjectName]=DiscreteStatsTable[[#This Row],[ProjectName]]),(ProjectInfoTable[ProjectName]=DiscreteStatsTable[[#This Row],[ProjectName]])*ProjectInfoTable[ConfidenceInterval]))</f>
        <v>0.95</v>
      </c>
      <c r="Q1507" s="5">
        <f>IF(AND(DiscreteStatsTable[[#This Row],[RepsWithStatObserved]]=1,Y1507=0),200000000000000000000,IFERROR(_xlfn.T.INV.2T(1 -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07" s="5" cm="1">
        <f t="array" ref="R1507">MIN(IF((DiscreteStatsTable[GroupByKey]=DiscreteStatsTable[[#This Row],[GroupByKey]]),(DiscreteStatsTable[GroupByKey]=DiscreteStatsTable[[#This Row],[GroupByKey]])*DiscreteStatsTable[Average]))</f>
        <v>2.9733239934164799</v>
      </c>
      <c r="S1507" s="5" cm="1">
        <f t="array" ref="S1507">MAX(IF((DiscreteStatsTable[GroupByKey]=DiscreteStatsTable[[#This Row],[GroupByKey]]),(DiscreteStatsTable[GroupByKey]=DiscreteStatsTable[[#This Row],[GroupByKey]])*DiscreteStatsTable[Average]))</f>
        <v>11.713298880119</v>
      </c>
      <c r="T1507" s="5" cm="1">
        <f t="array" ref="T1507">MIN(IF((DiscreteStatsTable[GroupByKey]=DiscreteStatsTable[[#This Row],[GroupByKey]]),(DiscreteStatsTable[GroupByKey]=DiscreteStatsTable[[#This Row],[GroupByKey]])*DiscreteStatsTable[Minimum]))</f>
        <v>0.55707115845319799</v>
      </c>
      <c r="U1507" s="5" cm="1">
        <f t="array" ref="U1507">MAX(IF((DiscreteStatsTable[GroupByKey]=DiscreteStatsTable[[#This Row],[GroupByKey]]),(DiscreteStatsTable[GroupByKey]=DiscreteStatsTable[[#This Row],[GroupByKey]])*DiscreteStatsTable[Maximum]))</f>
        <v>14.9312151755651</v>
      </c>
      <c r="V1507" s="5" cm="1">
        <f t="array" ref="V1507">IFERROR(AVERAGE(IF((DiscreteStatsTable[GroupByKey]=DiscreteStatsTable[[#This Row],[GroupByKey]]),(DiscreteStatsTable[GroupByKey]=DiscreteStatsTable[[#This Row],[GroupByKey]])*DiscreteStatsTable[NumberObservations])),0)</f>
        <v>6.66</v>
      </c>
      <c r="W1507" s="5">
        <f>IF((DiscreteStatsTable[[#This Row],[RepsRequested]]&gt;1),DiscreteStatsTable[[#This Row],[HalfWidth]],DiscreteStatsTable[[#This Row],[BatchMeansHalfWidth]])</f>
        <v>0.50933832341729657</v>
      </c>
      <c r="X1507" s="5" cm="1">
        <f t="array" ref="X1507">COUNT(IF((DiscreteStatsTable[GroupByKey]=DiscreteStatsTable[[#This Row],[GroupByKey]]),(DiscreteStatsTable[GroupByKey]=DiscreteStatsTable[[#This Row],[GroupByKey]])*DiscreteStatsTable[Replication]))</f>
        <v>50</v>
      </c>
      <c r="Y1507" s="5">
        <f>IF(DiscreteStatsTable[[#This Row],[RepsRequested]]=DiscreteStatsTable[[#This Row],[RepsWithStatObserved]],1,0)</f>
        <v>1</v>
      </c>
    </row>
    <row r="1508" spans="1:25" x14ac:dyDescent="0.25">
      <c r="A1508" t="s">
        <v>68</v>
      </c>
      <c r="B1508" t="s">
        <v>70</v>
      </c>
      <c r="C1508">
        <v>18</v>
      </c>
      <c r="D1508" t="s">
        <v>99</v>
      </c>
      <c r="E1508" t="s">
        <v>77</v>
      </c>
      <c r="F1508" t="s">
        <v>73</v>
      </c>
      <c r="G1508">
        <v>0</v>
      </c>
      <c r="H1508">
        <v>2E+20</v>
      </c>
      <c r="I1508">
        <v>0</v>
      </c>
      <c r="J1508">
        <v>0</v>
      </c>
      <c r="K1508">
        <v>6</v>
      </c>
      <c r="L150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08" s="5" cm="1">
        <f t="array" ref="M1508">MAX(IF((ProjectInfoTable[ProjectName]=DiscreteStatsTable[[#This Row],[ProjectName]]),(ProjectInfoTable[ProjectName]=DiscreteStatsTable[[#This Row],[ProjectName]])*ProjectInfoTable[NumberOfReplications]))</f>
        <v>50</v>
      </c>
      <c r="N1508" s="5" cm="1">
        <f t="array" ref="N1508">IFERROR(AVERAGE(IF((DiscreteStatsTable[GroupByKey]=DiscreteStatsTable[[#This Row],[GroupByKey]]),(DiscreteStatsTable[GroupByKey]=DiscreteStatsTable[[#This Row],[GroupByKey]])*DiscreteStatsTable[Average])),0)</f>
        <v>0</v>
      </c>
      <c r="O1508" s="5" cm="1">
        <f t="array" ref="O1508">IFERROR(_xlfn.STDEV.S(IF((DiscreteStatsTable[GroupByKey]=DiscreteStatsTable[[#This Row],[GroupByKey]]),(DiscreteStatsTable[GroupByKey]=DiscreteStatsTable[[#This Row],[GroupByKey]])*DiscreteStatsTable[Average])),0)</f>
        <v>0</v>
      </c>
      <c r="P1508" s="5" cm="1">
        <f t="array" ref="P1508">MAX(IF((ProjectInfoTable[ProjectName]=DiscreteStatsTable[[#This Row],[ProjectName]]),(ProjectInfoTable[ProjectName]=DiscreteStatsTable[[#This Row],[ProjectName]])*ProjectInfoTable[ConfidenceInterval]))</f>
        <v>0.95</v>
      </c>
      <c r="Q1508" s="5">
        <f>IF(AND(DiscreteStatsTable[[#This Row],[RepsWithStatObserved]]=1,Y1508=0),200000000000000000000,IFERROR(_xlfn.T.INV.2T(1 -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8" s="5" cm="1">
        <f t="array" ref="R1508">MIN(IF((DiscreteStatsTable[GroupByKey]=DiscreteStatsTable[[#This Row],[GroupByKey]]),(DiscreteStatsTable[GroupByKey]=DiscreteStatsTable[[#This Row],[GroupByKey]])*DiscreteStatsTable[Average]))</f>
        <v>0</v>
      </c>
      <c r="S1508" s="5" cm="1">
        <f t="array" ref="S1508">MAX(IF((DiscreteStatsTable[GroupByKey]=DiscreteStatsTable[[#This Row],[GroupByKey]]),(DiscreteStatsTable[GroupByKey]=DiscreteStatsTable[[#This Row],[GroupByKey]])*DiscreteStatsTable[Average]))</f>
        <v>0</v>
      </c>
      <c r="T1508" s="5" cm="1">
        <f t="array" ref="T1508">MIN(IF((DiscreteStatsTable[GroupByKey]=DiscreteStatsTable[[#This Row],[GroupByKey]]),(DiscreteStatsTable[GroupByKey]=DiscreteStatsTable[[#This Row],[GroupByKey]])*DiscreteStatsTable[Minimum]))</f>
        <v>0</v>
      </c>
      <c r="U1508" s="5" cm="1">
        <f t="array" ref="U1508">MAX(IF((DiscreteStatsTable[GroupByKey]=DiscreteStatsTable[[#This Row],[GroupByKey]]),(DiscreteStatsTable[GroupByKey]=DiscreteStatsTable[[#This Row],[GroupByKey]])*DiscreteStatsTable[Maximum]))</f>
        <v>0</v>
      </c>
      <c r="V1508" s="5" cm="1">
        <f t="array" ref="V1508">IFERROR(AVERAGE(IF((DiscreteStatsTable[GroupByKey]=DiscreteStatsTable[[#This Row],[GroupByKey]]),(DiscreteStatsTable[GroupByKey]=DiscreteStatsTable[[#This Row],[GroupByKey]])*DiscreteStatsTable[NumberObservations])),0)</f>
        <v>6.66</v>
      </c>
      <c r="W1508" s="5">
        <f>IF((DiscreteStatsTable[[#This Row],[RepsRequested]]&gt;1),DiscreteStatsTable[[#This Row],[HalfWidth]],DiscreteStatsTable[[#This Row],[BatchMeansHalfWidth]])</f>
        <v>0</v>
      </c>
      <c r="X1508" s="5" cm="1">
        <f t="array" ref="X1508">COUNT(IF((DiscreteStatsTable[GroupByKey]=DiscreteStatsTable[[#This Row],[GroupByKey]]),(DiscreteStatsTable[GroupByKey]=DiscreteStatsTable[[#This Row],[GroupByKey]])*DiscreteStatsTable[Replication]))</f>
        <v>50</v>
      </c>
      <c r="Y1508" s="5">
        <f>IF(DiscreteStatsTable[[#This Row],[RepsRequested]]=DiscreteStatsTable[[#This Row],[RepsWithStatObserved]],1,0)</f>
        <v>1</v>
      </c>
    </row>
    <row r="1509" spans="1:25" x14ac:dyDescent="0.25">
      <c r="A1509" t="s">
        <v>68</v>
      </c>
      <c r="B1509" t="s">
        <v>70</v>
      </c>
      <c r="C1509">
        <v>18</v>
      </c>
      <c r="D1509" t="s">
        <v>99</v>
      </c>
      <c r="E1509" t="s">
        <v>78</v>
      </c>
      <c r="F1509" t="s">
        <v>73</v>
      </c>
      <c r="G1509">
        <v>0.774244106972655</v>
      </c>
      <c r="H1509">
        <v>2E+20</v>
      </c>
      <c r="I1509">
        <v>0</v>
      </c>
      <c r="J1509">
        <v>3.4056836545974001</v>
      </c>
      <c r="K1509">
        <v>6</v>
      </c>
      <c r="L150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09" s="5" cm="1">
        <f t="array" ref="M1509">MAX(IF((ProjectInfoTable[ProjectName]=DiscreteStatsTable[[#This Row],[ProjectName]]),(ProjectInfoTable[ProjectName]=DiscreteStatsTable[[#This Row],[ProjectName]])*ProjectInfoTable[NumberOfReplications]))</f>
        <v>50</v>
      </c>
      <c r="N1509" s="5" cm="1">
        <f t="array" ref="N1509">IFERROR(AVERAGE(IF((DiscreteStatsTable[GroupByKey]=DiscreteStatsTable[[#This Row],[GroupByKey]]),(DiscreteStatsTable[GroupByKey]=DiscreteStatsTable[[#This Row],[GroupByKey]])*DiscreteStatsTable[Average])),0)</f>
        <v>1.5083801460331328</v>
      </c>
      <c r="O1509" s="5" cm="1">
        <f t="array" ref="O1509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09" s="5" cm="1">
        <f t="array" ref="P1509">MAX(IF((ProjectInfoTable[ProjectName]=DiscreteStatsTable[[#This Row],[ProjectName]]),(ProjectInfoTable[ProjectName]=DiscreteStatsTable[[#This Row],[ProjectName]])*ProjectInfoTable[ConfidenceInterval]))</f>
        <v>0.95</v>
      </c>
      <c r="Q1509" s="5">
        <f>IF(AND(DiscreteStatsTable[[#This Row],[RepsWithStatObserved]]=1,Y1509=0),200000000000000000000,IFERROR(_xlfn.T.INV.2T(1 -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09" s="5" cm="1">
        <f t="array" ref="R1509">MIN(IF((DiscreteStatsTable[GroupByKey]=DiscreteStatsTable[[#This Row],[GroupByKey]]),(DiscreteStatsTable[GroupByKey]=DiscreteStatsTable[[#This Row],[GroupByKey]])*DiscreteStatsTable[Average]))</f>
        <v>0</v>
      </c>
      <c r="S1509" s="5" cm="1">
        <f t="array" ref="S1509">MAX(IF((DiscreteStatsTable[GroupByKey]=DiscreteStatsTable[[#This Row],[GroupByKey]]),(DiscreteStatsTable[GroupByKey]=DiscreteStatsTable[[#This Row],[GroupByKey]])*DiscreteStatsTable[Average]))</f>
        <v>12.907894030662501</v>
      </c>
      <c r="T1509" s="5" cm="1">
        <f t="array" ref="T1509">MIN(IF((DiscreteStatsTable[GroupByKey]=DiscreteStatsTable[[#This Row],[GroupByKey]]),(DiscreteStatsTable[GroupByKey]=DiscreteStatsTable[[#This Row],[GroupByKey]])*DiscreteStatsTable[Minimum]))</f>
        <v>0</v>
      </c>
      <c r="U1509" s="5" cm="1">
        <f t="array" ref="U1509">MAX(IF((DiscreteStatsTable[GroupByKey]=DiscreteStatsTable[[#This Row],[GroupByKey]]),(DiscreteStatsTable[GroupByKey]=DiscreteStatsTable[[#This Row],[GroupByKey]])*DiscreteStatsTable[Maximum]))</f>
        <v>31.471105476993198</v>
      </c>
      <c r="V1509" s="5" cm="1">
        <f t="array" ref="V1509">IFERROR(AVERAGE(IF((DiscreteStatsTable[GroupByKey]=DiscreteStatsTable[[#This Row],[GroupByKey]]),(DiscreteStatsTable[GroupByKey]=DiscreteStatsTable[[#This Row],[GroupByKey]])*DiscreteStatsTable[NumberObservations])),0)</f>
        <v>6.66</v>
      </c>
      <c r="W1509" s="5">
        <f>IF((DiscreteStatsTable[[#This Row],[RepsRequested]]&gt;1),DiscreteStatsTable[[#This Row],[HalfWidth]],DiscreteStatsTable[[#This Row],[BatchMeansHalfWidth]])</f>
        <v>0.62451094728009982</v>
      </c>
      <c r="X1509" s="5" cm="1">
        <f t="array" ref="X1509">COUNT(IF((DiscreteStatsTable[GroupByKey]=DiscreteStatsTable[[#This Row],[GroupByKey]]),(DiscreteStatsTable[GroupByKey]=DiscreteStatsTable[[#This Row],[GroupByKey]])*DiscreteStatsTable[Replication]))</f>
        <v>50</v>
      </c>
      <c r="Y1509" s="5">
        <f>IF(DiscreteStatsTable[[#This Row],[RepsRequested]]=DiscreteStatsTable[[#This Row],[RepsWithStatObserved]],1,0)</f>
        <v>1</v>
      </c>
    </row>
    <row r="1510" spans="1:25" x14ac:dyDescent="0.25">
      <c r="A1510" t="s">
        <v>68</v>
      </c>
      <c r="B1510" t="s">
        <v>70</v>
      </c>
      <c r="C1510">
        <v>19</v>
      </c>
      <c r="D1510" t="s">
        <v>99</v>
      </c>
      <c r="E1510" t="s">
        <v>72</v>
      </c>
      <c r="F1510" t="s">
        <v>73</v>
      </c>
      <c r="G1510">
        <v>0.26864301063201701</v>
      </c>
      <c r="H1510">
        <v>2E+20</v>
      </c>
      <c r="I1510">
        <v>8.1636517250105595E-2</v>
      </c>
      <c r="J1510">
        <v>0.48551202598758902</v>
      </c>
      <c r="K1510">
        <v>6</v>
      </c>
      <c r="L151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10" s="5" cm="1">
        <f t="array" ref="M1510">MAX(IF((ProjectInfoTable[ProjectName]=DiscreteStatsTable[[#This Row],[ProjectName]]),(ProjectInfoTable[ProjectName]=DiscreteStatsTable[[#This Row],[ProjectName]])*ProjectInfoTable[NumberOfReplications]))</f>
        <v>50</v>
      </c>
      <c r="N1510" s="5" cm="1">
        <f t="array" ref="N1510">IFERROR(AVERAGE(IF((DiscreteStatsTable[GroupByKey]=DiscreteStatsTable[[#This Row],[GroupByKey]]),(DiscreteStatsTable[GroupByKey]=DiscreteStatsTable[[#This Row],[GroupByKey]])*DiscreteStatsTable[Average])),0)</f>
        <v>0.25989097691448754</v>
      </c>
      <c r="O1510" s="5" cm="1">
        <f t="array" ref="O151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10" s="5" cm="1">
        <f t="array" ref="P1510">MAX(IF((ProjectInfoTable[ProjectName]=DiscreteStatsTable[[#This Row],[ProjectName]]),(ProjectInfoTable[ProjectName]=DiscreteStatsTable[[#This Row],[ProjectName]])*ProjectInfoTable[ConfidenceInterval]))</f>
        <v>0.95</v>
      </c>
      <c r="Q1510" s="5">
        <f>IF(AND(DiscreteStatsTable[[#This Row],[RepsWithStatObserved]]=1,Y1510=0),200000000000000000000,IFERROR(_xlfn.T.INV.2T(1 -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10" s="5" cm="1">
        <f t="array" ref="R1510">MIN(IF((DiscreteStatsTable[GroupByKey]=DiscreteStatsTable[[#This Row],[GroupByKey]]),(DiscreteStatsTable[GroupByKey]=DiscreteStatsTable[[#This Row],[GroupByKey]])*DiscreteStatsTable[Average]))</f>
        <v>9.9110799780549305E-2</v>
      </c>
      <c r="S1510" s="5" cm="1">
        <f t="array" ref="S1510">MAX(IF((DiscreteStatsTable[GroupByKey]=DiscreteStatsTable[[#This Row],[GroupByKey]]),(DiscreteStatsTable[GroupByKey]=DiscreteStatsTable[[#This Row],[GroupByKey]])*DiscreteStatsTable[Average]))</f>
        <v>0.39044329600396599</v>
      </c>
      <c r="T1510" s="5" cm="1">
        <f t="array" ref="T1510">MIN(IF((DiscreteStatsTable[GroupByKey]=DiscreteStatsTable[[#This Row],[GroupByKey]]),(DiscreteStatsTable[GroupByKey]=DiscreteStatsTable[[#This Row],[GroupByKey]])*DiscreteStatsTable[Minimum]))</f>
        <v>1.8569038615106601E-2</v>
      </c>
      <c r="U1510" s="5" cm="1">
        <f t="array" ref="U1510">MAX(IF((DiscreteStatsTable[GroupByKey]=DiscreteStatsTable[[#This Row],[GroupByKey]]),(DiscreteStatsTable[GroupByKey]=DiscreteStatsTable[[#This Row],[GroupByKey]])*DiscreteStatsTable[Maximum]))</f>
        <v>0.49770717251883501</v>
      </c>
      <c r="V1510" s="5" cm="1">
        <f t="array" ref="V1510">IFERROR(AVERAGE(IF((DiscreteStatsTable[GroupByKey]=DiscreteStatsTable[[#This Row],[GroupByKey]]),(DiscreteStatsTable[GroupByKey]=DiscreteStatsTable[[#This Row],[GroupByKey]])*DiscreteStatsTable[NumberObservations])),0)</f>
        <v>6.66</v>
      </c>
      <c r="W1510" s="5">
        <f>IF((DiscreteStatsTable[[#This Row],[RepsRequested]]&gt;1),DiscreteStatsTable[[#This Row],[HalfWidth]],DiscreteStatsTable[[#This Row],[BatchMeansHalfWidth]])</f>
        <v>1.6977944113910053E-2</v>
      </c>
      <c r="X1510" s="5" cm="1">
        <f t="array" ref="X1510">COUNT(IF((DiscreteStatsTable[GroupByKey]=DiscreteStatsTable[[#This Row],[GroupByKey]]),(DiscreteStatsTable[GroupByKey]=DiscreteStatsTable[[#This Row],[GroupByKey]])*DiscreteStatsTable[Replication]))</f>
        <v>50</v>
      </c>
      <c r="Y1510" s="5">
        <f>IF(DiscreteStatsTable[[#This Row],[RepsRequested]]=DiscreteStatsTable[[#This Row],[RepsWithStatObserved]],1,0)</f>
        <v>1</v>
      </c>
    </row>
    <row r="1511" spans="1:25" x14ac:dyDescent="0.25">
      <c r="A1511" t="s">
        <v>68</v>
      </c>
      <c r="B1511" t="s">
        <v>70</v>
      </c>
      <c r="C1511">
        <v>19</v>
      </c>
      <c r="D1511" t="s">
        <v>99</v>
      </c>
      <c r="E1511" t="s">
        <v>74</v>
      </c>
      <c r="F1511" t="s">
        <v>73</v>
      </c>
      <c r="G1511">
        <v>8.3217327490086497</v>
      </c>
      <c r="H1511">
        <v>2E+20</v>
      </c>
      <c r="I1511">
        <v>3.19743504812556</v>
      </c>
      <c r="J1511">
        <v>14.565360779627699</v>
      </c>
      <c r="K1511">
        <v>6</v>
      </c>
      <c r="L151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11" s="5" cm="1">
        <f t="array" ref="M1511">MAX(IF((ProjectInfoTable[ProjectName]=DiscreteStatsTable[[#This Row],[ProjectName]]),(ProjectInfoTable[ProjectName]=DiscreteStatsTable[[#This Row],[ProjectName]])*ProjectInfoTable[NumberOfReplications]))</f>
        <v>50</v>
      </c>
      <c r="N1511" s="5" cm="1">
        <f t="array" ref="N1511">IFERROR(AVERAGE(IF((DiscreteStatsTable[GroupByKey]=DiscreteStatsTable[[#This Row],[GroupByKey]]),(DiscreteStatsTable[GroupByKey]=DiscreteStatsTable[[#This Row],[GroupByKey]])*DiscreteStatsTable[Average])),0)</f>
        <v>9.3051094534677592</v>
      </c>
      <c r="O1511" s="5" cm="1">
        <f t="array" ref="O1511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11" s="5" cm="1">
        <f t="array" ref="P1511">MAX(IF((ProjectInfoTable[ProjectName]=DiscreteStatsTable[[#This Row],[ProjectName]]),(ProjectInfoTable[ProjectName]=DiscreteStatsTable[[#This Row],[ProjectName]])*ProjectInfoTable[ConfidenceInterval]))</f>
        <v>0.95</v>
      </c>
      <c r="Q1511" s="5">
        <f>IF(AND(DiscreteStatsTable[[#This Row],[RepsWithStatObserved]]=1,Y1511=0),200000000000000000000,IFERROR(_xlfn.T.INV.2T(1 -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11" s="5" cm="1">
        <f t="array" ref="R1511">MIN(IF((DiscreteStatsTable[GroupByKey]=DiscreteStatsTable[[#This Row],[GroupByKey]]),(DiscreteStatsTable[GroupByKey]=DiscreteStatsTable[[#This Row],[GroupByKey]])*DiscreteStatsTable[Average]))</f>
        <v>3.48010138212855</v>
      </c>
      <c r="S1511" s="5" cm="1">
        <f t="array" ref="S1511">MAX(IF((DiscreteStatsTable[GroupByKey]=DiscreteStatsTable[[#This Row],[GroupByKey]]),(DiscreteStatsTable[GroupByKey]=DiscreteStatsTable[[#This Row],[GroupByKey]])*DiscreteStatsTable[Average]))</f>
        <v>23.754986041942001</v>
      </c>
      <c r="T1511" s="5" cm="1">
        <f t="array" ref="T1511">MIN(IF((DiscreteStatsTable[GroupByKey]=DiscreteStatsTable[[#This Row],[GroupByKey]]),(DiscreteStatsTable[GroupByKey]=DiscreteStatsTable[[#This Row],[GroupByKey]])*DiscreteStatsTable[Minimum]))</f>
        <v>0.55707115845319799</v>
      </c>
      <c r="U1511" s="5" cm="1">
        <f t="array" ref="U1511">MAX(IF((DiscreteStatsTable[GroupByKey]=DiscreteStatsTable[[#This Row],[GroupByKey]]),(DiscreteStatsTable[GroupByKey]=DiscreteStatsTable[[#This Row],[GroupByKey]])*DiscreteStatsTable[Maximum]))</f>
        <v>46.0165696136092</v>
      </c>
      <c r="V1511" s="5" cm="1">
        <f t="array" ref="V1511">IFERROR(AVERAGE(IF((DiscreteStatsTable[GroupByKey]=DiscreteStatsTable[[#This Row],[GroupByKey]]),(DiscreteStatsTable[GroupByKey]=DiscreteStatsTable[[#This Row],[GroupByKey]])*DiscreteStatsTable[NumberObservations])),0)</f>
        <v>6.66</v>
      </c>
      <c r="W1511" s="5">
        <f>IF((DiscreteStatsTable[[#This Row],[RepsRequested]]&gt;1),DiscreteStatsTable[[#This Row],[HalfWidth]],DiscreteStatsTable[[#This Row],[BatchMeansHalfWidth]])</f>
        <v>0.87568994514178078</v>
      </c>
      <c r="X1511" s="5" cm="1">
        <f t="array" ref="X1511">COUNT(IF((DiscreteStatsTable[GroupByKey]=DiscreteStatsTable[[#This Row],[GroupByKey]]),(DiscreteStatsTable[GroupByKey]=DiscreteStatsTable[[#This Row],[GroupByKey]])*DiscreteStatsTable[Replication]))</f>
        <v>50</v>
      </c>
      <c r="Y1511" s="5">
        <f>IF(DiscreteStatsTable[[#This Row],[RepsRequested]]=DiscreteStatsTable[[#This Row],[RepsWithStatObserved]],1,0)</f>
        <v>1</v>
      </c>
    </row>
    <row r="1512" spans="1:25" x14ac:dyDescent="0.25">
      <c r="A1512" t="s">
        <v>68</v>
      </c>
      <c r="B1512" t="s">
        <v>70</v>
      </c>
      <c r="C1512">
        <v>19</v>
      </c>
      <c r="D1512" t="s">
        <v>99</v>
      </c>
      <c r="E1512" t="s">
        <v>75</v>
      </c>
      <c r="F1512" t="s">
        <v>73</v>
      </c>
      <c r="G1512">
        <v>0.26864301063201701</v>
      </c>
      <c r="H1512">
        <v>2E+20</v>
      </c>
      <c r="I1512">
        <v>8.1636517250105595E-2</v>
      </c>
      <c r="J1512">
        <v>0.48551202598758902</v>
      </c>
      <c r="K1512">
        <v>6</v>
      </c>
      <c r="L151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12" s="5" cm="1">
        <f t="array" ref="M1512">MAX(IF((ProjectInfoTable[ProjectName]=DiscreteStatsTable[[#This Row],[ProjectName]]),(ProjectInfoTable[ProjectName]=DiscreteStatsTable[[#This Row],[ProjectName]])*ProjectInfoTable[NumberOfReplications]))</f>
        <v>50</v>
      </c>
      <c r="N1512" s="5" cm="1">
        <f t="array" ref="N1512">IFERROR(AVERAGE(IF((DiscreteStatsTable[GroupByKey]=DiscreteStatsTable[[#This Row],[GroupByKey]]),(DiscreteStatsTable[GroupByKey]=DiscreteStatsTable[[#This Row],[GroupByKey]])*DiscreteStatsTable[Average])),0)</f>
        <v>0.25989097691448754</v>
      </c>
      <c r="O1512" s="5" cm="1">
        <f t="array" ref="O151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12" s="5" cm="1">
        <f t="array" ref="P1512">MAX(IF((ProjectInfoTable[ProjectName]=DiscreteStatsTable[[#This Row],[ProjectName]]),(ProjectInfoTable[ProjectName]=DiscreteStatsTable[[#This Row],[ProjectName]])*ProjectInfoTable[ConfidenceInterval]))</f>
        <v>0.95</v>
      </c>
      <c r="Q1512" s="5">
        <f>IF(AND(DiscreteStatsTable[[#This Row],[RepsWithStatObserved]]=1,Y1512=0),200000000000000000000,IFERROR(_xlfn.T.INV.2T(1 -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12" s="5" cm="1">
        <f t="array" ref="R1512">MIN(IF((DiscreteStatsTable[GroupByKey]=DiscreteStatsTable[[#This Row],[GroupByKey]]),(DiscreteStatsTable[GroupByKey]=DiscreteStatsTable[[#This Row],[GroupByKey]])*DiscreteStatsTable[Average]))</f>
        <v>9.9110799780549305E-2</v>
      </c>
      <c r="S1512" s="5" cm="1">
        <f t="array" ref="S1512">MAX(IF((DiscreteStatsTable[GroupByKey]=DiscreteStatsTable[[#This Row],[GroupByKey]]),(DiscreteStatsTable[GroupByKey]=DiscreteStatsTable[[#This Row],[GroupByKey]])*DiscreteStatsTable[Average]))</f>
        <v>0.39044329600396599</v>
      </c>
      <c r="T1512" s="5" cm="1">
        <f t="array" ref="T1512">MIN(IF((DiscreteStatsTable[GroupByKey]=DiscreteStatsTable[[#This Row],[GroupByKey]]),(DiscreteStatsTable[GroupByKey]=DiscreteStatsTable[[#This Row],[GroupByKey]])*DiscreteStatsTable[Minimum]))</f>
        <v>1.8569038615106601E-2</v>
      </c>
      <c r="U1512" s="5" cm="1">
        <f t="array" ref="U1512">MAX(IF((DiscreteStatsTable[GroupByKey]=DiscreteStatsTable[[#This Row],[GroupByKey]]),(DiscreteStatsTable[GroupByKey]=DiscreteStatsTable[[#This Row],[GroupByKey]])*DiscreteStatsTable[Maximum]))</f>
        <v>0.49770717251883501</v>
      </c>
      <c r="V1512" s="5" cm="1">
        <f t="array" ref="V1512">IFERROR(AVERAGE(IF((DiscreteStatsTable[GroupByKey]=DiscreteStatsTable[[#This Row],[GroupByKey]]),(DiscreteStatsTable[GroupByKey]=DiscreteStatsTable[[#This Row],[GroupByKey]])*DiscreteStatsTable[NumberObservations])),0)</f>
        <v>6.66</v>
      </c>
      <c r="W1512" s="5">
        <f>IF((DiscreteStatsTable[[#This Row],[RepsRequested]]&gt;1),DiscreteStatsTable[[#This Row],[HalfWidth]],DiscreteStatsTable[[#This Row],[BatchMeansHalfWidth]])</f>
        <v>1.6977944113910053E-2</v>
      </c>
      <c r="X1512" s="5" cm="1">
        <f t="array" ref="X1512">COUNT(IF((DiscreteStatsTable[GroupByKey]=DiscreteStatsTable[[#This Row],[GroupByKey]]),(DiscreteStatsTable[GroupByKey]=DiscreteStatsTable[[#This Row],[GroupByKey]])*DiscreteStatsTable[Replication]))</f>
        <v>50</v>
      </c>
      <c r="Y1512" s="5">
        <f>IF(DiscreteStatsTable[[#This Row],[RepsRequested]]=DiscreteStatsTable[[#This Row],[RepsWithStatObserved]],1,0)</f>
        <v>1</v>
      </c>
    </row>
    <row r="1513" spans="1:25" x14ac:dyDescent="0.25">
      <c r="A1513" t="s">
        <v>68</v>
      </c>
      <c r="B1513" t="s">
        <v>70</v>
      </c>
      <c r="C1513">
        <v>19</v>
      </c>
      <c r="D1513" t="s">
        <v>99</v>
      </c>
      <c r="E1513" t="s">
        <v>76</v>
      </c>
      <c r="F1513" t="s">
        <v>73</v>
      </c>
      <c r="G1513">
        <v>8.0592903189605192</v>
      </c>
      <c r="H1513">
        <v>2E+20</v>
      </c>
      <c r="I1513">
        <v>2.4490955175031699</v>
      </c>
      <c r="J1513">
        <v>14.565360779627699</v>
      </c>
      <c r="K1513">
        <v>6</v>
      </c>
      <c r="L151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13" s="5" cm="1">
        <f t="array" ref="M1513">MAX(IF((ProjectInfoTable[ProjectName]=DiscreteStatsTable[[#This Row],[ProjectName]]),(ProjectInfoTable[ProjectName]=DiscreteStatsTable[[#This Row],[ProjectName]])*ProjectInfoTable[NumberOfReplications]))</f>
        <v>50</v>
      </c>
      <c r="N1513" s="5" cm="1">
        <f t="array" ref="N1513">IFERROR(AVERAGE(IF((DiscreteStatsTable[GroupByKey]=DiscreteStatsTable[[#This Row],[GroupByKey]]),(DiscreteStatsTable[GroupByKey]=DiscreteStatsTable[[#This Row],[GroupByKey]])*DiscreteStatsTable[Average])),0)</f>
        <v>7.7967293074346298</v>
      </c>
      <c r="O1513" s="5" cm="1">
        <f t="array" ref="O1513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13" s="5" cm="1">
        <f t="array" ref="P1513">MAX(IF((ProjectInfoTable[ProjectName]=DiscreteStatsTable[[#This Row],[ProjectName]]),(ProjectInfoTable[ProjectName]=DiscreteStatsTable[[#This Row],[ProjectName]])*ProjectInfoTable[ConfidenceInterval]))</f>
        <v>0.95</v>
      </c>
      <c r="Q1513" s="5">
        <f>IF(AND(DiscreteStatsTable[[#This Row],[RepsWithStatObserved]]=1,Y1513=0),200000000000000000000,IFERROR(_xlfn.T.INV.2T(1 -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13" s="5" cm="1">
        <f t="array" ref="R1513">MIN(IF((DiscreteStatsTable[GroupByKey]=DiscreteStatsTable[[#This Row],[GroupByKey]]),(DiscreteStatsTable[GroupByKey]=DiscreteStatsTable[[#This Row],[GroupByKey]])*DiscreteStatsTable[Average]))</f>
        <v>2.9733239934164799</v>
      </c>
      <c r="S1513" s="5" cm="1">
        <f t="array" ref="S1513">MAX(IF((DiscreteStatsTable[GroupByKey]=DiscreteStatsTable[[#This Row],[GroupByKey]]),(DiscreteStatsTable[GroupByKey]=DiscreteStatsTable[[#This Row],[GroupByKey]])*DiscreteStatsTable[Average]))</f>
        <v>11.713298880119</v>
      </c>
      <c r="T1513" s="5" cm="1">
        <f t="array" ref="T1513">MIN(IF((DiscreteStatsTable[GroupByKey]=DiscreteStatsTable[[#This Row],[GroupByKey]]),(DiscreteStatsTable[GroupByKey]=DiscreteStatsTable[[#This Row],[GroupByKey]])*DiscreteStatsTable[Minimum]))</f>
        <v>0.55707115845319799</v>
      </c>
      <c r="U1513" s="5" cm="1">
        <f t="array" ref="U1513">MAX(IF((DiscreteStatsTable[GroupByKey]=DiscreteStatsTable[[#This Row],[GroupByKey]]),(DiscreteStatsTable[GroupByKey]=DiscreteStatsTable[[#This Row],[GroupByKey]])*DiscreteStatsTable[Maximum]))</f>
        <v>14.9312151755651</v>
      </c>
      <c r="V1513" s="5" cm="1">
        <f t="array" ref="V1513">IFERROR(AVERAGE(IF((DiscreteStatsTable[GroupByKey]=DiscreteStatsTable[[#This Row],[GroupByKey]]),(DiscreteStatsTable[GroupByKey]=DiscreteStatsTable[[#This Row],[GroupByKey]])*DiscreteStatsTable[NumberObservations])),0)</f>
        <v>6.66</v>
      </c>
      <c r="W1513" s="5">
        <f>IF((DiscreteStatsTable[[#This Row],[RepsRequested]]&gt;1),DiscreteStatsTable[[#This Row],[HalfWidth]],DiscreteStatsTable[[#This Row],[BatchMeansHalfWidth]])</f>
        <v>0.50933832341729657</v>
      </c>
      <c r="X1513" s="5" cm="1">
        <f t="array" ref="X1513">COUNT(IF((DiscreteStatsTable[GroupByKey]=DiscreteStatsTable[[#This Row],[GroupByKey]]),(DiscreteStatsTable[GroupByKey]=DiscreteStatsTable[[#This Row],[GroupByKey]])*DiscreteStatsTable[Replication]))</f>
        <v>50</v>
      </c>
      <c r="Y1513" s="5">
        <f>IF(DiscreteStatsTable[[#This Row],[RepsRequested]]=DiscreteStatsTable[[#This Row],[RepsWithStatObserved]],1,0)</f>
        <v>1</v>
      </c>
    </row>
    <row r="1514" spans="1:25" x14ac:dyDescent="0.25">
      <c r="A1514" t="s">
        <v>68</v>
      </c>
      <c r="B1514" t="s">
        <v>70</v>
      </c>
      <c r="C1514">
        <v>19</v>
      </c>
      <c r="D1514" t="s">
        <v>99</v>
      </c>
      <c r="E1514" t="s">
        <v>77</v>
      </c>
      <c r="F1514" t="s">
        <v>73</v>
      </c>
      <c r="G1514">
        <v>0</v>
      </c>
      <c r="H1514">
        <v>2E+20</v>
      </c>
      <c r="I1514">
        <v>0</v>
      </c>
      <c r="J1514">
        <v>0</v>
      </c>
      <c r="K1514">
        <v>6</v>
      </c>
      <c r="L151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14" s="5" cm="1">
        <f t="array" ref="M1514">MAX(IF((ProjectInfoTable[ProjectName]=DiscreteStatsTable[[#This Row],[ProjectName]]),(ProjectInfoTable[ProjectName]=DiscreteStatsTable[[#This Row],[ProjectName]])*ProjectInfoTable[NumberOfReplications]))</f>
        <v>50</v>
      </c>
      <c r="N1514" s="5" cm="1">
        <f t="array" ref="N1514">IFERROR(AVERAGE(IF((DiscreteStatsTable[GroupByKey]=DiscreteStatsTable[[#This Row],[GroupByKey]]),(DiscreteStatsTable[GroupByKey]=DiscreteStatsTable[[#This Row],[GroupByKey]])*DiscreteStatsTable[Average])),0)</f>
        <v>0</v>
      </c>
      <c r="O1514" s="5" cm="1">
        <f t="array" ref="O1514">IFERROR(_xlfn.STDEV.S(IF((DiscreteStatsTable[GroupByKey]=DiscreteStatsTable[[#This Row],[GroupByKey]]),(DiscreteStatsTable[GroupByKey]=DiscreteStatsTable[[#This Row],[GroupByKey]])*DiscreteStatsTable[Average])),0)</f>
        <v>0</v>
      </c>
      <c r="P1514" s="5" cm="1">
        <f t="array" ref="P1514">MAX(IF((ProjectInfoTable[ProjectName]=DiscreteStatsTable[[#This Row],[ProjectName]]),(ProjectInfoTable[ProjectName]=DiscreteStatsTable[[#This Row],[ProjectName]])*ProjectInfoTable[ConfidenceInterval]))</f>
        <v>0.95</v>
      </c>
      <c r="Q1514" s="5">
        <f>IF(AND(DiscreteStatsTable[[#This Row],[RepsWithStatObserved]]=1,Y1514=0),200000000000000000000,IFERROR(_xlfn.T.INV.2T(1 -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4" s="5" cm="1">
        <f t="array" ref="R1514">MIN(IF((DiscreteStatsTable[GroupByKey]=DiscreteStatsTable[[#This Row],[GroupByKey]]),(DiscreteStatsTable[GroupByKey]=DiscreteStatsTable[[#This Row],[GroupByKey]])*DiscreteStatsTable[Average]))</f>
        <v>0</v>
      </c>
      <c r="S1514" s="5" cm="1">
        <f t="array" ref="S1514">MAX(IF((DiscreteStatsTable[GroupByKey]=DiscreteStatsTable[[#This Row],[GroupByKey]]),(DiscreteStatsTable[GroupByKey]=DiscreteStatsTable[[#This Row],[GroupByKey]])*DiscreteStatsTable[Average]))</f>
        <v>0</v>
      </c>
      <c r="T1514" s="5" cm="1">
        <f t="array" ref="T1514">MIN(IF((DiscreteStatsTable[GroupByKey]=DiscreteStatsTable[[#This Row],[GroupByKey]]),(DiscreteStatsTable[GroupByKey]=DiscreteStatsTable[[#This Row],[GroupByKey]])*DiscreteStatsTable[Minimum]))</f>
        <v>0</v>
      </c>
      <c r="U1514" s="5" cm="1">
        <f t="array" ref="U1514">MAX(IF((DiscreteStatsTable[GroupByKey]=DiscreteStatsTable[[#This Row],[GroupByKey]]),(DiscreteStatsTable[GroupByKey]=DiscreteStatsTable[[#This Row],[GroupByKey]])*DiscreteStatsTable[Maximum]))</f>
        <v>0</v>
      </c>
      <c r="V1514" s="5" cm="1">
        <f t="array" ref="V1514">IFERROR(AVERAGE(IF((DiscreteStatsTable[GroupByKey]=DiscreteStatsTable[[#This Row],[GroupByKey]]),(DiscreteStatsTable[GroupByKey]=DiscreteStatsTable[[#This Row],[GroupByKey]])*DiscreteStatsTable[NumberObservations])),0)</f>
        <v>6.66</v>
      </c>
      <c r="W1514" s="5">
        <f>IF((DiscreteStatsTable[[#This Row],[RepsRequested]]&gt;1),DiscreteStatsTable[[#This Row],[HalfWidth]],DiscreteStatsTable[[#This Row],[BatchMeansHalfWidth]])</f>
        <v>0</v>
      </c>
      <c r="X1514" s="5" cm="1">
        <f t="array" ref="X1514">COUNT(IF((DiscreteStatsTable[GroupByKey]=DiscreteStatsTable[[#This Row],[GroupByKey]]),(DiscreteStatsTable[GroupByKey]=DiscreteStatsTable[[#This Row],[GroupByKey]])*DiscreteStatsTable[Replication]))</f>
        <v>50</v>
      </c>
      <c r="Y1514" s="5">
        <f>IF(DiscreteStatsTable[[#This Row],[RepsRequested]]=DiscreteStatsTable[[#This Row],[RepsWithStatObserved]],1,0)</f>
        <v>1</v>
      </c>
    </row>
    <row r="1515" spans="1:25" x14ac:dyDescent="0.25">
      <c r="A1515" t="s">
        <v>68</v>
      </c>
      <c r="B1515" t="s">
        <v>70</v>
      </c>
      <c r="C1515">
        <v>19</v>
      </c>
      <c r="D1515" t="s">
        <v>99</v>
      </c>
      <c r="E1515" t="s">
        <v>78</v>
      </c>
      <c r="F1515" t="s">
        <v>73</v>
      </c>
      <c r="G1515">
        <v>0.262442430048135</v>
      </c>
      <c r="H1515">
        <v>2E+20</v>
      </c>
      <c r="I1515">
        <v>0</v>
      </c>
      <c r="J1515">
        <v>1.5746545802888099</v>
      </c>
      <c r="K1515">
        <v>6</v>
      </c>
      <c r="L151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15" s="5" cm="1">
        <f t="array" ref="M1515">MAX(IF((ProjectInfoTable[ProjectName]=DiscreteStatsTable[[#This Row],[ProjectName]]),(ProjectInfoTable[ProjectName]=DiscreteStatsTable[[#This Row],[ProjectName]])*ProjectInfoTable[NumberOfReplications]))</f>
        <v>50</v>
      </c>
      <c r="N1515" s="5" cm="1">
        <f t="array" ref="N1515">IFERROR(AVERAGE(IF((DiscreteStatsTable[GroupByKey]=DiscreteStatsTable[[#This Row],[GroupByKey]]),(DiscreteStatsTable[GroupByKey]=DiscreteStatsTable[[#This Row],[GroupByKey]])*DiscreteStatsTable[Average])),0)</f>
        <v>1.5083801460331328</v>
      </c>
      <c r="O1515" s="5" cm="1">
        <f t="array" ref="O1515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15" s="5" cm="1">
        <f t="array" ref="P1515">MAX(IF((ProjectInfoTable[ProjectName]=DiscreteStatsTable[[#This Row],[ProjectName]]),(ProjectInfoTable[ProjectName]=DiscreteStatsTable[[#This Row],[ProjectName]])*ProjectInfoTable[ConfidenceInterval]))</f>
        <v>0.95</v>
      </c>
      <c r="Q1515" s="5">
        <f>IF(AND(DiscreteStatsTable[[#This Row],[RepsWithStatObserved]]=1,Y1515=0),200000000000000000000,IFERROR(_xlfn.T.INV.2T(1 -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15" s="5" cm="1">
        <f t="array" ref="R1515">MIN(IF((DiscreteStatsTable[GroupByKey]=DiscreteStatsTable[[#This Row],[GroupByKey]]),(DiscreteStatsTable[GroupByKey]=DiscreteStatsTable[[#This Row],[GroupByKey]])*DiscreteStatsTable[Average]))</f>
        <v>0</v>
      </c>
      <c r="S1515" s="5" cm="1">
        <f t="array" ref="S1515">MAX(IF((DiscreteStatsTable[GroupByKey]=DiscreteStatsTable[[#This Row],[GroupByKey]]),(DiscreteStatsTable[GroupByKey]=DiscreteStatsTable[[#This Row],[GroupByKey]])*DiscreteStatsTable[Average]))</f>
        <v>12.907894030662501</v>
      </c>
      <c r="T1515" s="5" cm="1">
        <f t="array" ref="T1515">MIN(IF((DiscreteStatsTable[GroupByKey]=DiscreteStatsTable[[#This Row],[GroupByKey]]),(DiscreteStatsTable[GroupByKey]=DiscreteStatsTable[[#This Row],[GroupByKey]])*DiscreteStatsTable[Minimum]))</f>
        <v>0</v>
      </c>
      <c r="U1515" s="5" cm="1">
        <f t="array" ref="U1515">MAX(IF((DiscreteStatsTable[GroupByKey]=DiscreteStatsTable[[#This Row],[GroupByKey]]),(DiscreteStatsTable[GroupByKey]=DiscreteStatsTable[[#This Row],[GroupByKey]])*DiscreteStatsTable[Maximum]))</f>
        <v>31.471105476993198</v>
      </c>
      <c r="V1515" s="5" cm="1">
        <f t="array" ref="V1515">IFERROR(AVERAGE(IF((DiscreteStatsTable[GroupByKey]=DiscreteStatsTable[[#This Row],[GroupByKey]]),(DiscreteStatsTable[GroupByKey]=DiscreteStatsTable[[#This Row],[GroupByKey]])*DiscreteStatsTable[NumberObservations])),0)</f>
        <v>6.66</v>
      </c>
      <c r="W1515" s="5">
        <f>IF((DiscreteStatsTable[[#This Row],[RepsRequested]]&gt;1),DiscreteStatsTable[[#This Row],[HalfWidth]],DiscreteStatsTable[[#This Row],[BatchMeansHalfWidth]])</f>
        <v>0.62451094728009982</v>
      </c>
      <c r="X1515" s="5" cm="1">
        <f t="array" ref="X1515">COUNT(IF((DiscreteStatsTable[GroupByKey]=DiscreteStatsTable[[#This Row],[GroupByKey]]),(DiscreteStatsTable[GroupByKey]=DiscreteStatsTable[[#This Row],[GroupByKey]])*DiscreteStatsTable[Replication]))</f>
        <v>50</v>
      </c>
      <c r="Y1515" s="5">
        <f>IF(DiscreteStatsTable[[#This Row],[RepsRequested]]=DiscreteStatsTable[[#This Row],[RepsWithStatObserved]],1,0)</f>
        <v>1</v>
      </c>
    </row>
    <row r="1516" spans="1:25" x14ac:dyDescent="0.25">
      <c r="A1516" t="s">
        <v>68</v>
      </c>
      <c r="B1516" t="s">
        <v>70</v>
      </c>
      <c r="C1516">
        <v>20</v>
      </c>
      <c r="D1516" t="s">
        <v>99</v>
      </c>
      <c r="E1516" t="s">
        <v>72</v>
      </c>
      <c r="F1516" t="s">
        <v>73</v>
      </c>
      <c r="G1516">
        <v>0.22851293834084099</v>
      </c>
      <c r="H1516">
        <v>2E+20</v>
      </c>
      <c r="I1516">
        <v>2.14239668741593E-2</v>
      </c>
      <c r="J1516">
        <v>0.44239465047642701</v>
      </c>
      <c r="K1516">
        <v>6</v>
      </c>
      <c r="L151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16" s="5" cm="1">
        <f t="array" ref="M1516">MAX(IF((ProjectInfoTable[ProjectName]=DiscreteStatsTable[[#This Row],[ProjectName]]),(ProjectInfoTable[ProjectName]=DiscreteStatsTable[[#This Row],[ProjectName]])*ProjectInfoTable[NumberOfReplications]))</f>
        <v>50</v>
      </c>
      <c r="N1516" s="5" cm="1">
        <f t="array" ref="N1516">IFERROR(AVERAGE(IF((DiscreteStatsTable[GroupByKey]=DiscreteStatsTable[[#This Row],[GroupByKey]]),(DiscreteStatsTable[GroupByKey]=DiscreteStatsTable[[#This Row],[GroupByKey]])*DiscreteStatsTable[Average])),0)</f>
        <v>0.25989097691448754</v>
      </c>
      <c r="O1516" s="5" cm="1">
        <f t="array" ref="O151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16" s="5" cm="1">
        <f t="array" ref="P1516">MAX(IF((ProjectInfoTable[ProjectName]=DiscreteStatsTable[[#This Row],[ProjectName]]),(ProjectInfoTable[ProjectName]=DiscreteStatsTable[[#This Row],[ProjectName]])*ProjectInfoTable[ConfidenceInterval]))</f>
        <v>0.95</v>
      </c>
      <c r="Q1516" s="5">
        <f>IF(AND(DiscreteStatsTable[[#This Row],[RepsWithStatObserved]]=1,Y1516=0),200000000000000000000,IFERROR(_xlfn.T.INV.2T(1 -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16" s="5" cm="1">
        <f t="array" ref="R1516">MIN(IF((DiscreteStatsTable[GroupByKey]=DiscreteStatsTable[[#This Row],[GroupByKey]]),(DiscreteStatsTable[GroupByKey]=DiscreteStatsTable[[#This Row],[GroupByKey]])*DiscreteStatsTable[Average]))</f>
        <v>9.9110799780549305E-2</v>
      </c>
      <c r="S1516" s="5" cm="1">
        <f t="array" ref="S1516">MAX(IF((DiscreteStatsTable[GroupByKey]=DiscreteStatsTable[[#This Row],[GroupByKey]]),(DiscreteStatsTable[GroupByKey]=DiscreteStatsTable[[#This Row],[GroupByKey]])*DiscreteStatsTable[Average]))</f>
        <v>0.39044329600396599</v>
      </c>
      <c r="T1516" s="5" cm="1">
        <f t="array" ref="T1516">MIN(IF((DiscreteStatsTable[GroupByKey]=DiscreteStatsTable[[#This Row],[GroupByKey]]),(DiscreteStatsTable[GroupByKey]=DiscreteStatsTable[[#This Row],[GroupByKey]])*DiscreteStatsTable[Minimum]))</f>
        <v>1.8569038615106601E-2</v>
      </c>
      <c r="U1516" s="5" cm="1">
        <f t="array" ref="U1516">MAX(IF((DiscreteStatsTable[GroupByKey]=DiscreteStatsTable[[#This Row],[GroupByKey]]),(DiscreteStatsTable[GroupByKey]=DiscreteStatsTable[[#This Row],[GroupByKey]])*DiscreteStatsTable[Maximum]))</f>
        <v>0.49770717251883501</v>
      </c>
      <c r="V1516" s="5" cm="1">
        <f t="array" ref="V1516">IFERROR(AVERAGE(IF((DiscreteStatsTable[GroupByKey]=DiscreteStatsTable[[#This Row],[GroupByKey]]),(DiscreteStatsTable[GroupByKey]=DiscreteStatsTable[[#This Row],[GroupByKey]])*DiscreteStatsTable[NumberObservations])),0)</f>
        <v>6.66</v>
      </c>
      <c r="W1516" s="5">
        <f>IF((DiscreteStatsTable[[#This Row],[RepsRequested]]&gt;1),DiscreteStatsTable[[#This Row],[HalfWidth]],DiscreteStatsTable[[#This Row],[BatchMeansHalfWidth]])</f>
        <v>1.6977944113910053E-2</v>
      </c>
      <c r="X1516" s="5" cm="1">
        <f t="array" ref="X1516">COUNT(IF((DiscreteStatsTable[GroupByKey]=DiscreteStatsTable[[#This Row],[GroupByKey]]),(DiscreteStatsTable[GroupByKey]=DiscreteStatsTable[[#This Row],[GroupByKey]])*DiscreteStatsTable[Replication]))</f>
        <v>50</v>
      </c>
      <c r="Y1516" s="5">
        <f>IF(DiscreteStatsTable[[#This Row],[RepsRequested]]=DiscreteStatsTable[[#This Row],[RepsWithStatObserved]],1,0)</f>
        <v>1</v>
      </c>
    </row>
    <row r="1517" spans="1:25" x14ac:dyDescent="0.25">
      <c r="A1517" t="s">
        <v>68</v>
      </c>
      <c r="B1517" t="s">
        <v>70</v>
      </c>
      <c r="C1517">
        <v>20</v>
      </c>
      <c r="D1517" t="s">
        <v>99</v>
      </c>
      <c r="E1517" t="s">
        <v>74</v>
      </c>
      <c r="F1517" t="s">
        <v>73</v>
      </c>
      <c r="G1517">
        <v>7.7929549075691797</v>
      </c>
      <c r="H1517">
        <v>2E+20</v>
      </c>
      <c r="I1517">
        <v>1.49967413413634</v>
      </c>
      <c r="J1517">
        <v>13.2718395142928</v>
      </c>
      <c r="K1517">
        <v>6</v>
      </c>
      <c r="L151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17" s="5" cm="1">
        <f t="array" ref="M1517">MAX(IF((ProjectInfoTable[ProjectName]=DiscreteStatsTable[[#This Row],[ProjectName]]),(ProjectInfoTable[ProjectName]=DiscreteStatsTable[[#This Row],[ProjectName]])*ProjectInfoTable[NumberOfReplications]))</f>
        <v>50</v>
      </c>
      <c r="N1517" s="5" cm="1">
        <f t="array" ref="N1517">IFERROR(AVERAGE(IF((DiscreteStatsTable[GroupByKey]=DiscreteStatsTable[[#This Row],[GroupByKey]]),(DiscreteStatsTable[GroupByKey]=DiscreteStatsTable[[#This Row],[GroupByKey]])*DiscreteStatsTable[Average])),0)</f>
        <v>9.3051094534677592</v>
      </c>
      <c r="O1517" s="5" cm="1">
        <f t="array" ref="O1517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17" s="5" cm="1">
        <f t="array" ref="P1517">MAX(IF((ProjectInfoTable[ProjectName]=DiscreteStatsTable[[#This Row],[ProjectName]]),(ProjectInfoTable[ProjectName]=DiscreteStatsTable[[#This Row],[ProjectName]])*ProjectInfoTable[ConfidenceInterval]))</f>
        <v>0.95</v>
      </c>
      <c r="Q1517" s="5">
        <f>IF(AND(DiscreteStatsTable[[#This Row],[RepsWithStatObserved]]=1,Y1517=0),200000000000000000000,IFERROR(_xlfn.T.INV.2T(1 -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17" s="5" cm="1">
        <f t="array" ref="R1517">MIN(IF((DiscreteStatsTable[GroupByKey]=DiscreteStatsTable[[#This Row],[GroupByKey]]),(DiscreteStatsTable[GroupByKey]=DiscreteStatsTable[[#This Row],[GroupByKey]])*DiscreteStatsTable[Average]))</f>
        <v>3.48010138212855</v>
      </c>
      <c r="S1517" s="5" cm="1">
        <f t="array" ref="S1517">MAX(IF((DiscreteStatsTable[GroupByKey]=DiscreteStatsTable[[#This Row],[GroupByKey]]),(DiscreteStatsTable[GroupByKey]=DiscreteStatsTable[[#This Row],[GroupByKey]])*DiscreteStatsTable[Average]))</f>
        <v>23.754986041942001</v>
      </c>
      <c r="T1517" s="5" cm="1">
        <f t="array" ref="T1517">MIN(IF((DiscreteStatsTable[GroupByKey]=DiscreteStatsTable[[#This Row],[GroupByKey]]),(DiscreteStatsTable[GroupByKey]=DiscreteStatsTable[[#This Row],[GroupByKey]])*DiscreteStatsTable[Minimum]))</f>
        <v>0.55707115845319799</v>
      </c>
      <c r="U1517" s="5" cm="1">
        <f t="array" ref="U1517">MAX(IF((DiscreteStatsTable[GroupByKey]=DiscreteStatsTable[[#This Row],[GroupByKey]]),(DiscreteStatsTable[GroupByKey]=DiscreteStatsTable[[#This Row],[GroupByKey]])*DiscreteStatsTable[Maximum]))</f>
        <v>46.0165696136092</v>
      </c>
      <c r="V1517" s="5" cm="1">
        <f t="array" ref="V1517">IFERROR(AVERAGE(IF((DiscreteStatsTable[GroupByKey]=DiscreteStatsTable[[#This Row],[GroupByKey]]),(DiscreteStatsTable[GroupByKey]=DiscreteStatsTable[[#This Row],[GroupByKey]])*DiscreteStatsTable[NumberObservations])),0)</f>
        <v>6.66</v>
      </c>
      <c r="W1517" s="5">
        <f>IF((DiscreteStatsTable[[#This Row],[RepsRequested]]&gt;1),DiscreteStatsTable[[#This Row],[HalfWidth]],DiscreteStatsTable[[#This Row],[BatchMeansHalfWidth]])</f>
        <v>0.87568994514178078</v>
      </c>
      <c r="X1517" s="5" cm="1">
        <f t="array" ref="X1517">COUNT(IF((DiscreteStatsTable[GroupByKey]=DiscreteStatsTable[[#This Row],[GroupByKey]]),(DiscreteStatsTable[GroupByKey]=DiscreteStatsTable[[#This Row],[GroupByKey]])*DiscreteStatsTable[Replication]))</f>
        <v>50</v>
      </c>
      <c r="Y1517" s="5">
        <f>IF(DiscreteStatsTable[[#This Row],[RepsRequested]]=DiscreteStatsTable[[#This Row],[RepsWithStatObserved]],1,0)</f>
        <v>1</v>
      </c>
    </row>
    <row r="1518" spans="1:25" x14ac:dyDescent="0.25">
      <c r="A1518" t="s">
        <v>68</v>
      </c>
      <c r="B1518" t="s">
        <v>70</v>
      </c>
      <c r="C1518">
        <v>20</v>
      </c>
      <c r="D1518" t="s">
        <v>99</v>
      </c>
      <c r="E1518" t="s">
        <v>75</v>
      </c>
      <c r="F1518" t="s">
        <v>73</v>
      </c>
      <c r="G1518">
        <v>0.22851293834084099</v>
      </c>
      <c r="H1518">
        <v>2E+20</v>
      </c>
      <c r="I1518">
        <v>2.14239668741593E-2</v>
      </c>
      <c r="J1518">
        <v>0.44239465047642701</v>
      </c>
      <c r="K1518">
        <v>6</v>
      </c>
      <c r="L151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18" s="5" cm="1">
        <f t="array" ref="M1518">MAX(IF((ProjectInfoTable[ProjectName]=DiscreteStatsTable[[#This Row],[ProjectName]]),(ProjectInfoTable[ProjectName]=DiscreteStatsTable[[#This Row],[ProjectName]])*ProjectInfoTable[NumberOfReplications]))</f>
        <v>50</v>
      </c>
      <c r="N1518" s="5" cm="1">
        <f t="array" ref="N1518">IFERROR(AVERAGE(IF((DiscreteStatsTable[GroupByKey]=DiscreteStatsTable[[#This Row],[GroupByKey]]),(DiscreteStatsTable[GroupByKey]=DiscreteStatsTable[[#This Row],[GroupByKey]])*DiscreteStatsTable[Average])),0)</f>
        <v>0.25989097691448754</v>
      </c>
      <c r="O1518" s="5" cm="1">
        <f t="array" ref="O151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18" s="5" cm="1">
        <f t="array" ref="P1518">MAX(IF((ProjectInfoTable[ProjectName]=DiscreteStatsTable[[#This Row],[ProjectName]]),(ProjectInfoTable[ProjectName]=DiscreteStatsTable[[#This Row],[ProjectName]])*ProjectInfoTable[ConfidenceInterval]))</f>
        <v>0.95</v>
      </c>
      <c r="Q1518" s="5">
        <f>IF(AND(DiscreteStatsTable[[#This Row],[RepsWithStatObserved]]=1,Y1518=0),200000000000000000000,IFERROR(_xlfn.T.INV.2T(1 -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18" s="5" cm="1">
        <f t="array" ref="R1518">MIN(IF((DiscreteStatsTable[GroupByKey]=DiscreteStatsTable[[#This Row],[GroupByKey]]),(DiscreteStatsTable[GroupByKey]=DiscreteStatsTable[[#This Row],[GroupByKey]])*DiscreteStatsTable[Average]))</f>
        <v>9.9110799780549305E-2</v>
      </c>
      <c r="S1518" s="5" cm="1">
        <f t="array" ref="S1518">MAX(IF((DiscreteStatsTable[GroupByKey]=DiscreteStatsTable[[#This Row],[GroupByKey]]),(DiscreteStatsTable[GroupByKey]=DiscreteStatsTable[[#This Row],[GroupByKey]])*DiscreteStatsTable[Average]))</f>
        <v>0.39044329600396599</v>
      </c>
      <c r="T1518" s="5" cm="1">
        <f t="array" ref="T1518">MIN(IF((DiscreteStatsTable[GroupByKey]=DiscreteStatsTable[[#This Row],[GroupByKey]]),(DiscreteStatsTable[GroupByKey]=DiscreteStatsTable[[#This Row],[GroupByKey]])*DiscreteStatsTable[Minimum]))</f>
        <v>1.8569038615106601E-2</v>
      </c>
      <c r="U1518" s="5" cm="1">
        <f t="array" ref="U1518">MAX(IF((DiscreteStatsTable[GroupByKey]=DiscreteStatsTable[[#This Row],[GroupByKey]]),(DiscreteStatsTable[GroupByKey]=DiscreteStatsTable[[#This Row],[GroupByKey]])*DiscreteStatsTable[Maximum]))</f>
        <v>0.49770717251883501</v>
      </c>
      <c r="V1518" s="5" cm="1">
        <f t="array" ref="V1518">IFERROR(AVERAGE(IF((DiscreteStatsTable[GroupByKey]=DiscreteStatsTable[[#This Row],[GroupByKey]]),(DiscreteStatsTable[GroupByKey]=DiscreteStatsTable[[#This Row],[GroupByKey]])*DiscreteStatsTable[NumberObservations])),0)</f>
        <v>6.66</v>
      </c>
      <c r="W1518" s="5">
        <f>IF((DiscreteStatsTable[[#This Row],[RepsRequested]]&gt;1),DiscreteStatsTable[[#This Row],[HalfWidth]],DiscreteStatsTable[[#This Row],[BatchMeansHalfWidth]])</f>
        <v>1.6977944113910053E-2</v>
      </c>
      <c r="X1518" s="5" cm="1">
        <f t="array" ref="X1518">COUNT(IF((DiscreteStatsTable[GroupByKey]=DiscreteStatsTable[[#This Row],[GroupByKey]]),(DiscreteStatsTable[GroupByKey]=DiscreteStatsTable[[#This Row],[GroupByKey]])*DiscreteStatsTable[Replication]))</f>
        <v>50</v>
      </c>
      <c r="Y1518" s="5">
        <f>IF(DiscreteStatsTable[[#This Row],[RepsRequested]]=DiscreteStatsTable[[#This Row],[RepsWithStatObserved]],1,0)</f>
        <v>1</v>
      </c>
    </row>
    <row r="1519" spans="1:25" x14ac:dyDescent="0.25">
      <c r="A1519" t="s">
        <v>68</v>
      </c>
      <c r="B1519" t="s">
        <v>70</v>
      </c>
      <c r="C1519">
        <v>20</v>
      </c>
      <c r="D1519" t="s">
        <v>99</v>
      </c>
      <c r="E1519" t="s">
        <v>76</v>
      </c>
      <c r="F1519" t="s">
        <v>73</v>
      </c>
      <c r="G1519">
        <v>6.8553881502252301</v>
      </c>
      <c r="H1519">
        <v>2E+20</v>
      </c>
      <c r="I1519">
        <v>0.64271900622477995</v>
      </c>
      <c r="J1519">
        <v>13.2718395142928</v>
      </c>
      <c r="K1519">
        <v>6</v>
      </c>
      <c r="L151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19" s="5" cm="1">
        <f t="array" ref="M1519">MAX(IF((ProjectInfoTable[ProjectName]=DiscreteStatsTable[[#This Row],[ProjectName]]),(ProjectInfoTable[ProjectName]=DiscreteStatsTable[[#This Row],[ProjectName]])*ProjectInfoTable[NumberOfReplications]))</f>
        <v>50</v>
      </c>
      <c r="N1519" s="5" cm="1">
        <f t="array" ref="N1519">IFERROR(AVERAGE(IF((DiscreteStatsTable[GroupByKey]=DiscreteStatsTable[[#This Row],[GroupByKey]]),(DiscreteStatsTable[GroupByKey]=DiscreteStatsTable[[#This Row],[GroupByKey]])*DiscreteStatsTable[Average])),0)</f>
        <v>7.7967293074346298</v>
      </c>
      <c r="O1519" s="5" cm="1">
        <f t="array" ref="O1519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19" s="5" cm="1">
        <f t="array" ref="P1519">MAX(IF((ProjectInfoTable[ProjectName]=DiscreteStatsTable[[#This Row],[ProjectName]]),(ProjectInfoTable[ProjectName]=DiscreteStatsTable[[#This Row],[ProjectName]])*ProjectInfoTable[ConfidenceInterval]))</f>
        <v>0.95</v>
      </c>
      <c r="Q1519" s="5">
        <f>IF(AND(DiscreteStatsTable[[#This Row],[RepsWithStatObserved]]=1,Y1519=0),200000000000000000000,IFERROR(_xlfn.T.INV.2T(1 -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19" s="5" cm="1">
        <f t="array" ref="R1519">MIN(IF((DiscreteStatsTable[GroupByKey]=DiscreteStatsTable[[#This Row],[GroupByKey]]),(DiscreteStatsTable[GroupByKey]=DiscreteStatsTable[[#This Row],[GroupByKey]])*DiscreteStatsTable[Average]))</f>
        <v>2.9733239934164799</v>
      </c>
      <c r="S1519" s="5" cm="1">
        <f t="array" ref="S1519">MAX(IF((DiscreteStatsTable[GroupByKey]=DiscreteStatsTable[[#This Row],[GroupByKey]]),(DiscreteStatsTable[GroupByKey]=DiscreteStatsTable[[#This Row],[GroupByKey]])*DiscreteStatsTable[Average]))</f>
        <v>11.713298880119</v>
      </c>
      <c r="T1519" s="5" cm="1">
        <f t="array" ref="T1519">MIN(IF((DiscreteStatsTable[GroupByKey]=DiscreteStatsTable[[#This Row],[GroupByKey]]),(DiscreteStatsTable[GroupByKey]=DiscreteStatsTable[[#This Row],[GroupByKey]])*DiscreteStatsTable[Minimum]))</f>
        <v>0.55707115845319799</v>
      </c>
      <c r="U1519" s="5" cm="1">
        <f t="array" ref="U1519">MAX(IF((DiscreteStatsTable[GroupByKey]=DiscreteStatsTable[[#This Row],[GroupByKey]]),(DiscreteStatsTable[GroupByKey]=DiscreteStatsTable[[#This Row],[GroupByKey]])*DiscreteStatsTable[Maximum]))</f>
        <v>14.9312151755651</v>
      </c>
      <c r="V1519" s="5" cm="1">
        <f t="array" ref="V1519">IFERROR(AVERAGE(IF((DiscreteStatsTable[GroupByKey]=DiscreteStatsTable[[#This Row],[GroupByKey]]),(DiscreteStatsTable[GroupByKey]=DiscreteStatsTable[[#This Row],[GroupByKey]])*DiscreteStatsTable[NumberObservations])),0)</f>
        <v>6.66</v>
      </c>
      <c r="W1519" s="5">
        <f>IF((DiscreteStatsTable[[#This Row],[RepsRequested]]&gt;1),DiscreteStatsTable[[#This Row],[HalfWidth]],DiscreteStatsTable[[#This Row],[BatchMeansHalfWidth]])</f>
        <v>0.50933832341729657</v>
      </c>
      <c r="X1519" s="5" cm="1">
        <f t="array" ref="X1519">COUNT(IF((DiscreteStatsTable[GroupByKey]=DiscreteStatsTable[[#This Row],[GroupByKey]]),(DiscreteStatsTable[GroupByKey]=DiscreteStatsTable[[#This Row],[GroupByKey]])*DiscreteStatsTable[Replication]))</f>
        <v>50</v>
      </c>
      <c r="Y1519" s="5">
        <f>IF(DiscreteStatsTable[[#This Row],[RepsRequested]]=DiscreteStatsTable[[#This Row],[RepsWithStatObserved]],1,0)</f>
        <v>1</v>
      </c>
    </row>
    <row r="1520" spans="1:25" x14ac:dyDescent="0.25">
      <c r="A1520" t="s">
        <v>68</v>
      </c>
      <c r="B1520" t="s">
        <v>70</v>
      </c>
      <c r="C1520">
        <v>20</v>
      </c>
      <c r="D1520" t="s">
        <v>99</v>
      </c>
      <c r="E1520" t="s">
        <v>77</v>
      </c>
      <c r="F1520" t="s">
        <v>73</v>
      </c>
      <c r="G1520">
        <v>0</v>
      </c>
      <c r="H1520">
        <v>2E+20</v>
      </c>
      <c r="I1520">
        <v>0</v>
      </c>
      <c r="J1520">
        <v>0</v>
      </c>
      <c r="K1520">
        <v>6</v>
      </c>
      <c r="L152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20" s="5" cm="1">
        <f t="array" ref="M1520">MAX(IF((ProjectInfoTable[ProjectName]=DiscreteStatsTable[[#This Row],[ProjectName]]),(ProjectInfoTable[ProjectName]=DiscreteStatsTable[[#This Row],[ProjectName]])*ProjectInfoTable[NumberOfReplications]))</f>
        <v>50</v>
      </c>
      <c r="N1520" s="5" cm="1">
        <f t="array" ref="N1520">IFERROR(AVERAGE(IF((DiscreteStatsTable[GroupByKey]=DiscreteStatsTable[[#This Row],[GroupByKey]]),(DiscreteStatsTable[GroupByKey]=DiscreteStatsTable[[#This Row],[GroupByKey]])*DiscreteStatsTable[Average])),0)</f>
        <v>0</v>
      </c>
      <c r="O1520" s="5" cm="1">
        <f t="array" ref="O1520">IFERROR(_xlfn.STDEV.S(IF((DiscreteStatsTable[GroupByKey]=DiscreteStatsTable[[#This Row],[GroupByKey]]),(DiscreteStatsTable[GroupByKey]=DiscreteStatsTable[[#This Row],[GroupByKey]])*DiscreteStatsTable[Average])),0)</f>
        <v>0</v>
      </c>
      <c r="P1520" s="5" cm="1">
        <f t="array" ref="P1520">MAX(IF((ProjectInfoTable[ProjectName]=DiscreteStatsTable[[#This Row],[ProjectName]]),(ProjectInfoTable[ProjectName]=DiscreteStatsTable[[#This Row],[ProjectName]])*ProjectInfoTable[ConfidenceInterval]))</f>
        <v>0.95</v>
      </c>
      <c r="Q1520" s="5">
        <f>IF(AND(DiscreteStatsTable[[#This Row],[RepsWithStatObserved]]=1,Y1520=0),200000000000000000000,IFERROR(_xlfn.T.INV.2T(1 -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0" s="5" cm="1">
        <f t="array" ref="R1520">MIN(IF((DiscreteStatsTable[GroupByKey]=DiscreteStatsTable[[#This Row],[GroupByKey]]),(DiscreteStatsTable[GroupByKey]=DiscreteStatsTable[[#This Row],[GroupByKey]])*DiscreteStatsTable[Average]))</f>
        <v>0</v>
      </c>
      <c r="S1520" s="5" cm="1">
        <f t="array" ref="S1520">MAX(IF((DiscreteStatsTable[GroupByKey]=DiscreteStatsTable[[#This Row],[GroupByKey]]),(DiscreteStatsTable[GroupByKey]=DiscreteStatsTable[[#This Row],[GroupByKey]])*DiscreteStatsTable[Average]))</f>
        <v>0</v>
      </c>
      <c r="T1520" s="5" cm="1">
        <f t="array" ref="T1520">MIN(IF((DiscreteStatsTable[GroupByKey]=DiscreteStatsTable[[#This Row],[GroupByKey]]),(DiscreteStatsTable[GroupByKey]=DiscreteStatsTable[[#This Row],[GroupByKey]])*DiscreteStatsTable[Minimum]))</f>
        <v>0</v>
      </c>
      <c r="U1520" s="5" cm="1">
        <f t="array" ref="U1520">MAX(IF((DiscreteStatsTable[GroupByKey]=DiscreteStatsTable[[#This Row],[GroupByKey]]),(DiscreteStatsTable[GroupByKey]=DiscreteStatsTable[[#This Row],[GroupByKey]])*DiscreteStatsTable[Maximum]))</f>
        <v>0</v>
      </c>
      <c r="V1520" s="5" cm="1">
        <f t="array" ref="V1520">IFERROR(AVERAGE(IF((DiscreteStatsTable[GroupByKey]=DiscreteStatsTable[[#This Row],[GroupByKey]]),(DiscreteStatsTable[GroupByKey]=DiscreteStatsTable[[#This Row],[GroupByKey]])*DiscreteStatsTable[NumberObservations])),0)</f>
        <v>6.66</v>
      </c>
      <c r="W1520" s="5">
        <f>IF((DiscreteStatsTable[[#This Row],[RepsRequested]]&gt;1),DiscreteStatsTable[[#This Row],[HalfWidth]],DiscreteStatsTable[[#This Row],[BatchMeansHalfWidth]])</f>
        <v>0</v>
      </c>
      <c r="X1520" s="5" cm="1">
        <f t="array" ref="X1520">COUNT(IF((DiscreteStatsTable[GroupByKey]=DiscreteStatsTable[[#This Row],[GroupByKey]]),(DiscreteStatsTable[GroupByKey]=DiscreteStatsTable[[#This Row],[GroupByKey]])*DiscreteStatsTable[Replication]))</f>
        <v>50</v>
      </c>
      <c r="Y1520" s="5">
        <f>IF(DiscreteStatsTable[[#This Row],[RepsRequested]]=DiscreteStatsTable[[#This Row],[RepsWithStatObserved]],1,0)</f>
        <v>1</v>
      </c>
    </row>
    <row r="1521" spans="1:25" x14ac:dyDescent="0.25">
      <c r="A1521" t="s">
        <v>68</v>
      </c>
      <c r="B1521" t="s">
        <v>70</v>
      </c>
      <c r="C1521">
        <v>20</v>
      </c>
      <c r="D1521" t="s">
        <v>99</v>
      </c>
      <c r="E1521" t="s">
        <v>78</v>
      </c>
      <c r="F1521" t="s">
        <v>73</v>
      </c>
      <c r="G1521">
        <v>0.93756675734394401</v>
      </c>
      <c r="H1521">
        <v>2E+20</v>
      </c>
      <c r="I1521">
        <v>0</v>
      </c>
      <c r="J1521">
        <v>3.2630012559313299</v>
      </c>
      <c r="K1521">
        <v>6</v>
      </c>
      <c r="L152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21" s="5" cm="1">
        <f t="array" ref="M1521">MAX(IF((ProjectInfoTable[ProjectName]=DiscreteStatsTable[[#This Row],[ProjectName]]),(ProjectInfoTable[ProjectName]=DiscreteStatsTable[[#This Row],[ProjectName]])*ProjectInfoTable[NumberOfReplications]))</f>
        <v>50</v>
      </c>
      <c r="N1521" s="5" cm="1">
        <f t="array" ref="N1521">IFERROR(AVERAGE(IF((DiscreteStatsTable[GroupByKey]=DiscreteStatsTable[[#This Row],[GroupByKey]]),(DiscreteStatsTable[GroupByKey]=DiscreteStatsTable[[#This Row],[GroupByKey]])*DiscreteStatsTable[Average])),0)</f>
        <v>1.5083801460331328</v>
      </c>
      <c r="O1521" s="5" cm="1">
        <f t="array" ref="O1521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21" s="5" cm="1">
        <f t="array" ref="P1521">MAX(IF((ProjectInfoTable[ProjectName]=DiscreteStatsTable[[#This Row],[ProjectName]]),(ProjectInfoTable[ProjectName]=DiscreteStatsTable[[#This Row],[ProjectName]])*ProjectInfoTable[ConfidenceInterval]))</f>
        <v>0.95</v>
      </c>
      <c r="Q1521" s="5">
        <f>IF(AND(DiscreteStatsTable[[#This Row],[RepsWithStatObserved]]=1,Y1521=0),200000000000000000000,IFERROR(_xlfn.T.INV.2T(1 -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21" s="5" cm="1">
        <f t="array" ref="R1521">MIN(IF((DiscreteStatsTable[GroupByKey]=DiscreteStatsTable[[#This Row],[GroupByKey]]),(DiscreteStatsTable[GroupByKey]=DiscreteStatsTable[[#This Row],[GroupByKey]])*DiscreteStatsTable[Average]))</f>
        <v>0</v>
      </c>
      <c r="S1521" s="5" cm="1">
        <f t="array" ref="S1521">MAX(IF((DiscreteStatsTable[GroupByKey]=DiscreteStatsTable[[#This Row],[GroupByKey]]),(DiscreteStatsTable[GroupByKey]=DiscreteStatsTable[[#This Row],[GroupByKey]])*DiscreteStatsTable[Average]))</f>
        <v>12.907894030662501</v>
      </c>
      <c r="T1521" s="5" cm="1">
        <f t="array" ref="T1521">MIN(IF((DiscreteStatsTable[GroupByKey]=DiscreteStatsTable[[#This Row],[GroupByKey]]),(DiscreteStatsTable[GroupByKey]=DiscreteStatsTable[[#This Row],[GroupByKey]])*DiscreteStatsTable[Minimum]))</f>
        <v>0</v>
      </c>
      <c r="U1521" s="5" cm="1">
        <f t="array" ref="U1521">MAX(IF((DiscreteStatsTable[GroupByKey]=DiscreteStatsTable[[#This Row],[GroupByKey]]),(DiscreteStatsTable[GroupByKey]=DiscreteStatsTable[[#This Row],[GroupByKey]])*DiscreteStatsTable[Maximum]))</f>
        <v>31.471105476993198</v>
      </c>
      <c r="V1521" s="5" cm="1">
        <f t="array" ref="V1521">IFERROR(AVERAGE(IF((DiscreteStatsTable[GroupByKey]=DiscreteStatsTable[[#This Row],[GroupByKey]]),(DiscreteStatsTable[GroupByKey]=DiscreteStatsTable[[#This Row],[GroupByKey]])*DiscreteStatsTable[NumberObservations])),0)</f>
        <v>6.66</v>
      </c>
      <c r="W1521" s="5">
        <f>IF((DiscreteStatsTable[[#This Row],[RepsRequested]]&gt;1),DiscreteStatsTable[[#This Row],[HalfWidth]],DiscreteStatsTable[[#This Row],[BatchMeansHalfWidth]])</f>
        <v>0.62451094728009982</v>
      </c>
      <c r="X1521" s="5" cm="1">
        <f t="array" ref="X1521">COUNT(IF((DiscreteStatsTable[GroupByKey]=DiscreteStatsTable[[#This Row],[GroupByKey]]),(DiscreteStatsTable[GroupByKey]=DiscreteStatsTable[[#This Row],[GroupByKey]])*DiscreteStatsTable[Replication]))</f>
        <v>50</v>
      </c>
      <c r="Y1521" s="5">
        <f>IF(DiscreteStatsTable[[#This Row],[RepsRequested]]=DiscreteStatsTable[[#This Row],[RepsWithStatObserved]],1,0)</f>
        <v>1</v>
      </c>
    </row>
    <row r="1522" spans="1:25" x14ac:dyDescent="0.25">
      <c r="A1522" t="s">
        <v>68</v>
      </c>
      <c r="B1522" t="s">
        <v>70</v>
      </c>
      <c r="C1522">
        <v>21</v>
      </c>
      <c r="D1522" t="s">
        <v>99</v>
      </c>
      <c r="E1522" t="s">
        <v>72</v>
      </c>
      <c r="F1522" t="s">
        <v>73</v>
      </c>
      <c r="G1522">
        <v>0.167220959015418</v>
      </c>
      <c r="H1522">
        <v>2E+20</v>
      </c>
      <c r="I1522">
        <v>1.8569038615106601E-2</v>
      </c>
      <c r="J1522">
        <v>0.34471289087437501</v>
      </c>
      <c r="K1522">
        <v>10</v>
      </c>
      <c r="L152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22" s="5" cm="1">
        <f t="array" ref="M1522">MAX(IF((ProjectInfoTable[ProjectName]=DiscreteStatsTable[[#This Row],[ProjectName]]),(ProjectInfoTable[ProjectName]=DiscreteStatsTable[[#This Row],[ProjectName]])*ProjectInfoTable[NumberOfReplications]))</f>
        <v>50</v>
      </c>
      <c r="N1522" s="5" cm="1">
        <f t="array" ref="N1522">IFERROR(AVERAGE(IF((DiscreteStatsTable[GroupByKey]=DiscreteStatsTable[[#This Row],[GroupByKey]]),(DiscreteStatsTable[GroupByKey]=DiscreteStatsTable[[#This Row],[GroupByKey]])*DiscreteStatsTable[Average])),0)</f>
        <v>0.25989097691448754</v>
      </c>
      <c r="O1522" s="5" cm="1">
        <f t="array" ref="O152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22" s="5" cm="1">
        <f t="array" ref="P1522">MAX(IF((ProjectInfoTable[ProjectName]=DiscreteStatsTable[[#This Row],[ProjectName]]),(ProjectInfoTable[ProjectName]=DiscreteStatsTable[[#This Row],[ProjectName]])*ProjectInfoTable[ConfidenceInterval]))</f>
        <v>0.95</v>
      </c>
      <c r="Q1522" s="5">
        <f>IF(AND(DiscreteStatsTable[[#This Row],[RepsWithStatObserved]]=1,Y1522=0),200000000000000000000,IFERROR(_xlfn.T.INV.2T(1 -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22" s="5" cm="1">
        <f t="array" ref="R1522">MIN(IF((DiscreteStatsTable[GroupByKey]=DiscreteStatsTable[[#This Row],[GroupByKey]]),(DiscreteStatsTable[GroupByKey]=DiscreteStatsTable[[#This Row],[GroupByKey]])*DiscreteStatsTable[Average]))</f>
        <v>9.9110799780549305E-2</v>
      </c>
      <c r="S1522" s="5" cm="1">
        <f t="array" ref="S1522">MAX(IF((DiscreteStatsTable[GroupByKey]=DiscreteStatsTable[[#This Row],[GroupByKey]]),(DiscreteStatsTable[GroupByKey]=DiscreteStatsTable[[#This Row],[GroupByKey]])*DiscreteStatsTable[Average]))</f>
        <v>0.39044329600396599</v>
      </c>
      <c r="T1522" s="5" cm="1">
        <f t="array" ref="T1522">MIN(IF((DiscreteStatsTable[GroupByKey]=DiscreteStatsTable[[#This Row],[GroupByKey]]),(DiscreteStatsTable[GroupByKey]=DiscreteStatsTable[[#This Row],[GroupByKey]])*DiscreteStatsTable[Minimum]))</f>
        <v>1.8569038615106601E-2</v>
      </c>
      <c r="U1522" s="5" cm="1">
        <f t="array" ref="U1522">MAX(IF((DiscreteStatsTable[GroupByKey]=DiscreteStatsTable[[#This Row],[GroupByKey]]),(DiscreteStatsTable[GroupByKey]=DiscreteStatsTable[[#This Row],[GroupByKey]])*DiscreteStatsTable[Maximum]))</f>
        <v>0.49770717251883501</v>
      </c>
      <c r="V1522" s="5" cm="1">
        <f t="array" ref="V1522">IFERROR(AVERAGE(IF((DiscreteStatsTable[GroupByKey]=DiscreteStatsTable[[#This Row],[GroupByKey]]),(DiscreteStatsTable[GroupByKey]=DiscreteStatsTable[[#This Row],[GroupByKey]])*DiscreteStatsTable[NumberObservations])),0)</f>
        <v>6.66</v>
      </c>
      <c r="W1522" s="5">
        <f>IF((DiscreteStatsTable[[#This Row],[RepsRequested]]&gt;1),DiscreteStatsTable[[#This Row],[HalfWidth]],DiscreteStatsTable[[#This Row],[BatchMeansHalfWidth]])</f>
        <v>1.6977944113910053E-2</v>
      </c>
      <c r="X1522" s="5" cm="1">
        <f t="array" ref="X1522">COUNT(IF((DiscreteStatsTable[GroupByKey]=DiscreteStatsTable[[#This Row],[GroupByKey]]),(DiscreteStatsTable[GroupByKey]=DiscreteStatsTable[[#This Row],[GroupByKey]])*DiscreteStatsTable[Replication]))</f>
        <v>50</v>
      </c>
      <c r="Y1522" s="5">
        <f>IF(DiscreteStatsTable[[#This Row],[RepsRequested]]=DiscreteStatsTable[[#This Row],[RepsWithStatObserved]],1,0)</f>
        <v>1</v>
      </c>
    </row>
    <row r="1523" spans="1:25" x14ac:dyDescent="0.25">
      <c r="A1523" t="s">
        <v>68</v>
      </c>
      <c r="B1523" t="s">
        <v>70</v>
      </c>
      <c r="C1523">
        <v>21</v>
      </c>
      <c r="D1523" t="s">
        <v>99</v>
      </c>
      <c r="E1523" t="s">
        <v>74</v>
      </c>
      <c r="F1523" t="s">
        <v>73</v>
      </c>
      <c r="G1523">
        <v>7.2771649736816402</v>
      </c>
      <c r="H1523">
        <v>2E+20</v>
      </c>
      <c r="I1523">
        <v>0.55707115845319799</v>
      </c>
      <c r="J1523">
        <v>12.5951379399123</v>
      </c>
      <c r="K1523">
        <v>10</v>
      </c>
      <c r="L152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23" s="5" cm="1">
        <f t="array" ref="M1523">MAX(IF((ProjectInfoTable[ProjectName]=DiscreteStatsTable[[#This Row],[ProjectName]]),(ProjectInfoTable[ProjectName]=DiscreteStatsTable[[#This Row],[ProjectName]])*ProjectInfoTable[NumberOfReplications]))</f>
        <v>50</v>
      </c>
      <c r="N1523" s="5" cm="1">
        <f t="array" ref="N1523">IFERROR(AVERAGE(IF((DiscreteStatsTable[GroupByKey]=DiscreteStatsTable[[#This Row],[GroupByKey]]),(DiscreteStatsTable[GroupByKey]=DiscreteStatsTable[[#This Row],[GroupByKey]])*DiscreteStatsTable[Average])),0)</f>
        <v>9.3051094534677592</v>
      </c>
      <c r="O1523" s="5" cm="1">
        <f t="array" ref="O1523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23" s="5" cm="1">
        <f t="array" ref="P1523">MAX(IF((ProjectInfoTable[ProjectName]=DiscreteStatsTable[[#This Row],[ProjectName]]),(ProjectInfoTable[ProjectName]=DiscreteStatsTable[[#This Row],[ProjectName]])*ProjectInfoTable[ConfidenceInterval]))</f>
        <v>0.95</v>
      </c>
      <c r="Q1523" s="5">
        <f>IF(AND(DiscreteStatsTable[[#This Row],[RepsWithStatObserved]]=1,Y1523=0),200000000000000000000,IFERROR(_xlfn.T.INV.2T(1 -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23" s="5" cm="1">
        <f t="array" ref="R1523">MIN(IF((DiscreteStatsTable[GroupByKey]=DiscreteStatsTable[[#This Row],[GroupByKey]]),(DiscreteStatsTable[GroupByKey]=DiscreteStatsTable[[#This Row],[GroupByKey]])*DiscreteStatsTable[Average]))</f>
        <v>3.48010138212855</v>
      </c>
      <c r="S1523" s="5" cm="1">
        <f t="array" ref="S1523">MAX(IF((DiscreteStatsTable[GroupByKey]=DiscreteStatsTable[[#This Row],[GroupByKey]]),(DiscreteStatsTable[GroupByKey]=DiscreteStatsTable[[#This Row],[GroupByKey]])*DiscreteStatsTable[Average]))</f>
        <v>23.754986041942001</v>
      </c>
      <c r="T1523" s="5" cm="1">
        <f t="array" ref="T1523">MIN(IF((DiscreteStatsTable[GroupByKey]=DiscreteStatsTable[[#This Row],[GroupByKey]]),(DiscreteStatsTable[GroupByKey]=DiscreteStatsTable[[#This Row],[GroupByKey]])*DiscreteStatsTable[Minimum]))</f>
        <v>0.55707115845319799</v>
      </c>
      <c r="U1523" s="5" cm="1">
        <f t="array" ref="U1523">MAX(IF((DiscreteStatsTable[GroupByKey]=DiscreteStatsTable[[#This Row],[GroupByKey]]),(DiscreteStatsTable[GroupByKey]=DiscreteStatsTable[[#This Row],[GroupByKey]])*DiscreteStatsTable[Maximum]))</f>
        <v>46.0165696136092</v>
      </c>
      <c r="V1523" s="5" cm="1">
        <f t="array" ref="V1523">IFERROR(AVERAGE(IF((DiscreteStatsTable[GroupByKey]=DiscreteStatsTable[[#This Row],[GroupByKey]]),(DiscreteStatsTable[GroupByKey]=DiscreteStatsTable[[#This Row],[GroupByKey]])*DiscreteStatsTable[NumberObservations])),0)</f>
        <v>6.66</v>
      </c>
      <c r="W1523" s="5">
        <f>IF((DiscreteStatsTable[[#This Row],[RepsRequested]]&gt;1),DiscreteStatsTable[[#This Row],[HalfWidth]],DiscreteStatsTable[[#This Row],[BatchMeansHalfWidth]])</f>
        <v>0.87568994514178078</v>
      </c>
      <c r="X1523" s="5" cm="1">
        <f t="array" ref="X1523">COUNT(IF((DiscreteStatsTable[GroupByKey]=DiscreteStatsTable[[#This Row],[GroupByKey]]),(DiscreteStatsTable[GroupByKey]=DiscreteStatsTable[[#This Row],[GroupByKey]])*DiscreteStatsTable[Replication]))</f>
        <v>50</v>
      </c>
      <c r="Y1523" s="5">
        <f>IF(DiscreteStatsTable[[#This Row],[RepsRequested]]=DiscreteStatsTable[[#This Row],[RepsWithStatObserved]],1,0)</f>
        <v>1</v>
      </c>
    </row>
    <row r="1524" spans="1:25" x14ac:dyDescent="0.25">
      <c r="A1524" t="s">
        <v>68</v>
      </c>
      <c r="B1524" t="s">
        <v>70</v>
      </c>
      <c r="C1524">
        <v>21</v>
      </c>
      <c r="D1524" t="s">
        <v>99</v>
      </c>
      <c r="E1524" t="s">
        <v>75</v>
      </c>
      <c r="F1524" t="s">
        <v>73</v>
      </c>
      <c r="G1524">
        <v>0.167220959015418</v>
      </c>
      <c r="H1524">
        <v>2E+20</v>
      </c>
      <c r="I1524">
        <v>1.8569038615106601E-2</v>
      </c>
      <c r="J1524">
        <v>0.34471289087437501</v>
      </c>
      <c r="K1524">
        <v>10</v>
      </c>
      <c r="L152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24" s="5" cm="1">
        <f t="array" ref="M1524">MAX(IF((ProjectInfoTable[ProjectName]=DiscreteStatsTable[[#This Row],[ProjectName]]),(ProjectInfoTable[ProjectName]=DiscreteStatsTable[[#This Row],[ProjectName]])*ProjectInfoTable[NumberOfReplications]))</f>
        <v>50</v>
      </c>
      <c r="N1524" s="5" cm="1">
        <f t="array" ref="N1524">IFERROR(AVERAGE(IF((DiscreteStatsTable[GroupByKey]=DiscreteStatsTable[[#This Row],[GroupByKey]]),(DiscreteStatsTable[GroupByKey]=DiscreteStatsTable[[#This Row],[GroupByKey]])*DiscreteStatsTable[Average])),0)</f>
        <v>0.25989097691448754</v>
      </c>
      <c r="O1524" s="5" cm="1">
        <f t="array" ref="O152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24" s="5" cm="1">
        <f t="array" ref="P1524">MAX(IF((ProjectInfoTable[ProjectName]=DiscreteStatsTable[[#This Row],[ProjectName]]),(ProjectInfoTable[ProjectName]=DiscreteStatsTable[[#This Row],[ProjectName]])*ProjectInfoTable[ConfidenceInterval]))</f>
        <v>0.95</v>
      </c>
      <c r="Q1524" s="5">
        <f>IF(AND(DiscreteStatsTable[[#This Row],[RepsWithStatObserved]]=1,Y1524=0),200000000000000000000,IFERROR(_xlfn.T.INV.2T(1 -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24" s="5" cm="1">
        <f t="array" ref="R1524">MIN(IF((DiscreteStatsTable[GroupByKey]=DiscreteStatsTable[[#This Row],[GroupByKey]]),(DiscreteStatsTable[GroupByKey]=DiscreteStatsTable[[#This Row],[GroupByKey]])*DiscreteStatsTable[Average]))</f>
        <v>9.9110799780549305E-2</v>
      </c>
      <c r="S1524" s="5" cm="1">
        <f t="array" ref="S1524">MAX(IF((DiscreteStatsTable[GroupByKey]=DiscreteStatsTable[[#This Row],[GroupByKey]]),(DiscreteStatsTable[GroupByKey]=DiscreteStatsTable[[#This Row],[GroupByKey]])*DiscreteStatsTable[Average]))</f>
        <v>0.39044329600396599</v>
      </c>
      <c r="T1524" s="5" cm="1">
        <f t="array" ref="T1524">MIN(IF((DiscreteStatsTable[GroupByKey]=DiscreteStatsTable[[#This Row],[GroupByKey]]),(DiscreteStatsTable[GroupByKey]=DiscreteStatsTable[[#This Row],[GroupByKey]])*DiscreteStatsTable[Minimum]))</f>
        <v>1.8569038615106601E-2</v>
      </c>
      <c r="U1524" s="5" cm="1">
        <f t="array" ref="U1524">MAX(IF((DiscreteStatsTable[GroupByKey]=DiscreteStatsTable[[#This Row],[GroupByKey]]),(DiscreteStatsTable[GroupByKey]=DiscreteStatsTable[[#This Row],[GroupByKey]])*DiscreteStatsTable[Maximum]))</f>
        <v>0.49770717251883501</v>
      </c>
      <c r="V1524" s="5" cm="1">
        <f t="array" ref="V1524">IFERROR(AVERAGE(IF((DiscreteStatsTable[GroupByKey]=DiscreteStatsTable[[#This Row],[GroupByKey]]),(DiscreteStatsTable[GroupByKey]=DiscreteStatsTable[[#This Row],[GroupByKey]])*DiscreteStatsTable[NumberObservations])),0)</f>
        <v>6.66</v>
      </c>
      <c r="W1524" s="5">
        <f>IF((DiscreteStatsTable[[#This Row],[RepsRequested]]&gt;1),DiscreteStatsTable[[#This Row],[HalfWidth]],DiscreteStatsTable[[#This Row],[BatchMeansHalfWidth]])</f>
        <v>1.6977944113910053E-2</v>
      </c>
      <c r="X1524" s="5" cm="1">
        <f t="array" ref="X1524">COUNT(IF((DiscreteStatsTable[GroupByKey]=DiscreteStatsTable[[#This Row],[GroupByKey]]),(DiscreteStatsTable[GroupByKey]=DiscreteStatsTable[[#This Row],[GroupByKey]])*DiscreteStatsTable[Replication]))</f>
        <v>50</v>
      </c>
      <c r="Y1524" s="5">
        <f>IF(DiscreteStatsTable[[#This Row],[RepsRequested]]=DiscreteStatsTable[[#This Row],[RepsWithStatObserved]],1,0)</f>
        <v>1</v>
      </c>
    </row>
    <row r="1525" spans="1:25" x14ac:dyDescent="0.25">
      <c r="A1525" t="s">
        <v>68</v>
      </c>
      <c r="B1525" t="s">
        <v>70</v>
      </c>
      <c r="C1525">
        <v>21</v>
      </c>
      <c r="D1525" t="s">
        <v>99</v>
      </c>
      <c r="E1525" t="s">
        <v>76</v>
      </c>
      <c r="F1525" t="s">
        <v>73</v>
      </c>
      <c r="G1525">
        <v>5.0166287704625399</v>
      </c>
      <c r="H1525">
        <v>2E+20</v>
      </c>
      <c r="I1525">
        <v>0.55707115845319799</v>
      </c>
      <c r="J1525">
        <v>10.3413867262312</v>
      </c>
      <c r="K1525">
        <v>10</v>
      </c>
      <c r="L152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25" s="5" cm="1">
        <f t="array" ref="M1525">MAX(IF((ProjectInfoTable[ProjectName]=DiscreteStatsTable[[#This Row],[ProjectName]]),(ProjectInfoTable[ProjectName]=DiscreteStatsTable[[#This Row],[ProjectName]])*ProjectInfoTable[NumberOfReplications]))</f>
        <v>50</v>
      </c>
      <c r="N1525" s="5" cm="1">
        <f t="array" ref="N1525">IFERROR(AVERAGE(IF((DiscreteStatsTable[GroupByKey]=DiscreteStatsTable[[#This Row],[GroupByKey]]),(DiscreteStatsTable[GroupByKey]=DiscreteStatsTable[[#This Row],[GroupByKey]])*DiscreteStatsTable[Average])),0)</f>
        <v>7.7967293074346298</v>
      </c>
      <c r="O1525" s="5" cm="1">
        <f t="array" ref="O1525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25" s="5" cm="1">
        <f t="array" ref="P1525">MAX(IF((ProjectInfoTable[ProjectName]=DiscreteStatsTable[[#This Row],[ProjectName]]),(ProjectInfoTable[ProjectName]=DiscreteStatsTable[[#This Row],[ProjectName]])*ProjectInfoTable[ConfidenceInterval]))</f>
        <v>0.95</v>
      </c>
      <c r="Q1525" s="5">
        <f>IF(AND(DiscreteStatsTable[[#This Row],[RepsWithStatObserved]]=1,Y1525=0),200000000000000000000,IFERROR(_xlfn.T.INV.2T(1 -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25" s="5" cm="1">
        <f t="array" ref="R1525">MIN(IF((DiscreteStatsTable[GroupByKey]=DiscreteStatsTable[[#This Row],[GroupByKey]]),(DiscreteStatsTable[GroupByKey]=DiscreteStatsTable[[#This Row],[GroupByKey]])*DiscreteStatsTable[Average]))</f>
        <v>2.9733239934164799</v>
      </c>
      <c r="S1525" s="5" cm="1">
        <f t="array" ref="S1525">MAX(IF((DiscreteStatsTable[GroupByKey]=DiscreteStatsTable[[#This Row],[GroupByKey]]),(DiscreteStatsTable[GroupByKey]=DiscreteStatsTable[[#This Row],[GroupByKey]])*DiscreteStatsTable[Average]))</f>
        <v>11.713298880119</v>
      </c>
      <c r="T1525" s="5" cm="1">
        <f t="array" ref="T1525">MIN(IF((DiscreteStatsTable[GroupByKey]=DiscreteStatsTable[[#This Row],[GroupByKey]]),(DiscreteStatsTable[GroupByKey]=DiscreteStatsTable[[#This Row],[GroupByKey]])*DiscreteStatsTable[Minimum]))</f>
        <v>0.55707115845319799</v>
      </c>
      <c r="U1525" s="5" cm="1">
        <f t="array" ref="U1525">MAX(IF((DiscreteStatsTable[GroupByKey]=DiscreteStatsTable[[#This Row],[GroupByKey]]),(DiscreteStatsTable[GroupByKey]=DiscreteStatsTable[[#This Row],[GroupByKey]])*DiscreteStatsTable[Maximum]))</f>
        <v>14.9312151755651</v>
      </c>
      <c r="V1525" s="5" cm="1">
        <f t="array" ref="V1525">IFERROR(AVERAGE(IF((DiscreteStatsTable[GroupByKey]=DiscreteStatsTable[[#This Row],[GroupByKey]]),(DiscreteStatsTable[GroupByKey]=DiscreteStatsTable[[#This Row],[GroupByKey]])*DiscreteStatsTable[NumberObservations])),0)</f>
        <v>6.66</v>
      </c>
      <c r="W1525" s="5">
        <f>IF((DiscreteStatsTable[[#This Row],[RepsRequested]]&gt;1),DiscreteStatsTable[[#This Row],[HalfWidth]],DiscreteStatsTable[[#This Row],[BatchMeansHalfWidth]])</f>
        <v>0.50933832341729657</v>
      </c>
      <c r="X1525" s="5" cm="1">
        <f t="array" ref="X1525">COUNT(IF((DiscreteStatsTable[GroupByKey]=DiscreteStatsTable[[#This Row],[GroupByKey]]),(DiscreteStatsTable[GroupByKey]=DiscreteStatsTable[[#This Row],[GroupByKey]])*DiscreteStatsTable[Replication]))</f>
        <v>50</v>
      </c>
      <c r="Y1525" s="5">
        <f>IF(DiscreteStatsTable[[#This Row],[RepsRequested]]=DiscreteStatsTable[[#This Row],[RepsWithStatObserved]],1,0)</f>
        <v>1</v>
      </c>
    </row>
    <row r="1526" spans="1:25" x14ac:dyDescent="0.25">
      <c r="A1526" t="s">
        <v>68</v>
      </c>
      <c r="B1526" t="s">
        <v>70</v>
      </c>
      <c r="C1526">
        <v>21</v>
      </c>
      <c r="D1526" t="s">
        <v>99</v>
      </c>
      <c r="E1526" t="s">
        <v>77</v>
      </c>
      <c r="F1526" t="s">
        <v>73</v>
      </c>
      <c r="G1526">
        <v>0</v>
      </c>
      <c r="H1526">
        <v>2E+20</v>
      </c>
      <c r="I1526">
        <v>0</v>
      </c>
      <c r="J1526">
        <v>0</v>
      </c>
      <c r="K1526">
        <v>10</v>
      </c>
      <c r="L152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26" s="5" cm="1">
        <f t="array" ref="M1526">MAX(IF((ProjectInfoTable[ProjectName]=DiscreteStatsTable[[#This Row],[ProjectName]]),(ProjectInfoTable[ProjectName]=DiscreteStatsTable[[#This Row],[ProjectName]])*ProjectInfoTable[NumberOfReplications]))</f>
        <v>50</v>
      </c>
      <c r="N1526" s="5" cm="1">
        <f t="array" ref="N1526">IFERROR(AVERAGE(IF((DiscreteStatsTable[GroupByKey]=DiscreteStatsTable[[#This Row],[GroupByKey]]),(DiscreteStatsTable[GroupByKey]=DiscreteStatsTable[[#This Row],[GroupByKey]])*DiscreteStatsTable[Average])),0)</f>
        <v>0</v>
      </c>
      <c r="O1526" s="5" cm="1">
        <f t="array" ref="O1526">IFERROR(_xlfn.STDEV.S(IF((DiscreteStatsTable[GroupByKey]=DiscreteStatsTable[[#This Row],[GroupByKey]]),(DiscreteStatsTable[GroupByKey]=DiscreteStatsTable[[#This Row],[GroupByKey]])*DiscreteStatsTable[Average])),0)</f>
        <v>0</v>
      </c>
      <c r="P1526" s="5" cm="1">
        <f t="array" ref="P1526">MAX(IF((ProjectInfoTable[ProjectName]=DiscreteStatsTable[[#This Row],[ProjectName]]),(ProjectInfoTable[ProjectName]=DiscreteStatsTable[[#This Row],[ProjectName]])*ProjectInfoTable[ConfidenceInterval]))</f>
        <v>0.95</v>
      </c>
      <c r="Q1526" s="5">
        <f>IF(AND(DiscreteStatsTable[[#This Row],[RepsWithStatObserved]]=1,Y1526=0),200000000000000000000,IFERROR(_xlfn.T.INV.2T(1 -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6" s="5" cm="1">
        <f t="array" ref="R1526">MIN(IF((DiscreteStatsTable[GroupByKey]=DiscreteStatsTable[[#This Row],[GroupByKey]]),(DiscreteStatsTable[GroupByKey]=DiscreteStatsTable[[#This Row],[GroupByKey]])*DiscreteStatsTable[Average]))</f>
        <v>0</v>
      </c>
      <c r="S1526" s="5" cm="1">
        <f t="array" ref="S1526">MAX(IF((DiscreteStatsTable[GroupByKey]=DiscreteStatsTable[[#This Row],[GroupByKey]]),(DiscreteStatsTable[GroupByKey]=DiscreteStatsTable[[#This Row],[GroupByKey]])*DiscreteStatsTable[Average]))</f>
        <v>0</v>
      </c>
      <c r="T1526" s="5" cm="1">
        <f t="array" ref="T1526">MIN(IF((DiscreteStatsTable[GroupByKey]=DiscreteStatsTable[[#This Row],[GroupByKey]]),(DiscreteStatsTable[GroupByKey]=DiscreteStatsTable[[#This Row],[GroupByKey]])*DiscreteStatsTable[Minimum]))</f>
        <v>0</v>
      </c>
      <c r="U1526" s="5" cm="1">
        <f t="array" ref="U1526">MAX(IF((DiscreteStatsTable[GroupByKey]=DiscreteStatsTable[[#This Row],[GroupByKey]]),(DiscreteStatsTable[GroupByKey]=DiscreteStatsTable[[#This Row],[GroupByKey]])*DiscreteStatsTable[Maximum]))</f>
        <v>0</v>
      </c>
      <c r="V1526" s="5" cm="1">
        <f t="array" ref="V1526">IFERROR(AVERAGE(IF((DiscreteStatsTable[GroupByKey]=DiscreteStatsTable[[#This Row],[GroupByKey]]),(DiscreteStatsTable[GroupByKey]=DiscreteStatsTable[[#This Row],[GroupByKey]])*DiscreteStatsTable[NumberObservations])),0)</f>
        <v>6.66</v>
      </c>
      <c r="W1526" s="5">
        <f>IF((DiscreteStatsTable[[#This Row],[RepsRequested]]&gt;1),DiscreteStatsTable[[#This Row],[HalfWidth]],DiscreteStatsTable[[#This Row],[BatchMeansHalfWidth]])</f>
        <v>0</v>
      </c>
      <c r="X1526" s="5" cm="1">
        <f t="array" ref="X1526">COUNT(IF((DiscreteStatsTable[GroupByKey]=DiscreteStatsTable[[#This Row],[GroupByKey]]),(DiscreteStatsTable[GroupByKey]=DiscreteStatsTable[[#This Row],[GroupByKey]])*DiscreteStatsTable[Replication]))</f>
        <v>50</v>
      </c>
      <c r="Y1526" s="5">
        <f>IF(DiscreteStatsTable[[#This Row],[RepsRequested]]=DiscreteStatsTable[[#This Row],[RepsWithStatObserved]],1,0)</f>
        <v>1</v>
      </c>
    </row>
    <row r="1527" spans="1:25" x14ac:dyDescent="0.25">
      <c r="A1527" t="s">
        <v>68</v>
      </c>
      <c r="B1527" t="s">
        <v>70</v>
      </c>
      <c r="C1527">
        <v>21</v>
      </c>
      <c r="D1527" t="s">
        <v>99</v>
      </c>
      <c r="E1527" t="s">
        <v>78</v>
      </c>
      <c r="F1527" t="s">
        <v>73</v>
      </c>
      <c r="G1527">
        <v>2.2605362032190999</v>
      </c>
      <c r="H1527">
        <v>2E+20</v>
      </c>
      <c r="I1527">
        <v>0</v>
      </c>
      <c r="J1527">
        <v>9.0242919941643702</v>
      </c>
      <c r="K1527">
        <v>10</v>
      </c>
      <c r="L152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27" s="5" cm="1">
        <f t="array" ref="M1527">MAX(IF((ProjectInfoTable[ProjectName]=DiscreteStatsTable[[#This Row],[ProjectName]]),(ProjectInfoTable[ProjectName]=DiscreteStatsTable[[#This Row],[ProjectName]])*ProjectInfoTable[NumberOfReplications]))</f>
        <v>50</v>
      </c>
      <c r="N1527" s="5" cm="1">
        <f t="array" ref="N1527">IFERROR(AVERAGE(IF((DiscreteStatsTable[GroupByKey]=DiscreteStatsTable[[#This Row],[GroupByKey]]),(DiscreteStatsTable[GroupByKey]=DiscreteStatsTable[[#This Row],[GroupByKey]])*DiscreteStatsTable[Average])),0)</f>
        <v>1.5083801460331328</v>
      </c>
      <c r="O1527" s="5" cm="1">
        <f t="array" ref="O1527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27" s="5" cm="1">
        <f t="array" ref="P1527">MAX(IF((ProjectInfoTable[ProjectName]=DiscreteStatsTable[[#This Row],[ProjectName]]),(ProjectInfoTable[ProjectName]=DiscreteStatsTable[[#This Row],[ProjectName]])*ProjectInfoTable[ConfidenceInterval]))</f>
        <v>0.95</v>
      </c>
      <c r="Q1527" s="5">
        <f>IF(AND(DiscreteStatsTable[[#This Row],[RepsWithStatObserved]]=1,Y1527=0),200000000000000000000,IFERROR(_xlfn.T.INV.2T(1 -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27" s="5" cm="1">
        <f t="array" ref="R1527">MIN(IF((DiscreteStatsTable[GroupByKey]=DiscreteStatsTable[[#This Row],[GroupByKey]]),(DiscreteStatsTable[GroupByKey]=DiscreteStatsTable[[#This Row],[GroupByKey]])*DiscreteStatsTable[Average]))</f>
        <v>0</v>
      </c>
      <c r="S1527" s="5" cm="1">
        <f t="array" ref="S1527">MAX(IF((DiscreteStatsTable[GroupByKey]=DiscreteStatsTable[[#This Row],[GroupByKey]]),(DiscreteStatsTable[GroupByKey]=DiscreteStatsTable[[#This Row],[GroupByKey]])*DiscreteStatsTable[Average]))</f>
        <v>12.907894030662501</v>
      </c>
      <c r="T1527" s="5" cm="1">
        <f t="array" ref="T1527">MIN(IF((DiscreteStatsTable[GroupByKey]=DiscreteStatsTable[[#This Row],[GroupByKey]]),(DiscreteStatsTable[GroupByKey]=DiscreteStatsTable[[#This Row],[GroupByKey]])*DiscreteStatsTable[Minimum]))</f>
        <v>0</v>
      </c>
      <c r="U1527" s="5" cm="1">
        <f t="array" ref="U1527">MAX(IF((DiscreteStatsTable[GroupByKey]=DiscreteStatsTable[[#This Row],[GroupByKey]]),(DiscreteStatsTable[GroupByKey]=DiscreteStatsTable[[#This Row],[GroupByKey]])*DiscreteStatsTable[Maximum]))</f>
        <v>31.471105476993198</v>
      </c>
      <c r="V1527" s="5" cm="1">
        <f t="array" ref="V1527">IFERROR(AVERAGE(IF((DiscreteStatsTable[GroupByKey]=DiscreteStatsTable[[#This Row],[GroupByKey]]),(DiscreteStatsTable[GroupByKey]=DiscreteStatsTable[[#This Row],[GroupByKey]])*DiscreteStatsTable[NumberObservations])),0)</f>
        <v>6.66</v>
      </c>
      <c r="W1527" s="5">
        <f>IF((DiscreteStatsTable[[#This Row],[RepsRequested]]&gt;1),DiscreteStatsTable[[#This Row],[HalfWidth]],DiscreteStatsTable[[#This Row],[BatchMeansHalfWidth]])</f>
        <v>0.62451094728009982</v>
      </c>
      <c r="X1527" s="5" cm="1">
        <f t="array" ref="X1527">COUNT(IF((DiscreteStatsTable[GroupByKey]=DiscreteStatsTable[[#This Row],[GroupByKey]]),(DiscreteStatsTable[GroupByKey]=DiscreteStatsTable[[#This Row],[GroupByKey]])*DiscreteStatsTable[Replication]))</f>
        <v>50</v>
      </c>
      <c r="Y1527" s="5">
        <f>IF(DiscreteStatsTable[[#This Row],[RepsRequested]]=DiscreteStatsTable[[#This Row],[RepsWithStatObserved]],1,0)</f>
        <v>1</v>
      </c>
    </row>
    <row r="1528" spans="1:25" x14ac:dyDescent="0.25">
      <c r="A1528" t="s">
        <v>68</v>
      </c>
      <c r="B1528" t="s">
        <v>70</v>
      </c>
      <c r="C1528">
        <v>22</v>
      </c>
      <c r="D1528" t="s">
        <v>99</v>
      </c>
      <c r="E1528" t="s">
        <v>72</v>
      </c>
      <c r="F1528" t="s">
        <v>73</v>
      </c>
      <c r="G1528">
        <v>0.22969976575760401</v>
      </c>
      <c r="H1528">
        <v>2E+20</v>
      </c>
      <c r="I1528">
        <v>9.0772771578766301E-2</v>
      </c>
      <c r="J1528">
        <v>0.42010825310106298</v>
      </c>
      <c r="K1528">
        <v>6</v>
      </c>
      <c r="L152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28" s="5" cm="1">
        <f t="array" ref="M1528">MAX(IF((ProjectInfoTable[ProjectName]=DiscreteStatsTable[[#This Row],[ProjectName]]),(ProjectInfoTable[ProjectName]=DiscreteStatsTable[[#This Row],[ProjectName]])*ProjectInfoTable[NumberOfReplications]))</f>
        <v>50</v>
      </c>
      <c r="N1528" s="5" cm="1">
        <f t="array" ref="N1528">IFERROR(AVERAGE(IF((DiscreteStatsTable[GroupByKey]=DiscreteStatsTable[[#This Row],[GroupByKey]]),(DiscreteStatsTable[GroupByKey]=DiscreteStatsTable[[#This Row],[GroupByKey]])*DiscreteStatsTable[Average])),0)</f>
        <v>0.25989097691448754</v>
      </c>
      <c r="O1528" s="5" cm="1">
        <f t="array" ref="O152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28" s="5" cm="1">
        <f t="array" ref="P1528">MAX(IF((ProjectInfoTable[ProjectName]=DiscreteStatsTable[[#This Row],[ProjectName]]),(ProjectInfoTable[ProjectName]=DiscreteStatsTable[[#This Row],[ProjectName]])*ProjectInfoTable[ConfidenceInterval]))</f>
        <v>0.95</v>
      </c>
      <c r="Q1528" s="5">
        <f>IF(AND(DiscreteStatsTable[[#This Row],[RepsWithStatObserved]]=1,Y1528=0),200000000000000000000,IFERROR(_xlfn.T.INV.2T(1 -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28" s="5" cm="1">
        <f t="array" ref="R1528">MIN(IF((DiscreteStatsTable[GroupByKey]=DiscreteStatsTable[[#This Row],[GroupByKey]]),(DiscreteStatsTable[GroupByKey]=DiscreteStatsTable[[#This Row],[GroupByKey]])*DiscreteStatsTable[Average]))</f>
        <v>9.9110799780549305E-2</v>
      </c>
      <c r="S1528" s="5" cm="1">
        <f t="array" ref="S1528">MAX(IF((DiscreteStatsTable[GroupByKey]=DiscreteStatsTable[[#This Row],[GroupByKey]]),(DiscreteStatsTable[GroupByKey]=DiscreteStatsTable[[#This Row],[GroupByKey]])*DiscreteStatsTable[Average]))</f>
        <v>0.39044329600396599</v>
      </c>
      <c r="T1528" s="5" cm="1">
        <f t="array" ref="T1528">MIN(IF((DiscreteStatsTable[GroupByKey]=DiscreteStatsTable[[#This Row],[GroupByKey]]),(DiscreteStatsTable[GroupByKey]=DiscreteStatsTable[[#This Row],[GroupByKey]])*DiscreteStatsTable[Minimum]))</f>
        <v>1.8569038615106601E-2</v>
      </c>
      <c r="U1528" s="5" cm="1">
        <f t="array" ref="U1528">MAX(IF((DiscreteStatsTable[GroupByKey]=DiscreteStatsTable[[#This Row],[GroupByKey]]),(DiscreteStatsTable[GroupByKey]=DiscreteStatsTable[[#This Row],[GroupByKey]])*DiscreteStatsTable[Maximum]))</f>
        <v>0.49770717251883501</v>
      </c>
      <c r="V1528" s="5" cm="1">
        <f t="array" ref="V1528">IFERROR(AVERAGE(IF((DiscreteStatsTable[GroupByKey]=DiscreteStatsTable[[#This Row],[GroupByKey]]),(DiscreteStatsTable[GroupByKey]=DiscreteStatsTable[[#This Row],[GroupByKey]])*DiscreteStatsTable[NumberObservations])),0)</f>
        <v>6.66</v>
      </c>
      <c r="W1528" s="5">
        <f>IF((DiscreteStatsTable[[#This Row],[RepsRequested]]&gt;1),DiscreteStatsTable[[#This Row],[HalfWidth]],DiscreteStatsTable[[#This Row],[BatchMeansHalfWidth]])</f>
        <v>1.6977944113910053E-2</v>
      </c>
      <c r="X1528" s="5" cm="1">
        <f t="array" ref="X1528">COUNT(IF((DiscreteStatsTable[GroupByKey]=DiscreteStatsTable[[#This Row],[GroupByKey]]),(DiscreteStatsTable[GroupByKey]=DiscreteStatsTable[[#This Row],[GroupByKey]])*DiscreteStatsTable[Replication]))</f>
        <v>50</v>
      </c>
      <c r="Y1528" s="5">
        <f>IF(DiscreteStatsTable[[#This Row],[RepsRequested]]=DiscreteStatsTable[[#This Row],[RepsWithStatObserved]],1,0)</f>
        <v>1</v>
      </c>
    </row>
    <row r="1529" spans="1:25" x14ac:dyDescent="0.25">
      <c r="A1529" t="s">
        <v>68</v>
      </c>
      <c r="B1529" t="s">
        <v>70</v>
      </c>
      <c r="C1529">
        <v>22</v>
      </c>
      <c r="D1529" t="s">
        <v>99</v>
      </c>
      <c r="E1529" t="s">
        <v>74</v>
      </c>
      <c r="F1529" t="s">
        <v>73</v>
      </c>
      <c r="G1529">
        <v>8.1326939415986708</v>
      </c>
      <c r="H1529">
        <v>2E+20</v>
      </c>
      <c r="I1529">
        <v>2.87285354365775</v>
      </c>
      <c r="J1529">
        <v>15.271978766366701</v>
      </c>
      <c r="K1529">
        <v>6</v>
      </c>
      <c r="L152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29" s="5" cm="1">
        <f t="array" ref="M1529">MAX(IF((ProjectInfoTable[ProjectName]=DiscreteStatsTable[[#This Row],[ProjectName]]),(ProjectInfoTable[ProjectName]=DiscreteStatsTable[[#This Row],[ProjectName]])*ProjectInfoTable[NumberOfReplications]))</f>
        <v>50</v>
      </c>
      <c r="N1529" s="5" cm="1">
        <f t="array" ref="N1529">IFERROR(AVERAGE(IF((DiscreteStatsTable[GroupByKey]=DiscreteStatsTable[[#This Row],[GroupByKey]]),(DiscreteStatsTable[GroupByKey]=DiscreteStatsTable[[#This Row],[GroupByKey]])*DiscreteStatsTable[Average])),0)</f>
        <v>9.3051094534677592</v>
      </c>
      <c r="O1529" s="5" cm="1">
        <f t="array" ref="O1529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29" s="5" cm="1">
        <f t="array" ref="P1529">MAX(IF((ProjectInfoTable[ProjectName]=DiscreteStatsTable[[#This Row],[ProjectName]]),(ProjectInfoTable[ProjectName]=DiscreteStatsTable[[#This Row],[ProjectName]])*ProjectInfoTable[ConfidenceInterval]))</f>
        <v>0.95</v>
      </c>
      <c r="Q1529" s="5">
        <f>IF(AND(DiscreteStatsTable[[#This Row],[RepsWithStatObserved]]=1,Y1529=0),200000000000000000000,IFERROR(_xlfn.T.INV.2T(1 -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29" s="5" cm="1">
        <f t="array" ref="R1529">MIN(IF((DiscreteStatsTable[GroupByKey]=DiscreteStatsTable[[#This Row],[GroupByKey]]),(DiscreteStatsTable[GroupByKey]=DiscreteStatsTable[[#This Row],[GroupByKey]])*DiscreteStatsTable[Average]))</f>
        <v>3.48010138212855</v>
      </c>
      <c r="S1529" s="5" cm="1">
        <f t="array" ref="S1529">MAX(IF((DiscreteStatsTable[GroupByKey]=DiscreteStatsTable[[#This Row],[GroupByKey]]),(DiscreteStatsTable[GroupByKey]=DiscreteStatsTable[[#This Row],[GroupByKey]])*DiscreteStatsTable[Average]))</f>
        <v>23.754986041942001</v>
      </c>
      <c r="T1529" s="5" cm="1">
        <f t="array" ref="T1529">MIN(IF((DiscreteStatsTable[GroupByKey]=DiscreteStatsTable[[#This Row],[GroupByKey]]),(DiscreteStatsTable[GroupByKey]=DiscreteStatsTable[[#This Row],[GroupByKey]])*DiscreteStatsTable[Minimum]))</f>
        <v>0.55707115845319799</v>
      </c>
      <c r="U1529" s="5" cm="1">
        <f t="array" ref="U1529">MAX(IF((DiscreteStatsTable[GroupByKey]=DiscreteStatsTable[[#This Row],[GroupByKey]]),(DiscreteStatsTable[GroupByKey]=DiscreteStatsTable[[#This Row],[GroupByKey]])*DiscreteStatsTable[Maximum]))</f>
        <v>46.0165696136092</v>
      </c>
      <c r="V1529" s="5" cm="1">
        <f t="array" ref="V1529">IFERROR(AVERAGE(IF((DiscreteStatsTable[GroupByKey]=DiscreteStatsTable[[#This Row],[GroupByKey]]),(DiscreteStatsTable[GroupByKey]=DiscreteStatsTable[[#This Row],[GroupByKey]])*DiscreteStatsTable[NumberObservations])),0)</f>
        <v>6.66</v>
      </c>
      <c r="W1529" s="5">
        <f>IF((DiscreteStatsTable[[#This Row],[RepsRequested]]&gt;1),DiscreteStatsTable[[#This Row],[HalfWidth]],DiscreteStatsTable[[#This Row],[BatchMeansHalfWidth]])</f>
        <v>0.87568994514178078</v>
      </c>
      <c r="X1529" s="5" cm="1">
        <f t="array" ref="X1529">COUNT(IF((DiscreteStatsTable[GroupByKey]=DiscreteStatsTable[[#This Row],[GroupByKey]]),(DiscreteStatsTable[GroupByKey]=DiscreteStatsTable[[#This Row],[GroupByKey]])*DiscreteStatsTable[Replication]))</f>
        <v>50</v>
      </c>
      <c r="Y1529" s="5">
        <f>IF(DiscreteStatsTable[[#This Row],[RepsRequested]]=DiscreteStatsTable[[#This Row],[RepsWithStatObserved]],1,0)</f>
        <v>1</v>
      </c>
    </row>
    <row r="1530" spans="1:25" x14ac:dyDescent="0.25">
      <c r="A1530" t="s">
        <v>68</v>
      </c>
      <c r="B1530" t="s">
        <v>70</v>
      </c>
      <c r="C1530">
        <v>22</v>
      </c>
      <c r="D1530" t="s">
        <v>99</v>
      </c>
      <c r="E1530" t="s">
        <v>75</v>
      </c>
      <c r="F1530" t="s">
        <v>73</v>
      </c>
      <c r="G1530">
        <v>0.22969976575760401</v>
      </c>
      <c r="H1530">
        <v>2E+20</v>
      </c>
      <c r="I1530">
        <v>9.0772771578766301E-2</v>
      </c>
      <c r="J1530">
        <v>0.42010825310106298</v>
      </c>
      <c r="K1530">
        <v>6</v>
      </c>
      <c r="L153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30" s="5" cm="1">
        <f t="array" ref="M1530">MAX(IF((ProjectInfoTable[ProjectName]=DiscreteStatsTable[[#This Row],[ProjectName]]),(ProjectInfoTable[ProjectName]=DiscreteStatsTable[[#This Row],[ProjectName]])*ProjectInfoTable[NumberOfReplications]))</f>
        <v>50</v>
      </c>
      <c r="N1530" s="5" cm="1">
        <f t="array" ref="N1530">IFERROR(AVERAGE(IF((DiscreteStatsTable[GroupByKey]=DiscreteStatsTable[[#This Row],[GroupByKey]]),(DiscreteStatsTable[GroupByKey]=DiscreteStatsTable[[#This Row],[GroupByKey]])*DiscreteStatsTable[Average])),0)</f>
        <v>0.25989097691448754</v>
      </c>
      <c r="O1530" s="5" cm="1">
        <f t="array" ref="O153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30" s="5" cm="1">
        <f t="array" ref="P1530">MAX(IF((ProjectInfoTable[ProjectName]=DiscreteStatsTable[[#This Row],[ProjectName]]),(ProjectInfoTable[ProjectName]=DiscreteStatsTable[[#This Row],[ProjectName]])*ProjectInfoTable[ConfidenceInterval]))</f>
        <v>0.95</v>
      </c>
      <c r="Q1530" s="5">
        <f>IF(AND(DiscreteStatsTable[[#This Row],[RepsWithStatObserved]]=1,Y1530=0),200000000000000000000,IFERROR(_xlfn.T.INV.2T(1 -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30" s="5" cm="1">
        <f t="array" ref="R1530">MIN(IF((DiscreteStatsTable[GroupByKey]=DiscreteStatsTable[[#This Row],[GroupByKey]]),(DiscreteStatsTable[GroupByKey]=DiscreteStatsTable[[#This Row],[GroupByKey]])*DiscreteStatsTable[Average]))</f>
        <v>9.9110799780549305E-2</v>
      </c>
      <c r="S1530" s="5" cm="1">
        <f t="array" ref="S1530">MAX(IF((DiscreteStatsTable[GroupByKey]=DiscreteStatsTable[[#This Row],[GroupByKey]]),(DiscreteStatsTable[GroupByKey]=DiscreteStatsTable[[#This Row],[GroupByKey]])*DiscreteStatsTable[Average]))</f>
        <v>0.39044329600396599</v>
      </c>
      <c r="T1530" s="5" cm="1">
        <f t="array" ref="T1530">MIN(IF((DiscreteStatsTable[GroupByKey]=DiscreteStatsTable[[#This Row],[GroupByKey]]),(DiscreteStatsTable[GroupByKey]=DiscreteStatsTable[[#This Row],[GroupByKey]])*DiscreteStatsTable[Minimum]))</f>
        <v>1.8569038615106601E-2</v>
      </c>
      <c r="U1530" s="5" cm="1">
        <f t="array" ref="U1530">MAX(IF((DiscreteStatsTable[GroupByKey]=DiscreteStatsTable[[#This Row],[GroupByKey]]),(DiscreteStatsTable[GroupByKey]=DiscreteStatsTable[[#This Row],[GroupByKey]])*DiscreteStatsTable[Maximum]))</f>
        <v>0.49770717251883501</v>
      </c>
      <c r="V1530" s="5" cm="1">
        <f t="array" ref="V1530">IFERROR(AVERAGE(IF((DiscreteStatsTable[GroupByKey]=DiscreteStatsTable[[#This Row],[GroupByKey]]),(DiscreteStatsTable[GroupByKey]=DiscreteStatsTable[[#This Row],[GroupByKey]])*DiscreteStatsTable[NumberObservations])),0)</f>
        <v>6.66</v>
      </c>
      <c r="W1530" s="5">
        <f>IF((DiscreteStatsTable[[#This Row],[RepsRequested]]&gt;1),DiscreteStatsTable[[#This Row],[HalfWidth]],DiscreteStatsTable[[#This Row],[BatchMeansHalfWidth]])</f>
        <v>1.6977944113910053E-2</v>
      </c>
      <c r="X1530" s="5" cm="1">
        <f t="array" ref="X1530">COUNT(IF((DiscreteStatsTable[GroupByKey]=DiscreteStatsTable[[#This Row],[GroupByKey]]),(DiscreteStatsTable[GroupByKey]=DiscreteStatsTable[[#This Row],[GroupByKey]])*DiscreteStatsTable[Replication]))</f>
        <v>50</v>
      </c>
      <c r="Y1530" s="5">
        <f>IF(DiscreteStatsTable[[#This Row],[RepsRequested]]=DiscreteStatsTable[[#This Row],[RepsWithStatObserved]],1,0)</f>
        <v>1</v>
      </c>
    </row>
    <row r="1531" spans="1:25" x14ac:dyDescent="0.25">
      <c r="A1531" t="s">
        <v>68</v>
      </c>
      <c r="B1531" t="s">
        <v>70</v>
      </c>
      <c r="C1531">
        <v>22</v>
      </c>
      <c r="D1531" t="s">
        <v>99</v>
      </c>
      <c r="E1531" t="s">
        <v>76</v>
      </c>
      <c r="F1531" t="s">
        <v>73</v>
      </c>
      <c r="G1531">
        <v>6.8909929727281201</v>
      </c>
      <c r="H1531">
        <v>2E+20</v>
      </c>
      <c r="I1531">
        <v>2.7231831473629899</v>
      </c>
      <c r="J1531">
        <v>12.603247593031901</v>
      </c>
      <c r="K1531">
        <v>6</v>
      </c>
      <c r="L153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31" s="5" cm="1">
        <f t="array" ref="M1531">MAX(IF((ProjectInfoTable[ProjectName]=DiscreteStatsTable[[#This Row],[ProjectName]]),(ProjectInfoTable[ProjectName]=DiscreteStatsTable[[#This Row],[ProjectName]])*ProjectInfoTable[NumberOfReplications]))</f>
        <v>50</v>
      </c>
      <c r="N1531" s="5" cm="1">
        <f t="array" ref="N1531">IFERROR(AVERAGE(IF((DiscreteStatsTable[GroupByKey]=DiscreteStatsTable[[#This Row],[GroupByKey]]),(DiscreteStatsTable[GroupByKey]=DiscreteStatsTable[[#This Row],[GroupByKey]])*DiscreteStatsTable[Average])),0)</f>
        <v>7.7967293074346298</v>
      </c>
      <c r="O1531" s="5" cm="1">
        <f t="array" ref="O1531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31" s="5" cm="1">
        <f t="array" ref="P1531">MAX(IF((ProjectInfoTable[ProjectName]=DiscreteStatsTable[[#This Row],[ProjectName]]),(ProjectInfoTable[ProjectName]=DiscreteStatsTable[[#This Row],[ProjectName]])*ProjectInfoTable[ConfidenceInterval]))</f>
        <v>0.95</v>
      </c>
      <c r="Q1531" s="5">
        <f>IF(AND(DiscreteStatsTable[[#This Row],[RepsWithStatObserved]]=1,Y1531=0),200000000000000000000,IFERROR(_xlfn.T.INV.2T(1 -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31" s="5" cm="1">
        <f t="array" ref="R1531">MIN(IF((DiscreteStatsTable[GroupByKey]=DiscreteStatsTable[[#This Row],[GroupByKey]]),(DiscreteStatsTable[GroupByKey]=DiscreteStatsTable[[#This Row],[GroupByKey]])*DiscreteStatsTable[Average]))</f>
        <v>2.9733239934164799</v>
      </c>
      <c r="S1531" s="5" cm="1">
        <f t="array" ref="S1531">MAX(IF((DiscreteStatsTable[GroupByKey]=DiscreteStatsTable[[#This Row],[GroupByKey]]),(DiscreteStatsTable[GroupByKey]=DiscreteStatsTable[[#This Row],[GroupByKey]])*DiscreteStatsTable[Average]))</f>
        <v>11.713298880119</v>
      </c>
      <c r="T1531" s="5" cm="1">
        <f t="array" ref="T1531">MIN(IF((DiscreteStatsTable[GroupByKey]=DiscreteStatsTable[[#This Row],[GroupByKey]]),(DiscreteStatsTable[GroupByKey]=DiscreteStatsTable[[#This Row],[GroupByKey]])*DiscreteStatsTable[Minimum]))</f>
        <v>0.55707115845319799</v>
      </c>
      <c r="U1531" s="5" cm="1">
        <f t="array" ref="U1531">MAX(IF((DiscreteStatsTable[GroupByKey]=DiscreteStatsTable[[#This Row],[GroupByKey]]),(DiscreteStatsTable[GroupByKey]=DiscreteStatsTable[[#This Row],[GroupByKey]])*DiscreteStatsTable[Maximum]))</f>
        <v>14.9312151755651</v>
      </c>
      <c r="V1531" s="5" cm="1">
        <f t="array" ref="V1531">IFERROR(AVERAGE(IF((DiscreteStatsTable[GroupByKey]=DiscreteStatsTable[[#This Row],[GroupByKey]]),(DiscreteStatsTable[GroupByKey]=DiscreteStatsTable[[#This Row],[GroupByKey]])*DiscreteStatsTable[NumberObservations])),0)</f>
        <v>6.66</v>
      </c>
      <c r="W1531" s="5">
        <f>IF((DiscreteStatsTable[[#This Row],[RepsRequested]]&gt;1),DiscreteStatsTable[[#This Row],[HalfWidth]],DiscreteStatsTable[[#This Row],[BatchMeansHalfWidth]])</f>
        <v>0.50933832341729657</v>
      </c>
      <c r="X1531" s="5" cm="1">
        <f t="array" ref="X1531">COUNT(IF((DiscreteStatsTable[GroupByKey]=DiscreteStatsTable[[#This Row],[GroupByKey]]),(DiscreteStatsTable[GroupByKey]=DiscreteStatsTable[[#This Row],[GroupByKey]])*DiscreteStatsTable[Replication]))</f>
        <v>50</v>
      </c>
      <c r="Y1531" s="5">
        <f>IF(DiscreteStatsTable[[#This Row],[RepsRequested]]=DiscreteStatsTable[[#This Row],[RepsWithStatObserved]],1,0)</f>
        <v>1</v>
      </c>
    </row>
    <row r="1532" spans="1:25" x14ac:dyDescent="0.25">
      <c r="A1532" t="s">
        <v>68</v>
      </c>
      <c r="B1532" t="s">
        <v>70</v>
      </c>
      <c r="C1532">
        <v>22</v>
      </c>
      <c r="D1532" t="s">
        <v>99</v>
      </c>
      <c r="E1532" t="s">
        <v>77</v>
      </c>
      <c r="F1532" t="s">
        <v>73</v>
      </c>
      <c r="G1532">
        <v>0</v>
      </c>
      <c r="H1532">
        <v>2E+20</v>
      </c>
      <c r="I1532">
        <v>0</v>
      </c>
      <c r="J1532">
        <v>0</v>
      </c>
      <c r="K1532">
        <v>6</v>
      </c>
      <c r="L153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32" s="5" cm="1">
        <f t="array" ref="M1532">MAX(IF((ProjectInfoTable[ProjectName]=DiscreteStatsTable[[#This Row],[ProjectName]]),(ProjectInfoTable[ProjectName]=DiscreteStatsTable[[#This Row],[ProjectName]])*ProjectInfoTable[NumberOfReplications]))</f>
        <v>50</v>
      </c>
      <c r="N1532" s="5" cm="1">
        <f t="array" ref="N1532">IFERROR(AVERAGE(IF((DiscreteStatsTable[GroupByKey]=DiscreteStatsTable[[#This Row],[GroupByKey]]),(DiscreteStatsTable[GroupByKey]=DiscreteStatsTable[[#This Row],[GroupByKey]])*DiscreteStatsTable[Average])),0)</f>
        <v>0</v>
      </c>
      <c r="O1532" s="5" cm="1">
        <f t="array" ref="O1532">IFERROR(_xlfn.STDEV.S(IF((DiscreteStatsTable[GroupByKey]=DiscreteStatsTable[[#This Row],[GroupByKey]]),(DiscreteStatsTable[GroupByKey]=DiscreteStatsTable[[#This Row],[GroupByKey]])*DiscreteStatsTable[Average])),0)</f>
        <v>0</v>
      </c>
      <c r="P1532" s="5" cm="1">
        <f t="array" ref="P1532">MAX(IF((ProjectInfoTable[ProjectName]=DiscreteStatsTable[[#This Row],[ProjectName]]),(ProjectInfoTable[ProjectName]=DiscreteStatsTable[[#This Row],[ProjectName]])*ProjectInfoTable[ConfidenceInterval]))</f>
        <v>0.95</v>
      </c>
      <c r="Q1532" s="5">
        <f>IF(AND(DiscreteStatsTable[[#This Row],[RepsWithStatObserved]]=1,Y1532=0),200000000000000000000,IFERROR(_xlfn.T.INV.2T(1 -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2" s="5" cm="1">
        <f t="array" ref="R1532">MIN(IF((DiscreteStatsTable[GroupByKey]=DiscreteStatsTable[[#This Row],[GroupByKey]]),(DiscreteStatsTable[GroupByKey]=DiscreteStatsTable[[#This Row],[GroupByKey]])*DiscreteStatsTable[Average]))</f>
        <v>0</v>
      </c>
      <c r="S1532" s="5" cm="1">
        <f t="array" ref="S1532">MAX(IF((DiscreteStatsTable[GroupByKey]=DiscreteStatsTable[[#This Row],[GroupByKey]]),(DiscreteStatsTable[GroupByKey]=DiscreteStatsTable[[#This Row],[GroupByKey]])*DiscreteStatsTable[Average]))</f>
        <v>0</v>
      </c>
      <c r="T1532" s="5" cm="1">
        <f t="array" ref="T1532">MIN(IF((DiscreteStatsTable[GroupByKey]=DiscreteStatsTable[[#This Row],[GroupByKey]]),(DiscreteStatsTable[GroupByKey]=DiscreteStatsTable[[#This Row],[GroupByKey]])*DiscreteStatsTable[Minimum]))</f>
        <v>0</v>
      </c>
      <c r="U1532" s="5" cm="1">
        <f t="array" ref="U1532">MAX(IF((DiscreteStatsTable[GroupByKey]=DiscreteStatsTable[[#This Row],[GroupByKey]]),(DiscreteStatsTable[GroupByKey]=DiscreteStatsTable[[#This Row],[GroupByKey]])*DiscreteStatsTable[Maximum]))</f>
        <v>0</v>
      </c>
      <c r="V1532" s="5" cm="1">
        <f t="array" ref="V1532">IFERROR(AVERAGE(IF((DiscreteStatsTable[GroupByKey]=DiscreteStatsTable[[#This Row],[GroupByKey]]),(DiscreteStatsTable[GroupByKey]=DiscreteStatsTable[[#This Row],[GroupByKey]])*DiscreteStatsTable[NumberObservations])),0)</f>
        <v>6.66</v>
      </c>
      <c r="W1532" s="5">
        <f>IF((DiscreteStatsTable[[#This Row],[RepsRequested]]&gt;1),DiscreteStatsTable[[#This Row],[HalfWidth]],DiscreteStatsTable[[#This Row],[BatchMeansHalfWidth]])</f>
        <v>0</v>
      </c>
      <c r="X1532" s="5" cm="1">
        <f t="array" ref="X1532">COUNT(IF((DiscreteStatsTable[GroupByKey]=DiscreteStatsTable[[#This Row],[GroupByKey]]),(DiscreteStatsTable[GroupByKey]=DiscreteStatsTable[[#This Row],[GroupByKey]])*DiscreteStatsTable[Replication]))</f>
        <v>50</v>
      </c>
      <c r="Y1532" s="5">
        <f>IF(DiscreteStatsTable[[#This Row],[RepsRequested]]=DiscreteStatsTable[[#This Row],[RepsWithStatObserved]],1,0)</f>
        <v>1</v>
      </c>
    </row>
    <row r="1533" spans="1:25" x14ac:dyDescent="0.25">
      <c r="A1533" t="s">
        <v>68</v>
      </c>
      <c r="B1533" t="s">
        <v>70</v>
      </c>
      <c r="C1533">
        <v>22</v>
      </c>
      <c r="D1533" t="s">
        <v>99</v>
      </c>
      <c r="E1533" t="s">
        <v>78</v>
      </c>
      <c r="F1533" t="s">
        <v>73</v>
      </c>
      <c r="G1533">
        <v>1.24170096887054</v>
      </c>
      <c r="H1533">
        <v>2E+20</v>
      </c>
      <c r="I1533">
        <v>0</v>
      </c>
      <c r="J1533">
        <v>2.73086522392214</v>
      </c>
      <c r="K1533">
        <v>6</v>
      </c>
      <c r="L153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33" s="5" cm="1">
        <f t="array" ref="M1533">MAX(IF((ProjectInfoTable[ProjectName]=DiscreteStatsTable[[#This Row],[ProjectName]]),(ProjectInfoTable[ProjectName]=DiscreteStatsTable[[#This Row],[ProjectName]])*ProjectInfoTable[NumberOfReplications]))</f>
        <v>50</v>
      </c>
      <c r="N1533" s="5" cm="1">
        <f t="array" ref="N1533">IFERROR(AVERAGE(IF((DiscreteStatsTable[GroupByKey]=DiscreteStatsTable[[#This Row],[GroupByKey]]),(DiscreteStatsTable[GroupByKey]=DiscreteStatsTable[[#This Row],[GroupByKey]])*DiscreteStatsTable[Average])),0)</f>
        <v>1.5083801460331328</v>
      </c>
      <c r="O1533" s="5" cm="1">
        <f t="array" ref="O1533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33" s="5" cm="1">
        <f t="array" ref="P1533">MAX(IF((ProjectInfoTable[ProjectName]=DiscreteStatsTable[[#This Row],[ProjectName]]),(ProjectInfoTable[ProjectName]=DiscreteStatsTable[[#This Row],[ProjectName]])*ProjectInfoTable[ConfidenceInterval]))</f>
        <v>0.95</v>
      </c>
      <c r="Q1533" s="5">
        <f>IF(AND(DiscreteStatsTable[[#This Row],[RepsWithStatObserved]]=1,Y1533=0),200000000000000000000,IFERROR(_xlfn.T.INV.2T(1 -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33" s="5" cm="1">
        <f t="array" ref="R1533">MIN(IF((DiscreteStatsTable[GroupByKey]=DiscreteStatsTable[[#This Row],[GroupByKey]]),(DiscreteStatsTable[GroupByKey]=DiscreteStatsTable[[#This Row],[GroupByKey]])*DiscreteStatsTable[Average]))</f>
        <v>0</v>
      </c>
      <c r="S1533" s="5" cm="1">
        <f t="array" ref="S1533">MAX(IF((DiscreteStatsTable[GroupByKey]=DiscreteStatsTable[[#This Row],[GroupByKey]]),(DiscreteStatsTable[GroupByKey]=DiscreteStatsTable[[#This Row],[GroupByKey]])*DiscreteStatsTable[Average]))</f>
        <v>12.907894030662501</v>
      </c>
      <c r="T1533" s="5" cm="1">
        <f t="array" ref="T1533">MIN(IF((DiscreteStatsTable[GroupByKey]=DiscreteStatsTable[[#This Row],[GroupByKey]]),(DiscreteStatsTable[GroupByKey]=DiscreteStatsTable[[#This Row],[GroupByKey]])*DiscreteStatsTable[Minimum]))</f>
        <v>0</v>
      </c>
      <c r="U1533" s="5" cm="1">
        <f t="array" ref="U1533">MAX(IF((DiscreteStatsTable[GroupByKey]=DiscreteStatsTable[[#This Row],[GroupByKey]]),(DiscreteStatsTable[GroupByKey]=DiscreteStatsTable[[#This Row],[GroupByKey]])*DiscreteStatsTable[Maximum]))</f>
        <v>31.471105476993198</v>
      </c>
      <c r="V1533" s="5" cm="1">
        <f t="array" ref="V1533">IFERROR(AVERAGE(IF((DiscreteStatsTable[GroupByKey]=DiscreteStatsTable[[#This Row],[GroupByKey]]),(DiscreteStatsTable[GroupByKey]=DiscreteStatsTable[[#This Row],[GroupByKey]])*DiscreteStatsTable[NumberObservations])),0)</f>
        <v>6.66</v>
      </c>
      <c r="W1533" s="5">
        <f>IF((DiscreteStatsTable[[#This Row],[RepsRequested]]&gt;1),DiscreteStatsTable[[#This Row],[HalfWidth]],DiscreteStatsTable[[#This Row],[BatchMeansHalfWidth]])</f>
        <v>0.62451094728009982</v>
      </c>
      <c r="X1533" s="5" cm="1">
        <f t="array" ref="X1533">COUNT(IF((DiscreteStatsTable[GroupByKey]=DiscreteStatsTable[[#This Row],[GroupByKey]]),(DiscreteStatsTable[GroupByKey]=DiscreteStatsTable[[#This Row],[GroupByKey]])*DiscreteStatsTable[Replication]))</f>
        <v>50</v>
      </c>
      <c r="Y1533" s="5">
        <f>IF(DiscreteStatsTable[[#This Row],[RepsRequested]]=DiscreteStatsTable[[#This Row],[RepsWithStatObserved]],1,0)</f>
        <v>1</v>
      </c>
    </row>
    <row r="1534" spans="1:25" x14ac:dyDescent="0.25">
      <c r="A1534" t="s">
        <v>68</v>
      </c>
      <c r="B1534" t="s">
        <v>70</v>
      </c>
      <c r="C1534">
        <v>23</v>
      </c>
      <c r="D1534" t="s">
        <v>99</v>
      </c>
      <c r="E1534" t="s">
        <v>72</v>
      </c>
      <c r="F1534" t="s">
        <v>73</v>
      </c>
      <c r="G1534">
        <v>0.34522265964268301</v>
      </c>
      <c r="H1534">
        <v>2E+20</v>
      </c>
      <c r="I1534">
        <v>0.14888601273634999</v>
      </c>
      <c r="J1534">
        <v>0.47380721568533002</v>
      </c>
      <c r="K1534">
        <v>8</v>
      </c>
      <c r="L153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34" s="5" cm="1">
        <f t="array" ref="M1534">MAX(IF((ProjectInfoTable[ProjectName]=DiscreteStatsTable[[#This Row],[ProjectName]]),(ProjectInfoTable[ProjectName]=DiscreteStatsTable[[#This Row],[ProjectName]])*ProjectInfoTable[NumberOfReplications]))</f>
        <v>50</v>
      </c>
      <c r="N1534" s="5" cm="1">
        <f t="array" ref="N1534">IFERROR(AVERAGE(IF((DiscreteStatsTable[GroupByKey]=DiscreteStatsTable[[#This Row],[GroupByKey]]),(DiscreteStatsTable[GroupByKey]=DiscreteStatsTable[[#This Row],[GroupByKey]])*DiscreteStatsTable[Average])),0)</f>
        <v>0.25989097691448754</v>
      </c>
      <c r="O1534" s="5" cm="1">
        <f t="array" ref="O153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34" s="5" cm="1">
        <f t="array" ref="P1534">MAX(IF((ProjectInfoTable[ProjectName]=DiscreteStatsTable[[#This Row],[ProjectName]]),(ProjectInfoTable[ProjectName]=DiscreteStatsTable[[#This Row],[ProjectName]])*ProjectInfoTable[ConfidenceInterval]))</f>
        <v>0.95</v>
      </c>
      <c r="Q1534" s="5">
        <f>IF(AND(DiscreteStatsTable[[#This Row],[RepsWithStatObserved]]=1,Y1534=0),200000000000000000000,IFERROR(_xlfn.T.INV.2T(1 -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34" s="5" cm="1">
        <f t="array" ref="R1534">MIN(IF((DiscreteStatsTable[GroupByKey]=DiscreteStatsTable[[#This Row],[GroupByKey]]),(DiscreteStatsTable[GroupByKey]=DiscreteStatsTable[[#This Row],[GroupByKey]])*DiscreteStatsTable[Average]))</f>
        <v>9.9110799780549305E-2</v>
      </c>
      <c r="S1534" s="5" cm="1">
        <f t="array" ref="S1534">MAX(IF((DiscreteStatsTable[GroupByKey]=DiscreteStatsTable[[#This Row],[GroupByKey]]),(DiscreteStatsTable[GroupByKey]=DiscreteStatsTable[[#This Row],[GroupByKey]])*DiscreteStatsTable[Average]))</f>
        <v>0.39044329600396599</v>
      </c>
      <c r="T1534" s="5" cm="1">
        <f t="array" ref="T1534">MIN(IF((DiscreteStatsTable[GroupByKey]=DiscreteStatsTable[[#This Row],[GroupByKey]]),(DiscreteStatsTable[GroupByKey]=DiscreteStatsTable[[#This Row],[GroupByKey]])*DiscreteStatsTable[Minimum]))</f>
        <v>1.8569038615106601E-2</v>
      </c>
      <c r="U1534" s="5" cm="1">
        <f t="array" ref="U1534">MAX(IF((DiscreteStatsTable[GroupByKey]=DiscreteStatsTable[[#This Row],[GroupByKey]]),(DiscreteStatsTable[GroupByKey]=DiscreteStatsTable[[#This Row],[GroupByKey]])*DiscreteStatsTable[Maximum]))</f>
        <v>0.49770717251883501</v>
      </c>
      <c r="V1534" s="5" cm="1">
        <f t="array" ref="V1534">IFERROR(AVERAGE(IF((DiscreteStatsTable[GroupByKey]=DiscreteStatsTable[[#This Row],[GroupByKey]]),(DiscreteStatsTable[GroupByKey]=DiscreteStatsTable[[#This Row],[GroupByKey]])*DiscreteStatsTable[NumberObservations])),0)</f>
        <v>6.66</v>
      </c>
      <c r="W1534" s="5">
        <f>IF((DiscreteStatsTable[[#This Row],[RepsRequested]]&gt;1),DiscreteStatsTable[[#This Row],[HalfWidth]],DiscreteStatsTable[[#This Row],[BatchMeansHalfWidth]])</f>
        <v>1.6977944113910053E-2</v>
      </c>
      <c r="X1534" s="5" cm="1">
        <f t="array" ref="X1534">COUNT(IF((DiscreteStatsTable[GroupByKey]=DiscreteStatsTable[[#This Row],[GroupByKey]]),(DiscreteStatsTable[GroupByKey]=DiscreteStatsTable[[#This Row],[GroupByKey]])*DiscreteStatsTable[Replication]))</f>
        <v>50</v>
      </c>
      <c r="Y1534" s="5">
        <f>IF(DiscreteStatsTable[[#This Row],[RepsRequested]]=DiscreteStatsTable[[#This Row],[RepsWithStatObserved]],1,0)</f>
        <v>1</v>
      </c>
    </row>
    <row r="1535" spans="1:25" x14ac:dyDescent="0.25">
      <c r="A1535" t="s">
        <v>68</v>
      </c>
      <c r="B1535" t="s">
        <v>70</v>
      </c>
      <c r="C1535">
        <v>23</v>
      </c>
      <c r="D1535" t="s">
        <v>99</v>
      </c>
      <c r="E1535" t="s">
        <v>74</v>
      </c>
      <c r="F1535" t="s">
        <v>73</v>
      </c>
      <c r="G1535">
        <v>14.759291005090301</v>
      </c>
      <c r="H1535">
        <v>2E+20</v>
      </c>
      <c r="I1535">
        <v>4.4665803820905099</v>
      </c>
      <c r="J1535">
        <v>21.626789809936401</v>
      </c>
      <c r="K1535">
        <v>8</v>
      </c>
      <c r="L153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35" s="5" cm="1">
        <f t="array" ref="M1535">MAX(IF((ProjectInfoTable[ProjectName]=DiscreteStatsTable[[#This Row],[ProjectName]]),(ProjectInfoTable[ProjectName]=DiscreteStatsTable[[#This Row],[ProjectName]])*ProjectInfoTable[NumberOfReplications]))</f>
        <v>50</v>
      </c>
      <c r="N1535" s="5" cm="1">
        <f t="array" ref="N1535">IFERROR(AVERAGE(IF((DiscreteStatsTable[GroupByKey]=DiscreteStatsTable[[#This Row],[GroupByKey]]),(DiscreteStatsTable[GroupByKey]=DiscreteStatsTable[[#This Row],[GroupByKey]])*DiscreteStatsTable[Average])),0)</f>
        <v>9.3051094534677592</v>
      </c>
      <c r="O1535" s="5" cm="1">
        <f t="array" ref="O1535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35" s="5" cm="1">
        <f t="array" ref="P1535">MAX(IF((ProjectInfoTable[ProjectName]=DiscreteStatsTable[[#This Row],[ProjectName]]),(ProjectInfoTable[ProjectName]=DiscreteStatsTable[[#This Row],[ProjectName]])*ProjectInfoTable[ConfidenceInterval]))</f>
        <v>0.95</v>
      </c>
      <c r="Q1535" s="5">
        <f>IF(AND(DiscreteStatsTable[[#This Row],[RepsWithStatObserved]]=1,Y1535=0),200000000000000000000,IFERROR(_xlfn.T.INV.2T(1 -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35" s="5" cm="1">
        <f t="array" ref="R1535">MIN(IF((DiscreteStatsTable[GroupByKey]=DiscreteStatsTable[[#This Row],[GroupByKey]]),(DiscreteStatsTable[GroupByKey]=DiscreteStatsTable[[#This Row],[GroupByKey]])*DiscreteStatsTable[Average]))</f>
        <v>3.48010138212855</v>
      </c>
      <c r="S1535" s="5" cm="1">
        <f t="array" ref="S1535">MAX(IF((DiscreteStatsTable[GroupByKey]=DiscreteStatsTable[[#This Row],[GroupByKey]]),(DiscreteStatsTable[GroupByKey]=DiscreteStatsTable[[#This Row],[GroupByKey]])*DiscreteStatsTable[Average]))</f>
        <v>23.754986041942001</v>
      </c>
      <c r="T1535" s="5" cm="1">
        <f t="array" ref="T1535">MIN(IF((DiscreteStatsTable[GroupByKey]=DiscreteStatsTable[[#This Row],[GroupByKey]]),(DiscreteStatsTable[GroupByKey]=DiscreteStatsTable[[#This Row],[GroupByKey]])*DiscreteStatsTable[Minimum]))</f>
        <v>0.55707115845319799</v>
      </c>
      <c r="U1535" s="5" cm="1">
        <f t="array" ref="U1535">MAX(IF((DiscreteStatsTable[GroupByKey]=DiscreteStatsTable[[#This Row],[GroupByKey]]),(DiscreteStatsTable[GroupByKey]=DiscreteStatsTable[[#This Row],[GroupByKey]])*DiscreteStatsTable[Maximum]))</f>
        <v>46.0165696136092</v>
      </c>
      <c r="V1535" s="5" cm="1">
        <f t="array" ref="V1535">IFERROR(AVERAGE(IF((DiscreteStatsTable[GroupByKey]=DiscreteStatsTable[[#This Row],[GroupByKey]]),(DiscreteStatsTable[GroupByKey]=DiscreteStatsTable[[#This Row],[GroupByKey]])*DiscreteStatsTable[NumberObservations])),0)</f>
        <v>6.66</v>
      </c>
      <c r="W1535" s="5">
        <f>IF((DiscreteStatsTable[[#This Row],[RepsRequested]]&gt;1),DiscreteStatsTable[[#This Row],[HalfWidth]],DiscreteStatsTable[[#This Row],[BatchMeansHalfWidth]])</f>
        <v>0.87568994514178078</v>
      </c>
      <c r="X1535" s="5" cm="1">
        <f t="array" ref="X1535">COUNT(IF((DiscreteStatsTable[GroupByKey]=DiscreteStatsTable[[#This Row],[GroupByKey]]),(DiscreteStatsTable[GroupByKey]=DiscreteStatsTable[[#This Row],[GroupByKey]])*DiscreteStatsTable[Replication]))</f>
        <v>50</v>
      </c>
      <c r="Y1535" s="5">
        <f>IF(DiscreteStatsTable[[#This Row],[RepsRequested]]=DiscreteStatsTable[[#This Row],[RepsWithStatObserved]],1,0)</f>
        <v>1</v>
      </c>
    </row>
    <row r="1536" spans="1:25" x14ac:dyDescent="0.25">
      <c r="A1536" t="s">
        <v>68</v>
      </c>
      <c r="B1536" t="s">
        <v>70</v>
      </c>
      <c r="C1536">
        <v>23</v>
      </c>
      <c r="D1536" t="s">
        <v>99</v>
      </c>
      <c r="E1536" t="s">
        <v>75</v>
      </c>
      <c r="F1536" t="s">
        <v>73</v>
      </c>
      <c r="G1536">
        <v>0.34522265964268301</v>
      </c>
      <c r="H1536">
        <v>2E+20</v>
      </c>
      <c r="I1536">
        <v>0.14888601273634999</v>
      </c>
      <c r="J1536">
        <v>0.47380721568533002</v>
      </c>
      <c r="K1536">
        <v>8</v>
      </c>
      <c r="L153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36" s="5" cm="1">
        <f t="array" ref="M1536">MAX(IF((ProjectInfoTable[ProjectName]=DiscreteStatsTable[[#This Row],[ProjectName]]),(ProjectInfoTable[ProjectName]=DiscreteStatsTable[[#This Row],[ProjectName]])*ProjectInfoTable[NumberOfReplications]))</f>
        <v>50</v>
      </c>
      <c r="N1536" s="5" cm="1">
        <f t="array" ref="N1536">IFERROR(AVERAGE(IF((DiscreteStatsTable[GroupByKey]=DiscreteStatsTable[[#This Row],[GroupByKey]]),(DiscreteStatsTable[GroupByKey]=DiscreteStatsTable[[#This Row],[GroupByKey]])*DiscreteStatsTable[Average])),0)</f>
        <v>0.25989097691448754</v>
      </c>
      <c r="O1536" s="5" cm="1">
        <f t="array" ref="O153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36" s="5" cm="1">
        <f t="array" ref="P1536">MAX(IF((ProjectInfoTable[ProjectName]=DiscreteStatsTable[[#This Row],[ProjectName]]),(ProjectInfoTable[ProjectName]=DiscreteStatsTable[[#This Row],[ProjectName]])*ProjectInfoTable[ConfidenceInterval]))</f>
        <v>0.95</v>
      </c>
      <c r="Q1536" s="5">
        <f>IF(AND(DiscreteStatsTable[[#This Row],[RepsWithStatObserved]]=1,Y1536=0),200000000000000000000,IFERROR(_xlfn.T.INV.2T(1 -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36" s="5" cm="1">
        <f t="array" ref="R1536">MIN(IF((DiscreteStatsTable[GroupByKey]=DiscreteStatsTable[[#This Row],[GroupByKey]]),(DiscreteStatsTable[GroupByKey]=DiscreteStatsTable[[#This Row],[GroupByKey]])*DiscreteStatsTable[Average]))</f>
        <v>9.9110799780549305E-2</v>
      </c>
      <c r="S1536" s="5" cm="1">
        <f t="array" ref="S1536">MAX(IF((DiscreteStatsTable[GroupByKey]=DiscreteStatsTable[[#This Row],[GroupByKey]]),(DiscreteStatsTable[GroupByKey]=DiscreteStatsTable[[#This Row],[GroupByKey]])*DiscreteStatsTable[Average]))</f>
        <v>0.39044329600396599</v>
      </c>
      <c r="T1536" s="5" cm="1">
        <f t="array" ref="T1536">MIN(IF((DiscreteStatsTable[GroupByKey]=DiscreteStatsTable[[#This Row],[GroupByKey]]),(DiscreteStatsTable[GroupByKey]=DiscreteStatsTable[[#This Row],[GroupByKey]])*DiscreteStatsTable[Minimum]))</f>
        <v>1.8569038615106601E-2</v>
      </c>
      <c r="U1536" s="5" cm="1">
        <f t="array" ref="U1536">MAX(IF((DiscreteStatsTable[GroupByKey]=DiscreteStatsTable[[#This Row],[GroupByKey]]),(DiscreteStatsTable[GroupByKey]=DiscreteStatsTable[[#This Row],[GroupByKey]])*DiscreteStatsTable[Maximum]))</f>
        <v>0.49770717251883501</v>
      </c>
      <c r="V1536" s="5" cm="1">
        <f t="array" ref="V1536">IFERROR(AVERAGE(IF((DiscreteStatsTable[GroupByKey]=DiscreteStatsTable[[#This Row],[GroupByKey]]),(DiscreteStatsTable[GroupByKey]=DiscreteStatsTable[[#This Row],[GroupByKey]])*DiscreteStatsTable[NumberObservations])),0)</f>
        <v>6.66</v>
      </c>
      <c r="W1536" s="5">
        <f>IF((DiscreteStatsTable[[#This Row],[RepsRequested]]&gt;1),DiscreteStatsTable[[#This Row],[HalfWidth]],DiscreteStatsTable[[#This Row],[BatchMeansHalfWidth]])</f>
        <v>1.6977944113910053E-2</v>
      </c>
      <c r="X1536" s="5" cm="1">
        <f t="array" ref="X1536">COUNT(IF((DiscreteStatsTable[GroupByKey]=DiscreteStatsTable[[#This Row],[GroupByKey]]),(DiscreteStatsTable[GroupByKey]=DiscreteStatsTable[[#This Row],[GroupByKey]])*DiscreteStatsTable[Replication]))</f>
        <v>50</v>
      </c>
      <c r="Y1536" s="5">
        <f>IF(DiscreteStatsTable[[#This Row],[RepsRequested]]=DiscreteStatsTable[[#This Row],[RepsWithStatObserved]],1,0)</f>
        <v>1</v>
      </c>
    </row>
    <row r="1537" spans="1:25" x14ac:dyDescent="0.25">
      <c r="A1537" t="s">
        <v>68</v>
      </c>
      <c r="B1537" t="s">
        <v>70</v>
      </c>
      <c r="C1537">
        <v>23</v>
      </c>
      <c r="D1537" t="s">
        <v>99</v>
      </c>
      <c r="E1537" t="s">
        <v>76</v>
      </c>
      <c r="F1537" t="s">
        <v>73</v>
      </c>
      <c r="G1537">
        <v>10.3566797892805</v>
      </c>
      <c r="H1537">
        <v>2E+20</v>
      </c>
      <c r="I1537">
        <v>4.4665803820905099</v>
      </c>
      <c r="J1537">
        <v>14.214216470559901</v>
      </c>
      <c r="K1537">
        <v>8</v>
      </c>
      <c r="L153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37" s="5" cm="1">
        <f t="array" ref="M1537">MAX(IF((ProjectInfoTable[ProjectName]=DiscreteStatsTable[[#This Row],[ProjectName]]),(ProjectInfoTable[ProjectName]=DiscreteStatsTable[[#This Row],[ProjectName]])*ProjectInfoTable[NumberOfReplications]))</f>
        <v>50</v>
      </c>
      <c r="N1537" s="5" cm="1">
        <f t="array" ref="N1537">IFERROR(AVERAGE(IF((DiscreteStatsTable[GroupByKey]=DiscreteStatsTable[[#This Row],[GroupByKey]]),(DiscreteStatsTable[GroupByKey]=DiscreteStatsTable[[#This Row],[GroupByKey]])*DiscreteStatsTable[Average])),0)</f>
        <v>7.7967293074346298</v>
      </c>
      <c r="O1537" s="5" cm="1">
        <f t="array" ref="O1537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37" s="5" cm="1">
        <f t="array" ref="P1537">MAX(IF((ProjectInfoTable[ProjectName]=DiscreteStatsTable[[#This Row],[ProjectName]]),(ProjectInfoTable[ProjectName]=DiscreteStatsTable[[#This Row],[ProjectName]])*ProjectInfoTable[ConfidenceInterval]))</f>
        <v>0.95</v>
      </c>
      <c r="Q1537" s="5">
        <f>IF(AND(DiscreteStatsTable[[#This Row],[RepsWithStatObserved]]=1,Y1537=0),200000000000000000000,IFERROR(_xlfn.T.INV.2T(1 -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37" s="5" cm="1">
        <f t="array" ref="R1537">MIN(IF((DiscreteStatsTable[GroupByKey]=DiscreteStatsTable[[#This Row],[GroupByKey]]),(DiscreteStatsTable[GroupByKey]=DiscreteStatsTable[[#This Row],[GroupByKey]])*DiscreteStatsTable[Average]))</f>
        <v>2.9733239934164799</v>
      </c>
      <c r="S1537" s="5" cm="1">
        <f t="array" ref="S1537">MAX(IF((DiscreteStatsTable[GroupByKey]=DiscreteStatsTable[[#This Row],[GroupByKey]]),(DiscreteStatsTable[GroupByKey]=DiscreteStatsTable[[#This Row],[GroupByKey]])*DiscreteStatsTable[Average]))</f>
        <v>11.713298880119</v>
      </c>
      <c r="T1537" s="5" cm="1">
        <f t="array" ref="T1537">MIN(IF((DiscreteStatsTable[GroupByKey]=DiscreteStatsTable[[#This Row],[GroupByKey]]),(DiscreteStatsTable[GroupByKey]=DiscreteStatsTable[[#This Row],[GroupByKey]])*DiscreteStatsTable[Minimum]))</f>
        <v>0.55707115845319799</v>
      </c>
      <c r="U1537" s="5" cm="1">
        <f t="array" ref="U1537">MAX(IF((DiscreteStatsTable[GroupByKey]=DiscreteStatsTable[[#This Row],[GroupByKey]]),(DiscreteStatsTable[GroupByKey]=DiscreteStatsTable[[#This Row],[GroupByKey]])*DiscreteStatsTable[Maximum]))</f>
        <v>14.9312151755651</v>
      </c>
      <c r="V1537" s="5" cm="1">
        <f t="array" ref="V1537">IFERROR(AVERAGE(IF((DiscreteStatsTable[GroupByKey]=DiscreteStatsTable[[#This Row],[GroupByKey]]),(DiscreteStatsTable[GroupByKey]=DiscreteStatsTable[[#This Row],[GroupByKey]])*DiscreteStatsTable[NumberObservations])),0)</f>
        <v>6.66</v>
      </c>
      <c r="W1537" s="5">
        <f>IF((DiscreteStatsTable[[#This Row],[RepsRequested]]&gt;1),DiscreteStatsTable[[#This Row],[HalfWidth]],DiscreteStatsTable[[#This Row],[BatchMeansHalfWidth]])</f>
        <v>0.50933832341729657</v>
      </c>
      <c r="X1537" s="5" cm="1">
        <f t="array" ref="X1537">COUNT(IF((DiscreteStatsTable[GroupByKey]=DiscreteStatsTable[[#This Row],[GroupByKey]]),(DiscreteStatsTable[GroupByKey]=DiscreteStatsTable[[#This Row],[GroupByKey]])*DiscreteStatsTable[Replication]))</f>
        <v>50</v>
      </c>
      <c r="Y1537" s="5">
        <f>IF(DiscreteStatsTable[[#This Row],[RepsRequested]]=DiscreteStatsTable[[#This Row],[RepsWithStatObserved]],1,0)</f>
        <v>1</v>
      </c>
    </row>
    <row r="1538" spans="1:25" x14ac:dyDescent="0.25">
      <c r="A1538" t="s">
        <v>68</v>
      </c>
      <c r="B1538" t="s">
        <v>70</v>
      </c>
      <c r="C1538">
        <v>23</v>
      </c>
      <c r="D1538" t="s">
        <v>99</v>
      </c>
      <c r="E1538" t="s">
        <v>77</v>
      </c>
      <c r="F1538" t="s">
        <v>73</v>
      </c>
      <c r="G1538">
        <v>0</v>
      </c>
      <c r="H1538">
        <v>2E+20</v>
      </c>
      <c r="I1538">
        <v>0</v>
      </c>
      <c r="J1538">
        <v>0</v>
      </c>
      <c r="K1538">
        <v>8</v>
      </c>
      <c r="L153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38" s="5" cm="1">
        <f t="array" ref="M1538">MAX(IF((ProjectInfoTable[ProjectName]=DiscreteStatsTable[[#This Row],[ProjectName]]),(ProjectInfoTable[ProjectName]=DiscreteStatsTable[[#This Row],[ProjectName]])*ProjectInfoTable[NumberOfReplications]))</f>
        <v>50</v>
      </c>
      <c r="N1538" s="5" cm="1">
        <f t="array" ref="N1538">IFERROR(AVERAGE(IF((DiscreteStatsTable[GroupByKey]=DiscreteStatsTable[[#This Row],[GroupByKey]]),(DiscreteStatsTable[GroupByKey]=DiscreteStatsTable[[#This Row],[GroupByKey]])*DiscreteStatsTable[Average])),0)</f>
        <v>0</v>
      </c>
      <c r="O1538" s="5" cm="1">
        <f t="array" ref="O1538">IFERROR(_xlfn.STDEV.S(IF((DiscreteStatsTable[GroupByKey]=DiscreteStatsTable[[#This Row],[GroupByKey]]),(DiscreteStatsTable[GroupByKey]=DiscreteStatsTable[[#This Row],[GroupByKey]])*DiscreteStatsTable[Average])),0)</f>
        <v>0</v>
      </c>
      <c r="P1538" s="5" cm="1">
        <f t="array" ref="P1538">MAX(IF((ProjectInfoTable[ProjectName]=DiscreteStatsTable[[#This Row],[ProjectName]]),(ProjectInfoTable[ProjectName]=DiscreteStatsTable[[#This Row],[ProjectName]])*ProjectInfoTable[ConfidenceInterval]))</f>
        <v>0.95</v>
      </c>
      <c r="Q1538" s="5">
        <f>IF(AND(DiscreteStatsTable[[#This Row],[RepsWithStatObserved]]=1,Y1538=0),200000000000000000000,IFERROR(_xlfn.T.INV.2T(1 -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8" s="5" cm="1">
        <f t="array" ref="R1538">MIN(IF((DiscreteStatsTable[GroupByKey]=DiscreteStatsTable[[#This Row],[GroupByKey]]),(DiscreteStatsTable[GroupByKey]=DiscreteStatsTable[[#This Row],[GroupByKey]])*DiscreteStatsTable[Average]))</f>
        <v>0</v>
      </c>
      <c r="S1538" s="5" cm="1">
        <f t="array" ref="S1538">MAX(IF((DiscreteStatsTable[GroupByKey]=DiscreteStatsTable[[#This Row],[GroupByKey]]),(DiscreteStatsTable[GroupByKey]=DiscreteStatsTable[[#This Row],[GroupByKey]])*DiscreteStatsTable[Average]))</f>
        <v>0</v>
      </c>
      <c r="T1538" s="5" cm="1">
        <f t="array" ref="T1538">MIN(IF((DiscreteStatsTable[GroupByKey]=DiscreteStatsTable[[#This Row],[GroupByKey]]),(DiscreteStatsTable[GroupByKey]=DiscreteStatsTable[[#This Row],[GroupByKey]])*DiscreteStatsTable[Minimum]))</f>
        <v>0</v>
      </c>
      <c r="U1538" s="5" cm="1">
        <f t="array" ref="U1538">MAX(IF((DiscreteStatsTable[GroupByKey]=DiscreteStatsTable[[#This Row],[GroupByKey]]),(DiscreteStatsTable[GroupByKey]=DiscreteStatsTable[[#This Row],[GroupByKey]])*DiscreteStatsTable[Maximum]))</f>
        <v>0</v>
      </c>
      <c r="V1538" s="5" cm="1">
        <f t="array" ref="V1538">IFERROR(AVERAGE(IF((DiscreteStatsTable[GroupByKey]=DiscreteStatsTable[[#This Row],[GroupByKey]]),(DiscreteStatsTable[GroupByKey]=DiscreteStatsTable[[#This Row],[GroupByKey]])*DiscreteStatsTable[NumberObservations])),0)</f>
        <v>6.66</v>
      </c>
      <c r="W1538" s="5">
        <f>IF((DiscreteStatsTable[[#This Row],[RepsRequested]]&gt;1),DiscreteStatsTable[[#This Row],[HalfWidth]],DiscreteStatsTable[[#This Row],[BatchMeansHalfWidth]])</f>
        <v>0</v>
      </c>
      <c r="X1538" s="5" cm="1">
        <f t="array" ref="X1538">COUNT(IF((DiscreteStatsTable[GroupByKey]=DiscreteStatsTable[[#This Row],[GroupByKey]]),(DiscreteStatsTable[GroupByKey]=DiscreteStatsTable[[#This Row],[GroupByKey]])*DiscreteStatsTable[Replication]))</f>
        <v>50</v>
      </c>
      <c r="Y1538" s="5">
        <f>IF(DiscreteStatsTable[[#This Row],[RepsRequested]]=DiscreteStatsTable[[#This Row],[RepsWithStatObserved]],1,0)</f>
        <v>1</v>
      </c>
    </row>
    <row r="1539" spans="1:25" x14ac:dyDescent="0.25">
      <c r="A1539" t="s">
        <v>68</v>
      </c>
      <c r="B1539" t="s">
        <v>70</v>
      </c>
      <c r="C1539">
        <v>23</v>
      </c>
      <c r="D1539" t="s">
        <v>99</v>
      </c>
      <c r="E1539" t="s">
        <v>78</v>
      </c>
      <c r="F1539" t="s">
        <v>73</v>
      </c>
      <c r="G1539">
        <v>4.4026112158097899</v>
      </c>
      <c r="H1539">
        <v>2E+20</v>
      </c>
      <c r="I1539">
        <v>0</v>
      </c>
      <c r="J1539">
        <v>9.2801997890080106</v>
      </c>
      <c r="K1539">
        <v>8</v>
      </c>
      <c r="L153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39" s="5" cm="1">
        <f t="array" ref="M1539">MAX(IF((ProjectInfoTable[ProjectName]=DiscreteStatsTable[[#This Row],[ProjectName]]),(ProjectInfoTable[ProjectName]=DiscreteStatsTable[[#This Row],[ProjectName]])*ProjectInfoTable[NumberOfReplications]))</f>
        <v>50</v>
      </c>
      <c r="N1539" s="5" cm="1">
        <f t="array" ref="N1539">IFERROR(AVERAGE(IF((DiscreteStatsTable[GroupByKey]=DiscreteStatsTable[[#This Row],[GroupByKey]]),(DiscreteStatsTable[GroupByKey]=DiscreteStatsTable[[#This Row],[GroupByKey]])*DiscreteStatsTable[Average])),0)</f>
        <v>1.5083801460331328</v>
      </c>
      <c r="O1539" s="5" cm="1">
        <f t="array" ref="O1539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39" s="5" cm="1">
        <f t="array" ref="P1539">MAX(IF((ProjectInfoTable[ProjectName]=DiscreteStatsTable[[#This Row],[ProjectName]]),(ProjectInfoTable[ProjectName]=DiscreteStatsTable[[#This Row],[ProjectName]])*ProjectInfoTable[ConfidenceInterval]))</f>
        <v>0.95</v>
      </c>
      <c r="Q1539" s="5">
        <f>IF(AND(DiscreteStatsTable[[#This Row],[RepsWithStatObserved]]=1,Y1539=0),200000000000000000000,IFERROR(_xlfn.T.INV.2T(1 -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39" s="5" cm="1">
        <f t="array" ref="R1539">MIN(IF((DiscreteStatsTable[GroupByKey]=DiscreteStatsTable[[#This Row],[GroupByKey]]),(DiscreteStatsTable[GroupByKey]=DiscreteStatsTable[[#This Row],[GroupByKey]])*DiscreteStatsTable[Average]))</f>
        <v>0</v>
      </c>
      <c r="S1539" s="5" cm="1">
        <f t="array" ref="S1539">MAX(IF((DiscreteStatsTable[GroupByKey]=DiscreteStatsTable[[#This Row],[GroupByKey]]),(DiscreteStatsTable[GroupByKey]=DiscreteStatsTable[[#This Row],[GroupByKey]])*DiscreteStatsTable[Average]))</f>
        <v>12.907894030662501</v>
      </c>
      <c r="T1539" s="5" cm="1">
        <f t="array" ref="T1539">MIN(IF((DiscreteStatsTable[GroupByKey]=DiscreteStatsTable[[#This Row],[GroupByKey]]),(DiscreteStatsTable[GroupByKey]=DiscreteStatsTable[[#This Row],[GroupByKey]])*DiscreteStatsTable[Minimum]))</f>
        <v>0</v>
      </c>
      <c r="U1539" s="5" cm="1">
        <f t="array" ref="U1539">MAX(IF((DiscreteStatsTable[GroupByKey]=DiscreteStatsTable[[#This Row],[GroupByKey]]),(DiscreteStatsTable[GroupByKey]=DiscreteStatsTable[[#This Row],[GroupByKey]])*DiscreteStatsTable[Maximum]))</f>
        <v>31.471105476993198</v>
      </c>
      <c r="V1539" s="5" cm="1">
        <f t="array" ref="V1539">IFERROR(AVERAGE(IF((DiscreteStatsTable[GroupByKey]=DiscreteStatsTable[[#This Row],[GroupByKey]]),(DiscreteStatsTable[GroupByKey]=DiscreteStatsTable[[#This Row],[GroupByKey]])*DiscreteStatsTable[NumberObservations])),0)</f>
        <v>6.66</v>
      </c>
      <c r="W1539" s="5">
        <f>IF((DiscreteStatsTable[[#This Row],[RepsRequested]]&gt;1),DiscreteStatsTable[[#This Row],[HalfWidth]],DiscreteStatsTable[[#This Row],[BatchMeansHalfWidth]])</f>
        <v>0.62451094728009982</v>
      </c>
      <c r="X1539" s="5" cm="1">
        <f t="array" ref="X1539">COUNT(IF((DiscreteStatsTable[GroupByKey]=DiscreteStatsTable[[#This Row],[GroupByKey]]),(DiscreteStatsTable[GroupByKey]=DiscreteStatsTable[[#This Row],[GroupByKey]])*DiscreteStatsTable[Replication]))</f>
        <v>50</v>
      </c>
      <c r="Y1539" s="5">
        <f>IF(DiscreteStatsTable[[#This Row],[RepsRequested]]=DiscreteStatsTable[[#This Row],[RepsWithStatObserved]],1,0)</f>
        <v>1</v>
      </c>
    </row>
    <row r="1540" spans="1:25" x14ac:dyDescent="0.25">
      <c r="A1540" t="s">
        <v>68</v>
      </c>
      <c r="B1540" t="s">
        <v>70</v>
      </c>
      <c r="C1540">
        <v>24</v>
      </c>
      <c r="D1540" t="s">
        <v>99</v>
      </c>
      <c r="E1540" t="s">
        <v>72</v>
      </c>
      <c r="F1540" t="s">
        <v>73</v>
      </c>
      <c r="G1540">
        <v>0.147915705634764</v>
      </c>
      <c r="H1540">
        <v>2E+20</v>
      </c>
      <c r="I1540">
        <v>2.6883601564475199E-2</v>
      </c>
      <c r="J1540">
        <v>0.22530630173549199</v>
      </c>
      <c r="K1540">
        <v>6</v>
      </c>
      <c r="L154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40" s="5" cm="1">
        <f t="array" ref="M1540">MAX(IF((ProjectInfoTable[ProjectName]=DiscreteStatsTable[[#This Row],[ProjectName]]),(ProjectInfoTable[ProjectName]=DiscreteStatsTable[[#This Row],[ProjectName]])*ProjectInfoTable[NumberOfReplications]))</f>
        <v>50</v>
      </c>
      <c r="N1540" s="5" cm="1">
        <f t="array" ref="N1540">IFERROR(AVERAGE(IF((DiscreteStatsTable[GroupByKey]=DiscreteStatsTable[[#This Row],[GroupByKey]]),(DiscreteStatsTable[GroupByKey]=DiscreteStatsTable[[#This Row],[GroupByKey]])*DiscreteStatsTable[Average])),0)</f>
        <v>0.25989097691448754</v>
      </c>
      <c r="O1540" s="5" cm="1">
        <f t="array" ref="O154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40" s="5" cm="1">
        <f t="array" ref="P1540">MAX(IF((ProjectInfoTable[ProjectName]=DiscreteStatsTable[[#This Row],[ProjectName]]),(ProjectInfoTable[ProjectName]=DiscreteStatsTable[[#This Row],[ProjectName]])*ProjectInfoTable[ConfidenceInterval]))</f>
        <v>0.95</v>
      </c>
      <c r="Q1540" s="5">
        <f>IF(AND(DiscreteStatsTable[[#This Row],[RepsWithStatObserved]]=1,Y1540=0),200000000000000000000,IFERROR(_xlfn.T.INV.2T(1 -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40" s="5" cm="1">
        <f t="array" ref="R1540">MIN(IF((DiscreteStatsTable[GroupByKey]=DiscreteStatsTable[[#This Row],[GroupByKey]]),(DiscreteStatsTable[GroupByKey]=DiscreteStatsTable[[#This Row],[GroupByKey]])*DiscreteStatsTable[Average]))</f>
        <v>9.9110799780549305E-2</v>
      </c>
      <c r="S1540" s="5" cm="1">
        <f t="array" ref="S1540">MAX(IF((DiscreteStatsTable[GroupByKey]=DiscreteStatsTable[[#This Row],[GroupByKey]]),(DiscreteStatsTable[GroupByKey]=DiscreteStatsTable[[#This Row],[GroupByKey]])*DiscreteStatsTable[Average]))</f>
        <v>0.39044329600396599</v>
      </c>
      <c r="T1540" s="5" cm="1">
        <f t="array" ref="T1540">MIN(IF((DiscreteStatsTable[GroupByKey]=DiscreteStatsTable[[#This Row],[GroupByKey]]),(DiscreteStatsTable[GroupByKey]=DiscreteStatsTable[[#This Row],[GroupByKey]])*DiscreteStatsTable[Minimum]))</f>
        <v>1.8569038615106601E-2</v>
      </c>
      <c r="U1540" s="5" cm="1">
        <f t="array" ref="U1540">MAX(IF((DiscreteStatsTable[GroupByKey]=DiscreteStatsTable[[#This Row],[GroupByKey]]),(DiscreteStatsTable[GroupByKey]=DiscreteStatsTable[[#This Row],[GroupByKey]])*DiscreteStatsTable[Maximum]))</f>
        <v>0.49770717251883501</v>
      </c>
      <c r="V1540" s="5" cm="1">
        <f t="array" ref="V1540">IFERROR(AVERAGE(IF((DiscreteStatsTable[GroupByKey]=DiscreteStatsTable[[#This Row],[GroupByKey]]),(DiscreteStatsTable[GroupByKey]=DiscreteStatsTable[[#This Row],[GroupByKey]])*DiscreteStatsTable[NumberObservations])),0)</f>
        <v>6.66</v>
      </c>
      <c r="W1540" s="5">
        <f>IF((DiscreteStatsTable[[#This Row],[RepsRequested]]&gt;1),DiscreteStatsTable[[#This Row],[HalfWidth]],DiscreteStatsTable[[#This Row],[BatchMeansHalfWidth]])</f>
        <v>1.6977944113910053E-2</v>
      </c>
      <c r="X1540" s="5" cm="1">
        <f t="array" ref="X1540">COUNT(IF((DiscreteStatsTable[GroupByKey]=DiscreteStatsTable[[#This Row],[GroupByKey]]),(DiscreteStatsTable[GroupByKey]=DiscreteStatsTable[[#This Row],[GroupByKey]])*DiscreteStatsTable[Replication]))</f>
        <v>50</v>
      </c>
      <c r="Y1540" s="5">
        <f>IF(DiscreteStatsTable[[#This Row],[RepsRequested]]=DiscreteStatsTable[[#This Row],[RepsWithStatObserved]],1,0)</f>
        <v>1</v>
      </c>
    </row>
    <row r="1541" spans="1:25" x14ac:dyDescent="0.25">
      <c r="A1541" t="s">
        <v>68</v>
      </c>
      <c r="B1541" t="s">
        <v>70</v>
      </c>
      <c r="C1541">
        <v>24</v>
      </c>
      <c r="D1541" t="s">
        <v>99</v>
      </c>
      <c r="E1541" t="s">
        <v>74</v>
      </c>
      <c r="F1541" t="s">
        <v>73</v>
      </c>
      <c r="G1541">
        <v>9.5276257473905499</v>
      </c>
      <c r="H1541">
        <v>2E+20</v>
      </c>
      <c r="I1541">
        <v>1.69207650774945</v>
      </c>
      <c r="J1541">
        <v>15.1549491180003</v>
      </c>
      <c r="K1541">
        <v>6</v>
      </c>
      <c r="L154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41" s="5" cm="1">
        <f t="array" ref="M1541">MAX(IF((ProjectInfoTable[ProjectName]=DiscreteStatsTable[[#This Row],[ProjectName]]),(ProjectInfoTable[ProjectName]=DiscreteStatsTable[[#This Row],[ProjectName]])*ProjectInfoTable[NumberOfReplications]))</f>
        <v>50</v>
      </c>
      <c r="N1541" s="5" cm="1">
        <f t="array" ref="N1541">IFERROR(AVERAGE(IF((DiscreteStatsTable[GroupByKey]=DiscreteStatsTable[[#This Row],[GroupByKey]]),(DiscreteStatsTable[GroupByKey]=DiscreteStatsTable[[#This Row],[GroupByKey]])*DiscreteStatsTable[Average])),0)</f>
        <v>9.3051094534677592</v>
      </c>
      <c r="O1541" s="5" cm="1">
        <f t="array" ref="O1541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41" s="5" cm="1">
        <f t="array" ref="P1541">MAX(IF((ProjectInfoTable[ProjectName]=DiscreteStatsTable[[#This Row],[ProjectName]]),(ProjectInfoTable[ProjectName]=DiscreteStatsTable[[#This Row],[ProjectName]])*ProjectInfoTable[ConfidenceInterval]))</f>
        <v>0.95</v>
      </c>
      <c r="Q1541" s="5">
        <f>IF(AND(DiscreteStatsTable[[#This Row],[RepsWithStatObserved]]=1,Y1541=0),200000000000000000000,IFERROR(_xlfn.T.INV.2T(1 -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41" s="5" cm="1">
        <f t="array" ref="R1541">MIN(IF((DiscreteStatsTable[GroupByKey]=DiscreteStatsTable[[#This Row],[GroupByKey]]),(DiscreteStatsTable[GroupByKey]=DiscreteStatsTable[[#This Row],[GroupByKey]])*DiscreteStatsTable[Average]))</f>
        <v>3.48010138212855</v>
      </c>
      <c r="S1541" s="5" cm="1">
        <f t="array" ref="S1541">MAX(IF((DiscreteStatsTable[GroupByKey]=DiscreteStatsTable[[#This Row],[GroupByKey]]),(DiscreteStatsTable[GroupByKey]=DiscreteStatsTable[[#This Row],[GroupByKey]])*DiscreteStatsTable[Average]))</f>
        <v>23.754986041942001</v>
      </c>
      <c r="T1541" s="5" cm="1">
        <f t="array" ref="T1541">MIN(IF((DiscreteStatsTable[GroupByKey]=DiscreteStatsTable[[#This Row],[GroupByKey]]),(DiscreteStatsTable[GroupByKey]=DiscreteStatsTable[[#This Row],[GroupByKey]])*DiscreteStatsTable[Minimum]))</f>
        <v>0.55707115845319799</v>
      </c>
      <c r="U1541" s="5" cm="1">
        <f t="array" ref="U1541">MAX(IF((DiscreteStatsTable[GroupByKey]=DiscreteStatsTable[[#This Row],[GroupByKey]]),(DiscreteStatsTable[GroupByKey]=DiscreteStatsTable[[#This Row],[GroupByKey]])*DiscreteStatsTable[Maximum]))</f>
        <v>46.0165696136092</v>
      </c>
      <c r="V1541" s="5" cm="1">
        <f t="array" ref="V1541">IFERROR(AVERAGE(IF((DiscreteStatsTable[GroupByKey]=DiscreteStatsTable[[#This Row],[GroupByKey]]),(DiscreteStatsTable[GroupByKey]=DiscreteStatsTable[[#This Row],[GroupByKey]])*DiscreteStatsTable[NumberObservations])),0)</f>
        <v>6.66</v>
      </c>
      <c r="W1541" s="5">
        <f>IF((DiscreteStatsTable[[#This Row],[RepsRequested]]&gt;1),DiscreteStatsTable[[#This Row],[HalfWidth]],DiscreteStatsTable[[#This Row],[BatchMeansHalfWidth]])</f>
        <v>0.87568994514178078</v>
      </c>
      <c r="X1541" s="5" cm="1">
        <f t="array" ref="X1541">COUNT(IF((DiscreteStatsTable[GroupByKey]=DiscreteStatsTable[[#This Row],[GroupByKey]]),(DiscreteStatsTable[GroupByKey]=DiscreteStatsTable[[#This Row],[GroupByKey]])*DiscreteStatsTable[Replication]))</f>
        <v>50</v>
      </c>
      <c r="Y1541" s="5">
        <f>IF(DiscreteStatsTable[[#This Row],[RepsRequested]]=DiscreteStatsTable[[#This Row],[RepsWithStatObserved]],1,0)</f>
        <v>1</v>
      </c>
    </row>
    <row r="1542" spans="1:25" x14ac:dyDescent="0.25">
      <c r="A1542" t="s">
        <v>68</v>
      </c>
      <c r="B1542" t="s">
        <v>70</v>
      </c>
      <c r="C1542">
        <v>24</v>
      </c>
      <c r="D1542" t="s">
        <v>99</v>
      </c>
      <c r="E1542" t="s">
        <v>75</v>
      </c>
      <c r="F1542" t="s">
        <v>73</v>
      </c>
      <c r="G1542">
        <v>0.147915705634764</v>
      </c>
      <c r="H1542">
        <v>2E+20</v>
      </c>
      <c r="I1542">
        <v>2.6883601564475199E-2</v>
      </c>
      <c r="J1542">
        <v>0.22530630173549199</v>
      </c>
      <c r="K1542">
        <v>6</v>
      </c>
      <c r="L154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42" s="5" cm="1">
        <f t="array" ref="M1542">MAX(IF((ProjectInfoTable[ProjectName]=DiscreteStatsTable[[#This Row],[ProjectName]]),(ProjectInfoTable[ProjectName]=DiscreteStatsTable[[#This Row],[ProjectName]])*ProjectInfoTable[NumberOfReplications]))</f>
        <v>50</v>
      </c>
      <c r="N1542" s="5" cm="1">
        <f t="array" ref="N1542">IFERROR(AVERAGE(IF((DiscreteStatsTable[GroupByKey]=DiscreteStatsTable[[#This Row],[GroupByKey]]),(DiscreteStatsTable[GroupByKey]=DiscreteStatsTable[[#This Row],[GroupByKey]])*DiscreteStatsTable[Average])),0)</f>
        <v>0.25989097691448754</v>
      </c>
      <c r="O1542" s="5" cm="1">
        <f t="array" ref="O154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42" s="5" cm="1">
        <f t="array" ref="P1542">MAX(IF((ProjectInfoTable[ProjectName]=DiscreteStatsTable[[#This Row],[ProjectName]]),(ProjectInfoTable[ProjectName]=DiscreteStatsTable[[#This Row],[ProjectName]])*ProjectInfoTable[ConfidenceInterval]))</f>
        <v>0.95</v>
      </c>
      <c r="Q1542" s="5">
        <f>IF(AND(DiscreteStatsTable[[#This Row],[RepsWithStatObserved]]=1,Y1542=0),200000000000000000000,IFERROR(_xlfn.T.INV.2T(1 -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42" s="5" cm="1">
        <f t="array" ref="R1542">MIN(IF((DiscreteStatsTable[GroupByKey]=DiscreteStatsTable[[#This Row],[GroupByKey]]),(DiscreteStatsTable[GroupByKey]=DiscreteStatsTable[[#This Row],[GroupByKey]])*DiscreteStatsTable[Average]))</f>
        <v>9.9110799780549305E-2</v>
      </c>
      <c r="S1542" s="5" cm="1">
        <f t="array" ref="S1542">MAX(IF((DiscreteStatsTable[GroupByKey]=DiscreteStatsTable[[#This Row],[GroupByKey]]),(DiscreteStatsTable[GroupByKey]=DiscreteStatsTable[[#This Row],[GroupByKey]])*DiscreteStatsTable[Average]))</f>
        <v>0.39044329600396599</v>
      </c>
      <c r="T1542" s="5" cm="1">
        <f t="array" ref="T1542">MIN(IF((DiscreteStatsTable[GroupByKey]=DiscreteStatsTable[[#This Row],[GroupByKey]]),(DiscreteStatsTable[GroupByKey]=DiscreteStatsTable[[#This Row],[GroupByKey]])*DiscreteStatsTable[Minimum]))</f>
        <v>1.8569038615106601E-2</v>
      </c>
      <c r="U1542" s="5" cm="1">
        <f t="array" ref="U1542">MAX(IF((DiscreteStatsTable[GroupByKey]=DiscreteStatsTable[[#This Row],[GroupByKey]]),(DiscreteStatsTable[GroupByKey]=DiscreteStatsTable[[#This Row],[GroupByKey]])*DiscreteStatsTable[Maximum]))</f>
        <v>0.49770717251883501</v>
      </c>
      <c r="V1542" s="5" cm="1">
        <f t="array" ref="V1542">IFERROR(AVERAGE(IF((DiscreteStatsTable[GroupByKey]=DiscreteStatsTable[[#This Row],[GroupByKey]]),(DiscreteStatsTable[GroupByKey]=DiscreteStatsTable[[#This Row],[GroupByKey]])*DiscreteStatsTable[NumberObservations])),0)</f>
        <v>6.66</v>
      </c>
      <c r="W1542" s="5">
        <f>IF((DiscreteStatsTable[[#This Row],[RepsRequested]]&gt;1),DiscreteStatsTable[[#This Row],[HalfWidth]],DiscreteStatsTable[[#This Row],[BatchMeansHalfWidth]])</f>
        <v>1.6977944113910053E-2</v>
      </c>
      <c r="X1542" s="5" cm="1">
        <f t="array" ref="X1542">COUNT(IF((DiscreteStatsTable[GroupByKey]=DiscreteStatsTable[[#This Row],[GroupByKey]]),(DiscreteStatsTable[GroupByKey]=DiscreteStatsTable[[#This Row],[GroupByKey]])*DiscreteStatsTable[Replication]))</f>
        <v>50</v>
      </c>
      <c r="Y1542" s="5">
        <f>IF(DiscreteStatsTable[[#This Row],[RepsRequested]]=DiscreteStatsTable[[#This Row],[RepsWithStatObserved]],1,0)</f>
        <v>1</v>
      </c>
    </row>
    <row r="1543" spans="1:25" x14ac:dyDescent="0.25">
      <c r="A1543" t="s">
        <v>68</v>
      </c>
      <c r="B1543" t="s">
        <v>70</v>
      </c>
      <c r="C1543">
        <v>24</v>
      </c>
      <c r="D1543" t="s">
        <v>99</v>
      </c>
      <c r="E1543" t="s">
        <v>76</v>
      </c>
      <c r="F1543" t="s">
        <v>73</v>
      </c>
      <c r="G1543">
        <v>4.4374711690429303</v>
      </c>
      <c r="H1543">
        <v>2E+20</v>
      </c>
      <c r="I1543">
        <v>0.80650804693425504</v>
      </c>
      <c r="J1543">
        <v>6.7591890520647597</v>
      </c>
      <c r="K1543">
        <v>6</v>
      </c>
      <c r="L154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43" s="5" cm="1">
        <f t="array" ref="M1543">MAX(IF((ProjectInfoTable[ProjectName]=DiscreteStatsTable[[#This Row],[ProjectName]]),(ProjectInfoTable[ProjectName]=DiscreteStatsTable[[#This Row],[ProjectName]])*ProjectInfoTable[NumberOfReplications]))</f>
        <v>50</v>
      </c>
      <c r="N1543" s="5" cm="1">
        <f t="array" ref="N1543">IFERROR(AVERAGE(IF((DiscreteStatsTable[GroupByKey]=DiscreteStatsTable[[#This Row],[GroupByKey]]),(DiscreteStatsTable[GroupByKey]=DiscreteStatsTable[[#This Row],[GroupByKey]])*DiscreteStatsTable[Average])),0)</f>
        <v>7.7967293074346298</v>
      </c>
      <c r="O1543" s="5" cm="1">
        <f t="array" ref="O1543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43" s="5" cm="1">
        <f t="array" ref="P1543">MAX(IF((ProjectInfoTable[ProjectName]=DiscreteStatsTable[[#This Row],[ProjectName]]),(ProjectInfoTable[ProjectName]=DiscreteStatsTable[[#This Row],[ProjectName]])*ProjectInfoTable[ConfidenceInterval]))</f>
        <v>0.95</v>
      </c>
      <c r="Q1543" s="5">
        <f>IF(AND(DiscreteStatsTable[[#This Row],[RepsWithStatObserved]]=1,Y1543=0),200000000000000000000,IFERROR(_xlfn.T.INV.2T(1 -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43" s="5" cm="1">
        <f t="array" ref="R1543">MIN(IF((DiscreteStatsTable[GroupByKey]=DiscreteStatsTable[[#This Row],[GroupByKey]]),(DiscreteStatsTable[GroupByKey]=DiscreteStatsTable[[#This Row],[GroupByKey]])*DiscreteStatsTable[Average]))</f>
        <v>2.9733239934164799</v>
      </c>
      <c r="S1543" s="5" cm="1">
        <f t="array" ref="S1543">MAX(IF((DiscreteStatsTable[GroupByKey]=DiscreteStatsTable[[#This Row],[GroupByKey]]),(DiscreteStatsTable[GroupByKey]=DiscreteStatsTable[[#This Row],[GroupByKey]])*DiscreteStatsTable[Average]))</f>
        <v>11.713298880119</v>
      </c>
      <c r="T1543" s="5" cm="1">
        <f t="array" ref="T1543">MIN(IF((DiscreteStatsTable[GroupByKey]=DiscreteStatsTable[[#This Row],[GroupByKey]]),(DiscreteStatsTable[GroupByKey]=DiscreteStatsTable[[#This Row],[GroupByKey]])*DiscreteStatsTable[Minimum]))</f>
        <v>0.55707115845319799</v>
      </c>
      <c r="U1543" s="5" cm="1">
        <f t="array" ref="U1543">MAX(IF((DiscreteStatsTable[GroupByKey]=DiscreteStatsTable[[#This Row],[GroupByKey]]),(DiscreteStatsTable[GroupByKey]=DiscreteStatsTable[[#This Row],[GroupByKey]])*DiscreteStatsTable[Maximum]))</f>
        <v>14.9312151755651</v>
      </c>
      <c r="V1543" s="5" cm="1">
        <f t="array" ref="V1543">IFERROR(AVERAGE(IF((DiscreteStatsTable[GroupByKey]=DiscreteStatsTable[[#This Row],[GroupByKey]]),(DiscreteStatsTable[GroupByKey]=DiscreteStatsTable[[#This Row],[GroupByKey]])*DiscreteStatsTable[NumberObservations])),0)</f>
        <v>6.66</v>
      </c>
      <c r="W1543" s="5">
        <f>IF((DiscreteStatsTable[[#This Row],[RepsRequested]]&gt;1),DiscreteStatsTable[[#This Row],[HalfWidth]],DiscreteStatsTable[[#This Row],[BatchMeansHalfWidth]])</f>
        <v>0.50933832341729657</v>
      </c>
      <c r="X1543" s="5" cm="1">
        <f t="array" ref="X1543">COUNT(IF((DiscreteStatsTable[GroupByKey]=DiscreteStatsTable[[#This Row],[GroupByKey]]),(DiscreteStatsTable[GroupByKey]=DiscreteStatsTable[[#This Row],[GroupByKey]])*DiscreteStatsTable[Replication]))</f>
        <v>50</v>
      </c>
      <c r="Y1543" s="5">
        <f>IF(DiscreteStatsTable[[#This Row],[RepsRequested]]=DiscreteStatsTable[[#This Row],[RepsWithStatObserved]],1,0)</f>
        <v>1</v>
      </c>
    </row>
    <row r="1544" spans="1:25" x14ac:dyDescent="0.25">
      <c r="A1544" t="s">
        <v>68</v>
      </c>
      <c r="B1544" t="s">
        <v>70</v>
      </c>
      <c r="C1544">
        <v>24</v>
      </c>
      <c r="D1544" t="s">
        <v>99</v>
      </c>
      <c r="E1544" t="s">
        <v>77</v>
      </c>
      <c r="F1544" t="s">
        <v>73</v>
      </c>
      <c r="G1544">
        <v>0</v>
      </c>
      <c r="H1544">
        <v>2E+20</v>
      </c>
      <c r="I1544">
        <v>0</v>
      </c>
      <c r="J1544">
        <v>0</v>
      </c>
      <c r="K1544">
        <v>6</v>
      </c>
      <c r="L154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44" s="5" cm="1">
        <f t="array" ref="M1544">MAX(IF((ProjectInfoTable[ProjectName]=DiscreteStatsTable[[#This Row],[ProjectName]]),(ProjectInfoTable[ProjectName]=DiscreteStatsTable[[#This Row],[ProjectName]])*ProjectInfoTable[NumberOfReplications]))</f>
        <v>50</v>
      </c>
      <c r="N1544" s="5" cm="1">
        <f t="array" ref="N1544">IFERROR(AVERAGE(IF((DiscreteStatsTable[GroupByKey]=DiscreteStatsTable[[#This Row],[GroupByKey]]),(DiscreteStatsTable[GroupByKey]=DiscreteStatsTable[[#This Row],[GroupByKey]])*DiscreteStatsTable[Average])),0)</f>
        <v>0</v>
      </c>
      <c r="O1544" s="5" cm="1">
        <f t="array" ref="O1544">IFERROR(_xlfn.STDEV.S(IF((DiscreteStatsTable[GroupByKey]=DiscreteStatsTable[[#This Row],[GroupByKey]]),(DiscreteStatsTable[GroupByKey]=DiscreteStatsTable[[#This Row],[GroupByKey]])*DiscreteStatsTable[Average])),0)</f>
        <v>0</v>
      </c>
      <c r="P1544" s="5" cm="1">
        <f t="array" ref="P1544">MAX(IF((ProjectInfoTable[ProjectName]=DiscreteStatsTable[[#This Row],[ProjectName]]),(ProjectInfoTable[ProjectName]=DiscreteStatsTable[[#This Row],[ProjectName]])*ProjectInfoTable[ConfidenceInterval]))</f>
        <v>0.95</v>
      </c>
      <c r="Q1544" s="5">
        <f>IF(AND(DiscreteStatsTable[[#This Row],[RepsWithStatObserved]]=1,Y1544=0),200000000000000000000,IFERROR(_xlfn.T.INV.2T(1 -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4" s="5" cm="1">
        <f t="array" ref="R1544">MIN(IF((DiscreteStatsTable[GroupByKey]=DiscreteStatsTable[[#This Row],[GroupByKey]]),(DiscreteStatsTable[GroupByKey]=DiscreteStatsTable[[#This Row],[GroupByKey]])*DiscreteStatsTable[Average]))</f>
        <v>0</v>
      </c>
      <c r="S1544" s="5" cm="1">
        <f t="array" ref="S1544">MAX(IF((DiscreteStatsTable[GroupByKey]=DiscreteStatsTable[[#This Row],[GroupByKey]]),(DiscreteStatsTable[GroupByKey]=DiscreteStatsTable[[#This Row],[GroupByKey]])*DiscreteStatsTable[Average]))</f>
        <v>0</v>
      </c>
      <c r="T1544" s="5" cm="1">
        <f t="array" ref="T1544">MIN(IF((DiscreteStatsTable[GroupByKey]=DiscreteStatsTable[[#This Row],[GroupByKey]]),(DiscreteStatsTable[GroupByKey]=DiscreteStatsTable[[#This Row],[GroupByKey]])*DiscreteStatsTable[Minimum]))</f>
        <v>0</v>
      </c>
      <c r="U1544" s="5" cm="1">
        <f t="array" ref="U1544">MAX(IF((DiscreteStatsTable[GroupByKey]=DiscreteStatsTable[[#This Row],[GroupByKey]]),(DiscreteStatsTable[GroupByKey]=DiscreteStatsTable[[#This Row],[GroupByKey]])*DiscreteStatsTable[Maximum]))</f>
        <v>0</v>
      </c>
      <c r="V1544" s="5" cm="1">
        <f t="array" ref="V1544">IFERROR(AVERAGE(IF((DiscreteStatsTable[GroupByKey]=DiscreteStatsTable[[#This Row],[GroupByKey]]),(DiscreteStatsTable[GroupByKey]=DiscreteStatsTable[[#This Row],[GroupByKey]])*DiscreteStatsTable[NumberObservations])),0)</f>
        <v>6.66</v>
      </c>
      <c r="W1544" s="5">
        <f>IF((DiscreteStatsTable[[#This Row],[RepsRequested]]&gt;1),DiscreteStatsTable[[#This Row],[HalfWidth]],DiscreteStatsTable[[#This Row],[BatchMeansHalfWidth]])</f>
        <v>0</v>
      </c>
      <c r="X1544" s="5" cm="1">
        <f t="array" ref="X1544">COUNT(IF((DiscreteStatsTable[GroupByKey]=DiscreteStatsTable[[#This Row],[GroupByKey]]),(DiscreteStatsTable[GroupByKey]=DiscreteStatsTable[[#This Row],[GroupByKey]])*DiscreteStatsTable[Replication]))</f>
        <v>50</v>
      </c>
      <c r="Y1544" s="5">
        <f>IF(DiscreteStatsTable[[#This Row],[RepsRequested]]=DiscreteStatsTable[[#This Row],[RepsWithStatObserved]],1,0)</f>
        <v>1</v>
      </c>
    </row>
    <row r="1545" spans="1:25" x14ac:dyDescent="0.25">
      <c r="A1545" t="s">
        <v>68</v>
      </c>
      <c r="B1545" t="s">
        <v>70</v>
      </c>
      <c r="C1545">
        <v>24</v>
      </c>
      <c r="D1545" t="s">
        <v>99</v>
      </c>
      <c r="E1545" t="s">
        <v>78</v>
      </c>
      <c r="F1545" t="s">
        <v>73</v>
      </c>
      <c r="G1545">
        <v>5.0901545783476196</v>
      </c>
      <c r="H1545">
        <v>2E+20</v>
      </c>
      <c r="I1545">
        <v>0</v>
      </c>
      <c r="J1545">
        <v>8.5139747699801092</v>
      </c>
      <c r="K1545">
        <v>6</v>
      </c>
      <c r="L154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45" s="5" cm="1">
        <f t="array" ref="M1545">MAX(IF((ProjectInfoTable[ProjectName]=DiscreteStatsTable[[#This Row],[ProjectName]]),(ProjectInfoTable[ProjectName]=DiscreteStatsTable[[#This Row],[ProjectName]])*ProjectInfoTable[NumberOfReplications]))</f>
        <v>50</v>
      </c>
      <c r="N1545" s="5" cm="1">
        <f t="array" ref="N1545">IFERROR(AVERAGE(IF((DiscreteStatsTable[GroupByKey]=DiscreteStatsTable[[#This Row],[GroupByKey]]),(DiscreteStatsTable[GroupByKey]=DiscreteStatsTable[[#This Row],[GroupByKey]])*DiscreteStatsTable[Average])),0)</f>
        <v>1.5083801460331328</v>
      </c>
      <c r="O1545" s="5" cm="1">
        <f t="array" ref="O1545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45" s="5" cm="1">
        <f t="array" ref="P1545">MAX(IF((ProjectInfoTable[ProjectName]=DiscreteStatsTable[[#This Row],[ProjectName]]),(ProjectInfoTable[ProjectName]=DiscreteStatsTable[[#This Row],[ProjectName]])*ProjectInfoTable[ConfidenceInterval]))</f>
        <v>0.95</v>
      </c>
      <c r="Q1545" s="5">
        <f>IF(AND(DiscreteStatsTable[[#This Row],[RepsWithStatObserved]]=1,Y1545=0),200000000000000000000,IFERROR(_xlfn.T.INV.2T(1 -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45" s="5" cm="1">
        <f t="array" ref="R1545">MIN(IF((DiscreteStatsTable[GroupByKey]=DiscreteStatsTable[[#This Row],[GroupByKey]]),(DiscreteStatsTable[GroupByKey]=DiscreteStatsTable[[#This Row],[GroupByKey]])*DiscreteStatsTable[Average]))</f>
        <v>0</v>
      </c>
      <c r="S1545" s="5" cm="1">
        <f t="array" ref="S1545">MAX(IF((DiscreteStatsTable[GroupByKey]=DiscreteStatsTable[[#This Row],[GroupByKey]]),(DiscreteStatsTable[GroupByKey]=DiscreteStatsTable[[#This Row],[GroupByKey]])*DiscreteStatsTable[Average]))</f>
        <v>12.907894030662501</v>
      </c>
      <c r="T1545" s="5" cm="1">
        <f t="array" ref="T1545">MIN(IF((DiscreteStatsTable[GroupByKey]=DiscreteStatsTable[[#This Row],[GroupByKey]]),(DiscreteStatsTable[GroupByKey]=DiscreteStatsTable[[#This Row],[GroupByKey]])*DiscreteStatsTable[Minimum]))</f>
        <v>0</v>
      </c>
      <c r="U1545" s="5" cm="1">
        <f t="array" ref="U1545">MAX(IF((DiscreteStatsTable[GroupByKey]=DiscreteStatsTable[[#This Row],[GroupByKey]]),(DiscreteStatsTable[GroupByKey]=DiscreteStatsTable[[#This Row],[GroupByKey]])*DiscreteStatsTable[Maximum]))</f>
        <v>31.471105476993198</v>
      </c>
      <c r="V1545" s="5" cm="1">
        <f t="array" ref="V1545">IFERROR(AVERAGE(IF((DiscreteStatsTable[GroupByKey]=DiscreteStatsTable[[#This Row],[GroupByKey]]),(DiscreteStatsTable[GroupByKey]=DiscreteStatsTable[[#This Row],[GroupByKey]])*DiscreteStatsTable[NumberObservations])),0)</f>
        <v>6.66</v>
      </c>
      <c r="W1545" s="5">
        <f>IF((DiscreteStatsTable[[#This Row],[RepsRequested]]&gt;1),DiscreteStatsTable[[#This Row],[HalfWidth]],DiscreteStatsTable[[#This Row],[BatchMeansHalfWidth]])</f>
        <v>0.62451094728009982</v>
      </c>
      <c r="X1545" s="5" cm="1">
        <f t="array" ref="X1545">COUNT(IF((DiscreteStatsTable[GroupByKey]=DiscreteStatsTable[[#This Row],[GroupByKey]]),(DiscreteStatsTable[GroupByKey]=DiscreteStatsTable[[#This Row],[GroupByKey]])*DiscreteStatsTable[Replication]))</f>
        <v>50</v>
      </c>
      <c r="Y1545" s="5">
        <f>IF(DiscreteStatsTable[[#This Row],[RepsRequested]]=DiscreteStatsTable[[#This Row],[RepsWithStatObserved]],1,0)</f>
        <v>1</v>
      </c>
    </row>
    <row r="1546" spans="1:25" x14ac:dyDescent="0.25">
      <c r="A1546" t="s">
        <v>68</v>
      </c>
      <c r="B1546" t="s">
        <v>70</v>
      </c>
      <c r="C1546">
        <v>25</v>
      </c>
      <c r="D1546" t="s">
        <v>99</v>
      </c>
      <c r="E1546" t="s">
        <v>72</v>
      </c>
      <c r="F1546" t="s">
        <v>73</v>
      </c>
      <c r="G1546">
        <v>0.305337499421169</v>
      </c>
      <c r="H1546">
        <v>2E+20</v>
      </c>
      <c r="I1546">
        <v>3.5915814084186599E-2</v>
      </c>
      <c r="J1546">
        <v>0.49553077627962899</v>
      </c>
      <c r="K1546">
        <v>9</v>
      </c>
      <c r="L154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46" s="5" cm="1">
        <f t="array" ref="M1546">MAX(IF((ProjectInfoTable[ProjectName]=DiscreteStatsTable[[#This Row],[ProjectName]]),(ProjectInfoTable[ProjectName]=DiscreteStatsTable[[#This Row],[ProjectName]])*ProjectInfoTable[NumberOfReplications]))</f>
        <v>50</v>
      </c>
      <c r="N1546" s="5" cm="1">
        <f t="array" ref="N1546">IFERROR(AVERAGE(IF((DiscreteStatsTable[GroupByKey]=DiscreteStatsTable[[#This Row],[GroupByKey]]),(DiscreteStatsTable[GroupByKey]=DiscreteStatsTable[[#This Row],[GroupByKey]])*DiscreteStatsTable[Average])),0)</f>
        <v>0.25989097691448754</v>
      </c>
      <c r="O1546" s="5" cm="1">
        <f t="array" ref="O154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46" s="5" cm="1">
        <f t="array" ref="P1546">MAX(IF((ProjectInfoTable[ProjectName]=DiscreteStatsTable[[#This Row],[ProjectName]]),(ProjectInfoTable[ProjectName]=DiscreteStatsTable[[#This Row],[ProjectName]])*ProjectInfoTable[ConfidenceInterval]))</f>
        <v>0.95</v>
      </c>
      <c r="Q1546" s="5">
        <f>IF(AND(DiscreteStatsTable[[#This Row],[RepsWithStatObserved]]=1,Y1546=0),200000000000000000000,IFERROR(_xlfn.T.INV.2T(1 -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46" s="5" cm="1">
        <f t="array" ref="R1546">MIN(IF((DiscreteStatsTable[GroupByKey]=DiscreteStatsTable[[#This Row],[GroupByKey]]),(DiscreteStatsTable[GroupByKey]=DiscreteStatsTable[[#This Row],[GroupByKey]])*DiscreteStatsTable[Average]))</f>
        <v>9.9110799780549305E-2</v>
      </c>
      <c r="S1546" s="5" cm="1">
        <f t="array" ref="S1546">MAX(IF((DiscreteStatsTable[GroupByKey]=DiscreteStatsTable[[#This Row],[GroupByKey]]),(DiscreteStatsTable[GroupByKey]=DiscreteStatsTable[[#This Row],[GroupByKey]])*DiscreteStatsTable[Average]))</f>
        <v>0.39044329600396599</v>
      </c>
      <c r="T1546" s="5" cm="1">
        <f t="array" ref="T1546">MIN(IF((DiscreteStatsTable[GroupByKey]=DiscreteStatsTable[[#This Row],[GroupByKey]]),(DiscreteStatsTable[GroupByKey]=DiscreteStatsTable[[#This Row],[GroupByKey]])*DiscreteStatsTable[Minimum]))</f>
        <v>1.8569038615106601E-2</v>
      </c>
      <c r="U1546" s="5" cm="1">
        <f t="array" ref="U1546">MAX(IF((DiscreteStatsTable[GroupByKey]=DiscreteStatsTable[[#This Row],[GroupByKey]]),(DiscreteStatsTable[GroupByKey]=DiscreteStatsTable[[#This Row],[GroupByKey]])*DiscreteStatsTable[Maximum]))</f>
        <v>0.49770717251883501</v>
      </c>
      <c r="V1546" s="5" cm="1">
        <f t="array" ref="V1546">IFERROR(AVERAGE(IF((DiscreteStatsTable[GroupByKey]=DiscreteStatsTable[[#This Row],[GroupByKey]]),(DiscreteStatsTable[GroupByKey]=DiscreteStatsTable[[#This Row],[GroupByKey]])*DiscreteStatsTable[NumberObservations])),0)</f>
        <v>6.66</v>
      </c>
      <c r="W1546" s="5">
        <f>IF((DiscreteStatsTable[[#This Row],[RepsRequested]]&gt;1),DiscreteStatsTable[[#This Row],[HalfWidth]],DiscreteStatsTable[[#This Row],[BatchMeansHalfWidth]])</f>
        <v>1.6977944113910053E-2</v>
      </c>
      <c r="X1546" s="5" cm="1">
        <f t="array" ref="X1546">COUNT(IF((DiscreteStatsTable[GroupByKey]=DiscreteStatsTable[[#This Row],[GroupByKey]]),(DiscreteStatsTable[GroupByKey]=DiscreteStatsTable[[#This Row],[GroupByKey]])*DiscreteStatsTable[Replication]))</f>
        <v>50</v>
      </c>
      <c r="Y1546" s="5">
        <f>IF(DiscreteStatsTable[[#This Row],[RepsRequested]]=DiscreteStatsTable[[#This Row],[RepsWithStatObserved]],1,0)</f>
        <v>1</v>
      </c>
    </row>
    <row r="1547" spans="1:25" x14ac:dyDescent="0.25">
      <c r="A1547" t="s">
        <v>68</v>
      </c>
      <c r="B1547" t="s">
        <v>70</v>
      </c>
      <c r="C1547">
        <v>25</v>
      </c>
      <c r="D1547" t="s">
        <v>99</v>
      </c>
      <c r="E1547" t="s">
        <v>74</v>
      </c>
      <c r="F1547" t="s">
        <v>73</v>
      </c>
      <c r="G1547">
        <v>9.8125777404134293</v>
      </c>
      <c r="H1547">
        <v>2E+20</v>
      </c>
      <c r="I1547">
        <v>1.0774744225256001</v>
      </c>
      <c r="J1547">
        <v>19.640318310252301</v>
      </c>
      <c r="K1547">
        <v>9</v>
      </c>
      <c r="L154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47" s="5" cm="1">
        <f t="array" ref="M1547">MAX(IF((ProjectInfoTable[ProjectName]=DiscreteStatsTable[[#This Row],[ProjectName]]),(ProjectInfoTable[ProjectName]=DiscreteStatsTable[[#This Row],[ProjectName]])*ProjectInfoTable[NumberOfReplications]))</f>
        <v>50</v>
      </c>
      <c r="N1547" s="5" cm="1">
        <f t="array" ref="N1547">IFERROR(AVERAGE(IF((DiscreteStatsTable[GroupByKey]=DiscreteStatsTable[[#This Row],[GroupByKey]]),(DiscreteStatsTable[GroupByKey]=DiscreteStatsTable[[#This Row],[GroupByKey]])*DiscreteStatsTable[Average])),0)</f>
        <v>9.3051094534677592</v>
      </c>
      <c r="O1547" s="5" cm="1">
        <f t="array" ref="O1547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47" s="5" cm="1">
        <f t="array" ref="P1547">MAX(IF((ProjectInfoTable[ProjectName]=DiscreteStatsTable[[#This Row],[ProjectName]]),(ProjectInfoTable[ProjectName]=DiscreteStatsTable[[#This Row],[ProjectName]])*ProjectInfoTable[ConfidenceInterval]))</f>
        <v>0.95</v>
      </c>
      <c r="Q1547" s="5">
        <f>IF(AND(DiscreteStatsTable[[#This Row],[RepsWithStatObserved]]=1,Y1547=0),200000000000000000000,IFERROR(_xlfn.T.INV.2T(1 -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47" s="5" cm="1">
        <f t="array" ref="R1547">MIN(IF((DiscreteStatsTable[GroupByKey]=DiscreteStatsTable[[#This Row],[GroupByKey]]),(DiscreteStatsTable[GroupByKey]=DiscreteStatsTable[[#This Row],[GroupByKey]])*DiscreteStatsTable[Average]))</f>
        <v>3.48010138212855</v>
      </c>
      <c r="S1547" s="5" cm="1">
        <f t="array" ref="S1547">MAX(IF((DiscreteStatsTable[GroupByKey]=DiscreteStatsTable[[#This Row],[GroupByKey]]),(DiscreteStatsTable[GroupByKey]=DiscreteStatsTable[[#This Row],[GroupByKey]])*DiscreteStatsTable[Average]))</f>
        <v>23.754986041942001</v>
      </c>
      <c r="T1547" s="5" cm="1">
        <f t="array" ref="T1547">MIN(IF((DiscreteStatsTable[GroupByKey]=DiscreteStatsTable[[#This Row],[GroupByKey]]),(DiscreteStatsTable[GroupByKey]=DiscreteStatsTable[[#This Row],[GroupByKey]])*DiscreteStatsTable[Minimum]))</f>
        <v>0.55707115845319799</v>
      </c>
      <c r="U1547" s="5" cm="1">
        <f t="array" ref="U1547">MAX(IF((DiscreteStatsTable[GroupByKey]=DiscreteStatsTable[[#This Row],[GroupByKey]]),(DiscreteStatsTable[GroupByKey]=DiscreteStatsTable[[#This Row],[GroupByKey]])*DiscreteStatsTable[Maximum]))</f>
        <v>46.0165696136092</v>
      </c>
      <c r="V1547" s="5" cm="1">
        <f t="array" ref="V1547">IFERROR(AVERAGE(IF((DiscreteStatsTable[GroupByKey]=DiscreteStatsTable[[#This Row],[GroupByKey]]),(DiscreteStatsTable[GroupByKey]=DiscreteStatsTable[[#This Row],[GroupByKey]])*DiscreteStatsTable[NumberObservations])),0)</f>
        <v>6.66</v>
      </c>
      <c r="W1547" s="5">
        <f>IF((DiscreteStatsTable[[#This Row],[RepsRequested]]&gt;1),DiscreteStatsTable[[#This Row],[HalfWidth]],DiscreteStatsTable[[#This Row],[BatchMeansHalfWidth]])</f>
        <v>0.87568994514178078</v>
      </c>
      <c r="X1547" s="5" cm="1">
        <f t="array" ref="X1547">COUNT(IF((DiscreteStatsTable[GroupByKey]=DiscreteStatsTable[[#This Row],[GroupByKey]]),(DiscreteStatsTable[GroupByKey]=DiscreteStatsTable[[#This Row],[GroupByKey]])*DiscreteStatsTable[Replication]))</f>
        <v>50</v>
      </c>
      <c r="Y1547" s="5">
        <f>IF(DiscreteStatsTable[[#This Row],[RepsRequested]]=DiscreteStatsTable[[#This Row],[RepsWithStatObserved]],1,0)</f>
        <v>1</v>
      </c>
    </row>
    <row r="1548" spans="1:25" x14ac:dyDescent="0.25">
      <c r="A1548" t="s">
        <v>68</v>
      </c>
      <c r="B1548" t="s">
        <v>70</v>
      </c>
      <c r="C1548">
        <v>25</v>
      </c>
      <c r="D1548" t="s">
        <v>99</v>
      </c>
      <c r="E1548" t="s">
        <v>75</v>
      </c>
      <c r="F1548" t="s">
        <v>73</v>
      </c>
      <c r="G1548">
        <v>0.305337499421169</v>
      </c>
      <c r="H1548">
        <v>2E+20</v>
      </c>
      <c r="I1548">
        <v>3.5915814084186599E-2</v>
      </c>
      <c r="J1548">
        <v>0.49553077627962899</v>
      </c>
      <c r="K1548">
        <v>9</v>
      </c>
      <c r="L154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48" s="5" cm="1">
        <f t="array" ref="M1548">MAX(IF((ProjectInfoTable[ProjectName]=DiscreteStatsTable[[#This Row],[ProjectName]]),(ProjectInfoTable[ProjectName]=DiscreteStatsTable[[#This Row],[ProjectName]])*ProjectInfoTable[NumberOfReplications]))</f>
        <v>50</v>
      </c>
      <c r="N1548" s="5" cm="1">
        <f t="array" ref="N1548">IFERROR(AVERAGE(IF((DiscreteStatsTable[GroupByKey]=DiscreteStatsTable[[#This Row],[GroupByKey]]),(DiscreteStatsTable[GroupByKey]=DiscreteStatsTable[[#This Row],[GroupByKey]])*DiscreteStatsTable[Average])),0)</f>
        <v>0.25989097691448754</v>
      </c>
      <c r="O1548" s="5" cm="1">
        <f t="array" ref="O154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48" s="5" cm="1">
        <f t="array" ref="P1548">MAX(IF((ProjectInfoTable[ProjectName]=DiscreteStatsTable[[#This Row],[ProjectName]]),(ProjectInfoTable[ProjectName]=DiscreteStatsTable[[#This Row],[ProjectName]])*ProjectInfoTable[ConfidenceInterval]))</f>
        <v>0.95</v>
      </c>
      <c r="Q1548" s="5">
        <f>IF(AND(DiscreteStatsTable[[#This Row],[RepsWithStatObserved]]=1,Y1548=0),200000000000000000000,IFERROR(_xlfn.T.INV.2T(1 -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48" s="5" cm="1">
        <f t="array" ref="R1548">MIN(IF((DiscreteStatsTable[GroupByKey]=DiscreteStatsTable[[#This Row],[GroupByKey]]),(DiscreteStatsTable[GroupByKey]=DiscreteStatsTable[[#This Row],[GroupByKey]])*DiscreteStatsTable[Average]))</f>
        <v>9.9110799780549305E-2</v>
      </c>
      <c r="S1548" s="5" cm="1">
        <f t="array" ref="S1548">MAX(IF((DiscreteStatsTable[GroupByKey]=DiscreteStatsTable[[#This Row],[GroupByKey]]),(DiscreteStatsTable[GroupByKey]=DiscreteStatsTable[[#This Row],[GroupByKey]])*DiscreteStatsTable[Average]))</f>
        <v>0.39044329600396599</v>
      </c>
      <c r="T1548" s="5" cm="1">
        <f t="array" ref="T1548">MIN(IF((DiscreteStatsTable[GroupByKey]=DiscreteStatsTable[[#This Row],[GroupByKey]]),(DiscreteStatsTable[GroupByKey]=DiscreteStatsTable[[#This Row],[GroupByKey]])*DiscreteStatsTable[Minimum]))</f>
        <v>1.8569038615106601E-2</v>
      </c>
      <c r="U1548" s="5" cm="1">
        <f t="array" ref="U1548">MAX(IF((DiscreteStatsTable[GroupByKey]=DiscreteStatsTable[[#This Row],[GroupByKey]]),(DiscreteStatsTable[GroupByKey]=DiscreteStatsTable[[#This Row],[GroupByKey]])*DiscreteStatsTable[Maximum]))</f>
        <v>0.49770717251883501</v>
      </c>
      <c r="V1548" s="5" cm="1">
        <f t="array" ref="V1548">IFERROR(AVERAGE(IF((DiscreteStatsTable[GroupByKey]=DiscreteStatsTable[[#This Row],[GroupByKey]]),(DiscreteStatsTable[GroupByKey]=DiscreteStatsTable[[#This Row],[GroupByKey]])*DiscreteStatsTable[NumberObservations])),0)</f>
        <v>6.66</v>
      </c>
      <c r="W1548" s="5">
        <f>IF((DiscreteStatsTable[[#This Row],[RepsRequested]]&gt;1),DiscreteStatsTable[[#This Row],[HalfWidth]],DiscreteStatsTable[[#This Row],[BatchMeansHalfWidth]])</f>
        <v>1.6977944113910053E-2</v>
      </c>
      <c r="X1548" s="5" cm="1">
        <f t="array" ref="X1548">COUNT(IF((DiscreteStatsTable[GroupByKey]=DiscreteStatsTable[[#This Row],[GroupByKey]]),(DiscreteStatsTable[GroupByKey]=DiscreteStatsTable[[#This Row],[GroupByKey]])*DiscreteStatsTable[Replication]))</f>
        <v>50</v>
      </c>
      <c r="Y1548" s="5">
        <f>IF(DiscreteStatsTable[[#This Row],[RepsRequested]]=DiscreteStatsTable[[#This Row],[RepsWithStatObserved]],1,0)</f>
        <v>1</v>
      </c>
    </row>
    <row r="1549" spans="1:25" x14ac:dyDescent="0.25">
      <c r="A1549" t="s">
        <v>68</v>
      </c>
      <c r="B1549" t="s">
        <v>70</v>
      </c>
      <c r="C1549">
        <v>25</v>
      </c>
      <c r="D1549" t="s">
        <v>99</v>
      </c>
      <c r="E1549" t="s">
        <v>76</v>
      </c>
      <c r="F1549" t="s">
        <v>73</v>
      </c>
      <c r="G1549">
        <v>9.1601249826350806</v>
      </c>
      <c r="H1549">
        <v>2E+20</v>
      </c>
      <c r="I1549">
        <v>1.0774744225256001</v>
      </c>
      <c r="J1549">
        <v>14.865923288388901</v>
      </c>
      <c r="K1549">
        <v>9</v>
      </c>
      <c r="L154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49" s="5" cm="1">
        <f t="array" ref="M1549">MAX(IF((ProjectInfoTable[ProjectName]=DiscreteStatsTable[[#This Row],[ProjectName]]),(ProjectInfoTable[ProjectName]=DiscreteStatsTable[[#This Row],[ProjectName]])*ProjectInfoTable[NumberOfReplications]))</f>
        <v>50</v>
      </c>
      <c r="N1549" s="5" cm="1">
        <f t="array" ref="N1549">IFERROR(AVERAGE(IF((DiscreteStatsTable[GroupByKey]=DiscreteStatsTable[[#This Row],[GroupByKey]]),(DiscreteStatsTable[GroupByKey]=DiscreteStatsTable[[#This Row],[GroupByKey]])*DiscreteStatsTable[Average])),0)</f>
        <v>7.7967293074346298</v>
      </c>
      <c r="O1549" s="5" cm="1">
        <f t="array" ref="O1549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49" s="5" cm="1">
        <f t="array" ref="P1549">MAX(IF((ProjectInfoTable[ProjectName]=DiscreteStatsTable[[#This Row],[ProjectName]]),(ProjectInfoTable[ProjectName]=DiscreteStatsTable[[#This Row],[ProjectName]])*ProjectInfoTable[ConfidenceInterval]))</f>
        <v>0.95</v>
      </c>
      <c r="Q1549" s="5">
        <f>IF(AND(DiscreteStatsTable[[#This Row],[RepsWithStatObserved]]=1,Y1549=0),200000000000000000000,IFERROR(_xlfn.T.INV.2T(1 -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49" s="5" cm="1">
        <f t="array" ref="R1549">MIN(IF((DiscreteStatsTable[GroupByKey]=DiscreteStatsTable[[#This Row],[GroupByKey]]),(DiscreteStatsTable[GroupByKey]=DiscreteStatsTable[[#This Row],[GroupByKey]])*DiscreteStatsTable[Average]))</f>
        <v>2.9733239934164799</v>
      </c>
      <c r="S1549" s="5" cm="1">
        <f t="array" ref="S1549">MAX(IF((DiscreteStatsTable[GroupByKey]=DiscreteStatsTable[[#This Row],[GroupByKey]]),(DiscreteStatsTable[GroupByKey]=DiscreteStatsTable[[#This Row],[GroupByKey]])*DiscreteStatsTable[Average]))</f>
        <v>11.713298880119</v>
      </c>
      <c r="T1549" s="5" cm="1">
        <f t="array" ref="T1549">MIN(IF((DiscreteStatsTable[GroupByKey]=DiscreteStatsTable[[#This Row],[GroupByKey]]),(DiscreteStatsTable[GroupByKey]=DiscreteStatsTable[[#This Row],[GroupByKey]])*DiscreteStatsTable[Minimum]))</f>
        <v>0.55707115845319799</v>
      </c>
      <c r="U1549" s="5" cm="1">
        <f t="array" ref="U1549">MAX(IF((DiscreteStatsTable[GroupByKey]=DiscreteStatsTable[[#This Row],[GroupByKey]]),(DiscreteStatsTable[GroupByKey]=DiscreteStatsTable[[#This Row],[GroupByKey]])*DiscreteStatsTable[Maximum]))</f>
        <v>14.9312151755651</v>
      </c>
      <c r="V1549" s="5" cm="1">
        <f t="array" ref="V1549">IFERROR(AVERAGE(IF((DiscreteStatsTable[GroupByKey]=DiscreteStatsTable[[#This Row],[GroupByKey]]),(DiscreteStatsTable[GroupByKey]=DiscreteStatsTable[[#This Row],[GroupByKey]])*DiscreteStatsTable[NumberObservations])),0)</f>
        <v>6.66</v>
      </c>
      <c r="W1549" s="5">
        <f>IF((DiscreteStatsTable[[#This Row],[RepsRequested]]&gt;1),DiscreteStatsTable[[#This Row],[HalfWidth]],DiscreteStatsTable[[#This Row],[BatchMeansHalfWidth]])</f>
        <v>0.50933832341729657</v>
      </c>
      <c r="X1549" s="5" cm="1">
        <f t="array" ref="X1549">COUNT(IF((DiscreteStatsTable[GroupByKey]=DiscreteStatsTable[[#This Row],[GroupByKey]]),(DiscreteStatsTable[GroupByKey]=DiscreteStatsTable[[#This Row],[GroupByKey]])*DiscreteStatsTable[Replication]))</f>
        <v>50</v>
      </c>
      <c r="Y1549" s="5">
        <f>IF(DiscreteStatsTable[[#This Row],[RepsRequested]]=DiscreteStatsTable[[#This Row],[RepsWithStatObserved]],1,0)</f>
        <v>1</v>
      </c>
    </row>
    <row r="1550" spans="1:25" x14ac:dyDescent="0.25">
      <c r="A1550" t="s">
        <v>68</v>
      </c>
      <c r="B1550" t="s">
        <v>70</v>
      </c>
      <c r="C1550">
        <v>25</v>
      </c>
      <c r="D1550" t="s">
        <v>99</v>
      </c>
      <c r="E1550" t="s">
        <v>77</v>
      </c>
      <c r="F1550" t="s">
        <v>73</v>
      </c>
      <c r="G1550">
        <v>0</v>
      </c>
      <c r="H1550">
        <v>2E+20</v>
      </c>
      <c r="I1550">
        <v>0</v>
      </c>
      <c r="J1550">
        <v>0</v>
      </c>
      <c r="K1550">
        <v>9</v>
      </c>
      <c r="L155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50" s="5" cm="1">
        <f t="array" ref="M1550">MAX(IF((ProjectInfoTable[ProjectName]=DiscreteStatsTable[[#This Row],[ProjectName]]),(ProjectInfoTable[ProjectName]=DiscreteStatsTable[[#This Row],[ProjectName]])*ProjectInfoTable[NumberOfReplications]))</f>
        <v>50</v>
      </c>
      <c r="N1550" s="5" cm="1">
        <f t="array" ref="N1550">IFERROR(AVERAGE(IF((DiscreteStatsTable[GroupByKey]=DiscreteStatsTable[[#This Row],[GroupByKey]]),(DiscreteStatsTable[GroupByKey]=DiscreteStatsTable[[#This Row],[GroupByKey]])*DiscreteStatsTable[Average])),0)</f>
        <v>0</v>
      </c>
      <c r="O1550" s="5" cm="1">
        <f t="array" ref="O1550">IFERROR(_xlfn.STDEV.S(IF((DiscreteStatsTable[GroupByKey]=DiscreteStatsTable[[#This Row],[GroupByKey]]),(DiscreteStatsTable[GroupByKey]=DiscreteStatsTable[[#This Row],[GroupByKey]])*DiscreteStatsTable[Average])),0)</f>
        <v>0</v>
      </c>
      <c r="P1550" s="5" cm="1">
        <f t="array" ref="P1550">MAX(IF((ProjectInfoTable[ProjectName]=DiscreteStatsTable[[#This Row],[ProjectName]]),(ProjectInfoTable[ProjectName]=DiscreteStatsTable[[#This Row],[ProjectName]])*ProjectInfoTable[ConfidenceInterval]))</f>
        <v>0.95</v>
      </c>
      <c r="Q1550" s="5">
        <f>IF(AND(DiscreteStatsTable[[#This Row],[RepsWithStatObserved]]=1,Y1550=0),200000000000000000000,IFERROR(_xlfn.T.INV.2T(1 -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0" s="5" cm="1">
        <f t="array" ref="R1550">MIN(IF((DiscreteStatsTable[GroupByKey]=DiscreteStatsTable[[#This Row],[GroupByKey]]),(DiscreteStatsTable[GroupByKey]=DiscreteStatsTable[[#This Row],[GroupByKey]])*DiscreteStatsTable[Average]))</f>
        <v>0</v>
      </c>
      <c r="S1550" s="5" cm="1">
        <f t="array" ref="S1550">MAX(IF((DiscreteStatsTable[GroupByKey]=DiscreteStatsTable[[#This Row],[GroupByKey]]),(DiscreteStatsTable[GroupByKey]=DiscreteStatsTable[[#This Row],[GroupByKey]])*DiscreteStatsTable[Average]))</f>
        <v>0</v>
      </c>
      <c r="T1550" s="5" cm="1">
        <f t="array" ref="T1550">MIN(IF((DiscreteStatsTable[GroupByKey]=DiscreteStatsTable[[#This Row],[GroupByKey]]),(DiscreteStatsTable[GroupByKey]=DiscreteStatsTable[[#This Row],[GroupByKey]])*DiscreteStatsTable[Minimum]))</f>
        <v>0</v>
      </c>
      <c r="U1550" s="5" cm="1">
        <f t="array" ref="U1550">MAX(IF((DiscreteStatsTable[GroupByKey]=DiscreteStatsTable[[#This Row],[GroupByKey]]),(DiscreteStatsTable[GroupByKey]=DiscreteStatsTable[[#This Row],[GroupByKey]])*DiscreteStatsTable[Maximum]))</f>
        <v>0</v>
      </c>
      <c r="V1550" s="5" cm="1">
        <f t="array" ref="V1550">IFERROR(AVERAGE(IF((DiscreteStatsTable[GroupByKey]=DiscreteStatsTable[[#This Row],[GroupByKey]]),(DiscreteStatsTable[GroupByKey]=DiscreteStatsTable[[#This Row],[GroupByKey]])*DiscreteStatsTable[NumberObservations])),0)</f>
        <v>6.66</v>
      </c>
      <c r="W1550" s="5">
        <f>IF((DiscreteStatsTable[[#This Row],[RepsRequested]]&gt;1),DiscreteStatsTable[[#This Row],[HalfWidth]],DiscreteStatsTable[[#This Row],[BatchMeansHalfWidth]])</f>
        <v>0</v>
      </c>
      <c r="X1550" s="5" cm="1">
        <f t="array" ref="X1550">COUNT(IF((DiscreteStatsTable[GroupByKey]=DiscreteStatsTable[[#This Row],[GroupByKey]]),(DiscreteStatsTable[GroupByKey]=DiscreteStatsTable[[#This Row],[GroupByKey]])*DiscreteStatsTable[Replication]))</f>
        <v>50</v>
      </c>
      <c r="Y1550" s="5">
        <f>IF(DiscreteStatsTable[[#This Row],[RepsRequested]]=DiscreteStatsTable[[#This Row],[RepsWithStatObserved]],1,0)</f>
        <v>1</v>
      </c>
    </row>
    <row r="1551" spans="1:25" x14ac:dyDescent="0.25">
      <c r="A1551" t="s">
        <v>68</v>
      </c>
      <c r="B1551" t="s">
        <v>70</v>
      </c>
      <c r="C1551">
        <v>25</v>
      </c>
      <c r="D1551" t="s">
        <v>99</v>
      </c>
      <c r="E1551" t="s">
        <v>78</v>
      </c>
      <c r="F1551" t="s">
        <v>73</v>
      </c>
      <c r="G1551">
        <v>0.652452757778343</v>
      </c>
      <c r="H1551">
        <v>2E+20</v>
      </c>
      <c r="I1551">
        <v>0</v>
      </c>
      <c r="J1551">
        <v>4.7743950218634597</v>
      </c>
      <c r="K1551">
        <v>9</v>
      </c>
      <c r="L155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51" s="5" cm="1">
        <f t="array" ref="M1551">MAX(IF((ProjectInfoTable[ProjectName]=DiscreteStatsTable[[#This Row],[ProjectName]]),(ProjectInfoTable[ProjectName]=DiscreteStatsTable[[#This Row],[ProjectName]])*ProjectInfoTable[NumberOfReplications]))</f>
        <v>50</v>
      </c>
      <c r="N1551" s="5" cm="1">
        <f t="array" ref="N1551">IFERROR(AVERAGE(IF((DiscreteStatsTable[GroupByKey]=DiscreteStatsTable[[#This Row],[GroupByKey]]),(DiscreteStatsTable[GroupByKey]=DiscreteStatsTable[[#This Row],[GroupByKey]])*DiscreteStatsTable[Average])),0)</f>
        <v>1.5083801460331328</v>
      </c>
      <c r="O1551" s="5" cm="1">
        <f t="array" ref="O1551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51" s="5" cm="1">
        <f t="array" ref="P1551">MAX(IF((ProjectInfoTable[ProjectName]=DiscreteStatsTable[[#This Row],[ProjectName]]),(ProjectInfoTable[ProjectName]=DiscreteStatsTable[[#This Row],[ProjectName]])*ProjectInfoTable[ConfidenceInterval]))</f>
        <v>0.95</v>
      </c>
      <c r="Q1551" s="5">
        <f>IF(AND(DiscreteStatsTable[[#This Row],[RepsWithStatObserved]]=1,Y1551=0),200000000000000000000,IFERROR(_xlfn.T.INV.2T(1 -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51" s="5" cm="1">
        <f t="array" ref="R1551">MIN(IF((DiscreteStatsTable[GroupByKey]=DiscreteStatsTable[[#This Row],[GroupByKey]]),(DiscreteStatsTable[GroupByKey]=DiscreteStatsTable[[#This Row],[GroupByKey]])*DiscreteStatsTable[Average]))</f>
        <v>0</v>
      </c>
      <c r="S1551" s="5" cm="1">
        <f t="array" ref="S1551">MAX(IF((DiscreteStatsTable[GroupByKey]=DiscreteStatsTable[[#This Row],[GroupByKey]]),(DiscreteStatsTable[GroupByKey]=DiscreteStatsTable[[#This Row],[GroupByKey]])*DiscreteStatsTable[Average]))</f>
        <v>12.907894030662501</v>
      </c>
      <c r="T1551" s="5" cm="1">
        <f t="array" ref="T1551">MIN(IF((DiscreteStatsTable[GroupByKey]=DiscreteStatsTable[[#This Row],[GroupByKey]]),(DiscreteStatsTable[GroupByKey]=DiscreteStatsTable[[#This Row],[GroupByKey]])*DiscreteStatsTable[Minimum]))</f>
        <v>0</v>
      </c>
      <c r="U1551" s="5" cm="1">
        <f t="array" ref="U1551">MAX(IF((DiscreteStatsTable[GroupByKey]=DiscreteStatsTable[[#This Row],[GroupByKey]]),(DiscreteStatsTable[GroupByKey]=DiscreteStatsTable[[#This Row],[GroupByKey]])*DiscreteStatsTable[Maximum]))</f>
        <v>31.471105476993198</v>
      </c>
      <c r="V1551" s="5" cm="1">
        <f t="array" ref="V1551">IFERROR(AVERAGE(IF((DiscreteStatsTable[GroupByKey]=DiscreteStatsTable[[#This Row],[GroupByKey]]),(DiscreteStatsTable[GroupByKey]=DiscreteStatsTable[[#This Row],[GroupByKey]])*DiscreteStatsTable[NumberObservations])),0)</f>
        <v>6.66</v>
      </c>
      <c r="W1551" s="5">
        <f>IF((DiscreteStatsTable[[#This Row],[RepsRequested]]&gt;1),DiscreteStatsTable[[#This Row],[HalfWidth]],DiscreteStatsTable[[#This Row],[BatchMeansHalfWidth]])</f>
        <v>0.62451094728009982</v>
      </c>
      <c r="X1551" s="5" cm="1">
        <f t="array" ref="X1551">COUNT(IF((DiscreteStatsTable[GroupByKey]=DiscreteStatsTable[[#This Row],[GroupByKey]]),(DiscreteStatsTable[GroupByKey]=DiscreteStatsTable[[#This Row],[GroupByKey]])*DiscreteStatsTable[Replication]))</f>
        <v>50</v>
      </c>
      <c r="Y1551" s="5">
        <f>IF(DiscreteStatsTable[[#This Row],[RepsRequested]]=DiscreteStatsTable[[#This Row],[RepsWithStatObserved]],1,0)</f>
        <v>1</v>
      </c>
    </row>
    <row r="1552" spans="1:25" x14ac:dyDescent="0.25">
      <c r="A1552" t="s">
        <v>68</v>
      </c>
      <c r="B1552" t="s">
        <v>70</v>
      </c>
      <c r="C1552">
        <v>26</v>
      </c>
      <c r="D1552" t="s">
        <v>99</v>
      </c>
      <c r="E1552" t="s">
        <v>72</v>
      </c>
      <c r="F1552" t="s">
        <v>73</v>
      </c>
      <c r="G1552">
        <v>0.290597944336008</v>
      </c>
      <c r="H1552">
        <v>2E+20</v>
      </c>
      <c r="I1552">
        <v>0.152193946276558</v>
      </c>
      <c r="J1552">
        <v>0.420500001408186</v>
      </c>
      <c r="K1552">
        <v>9</v>
      </c>
      <c r="L155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52" s="5" cm="1">
        <f t="array" ref="M1552">MAX(IF((ProjectInfoTable[ProjectName]=DiscreteStatsTable[[#This Row],[ProjectName]]),(ProjectInfoTable[ProjectName]=DiscreteStatsTable[[#This Row],[ProjectName]])*ProjectInfoTable[NumberOfReplications]))</f>
        <v>50</v>
      </c>
      <c r="N1552" s="5" cm="1">
        <f t="array" ref="N1552">IFERROR(AVERAGE(IF((DiscreteStatsTable[GroupByKey]=DiscreteStatsTable[[#This Row],[GroupByKey]]),(DiscreteStatsTable[GroupByKey]=DiscreteStatsTable[[#This Row],[GroupByKey]])*DiscreteStatsTable[Average])),0)</f>
        <v>0.25989097691448754</v>
      </c>
      <c r="O1552" s="5" cm="1">
        <f t="array" ref="O155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52" s="5" cm="1">
        <f t="array" ref="P1552">MAX(IF((ProjectInfoTable[ProjectName]=DiscreteStatsTable[[#This Row],[ProjectName]]),(ProjectInfoTable[ProjectName]=DiscreteStatsTable[[#This Row],[ProjectName]])*ProjectInfoTable[ConfidenceInterval]))</f>
        <v>0.95</v>
      </c>
      <c r="Q1552" s="5">
        <f>IF(AND(DiscreteStatsTable[[#This Row],[RepsWithStatObserved]]=1,Y1552=0),200000000000000000000,IFERROR(_xlfn.T.INV.2T(1 -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52" s="5" cm="1">
        <f t="array" ref="R1552">MIN(IF((DiscreteStatsTable[GroupByKey]=DiscreteStatsTable[[#This Row],[GroupByKey]]),(DiscreteStatsTable[GroupByKey]=DiscreteStatsTable[[#This Row],[GroupByKey]])*DiscreteStatsTable[Average]))</f>
        <v>9.9110799780549305E-2</v>
      </c>
      <c r="S1552" s="5" cm="1">
        <f t="array" ref="S1552">MAX(IF((DiscreteStatsTable[GroupByKey]=DiscreteStatsTable[[#This Row],[GroupByKey]]),(DiscreteStatsTable[GroupByKey]=DiscreteStatsTable[[#This Row],[GroupByKey]])*DiscreteStatsTable[Average]))</f>
        <v>0.39044329600396599</v>
      </c>
      <c r="T1552" s="5" cm="1">
        <f t="array" ref="T1552">MIN(IF((DiscreteStatsTable[GroupByKey]=DiscreteStatsTable[[#This Row],[GroupByKey]]),(DiscreteStatsTable[GroupByKey]=DiscreteStatsTable[[#This Row],[GroupByKey]])*DiscreteStatsTable[Minimum]))</f>
        <v>1.8569038615106601E-2</v>
      </c>
      <c r="U1552" s="5" cm="1">
        <f t="array" ref="U1552">MAX(IF((DiscreteStatsTable[GroupByKey]=DiscreteStatsTable[[#This Row],[GroupByKey]]),(DiscreteStatsTable[GroupByKey]=DiscreteStatsTable[[#This Row],[GroupByKey]])*DiscreteStatsTable[Maximum]))</f>
        <v>0.49770717251883501</v>
      </c>
      <c r="V1552" s="5" cm="1">
        <f t="array" ref="V1552">IFERROR(AVERAGE(IF((DiscreteStatsTable[GroupByKey]=DiscreteStatsTable[[#This Row],[GroupByKey]]),(DiscreteStatsTable[GroupByKey]=DiscreteStatsTable[[#This Row],[GroupByKey]])*DiscreteStatsTable[NumberObservations])),0)</f>
        <v>6.66</v>
      </c>
      <c r="W1552" s="5">
        <f>IF((DiscreteStatsTable[[#This Row],[RepsRequested]]&gt;1),DiscreteStatsTable[[#This Row],[HalfWidth]],DiscreteStatsTable[[#This Row],[BatchMeansHalfWidth]])</f>
        <v>1.6977944113910053E-2</v>
      </c>
      <c r="X1552" s="5" cm="1">
        <f t="array" ref="X1552">COUNT(IF((DiscreteStatsTable[GroupByKey]=DiscreteStatsTable[[#This Row],[GroupByKey]]),(DiscreteStatsTable[GroupByKey]=DiscreteStatsTable[[#This Row],[GroupByKey]])*DiscreteStatsTable[Replication]))</f>
        <v>50</v>
      </c>
      <c r="Y1552" s="5">
        <f>IF(DiscreteStatsTable[[#This Row],[RepsRequested]]=DiscreteStatsTable[[#This Row],[RepsWithStatObserved]],1,0)</f>
        <v>1</v>
      </c>
    </row>
    <row r="1553" spans="1:25" x14ac:dyDescent="0.25">
      <c r="A1553" t="s">
        <v>68</v>
      </c>
      <c r="B1553" t="s">
        <v>70</v>
      </c>
      <c r="C1553">
        <v>26</v>
      </c>
      <c r="D1553" t="s">
        <v>99</v>
      </c>
      <c r="E1553" t="s">
        <v>74</v>
      </c>
      <c r="F1553" t="s">
        <v>73</v>
      </c>
      <c r="G1553">
        <v>9.2499464937899099</v>
      </c>
      <c r="H1553">
        <v>2E+20</v>
      </c>
      <c r="I1553">
        <v>4.5658183882967496</v>
      </c>
      <c r="J1553">
        <v>12.615000042245599</v>
      </c>
      <c r="K1553">
        <v>9</v>
      </c>
      <c r="L155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53" s="5" cm="1">
        <f t="array" ref="M1553">MAX(IF((ProjectInfoTable[ProjectName]=DiscreteStatsTable[[#This Row],[ProjectName]]),(ProjectInfoTable[ProjectName]=DiscreteStatsTable[[#This Row],[ProjectName]])*ProjectInfoTable[NumberOfReplications]))</f>
        <v>50</v>
      </c>
      <c r="N1553" s="5" cm="1">
        <f t="array" ref="N1553">IFERROR(AVERAGE(IF((DiscreteStatsTable[GroupByKey]=DiscreteStatsTable[[#This Row],[GroupByKey]]),(DiscreteStatsTable[GroupByKey]=DiscreteStatsTable[[#This Row],[GroupByKey]])*DiscreteStatsTable[Average])),0)</f>
        <v>9.3051094534677592</v>
      </c>
      <c r="O1553" s="5" cm="1">
        <f t="array" ref="O1553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53" s="5" cm="1">
        <f t="array" ref="P1553">MAX(IF((ProjectInfoTable[ProjectName]=DiscreteStatsTable[[#This Row],[ProjectName]]),(ProjectInfoTable[ProjectName]=DiscreteStatsTable[[#This Row],[ProjectName]])*ProjectInfoTable[ConfidenceInterval]))</f>
        <v>0.95</v>
      </c>
      <c r="Q1553" s="5">
        <f>IF(AND(DiscreteStatsTable[[#This Row],[RepsWithStatObserved]]=1,Y1553=0),200000000000000000000,IFERROR(_xlfn.T.INV.2T(1 -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53" s="5" cm="1">
        <f t="array" ref="R1553">MIN(IF((DiscreteStatsTable[GroupByKey]=DiscreteStatsTable[[#This Row],[GroupByKey]]),(DiscreteStatsTable[GroupByKey]=DiscreteStatsTable[[#This Row],[GroupByKey]])*DiscreteStatsTable[Average]))</f>
        <v>3.48010138212855</v>
      </c>
      <c r="S1553" s="5" cm="1">
        <f t="array" ref="S1553">MAX(IF((DiscreteStatsTable[GroupByKey]=DiscreteStatsTable[[#This Row],[GroupByKey]]),(DiscreteStatsTable[GroupByKey]=DiscreteStatsTable[[#This Row],[GroupByKey]])*DiscreteStatsTable[Average]))</f>
        <v>23.754986041942001</v>
      </c>
      <c r="T1553" s="5" cm="1">
        <f t="array" ref="T1553">MIN(IF((DiscreteStatsTable[GroupByKey]=DiscreteStatsTable[[#This Row],[GroupByKey]]),(DiscreteStatsTable[GroupByKey]=DiscreteStatsTable[[#This Row],[GroupByKey]])*DiscreteStatsTable[Minimum]))</f>
        <v>0.55707115845319799</v>
      </c>
      <c r="U1553" s="5" cm="1">
        <f t="array" ref="U1553">MAX(IF((DiscreteStatsTable[GroupByKey]=DiscreteStatsTable[[#This Row],[GroupByKey]]),(DiscreteStatsTable[GroupByKey]=DiscreteStatsTable[[#This Row],[GroupByKey]])*DiscreteStatsTable[Maximum]))</f>
        <v>46.0165696136092</v>
      </c>
      <c r="V1553" s="5" cm="1">
        <f t="array" ref="V1553">IFERROR(AVERAGE(IF((DiscreteStatsTable[GroupByKey]=DiscreteStatsTable[[#This Row],[GroupByKey]]),(DiscreteStatsTable[GroupByKey]=DiscreteStatsTable[[#This Row],[GroupByKey]])*DiscreteStatsTable[NumberObservations])),0)</f>
        <v>6.66</v>
      </c>
      <c r="W1553" s="5">
        <f>IF((DiscreteStatsTable[[#This Row],[RepsRequested]]&gt;1),DiscreteStatsTable[[#This Row],[HalfWidth]],DiscreteStatsTable[[#This Row],[BatchMeansHalfWidth]])</f>
        <v>0.87568994514178078</v>
      </c>
      <c r="X1553" s="5" cm="1">
        <f t="array" ref="X1553">COUNT(IF((DiscreteStatsTable[GroupByKey]=DiscreteStatsTable[[#This Row],[GroupByKey]]),(DiscreteStatsTable[GroupByKey]=DiscreteStatsTable[[#This Row],[GroupByKey]])*DiscreteStatsTable[Replication]))</f>
        <v>50</v>
      </c>
      <c r="Y1553" s="5">
        <f>IF(DiscreteStatsTable[[#This Row],[RepsRequested]]=DiscreteStatsTable[[#This Row],[RepsWithStatObserved]],1,0)</f>
        <v>1</v>
      </c>
    </row>
    <row r="1554" spans="1:25" x14ac:dyDescent="0.25">
      <c r="A1554" t="s">
        <v>68</v>
      </c>
      <c r="B1554" t="s">
        <v>70</v>
      </c>
      <c r="C1554">
        <v>26</v>
      </c>
      <c r="D1554" t="s">
        <v>99</v>
      </c>
      <c r="E1554" t="s">
        <v>75</v>
      </c>
      <c r="F1554" t="s">
        <v>73</v>
      </c>
      <c r="G1554">
        <v>0.290597944336008</v>
      </c>
      <c r="H1554">
        <v>2E+20</v>
      </c>
      <c r="I1554">
        <v>0.152193946276558</v>
      </c>
      <c r="J1554">
        <v>0.420500001408186</v>
      </c>
      <c r="K1554">
        <v>9</v>
      </c>
      <c r="L155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54" s="5" cm="1">
        <f t="array" ref="M1554">MAX(IF((ProjectInfoTable[ProjectName]=DiscreteStatsTable[[#This Row],[ProjectName]]),(ProjectInfoTable[ProjectName]=DiscreteStatsTable[[#This Row],[ProjectName]])*ProjectInfoTable[NumberOfReplications]))</f>
        <v>50</v>
      </c>
      <c r="N1554" s="5" cm="1">
        <f t="array" ref="N1554">IFERROR(AVERAGE(IF((DiscreteStatsTable[GroupByKey]=DiscreteStatsTable[[#This Row],[GroupByKey]]),(DiscreteStatsTable[GroupByKey]=DiscreteStatsTable[[#This Row],[GroupByKey]])*DiscreteStatsTable[Average])),0)</f>
        <v>0.25989097691448754</v>
      </c>
      <c r="O1554" s="5" cm="1">
        <f t="array" ref="O155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54" s="5" cm="1">
        <f t="array" ref="P1554">MAX(IF((ProjectInfoTable[ProjectName]=DiscreteStatsTable[[#This Row],[ProjectName]]),(ProjectInfoTable[ProjectName]=DiscreteStatsTable[[#This Row],[ProjectName]])*ProjectInfoTable[ConfidenceInterval]))</f>
        <v>0.95</v>
      </c>
      <c r="Q1554" s="5">
        <f>IF(AND(DiscreteStatsTable[[#This Row],[RepsWithStatObserved]]=1,Y1554=0),200000000000000000000,IFERROR(_xlfn.T.INV.2T(1 -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54" s="5" cm="1">
        <f t="array" ref="R1554">MIN(IF((DiscreteStatsTable[GroupByKey]=DiscreteStatsTable[[#This Row],[GroupByKey]]),(DiscreteStatsTable[GroupByKey]=DiscreteStatsTable[[#This Row],[GroupByKey]])*DiscreteStatsTable[Average]))</f>
        <v>9.9110799780549305E-2</v>
      </c>
      <c r="S1554" s="5" cm="1">
        <f t="array" ref="S1554">MAX(IF((DiscreteStatsTable[GroupByKey]=DiscreteStatsTable[[#This Row],[GroupByKey]]),(DiscreteStatsTable[GroupByKey]=DiscreteStatsTable[[#This Row],[GroupByKey]])*DiscreteStatsTable[Average]))</f>
        <v>0.39044329600396599</v>
      </c>
      <c r="T1554" s="5" cm="1">
        <f t="array" ref="T1554">MIN(IF((DiscreteStatsTable[GroupByKey]=DiscreteStatsTable[[#This Row],[GroupByKey]]),(DiscreteStatsTable[GroupByKey]=DiscreteStatsTable[[#This Row],[GroupByKey]])*DiscreteStatsTable[Minimum]))</f>
        <v>1.8569038615106601E-2</v>
      </c>
      <c r="U1554" s="5" cm="1">
        <f t="array" ref="U1554">MAX(IF((DiscreteStatsTable[GroupByKey]=DiscreteStatsTable[[#This Row],[GroupByKey]]),(DiscreteStatsTable[GroupByKey]=DiscreteStatsTable[[#This Row],[GroupByKey]])*DiscreteStatsTable[Maximum]))</f>
        <v>0.49770717251883501</v>
      </c>
      <c r="V1554" s="5" cm="1">
        <f t="array" ref="V1554">IFERROR(AVERAGE(IF((DiscreteStatsTable[GroupByKey]=DiscreteStatsTable[[#This Row],[GroupByKey]]),(DiscreteStatsTable[GroupByKey]=DiscreteStatsTable[[#This Row],[GroupByKey]])*DiscreteStatsTable[NumberObservations])),0)</f>
        <v>6.66</v>
      </c>
      <c r="W1554" s="5">
        <f>IF((DiscreteStatsTable[[#This Row],[RepsRequested]]&gt;1),DiscreteStatsTable[[#This Row],[HalfWidth]],DiscreteStatsTable[[#This Row],[BatchMeansHalfWidth]])</f>
        <v>1.6977944113910053E-2</v>
      </c>
      <c r="X1554" s="5" cm="1">
        <f t="array" ref="X1554">COUNT(IF((DiscreteStatsTable[GroupByKey]=DiscreteStatsTable[[#This Row],[GroupByKey]]),(DiscreteStatsTable[GroupByKey]=DiscreteStatsTable[[#This Row],[GroupByKey]])*DiscreteStatsTable[Replication]))</f>
        <v>50</v>
      </c>
      <c r="Y1554" s="5">
        <f>IF(DiscreteStatsTable[[#This Row],[RepsRequested]]=DiscreteStatsTable[[#This Row],[RepsWithStatObserved]],1,0)</f>
        <v>1</v>
      </c>
    </row>
    <row r="1555" spans="1:25" x14ac:dyDescent="0.25">
      <c r="A1555" t="s">
        <v>68</v>
      </c>
      <c r="B1555" t="s">
        <v>70</v>
      </c>
      <c r="C1555">
        <v>26</v>
      </c>
      <c r="D1555" t="s">
        <v>99</v>
      </c>
      <c r="E1555" t="s">
        <v>76</v>
      </c>
      <c r="F1555" t="s">
        <v>73</v>
      </c>
      <c r="G1555">
        <v>8.7179383300802407</v>
      </c>
      <c r="H1555">
        <v>2E+20</v>
      </c>
      <c r="I1555">
        <v>4.5658183882967496</v>
      </c>
      <c r="J1555">
        <v>12.615000042245599</v>
      </c>
      <c r="K1555">
        <v>9</v>
      </c>
      <c r="L155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55" s="5" cm="1">
        <f t="array" ref="M1555">MAX(IF((ProjectInfoTable[ProjectName]=DiscreteStatsTable[[#This Row],[ProjectName]]),(ProjectInfoTable[ProjectName]=DiscreteStatsTable[[#This Row],[ProjectName]])*ProjectInfoTable[NumberOfReplications]))</f>
        <v>50</v>
      </c>
      <c r="N1555" s="5" cm="1">
        <f t="array" ref="N1555">IFERROR(AVERAGE(IF((DiscreteStatsTable[GroupByKey]=DiscreteStatsTable[[#This Row],[GroupByKey]]),(DiscreteStatsTable[GroupByKey]=DiscreteStatsTable[[#This Row],[GroupByKey]])*DiscreteStatsTable[Average])),0)</f>
        <v>7.7967293074346298</v>
      </c>
      <c r="O1555" s="5" cm="1">
        <f t="array" ref="O1555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55" s="5" cm="1">
        <f t="array" ref="P1555">MAX(IF((ProjectInfoTable[ProjectName]=DiscreteStatsTable[[#This Row],[ProjectName]]),(ProjectInfoTable[ProjectName]=DiscreteStatsTable[[#This Row],[ProjectName]])*ProjectInfoTable[ConfidenceInterval]))</f>
        <v>0.95</v>
      </c>
      <c r="Q1555" s="5">
        <f>IF(AND(DiscreteStatsTable[[#This Row],[RepsWithStatObserved]]=1,Y1555=0),200000000000000000000,IFERROR(_xlfn.T.INV.2T(1 -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55" s="5" cm="1">
        <f t="array" ref="R1555">MIN(IF((DiscreteStatsTable[GroupByKey]=DiscreteStatsTable[[#This Row],[GroupByKey]]),(DiscreteStatsTable[GroupByKey]=DiscreteStatsTable[[#This Row],[GroupByKey]])*DiscreteStatsTable[Average]))</f>
        <v>2.9733239934164799</v>
      </c>
      <c r="S1555" s="5" cm="1">
        <f t="array" ref="S1555">MAX(IF((DiscreteStatsTable[GroupByKey]=DiscreteStatsTable[[#This Row],[GroupByKey]]),(DiscreteStatsTable[GroupByKey]=DiscreteStatsTable[[#This Row],[GroupByKey]])*DiscreteStatsTable[Average]))</f>
        <v>11.713298880119</v>
      </c>
      <c r="T1555" s="5" cm="1">
        <f t="array" ref="T1555">MIN(IF((DiscreteStatsTable[GroupByKey]=DiscreteStatsTable[[#This Row],[GroupByKey]]),(DiscreteStatsTable[GroupByKey]=DiscreteStatsTable[[#This Row],[GroupByKey]])*DiscreteStatsTable[Minimum]))</f>
        <v>0.55707115845319799</v>
      </c>
      <c r="U1555" s="5" cm="1">
        <f t="array" ref="U1555">MAX(IF((DiscreteStatsTable[GroupByKey]=DiscreteStatsTable[[#This Row],[GroupByKey]]),(DiscreteStatsTable[GroupByKey]=DiscreteStatsTable[[#This Row],[GroupByKey]])*DiscreteStatsTable[Maximum]))</f>
        <v>14.9312151755651</v>
      </c>
      <c r="V1555" s="5" cm="1">
        <f t="array" ref="V1555">IFERROR(AVERAGE(IF((DiscreteStatsTable[GroupByKey]=DiscreteStatsTable[[#This Row],[GroupByKey]]),(DiscreteStatsTable[GroupByKey]=DiscreteStatsTable[[#This Row],[GroupByKey]])*DiscreteStatsTable[NumberObservations])),0)</f>
        <v>6.66</v>
      </c>
      <c r="W1555" s="5">
        <f>IF((DiscreteStatsTable[[#This Row],[RepsRequested]]&gt;1),DiscreteStatsTable[[#This Row],[HalfWidth]],DiscreteStatsTable[[#This Row],[BatchMeansHalfWidth]])</f>
        <v>0.50933832341729657</v>
      </c>
      <c r="X1555" s="5" cm="1">
        <f t="array" ref="X1555">COUNT(IF((DiscreteStatsTable[GroupByKey]=DiscreteStatsTable[[#This Row],[GroupByKey]]),(DiscreteStatsTable[GroupByKey]=DiscreteStatsTable[[#This Row],[GroupByKey]])*DiscreteStatsTable[Replication]))</f>
        <v>50</v>
      </c>
      <c r="Y1555" s="5">
        <f>IF(DiscreteStatsTable[[#This Row],[RepsRequested]]=DiscreteStatsTable[[#This Row],[RepsWithStatObserved]],1,0)</f>
        <v>1</v>
      </c>
    </row>
    <row r="1556" spans="1:25" x14ac:dyDescent="0.25">
      <c r="A1556" t="s">
        <v>68</v>
      </c>
      <c r="B1556" t="s">
        <v>70</v>
      </c>
      <c r="C1556">
        <v>26</v>
      </c>
      <c r="D1556" t="s">
        <v>99</v>
      </c>
      <c r="E1556" t="s">
        <v>77</v>
      </c>
      <c r="F1556" t="s">
        <v>73</v>
      </c>
      <c r="G1556">
        <v>0</v>
      </c>
      <c r="H1556">
        <v>2E+20</v>
      </c>
      <c r="I1556">
        <v>0</v>
      </c>
      <c r="J1556">
        <v>0</v>
      </c>
      <c r="K1556">
        <v>9</v>
      </c>
      <c r="L155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56" s="5" cm="1">
        <f t="array" ref="M1556">MAX(IF((ProjectInfoTable[ProjectName]=DiscreteStatsTable[[#This Row],[ProjectName]]),(ProjectInfoTable[ProjectName]=DiscreteStatsTable[[#This Row],[ProjectName]])*ProjectInfoTable[NumberOfReplications]))</f>
        <v>50</v>
      </c>
      <c r="N1556" s="5" cm="1">
        <f t="array" ref="N1556">IFERROR(AVERAGE(IF((DiscreteStatsTable[GroupByKey]=DiscreteStatsTable[[#This Row],[GroupByKey]]),(DiscreteStatsTable[GroupByKey]=DiscreteStatsTable[[#This Row],[GroupByKey]])*DiscreteStatsTable[Average])),0)</f>
        <v>0</v>
      </c>
      <c r="O1556" s="5" cm="1">
        <f t="array" ref="O1556">IFERROR(_xlfn.STDEV.S(IF((DiscreteStatsTable[GroupByKey]=DiscreteStatsTable[[#This Row],[GroupByKey]]),(DiscreteStatsTable[GroupByKey]=DiscreteStatsTable[[#This Row],[GroupByKey]])*DiscreteStatsTable[Average])),0)</f>
        <v>0</v>
      </c>
      <c r="P1556" s="5" cm="1">
        <f t="array" ref="P1556">MAX(IF((ProjectInfoTable[ProjectName]=DiscreteStatsTable[[#This Row],[ProjectName]]),(ProjectInfoTable[ProjectName]=DiscreteStatsTable[[#This Row],[ProjectName]])*ProjectInfoTable[ConfidenceInterval]))</f>
        <v>0.95</v>
      </c>
      <c r="Q1556" s="5">
        <f>IF(AND(DiscreteStatsTable[[#This Row],[RepsWithStatObserved]]=1,Y1556=0),200000000000000000000,IFERROR(_xlfn.T.INV.2T(1 -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6" s="5" cm="1">
        <f t="array" ref="R1556">MIN(IF((DiscreteStatsTable[GroupByKey]=DiscreteStatsTable[[#This Row],[GroupByKey]]),(DiscreteStatsTable[GroupByKey]=DiscreteStatsTable[[#This Row],[GroupByKey]])*DiscreteStatsTable[Average]))</f>
        <v>0</v>
      </c>
      <c r="S1556" s="5" cm="1">
        <f t="array" ref="S1556">MAX(IF((DiscreteStatsTable[GroupByKey]=DiscreteStatsTable[[#This Row],[GroupByKey]]),(DiscreteStatsTable[GroupByKey]=DiscreteStatsTable[[#This Row],[GroupByKey]])*DiscreteStatsTable[Average]))</f>
        <v>0</v>
      </c>
      <c r="T1556" s="5" cm="1">
        <f t="array" ref="T1556">MIN(IF((DiscreteStatsTable[GroupByKey]=DiscreteStatsTable[[#This Row],[GroupByKey]]),(DiscreteStatsTable[GroupByKey]=DiscreteStatsTable[[#This Row],[GroupByKey]])*DiscreteStatsTable[Minimum]))</f>
        <v>0</v>
      </c>
      <c r="U1556" s="5" cm="1">
        <f t="array" ref="U1556">MAX(IF((DiscreteStatsTable[GroupByKey]=DiscreteStatsTable[[#This Row],[GroupByKey]]),(DiscreteStatsTable[GroupByKey]=DiscreteStatsTable[[#This Row],[GroupByKey]])*DiscreteStatsTable[Maximum]))</f>
        <v>0</v>
      </c>
      <c r="V1556" s="5" cm="1">
        <f t="array" ref="V1556">IFERROR(AVERAGE(IF((DiscreteStatsTable[GroupByKey]=DiscreteStatsTable[[#This Row],[GroupByKey]]),(DiscreteStatsTable[GroupByKey]=DiscreteStatsTable[[#This Row],[GroupByKey]])*DiscreteStatsTable[NumberObservations])),0)</f>
        <v>6.66</v>
      </c>
      <c r="W1556" s="5">
        <f>IF((DiscreteStatsTable[[#This Row],[RepsRequested]]&gt;1),DiscreteStatsTable[[#This Row],[HalfWidth]],DiscreteStatsTable[[#This Row],[BatchMeansHalfWidth]])</f>
        <v>0</v>
      </c>
      <c r="X1556" s="5" cm="1">
        <f t="array" ref="X1556">COUNT(IF((DiscreteStatsTable[GroupByKey]=DiscreteStatsTable[[#This Row],[GroupByKey]]),(DiscreteStatsTable[GroupByKey]=DiscreteStatsTable[[#This Row],[GroupByKey]])*DiscreteStatsTable[Replication]))</f>
        <v>50</v>
      </c>
      <c r="Y1556" s="5">
        <f>IF(DiscreteStatsTable[[#This Row],[RepsRequested]]=DiscreteStatsTable[[#This Row],[RepsWithStatObserved]],1,0)</f>
        <v>1</v>
      </c>
    </row>
    <row r="1557" spans="1:25" x14ac:dyDescent="0.25">
      <c r="A1557" t="s">
        <v>68</v>
      </c>
      <c r="B1557" t="s">
        <v>70</v>
      </c>
      <c r="C1557">
        <v>26</v>
      </c>
      <c r="D1557" t="s">
        <v>99</v>
      </c>
      <c r="E1557" t="s">
        <v>78</v>
      </c>
      <c r="F1557" t="s">
        <v>73</v>
      </c>
      <c r="G1557">
        <v>0.53200816370966797</v>
      </c>
      <c r="H1557">
        <v>2E+20</v>
      </c>
      <c r="I1557">
        <v>0</v>
      </c>
      <c r="J1557">
        <v>1.84265760736392</v>
      </c>
      <c r="K1557">
        <v>9</v>
      </c>
      <c r="L155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57" s="5" cm="1">
        <f t="array" ref="M1557">MAX(IF((ProjectInfoTable[ProjectName]=DiscreteStatsTable[[#This Row],[ProjectName]]),(ProjectInfoTable[ProjectName]=DiscreteStatsTable[[#This Row],[ProjectName]])*ProjectInfoTable[NumberOfReplications]))</f>
        <v>50</v>
      </c>
      <c r="N1557" s="5" cm="1">
        <f t="array" ref="N1557">IFERROR(AVERAGE(IF((DiscreteStatsTable[GroupByKey]=DiscreteStatsTable[[#This Row],[GroupByKey]]),(DiscreteStatsTable[GroupByKey]=DiscreteStatsTable[[#This Row],[GroupByKey]])*DiscreteStatsTable[Average])),0)</f>
        <v>1.5083801460331328</v>
      </c>
      <c r="O1557" s="5" cm="1">
        <f t="array" ref="O1557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57" s="5" cm="1">
        <f t="array" ref="P1557">MAX(IF((ProjectInfoTable[ProjectName]=DiscreteStatsTable[[#This Row],[ProjectName]]),(ProjectInfoTable[ProjectName]=DiscreteStatsTable[[#This Row],[ProjectName]])*ProjectInfoTable[ConfidenceInterval]))</f>
        <v>0.95</v>
      </c>
      <c r="Q1557" s="5">
        <f>IF(AND(DiscreteStatsTable[[#This Row],[RepsWithStatObserved]]=1,Y1557=0),200000000000000000000,IFERROR(_xlfn.T.INV.2T(1 -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57" s="5" cm="1">
        <f t="array" ref="R1557">MIN(IF((DiscreteStatsTable[GroupByKey]=DiscreteStatsTable[[#This Row],[GroupByKey]]),(DiscreteStatsTable[GroupByKey]=DiscreteStatsTable[[#This Row],[GroupByKey]])*DiscreteStatsTable[Average]))</f>
        <v>0</v>
      </c>
      <c r="S1557" s="5" cm="1">
        <f t="array" ref="S1557">MAX(IF((DiscreteStatsTable[GroupByKey]=DiscreteStatsTable[[#This Row],[GroupByKey]]),(DiscreteStatsTable[GroupByKey]=DiscreteStatsTable[[#This Row],[GroupByKey]])*DiscreteStatsTable[Average]))</f>
        <v>12.907894030662501</v>
      </c>
      <c r="T1557" s="5" cm="1">
        <f t="array" ref="T1557">MIN(IF((DiscreteStatsTable[GroupByKey]=DiscreteStatsTable[[#This Row],[GroupByKey]]),(DiscreteStatsTable[GroupByKey]=DiscreteStatsTable[[#This Row],[GroupByKey]])*DiscreteStatsTable[Minimum]))</f>
        <v>0</v>
      </c>
      <c r="U1557" s="5" cm="1">
        <f t="array" ref="U1557">MAX(IF((DiscreteStatsTable[GroupByKey]=DiscreteStatsTable[[#This Row],[GroupByKey]]),(DiscreteStatsTable[GroupByKey]=DiscreteStatsTable[[#This Row],[GroupByKey]])*DiscreteStatsTable[Maximum]))</f>
        <v>31.471105476993198</v>
      </c>
      <c r="V1557" s="5" cm="1">
        <f t="array" ref="V1557">IFERROR(AVERAGE(IF((DiscreteStatsTable[GroupByKey]=DiscreteStatsTable[[#This Row],[GroupByKey]]),(DiscreteStatsTable[GroupByKey]=DiscreteStatsTable[[#This Row],[GroupByKey]])*DiscreteStatsTable[NumberObservations])),0)</f>
        <v>6.66</v>
      </c>
      <c r="W1557" s="5">
        <f>IF((DiscreteStatsTable[[#This Row],[RepsRequested]]&gt;1),DiscreteStatsTable[[#This Row],[HalfWidth]],DiscreteStatsTable[[#This Row],[BatchMeansHalfWidth]])</f>
        <v>0.62451094728009982</v>
      </c>
      <c r="X1557" s="5" cm="1">
        <f t="array" ref="X1557">COUNT(IF((DiscreteStatsTable[GroupByKey]=DiscreteStatsTable[[#This Row],[GroupByKey]]),(DiscreteStatsTable[GroupByKey]=DiscreteStatsTable[[#This Row],[GroupByKey]])*DiscreteStatsTable[Replication]))</f>
        <v>50</v>
      </c>
      <c r="Y1557" s="5">
        <f>IF(DiscreteStatsTable[[#This Row],[RepsRequested]]=DiscreteStatsTable[[#This Row],[RepsWithStatObserved]],1,0)</f>
        <v>1</v>
      </c>
    </row>
    <row r="1558" spans="1:25" x14ac:dyDescent="0.25">
      <c r="A1558" t="s">
        <v>68</v>
      </c>
      <c r="B1558" t="s">
        <v>70</v>
      </c>
      <c r="C1558">
        <v>27</v>
      </c>
      <c r="D1558" t="s">
        <v>99</v>
      </c>
      <c r="E1558" t="s">
        <v>72</v>
      </c>
      <c r="F1558" t="s">
        <v>73</v>
      </c>
      <c r="G1558">
        <v>0.24235113575300499</v>
      </c>
      <c r="H1558">
        <v>2E+20</v>
      </c>
      <c r="I1558">
        <v>3.4156629178753901E-2</v>
      </c>
      <c r="J1558">
        <v>0.49161077220354898</v>
      </c>
      <c r="K1558">
        <v>9</v>
      </c>
      <c r="L155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58" s="5" cm="1">
        <f t="array" ref="M1558">MAX(IF((ProjectInfoTable[ProjectName]=DiscreteStatsTable[[#This Row],[ProjectName]]),(ProjectInfoTable[ProjectName]=DiscreteStatsTable[[#This Row],[ProjectName]])*ProjectInfoTable[NumberOfReplications]))</f>
        <v>50</v>
      </c>
      <c r="N1558" s="5" cm="1">
        <f t="array" ref="N1558">IFERROR(AVERAGE(IF((DiscreteStatsTable[GroupByKey]=DiscreteStatsTable[[#This Row],[GroupByKey]]),(DiscreteStatsTable[GroupByKey]=DiscreteStatsTable[[#This Row],[GroupByKey]])*DiscreteStatsTable[Average])),0)</f>
        <v>0.25989097691448754</v>
      </c>
      <c r="O1558" s="5" cm="1">
        <f t="array" ref="O155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58" s="5" cm="1">
        <f t="array" ref="P1558">MAX(IF((ProjectInfoTable[ProjectName]=DiscreteStatsTable[[#This Row],[ProjectName]]),(ProjectInfoTable[ProjectName]=DiscreteStatsTable[[#This Row],[ProjectName]])*ProjectInfoTable[ConfidenceInterval]))</f>
        <v>0.95</v>
      </c>
      <c r="Q1558" s="5">
        <f>IF(AND(DiscreteStatsTable[[#This Row],[RepsWithStatObserved]]=1,Y1558=0),200000000000000000000,IFERROR(_xlfn.T.INV.2T(1 -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58" s="5" cm="1">
        <f t="array" ref="R1558">MIN(IF((DiscreteStatsTable[GroupByKey]=DiscreteStatsTable[[#This Row],[GroupByKey]]),(DiscreteStatsTable[GroupByKey]=DiscreteStatsTable[[#This Row],[GroupByKey]])*DiscreteStatsTable[Average]))</f>
        <v>9.9110799780549305E-2</v>
      </c>
      <c r="S1558" s="5" cm="1">
        <f t="array" ref="S1558">MAX(IF((DiscreteStatsTable[GroupByKey]=DiscreteStatsTable[[#This Row],[GroupByKey]]),(DiscreteStatsTable[GroupByKey]=DiscreteStatsTable[[#This Row],[GroupByKey]])*DiscreteStatsTable[Average]))</f>
        <v>0.39044329600396599</v>
      </c>
      <c r="T1558" s="5" cm="1">
        <f t="array" ref="T1558">MIN(IF((DiscreteStatsTable[GroupByKey]=DiscreteStatsTable[[#This Row],[GroupByKey]]),(DiscreteStatsTable[GroupByKey]=DiscreteStatsTable[[#This Row],[GroupByKey]])*DiscreteStatsTable[Minimum]))</f>
        <v>1.8569038615106601E-2</v>
      </c>
      <c r="U1558" s="5" cm="1">
        <f t="array" ref="U1558">MAX(IF((DiscreteStatsTable[GroupByKey]=DiscreteStatsTable[[#This Row],[GroupByKey]]),(DiscreteStatsTable[GroupByKey]=DiscreteStatsTable[[#This Row],[GroupByKey]])*DiscreteStatsTable[Maximum]))</f>
        <v>0.49770717251883501</v>
      </c>
      <c r="V1558" s="5" cm="1">
        <f t="array" ref="V1558">IFERROR(AVERAGE(IF((DiscreteStatsTable[GroupByKey]=DiscreteStatsTable[[#This Row],[GroupByKey]]),(DiscreteStatsTable[GroupByKey]=DiscreteStatsTable[[#This Row],[GroupByKey]])*DiscreteStatsTable[NumberObservations])),0)</f>
        <v>6.66</v>
      </c>
      <c r="W1558" s="5">
        <f>IF((DiscreteStatsTable[[#This Row],[RepsRequested]]&gt;1),DiscreteStatsTable[[#This Row],[HalfWidth]],DiscreteStatsTable[[#This Row],[BatchMeansHalfWidth]])</f>
        <v>1.6977944113910053E-2</v>
      </c>
      <c r="X1558" s="5" cm="1">
        <f t="array" ref="X1558">COUNT(IF((DiscreteStatsTable[GroupByKey]=DiscreteStatsTable[[#This Row],[GroupByKey]]),(DiscreteStatsTable[GroupByKey]=DiscreteStatsTable[[#This Row],[GroupByKey]])*DiscreteStatsTable[Replication]))</f>
        <v>50</v>
      </c>
      <c r="Y1558" s="5">
        <f>IF(DiscreteStatsTable[[#This Row],[RepsRequested]]=DiscreteStatsTable[[#This Row],[RepsWithStatObserved]],1,0)</f>
        <v>1</v>
      </c>
    </row>
    <row r="1559" spans="1:25" x14ac:dyDescent="0.25">
      <c r="A1559" t="s">
        <v>68</v>
      </c>
      <c r="B1559" t="s">
        <v>70</v>
      </c>
      <c r="C1559">
        <v>27</v>
      </c>
      <c r="D1559" t="s">
        <v>99</v>
      </c>
      <c r="E1559" t="s">
        <v>74</v>
      </c>
      <c r="F1559" t="s">
        <v>73</v>
      </c>
      <c r="G1559">
        <v>7.4625589532406202</v>
      </c>
      <c r="H1559">
        <v>2E+20</v>
      </c>
      <c r="I1559">
        <v>1.0246988753626201</v>
      </c>
      <c r="J1559">
        <v>14.7483231661065</v>
      </c>
      <c r="K1559">
        <v>9</v>
      </c>
      <c r="L155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59" s="5" cm="1">
        <f t="array" ref="M1559">MAX(IF((ProjectInfoTable[ProjectName]=DiscreteStatsTable[[#This Row],[ProjectName]]),(ProjectInfoTable[ProjectName]=DiscreteStatsTable[[#This Row],[ProjectName]])*ProjectInfoTable[NumberOfReplications]))</f>
        <v>50</v>
      </c>
      <c r="N1559" s="5" cm="1">
        <f t="array" ref="N1559">IFERROR(AVERAGE(IF((DiscreteStatsTable[GroupByKey]=DiscreteStatsTable[[#This Row],[GroupByKey]]),(DiscreteStatsTable[GroupByKey]=DiscreteStatsTable[[#This Row],[GroupByKey]])*DiscreteStatsTable[Average])),0)</f>
        <v>9.3051094534677592</v>
      </c>
      <c r="O1559" s="5" cm="1">
        <f t="array" ref="O1559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59" s="5" cm="1">
        <f t="array" ref="P1559">MAX(IF((ProjectInfoTable[ProjectName]=DiscreteStatsTable[[#This Row],[ProjectName]]),(ProjectInfoTable[ProjectName]=DiscreteStatsTable[[#This Row],[ProjectName]])*ProjectInfoTable[ConfidenceInterval]))</f>
        <v>0.95</v>
      </c>
      <c r="Q1559" s="5">
        <f>IF(AND(DiscreteStatsTable[[#This Row],[RepsWithStatObserved]]=1,Y1559=0),200000000000000000000,IFERROR(_xlfn.T.INV.2T(1 -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59" s="5" cm="1">
        <f t="array" ref="R1559">MIN(IF((DiscreteStatsTable[GroupByKey]=DiscreteStatsTable[[#This Row],[GroupByKey]]),(DiscreteStatsTable[GroupByKey]=DiscreteStatsTable[[#This Row],[GroupByKey]])*DiscreteStatsTable[Average]))</f>
        <v>3.48010138212855</v>
      </c>
      <c r="S1559" s="5" cm="1">
        <f t="array" ref="S1559">MAX(IF((DiscreteStatsTable[GroupByKey]=DiscreteStatsTable[[#This Row],[GroupByKey]]),(DiscreteStatsTable[GroupByKey]=DiscreteStatsTable[[#This Row],[GroupByKey]])*DiscreteStatsTable[Average]))</f>
        <v>23.754986041942001</v>
      </c>
      <c r="T1559" s="5" cm="1">
        <f t="array" ref="T1559">MIN(IF((DiscreteStatsTable[GroupByKey]=DiscreteStatsTable[[#This Row],[GroupByKey]]),(DiscreteStatsTable[GroupByKey]=DiscreteStatsTable[[#This Row],[GroupByKey]])*DiscreteStatsTable[Minimum]))</f>
        <v>0.55707115845319799</v>
      </c>
      <c r="U1559" s="5" cm="1">
        <f t="array" ref="U1559">MAX(IF((DiscreteStatsTable[GroupByKey]=DiscreteStatsTable[[#This Row],[GroupByKey]]),(DiscreteStatsTable[GroupByKey]=DiscreteStatsTable[[#This Row],[GroupByKey]])*DiscreteStatsTable[Maximum]))</f>
        <v>46.0165696136092</v>
      </c>
      <c r="V1559" s="5" cm="1">
        <f t="array" ref="V1559">IFERROR(AVERAGE(IF((DiscreteStatsTable[GroupByKey]=DiscreteStatsTable[[#This Row],[GroupByKey]]),(DiscreteStatsTable[GroupByKey]=DiscreteStatsTable[[#This Row],[GroupByKey]])*DiscreteStatsTable[NumberObservations])),0)</f>
        <v>6.66</v>
      </c>
      <c r="W1559" s="5">
        <f>IF((DiscreteStatsTable[[#This Row],[RepsRequested]]&gt;1),DiscreteStatsTable[[#This Row],[HalfWidth]],DiscreteStatsTable[[#This Row],[BatchMeansHalfWidth]])</f>
        <v>0.87568994514178078</v>
      </c>
      <c r="X1559" s="5" cm="1">
        <f t="array" ref="X1559">COUNT(IF((DiscreteStatsTable[GroupByKey]=DiscreteStatsTable[[#This Row],[GroupByKey]]),(DiscreteStatsTable[GroupByKey]=DiscreteStatsTable[[#This Row],[GroupByKey]])*DiscreteStatsTable[Replication]))</f>
        <v>50</v>
      </c>
      <c r="Y1559" s="5">
        <f>IF(DiscreteStatsTable[[#This Row],[RepsRequested]]=DiscreteStatsTable[[#This Row],[RepsWithStatObserved]],1,0)</f>
        <v>1</v>
      </c>
    </row>
    <row r="1560" spans="1:25" x14ac:dyDescent="0.25">
      <c r="A1560" t="s">
        <v>68</v>
      </c>
      <c r="B1560" t="s">
        <v>70</v>
      </c>
      <c r="C1560">
        <v>27</v>
      </c>
      <c r="D1560" t="s">
        <v>99</v>
      </c>
      <c r="E1560" t="s">
        <v>75</v>
      </c>
      <c r="F1560" t="s">
        <v>73</v>
      </c>
      <c r="G1560">
        <v>0.24235113575300499</v>
      </c>
      <c r="H1560">
        <v>2E+20</v>
      </c>
      <c r="I1560">
        <v>3.4156629178753901E-2</v>
      </c>
      <c r="J1560">
        <v>0.49161077220354898</v>
      </c>
      <c r="K1560">
        <v>9</v>
      </c>
      <c r="L156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60" s="5" cm="1">
        <f t="array" ref="M1560">MAX(IF((ProjectInfoTable[ProjectName]=DiscreteStatsTable[[#This Row],[ProjectName]]),(ProjectInfoTable[ProjectName]=DiscreteStatsTable[[#This Row],[ProjectName]])*ProjectInfoTable[NumberOfReplications]))</f>
        <v>50</v>
      </c>
      <c r="N1560" s="5" cm="1">
        <f t="array" ref="N1560">IFERROR(AVERAGE(IF((DiscreteStatsTable[GroupByKey]=DiscreteStatsTable[[#This Row],[GroupByKey]]),(DiscreteStatsTable[GroupByKey]=DiscreteStatsTable[[#This Row],[GroupByKey]])*DiscreteStatsTable[Average])),0)</f>
        <v>0.25989097691448754</v>
      </c>
      <c r="O1560" s="5" cm="1">
        <f t="array" ref="O156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60" s="5" cm="1">
        <f t="array" ref="P1560">MAX(IF((ProjectInfoTable[ProjectName]=DiscreteStatsTable[[#This Row],[ProjectName]]),(ProjectInfoTable[ProjectName]=DiscreteStatsTable[[#This Row],[ProjectName]])*ProjectInfoTable[ConfidenceInterval]))</f>
        <v>0.95</v>
      </c>
      <c r="Q1560" s="5">
        <f>IF(AND(DiscreteStatsTable[[#This Row],[RepsWithStatObserved]]=1,Y1560=0),200000000000000000000,IFERROR(_xlfn.T.INV.2T(1 -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60" s="5" cm="1">
        <f t="array" ref="R1560">MIN(IF((DiscreteStatsTable[GroupByKey]=DiscreteStatsTable[[#This Row],[GroupByKey]]),(DiscreteStatsTable[GroupByKey]=DiscreteStatsTable[[#This Row],[GroupByKey]])*DiscreteStatsTable[Average]))</f>
        <v>9.9110799780549305E-2</v>
      </c>
      <c r="S1560" s="5" cm="1">
        <f t="array" ref="S1560">MAX(IF((DiscreteStatsTable[GroupByKey]=DiscreteStatsTable[[#This Row],[GroupByKey]]),(DiscreteStatsTable[GroupByKey]=DiscreteStatsTable[[#This Row],[GroupByKey]])*DiscreteStatsTable[Average]))</f>
        <v>0.39044329600396599</v>
      </c>
      <c r="T1560" s="5" cm="1">
        <f t="array" ref="T1560">MIN(IF((DiscreteStatsTable[GroupByKey]=DiscreteStatsTable[[#This Row],[GroupByKey]]),(DiscreteStatsTable[GroupByKey]=DiscreteStatsTable[[#This Row],[GroupByKey]])*DiscreteStatsTable[Minimum]))</f>
        <v>1.8569038615106601E-2</v>
      </c>
      <c r="U1560" s="5" cm="1">
        <f t="array" ref="U1560">MAX(IF((DiscreteStatsTable[GroupByKey]=DiscreteStatsTable[[#This Row],[GroupByKey]]),(DiscreteStatsTable[GroupByKey]=DiscreteStatsTable[[#This Row],[GroupByKey]])*DiscreteStatsTable[Maximum]))</f>
        <v>0.49770717251883501</v>
      </c>
      <c r="V1560" s="5" cm="1">
        <f t="array" ref="V1560">IFERROR(AVERAGE(IF((DiscreteStatsTable[GroupByKey]=DiscreteStatsTable[[#This Row],[GroupByKey]]),(DiscreteStatsTable[GroupByKey]=DiscreteStatsTable[[#This Row],[GroupByKey]])*DiscreteStatsTable[NumberObservations])),0)</f>
        <v>6.66</v>
      </c>
      <c r="W1560" s="5">
        <f>IF((DiscreteStatsTable[[#This Row],[RepsRequested]]&gt;1),DiscreteStatsTable[[#This Row],[HalfWidth]],DiscreteStatsTable[[#This Row],[BatchMeansHalfWidth]])</f>
        <v>1.6977944113910053E-2</v>
      </c>
      <c r="X1560" s="5" cm="1">
        <f t="array" ref="X1560">COUNT(IF((DiscreteStatsTable[GroupByKey]=DiscreteStatsTable[[#This Row],[GroupByKey]]),(DiscreteStatsTable[GroupByKey]=DiscreteStatsTable[[#This Row],[GroupByKey]])*DiscreteStatsTable[Replication]))</f>
        <v>50</v>
      </c>
      <c r="Y1560" s="5">
        <f>IF(DiscreteStatsTable[[#This Row],[RepsRequested]]=DiscreteStatsTable[[#This Row],[RepsWithStatObserved]],1,0)</f>
        <v>1</v>
      </c>
    </row>
    <row r="1561" spans="1:25" x14ac:dyDescent="0.25">
      <c r="A1561" t="s">
        <v>68</v>
      </c>
      <c r="B1561" t="s">
        <v>70</v>
      </c>
      <c r="C1561">
        <v>27</v>
      </c>
      <c r="D1561" t="s">
        <v>99</v>
      </c>
      <c r="E1561" t="s">
        <v>76</v>
      </c>
      <c r="F1561" t="s">
        <v>73</v>
      </c>
      <c r="G1561">
        <v>7.2705340725901504</v>
      </c>
      <c r="H1561">
        <v>2E+20</v>
      </c>
      <c r="I1561">
        <v>1.0246988753626201</v>
      </c>
      <c r="J1561">
        <v>14.7483231661065</v>
      </c>
      <c r="K1561">
        <v>9</v>
      </c>
      <c r="L156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61" s="5" cm="1">
        <f t="array" ref="M1561">MAX(IF((ProjectInfoTable[ProjectName]=DiscreteStatsTable[[#This Row],[ProjectName]]),(ProjectInfoTable[ProjectName]=DiscreteStatsTable[[#This Row],[ProjectName]])*ProjectInfoTable[NumberOfReplications]))</f>
        <v>50</v>
      </c>
      <c r="N1561" s="5" cm="1">
        <f t="array" ref="N1561">IFERROR(AVERAGE(IF((DiscreteStatsTable[GroupByKey]=DiscreteStatsTable[[#This Row],[GroupByKey]]),(DiscreteStatsTable[GroupByKey]=DiscreteStatsTable[[#This Row],[GroupByKey]])*DiscreteStatsTable[Average])),0)</f>
        <v>7.7967293074346298</v>
      </c>
      <c r="O1561" s="5" cm="1">
        <f t="array" ref="O1561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61" s="5" cm="1">
        <f t="array" ref="P1561">MAX(IF((ProjectInfoTable[ProjectName]=DiscreteStatsTable[[#This Row],[ProjectName]]),(ProjectInfoTable[ProjectName]=DiscreteStatsTable[[#This Row],[ProjectName]])*ProjectInfoTable[ConfidenceInterval]))</f>
        <v>0.95</v>
      </c>
      <c r="Q1561" s="5">
        <f>IF(AND(DiscreteStatsTable[[#This Row],[RepsWithStatObserved]]=1,Y1561=0),200000000000000000000,IFERROR(_xlfn.T.INV.2T(1 -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61" s="5" cm="1">
        <f t="array" ref="R1561">MIN(IF((DiscreteStatsTable[GroupByKey]=DiscreteStatsTable[[#This Row],[GroupByKey]]),(DiscreteStatsTable[GroupByKey]=DiscreteStatsTable[[#This Row],[GroupByKey]])*DiscreteStatsTable[Average]))</f>
        <v>2.9733239934164799</v>
      </c>
      <c r="S1561" s="5" cm="1">
        <f t="array" ref="S1561">MAX(IF((DiscreteStatsTable[GroupByKey]=DiscreteStatsTable[[#This Row],[GroupByKey]]),(DiscreteStatsTable[GroupByKey]=DiscreteStatsTable[[#This Row],[GroupByKey]])*DiscreteStatsTable[Average]))</f>
        <v>11.713298880119</v>
      </c>
      <c r="T1561" s="5" cm="1">
        <f t="array" ref="T1561">MIN(IF((DiscreteStatsTable[GroupByKey]=DiscreteStatsTable[[#This Row],[GroupByKey]]),(DiscreteStatsTable[GroupByKey]=DiscreteStatsTable[[#This Row],[GroupByKey]])*DiscreteStatsTable[Minimum]))</f>
        <v>0.55707115845319799</v>
      </c>
      <c r="U1561" s="5" cm="1">
        <f t="array" ref="U1561">MAX(IF((DiscreteStatsTable[GroupByKey]=DiscreteStatsTable[[#This Row],[GroupByKey]]),(DiscreteStatsTable[GroupByKey]=DiscreteStatsTable[[#This Row],[GroupByKey]])*DiscreteStatsTable[Maximum]))</f>
        <v>14.9312151755651</v>
      </c>
      <c r="V1561" s="5" cm="1">
        <f t="array" ref="V1561">IFERROR(AVERAGE(IF((DiscreteStatsTable[GroupByKey]=DiscreteStatsTable[[#This Row],[GroupByKey]]),(DiscreteStatsTable[GroupByKey]=DiscreteStatsTable[[#This Row],[GroupByKey]])*DiscreteStatsTable[NumberObservations])),0)</f>
        <v>6.66</v>
      </c>
      <c r="W1561" s="5">
        <f>IF((DiscreteStatsTable[[#This Row],[RepsRequested]]&gt;1),DiscreteStatsTable[[#This Row],[HalfWidth]],DiscreteStatsTable[[#This Row],[BatchMeansHalfWidth]])</f>
        <v>0.50933832341729657</v>
      </c>
      <c r="X1561" s="5" cm="1">
        <f t="array" ref="X1561">COUNT(IF((DiscreteStatsTable[GroupByKey]=DiscreteStatsTable[[#This Row],[GroupByKey]]),(DiscreteStatsTable[GroupByKey]=DiscreteStatsTable[[#This Row],[GroupByKey]])*DiscreteStatsTable[Replication]))</f>
        <v>50</v>
      </c>
      <c r="Y1561" s="5">
        <f>IF(DiscreteStatsTable[[#This Row],[RepsRequested]]=DiscreteStatsTable[[#This Row],[RepsWithStatObserved]],1,0)</f>
        <v>1</v>
      </c>
    </row>
    <row r="1562" spans="1:25" x14ac:dyDescent="0.25">
      <c r="A1562" t="s">
        <v>68</v>
      </c>
      <c r="B1562" t="s">
        <v>70</v>
      </c>
      <c r="C1562">
        <v>27</v>
      </c>
      <c r="D1562" t="s">
        <v>99</v>
      </c>
      <c r="E1562" t="s">
        <v>77</v>
      </c>
      <c r="F1562" t="s">
        <v>73</v>
      </c>
      <c r="G1562">
        <v>0</v>
      </c>
      <c r="H1562">
        <v>2E+20</v>
      </c>
      <c r="I1562">
        <v>0</v>
      </c>
      <c r="J1562">
        <v>0</v>
      </c>
      <c r="K1562">
        <v>9</v>
      </c>
      <c r="L156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62" s="5" cm="1">
        <f t="array" ref="M1562">MAX(IF((ProjectInfoTable[ProjectName]=DiscreteStatsTable[[#This Row],[ProjectName]]),(ProjectInfoTable[ProjectName]=DiscreteStatsTable[[#This Row],[ProjectName]])*ProjectInfoTable[NumberOfReplications]))</f>
        <v>50</v>
      </c>
      <c r="N1562" s="5" cm="1">
        <f t="array" ref="N1562">IFERROR(AVERAGE(IF((DiscreteStatsTable[GroupByKey]=DiscreteStatsTable[[#This Row],[GroupByKey]]),(DiscreteStatsTable[GroupByKey]=DiscreteStatsTable[[#This Row],[GroupByKey]])*DiscreteStatsTable[Average])),0)</f>
        <v>0</v>
      </c>
      <c r="O1562" s="5" cm="1">
        <f t="array" ref="O1562">IFERROR(_xlfn.STDEV.S(IF((DiscreteStatsTable[GroupByKey]=DiscreteStatsTable[[#This Row],[GroupByKey]]),(DiscreteStatsTable[GroupByKey]=DiscreteStatsTable[[#This Row],[GroupByKey]])*DiscreteStatsTable[Average])),0)</f>
        <v>0</v>
      </c>
      <c r="P1562" s="5" cm="1">
        <f t="array" ref="P1562">MAX(IF((ProjectInfoTable[ProjectName]=DiscreteStatsTable[[#This Row],[ProjectName]]),(ProjectInfoTable[ProjectName]=DiscreteStatsTable[[#This Row],[ProjectName]])*ProjectInfoTable[ConfidenceInterval]))</f>
        <v>0.95</v>
      </c>
      <c r="Q1562" s="5">
        <f>IF(AND(DiscreteStatsTable[[#This Row],[RepsWithStatObserved]]=1,Y1562=0),200000000000000000000,IFERROR(_xlfn.T.INV.2T(1 -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2" s="5" cm="1">
        <f t="array" ref="R1562">MIN(IF((DiscreteStatsTable[GroupByKey]=DiscreteStatsTable[[#This Row],[GroupByKey]]),(DiscreteStatsTable[GroupByKey]=DiscreteStatsTable[[#This Row],[GroupByKey]])*DiscreteStatsTable[Average]))</f>
        <v>0</v>
      </c>
      <c r="S1562" s="5" cm="1">
        <f t="array" ref="S1562">MAX(IF((DiscreteStatsTable[GroupByKey]=DiscreteStatsTable[[#This Row],[GroupByKey]]),(DiscreteStatsTable[GroupByKey]=DiscreteStatsTable[[#This Row],[GroupByKey]])*DiscreteStatsTable[Average]))</f>
        <v>0</v>
      </c>
      <c r="T1562" s="5" cm="1">
        <f t="array" ref="T1562">MIN(IF((DiscreteStatsTable[GroupByKey]=DiscreteStatsTable[[#This Row],[GroupByKey]]),(DiscreteStatsTable[GroupByKey]=DiscreteStatsTable[[#This Row],[GroupByKey]])*DiscreteStatsTable[Minimum]))</f>
        <v>0</v>
      </c>
      <c r="U1562" s="5" cm="1">
        <f t="array" ref="U1562">MAX(IF((DiscreteStatsTable[GroupByKey]=DiscreteStatsTable[[#This Row],[GroupByKey]]),(DiscreteStatsTable[GroupByKey]=DiscreteStatsTable[[#This Row],[GroupByKey]])*DiscreteStatsTable[Maximum]))</f>
        <v>0</v>
      </c>
      <c r="V1562" s="5" cm="1">
        <f t="array" ref="V1562">IFERROR(AVERAGE(IF((DiscreteStatsTable[GroupByKey]=DiscreteStatsTable[[#This Row],[GroupByKey]]),(DiscreteStatsTable[GroupByKey]=DiscreteStatsTable[[#This Row],[GroupByKey]])*DiscreteStatsTable[NumberObservations])),0)</f>
        <v>6.66</v>
      </c>
      <c r="W1562" s="5">
        <f>IF((DiscreteStatsTable[[#This Row],[RepsRequested]]&gt;1),DiscreteStatsTable[[#This Row],[HalfWidth]],DiscreteStatsTable[[#This Row],[BatchMeansHalfWidth]])</f>
        <v>0</v>
      </c>
      <c r="X1562" s="5" cm="1">
        <f t="array" ref="X1562">COUNT(IF((DiscreteStatsTable[GroupByKey]=DiscreteStatsTable[[#This Row],[GroupByKey]]),(DiscreteStatsTable[GroupByKey]=DiscreteStatsTable[[#This Row],[GroupByKey]])*DiscreteStatsTable[Replication]))</f>
        <v>50</v>
      </c>
      <c r="Y1562" s="5">
        <f>IF(DiscreteStatsTable[[#This Row],[RepsRequested]]=DiscreteStatsTable[[#This Row],[RepsWithStatObserved]],1,0)</f>
        <v>1</v>
      </c>
    </row>
    <row r="1563" spans="1:25" x14ac:dyDescent="0.25">
      <c r="A1563" t="s">
        <v>68</v>
      </c>
      <c r="B1563" t="s">
        <v>70</v>
      </c>
      <c r="C1563">
        <v>27</v>
      </c>
      <c r="D1563" t="s">
        <v>99</v>
      </c>
      <c r="E1563" t="s">
        <v>78</v>
      </c>
      <c r="F1563" t="s">
        <v>73</v>
      </c>
      <c r="G1563">
        <v>0.19202488065047199</v>
      </c>
      <c r="H1563">
        <v>2E+20</v>
      </c>
      <c r="I1563">
        <v>0</v>
      </c>
      <c r="J1563">
        <v>1.72822392585425</v>
      </c>
      <c r="K1563">
        <v>9</v>
      </c>
      <c r="L156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63" s="5" cm="1">
        <f t="array" ref="M1563">MAX(IF((ProjectInfoTable[ProjectName]=DiscreteStatsTable[[#This Row],[ProjectName]]),(ProjectInfoTable[ProjectName]=DiscreteStatsTable[[#This Row],[ProjectName]])*ProjectInfoTable[NumberOfReplications]))</f>
        <v>50</v>
      </c>
      <c r="N1563" s="5" cm="1">
        <f t="array" ref="N1563">IFERROR(AVERAGE(IF((DiscreteStatsTable[GroupByKey]=DiscreteStatsTable[[#This Row],[GroupByKey]]),(DiscreteStatsTable[GroupByKey]=DiscreteStatsTable[[#This Row],[GroupByKey]])*DiscreteStatsTable[Average])),0)</f>
        <v>1.5083801460331328</v>
      </c>
      <c r="O1563" s="5" cm="1">
        <f t="array" ref="O1563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63" s="5" cm="1">
        <f t="array" ref="P1563">MAX(IF((ProjectInfoTable[ProjectName]=DiscreteStatsTable[[#This Row],[ProjectName]]),(ProjectInfoTable[ProjectName]=DiscreteStatsTable[[#This Row],[ProjectName]])*ProjectInfoTable[ConfidenceInterval]))</f>
        <v>0.95</v>
      </c>
      <c r="Q1563" s="5">
        <f>IF(AND(DiscreteStatsTable[[#This Row],[RepsWithStatObserved]]=1,Y1563=0),200000000000000000000,IFERROR(_xlfn.T.INV.2T(1 -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63" s="5" cm="1">
        <f t="array" ref="R1563">MIN(IF((DiscreteStatsTable[GroupByKey]=DiscreteStatsTable[[#This Row],[GroupByKey]]),(DiscreteStatsTable[GroupByKey]=DiscreteStatsTable[[#This Row],[GroupByKey]])*DiscreteStatsTable[Average]))</f>
        <v>0</v>
      </c>
      <c r="S1563" s="5" cm="1">
        <f t="array" ref="S1563">MAX(IF((DiscreteStatsTable[GroupByKey]=DiscreteStatsTable[[#This Row],[GroupByKey]]),(DiscreteStatsTable[GroupByKey]=DiscreteStatsTable[[#This Row],[GroupByKey]])*DiscreteStatsTable[Average]))</f>
        <v>12.907894030662501</v>
      </c>
      <c r="T1563" s="5" cm="1">
        <f t="array" ref="T1563">MIN(IF((DiscreteStatsTable[GroupByKey]=DiscreteStatsTable[[#This Row],[GroupByKey]]),(DiscreteStatsTable[GroupByKey]=DiscreteStatsTable[[#This Row],[GroupByKey]])*DiscreteStatsTable[Minimum]))</f>
        <v>0</v>
      </c>
      <c r="U1563" s="5" cm="1">
        <f t="array" ref="U1563">MAX(IF((DiscreteStatsTable[GroupByKey]=DiscreteStatsTable[[#This Row],[GroupByKey]]),(DiscreteStatsTable[GroupByKey]=DiscreteStatsTable[[#This Row],[GroupByKey]])*DiscreteStatsTable[Maximum]))</f>
        <v>31.471105476993198</v>
      </c>
      <c r="V1563" s="5" cm="1">
        <f t="array" ref="V1563">IFERROR(AVERAGE(IF((DiscreteStatsTable[GroupByKey]=DiscreteStatsTable[[#This Row],[GroupByKey]]),(DiscreteStatsTable[GroupByKey]=DiscreteStatsTable[[#This Row],[GroupByKey]])*DiscreteStatsTable[NumberObservations])),0)</f>
        <v>6.66</v>
      </c>
      <c r="W1563" s="5">
        <f>IF((DiscreteStatsTable[[#This Row],[RepsRequested]]&gt;1),DiscreteStatsTable[[#This Row],[HalfWidth]],DiscreteStatsTable[[#This Row],[BatchMeansHalfWidth]])</f>
        <v>0.62451094728009982</v>
      </c>
      <c r="X1563" s="5" cm="1">
        <f t="array" ref="X1563">COUNT(IF((DiscreteStatsTable[GroupByKey]=DiscreteStatsTable[[#This Row],[GroupByKey]]),(DiscreteStatsTable[GroupByKey]=DiscreteStatsTable[[#This Row],[GroupByKey]])*DiscreteStatsTable[Replication]))</f>
        <v>50</v>
      </c>
      <c r="Y1563" s="5">
        <f>IF(DiscreteStatsTable[[#This Row],[RepsRequested]]=DiscreteStatsTable[[#This Row],[RepsWithStatObserved]],1,0)</f>
        <v>1</v>
      </c>
    </row>
    <row r="1564" spans="1:25" x14ac:dyDescent="0.25">
      <c r="A1564" t="s">
        <v>68</v>
      </c>
      <c r="B1564" t="s">
        <v>70</v>
      </c>
      <c r="C1564">
        <v>28</v>
      </c>
      <c r="D1564" t="s">
        <v>99</v>
      </c>
      <c r="E1564" t="s">
        <v>72</v>
      </c>
      <c r="F1564" t="s">
        <v>73</v>
      </c>
      <c r="G1564">
        <v>0.26179166862306802</v>
      </c>
      <c r="H1564">
        <v>2E+20</v>
      </c>
      <c r="I1564">
        <v>8.5644043700066605E-2</v>
      </c>
      <c r="J1564">
        <v>0.38509703349632601</v>
      </c>
      <c r="K1564">
        <v>5</v>
      </c>
      <c r="L156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64" s="5" cm="1">
        <f t="array" ref="M1564">MAX(IF((ProjectInfoTable[ProjectName]=DiscreteStatsTable[[#This Row],[ProjectName]]),(ProjectInfoTable[ProjectName]=DiscreteStatsTable[[#This Row],[ProjectName]])*ProjectInfoTable[NumberOfReplications]))</f>
        <v>50</v>
      </c>
      <c r="N1564" s="5" cm="1">
        <f t="array" ref="N1564">IFERROR(AVERAGE(IF((DiscreteStatsTable[GroupByKey]=DiscreteStatsTable[[#This Row],[GroupByKey]]),(DiscreteStatsTable[GroupByKey]=DiscreteStatsTable[[#This Row],[GroupByKey]])*DiscreteStatsTable[Average])),0)</f>
        <v>0.25989097691448754</v>
      </c>
      <c r="O1564" s="5" cm="1">
        <f t="array" ref="O156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64" s="5" cm="1">
        <f t="array" ref="P1564">MAX(IF((ProjectInfoTable[ProjectName]=DiscreteStatsTable[[#This Row],[ProjectName]]),(ProjectInfoTable[ProjectName]=DiscreteStatsTable[[#This Row],[ProjectName]])*ProjectInfoTable[ConfidenceInterval]))</f>
        <v>0.95</v>
      </c>
      <c r="Q1564" s="5">
        <f>IF(AND(DiscreteStatsTable[[#This Row],[RepsWithStatObserved]]=1,Y1564=0),200000000000000000000,IFERROR(_xlfn.T.INV.2T(1 -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64" s="5" cm="1">
        <f t="array" ref="R1564">MIN(IF((DiscreteStatsTable[GroupByKey]=DiscreteStatsTable[[#This Row],[GroupByKey]]),(DiscreteStatsTable[GroupByKey]=DiscreteStatsTable[[#This Row],[GroupByKey]])*DiscreteStatsTable[Average]))</f>
        <v>9.9110799780549305E-2</v>
      </c>
      <c r="S1564" s="5" cm="1">
        <f t="array" ref="S1564">MAX(IF((DiscreteStatsTable[GroupByKey]=DiscreteStatsTable[[#This Row],[GroupByKey]]),(DiscreteStatsTable[GroupByKey]=DiscreteStatsTable[[#This Row],[GroupByKey]])*DiscreteStatsTable[Average]))</f>
        <v>0.39044329600396599</v>
      </c>
      <c r="T1564" s="5" cm="1">
        <f t="array" ref="T1564">MIN(IF((DiscreteStatsTable[GroupByKey]=DiscreteStatsTable[[#This Row],[GroupByKey]]),(DiscreteStatsTable[GroupByKey]=DiscreteStatsTable[[#This Row],[GroupByKey]])*DiscreteStatsTable[Minimum]))</f>
        <v>1.8569038615106601E-2</v>
      </c>
      <c r="U1564" s="5" cm="1">
        <f t="array" ref="U1564">MAX(IF((DiscreteStatsTable[GroupByKey]=DiscreteStatsTable[[#This Row],[GroupByKey]]),(DiscreteStatsTable[GroupByKey]=DiscreteStatsTable[[#This Row],[GroupByKey]])*DiscreteStatsTable[Maximum]))</f>
        <v>0.49770717251883501</v>
      </c>
      <c r="V1564" s="5" cm="1">
        <f t="array" ref="V1564">IFERROR(AVERAGE(IF((DiscreteStatsTable[GroupByKey]=DiscreteStatsTable[[#This Row],[GroupByKey]]),(DiscreteStatsTable[GroupByKey]=DiscreteStatsTable[[#This Row],[GroupByKey]])*DiscreteStatsTable[NumberObservations])),0)</f>
        <v>6.66</v>
      </c>
      <c r="W1564" s="5">
        <f>IF((DiscreteStatsTable[[#This Row],[RepsRequested]]&gt;1),DiscreteStatsTable[[#This Row],[HalfWidth]],DiscreteStatsTable[[#This Row],[BatchMeansHalfWidth]])</f>
        <v>1.6977944113910053E-2</v>
      </c>
      <c r="X1564" s="5" cm="1">
        <f t="array" ref="X1564">COUNT(IF((DiscreteStatsTable[GroupByKey]=DiscreteStatsTable[[#This Row],[GroupByKey]]),(DiscreteStatsTable[GroupByKey]=DiscreteStatsTable[[#This Row],[GroupByKey]])*DiscreteStatsTable[Replication]))</f>
        <v>50</v>
      </c>
      <c r="Y1564" s="5">
        <f>IF(DiscreteStatsTable[[#This Row],[RepsRequested]]=DiscreteStatsTable[[#This Row],[RepsWithStatObserved]],1,0)</f>
        <v>1</v>
      </c>
    </row>
    <row r="1565" spans="1:25" x14ac:dyDescent="0.25">
      <c r="A1565" t="s">
        <v>68</v>
      </c>
      <c r="B1565" t="s">
        <v>70</v>
      </c>
      <c r="C1565">
        <v>28</v>
      </c>
      <c r="D1565" t="s">
        <v>99</v>
      </c>
      <c r="E1565" t="s">
        <v>74</v>
      </c>
      <c r="F1565" t="s">
        <v>73</v>
      </c>
      <c r="G1565">
        <v>7.8537500586920297</v>
      </c>
      <c r="H1565">
        <v>2E+20</v>
      </c>
      <c r="I1565">
        <v>2.5693213110020001</v>
      </c>
      <c r="J1565">
        <v>11.5529110048898</v>
      </c>
      <c r="K1565">
        <v>5</v>
      </c>
      <c r="L156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65" s="5" cm="1">
        <f t="array" ref="M1565">MAX(IF((ProjectInfoTable[ProjectName]=DiscreteStatsTable[[#This Row],[ProjectName]]),(ProjectInfoTable[ProjectName]=DiscreteStatsTable[[#This Row],[ProjectName]])*ProjectInfoTable[NumberOfReplications]))</f>
        <v>50</v>
      </c>
      <c r="N1565" s="5" cm="1">
        <f t="array" ref="N1565">IFERROR(AVERAGE(IF((DiscreteStatsTable[GroupByKey]=DiscreteStatsTable[[#This Row],[GroupByKey]]),(DiscreteStatsTable[GroupByKey]=DiscreteStatsTable[[#This Row],[GroupByKey]])*DiscreteStatsTable[Average])),0)</f>
        <v>9.3051094534677592</v>
      </c>
      <c r="O1565" s="5" cm="1">
        <f t="array" ref="O1565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65" s="5" cm="1">
        <f t="array" ref="P1565">MAX(IF((ProjectInfoTable[ProjectName]=DiscreteStatsTable[[#This Row],[ProjectName]]),(ProjectInfoTable[ProjectName]=DiscreteStatsTable[[#This Row],[ProjectName]])*ProjectInfoTable[ConfidenceInterval]))</f>
        <v>0.95</v>
      </c>
      <c r="Q1565" s="5">
        <f>IF(AND(DiscreteStatsTable[[#This Row],[RepsWithStatObserved]]=1,Y1565=0),200000000000000000000,IFERROR(_xlfn.T.INV.2T(1 -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65" s="5" cm="1">
        <f t="array" ref="R1565">MIN(IF((DiscreteStatsTable[GroupByKey]=DiscreteStatsTable[[#This Row],[GroupByKey]]),(DiscreteStatsTable[GroupByKey]=DiscreteStatsTable[[#This Row],[GroupByKey]])*DiscreteStatsTable[Average]))</f>
        <v>3.48010138212855</v>
      </c>
      <c r="S1565" s="5" cm="1">
        <f t="array" ref="S1565">MAX(IF((DiscreteStatsTable[GroupByKey]=DiscreteStatsTable[[#This Row],[GroupByKey]]),(DiscreteStatsTable[GroupByKey]=DiscreteStatsTable[[#This Row],[GroupByKey]])*DiscreteStatsTable[Average]))</f>
        <v>23.754986041942001</v>
      </c>
      <c r="T1565" s="5" cm="1">
        <f t="array" ref="T1565">MIN(IF((DiscreteStatsTable[GroupByKey]=DiscreteStatsTable[[#This Row],[GroupByKey]]),(DiscreteStatsTable[GroupByKey]=DiscreteStatsTable[[#This Row],[GroupByKey]])*DiscreteStatsTable[Minimum]))</f>
        <v>0.55707115845319799</v>
      </c>
      <c r="U1565" s="5" cm="1">
        <f t="array" ref="U1565">MAX(IF((DiscreteStatsTable[GroupByKey]=DiscreteStatsTable[[#This Row],[GroupByKey]]),(DiscreteStatsTable[GroupByKey]=DiscreteStatsTable[[#This Row],[GroupByKey]])*DiscreteStatsTable[Maximum]))</f>
        <v>46.0165696136092</v>
      </c>
      <c r="V1565" s="5" cm="1">
        <f t="array" ref="V1565">IFERROR(AVERAGE(IF((DiscreteStatsTable[GroupByKey]=DiscreteStatsTable[[#This Row],[GroupByKey]]),(DiscreteStatsTable[GroupByKey]=DiscreteStatsTable[[#This Row],[GroupByKey]])*DiscreteStatsTable[NumberObservations])),0)</f>
        <v>6.66</v>
      </c>
      <c r="W1565" s="5">
        <f>IF((DiscreteStatsTable[[#This Row],[RepsRequested]]&gt;1),DiscreteStatsTable[[#This Row],[HalfWidth]],DiscreteStatsTable[[#This Row],[BatchMeansHalfWidth]])</f>
        <v>0.87568994514178078</v>
      </c>
      <c r="X1565" s="5" cm="1">
        <f t="array" ref="X1565">COUNT(IF((DiscreteStatsTable[GroupByKey]=DiscreteStatsTable[[#This Row],[GroupByKey]]),(DiscreteStatsTable[GroupByKey]=DiscreteStatsTable[[#This Row],[GroupByKey]])*DiscreteStatsTable[Replication]))</f>
        <v>50</v>
      </c>
      <c r="Y1565" s="5">
        <f>IF(DiscreteStatsTable[[#This Row],[RepsRequested]]=DiscreteStatsTable[[#This Row],[RepsWithStatObserved]],1,0)</f>
        <v>1</v>
      </c>
    </row>
    <row r="1566" spans="1:25" x14ac:dyDescent="0.25">
      <c r="A1566" t="s">
        <v>68</v>
      </c>
      <c r="B1566" t="s">
        <v>70</v>
      </c>
      <c r="C1566">
        <v>28</v>
      </c>
      <c r="D1566" t="s">
        <v>99</v>
      </c>
      <c r="E1566" t="s">
        <v>75</v>
      </c>
      <c r="F1566" t="s">
        <v>73</v>
      </c>
      <c r="G1566">
        <v>0.26179166862306802</v>
      </c>
      <c r="H1566">
        <v>2E+20</v>
      </c>
      <c r="I1566">
        <v>8.5644043700066605E-2</v>
      </c>
      <c r="J1566">
        <v>0.38509703349632601</v>
      </c>
      <c r="K1566">
        <v>5</v>
      </c>
      <c r="L156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66" s="5" cm="1">
        <f t="array" ref="M1566">MAX(IF((ProjectInfoTable[ProjectName]=DiscreteStatsTable[[#This Row],[ProjectName]]),(ProjectInfoTable[ProjectName]=DiscreteStatsTable[[#This Row],[ProjectName]])*ProjectInfoTable[NumberOfReplications]))</f>
        <v>50</v>
      </c>
      <c r="N1566" s="5" cm="1">
        <f t="array" ref="N1566">IFERROR(AVERAGE(IF((DiscreteStatsTable[GroupByKey]=DiscreteStatsTable[[#This Row],[GroupByKey]]),(DiscreteStatsTable[GroupByKey]=DiscreteStatsTable[[#This Row],[GroupByKey]])*DiscreteStatsTable[Average])),0)</f>
        <v>0.25989097691448754</v>
      </c>
      <c r="O1566" s="5" cm="1">
        <f t="array" ref="O156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66" s="5" cm="1">
        <f t="array" ref="P1566">MAX(IF((ProjectInfoTable[ProjectName]=DiscreteStatsTable[[#This Row],[ProjectName]]),(ProjectInfoTable[ProjectName]=DiscreteStatsTable[[#This Row],[ProjectName]])*ProjectInfoTable[ConfidenceInterval]))</f>
        <v>0.95</v>
      </c>
      <c r="Q1566" s="5">
        <f>IF(AND(DiscreteStatsTable[[#This Row],[RepsWithStatObserved]]=1,Y1566=0),200000000000000000000,IFERROR(_xlfn.T.INV.2T(1 -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66" s="5" cm="1">
        <f t="array" ref="R1566">MIN(IF((DiscreteStatsTable[GroupByKey]=DiscreteStatsTable[[#This Row],[GroupByKey]]),(DiscreteStatsTable[GroupByKey]=DiscreteStatsTable[[#This Row],[GroupByKey]])*DiscreteStatsTable[Average]))</f>
        <v>9.9110799780549305E-2</v>
      </c>
      <c r="S1566" s="5" cm="1">
        <f t="array" ref="S1566">MAX(IF((DiscreteStatsTable[GroupByKey]=DiscreteStatsTable[[#This Row],[GroupByKey]]),(DiscreteStatsTable[GroupByKey]=DiscreteStatsTable[[#This Row],[GroupByKey]])*DiscreteStatsTable[Average]))</f>
        <v>0.39044329600396599</v>
      </c>
      <c r="T1566" s="5" cm="1">
        <f t="array" ref="T1566">MIN(IF((DiscreteStatsTable[GroupByKey]=DiscreteStatsTable[[#This Row],[GroupByKey]]),(DiscreteStatsTable[GroupByKey]=DiscreteStatsTable[[#This Row],[GroupByKey]])*DiscreteStatsTable[Minimum]))</f>
        <v>1.8569038615106601E-2</v>
      </c>
      <c r="U1566" s="5" cm="1">
        <f t="array" ref="U1566">MAX(IF((DiscreteStatsTable[GroupByKey]=DiscreteStatsTable[[#This Row],[GroupByKey]]),(DiscreteStatsTable[GroupByKey]=DiscreteStatsTable[[#This Row],[GroupByKey]])*DiscreteStatsTable[Maximum]))</f>
        <v>0.49770717251883501</v>
      </c>
      <c r="V1566" s="5" cm="1">
        <f t="array" ref="V1566">IFERROR(AVERAGE(IF((DiscreteStatsTable[GroupByKey]=DiscreteStatsTable[[#This Row],[GroupByKey]]),(DiscreteStatsTable[GroupByKey]=DiscreteStatsTable[[#This Row],[GroupByKey]])*DiscreteStatsTable[NumberObservations])),0)</f>
        <v>6.66</v>
      </c>
      <c r="W1566" s="5">
        <f>IF((DiscreteStatsTable[[#This Row],[RepsRequested]]&gt;1),DiscreteStatsTable[[#This Row],[HalfWidth]],DiscreteStatsTable[[#This Row],[BatchMeansHalfWidth]])</f>
        <v>1.6977944113910053E-2</v>
      </c>
      <c r="X1566" s="5" cm="1">
        <f t="array" ref="X1566">COUNT(IF((DiscreteStatsTable[GroupByKey]=DiscreteStatsTable[[#This Row],[GroupByKey]]),(DiscreteStatsTable[GroupByKey]=DiscreteStatsTable[[#This Row],[GroupByKey]])*DiscreteStatsTable[Replication]))</f>
        <v>50</v>
      </c>
      <c r="Y1566" s="5">
        <f>IF(DiscreteStatsTable[[#This Row],[RepsRequested]]=DiscreteStatsTable[[#This Row],[RepsWithStatObserved]],1,0)</f>
        <v>1</v>
      </c>
    </row>
    <row r="1567" spans="1:25" x14ac:dyDescent="0.25">
      <c r="A1567" t="s">
        <v>68</v>
      </c>
      <c r="B1567" t="s">
        <v>70</v>
      </c>
      <c r="C1567">
        <v>28</v>
      </c>
      <c r="D1567" t="s">
        <v>99</v>
      </c>
      <c r="E1567" t="s">
        <v>76</v>
      </c>
      <c r="F1567" t="s">
        <v>73</v>
      </c>
      <c r="G1567">
        <v>7.8537500586920297</v>
      </c>
      <c r="H1567">
        <v>2E+20</v>
      </c>
      <c r="I1567">
        <v>2.5693213110020001</v>
      </c>
      <c r="J1567">
        <v>11.5529110048898</v>
      </c>
      <c r="K1567">
        <v>5</v>
      </c>
      <c r="L156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67" s="5" cm="1">
        <f t="array" ref="M1567">MAX(IF((ProjectInfoTable[ProjectName]=DiscreteStatsTable[[#This Row],[ProjectName]]),(ProjectInfoTable[ProjectName]=DiscreteStatsTable[[#This Row],[ProjectName]])*ProjectInfoTable[NumberOfReplications]))</f>
        <v>50</v>
      </c>
      <c r="N1567" s="5" cm="1">
        <f t="array" ref="N1567">IFERROR(AVERAGE(IF((DiscreteStatsTable[GroupByKey]=DiscreteStatsTable[[#This Row],[GroupByKey]]),(DiscreteStatsTable[GroupByKey]=DiscreteStatsTable[[#This Row],[GroupByKey]])*DiscreteStatsTable[Average])),0)</f>
        <v>7.7967293074346298</v>
      </c>
      <c r="O1567" s="5" cm="1">
        <f t="array" ref="O1567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67" s="5" cm="1">
        <f t="array" ref="P1567">MAX(IF((ProjectInfoTable[ProjectName]=DiscreteStatsTable[[#This Row],[ProjectName]]),(ProjectInfoTable[ProjectName]=DiscreteStatsTable[[#This Row],[ProjectName]])*ProjectInfoTable[ConfidenceInterval]))</f>
        <v>0.95</v>
      </c>
      <c r="Q1567" s="5">
        <f>IF(AND(DiscreteStatsTable[[#This Row],[RepsWithStatObserved]]=1,Y1567=0),200000000000000000000,IFERROR(_xlfn.T.INV.2T(1 -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67" s="5" cm="1">
        <f t="array" ref="R1567">MIN(IF((DiscreteStatsTable[GroupByKey]=DiscreteStatsTable[[#This Row],[GroupByKey]]),(DiscreteStatsTable[GroupByKey]=DiscreteStatsTable[[#This Row],[GroupByKey]])*DiscreteStatsTable[Average]))</f>
        <v>2.9733239934164799</v>
      </c>
      <c r="S1567" s="5" cm="1">
        <f t="array" ref="S1567">MAX(IF((DiscreteStatsTable[GroupByKey]=DiscreteStatsTable[[#This Row],[GroupByKey]]),(DiscreteStatsTable[GroupByKey]=DiscreteStatsTable[[#This Row],[GroupByKey]])*DiscreteStatsTable[Average]))</f>
        <v>11.713298880119</v>
      </c>
      <c r="T1567" s="5" cm="1">
        <f t="array" ref="T1567">MIN(IF((DiscreteStatsTable[GroupByKey]=DiscreteStatsTable[[#This Row],[GroupByKey]]),(DiscreteStatsTable[GroupByKey]=DiscreteStatsTable[[#This Row],[GroupByKey]])*DiscreteStatsTable[Minimum]))</f>
        <v>0.55707115845319799</v>
      </c>
      <c r="U1567" s="5" cm="1">
        <f t="array" ref="U1567">MAX(IF((DiscreteStatsTable[GroupByKey]=DiscreteStatsTable[[#This Row],[GroupByKey]]),(DiscreteStatsTable[GroupByKey]=DiscreteStatsTable[[#This Row],[GroupByKey]])*DiscreteStatsTable[Maximum]))</f>
        <v>14.9312151755651</v>
      </c>
      <c r="V1567" s="5" cm="1">
        <f t="array" ref="V1567">IFERROR(AVERAGE(IF((DiscreteStatsTable[GroupByKey]=DiscreteStatsTable[[#This Row],[GroupByKey]]),(DiscreteStatsTable[GroupByKey]=DiscreteStatsTable[[#This Row],[GroupByKey]])*DiscreteStatsTable[NumberObservations])),0)</f>
        <v>6.66</v>
      </c>
      <c r="W1567" s="5">
        <f>IF((DiscreteStatsTable[[#This Row],[RepsRequested]]&gt;1),DiscreteStatsTable[[#This Row],[HalfWidth]],DiscreteStatsTable[[#This Row],[BatchMeansHalfWidth]])</f>
        <v>0.50933832341729657</v>
      </c>
      <c r="X1567" s="5" cm="1">
        <f t="array" ref="X1567">COUNT(IF((DiscreteStatsTable[GroupByKey]=DiscreteStatsTable[[#This Row],[GroupByKey]]),(DiscreteStatsTable[GroupByKey]=DiscreteStatsTable[[#This Row],[GroupByKey]])*DiscreteStatsTable[Replication]))</f>
        <v>50</v>
      </c>
      <c r="Y1567" s="5">
        <f>IF(DiscreteStatsTable[[#This Row],[RepsRequested]]=DiscreteStatsTable[[#This Row],[RepsWithStatObserved]],1,0)</f>
        <v>1</v>
      </c>
    </row>
    <row r="1568" spans="1:25" x14ac:dyDescent="0.25">
      <c r="A1568" t="s">
        <v>68</v>
      </c>
      <c r="B1568" t="s">
        <v>70</v>
      </c>
      <c r="C1568">
        <v>28</v>
      </c>
      <c r="D1568" t="s">
        <v>99</v>
      </c>
      <c r="E1568" t="s">
        <v>77</v>
      </c>
      <c r="F1568" t="s">
        <v>73</v>
      </c>
      <c r="G1568">
        <v>0</v>
      </c>
      <c r="H1568">
        <v>2E+20</v>
      </c>
      <c r="I1568">
        <v>0</v>
      </c>
      <c r="J1568">
        <v>0</v>
      </c>
      <c r="K1568">
        <v>5</v>
      </c>
      <c r="L156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68" s="5" cm="1">
        <f t="array" ref="M1568">MAX(IF((ProjectInfoTable[ProjectName]=DiscreteStatsTable[[#This Row],[ProjectName]]),(ProjectInfoTable[ProjectName]=DiscreteStatsTable[[#This Row],[ProjectName]])*ProjectInfoTable[NumberOfReplications]))</f>
        <v>50</v>
      </c>
      <c r="N1568" s="5" cm="1">
        <f t="array" ref="N1568">IFERROR(AVERAGE(IF((DiscreteStatsTable[GroupByKey]=DiscreteStatsTable[[#This Row],[GroupByKey]]),(DiscreteStatsTable[GroupByKey]=DiscreteStatsTable[[#This Row],[GroupByKey]])*DiscreteStatsTable[Average])),0)</f>
        <v>0</v>
      </c>
      <c r="O1568" s="5" cm="1">
        <f t="array" ref="O1568">IFERROR(_xlfn.STDEV.S(IF((DiscreteStatsTable[GroupByKey]=DiscreteStatsTable[[#This Row],[GroupByKey]]),(DiscreteStatsTable[GroupByKey]=DiscreteStatsTable[[#This Row],[GroupByKey]])*DiscreteStatsTable[Average])),0)</f>
        <v>0</v>
      </c>
      <c r="P1568" s="5" cm="1">
        <f t="array" ref="P1568">MAX(IF((ProjectInfoTable[ProjectName]=DiscreteStatsTable[[#This Row],[ProjectName]]),(ProjectInfoTable[ProjectName]=DiscreteStatsTable[[#This Row],[ProjectName]])*ProjectInfoTable[ConfidenceInterval]))</f>
        <v>0.95</v>
      </c>
      <c r="Q1568" s="5">
        <f>IF(AND(DiscreteStatsTable[[#This Row],[RepsWithStatObserved]]=1,Y1568=0),200000000000000000000,IFERROR(_xlfn.T.INV.2T(1 -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8" s="5" cm="1">
        <f t="array" ref="R1568">MIN(IF((DiscreteStatsTable[GroupByKey]=DiscreteStatsTable[[#This Row],[GroupByKey]]),(DiscreteStatsTable[GroupByKey]=DiscreteStatsTable[[#This Row],[GroupByKey]])*DiscreteStatsTable[Average]))</f>
        <v>0</v>
      </c>
      <c r="S1568" s="5" cm="1">
        <f t="array" ref="S1568">MAX(IF((DiscreteStatsTable[GroupByKey]=DiscreteStatsTable[[#This Row],[GroupByKey]]),(DiscreteStatsTable[GroupByKey]=DiscreteStatsTable[[#This Row],[GroupByKey]])*DiscreteStatsTable[Average]))</f>
        <v>0</v>
      </c>
      <c r="T1568" s="5" cm="1">
        <f t="array" ref="T1568">MIN(IF((DiscreteStatsTable[GroupByKey]=DiscreteStatsTable[[#This Row],[GroupByKey]]),(DiscreteStatsTable[GroupByKey]=DiscreteStatsTable[[#This Row],[GroupByKey]])*DiscreteStatsTable[Minimum]))</f>
        <v>0</v>
      </c>
      <c r="U1568" s="5" cm="1">
        <f t="array" ref="U1568">MAX(IF((DiscreteStatsTable[GroupByKey]=DiscreteStatsTable[[#This Row],[GroupByKey]]),(DiscreteStatsTable[GroupByKey]=DiscreteStatsTable[[#This Row],[GroupByKey]])*DiscreteStatsTable[Maximum]))</f>
        <v>0</v>
      </c>
      <c r="V1568" s="5" cm="1">
        <f t="array" ref="V1568">IFERROR(AVERAGE(IF((DiscreteStatsTable[GroupByKey]=DiscreteStatsTable[[#This Row],[GroupByKey]]),(DiscreteStatsTable[GroupByKey]=DiscreteStatsTable[[#This Row],[GroupByKey]])*DiscreteStatsTable[NumberObservations])),0)</f>
        <v>6.66</v>
      </c>
      <c r="W1568" s="5">
        <f>IF((DiscreteStatsTable[[#This Row],[RepsRequested]]&gt;1),DiscreteStatsTable[[#This Row],[HalfWidth]],DiscreteStatsTable[[#This Row],[BatchMeansHalfWidth]])</f>
        <v>0</v>
      </c>
      <c r="X1568" s="5" cm="1">
        <f t="array" ref="X1568">COUNT(IF((DiscreteStatsTable[GroupByKey]=DiscreteStatsTable[[#This Row],[GroupByKey]]),(DiscreteStatsTable[GroupByKey]=DiscreteStatsTable[[#This Row],[GroupByKey]])*DiscreteStatsTable[Replication]))</f>
        <v>50</v>
      </c>
      <c r="Y1568" s="5">
        <f>IF(DiscreteStatsTable[[#This Row],[RepsRequested]]=DiscreteStatsTable[[#This Row],[RepsWithStatObserved]],1,0)</f>
        <v>1</v>
      </c>
    </row>
    <row r="1569" spans="1:25" x14ac:dyDescent="0.25">
      <c r="A1569" t="s">
        <v>68</v>
      </c>
      <c r="B1569" t="s">
        <v>70</v>
      </c>
      <c r="C1569">
        <v>28</v>
      </c>
      <c r="D1569" t="s">
        <v>99</v>
      </c>
      <c r="E1569" t="s">
        <v>78</v>
      </c>
      <c r="F1569" t="s">
        <v>73</v>
      </c>
      <c r="G1569">
        <v>0</v>
      </c>
      <c r="H1569">
        <v>2E+20</v>
      </c>
      <c r="I1569">
        <v>0</v>
      </c>
      <c r="J1569">
        <v>0</v>
      </c>
      <c r="K1569">
        <v>5</v>
      </c>
      <c r="L156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69" s="5" cm="1">
        <f t="array" ref="M1569">MAX(IF((ProjectInfoTable[ProjectName]=DiscreteStatsTable[[#This Row],[ProjectName]]),(ProjectInfoTable[ProjectName]=DiscreteStatsTable[[#This Row],[ProjectName]])*ProjectInfoTable[NumberOfReplications]))</f>
        <v>50</v>
      </c>
      <c r="N1569" s="5" cm="1">
        <f t="array" ref="N1569">IFERROR(AVERAGE(IF((DiscreteStatsTable[GroupByKey]=DiscreteStatsTable[[#This Row],[GroupByKey]]),(DiscreteStatsTable[GroupByKey]=DiscreteStatsTable[[#This Row],[GroupByKey]])*DiscreteStatsTable[Average])),0)</f>
        <v>1.5083801460331328</v>
      </c>
      <c r="O1569" s="5" cm="1">
        <f t="array" ref="O1569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69" s="5" cm="1">
        <f t="array" ref="P1569">MAX(IF((ProjectInfoTable[ProjectName]=DiscreteStatsTable[[#This Row],[ProjectName]]),(ProjectInfoTable[ProjectName]=DiscreteStatsTable[[#This Row],[ProjectName]])*ProjectInfoTable[ConfidenceInterval]))</f>
        <v>0.95</v>
      </c>
      <c r="Q1569" s="5">
        <f>IF(AND(DiscreteStatsTable[[#This Row],[RepsWithStatObserved]]=1,Y1569=0),200000000000000000000,IFERROR(_xlfn.T.INV.2T(1 -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69" s="5" cm="1">
        <f t="array" ref="R1569">MIN(IF((DiscreteStatsTable[GroupByKey]=DiscreteStatsTable[[#This Row],[GroupByKey]]),(DiscreteStatsTable[GroupByKey]=DiscreteStatsTable[[#This Row],[GroupByKey]])*DiscreteStatsTable[Average]))</f>
        <v>0</v>
      </c>
      <c r="S1569" s="5" cm="1">
        <f t="array" ref="S1569">MAX(IF((DiscreteStatsTable[GroupByKey]=DiscreteStatsTable[[#This Row],[GroupByKey]]),(DiscreteStatsTable[GroupByKey]=DiscreteStatsTable[[#This Row],[GroupByKey]])*DiscreteStatsTable[Average]))</f>
        <v>12.907894030662501</v>
      </c>
      <c r="T1569" s="5" cm="1">
        <f t="array" ref="T1569">MIN(IF((DiscreteStatsTable[GroupByKey]=DiscreteStatsTable[[#This Row],[GroupByKey]]),(DiscreteStatsTable[GroupByKey]=DiscreteStatsTable[[#This Row],[GroupByKey]])*DiscreteStatsTable[Minimum]))</f>
        <v>0</v>
      </c>
      <c r="U1569" s="5" cm="1">
        <f t="array" ref="U1569">MAX(IF((DiscreteStatsTable[GroupByKey]=DiscreteStatsTable[[#This Row],[GroupByKey]]),(DiscreteStatsTable[GroupByKey]=DiscreteStatsTable[[#This Row],[GroupByKey]])*DiscreteStatsTable[Maximum]))</f>
        <v>31.471105476993198</v>
      </c>
      <c r="V1569" s="5" cm="1">
        <f t="array" ref="V1569">IFERROR(AVERAGE(IF((DiscreteStatsTable[GroupByKey]=DiscreteStatsTable[[#This Row],[GroupByKey]]),(DiscreteStatsTable[GroupByKey]=DiscreteStatsTable[[#This Row],[GroupByKey]])*DiscreteStatsTable[NumberObservations])),0)</f>
        <v>6.66</v>
      </c>
      <c r="W1569" s="5">
        <f>IF((DiscreteStatsTable[[#This Row],[RepsRequested]]&gt;1),DiscreteStatsTable[[#This Row],[HalfWidth]],DiscreteStatsTable[[#This Row],[BatchMeansHalfWidth]])</f>
        <v>0.62451094728009982</v>
      </c>
      <c r="X1569" s="5" cm="1">
        <f t="array" ref="X1569">COUNT(IF((DiscreteStatsTable[GroupByKey]=DiscreteStatsTable[[#This Row],[GroupByKey]]),(DiscreteStatsTable[GroupByKey]=DiscreteStatsTable[[#This Row],[GroupByKey]])*DiscreteStatsTable[Replication]))</f>
        <v>50</v>
      </c>
      <c r="Y1569" s="5">
        <f>IF(DiscreteStatsTable[[#This Row],[RepsRequested]]=DiscreteStatsTable[[#This Row],[RepsWithStatObserved]],1,0)</f>
        <v>1</v>
      </c>
    </row>
    <row r="1570" spans="1:25" x14ac:dyDescent="0.25">
      <c r="A1570" t="s">
        <v>68</v>
      </c>
      <c r="B1570" t="s">
        <v>70</v>
      </c>
      <c r="C1570">
        <v>29</v>
      </c>
      <c r="D1570" t="s">
        <v>99</v>
      </c>
      <c r="E1570" t="s">
        <v>72</v>
      </c>
      <c r="F1570" t="s">
        <v>73</v>
      </c>
      <c r="G1570">
        <v>0.26288624279626799</v>
      </c>
      <c r="H1570">
        <v>2E+20</v>
      </c>
      <c r="I1570">
        <v>9.6441832877415395E-2</v>
      </c>
      <c r="J1570">
        <v>0.43611513216602799</v>
      </c>
      <c r="K1570">
        <v>8</v>
      </c>
      <c r="L157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70" s="5" cm="1">
        <f t="array" ref="M1570">MAX(IF((ProjectInfoTable[ProjectName]=DiscreteStatsTable[[#This Row],[ProjectName]]),(ProjectInfoTable[ProjectName]=DiscreteStatsTable[[#This Row],[ProjectName]])*ProjectInfoTable[NumberOfReplications]))</f>
        <v>50</v>
      </c>
      <c r="N1570" s="5" cm="1">
        <f t="array" ref="N1570">IFERROR(AVERAGE(IF((DiscreteStatsTable[GroupByKey]=DiscreteStatsTable[[#This Row],[GroupByKey]]),(DiscreteStatsTable[GroupByKey]=DiscreteStatsTable[[#This Row],[GroupByKey]])*DiscreteStatsTable[Average])),0)</f>
        <v>0.25989097691448754</v>
      </c>
      <c r="O1570" s="5" cm="1">
        <f t="array" ref="O157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70" s="5" cm="1">
        <f t="array" ref="P1570">MAX(IF((ProjectInfoTable[ProjectName]=DiscreteStatsTable[[#This Row],[ProjectName]]),(ProjectInfoTable[ProjectName]=DiscreteStatsTable[[#This Row],[ProjectName]])*ProjectInfoTable[ConfidenceInterval]))</f>
        <v>0.95</v>
      </c>
      <c r="Q1570" s="5">
        <f>IF(AND(DiscreteStatsTable[[#This Row],[RepsWithStatObserved]]=1,Y1570=0),200000000000000000000,IFERROR(_xlfn.T.INV.2T(1 -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70" s="5" cm="1">
        <f t="array" ref="R1570">MIN(IF((DiscreteStatsTable[GroupByKey]=DiscreteStatsTable[[#This Row],[GroupByKey]]),(DiscreteStatsTable[GroupByKey]=DiscreteStatsTable[[#This Row],[GroupByKey]])*DiscreteStatsTable[Average]))</f>
        <v>9.9110799780549305E-2</v>
      </c>
      <c r="S1570" s="5" cm="1">
        <f t="array" ref="S1570">MAX(IF((DiscreteStatsTable[GroupByKey]=DiscreteStatsTable[[#This Row],[GroupByKey]]),(DiscreteStatsTable[GroupByKey]=DiscreteStatsTable[[#This Row],[GroupByKey]])*DiscreteStatsTable[Average]))</f>
        <v>0.39044329600396599</v>
      </c>
      <c r="T1570" s="5" cm="1">
        <f t="array" ref="T1570">MIN(IF((DiscreteStatsTable[GroupByKey]=DiscreteStatsTable[[#This Row],[GroupByKey]]),(DiscreteStatsTable[GroupByKey]=DiscreteStatsTable[[#This Row],[GroupByKey]])*DiscreteStatsTable[Minimum]))</f>
        <v>1.8569038615106601E-2</v>
      </c>
      <c r="U1570" s="5" cm="1">
        <f t="array" ref="U1570">MAX(IF((DiscreteStatsTable[GroupByKey]=DiscreteStatsTable[[#This Row],[GroupByKey]]),(DiscreteStatsTable[GroupByKey]=DiscreteStatsTable[[#This Row],[GroupByKey]])*DiscreteStatsTable[Maximum]))</f>
        <v>0.49770717251883501</v>
      </c>
      <c r="V1570" s="5" cm="1">
        <f t="array" ref="V1570">IFERROR(AVERAGE(IF((DiscreteStatsTable[GroupByKey]=DiscreteStatsTable[[#This Row],[GroupByKey]]),(DiscreteStatsTable[GroupByKey]=DiscreteStatsTable[[#This Row],[GroupByKey]])*DiscreteStatsTable[NumberObservations])),0)</f>
        <v>6.66</v>
      </c>
      <c r="W1570" s="5">
        <f>IF((DiscreteStatsTable[[#This Row],[RepsRequested]]&gt;1),DiscreteStatsTable[[#This Row],[HalfWidth]],DiscreteStatsTable[[#This Row],[BatchMeansHalfWidth]])</f>
        <v>1.6977944113910053E-2</v>
      </c>
      <c r="X1570" s="5" cm="1">
        <f t="array" ref="X1570">COUNT(IF((DiscreteStatsTable[GroupByKey]=DiscreteStatsTable[[#This Row],[GroupByKey]]),(DiscreteStatsTable[GroupByKey]=DiscreteStatsTable[[#This Row],[GroupByKey]])*DiscreteStatsTable[Replication]))</f>
        <v>50</v>
      </c>
      <c r="Y1570" s="5">
        <f>IF(DiscreteStatsTable[[#This Row],[RepsRequested]]=DiscreteStatsTable[[#This Row],[RepsWithStatObserved]],1,0)</f>
        <v>1</v>
      </c>
    </row>
    <row r="1571" spans="1:25" x14ac:dyDescent="0.25">
      <c r="A1571" t="s">
        <v>68</v>
      </c>
      <c r="B1571" t="s">
        <v>70</v>
      </c>
      <c r="C1571">
        <v>29</v>
      </c>
      <c r="D1571" t="s">
        <v>99</v>
      </c>
      <c r="E1571" t="s">
        <v>74</v>
      </c>
      <c r="F1571" t="s">
        <v>73</v>
      </c>
      <c r="G1571">
        <v>8.1666632521135405</v>
      </c>
      <c r="H1571">
        <v>2E+20</v>
      </c>
      <c r="I1571">
        <v>2.8932549863224599</v>
      </c>
      <c r="J1571">
        <v>13.408496649923601</v>
      </c>
      <c r="K1571">
        <v>8</v>
      </c>
      <c r="L157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71" s="5" cm="1">
        <f t="array" ref="M1571">MAX(IF((ProjectInfoTable[ProjectName]=DiscreteStatsTable[[#This Row],[ProjectName]]),(ProjectInfoTable[ProjectName]=DiscreteStatsTable[[#This Row],[ProjectName]])*ProjectInfoTable[NumberOfReplications]))</f>
        <v>50</v>
      </c>
      <c r="N1571" s="5" cm="1">
        <f t="array" ref="N1571">IFERROR(AVERAGE(IF((DiscreteStatsTable[GroupByKey]=DiscreteStatsTable[[#This Row],[GroupByKey]]),(DiscreteStatsTable[GroupByKey]=DiscreteStatsTable[[#This Row],[GroupByKey]])*DiscreteStatsTable[Average])),0)</f>
        <v>9.3051094534677592</v>
      </c>
      <c r="O1571" s="5" cm="1">
        <f t="array" ref="O1571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71" s="5" cm="1">
        <f t="array" ref="P1571">MAX(IF((ProjectInfoTable[ProjectName]=DiscreteStatsTable[[#This Row],[ProjectName]]),(ProjectInfoTable[ProjectName]=DiscreteStatsTable[[#This Row],[ProjectName]])*ProjectInfoTable[ConfidenceInterval]))</f>
        <v>0.95</v>
      </c>
      <c r="Q1571" s="5">
        <f>IF(AND(DiscreteStatsTable[[#This Row],[RepsWithStatObserved]]=1,Y1571=0),200000000000000000000,IFERROR(_xlfn.T.INV.2T(1 -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71" s="5" cm="1">
        <f t="array" ref="R1571">MIN(IF((DiscreteStatsTable[GroupByKey]=DiscreteStatsTable[[#This Row],[GroupByKey]]),(DiscreteStatsTable[GroupByKey]=DiscreteStatsTable[[#This Row],[GroupByKey]])*DiscreteStatsTable[Average]))</f>
        <v>3.48010138212855</v>
      </c>
      <c r="S1571" s="5" cm="1">
        <f t="array" ref="S1571">MAX(IF((DiscreteStatsTable[GroupByKey]=DiscreteStatsTable[[#This Row],[GroupByKey]]),(DiscreteStatsTable[GroupByKey]=DiscreteStatsTable[[#This Row],[GroupByKey]])*DiscreteStatsTable[Average]))</f>
        <v>23.754986041942001</v>
      </c>
      <c r="T1571" s="5" cm="1">
        <f t="array" ref="T1571">MIN(IF((DiscreteStatsTable[GroupByKey]=DiscreteStatsTable[[#This Row],[GroupByKey]]),(DiscreteStatsTable[GroupByKey]=DiscreteStatsTable[[#This Row],[GroupByKey]])*DiscreteStatsTable[Minimum]))</f>
        <v>0.55707115845319799</v>
      </c>
      <c r="U1571" s="5" cm="1">
        <f t="array" ref="U1571">MAX(IF((DiscreteStatsTable[GroupByKey]=DiscreteStatsTable[[#This Row],[GroupByKey]]),(DiscreteStatsTable[GroupByKey]=DiscreteStatsTable[[#This Row],[GroupByKey]])*DiscreteStatsTable[Maximum]))</f>
        <v>46.0165696136092</v>
      </c>
      <c r="V1571" s="5" cm="1">
        <f t="array" ref="V1571">IFERROR(AVERAGE(IF((DiscreteStatsTable[GroupByKey]=DiscreteStatsTable[[#This Row],[GroupByKey]]),(DiscreteStatsTable[GroupByKey]=DiscreteStatsTable[[#This Row],[GroupByKey]])*DiscreteStatsTable[NumberObservations])),0)</f>
        <v>6.66</v>
      </c>
      <c r="W1571" s="5">
        <f>IF((DiscreteStatsTable[[#This Row],[RepsRequested]]&gt;1),DiscreteStatsTable[[#This Row],[HalfWidth]],DiscreteStatsTable[[#This Row],[BatchMeansHalfWidth]])</f>
        <v>0.87568994514178078</v>
      </c>
      <c r="X1571" s="5" cm="1">
        <f t="array" ref="X1571">COUNT(IF((DiscreteStatsTable[GroupByKey]=DiscreteStatsTable[[#This Row],[GroupByKey]]),(DiscreteStatsTable[GroupByKey]=DiscreteStatsTable[[#This Row],[GroupByKey]])*DiscreteStatsTable[Replication]))</f>
        <v>50</v>
      </c>
      <c r="Y1571" s="5">
        <f>IF(DiscreteStatsTable[[#This Row],[RepsRequested]]=DiscreteStatsTable[[#This Row],[RepsWithStatObserved]],1,0)</f>
        <v>1</v>
      </c>
    </row>
    <row r="1572" spans="1:25" x14ac:dyDescent="0.25">
      <c r="A1572" t="s">
        <v>68</v>
      </c>
      <c r="B1572" t="s">
        <v>70</v>
      </c>
      <c r="C1572">
        <v>29</v>
      </c>
      <c r="D1572" t="s">
        <v>99</v>
      </c>
      <c r="E1572" t="s">
        <v>75</v>
      </c>
      <c r="F1572" t="s">
        <v>73</v>
      </c>
      <c r="G1572">
        <v>0.26288624279626799</v>
      </c>
      <c r="H1572">
        <v>2E+20</v>
      </c>
      <c r="I1572">
        <v>9.6441832877415395E-2</v>
      </c>
      <c r="J1572">
        <v>0.43611513216602799</v>
      </c>
      <c r="K1572">
        <v>8</v>
      </c>
      <c r="L157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72" s="5" cm="1">
        <f t="array" ref="M1572">MAX(IF((ProjectInfoTable[ProjectName]=DiscreteStatsTable[[#This Row],[ProjectName]]),(ProjectInfoTable[ProjectName]=DiscreteStatsTable[[#This Row],[ProjectName]])*ProjectInfoTable[NumberOfReplications]))</f>
        <v>50</v>
      </c>
      <c r="N1572" s="5" cm="1">
        <f t="array" ref="N1572">IFERROR(AVERAGE(IF((DiscreteStatsTable[GroupByKey]=DiscreteStatsTable[[#This Row],[GroupByKey]]),(DiscreteStatsTable[GroupByKey]=DiscreteStatsTable[[#This Row],[GroupByKey]])*DiscreteStatsTable[Average])),0)</f>
        <v>0.25989097691448754</v>
      </c>
      <c r="O1572" s="5" cm="1">
        <f t="array" ref="O157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72" s="5" cm="1">
        <f t="array" ref="P1572">MAX(IF((ProjectInfoTable[ProjectName]=DiscreteStatsTable[[#This Row],[ProjectName]]),(ProjectInfoTable[ProjectName]=DiscreteStatsTable[[#This Row],[ProjectName]])*ProjectInfoTable[ConfidenceInterval]))</f>
        <v>0.95</v>
      </c>
      <c r="Q1572" s="5">
        <f>IF(AND(DiscreteStatsTable[[#This Row],[RepsWithStatObserved]]=1,Y1572=0),200000000000000000000,IFERROR(_xlfn.T.INV.2T(1 -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72" s="5" cm="1">
        <f t="array" ref="R1572">MIN(IF((DiscreteStatsTable[GroupByKey]=DiscreteStatsTable[[#This Row],[GroupByKey]]),(DiscreteStatsTable[GroupByKey]=DiscreteStatsTable[[#This Row],[GroupByKey]])*DiscreteStatsTable[Average]))</f>
        <v>9.9110799780549305E-2</v>
      </c>
      <c r="S1572" s="5" cm="1">
        <f t="array" ref="S1572">MAX(IF((DiscreteStatsTable[GroupByKey]=DiscreteStatsTable[[#This Row],[GroupByKey]]),(DiscreteStatsTable[GroupByKey]=DiscreteStatsTable[[#This Row],[GroupByKey]])*DiscreteStatsTable[Average]))</f>
        <v>0.39044329600396599</v>
      </c>
      <c r="T1572" s="5" cm="1">
        <f t="array" ref="T1572">MIN(IF((DiscreteStatsTable[GroupByKey]=DiscreteStatsTable[[#This Row],[GroupByKey]]),(DiscreteStatsTable[GroupByKey]=DiscreteStatsTable[[#This Row],[GroupByKey]])*DiscreteStatsTable[Minimum]))</f>
        <v>1.8569038615106601E-2</v>
      </c>
      <c r="U1572" s="5" cm="1">
        <f t="array" ref="U1572">MAX(IF((DiscreteStatsTable[GroupByKey]=DiscreteStatsTable[[#This Row],[GroupByKey]]),(DiscreteStatsTable[GroupByKey]=DiscreteStatsTable[[#This Row],[GroupByKey]])*DiscreteStatsTable[Maximum]))</f>
        <v>0.49770717251883501</v>
      </c>
      <c r="V1572" s="5" cm="1">
        <f t="array" ref="V1572">IFERROR(AVERAGE(IF((DiscreteStatsTable[GroupByKey]=DiscreteStatsTable[[#This Row],[GroupByKey]]),(DiscreteStatsTable[GroupByKey]=DiscreteStatsTable[[#This Row],[GroupByKey]])*DiscreteStatsTable[NumberObservations])),0)</f>
        <v>6.66</v>
      </c>
      <c r="W1572" s="5">
        <f>IF((DiscreteStatsTable[[#This Row],[RepsRequested]]&gt;1),DiscreteStatsTable[[#This Row],[HalfWidth]],DiscreteStatsTable[[#This Row],[BatchMeansHalfWidth]])</f>
        <v>1.6977944113910053E-2</v>
      </c>
      <c r="X1572" s="5" cm="1">
        <f t="array" ref="X1572">COUNT(IF((DiscreteStatsTable[GroupByKey]=DiscreteStatsTable[[#This Row],[GroupByKey]]),(DiscreteStatsTable[GroupByKey]=DiscreteStatsTable[[#This Row],[GroupByKey]])*DiscreteStatsTable[Replication]))</f>
        <v>50</v>
      </c>
      <c r="Y1572" s="5">
        <f>IF(DiscreteStatsTable[[#This Row],[RepsRequested]]=DiscreteStatsTable[[#This Row],[RepsWithStatObserved]],1,0)</f>
        <v>1</v>
      </c>
    </row>
    <row r="1573" spans="1:25" x14ac:dyDescent="0.25">
      <c r="A1573" t="s">
        <v>68</v>
      </c>
      <c r="B1573" t="s">
        <v>70</v>
      </c>
      <c r="C1573">
        <v>29</v>
      </c>
      <c r="D1573" t="s">
        <v>99</v>
      </c>
      <c r="E1573" t="s">
        <v>76</v>
      </c>
      <c r="F1573" t="s">
        <v>73</v>
      </c>
      <c r="G1573">
        <v>7.8865872838880398</v>
      </c>
      <c r="H1573">
        <v>2E+20</v>
      </c>
      <c r="I1573">
        <v>2.8932549863224599</v>
      </c>
      <c r="J1573">
        <v>13.0834539649808</v>
      </c>
      <c r="K1573">
        <v>8</v>
      </c>
      <c r="L157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73" s="5" cm="1">
        <f t="array" ref="M1573">MAX(IF((ProjectInfoTable[ProjectName]=DiscreteStatsTable[[#This Row],[ProjectName]]),(ProjectInfoTable[ProjectName]=DiscreteStatsTable[[#This Row],[ProjectName]])*ProjectInfoTable[NumberOfReplications]))</f>
        <v>50</v>
      </c>
      <c r="N1573" s="5" cm="1">
        <f t="array" ref="N1573">IFERROR(AVERAGE(IF((DiscreteStatsTable[GroupByKey]=DiscreteStatsTable[[#This Row],[GroupByKey]]),(DiscreteStatsTable[GroupByKey]=DiscreteStatsTable[[#This Row],[GroupByKey]])*DiscreteStatsTable[Average])),0)</f>
        <v>7.7967293074346298</v>
      </c>
      <c r="O1573" s="5" cm="1">
        <f t="array" ref="O1573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73" s="5" cm="1">
        <f t="array" ref="P1573">MAX(IF((ProjectInfoTable[ProjectName]=DiscreteStatsTable[[#This Row],[ProjectName]]),(ProjectInfoTable[ProjectName]=DiscreteStatsTable[[#This Row],[ProjectName]])*ProjectInfoTable[ConfidenceInterval]))</f>
        <v>0.95</v>
      </c>
      <c r="Q1573" s="5">
        <f>IF(AND(DiscreteStatsTable[[#This Row],[RepsWithStatObserved]]=1,Y1573=0),200000000000000000000,IFERROR(_xlfn.T.INV.2T(1 -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73" s="5" cm="1">
        <f t="array" ref="R1573">MIN(IF((DiscreteStatsTable[GroupByKey]=DiscreteStatsTable[[#This Row],[GroupByKey]]),(DiscreteStatsTable[GroupByKey]=DiscreteStatsTable[[#This Row],[GroupByKey]])*DiscreteStatsTable[Average]))</f>
        <v>2.9733239934164799</v>
      </c>
      <c r="S1573" s="5" cm="1">
        <f t="array" ref="S1573">MAX(IF((DiscreteStatsTable[GroupByKey]=DiscreteStatsTable[[#This Row],[GroupByKey]]),(DiscreteStatsTable[GroupByKey]=DiscreteStatsTable[[#This Row],[GroupByKey]])*DiscreteStatsTable[Average]))</f>
        <v>11.713298880119</v>
      </c>
      <c r="T1573" s="5" cm="1">
        <f t="array" ref="T1573">MIN(IF((DiscreteStatsTable[GroupByKey]=DiscreteStatsTable[[#This Row],[GroupByKey]]),(DiscreteStatsTable[GroupByKey]=DiscreteStatsTable[[#This Row],[GroupByKey]])*DiscreteStatsTable[Minimum]))</f>
        <v>0.55707115845319799</v>
      </c>
      <c r="U1573" s="5" cm="1">
        <f t="array" ref="U1573">MAX(IF((DiscreteStatsTable[GroupByKey]=DiscreteStatsTable[[#This Row],[GroupByKey]]),(DiscreteStatsTable[GroupByKey]=DiscreteStatsTable[[#This Row],[GroupByKey]])*DiscreteStatsTable[Maximum]))</f>
        <v>14.9312151755651</v>
      </c>
      <c r="V1573" s="5" cm="1">
        <f t="array" ref="V1573">IFERROR(AVERAGE(IF((DiscreteStatsTable[GroupByKey]=DiscreteStatsTable[[#This Row],[GroupByKey]]),(DiscreteStatsTable[GroupByKey]=DiscreteStatsTable[[#This Row],[GroupByKey]])*DiscreteStatsTable[NumberObservations])),0)</f>
        <v>6.66</v>
      </c>
      <c r="W1573" s="5">
        <f>IF((DiscreteStatsTable[[#This Row],[RepsRequested]]&gt;1),DiscreteStatsTable[[#This Row],[HalfWidth]],DiscreteStatsTable[[#This Row],[BatchMeansHalfWidth]])</f>
        <v>0.50933832341729657</v>
      </c>
      <c r="X1573" s="5" cm="1">
        <f t="array" ref="X1573">COUNT(IF((DiscreteStatsTable[GroupByKey]=DiscreteStatsTable[[#This Row],[GroupByKey]]),(DiscreteStatsTable[GroupByKey]=DiscreteStatsTable[[#This Row],[GroupByKey]])*DiscreteStatsTable[Replication]))</f>
        <v>50</v>
      </c>
      <c r="Y1573" s="5">
        <f>IF(DiscreteStatsTable[[#This Row],[RepsRequested]]=DiscreteStatsTable[[#This Row],[RepsWithStatObserved]],1,0)</f>
        <v>1</v>
      </c>
    </row>
    <row r="1574" spans="1:25" x14ac:dyDescent="0.25">
      <c r="A1574" t="s">
        <v>68</v>
      </c>
      <c r="B1574" t="s">
        <v>70</v>
      </c>
      <c r="C1574">
        <v>29</v>
      </c>
      <c r="D1574" t="s">
        <v>99</v>
      </c>
      <c r="E1574" t="s">
        <v>77</v>
      </c>
      <c r="F1574" t="s">
        <v>73</v>
      </c>
      <c r="G1574">
        <v>0</v>
      </c>
      <c r="H1574">
        <v>2E+20</v>
      </c>
      <c r="I1574">
        <v>0</v>
      </c>
      <c r="J1574">
        <v>0</v>
      </c>
      <c r="K1574">
        <v>8</v>
      </c>
      <c r="L157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74" s="5" cm="1">
        <f t="array" ref="M1574">MAX(IF((ProjectInfoTable[ProjectName]=DiscreteStatsTable[[#This Row],[ProjectName]]),(ProjectInfoTable[ProjectName]=DiscreteStatsTable[[#This Row],[ProjectName]])*ProjectInfoTable[NumberOfReplications]))</f>
        <v>50</v>
      </c>
      <c r="N1574" s="5" cm="1">
        <f t="array" ref="N1574">IFERROR(AVERAGE(IF((DiscreteStatsTable[GroupByKey]=DiscreteStatsTable[[#This Row],[GroupByKey]]),(DiscreteStatsTable[GroupByKey]=DiscreteStatsTable[[#This Row],[GroupByKey]])*DiscreteStatsTable[Average])),0)</f>
        <v>0</v>
      </c>
      <c r="O1574" s="5" cm="1">
        <f t="array" ref="O1574">IFERROR(_xlfn.STDEV.S(IF((DiscreteStatsTable[GroupByKey]=DiscreteStatsTable[[#This Row],[GroupByKey]]),(DiscreteStatsTable[GroupByKey]=DiscreteStatsTable[[#This Row],[GroupByKey]])*DiscreteStatsTable[Average])),0)</f>
        <v>0</v>
      </c>
      <c r="P1574" s="5" cm="1">
        <f t="array" ref="P1574">MAX(IF((ProjectInfoTable[ProjectName]=DiscreteStatsTable[[#This Row],[ProjectName]]),(ProjectInfoTable[ProjectName]=DiscreteStatsTable[[#This Row],[ProjectName]])*ProjectInfoTable[ConfidenceInterval]))</f>
        <v>0.95</v>
      </c>
      <c r="Q1574" s="5">
        <f>IF(AND(DiscreteStatsTable[[#This Row],[RepsWithStatObserved]]=1,Y1574=0),200000000000000000000,IFERROR(_xlfn.T.INV.2T(1 -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4" s="5" cm="1">
        <f t="array" ref="R1574">MIN(IF((DiscreteStatsTable[GroupByKey]=DiscreteStatsTable[[#This Row],[GroupByKey]]),(DiscreteStatsTable[GroupByKey]=DiscreteStatsTable[[#This Row],[GroupByKey]])*DiscreteStatsTable[Average]))</f>
        <v>0</v>
      </c>
      <c r="S1574" s="5" cm="1">
        <f t="array" ref="S1574">MAX(IF((DiscreteStatsTable[GroupByKey]=DiscreteStatsTable[[#This Row],[GroupByKey]]),(DiscreteStatsTable[GroupByKey]=DiscreteStatsTable[[#This Row],[GroupByKey]])*DiscreteStatsTable[Average]))</f>
        <v>0</v>
      </c>
      <c r="T1574" s="5" cm="1">
        <f t="array" ref="T1574">MIN(IF((DiscreteStatsTable[GroupByKey]=DiscreteStatsTable[[#This Row],[GroupByKey]]),(DiscreteStatsTable[GroupByKey]=DiscreteStatsTable[[#This Row],[GroupByKey]])*DiscreteStatsTable[Minimum]))</f>
        <v>0</v>
      </c>
      <c r="U1574" s="5" cm="1">
        <f t="array" ref="U1574">MAX(IF((DiscreteStatsTable[GroupByKey]=DiscreteStatsTable[[#This Row],[GroupByKey]]),(DiscreteStatsTable[GroupByKey]=DiscreteStatsTable[[#This Row],[GroupByKey]])*DiscreteStatsTable[Maximum]))</f>
        <v>0</v>
      </c>
      <c r="V1574" s="5" cm="1">
        <f t="array" ref="V1574">IFERROR(AVERAGE(IF((DiscreteStatsTable[GroupByKey]=DiscreteStatsTable[[#This Row],[GroupByKey]]),(DiscreteStatsTable[GroupByKey]=DiscreteStatsTable[[#This Row],[GroupByKey]])*DiscreteStatsTable[NumberObservations])),0)</f>
        <v>6.66</v>
      </c>
      <c r="W1574" s="5">
        <f>IF((DiscreteStatsTable[[#This Row],[RepsRequested]]&gt;1),DiscreteStatsTable[[#This Row],[HalfWidth]],DiscreteStatsTable[[#This Row],[BatchMeansHalfWidth]])</f>
        <v>0</v>
      </c>
      <c r="X1574" s="5" cm="1">
        <f t="array" ref="X1574">COUNT(IF((DiscreteStatsTable[GroupByKey]=DiscreteStatsTable[[#This Row],[GroupByKey]]),(DiscreteStatsTable[GroupByKey]=DiscreteStatsTable[[#This Row],[GroupByKey]])*DiscreteStatsTable[Replication]))</f>
        <v>50</v>
      </c>
      <c r="Y1574" s="5">
        <f>IF(DiscreteStatsTable[[#This Row],[RepsRequested]]=DiscreteStatsTable[[#This Row],[RepsWithStatObserved]],1,0)</f>
        <v>1</v>
      </c>
    </row>
    <row r="1575" spans="1:25" x14ac:dyDescent="0.25">
      <c r="A1575" t="s">
        <v>68</v>
      </c>
      <c r="B1575" t="s">
        <v>70</v>
      </c>
      <c r="C1575">
        <v>29</v>
      </c>
      <c r="D1575" t="s">
        <v>99</v>
      </c>
      <c r="E1575" t="s">
        <v>78</v>
      </c>
      <c r="F1575" t="s">
        <v>73</v>
      </c>
      <c r="G1575">
        <v>0.28007596822550301</v>
      </c>
      <c r="H1575">
        <v>2E+20</v>
      </c>
      <c r="I1575">
        <v>0</v>
      </c>
      <c r="J1575">
        <v>1.60594572799857</v>
      </c>
      <c r="K1575">
        <v>8</v>
      </c>
      <c r="L157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75" s="5" cm="1">
        <f t="array" ref="M1575">MAX(IF((ProjectInfoTable[ProjectName]=DiscreteStatsTable[[#This Row],[ProjectName]]),(ProjectInfoTable[ProjectName]=DiscreteStatsTable[[#This Row],[ProjectName]])*ProjectInfoTable[NumberOfReplications]))</f>
        <v>50</v>
      </c>
      <c r="N1575" s="5" cm="1">
        <f t="array" ref="N1575">IFERROR(AVERAGE(IF((DiscreteStatsTable[GroupByKey]=DiscreteStatsTable[[#This Row],[GroupByKey]]),(DiscreteStatsTable[GroupByKey]=DiscreteStatsTable[[#This Row],[GroupByKey]])*DiscreteStatsTable[Average])),0)</f>
        <v>1.5083801460331328</v>
      </c>
      <c r="O1575" s="5" cm="1">
        <f t="array" ref="O1575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75" s="5" cm="1">
        <f t="array" ref="P1575">MAX(IF((ProjectInfoTable[ProjectName]=DiscreteStatsTable[[#This Row],[ProjectName]]),(ProjectInfoTable[ProjectName]=DiscreteStatsTable[[#This Row],[ProjectName]])*ProjectInfoTable[ConfidenceInterval]))</f>
        <v>0.95</v>
      </c>
      <c r="Q1575" s="5">
        <f>IF(AND(DiscreteStatsTable[[#This Row],[RepsWithStatObserved]]=1,Y1575=0),200000000000000000000,IFERROR(_xlfn.T.INV.2T(1 -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75" s="5" cm="1">
        <f t="array" ref="R1575">MIN(IF((DiscreteStatsTable[GroupByKey]=DiscreteStatsTable[[#This Row],[GroupByKey]]),(DiscreteStatsTable[GroupByKey]=DiscreteStatsTable[[#This Row],[GroupByKey]])*DiscreteStatsTable[Average]))</f>
        <v>0</v>
      </c>
      <c r="S1575" s="5" cm="1">
        <f t="array" ref="S1575">MAX(IF((DiscreteStatsTable[GroupByKey]=DiscreteStatsTable[[#This Row],[GroupByKey]]),(DiscreteStatsTable[GroupByKey]=DiscreteStatsTable[[#This Row],[GroupByKey]])*DiscreteStatsTable[Average]))</f>
        <v>12.907894030662501</v>
      </c>
      <c r="T1575" s="5" cm="1">
        <f t="array" ref="T1575">MIN(IF((DiscreteStatsTable[GroupByKey]=DiscreteStatsTable[[#This Row],[GroupByKey]]),(DiscreteStatsTable[GroupByKey]=DiscreteStatsTable[[#This Row],[GroupByKey]])*DiscreteStatsTable[Minimum]))</f>
        <v>0</v>
      </c>
      <c r="U1575" s="5" cm="1">
        <f t="array" ref="U1575">MAX(IF((DiscreteStatsTable[GroupByKey]=DiscreteStatsTable[[#This Row],[GroupByKey]]),(DiscreteStatsTable[GroupByKey]=DiscreteStatsTable[[#This Row],[GroupByKey]])*DiscreteStatsTable[Maximum]))</f>
        <v>31.471105476993198</v>
      </c>
      <c r="V1575" s="5" cm="1">
        <f t="array" ref="V1575">IFERROR(AVERAGE(IF((DiscreteStatsTable[GroupByKey]=DiscreteStatsTable[[#This Row],[GroupByKey]]),(DiscreteStatsTable[GroupByKey]=DiscreteStatsTable[[#This Row],[GroupByKey]])*DiscreteStatsTable[NumberObservations])),0)</f>
        <v>6.66</v>
      </c>
      <c r="W1575" s="5">
        <f>IF((DiscreteStatsTable[[#This Row],[RepsRequested]]&gt;1),DiscreteStatsTable[[#This Row],[HalfWidth]],DiscreteStatsTable[[#This Row],[BatchMeansHalfWidth]])</f>
        <v>0.62451094728009982</v>
      </c>
      <c r="X1575" s="5" cm="1">
        <f t="array" ref="X1575">COUNT(IF((DiscreteStatsTable[GroupByKey]=DiscreteStatsTable[[#This Row],[GroupByKey]]),(DiscreteStatsTable[GroupByKey]=DiscreteStatsTable[[#This Row],[GroupByKey]])*DiscreteStatsTable[Replication]))</f>
        <v>50</v>
      </c>
      <c r="Y1575" s="5">
        <f>IF(DiscreteStatsTable[[#This Row],[RepsRequested]]=DiscreteStatsTable[[#This Row],[RepsWithStatObserved]],1,0)</f>
        <v>1</v>
      </c>
    </row>
    <row r="1576" spans="1:25" x14ac:dyDescent="0.25">
      <c r="A1576" t="s">
        <v>68</v>
      </c>
      <c r="B1576" t="s">
        <v>70</v>
      </c>
      <c r="C1576">
        <v>30</v>
      </c>
      <c r="D1576" t="s">
        <v>99</v>
      </c>
      <c r="E1576" t="s">
        <v>72</v>
      </c>
      <c r="F1576" t="s">
        <v>73</v>
      </c>
      <c r="G1576">
        <v>0.26442013385379798</v>
      </c>
      <c r="H1576">
        <v>2E+20</v>
      </c>
      <c r="I1576">
        <v>0.14711461330251299</v>
      </c>
      <c r="J1576">
        <v>0.49251803910448799</v>
      </c>
      <c r="K1576">
        <v>5</v>
      </c>
      <c r="L157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76" s="5" cm="1">
        <f t="array" ref="M1576">MAX(IF((ProjectInfoTable[ProjectName]=DiscreteStatsTable[[#This Row],[ProjectName]]),(ProjectInfoTable[ProjectName]=DiscreteStatsTable[[#This Row],[ProjectName]])*ProjectInfoTable[NumberOfReplications]))</f>
        <v>50</v>
      </c>
      <c r="N1576" s="5" cm="1">
        <f t="array" ref="N1576">IFERROR(AVERAGE(IF((DiscreteStatsTable[GroupByKey]=DiscreteStatsTable[[#This Row],[GroupByKey]]),(DiscreteStatsTable[GroupByKey]=DiscreteStatsTable[[#This Row],[GroupByKey]])*DiscreteStatsTable[Average])),0)</f>
        <v>0.25989097691448754</v>
      </c>
      <c r="O1576" s="5" cm="1">
        <f t="array" ref="O157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76" s="5" cm="1">
        <f t="array" ref="P1576">MAX(IF((ProjectInfoTable[ProjectName]=DiscreteStatsTable[[#This Row],[ProjectName]]),(ProjectInfoTable[ProjectName]=DiscreteStatsTable[[#This Row],[ProjectName]])*ProjectInfoTable[ConfidenceInterval]))</f>
        <v>0.95</v>
      </c>
      <c r="Q1576" s="5">
        <f>IF(AND(DiscreteStatsTable[[#This Row],[RepsWithStatObserved]]=1,Y1576=0),200000000000000000000,IFERROR(_xlfn.T.INV.2T(1 -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76" s="5" cm="1">
        <f t="array" ref="R1576">MIN(IF((DiscreteStatsTable[GroupByKey]=DiscreteStatsTable[[#This Row],[GroupByKey]]),(DiscreteStatsTable[GroupByKey]=DiscreteStatsTable[[#This Row],[GroupByKey]])*DiscreteStatsTable[Average]))</f>
        <v>9.9110799780549305E-2</v>
      </c>
      <c r="S1576" s="5" cm="1">
        <f t="array" ref="S1576">MAX(IF((DiscreteStatsTable[GroupByKey]=DiscreteStatsTable[[#This Row],[GroupByKey]]),(DiscreteStatsTable[GroupByKey]=DiscreteStatsTable[[#This Row],[GroupByKey]])*DiscreteStatsTable[Average]))</f>
        <v>0.39044329600396599</v>
      </c>
      <c r="T1576" s="5" cm="1">
        <f t="array" ref="T1576">MIN(IF((DiscreteStatsTable[GroupByKey]=DiscreteStatsTable[[#This Row],[GroupByKey]]),(DiscreteStatsTable[GroupByKey]=DiscreteStatsTable[[#This Row],[GroupByKey]])*DiscreteStatsTable[Minimum]))</f>
        <v>1.8569038615106601E-2</v>
      </c>
      <c r="U1576" s="5" cm="1">
        <f t="array" ref="U1576">MAX(IF((DiscreteStatsTable[GroupByKey]=DiscreteStatsTable[[#This Row],[GroupByKey]]),(DiscreteStatsTable[GroupByKey]=DiscreteStatsTable[[#This Row],[GroupByKey]])*DiscreteStatsTable[Maximum]))</f>
        <v>0.49770717251883501</v>
      </c>
      <c r="V1576" s="5" cm="1">
        <f t="array" ref="V1576">IFERROR(AVERAGE(IF((DiscreteStatsTable[GroupByKey]=DiscreteStatsTable[[#This Row],[GroupByKey]]),(DiscreteStatsTable[GroupByKey]=DiscreteStatsTable[[#This Row],[GroupByKey]])*DiscreteStatsTable[NumberObservations])),0)</f>
        <v>6.66</v>
      </c>
      <c r="W1576" s="5">
        <f>IF((DiscreteStatsTable[[#This Row],[RepsRequested]]&gt;1),DiscreteStatsTable[[#This Row],[HalfWidth]],DiscreteStatsTable[[#This Row],[BatchMeansHalfWidth]])</f>
        <v>1.6977944113910053E-2</v>
      </c>
      <c r="X1576" s="5" cm="1">
        <f t="array" ref="X1576">COUNT(IF((DiscreteStatsTable[GroupByKey]=DiscreteStatsTable[[#This Row],[GroupByKey]]),(DiscreteStatsTable[GroupByKey]=DiscreteStatsTable[[#This Row],[GroupByKey]])*DiscreteStatsTable[Replication]))</f>
        <v>50</v>
      </c>
      <c r="Y1576" s="5">
        <f>IF(DiscreteStatsTable[[#This Row],[RepsRequested]]=DiscreteStatsTable[[#This Row],[RepsWithStatObserved]],1,0)</f>
        <v>1</v>
      </c>
    </row>
    <row r="1577" spans="1:25" x14ac:dyDescent="0.25">
      <c r="A1577" t="s">
        <v>68</v>
      </c>
      <c r="B1577" t="s">
        <v>70</v>
      </c>
      <c r="C1577">
        <v>30</v>
      </c>
      <c r="D1577" t="s">
        <v>99</v>
      </c>
      <c r="E1577" t="s">
        <v>74</v>
      </c>
      <c r="F1577" t="s">
        <v>73</v>
      </c>
      <c r="G1577">
        <v>11.550270515416001</v>
      </c>
      <c r="H1577">
        <v>2E+20</v>
      </c>
      <c r="I1577">
        <v>8.6555158467631408</v>
      </c>
      <c r="J1577">
        <v>19.8453731115534</v>
      </c>
      <c r="K1577">
        <v>5</v>
      </c>
      <c r="L157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77" s="5" cm="1">
        <f t="array" ref="M1577">MAX(IF((ProjectInfoTable[ProjectName]=DiscreteStatsTable[[#This Row],[ProjectName]]),(ProjectInfoTable[ProjectName]=DiscreteStatsTable[[#This Row],[ProjectName]])*ProjectInfoTable[NumberOfReplications]))</f>
        <v>50</v>
      </c>
      <c r="N1577" s="5" cm="1">
        <f t="array" ref="N1577">IFERROR(AVERAGE(IF((DiscreteStatsTable[GroupByKey]=DiscreteStatsTable[[#This Row],[GroupByKey]]),(DiscreteStatsTable[GroupByKey]=DiscreteStatsTable[[#This Row],[GroupByKey]])*DiscreteStatsTable[Average])),0)</f>
        <v>9.3051094534677592</v>
      </c>
      <c r="O1577" s="5" cm="1">
        <f t="array" ref="O1577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77" s="5" cm="1">
        <f t="array" ref="P1577">MAX(IF((ProjectInfoTable[ProjectName]=DiscreteStatsTable[[#This Row],[ProjectName]]),(ProjectInfoTable[ProjectName]=DiscreteStatsTable[[#This Row],[ProjectName]])*ProjectInfoTable[ConfidenceInterval]))</f>
        <v>0.95</v>
      </c>
      <c r="Q1577" s="5">
        <f>IF(AND(DiscreteStatsTable[[#This Row],[RepsWithStatObserved]]=1,Y1577=0),200000000000000000000,IFERROR(_xlfn.T.INV.2T(1 -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77" s="5" cm="1">
        <f t="array" ref="R1577">MIN(IF((DiscreteStatsTable[GroupByKey]=DiscreteStatsTable[[#This Row],[GroupByKey]]),(DiscreteStatsTable[GroupByKey]=DiscreteStatsTable[[#This Row],[GroupByKey]])*DiscreteStatsTable[Average]))</f>
        <v>3.48010138212855</v>
      </c>
      <c r="S1577" s="5" cm="1">
        <f t="array" ref="S1577">MAX(IF((DiscreteStatsTable[GroupByKey]=DiscreteStatsTable[[#This Row],[GroupByKey]]),(DiscreteStatsTable[GroupByKey]=DiscreteStatsTable[[#This Row],[GroupByKey]])*DiscreteStatsTable[Average]))</f>
        <v>23.754986041942001</v>
      </c>
      <c r="T1577" s="5" cm="1">
        <f t="array" ref="T1577">MIN(IF((DiscreteStatsTable[GroupByKey]=DiscreteStatsTable[[#This Row],[GroupByKey]]),(DiscreteStatsTable[GroupByKey]=DiscreteStatsTable[[#This Row],[GroupByKey]])*DiscreteStatsTable[Minimum]))</f>
        <v>0.55707115845319799</v>
      </c>
      <c r="U1577" s="5" cm="1">
        <f t="array" ref="U1577">MAX(IF((DiscreteStatsTable[GroupByKey]=DiscreteStatsTable[[#This Row],[GroupByKey]]),(DiscreteStatsTable[GroupByKey]=DiscreteStatsTable[[#This Row],[GroupByKey]])*DiscreteStatsTable[Maximum]))</f>
        <v>46.0165696136092</v>
      </c>
      <c r="V1577" s="5" cm="1">
        <f t="array" ref="V1577">IFERROR(AVERAGE(IF((DiscreteStatsTable[GroupByKey]=DiscreteStatsTable[[#This Row],[GroupByKey]]),(DiscreteStatsTable[GroupByKey]=DiscreteStatsTable[[#This Row],[GroupByKey]])*DiscreteStatsTable[NumberObservations])),0)</f>
        <v>6.66</v>
      </c>
      <c r="W1577" s="5">
        <f>IF((DiscreteStatsTable[[#This Row],[RepsRequested]]&gt;1),DiscreteStatsTable[[#This Row],[HalfWidth]],DiscreteStatsTable[[#This Row],[BatchMeansHalfWidth]])</f>
        <v>0.87568994514178078</v>
      </c>
      <c r="X1577" s="5" cm="1">
        <f t="array" ref="X1577">COUNT(IF((DiscreteStatsTable[GroupByKey]=DiscreteStatsTable[[#This Row],[GroupByKey]]),(DiscreteStatsTable[GroupByKey]=DiscreteStatsTable[[#This Row],[GroupByKey]])*DiscreteStatsTable[Replication]))</f>
        <v>50</v>
      </c>
      <c r="Y1577" s="5">
        <f>IF(DiscreteStatsTable[[#This Row],[RepsRequested]]=DiscreteStatsTable[[#This Row],[RepsWithStatObserved]],1,0)</f>
        <v>1</v>
      </c>
    </row>
    <row r="1578" spans="1:25" x14ac:dyDescent="0.25">
      <c r="A1578" t="s">
        <v>68</v>
      </c>
      <c r="B1578" t="s">
        <v>70</v>
      </c>
      <c r="C1578">
        <v>30</v>
      </c>
      <c r="D1578" t="s">
        <v>99</v>
      </c>
      <c r="E1578" t="s">
        <v>75</v>
      </c>
      <c r="F1578" t="s">
        <v>73</v>
      </c>
      <c r="G1578">
        <v>0.26442013385379798</v>
      </c>
      <c r="H1578">
        <v>2E+20</v>
      </c>
      <c r="I1578">
        <v>0.14711461330251299</v>
      </c>
      <c r="J1578">
        <v>0.49251803910448799</v>
      </c>
      <c r="K1578">
        <v>5</v>
      </c>
      <c r="L157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78" s="5" cm="1">
        <f t="array" ref="M1578">MAX(IF((ProjectInfoTable[ProjectName]=DiscreteStatsTable[[#This Row],[ProjectName]]),(ProjectInfoTable[ProjectName]=DiscreteStatsTable[[#This Row],[ProjectName]])*ProjectInfoTable[NumberOfReplications]))</f>
        <v>50</v>
      </c>
      <c r="N1578" s="5" cm="1">
        <f t="array" ref="N1578">IFERROR(AVERAGE(IF((DiscreteStatsTable[GroupByKey]=DiscreteStatsTable[[#This Row],[GroupByKey]]),(DiscreteStatsTable[GroupByKey]=DiscreteStatsTable[[#This Row],[GroupByKey]])*DiscreteStatsTable[Average])),0)</f>
        <v>0.25989097691448754</v>
      </c>
      <c r="O1578" s="5" cm="1">
        <f t="array" ref="O157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78" s="5" cm="1">
        <f t="array" ref="P1578">MAX(IF((ProjectInfoTable[ProjectName]=DiscreteStatsTable[[#This Row],[ProjectName]]),(ProjectInfoTable[ProjectName]=DiscreteStatsTable[[#This Row],[ProjectName]])*ProjectInfoTable[ConfidenceInterval]))</f>
        <v>0.95</v>
      </c>
      <c r="Q1578" s="5">
        <f>IF(AND(DiscreteStatsTable[[#This Row],[RepsWithStatObserved]]=1,Y1578=0),200000000000000000000,IFERROR(_xlfn.T.INV.2T(1 -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78" s="5" cm="1">
        <f t="array" ref="R1578">MIN(IF((DiscreteStatsTable[GroupByKey]=DiscreteStatsTable[[#This Row],[GroupByKey]]),(DiscreteStatsTable[GroupByKey]=DiscreteStatsTable[[#This Row],[GroupByKey]])*DiscreteStatsTable[Average]))</f>
        <v>9.9110799780549305E-2</v>
      </c>
      <c r="S1578" s="5" cm="1">
        <f t="array" ref="S1578">MAX(IF((DiscreteStatsTable[GroupByKey]=DiscreteStatsTable[[#This Row],[GroupByKey]]),(DiscreteStatsTable[GroupByKey]=DiscreteStatsTable[[#This Row],[GroupByKey]])*DiscreteStatsTable[Average]))</f>
        <v>0.39044329600396599</v>
      </c>
      <c r="T1578" s="5" cm="1">
        <f t="array" ref="T1578">MIN(IF((DiscreteStatsTable[GroupByKey]=DiscreteStatsTable[[#This Row],[GroupByKey]]),(DiscreteStatsTable[GroupByKey]=DiscreteStatsTable[[#This Row],[GroupByKey]])*DiscreteStatsTable[Minimum]))</f>
        <v>1.8569038615106601E-2</v>
      </c>
      <c r="U1578" s="5" cm="1">
        <f t="array" ref="U1578">MAX(IF((DiscreteStatsTable[GroupByKey]=DiscreteStatsTable[[#This Row],[GroupByKey]]),(DiscreteStatsTable[GroupByKey]=DiscreteStatsTable[[#This Row],[GroupByKey]])*DiscreteStatsTable[Maximum]))</f>
        <v>0.49770717251883501</v>
      </c>
      <c r="V1578" s="5" cm="1">
        <f t="array" ref="V1578">IFERROR(AVERAGE(IF((DiscreteStatsTable[GroupByKey]=DiscreteStatsTable[[#This Row],[GroupByKey]]),(DiscreteStatsTable[GroupByKey]=DiscreteStatsTable[[#This Row],[GroupByKey]])*DiscreteStatsTable[NumberObservations])),0)</f>
        <v>6.66</v>
      </c>
      <c r="W1578" s="5">
        <f>IF((DiscreteStatsTable[[#This Row],[RepsRequested]]&gt;1),DiscreteStatsTable[[#This Row],[HalfWidth]],DiscreteStatsTable[[#This Row],[BatchMeansHalfWidth]])</f>
        <v>1.6977944113910053E-2</v>
      </c>
      <c r="X1578" s="5" cm="1">
        <f t="array" ref="X1578">COUNT(IF((DiscreteStatsTable[GroupByKey]=DiscreteStatsTable[[#This Row],[GroupByKey]]),(DiscreteStatsTable[GroupByKey]=DiscreteStatsTable[[#This Row],[GroupByKey]])*DiscreteStatsTable[Replication]))</f>
        <v>50</v>
      </c>
      <c r="Y1578" s="5">
        <f>IF(DiscreteStatsTable[[#This Row],[RepsRequested]]=DiscreteStatsTable[[#This Row],[RepsWithStatObserved]],1,0)</f>
        <v>1</v>
      </c>
    </row>
    <row r="1579" spans="1:25" x14ac:dyDescent="0.25">
      <c r="A1579" t="s">
        <v>68</v>
      </c>
      <c r="B1579" t="s">
        <v>70</v>
      </c>
      <c r="C1579">
        <v>30</v>
      </c>
      <c r="D1579" t="s">
        <v>99</v>
      </c>
      <c r="E1579" t="s">
        <v>76</v>
      </c>
      <c r="F1579" t="s">
        <v>73</v>
      </c>
      <c r="G1579">
        <v>7.9326040156139497</v>
      </c>
      <c r="H1579">
        <v>2E+20</v>
      </c>
      <c r="I1579">
        <v>4.4134383990753996</v>
      </c>
      <c r="J1579">
        <v>14.7755411731346</v>
      </c>
      <c r="K1579">
        <v>5</v>
      </c>
      <c r="L157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79" s="5" cm="1">
        <f t="array" ref="M1579">MAX(IF((ProjectInfoTable[ProjectName]=DiscreteStatsTable[[#This Row],[ProjectName]]),(ProjectInfoTable[ProjectName]=DiscreteStatsTable[[#This Row],[ProjectName]])*ProjectInfoTable[NumberOfReplications]))</f>
        <v>50</v>
      </c>
      <c r="N1579" s="5" cm="1">
        <f t="array" ref="N1579">IFERROR(AVERAGE(IF((DiscreteStatsTable[GroupByKey]=DiscreteStatsTable[[#This Row],[GroupByKey]]),(DiscreteStatsTable[GroupByKey]=DiscreteStatsTable[[#This Row],[GroupByKey]])*DiscreteStatsTable[Average])),0)</f>
        <v>7.7967293074346298</v>
      </c>
      <c r="O1579" s="5" cm="1">
        <f t="array" ref="O1579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79" s="5" cm="1">
        <f t="array" ref="P1579">MAX(IF((ProjectInfoTable[ProjectName]=DiscreteStatsTable[[#This Row],[ProjectName]]),(ProjectInfoTable[ProjectName]=DiscreteStatsTable[[#This Row],[ProjectName]])*ProjectInfoTable[ConfidenceInterval]))</f>
        <v>0.95</v>
      </c>
      <c r="Q1579" s="5">
        <f>IF(AND(DiscreteStatsTable[[#This Row],[RepsWithStatObserved]]=1,Y1579=0),200000000000000000000,IFERROR(_xlfn.T.INV.2T(1 -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79" s="5" cm="1">
        <f t="array" ref="R1579">MIN(IF((DiscreteStatsTable[GroupByKey]=DiscreteStatsTable[[#This Row],[GroupByKey]]),(DiscreteStatsTable[GroupByKey]=DiscreteStatsTable[[#This Row],[GroupByKey]])*DiscreteStatsTable[Average]))</f>
        <v>2.9733239934164799</v>
      </c>
      <c r="S1579" s="5" cm="1">
        <f t="array" ref="S1579">MAX(IF((DiscreteStatsTable[GroupByKey]=DiscreteStatsTable[[#This Row],[GroupByKey]]),(DiscreteStatsTable[GroupByKey]=DiscreteStatsTable[[#This Row],[GroupByKey]])*DiscreteStatsTable[Average]))</f>
        <v>11.713298880119</v>
      </c>
      <c r="T1579" s="5" cm="1">
        <f t="array" ref="T1579">MIN(IF((DiscreteStatsTable[GroupByKey]=DiscreteStatsTable[[#This Row],[GroupByKey]]),(DiscreteStatsTable[GroupByKey]=DiscreteStatsTable[[#This Row],[GroupByKey]])*DiscreteStatsTable[Minimum]))</f>
        <v>0.55707115845319799</v>
      </c>
      <c r="U1579" s="5" cm="1">
        <f t="array" ref="U1579">MAX(IF((DiscreteStatsTable[GroupByKey]=DiscreteStatsTable[[#This Row],[GroupByKey]]),(DiscreteStatsTable[GroupByKey]=DiscreteStatsTable[[#This Row],[GroupByKey]])*DiscreteStatsTable[Maximum]))</f>
        <v>14.9312151755651</v>
      </c>
      <c r="V1579" s="5" cm="1">
        <f t="array" ref="V1579">IFERROR(AVERAGE(IF((DiscreteStatsTable[GroupByKey]=DiscreteStatsTable[[#This Row],[GroupByKey]]),(DiscreteStatsTable[GroupByKey]=DiscreteStatsTable[[#This Row],[GroupByKey]])*DiscreteStatsTable[NumberObservations])),0)</f>
        <v>6.66</v>
      </c>
      <c r="W1579" s="5">
        <f>IF((DiscreteStatsTable[[#This Row],[RepsRequested]]&gt;1),DiscreteStatsTable[[#This Row],[HalfWidth]],DiscreteStatsTable[[#This Row],[BatchMeansHalfWidth]])</f>
        <v>0.50933832341729657</v>
      </c>
      <c r="X1579" s="5" cm="1">
        <f t="array" ref="X1579">COUNT(IF((DiscreteStatsTable[GroupByKey]=DiscreteStatsTable[[#This Row],[GroupByKey]]),(DiscreteStatsTable[GroupByKey]=DiscreteStatsTable[[#This Row],[GroupByKey]])*DiscreteStatsTable[Replication]))</f>
        <v>50</v>
      </c>
      <c r="Y1579" s="5">
        <f>IF(DiscreteStatsTable[[#This Row],[RepsRequested]]=DiscreteStatsTable[[#This Row],[RepsWithStatObserved]],1,0)</f>
        <v>1</v>
      </c>
    </row>
    <row r="1580" spans="1:25" x14ac:dyDescent="0.25">
      <c r="A1580" t="s">
        <v>68</v>
      </c>
      <c r="B1580" t="s">
        <v>70</v>
      </c>
      <c r="C1580">
        <v>30</v>
      </c>
      <c r="D1580" t="s">
        <v>99</v>
      </c>
      <c r="E1580" t="s">
        <v>77</v>
      </c>
      <c r="F1580" t="s">
        <v>73</v>
      </c>
      <c r="G1580">
        <v>0</v>
      </c>
      <c r="H1580">
        <v>2E+20</v>
      </c>
      <c r="I1580">
        <v>0</v>
      </c>
      <c r="J1580">
        <v>0</v>
      </c>
      <c r="K1580">
        <v>5</v>
      </c>
      <c r="L158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80" s="5" cm="1">
        <f t="array" ref="M1580">MAX(IF((ProjectInfoTable[ProjectName]=DiscreteStatsTable[[#This Row],[ProjectName]]),(ProjectInfoTable[ProjectName]=DiscreteStatsTable[[#This Row],[ProjectName]])*ProjectInfoTable[NumberOfReplications]))</f>
        <v>50</v>
      </c>
      <c r="N1580" s="5" cm="1">
        <f t="array" ref="N1580">IFERROR(AVERAGE(IF((DiscreteStatsTable[GroupByKey]=DiscreteStatsTable[[#This Row],[GroupByKey]]),(DiscreteStatsTable[GroupByKey]=DiscreteStatsTable[[#This Row],[GroupByKey]])*DiscreteStatsTable[Average])),0)</f>
        <v>0</v>
      </c>
      <c r="O1580" s="5" cm="1">
        <f t="array" ref="O1580">IFERROR(_xlfn.STDEV.S(IF((DiscreteStatsTable[GroupByKey]=DiscreteStatsTable[[#This Row],[GroupByKey]]),(DiscreteStatsTable[GroupByKey]=DiscreteStatsTable[[#This Row],[GroupByKey]])*DiscreteStatsTable[Average])),0)</f>
        <v>0</v>
      </c>
      <c r="P1580" s="5" cm="1">
        <f t="array" ref="P1580">MAX(IF((ProjectInfoTable[ProjectName]=DiscreteStatsTable[[#This Row],[ProjectName]]),(ProjectInfoTable[ProjectName]=DiscreteStatsTable[[#This Row],[ProjectName]])*ProjectInfoTable[ConfidenceInterval]))</f>
        <v>0.95</v>
      </c>
      <c r="Q1580" s="5">
        <f>IF(AND(DiscreteStatsTable[[#This Row],[RepsWithStatObserved]]=1,Y1580=0),200000000000000000000,IFERROR(_xlfn.T.INV.2T(1 -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0" s="5" cm="1">
        <f t="array" ref="R1580">MIN(IF((DiscreteStatsTable[GroupByKey]=DiscreteStatsTable[[#This Row],[GroupByKey]]),(DiscreteStatsTable[GroupByKey]=DiscreteStatsTable[[#This Row],[GroupByKey]])*DiscreteStatsTable[Average]))</f>
        <v>0</v>
      </c>
      <c r="S1580" s="5" cm="1">
        <f t="array" ref="S1580">MAX(IF((DiscreteStatsTable[GroupByKey]=DiscreteStatsTable[[#This Row],[GroupByKey]]),(DiscreteStatsTable[GroupByKey]=DiscreteStatsTable[[#This Row],[GroupByKey]])*DiscreteStatsTable[Average]))</f>
        <v>0</v>
      </c>
      <c r="T1580" s="5" cm="1">
        <f t="array" ref="T1580">MIN(IF((DiscreteStatsTable[GroupByKey]=DiscreteStatsTable[[#This Row],[GroupByKey]]),(DiscreteStatsTable[GroupByKey]=DiscreteStatsTable[[#This Row],[GroupByKey]])*DiscreteStatsTable[Minimum]))</f>
        <v>0</v>
      </c>
      <c r="U1580" s="5" cm="1">
        <f t="array" ref="U1580">MAX(IF((DiscreteStatsTable[GroupByKey]=DiscreteStatsTable[[#This Row],[GroupByKey]]),(DiscreteStatsTable[GroupByKey]=DiscreteStatsTable[[#This Row],[GroupByKey]])*DiscreteStatsTable[Maximum]))</f>
        <v>0</v>
      </c>
      <c r="V1580" s="5" cm="1">
        <f t="array" ref="V1580">IFERROR(AVERAGE(IF((DiscreteStatsTable[GroupByKey]=DiscreteStatsTable[[#This Row],[GroupByKey]]),(DiscreteStatsTable[GroupByKey]=DiscreteStatsTable[[#This Row],[GroupByKey]])*DiscreteStatsTable[NumberObservations])),0)</f>
        <v>6.66</v>
      </c>
      <c r="W1580" s="5">
        <f>IF((DiscreteStatsTable[[#This Row],[RepsRequested]]&gt;1),DiscreteStatsTable[[#This Row],[HalfWidth]],DiscreteStatsTable[[#This Row],[BatchMeansHalfWidth]])</f>
        <v>0</v>
      </c>
      <c r="X1580" s="5" cm="1">
        <f t="array" ref="X1580">COUNT(IF((DiscreteStatsTable[GroupByKey]=DiscreteStatsTable[[#This Row],[GroupByKey]]),(DiscreteStatsTable[GroupByKey]=DiscreteStatsTable[[#This Row],[GroupByKey]])*DiscreteStatsTable[Replication]))</f>
        <v>50</v>
      </c>
      <c r="Y1580" s="5">
        <f>IF(DiscreteStatsTable[[#This Row],[RepsRequested]]=DiscreteStatsTable[[#This Row],[RepsWithStatObserved]],1,0)</f>
        <v>1</v>
      </c>
    </row>
    <row r="1581" spans="1:25" x14ac:dyDescent="0.25">
      <c r="A1581" t="s">
        <v>68</v>
      </c>
      <c r="B1581" t="s">
        <v>70</v>
      </c>
      <c r="C1581">
        <v>30</v>
      </c>
      <c r="D1581" t="s">
        <v>99</v>
      </c>
      <c r="E1581" t="s">
        <v>78</v>
      </c>
      <c r="F1581" t="s">
        <v>73</v>
      </c>
      <c r="G1581">
        <v>3.6176664998020698</v>
      </c>
      <c r="H1581">
        <v>2E+20</v>
      </c>
      <c r="I1581">
        <v>0</v>
      </c>
      <c r="J1581">
        <v>5.0698319384187904</v>
      </c>
      <c r="K1581">
        <v>5</v>
      </c>
      <c r="L158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81" s="5" cm="1">
        <f t="array" ref="M1581">MAX(IF((ProjectInfoTable[ProjectName]=DiscreteStatsTable[[#This Row],[ProjectName]]),(ProjectInfoTable[ProjectName]=DiscreteStatsTable[[#This Row],[ProjectName]])*ProjectInfoTable[NumberOfReplications]))</f>
        <v>50</v>
      </c>
      <c r="N1581" s="5" cm="1">
        <f t="array" ref="N1581">IFERROR(AVERAGE(IF((DiscreteStatsTable[GroupByKey]=DiscreteStatsTable[[#This Row],[GroupByKey]]),(DiscreteStatsTable[GroupByKey]=DiscreteStatsTable[[#This Row],[GroupByKey]])*DiscreteStatsTable[Average])),0)</f>
        <v>1.5083801460331328</v>
      </c>
      <c r="O1581" s="5" cm="1">
        <f t="array" ref="O1581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81" s="5" cm="1">
        <f t="array" ref="P1581">MAX(IF((ProjectInfoTable[ProjectName]=DiscreteStatsTable[[#This Row],[ProjectName]]),(ProjectInfoTable[ProjectName]=DiscreteStatsTable[[#This Row],[ProjectName]])*ProjectInfoTable[ConfidenceInterval]))</f>
        <v>0.95</v>
      </c>
      <c r="Q1581" s="5">
        <f>IF(AND(DiscreteStatsTable[[#This Row],[RepsWithStatObserved]]=1,Y1581=0),200000000000000000000,IFERROR(_xlfn.T.INV.2T(1 -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81" s="5" cm="1">
        <f t="array" ref="R1581">MIN(IF((DiscreteStatsTable[GroupByKey]=DiscreteStatsTable[[#This Row],[GroupByKey]]),(DiscreteStatsTable[GroupByKey]=DiscreteStatsTable[[#This Row],[GroupByKey]])*DiscreteStatsTable[Average]))</f>
        <v>0</v>
      </c>
      <c r="S1581" s="5" cm="1">
        <f t="array" ref="S1581">MAX(IF((DiscreteStatsTable[GroupByKey]=DiscreteStatsTable[[#This Row],[GroupByKey]]),(DiscreteStatsTable[GroupByKey]=DiscreteStatsTable[[#This Row],[GroupByKey]])*DiscreteStatsTable[Average]))</f>
        <v>12.907894030662501</v>
      </c>
      <c r="T1581" s="5" cm="1">
        <f t="array" ref="T1581">MIN(IF((DiscreteStatsTable[GroupByKey]=DiscreteStatsTable[[#This Row],[GroupByKey]]),(DiscreteStatsTable[GroupByKey]=DiscreteStatsTable[[#This Row],[GroupByKey]])*DiscreteStatsTable[Minimum]))</f>
        <v>0</v>
      </c>
      <c r="U1581" s="5" cm="1">
        <f t="array" ref="U1581">MAX(IF((DiscreteStatsTable[GroupByKey]=DiscreteStatsTable[[#This Row],[GroupByKey]]),(DiscreteStatsTable[GroupByKey]=DiscreteStatsTable[[#This Row],[GroupByKey]])*DiscreteStatsTable[Maximum]))</f>
        <v>31.471105476993198</v>
      </c>
      <c r="V1581" s="5" cm="1">
        <f t="array" ref="V1581">IFERROR(AVERAGE(IF((DiscreteStatsTable[GroupByKey]=DiscreteStatsTable[[#This Row],[GroupByKey]]),(DiscreteStatsTable[GroupByKey]=DiscreteStatsTable[[#This Row],[GroupByKey]])*DiscreteStatsTable[NumberObservations])),0)</f>
        <v>6.66</v>
      </c>
      <c r="W1581" s="5">
        <f>IF((DiscreteStatsTable[[#This Row],[RepsRequested]]&gt;1),DiscreteStatsTable[[#This Row],[HalfWidth]],DiscreteStatsTable[[#This Row],[BatchMeansHalfWidth]])</f>
        <v>0.62451094728009982</v>
      </c>
      <c r="X1581" s="5" cm="1">
        <f t="array" ref="X1581">COUNT(IF((DiscreteStatsTable[GroupByKey]=DiscreteStatsTable[[#This Row],[GroupByKey]]),(DiscreteStatsTable[GroupByKey]=DiscreteStatsTable[[#This Row],[GroupByKey]])*DiscreteStatsTable[Replication]))</f>
        <v>50</v>
      </c>
      <c r="Y1581" s="5">
        <f>IF(DiscreteStatsTable[[#This Row],[RepsRequested]]=DiscreteStatsTable[[#This Row],[RepsWithStatObserved]],1,0)</f>
        <v>1</v>
      </c>
    </row>
    <row r="1582" spans="1:25" x14ac:dyDescent="0.25">
      <c r="A1582" t="s">
        <v>68</v>
      </c>
      <c r="B1582" t="s">
        <v>70</v>
      </c>
      <c r="C1582">
        <v>31</v>
      </c>
      <c r="D1582" t="s">
        <v>99</v>
      </c>
      <c r="E1582" t="s">
        <v>72</v>
      </c>
      <c r="F1582" t="s">
        <v>73</v>
      </c>
      <c r="G1582">
        <v>0.39044329600396599</v>
      </c>
      <c r="H1582">
        <v>2E+20</v>
      </c>
      <c r="I1582">
        <v>0.359200958715303</v>
      </c>
      <c r="J1582">
        <v>0.42168563329262798</v>
      </c>
      <c r="K1582">
        <v>2</v>
      </c>
      <c r="L158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82" s="5" cm="1">
        <f t="array" ref="M1582">MAX(IF((ProjectInfoTable[ProjectName]=DiscreteStatsTable[[#This Row],[ProjectName]]),(ProjectInfoTable[ProjectName]=DiscreteStatsTable[[#This Row],[ProjectName]])*ProjectInfoTable[NumberOfReplications]))</f>
        <v>50</v>
      </c>
      <c r="N1582" s="5" cm="1">
        <f t="array" ref="N1582">IFERROR(AVERAGE(IF((DiscreteStatsTable[GroupByKey]=DiscreteStatsTable[[#This Row],[GroupByKey]]),(DiscreteStatsTable[GroupByKey]=DiscreteStatsTable[[#This Row],[GroupByKey]])*DiscreteStatsTable[Average])),0)</f>
        <v>0.25989097691448754</v>
      </c>
      <c r="O1582" s="5" cm="1">
        <f t="array" ref="O158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82" s="5" cm="1">
        <f t="array" ref="P1582">MAX(IF((ProjectInfoTable[ProjectName]=DiscreteStatsTable[[#This Row],[ProjectName]]),(ProjectInfoTable[ProjectName]=DiscreteStatsTable[[#This Row],[ProjectName]])*ProjectInfoTable[ConfidenceInterval]))</f>
        <v>0.95</v>
      </c>
      <c r="Q1582" s="5">
        <f>IF(AND(DiscreteStatsTable[[#This Row],[RepsWithStatObserved]]=1,Y1582=0),200000000000000000000,IFERROR(_xlfn.T.INV.2T(1 -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82" s="5" cm="1">
        <f t="array" ref="R1582">MIN(IF((DiscreteStatsTable[GroupByKey]=DiscreteStatsTable[[#This Row],[GroupByKey]]),(DiscreteStatsTable[GroupByKey]=DiscreteStatsTable[[#This Row],[GroupByKey]])*DiscreteStatsTable[Average]))</f>
        <v>9.9110799780549305E-2</v>
      </c>
      <c r="S1582" s="5" cm="1">
        <f t="array" ref="S1582">MAX(IF((DiscreteStatsTable[GroupByKey]=DiscreteStatsTable[[#This Row],[GroupByKey]]),(DiscreteStatsTable[GroupByKey]=DiscreteStatsTable[[#This Row],[GroupByKey]])*DiscreteStatsTable[Average]))</f>
        <v>0.39044329600396599</v>
      </c>
      <c r="T1582" s="5" cm="1">
        <f t="array" ref="T1582">MIN(IF((DiscreteStatsTable[GroupByKey]=DiscreteStatsTable[[#This Row],[GroupByKey]]),(DiscreteStatsTable[GroupByKey]=DiscreteStatsTable[[#This Row],[GroupByKey]])*DiscreteStatsTable[Minimum]))</f>
        <v>1.8569038615106601E-2</v>
      </c>
      <c r="U1582" s="5" cm="1">
        <f t="array" ref="U1582">MAX(IF((DiscreteStatsTable[GroupByKey]=DiscreteStatsTable[[#This Row],[GroupByKey]]),(DiscreteStatsTable[GroupByKey]=DiscreteStatsTable[[#This Row],[GroupByKey]])*DiscreteStatsTable[Maximum]))</f>
        <v>0.49770717251883501</v>
      </c>
      <c r="V1582" s="5" cm="1">
        <f t="array" ref="V1582">IFERROR(AVERAGE(IF((DiscreteStatsTable[GroupByKey]=DiscreteStatsTable[[#This Row],[GroupByKey]]),(DiscreteStatsTable[GroupByKey]=DiscreteStatsTable[[#This Row],[GroupByKey]])*DiscreteStatsTable[NumberObservations])),0)</f>
        <v>6.66</v>
      </c>
      <c r="W1582" s="5">
        <f>IF((DiscreteStatsTable[[#This Row],[RepsRequested]]&gt;1),DiscreteStatsTable[[#This Row],[HalfWidth]],DiscreteStatsTable[[#This Row],[BatchMeansHalfWidth]])</f>
        <v>1.6977944113910053E-2</v>
      </c>
      <c r="X1582" s="5" cm="1">
        <f t="array" ref="X1582">COUNT(IF((DiscreteStatsTable[GroupByKey]=DiscreteStatsTable[[#This Row],[GroupByKey]]),(DiscreteStatsTable[GroupByKey]=DiscreteStatsTable[[#This Row],[GroupByKey]])*DiscreteStatsTable[Replication]))</f>
        <v>50</v>
      </c>
      <c r="Y1582" s="5">
        <f>IF(DiscreteStatsTable[[#This Row],[RepsRequested]]=DiscreteStatsTable[[#This Row],[RepsWithStatObserved]],1,0)</f>
        <v>1</v>
      </c>
    </row>
    <row r="1583" spans="1:25" x14ac:dyDescent="0.25">
      <c r="A1583" t="s">
        <v>68</v>
      </c>
      <c r="B1583" t="s">
        <v>70</v>
      </c>
      <c r="C1583">
        <v>31</v>
      </c>
      <c r="D1583" t="s">
        <v>99</v>
      </c>
      <c r="E1583" t="s">
        <v>74</v>
      </c>
      <c r="F1583" t="s">
        <v>73</v>
      </c>
      <c r="G1583">
        <v>11.713298880119</v>
      </c>
      <c r="H1583">
        <v>2E+20</v>
      </c>
      <c r="I1583">
        <v>10.7760287614591</v>
      </c>
      <c r="J1583">
        <v>12.650568998778899</v>
      </c>
      <c r="K1583">
        <v>2</v>
      </c>
      <c r="L158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83" s="5" cm="1">
        <f t="array" ref="M1583">MAX(IF((ProjectInfoTable[ProjectName]=DiscreteStatsTable[[#This Row],[ProjectName]]),(ProjectInfoTable[ProjectName]=DiscreteStatsTable[[#This Row],[ProjectName]])*ProjectInfoTable[NumberOfReplications]))</f>
        <v>50</v>
      </c>
      <c r="N1583" s="5" cm="1">
        <f t="array" ref="N1583">IFERROR(AVERAGE(IF((DiscreteStatsTable[GroupByKey]=DiscreteStatsTable[[#This Row],[GroupByKey]]),(DiscreteStatsTable[GroupByKey]=DiscreteStatsTable[[#This Row],[GroupByKey]])*DiscreteStatsTable[Average])),0)</f>
        <v>9.3051094534677592</v>
      </c>
      <c r="O1583" s="5" cm="1">
        <f t="array" ref="O1583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83" s="5" cm="1">
        <f t="array" ref="P1583">MAX(IF((ProjectInfoTable[ProjectName]=DiscreteStatsTable[[#This Row],[ProjectName]]),(ProjectInfoTable[ProjectName]=DiscreteStatsTable[[#This Row],[ProjectName]])*ProjectInfoTable[ConfidenceInterval]))</f>
        <v>0.95</v>
      </c>
      <c r="Q1583" s="5">
        <f>IF(AND(DiscreteStatsTable[[#This Row],[RepsWithStatObserved]]=1,Y1583=0),200000000000000000000,IFERROR(_xlfn.T.INV.2T(1 -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83" s="5" cm="1">
        <f t="array" ref="R1583">MIN(IF((DiscreteStatsTable[GroupByKey]=DiscreteStatsTable[[#This Row],[GroupByKey]]),(DiscreteStatsTable[GroupByKey]=DiscreteStatsTable[[#This Row],[GroupByKey]])*DiscreteStatsTable[Average]))</f>
        <v>3.48010138212855</v>
      </c>
      <c r="S1583" s="5" cm="1">
        <f t="array" ref="S1583">MAX(IF((DiscreteStatsTable[GroupByKey]=DiscreteStatsTable[[#This Row],[GroupByKey]]),(DiscreteStatsTable[GroupByKey]=DiscreteStatsTable[[#This Row],[GroupByKey]])*DiscreteStatsTable[Average]))</f>
        <v>23.754986041942001</v>
      </c>
      <c r="T1583" s="5" cm="1">
        <f t="array" ref="T1583">MIN(IF((DiscreteStatsTable[GroupByKey]=DiscreteStatsTable[[#This Row],[GroupByKey]]),(DiscreteStatsTable[GroupByKey]=DiscreteStatsTable[[#This Row],[GroupByKey]])*DiscreteStatsTable[Minimum]))</f>
        <v>0.55707115845319799</v>
      </c>
      <c r="U1583" s="5" cm="1">
        <f t="array" ref="U1583">MAX(IF((DiscreteStatsTable[GroupByKey]=DiscreteStatsTable[[#This Row],[GroupByKey]]),(DiscreteStatsTable[GroupByKey]=DiscreteStatsTable[[#This Row],[GroupByKey]])*DiscreteStatsTable[Maximum]))</f>
        <v>46.0165696136092</v>
      </c>
      <c r="V1583" s="5" cm="1">
        <f t="array" ref="V1583">IFERROR(AVERAGE(IF((DiscreteStatsTable[GroupByKey]=DiscreteStatsTable[[#This Row],[GroupByKey]]),(DiscreteStatsTable[GroupByKey]=DiscreteStatsTable[[#This Row],[GroupByKey]])*DiscreteStatsTable[NumberObservations])),0)</f>
        <v>6.66</v>
      </c>
      <c r="W1583" s="5">
        <f>IF((DiscreteStatsTable[[#This Row],[RepsRequested]]&gt;1),DiscreteStatsTable[[#This Row],[HalfWidth]],DiscreteStatsTable[[#This Row],[BatchMeansHalfWidth]])</f>
        <v>0.87568994514178078</v>
      </c>
      <c r="X1583" s="5" cm="1">
        <f t="array" ref="X1583">COUNT(IF((DiscreteStatsTable[GroupByKey]=DiscreteStatsTable[[#This Row],[GroupByKey]]),(DiscreteStatsTable[GroupByKey]=DiscreteStatsTable[[#This Row],[GroupByKey]])*DiscreteStatsTable[Replication]))</f>
        <v>50</v>
      </c>
      <c r="Y1583" s="5">
        <f>IF(DiscreteStatsTable[[#This Row],[RepsRequested]]=DiscreteStatsTable[[#This Row],[RepsWithStatObserved]],1,0)</f>
        <v>1</v>
      </c>
    </row>
    <row r="1584" spans="1:25" x14ac:dyDescent="0.25">
      <c r="A1584" t="s">
        <v>68</v>
      </c>
      <c r="B1584" t="s">
        <v>70</v>
      </c>
      <c r="C1584">
        <v>31</v>
      </c>
      <c r="D1584" t="s">
        <v>99</v>
      </c>
      <c r="E1584" t="s">
        <v>75</v>
      </c>
      <c r="F1584" t="s">
        <v>73</v>
      </c>
      <c r="G1584">
        <v>0.39044329600396599</v>
      </c>
      <c r="H1584">
        <v>2E+20</v>
      </c>
      <c r="I1584">
        <v>0.359200958715303</v>
      </c>
      <c r="J1584">
        <v>0.42168563329262798</v>
      </c>
      <c r="K1584">
        <v>2</v>
      </c>
      <c r="L158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84" s="5" cm="1">
        <f t="array" ref="M1584">MAX(IF((ProjectInfoTable[ProjectName]=DiscreteStatsTable[[#This Row],[ProjectName]]),(ProjectInfoTable[ProjectName]=DiscreteStatsTable[[#This Row],[ProjectName]])*ProjectInfoTable[NumberOfReplications]))</f>
        <v>50</v>
      </c>
      <c r="N1584" s="5" cm="1">
        <f t="array" ref="N1584">IFERROR(AVERAGE(IF((DiscreteStatsTable[GroupByKey]=DiscreteStatsTable[[#This Row],[GroupByKey]]),(DiscreteStatsTable[GroupByKey]=DiscreteStatsTable[[#This Row],[GroupByKey]])*DiscreteStatsTable[Average])),0)</f>
        <v>0.25989097691448754</v>
      </c>
      <c r="O1584" s="5" cm="1">
        <f t="array" ref="O158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84" s="5" cm="1">
        <f t="array" ref="P1584">MAX(IF((ProjectInfoTable[ProjectName]=DiscreteStatsTable[[#This Row],[ProjectName]]),(ProjectInfoTable[ProjectName]=DiscreteStatsTable[[#This Row],[ProjectName]])*ProjectInfoTable[ConfidenceInterval]))</f>
        <v>0.95</v>
      </c>
      <c r="Q1584" s="5">
        <f>IF(AND(DiscreteStatsTable[[#This Row],[RepsWithStatObserved]]=1,Y1584=0),200000000000000000000,IFERROR(_xlfn.T.INV.2T(1 -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84" s="5" cm="1">
        <f t="array" ref="R1584">MIN(IF((DiscreteStatsTable[GroupByKey]=DiscreteStatsTable[[#This Row],[GroupByKey]]),(DiscreteStatsTable[GroupByKey]=DiscreteStatsTable[[#This Row],[GroupByKey]])*DiscreteStatsTable[Average]))</f>
        <v>9.9110799780549305E-2</v>
      </c>
      <c r="S1584" s="5" cm="1">
        <f t="array" ref="S1584">MAX(IF((DiscreteStatsTable[GroupByKey]=DiscreteStatsTable[[#This Row],[GroupByKey]]),(DiscreteStatsTable[GroupByKey]=DiscreteStatsTable[[#This Row],[GroupByKey]])*DiscreteStatsTable[Average]))</f>
        <v>0.39044329600396599</v>
      </c>
      <c r="T1584" s="5" cm="1">
        <f t="array" ref="T1584">MIN(IF((DiscreteStatsTable[GroupByKey]=DiscreteStatsTable[[#This Row],[GroupByKey]]),(DiscreteStatsTable[GroupByKey]=DiscreteStatsTable[[#This Row],[GroupByKey]])*DiscreteStatsTable[Minimum]))</f>
        <v>1.8569038615106601E-2</v>
      </c>
      <c r="U1584" s="5" cm="1">
        <f t="array" ref="U1584">MAX(IF((DiscreteStatsTable[GroupByKey]=DiscreteStatsTable[[#This Row],[GroupByKey]]),(DiscreteStatsTable[GroupByKey]=DiscreteStatsTable[[#This Row],[GroupByKey]])*DiscreteStatsTable[Maximum]))</f>
        <v>0.49770717251883501</v>
      </c>
      <c r="V1584" s="5" cm="1">
        <f t="array" ref="V1584">IFERROR(AVERAGE(IF((DiscreteStatsTable[GroupByKey]=DiscreteStatsTable[[#This Row],[GroupByKey]]),(DiscreteStatsTable[GroupByKey]=DiscreteStatsTable[[#This Row],[GroupByKey]])*DiscreteStatsTable[NumberObservations])),0)</f>
        <v>6.66</v>
      </c>
      <c r="W1584" s="5">
        <f>IF((DiscreteStatsTable[[#This Row],[RepsRequested]]&gt;1),DiscreteStatsTable[[#This Row],[HalfWidth]],DiscreteStatsTable[[#This Row],[BatchMeansHalfWidth]])</f>
        <v>1.6977944113910053E-2</v>
      </c>
      <c r="X1584" s="5" cm="1">
        <f t="array" ref="X1584">COUNT(IF((DiscreteStatsTable[GroupByKey]=DiscreteStatsTable[[#This Row],[GroupByKey]]),(DiscreteStatsTable[GroupByKey]=DiscreteStatsTable[[#This Row],[GroupByKey]])*DiscreteStatsTable[Replication]))</f>
        <v>50</v>
      </c>
      <c r="Y1584" s="5">
        <f>IF(DiscreteStatsTable[[#This Row],[RepsRequested]]=DiscreteStatsTable[[#This Row],[RepsWithStatObserved]],1,0)</f>
        <v>1</v>
      </c>
    </row>
    <row r="1585" spans="1:25" x14ac:dyDescent="0.25">
      <c r="A1585" t="s">
        <v>68</v>
      </c>
      <c r="B1585" t="s">
        <v>70</v>
      </c>
      <c r="C1585">
        <v>31</v>
      </c>
      <c r="D1585" t="s">
        <v>99</v>
      </c>
      <c r="E1585" t="s">
        <v>76</v>
      </c>
      <c r="F1585" t="s">
        <v>73</v>
      </c>
      <c r="G1585">
        <v>11.713298880119</v>
      </c>
      <c r="H1585">
        <v>2E+20</v>
      </c>
      <c r="I1585">
        <v>10.7760287614591</v>
      </c>
      <c r="J1585">
        <v>12.650568998778899</v>
      </c>
      <c r="K1585">
        <v>2</v>
      </c>
      <c r="L158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85" s="5" cm="1">
        <f t="array" ref="M1585">MAX(IF((ProjectInfoTable[ProjectName]=DiscreteStatsTable[[#This Row],[ProjectName]]),(ProjectInfoTable[ProjectName]=DiscreteStatsTable[[#This Row],[ProjectName]])*ProjectInfoTable[NumberOfReplications]))</f>
        <v>50</v>
      </c>
      <c r="N1585" s="5" cm="1">
        <f t="array" ref="N1585">IFERROR(AVERAGE(IF((DiscreteStatsTable[GroupByKey]=DiscreteStatsTable[[#This Row],[GroupByKey]]),(DiscreteStatsTable[GroupByKey]=DiscreteStatsTable[[#This Row],[GroupByKey]])*DiscreteStatsTable[Average])),0)</f>
        <v>7.7967293074346298</v>
      </c>
      <c r="O1585" s="5" cm="1">
        <f t="array" ref="O1585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85" s="5" cm="1">
        <f t="array" ref="P1585">MAX(IF((ProjectInfoTable[ProjectName]=DiscreteStatsTable[[#This Row],[ProjectName]]),(ProjectInfoTable[ProjectName]=DiscreteStatsTable[[#This Row],[ProjectName]])*ProjectInfoTable[ConfidenceInterval]))</f>
        <v>0.95</v>
      </c>
      <c r="Q1585" s="5">
        <f>IF(AND(DiscreteStatsTable[[#This Row],[RepsWithStatObserved]]=1,Y1585=0),200000000000000000000,IFERROR(_xlfn.T.INV.2T(1 -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85" s="5" cm="1">
        <f t="array" ref="R1585">MIN(IF((DiscreteStatsTable[GroupByKey]=DiscreteStatsTable[[#This Row],[GroupByKey]]),(DiscreteStatsTable[GroupByKey]=DiscreteStatsTable[[#This Row],[GroupByKey]])*DiscreteStatsTable[Average]))</f>
        <v>2.9733239934164799</v>
      </c>
      <c r="S1585" s="5" cm="1">
        <f t="array" ref="S1585">MAX(IF((DiscreteStatsTable[GroupByKey]=DiscreteStatsTable[[#This Row],[GroupByKey]]),(DiscreteStatsTable[GroupByKey]=DiscreteStatsTable[[#This Row],[GroupByKey]])*DiscreteStatsTable[Average]))</f>
        <v>11.713298880119</v>
      </c>
      <c r="T1585" s="5" cm="1">
        <f t="array" ref="T1585">MIN(IF((DiscreteStatsTable[GroupByKey]=DiscreteStatsTable[[#This Row],[GroupByKey]]),(DiscreteStatsTable[GroupByKey]=DiscreteStatsTable[[#This Row],[GroupByKey]])*DiscreteStatsTable[Minimum]))</f>
        <v>0.55707115845319799</v>
      </c>
      <c r="U1585" s="5" cm="1">
        <f t="array" ref="U1585">MAX(IF((DiscreteStatsTable[GroupByKey]=DiscreteStatsTable[[#This Row],[GroupByKey]]),(DiscreteStatsTable[GroupByKey]=DiscreteStatsTable[[#This Row],[GroupByKey]])*DiscreteStatsTable[Maximum]))</f>
        <v>14.9312151755651</v>
      </c>
      <c r="V1585" s="5" cm="1">
        <f t="array" ref="V1585">IFERROR(AVERAGE(IF((DiscreteStatsTable[GroupByKey]=DiscreteStatsTable[[#This Row],[GroupByKey]]),(DiscreteStatsTable[GroupByKey]=DiscreteStatsTable[[#This Row],[GroupByKey]])*DiscreteStatsTable[NumberObservations])),0)</f>
        <v>6.66</v>
      </c>
      <c r="W1585" s="5">
        <f>IF((DiscreteStatsTable[[#This Row],[RepsRequested]]&gt;1),DiscreteStatsTable[[#This Row],[HalfWidth]],DiscreteStatsTable[[#This Row],[BatchMeansHalfWidth]])</f>
        <v>0.50933832341729657</v>
      </c>
      <c r="X1585" s="5" cm="1">
        <f t="array" ref="X1585">COUNT(IF((DiscreteStatsTable[GroupByKey]=DiscreteStatsTable[[#This Row],[GroupByKey]]),(DiscreteStatsTable[GroupByKey]=DiscreteStatsTable[[#This Row],[GroupByKey]])*DiscreteStatsTable[Replication]))</f>
        <v>50</v>
      </c>
      <c r="Y1585" s="5">
        <f>IF(DiscreteStatsTable[[#This Row],[RepsRequested]]=DiscreteStatsTable[[#This Row],[RepsWithStatObserved]],1,0)</f>
        <v>1</v>
      </c>
    </row>
    <row r="1586" spans="1:25" x14ac:dyDescent="0.25">
      <c r="A1586" t="s">
        <v>68</v>
      </c>
      <c r="B1586" t="s">
        <v>70</v>
      </c>
      <c r="C1586">
        <v>31</v>
      </c>
      <c r="D1586" t="s">
        <v>99</v>
      </c>
      <c r="E1586" t="s">
        <v>77</v>
      </c>
      <c r="F1586" t="s">
        <v>73</v>
      </c>
      <c r="G1586">
        <v>0</v>
      </c>
      <c r="H1586">
        <v>2E+20</v>
      </c>
      <c r="I1586">
        <v>0</v>
      </c>
      <c r="J1586">
        <v>0</v>
      </c>
      <c r="K1586">
        <v>2</v>
      </c>
      <c r="L158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86" s="5" cm="1">
        <f t="array" ref="M1586">MAX(IF((ProjectInfoTable[ProjectName]=DiscreteStatsTable[[#This Row],[ProjectName]]),(ProjectInfoTable[ProjectName]=DiscreteStatsTable[[#This Row],[ProjectName]])*ProjectInfoTable[NumberOfReplications]))</f>
        <v>50</v>
      </c>
      <c r="N1586" s="5" cm="1">
        <f t="array" ref="N1586">IFERROR(AVERAGE(IF((DiscreteStatsTable[GroupByKey]=DiscreteStatsTable[[#This Row],[GroupByKey]]),(DiscreteStatsTable[GroupByKey]=DiscreteStatsTable[[#This Row],[GroupByKey]])*DiscreteStatsTable[Average])),0)</f>
        <v>0</v>
      </c>
      <c r="O1586" s="5" cm="1">
        <f t="array" ref="O1586">IFERROR(_xlfn.STDEV.S(IF((DiscreteStatsTable[GroupByKey]=DiscreteStatsTable[[#This Row],[GroupByKey]]),(DiscreteStatsTable[GroupByKey]=DiscreteStatsTable[[#This Row],[GroupByKey]])*DiscreteStatsTable[Average])),0)</f>
        <v>0</v>
      </c>
      <c r="P1586" s="5" cm="1">
        <f t="array" ref="P1586">MAX(IF((ProjectInfoTable[ProjectName]=DiscreteStatsTable[[#This Row],[ProjectName]]),(ProjectInfoTable[ProjectName]=DiscreteStatsTable[[#This Row],[ProjectName]])*ProjectInfoTable[ConfidenceInterval]))</f>
        <v>0.95</v>
      </c>
      <c r="Q1586" s="5">
        <f>IF(AND(DiscreteStatsTable[[#This Row],[RepsWithStatObserved]]=1,Y1586=0),200000000000000000000,IFERROR(_xlfn.T.INV.2T(1 -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6" s="5" cm="1">
        <f t="array" ref="R1586">MIN(IF((DiscreteStatsTable[GroupByKey]=DiscreteStatsTable[[#This Row],[GroupByKey]]),(DiscreteStatsTable[GroupByKey]=DiscreteStatsTable[[#This Row],[GroupByKey]])*DiscreteStatsTable[Average]))</f>
        <v>0</v>
      </c>
      <c r="S1586" s="5" cm="1">
        <f t="array" ref="S1586">MAX(IF((DiscreteStatsTable[GroupByKey]=DiscreteStatsTable[[#This Row],[GroupByKey]]),(DiscreteStatsTable[GroupByKey]=DiscreteStatsTable[[#This Row],[GroupByKey]])*DiscreteStatsTable[Average]))</f>
        <v>0</v>
      </c>
      <c r="T1586" s="5" cm="1">
        <f t="array" ref="T1586">MIN(IF((DiscreteStatsTable[GroupByKey]=DiscreteStatsTable[[#This Row],[GroupByKey]]),(DiscreteStatsTable[GroupByKey]=DiscreteStatsTable[[#This Row],[GroupByKey]])*DiscreteStatsTable[Minimum]))</f>
        <v>0</v>
      </c>
      <c r="U1586" s="5" cm="1">
        <f t="array" ref="U1586">MAX(IF((DiscreteStatsTable[GroupByKey]=DiscreteStatsTable[[#This Row],[GroupByKey]]),(DiscreteStatsTable[GroupByKey]=DiscreteStatsTable[[#This Row],[GroupByKey]])*DiscreteStatsTable[Maximum]))</f>
        <v>0</v>
      </c>
      <c r="V1586" s="5" cm="1">
        <f t="array" ref="V1586">IFERROR(AVERAGE(IF((DiscreteStatsTable[GroupByKey]=DiscreteStatsTable[[#This Row],[GroupByKey]]),(DiscreteStatsTable[GroupByKey]=DiscreteStatsTable[[#This Row],[GroupByKey]])*DiscreteStatsTable[NumberObservations])),0)</f>
        <v>6.66</v>
      </c>
      <c r="W1586" s="5">
        <f>IF((DiscreteStatsTable[[#This Row],[RepsRequested]]&gt;1),DiscreteStatsTable[[#This Row],[HalfWidth]],DiscreteStatsTable[[#This Row],[BatchMeansHalfWidth]])</f>
        <v>0</v>
      </c>
      <c r="X1586" s="5" cm="1">
        <f t="array" ref="X1586">COUNT(IF((DiscreteStatsTable[GroupByKey]=DiscreteStatsTable[[#This Row],[GroupByKey]]),(DiscreteStatsTable[GroupByKey]=DiscreteStatsTable[[#This Row],[GroupByKey]])*DiscreteStatsTable[Replication]))</f>
        <v>50</v>
      </c>
      <c r="Y1586" s="5">
        <f>IF(DiscreteStatsTable[[#This Row],[RepsRequested]]=DiscreteStatsTable[[#This Row],[RepsWithStatObserved]],1,0)</f>
        <v>1</v>
      </c>
    </row>
    <row r="1587" spans="1:25" x14ac:dyDescent="0.25">
      <c r="A1587" t="s">
        <v>68</v>
      </c>
      <c r="B1587" t="s">
        <v>70</v>
      </c>
      <c r="C1587">
        <v>31</v>
      </c>
      <c r="D1587" t="s">
        <v>99</v>
      </c>
      <c r="E1587" t="s">
        <v>78</v>
      </c>
      <c r="F1587" t="s">
        <v>73</v>
      </c>
      <c r="G1587">
        <v>0</v>
      </c>
      <c r="H1587">
        <v>2E+20</v>
      </c>
      <c r="I1587">
        <v>0</v>
      </c>
      <c r="J1587">
        <v>0</v>
      </c>
      <c r="K1587">
        <v>2</v>
      </c>
      <c r="L158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87" s="5" cm="1">
        <f t="array" ref="M1587">MAX(IF((ProjectInfoTable[ProjectName]=DiscreteStatsTable[[#This Row],[ProjectName]]),(ProjectInfoTable[ProjectName]=DiscreteStatsTable[[#This Row],[ProjectName]])*ProjectInfoTable[NumberOfReplications]))</f>
        <v>50</v>
      </c>
      <c r="N1587" s="5" cm="1">
        <f t="array" ref="N1587">IFERROR(AVERAGE(IF((DiscreteStatsTable[GroupByKey]=DiscreteStatsTable[[#This Row],[GroupByKey]]),(DiscreteStatsTable[GroupByKey]=DiscreteStatsTable[[#This Row],[GroupByKey]])*DiscreteStatsTable[Average])),0)</f>
        <v>1.5083801460331328</v>
      </c>
      <c r="O1587" s="5" cm="1">
        <f t="array" ref="O1587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87" s="5" cm="1">
        <f t="array" ref="P1587">MAX(IF((ProjectInfoTable[ProjectName]=DiscreteStatsTable[[#This Row],[ProjectName]]),(ProjectInfoTable[ProjectName]=DiscreteStatsTable[[#This Row],[ProjectName]])*ProjectInfoTable[ConfidenceInterval]))</f>
        <v>0.95</v>
      </c>
      <c r="Q1587" s="5">
        <f>IF(AND(DiscreteStatsTable[[#This Row],[RepsWithStatObserved]]=1,Y1587=0),200000000000000000000,IFERROR(_xlfn.T.INV.2T(1 -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87" s="5" cm="1">
        <f t="array" ref="R1587">MIN(IF((DiscreteStatsTable[GroupByKey]=DiscreteStatsTable[[#This Row],[GroupByKey]]),(DiscreteStatsTable[GroupByKey]=DiscreteStatsTable[[#This Row],[GroupByKey]])*DiscreteStatsTable[Average]))</f>
        <v>0</v>
      </c>
      <c r="S1587" s="5" cm="1">
        <f t="array" ref="S1587">MAX(IF((DiscreteStatsTable[GroupByKey]=DiscreteStatsTable[[#This Row],[GroupByKey]]),(DiscreteStatsTable[GroupByKey]=DiscreteStatsTable[[#This Row],[GroupByKey]])*DiscreteStatsTable[Average]))</f>
        <v>12.907894030662501</v>
      </c>
      <c r="T1587" s="5" cm="1">
        <f t="array" ref="T1587">MIN(IF((DiscreteStatsTable[GroupByKey]=DiscreteStatsTable[[#This Row],[GroupByKey]]),(DiscreteStatsTable[GroupByKey]=DiscreteStatsTable[[#This Row],[GroupByKey]])*DiscreteStatsTable[Minimum]))</f>
        <v>0</v>
      </c>
      <c r="U1587" s="5" cm="1">
        <f t="array" ref="U1587">MAX(IF((DiscreteStatsTable[GroupByKey]=DiscreteStatsTable[[#This Row],[GroupByKey]]),(DiscreteStatsTable[GroupByKey]=DiscreteStatsTable[[#This Row],[GroupByKey]])*DiscreteStatsTable[Maximum]))</f>
        <v>31.471105476993198</v>
      </c>
      <c r="V1587" s="5" cm="1">
        <f t="array" ref="V1587">IFERROR(AVERAGE(IF((DiscreteStatsTable[GroupByKey]=DiscreteStatsTable[[#This Row],[GroupByKey]]),(DiscreteStatsTable[GroupByKey]=DiscreteStatsTable[[#This Row],[GroupByKey]])*DiscreteStatsTable[NumberObservations])),0)</f>
        <v>6.66</v>
      </c>
      <c r="W1587" s="5">
        <f>IF((DiscreteStatsTable[[#This Row],[RepsRequested]]&gt;1),DiscreteStatsTable[[#This Row],[HalfWidth]],DiscreteStatsTable[[#This Row],[BatchMeansHalfWidth]])</f>
        <v>0.62451094728009982</v>
      </c>
      <c r="X1587" s="5" cm="1">
        <f t="array" ref="X1587">COUNT(IF((DiscreteStatsTable[GroupByKey]=DiscreteStatsTable[[#This Row],[GroupByKey]]),(DiscreteStatsTable[GroupByKey]=DiscreteStatsTable[[#This Row],[GroupByKey]])*DiscreteStatsTable[Replication]))</f>
        <v>50</v>
      </c>
      <c r="Y1587" s="5">
        <f>IF(DiscreteStatsTable[[#This Row],[RepsRequested]]=DiscreteStatsTable[[#This Row],[RepsWithStatObserved]],1,0)</f>
        <v>1</v>
      </c>
    </row>
    <row r="1588" spans="1:25" x14ac:dyDescent="0.25">
      <c r="A1588" t="s">
        <v>68</v>
      </c>
      <c r="B1588" t="s">
        <v>70</v>
      </c>
      <c r="C1588">
        <v>32</v>
      </c>
      <c r="D1588" t="s">
        <v>99</v>
      </c>
      <c r="E1588" t="s">
        <v>72</v>
      </c>
      <c r="F1588" t="s">
        <v>73</v>
      </c>
      <c r="G1588">
        <v>0.22646445976501201</v>
      </c>
      <c r="H1588">
        <v>2E+20</v>
      </c>
      <c r="I1588">
        <v>5.6820775530737402E-2</v>
      </c>
      <c r="J1588">
        <v>0.35351227449656603</v>
      </c>
      <c r="K1588">
        <v>4</v>
      </c>
      <c r="L158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88" s="5" cm="1">
        <f t="array" ref="M1588">MAX(IF((ProjectInfoTable[ProjectName]=DiscreteStatsTable[[#This Row],[ProjectName]]),(ProjectInfoTable[ProjectName]=DiscreteStatsTable[[#This Row],[ProjectName]])*ProjectInfoTable[NumberOfReplications]))</f>
        <v>50</v>
      </c>
      <c r="N1588" s="5" cm="1">
        <f t="array" ref="N1588">IFERROR(AVERAGE(IF((DiscreteStatsTable[GroupByKey]=DiscreteStatsTable[[#This Row],[GroupByKey]]),(DiscreteStatsTable[GroupByKey]=DiscreteStatsTable[[#This Row],[GroupByKey]])*DiscreteStatsTable[Average])),0)</f>
        <v>0.25989097691448754</v>
      </c>
      <c r="O1588" s="5" cm="1">
        <f t="array" ref="O158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88" s="5" cm="1">
        <f t="array" ref="P1588">MAX(IF((ProjectInfoTable[ProjectName]=DiscreteStatsTable[[#This Row],[ProjectName]]),(ProjectInfoTable[ProjectName]=DiscreteStatsTable[[#This Row],[ProjectName]])*ProjectInfoTable[ConfidenceInterval]))</f>
        <v>0.95</v>
      </c>
      <c r="Q1588" s="5">
        <f>IF(AND(DiscreteStatsTable[[#This Row],[RepsWithStatObserved]]=1,Y1588=0),200000000000000000000,IFERROR(_xlfn.T.INV.2T(1 -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88" s="5" cm="1">
        <f t="array" ref="R1588">MIN(IF((DiscreteStatsTable[GroupByKey]=DiscreteStatsTable[[#This Row],[GroupByKey]]),(DiscreteStatsTable[GroupByKey]=DiscreteStatsTable[[#This Row],[GroupByKey]])*DiscreteStatsTable[Average]))</f>
        <v>9.9110799780549305E-2</v>
      </c>
      <c r="S1588" s="5" cm="1">
        <f t="array" ref="S1588">MAX(IF((DiscreteStatsTable[GroupByKey]=DiscreteStatsTable[[#This Row],[GroupByKey]]),(DiscreteStatsTable[GroupByKey]=DiscreteStatsTable[[#This Row],[GroupByKey]])*DiscreteStatsTable[Average]))</f>
        <v>0.39044329600396599</v>
      </c>
      <c r="T1588" s="5" cm="1">
        <f t="array" ref="T1588">MIN(IF((DiscreteStatsTable[GroupByKey]=DiscreteStatsTable[[#This Row],[GroupByKey]]),(DiscreteStatsTable[GroupByKey]=DiscreteStatsTable[[#This Row],[GroupByKey]])*DiscreteStatsTable[Minimum]))</f>
        <v>1.8569038615106601E-2</v>
      </c>
      <c r="U1588" s="5" cm="1">
        <f t="array" ref="U1588">MAX(IF((DiscreteStatsTable[GroupByKey]=DiscreteStatsTable[[#This Row],[GroupByKey]]),(DiscreteStatsTable[GroupByKey]=DiscreteStatsTable[[#This Row],[GroupByKey]])*DiscreteStatsTable[Maximum]))</f>
        <v>0.49770717251883501</v>
      </c>
      <c r="V1588" s="5" cm="1">
        <f t="array" ref="V1588">IFERROR(AVERAGE(IF((DiscreteStatsTable[GroupByKey]=DiscreteStatsTable[[#This Row],[GroupByKey]]),(DiscreteStatsTable[GroupByKey]=DiscreteStatsTable[[#This Row],[GroupByKey]])*DiscreteStatsTable[NumberObservations])),0)</f>
        <v>6.66</v>
      </c>
      <c r="W1588" s="5">
        <f>IF((DiscreteStatsTable[[#This Row],[RepsRequested]]&gt;1),DiscreteStatsTable[[#This Row],[HalfWidth]],DiscreteStatsTable[[#This Row],[BatchMeansHalfWidth]])</f>
        <v>1.6977944113910053E-2</v>
      </c>
      <c r="X1588" s="5" cm="1">
        <f t="array" ref="X1588">COUNT(IF((DiscreteStatsTable[GroupByKey]=DiscreteStatsTable[[#This Row],[GroupByKey]]),(DiscreteStatsTable[GroupByKey]=DiscreteStatsTable[[#This Row],[GroupByKey]])*DiscreteStatsTable[Replication]))</f>
        <v>50</v>
      </c>
      <c r="Y1588" s="5">
        <f>IF(DiscreteStatsTable[[#This Row],[RepsRequested]]=DiscreteStatsTable[[#This Row],[RepsWithStatObserved]],1,0)</f>
        <v>1</v>
      </c>
    </row>
    <row r="1589" spans="1:25" x14ac:dyDescent="0.25">
      <c r="A1589" t="s">
        <v>68</v>
      </c>
      <c r="B1589" t="s">
        <v>70</v>
      </c>
      <c r="C1589">
        <v>32</v>
      </c>
      <c r="D1589" t="s">
        <v>99</v>
      </c>
      <c r="E1589" t="s">
        <v>74</v>
      </c>
      <c r="F1589" t="s">
        <v>73</v>
      </c>
      <c r="G1589">
        <v>7.0122516142301601</v>
      </c>
      <c r="H1589">
        <v>2E+20</v>
      </c>
      <c r="I1589">
        <v>1.7046232659221201</v>
      </c>
      <c r="J1589">
        <v>10.605368234897</v>
      </c>
      <c r="K1589">
        <v>4</v>
      </c>
      <c r="L158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89" s="5" cm="1">
        <f t="array" ref="M1589">MAX(IF((ProjectInfoTable[ProjectName]=DiscreteStatsTable[[#This Row],[ProjectName]]),(ProjectInfoTable[ProjectName]=DiscreteStatsTable[[#This Row],[ProjectName]])*ProjectInfoTable[NumberOfReplications]))</f>
        <v>50</v>
      </c>
      <c r="N1589" s="5" cm="1">
        <f t="array" ref="N1589">IFERROR(AVERAGE(IF((DiscreteStatsTable[GroupByKey]=DiscreteStatsTable[[#This Row],[GroupByKey]]),(DiscreteStatsTable[GroupByKey]=DiscreteStatsTable[[#This Row],[GroupByKey]])*DiscreteStatsTable[Average])),0)</f>
        <v>9.3051094534677592</v>
      </c>
      <c r="O1589" s="5" cm="1">
        <f t="array" ref="O1589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89" s="5" cm="1">
        <f t="array" ref="P1589">MAX(IF((ProjectInfoTable[ProjectName]=DiscreteStatsTable[[#This Row],[ProjectName]]),(ProjectInfoTable[ProjectName]=DiscreteStatsTable[[#This Row],[ProjectName]])*ProjectInfoTable[ConfidenceInterval]))</f>
        <v>0.95</v>
      </c>
      <c r="Q1589" s="5">
        <f>IF(AND(DiscreteStatsTable[[#This Row],[RepsWithStatObserved]]=1,Y1589=0),200000000000000000000,IFERROR(_xlfn.T.INV.2T(1 -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89" s="5" cm="1">
        <f t="array" ref="R1589">MIN(IF((DiscreteStatsTable[GroupByKey]=DiscreteStatsTable[[#This Row],[GroupByKey]]),(DiscreteStatsTable[GroupByKey]=DiscreteStatsTable[[#This Row],[GroupByKey]])*DiscreteStatsTable[Average]))</f>
        <v>3.48010138212855</v>
      </c>
      <c r="S1589" s="5" cm="1">
        <f t="array" ref="S1589">MAX(IF((DiscreteStatsTable[GroupByKey]=DiscreteStatsTable[[#This Row],[GroupByKey]]),(DiscreteStatsTable[GroupByKey]=DiscreteStatsTable[[#This Row],[GroupByKey]])*DiscreteStatsTable[Average]))</f>
        <v>23.754986041942001</v>
      </c>
      <c r="T1589" s="5" cm="1">
        <f t="array" ref="T1589">MIN(IF((DiscreteStatsTable[GroupByKey]=DiscreteStatsTable[[#This Row],[GroupByKey]]),(DiscreteStatsTable[GroupByKey]=DiscreteStatsTable[[#This Row],[GroupByKey]])*DiscreteStatsTable[Minimum]))</f>
        <v>0.55707115845319799</v>
      </c>
      <c r="U1589" s="5" cm="1">
        <f t="array" ref="U1589">MAX(IF((DiscreteStatsTable[GroupByKey]=DiscreteStatsTable[[#This Row],[GroupByKey]]),(DiscreteStatsTable[GroupByKey]=DiscreteStatsTable[[#This Row],[GroupByKey]])*DiscreteStatsTable[Maximum]))</f>
        <v>46.0165696136092</v>
      </c>
      <c r="V1589" s="5" cm="1">
        <f t="array" ref="V1589">IFERROR(AVERAGE(IF((DiscreteStatsTable[GroupByKey]=DiscreteStatsTable[[#This Row],[GroupByKey]]),(DiscreteStatsTable[GroupByKey]=DiscreteStatsTable[[#This Row],[GroupByKey]])*DiscreteStatsTable[NumberObservations])),0)</f>
        <v>6.66</v>
      </c>
      <c r="W1589" s="5">
        <f>IF((DiscreteStatsTable[[#This Row],[RepsRequested]]&gt;1),DiscreteStatsTable[[#This Row],[HalfWidth]],DiscreteStatsTable[[#This Row],[BatchMeansHalfWidth]])</f>
        <v>0.87568994514178078</v>
      </c>
      <c r="X1589" s="5" cm="1">
        <f t="array" ref="X1589">COUNT(IF((DiscreteStatsTable[GroupByKey]=DiscreteStatsTable[[#This Row],[GroupByKey]]),(DiscreteStatsTable[GroupByKey]=DiscreteStatsTable[[#This Row],[GroupByKey]])*DiscreteStatsTable[Replication]))</f>
        <v>50</v>
      </c>
      <c r="Y1589" s="5">
        <f>IF(DiscreteStatsTable[[#This Row],[RepsRequested]]=DiscreteStatsTable[[#This Row],[RepsWithStatObserved]],1,0)</f>
        <v>1</v>
      </c>
    </row>
    <row r="1590" spans="1:25" x14ac:dyDescent="0.25">
      <c r="A1590" t="s">
        <v>68</v>
      </c>
      <c r="B1590" t="s">
        <v>70</v>
      </c>
      <c r="C1590">
        <v>32</v>
      </c>
      <c r="D1590" t="s">
        <v>99</v>
      </c>
      <c r="E1590" t="s">
        <v>75</v>
      </c>
      <c r="F1590" t="s">
        <v>73</v>
      </c>
      <c r="G1590">
        <v>0.22646445976501201</v>
      </c>
      <c r="H1590">
        <v>2E+20</v>
      </c>
      <c r="I1590">
        <v>5.6820775530737402E-2</v>
      </c>
      <c r="J1590">
        <v>0.35351227449656603</v>
      </c>
      <c r="K1590">
        <v>4</v>
      </c>
      <c r="L159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90" s="5" cm="1">
        <f t="array" ref="M1590">MAX(IF((ProjectInfoTable[ProjectName]=DiscreteStatsTable[[#This Row],[ProjectName]]),(ProjectInfoTable[ProjectName]=DiscreteStatsTable[[#This Row],[ProjectName]])*ProjectInfoTable[NumberOfReplications]))</f>
        <v>50</v>
      </c>
      <c r="N1590" s="5" cm="1">
        <f t="array" ref="N1590">IFERROR(AVERAGE(IF((DiscreteStatsTable[GroupByKey]=DiscreteStatsTable[[#This Row],[GroupByKey]]),(DiscreteStatsTable[GroupByKey]=DiscreteStatsTable[[#This Row],[GroupByKey]])*DiscreteStatsTable[Average])),0)</f>
        <v>0.25989097691448754</v>
      </c>
      <c r="O1590" s="5" cm="1">
        <f t="array" ref="O159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90" s="5" cm="1">
        <f t="array" ref="P1590">MAX(IF((ProjectInfoTable[ProjectName]=DiscreteStatsTable[[#This Row],[ProjectName]]),(ProjectInfoTable[ProjectName]=DiscreteStatsTable[[#This Row],[ProjectName]])*ProjectInfoTable[ConfidenceInterval]))</f>
        <v>0.95</v>
      </c>
      <c r="Q1590" s="5">
        <f>IF(AND(DiscreteStatsTable[[#This Row],[RepsWithStatObserved]]=1,Y1590=0),200000000000000000000,IFERROR(_xlfn.T.INV.2T(1 -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90" s="5" cm="1">
        <f t="array" ref="R1590">MIN(IF((DiscreteStatsTable[GroupByKey]=DiscreteStatsTable[[#This Row],[GroupByKey]]),(DiscreteStatsTable[GroupByKey]=DiscreteStatsTable[[#This Row],[GroupByKey]])*DiscreteStatsTable[Average]))</f>
        <v>9.9110799780549305E-2</v>
      </c>
      <c r="S1590" s="5" cm="1">
        <f t="array" ref="S1590">MAX(IF((DiscreteStatsTable[GroupByKey]=DiscreteStatsTable[[#This Row],[GroupByKey]]),(DiscreteStatsTable[GroupByKey]=DiscreteStatsTable[[#This Row],[GroupByKey]])*DiscreteStatsTable[Average]))</f>
        <v>0.39044329600396599</v>
      </c>
      <c r="T1590" s="5" cm="1">
        <f t="array" ref="T1590">MIN(IF((DiscreteStatsTable[GroupByKey]=DiscreteStatsTable[[#This Row],[GroupByKey]]),(DiscreteStatsTable[GroupByKey]=DiscreteStatsTable[[#This Row],[GroupByKey]])*DiscreteStatsTable[Minimum]))</f>
        <v>1.8569038615106601E-2</v>
      </c>
      <c r="U1590" s="5" cm="1">
        <f t="array" ref="U1590">MAX(IF((DiscreteStatsTable[GroupByKey]=DiscreteStatsTable[[#This Row],[GroupByKey]]),(DiscreteStatsTable[GroupByKey]=DiscreteStatsTable[[#This Row],[GroupByKey]])*DiscreteStatsTable[Maximum]))</f>
        <v>0.49770717251883501</v>
      </c>
      <c r="V1590" s="5" cm="1">
        <f t="array" ref="V1590">IFERROR(AVERAGE(IF((DiscreteStatsTable[GroupByKey]=DiscreteStatsTable[[#This Row],[GroupByKey]]),(DiscreteStatsTable[GroupByKey]=DiscreteStatsTable[[#This Row],[GroupByKey]])*DiscreteStatsTable[NumberObservations])),0)</f>
        <v>6.66</v>
      </c>
      <c r="W1590" s="5">
        <f>IF((DiscreteStatsTable[[#This Row],[RepsRequested]]&gt;1),DiscreteStatsTable[[#This Row],[HalfWidth]],DiscreteStatsTable[[#This Row],[BatchMeansHalfWidth]])</f>
        <v>1.6977944113910053E-2</v>
      </c>
      <c r="X1590" s="5" cm="1">
        <f t="array" ref="X1590">COUNT(IF((DiscreteStatsTable[GroupByKey]=DiscreteStatsTable[[#This Row],[GroupByKey]]),(DiscreteStatsTable[GroupByKey]=DiscreteStatsTable[[#This Row],[GroupByKey]])*DiscreteStatsTable[Replication]))</f>
        <v>50</v>
      </c>
      <c r="Y1590" s="5">
        <f>IF(DiscreteStatsTable[[#This Row],[RepsRequested]]=DiscreteStatsTable[[#This Row],[RepsWithStatObserved]],1,0)</f>
        <v>1</v>
      </c>
    </row>
    <row r="1591" spans="1:25" x14ac:dyDescent="0.25">
      <c r="A1591" t="s">
        <v>68</v>
      </c>
      <c r="B1591" t="s">
        <v>70</v>
      </c>
      <c r="C1591">
        <v>32</v>
      </c>
      <c r="D1591" t="s">
        <v>99</v>
      </c>
      <c r="E1591" t="s">
        <v>76</v>
      </c>
      <c r="F1591" t="s">
        <v>73</v>
      </c>
      <c r="G1591">
        <v>6.7939337929503596</v>
      </c>
      <c r="H1591">
        <v>2E+20</v>
      </c>
      <c r="I1591">
        <v>1.7046232659221201</v>
      </c>
      <c r="J1591">
        <v>10.605368234897</v>
      </c>
      <c r="K1591">
        <v>4</v>
      </c>
      <c r="L159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91" s="5" cm="1">
        <f t="array" ref="M1591">MAX(IF((ProjectInfoTable[ProjectName]=DiscreteStatsTable[[#This Row],[ProjectName]]),(ProjectInfoTable[ProjectName]=DiscreteStatsTable[[#This Row],[ProjectName]])*ProjectInfoTable[NumberOfReplications]))</f>
        <v>50</v>
      </c>
      <c r="N1591" s="5" cm="1">
        <f t="array" ref="N1591">IFERROR(AVERAGE(IF((DiscreteStatsTable[GroupByKey]=DiscreteStatsTable[[#This Row],[GroupByKey]]),(DiscreteStatsTable[GroupByKey]=DiscreteStatsTable[[#This Row],[GroupByKey]])*DiscreteStatsTable[Average])),0)</f>
        <v>7.7967293074346298</v>
      </c>
      <c r="O1591" s="5" cm="1">
        <f t="array" ref="O1591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91" s="5" cm="1">
        <f t="array" ref="P1591">MAX(IF((ProjectInfoTable[ProjectName]=DiscreteStatsTable[[#This Row],[ProjectName]]),(ProjectInfoTable[ProjectName]=DiscreteStatsTable[[#This Row],[ProjectName]])*ProjectInfoTable[ConfidenceInterval]))</f>
        <v>0.95</v>
      </c>
      <c r="Q1591" s="5">
        <f>IF(AND(DiscreteStatsTable[[#This Row],[RepsWithStatObserved]]=1,Y1591=0),200000000000000000000,IFERROR(_xlfn.T.INV.2T(1 -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91" s="5" cm="1">
        <f t="array" ref="R1591">MIN(IF((DiscreteStatsTable[GroupByKey]=DiscreteStatsTable[[#This Row],[GroupByKey]]),(DiscreteStatsTable[GroupByKey]=DiscreteStatsTable[[#This Row],[GroupByKey]])*DiscreteStatsTable[Average]))</f>
        <v>2.9733239934164799</v>
      </c>
      <c r="S1591" s="5" cm="1">
        <f t="array" ref="S1591">MAX(IF((DiscreteStatsTable[GroupByKey]=DiscreteStatsTable[[#This Row],[GroupByKey]]),(DiscreteStatsTable[GroupByKey]=DiscreteStatsTable[[#This Row],[GroupByKey]])*DiscreteStatsTable[Average]))</f>
        <v>11.713298880119</v>
      </c>
      <c r="T1591" s="5" cm="1">
        <f t="array" ref="T1591">MIN(IF((DiscreteStatsTable[GroupByKey]=DiscreteStatsTable[[#This Row],[GroupByKey]]),(DiscreteStatsTable[GroupByKey]=DiscreteStatsTable[[#This Row],[GroupByKey]])*DiscreteStatsTable[Minimum]))</f>
        <v>0.55707115845319799</v>
      </c>
      <c r="U1591" s="5" cm="1">
        <f t="array" ref="U1591">MAX(IF((DiscreteStatsTable[GroupByKey]=DiscreteStatsTable[[#This Row],[GroupByKey]]),(DiscreteStatsTable[GroupByKey]=DiscreteStatsTable[[#This Row],[GroupByKey]])*DiscreteStatsTable[Maximum]))</f>
        <v>14.9312151755651</v>
      </c>
      <c r="V1591" s="5" cm="1">
        <f t="array" ref="V1591">IFERROR(AVERAGE(IF((DiscreteStatsTable[GroupByKey]=DiscreteStatsTable[[#This Row],[GroupByKey]]),(DiscreteStatsTable[GroupByKey]=DiscreteStatsTable[[#This Row],[GroupByKey]])*DiscreteStatsTable[NumberObservations])),0)</f>
        <v>6.66</v>
      </c>
      <c r="W1591" s="5">
        <f>IF((DiscreteStatsTable[[#This Row],[RepsRequested]]&gt;1),DiscreteStatsTable[[#This Row],[HalfWidth]],DiscreteStatsTable[[#This Row],[BatchMeansHalfWidth]])</f>
        <v>0.50933832341729657</v>
      </c>
      <c r="X1591" s="5" cm="1">
        <f t="array" ref="X1591">COUNT(IF((DiscreteStatsTable[GroupByKey]=DiscreteStatsTable[[#This Row],[GroupByKey]]),(DiscreteStatsTable[GroupByKey]=DiscreteStatsTable[[#This Row],[GroupByKey]])*DiscreteStatsTable[Replication]))</f>
        <v>50</v>
      </c>
      <c r="Y1591" s="5">
        <f>IF(DiscreteStatsTable[[#This Row],[RepsRequested]]=DiscreteStatsTable[[#This Row],[RepsWithStatObserved]],1,0)</f>
        <v>1</v>
      </c>
    </row>
    <row r="1592" spans="1:25" x14ac:dyDescent="0.25">
      <c r="A1592" t="s">
        <v>68</v>
      </c>
      <c r="B1592" t="s">
        <v>70</v>
      </c>
      <c r="C1592">
        <v>32</v>
      </c>
      <c r="D1592" t="s">
        <v>99</v>
      </c>
      <c r="E1592" t="s">
        <v>77</v>
      </c>
      <c r="F1592" t="s">
        <v>73</v>
      </c>
      <c r="G1592">
        <v>0</v>
      </c>
      <c r="H1592">
        <v>2E+20</v>
      </c>
      <c r="I1592">
        <v>0</v>
      </c>
      <c r="J1592">
        <v>0</v>
      </c>
      <c r="K1592">
        <v>4</v>
      </c>
      <c r="L159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92" s="5" cm="1">
        <f t="array" ref="M1592">MAX(IF((ProjectInfoTable[ProjectName]=DiscreteStatsTable[[#This Row],[ProjectName]]),(ProjectInfoTable[ProjectName]=DiscreteStatsTable[[#This Row],[ProjectName]])*ProjectInfoTable[NumberOfReplications]))</f>
        <v>50</v>
      </c>
      <c r="N1592" s="5" cm="1">
        <f t="array" ref="N1592">IFERROR(AVERAGE(IF((DiscreteStatsTable[GroupByKey]=DiscreteStatsTable[[#This Row],[GroupByKey]]),(DiscreteStatsTable[GroupByKey]=DiscreteStatsTable[[#This Row],[GroupByKey]])*DiscreteStatsTable[Average])),0)</f>
        <v>0</v>
      </c>
      <c r="O1592" s="5" cm="1">
        <f t="array" ref="O1592">IFERROR(_xlfn.STDEV.S(IF((DiscreteStatsTable[GroupByKey]=DiscreteStatsTable[[#This Row],[GroupByKey]]),(DiscreteStatsTable[GroupByKey]=DiscreteStatsTable[[#This Row],[GroupByKey]])*DiscreteStatsTable[Average])),0)</f>
        <v>0</v>
      </c>
      <c r="P1592" s="5" cm="1">
        <f t="array" ref="P1592">MAX(IF((ProjectInfoTable[ProjectName]=DiscreteStatsTable[[#This Row],[ProjectName]]),(ProjectInfoTable[ProjectName]=DiscreteStatsTable[[#This Row],[ProjectName]])*ProjectInfoTable[ConfidenceInterval]))</f>
        <v>0.95</v>
      </c>
      <c r="Q1592" s="5">
        <f>IF(AND(DiscreteStatsTable[[#This Row],[RepsWithStatObserved]]=1,Y1592=0),200000000000000000000,IFERROR(_xlfn.T.INV.2T(1 -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2" s="5" cm="1">
        <f t="array" ref="R1592">MIN(IF((DiscreteStatsTable[GroupByKey]=DiscreteStatsTable[[#This Row],[GroupByKey]]),(DiscreteStatsTable[GroupByKey]=DiscreteStatsTable[[#This Row],[GroupByKey]])*DiscreteStatsTable[Average]))</f>
        <v>0</v>
      </c>
      <c r="S1592" s="5" cm="1">
        <f t="array" ref="S1592">MAX(IF((DiscreteStatsTable[GroupByKey]=DiscreteStatsTable[[#This Row],[GroupByKey]]),(DiscreteStatsTable[GroupByKey]=DiscreteStatsTable[[#This Row],[GroupByKey]])*DiscreteStatsTable[Average]))</f>
        <v>0</v>
      </c>
      <c r="T1592" s="5" cm="1">
        <f t="array" ref="T1592">MIN(IF((DiscreteStatsTable[GroupByKey]=DiscreteStatsTable[[#This Row],[GroupByKey]]),(DiscreteStatsTable[GroupByKey]=DiscreteStatsTable[[#This Row],[GroupByKey]])*DiscreteStatsTable[Minimum]))</f>
        <v>0</v>
      </c>
      <c r="U1592" s="5" cm="1">
        <f t="array" ref="U1592">MAX(IF((DiscreteStatsTable[GroupByKey]=DiscreteStatsTable[[#This Row],[GroupByKey]]),(DiscreteStatsTable[GroupByKey]=DiscreteStatsTable[[#This Row],[GroupByKey]])*DiscreteStatsTable[Maximum]))</f>
        <v>0</v>
      </c>
      <c r="V1592" s="5" cm="1">
        <f t="array" ref="V1592">IFERROR(AVERAGE(IF((DiscreteStatsTable[GroupByKey]=DiscreteStatsTable[[#This Row],[GroupByKey]]),(DiscreteStatsTable[GroupByKey]=DiscreteStatsTable[[#This Row],[GroupByKey]])*DiscreteStatsTable[NumberObservations])),0)</f>
        <v>6.66</v>
      </c>
      <c r="W1592" s="5">
        <f>IF((DiscreteStatsTable[[#This Row],[RepsRequested]]&gt;1),DiscreteStatsTable[[#This Row],[HalfWidth]],DiscreteStatsTable[[#This Row],[BatchMeansHalfWidth]])</f>
        <v>0</v>
      </c>
      <c r="X1592" s="5" cm="1">
        <f t="array" ref="X1592">COUNT(IF((DiscreteStatsTable[GroupByKey]=DiscreteStatsTable[[#This Row],[GroupByKey]]),(DiscreteStatsTable[GroupByKey]=DiscreteStatsTable[[#This Row],[GroupByKey]])*DiscreteStatsTable[Replication]))</f>
        <v>50</v>
      </c>
      <c r="Y1592" s="5">
        <f>IF(DiscreteStatsTable[[#This Row],[RepsRequested]]=DiscreteStatsTable[[#This Row],[RepsWithStatObserved]],1,0)</f>
        <v>1</v>
      </c>
    </row>
    <row r="1593" spans="1:25" x14ac:dyDescent="0.25">
      <c r="A1593" t="s">
        <v>68</v>
      </c>
      <c r="B1593" t="s">
        <v>70</v>
      </c>
      <c r="C1593">
        <v>32</v>
      </c>
      <c r="D1593" t="s">
        <v>99</v>
      </c>
      <c r="E1593" t="s">
        <v>78</v>
      </c>
      <c r="F1593" t="s">
        <v>73</v>
      </c>
      <c r="G1593">
        <v>0.21831782127979699</v>
      </c>
      <c r="H1593">
        <v>2E+20</v>
      </c>
      <c r="I1593">
        <v>0</v>
      </c>
      <c r="J1593">
        <v>0.87327128511918795</v>
      </c>
      <c r="K1593">
        <v>4</v>
      </c>
      <c r="L159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93" s="5" cm="1">
        <f t="array" ref="M1593">MAX(IF((ProjectInfoTable[ProjectName]=DiscreteStatsTable[[#This Row],[ProjectName]]),(ProjectInfoTable[ProjectName]=DiscreteStatsTable[[#This Row],[ProjectName]])*ProjectInfoTable[NumberOfReplications]))</f>
        <v>50</v>
      </c>
      <c r="N1593" s="5" cm="1">
        <f t="array" ref="N1593">IFERROR(AVERAGE(IF((DiscreteStatsTable[GroupByKey]=DiscreteStatsTable[[#This Row],[GroupByKey]]),(DiscreteStatsTable[GroupByKey]=DiscreteStatsTable[[#This Row],[GroupByKey]])*DiscreteStatsTable[Average])),0)</f>
        <v>1.5083801460331328</v>
      </c>
      <c r="O1593" s="5" cm="1">
        <f t="array" ref="O1593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93" s="5" cm="1">
        <f t="array" ref="P1593">MAX(IF((ProjectInfoTable[ProjectName]=DiscreteStatsTable[[#This Row],[ProjectName]]),(ProjectInfoTable[ProjectName]=DiscreteStatsTable[[#This Row],[ProjectName]])*ProjectInfoTable[ConfidenceInterval]))</f>
        <v>0.95</v>
      </c>
      <c r="Q1593" s="5">
        <f>IF(AND(DiscreteStatsTable[[#This Row],[RepsWithStatObserved]]=1,Y1593=0),200000000000000000000,IFERROR(_xlfn.T.INV.2T(1 -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93" s="5" cm="1">
        <f t="array" ref="R1593">MIN(IF((DiscreteStatsTable[GroupByKey]=DiscreteStatsTable[[#This Row],[GroupByKey]]),(DiscreteStatsTable[GroupByKey]=DiscreteStatsTable[[#This Row],[GroupByKey]])*DiscreteStatsTable[Average]))</f>
        <v>0</v>
      </c>
      <c r="S1593" s="5" cm="1">
        <f t="array" ref="S1593">MAX(IF((DiscreteStatsTable[GroupByKey]=DiscreteStatsTable[[#This Row],[GroupByKey]]),(DiscreteStatsTable[GroupByKey]=DiscreteStatsTable[[#This Row],[GroupByKey]])*DiscreteStatsTable[Average]))</f>
        <v>12.907894030662501</v>
      </c>
      <c r="T1593" s="5" cm="1">
        <f t="array" ref="T1593">MIN(IF((DiscreteStatsTable[GroupByKey]=DiscreteStatsTable[[#This Row],[GroupByKey]]),(DiscreteStatsTable[GroupByKey]=DiscreteStatsTable[[#This Row],[GroupByKey]])*DiscreteStatsTable[Minimum]))</f>
        <v>0</v>
      </c>
      <c r="U1593" s="5" cm="1">
        <f t="array" ref="U1593">MAX(IF((DiscreteStatsTable[GroupByKey]=DiscreteStatsTable[[#This Row],[GroupByKey]]),(DiscreteStatsTable[GroupByKey]=DiscreteStatsTable[[#This Row],[GroupByKey]])*DiscreteStatsTable[Maximum]))</f>
        <v>31.471105476993198</v>
      </c>
      <c r="V1593" s="5" cm="1">
        <f t="array" ref="V1593">IFERROR(AVERAGE(IF((DiscreteStatsTable[GroupByKey]=DiscreteStatsTable[[#This Row],[GroupByKey]]),(DiscreteStatsTable[GroupByKey]=DiscreteStatsTable[[#This Row],[GroupByKey]])*DiscreteStatsTable[NumberObservations])),0)</f>
        <v>6.66</v>
      </c>
      <c r="W1593" s="5">
        <f>IF((DiscreteStatsTable[[#This Row],[RepsRequested]]&gt;1),DiscreteStatsTable[[#This Row],[HalfWidth]],DiscreteStatsTable[[#This Row],[BatchMeansHalfWidth]])</f>
        <v>0.62451094728009982</v>
      </c>
      <c r="X1593" s="5" cm="1">
        <f t="array" ref="X1593">COUNT(IF((DiscreteStatsTable[GroupByKey]=DiscreteStatsTable[[#This Row],[GroupByKey]]),(DiscreteStatsTable[GroupByKey]=DiscreteStatsTable[[#This Row],[GroupByKey]])*DiscreteStatsTable[Replication]))</f>
        <v>50</v>
      </c>
      <c r="Y1593" s="5">
        <f>IF(DiscreteStatsTable[[#This Row],[RepsRequested]]=DiscreteStatsTable[[#This Row],[RepsWithStatObserved]],1,0)</f>
        <v>1</v>
      </c>
    </row>
    <row r="1594" spans="1:25" x14ac:dyDescent="0.25">
      <c r="A1594" t="s">
        <v>68</v>
      </c>
      <c r="B1594" t="s">
        <v>70</v>
      </c>
      <c r="C1594">
        <v>33</v>
      </c>
      <c r="D1594" t="s">
        <v>99</v>
      </c>
      <c r="E1594" t="s">
        <v>72</v>
      </c>
      <c r="F1594" t="s">
        <v>73</v>
      </c>
      <c r="G1594">
        <v>0.27058590995299697</v>
      </c>
      <c r="H1594">
        <v>2E+20</v>
      </c>
      <c r="I1594">
        <v>6.81513468171389E-2</v>
      </c>
      <c r="J1594">
        <v>0.46947371730029003</v>
      </c>
      <c r="K1594">
        <v>16</v>
      </c>
      <c r="L159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594" s="5" cm="1">
        <f t="array" ref="M1594">MAX(IF((ProjectInfoTable[ProjectName]=DiscreteStatsTable[[#This Row],[ProjectName]]),(ProjectInfoTable[ProjectName]=DiscreteStatsTable[[#This Row],[ProjectName]])*ProjectInfoTable[NumberOfReplications]))</f>
        <v>50</v>
      </c>
      <c r="N1594" s="5" cm="1">
        <f t="array" ref="N1594">IFERROR(AVERAGE(IF((DiscreteStatsTable[GroupByKey]=DiscreteStatsTable[[#This Row],[GroupByKey]]),(DiscreteStatsTable[GroupByKey]=DiscreteStatsTable[[#This Row],[GroupByKey]])*DiscreteStatsTable[Average])),0)</f>
        <v>0.25989097691448754</v>
      </c>
      <c r="O1594" s="5" cm="1">
        <f t="array" ref="O159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94" s="5" cm="1">
        <f t="array" ref="P1594">MAX(IF((ProjectInfoTable[ProjectName]=DiscreteStatsTable[[#This Row],[ProjectName]]),(ProjectInfoTable[ProjectName]=DiscreteStatsTable[[#This Row],[ProjectName]])*ProjectInfoTable[ConfidenceInterval]))</f>
        <v>0.95</v>
      </c>
      <c r="Q1594" s="5">
        <f>IF(AND(DiscreteStatsTable[[#This Row],[RepsWithStatObserved]]=1,Y1594=0),200000000000000000000,IFERROR(_xlfn.T.INV.2T(1 -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94" s="5" cm="1">
        <f t="array" ref="R1594">MIN(IF((DiscreteStatsTable[GroupByKey]=DiscreteStatsTable[[#This Row],[GroupByKey]]),(DiscreteStatsTable[GroupByKey]=DiscreteStatsTable[[#This Row],[GroupByKey]])*DiscreteStatsTable[Average]))</f>
        <v>9.9110799780549305E-2</v>
      </c>
      <c r="S1594" s="5" cm="1">
        <f t="array" ref="S1594">MAX(IF((DiscreteStatsTable[GroupByKey]=DiscreteStatsTable[[#This Row],[GroupByKey]]),(DiscreteStatsTable[GroupByKey]=DiscreteStatsTable[[#This Row],[GroupByKey]])*DiscreteStatsTable[Average]))</f>
        <v>0.39044329600396599</v>
      </c>
      <c r="T1594" s="5" cm="1">
        <f t="array" ref="T1594">MIN(IF((DiscreteStatsTable[GroupByKey]=DiscreteStatsTable[[#This Row],[GroupByKey]]),(DiscreteStatsTable[GroupByKey]=DiscreteStatsTable[[#This Row],[GroupByKey]])*DiscreteStatsTable[Minimum]))</f>
        <v>1.8569038615106601E-2</v>
      </c>
      <c r="U1594" s="5" cm="1">
        <f t="array" ref="U1594">MAX(IF((DiscreteStatsTable[GroupByKey]=DiscreteStatsTable[[#This Row],[GroupByKey]]),(DiscreteStatsTable[GroupByKey]=DiscreteStatsTable[[#This Row],[GroupByKey]])*DiscreteStatsTable[Maximum]))</f>
        <v>0.49770717251883501</v>
      </c>
      <c r="V1594" s="5" cm="1">
        <f t="array" ref="V1594">IFERROR(AVERAGE(IF((DiscreteStatsTable[GroupByKey]=DiscreteStatsTable[[#This Row],[GroupByKey]]),(DiscreteStatsTable[GroupByKey]=DiscreteStatsTable[[#This Row],[GroupByKey]])*DiscreteStatsTable[NumberObservations])),0)</f>
        <v>6.66</v>
      </c>
      <c r="W1594" s="5">
        <f>IF((DiscreteStatsTable[[#This Row],[RepsRequested]]&gt;1),DiscreteStatsTable[[#This Row],[HalfWidth]],DiscreteStatsTable[[#This Row],[BatchMeansHalfWidth]])</f>
        <v>1.6977944113910053E-2</v>
      </c>
      <c r="X1594" s="5" cm="1">
        <f t="array" ref="X1594">COUNT(IF((DiscreteStatsTable[GroupByKey]=DiscreteStatsTable[[#This Row],[GroupByKey]]),(DiscreteStatsTable[GroupByKey]=DiscreteStatsTable[[#This Row],[GroupByKey]])*DiscreteStatsTable[Replication]))</f>
        <v>50</v>
      </c>
      <c r="Y1594" s="5">
        <f>IF(DiscreteStatsTable[[#This Row],[RepsRequested]]=DiscreteStatsTable[[#This Row],[RepsWithStatObserved]],1,0)</f>
        <v>1</v>
      </c>
    </row>
    <row r="1595" spans="1:25" x14ac:dyDescent="0.25">
      <c r="A1595" t="s">
        <v>68</v>
      </c>
      <c r="B1595" t="s">
        <v>70</v>
      </c>
      <c r="C1595">
        <v>33</v>
      </c>
      <c r="D1595" t="s">
        <v>99</v>
      </c>
      <c r="E1595" t="s">
        <v>74</v>
      </c>
      <c r="F1595" t="s">
        <v>73</v>
      </c>
      <c r="G1595">
        <v>10.0497426226481</v>
      </c>
      <c r="H1595">
        <v>2E+20</v>
      </c>
      <c r="I1595">
        <v>2.1356254054467199</v>
      </c>
      <c r="J1595">
        <v>17.705524103854799</v>
      </c>
      <c r="K1595">
        <v>16</v>
      </c>
      <c r="L159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595" s="5" cm="1">
        <f t="array" ref="M1595">MAX(IF((ProjectInfoTable[ProjectName]=DiscreteStatsTable[[#This Row],[ProjectName]]),(ProjectInfoTable[ProjectName]=DiscreteStatsTable[[#This Row],[ProjectName]])*ProjectInfoTable[NumberOfReplications]))</f>
        <v>50</v>
      </c>
      <c r="N1595" s="5" cm="1">
        <f t="array" ref="N1595">IFERROR(AVERAGE(IF((DiscreteStatsTable[GroupByKey]=DiscreteStatsTable[[#This Row],[GroupByKey]]),(DiscreteStatsTable[GroupByKey]=DiscreteStatsTable[[#This Row],[GroupByKey]])*DiscreteStatsTable[Average])),0)</f>
        <v>9.3051094534677592</v>
      </c>
      <c r="O1595" s="5" cm="1">
        <f t="array" ref="O1595">IFERROR(_xlfn.STDEV.S(IF((DiscreteStatsTable[GroupByKey]=DiscreteStatsTable[[#This Row],[GroupByKey]]),(DiscreteStatsTable[GroupByKey]=DiscreteStatsTable[[#This Row],[GroupByKey]])*DiscreteStatsTable[Average])),0)</f>
        <v>3.0812795011904641</v>
      </c>
      <c r="P1595" s="5" cm="1">
        <f t="array" ref="P1595">MAX(IF((ProjectInfoTable[ProjectName]=DiscreteStatsTable[[#This Row],[ProjectName]]),(ProjectInfoTable[ProjectName]=DiscreteStatsTable[[#This Row],[ProjectName]])*ProjectInfoTable[ConfidenceInterval]))</f>
        <v>0.95</v>
      </c>
      <c r="Q1595" s="5">
        <f>IF(AND(DiscreteStatsTable[[#This Row],[RepsWithStatObserved]]=1,Y1595=0),200000000000000000000,IFERROR(_xlfn.T.INV.2T(1 -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595" s="5" cm="1">
        <f t="array" ref="R1595">MIN(IF((DiscreteStatsTable[GroupByKey]=DiscreteStatsTable[[#This Row],[GroupByKey]]),(DiscreteStatsTable[GroupByKey]=DiscreteStatsTable[[#This Row],[GroupByKey]])*DiscreteStatsTable[Average]))</f>
        <v>3.48010138212855</v>
      </c>
      <c r="S1595" s="5" cm="1">
        <f t="array" ref="S1595">MAX(IF((DiscreteStatsTable[GroupByKey]=DiscreteStatsTable[[#This Row],[GroupByKey]]),(DiscreteStatsTable[GroupByKey]=DiscreteStatsTable[[#This Row],[GroupByKey]])*DiscreteStatsTable[Average]))</f>
        <v>23.754986041942001</v>
      </c>
      <c r="T1595" s="5" cm="1">
        <f t="array" ref="T1595">MIN(IF((DiscreteStatsTable[GroupByKey]=DiscreteStatsTable[[#This Row],[GroupByKey]]),(DiscreteStatsTable[GroupByKey]=DiscreteStatsTable[[#This Row],[GroupByKey]])*DiscreteStatsTable[Minimum]))</f>
        <v>0.55707115845319799</v>
      </c>
      <c r="U1595" s="5" cm="1">
        <f t="array" ref="U1595">MAX(IF((DiscreteStatsTable[GroupByKey]=DiscreteStatsTable[[#This Row],[GroupByKey]]),(DiscreteStatsTable[GroupByKey]=DiscreteStatsTable[[#This Row],[GroupByKey]])*DiscreteStatsTable[Maximum]))</f>
        <v>46.0165696136092</v>
      </c>
      <c r="V1595" s="5" cm="1">
        <f t="array" ref="V1595">IFERROR(AVERAGE(IF((DiscreteStatsTable[GroupByKey]=DiscreteStatsTable[[#This Row],[GroupByKey]]),(DiscreteStatsTable[GroupByKey]=DiscreteStatsTable[[#This Row],[GroupByKey]])*DiscreteStatsTable[NumberObservations])),0)</f>
        <v>6.66</v>
      </c>
      <c r="W1595" s="5">
        <f>IF((DiscreteStatsTable[[#This Row],[RepsRequested]]&gt;1),DiscreteStatsTable[[#This Row],[HalfWidth]],DiscreteStatsTable[[#This Row],[BatchMeansHalfWidth]])</f>
        <v>0.87568994514178078</v>
      </c>
      <c r="X1595" s="5" cm="1">
        <f t="array" ref="X1595">COUNT(IF((DiscreteStatsTable[GroupByKey]=DiscreteStatsTable[[#This Row],[GroupByKey]]),(DiscreteStatsTable[GroupByKey]=DiscreteStatsTable[[#This Row],[GroupByKey]])*DiscreteStatsTable[Replication]))</f>
        <v>50</v>
      </c>
      <c r="Y1595" s="5">
        <f>IF(DiscreteStatsTable[[#This Row],[RepsRequested]]=DiscreteStatsTable[[#This Row],[RepsWithStatObserved]],1,0)</f>
        <v>1</v>
      </c>
    </row>
    <row r="1596" spans="1:25" x14ac:dyDescent="0.25">
      <c r="A1596" t="s">
        <v>68</v>
      </c>
      <c r="B1596" t="s">
        <v>70</v>
      </c>
      <c r="C1596">
        <v>33</v>
      </c>
      <c r="D1596" t="s">
        <v>99</v>
      </c>
      <c r="E1596" t="s">
        <v>75</v>
      </c>
      <c r="F1596" t="s">
        <v>73</v>
      </c>
      <c r="G1596">
        <v>0.27058590995299697</v>
      </c>
      <c r="H1596">
        <v>2E+20</v>
      </c>
      <c r="I1596">
        <v>6.81513468171389E-2</v>
      </c>
      <c r="J1596">
        <v>0.46947371730029003</v>
      </c>
      <c r="K1596">
        <v>16</v>
      </c>
      <c r="L159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596" s="5" cm="1">
        <f t="array" ref="M1596">MAX(IF((ProjectInfoTable[ProjectName]=DiscreteStatsTable[[#This Row],[ProjectName]]),(ProjectInfoTable[ProjectName]=DiscreteStatsTable[[#This Row],[ProjectName]])*ProjectInfoTable[NumberOfReplications]))</f>
        <v>50</v>
      </c>
      <c r="N1596" s="5" cm="1">
        <f t="array" ref="N1596">IFERROR(AVERAGE(IF((DiscreteStatsTable[GroupByKey]=DiscreteStatsTable[[#This Row],[GroupByKey]]),(DiscreteStatsTable[GroupByKey]=DiscreteStatsTable[[#This Row],[GroupByKey]])*DiscreteStatsTable[Average])),0)</f>
        <v>0.25989097691448754</v>
      </c>
      <c r="O1596" s="5" cm="1">
        <f t="array" ref="O159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596" s="5" cm="1">
        <f t="array" ref="P1596">MAX(IF((ProjectInfoTable[ProjectName]=DiscreteStatsTable[[#This Row],[ProjectName]]),(ProjectInfoTable[ProjectName]=DiscreteStatsTable[[#This Row],[ProjectName]])*ProjectInfoTable[ConfidenceInterval]))</f>
        <v>0.95</v>
      </c>
      <c r="Q1596" s="5">
        <f>IF(AND(DiscreteStatsTable[[#This Row],[RepsWithStatObserved]]=1,Y1596=0),200000000000000000000,IFERROR(_xlfn.T.INV.2T(1 -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596" s="5" cm="1">
        <f t="array" ref="R1596">MIN(IF((DiscreteStatsTable[GroupByKey]=DiscreteStatsTable[[#This Row],[GroupByKey]]),(DiscreteStatsTable[GroupByKey]=DiscreteStatsTable[[#This Row],[GroupByKey]])*DiscreteStatsTable[Average]))</f>
        <v>9.9110799780549305E-2</v>
      </c>
      <c r="S1596" s="5" cm="1">
        <f t="array" ref="S1596">MAX(IF((DiscreteStatsTable[GroupByKey]=DiscreteStatsTable[[#This Row],[GroupByKey]]),(DiscreteStatsTable[GroupByKey]=DiscreteStatsTable[[#This Row],[GroupByKey]])*DiscreteStatsTable[Average]))</f>
        <v>0.39044329600396599</v>
      </c>
      <c r="T1596" s="5" cm="1">
        <f t="array" ref="T1596">MIN(IF((DiscreteStatsTable[GroupByKey]=DiscreteStatsTable[[#This Row],[GroupByKey]]),(DiscreteStatsTable[GroupByKey]=DiscreteStatsTable[[#This Row],[GroupByKey]])*DiscreteStatsTable[Minimum]))</f>
        <v>1.8569038615106601E-2</v>
      </c>
      <c r="U1596" s="5" cm="1">
        <f t="array" ref="U1596">MAX(IF((DiscreteStatsTable[GroupByKey]=DiscreteStatsTable[[#This Row],[GroupByKey]]),(DiscreteStatsTable[GroupByKey]=DiscreteStatsTable[[#This Row],[GroupByKey]])*DiscreteStatsTable[Maximum]))</f>
        <v>0.49770717251883501</v>
      </c>
      <c r="V1596" s="5" cm="1">
        <f t="array" ref="V1596">IFERROR(AVERAGE(IF((DiscreteStatsTable[GroupByKey]=DiscreteStatsTable[[#This Row],[GroupByKey]]),(DiscreteStatsTable[GroupByKey]=DiscreteStatsTable[[#This Row],[GroupByKey]])*DiscreteStatsTable[NumberObservations])),0)</f>
        <v>6.66</v>
      </c>
      <c r="W1596" s="5">
        <f>IF((DiscreteStatsTable[[#This Row],[RepsRequested]]&gt;1),DiscreteStatsTable[[#This Row],[HalfWidth]],DiscreteStatsTable[[#This Row],[BatchMeansHalfWidth]])</f>
        <v>1.6977944113910053E-2</v>
      </c>
      <c r="X1596" s="5" cm="1">
        <f t="array" ref="X1596">COUNT(IF((DiscreteStatsTable[GroupByKey]=DiscreteStatsTable[[#This Row],[GroupByKey]]),(DiscreteStatsTable[GroupByKey]=DiscreteStatsTable[[#This Row],[GroupByKey]])*DiscreteStatsTable[Replication]))</f>
        <v>50</v>
      </c>
      <c r="Y1596" s="5">
        <f>IF(DiscreteStatsTable[[#This Row],[RepsRequested]]=DiscreteStatsTable[[#This Row],[RepsWithStatObserved]],1,0)</f>
        <v>1</v>
      </c>
    </row>
    <row r="1597" spans="1:25" x14ac:dyDescent="0.25">
      <c r="A1597" t="s">
        <v>68</v>
      </c>
      <c r="B1597" t="s">
        <v>70</v>
      </c>
      <c r="C1597">
        <v>33</v>
      </c>
      <c r="D1597" t="s">
        <v>99</v>
      </c>
      <c r="E1597" t="s">
        <v>76</v>
      </c>
      <c r="F1597" t="s">
        <v>73</v>
      </c>
      <c r="G1597">
        <v>8.1175772985899108</v>
      </c>
      <c r="H1597">
        <v>2E+20</v>
      </c>
      <c r="I1597">
        <v>2.0445404045141702</v>
      </c>
      <c r="J1597">
        <v>14.084211519008701</v>
      </c>
      <c r="K1597">
        <v>16</v>
      </c>
      <c r="L159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597" s="5" cm="1">
        <f t="array" ref="M1597">MAX(IF((ProjectInfoTable[ProjectName]=DiscreteStatsTable[[#This Row],[ProjectName]]),(ProjectInfoTable[ProjectName]=DiscreteStatsTable[[#This Row],[ProjectName]])*ProjectInfoTable[NumberOfReplications]))</f>
        <v>50</v>
      </c>
      <c r="N1597" s="5" cm="1">
        <f t="array" ref="N1597">IFERROR(AVERAGE(IF((DiscreteStatsTable[GroupByKey]=DiscreteStatsTable[[#This Row],[GroupByKey]]),(DiscreteStatsTable[GroupByKey]=DiscreteStatsTable[[#This Row],[GroupByKey]])*DiscreteStatsTable[Average])),0)</f>
        <v>7.7967293074346298</v>
      </c>
      <c r="O1597" s="5" cm="1">
        <f t="array" ref="O1597">IFERROR(_xlfn.STDEV.S(IF((DiscreteStatsTable[GroupByKey]=DiscreteStatsTable[[#This Row],[GroupByKey]]),(DiscreteStatsTable[GroupByKey]=DiscreteStatsTable[[#This Row],[GroupByKey]])*DiscreteStatsTable[Average])),0)</f>
        <v>1.7922025299289408</v>
      </c>
      <c r="P1597" s="5" cm="1">
        <f t="array" ref="P1597">MAX(IF((ProjectInfoTable[ProjectName]=DiscreteStatsTable[[#This Row],[ProjectName]]),(ProjectInfoTable[ProjectName]=DiscreteStatsTable[[#This Row],[ProjectName]])*ProjectInfoTable[ConfidenceInterval]))</f>
        <v>0.95</v>
      </c>
      <c r="Q1597" s="5">
        <f>IF(AND(DiscreteStatsTable[[#This Row],[RepsWithStatObserved]]=1,Y1597=0),200000000000000000000,IFERROR(_xlfn.T.INV.2T(1 -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597" s="5" cm="1">
        <f t="array" ref="R1597">MIN(IF((DiscreteStatsTable[GroupByKey]=DiscreteStatsTable[[#This Row],[GroupByKey]]),(DiscreteStatsTable[GroupByKey]=DiscreteStatsTable[[#This Row],[GroupByKey]])*DiscreteStatsTable[Average]))</f>
        <v>2.9733239934164799</v>
      </c>
      <c r="S1597" s="5" cm="1">
        <f t="array" ref="S1597">MAX(IF((DiscreteStatsTable[GroupByKey]=DiscreteStatsTable[[#This Row],[GroupByKey]]),(DiscreteStatsTable[GroupByKey]=DiscreteStatsTable[[#This Row],[GroupByKey]])*DiscreteStatsTable[Average]))</f>
        <v>11.713298880119</v>
      </c>
      <c r="T1597" s="5" cm="1">
        <f t="array" ref="T1597">MIN(IF((DiscreteStatsTable[GroupByKey]=DiscreteStatsTable[[#This Row],[GroupByKey]]),(DiscreteStatsTable[GroupByKey]=DiscreteStatsTable[[#This Row],[GroupByKey]])*DiscreteStatsTable[Minimum]))</f>
        <v>0.55707115845319799</v>
      </c>
      <c r="U1597" s="5" cm="1">
        <f t="array" ref="U1597">MAX(IF((DiscreteStatsTable[GroupByKey]=DiscreteStatsTable[[#This Row],[GroupByKey]]),(DiscreteStatsTable[GroupByKey]=DiscreteStatsTable[[#This Row],[GroupByKey]])*DiscreteStatsTable[Maximum]))</f>
        <v>14.9312151755651</v>
      </c>
      <c r="V1597" s="5" cm="1">
        <f t="array" ref="V1597">IFERROR(AVERAGE(IF((DiscreteStatsTable[GroupByKey]=DiscreteStatsTable[[#This Row],[GroupByKey]]),(DiscreteStatsTable[GroupByKey]=DiscreteStatsTable[[#This Row],[GroupByKey]])*DiscreteStatsTable[NumberObservations])),0)</f>
        <v>6.66</v>
      </c>
      <c r="W1597" s="5">
        <f>IF((DiscreteStatsTable[[#This Row],[RepsRequested]]&gt;1),DiscreteStatsTable[[#This Row],[HalfWidth]],DiscreteStatsTable[[#This Row],[BatchMeansHalfWidth]])</f>
        <v>0.50933832341729657</v>
      </c>
      <c r="X1597" s="5" cm="1">
        <f t="array" ref="X1597">COUNT(IF((DiscreteStatsTable[GroupByKey]=DiscreteStatsTable[[#This Row],[GroupByKey]]),(DiscreteStatsTable[GroupByKey]=DiscreteStatsTable[[#This Row],[GroupByKey]])*DiscreteStatsTable[Replication]))</f>
        <v>50</v>
      </c>
      <c r="Y1597" s="5">
        <f>IF(DiscreteStatsTable[[#This Row],[RepsRequested]]=DiscreteStatsTable[[#This Row],[RepsWithStatObserved]],1,0)</f>
        <v>1</v>
      </c>
    </row>
    <row r="1598" spans="1:25" x14ac:dyDescent="0.25">
      <c r="A1598" t="s">
        <v>68</v>
      </c>
      <c r="B1598" t="s">
        <v>70</v>
      </c>
      <c r="C1598">
        <v>33</v>
      </c>
      <c r="D1598" t="s">
        <v>99</v>
      </c>
      <c r="E1598" t="s">
        <v>77</v>
      </c>
      <c r="F1598" t="s">
        <v>73</v>
      </c>
      <c r="G1598">
        <v>0</v>
      </c>
      <c r="H1598">
        <v>2E+20</v>
      </c>
      <c r="I1598">
        <v>0</v>
      </c>
      <c r="J1598">
        <v>0</v>
      </c>
      <c r="K1598">
        <v>16</v>
      </c>
      <c r="L159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598" s="5" cm="1">
        <f t="array" ref="M1598">MAX(IF((ProjectInfoTable[ProjectName]=DiscreteStatsTable[[#This Row],[ProjectName]]),(ProjectInfoTable[ProjectName]=DiscreteStatsTable[[#This Row],[ProjectName]])*ProjectInfoTable[NumberOfReplications]))</f>
        <v>50</v>
      </c>
      <c r="N1598" s="5" cm="1">
        <f t="array" ref="N1598">IFERROR(AVERAGE(IF((DiscreteStatsTable[GroupByKey]=DiscreteStatsTable[[#This Row],[GroupByKey]]),(DiscreteStatsTable[GroupByKey]=DiscreteStatsTable[[#This Row],[GroupByKey]])*DiscreteStatsTable[Average])),0)</f>
        <v>0</v>
      </c>
      <c r="O1598" s="5" cm="1">
        <f t="array" ref="O1598">IFERROR(_xlfn.STDEV.S(IF((DiscreteStatsTable[GroupByKey]=DiscreteStatsTable[[#This Row],[GroupByKey]]),(DiscreteStatsTable[GroupByKey]=DiscreteStatsTable[[#This Row],[GroupByKey]])*DiscreteStatsTable[Average])),0)</f>
        <v>0</v>
      </c>
      <c r="P1598" s="5" cm="1">
        <f t="array" ref="P1598">MAX(IF((ProjectInfoTable[ProjectName]=DiscreteStatsTable[[#This Row],[ProjectName]]),(ProjectInfoTable[ProjectName]=DiscreteStatsTable[[#This Row],[ProjectName]])*ProjectInfoTable[ConfidenceInterval]))</f>
        <v>0.95</v>
      </c>
      <c r="Q1598" s="5">
        <f>IF(AND(DiscreteStatsTable[[#This Row],[RepsWithStatObserved]]=1,Y1598=0),200000000000000000000,IFERROR(_xlfn.T.INV.2T(1 -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8" s="5" cm="1">
        <f t="array" ref="R1598">MIN(IF((DiscreteStatsTable[GroupByKey]=DiscreteStatsTable[[#This Row],[GroupByKey]]),(DiscreteStatsTable[GroupByKey]=DiscreteStatsTable[[#This Row],[GroupByKey]])*DiscreteStatsTable[Average]))</f>
        <v>0</v>
      </c>
      <c r="S1598" s="5" cm="1">
        <f t="array" ref="S1598">MAX(IF((DiscreteStatsTable[GroupByKey]=DiscreteStatsTable[[#This Row],[GroupByKey]]),(DiscreteStatsTable[GroupByKey]=DiscreteStatsTable[[#This Row],[GroupByKey]])*DiscreteStatsTable[Average]))</f>
        <v>0</v>
      </c>
      <c r="T1598" s="5" cm="1">
        <f t="array" ref="T1598">MIN(IF((DiscreteStatsTable[GroupByKey]=DiscreteStatsTable[[#This Row],[GroupByKey]]),(DiscreteStatsTable[GroupByKey]=DiscreteStatsTable[[#This Row],[GroupByKey]])*DiscreteStatsTable[Minimum]))</f>
        <v>0</v>
      </c>
      <c r="U1598" s="5" cm="1">
        <f t="array" ref="U1598">MAX(IF((DiscreteStatsTable[GroupByKey]=DiscreteStatsTable[[#This Row],[GroupByKey]]),(DiscreteStatsTable[GroupByKey]=DiscreteStatsTable[[#This Row],[GroupByKey]])*DiscreteStatsTable[Maximum]))</f>
        <v>0</v>
      </c>
      <c r="V1598" s="5" cm="1">
        <f t="array" ref="V1598">IFERROR(AVERAGE(IF((DiscreteStatsTable[GroupByKey]=DiscreteStatsTable[[#This Row],[GroupByKey]]),(DiscreteStatsTable[GroupByKey]=DiscreteStatsTable[[#This Row],[GroupByKey]])*DiscreteStatsTable[NumberObservations])),0)</f>
        <v>6.66</v>
      </c>
      <c r="W1598" s="5">
        <f>IF((DiscreteStatsTable[[#This Row],[RepsRequested]]&gt;1),DiscreteStatsTable[[#This Row],[HalfWidth]],DiscreteStatsTable[[#This Row],[BatchMeansHalfWidth]])</f>
        <v>0</v>
      </c>
      <c r="X1598" s="5" cm="1">
        <f t="array" ref="X1598">COUNT(IF((DiscreteStatsTable[GroupByKey]=DiscreteStatsTable[[#This Row],[GroupByKey]]),(DiscreteStatsTable[GroupByKey]=DiscreteStatsTable[[#This Row],[GroupByKey]])*DiscreteStatsTable[Replication]))</f>
        <v>50</v>
      </c>
      <c r="Y1598" s="5">
        <f>IF(DiscreteStatsTable[[#This Row],[RepsRequested]]=DiscreteStatsTable[[#This Row],[RepsWithStatObserved]],1,0)</f>
        <v>1</v>
      </c>
    </row>
    <row r="1599" spans="1:25" x14ac:dyDescent="0.25">
      <c r="A1599" t="s">
        <v>68</v>
      </c>
      <c r="B1599" t="s">
        <v>70</v>
      </c>
      <c r="C1599">
        <v>33</v>
      </c>
      <c r="D1599" t="s">
        <v>99</v>
      </c>
      <c r="E1599" t="s">
        <v>78</v>
      </c>
      <c r="F1599" t="s">
        <v>73</v>
      </c>
      <c r="G1599">
        <v>1.9321653240582299</v>
      </c>
      <c r="H1599">
        <v>2E+20</v>
      </c>
      <c r="I1599">
        <v>0</v>
      </c>
      <c r="J1599">
        <v>11.2716955127828</v>
      </c>
      <c r="K1599">
        <v>16</v>
      </c>
      <c r="L159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599" s="5" cm="1">
        <f t="array" ref="M1599">MAX(IF((ProjectInfoTable[ProjectName]=DiscreteStatsTable[[#This Row],[ProjectName]]),(ProjectInfoTable[ProjectName]=DiscreteStatsTable[[#This Row],[ProjectName]])*ProjectInfoTable[NumberOfReplications]))</f>
        <v>50</v>
      </c>
      <c r="N1599" s="5" cm="1">
        <f t="array" ref="N1599">IFERROR(AVERAGE(IF((DiscreteStatsTable[GroupByKey]=DiscreteStatsTable[[#This Row],[GroupByKey]]),(DiscreteStatsTable[GroupByKey]=DiscreteStatsTable[[#This Row],[GroupByKey]])*DiscreteStatsTable[Average])),0)</f>
        <v>1.5083801460331328</v>
      </c>
      <c r="O1599" s="5" cm="1">
        <f t="array" ref="O1599">IFERROR(_xlfn.STDEV.S(IF((DiscreteStatsTable[GroupByKey]=DiscreteStatsTable[[#This Row],[GroupByKey]]),(DiscreteStatsTable[GroupByKey]=DiscreteStatsTable[[#This Row],[GroupByKey]])*DiscreteStatsTable[Average])),0)</f>
        <v>2.1974590330732333</v>
      </c>
      <c r="P1599" s="5" cm="1">
        <f t="array" ref="P1599">MAX(IF((ProjectInfoTable[ProjectName]=DiscreteStatsTable[[#This Row],[ProjectName]]),(ProjectInfoTable[ProjectName]=DiscreteStatsTable[[#This Row],[ProjectName]])*ProjectInfoTable[ConfidenceInterval]))</f>
        <v>0.95</v>
      </c>
      <c r="Q1599" s="5">
        <f>IF(AND(DiscreteStatsTable[[#This Row],[RepsWithStatObserved]]=1,Y1599=0),200000000000000000000,IFERROR(_xlfn.T.INV.2T(1 -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599" s="5" cm="1">
        <f t="array" ref="R1599">MIN(IF((DiscreteStatsTable[GroupByKey]=DiscreteStatsTable[[#This Row],[GroupByKey]]),(DiscreteStatsTable[GroupByKey]=DiscreteStatsTable[[#This Row],[GroupByKey]])*DiscreteStatsTable[Average]))</f>
        <v>0</v>
      </c>
      <c r="S1599" s="5" cm="1">
        <f t="array" ref="S1599">MAX(IF((DiscreteStatsTable[GroupByKey]=DiscreteStatsTable[[#This Row],[GroupByKey]]),(DiscreteStatsTable[GroupByKey]=DiscreteStatsTable[[#This Row],[GroupByKey]])*DiscreteStatsTable[Average]))</f>
        <v>12.907894030662501</v>
      </c>
      <c r="T1599" s="5" cm="1">
        <f t="array" ref="T1599">MIN(IF((DiscreteStatsTable[GroupByKey]=DiscreteStatsTable[[#This Row],[GroupByKey]]),(DiscreteStatsTable[GroupByKey]=DiscreteStatsTable[[#This Row],[GroupByKey]])*DiscreteStatsTable[Minimum]))</f>
        <v>0</v>
      </c>
      <c r="U1599" s="5" cm="1">
        <f t="array" ref="U1599">MAX(IF((DiscreteStatsTable[GroupByKey]=DiscreteStatsTable[[#This Row],[GroupByKey]]),(DiscreteStatsTable[GroupByKey]=DiscreteStatsTable[[#This Row],[GroupByKey]])*DiscreteStatsTable[Maximum]))</f>
        <v>31.471105476993198</v>
      </c>
      <c r="V1599" s="5" cm="1">
        <f t="array" ref="V1599">IFERROR(AVERAGE(IF((DiscreteStatsTable[GroupByKey]=DiscreteStatsTable[[#This Row],[GroupByKey]]),(DiscreteStatsTable[GroupByKey]=DiscreteStatsTable[[#This Row],[GroupByKey]])*DiscreteStatsTable[NumberObservations])),0)</f>
        <v>6.66</v>
      </c>
      <c r="W1599" s="5">
        <f>IF((DiscreteStatsTable[[#This Row],[RepsRequested]]&gt;1),DiscreteStatsTable[[#This Row],[HalfWidth]],DiscreteStatsTable[[#This Row],[BatchMeansHalfWidth]])</f>
        <v>0.62451094728009982</v>
      </c>
      <c r="X1599" s="5" cm="1">
        <f t="array" ref="X1599">COUNT(IF((DiscreteStatsTable[GroupByKey]=DiscreteStatsTable[[#This Row],[GroupByKey]]),(DiscreteStatsTable[GroupByKey]=DiscreteStatsTable[[#This Row],[GroupByKey]])*DiscreteStatsTable[Replication]))</f>
        <v>50</v>
      </c>
      <c r="Y1599" s="5">
        <f>IF(DiscreteStatsTable[[#This Row],[RepsRequested]]=DiscreteStatsTable[[#This Row],[RepsWithStatObserved]],1,0)</f>
        <v>1</v>
      </c>
    </row>
    <row r="1600" spans="1:25" x14ac:dyDescent="0.25">
      <c r="A1600" t="s">
        <v>68</v>
      </c>
      <c r="B1600" t="s">
        <v>70</v>
      </c>
      <c r="C1600">
        <v>34</v>
      </c>
      <c r="D1600" t="s">
        <v>99</v>
      </c>
      <c r="E1600" t="s">
        <v>72</v>
      </c>
      <c r="F1600" t="s">
        <v>73</v>
      </c>
      <c r="G1600">
        <v>0.361569733709317</v>
      </c>
      <c r="H1600">
        <v>2E+20</v>
      </c>
      <c r="I1600">
        <v>0.26362798061173698</v>
      </c>
      <c r="J1600">
        <v>0.48484880455386797</v>
      </c>
      <c r="K1600">
        <v>5</v>
      </c>
      <c r="L160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00" s="5" cm="1">
        <f t="array" ref="M1600">MAX(IF((ProjectInfoTable[ProjectName]=DiscreteStatsTable[[#This Row],[ProjectName]]),(ProjectInfoTable[ProjectName]=DiscreteStatsTable[[#This Row],[ProjectName]])*ProjectInfoTable[NumberOfReplications]))</f>
        <v>50</v>
      </c>
      <c r="N1600" s="5" cm="1">
        <f t="array" ref="N1600">IFERROR(AVERAGE(IF((DiscreteStatsTable[GroupByKey]=DiscreteStatsTable[[#This Row],[GroupByKey]]),(DiscreteStatsTable[GroupByKey]=DiscreteStatsTable[[#This Row],[GroupByKey]])*DiscreteStatsTable[Average])),0)</f>
        <v>0.25989097691448754</v>
      </c>
      <c r="O1600" s="5" cm="1">
        <f t="array" ref="O160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00" s="5" cm="1">
        <f t="array" ref="P1600">MAX(IF((ProjectInfoTable[ProjectName]=DiscreteStatsTable[[#This Row],[ProjectName]]),(ProjectInfoTable[ProjectName]=DiscreteStatsTable[[#This Row],[ProjectName]])*ProjectInfoTable[ConfidenceInterval]))</f>
        <v>0.95</v>
      </c>
      <c r="Q1600" s="5">
        <f>IF(AND(DiscreteStatsTable[[#This Row],[RepsWithStatObserved]]=1,Y1600=0),200000000000000000000,IFERROR(_xlfn.T.INV.2T(1 -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00" s="5" cm="1">
        <f t="array" ref="R1600">MIN(IF((DiscreteStatsTable[GroupByKey]=DiscreteStatsTable[[#This Row],[GroupByKey]]),(DiscreteStatsTable[GroupByKey]=DiscreteStatsTable[[#This Row],[GroupByKey]])*DiscreteStatsTable[Average]))</f>
        <v>9.9110799780549305E-2</v>
      </c>
      <c r="S1600" s="5" cm="1">
        <f t="array" ref="S1600">MAX(IF((DiscreteStatsTable[GroupByKey]=DiscreteStatsTable[[#This Row],[GroupByKey]]),(DiscreteStatsTable[GroupByKey]=DiscreteStatsTable[[#This Row],[GroupByKey]])*DiscreteStatsTable[Average]))</f>
        <v>0.39044329600396599</v>
      </c>
      <c r="T1600" s="5" cm="1">
        <f t="array" ref="T1600">MIN(IF((DiscreteStatsTable[GroupByKey]=DiscreteStatsTable[[#This Row],[GroupByKey]]),(DiscreteStatsTable[GroupByKey]=DiscreteStatsTable[[#This Row],[GroupByKey]])*DiscreteStatsTable[Minimum]))</f>
        <v>1.8569038615106601E-2</v>
      </c>
      <c r="U1600" s="5" cm="1">
        <f t="array" ref="U1600">MAX(IF((DiscreteStatsTable[GroupByKey]=DiscreteStatsTable[[#This Row],[GroupByKey]]),(DiscreteStatsTable[GroupByKey]=DiscreteStatsTable[[#This Row],[GroupByKey]])*DiscreteStatsTable[Maximum]))</f>
        <v>0.49770717251883501</v>
      </c>
      <c r="V1600" s="5" cm="1">
        <f t="array" ref="V1600">IFERROR(AVERAGE(IF((DiscreteStatsTable[GroupByKey]=DiscreteStatsTable[[#This Row],[GroupByKey]]),(DiscreteStatsTable[GroupByKey]=DiscreteStatsTable[[#This Row],[GroupByKey]])*DiscreteStatsTable[NumberObservations])),0)</f>
        <v>6.66</v>
      </c>
      <c r="W1600" s="5">
        <f>IF((DiscreteStatsTable[[#This Row],[RepsRequested]]&gt;1),DiscreteStatsTable[[#This Row],[HalfWidth]],DiscreteStatsTable[[#This Row],[BatchMeansHalfWidth]])</f>
        <v>1.6977944113910053E-2</v>
      </c>
      <c r="X1600" s="5" cm="1">
        <f t="array" ref="X1600">COUNT(IF((DiscreteStatsTable[GroupByKey]=DiscreteStatsTable[[#This Row],[GroupByKey]]),(DiscreteStatsTable[GroupByKey]=DiscreteStatsTable[[#This Row],[GroupByKey]])*DiscreteStatsTable[Replication]))</f>
        <v>50</v>
      </c>
      <c r="Y1600" s="5">
        <f>IF(DiscreteStatsTable[[#This Row],[RepsRequested]]=DiscreteStatsTable[[#This Row],[RepsWithStatObserved]],1,0)</f>
        <v>1</v>
      </c>
    </row>
    <row r="1601" spans="1:25" x14ac:dyDescent="0.25">
      <c r="A1601" t="s">
        <v>68</v>
      </c>
      <c r="B1601" t="s">
        <v>70</v>
      </c>
      <c r="C1601">
        <v>34</v>
      </c>
      <c r="D1601" t="s">
        <v>99</v>
      </c>
      <c r="E1601" t="s">
        <v>74</v>
      </c>
      <c r="F1601" t="s">
        <v>73</v>
      </c>
      <c r="G1601">
        <v>23.754986041942001</v>
      </c>
      <c r="H1601">
        <v>2E+20</v>
      </c>
      <c r="I1601">
        <v>7.9088394183521</v>
      </c>
      <c r="J1601">
        <v>46.0165696136092</v>
      </c>
      <c r="K1601">
        <v>5</v>
      </c>
      <c r="L160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01" s="5" cm="1">
        <f t="array" ref="M1601">MAX(IF((ProjectInfoTable[ProjectName]=DiscreteStatsTable[[#This Row],[ProjectName]]),(ProjectInfoTable[ProjectName]=DiscreteStatsTable[[#This Row],[ProjectName]])*ProjectInfoTable[NumberOfReplications]))</f>
        <v>50</v>
      </c>
      <c r="N1601" s="5" cm="1">
        <f t="array" ref="N1601">IFERROR(AVERAGE(IF((DiscreteStatsTable[GroupByKey]=DiscreteStatsTable[[#This Row],[GroupByKey]]),(DiscreteStatsTable[GroupByKey]=DiscreteStatsTable[[#This Row],[GroupByKey]])*DiscreteStatsTable[Average])),0)</f>
        <v>9.3051094534677592</v>
      </c>
      <c r="O1601" s="5" cm="1">
        <f t="array" ref="O1601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01" s="5" cm="1">
        <f t="array" ref="P1601">MAX(IF((ProjectInfoTable[ProjectName]=DiscreteStatsTable[[#This Row],[ProjectName]]),(ProjectInfoTable[ProjectName]=DiscreteStatsTable[[#This Row],[ProjectName]])*ProjectInfoTable[ConfidenceInterval]))</f>
        <v>0.95</v>
      </c>
      <c r="Q1601" s="5">
        <f>IF(AND(DiscreteStatsTable[[#This Row],[RepsWithStatObserved]]=1,Y1601=0),200000000000000000000,IFERROR(_xlfn.T.INV.2T(1 -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01" s="5" cm="1">
        <f t="array" ref="R1601">MIN(IF((DiscreteStatsTable[GroupByKey]=DiscreteStatsTable[[#This Row],[GroupByKey]]),(DiscreteStatsTable[GroupByKey]=DiscreteStatsTable[[#This Row],[GroupByKey]])*DiscreteStatsTable[Average]))</f>
        <v>3.48010138212855</v>
      </c>
      <c r="S1601" s="5" cm="1">
        <f t="array" ref="S1601">MAX(IF((DiscreteStatsTable[GroupByKey]=DiscreteStatsTable[[#This Row],[GroupByKey]]),(DiscreteStatsTable[GroupByKey]=DiscreteStatsTable[[#This Row],[GroupByKey]])*DiscreteStatsTable[Average]))</f>
        <v>23.754986041942001</v>
      </c>
      <c r="T1601" s="5" cm="1">
        <f t="array" ref="T1601">MIN(IF((DiscreteStatsTable[GroupByKey]=DiscreteStatsTable[[#This Row],[GroupByKey]]),(DiscreteStatsTable[GroupByKey]=DiscreteStatsTable[[#This Row],[GroupByKey]])*DiscreteStatsTable[Minimum]))</f>
        <v>0.55707115845319799</v>
      </c>
      <c r="U1601" s="5" cm="1">
        <f t="array" ref="U1601">MAX(IF((DiscreteStatsTable[GroupByKey]=DiscreteStatsTable[[#This Row],[GroupByKey]]),(DiscreteStatsTable[GroupByKey]=DiscreteStatsTable[[#This Row],[GroupByKey]])*DiscreteStatsTable[Maximum]))</f>
        <v>46.0165696136092</v>
      </c>
      <c r="V1601" s="5" cm="1">
        <f t="array" ref="V1601">IFERROR(AVERAGE(IF((DiscreteStatsTable[GroupByKey]=DiscreteStatsTable[[#This Row],[GroupByKey]]),(DiscreteStatsTable[GroupByKey]=DiscreteStatsTable[[#This Row],[GroupByKey]])*DiscreteStatsTable[NumberObservations])),0)</f>
        <v>6.66</v>
      </c>
      <c r="W1601" s="5">
        <f>IF((DiscreteStatsTable[[#This Row],[RepsRequested]]&gt;1),DiscreteStatsTable[[#This Row],[HalfWidth]],DiscreteStatsTable[[#This Row],[BatchMeansHalfWidth]])</f>
        <v>0.87568994514178078</v>
      </c>
      <c r="X1601" s="5" cm="1">
        <f t="array" ref="X1601">COUNT(IF((DiscreteStatsTable[GroupByKey]=DiscreteStatsTable[[#This Row],[GroupByKey]]),(DiscreteStatsTable[GroupByKey]=DiscreteStatsTable[[#This Row],[GroupByKey]])*DiscreteStatsTable[Replication]))</f>
        <v>50</v>
      </c>
      <c r="Y1601" s="5">
        <f>IF(DiscreteStatsTable[[#This Row],[RepsRequested]]=DiscreteStatsTable[[#This Row],[RepsWithStatObserved]],1,0)</f>
        <v>1</v>
      </c>
    </row>
    <row r="1602" spans="1:25" x14ac:dyDescent="0.25">
      <c r="A1602" t="s">
        <v>68</v>
      </c>
      <c r="B1602" t="s">
        <v>70</v>
      </c>
      <c r="C1602">
        <v>34</v>
      </c>
      <c r="D1602" t="s">
        <v>99</v>
      </c>
      <c r="E1602" t="s">
        <v>75</v>
      </c>
      <c r="F1602" t="s">
        <v>73</v>
      </c>
      <c r="G1602">
        <v>0.361569733709317</v>
      </c>
      <c r="H1602">
        <v>2E+20</v>
      </c>
      <c r="I1602">
        <v>0.26362798061173698</v>
      </c>
      <c r="J1602">
        <v>0.48484880455386797</v>
      </c>
      <c r="K1602">
        <v>5</v>
      </c>
      <c r="L160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02" s="5" cm="1">
        <f t="array" ref="M1602">MAX(IF((ProjectInfoTable[ProjectName]=DiscreteStatsTable[[#This Row],[ProjectName]]),(ProjectInfoTable[ProjectName]=DiscreteStatsTable[[#This Row],[ProjectName]])*ProjectInfoTable[NumberOfReplications]))</f>
        <v>50</v>
      </c>
      <c r="N1602" s="5" cm="1">
        <f t="array" ref="N1602">IFERROR(AVERAGE(IF((DiscreteStatsTable[GroupByKey]=DiscreteStatsTable[[#This Row],[GroupByKey]]),(DiscreteStatsTable[GroupByKey]=DiscreteStatsTable[[#This Row],[GroupByKey]])*DiscreteStatsTable[Average])),0)</f>
        <v>0.25989097691448754</v>
      </c>
      <c r="O1602" s="5" cm="1">
        <f t="array" ref="O160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02" s="5" cm="1">
        <f t="array" ref="P1602">MAX(IF((ProjectInfoTable[ProjectName]=DiscreteStatsTable[[#This Row],[ProjectName]]),(ProjectInfoTable[ProjectName]=DiscreteStatsTable[[#This Row],[ProjectName]])*ProjectInfoTable[ConfidenceInterval]))</f>
        <v>0.95</v>
      </c>
      <c r="Q1602" s="5">
        <f>IF(AND(DiscreteStatsTable[[#This Row],[RepsWithStatObserved]]=1,Y1602=0),200000000000000000000,IFERROR(_xlfn.T.INV.2T(1 -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02" s="5" cm="1">
        <f t="array" ref="R1602">MIN(IF((DiscreteStatsTable[GroupByKey]=DiscreteStatsTable[[#This Row],[GroupByKey]]),(DiscreteStatsTable[GroupByKey]=DiscreteStatsTable[[#This Row],[GroupByKey]])*DiscreteStatsTable[Average]))</f>
        <v>9.9110799780549305E-2</v>
      </c>
      <c r="S1602" s="5" cm="1">
        <f t="array" ref="S1602">MAX(IF((DiscreteStatsTable[GroupByKey]=DiscreteStatsTable[[#This Row],[GroupByKey]]),(DiscreteStatsTable[GroupByKey]=DiscreteStatsTable[[#This Row],[GroupByKey]])*DiscreteStatsTable[Average]))</f>
        <v>0.39044329600396599</v>
      </c>
      <c r="T1602" s="5" cm="1">
        <f t="array" ref="T1602">MIN(IF((DiscreteStatsTable[GroupByKey]=DiscreteStatsTable[[#This Row],[GroupByKey]]),(DiscreteStatsTable[GroupByKey]=DiscreteStatsTable[[#This Row],[GroupByKey]])*DiscreteStatsTable[Minimum]))</f>
        <v>1.8569038615106601E-2</v>
      </c>
      <c r="U1602" s="5" cm="1">
        <f t="array" ref="U1602">MAX(IF((DiscreteStatsTable[GroupByKey]=DiscreteStatsTable[[#This Row],[GroupByKey]]),(DiscreteStatsTable[GroupByKey]=DiscreteStatsTable[[#This Row],[GroupByKey]])*DiscreteStatsTable[Maximum]))</f>
        <v>0.49770717251883501</v>
      </c>
      <c r="V1602" s="5" cm="1">
        <f t="array" ref="V1602">IFERROR(AVERAGE(IF((DiscreteStatsTable[GroupByKey]=DiscreteStatsTable[[#This Row],[GroupByKey]]),(DiscreteStatsTable[GroupByKey]=DiscreteStatsTable[[#This Row],[GroupByKey]])*DiscreteStatsTable[NumberObservations])),0)</f>
        <v>6.66</v>
      </c>
      <c r="W1602" s="5">
        <f>IF((DiscreteStatsTable[[#This Row],[RepsRequested]]&gt;1),DiscreteStatsTable[[#This Row],[HalfWidth]],DiscreteStatsTable[[#This Row],[BatchMeansHalfWidth]])</f>
        <v>1.6977944113910053E-2</v>
      </c>
      <c r="X1602" s="5" cm="1">
        <f t="array" ref="X1602">COUNT(IF((DiscreteStatsTable[GroupByKey]=DiscreteStatsTable[[#This Row],[GroupByKey]]),(DiscreteStatsTable[GroupByKey]=DiscreteStatsTable[[#This Row],[GroupByKey]])*DiscreteStatsTable[Replication]))</f>
        <v>50</v>
      </c>
      <c r="Y1602" s="5">
        <f>IF(DiscreteStatsTable[[#This Row],[RepsRequested]]=DiscreteStatsTable[[#This Row],[RepsWithStatObserved]],1,0)</f>
        <v>1</v>
      </c>
    </row>
    <row r="1603" spans="1:25" x14ac:dyDescent="0.25">
      <c r="A1603" t="s">
        <v>68</v>
      </c>
      <c r="B1603" t="s">
        <v>70</v>
      </c>
      <c r="C1603">
        <v>34</v>
      </c>
      <c r="D1603" t="s">
        <v>99</v>
      </c>
      <c r="E1603" t="s">
        <v>76</v>
      </c>
      <c r="F1603" t="s">
        <v>73</v>
      </c>
      <c r="G1603">
        <v>10.8470920112795</v>
      </c>
      <c r="H1603">
        <v>2E+20</v>
      </c>
      <c r="I1603">
        <v>7.9088394183521</v>
      </c>
      <c r="J1603">
        <v>14.545464136615999</v>
      </c>
      <c r="K1603">
        <v>5</v>
      </c>
      <c r="L160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03" s="5" cm="1">
        <f t="array" ref="M1603">MAX(IF((ProjectInfoTable[ProjectName]=DiscreteStatsTable[[#This Row],[ProjectName]]),(ProjectInfoTable[ProjectName]=DiscreteStatsTable[[#This Row],[ProjectName]])*ProjectInfoTable[NumberOfReplications]))</f>
        <v>50</v>
      </c>
      <c r="N1603" s="5" cm="1">
        <f t="array" ref="N1603">IFERROR(AVERAGE(IF((DiscreteStatsTable[GroupByKey]=DiscreteStatsTable[[#This Row],[GroupByKey]]),(DiscreteStatsTable[GroupByKey]=DiscreteStatsTable[[#This Row],[GroupByKey]])*DiscreteStatsTable[Average])),0)</f>
        <v>7.7967293074346298</v>
      </c>
      <c r="O1603" s="5" cm="1">
        <f t="array" ref="O1603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03" s="5" cm="1">
        <f t="array" ref="P1603">MAX(IF((ProjectInfoTable[ProjectName]=DiscreteStatsTable[[#This Row],[ProjectName]]),(ProjectInfoTable[ProjectName]=DiscreteStatsTable[[#This Row],[ProjectName]])*ProjectInfoTable[ConfidenceInterval]))</f>
        <v>0.95</v>
      </c>
      <c r="Q1603" s="5">
        <f>IF(AND(DiscreteStatsTable[[#This Row],[RepsWithStatObserved]]=1,Y1603=0),200000000000000000000,IFERROR(_xlfn.T.INV.2T(1 -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03" s="5" cm="1">
        <f t="array" ref="R1603">MIN(IF((DiscreteStatsTable[GroupByKey]=DiscreteStatsTable[[#This Row],[GroupByKey]]),(DiscreteStatsTable[GroupByKey]=DiscreteStatsTable[[#This Row],[GroupByKey]])*DiscreteStatsTable[Average]))</f>
        <v>2.9733239934164799</v>
      </c>
      <c r="S1603" s="5" cm="1">
        <f t="array" ref="S1603">MAX(IF((DiscreteStatsTable[GroupByKey]=DiscreteStatsTable[[#This Row],[GroupByKey]]),(DiscreteStatsTable[GroupByKey]=DiscreteStatsTable[[#This Row],[GroupByKey]])*DiscreteStatsTable[Average]))</f>
        <v>11.713298880119</v>
      </c>
      <c r="T1603" s="5" cm="1">
        <f t="array" ref="T1603">MIN(IF((DiscreteStatsTable[GroupByKey]=DiscreteStatsTable[[#This Row],[GroupByKey]]),(DiscreteStatsTable[GroupByKey]=DiscreteStatsTable[[#This Row],[GroupByKey]])*DiscreteStatsTable[Minimum]))</f>
        <v>0.55707115845319799</v>
      </c>
      <c r="U1603" s="5" cm="1">
        <f t="array" ref="U1603">MAX(IF((DiscreteStatsTable[GroupByKey]=DiscreteStatsTable[[#This Row],[GroupByKey]]),(DiscreteStatsTable[GroupByKey]=DiscreteStatsTable[[#This Row],[GroupByKey]])*DiscreteStatsTable[Maximum]))</f>
        <v>14.9312151755651</v>
      </c>
      <c r="V1603" s="5" cm="1">
        <f t="array" ref="V1603">IFERROR(AVERAGE(IF((DiscreteStatsTable[GroupByKey]=DiscreteStatsTable[[#This Row],[GroupByKey]]),(DiscreteStatsTable[GroupByKey]=DiscreteStatsTable[[#This Row],[GroupByKey]])*DiscreteStatsTable[NumberObservations])),0)</f>
        <v>6.66</v>
      </c>
      <c r="W1603" s="5">
        <f>IF((DiscreteStatsTable[[#This Row],[RepsRequested]]&gt;1),DiscreteStatsTable[[#This Row],[HalfWidth]],DiscreteStatsTable[[#This Row],[BatchMeansHalfWidth]])</f>
        <v>0.50933832341729657</v>
      </c>
      <c r="X1603" s="5" cm="1">
        <f t="array" ref="X1603">COUNT(IF((DiscreteStatsTable[GroupByKey]=DiscreteStatsTable[[#This Row],[GroupByKey]]),(DiscreteStatsTable[GroupByKey]=DiscreteStatsTable[[#This Row],[GroupByKey]])*DiscreteStatsTable[Replication]))</f>
        <v>50</v>
      </c>
      <c r="Y1603" s="5">
        <f>IF(DiscreteStatsTable[[#This Row],[RepsRequested]]=DiscreteStatsTable[[#This Row],[RepsWithStatObserved]],1,0)</f>
        <v>1</v>
      </c>
    </row>
    <row r="1604" spans="1:25" x14ac:dyDescent="0.25">
      <c r="A1604" t="s">
        <v>68</v>
      </c>
      <c r="B1604" t="s">
        <v>70</v>
      </c>
      <c r="C1604">
        <v>34</v>
      </c>
      <c r="D1604" t="s">
        <v>99</v>
      </c>
      <c r="E1604" t="s">
        <v>77</v>
      </c>
      <c r="F1604" t="s">
        <v>73</v>
      </c>
      <c r="G1604">
        <v>0</v>
      </c>
      <c r="H1604">
        <v>2E+20</v>
      </c>
      <c r="I1604">
        <v>0</v>
      </c>
      <c r="J1604">
        <v>0</v>
      </c>
      <c r="K1604">
        <v>5</v>
      </c>
      <c r="L160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04" s="5" cm="1">
        <f t="array" ref="M1604">MAX(IF((ProjectInfoTable[ProjectName]=DiscreteStatsTable[[#This Row],[ProjectName]]),(ProjectInfoTable[ProjectName]=DiscreteStatsTable[[#This Row],[ProjectName]])*ProjectInfoTable[NumberOfReplications]))</f>
        <v>50</v>
      </c>
      <c r="N1604" s="5" cm="1">
        <f t="array" ref="N1604">IFERROR(AVERAGE(IF((DiscreteStatsTable[GroupByKey]=DiscreteStatsTable[[#This Row],[GroupByKey]]),(DiscreteStatsTable[GroupByKey]=DiscreteStatsTable[[#This Row],[GroupByKey]])*DiscreteStatsTable[Average])),0)</f>
        <v>0</v>
      </c>
      <c r="O1604" s="5" cm="1">
        <f t="array" ref="O1604">IFERROR(_xlfn.STDEV.S(IF((DiscreteStatsTable[GroupByKey]=DiscreteStatsTable[[#This Row],[GroupByKey]]),(DiscreteStatsTable[GroupByKey]=DiscreteStatsTable[[#This Row],[GroupByKey]])*DiscreteStatsTable[Average])),0)</f>
        <v>0</v>
      </c>
      <c r="P1604" s="5" cm="1">
        <f t="array" ref="P1604">MAX(IF((ProjectInfoTable[ProjectName]=DiscreteStatsTable[[#This Row],[ProjectName]]),(ProjectInfoTable[ProjectName]=DiscreteStatsTable[[#This Row],[ProjectName]])*ProjectInfoTable[ConfidenceInterval]))</f>
        <v>0.95</v>
      </c>
      <c r="Q1604" s="5">
        <f>IF(AND(DiscreteStatsTable[[#This Row],[RepsWithStatObserved]]=1,Y1604=0),200000000000000000000,IFERROR(_xlfn.T.INV.2T(1 -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4" s="5" cm="1">
        <f t="array" ref="R1604">MIN(IF((DiscreteStatsTable[GroupByKey]=DiscreteStatsTable[[#This Row],[GroupByKey]]),(DiscreteStatsTable[GroupByKey]=DiscreteStatsTable[[#This Row],[GroupByKey]])*DiscreteStatsTable[Average]))</f>
        <v>0</v>
      </c>
      <c r="S1604" s="5" cm="1">
        <f t="array" ref="S1604">MAX(IF((DiscreteStatsTable[GroupByKey]=DiscreteStatsTable[[#This Row],[GroupByKey]]),(DiscreteStatsTable[GroupByKey]=DiscreteStatsTable[[#This Row],[GroupByKey]])*DiscreteStatsTable[Average]))</f>
        <v>0</v>
      </c>
      <c r="T1604" s="5" cm="1">
        <f t="array" ref="T1604">MIN(IF((DiscreteStatsTable[GroupByKey]=DiscreteStatsTable[[#This Row],[GroupByKey]]),(DiscreteStatsTable[GroupByKey]=DiscreteStatsTable[[#This Row],[GroupByKey]])*DiscreteStatsTable[Minimum]))</f>
        <v>0</v>
      </c>
      <c r="U1604" s="5" cm="1">
        <f t="array" ref="U1604">MAX(IF((DiscreteStatsTable[GroupByKey]=DiscreteStatsTable[[#This Row],[GroupByKey]]),(DiscreteStatsTable[GroupByKey]=DiscreteStatsTable[[#This Row],[GroupByKey]])*DiscreteStatsTable[Maximum]))</f>
        <v>0</v>
      </c>
      <c r="V1604" s="5" cm="1">
        <f t="array" ref="V1604">IFERROR(AVERAGE(IF((DiscreteStatsTable[GroupByKey]=DiscreteStatsTable[[#This Row],[GroupByKey]]),(DiscreteStatsTable[GroupByKey]=DiscreteStatsTable[[#This Row],[GroupByKey]])*DiscreteStatsTable[NumberObservations])),0)</f>
        <v>6.66</v>
      </c>
      <c r="W1604" s="5">
        <f>IF((DiscreteStatsTable[[#This Row],[RepsRequested]]&gt;1),DiscreteStatsTable[[#This Row],[HalfWidth]],DiscreteStatsTable[[#This Row],[BatchMeansHalfWidth]])</f>
        <v>0</v>
      </c>
      <c r="X1604" s="5" cm="1">
        <f t="array" ref="X1604">COUNT(IF((DiscreteStatsTable[GroupByKey]=DiscreteStatsTable[[#This Row],[GroupByKey]]),(DiscreteStatsTable[GroupByKey]=DiscreteStatsTable[[#This Row],[GroupByKey]])*DiscreteStatsTable[Replication]))</f>
        <v>50</v>
      </c>
      <c r="Y1604" s="5">
        <f>IF(DiscreteStatsTable[[#This Row],[RepsRequested]]=DiscreteStatsTable[[#This Row],[RepsWithStatObserved]],1,0)</f>
        <v>1</v>
      </c>
    </row>
    <row r="1605" spans="1:25" x14ac:dyDescent="0.25">
      <c r="A1605" t="s">
        <v>68</v>
      </c>
      <c r="B1605" t="s">
        <v>70</v>
      </c>
      <c r="C1605">
        <v>34</v>
      </c>
      <c r="D1605" t="s">
        <v>99</v>
      </c>
      <c r="E1605" t="s">
        <v>78</v>
      </c>
      <c r="F1605" t="s">
        <v>73</v>
      </c>
      <c r="G1605">
        <v>12.907894030662501</v>
      </c>
      <c r="H1605">
        <v>2E+20</v>
      </c>
      <c r="I1605">
        <v>0</v>
      </c>
      <c r="J1605">
        <v>31.471105476993198</v>
      </c>
      <c r="K1605">
        <v>5</v>
      </c>
      <c r="L160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05" s="5" cm="1">
        <f t="array" ref="M1605">MAX(IF((ProjectInfoTable[ProjectName]=DiscreteStatsTable[[#This Row],[ProjectName]]),(ProjectInfoTable[ProjectName]=DiscreteStatsTable[[#This Row],[ProjectName]])*ProjectInfoTable[NumberOfReplications]))</f>
        <v>50</v>
      </c>
      <c r="N1605" s="5" cm="1">
        <f t="array" ref="N1605">IFERROR(AVERAGE(IF((DiscreteStatsTable[GroupByKey]=DiscreteStatsTable[[#This Row],[GroupByKey]]),(DiscreteStatsTable[GroupByKey]=DiscreteStatsTable[[#This Row],[GroupByKey]])*DiscreteStatsTable[Average])),0)</f>
        <v>1.5083801460331328</v>
      </c>
      <c r="O1605" s="5" cm="1">
        <f t="array" ref="O1605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05" s="5" cm="1">
        <f t="array" ref="P1605">MAX(IF((ProjectInfoTable[ProjectName]=DiscreteStatsTable[[#This Row],[ProjectName]]),(ProjectInfoTable[ProjectName]=DiscreteStatsTable[[#This Row],[ProjectName]])*ProjectInfoTable[ConfidenceInterval]))</f>
        <v>0.95</v>
      </c>
      <c r="Q1605" s="5">
        <f>IF(AND(DiscreteStatsTable[[#This Row],[RepsWithStatObserved]]=1,Y1605=0),200000000000000000000,IFERROR(_xlfn.T.INV.2T(1 -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05" s="5" cm="1">
        <f t="array" ref="R1605">MIN(IF((DiscreteStatsTable[GroupByKey]=DiscreteStatsTable[[#This Row],[GroupByKey]]),(DiscreteStatsTable[GroupByKey]=DiscreteStatsTable[[#This Row],[GroupByKey]])*DiscreteStatsTable[Average]))</f>
        <v>0</v>
      </c>
      <c r="S1605" s="5" cm="1">
        <f t="array" ref="S1605">MAX(IF((DiscreteStatsTable[GroupByKey]=DiscreteStatsTable[[#This Row],[GroupByKey]]),(DiscreteStatsTable[GroupByKey]=DiscreteStatsTable[[#This Row],[GroupByKey]])*DiscreteStatsTable[Average]))</f>
        <v>12.907894030662501</v>
      </c>
      <c r="T1605" s="5" cm="1">
        <f t="array" ref="T1605">MIN(IF((DiscreteStatsTable[GroupByKey]=DiscreteStatsTable[[#This Row],[GroupByKey]]),(DiscreteStatsTable[GroupByKey]=DiscreteStatsTable[[#This Row],[GroupByKey]])*DiscreteStatsTable[Minimum]))</f>
        <v>0</v>
      </c>
      <c r="U1605" s="5" cm="1">
        <f t="array" ref="U1605">MAX(IF((DiscreteStatsTable[GroupByKey]=DiscreteStatsTable[[#This Row],[GroupByKey]]),(DiscreteStatsTable[GroupByKey]=DiscreteStatsTable[[#This Row],[GroupByKey]])*DiscreteStatsTable[Maximum]))</f>
        <v>31.471105476993198</v>
      </c>
      <c r="V1605" s="5" cm="1">
        <f t="array" ref="V1605">IFERROR(AVERAGE(IF((DiscreteStatsTable[GroupByKey]=DiscreteStatsTable[[#This Row],[GroupByKey]]),(DiscreteStatsTable[GroupByKey]=DiscreteStatsTable[[#This Row],[GroupByKey]])*DiscreteStatsTable[NumberObservations])),0)</f>
        <v>6.66</v>
      </c>
      <c r="W1605" s="5">
        <f>IF((DiscreteStatsTable[[#This Row],[RepsRequested]]&gt;1),DiscreteStatsTable[[#This Row],[HalfWidth]],DiscreteStatsTable[[#This Row],[BatchMeansHalfWidth]])</f>
        <v>0.62451094728009982</v>
      </c>
      <c r="X1605" s="5" cm="1">
        <f t="array" ref="X1605">COUNT(IF((DiscreteStatsTable[GroupByKey]=DiscreteStatsTable[[#This Row],[GroupByKey]]),(DiscreteStatsTable[GroupByKey]=DiscreteStatsTable[[#This Row],[GroupByKey]])*DiscreteStatsTable[Replication]))</f>
        <v>50</v>
      </c>
      <c r="Y1605" s="5">
        <f>IF(DiscreteStatsTable[[#This Row],[RepsRequested]]=DiscreteStatsTable[[#This Row],[RepsWithStatObserved]],1,0)</f>
        <v>1</v>
      </c>
    </row>
    <row r="1606" spans="1:25" x14ac:dyDescent="0.25">
      <c r="A1606" t="s">
        <v>68</v>
      </c>
      <c r="B1606" t="s">
        <v>70</v>
      </c>
      <c r="C1606">
        <v>35</v>
      </c>
      <c r="D1606" t="s">
        <v>99</v>
      </c>
      <c r="E1606" t="s">
        <v>72</v>
      </c>
      <c r="F1606" t="s">
        <v>73</v>
      </c>
      <c r="G1606">
        <v>0.17368876654308099</v>
      </c>
      <c r="H1606">
        <v>2E+20</v>
      </c>
      <c r="I1606">
        <v>2.7693079990851299E-2</v>
      </c>
      <c r="J1606">
        <v>0.47509484304571298</v>
      </c>
      <c r="K1606">
        <v>10</v>
      </c>
      <c r="L160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06" s="5" cm="1">
        <f t="array" ref="M1606">MAX(IF((ProjectInfoTable[ProjectName]=DiscreteStatsTable[[#This Row],[ProjectName]]),(ProjectInfoTable[ProjectName]=DiscreteStatsTable[[#This Row],[ProjectName]])*ProjectInfoTable[NumberOfReplications]))</f>
        <v>50</v>
      </c>
      <c r="N1606" s="5" cm="1">
        <f t="array" ref="N1606">IFERROR(AVERAGE(IF((DiscreteStatsTable[GroupByKey]=DiscreteStatsTable[[#This Row],[GroupByKey]]),(DiscreteStatsTable[GroupByKey]=DiscreteStatsTable[[#This Row],[GroupByKey]])*DiscreteStatsTable[Average])),0)</f>
        <v>0.25989097691448754</v>
      </c>
      <c r="O1606" s="5" cm="1">
        <f t="array" ref="O160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06" s="5" cm="1">
        <f t="array" ref="P1606">MAX(IF((ProjectInfoTable[ProjectName]=DiscreteStatsTable[[#This Row],[ProjectName]]),(ProjectInfoTable[ProjectName]=DiscreteStatsTable[[#This Row],[ProjectName]])*ProjectInfoTable[ConfidenceInterval]))</f>
        <v>0.95</v>
      </c>
      <c r="Q1606" s="5">
        <f>IF(AND(DiscreteStatsTable[[#This Row],[RepsWithStatObserved]]=1,Y1606=0),200000000000000000000,IFERROR(_xlfn.T.INV.2T(1 -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06" s="5" cm="1">
        <f t="array" ref="R1606">MIN(IF((DiscreteStatsTable[GroupByKey]=DiscreteStatsTable[[#This Row],[GroupByKey]]),(DiscreteStatsTable[GroupByKey]=DiscreteStatsTable[[#This Row],[GroupByKey]])*DiscreteStatsTable[Average]))</f>
        <v>9.9110799780549305E-2</v>
      </c>
      <c r="S1606" s="5" cm="1">
        <f t="array" ref="S1606">MAX(IF((DiscreteStatsTable[GroupByKey]=DiscreteStatsTable[[#This Row],[GroupByKey]]),(DiscreteStatsTable[GroupByKey]=DiscreteStatsTable[[#This Row],[GroupByKey]])*DiscreteStatsTable[Average]))</f>
        <v>0.39044329600396599</v>
      </c>
      <c r="T1606" s="5" cm="1">
        <f t="array" ref="T1606">MIN(IF((DiscreteStatsTable[GroupByKey]=DiscreteStatsTable[[#This Row],[GroupByKey]]),(DiscreteStatsTable[GroupByKey]=DiscreteStatsTable[[#This Row],[GroupByKey]])*DiscreteStatsTable[Minimum]))</f>
        <v>1.8569038615106601E-2</v>
      </c>
      <c r="U1606" s="5" cm="1">
        <f t="array" ref="U1606">MAX(IF((DiscreteStatsTable[GroupByKey]=DiscreteStatsTable[[#This Row],[GroupByKey]]),(DiscreteStatsTable[GroupByKey]=DiscreteStatsTable[[#This Row],[GroupByKey]])*DiscreteStatsTable[Maximum]))</f>
        <v>0.49770717251883501</v>
      </c>
      <c r="V1606" s="5" cm="1">
        <f t="array" ref="V1606">IFERROR(AVERAGE(IF((DiscreteStatsTable[GroupByKey]=DiscreteStatsTable[[#This Row],[GroupByKey]]),(DiscreteStatsTable[GroupByKey]=DiscreteStatsTable[[#This Row],[GroupByKey]])*DiscreteStatsTable[NumberObservations])),0)</f>
        <v>6.66</v>
      </c>
      <c r="W1606" s="5">
        <f>IF((DiscreteStatsTable[[#This Row],[RepsRequested]]&gt;1),DiscreteStatsTable[[#This Row],[HalfWidth]],DiscreteStatsTable[[#This Row],[BatchMeansHalfWidth]])</f>
        <v>1.6977944113910053E-2</v>
      </c>
      <c r="X1606" s="5" cm="1">
        <f t="array" ref="X1606">COUNT(IF((DiscreteStatsTable[GroupByKey]=DiscreteStatsTable[[#This Row],[GroupByKey]]),(DiscreteStatsTable[GroupByKey]=DiscreteStatsTable[[#This Row],[GroupByKey]])*DiscreteStatsTable[Replication]))</f>
        <v>50</v>
      </c>
      <c r="Y1606" s="5">
        <f>IF(DiscreteStatsTable[[#This Row],[RepsRequested]]=DiscreteStatsTable[[#This Row],[RepsWithStatObserved]],1,0)</f>
        <v>1</v>
      </c>
    </row>
    <row r="1607" spans="1:25" x14ac:dyDescent="0.25">
      <c r="A1607" t="s">
        <v>68</v>
      </c>
      <c r="B1607" t="s">
        <v>70</v>
      </c>
      <c r="C1607">
        <v>35</v>
      </c>
      <c r="D1607" t="s">
        <v>99</v>
      </c>
      <c r="E1607" t="s">
        <v>74</v>
      </c>
      <c r="F1607" t="s">
        <v>73</v>
      </c>
      <c r="G1607">
        <v>7.5042095608370003</v>
      </c>
      <c r="H1607">
        <v>2E+20</v>
      </c>
      <c r="I1607">
        <v>0.83079239972553898</v>
      </c>
      <c r="J1607">
        <v>14.252845291371401</v>
      </c>
      <c r="K1607">
        <v>10</v>
      </c>
      <c r="L160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07" s="5" cm="1">
        <f t="array" ref="M1607">MAX(IF((ProjectInfoTable[ProjectName]=DiscreteStatsTable[[#This Row],[ProjectName]]),(ProjectInfoTable[ProjectName]=DiscreteStatsTable[[#This Row],[ProjectName]])*ProjectInfoTable[NumberOfReplications]))</f>
        <v>50</v>
      </c>
      <c r="N1607" s="5" cm="1">
        <f t="array" ref="N1607">IFERROR(AVERAGE(IF((DiscreteStatsTable[GroupByKey]=DiscreteStatsTable[[#This Row],[GroupByKey]]),(DiscreteStatsTable[GroupByKey]=DiscreteStatsTable[[#This Row],[GroupByKey]])*DiscreteStatsTable[Average])),0)</f>
        <v>9.3051094534677592</v>
      </c>
      <c r="O1607" s="5" cm="1">
        <f t="array" ref="O1607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07" s="5" cm="1">
        <f t="array" ref="P1607">MAX(IF((ProjectInfoTable[ProjectName]=DiscreteStatsTable[[#This Row],[ProjectName]]),(ProjectInfoTable[ProjectName]=DiscreteStatsTable[[#This Row],[ProjectName]])*ProjectInfoTable[ConfidenceInterval]))</f>
        <v>0.95</v>
      </c>
      <c r="Q1607" s="5">
        <f>IF(AND(DiscreteStatsTable[[#This Row],[RepsWithStatObserved]]=1,Y1607=0),200000000000000000000,IFERROR(_xlfn.T.INV.2T(1 -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07" s="5" cm="1">
        <f t="array" ref="R1607">MIN(IF((DiscreteStatsTable[GroupByKey]=DiscreteStatsTable[[#This Row],[GroupByKey]]),(DiscreteStatsTable[GroupByKey]=DiscreteStatsTable[[#This Row],[GroupByKey]])*DiscreteStatsTable[Average]))</f>
        <v>3.48010138212855</v>
      </c>
      <c r="S1607" s="5" cm="1">
        <f t="array" ref="S1607">MAX(IF((DiscreteStatsTable[GroupByKey]=DiscreteStatsTable[[#This Row],[GroupByKey]]),(DiscreteStatsTable[GroupByKey]=DiscreteStatsTable[[#This Row],[GroupByKey]])*DiscreteStatsTable[Average]))</f>
        <v>23.754986041942001</v>
      </c>
      <c r="T1607" s="5" cm="1">
        <f t="array" ref="T1607">MIN(IF((DiscreteStatsTable[GroupByKey]=DiscreteStatsTable[[#This Row],[GroupByKey]]),(DiscreteStatsTable[GroupByKey]=DiscreteStatsTable[[#This Row],[GroupByKey]])*DiscreteStatsTable[Minimum]))</f>
        <v>0.55707115845319799</v>
      </c>
      <c r="U1607" s="5" cm="1">
        <f t="array" ref="U1607">MAX(IF((DiscreteStatsTable[GroupByKey]=DiscreteStatsTable[[#This Row],[GroupByKey]]),(DiscreteStatsTable[GroupByKey]=DiscreteStatsTable[[#This Row],[GroupByKey]])*DiscreteStatsTable[Maximum]))</f>
        <v>46.0165696136092</v>
      </c>
      <c r="V1607" s="5" cm="1">
        <f t="array" ref="V1607">IFERROR(AVERAGE(IF((DiscreteStatsTable[GroupByKey]=DiscreteStatsTable[[#This Row],[GroupByKey]]),(DiscreteStatsTable[GroupByKey]=DiscreteStatsTable[[#This Row],[GroupByKey]])*DiscreteStatsTable[NumberObservations])),0)</f>
        <v>6.66</v>
      </c>
      <c r="W1607" s="5">
        <f>IF((DiscreteStatsTable[[#This Row],[RepsRequested]]&gt;1),DiscreteStatsTable[[#This Row],[HalfWidth]],DiscreteStatsTable[[#This Row],[BatchMeansHalfWidth]])</f>
        <v>0.87568994514178078</v>
      </c>
      <c r="X1607" s="5" cm="1">
        <f t="array" ref="X1607">COUNT(IF((DiscreteStatsTable[GroupByKey]=DiscreteStatsTable[[#This Row],[GroupByKey]]),(DiscreteStatsTable[GroupByKey]=DiscreteStatsTable[[#This Row],[GroupByKey]])*DiscreteStatsTable[Replication]))</f>
        <v>50</v>
      </c>
      <c r="Y1607" s="5">
        <f>IF(DiscreteStatsTable[[#This Row],[RepsRequested]]=DiscreteStatsTable[[#This Row],[RepsWithStatObserved]],1,0)</f>
        <v>1</v>
      </c>
    </row>
    <row r="1608" spans="1:25" x14ac:dyDescent="0.25">
      <c r="A1608" t="s">
        <v>68</v>
      </c>
      <c r="B1608" t="s">
        <v>70</v>
      </c>
      <c r="C1608">
        <v>35</v>
      </c>
      <c r="D1608" t="s">
        <v>99</v>
      </c>
      <c r="E1608" t="s">
        <v>75</v>
      </c>
      <c r="F1608" t="s">
        <v>73</v>
      </c>
      <c r="G1608">
        <v>0.17368876654308099</v>
      </c>
      <c r="H1608">
        <v>2E+20</v>
      </c>
      <c r="I1608">
        <v>2.7693079990851299E-2</v>
      </c>
      <c r="J1608">
        <v>0.47509484304571298</v>
      </c>
      <c r="K1608">
        <v>10</v>
      </c>
      <c r="L160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08" s="5" cm="1">
        <f t="array" ref="M1608">MAX(IF((ProjectInfoTable[ProjectName]=DiscreteStatsTable[[#This Row],[ProjectName]]),(ProjectInfoTable[ProjectName]=DiscreteStatsTable[[#This Row],[ProjectName]])*ProjectInfoTable[NumberOfReplications]))</f>
        <v>50</v>
      </c>
      <c r="N1608" s="5" cm="1">
        <f t="array" ref="N1608">IFERROR(AVERAGE(IF((DiscreteStatsTable[GroupByKey]=DiscreteStatsTable[[#This Row],[GroupByKey]]),(DiscreteStatsTable[GroupByKey]=DiscreteStatsTable[[#This Row],[GroupByKey]])*DiscreteStatsTable[Average])),0)</f>
        <v>0.25989097691448754</v>
      </c>
      <c r="O1608" s="5" cm="1">
        <f t="array" ref="O160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08" s="5" cm="1">
        <f t="array" ref="P1608">MAX(IF((ProjectInfoTable[ProjectName]=DiscreteStatsTable[[#This Row],[ProjectName]]),(ProjectInfoTable[ProjectName]=DiscreteStatsTable[[#This Row],[ProjectName]])*ProjectInfoTable[ConfidenceInterval]))</f>
        <v>0.95</v>
      </c>
      <c r="Q1608" s="5">
        <f>IF(AND(DiscreteStatsTable[[#This Row],[RepsWithStatObserved]]=1,Y1608=0),200000000000000000000,IFERROR(_xlfn.T.INV.2T(1 -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08" s="5" cm="1">
        <f t="array" ref="R1608">MIN(IF((DiscreteStatsTable[GroupByKey]=DiscreteStatsTable[[#This Row],[GroupByKey]]),(DiscreteStatsTable[GroupByKey]=DiscreteStatsTable[[#This Row],[GroupByKey]])*DiscreteStatsTable[Average]))</f>
        <v>9.9110799780549305E-2</v>
      </c>
      <c r="S1608" s="5" cm="1">
        <f t="array" ref="S1608">MAX(IF((DiscreteStatsTable[GroupByKey]=DiscreteStatsTable[[#This Row],[GroupByKey]]),(DiscreteStatsTable[GroupByKey]=DiscreteStatsTable[[#This Row],[GroupByKey]])*DiscreteStatsTable[Average]))</f>
        <v>0.39044329600396599</v>
      </c>
      <c r="T1608" s="5" cm="1">
        <f t="array" ref="T1608">MIN(IF((DiscreteStatsTable[GroupByKey]=DiscreteStatsTable[[#This Row],[GroupByKey]]),(DiscreteStatsTable[GroupByKey]=DiscreteStatsTable[[#This Row],[GroupByKey]])*DiscreteStatsTable[Minimum]))</f>
        <v>1.8569038615106601E-2</v>
      </c>
      <c r="U1608" s="5" cm="1">
        <f t="array" ref="U1608">MAX(IF((DiscreteStatsTable[GroupByKey]=DiscreteStatsTable[[#This Row],[GroupByKey]]),(DiscreteStatsTable[GroupByKey]=DiscreteStatsTable[[#This Row],[GroupByKey]])*DiscreteStatsTable[Maximum]))</f>
        <v>0.49770717251883501</v>
      </c>
      <c r="V1608" s="5" cm="1">
        <f t="array" ref="V1608">IFERROR(AVERAGE(IF((DiscreteStatsTable[GroupByKey]=DiscreteStatsTable[[#This Row],[GroupByKey]]),(DiscreteStatsTable[GroupByKey]=DiscreteStatsTable[[#This Row],[GroupByKey]])*DiscreteStatsTable[NumberObservations])),0)</f>
        <v>6.66</v>
      </c>
      <c r="W1608" s="5">
        <f>IF((DiscreteStatsTable[[#This Row],[RepsRequested]]&gt;1),DiscreteStatsTable[[#This Row],[HalfWidth]],DiscreteStatsTable[[#This Row],[BatchMeansHalfWidth]])</f>
        <v>1.6977944113910053E-2</v>
      </c>
      <c r="X1608" s="5" cm="1">
        <f t="array" ref="X1608">COUNT(IF((DiscreteStatsTable[GroupByKey]=DiscreteStatsTable[[#This Row],[GroupByKey]]),(DiscreteStatsTable[GroupByKey]=DiscreteStatsTable[[#This Row],[GroupByKey]])*DiscreteStatsTable[Replication]))</f>
        <v>50</v>
      </c>
      <c r="Y1608" s="5">
        <f>IF(DiscreteStatsTable[[#This Row],[RepsRequested]]=DiscreteStatsTable[[#This Row],[RepsWithStatObserved]],1,0)</f>
        <v>1</v>
      </c>
    </row>
    <row r="1609" spans="1:25" x14ac:dyDescent="0.25">
      <c r="A1609" t="s">
        <v>68</v>
      </c>
      <c r="B1609" t="s">
        <v>70</v>
      </c>
      <c r="C1609">
        <v>35</v>
      </c>
      <c r="D1609" t="s">
        <v>99</v>
      </c>
      <c r="E1609" t="s">
        <v>76</v>
      </c>
      <c r="F1609" t="s">
        <v>73</v>
      </c>
      <c r="G1609">
        <v>5.2106629962924398</v>
      </c>
      <c r="H1609">
        <v>2E+20</v>
      </c>
      <c r="I1609">
        <v>0.83079239972553898</v>
      </c>
      <c r="J1609">
        <v>14.252845291371401</v>
      </c>
      <c r="K1609">
        <v>10</v>
      </c>
      <c r="L160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09" s="5" cm="1">
        <f t="array" ref="M1609">MAX(IF((ProjectInfoTable[ProjectName]=DiscreteStatsTable[[#This Row],[ProjectName]]),(ProjectInfoTable[ProjectName]=DiscreteStatsTable[[#This Row],[ProjectName]])*ProjectInfoTable[NumberOfReplications]))</f>
        <v>50</v>
      </c>
      <c r="N1609" s="5" cm="1">
        <f t="array" ref="N1609">IFERROR(AVERAGE(IF((DiscreteStatsTable[GroupByKey]=DiscreteStatsTable[[#This Row],[GroupByKey]]),(DiscreteStatsTable[GroupByKey]=DiscreteStatsTable[[#This Row],[GroupByKey]])*DiscreteStatsTable[Average])),0)</f>
        <v>7.7967293074346298</v>
      </c>
      <c r="O1609" s="5" cm="1">
        <f t="array" ref="O1609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09" s="5" cm="1">
        <f t="array" ref="P1609">MAX(IF((ProjectInfoTable[ProjectName]=DiscreteStatsTable[[#This Row],[ProjectName]]),(ProjectInfoTable[ProjectName]=DiscreteStatsTable[[#This Row],[ProjectName]])*ProjectInfoTable[ConfidenceInterval]))</f>
        <v>0.95</v>
      </c>
      <c r="Q1609" s="5">
        <f>IF(AND(DiscreteStatsTable[[#This Row],[RepsWithStatObserved]]=1,Y1609=0),200000000000000000000,IFERROR(_xlfn.T.INV.2T(1 -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09" s="5" cm="1">
        <f t="array" ref="R1609">MIN(IF((DiscreteStatsTable[GroupByKey]=DiscreteStatsTable[[#This Row],[GroupByKey]]),(DiscreteStatsTable[GroupByKey]=DiscreteStatsTable[[#This Row],[GroupByKey]])*DiscreteStatsTable[Average]))</f>
        <v>2.9733239934164799</v>
      </c>
      <c r="S1609" s="5" cm="1">
        <f t="array" ref="S1609">MAX(IF((DiscreteStatsTable[GroupByKey]=DiscreteStatsTable[[#This Row],[GroupByKey]]),(DiscreteStatsTable[GroupByKey]=DiscreteStatsTable[[#This Row],[GroupByKey]])*DiscreteStatsTable[Average]))</f>
        <v>11.713298880119</v>
      </c>
      <c r="T1609" s="5" cm="1">
        <f t="array" ref="T1609">MIN(IF((DiscreteStatsTable[GroupByKey]=DiscreteStatsTable[[#This Row],[GroupByKey]]),(DiscreteStatsTable[GroupByKey]=DiscreteStatsTable[[#This Row],[GroupByKey]])*DiscreteStatsTable[Minimum]))</f>
        <v>0.55707115845319799</v>
      </c>
      <c r="U1609" s="5" cm="1">
        <f t="array" ref="U1609">MAX(IF((DiscreteStatsTable[GroupByKey]=DiscreteStatsTable[[#This Row],[GroupByKey]]),(DiscreteStatsTable[GroupByKey]=DiscreteStatsTable[[#This Row],[GroupByKey]])*DiscreteStatsTable[Maximum]))</f>
        <v>14.9312151755651</v>
      </c>
      <c r="V1609" s="5" cm="1">
        <f t="array" ref="V1609">IFERROR(AVERAGE(IF((DiscreteStatsTable[GroupByKey]=DiscreteStatsTable[[#This Row],[GroupByKey]]),(DiscreteStatsTable[GroupByKey]=DiscreteStatsTable[[#This Row],[GroupByKey]])*DiscreteStatsTable[NumberObservations])),0)</f>
        <v>6.66</v>
      </c>
      <c r="W1609" s="5">
        <f>IF((DiscreteStatsTable[[#This Row],[RepsRequested]]&gt;1),DiscreteStatsTable[[#This Row],[HalfWidth]],DiscreteStatsTable[[#This Row],[BatchMeansHalfWidth]])</f>
        <v>0.50933832341729657</v>
      </c>
      <c r="X1609" s="5" cm="1">
        <f t="array" ref="X1609">COUNT(IF((DiscreteStatsTable[GroupByKey]=DiscreteStatsTable[[#This Row],[GroupByKey]]),(DiscreteStatsTable[GroupByKey]=DiscreteStatsTable[[#This Row],[GroupByKey]])*DiscreteStatsTable[Replication]))</f>
        <v>50</v>
      </c>
      <c r="Y1609" s="5">
        <f>IF(DiscreteStatsTable[[#This Row],[RepsRequested]]=DiscreteStatsTable[[#This Row],[RepsWithStatObserved]],1,0)</f>
        <v>1</v>
      </c>
    </row>
    <row r="1610" spans="1:25" x14ac:dyDescent="0.25">
      <c r="A1610" t="s">
        <v>68</v>
      </c>
      <c r="B1610" t="s">
        <v>70</v>
      </c>
      <c r="C1610">
        <v>35</v>
      </c>
      <c r="D1610" t="s">
        <v>99</v>
      </c>
      <c r="E1610" t="s">
        <v>77</v>
      </c>
      <c r="F1610" t="s">
        <v>73</v>
      </c>
      <c r="G1610">
        <v>0</v>
      </c>
      <c r="H1610">
        <v>2E+20</v>
      </c>
      <c r="I1610">
        <v>0</v>
      </c>
      <c r="J1610">
        <v>0</v>
      </c>
      <c r="K1610">
        <v>10</v>
      </c>
      <c r="L161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10" s="5" cm="1">
        <f t="array" ref="M1610">MAX(IF((ProjectInfoTable[ProjectName]=DiscreteStatsTable[[#This Row],[ProjectName]]),(ProjectInfoTable[ProjectName]=DiscreteStatsTable[[#This Row],[ProjectName]])*ProjectInfoTable[NumberOfReplications]))</f>
        <v>50</v>
      </c>
      <c r="N1610" s="5" cm="1">
        <f t="array" ref="N1610">IFERROR(AVERAGE(IF((DiscreteStatsTable[GroupByKey]=DiscreteStatsTable[[#This Row],[GroupByKey]]),(DiscreteStatsTable[GroupByKey]=DiscreteStatsTable[[#This Row],[GroupByKey]])*DiscreteStatsTable[Average])),0)</f>
        <v>0</v>
      </c>
      <c r="O1610" s="5" cm="1">
        <f t="array" ref="O1610">IFERROR(_xlfn.STDEV.S(IF((DiscreteStatsTable[GroupByKey]=DiscreteStatsTable[[#This Row],[GroupByKey]]),(DiscreteStatsTable[GroupByKey]=DiscreteStatsTable[[#This Row],[GroupByKey]])*DiscreteStatsTable[Average])),0)</f>
        <v>0</v>
      </c>
      <c r="P1610" s="5" cm="1">
        <f t="array" ref="P1610">MAX(IF((ProjectInfoTable[ProjectName]=DiscreteStatsTable[[#This Row],[ProjectName]]),(ProjectInfoTable[ProjectName]=DiscreteStatsTable[[#This Row],[ProjectName]])*ProjectInfoTable[ConfidenceInterval]))</f>
        <v>0.95</v>
      </c>
      <c r="Q1610" s="5">
        <f>IF(AND(DiscreteStatsTable[[#This Row],[RepsWithStatObserved]]=1,Y1610=0),200000000000000000000,IFERROR(_xlfn.T.INV.2T(1 -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0" s="5" cm="1">
        <f t="array" ref="R1610">MIN(IF((DiscreteStatsTable[GroupByKey]=DiscreteStatsTable[[#This Row],[GroupByKey]]),(DiscreteStatsTable[GroupByKey]=DiscreteStatsTable[[#This Row],[GroupByKey]])*DiscreteStatsTable[Average]))</f>
        <v>0</v>
      </c>
      <c r="S1610" s="5" cm="1">
        <f t="array" ref="S1610">MAX(IF((DiscreteStatsTable[GroupByKey]=DiscreteStatsTable[[#This Row],[GroupByKey]]),(DiscreteStatsTable[GroupByKey]=DiscreteStatsTable[[#This Row],[GroupByKey]])*DiscreteStatsTable[Average]))</f>
        <v>0</v>
      </c>
      <c r="T1610" s="5" cm="1">
        <f t="array" ref="T1610">MIN(IF((DiscreteStatsTable[GroupByKey]=DiscreteStatsTable[[#This Row],[GroupByKey]]),(DiscreteStatsTable[GroupByKey]=DiscreteStatsTable[[#This Row],[GroupByKey]])*DiscreteStatsTable[Minimum]))</f>
        <v>0</v>
      </c>
      <c r="U1610" s="5" cm="1">
        <f t="array" ref="U1610">MAX(IF((DiscreteStatsTable[GroupByKey]=DiscreteStatsTable[[#This Row],[GroupByKey]]),(DiscreteStatsTable[GroupByKey]=DiscreteStatsTable[[#This Row],[GroupByKey]])*DiscreteStatsTable[Maximum]))</f>
        <v>0</v>
      </c>
      <c r="V1610" s="5" cm="1">
        <f t="array" ref="V1610">IFERROR(AVERAGE(IF((DiscreteStatsTable[GroupByKey]=DiscreteStatsTable[[#This Row],[GroupByKey]]),(DiscreteStatsTable[GroupByKey]=DiscreteStatsTable[[#This Row],[GroupByKey]])*DiscreteStatsTable[NumberObservations])),0)</f>
        <v>6.66</v>
      </c>
      <c r="W1610" s="5">
        <f>IF((DiscreteStatsTable[[#This Row],[RepsRequested]]&gt;1),DiscreteStatsTable[[#This Row],[HalfWidth]],DiscreteStatsTable[[#This Row],[BatchMeansHalfWidth]])</f>
        <v>0</v>
      </c>
      <c r="X1610" s="5" cm="1">
        <f t="array" ref="X1610">COUNT(IF((DiscreteStatsTable[GroupByKey]=DiscreteStatsTable[[#This Row],[GroupByKey]]),(DiscreteStatsTable[GroupByKey]=DiscreteStatsTable[[#This Row],[GroupByKey]])*DiscreteStatsTable[Replication]))</f>
        <v>50</v>
      </c>
      <c r="Y1610" s="5">
        <f>IF(DiscreteStatsTable[[#This Row],[RepsRequested]]=DiscreteStatsTable[[#This Row],[RepsWithStatObserved]],1,0)</f>
        <v>1</v>
      </c>
    </row>
    <row r="1611" spans="1:25" x14ac:dyDescent="0.25">
      <c r="A1611" t="s">
        <v>68</v>
      </c>
      <c r="B1611" t="s">
        <v>70</v>
      </c>
      <c r="C1611">
        <v>35</v>
      </c>
      <c r="D1611" t="s">
        <v>99</v>
      </c>
      <c r="E1611" t="s">
        <v>78</v>
      </c>
      <c r="F1611" t="s">
        <v>73</v>
      </c>
      <c r="G1611">
        <v>2.2935465645445601</v>
      </c>
      <c r="H1611">
        <v>2E+20</v>
      </c>
      <c r="I1611">
        <v>0</v>
      </c>
      <c r="J1611">
        <v>10.129971609847001</v>
      </c>
      <c r="K1611">
        <v>10</v>
      </c>
      <c r="L161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11" s="5" cm="1">
        <f t="array" ref="M1611">MAX(IF((ProjectInfoTable[ProjectName]=DiscreteStatsTable[[#This Row],[ProjectName]]),(ProjectInfoTable[ProjectName]=DiscreteStatsTable[[#This Row],[ProjectName]])*ProjectInfoTable[NumberOfReplications]))</f>
        <v>50</v>
      </c>
      <c r="N1611" s="5" cm="1">
        <f t="array" ref="N1611">IFERROR(AVERAGE(IF((DiscreteStatsTable[GroupByKey]=DiscreteStatsTable[[#This Row],[GroupByKey]]),(DiscreteStatsTable[GroupByKey]=DiscreteStatsTable[[#This Row],[GroupByKey]])*DiscreteStatsTable[Average])),0)</f>
        <v>1.5083801460331328</v>
      </c>
      <c r="O1611" s="5" cm="1">
        <f t="array" ref="O1611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11" s="5" cm="1">
        <f t="array" ref="P1611">MAX(IF((ProjectInfoTable[ProjectName]=DiscreteStatsTable[[#This Row],[ProjectName]]),(ProjectInfoTable[ProjectName]=DiscreteStatsTable[[#This Row],[ProjectName]])*ProjectInfoTable[ConfidenceInterval]))</f>
        <v>0.95</v>
      </c>
      <c r="Q1611" s="5">
        <f>IF(AND(DiscreteStatsTable[[#This Row],[RepsWithStatObserved]]=1,Y1611=0),200000000000000000000,IFERROR(_xlfn.T.INV.2T(1 -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11" s="5" cm="1">
        <f t="array" ref="R1611">MIN(IF((DiscreteStatsTable[GroupByKey]=DiscreteStatsTable[[#This Row],[GroupByKey]]),(DiscreteStatsTable[GroupByKey]=DiscreteStatsTable[[#This Row],[GroupByKey]])*DiscreteStatsTable[Average]))</f>
        <v>0</v>
      </c>
      <c r="S1611" s="5" cm="1">
        <f t="array" ref="S1611">MAX(IF((DiscreteStatsTable[GroupByKey]=DiscreteStatsTable[[#This Row],[GroupByKey]]),(DiscreteStatsTable[GroupByKey]=DiscreteStatsTable[[#This Row],[GroupByKey]])*DiscreteStatsTable[Average]))</f>
        <v>12.907894030662501</v>
      </c>
      <c r="T1611" s="5" cm="1">
        <f t="array" ref="T1611">MIN(IF((DiscreteStatsTable[GroupByKey]=DiscreteStatsTable[[#This Row],[GroupByKey]]),(DiscreteStatsTable[GroupByKey]=DiscreteStatsTable[[#This Row],[GroupByKey]])*DiscreteStatsTable[Minimum]))</f>
        <v>0</v>
      </c>
      <c r="U1611" s="5" cm="1">
        <f t="array" ref="U1611">MAX(IF((DiscreteStatsTable[GroupByKey]=DiscreteStatsTable[[#This Row],[GroupByKey]]),(DiscreteStatsTable[GroupByKey]=DiscreteStatsTable[[#This Row],[GroupByKey]])*DiscreteStatsTable[Maximum]))</f>
        <v>31.471105476993198</v>
      </c>
      <c r="V1611" s="5" cm="1">
        <f t="array" ref="V1611">IFERROR(AVERAGE(IF((DiscreteStatsTable[GroupByKey]=DiscreteStatsTable[[#This Row],[GroupByKey]]),(DiscreteStatsTable[GroupByKey]=DiscreteStatsTable[[#This Row],[GroupByKey]])*DiscreteStatsTable[NumberObservations])),0)</f>
        <v>6.66</v>
      </c>
      <c r="W1611" s="5">
        <f>IF((DiscreteStatsTable[[#This Row],[RepsRequested]]&gt;1),DiscreteStatsTable[[#This Row],[HalfWidth]],DiscreteStatsTable[[#This Row],[BatchMeansHalfWidth]])</f>
        <v>0.62451094728009982</v>
      </c>
      <c r="X1611" s="5" cm="1">
        <f t="array" ref="X1611">COUNT(IF((DiscreteStatsTable[GroupByKey]=DiscreteStatsTable[[#This Row],[GroupByKey]]),(DiscreteStatsTable[GroupByKey]=DiscreteStatsTable[[#This Row],[GroupByKey]])*DiscreteStatsTable[Replication]))</f>
        <v>50</v>
      </c>
      <c r="Y1611" s="5">
        <f>IF(DiscreteStatsTable[[#This Row],[RepsRequested]]=DiscreteStatsTable[[#This Row],[RepsWithStatObserved]],1,0)</f>
        <v>1</v>
      </c>
    </row>
    <row r="1612" spans="1:25" x14ac:dyDescent="0.25">
      <c r="A1612" t="s">
        <v>68</v>
      </c>
      <c r="B1612" t="s">
        <v>70</v>
      </c>
      <c r="C1612">
        <v>36</v>
      </c>
      <c r="D1612" t="s">
        <v>99</v>
      </c>
      <c r="E1612" t="s">
        <v>72</v>
      </c>
      <c r="F1612" t="s">
        <v>73</v>
      </c>
      <c r="G1612">
        <v>0.19952226923826</v>
      </c>
      <c r="H1612">
        <v>2E+20</v>
      </c>
      <c r="I1612">
        <v>5.00588929573723E-2</v>
      </c>
      <c r="J1612">
        <v>0.472735989165665</v>
      </c>
      <c r="K1612">
        <v>3</v>
      </c>
      <c r="L161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12" s="5" cm="1">
        <f t="array" ref="M1612">MAX(IF((ProjectInfoTable[ProjectName]=DiscreteStatsTable[[#This Row],[ProjectName]]),(ProjectInfoTable[ProjectName]=DiscreteStatsTable[[#This Row],[ProjectName]])*ProjectInfoTable[NumberOfReplications]))</f>
        <v>50</v>
      </c>
      <c r="N1612" s="5" cm="1">
        <f t="array" ref="N1612">IFERROR(AVERAGE(IF((DiscreteStatsTable[GroupByKey]=DiscreteStatsTable[[#This Row],[GroupByKey]]),(DiscreteStatsTable[GroupByKey]=DiscreteStatsTable[[#This Row],[GroupByKey]])*DiscreteStatsTable[Average])),0)</f>
        <v>0.25989097691448754</v>
      </c>
      <c r="O1612" s="5" cm="1">
        <f t="array" ref="O161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12" s="5" cm="1">
        <f t="array" ref="P1612">MAX(IF((ProjectInfoTable[ProjectName]=DiscreteStatsTable[[#This Row],[ProjectName]]),(ProjectInfoTable[ProjectName]=DiscreteStatsTable[[#This Row],[ProjectName]])*ProjectInfoTable[ConfidenceInterval]))</f>
        <v>0.95</v>
      </c>
      <c r="Q1612" s="5">
        <f>IF(AND(DiscreteStatsTable[[#This Row],[RepsWithStatObserved]]=1,Y1612=0),200000000000000000000,IFERROR(_xlfn.T.INV.2T(1 -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12" s="5" cm="1">
        <f t="array" ref="R1612">MIN(IF((DiscreteStatsTable[GroupByKey]=DiscreteStatsTable[[#This Row],[GroupByKey]]),(DiscreteStatsTable[GroupByKey]=DiscreteStatsTable[[#This Row],[GroupByKey]])*DiscreteStatsTable[Average]))</f>
        <v>9.9110799780549305E-2</v>
      </c>
      <c r="S1612" s="5" cm="1">
        <f t="array" ref="S1612">MAX(IF((DiscreteStatsTable[GroupByKey]=DiscreteStatsTable[[#This Row],[GroupByKey]]),(DiscreteStatsTable[GroupByKey]=DiscreteStatsTable[[#This Row],[GroupByKey]])*DiscreteStatsTable[Average]))</f>
        <v>0.39044329600396599</v>
      </c>
      <c r="T1612" s="5" cm="1">
        <f t="array" ref="T1612">MIN(IF((DiscreteStatsTable[GroupByKey]=DiscreteStatsTable[[#This Row],[GroupByKey]]),(DiscreteStatsTable[GroupByKey]=DiscreteStatsTable[[#This Row],[GroupByKey]])*DiscreteStatsTable[Minimum]))</f>
        <v>1.8569038615106601E-2</v>
      </c>
      <c r="U1612" s="5" cm="1">
        <f t="array" ref="U1612">MAX(IF((DiscreteStatsTable[GroupByKey]=DiscreteStatsTable[[#This Row],[GroupByKey]]),(DiscreteStatsTable[GroupByKey]=DiscreteStatsTable[[#This Row],[GroupByKey]])*DiscreteStatsTable[Maximum]))</f>
        <v>0.49770717251883501</v>
      </c>
      <c r="V1612" s="5" cm="1">
        <f t="array" ref="V1612">IFERROR(AVERAGE(IF((DiscreteStatsTable[GroupByKey]=DiscreteStatsTable[[#This Row],[GroupByKey]]),(DiscreteStatsTable[GroupByKey]=DiscreteStatsTable[[#This Row],[GroupByKey]])*DiscreteStatsTable[NumberObservations])),0)</f>
        <v>6.66</v>
      </c>
      <c r="W1612" s="5">
        <f>IF((DiscreteStatsTable[[#This Row],[RepsRequested]]&gt;1),DiscreteStatsTable[[#This Row],[HalfWidth]],DiscreteStatsTable[[#This Row],[BatchMeansHalfWidth]])</f>
        <v>1.6977944113910053E-2</v>
      </c>
      <c r="X1612" s="5" cm="1">
        <f t="array" ref="X1612">COUNT(IF((DiscreteStatsTable[GroupByKey]=DiscreteStatsTable[[#This Row],[GroupByKey]]),(DiscreteStatsTable[GroupByKey]=DiscreteStatsTable[[#This Row],[GroupByKey]])*DiscreteStatsTable[Replication]))</f>
        <v>50</v>
      </c>
      <c r="Y1612" s="5">
        <f>IF(DiscreteStatsTable[[#This Row],[RepsRequested]]=DiscreteStatsTable[[#This Row],[RepsWithStatObserved]],1,0)</f>
        <v>1</v>
      </c>
    </row>
    <row r="1613" spans="1:25" x14ac:dyDescent="0.25">
      <c r="A1613" t="s">
        <v>68</v>
      </c>
      <c r="B1613" t="s">
        <v>70</v>
      </c>
      <c r="C1613">
        <v>36</v>
      </c>
      <c r="D1613" t="s">
        <v>99</v>
      </c>
      <c r="E1613" t="s">
        <v>74</v>
      </c>
      <c r="F1613" t="s">
        <v>73</v>
      </c>
      <c r="G1613">
        <v>6.4887819510449498</v>
      </c>
      <c r="H1613">
        <v>2E+20</v>
      </c>
      <c r="I1613">
        <v>2.27315776775231</v>
      </c>
      <c r="J1613">
        <v>14.1820796749699</v>
      </c>
      <c r="K1613">
        <v>3</v>
      </c>
      <c r="L161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13" s="5" cm="1">
        <f t="array" ref="M1613">MAX(IF((ProjectInfoTable[ProjectName]=DiscreteStatsTable[[#This Row],[ProjectName]]),(ProjectInfoTable[ProjectName]=DiscreteStatsTable[[#This Row],[ProjectName]])*ProjectInfoTable[NumberOfReplications]))</f>
        <v>50</v>
      </c>
      <c r="N1613" s="5" cm="1">
        <f t="array" ref="N1613">IFERROR(AVERAGE(IF((DiscreteStatsTable[GroupByKey]=DiscreteStatsTable[[#This Row],[GroupByKey]]),(DiscreteStatsTable[GroupByKey]=DiscreteStatsTable[[#This Row],[GroupByKey]])*DiscreteStatsTable[Average])),0)</f>
        <v>9.3051094534677592</v>
      </c>
      <c r="O1613" s="5" cm="1">
        <f t="array" ref="O1613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13" s="5" cm="1">
        <f t="array" ref="P1613">MAX(IF((ProjectInfoTable[ProjectName]=DiscreteStatsTable[[#This Row],[ProjectName]]),(ProjectInfoTable[ProjectName]=DiscreteStatsTable[[#This Row],[ProjectName]])*ProjectInfoTable[ConfidenceInterval]))</f>
        <v>0.95</v>
      </c>
      <c r="Q1613" s="5">
        <f>IF(AND(DiscreteStatsTable[[#This Row],[RepsWithStatObserved]]=1,Y1613=0),200000000000000000000,IFERROR(_xlfn.T.INV.2T(1 -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13" s="5" cm="1">
        <f t="array" ref="R1613">MIN(IF((DiscreteStatsTable[GroupByKey]=DiscreteStatsTable[[#This Row],[GroupByKey]]),(DiscreteStatsTable[GroupByKey]=DiscreteStatsTable[[#This Row],[GroupByKey]])*DiscreteStatsTable[Average]))</f>
        <v>3.48010138212855</v>
      </c>
      <c r="S1613" s="5" cm="1">
        <f t="array" ref="S1613">MAX(IF((DiscreteStatsTable[GroupByKey]=DiscreteStatsTable[[#This Row],[GroupByKey]]),(DiscreteStatsTable[GroupByKey]=DiscreteStatsTable[[#This Row],[GroupByKey]])*DiscreteStatsTable[Average]))</f>
        <v>23.754986041942001</v>
      </c>
      <c r="T1613" s="5" cm="1">
        <f t="array" ref="T1613">MIN(IF((DiscreteStatsTable[GroupByKey]=DiscreteStatsTable[[#This Row],[GroupByKey]]),(DiscreteStatsTable[GroupByKey]=DiscreteStatsTable[[#This Row],[GroupByKey]])*DiscreteStatsTable[Minimum]))</f>
        <v>0.55707115845319799</v>
      </c>
      <c r="U1613" s="5" cm="1">
        <f t="array" ref="U1613">MAX(IF((DiscreteStatsTable[GroupByKey]=DiscreteStatsTable[[#This Row],[GroupByKey]]),(DiscreteStatsTable[GroupByKey]=DiscreteStatsTable[[#This Row],[GroupByKey]])*DiscreteStatsTable[Maximum]))</f>
        <v>46.0165696136092</v>
      </c>
      <c r="V1613" s="5" cm="1">
        <f t="array" ref="V1613">IFERROR(AVERAGE(IF((DiscreteStatsTable[GroupByKey]=DiscreteStatsTable[[#This Row],[GroupByKey]]),(DiscreteStatsTable[GroupByKey]=DiscreteStatsTable[[#This Row],[GroupByKey]])*DiscreteStatsTable[NumberObservations])),0)</f>
        <v>6.66</v>
      </c>
      <c r="W1613" s="5">
        <f>IF((DiscreteStatsTable[[#This Row],[RepsRequested]]&gt;1),DiscreteStatsTable[[#This Row],[HalfWidth]],DiscreteStatsTable[[#This Row],[BatchMeansHalfWidth]])</f>
        <v>0.87568994514178078</v>
      </c>
      <c r="X1613" s="5" cm="1">
        <f t="array" ref="X1613">COUNT(IF((DiscreteStatsTable[GroupByKey]=DiscreteStatsTable[[#This Row],[GroupByKey]]),(DiscreteStatsTable[GroupByKey]=DiscreteStatsTable[[#This Row],[GroupByKey]])*DiscreteStatsTable[Replication]))</f>
        <v>50</v>
      </c>
      <c r="Y1613" s="5">
        <f>IF(DiscreteStatsTable[[#This Row],[RepsRequested]]=DiscreteStatsTable[[#This Row],[RepsWithStatObserved]],1,0)</f>
        <v>1</v>
      </c>
    </row>
    <row r="1614" spans="1:25" x14ac:dyDescent="0.25">
      <c r="A1614" t="s">
        <v>68</v>
      </c>
      <c r="B1614" t="s">
        <v>70</v>
      </c>
      <c r="C1614">
        <v>36</v>
      </c>
      <c r="D1614" t="s">
        <v>99</v>
      </c>
      <c r="E1614" t="s">
        <v>75</v>
      </c>
      <c r="F1614" t="s">
        <v>73</v>
      </c>
      <c r="G1614">
        <v>0.19952226923826</v>
      </c>
      <c r="H1614">
        <v>2E+20</v>
      </c>
      <c r="I1614">
        <v>5.00588929573723E-2</v>
      </c>
      <c r="J1614">
        <v>0.472735989165665</v>
      </c>
      <c r="K1614">
        <v>3</v>
      </c>
      <c r="L161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14" s="5" cm="1">
        <f t="array" ref="M1614">MAX(IF((ProjectInfoTable[ProjectName]=DiscreteStatsTable[[#This Row],[ProjectName]]),(ProjectInfoTable[ProjectName]=DiscreteStatsTable[[#This Row],[ProjectName]])*ProjectInfoTable[NumberOfReplications]))</f>
        <v>50</v>
      </c>
      <c r="N1614" s="5" cm="1">
        <f t="array" ref="N1614">IFERROR(AVERAGE(IF((DiscreteStatsTable[GroupByKey]=DiscreteStatsTable[[#This Row],[GroupByKey]]),(DiscreteStatsTable[GroupByKey]=DiscreteStatsTable[[#This Row],[GroupByKey]])*DiscreteStatsTable[Average])),0)</f>
        <v>0.25989097691448754</v>
      </c>
      <c r="O1614" s="5" cm="1">
        <f t="array" ref="O161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14" s="5" cm="1">
        <f t="array" ref="P1614">MAX(IF((ProjectInfoTable[ProjectName]=DiscreteStatsTable[[#This Row],[ProjectName]]),(ProjectInfoTable[ProjectName]=DiscreteStatsTable[[#This Row],[ProjectName]])*ProjectInfoTable[ConfidenceInterval]))</f>
        <v>0.95</v>
      </c>
      <c r="Q1614" s="5">
        <f>IF(AND(DiscreteStatsTable[[#This Row],[RepsWithStatObserved]]=1,Y1614=0),200000000000000000000,IFERROR(_xlfn.T.INV.2T(1 -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14" s="5" cm="1">
        <f t="array" ref="R1614">MIN(IF((DiscreteStatsTable[GroupByKey]=DiscreteStatsTable[[#This Row],[GroupByKey]]),(DiscreteStatsTable[GroupByKey]=DiscreteStatsTable[[#This Row],[GroupByKey]])*DiscreteStatsTable[Average]))</f>
        <v>9.9110799780549305E-2</v>
      </c>
      <c r="S1614" s="5" cm="1">
        <f t="array" ref="S1614">MAX(IF((DiscreteStatsTable[GroupByKey]=DiscreteStatsTable[[#This Row],[GroupByKey]]),(DiscreteStatsTable[GroupByKey]=DiscreteStatsTable[[#This Row],[GroupByKey]])*DiscreteStatsTable[Average]))</f>
        <v>0.39044329600396599</v>
      </c>
      <c r="T1614" s="5" cm="1">
        <f t="array" ref="T1614">MIN(IF((DiscreteStatsTable[GroupByKey]=DiscreteStatsTable[[#This Row],[GroupByKey]]),(DiscreteStatsTable[GroupByKey]=DiscreteStatsTable[[#This Row],[GroupByKey]])*DiscreteStatsTable[Minimum]))</f>
        <v>1.8569038615106601E-2</v>
      </c>
      <c r="U1614" s="5" cm="1">
        <f t="array" ref="U1614">MAX(IF((DiscreteStatsTable[GroupByKey]=DiscreteStatsTable[[#This Row],[GroupByKey]]),(DiscreteStatsTable[GroupByKey]=DiscreteStatsTable[[#This Row],[GroupByKey]])*DiscreteStatsTable[Maximum]))</f>
        <v>0.49770717251883501</v>
      </c>
      <c r="V1614" s="5" cm="1">
        <f t="array" ref="V1614">IFERROR(AVERAGE(IF((DiscreteStatsTable[GroupByKey]=DiscreteStatsTable[[#This Row],[GroupByKey]]),(DiscreteStatsTable[GroupByKey]=DiscreteStatsTable[[#This Row],[GroupByKey]])*DiscreteStatsTable[NumberObservations])),0)</f>
        <v>6.66</v>
      </c>
      <c r="W1614" s="5">
        <f>IF((DiscreteStatsTable[[#This Row],[RepsRequested]]&gt;1),DiscreteStatsTable[[#This Row],[HalfWidth]],DiscreteStatsTable[[#This Row],[BatchMeansHalfWidth]])</f>
        <v>1.6977944113910053E-2</v>
      </c>
      <c r="X1614" s="5" cm="1">
        <f t="array" ref="X1614">COUNT(IF((DiscreteStatsTable[GroupByKey]=DiscreteStatsTable[[#This Row],[GroupByKey]]),(DiscreteStatsTable[GroupByKey]=DiscreteStatsTable[[#This Row],[GroupByKey]])*DiscreteStatsTable[Replication]))</f>
        <v>50</v>
      </c>
      <c r="Y1614" s="5">
        <f>IF(DiscreteStatsTable[[#This Row],[RepsRequested]]=DiscreteStatsTable[[#This Row],[RepsWithStatObserved]],1,0)</f>
        <v>1</v>
      </c>
    </row>
    <row r="1615" spans="1:25" x14ac:dyDescent="0.25">
      <c r="A1615" t="s">
        <v>68</v>
      </c>
      <c r="B1615" t="s">
        <v>70</v>
      </c>
      <c r="C1615">
        <v>36</v>
      </c>
      <c r="D1615" t="s">
        <v>99</v>
      </c>
      <c r="E1615" t="s">
        <v>76</v>
      </c>
      <c r="F1615" t="s">
        <v>73</v>
      </c>
      <c r="G1615">
        <v>5.9856680771478104</v>
      </c>
      <c r="H1615">
        <v>2E+20</v>
      </c>
      <c r="I1615">
        <v>1.5017667887211701</v>
      </c>
      <c r="J1615">
        <v>14.1820796749699</v>
      </c>
      <c r="K1615">
        <v>3</v>
      </c>
      <c r="L161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15" s="5" cm="1">
        <f t="array" ref="M1615">MAX(IF((ProjectInfoTable[ProjectName]=DiscreteStatsTable[[#This Row],[ProjectName]]),(ProjectInfoTable[ProjectName]=DiscreteStatsTable[[#This Row],[ProjectName]])*ProjectInfoTable[NumberOfReplications]))</f>
        <v>50</v>
      </c>
      <c r="N1615" s="5" cm="1">
        <f t="array" ref="N1615">IFERROR(AVERAGE(IF((DiscreteStatsTable[GroupByKey]=DiscreteStatsTable[[#This Row],[GroupByKey]]),(DiscreteStatsTable[GroupByKey]=DiscreteStatsTable[[#This Row],[GroupByKey]])*DiscreteStatsTable[Average])),0)</f>
        <v>7.7967293074346298</v>
      </c>
      <c r="O1615" s="5" cm="1">
        <f t="array" ref="O1615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15" s="5" cm="1">
        <f t="array" ref="P1615">MAX(IF((ProjectInfoTable[ProjectName]=DiscreteStatsTable[[#This Row],[ProjectName]]),(ProjectInfoTable[ProjectName]=DiscreteStatsTable[[#This Row],[ProjectName]])*ProjectInfoTable[ConfidenceInterval]))</f>
        <v>0.95</v>
      </c>
      <c r="Q1615" s="5">
        <f>IF(AND(DiscreteStatsTable[[#This Row],[RepsWithStatObserved]]=1,Y1615=0),200000000000000000000,IFERROR(_xlfn.T.INV.2T(1 -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15" s="5" cm="1">
        <f t="array" ref="R1615">MIN(IF((DiscreteStatsTable[GroupByKey]=DiscreteStatsTable[[#This Row],[GroupByKey]]),(DiscreteStatsTable[GroupByKey]=DiscreteStatsTable[[#This Row],[GroupByKey]])*DiscreteStatsTable[Average]))</f>
        <v>2.9733239934164799</v>
      </c>
      <c r="S1615" s="5" cm="1">
        <f t="array" ref="S1615">MAX(IF((DiscreteStatsTable[GroupByKey]=DiscreteStatsTable[[#This Row],[GroupByKey]]),(DiscreteStatsTable[GroupByKey]=DiscreteStatsTable[[#This Row],[GroupByKey]])*DiscreteStatsTable[Average]))</f>
        <v>11.713298880119</v>
      </c>
      <c r="T1615" s="5" cm="1">
        <f t="array" ref="T1615">MIN(IF((DiscreteStatsTable[GroupByKey]=DiscreteStatsTable[[#This Row],[GroupByKey]]),(DiscreteStatsTable[GroupByKey]=DiscreteStatsTable[[#This Row],[GroupByKey]])*DiscreteStatsTable[Minimum]))</f>
        <v>0.55707115845319799</v>
      </c>
      <c r="U1615" s="5" cm="1">
        <f t="array" ref="U1615">MAX(IF((DiscreteStatsTable[GroupByKey]=DiscreteStatsTable[[#This Row],[GroupByKey]]),(DiscreteStatsTable[GroupByKey]=DiscreteStatsTable[[#This Row],[GroupByKey]])*DiscreteStatsTable[Maximum]))</f>
        <v>14.9312151755651</v>
      </c>
      <c r="V1615" s="5" cm="1">
        <f t="array" ref="V1615">IFERROR(AVERAGE(IF((DiscreteStatsTable[GroupByKey]=DiscreteStatsTable[[#This Row],[GroupByKey]]),(DiscreteStatsTable[GroupByKey]=DiscreteStatsTable[[#This Row],[GroupByKey]])*DiscreteStatsTable[NumberObservations])),0)</f>
        <v>6.66</v>
      </c>
      <c r="W1615" s="5">
        <f>IF((DiscreteStatsTable[[#This Row],[RepsRequested]]&gt;1),DiscreteStatsTable[[#This Row],[HalfWidth]],DiscreteStatsTable[[#This Row],[BatchMeansHalfWidth]])</f>
        <v>0.50933832341729657</v>
      </c>
      <c r="X1615" s="5" cm="1">
        <f t="array" ref="X1615">COUNT(IF((DiscreteStatsTable[GroupByKey]=DiscreteStatsTable[[#This Row],[GroupByKey]]),(DiscreteStatsTable[GroupByKey]=DiscreteStatsTable[[#This Row],[GroupByKey]])*DiscreteStatsTable[Replication]))</f>
        <v>50</v>
      </c>
      <c r="Y1615" s="5">
        <f>IF(DiscreteStatsTable[[#This Row],[RepsRequested]]=DiscreteStatsTable[[#This Row],[RepsWithStatObserved]],1,0)</f>
        <v>1</v>
      </c>
    </row>
    <row r="1616" spans="1:25" x14ac:dyDescent="0.25">
      <c r="A1616" t="s">
        <v>68</v>
      </c>
      <c r="B1616" t="s">
        <v>70</v>
      </c>
      <c r="C1616">
        <v>36</v>
      </c>
      <c r="D1616" t="s">
        <v>99</v>
      </c>
      <c r="E1616" t="s">
        <v>77</v>
      </c>
      <c r="F1616" t="s">
        <v>73</v>
      </c>
      <c r="G1616">
        <v>0</v>
      </c>
      <c r="H1616">
        <v>2E+20</v>
      </c>
      <c r="I1616">
        <v>0</v>
      </c>
      <c r="J1616">
        <v>0</v>
      </c>
      <c r="K1616">
        <v>3</v>
      </c>
      <c r="L161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16" s="5" cm="1">
        <f t="array" ref="M1616">MAX(IF((ProjectInfoTable[ProjectName]=DiscreteStatsTable[[#This Row],[ProjectName]]),(ProjectInfoTable[ProjectName]=DiscreteStatsTable[[#This Row],[ProjectName]])*ProjectInfoTable[NumberOfReplications]))</f>
        <v>50</v>
      </c>
      <c r="N1616" s="5" cm="1">
        <f t="array" ref="N1616">IFERROR(AVERAGE(IF((DiscreteStatsTable[GroupByKey]=DiscreteStatsTable[[#This Row],[GroupByKey]]),(DiscreteStatsTable[GroupByKey]=DiscreteStatsTable[[#This Row],[GroupByKey]])*DiscreteStatsTable[Average])),0)</f>
        <v>0</v>
      </c>
      <c r="O1616" s="5" cm="1">
        <f t="array" ref="O1616">IFERROR(_xlfn.STDEV.S(IF((DiscreteStatsTable[GroupByKey]=DiscreteStatsTable[[#This Row],[GroupByKey]]),(DiscreteStatsTable[GroupByKey]=DiscreteStatsTable[[#This Row],[GroupByKey]])*DiscreteStatsTable[Average])),0)</f>
        <v>0</v>
      </c>
      <c r="P1616" s="5" cm="1">
        <f t="array" ref="P1616">MAX(IF((ProjectInfoTable[ProjectName]=DiscreteStatsTable[[#This Row],[ProjectName]]),(ProjectInfoTable[ProjectName]=DiscreteStatsTable[[#This Row],[ProjectName]])*ProjectInfoTable[ConfidenceInterval]))</f>
        <v>0.95</v>
      </c>
      <c r="Q1616" s="5">
        <f>IF(AND(DiscreteStatsTable[[#This Row],[RepsWithStatObserved]]=1,Y1616=0),200000000000000000000,IFERROR(_xlfn.T.INV.2T(1 -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6" s="5" cm="1">
        <f t="array" ref="R1616">MIN(IF((DiscreteStatsTable[GroupByKey]=DiscreteStatsTable[[#This Row],[GroupByKey]]),(DiscreteStatsTable[GroupByKey]=DiscreteStatsTable[[#This Row],[GroupByKey]])*DiscreteStatsTable[Average]))</f>
        <v>0</v>
      </c>
      <c r="S1616" s="5" cm="1">
        <f t="array" ref="S1616">MAX(IF((DiscreteStatsTable[GroupByKey]=DiscreteStatsTable[[#This Row],[GroupByKey]]),(DiscreteStatsTable[GroupByKey]=DiscreteStatsTable[[#This Row],[GroupByKey]])*DiscreteStatsTable[Average]))</f>
        <v>0</v>
      </c>
      <c r="T1616" s="5" cm="1">
        <f t="array" ref="T1616">MIN(IF((DiscreteStatsTable[GroupByKey]=DiscreteStatsTable[[#This Row],[GroupByKey]]),(DiscreteStatsTable[GroupByKey]=DiscreteStatsTable[[#This Row],[GroupByKey]])*DiscreteStatsTable[Minimum]))</f>
        <v>0</v>
      </c>
      <c r="U1616" s="5" cm="1">
        <f t="array" ref="U1616">MAX(IF((DiscreteStatsTable[GroupByKey]=DiscreteStatsTable[[#This Row],[GroupByKey]]),(DiscreteStatsTable[GroupByKey]=DiscreteStatsTable[[#This Row],[GroupByKey]])*DiscreteStatsTable[Maximum]))</f>
        <v>0</v>
      </c>
      <c r="V1616" s="5" cm="1">
        <f t="array" ref="V1616">IFERROR(AVERAGE(IF((DiscreteStatsTable[GroupByKey]=DiscreteStatsTable[[#This Row],[GroupByKey]]),(DiscreteStatsTable[GroupByKey]=DiscreteStatsTable[[#This Row],[GroupByKey]])*DiscreteStatsTable[NumberObservations])),0)</f>
        <v>6.66</v>
      </c>
      <c r="W1616" s="5">
        <f>IF((DiscreteStatsTable[[#This Row],[RepsRequested]]&gt;1),DiscreteStatsTable[[#This Row],[HalfWidth]],DiscreteStatsTable[[#This Row],[BatchMeansHalfWidth]])</f>
        <v>0</v>
      </c>
      <c r="X1616" s="5" cm="1">
        <f t="array" ref="X1616">COUNT(IF((DiscreteStatsTable[GroupByKey]=DiscreteStatsTable[[#This Row],[GroupByKey]]),(DiscreteStatsTable[GroupByKey]=DiscreteStatsTable[[#This Row],[GroupByKey]])*DiscreteStatsTable[Replication]))</f>
        <v>50</v>
      </c>
      <c r="Y1616" s="5">
        <f>IF(DiscreteStatsTable[[#This Row],[RepsRequested]]=DiscreteStatsTable[[#This Row],[RepsWithStatObserved]],1,0)</f>
        <v>1</v>
      </c>
    </row>
    <row r="1617" spans="1:25" x14ac:dyDescent="0.25">
      <c r="A1617" t="s">
        <v>68</v>
      </c>
      <c r="B1617" t="s">
        <v>70</v>
      </c>
      <c r="C1617">
        <v>36</v>
      </c>
      <c r="D1617" t="s">
        <v>99</v>
      </c>
      <c r="E1617" t="s">
        <v>78</v>
      </c>
      <c r="F1617" t="s">
        <v>73</v>
      </c>
      <c r="G1617">
        <v>0.50311387389714002</v>
      </c>
      <c r="H1617">
        <v>2E+20</v>
      </c>
      <c r="I1617">
        <v>0</v>
      </c>
      <c r="J1617">
        <v>1.5093416216914199</v>
      </c>
      <c r="K1617">
        <v>3</v>
      </c>
      <c r="L161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17" s="5" cm="1">
        <f t="array" ref="M1617">MAX(IF((ProjectInfoTable[ProjectName]=DiscreteStatsTable[[#This Row],[ProjectName]]),(ProjectInfoTable[ProjectName]=DiscreteStatsTable[[#This Row],[ProjectName]])*ProjectInfoTable[NumberOfReplications]))</f>
        <v>50</v>
      </c>
      <c r="N1617" s="5" cm="1">
        <f t="array" ref="N1617">IFERROR(AVERAGE(IF((DiscreteStatsTable[GroupByKey]=DiscreteStatsTable[[#This Row],[GroupByKey]]),(DiscreteStatsTable[GroupByKey]=DiscreteStatsTable[[#This Row],[GroupByKey]])*DiscreteStatsTable[Average])),0)</f>
        <v>1.5083801460331328</v>
      </c>
      <c r="O1617" s="5" cm="1">
        <f t="array" ref="O1617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17" s="5" cm="1">
        <f t="array" ref="P1617">MAX(IF((ProjectInfoTable[ProjectName]=DiscreteStatsTable[[#This Row],[ProjectName]]),(ProjectInfoTable[ProjectName]=DiscreteStatsTable[[#This Row],[ProjectName]])*ProjectInfoTable[ConfidenceInterval]))</f>
        <v>0.95</v>
      </c>
      <c r="Q1617" s="5">
        <f>IF(AND(DiscreteStatsTable[[#This Row],[RepsWithStatObserved]]=1,Y1617=0),200000000000000000000,IFERROR(_xlfn.T.INV.2T(1 -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17" s="5" cm="1">
        <f t="array" ref="R1617">MIN(IF((DiscreteStatsTable[GroupByKey]=DiscreteStatsTable[[#This Row],[GroupByKey]]),(DiscreteStatsTable[GroupByKey]=DiscreteStatsTable[[#This Row],[GroupByKey]])*DiscreteStatsTable[Average]))</f>
        <v>0</v>
      </c>
      <c r="S1617" s="5" cm="1">
        <f t="array" ref="S1617">MAX(IF((DiscreteStatsTable[GroupByKey]=DiscreteStatsTable[[#This Row],[GroupByKey]]),(DiscreteStatsTable[GroupByKey]=DiscreteStatsTable[[#This Row],[GroupByKey]])*DiscreteStatsTable[Average]))</f>
        <v>12.907894030662501</v>
      </c>
      <c r="T1617" s="5" cm="1">
        <f t="array" ref="T1617">MIN(IF((DiscreteStatsTable[GroupByKey]=DiscreteStatsTable[[#This Row],[GroupByKey]]),(DiscreteStatsTable[GroupByKey]=DiscreteStatsTable[[#This Row],[GroupByKey]])*DiscreteStatsTable[Minimum]))</f>
        <v>0</v>
      </c>
      <c r="U1617" s="5" cm="1">
        <f t="array" ref="U1617">MAX(IF((DiscreteStatsTable[GroupByKey]=DiscreteStatsTable[[#This Row],[GroupByKey]]),(DiscreteStatsTable[GroupByKey]=DiscreteStatsTable[[#This Row],[GroupByKey]])*DiscreteStatsTable[Maximum]))</f>
        <v>31.471105476993198</v>
      </c>
      <c r="V1617" s="5" cm="1">
        <f t="array" ref="V1617">IFERROR(AVERAGE(IF((DiscreteStatsTable[GroupByKey]=DiscreteStatsTable[[#This Row],[GroupByKey]]),(DiscreteStatsTable[GroupByKey]=DiscreteStatsTable[[#This Row],[GroupByKey]])*DiscreteStatsTable[NumberObservations])),0)</f>
        <v>6.66</v>
      </c>
      <c r="W1617" s="5">
        <f>IF((DiscreteStatsTable[[#This Row],[RepsRequested]]&gt;1),DiscreteStatsTable[[#This Row],[HalfWidth]],DiscreteStatsTable[[#This Row],[BatchMeansHalfWidth]])</f>
        <v>0.62451094728009982</v>
      </c>
      <c r="X1617" s="5" cm="1">
        <f t="array" ref="X1617">COUNT(IF((DiscreteStatsTable[GroupByKey]=DiscreteStatsTable[[#This Row],[GroupByKey]]),(DiscreteStatsTable[GroupByKey]=DiscreteStatsTable[[#This Row],[GroupByKey]])*DiscreteStatsTable[Replication]))</f>
        <v>50</v>
      </c>
      <c r="Y1617" s="5">
        <f>IF(DiscreteStatsTable[[#This Row],[RepsRequested]]=DiscreteStatsTable[[#This Row],[RepsWithStatObserved]],1,0)</f>
        <v>1</v>
      </c>
    </row>
    <row r="1618" spans="1:25" x14ac:dyDescent="0.25">
      <c r="A1618" t="s">
        <v>68</v>
      </c>
      <c r="B1618" t="s">
        <v>70</v>
      </c>
      <c r="C1618">
        <v>37</v>
      </c>
      <c r="D1618" t="s">
        <v>99</v>
      </c>
      <c r="E1618" t="s">
        <v>72</v>
      </c>
      <c r="F1618" t="s">
        <v>73</v>
      </c>
      <c r="G1618">
        <v>0.32055056567616302</v>
      </c>
      <c r="H1618">
        <v>2E+20</v>
      </c>
      <c r="I1618">
        <v>1.92143001681775E-2</v>
      </c>
      <c r="J1618">
        <v>0.47797650214859799</v>
      </c>
      <c r="K1618">
        <v>11</v>
      </c>
      <c r="L161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18" s="5" cm="1">
        <f t="array" ref="M1618">MAX(IF((ProjectInfoTable[ProjectName]=DiscreteStatsTable[[#This Row],[ProjectName]]),(ProjectInfoTable[ProjectName]=DiscreteStatsTable[[#This Row],[ProjectName]])*ProjectInfoTable[NumberOfReplications]))</f>
        <v>50</v>
      </c>
      <c r="N1618" s="5" cm="1">
        <f t="array" ref="N1618">IFERROR(AVERAGE(IF((DiscreteStatsTable[GroupByKey]=DiscreteStatsTable[[#This Row],[GroupByKey]]),(DiscreteStatsTable[GroupByKey]=DiscreteStatsTable[[#This Row],[GroupByKey]])*DiscreteStatsTable[Average])),0)</f>
        <v>0.25989097691448754</v>
      </c>
      <c r="O1618" s="5" cm="1">
        <f t="array" ref="O161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18" s="5" cm="1">
        <f t="array" ref="P1618">MAX(IF((ProjectInfoTable[ProjectName]=DiscreteStatsTable[[#This Row],[ProjectName]]),(ProjectInfoTable[ProjectName]=DiscreteStatsTable[[#This Row],[ProjectName]])*ProjectInfoTable[ConfidenceInterval]))</f>
        <v>0.95</v>
      </c>
      <c r="Q1618" s="5">
        <f>IF(AND(DiscreteStatsTable[[#This Row],[RepsWithStatObserved]]=1,Y1618=0),200000000000000000000,IFERROR(_xlfn.T.INV.2T(1 -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18" s="5" cm="1">
        <f t="array" ref="R1618">MIN(IF((DiscreteStatsTable[GroupByKey]=DiscreteStatsTable[[#This Row],[GroupByKey]]),(DiscreteStatsTable[GroupByKey]=DiscreteStatsTable[[#This Row],[GroupByKey]])*DiscreteStatsTable[Average]))</f>
        <v>9.9110799780549305E-2</v>
      </c>
      <c r="S1618" s="5" cm="1">
        <f t="array" ref="S1618">MAX(IF((DiscreteStatsTable[GroupByKey]=DiscreteStatsTable[[#This Row],[GroupByKey]]),(DiscreteStatsTable[GroupByKey]=DiscreteStatsTable[[#This Row],[GroupByKey]])*DiscreteStatsTable[Average]))</f>
        <v>0.39044329600396599</v>
      </c>
      <c r="T1618" s="5" cm="1">
        <f t="array" ref="T1618">MIN(IF((DiscreteStatsTable[GroupByKey]=DiscreteStatsTable[[#This Row],[GroupByKey]]),(DiscreteStatsTable[GroupByKey]=DiscreteStatsTable[[#This Row],[GroupByKey]])*DiscreteStatsTable[Minimum]))</f>
        <v>1.8569038615106601E-2</v>
      </c>
      <c r="U1618" s="5" cm="1">
        <f t="array" ref="U1618">MAX(IF((DiscreteStatsTable[GroupByKey]=DiscreteStatsTable[[#This Row],[GroupByKey]]),(DiscreteStatsTable[GroupByKey]=DiscreteStatsTable[[#This Row],[GroupByKey]])*DiscreteStatsTable[Maximum]))</f>
        <v>0.49770717251883501</v>
      </c>
      <c r="V1618" s="5" cm="1">
        <f t="array" ref="V1618">IFERROR(AVERAGE(IF((DiscreteStatsTable[GroupByKey]=DiscreteStatsTable[[#This Row],[GroupByKey]]),(DiscreteStatsTable[GroupByKey]=DiscreteStatsTable[[#This Row],[GroupByKey]])*DiscreteStatsTable[NumberObservations])),0)</f>
        <v>6.66</v>
      </c>
      <c r="W1618" s="5">
        <f>IF((DiscreteStatsTable[[#This Row],[RepsRequested]]&gt;1),DiscreteStatsTable[[#This Row],[HalfWidth]],DiscreteStatsTable[[#This Row],[BatchMeansHalfWidth]])</f>
        <v>1.6977944113910053E-2</v>
      </c>
      <c r="X1618" s="5" cm="1">
        <f t="array" ref="X1618">COUNT(IF((DiscreteStatsTable[GroupByKey]=DiscreteStatsTable[[#This Row],[GroupByKey]]),(DiscreteStatsTable[GroupByKey]=DiscreteStatsTable[[#This Row],[GroupByKey]])*DiscreteStatsTable[Replication]))</f>
        <v>50</v>
      </c>
      <c r="Y1618" s="5">
        <f>IF(DiscreteStatsTable[[#This Row],[RepsRequested]]=DiscreteStatsTable[[#This Row],[RepsWithStatObserved]],1,0)</f>
        <v>1</v>
      </c>
    </row>
    <row r="1619" spans="1:25" x14ac:dyDescent="0.25">
      <c r="A1619" t="s">
        <v>68</v>
      </c>
      <c r="B1619" t="s">
        <v>70</v>
      </c>
      <c r="C1619">
        <v>37</v>
      </c>
      <c r="D1619" t="s">
        <v>99</v>
      </c>
      <c r="E1619" t="s">
        <v>74</v>
      </c>
      <c r="F1619" t="s">
        <v>73</v>
      </c>
      <c r="G1619">
        <v>16.608135515772901</v>
      </c>
      <c r="H1619">
        <v>2E+20</v>
      </c>
      <c r="I1619">
        <v>8.3727666362545392</v>
      </c>
      <c r="J1619">
        <v>33.136181059239</v>
      </c>
      <c r="K1619">
        <v>11</v>
      </c>
      <c r="L161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19" s="5" cm="1">
        <f t="array" ref="M1619">MAX(IF((ProjectInfoTable[ProjectName]=DiscreteStatsTable[[#This Row],[ProjectName]]),(ProjectInfoTable[ProjectName]=DiscreteStatsTable[[#This Row],[ProjectName]])*ProjectInfoTable[NumberOfReplications]))</f>
        <v>50</v>
      </c>
      <c r="N1619" s="5" cm="1">
        <f t="array" ref="N1619">IFERROR(AVERAGE(IF((DiscreteStatsTable[GroupByKey]=DiscreteStatsTable[[#This Row],[GroupByKey]]),(DiscreteStatsTable[GroupByKey]=DiscreteStatsTable[[#This Row],[GroupByKey]])*DiscreteStatsTable[Average])),0)</f>
        <v>9.3051094534677592</v>
      </c>
      <c r="O1619" s="5" cm="1">
        <f t="array" ref="O1619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19" s="5" cm="1">
        <f t="array" ref="P1619">MAX(IF((ProjectInfoTable[ProjectName]=DiscreteStatsTable[[#This Row],[ProjectName]]),(ProjectInfoTable[ProjectName]=DiscreteStatsTable[[#This Row],[ProjectName]])*ProjectInfoTable[ConfidenceInterval]))</f>
        <v>0.95</v>
      </c>
      <c r="Q1619" s="5">
        <f>IF(AND(DiscreteStatsTable[[#This Row],[RepsWithStatObserved]]=1,Y1619=0),200000000000000000000,IFERROR(_xlfn.T.INV.2T(1 -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19" s="5" cm="1">
        <f t="array" ref="R1619">MIN(IF((DiscreteStatsTable[GroupByKey]=DiscreteStatsTable[[#This Row],[GroupByKey]]),(DiscreteStatsTable[GroupByKey]=DiscreteStatsTable[[#This Row],[GroupByKey]])*DiscreteStatsTable[Average]))</f>
        <v>3.48010138212855</v>
      </c>
      <c r="S1619" s="5" cm="1">
        <f t="array" ref="S1619">MAX(IF((DiscreteStatsTable[GroupByKey]=DiscreteStatsTable[[#This Row],[GroupByKey]]),(DiscreteStatsTable[GroupByKey]=DiscreteStatsTable[[#This Row],[GroupByKey]])*DiscreteStatsTable[Average]))</f>
        <v>23.754986041942001</v>
      </c>
      <c r="T1619" s="5" cm="1">
        <f t="array" ref="T1619">MIN(IF((DiscreteStatsTable[GroupByKey]=DiscreteStatsTable[[#This Row],[GroupByKey]]),(DiscreteStatsTable[GroupByKey]=DiscreteStatsTable[[#This Row],[GroupByKey]])*DiscreteStatsTable[Minimum]))</f>
        <v>0.55707115845319799</v>
      </c>
      <c r="U1619" s="5" cm="1">
        <f t="array" ref="U1619">MAX(IF((DiscreteStatsTable[GroupByKey]=DiscreteStatsTable[[#This Row],[GroupByKey]]),(DiscreteStatsTable[GroupByKey]=DiscreteStatsTable[[#This Row],[GroupByKey]])*DiscreteStatsTable[Maximum]))</f>
        <v>46.0165696136092</v>
      </c>
      <c r="V1619" s="5" cm="1">
        <f t="array" ref="V1619">IFERROR(AVERAGE(IF((DiscreteStatsTable[GroupByKey]=DiscreteStatsTable[[#This Row],[GroupByKey]]),(DiscreteStatsTable[GroupByKey]=DiscreteStatsTable[[#This Row],[GroupByKey]])*DiscreteStatsTable[NumberObservations])),0)</f>
        <v>6.66</v>
      </c>
      <c r="W1619" s="5">
        <f>IF((DiscreteStatsTable[[#This Row],[RepsRequested]]&gt;1),DiscreteStatsTable[[#This Row],[HalfWidth]],DiscreteStatsTable[[#This Row],[BatchMeansHalfWidth]])</f>
        <v>0.87568994514178078</v>
      </c>
      <c r="X1619" s="5" cm="1">
        <f t="array" ref="X1619">COUNT(IF((DiscreteStatsTable[GroupByKey]=DiscreteStatsTable[[#This Row],[GroupByKey]]),(DiscreteStatsTable[GroupByKey]=DiscreteStatsTable[[#This Row],[GroupByKey]])*DiscreteStatsTable[Replication]))</f>
        <v>50</v>
      </c>
      <c r="Y1619" s="5">
        <f>IF(DiscreteStatsTable[[#This Row],[RepsRequested]]=DiscreteStatsTable[[#This Row],[RepsWithStatObserved]],1,0)</f>
        <v>1</v>
      </c>
    </row>
    <row r="1620" spans="1:25" x14ac:dyDescent="0.25">
      <c r="A1620" t="s">
        <v>68</v>
      </c>
      <c r="B1620" t="s">
        <v>70</v>
      </c>
      <c r="C1620">
        <v>37</v>
      </c>
      <c r="D1620" t="s">
        <v>99</v>
      </c>
      <c r="E1620" t="s">
        <v>75</v>
      </c>
      <c r="F1620" t="s">
        <v>73</v>
      </c>
      <c r="G1620">
        <v>0.32055056567616302</v>
      </c>
      <c r="H1620">
        <v>2E+20</v>
      </c>
      <c r="I1620">
        <v>1.92143001681775E-2</v>
      </c>
      <c r="J1620">
        <v>0.47797650214859799</v>
      </c>
      <c r="K1620">
        <v>11</v>
      </c>
      <c r="L162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20" s="5" cm="1">
        <f t="array" ref="M1620">MAX(IF((ProjectInfoTable[ProjectName]=DiscreteStatsTable[[#This Row],[ProjectName]]),(ProjectInfoTable[ProjectName]=DiscreteStatsTable[[#This Row],[ProjectName]])*ProjectInfoTable[NumberOfReplications]))</f>
        <v>50</v>
      </c>
      <c r="N1620" s="5" cm="1">
        <f t="array" ref="N1620">IFERROR(AVERAGE(IF((DiscreteStatsTable[GroupByKey]=DiscreteStatsTable[[#This Row],[GroupByKey]]),(DiscreteStatsTable[GroupByKey]=DiscreteStatsTable[[#This Row],[GroupByKey]])*DiscreteStatsTable[Average])),0)</f>
        <v>0.25989097691448754</v>
      </c>
      <c r="O1620" s="5" cm="1">
        <f t="array" ref="O162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20" s="5" cm="1">
        <f t="array" ref="P1620">MAX(IF((ProjectInfoTable[ProjectName]=DiscreteStatsTable[[#This Row],[ProjectName]]),(ProjectInfoTable[ProjectName]=DiscreteStatsTable[[#This Row],[ProjectName]])*ProjectInfoTable[ConfidenceInterval]))</f>
        <v>0.95</v>
      </c>
      <c r="Q1620" s="5">
        <f>IF(AND(DiscreteStatsTable[[#This Row],[RepsWithStatObserved]]=1,Y1620=0),200000000000000000000,IFERROR(_xlfn.T.INV.2T(1 -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20" s="5" cm="1">
        <f t="array" ref="R1620">MIN(IF((DiscreteStatsTable[GroupByKey]=DiscreteStatsTable[[#This Row],[GroupByKey]]),(DiscreteStatsTable[GroupByKey]=DiscreteStatsTable[[#This Row],[GroupByKey]])*DiscreteStatsTable[Average]))</f>
        <v>9.9110799780549305E-2</v>
      </c>
      <c r="S1620" s="5" cm="1">
        <f t="array" ref="S1620">MAX(IF((DiscreteStatsTable[GroupByKey]=DiscreteStatsTable[[#This Row],[GroupByKey]]),(DiscreteStatsTable[GroupByKey]=DiscreteStatsTable[[#This Row],[GroupByKey]])*DiscreteStatsTable[Average]))</f>
        <v>0.39044329600396599</v>
      </c>
      <c r="T1620" s="5" cm="1">
        <f t="array" ref="T1620">MIN(IF((DiscreteStatsTable[GroupByKey]=DiscreteStatsTable[[#This Row],[GroupByKey]]),(DiscreteStatsTable[GroupByKey]=DiscreteStatsTable[[#This Row],[GroupByKey]])*DiscreteStatsTable[Minimum]))</f>
        <v>1.8569038615106601E-2</v>
      </c>
      <c r="U1620" s="5" cm="1">
        <f t="array" ref="U1620">MAX(IF((DiscreteStatsTable[GroupByKey]=DiscreteStatsTable[[#This Row],[GroupByKey]]),(DiscreteStatsTable[GroupByKey]=DiscreteStatsTable[[#This Row],[GroupByKey]])*DiscreteStatsTable[Maximum]))</f>
        <v>0.49770717251883501</v>
      </c>
      <c r="V1620" s="5" cm="1">
        <f t="array" ref="V1620">IFERROR(AVERAGE(IF((DiscreteStatsTable[GroupByKey]=DiscreteStatsTable[[#This Row],[GroupByKey]]),(DiscreteStatsTable[GroupByKey]=DiscreteStatsTable[[#This Row],[GroupByKey]])*DiscreteStatsTable[NumberObservations])),0)</f>
        <v>6.66</v>
      </c>
      <c r="W1620" s="5">
        <f>IF((DiscreteStatsTable[[#This Row],[RepsRequested]]&gt;1),DiscreteStatsTable[[#This Row],[HalfWidth]],DiscreteStatsTable[[#This Row],[BatchMeansHalfWidth]])</f>
        <v>1.6977944113910053E-2</v>
      </c>
      <c r="X1620" s="5" cm="1">
        <f t="array" ref="X1620">COUNT(IF((DiscreteStatsTable[GroupByKey]=DiscreteStatsTable[[#This Row],[GroupByKey]]),(DiscreteStatsTable[GroupByKey]=DiscreteStatsTable[[#This Row],[GroupByKey]])*DiscreteStatsTable[Replication]))</f>
        <v>50</v>
      </c>
      <c r="Y1620" s="5">
        <f>IF(DiscreteStatsTable[[#This Row],[RepsRequested]]=DiscreteStatsTable[[#This Row],[RepsWithStatObserved]],1,0)</f>
        <v>1</v>
      </c>
    </row>
    <row r="1621" spans="1:25" x14ac:dyDescent="0.25">
      <c r="A1621" t="s">
        <v>68</v>
      </c>
      <c r="B1621" t="s">
        <v>70</v>
      </c>
      <c r="C1621">
        <v>37</v>
      </c>
      <c r="D1621" t="s">
        <v>99</v>
      </c>
      <c r="E1621" t="s">
        <v>76</v>
      </c>
      <c r="F1621" t="s">
        <v>73</v>
      </c>
      <c r="G1621">
        <v>9.6165169702848896</v>
      </c>
      <c r="H1621">
        <v>2E+20</v>
      </c>
      <c r="I1621">
        <v>0.57642900504532701</v>
      </c>
      <c r="J1621">
        <v>14.339295064458</v>
      </c>
      <c r="K1621">
        <v>11</v>
      </c>
      <c r="L162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21" s="5" cm="1">
        <f t="array" ref="M1621">MAX(IF((ProjectInfoTable[ProjectName]=DiscreteStatsTable[[#This Row],[ProjectName]]),(ProjectInfoTable[ProjectName]=DiscreteStatsTable[[#This Row],[ProjectName]])*ProjectInfoTable[NumberOfReplications]))</f>
        <v>50</v>
      </c>
      <c r="N1621" s="5" cm="1">
        <f t="array" ref="N1621">IFERROR(AVERAGE(IF((DiscreteStatsTable[GroupByKey]=DiscreteStatsTable[[#This Row],[GroupByKey]]),(DiscreteStatsTable[GroupByKey]=DiscreteStatsTable[[#This Row],[GroupByKey]])*DiscreteStatsTable[Average])),0)</f>
        <v>7.7967293074346298</v>
      </c>
      <c r="O1621" s="5" cm="1">
        <f t="array" ref="O1621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21" s="5" cm="1">
        <f t="array" ref="P1621">MAX(IF((ProjectInfoTable[ProjectName]=DiscreteStatsTable[[#This Row],[ProjectName]]),(ProjectInfoTable[ProjectName]=DiscreteStatsTable[[#This Row],[ProjectName]])*ProjectInfoTable[ConfidenceInterval]))</f>
        <v>0.95</v>
      </c>
      <c r="Q1621" s="5">
        <f>IF(AND(DiscreteStatsTable[[#This Row],[RepsWithStatObserved]]=1,Y1621=0),200000000000000000000,IFERROR(_xlfn.T.INV.2T(1 -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21" s="5" cm="1">
        <f t="array" ref="R1621">MIN(IF((DiscreteStatsTable[GroupByKey]=DiscreteStatsTable[[#This Row],[GroupByKey]]),(DiscreteStatsTable[GroupByKey]=DiscreteStatsTable[[#This Row],[GroupByKey]])*DiscreteStatsTable[Average]))</f>
        <v>2.9733239934164799</v>
      </c>
      <c r="S1621" s="5" cm="1">
        <f t="array" ref="S1621">MAX(IF((DiscreteStatsTable[GroupByKey]=DiscreteStatsTable[[#This Row],[GroupByKey]]),(DiscreteStatsTable[GroupByKey]=DiscreteStatsTable[[#This Row],[GroupByKey]])*DiscreteStatsTable[Average]))</f>
        <v>11.713298880119</v>
      </c>
      <c r="T1621" s="5" cm="1">
        <f t="array" ref="T1621">MIN(IF((DiscreteStatsTable[GroupByKey]=DiscreteStatsTable[[#This Row],[GroupByKey]]),(DiscreteStatsTable[GroupByKey]=DiscreteStatsTable[[#This Row],[GroupByKey]])*DiscreteStatsTable[Minimum]))</f>
        <v>0.55707115845319799</v>
      </c>
      <c r="U1621" s="5" cm="1">
        <f t="array" ref="U1621">MAX(IF((DiscreteStatsTable[GroupByKey]=DiscreteStatsTable[[#This Row],[GroupByKey]]),(DiscreteStatsTable[GroupByKey]=DiscreteStatsTable[[#This Row],[GroupByKey]])*DiscreteStatsTable[Maximum]))</f>
        <v>14.9312151755651</v>
      </c>
      <c r="V1621" s="5" cm="1">
        <f t="array" ref="V1621">IFERROR(AVERAGE(IF((DiscreteStatsTable[GroupByKey]=DiscreteStatsTable[[#This Row],[GroupByKey]]),(DiscreteStatsTable[GroupByKey]=DiscreteStatsTable[[#This Row],[GroupByKey]])*DiscreteStatsTable[NumberObservations])),0)</f>
        <v>6.66</v>
      </c>
      <c r="W1621" s="5">
        <f>IF((DiscreteStatsTable[[#This Row],[RepsRequested]]&gt;1),DiscreteStatsTable[[#This Row],[HalfWidth]],DiscreteStatsTable[[#This Row],[BatchMeansHalfWidth]])</f>
        <v>0.50933832341729657</v>
      </c>
      <c r="X1621" s="5" cm="1">
        <f t="array" ref="X1621">COUNT(IF((DiscreteStatsTable[GroupByKey]=DiscreteStatsTable[[#This Row],[GroupByKey]]),(DiscreteStatsTable[GroupByKey]=DiscreteStatsTable[[#This Row],[GroupByKey]])*DiscreteStatsTable[Replication]))</f>
        <v>50</v>
      </c>
      <c r="Y1621" s="5">
        <f>IF(DiscreteStatsTable[[#This Row],[RepsRequested]]=DiscreteStatsTable[[#This Row],[RepsWithStatObserved]],1,0)</f>
        <v>1</v>
      </c>
    </row>
    <row r="1622" spans="1:25" x14ac:dyDescent="0.25">
      <c r="A1622" t="s">
        <v>68</v>
      </c>
      <c r="B1622" t="s">
        <v>70</v>
      </c>
      <c r="C1622">
        <v>37</v>
      </c>
      <c r="D1622" t="s">
        <v>99</v>
      </c>
      <c r="E1622" t="s">
        <v>77</v>
      </c>
      <c r="F1622" t="s">
        <v>73</v>
      </c>
      <c r="G1622">
        <v>0</v>
      </c>
      <c r="H1622">
        <v>2E+20</v>
      </c>
      <c r="I1622">
        <v>0</v>
      </c>
      <c r="J1622">
        <v>0</v>
      </c>
      <c r="K1622">
        <v>11</v>
      </c>
      <c r="L162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22" s="5" cm="1">
        <f t="array" ref="M1622">MAX(IF((ProjectInfoTable[ProjectName]=DiscreteStatsTable[[#This Row],[ProjectName]]),(ProjectInfoTable[ProjectName]=DiscreteStatsTable[[#This Row],[ProjectName]])*ProjectInfoTable[NumberOfReplications]))</f>
        <v>50</v>
      </c>
      <c r="N1622" s="5" cm="1">
        <f t="array" ref="N1622">IFERROR(AVERAGE(IF((DiscreteStatsTable[GroupByKey]=DiscreteStatsTable[[#This Row],[GroupByKey]]),(DiscreteStatsTable[GroupByKey]=DiscreteStatsTable[[#This Row],[GroupByKey]])*DiscreteStatsTable[Average])),0)</f>
        <v>0</v>
      </c>
      <c r="O1622" s="5" cm="1">
        <f t="array" ref="O1622">IFERROR(_xlfn.STDEV.S(IF((DiscreteStatsTable[GroupByKey]=DiscreteStatsTable[[#This Row],[GroupByKey]]),(DiscreteStatsTable[GroupByKey]=DiscreteStatsTable[[#This Row],[GroupByKey]])*DiscreteStatsTable[Average])),0)</f>
        <v>0</v>
      </c>
      <c r="P1622" s="5" cm="1">
        <f t="array" ref="P1622">MAX(IF((ProjectInfoTable[ProjectName]=DiscreteStatsTable[[#This Row],[ProjectName]]),(ProjectInfoTable[ProjectName]=DiscreteStatsTable[[#This Row],[ProjectName]])*ProjectInfoTable[ConfidenceInterval]))</f>
        <v>0.95</v>
      </c>
      <c r="Q1622" s="5">
        <f>IF(AND(DiscreteStatsTable[[#This Row],[RepsWithStatObserved]]=1,Y1622=0),200000000000000000000,IFERROR(_xlfn.T.INV.2T(1 -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2" s="5" cm="1">
        <f t="array" ref="R1622">MIN(IF((DiscreteStatsTable[GroupByKey]=DiscreteStatsTable[[#This Row],[GroupByKey]]),(DiscreteStatsTable[GroupByKey]=DiscreteStatsTable[[#This Row],[GroupByKey]])*DiscreteStatsTable[Average]))</f>
        <v>0</v>
      </c>
      <c r="S1622" s="5" cm="1">
        <f t="array" ref="S1622">MAX(IF((DiscreteStatsTable[GroupByKey]=DiscreteStatsTable[[#This Row],[GroupByKey]]),(DiscreteStatsTable[GroupByKey]=DiscreteStatsTable[[#This Row],[GroupByKey]])*DiscreteStatsTable[Average]))</f>
        <v>0</v>
      </c>
      <c r="T1622" s="5" cm="1">
        <f t="array" ref="T1622">MIN(IF((DiscreteStatsTable[GroupByKey]=DiscreteStatsTable[[#This Row],[GroupByKey]]),(DiscreteStatsTable[GroupByKey]=DiscreteStatsTable[[#This Row],[GroupByKey]])*DiscreteStatsTable[Minimum]))</f>
        <v>0</v>
      </c>
      <c r="U1622" s="5" cm="1">
        <f t="array" ref="U1622">MAX(IF((DiscreteStatsTable[GroupByKey]=DiscreteStatsTable[[#This Row],[GroupByKey]]),(DiscreteStatsTable[GroupByKey]=DiscreteStatsTable[[#This Row],[GroupByKey]])*DiscreteStatsTable[Maximum]))</f>
        <v>0</v>
      </c>
      <c r="V1622" s="5" cm="1">
        <f t="array" ref="V1622">IFERROR(AVERAGE(IF((DiscreteStatsTable[GroupByKey]=DiscreteStatsTable[[#This Row],[GroupByKey]]),(DiscreteStatsTable[GroupByKey]=DiscreteStatsTable[[#This Row],[GroupByKey]])*DiscreteStatsTable[NumberObservations])),0)</f>
        <v>6.66</v>
      </c>
      <c r="W1622" s="5">
        <f>IF((DiscreteStatsTable[[#This Row],[RepsRequested]]&gt;1),DiscreteStatsTable[[#This Row],[HalfWidth]],DiscreteStatsTable[[#This Row],[BatchMeansHalfWidth]])</f>
        <v>0</v>
      </c>
      <c r="X1622" s="5" cm="1">
        <f t="array" ref="X1622">COUNT(IF((DiscreteStatsTable[GroupByKey]=DiscreteStatsTable[[#This Row],[GroupByKey]]),(DiscreteStatsTable[GroupByKey]=DiscreteStatsTable[[#This Row],[GroupByKey]])*DiscreteStatsTable[Replication]))</f>
        <v>50</v>
      </c>
      <c r="Y1622" s="5">
        <f>IF(DiscreteStatsTable[[#This Row],[RepsRequested]]=DiscreteStatsTable[[#This Row],[RepsWithStatObserved]],1,0)</f>
        <v>1</v>
      </c>
    </row>
    <row r="1623" spans="1:25" x14ac:dyDescent="0.25">
      <c r="A1623" t="s">
        <v>68</v>
      </c>
      <c r="B1623" t="s">
        <v>70</v>
      </c>
      <c r="C1623">
        <v>37</v>
      </c>
      <c r="D1623" t="s">
        <v>99</v>
      </c>
      <c r="E1623" t="s">
        <v>78</v>
      </c>
      <c r="F1623" t="s">
        <v>73</v>
      </c>
      <c r="G1623">
        <v>6.9916185454879898</v>
      </c>
      <c r="H1623">
        <v>2E+20</v>
      </c>
      <c r="I1623">
        <v>0</v>
      </c>
      <c r="J1623">
        <v>18.7968859947811</v>
      </c>
      <c r="K1623">
        <v>11</v>
      </c>
      <c r="L162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23" s="5" cm="1">
        <f t="array" ref="M1623">MAX(IF((ProjectInfoTable[ProjectName]=DiscreteStatsTable[[#This Row],[ProjectName]]),(ProjectInfoTable[ProjectName]=DiscreteStatsTable[[#This Row],[ProjectName]])*ProjectInfoTable[NumberOfReplications]))</f>
        <v>50</v>
      </c>
      <c r="N1623" s="5" cm="1">
        <f t="array" ref="N1623">IFERROR(AVERAGE(IF((DiscreteStatsTable[GroupByKey]=DiscreteStatsTable[[#This Row],[GroupByKey]]),(DiscreteStatsTable[GroupByKey]=DiscreteStatsTable[[#This Row],[GroupByKey]])*DiscreteStatsTable[Average])),0)</f>
        <v>1.5083801460331328</v>
      </c>
      <c r="O1623" s="5" cm="1">
        <f t="array" ref="O1623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23" s="5" cm="1">
        <f t="array" ref="P1623">MAX(IF((ProjectInfoTable[ProjectName]=DiscreteStatsTable[[#This Row],[ProjectName]]),(ProjectInfoTable[ProjectName]=DiscreteStatsTable[[#This Row],[ProjectName]])*ProjectInfoTable[ConfidenceInterval]))</f>
        <v>0.95</v>
      </c>
      <c r="Q1623" s="5">
        <f>IF(AND(DiscreteStatsTable[[#This Row],[RepsWithStatObserved]]=1,Y1623=0),200000000000000000000,IFERROR(_xlfn.T.INV.2T(1 -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23" s="5" cm="1">
        <f t="array" ref="R1623">MIN(IF((DiscreteStatsTable[GroupByKey]=DiscreteStatsTable[[#This Row],[GroupByKey]]),(DiscreteStatsTable[GroupByKey]=DiscreteStatsTable[[#This Row],[GroupByKey]])*DiscreteStatsTable[Average]))</f>
        <v>0</v>
      </c>
      <c r="S1623" s="5" cm="1">
        <f t="array" ref="S1623">MAX(IF((DiscreteStatsTable[GroupByKey]=DiscreteStatsTable[[#This Row],[GroupByKey]]),(DiscreteStatsTable[GroupByKey]=DiscreteStatsTable[[#This Row],[GroupByKey]])*DiscreteStatsTable[Average]))</f>
        <v>12.907894030662501</v>
      </c>
      <c r="T1623" s="5" cm="1">
        <f t="array" ref="T1623">MIN(IF((DiscreteStatsTable[GroupByKey]=DiscreteStatsTable[[#This Row],[GroupByKey]]),(DiscreteStatsTable[GroupByKey]=DiscreteStatsTable[[#This Row],[GroupByKey]])*DiscreteStatsTable[Minimum]))</f>
        <v>0</v>
      </c>
      <c r="U1623" s="5" cm="1">
        <f t="array" ref="U1623">MAX(IF((DiscreteStatsTable[GroupByKey]=DiscreteStatsTable[[#This Row],[GroupByKey]]),(DiscreteStatsTable[GroupByKey]=DiscreteStatsTable[[#This Row],[GroupByKey]])*DiscreteStatsTable[Maximum]))</f>
        <v>31.471105476993198</v>
      </c>
      <c r="V1623" s="5" cm="1">
        <f t="array" ref="V1623">IFERROR(AVERAGE(IF((DiscreteStatsTable[GroupByKey]=DiscreteStatsTable[[#This Row],[GroupByKey]]),(DiscreteStatsTable[GroupByKey]=DiscreteStatsTable[[#This Row],[GroupByKey]])*DiscreteStatsTable[NumberObservations])),0)</f>
        <v>6.66</v>
      </c>
      <c r="W1623" s="5">
        <f>IF((DiscreteStatsTable[[#This Row],[RepsRequested]]&gt;1),DiscreteStatsTable[[#This Row],[HalfWidth]],DiscreteStatsTable[[#This Row],[BatchMeansHalfWidth]])</f>
        <v>0.62451094728009982</v>
      </c>
      <c r="X1623" s="5" cm="1">
        <f t="array" ref="X1623">COUNT(IF((DiscreteStatsTable[GroupByKey]=DiscreteStatsTable[[#This Row],[GroupByKey]]),(DiscreteStatsTable[GroupByKey]=DiscreteStatsTable[[#This Row],[GroupByKey]])*DiscreteStatsTable[Replication]))</f>
        <v>50</v>
      </c>
      <c r="Y1623" s="5">
        <f>IF(DiscreteStatsTable[[#This Row],[RepsRequested]]=DiscreteStatsTable[[#This Row],[RepsWithStatObserved]],1,0)</f>
        <v>1</v>
      </c>
    </row>
    <row r="1624" spans="1:25" x14ac:dyDescent="0.25">
      <c r="A1624" t="s">
        <v>68</v>
      </c>
      <c r="B1624" t="s">
        <v>70</v>
      </c>
      <c r="C1624">
        <v>38</v>
      </c>
      <c r="D1624" t="s">
        <v>99</v>
      </c>
      <c r="E1624" t="s">
        <v>72</v>
      </c>
      <c r="F1624" t="s">
        <v>73</v>
      </c>
      <c r="G1624">
        <v>0.226609237102358</v>
      </c>
      <c r="H1624">
        <v>2E+20</v>
      </c>
      <c r="I1624">
        <v>6.4551463316096597E-2</v>
      </c>
      <c r="J1624">
        <v>0.37334395746370502</v>
      </c>
      <c r="K1624">
        <v>13</v>
      </c>
      <c r="L162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24" s="5" cm="1">
        <f t="array" ref="M1624">MAX(IF((ProjectInfoTable[ProjectName]=DiscreteStatsTable[[#This Row],[ProjectName]]),(ProjectInfoTable[ProjectName]=DiscreteStatsTable[[#This Row],[ProjectName]])*ProjectInfoTable[NumberOfReplications]))</f>
        <v>50</v>
      </c>
      <c r="N1624" s="5" cm="1">
        <f t="array" ref="N1624">IFERROR(AVERAGE(IF((DiscreteStatsTable[GroupByKey]=DiscreteStatsTable[[#This Row],[GroupByKey]]),(DiscreteStatsTable[GroupByKey]=DiscreteStatsTable[[#This Row],[GroupByKey]])*DiscreteStatsTable[Average])),0)</f>
        <v>0.25989097691448754</v>
      </c>
      <c r="O1624" s="5" cm="1">
        <f t="array" ref="O162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24" s="5" cm="1">
        <f t="array" ref="P1624">MAX(IF((ProjectInfoTable[ProjectName]=DiscreteStatsTable[[#This Row],[ProjectName]]),(ProjectInfoTable[ProjectName]=DiscreteStatsTable[[#This Row],[ProjectName]])*ProjectInfoTable[ConfidenceInterval]))</f>
        <v>0.95</v>
      </c>
      <c r="Q1624" s="5">
        <f>IF(AND(DiscreteStatsTable[[#This Row],[RepsWithStatObserved]]=1,Y1624=0),200000000000000000000,IFERROR(_xlfn.T.INV.2T(1 -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24" s="5" cm="1">
        <f t="array" ref="R1624">MIN(IF((DiscreteStatsTable[GroupByKey]=DiscreteStatsTable[[#This Row],[GroupByKey]]),(DiscreteStatsTable[GroupByKey]=DiscreteStatsTable[[#This Row],[GroupByKey]])*DiscreteStatsTable[Average]))</f>
        <v>9.9110799780549305E-2</v>
      </c>
      <c r="S1624" s="5" cm="1">
        <f t="array" ref="S1624">MAX(IF((DiscreteStatsTable[GroupByKey]=DiscreteStatsTable[[#This Row],[GroupByKey]]),(DiscreteStatsTable[GroupByKey]=DiscreteStatsTable[[#This Row],[GroupByKey]])*DiscreteStatsTable[Average]))</f>
        <v>0.39044329600396599</v>
      </c>
      <c r="T1624" s="5" cm="1">
        <f t="array" ref="T1624">MIN(IF((DiscreteStatsTable[GroupByKey]=DiscreteStatsTable[[#This Row],[GroupByKey]]),(DiscreteStatsTable[GroupByKey]=DiscreteStatsTable[[#This Row],[GroupByKey]])*DiscreteStatsTable[Minimum]))</f>
        <v>1.8569038615106601E-2</v>
      </c>
      <c r="U1624" s="5" cm="1">
        <f t="array" ref="U1624">MAX(IF((DiscreteStatsTable[GroupByKey]=DiscreteStatsTable[[#This Row],[GroupByKey]]),(DiscreteStatsTable[GroupByKey]=DiscreteStatsTable[[#This Row],[GroupByKey]])*DiscreteStatsTable[Maximum]))</f>
        <v>0.49770717251883501</v>
      </c>
      <c r="V1624" s="5" cm="1">
        <f t="array" ref="V1624">IFERROR(AVERAGE(IF((DiscreteStatsTable[GroupByKey]=DiscreteStatsTable[[#This Row],[GroupByKey]]),(DiscreteStatsTable[GroupByKey]=DiscreteStatsTable[[#This Row],[GroupByKey]])*DiscreteStatsTable[NumberObservations])),0)</f>
        <v>6.66</v>
      </c>
      <c r="W1624" s="5">
        <f>IF((DiscreteStatsTable[[#This Row],[RepsRequested]]&gt;1),DiscreteStatsTable[[#This Row],[HalfWidth]],DiscreteStatsTable[[#This Row],[BatchMeansHalfWidth]])</f>
        <v>1.6977944113910053E-2</v>
      </c>
      <c r="X1624" s="5" cm="1">
        <f t="array" ref="X1624">COUNT(IF((DiscreteStatsTable[GroupByKey]=DiscreteStatsTable[[#This Row],[GroupByKey]]),(DiscreteStatsTable[GroupByKey]=DiscreteStatsTable[[#This Row],[GroupByKey]])*DiscreteStatsTable[Replication]))</f>
        <v>50</v>
      </c>
      <c r="Y1624" s="5">
        <f>IF(DiscreteStatsTable[[#This Row],[RepsRequested]]=DiscreteStatsTable[[#This Row],[RepsWithStatObserved]],1,0)</f>
        <v>1</v>
      </c>
    </row>
    <row r="1625" spans="1:25" x14ac:dyDescent="0.25">
      <c r="A1625" t="s">
        <v>68</v>
      </c>
      <c r="B1625" t="s">
        <v>70</v>
      </c>
      <c r="C1625">
        <v>38</v>
      </c>
      <c r="D1625" t="s">
        <v>99</v>
      </c>
      <c r="E1625" t="s">
        <v>74</v>
      </c>
      <c r="F1625" t="s">
        <v>73</v>
      </c>
      <c r="G1625">
        <v>6.9407966165365398</v>
      </c>
      <c r="H1625">
        <v>2E+20</v>
      </c>
      <c r="I1625">
        <v>1.9365438994829001</v>
      </c>
      <c r="J1625">
        <v>11.554498975216299</v>
      </c>
      <c r="K1625">
        <v>13</v>
      </c>
      <c r="L162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25" s="5" cm="1">
        <f t="array" ref="M1625">MAX(IF((ProjectInfoTable[ProjectName]=DiscreteStatsTable[[#This Row],[ProjectName]]),(ProjectInfoTable[ProjectName]=DiscreteStatsTable[[#This Row],[ProjectName]])*ProjectInfoTable[NumberOfReplications]))</f>
        <v>50</v>
      </c>
      <c r="N1625" s="5" cm="1">
        <f t="array" ref="N1625">IFERROR(AVERAGE(IF((DiscreteStatsTable[GroupByKey]=DiscreteStatsTable[[#This Row],[GroupByKey]]),(DiscreteStatsTable[GroupByKey]=DiscreteStatsTable[[#This Row],[GroupByKey]])*DiscreteStatsTable[Average])),0)</f>
        <v>9.3051094534677592</v>
      </c>
      <c r="O1625" s="5" cm="1">
        <f t="array" ref="O1625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25" s="5" cm="1">
        <f t="array" ref="P1625">MAX(IF((ProjectInfoTable[ProjectName]=DiscreteStatsTable[[#This Row],[ProjectName]]),(ProjectInfoTable[ProjectName]=DiscreteStatsTable[[#This Row],[ProjectName]])*ProjectInfoTable[ConfidenceInterval]))</f>
        <v>0.95</v>
      </c>
      <c r="Q1625" s="5">
        <f>IF(AND(DiscreteStatsTable[[#This Row],[RepsWithStatObserved]]=1,Y1625=0),200000000000000000000,IFERROR(_xlfn.T.INV.2T(1 -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25" s="5" cm="1">
        <f t="array" ref="R1625">MIN(IF((DiscreteStatsTable[GroupByKey]=DiscreteStatsTable[[#This Row],[GroupByKey]]),(DiscreteStatsTable[GroupByKey]=DiscreteStatsTable[[#This Row],[GroupByKey]])*DiscreteStatsTable[Average]))</f>
        <v>3.48010138212855</v>
      </c>
      <c r="S1625" s="5" cm="1">
        <f t="array" ref="S1625">MAX(IF((DiscreteStatsTable[GroupByKey]=DiscreteStatsTable[[#This Row],[GroupByKey]]),(DiscreteStatsTable[GroupByKey]=DiscreteStatsTable[[#This Row],[GroupByKey]])*DiscreteStatsTable[Average]))</f>
        <v>23.754986041942001</v>
      </c>
      <c r="T1625" s="5" cm="1">
        <f t="array" ref="T1625">MIN(IF((DiscreteStatsTable[GroupByKey]=DiscreteStatsTable[[#This Row],[GroupByKey]]),(DiscreteStatsTable[GroupByKey]=DiscreteStatsTable[[#This Row],[GroupByKey]])*DiscreteStatsTable[Minimum]))</f>
        <v>0.55707115845319799</v>
      </c>
      <c r="U1625" s="5" cm="1">
        <f t="array" ref="U1625">MAX(IF((DiscreteStatsTable[GroupByKey]=DiscreteStatsTable[[#This Row],[GroupByKey]]),(DiscreteStatsTable[GroupByKey]=DiscreteStatsTable[[#This Row],[GroupByKey]])*DiscreteStatsTable[Maximum]))</f>
        <v>46.0165696136092</v>
      </c>
      <c r="V1625" s="5" cm="1">
        <f t="array" ref="V1625">IFERROR(AVERAGE(IF((DiscreteStatsTable[GroupByKey]=DiscreteStatsTable[[#This Row],[GroupByKey]]),(DiscreteStatsTable[GroupByKey]=DiscreteStatsTable[[#This Row],[GroupByKey]])*DiscreteStatsTable[NumberObservations])),0)</f>
        <v>6.66</v>
      </c>
      <c r="W1625" s="5">
        <f>IF((DiscreteStatsTable[[#This Row],[RepsRequested]]&gt;1),DiscreteStatsTable[[#This Row],[HalfWidth]],DiscreteStatsTable[[#This Row],[BatchMeansHalfWidth]])</f>
        <v>0.87568994514178078</v>
      </c>
      <c r="X1625" s="5" cm="1">
        <f t="array" ref="X1625">COUNT(IF((DiscreteStatsTable[GroupByKey]=DiscreteStatsTable[[#This Row],[GroupByKey]]),(DiscreteStatsTable[GroupByKey]=DiscreteStatsTable[[#This Row],[GroupByKey]])*DiscreteStatsTable[Replication]))</f>
        <v>50</v>
      </c>
      <c r="Y1625" s="5">
        <f>IF(DiscreteStatsTable[[#This Row],[RepsRequested]]=DiscreteStatsTable[[#This Row],[RepsWithStatObserved]],1,0)</f>
        <v>1</v>
      </c>
    </row>
    <row r="1626" spans="1:25" x14ac:dyDescent="0.25">
      <c r="A1626" t="s">
        <v>68</v>
      </c>
      <c r="B1626" t="s">
        <v>70</v>
      </c>
      <c r="C1626">
        <v>38</v>
      </c>
      <c r="D1626" t="s">
        <v>99</v>
      </c>
      <c r="E1626" t="s">
        <v>75</v>
      </c>
      <c r="F1626" t="s">
        <v>73</v>
      </c>
      <c r="G1626">
        <v>0.226609237102358</v>
      </c>
      <c r="H1626">
        <v>2E+20</v>
      </c>
      <c r="I1626">
        <v>6.4551463316096597E-2</v>
      </c>
      <c r="J1626">
        <v>0.37334395746370502</v>
      </c>
      <c r="K1626">
        <v>13</v>
      </c>
      <c r="L162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26" s="5" cm="1">
        <f t="array" ref="M1626">MAX(IF((ProjectInfoTable[ProjectName]=DiscreteStatsTable[[#This Row],[ProjectName]]),(ProjectInfoTable[ProjectName]=DiscreteStatsTable[[#This Row],[ProjectName]])*ProjectInfoTable[NumberOfReplications]))</f>
        <v>50</v>
      </c>
      <c r="N1626" s="5" cm="1">
        <f t="array" ref="N1626">IFERROR(AVERAGE(IF((DiscreteStatsTable[GroupByKey]=DiscreteStatsTable[[#This Row],[GroupByKey]]),(DiscreteStatsTable[GroupByKey]=DiscreteStatsTable[[#This Row],[GroupByKey]])*DiscreteStatsTable[Average])),0)</f>
        <v>0.25989097691448754</v>
      </c>
      <c r="O1626" s="5" cm="1">
        <f t="array" ref="O162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26" s="5" cm="1">
        <f t="array" ref="P1626">MAX(IF((ProjectInfoTable[ProjectName]=DiscreteStatsTable[[#This Row],[ProjectName]]),(ProjectInfoTable[ProjectName]=DiscreteStatsTable[[#This Row],[ProjectName]])*ProjectInfoTable[ConfidenceInterval]))</f>
        <v>0.95</v>
      </c>
      <c r="Q1626" s="5">
        <f>IF(AND(DiscreteStatsTable[[#This Row],[RepsWithStatObserved]]=1,Y1626=0),200000000000000000000,IFERROR(_xlfn.T.INV.2T(1 -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26" s="5" cm="1">
        <f t="array" ref="R1626">MIN(IF((DiscreteStatsTable[GroupByKey]=DiscreteStatsTable[[#This Row],[GroupByKey]]),(DiscreteStatsTable[GroupByKey]=DiscreteStatsTable[[#This Row],[GroupByKey]])*DiscreteStatsTable[Average]))</f>
        <v>9.9110799780549305E-2</v>
      </c>
      <c r="S1626" s="5" cm="1">
        <f t="array" ref="S1626">MAX(IF((DiscreteStatsTable[GroupByKey]=DiscreteStatsTable[[#This Row],[GroupByKey]]),(DiscreteStatsTable[GroupByKey]=DiscreteStatsTable[[#This Row],[GroupByKey]])*DiscreteStatsTable[Average]))</f>
        <v>0.39044329600396599</v>
      </c>
      <c r="T1626" s="5" cm="1">
        <f t="array" ref="T1626">MIN(IF((DiscreteStatsTable[GroupByKey]=DiscreteStatsTable[[#This Row],[GroupByKey]]),(DiscreteStatsTable[GroupByKey]=DiscreteStatsTable[[#This Row],[GroupByKey]])*DiscreteStatsTable[Minimum]))</f>
        <v>1.8569038615106601E-2</v>
      </c>
      <c r="U1626" s="5" cm="1">
        <f t="array" ref="U1626">MAX(IF((DiscreteStatsTable[GroupByKey]=DiscreteStatsTable[[#This Row],[GroupByKey]]),(DiscreteStatsTable[GroupByKey]=DiscreteStatsTable[[#This Row],[GroupByKey]])*DiscreteStatsTable[Maximum]))</f>
        <v>0.49770717251883501</v>
      </c>
      <c r="V1626" s="5" cm="1">
        <f t="array" ref="V1626">IFERROR(AVERAGE(IF((DiscreteStatsTable[GroupByKey]=DiscreteStatsTable[[#This Row],[GroupByKey]]),(DiscreteStatsTable[GroupByKey]=DiscreteStatsTable[[#This Row],[GroupByKey]])*DiscreteStatsTable[NumberObservations])),0)</f>
        <v>6.66</v>
      </c>
      <c r="W1626" s="5">
        <f>IF((DiscreteStatsTable[[#This Row],[RepsRequested]]&gt;1),DiscreteStatsTable[[#This Row],[HalfWidth]],DiscreteStatsTable[[#This Row],[BatchMeansHalfWidth]])</f>
        <v>1.6977944113910053E-2</v>
      </c>
      <c r="X1626" s="5" cm="1">
        <f t="array" ref="X1626">COUNT(IF((DiscreteStatsTable[GroupByKey]=DiscreteStatsTable[[#This Row],[GroupByKey]]),(DiscreteStatsTable[GroupByKey]=DiscreteStatsTable[[#This Row],[GroupByKey]])*DiscreteStatsTable[Replication]))</f>
        <v>50</v>
      </c>
      <c r="Y1626" s="5">
        <f>IF(DiscreteStatsTable[[#This Row],[RepsRequested]]=DiscreteStatsTable[[#This Row],[RepsWithStatObserved]],1,0)</f>
        <v>1</v>
      </c>
    </row>
    <row r="1627" spans="1:25" x14ac:dyDescent="0.25">
      <c r="A1627" t="s">
        <v>68</v>
      </c>
      <c r="B1627" t="s">
        <v>70</v>
      </c>
      <c r="C1627">
        <v>38</v>
      </c>
      <c r="D1627" t="s">
        <v>99</v>
      </c>
      <c r="E1627" t="s">
        <v>76</v>
      </c>
      <c r="F1627" t="s">
        <v>73</v>
      </c>
      <c r="G1627">
        <v>6.7982771130707302</v>
      </c>
      <c r="H1627">
        <v>2E+20</v>
      </c>
      <c r="I1627">
        <v>1.9365438994829001</v>
      </c>
      <c r="J1627">
        <v>11.200318723911201</v>
      </c>
      <c r="K1627">
        <v>13</v>
      </c>
      <c r="L162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27" s="5" cm="1">
        <f t="array" ref="M1627">MAX(IF((ProjectInfoTable[ProjectName]=DiscreteStatsTable[[#This Row],[ProjectName]]),(ProjectInfoTable[ProjectName]=DiscreteStatsTable[[#This Row],[ProjectName]])*ProjectInfoTable[NumberOfReplications]))</f>
        <v>50</v>
      </c>
      <c r="N1627" s="5" cm="1">
        <f t="array" ref="N1627">IFERROR(AVERAGE(IF((DiscreteStatsTable[GroupByKey]=DiscreteStatsTable[[#This Row],[GroupByKey]]),(DiscreteStatsTable[GroupByKey]=DiscreteStatsTable[[#This Row],[GroupByKey]])*DiscreteStatsTable[Average])),0)</f>
        <v>7.7967293074346298</v>
      </c>
      <c r="O1627" s="5" cm="1">
        <f t="array" ref="O1627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27" s="5" cm="1">
        <f t="array" ref="P1627">MAX(IF((ProjectInfoTable[ProjectName]=DiscreteStatsTable[[#This Row],[ProjectName]]),(ProjectInfoTable[ProjectName]=DiscreteStatsTable[[#This Row],[ProjectName]])*ProjectInfoTable[ConfidenceInterval]))</f>
        <v>0.95</v>
      </c>
      <c r="Q1627" s="5">
        <f>IF(AND(DiscreteStatsTable[[#This Row],[RepsWithStatObserved]]=1,Y1627=0),200000000000000000000,IFERROR(_xlfn.T.INV.2T(1 -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27" s="5" cm="1">
        <f t="array" ref="R1627">MIN(IF((DiscreteStatsTable[GroupByKey]=DiscreteStatsTable[[#This Row],[GroupByKey]]),(DiscreteStatsTable[GroupByKey]=DiscreteStatsTable[[#This Row],[GroupByKey]])*DiscreteStatsTable[Average]))</f>
        <v>2.9733239934164799</v>
      </c>
      <c r="S1627" s="5" cm="1">
        <f t="array" ref="S1627">MAX(IF((DiscreteStatsTable[GroupByKey]=DiscreteStatsTable[[#This Row],[GroupByKey]]),(DiscreteStatsTable[GroupByKey]=DiscreteStatsTable[[#This Row],[GroupByKey]])*DiscreteStatsTable[Average]))</f>
        <v>11.713298880119</v>
      </c>
      <c r="T1627" s="5" cm="1">
        <f t="array" ref="T1627">MIN(IF((DiscreteStatsTable[GroupByKey]=DiscreteStatsTable[[#This Row],[GroupByKey]]),(DiscreteStatsTable[GroupByKey]=DiscreteStatsTable[[#This Row],[GroupByKey]])*DiscreteStatsTable[Minimum]))</f>
        <v>0.55707115845319799</v>
      </c>
      <c r="U1627" s="5" cm="1">
        <f t="array" ref="U1627">MAX(IF((DiscreteStatsTable[GroupByKey]=DiscreteStatsTable[[#This Row],[GroupByKey]]),(DiscreteStatsTable[GroupByKey]=DiscreteStatsTable[[#This Row],[GroupByKey]])*DiscreteStatsTable[Maximum]))</f>
        <v>14.9312151755651</v>
      </c>
      <c r="V1627" s="5" cm="1">
        <f t="array" ref="V1627">IFERROR(AVERAGE(IF((DiscreteStatsTable[GroupByKey]=DiscreteStatsTable[[#This Row],[GroupByKey]]),(DiscreteStatsTable[GroupByKey]=DiscreteStatsTable[[#This Row],[GroupByKey]])*DiscreteStatsTable[NumberObservations])),0)</f>
        <v>6.66</v>
      </c>
      <c r="W1627" s="5">
        <f>IF((DiscreteStatsTable[[#This Row],[RepsRequested]]&gt;1),DiscreteStatsTable[[#This Row],[HalfWidth]],DiscreteStatsTable[[#This Row],[BatchMeansHalfWidth]])</f>
        <v>0.50933832341729657</v>
      </c>
      <c r="X1627" s="5" cm="1">
        <f t="array" ref="X1627">COUNT(IF((DiscreteStatsTable[GroupByKey]=DiscreteStatsTable[[#This Row],[GroupByKey]]),(DiscreteStatsTable[GroupByKey]=DiscreteStatsTable[[#This Row],[GroupByKey]])*DiscreteStatsTable[Replication]))</f>
        <v>50</v>
      </c>
      <c r="Y1627" s="5">
        <f>IF(DiscreteStatsTable[[#This Row],[RepsRequested]]=DiscreteStatsTable[[#This Row],[RepsWithStatObserved]],1,0)</f>
        <v>1</v>
      </c>
    </row>
    <row r="1628" spans="1:25" x14ac:dyDescent="0.25">
      <c r="A1628" t="s">
        <v>68</v>
      </c>
      <c r="B1628" t="s">
        <v>70</v>
      </c>
      <c r="C1628">
        <v>38</v>
      </c>
      <c r="D1628" t="s">
        <v>99</v>
      </c>
      <c r="E1628" t="s">
        <v>77</v>
      </c>
      <c r="F1628" t="s">
        <v>73</v>
      </c>
      <c r="G1628">
        <v>0</v>
      </c>
      <c r="H1628">
        <v>2E+20</v>
      </c>
      <c r="I1628">
        <v>0</v>
      </c>
      <c r="J1628">
        <v>0</v>
      </c>
      <c r="K1628">
        <v>13</v>
      </c>
      <c r="L162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28" s="5" cm="1">
        <f t="array" ref="M1628">MAX(IF((ProjectInfoTable[ProjectName]=DiscreteStatsTable[[#This Row],[ProjectName]]),(ProjectInfoTable[ProjectName]=DiscreteStatsTable[[#This Row],[ProjectName]])*ProjectInfoTable[NumberOfReplications]))</f>
        <v>50</v>
      </c>
      <c r="N1628" s="5" cm="1">
        <f t="array" ref="N1628">IFERROR(AVERAGE(IF((DiscreteStatsTable[GroupByKey]=DiscreteStatsTable[[#This Row],[GroupByKey]]),(DiscreteStatsTable[GroupByKey]=DiscreteStatsTable[[#This Row],[GroupByKey]])*DiscreteStatsTable[Average])),0)</f>
        <v>0</v>
      </c>
      <c r="O1628" s="5" cm="1">
        <f t="array" ref="O1628">IFERROR(_xlfn.STDEV.S(IF((DiscreteStatsTable[GroupByKey]=DiscreteStatsTable[[#This Row],[GroupByKey]]),(DiscreteStatsTable[GroupByKey]=DiscreteStatsTable[[#This Row],[GroupByKey]])*DiscreteStatsTable[Average])),0)</f>
        <v>0</v>
      </c>
      <c r="P1628" s="5" cm="1">
        <f t="array" ref="P1628">MAX(IF((ProjectInfoTable[ProjectName]=DiscreteStatsTable[[#This Row],[ProjectName]]),(ProjectInfoTable[ProjectName]=DiscreteStatsTable[[#This Row],[ProjectName]])*ProjectInfoTable[ConfidenceInterval]))</f>
        <v>0.95</v>
      </c>
      <c r="Q1628" s="5">
        <f>IF(AND(DiscreteStatsTable[[#This Row],[RepsWithStatObserved]]=1,Y1628=0),200000000000000000000,IFERROR(_xlfn.T.INV.2T(1 -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8" s="5" cm="1">
        <f t="array" ref="R1628">MIN(IF((DiscreteStatsTable[GroupByKey]=DiscreteStatsTable[[#This Row],[GroupByKey]]),(DiscreteStatsTable[GroupByKey]=DiscreteStatsTable[[#This Row],[GroupByKey]])*DiscreteStatsTable[Average]))</f>
        <v>0</v>
      </c>
      <c r="S1628" s="5" cm="1">
        <f t="array" ref="S1628">MAX(IF((DiscreteStatsTable[GroupByKey]=DiscreteStatsTable[[#This Row],[GroupByKey]]),(DiscreteStatsTable[GroupByKey]=DiscreteStatsTable[[#This Row],[GroupByKey]])*DiscreteStatsTable[Average]))</f>
        <v>0</v>
      </c>
      <c r="T1628" s="5" cm="1">
        <f t="array" ref="T1628">MIN(IF((DiscreteStatsTable[GroupByKey]=DiscreteStatsTable[[#This Row],[GroupByKey]]),(DiscreteStatsTable[GroupByKey]=DiscreteStatsTable[[#This Row],[GroupByKey]])*DiscreteStatsTable[Minimum]))</f>
        <v>0</v>
      </c>
      <c r="U1628" s="5" cm="1">
        <f t="array" ref="U1628">MAX(IF((DiscreteStatsTable[GroupByKey]=DiscreteStatsTable[[#This Row],[GroupByKey]]),(DiscreteStatsTable[GroupByKey]=DiscreteStatsTable[[#This Row],[GroupByKey]])*DiscreteStatsTable[Maximum]))</f>
        <v>0</v>
      </c>
      <c r="V1628" s="5" cm="1">
        <f t="array" ref="V1628">IFERROR(AVERAGE(IF((DiscreteStatsTable[GroupByKey]=DiscreteStatsTable[[#This Row],[GroupByKey]]),(DiscreteStatsTable[GroupByKey]=DiscreteStatsTable[[#This Row],[GroupByKey]])*DiscreteStatsTable[NumberObservations])),0)</f>
        <v>6.66</v>
      </c>
      <c r="W1628" s="5">
        <f>IF((DiscreteStatsTable[[#This Row],[RepsRequested]]&gt;1),DiscreteStatsTable[[#This Row],[HalfWidth]],DiscreteStatsTable[[#This Row],[BatchMeansHalfWidth]])</f>
        <v>0</v>
      </c>
      <c r="X1628" s="5" cm="1">
        <f t="array" ref="X1628">COUNT(IF((DiscreteStatsTable[GroupByKey]=DiscreteStatsTable[[#This Row],[GroupByKey]]),(DiscreteStatsTable[GroupByKey]=DiscreteStatsTable[[#This Row],[GroupByKey]])*DiscreteStatsTable[Replication]))</f>
        <v>50</v>
      </c>
      <c r="Y1628" s="5">
        <f>IF(DiscreteStatsTable[[#This Row],[RepsRequested]]=DiscreteStatsTable[[#This Row],[RepsWithStatObserved]],1,0)</f>
        <v>1</v>
      </c>
    </row>
    <row r="1629" spans="1:25" x14ac:dyDescent="0.25">
      <c r="A1629" t="s">
        <v>68</v>
      </c>
      <c r="B1629" t="s">
        <v>70</v>
      </c>
      <c r="C1629">
        <v>38</v>
      </c>
      <c r="D1629" t="s">
        <v>99</v>
      </c>
      <c r="E1629" t="s">
        <v>78</v>
      </c>
      <c r="F1629" t="s">
        <v>73</v>
      </c>
      <c r="G1629">
        <v>0.14251950346581599</v>
      </c>
      <c r="H1629">
        <v>2E+20</v>
      </c>
      <c r="I1629">
        <v>0</v>
      </c>
      <c r="J1629">
        <v>1.53695785006093</v>
      </c>
      <c r="K1629">
        <v>13</v>
      </c>
      <c r="L162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29" s="5" cm="1">
        <f t="array" ref="M1629">MAX(IF((ProjectInfoTable[ProjectName]=DiscreteStatsTable[[#This Row],[ProjectName]]),(ProjectInfoTable[ProjectName]=DiscreteStatsTable[[#This Row],[ProjectName]])*ProjectInfoTable[NumberOfReplications]))</f>
        <v>50</v>
      </c>
      <c r="N1629" s="5" cm="1">
        <f t="array" ref="N1629">IFERROR(AVERAGE(IF((DiscreteStatsTable[GroupByKey]=DiscreteStatsTable[[#This Row],[GroupByKey]]),(DiscreteStatsTable[GroupByKey]=DiscreteStatsTable[[#This Row],[GroupByKey]])*DiscreteStatsTable[Average])),0)</f>
        <v>1.5083801460331328</v>
      </c>
      <c r="O1629" s="5" cm="1">
        <f t="array" ref="O1629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29" s="5" cm="1">
        <f t="array" ref="P1629">MAX(IF((ProjectInfoTable[ProjectName]=DiscreteStatsTable[[#This Row],[ProjectName]]),(ProjectInfoTable[ProjectName]=DiscreteStatsTable[[#This Row],[ProjectName]])*ProjectInfoTable[ConfidenceInterval]))</f>
        <v>0.95</v>
      </c>
      <c r="Q1629" s="5">
        <f>IF(AND(DiscreteStatsTable[[#This Row],[RepsWithStatObserved]]=1,Y1629=0),200000000000000000000,IFERROR(_xlfn.T.INV.2T(1 -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29" s="5" cm="1">
        <f t="array" ref="R1629">MIN(IF((DiscreteStatsTable[GroupByKey]=DiscreteStatsTable[[#This Row],[GroupByKey]]),(DiscreteStatsTable[GroupByKey]=DiscreteStatsTable[[#This Row],[GroupByKey]])*DiscreteStatsTable[Average]))</f>
        <v>0</v>
      </c>
      <c r="S1629" s="5" cm="1">
        <f t="array" ref="S1629">MAX(IF((DiscreteStatsTable[GroupByKey]=DiscreteStatsTable[[#This Row],[GroupByKey]]),(DiscreteStatsTable[GroupByKey]=DiscreteStatsTable[[#This Row],[GroupByKey]])*DiscreteStatsTable[Average]))</f>
        <v>12.907894030662501</v>
      </c>
      <c r="T1629" s="5" cm="1">
        <f t="array" ref="T1629">MIN(IF((DiscreteStatsTable[GroupByKey]=DiscreteStatsTable[[#This Row],[GroupByKey]]),(DiscreteStatsTable[GroupByKey]=DiscreteStatsTable[[#This Row],[GroupByKey]])*DiscreteStatsTable[Minimum]))</f>
        <v>0</v>
      </c>
      <c r="U1629" s="5" cm="1">
        <f t="array" ref="U1629">MAX(IF((DiscreteStatsTable[GroupByKey]=DiscreteStatsTable[[#This Row],[GroupByKey]]),(DiscreteStatsTable[GroupByKey]=DiscreteStatsTable[[#This Row],[GroupByKey]])*DiscreteStatsTable[Maximum]))</f>
        <v>31.471105476993198</v>
      </c>
      <c r="V1629" s="5" cm="1">
        <f t="array" ref="V1629">IFERROR(AVERAGE(IF((DiscreteStatsTable[GroupByKey]=DiscreteStatsTable[[#This Row],[GroupByKey]]),(DiscreteStatsTable[GroupByKey]=DiscreteStatsTable[[#This Row],[GroupByKey]])*DiscreteStatsTable[NumberObservations])),0)</f>
        <v>6.66</v>
      </c>
      <c r="W1629" s="5">
        <f>IF((DiscreteStatsTable[[#This Row],[RepsRequested]]&gt;1),DiscreteStatsTable[[#This Row],[HalfWidth]],DiscreteStatsTable[[#This Row],[BatchMeansHalfWidth]])</f>
        <v>0.62451094728009982</v>
      </c>
      <c r="X1629" s="5" cm="1">
        <f t="array" ref="X1629">COUNT(IF((DiscreteStatsTable[GroupByKey]=DiscreteStatsTable[[#This Row],[GroupByKey]]),(DiscreteStatsTable[GroupByKey]=DiscreteStatsTable[[#This Row],[GroupByKey]])*DiscreteStatsTable[Replication]))</f>
        <v>50</v>
      </c>
      <c r="Y1629" s="5">
        <f>IF(DiscreteStatsTable[[#This Row],[RepsRequested]]=DiscreteStatsTable[[#This Row],[RepsWithStatObserved]],1,0)</f>
        <v>1</v>
      </c>
    </row>
    <row r="1630" spans="1:25" x14ac:dyDescent="0.25">
      <c r="A1630" t="s">
        <v>68</v>
      </c>
      <c r="B1630" t="s">
        <v>70</v>
      </c>
      <c r="C1630">
        <v>39</v>
      </c>
      <c r="D1630" t="s">
        <v>99</v>
      </c>
      <c r="E1630" t="s">
        <v>72</v>
      </c>
      <c r="F1630" t="s">
        <v>73</v>
      </c>
      <c r="G1630">
        <v>0.27798098653556202</v>
      </c>
      <c r="H1630">
        <v>2E+20</v>
      </c>
      <c r="I1630">
        <v>0.17914890723492199</v>
      </c>
      <c r="J1630">
        <v>0.44460691808696401</v>
      </c>
      <c r="K1630">
        <v>8</v>
      </c>
      <c r="L163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30" s="5" cm="1">
        <f t="array" ref="M1630">MAX(IF((ProjectInfoTable[ProjectName]=DiscreteStatsTable[[#This Row],[ProjectName]]),(ProjectInfoTable[ProjectName]=DiscreteStatsTable[[#This Row],[ProjectName]])*ProjectInfoTable[NumberOfReplications]))</f>
        <v>50</v>
      </c>
      <c r="N1630" s="5" cm="1">
        <f t="array" ref="N1630">IFERROR(AVERAGE(IF((DiscreteStatsTable[GroupByKey]=DiscreteStatsTable[[#This Row],[GroupByKey]]),(DiscreteStatsTable[GroupByKey]=DiscreteStatsTable[[#This Row],[GroupByKey]])*DiscreteStatsTable[Average])),0)</f>
        <v>0.25989097691448754</v>
      </c>
      <c r="O1630" s="5" cm="1">
        <f t="array" ref="O163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30" s="5" cm="1">
        <f t="array" ref="P1630">MAX(IF((ProjectInfoTable[ProjectName]=DiscreteStatsTable[[#This Row],[ProjectName]]),(ProjectInfoTable[ProjectName]=DiscreteStatsTable[[#This Row],[ProjectName]])*ProjectInfoTable[ConfidenceInterval]))</f>
        <v>0.95</v>
      </c>
      <c r="Q1630" s="5">
        <f>IF(AND(DiscreteStatsTable[[#This Row],[RepsWithStatObserved]]=1,Y1630=0),200000000000000000000,IFERROR(_xlfn.T.INV.2T(1 -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30" s="5" cm="1">
        <f t="array" ref="R1630">MIN(IF((DiscreteStatsTable[GroupByKey]=DiscreteStatsTable[[#This Row],[GroupByKey]]),(DiscreteStatsTable[GroupByKey]=DiscreteStatsTable[[#This Row],[GroupByKey]])*DiscreteStatsTable[Average]))</f>
        <v>9.9110799780549305E-2</v>
      </c>
      <c r="S1630" s="5" cm="1">
        <f t="array" ref="S1630">MAX(IF((DiscreteStatsTable[GroupByKey]=DiscreteStatsTable[[#This Row],[GroupByKey]]),(DiscreteStatsTable[GroupByKey]=DiscreteStatsTable[[#This Row],[GroupByKey]])*DiscreteStatsTable[Average]))</f>
        <v>0.39044329600396599</v>
      </c>
      <c r="T1630" s="5" cm="1">
        <f t="array" ref="T1630">MIN(IF((DiscreteStatsTable[GroupByKey]=DiscreteStatsTable[[#This Row],[GroupByKey]]),(DiscreteStatsTable[GroupByKey]=DiscreteStatsTable[[#This Row],[GroupByKey]])*DiscreteStatsTable[Minimum]))</f>
        <v>1.8569038615106601E-2</v>
      </c>
      <c r="U1630" s="5" cm="1">
        <f t="array" ref="U1630">MAX(IF((DiscreteStatsTable[GroupByKey]=DiscreteStatsTable[[#This Row],[GroupByKey]]),(DiscreteStatsTable[GroupByKey]=DiscreteStatsTable[[#This Row],[GroupByKey]])*DiscreteStatsTable[Maximum]))</f>
        <v>0.49770717251883501</v>
      </c>
      <c r="V1630" s="5" cm="1">
        <f t="array" ref="V1630">IFERROR(AVERAGE(IF((DiscreteStatsTable[GroupByKey]=DiscreteStatsTable[[#This Row],[GroupByKey]]),(DiscreteStatsTable[GroupByKey]=DiscreteStatsTable[[#This Row],[GroupByKey]])*DiscreteStatsTable[NumberObservations])),0)</f>
        <v>6.66</v>
      </c>
      <c r="W1630" s="5">
        <f>IF((DiscreteStatsTable[[#This Row],[RepsRequested]]&gt;1),DiscreteStatsTable[[#This Row],[HalfWidth]],DiscreteStatsTable[[#This Row],[BatchMeansHalfWidth]])</f>
        <v>1.6977944113910053E-2</v>
      </c>
      <c r="X1630" s="5" cm="1">
        <f t="array" ref="X1630">COUNT(IF((DiscreteStatsTable[GroupByKey]=DiscreteStatsTable[[#This Row],[GroupByKey]]),(DiscreteStatsTable[GroupByKey]=DiscreteStatsTable[[#This Row],[GroupByKey]])*DiscreteStatsTable[Replication]))</f>
        <v>50</v>
      </c>
      <c r="Y1630" s="5">
        <f>IF(DiscreteStatsTable[[#This Row],[RepsRequested]]=DiscreteStatsTable[[#This Row],[RepsWithStatObserved]],1,0)</f>
        <v>1</v>
      </c>
    </row>
    <row r="1631" spans="1:25" x14ac:dyDescent="0.25">
      <c r="A1631" t="s">
        <v>68</v>
      </c>
      <c r="B1631" t="s">
        <v>70</v>
      </c>
      <c r="C1631">
        <v>39</v>
      </c>
      <c r="D1631" t="s">
        <v>99</v>
      </c>
      <c r="E1631" t="s">
        <v>74</v>
      </c>
      <c r="F1631" t="s">
        <v>73</v>
      </c>
      <c r="G1631">
        <v>8.9397196939439993</v>
      </c>
      <c r="H1631">
        <v>2E+20</v>
      </c>
      <c r="I1631">
        <v>6.1528326377794498</v>
      </c>
      <c r="J1631">
        <v>13.338207542608901</v>
      </c>
      <c r="K1631">
        <v>8</v>
      </c>
      <c r="L163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31" s="5" cm="1">
        <f t="array" ref="M1631">MAX(IF((ProjectInfoTable[ProjectName]=DiscreteStatsTable[[#This Row],[ProjectName]]),(ProjectInfoTable[ProjectName]=DiscreteStatsTable[[#This Row],[ProjectName]])*ProjectInfoTable[NumberOfReplications]))</f>
        <v>50</v>
      </c>
      <c r="N1631" s="5" cm="1">
        <f t="array" ref="N1631">IFERROR(AVERAGE(IF((DiscreteStatsTable[GroupByKey]=DiscreteStatsTable[[#This Row],[GroupByKey]]),(DiscreteStatsTable[GroupByKey]=DiscreteStatsTable[[#This Row],[GroupByKey]])*DiscreteStatsTable[Average])),0)</f>
        <v>9.3051094534677592</v>
      </c>
      <c r="O1631" s="5" cm="1">
        <f t="array" ref="O1631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31" s="5" cm="1">
        <f t="array" ref="P1631">MAX(IF((ProjectInfoTable[ProjectName]=DiscreteStatsTable[[#This Row],[ProjectName]]),(ProjectInfoTable[ProjectName]=DiscreteStatsTable[[#This Row],[ProjectName]])*ProjectInfoTable[ConfidenceInterval]))</f>
        <v>0.95</v>
      </c>
      <c r="Q1631" s="5">
        <f>IF(AND(DiscreteStatsTable[[#This Row],[RepsWithStatObserved]]=1,Y1631=0),200000000000000000000,IFERROR(_xlfn.T.INV.2T(1 -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31" s="5" cm="1">
        <f t="array" ref="R1631">MIN(IF((DiscreteStatsTable[GroupByKey]=DiscreteStatsTable[[#This Row],[GroupByKey]]),(DiscreteStatsTable[GroupByKey]=DiscreteStatsTable[[#This Row],[GroupByKey]])*DiscreteStatsTable[Average]))</f>
        <v>3.48010138212855</v>
      </c>
      <c r="S1631" s="5" cm="1">
        <f t="array" ref="S1631">MAX(IF((DiscreteStatsTable[GroupByKey]=DiscreteStatsTable[[#This Row],[GroupByKey]]),(DiscreteStatsTable[GroupByKey]=DiscreteStatsTable[[#This Row],[GroupByKey]])*DiscreteStatsTable[Average]))</f>
        <v>23.754986041942001</v>
      </c>
      <c r="T1631" s="5" cm="1">
        <f t="array" ref="T1631">MIN(IF((DiscreteStatsTable[GroupByKey]=DiscreteStatsTable[[#This Row],[GroupByKey]]),(DiscreteStatsTable[GroupByKey]=DiscreteStatsTable[[#This Row],[GroupByKey]])*DiscreteStatsTable[Minimum]))</f>
        <v>0.55707115845319799</v>
      </c>
      <c r="U1631" s="5" cm="1">
        <f t="array" ref="U1631">MAX(IF((DiscreteStatsTable[GroupByKey]=DiscreteStatsTable[[#This Row],[GroupByKey]]),(DiscreteStatsTable[GroupByKey]=DiscreteStatsTable[[#This Row],[GroupByKey]])*DiscreteStatsTable[Maximum]))</f>
        <v>46.0165696136092</v>
      </c>
      <c r="V1631" s="5" cm="1">
        <f t="array" ref="V1631">IFERROR(AVERAGE(IF((DiscreteStatsTable[GroupByKey]=DiscreteStatsTable[[#This Row],[GroupByKey]]),(DiscreteStatsTable[GroupByKey]=DiscreteStatsTable[[#This Row],[GroupByKey]])*DiscreteStatsTable[NumberObservations])),0)</f>
        <v>6.66</v>
      </c>
      <c r="W1631" s="5">
        <f>IF((DiscreteStatsTable[[#This Row],[RepsRequested]]&gt;1),DiscreteStatsTable[[#This Row],[HalfWidth]],DiscreteStatsTable[[#This Row],[BatchMeansHalfWidth]])</f>
        <v>0.87568994514178078</v>
      </c>
      <c r="X1631" s="5" cm="1">
        <f t="array" ref="X1631">COUNT(IF((DiscreteStatsTable[GroupByKey]=DiscreteStatsTable[[#This Row],[GroupByKey]]),(DiscreteStatsTable[GroupByKey]=DiscreteStatsTable[[#This Row],[GroupByKey]])*DiscreteStatsTable[Replication]))</f>
        <v>50</v>
      </c>
      <c r="Y1631" s="5">
        <f>IF(DiscreteStatsTable[[#This Row],[RepsRequested]]=DiscreteStatsTable[[#This Row],[RepsWithStatObserved]],1,0)</f>
        <v>1</v>
      </c>
    </row>
    <row r="1632" spans="1:25" x14ac:dyDescent="0.25">
      <c r="A1632" t="s">
        <v>68</v>
      </c>
      <c r="B1632" t="s">
        <v>70</v>
      </c>
      <c r="C1632">
        <v>39</v>
      </c>
      <c r="D1632" t="s">
        <v>99</v>
      </c>
      <c r="E1632" t="s">
        <v>75</v>
      </c>
      <c r="F1632" t="s">
        <v>73</v>
      </c>
      <c r="G1632">
        <v>0.27798098653556202</v>
      </c>
      <c r="H1632">
        <v>2E+20</v>
      </c>
      <c r="I1632">
        <v>0.17914890723492199</v>
      </c>
      <c r="J1632">
        <v>0.44460691808696401</v>
      </c>
      <c r="K1632">
        <v>8</v>
      </c>
      <c r="L163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32" s="5" cm="1">
        <f t="array" ref="M1632">MAX(IF((ProjectInfoTable[ProjectName]=DiscreteStatsTable[[#This Row],[ProjectName]]),(ProjectInfoTable[ProjectName]=DiscreteStatsTable[[#This Row],[ProjectName]])*ProjectInfoTable[NumberOfReplications]))</f>
        <v>50</v>
      </c>
      <c r="N1632" s="5" cm="1">
        <f t="array" ref="N1632">IFERROR(AVERAGE(IF((DiscreteStatsTable[GroupByKey]=DiscreteStatsTable[[#This Row],[GroupByKey]]),(DiscreteStatsTable[GroupByKey]=DiscreteStatsTable[[#This Row],[GroupByKey]])*DiscreteStatsTable[Average])),0)</f>
        <v>0.25989097691448754</v>
      </c>
      <c r="O1632" s="5" cm="1">
        <f t="array" ref="O163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32" s="5" cm="1">
        <f t="array" ref="P1632">MAX(IF((ProjectInfoTable[ProjectName]=DiscreteStatsTable[[#This Row],[ProjectName]]),(ProjectInfoTable[ProjectName]=DiscreteStatsTable[[#This Row],[ProjectName]])*ProjectInfoTable[ConfidenceInterval]))</f>
        <v>0.95</v>
      </c>
      <c r="Q1632" s="5">
        <f>IF(AND(DiscreteStatsTable[[#This Row],[RepsWithStatObserved]]=1,Y1632=0),200000000000000000000,IFERROR(_xlfn.T.INV.2T(1 -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32" s="5" cm="1">
        <f t="array" ref="R1632">MIN(IF((DiscreteStatsTable[GroupByKey]=DiscreteStatsTable[[#This Row],[GroupByKey]]),(DiscreteStatsTable[GroupByKey]=DiscreteStatsTable[[#This Row],[GroupByKey]])*DiscreteStatsTable[Average]))</f>
        <v>9.9110799780549305E-2</v>
      </c>
      <c r="S1632" s="5" cm="1">
        <f t="array" ref="S1632">MAX(IF((DiscreteStatsTable[GroupByKey]=DiscreteStatsTable[[#This Row],[GroupByKey]]),(DiscreteStatsTable[GroupByKey]=DiscreteStatsTable[[#This Row],[GroupByKey]])*DiscreteStatsTable[Average]))</f>
        <v>0.39044329600396599</v>
      </c>
      <c r="T1632" s="5" cm="1">
        <f t="array" ref="T1632">MIN(IF((DiscreteStatsTable[GroupByKey]=DiscreteStatsTable[[#This Row],[GroupByKey]]),(DiscreteStatsTable[GroupByKey]=DiscreteStatsTable[[#This Row],[GroupByKey]])*DiscreteStatsTable[Minimum]))</f>
        <v>1.8569038615106601E-2</v>
      </c>
      <c r="U1632" s="5" cm="1">
        <f t="array" ref="U1632">MAX(IF((DiscreteStatsTable[GroupByKey]=DiscreteStatsTable[[#This Row],[GroupByKey]]),(DiscreteStatsTable[GroupByKey]=DiscreteStatsTable[[#This Row],[GroupByKey]])*DiscreteStatsTable[Maximum]))</f>
        <v>0.49770717251883501</v>
      </c>
      <c r="V1632" s="5" cm="1">
        <f t="array" ref="V1632">IFERROR(AVERAGE(IF((DiscreteStatsTable[GroupByKey]=DiscreteStatsTable[[#This Row],[GroupByKey]]),(DiscreteStatsTable[GroupByKey]=DiscreteStatsTable[[#This Row],[GroupByKey]])*DiscreteStatsTable[NumberObservations])),0)</f>
        <v>6.66</v>
      </c>
      <c r="W1632" s="5">
        <f>IF((DiscreteStatsTable[[#This Row],[RepsRequested]]&gt;1),DiscreteStatsTable[[#This Row],[HalfWidth]],DiscreteStatsTable[[#This Row],[BatchMeansHalfWidth]])</f>
        <v>1.6977944113910053E-2</v>
      </c>
      <c r="X1632" s="5" cm="1">
        <f t="array" ref="X1632">COUNT(IF((DiscreteStatsTable[GroupByKey]=DiscreteStatsTable[[#This Row],[GroupByKey]]),(DiscreteStatsTable[GroupByKey]=DiscreteStatsTable[[#This Row],[GroupByKey]])*DiscreteStatsTable[Replication]))</f>
        <v>50</v>
      </c>
      <c r="Y1632" s="5">
        <f>IF(DiscreteStatsTable[[#This Row],[RepsRequested]]=DiscreteStatsTable[[#This Row],[RepsWithStatObserved]],1,0)</f>
        <v>1</v>
      </c>
    </row>
    <row r="1633" spans="1:25" x14ac:dyDescent="0.25">
      <c r="A1633" t="s">
        <v>68</v>
      </c>
      <c r="B1633" t="s">
        <v>70</v>
      </c>
      <c r="C1633">
        <v>39</v>
      </c>
      <c r="D1633" t="s">
        <v>99</v>
      </c>
      <c r="E1633" t="s">
        <v>76</v>
      </c>
      <c r="F1633" t="s">
        <v>73</v>
      </c>
      <c r="G1633">
        <v>8.3394295960668501</v>
      </c>
      <c r="H1633">
        <v>2E+20</v>
      </c>
      <c r="I1633">
        <v>5.3744672170476502</v>
      </c>
      <c r="J1633">
        <v>13.338207542608901</v>
      </c>
      <c r="K1633">
        <v>8</v>
      </c>
      <c r="L163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33" s="5" cm="1">
        <f t="array" ref="M1633">MAX(IF((ProjectInfoTable[ProjectName]=DiscreteStatsTable[[#This Row],[ProjectName]]),(ProjectInfoTable[ProjectName]=DiscreteStatsTable[[#This Row],[ProjectName]])*ProjectInfoTable[NumberOfReplications]))</f>
        <v>50</v>
      </c>
      <c r="N1633" s="5" cm="1">
        <f t="array" ref="N1633">IFERROR(AVERAGE(IF((DiscreteStatsTable[GroupByKey]=DiscreteStatsTable[[#This Row],[GroupByKey]]),(DiscreteStatsTable[GroupByKey]=DiscreteStatsTable[[#This Row],[GroupByKey]])*DiscreteStatsTable[Average])),0)</f>
        <v>7.7967293074346298</v>
      </c>
      <c r="O1633" s="5" cm="1">
        <f t="array" ref="O1633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33" s="5" cm="1">
        <f t="array" ref="P1633">MAX(IF((ProjectInfoTable[ProjectName]=DiscreteStatsTable[[#This Row],[ProjectName]]),(ProjectInfoTable[ProjectName]=DiscreteStatsTable[[#This Row],[ProjectName]])*ProjectInfoTable[ConfidenceInterval]))</f>
        <v>0.95</v>
      </c>
      <c r="Q1633" s="5">
        <f>IF(AND(DiscreteStatsTable[[#This Row],[RepsWithStatObserved]]=1,Y1633=0),200000000000000000000,IFERROR(_xlfn.T.INV.2T(1 -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33" s="5" cm="1">
        <f t="array" ref="R1633">MIN(IF((DiscreteStatsTable[GroupByKey]=DiscreteStatsTable[[#This Row],[GroupByKey]]),(DiscreteStatsTable[GroupByKey]=DiscreteStatsTable[[#This Row],[GroupByKey]])*DiscreteStatsTable[Average]))</f>
        <v>2.9733239934164799</v>
      </c>
      <c r="S1633" s="5" cm="1">
        <f t="array" ref="S1633">MAX(IF((DiscreteStatsTable[GroupByKey]=DiscreteStatsTable[[#This Row],[GroupByKey]]),(DiscreteStatsTable[GroupByKey]=DiscreteStatsTable[[#This Row],[GroupByKey]])*DiscreteStatsTable[Average]))</f>
        <v>11.713298880119</v>
      </c>
      <c r="T1633" s="5" cm="1">
        <f t="array" ref="T1633">MIN(IF((DiscreteStatsTable[GroupByKey]=DiscreteStatsTable[[#This Row],[GroupByKey]]),(DiscreteStatsTable[GroupByKey]=DiscreteStatsTable[[#This Row],[GroupByKey]])*DiscreteStatsTable[Minimum]))</f>
        <v>0.55707115845319799</v>
      </c>
      <c r="U1633" s="5" cm="1">
        <f t="array" ref="U1633">MAX(IF((DiscreteStatsTable[GroupByKey]=DiscreteStatsTable[[#This Row],[GroupByKey]]),(DiscreteStatsTable[GroupByKey]=DiscreteStatsTable[[#This Row],[GroupByKey]])*DiscreteStatsTable[Maximum]))</f>
        <v>14.9312151755651</v>
      </c>
      <c r="V1633" s="5" cm="1">
        <f t="array" ref="V1633">IFERROR(AVERAGE(IF((DiscreteStatsTable[GroupByKey]=DiscreteStatsTable[[#This Row],[GroupByKey]]),(DiscreteStatsTable[GroupByKey]=DiscreteStatsTable[[#This Row],[GroupByKey]])*DiscreteStatsTable[NumberObservations])),0)</f>
        <v>6.66</v>
      </c>
      <c r="W1633" s="5">
        <f>IF((DiscreteStatsTable[[#This Row],[RepsRequested]]&gt;1),DiscreteStatsTable[[#This Row],[HalfWidth]],DiscreteStatsTable[[#This Row],[BatchMeansHalfWidth]])</f>
        <v>0.50933832341729657</v>
      </c>
      <c r="X1633" s="5" cm="1">
        <f t="array" ref="X1633">COUNT(IF((DiscreteStatsTable[GroupByKey]=DiscreteStatsTable[[#This Row],[GroupByKey]]),(DiscreteStatsTable[GroupByKey]=DiscreteStatsTable[[#This Row],[GroupByKey]])*DiscreteStatsTable[Replication]))</f>
        <v>50</v>
      </c>
      <c r="Y1633" s="5">
        <f>IF(DiscreteStatsTable[[#This Row],[RepsRequested]]=DiscreteStatsTable[[#This Row],[RepsWithStatObserved]],1,0)</f>
        <v>1</v>
      </c>
    </row>
    <row r="1634" spans="1:25" x14ac:dyDescent="0.25">
      <c r="A1634" t="s">
        <v>68</v>
      </c>
      <c r="B1634" t="s">
        <v>70</v>
      </c>
      <c r="C1634">
        <v>39</v>
      </c>
      <c r="D1634" t="s">
        <v>99</v>
      </c>
      <c r="E1634" t="s">
        <v>77</v>
      </c>
      <c r="F1634" t="s">
        <v>73</v>
      </c>
      <c r="G1634">
        <v>0</v>
      </c>
      <c r="H1634">
        <v>2E+20</v>
      </c>
      <c r="I1634">
        <v>0</v>
      </c>
      <c r="J1634">
        <v>0</v>
      </c>
      <c r="K1634">
        <v>8</v>
      </c>
      <c r="L163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34" s="5" cm="1">
        <f t="array" ref="M1634">MAX(IF((ProjectInfoTable[ProjectName]=DiscreteStatsTable[[#This Row],[ProjectName]]),(ProjectInfoTable[ProjectName]=DiscreteStatsTable[[#This Row],[ProjectName]])*ProjectInfoTable[NumberOfReplications]))</f>
        <v>50</v>
      </c>
      <c r="N1634" s="5" cm="1">
        <f t="array" ref="N1634">IFERROR(AVERAGE(IF((DiscreteStatsTable[GroupByKey]=DiscreteStatsTable[[#This Row],[GroupByKey]]),(DiscreteStatsTable[GroupByKey]=DiscreteStatsTable[[#This Row],[GroupByKey]])*DiscreteStatsTable[Average])),0)</f>
        <v>0</v>
      </c>
      <c r="O1634" s="5" cm="1">
        <f t="array" ref="O1634">IFERROR(_xlfn.STDEV.S(IF((DiscreteStatsTable[GroupByKey]=DiscreteStatsTable[[#This Row],[GroupByKey]]),(DiscreteStatsTable[GroupByKey]=DiscreteStatsTable[[#This Row],[GroupByKey]])*DiscreteStatsTable[Average])),0)</f>
        <v>0</v>
      </c>
      <c r="P1634" s="5" cm="1">
        <f t="array" ref="P1634">MAX(IF((ProjectInfoTable[ProjectName]=DiscreteStatsTable[[#This Row],[ProjectName]]),(ProjectInfoTable[ProjectName]=DiscreteStatsTable[[#This Row],[ProjectName]])*ProjectInfoTable[ConfidenceInterval]))</f>
        <v>0.95</v>
      </c>
      <c r="Q1634" s="5">
        <f>IF(AND(DiscreteStatsTable[[#This Row],[RepsWithStatObserved]]=1,Y1634=0),200000000000000000000,IFERROR(_xlfn.T.INV.2T(1 -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4" s="5" cm="1">
        <f t="array" ref="R1634">MIN(IF((DiscreteStatsTable[GroupByKey]=DiscreteStatsTable[[#This Row],[GroupByKey]]),(DiscreteStatsTable[GroupByKey]=DiscreteStatsTable[[#This Row],[GroupByKey]])*DiscreteStatsTable[Average]))</f>
        <v>0</v>
      </c>
      <c r="S1634" s="5" cm="1">
        <f t="array" ref="S1634">MAX(IF((DiscreteStatsTable[GroupByKey]=DiscreteStatsTable[[#This Row],[GroupByKey]]),(DiscreteStatsTable[GroupByKey]=DiscreteStatsTable[[#This Row],[GroupByKey]])*DiscreteStatsTable[Average]))</f>
        <v>0</v>
      </c>
      <c r="T1634" s="5" cm="1">
        <f t="array" ref="T1634">MIN(IF((DiscreteStatsTable[GroupByKey]=DiscreteStatsTable[[#This Row],[GroupByKey]]),(DiscreteStatsTable[GroupByKey]=DiscreteStatsTable[[#This Row],[GroupByKey]])*DiscreteStatsTable[Minimum]))</f>
        <v>0</v>
      </c>
      <c r="U1634" s="5" cm="1">
        <f t="array" ref="U1634">MAX(IF((DiscreteStatsTable[GroupByKey]=DiscreteStatsTable[[#This Row],[GroupByKey]]),(DiscreteStatsTable[GroupByKey]=DiscreteStatsTable[[#This Row],[GroupByKey]])*DiscreteStatsTable[Maximum]))</f>
        <v>0</v>
      </c>
      <c r="V1634" s="5" cm="1">
        <f t="array" ref="V1634">IFERROR(AVERAGE(IF((DiscreteStatsTable[GroupByKey]=DiscreteStatsTable[[#This Row],[GroupByKey]]),(DiscreteStatsTable[GroupByKey]=DiscreteStatsTable[[#This Row],[GroupByKey]])*DiscreteStatsTable[NumberObservations])),0)</f>
        <v>6.66</v>
      </c>
      <c r="W1634" s="5">
        <f>IF((DiscreteStatsTable[[#This Row],[RepsRequested]]&gt;1),DiscreteStatsTable[[#This Row],[HalfWidth]],DiscreteStatsTable[[#This Row],[BatchMeansHalfWidth]])</f>
        <v>0</v>
      </c>
      <c r="X1634" s="5" cm="1">
        <f t="array" ref="X1634">COUNT(IF((DiscreteStatsTable[GroupByKey]=DiscreteStatsTable[[#This Row],[GroupByKey]]),(DiscreteStatsTable[GroupByKey]=DiscreteStatsTable[[#This Row],[GroupByKey]])*DiscreteStatsTable[Replication]))</f>
        <v>50</v>
      </c>
      <c r="Y1634" s="5">
        <f>IF(DiscreteStatsTable[[#This Row],[RepsRequested]]=DiscreteStatsTable[[#This Row],[RepsWithStatObserved]],1,0)</f>
        <v>1</v>
      </c>
    </row>
    <row r="1635" spans="1:25" x14ac:dyDescent="0.25">
      <c r="A1635" t="s">
        <v>68</v>
      </c>
      <c r="B1635" t="s">
        <v>70</v>
      </c>
      <c r="C1635">
        <v>39</v>
      </c>
      <c r="D1635" t="s">
        <v>99</v>
      </c>
      <c r="E1635" t="s">
        <v>78</v>
      </c>
      <c r="F1635" t="s">
        <v>73</v>
      </c>
      <c r="G1635">
        <v>0.60029009787714904</v>
      </c>
      <c r="H1635">
        <v>2E+20</v>
      </c>
      <c r="I1635">
        <v>0</v>
      </c>
      <c r="J1635">
        <v>2.9132713232567702</v>
      </c>
      <c r="K1635">
        <v>8</v>
      </c>
      <c r="L163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35" s="5" cm="1">
        <f t="array" ref="M1635">MAX(IF((ProjectInfoTable[ProjectName]=DiscreteStatsTable[[#This Row],[ProjectName]]),(ProjectInfoTable[ProjectName]=DiscreteStatsTable[[#This Row],[ProjectName]])*ProjectInfoTable[NumberOfReplications]))</f>
        <v>50</v>
      </c>
      <c r="N1635" s="5" cm="1">
        <f t="array" ref="N1635">IFERROR(AVERAGE(IF((DiscreteStatsTable[GroupByKey]=DiscreteStatsTable[[#This Row],[GroupByKey]]),(DiscreteStatsTable[GroupByKey]=DiscreteStatsTable[[#This Row],[GroupByKey]])*DiscreteStatsTable[Average])),0)</f>
        <v>1.5083801460331328</v>
      </c>
      <c r="O1635" s="5" cm="1">
        <f t="array" ref="O1635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35" s="5" cm="1">
        <f t="array" ref="P1635">MAX(IF((ProjectInfoTable[ProjectName]=DiscreteStatsTable[[#This Row],[ProjectName]]),(ProjectInfoTable[ProjectName]=DiscreteStatsTable[[#This Row],[ProjectName]])*ProjectInfoTable[ConfidenceInterval]))</f>
        <v>0.95</v>
      </c>
      <c r="Q1635" s="5">
        <f>IF(AND(DiscreteStatsTable[[#This Row],[RepsWithStatObserved]]=1,Y1635=0),200000000000000000000,IFERROR(_xlfn.T.INV.2T(1 -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35" s="5" cm="1">
        <f t="array" ref="R1635">MIN(IF((DiscreteStatsTable[GroupByKey]=DiscreteStatsTable[[#This Row],[GroupByKey]]),(DiscreteStatsTable[GroupByKey]=DiscreteStatsTable[[#This Row],[GroupByKey]])*DiscreteStatsTable[Average]))</f>
        <v>0</v>
      </c>
      <c r="S1635" s="5" cm="1">
        <f t="array" ref="S1635">MAX(IF((DiscreteStatsTable[GroupByKey]=DiscreteStatsTable[[#This Row],[GroupByKey]]),(DiscreteStatsTable[GroupByKey]=DiscreteStatsTable[[#This Row],[GroupByKey]])*DiscreteStatsTable[Average]))</f>
        <v>12.907894030662501</v>
      </c>
      <c r="T1635" s="5" cm="1">
        <f t="array" ref="T1635">MIN(IF((DiscreteStatsTable[GroupByKey]=DiscreteStatsTable[[#This Row],[GroupByKey]]),(DiscreteStatsTable[GroupByKey]=DiscreteStatsTable[[#This Row],[GroupByKey]])*DiscreteStatsTable[Minimum]))</f>
        <v>0</v>
      </c>
      <c r="U1635" s="5" cm="1">
        <f t="array" ref="U1635">MAX(IF((DiscreteStatsTable[GroupByKey]=DiscreteStatsTable[[#This Row],[GroupByKey]]),(DiscreteStatsTable[GroupByKey]=DiscreteStatsTable[[#This Row],[GroupByKey]])*DiscreteStatsTable[Maximum]))</f>
        <v>31.471105476993198</v>
      </c>
      <c r="V1635" s="5" cm="1">
        <f t="array" ref="V1635">IFERROR(AVERAGE(IF((DiscreteStatsTable[GroupByKey]=DiscreteStatsTable[[#This Row],[GroupByKey]]),(DiscreteStatsTable[GroupByKey]=DiscreteStatsTable[[#This Row],[GroupByKey]])*DiscreteStatsTable[NumberObservations])),0)</f>
        <v>6.66</v>
      </c>
      <c r="W1635" s="5">
        <f>IF((DiscreteStatsTable[[#This Row],[RepsRequested]]&gt;1),DiscreteStatsTable[[#This Row],[HalfWidth]],DiscreteStatsTable[[#This Row],[BatchMeansHalfWidth]])</f>
        <v>0.62451094728009982</v>
      </c>
      <c r="X1635" s="5" cm="1">
        <f t="array" ref="X1635">COUNT(IF((DiscreteStatsTable[GroupByKey]=DiscreteStatsTable[[#This Row],[GroupByKey]]),(DiscreteStatsTable[GroupByKey]=DiscreteStatsTable[[#This Row],[GroupByKey]])*DiscreteStatsTable[Replication]))</f>
        <v>50</v>
      </c>
      <c r="Y1635" s="5">
        <f>IF(DiscreteStatsTable[[#This Row],[RepsRequested]]=DiscreteStatsTable[[#This Row],[RepsWithStatObserved]],1,0)</f>
        <v>1</v>
      </c>
    </row>
    <row r="1636" spans="1:25" x14ac:dyDescent="0.25">
      <c r="A1636" t="s">
        <v>68</v>
      </c>
      <c r="B1636" t="s">
        <v>70</v>
      </c>
      <c r="C1636">
        <v>40</v>
      </c>
      <c r="D1636" t="s">
        <v>99</v>
      </c>
      <c r="E1636" t="s">
        <v>72</v>
      </c>
      <c r="F1636" t="s">
        <v>73</v>
      </c>
      <c r="G1636">
        <v>0.18530268654249299</v>
      </c>
      <c r="H1636">
        <v>2E+20</v>
      </c>
      <c r="I1636">
        <v>6.2914603525310503E-2</v>
      </c>
      <c r="J1636">
        <v>0.28800472335761701</v>
      </c>
      <c r="K1636">
        <v>7</v>
      </c>
      <c r="L163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36" s="5" cm="1">
        <f t="array" ref="M1636">MAX(IF((ProjectInfoTable[ProjectName]=DiscreteStatsTable[[#This Row],[ProjectName]]),(ProjectInfoTable[ProjectName]=DiscreteStatsTable[[#This Row],[ProjectName]])*ProjectInfoTable[NumberOfReplications]))</f>
        <v>50</v>
      </c>
      <c r="N1636" s="5" cm="1">
        <f t="array" ref="N1636">IFERROR(AVERAGE(IF((DiscreteStatsTable[GroupByKey]=DiscreteStatsTable[[#This Row],[GroupByKey]]),(DiscreteStatsTable[GroupByKey]=DiscreteStatsTable[[#This Row],[GroupByKey]])*DiscreteStatsTable[Average])),0)</f>
        <v>0.25989097691448754</v>
      </c>
      <c r="O1636" s="5" cm="1">
        <f t="array" ref="O163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36" s="5" cm="1">
        <f t="array" ref="P1636">MAX(IF((ProjectInfoTable[ProjectName]=DiscreteStatsTable[[#This Row],[ProjectName]]),(ProjectInfoTable[ProjectName]=DiscreteStatsTable[[#This Row],[ProjectName]])*ProjectInfoTable[ConfidenceInterval]))</f>
        <v>0.95</v>
      </c>
      <c r="Q1636" s="5">
        <f>IF(AND(DiscreteStatsTable[[#This Row],[RepsWithStatObserved]]=1,Y1636=0),200000000000000000000,IFERROR(_xlfn.T.INV.2T(1 -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36" s="5" cm="1">
        <f t="array" ref="R1636">MIN(IF((DiscreteStatsTable[GroupByKey]=DiscreteStatsTable[[#This Row],[GroupByKey]]),(DiscreteStatsTable[GroupByKey]=DiscreteStatsTable[[#This Row],[GroupByKey]])*DiscreteStatsTable[Average]))</f>
        <v>9.9110799780549305E-2</v>
      </c>
      <c r="S1636" s="5" cm="1">
        <f t="array" ref="S1636">MAX(IF((DiscreteStatsTable[GroupByKey]=DiscreteStatsTable[[#This Row],[GroupByKey]]),(DiscreteStatsTable[GroupByKey]=DiscreteStatsTable[[#This Row],[GroupByKey]])*DiscreteStatsTable[Average]))</f>
        <v>0.39044329600396599</v>
      </c>
      <c r="T1636" s="5" cm="1">
        <f t="array" ref="T1636">MIN(IF((DiscreteStatsTable[GroupByKey]=DiscreteStatsTable[[#This Row],[GroupByKey]]),(DiscreteStatsTable[GroupByKey]=DiscreteStatsTable[[#This Row],[GroupByKey]])*DiscreteStatsTable[Minimum]))</f>
        <v>1.8569038615106601E-2</v>
      </c>
      <c r="U1636" s="5" cm="1">
        <f t="array" ref="U1636">MAX(IF((DiscreteStatsTable[GroupByKey]=DiscreteStatsTable[[#This Row],[GroupByKey]]),(DiscreteStatsTable[GroupByKey]=DiscreteStatsTable[[#This Row],[GroupByKey]])*DiscreteStatsTable[Maximum]))</f>
        <v>0.49770717251883501</v>
      </c>
      <c r="V1636" s="5" cm="1">
        <f t="array" ref="V1636">IFERROR(AVERAGE(IF((DiscreteStatsTable[GroupByKey]=DiscreteStatsTable[[#This Row],[GroupByKey]]),(DiscreteStatsTable[GroupByKey]=DiscreteStatsTable[[#This Row],[GroupByKey]])*DiscreteStatsTable[NumberObservations])),0)</f>
        <v>6.66</v>
      </c>
      <c r="W1636" s="5">
        <f>IF((DiscreteStatsTable[[#This Row],[RepsRequested]]&gt;1),DiscreteStatsTable[[#This Row],[HalfWidth]],DiscreteStatsTable[[#This Row],[BatchMeansHalfWidth]])</f>
        <v>1.6977944113910053E-2</v>
      </c>
      <c r="X1636" s="5" cm="1">
        <f t="array" ref="X1636">COUNT(IF((DiscreteStatsTable[GroupByKey]=DiscreteStatsTable[[#This Row],[GroupByKey]]),(DiscreteStatsTable[GroupByKey]=DiscreteStatsTable[[#This Row],[GroupByKey]])*DiscreteStatsTable[Replication]))</f>
        <v>50</v>
      </c>
      <c r="Y1636" s="5">
        <f>IF(DiscreteStatsTable[[#This Row],[RepsRequested]]=DiscreteStatsTable[[#This Row],[RepsWithStatObserved]],1,0)</f>
        <v>1</v>
      </c>
    </row>
    <row r="1637" spans="1:25" x14ac:dyDescent="0.25">
      <c r="A1637" t="s">
        <v>68</v>
      </c>
      <c r="B1637" t="s">
        <v>70</v>
      </c>
      <c r="C1637">
        <v>40</v>
      </c>
      <c r="D1637" t="s">
        <v>99</v>
      </c>
      <c r="E1637" t="s">
        <v>74</v>
      </c>
      <c r="F1637" t="s">
        <v>73</v>
      </c>
      <c r="G1637">
        <v>6.6394433053250603</v>
      </c>
      <c r="H1637">
        <v>2E+20</v>
      </c>
      <c r="I1637">
        <v>1.8874381057593199</v>
      </c>
      <c r="J1637">
        <v>11.942534078192599</v>
      </c>
      <c r="K1637">
        <v>7</v>
      </c>
      <c r="L163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37" s="5" cm="1">
        <f t="array" ref="M1637">MAX(IF((ProjectInfoTable[ProjectName]=DiscreteStatsTable[[#This Row],[ProjectName]]),(ProjectInfoTable[ProjectName]=DiscreteStatsTable[[#This Row],[ProjectName]])*ProjectInfoTable[NumberOfReplications]))</f>
        <v>50</v>
      </c>
      <c r="N1637" s="5" cm="1">
        <f t="array" ref="N1637">IFERROR(AVERAGE(IF((DiscreteStatsTable[GroupByKey]=DiscreteStatsTable[[#This Row],[GroupByKey]]),(DiscreteStatsTable[GroupByKey]=DiscreteStatsTable[[#This Row],[GroupByKey]])*DiscreteStatsTable[Average])),0)</f>
        <v>9.3051094534677592</v>
      </c>
      <c r="O1637" s="5" cm="1">
        <f t="array" ref="O1637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37" s="5" cm="1">
        <f t="array" ref="P1637">MAX(IF((ProjectInfoTable[ProjectName]=DiscreteStatsTable[[#This Row],[ProjectName]]),(ProjectInfoTable[ProjectName]=DiscreteStatsTable[[#This Row],[ProjectName]])*ProjectInfoTable[ConfidenceInterval]))</f>
        <v>0.95</v>
      </c>
      <c r="Q1637" s="5">
        <f>IF(AND(DiscreteStatsTable[[#This Row],[RepsWithStatObserved]]=1,Y1637=0),200000000000000000000,IFERROR(_xlfn.T.INV.2T(1 -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37" s="5" cm="1">
        <f t="array" ref="R1637">MIN(IF((DiscreteStatsTable[GroupByKey]=DiscreteStatsTable[[#This Row],[GroupByKey]]),(DiscreteStatsTable[GroupByKey]=DiscreteStatsTable[[#This Row],[GroupByKey]])*DiscreteStatsTable[Average]))</f>
        <v>3.48010138212855</v>
      </c>
      <c r="S1637" s="5" cm="1">
        <f t="array" ref="S1637">MAX(IF((DiscreteStatsTable[GroupByKey]=DiscreteStatsTable[[#This Row],[GroupByKey]]),(DiscreteStatsTable[GroupByKey]=DiscreteStatsTable[[#This Row],[GroupByKey]])*DiscreteStatsTable[Average]))</f>
        <v>23.754986041942001</v>
      </c>
      <c r="T1637" s="5" cm="1">
        <f t="array" ref="T1637">MIN(IF((DiscreteStatsTable[GroupByKey]=DiscreteStatsTable[[#This Row],[GroupByKey]]),(DiscreteStatsTable[GroupByKey]=DiscreteStatsTable[[#This Row],[GroupByKey]])*DiscreteStatsTable[Minimum]))</f>
        <v>0.55707115845319799</v>
      </c>
      <c r="U1637" s="5" cm="1">
        <f t="array" ref="U1637">MAX(IF((DiscreteStatsTable[GroupByKey]=DiscreteStatsTable[[#This Row],[GroupByKey]]),(DiscreteStatsTable[GroupByKey]=DiscreteStatsTable[[#This Row],[GroupByKey]])*DiscreteStatsTable[Maximum]))</f>
        <v>46.0165696136092</v>
      </c>
      <c r="V1637" s="5" cm="1">
        <f t="array" ref="V1637">IFERROR(AVERAGE(IF((DiscreteStatsTable[GroupByKey]=DiscreteStatsTable[[#This Row],[GroupByKey]]),(DiscreteStatsTable[GroupByKey]=DiscreteStatsTable[[#This Row],[GroupByKey]])*DiscreteStatsTable[NumberObservations])),0)</f>
        <v>6.66</v>
      </c>
      <c r="W1637" s="5">
        <f>IF((DiscreteStatsTable[[#This Row],[RepsRequested]]&gt;1),DiscreteStatsTable[[#This Row],[HalfWidth]],DiscreteStatsTable[[#This Row],[BatchMeansHalfWidth]])</f>
        <v>0.87568994514178078</v>
      </c>
      <c r="X1637" s="5" cm="1">
        <f t="array" ref="X1637">COUNT(IF((DiscreteStatsTable[GroupByKey]=DiscreteStatsTable[[#This Row],[GroupByKey]]),(DiscreteStatsTable[GroupByKey]=DiscreteStatsTable[[#This Row],[GroupByKey]])*DiscreteStatsTable[Replication]))</f>
        <v>50</v>
      </c>
      <c r="Y1637" s="5">
        <f>IF(DiscreteStatsTable[[#This Row],[RepsRequested]]=DiscreteStatsTable[[#This Row],[RepsWithStatObserved]],1,0)</f>
        <v>1</v>
      </c>
    </row>
    <row r="1638" spans="1:25" x14ac:dyDescent="0.25">
      <c r="A1638" t="s">
        <v>68</v>
      </c>
      <c r="B1638" t="s">
        <v>70</v>
      </c>
      <c r="C1638">
        <v>40</v>
      </c>
      <c r="D1638" t="s">
        <v>99</v>
      </c>
      <c r="E1638" t="s">
        <v>75</v>
      </c>
      <c r="F1638" t="s">
        <v>73</v>
      </c>
      <c r="G1638">
        <v>0.18530268654249299</v>
      </c>
      <c r="H1638">
        <v>2E+20</v>
      </c>
      <c r="I1638">
        <v>6.2914603525310503E-2</v>
      </c>
      <c r="J1638">
        <v>0.28800472335761701</v>
      </c>
      <c r="K1638">
        <v>7</v>
      </c>
      <c r="L163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38" s="5" cm="1">
        <f t="array" ref="M1638">MAX(IF((ProjectInfoTable[ProjectName]=DiscreteStatsTable[[#This Row],[ProjectName]]),(ProjectInfoTable[ProjectName]=DiscreteStatsTable[[#This Row],[ProjectName]])*ProjectInfoTable[NumberOfReplications]))</f>
        <v>50</v>
      </c>
      <c r="N1638" s="5" cm="1">
        <f t="array" ref="N1638">IFERROR(AVERAGE(IF((DiscreteStatsTable[GroupByKey]=DiscreteStatsTable[[#This Row],[GroupByKey]]),(DiscreteStatsTable[GroupByKey]=DiscreteStatsTable[[#This Row],[GroupByKey]])*DiscreteStatsTable[Average])),0)</f>
        <v>0.25989097691448754</v>
      </c>
      <c r="O1638" s="5" cm="1">
        <f t="array" ref="O163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38" s="5" cm="1">
        <f t="array" ref="P1638">MAX(IF((ProjectInfoTable[ProjectName]=DiscreteStatsTable[[#This Row],[ProjectName]]),(ProjectInfoTable[ProjectName]=DiscreteStatsTable[[#This Row],[ProjectName]])*ProjectInfoTable[ConfidenceInterval]))</f>
        <v>0.95</v>
      </c>
      <c r="Q1638" s="5">
        <f>IF(AND(DiscreteStatsTable[[#This Row],[RepsWithStatObserved]]=1,Y1638=0),200000000000000000000,IFERROR(_xlfn.T.INV.2T(1 -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38" s="5" cm="1">
        <f t="array" ref="R1638">MIN(IF((DiscreteStatsTable[GroupByKey]=DiscreteStatsTable[[#This Row],[GroupByKey]]),(DiscreteStatsTable[GroupByKey]=DiscreteStatsTable[[#This Row],[GroupByKey]])*DiscreteStatsTable[Average]))</f>
        <v>9.9110799780549305E-2</v>
      </c>
      <c r="S1638" s="5" cm="1">
        <f t="array" ref="S1638">MAX(IF((DiscreteStatsTable[GroupByKey]=DiscreteStatsTable[[#This Row],[GroupByKey]]),(DiscreteStatsTable[GroupByKey]=DiscreteStatsTable[[#This Row],[GroupByKey]])*DiscreteStatsTable[Average]))</f>
        <v>0.39044329600396599</v>
      </c>
      <c r="T1638" s="5" cm="1">
        <f t="array" ref="T1638">MIN(IF((DiscreteStatsTable[GroupByKey]=DiscreteStatsTable[[#This Row],[GroupByKey]]),(DiscreteStatsTable[GroupByKey]=DiscreteStatsTable[[#This Row],[GroupByKey]])*DiscreteStatsTable[Minimum]))</f>
        <v>1.8569038615106601E-2</v>
      </c>
      <c r="U1638" s="5" cm="1">
        <f t="array" ref="U1638">MAX(IF((DiscreteStatsTable[GroupByKey]=DiscreteStatsTable[[#This Row],[GroupByKey]]),(DiscreteStatsTable[GroupByKey]=DiscreteStatsTable[[#This Row],[GroupByKey]])*DiscreteStatsTable[Maximum]))</f>
        <v>0.49770717251883501</v>
      </c>
      <c r="V1638" s="5" cm="1">
        <f t="array" ref="V1638">IFERROR(AVERAGE(IF((DiscreteStatsTable[GroupByKey]=DiscreteStatsTable[[#This Row],[GroupByKey]]),(DiscreteStatsTable[GroupByKey]=DiscreteStatsTable[[#This Row],[GroupByKey]])*DiscreteStatsTable[NumberObservations])),0)</f>
        <v>6.66</v>
      </c>
      <c r="W1638" s="5">
        <f>IF((DiscreteStatsTable[[#This Row],[RepsRequested]]&gt;1),DiscreteStatsTable[[#This Row],[HalfWidth]],DiscreteStatsTable[[#This Row],[BatchMeansHalfWidth]])</f>
        <v>1.6977944113910053E-2</v>
      </c>
      <c r="X1638" s="5" cm="1">
        <f t="array" ref="X1638">COUNT(IF((DiscreteStatsTable[GroupByKey]=DiscreteStatsTable[[#This Row],[GroupByKey]]),(DiscreteStatsTable[GroupByKey]=DiscreteStatsTable[[#This Row],[GroupByKey]])*DiscreteStatsTable[Replication]))</f>
        <v>50</v>
      </c>
      <c r="Y1638" s="5">
        <f>IF(DiscreteStatsTable[[#This Row],[RepsRequested]]=DiscreteStatsTable[[#This Row],[RepsWithStatObserved]],1,0)</f>
        <v>1</v>
      </c>
    </row>
    <row r="1639" spans="1:25" x14ac:dyDescent="0.25">
      <c r="A1639" t="s">
        <v>68</v>
      </c>
      <c r="B1639" t="s">
        <v>70</v>
      </c>
      <c r="C1639">
        <v>40</v>
      </c>
      <c r="D1639" t="s">
        <v>99</v>
      </c>
      <c r="E1639" t="s">
        <v>76</v>
      </c>
      <c r="F1639" t="s">
        <v>73</v>
      </c>
      <c r="G1639">
        <v>5.5590805962747902</v>
      </c>
      <c r="H1639">
        <v>2E+20</v>
      </c>
      <c r="I1639">
        <v>1.8874381057593199</v>
      </c>
      <c r="J1639">
        <v>8.6401417007285204</v>
      </c>
      <c r="K1639">
        <v>7</v>
      </c>
      <c r="L163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39" s="5" cm="1">
        <f t="array" ref="M1639">MAX(IF((ProjectInfoTable[ProjectName]=DiscreteStatsTable[[#This Row],[ProjectName]]),(ProjectInfoTable[ProjectName]=DiscreteStatsTable[[#This Row],[ProjectName]])*ProjectInfoTable[NumberOfReplications]))</f>
        <v>50</v>
      </c>
      <c r="N1639" s="5" cm="1">
        <f t="array" ref="N1639">IFERROR(AVERAGE(IF((DiscreteStatsTable[GroupByKey]=DiscreteStatsTable[[#This Row],[GroupByKey]]),(DiscreteStatsTable[GroupByKey]=DiscreteStatsTable[[#This Row],[GroupByKey]])*DiscreteStatsTable[Average])),0)</f>
        <v>7.7967293074346298</v>
      </c>
      <c r="O1639" s="5" cm="1">
        <f t="array" ref="O1639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39" s="5" cm="1">
        <f t="array" ref="P1639">MAX(IF((ProjectInfoTable[ProjectName]=DiscreteStatsTable[[#This Row],[ProjectName]]),(ProjectInfoTable[ProjectName]=DiscreteStatsTable[[#This Row],[ProjectName]])*ProjectInfoTable[ConfidenceInterval]))</f>
        <v>0.95</v>
      </c>
      <c r="Q1639" s="5">
        <f>IF(AND(DiscreteStatsTable[[#This Row],[RepsWithStatObserved]]=1,Y1639=0),200000000000000000000,IFERROR(_xlfn.T.INV.2T(1 -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39" s="5" cm="1">
        <f t="array" ref="R1639">MIN(IF((DiscreteStatsTable[GroupByKey]=DiscreteStatsTable[[#This Row],[GroupByKey]]),(DiscreteStatsTable[GroupByKey]=DiscreteStatsTable[[#This Row],[GroupByKey]])*DiscreteStatsTable[Average]))</f>
        <v>2.9733239934164799</v>
      </c>
      <c r="S1639" s="5" cm="1">
        <f t="array" ref="S1639">MAX(IF((DiscreteStatsTable[GroupByKey]=DiscreteStatsTable[[#This Row],[GroupByKey]]),(DiscreteStatsTable[GroupByKey]=DiscreteStatsTable[[#This Row],[GroupByKey]])*DiscreteStatsTable[Average]))</f>
        <v>11.713298880119</v>
      </c>
      <c r="T1639" s="5" cm="1">
        <f t="array" ref="T1639">MIN(IF((DiscreteStatsTable[GroupByKey]=DiscreteStatsTable[[#This Row],[GroupByKey]]),(DiscreteStatsTable[GroupByKey]=DiscreteStatsTable[[#This Row],[GroupByKey]])*DiscreteStatsTable[Minimum]))</f>
        <v>0.55707115845319799</v>
      </c>
      <c r="U1639" s="5" cm="1">
        <f t="array" ref="U1639">MAX(IF((DiscreteStatsTable[GroupByKey]=DiscreteStatsTable[[#This Row],[GroupByKey]]),(DiscreteStatsTable[GroupByKey]=DiscreteStatsTable[[#This Row],[GroupByKey]])*DiscreteStatsTable[Maximum]))</f>
        <v>14.9312151755651</v>
      </c>
      <c r="V1639" s="5" cm="1">
        <f t="array" ref="V1639">IFERROR(AVERAGE(IF((DiscreteStatsTable[GroupByKey]=DiscreteStatsTable[[#This Row],[GroupByKey]]),(DiscreteStatsTable[GroupByKey]=DiscreteStatsTable[[#This Row],[GroupByKey]])*DiscreteStatsTable[NumberObservations])),0)</f>
        <v>6.66</v>
      </c>
      <c r="W1639" s="5">
        <f>IF((DiscreteStatsTable[[#This Row],[RepsRequested]]&gt;1),DiscreteStatsTable[[#This Row],[HalfWidth]],DiscreteStatsTable[[#This Row],[BatchMeansHalfWidth]])</f>
        <v>0.50933832341729657</v>
      </c>
      <c r="X1639" s="5" cm="1">
        <f t="array" ref="X1639">COUNT(IF((DiscreteStatsTable[GroupByKey]=DiscreteStatsTable[[#This Row],[GroupByKey]]),(DiscreteStatsTable[GroupByKey]=DiscreteStatsTable[[#This Row],[GroupByKey]])*DiscreteStatsTable[Replication]))</f>
        <v>50</v>
      </c>
      <c r="Y1639" s="5">
        <f>IF(DiscreteStatsTable[[#This Row],[RepsRequested]]=DiscreteStatsTable[[#This Row],[RepsWithStatObserved]],1,0)</f>
        <v>1</v>
      </c>
    </row>
    <row r="1640" spans="1:25" x14ac:dyDescent="0.25">
      <c r="A1640" t="s">
        <v>68</v>
      </c>
      <c r="B1640" t="s">
        <v>70</v>
      </c>
      <c r="C1640">
        <v>40</v>
      </c>
      <c r="D1640" t="s">
        <v>99</v>
      </c>
      <c r="E1640" t="s">
        <v>77</v>
      </c>
      <c r="F1640" t="s">
        <v>73</v>
      </c>
      <c r="G1640">
        <v>0</v>
      </c>
      <c r="H1640">
        <v>2E+20</v>
      </c>
      <c r="I1640">
        <v>0</v>
      </c>
      <c r="J1640">
        <v>0</v>
      </c>
      <c r="K1640">
        <v>7</v>
      </c>
      <c r="L164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40" s="5" cm="1">
        <f t="array" ref="M1640">MAX(IF((ProjectInfoTable[ProjectName]=DiscreteStatsTable[[#This Row],[ProjectName]]),(ProjectInfoTable[ProjectName]=DiscreteStatsTable[[#This Row],[ProjectName]])*ProjectInfoTable[NumberOfReplications]))</f>
        <v>50</v>
      </c>
      <c r="N1640" s="5" cm="1">
        <f t="array" ref="N1640">IFERROR(AVERAGE(IF((DiscreteStatsTable[GroupByKey]=DiscreteStatsTable[[#This Row],[GroupByKey]]),(DiscreteStatsTable[GroupByKey]=DiscreteStatsTable[[#This Row],[GroupByKey]])*DiscreteStatsTable[Average])),0)</f>
        <v>0</v>
      </c>
      <c r="O1640" s="5" cm="1">
        <f t="array" ref="O1640">IFERROR(_xlfn.STDEV.S(IF((DiscreteStatsTable[GroupByKey]=DiscreteStatsTable[[#This Row],[GroupByKey]]),(DiscreteStatsTable[GroupByKey]=DiscreteStatsTable[[#This Row],[GroupByKey]])*DiscreteStatsTable[Average])),0)</f>
        <v>0</v>
      </c>
      <c r="P1640" s="5" cm="1">
        <f t="array" ref="P1640">MAX(IF((ProjectInfoTable[ProjectName]=DiscreteStatsTable[[#This Row],[ProjectName]]),(ProjectInfoTable[ProjectName]=DiscreteStatsTable[[#This Row],[ProjectName]])*ProjectInfoTable[ConfidenceInterval]))</f>
        <v>0.95</v>
      </c>
      <c r="Q1640" s="5">
        <f>IF(AND(DiscreteStatsTable[[#This Row],[RepsWithStatObserved]]=1,Y1640=0),200000000000000000000,IFERROR(_xlfn.T.INV.2T(1 -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0" s="5" cm="1">
        <f t="array" ref="R1640">MIN(IF((DiscreteStatsTable[GroupByKey]=DiscreteStatsTable[[#This Row],[GroupByKey]]),(DiscreteStatsTable[GroupByKey]=DiscreteStatsTable[[#This Row],[GroupByKey]])*DiscreteStatsTable[Average]))</f>
        <v>0</v>
      </c>
      <c r="S1640" s="5" cm="1">
        <f t="array" ref="S1640">MAX(IF((DiscreteStatsTable[GroupByKey]=DiscreteStatsTable[[#This Row],[GroupByKey]]),(DiscreteStatsTable[GroupByKey]=DiscreteStatsTable[[#This Row],[GroupByKey]])*DiscreteStatsTable[Average]))</f>
        <v>0</v>
      </c>
      <c r="T1640" s="5" cm="1">
        <f t="array" ref="T1640">MIN(IF((DiscreteStatsTable[GroupByKey]=DiscreteStatsTable[[#This Row],[GroupByKey]]),(DiscreteStatsTable[GroupByKey]=DiscreteStatsTable[[#This Row],[GroupByKey]])*DiscreteStatsTable[Minimum]))</f>
        <v>0</v>
      </c>
      <c r="U1640" s="5" cm="1">
        <f t="array" ref="U1640">MAX(IF((DiscreteStatsTable[GroupByKey]=DiscreteStatsTable[[#This Row],[GroupByKey]]),(DiscreteStatsTable[GroupByKey]=DiscreteStatsTable[[#This Row],[GroupByKey]])*DiscreteStatsTable[Maximum]))</f>
        <v>0</v>
      </c>
      <c r="V1640" s="5" cm="1">
        <f t="array" ref="V1640">IFERROR(AVERAGE(IF((DiscreteStatsTable[GroupByKey]=DiscreteStatsTable[[#This Row],[GroupByKey]]),(DiscreteStatsTable[GroupByKey]=DiscreteStatsTable[[#This Row],[GroupByKey]])*DiscreteStatsTable[NumberObservations])),0)</f>
        <v>6.66</v>
      </c>
      <c r="W1640" s="5">
        <f>IF((DiscreteStatsTable[[#This Row],[RepsRequested]]&gt;1),DiscreteStatsTable[[#This Row],[HalfWidth]],DiscreteStatsTable[[#This Row],[BatchMeansHalfWidth]])</f>
        <v>0</v>
      </c>
      <c r="X1640" s="5" cm="1">
        <f t="array" ref="X1640">COUNT(IF((DiscreteStatsTable[GroupByKey]=DiscreteStatsTable[[#This Row],[GroupByKey]]),(DiscreteStatsTable[GroupByKey]=DiscreteStatsTable[[#This Row],[GroupByKey]])*DiscreteStatsTable[Replication]))</f>
        <v>50</v>
      </c>
      <c r="Y1640" s="5">
        <f>IF(DiscreteStatsTable[[#This Row],[RepsRequested]]=DiscreteStatsTable[[#This Row],[RepsWithStatObserved]],1,0)</f>
        <v>1</v>
      </c>
    </row>
    <row r="1641" spans="1:25" x14ac:dyDescent="0.25">
      <c r="A1641" t="s">
        <v>68</v>
      </c>
      <c r="B1641" t="s">
        <v>70</v>
      </c>
      <c r="C1641">
        <v>40</v>
      </c>
      <c r="D1641" t="s">
        <v>99</v>
      </c>
      <c r="E1641" t="s">
        <v>78</v>
      </c>
      <c r="F1641" t="s">
        <v>73</v>
      </c>
      <c r="G1641">
        <v>1.0803627090502701</v>
      </c>
      <c r="H1641">
        <v>2E+20</v>
      </c>
      <c r="I1641">
        <v>0</v>
      </c>
      <c r="J1641">
        <v>7.5625389633519298</v>
      </c>
      <c r="K1641">
        <v>7</v>
      </c>
      <c r="L164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41" s="5" cm="1">
        <f t="array" ref="M1641">MAX(IF((ProjectInfoTable[ProjectName]=DiscreteStatsTable[[#This Row],[ProjectName]]),(ProjectInfoTable[ProjectName]=DiscreteStatsTable[[#This Row],[ProjectName]])*ProjectInfoTable[NumberOfReplications]))</f>
        <v>50</v>
      </c>
      <c r="N1641" s="5" cm="1">
        <f t="array" ref="N1641">IFERROR(AVERAGE(IF((DiscreteStatsTable[GroupByKey]=DiscreteStatsTable[[#This Row],[GroupByKey]]),(DiscreteStatsTable[GroupByKey]=DiscreteStatsTable[[#This Row],[GroupByKey]])*DiscreteStatsTable[Average])),0)</f>
        <v>1.5083801460331328</v>
      </c>
      <c r="O1641" s="5" cm="1">
        <f t="array" ref="O1641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41" s="5" cm="1">
        <f t="array" ref="P1641">MAX(IF((ProjectInfoTable[ProjectName]=DiscreteStatsTable[[#This Row],[ProjectName]]),(ProjectInfoTable[ProjectName]=DiscreteStatsTable[[#This Row],[ProjectName]])*ProjectInfoTable[ConfidenceInterval]))</f>
        <v>0.95</v>
      </c>
      <c r="Q1641" s="5">
        <f>IF(AND(DiscreteStatsTable[[#This Row],[RepsWithStatObserved]]=1,Y1641=0),200000000000000000000,IFERROR(_xlfn.T.INV.2T(1 -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41" s="5" cm="1">
        <f t="array" ref="R1641">MIN(IF((DiscreteStatsTable[GroupByKey]=DiscreteStatsTable[[#This Row],[GroupByKey]]),(DiscreteStatsTable[GroupByKey]=DiscreteStatsTable[[#This Row],[GroupByKey]])*DiscreteStatsTable[Average]))</f>
        <v>0</v>
      </c>
      <c r="S1641" s="5" cm="1">
        <f t="array" ref="S1641">MAX(IF((DiscreteStatsTable[GroupByKey]=DiscreteStatsTable[[#This Row],[GroupByKey]]),(DiscreteStatsTable[GroupByKey]=DiscreteStatsTable[[#This Row],[GroupByKey]])*DiscreteStatsTable[Average]))</f>
        <v>12.907894030662501</v>
      </c>
      <c r="T1641" s="5" cm="1">
        <f t="array" ref="T1641">MIN(IF((DiscreteStatsTable[GroupByKey]=DiscreteStatsTable[[#This Row],[GroupByKey]]),(DiscreteStatsTable[GroupByKey]=DiscreteStatsTable[[#This Row],[GroupByKey]])*DiscreteStatsTable[Minimum]))</f>
        <v>0</v>
      </c>
      <c r="U1641" s="5" cm="1">
        <f t="array" ref="U1641">MAX(IF((DiscreteStatsTable[GroupByKey]=DiscreteStatsTable[[#This Row],[GroupByKey]]),(DiscreteStatsTable[GroupByKey]=DiscreteStatsTable[[#This Row],[GroupByKey]])*DiscreteStatsTable[Maximum]))</f>
        <v>31.471105476993198</v>
      </c>
      <c r="V1641" s="5" cm="1">
        <f t="array" ref="V1641">IFERROR(AVERAGE(IF((DiscreteStatsTable[GroupByKey]=DiscreteStatsTable[[#This Row],[GroupByKey]]),(DiscreteStatsTable[GroupByKey]=DiscreteStatsTable[[#This Row],[GroupByKey]])*DiscreteStatsTable[NumberObservations])),0)</f>
        <v>6.66</v>
      </c>
      <c r="W1641" s="5">
        <f>IF((DiscreteStatsTable[[#This Row],[RepsRequested]]&gt;1),DiscreteStatsTable[[#This Row],[HalfWidth]],DiscreteStatsTable[[#This Row],[BatchMeansHalfWidth]])</f>
        <v>0.62451094728009982</v>
      </c>
      <c r="X1641" s="5" cm="1">
        <f t="array" ref="X1641">COUNT(IF((DiscreteStatsTable[GroupByKey]=DiscreteStatsTable[[#This Row],[GroupByKey]]),(DiscreteStatsTable[GroupByKey]=DiscreteStatsTable[[#This Row],[GroupByKey]])*DiscreteStatsTable[Replication]))</f>
        <v>50</v>
      </c>
      <c r="Y1641" s="5">
        <f>IF(DiscreteStatsTable[[#This Row],[RepsRequested]]=DiscreteStatsTable[[#This Row],[RepsWithStatObserved]],1,0)</f>
        <v>1</v>
      </c>
    </row>
    <row r="1642" spans="1:25" x14ac:dyDescent="0.25">
      <c r="A1642" t="s">
        <v>68</v>
      </c>
      <c r="B1642" t="s">
        <v>70</v>
      </c>
      <c r="C1642">
        <v>41</v>
      </c>
      <c r="D1642" t="s">
        <v>99</v>
      </c>
      <c r="E1642" t="s">
        <v>72</v>
      </c>
      <c r="F1642" t="s">
        <v>73</v>
      </c>
      <c r="G1642">
        <v>0.26579369297602901</v>
      </c>
      <c r="H1642">
        <v>2E+20</v>
      </c>
      <c r="I1642">
        <v>9.2740399763353104E-2</v>
      </c>
      <c r="J1642">
        <v>0.48019938516787097</v>
      </c>
      <c r="K1642">
        <v>5</v>
      </c>
      <c r="L164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42" s="5" cm="1">
        <f t="array" ref="M1642">MAX(IF((ProjectInfoTable[ProjectName]=DiscreteStatsTable[[#This Row],[ProjectName]]),(ProjectInfoTable[ProjectName]=DiscreteStatsTable[[#This Row],[ProjectName]])*ProjectInfoTable[NumberOfReplications]))</f>
        <v>50</v>
      </c>
      <c r="N1642" s="5" cm="1">
        <f t="array" ref="N1642">IFERROR(AVERAGE(IF((DiscreteStatsTable[GroupByKey]=DiscreteStatsTable[[#This Row],[GroupByKey]]),(DiscreteStatsTable[GroupByKey]=DiscreteStatsTable[[#This Row],[GroupByKey]])*DiscreteStatsTable[Average])),0)</f>
        <v>0.25989097691448754</v>
      </c>
      <c r="O1642" s="5" cm="1">
        <f t="array" ref="O164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42" s="5" cm="1">
        <f t="array" ref="P1642">MAX(IF((ProjectInfoTable[ProjectName]=DiscreteStatsTable[[#This Row],[ProjectName]]),(ProjectInfoTable[ProjectName]=DiscreteStatsTable[[#This Row],[ProjectName]])*ProjectInfoTable[ConfidenceInterval]))</f>
        <v>0.95</v>
      </c>
      <c r="Q1642" s="5">
        <f>IF(AND(DiscreteStatsTable[[#This Row],[RepsWithStatObserved]]=1,Y1642=0),200000000000000000000,IFERROR(_xlfn.T.INV.2T(1 -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42" s="5" cm="1">
        <f t="array" ref="R1642">MIN(IF((DiscreteStatsTable[GroupByKey]=DiscreteStatsTable[[#This Row],[GroupByKey]]),(DiscreteStatsTable[GroupByKey]=DiscreteStatsTable[[#This Row],[GroupByKey]])*DiscreteStatsTable[Average]))</f>
        <v>9.9110799780549305E-2</v>
      </c>
      <c r="S1642" s="5" cm="1">
        <f t="array" ref="S1642">MAX(IF((DiscreteStatsTable[GroupByKey]=DiscreteStatsTable[[#This Row],[GroupByKey]]),(DiscreteStatsTable[GroupByKey]=DiscreteStatsTable[[#This Row],[GroupByKey]])*DiscreteStatsTable[Average]))</f>
        <v>0.39044329600396599</v>
      </c>
      <c r="T1642" s="5" cm="1">
        <f t="array" ref="T1642">MIN(IF((DiscreteStatsTable[GroupByKey]=DiscreteStatsTable[[#This Row],[GroupByKey]]),(DiscreteStatsTable[GroupByKey]=DiscreteStatsTable[[#This Row],[GroupByKey]])*DiscreteStatsTable[Minimum]))</f>
        <v>1.8569038615106601E-2</v>
      </c>
      <c r="U1642" s="5" cm="1">
        <f t="array" ref="U1642">MAX(IF((DiscreteStatsTable[GroupByKey]=DiscreteStatsTable[[#This Row],[GroupByKey]]),(DiscreteStatsTable[GroupByKey]=DiscreteStatsTable[[#This Row],[GroupByKey]])*DiscreteStatsTable[Maximum]))</f>
        <v>0.49770717251883501</v>
      </c>
      <c r="V1642" s="5" cm="1">
        <f t="array" ref="V1642">IFERROR(AVERAGE(IF((DiscreteStatsTable[GroupByKey]=DiscreteStatsTable[[#This Row],[GroupByKey]]),(DiscreteStatsTable[GroupByKey]=DiscreteStatsTable[[#This Row],[GroupByKey]])*DiscreteStatsTable[NumberObservations])),0)</f>
        <v>6.66</v>
      </c>
      <c r="W1642" s="5">
        <f>IF((DiscreteStatsTable[[#This Row],[RepsRequested]]&gt;1),DiscreteStatsTable[[#This Row],[HalfWidth]],DiscreteStatsTable[[#This Row],[BatchMeansHalfWidth]])</f>
        <v>1.6977944113910053E-2</v>
      </c>
      <c r="X1642" s="5" cm="1">
        <f t="array" ref="X1642">COUNT(IF((DiscreteStatsTable[GroupByKey]=DiscreteStatsTable[[#This Row],[GroupByKey]]),(DiscreteStatsTable[GroupByKey]=DiscreteStatsTable[[#This Row],[GroupByKey]])*DiscreteStatsTable[Replication]))</f>
        <v>50</v>
      </c>
      <c r="Y1642" s="5">
        <f>IF(DiscreteStatsTable[[#This Row],[RepsRequested]]=DiscreteStatsTable[[#This Row],[RepsWithStatObserved]],1,0)</f>
        <v>1</v>
      </c>
    </row>
    <row r="1643" spans="1:25" x14ac:dyDescent="0.25">
      <c r="A1643" t="s">
        <v>68</v>
      </c>
      <c r="B1643" t="s">
        <v>70</v>
      </c>
      <c r="C1643">
        <v>41</v>
      </c>
      <c r="D1643" t="s">
        <v>99</v>
      </c>
      <c r="E1643" t="s">
        <v>74</v>
      </c>
      <c r="F1643" t="s">
        <v>73</v>
      </c>
      <c r="G1643">
        <v>8.2208875989297105</v>
      </c>
      <c r="H1643">
        <v>2E+20</v>
      </c>
      <c r="I1643">
        <v>2.78221199290059</v>
      </c>
      <c r="J1643">
        <v>14.405981555036099</v>
      </c>
      <c r="K1643">
        <v>5</v>
      </c>
      <c r="L164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43" s="5" cm="1">
        <f t="array" ref="M1643">MAX(IF((ProjectInfoTable[ProjectName]=DiscreteStatsTable[[#This Row],[ProjectName]]),(ProjectInfoTable[ProjectName]=DiscreteStatsTable[[#This Row],[ProjectName]])*ProjectInfoTable[NumberOfReplications]))</f>
        <v>50</v>
      </c>
      <c r="N1643" s="5" cm="1">
        <f t="array" ref="N1643">IFERROR(AVERAGE(IF((DiscreteStatsTable[GroupByKey]=DiscreteStatsTable[[#This Row],[GroupByKey]]),(DiscreteStatsTable[GroupByKey]=DiscreteStatsTable[[#This Row],[GroupByKey]])*DiscreteStatsTable[Average])),0)</f>
        <v>9.3051094534677592</v>
      </c>
      <c r="O1643" s="5" cm="1">
        <f t="array" ref="O1643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43" s="5" cm="1">
        <f t="array" ref="P1643">MAX(IF((ProjectInfoTable[ProjectName]=DiscreteStatsTable[[#This Row],[ProjectName]]),(ProjectInfoTable[ProjectName]=DiscreteStatsTable[[#This Row],[ProjectName]])*ProjectInfoTable[ConfidenceInterval]))</f>
        <v>0.95</v>
      </c>
      <c r="Q1643" s="5">
        <f>IF(AND(DiscreteStatsTable[[#This Row],[RepsWithStatObserved]]=1,Y1643=0),200000000000000000000,IFERROR(_xlfn.T.INV.2T(1 -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43" s="5" cm="1">
        <f t="array" ref="R1643">MIN(IF((DiscreteStatsTable[GroupByKey]=DiscreteStatsTable[[#This Row],[GroupByKey]]),(DiscreteStatsTable[GroupByKey]=DiscreteStatsTable[[#This Row],[GroupByKey]])*DiscreteStatsTable[Average]))</f>
        <v>3.48010138212855</v>
      </c>
      <c r="S1643" s="5" cm="1">
        <f t="array" ref="S1643">MAX(IF((DiscreteStatsTable[GroupByKey]=DiscreteStatsTable[[#This Row],[GroupByKey]]),(DiscreteStatsTable[GroupByKey]=DiscreteStatsTable[[#This Row],[GroupByKey]])*DiscreteStatsTable[Average]))</f>
        <v>23.754986041942001</v>
      </c>
      <c r="T1643" s="5" cm="1">
        <f t="array" ref="T1643">MIN(IF((DiscreteStatsTable[GroupByKey]=DiscreteStatsTable[[#This Row],[GroupByKey]]),(DiscreteStatsTable[GroupByKey]=DiscreteStatsTable[[#This Row],[GroupByKey]])*DiscreteStatsTable[Minimum]))</f>
        <v>0.55707115845319799</v>
      </c>
      <c r="U1643" s="5" cm="1">
        <f t="array" ref="U1643">MAX(IF((DiscreteStatsTable[GroupByKey]=DiscreteStatsTable[[#This Row],[GroupByKey]]),(DiscreteStatsTable[GroupByKey]=DiscreteStatsTable[[#This Row],[GroupByKey]])*DiscreteStatsTable[Maximum]))</f>
        <v>46.0165696136092</v>
      </c>
      <c r="V1643" s="5" cm="1">
        <f t="array" ref="V1643">IFERROR(AVERAGE(IF((DiscreteStatsTable[GroupByKey]=DiscreteStatsTable[[#This Row],[GroupByKey]]),(DiscreteStatsTable[GroupByKey]=DiscreteStatsTable[[#This Row],[GroupByKey]])*DiscreteStatsTable[NumberObservations])),0)</f>
        <v>6.66</v>
      </c>
      <c r="W1643" s="5">
        <f>IF((DiscreteStatsTable[[#This Row],[RepsRequested]]&gt;1),DiscreteStatsTable[[#This Row],[HalfWidth]],DiscreteStatsTable[[#This Row],[BatchMeansHalfWidth]])</f>
        <v>0.87568994514178078</v>
      </c>
      <c r="X1643" s="5" cm="1">
        <f t="array" ref="X1643">COUNT(IF((DiscreteStatsTable[GroupByKey]=DiscreteStatsTable[[#This Row],[GroupByKey]]),(DiscreteStatsTable[GroupByKey]=DiscreteStatsTable[[#This Row],[GroupByKey]])*DiscreteStatsTable[Replication]))</f>
        <v>50</v>
      </c>
      <c r="Y1643" s="5">
        <f>IF(DiscreteStatsTable[[#This Row],[RepsRequested]]=DiscreteStatsTable[[#This Row],[RepsWithStatObserved]],1,0)</f>
        <v>1</v>
      </c>
    </row>
    <row r="1644" spans="1:25" x14ac:dyDescent="0.25">
      <c r="A1644" t="s">
        <v>68</v>
      </c>
      <c r="B1644" t="s">
        <v>70</v>
      </c>
      <c r="C1644">
        <v>41</v>
      </c>
      <c r="D1644" t="s">
        <v>99</v>
      </c>
      <c r="E1644" t="s">
        <v>75</v>
      </c>
      <c r="F1644" t="s">
        <v>73</v>
      </c>
      <c r="G1644">
        <v>0.26579369297602901</v>
      </c>
      <c r="H1644">
        <v>2E+20</v>
      </c>
      <c r="I1644">
        <v>9.2740399763353104E-2</v>
      </c>
      <c r="J1644">
        <v>0.48019938516787097</v>
      </c>
      <c r="K1644">
        <v>5</v>
      </c>
      <c r="L164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44" s="5" cm="1">
        <f t="array" ref="M1644">MAX(IF((ProjectInfoTable[ProjectName]=DiscreteStatsTable[[#This Row],[ProjectName]]),(ProjectInfoTable[ProjectName]=DiscreteStatsTable[[#This Row],[ProjectName]])*ProjectInfoTable[NumberOfReplications]))</f>
        <v>50</v>
      </c>
      <c r="N1644" s="5" cm="1">
        <f t="array" ref="N1644">IFERROR(AVERAGE(IF((DiscreteStatsTable[GroupByKey]=DiscreteStatsTable[[#This Row],[GroupByKey]]),(DiscreteStatsTable[GroupByKey]=DiscreteStatsTable[[#This Row],[GroupByKey]])*DiscreteStatsTable[Average])),0)</f>
        <v>0.25989097691448754</v>
      </c>
      <c r="O1644" s="5" cm="1">
        <f t="array" ref="O164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44" s="5" cm="1">
        <f t="array" ref="P1644">MAX(IF((ProjectInfoTable[ProjectName]=DiscreteStatsTable[[#This Row],[ProjectName]]),(ProjectInfoTable[ProjectName]=DiscreteStatsTable[[#This Row],[ProjectName]])*ProjectInfoTable[ConfidenceInterval]))</f>
        <v>0.95</v>
      </c>
      <c r="Q1644" s="5">
        <f>IF(AND(DiscreteStatsTable[[#This Row],[RepsWithStatObserved]]=1,Y1644=0),200000000000000000000,IFERROR(_xlfn.T.INV.2T(1 -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44" s="5" cm="1">
        <f t="array" ref="R1644">MIN(IF((DiscreteStatsTable[GroupByKey]=DiscreteStatsTable[[#This Row],[GroupByKey]]),(DiscreteStatsTable[GroupByKey]=DiscreteStatsTable[[#This Row],[GroupByKey]])*DiscreteStatsTable[Average]))</f>
        <v>9.9110799780549305E-2</v>
      </c>
      <c r="S1644" s="5" cm="1">
        <f t="array" ref="S1644">MAX(IF((DiscreteStatsTable[GroupByKey]=DiscreteStatsTable[[#This Row],[GroupByKey]]),(DiscreteStatsTable[GroupByKey]=DiscreteStatsTable[[#This Row],[GroupByKey]])*DiscreteStatsTable[Average]))</f>
        <v>0.39044329600396599</v>
      </c>
      <c r="T1644" s="5" cm="1">
        <f t="array" ref="T1644">MIN(IF((DiscreteStatsTable[GroupByKey]=DiscreteStatsTable[[#This Row],[GroupByKey]]),(DiscreteStatsTable[GroupByKey]=DiscreteStatsTable[[#This Row],[GroupByKey]])*DiscreteStatsTable[Minimum]))</f>
        <v>1.8569038615106601E-2</v>
      </c>
      <c r="U1644" s="5" cm="1">
        <f t="array" ref="U1644">MAX(IF((DiscreteStatsTable[GroupByKey]=DiscreteStatsTable[[#This Row],[GroupByKey]]),(DiscreteStatsTable[GroupByKey]=DiscreteStatsTable[[#This Row],[GroupByKey]])*DiscreteStatsTable[Maximum]))</f>
        <v>0.49770717251883501</v>
      </c>
      <c r="V1644" s="5" cm="1">
        <f t="array" ref="V1644">IFERROR(AVERAGE(IF((DiscreteStatsTable[GroupByKey]=DiscreteStatsTable[[#This Row],[GroupByKey]]),(DiscreteStatsTable[GroupByKey]=DiscreteStatsTable[[#This Row],[GroupByKey]])*DiscreteStatsTable[NumberObservations])),0)</f>
        <v>6.66</v>
      </c>
      <c r="W1644" s="5">
        <f>IF((DiscreteStatsTable[[#This Row],[RepsRequested]]&gt;1),DiscreteStatsTable[[#This Row],[HalfWidth]],DiscreteStatsTable[[#This Row],[BatchMeansHalfWidth]])</f>
        <v>1.6977944113910053E-2</v>
      </c>
      <c r="X1644" s="5" cm="1">
        <f t="array" ref="X1644">COUNT(IF((DiscreteStatsTable[GroupByKey]=DiscreteStatsTable[[#This Row],[GroupByKey]]),(DiscreteStatsTable[GroupByKey]=DiscreteStatsTable[[#This Row],[GroupByKey]])*DiscreteStatsTable[Replication]))</f>
        <v>50</v>
      </c>
      <c r="Y1644" s="5">
        <f>IF(DiscreteStatsTable[[#This Row],[RepsRequested]]=DiscreteStatsTable[[#This Row],[RepsWithStatObserved]],1,0)</f>
        <v>1</v>
      </c>
    </row>
    <row r="1645" spans="1:25" x14ac:dyDescent="0.25">
      <c r="A1645" t="s">
        <v>68</v>
      </c>
      <c r="B1645" t="s">
        <v>70</v>
      </c>
      <c r="C1645">
        <v>41</v>
      </c>
      <c r="D1645" t="s">
        <v>99</v>
      </c>
      <c r="E1645" t="s">
        <v>76</v>
      </c>
      <c r="F1645" t="s">
        <v>73</v>
      </c>
      <c r="G1645">
        <v>7.9738107892808703</v>
      </c>
      <c r="H1645">
        <v>2E+20</v>
      </c>
      <c r="I1645">
        <v>2.78221199290059</v>
      </c>
      <c r="J1645">
        <v>14.405981555036099</v>
      </c>
      <c r="K1645">
        <v>5</v>
      </c>
      <c r="L164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45" s="5" cm="1">
        <f t="array" ref="M1645">MAX(IF((ProjectInfoTable[ProjectName]=DiscreteStatsTable[[#This Row],[ProjectName]]),(ProjectInfoTable[ProjectName]=DiscreteStatsTable[[#This Row],[ProjectName]])*ProjectInfoTable[NumberOfReplications]))</f>
        <v>50</v>
      </c>
      <c r="N1645" s="5" cm="1">
        <f t="array" ref="N1645">IFERROR(AVERAGE(IF((DiscreteStatsTable[GroupByKey]=DiscreteStatsTable[[#This Row],[GroupByKey]]),(DiscreteStatsTable[GroupByKey]=DiscreteStatsTable[[#This Row],[GroupByKey]])*DiscreteStatsTable[Average])),0)</f>
        <v>7.7967293074346298</v>
      </c>
      <c r="O1645" s="5" cm="1">
        <f t="array" ref="O1645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45" s="5" cm="1">
        <f t="array" ref="P1645">MAX(IF((ProjectInfoTable[ProjectName]=DiscreteStatsTable[[#This Row],[ProjectName]]),(ProjectInfoTable[ProjectName]=DiscreteStatsTable[[#This Row],[ProjectName]])*ProjectInfoTable[ConfidenceInterval]))</f>
        <v>0.95</v>
      </c>
      <c r="Q1645" s="5">
        <f>IF(AND(DiscreteStatsTable[[#This Row],[RepsWithStatObserved]]=1,Y1645=0),200000000000000000000,IFERROR(_xlfn.T.INV.2T(1 -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45" s="5" cm="1">
        <f t="array" ref="R1645">MIN(IF((DiscreteStatsTable[GroupByKey]=DiscreteStatsTable[[#This Row],[GroupByKey]]),(DiscreteStatsTable[GroupByKey]=DiscreteStatsTable[[#This Row],[GroupByKey]])*DiscreteStatsTable[Average]))</f>
        <v>2.9733239934164799</v>
      </c>
      <c r="S1645" s="5" cm="1">
        <f t="array" ref="S1645">MAX(IF((DiscreteStatsTable[GroupByKey]=DiscreteStatsTable[[#This Row],[GroupByKey]]),(DiscreteStatsTable[GroupByKey]=DiscreteStatsTable[[#This Row],[GroupByKey]])*DiscreteStatsTable[Average]))</f>
        <v>11.713298880119</v>
      </c>
      <c r="T1645" s="5" cm="1">
        <f t="array" ref="T1645">MIN(IF((DiscreteStatsTable[GroupByKey]=DiscreteStatsTable[[#This Row],[GroupByKey]]),(DiscreteStatsTable[GroupByKey]=DiscreteStatsTable[[#This Row],[GroupByKey]])*DiscreteStatsTable[Minimum]))</f>
        <v>0.55707115845319799</v>
      </c>
      <c r="U1645" s="5" cm="1">
        <f t="array" ref="U1645">MAX(IF((DiscreteStatsTable[GroupByKey]=DiscreteStatsTable[[#This Row],[GroupByKey]]),(DiscreteStatsTable[GroupByKey]=DiscreteStatsTable[[#This Row],[GroupByKey]])*DiscreteStatsTable[Maximum]))</f>
        <v>14.9312151755651</v>
      </c>
      <c r="V1645" s="5" cm="1">
        <f t="array" ref="V1645">IFERROR(AVERAGE(IF((DiscreteStatsTable[GroupByKey]=DiscreteStatsTable[[#This Row],[GroupByKey]]),(DiscreteStatsTable[GroupByKey]=DiscreteStatsTable[[#This Row],[GroupByKey]])*DiscreteStatsTable[NumberObservations])),0)</f>
        <v>6.66</v>
      </c>
      <c r="W1645" s="5">
        <f>IF((DiscreteStatsTable[[#This Row],[RepsRequested]]&gt;1),DiscreteStatsTable[[#This Row],[HalfWidth]],DiscreteStatsTable[[#This Row],[BatchMeansHalfWidth]])</f>
        <v>0.50933832341729657</v>
      </c>
      <c r="X1645" s="5" cm="1">
        <f t="array" ref="X1645">COUNT(IF((DiscreteStatsTable[GroupByKey]=DiscreteStatsTable[[#This Row],[GroupByKey]]),(DiscreteStatsTable[GroupByKey]=DiscreteStatsTable[[#This Row],[GroupByKey]])*DiscreteStatsTable[Replication]))</f>
        <v>50</v>
      </c>
      <c r="Y1645" s="5">
        <f>IF(DiscreteStatsTable[[#This Row],[RepsRequested]]=DiscreteStatsTable[[#This Row],[RepsWithStatObserved]],1,0)</f>
        <v>1</v>
      </c>
    </row>
    <row r="1646" spans="1:25" x14ac:dyDescent="0.25">
      <c r="A1646" t="s">
        <v>68</v>
      </c>
      <c r="B1646" t="s">
        <v>70</v>
      </c>
      <c r="C1646">
        <v>41</v>
      </c>
      <c r="D1646" t="s">
        <v>99</v>
      </c>
      <c r="E1646" t="s">
        <v>77</v>
      </c>
      <c r="F1646" t="s">
        <v>73</v>
      </c>
      <c r="G1646">
        <v>0</v>
      </c>
      <c r="H1646">
        <v>2E+20</v>
      </c>
      <c r="I1646">
        <v>0</v>
      </c>
      <c r="J1646">
        <v>0</v>
      </c>
      <c r="K1646">
        <v>5</v>
      </c>
      <c r="L164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46" s="5" cm="1">
        <f t="array" ref="M1646">MAX(IF((ProjectInfoTable[ProjectName]=DiscreteStatsTable[[#This Row],[ProjectName]]),(ProjectInfoTable[ProjectName]=DiscreteStatsTable[[#This Row],[ProjectName]])*ProjectInfoTable[NumberOfReplications]))</f>
        <v>50</v>
      </c>
      <c r="N1646" s="5" cm="1">
        <f t="array" ref="N1646">IFERROR(AVERAGE(IF((DiscreteStatsTable[GroupByKey]=DiscreteStatsTable[[#This Row],[GroupByKey]]),(DiscreteStatsTable[GroupByKey]=DiscreteStatsTable[[#This Row],[GroupByKey]])*DiscreteStatsTable[Average])),0)</f>
        <v>0</v>
      </c>
      <c r="O1646" s="5" cm="1">
        <f t="array" ref="O1646">IFERROR(_xlfn.STDEV.S(IF((DiscreteStatsTable[GroupByKey]=DiscreteStatsTable[[#This Row],[GroupByKey]]),(DiscreteStatsTable[GroupByKey]=DiscreteStatsTable[[#This Row],[GroupByKey]])*DiscreteStatsTable[Average])),0)</f>
        <v>0</v>
      </c>
      <c r="P1646" s="5" cm="1">
        <f t="array" ref="P1646">MAX(IF((ProjectInfoTable[ProjectName]=DiscreteStatsTable[[#This Row],[ProjectName]]),(ProjectInfoTable[ProjectName]=DiscreteStatsTable[[#This Row],[ProjectName]])*ProjectInfoTable[ConfidenceInterval]))</f>
        <v>0.95</v>
      </c>
      <c r="Q1646" s="5">
        <f>IF(AND(DiscreteStatsTable[[#This Row],[RepsWithStatObserved]]=1,Y1646=0),200000000000000000000,IFERROR(_xlfn.T.INV.2T(1 -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6" s="5" cm="1">
        <f t="array" ref="R1646">MIN(IF((DiscreteStatsTable[GroupByKey]=DiscreteStatsTable[[#This Row],[GroupByKey]]),(DiscreteStatsTable[GroupByKey]=DiscreteStatsTable[[#This Row],[GroupByKey]])*DiscreteStatsTable[Average]))</f>
        <v>0</v>
      </c>
      <c r="S1646" s="5" cm="1">
        <f t="array" ref="S1646">MAX(IF((DiscreteStatsTable[GroupByKey]=DiscreteStatsTable[[#This Row],[GroupByKey]]),(DiscreteStatsTable[GroupByKey]=DiscreteStatsTable[[#This Row],[GroupByKey]])*DiscreteStatsTable[Average]))</f>
        <v>0</v>
      </c>
      <c r="T1646" s="5" cm="1">
        <f t="array" ref="T1646">MIN(IF((DiscreteStatsTable[GroupByKey]=DiscreteStatsTable[[#This Row],[GroupByKey]]),(DiscreteStatsTable[GroupByKey]=DiscreteStatsTable[[#This Row],[GroupByKey]])*DiscreteStatsTable[Minimum]))</f>
        <v>0</v>
      </c>
      <c r="U1646" s="5" cm="1">
        <f t="array" ref="U1646">MAX(IF((DiscreteStatsTable[GroupByKey]=DiscreteStatsTable[[#This Row],[GroupByKey]]),(DiscreteStatsTable[GroupByKey]=DiscreteStatsTable[[#This Row],[GroupByKey]])*DiscreteStatsTable[Maximum]))</f>
        <v>0</v>
      </c>
      <c r="V1646" s="5" cm="1">
        <f t="array" ref="V1646">IFERROR(AVERAGE(IF((DiscreteStatsTable[GroupByKey]=DiscreteStatsTable[[#This Row],[GroupByKey]]),(DiscreteStatsTable[GroupByKey]=DiscreteStatsTable[[#This Row],[GroupByKey]])*DiscreteStatsTable[NumberObservations])),0)</f>
        <v>6.66</v>
      </c>
      <c r="W1646" s="5">
        <f>IF((DiscreteStatsTable[[#This Row],[RepsRequested]]&gt;1),DiscreteStatsTable[[#This Row],[HalfWidth]],DiscreteStatsTable[[#This Row],[BatchMeansHalfWidth]])</f>
        <v>0</v>
      </c>
      <c r="X1646" s="5" cm="1">
        <f t="array" ref="X1646">COUNT(IF((DiscreteStatsTable[GroupByKey]=DiscreteStatsTable[[#This Row],[GroupByKey]]),(DiscreteStatsTable[GroupByKey]=DiscreteStatsTable[[#This Row],[GroupByKey]])*DiscreteStatsTable[Replication]))</f>
        <v>50</v>
      </c>
      <c r="Y1646" s="5">
        <f>IF(DiscreteStatsTable[[#This Row],[RepsRequested]]=DiscreteStatsTable[[#This Row],[RepsWithStatObserved]],1,0)</f>
        <v>1</v>
      </c>
    </row>
    <row r="1647" spans="1:25" x14ac:dyDescent="0.25">
      <c r="A1647" t="s">
        <v>68</v>
      </c>
      <c r="B1647" t="s">
        <v>70</v>
      </c>
      <c r="C1647">
        <v>41</v>
      </c>
      <c r="D1647" t="s">
        <v>99</v>
      </c>
      <c r="E1647" t="s">
        <v>78</v>
      </c>
      <c r="F1647" t="s">
        <v>73</v>
      </c>
      <c r="G1647">
        <v>0.24707680964884099</v>
      </c>
      <c r="H1647">
        <v>2E+20</v>
      </c>
      <c r="I1647">
        <v>0</v>
      </c>
      <c r="J1647">
        <v>1.23538404824421</v>
      </c>
      <c r="K1647">
        <v>5</v>
      </c>
      <c r="L164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47" s="5" cm="1">
        <f t="array" ref="M1647">MAX(IF((ProjectInfoTable[ProjectName]=DiscreteStatsTable[[#This Row],[ProjectName]]),(ProjectInfoTable[ProjectName]=DiscreteStatsTable[[#This Row],[ProjectName]])*ProjectInfoTable[NumberOfReplications]))</f>
        <v>50</v>
      </c>
      <c r="N1647" s="5" cm="1">
        <f t="array" ref="N1647">IFERROR(AVERAGE(IF((DiscreteStatsTable[GroupByKey]=DiscreteStatsTable[[#This Row],[GroupByKey]]),(DiscreteStatsTable[GroupByKey]=DiscreteStatsTable[[#This Row],[GroupByKey]])*DiscreteStatsTable[Average])),0)</f>
        <v>1.5083801460331328</v>
      </c>
      <c r="O1647" s="5" cm="1">
        <f t="array" ref="O1647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47" s="5" cm="1">
        <f t="array" ref="P1647">MAX(IF((ProjectInfoTable[ProjectName]=DiscreteStatsTable[[#This Row],[ProjectName]]),(ProjectInfoTable[ProjectName]=DiscreteStatsTable[[#This Row],[ProjectName]])*ProjectInfoTable[ConfidenceInterval]))</f>
        <v>0.95</v>
      </c>
      <c r="Q1647" s="5">
        <f>IF(AND(DiscreteStatsTable[[#This Row],[RepsWithStatObserved]]=1,Y1647=0),200000000000000000000,IFERROR(_xlfn.T.INV.2T(1 -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47" s="5" cm="1">
        <f t="array" ref="R1647">MIN(IF((DiscreteStatsTable[GroupByKey]=DiscreteStatsTable[[#This Row],[GroupByKey]]),(DiscreteStatsTable[GroupByKey]=DiscreteStatsTable[[#This Row],[GroupByKey]])*DiscreteStatsTable[Average]))</f>
        <v>0</v>
      </c>
      <c r="S1647" s="5" cm="1">
        <f t="array" ref="S1647">MAX(IF((DiscreteStatsTable[GroupByKey]=DiscreteStatsTable[[#This Row],[GroupByKey]]),(DiscreteStatsTable[GroupByKey]=DiscreteStatsTable[[#This Row],[GroupByKey]])*DiscreteStatsTable[Average]))</f>
        <v>12.907894030662501</v>
      </c>
      <c r="T1647" s="5" cm="1">
        <f t="array" ref="T1647">MIN(IF((DiscreteStatsTable[GroupByKey]=DiscreteStatsTable[[#This Row],[GroupByKey]]),(DiscreteStatsTable[GroupByKey]=DiscreteStatsTable[[#This Row],[GroupByKey]])*DiscreteStatsTable[Minimum]))</f>
        <v>0</v>
      </c>
      <c r="U1647" s="5" cm="1">
        <f t="array" ref="U1647">MAX(IF((DiscreteStatsTable[GroupByKey]=DiscreteStatsTable[[#This Row],[GroupByKey]]),(DiscreteStatsTable[GroupByKey]=DiscreteStatsTable[[#This Row],[GroupByKey]])*DiscreteStatsTable[Maximum]))</f>
        <v>31.471105476993198</v>
      </c>
      <c r="V1647" s="5" cm="1">
        <f t="array" ref="V1647">IFERROR(AVERAGE(IF((DiscreteStatsTable[GroupByKey]=DiscreteStatsTable[[#This Row],[GroupByKey]]),(DiscreteStatsTable[GroupByKey]=DiscreteStatsTable[[#This Row],[GroupByKey]])*DiscreteStatsTable[NumberObservations])),0)</f>
        <v>6.66</v>
      </c>
      <c r="W1647" s="5">
        <f>IF((DiscreteStatsTable[[#This Row],[RepsRequested]]&gt;1),DiscreteStatsTable[[#This Row],[HalfWidth]],DiscreteStatsTable[[#This Row],[BatchMeansHalfWidth]])</f>
        <v>0.62451094728009982</v>
      </c>
      <c r="X1647" s="5" cm="1">
        <f t="array" ref="X1647">COUNT(IF((DiscreteStatsTable[GroupByKey]=DiscreteStatsTable[[#This Row],[GroupByKey]]),(DiscreteStatsTable[GroupByKey]=DiscreteStatsTable[[#This Row],[GroupByKey]])*DiscreteStatsTable[Replication]))</f>
        <v>50</v>
      </c>
      <c r="Y1647" s="5">
        <f>IF(DiscreteStatsTable[[#This Row],[RepsRequested]]=DiscreteStatsTable[[#This Row],[RepsWithStatObserved]],1,0)</f>
        <v>1</v>
      </c>
    </row>
    <row r="1648" spans="1:25" x14ac:dyDescent="0.25">
      <c r="A1648" t="s">
        <v>68</v>
      </c>
      <c r="B1648" t="s">
        <v>70</v>
      </c>
      <c r="C1648">
        <v>42</v>
      </c>
      <c r="D1648" t="s">
        <v>99</v>
      </c>
      <c r="E1648" t="s">
        <v>72</v>
      </c>
      <c r="F1648" t="s">
        <v>73</v>
      </c>
      <c r="G1648">
        <v>0.29673409101630199</v>
      </c>
      <c r="H1648">
        <v>2E+20</v>
      </c>
      <c r="I1648">
        <v>0.143906422066262</v>
      </c>
      <c r="J1648">
        <v>0.40720362477606697</v>
      </c>
      <c r="K1648">
        <v>5</v>
      </c>
      <c r="L164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48" s="5" cm="1">
        <f t="array" ref="M1648">MAX(IF((ProjectInfoTable[ProjectName]=DiscreteStatsTable[[#This Row],[ProjectName]]),(ProjectInfoTable[ProjectName]=DiscreteStatsTable[[#This Row],[ProjectName]])*ProjectInfoTable[NumberOfReplications]))</f>
        <v>50</v>
      </c>
      <c r="N1648" s="5" cm="1">
        <f t="array" ref="N1648">IFERROR(AVERAGE(IF((DiscreteStatsTable[GroupByKey]=DiscreteStatsTable[[#This Row],[GroupByKey]]),(DiscreteStatsTable[GroupByKey]=DiscreteStatsTable[[#This Row],[GroupByKey]])*DiscreteStatsTable[Average])),0)</f>
        <v>0.25989097691448754</v>
      </c>
      <c r="O1648" s="5" cm="1">
        <f t="array" ref="O164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48" s="5" cm="1">
        <f t="array" ref="P1648">MAX(IF((ProjectInfoTable[ProjectName]=DiscreteStatsTable[[#This Row],[ProjectName]]),(ProjectInfoTable[ProjectName]=DiscreteStatsTable[[#This Row],[ProjectName]])*ProjectInfoTable[ConfidenceInterval]))</f>
        <v>0.95</v>
      </c>
      <c r="Q1648" s="5">
        <f>IF(AND(DiscreteStatsTable[[#This Row],[RepsWithStatObserved]]=1,Y1648=0),200000000000000000000,IFERROR(_xlfn.T.INV.2T(1 -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48" s="5" cm="1">
        <f t="array" ref="R1648">MIN(IF((DiscreteStatsTable[GroupByKey]=DiscreteStatsTable[[#This Row],[GroupByKey]]),(DiscreteStatsTable[GroupByKey]=DiscreteStatsTable[[#This Row],[GroupByKey]])*DiscreteStatsTable[Average]))</f>
        <v>9.9110799780549305E-2</v>
      </c>
      <c r="S1648" s="5" cm="1">
        <f t="array" ref="S1648">MAX(IF((DiscreteStatsTable[GroupByKey]=DiscreteStatsTable[[#This Row],[GroupByKey]]),(DiscreteStatsTable[GroupByKey]=DiscreteStatsTable[[#This Row],[GroupByKey]])*DiscreteStatsTable[Average]))</f>
        <v>0.39044329600396599</v>
      </c>
      <c r="T1648" s="5" cm="1">
        <f t="array" ref="T1648">MIN(IF((DiscreteStatsTable[GroupByKey]=DiscreteStatsTable[[#This Row],[GroupByKey]]),(DiscreteStatsTable[GroupByKey]=DiscreteStatsTable[[#This Row],[GroupByKey]])*DiscreteStatsTable[Minimum]))</f>
        <v>1.8569038615106601E-2</v>
      </c>
      <c r="U1648" s="5" cm="1">
        <f t="array" ref="U1648">MAX(IF((DiscreteStatsTable[GroupByKey]=DiscreteStatsTable[[#This Row],[GroupByKey]]),(DiscreteStatsTable[GroupByKey]=DiscreteStatsTable[[#This Row],[GroupByKey]])*DiscreteStatsTable[Maximum]))</f>
        <v>0.49770717251883501</v>
      </c>
      <c r="V1648" s="5" cm="1">
        <f t="array" ref="V1648">IFERROR(AVERAGE(IF((DiscreteStatsTable[GroupByKey]=DiscreteStatsTable[[#This Row],[GroupByKey]]),(DiscreteStatsTable[GroupByKey]=DiscreteStatsTable[[#This Row],[GroupByKey]])*DiscreteStatsTable[NumberObservations])),0)</f>
        <v>6.66</v>
      </c>
      <c r="W1648" s="5">
        <f>IF((DiscreteStatsTable[[#This Row],[RepsRequested]]&gt;1),DiscreteStatsTable[[#This Row],[HalfWidth]],DiscreteStatsTable[[#This Row],[BatchMeansHalfWidth]])</f>
        <v>1.6977944113910053E-2</v>
      </c>
      <c r="X1648" s="5" cm="1">
        <f t="array" ref="X1648">COUNT(IF((DiscreteStatsTable[GroupByKey]=DiscreteStatsTable[[#This Row],[GroupByKey]]),(DiscreteStatsTable[GroupByKey]=DiscreteStatsTable[[#This Row],[GroupByKey]])*DiscreteStatsTable[Replication]))</f>
        <v>50</v>
      </c>
      <c r="Y1648" s="5">
        <f>IF(DiscreteStatsTable[[#This Row],[RepsRequested]]=DiscreteStatsTable[[#This Row],[RepsWithStatObserved]],1,0)</f>
        <v>1</v>
      </c>
    </row>
    <row r="1649" spans="1:25" x14ac:dyDescent="0.25">
      <c r="A1649" t="s">
        <v>68</v>
      </c>
      <c r="B1649" t="s">
        <v>70</v>
      </c>
      <c r="C1649">
        <v>42</v>
      </c>
      <c r="D1649" t="s">
        <v>99</v>
      </c>
      <c r="E1649" t="s">
        <v>74</v>
      </c>
      <c r="F1649" t="s">
        <v>73</v>
      </c>
      <c r="G1649">
        <v>8.90202273048906</v>
      </c>
      <c r="H1649">
        <v>2E+20</v>
      </c>
      <c r="I1649">
        <v>4.3171926619878596</v>
      </c>
      <c r="J1649">
        <v>12.216108743282</v>
      </c>
      <c r="K1649">
        <v>5</v>
      </c>
      <c r="L164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49" s="5" cm="1">
        <f t="array" ref="M1649">MAX(IF((ProjectInfoTable[ProjectName]=DiscreteStatsTable[[#This Row],[ProjectName]]),(ProjectInfoTable[ProjectName]=DiscreteStatsTable[[#This Row],[ProjectName]])*ProjectInfoTable[NumberOfReplications]))</f>
        <v>50</v>
      </c>
      <c r="N1649" s="5" cm="1">
        <f t="array" ref="N1649">IFERROR(AVERAGE(IF((DiscreteStatsTable[GroupByKey]=DiscreteStatsTable[[#This Row],[GroupByKey]]),(DiscreteStatsTable[GroupByKey]=DiscreteStatsTable[[#This Row],[GroupByKey]])*DiscreteStatsTable[Average])),0)</f>
        <v>9.3051094534677592</v>
      </c>
      <c r="O1649" s="5" cm="1">
        <f t="array" ref="O1649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49" s="5" cm="1">
        <f t="array" ref="P1649">MAX(IF((ProjectInfoTable[ProjectName]=DiscreteStatsTable[[#This Row],[ProjectName]]),(ProjectInfoTable[ProjectName]=DiscreteStatsTable[[#This Row],[ProjectName]])*ProjectInfoTable[ConfidenceInterval]))</f>
        <v>0.95</v>
      </c>
      <c r="Q1649" s="5">
        <f>IF(AND(DiscreteStatsTable[[#This Row],[RepsWithStatObserved]]=1,Y1649=0),200000000000000000000,IFERROR(_xlfn.T.INV.2T(1 -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49" s="5" cm="1">
        <f t="array" ref="R1649">MIN(IF((DiscreteStatsTable[GroupByKey]=DiscreteStatsTable[[#This Row],[GroupByKey]]),(DiscreteStatsTable[GroupByKey]=DiscreteStatsTable[[#This Row],[GroupByKey]])*DiscreteStatsTable[Average]))</f>
        <v>3.48010138212855</v>
      </c>
      <c r="S1649" s="5" cm="1">
        <f t="array" ref="S1649">MAX(IF((DiscreteStatsTable[GroupByKey]=DiscreteStatsTable[[#This Row],[GroupByKey]]),(DiscreteStatsTable[GroupByKey]=DiscreteStatsTable[[#This Row],[GroupByKey]])*DiscreteStatsTable[Average]))</f>
        <v>23.754986041942001</v>
      </c>
      <c r="T1649" s="5" cm="1">
        <f t="array" ref="T1649">MIN(IF((DiscreteStatsTable[GroupByKey]=DiscreteStatsTable[[#This Row],[GroupByKey]]),(DiscreteStatsTable[GroupByKey]=DiscreteStatsTable[[#This Row],[GroupByKey]])*DiscreteStatsTable[Minimum]))</f>
        <v>0.55707115845319799</v>
      </c>
      <c r="U1649" s="5" cm="1">
        <f t="array" ref="U1649">MAX(IF((DiscreteStatsTable[GroupByKey]=DiscreteStatsTable[[#This Row],[GroupByKey]]),(DiscreteStatsTable[GroupByKey]=DiscreteStatsTable[[#This Row],[GroupByKey]])*DiscreteStatsTable[Maximum]))</f>
        <v>46.0165696136092</v>
      </c>
      <c r="V1649" s="5" cm="1">
        <f t="array" ref="V1649">IFERROR(AVERAGE(IF((DiscreteStatsTable[GroupByKey]=DiscreteStatsTable[[#This Row],[GroupByKey]]),(DiscreteStatsTable[GroupByKey]=DiscreteStatsTable[[#This Row],[GroupByKey]])*DiscreteStatsTable[NumberObservations])),0)</f>
        <v>6.66</v>
      </c>
      <c r="W1649" s="5">
        <f>IF((DiscreteStatsTable[[#This Row],[RepsRequested]]&gt;1),DiscreteStatsTable[[#This Row],[HalfWidth]],DiscreteStatsTable[[#This Row],[BatchMeansHalfWidth]])</f>
        <v>0.87568994514178078</v>
      </c>
      <c r="X1649" s="5" cm="1">
        <f t="array" ref="X1649">COUNT(IF((DiscreteStatsTable[GroupByKey]=DiscreteStatsTable[[#This Row],[GroupByKey]]),(DiscreteStatsTable[GroupByKey]=DiscreteStatsTable[[#This Row],[GroupByKey]])*DiscreteStatsTable[Replication]))</f>
        <v>50</v>
      </c>
      <c r="Y1649" s="5">
        <f>IF(DiscreteStatsTable[[#This Row],[RepsRequested]]=DiscreteStatsTable[[#This Row],[RepsWithStatObserved]],1,0)</f>
        <v>1</v>
      </c>
    </row>
    <row r="1650" spans="1:25" x14ac:dyDescent="0.25">
      <c r="A1650" t="s">
        <v>68</v>
      </c>
      <c r="B1650" t="s">
        <v>70</v>
      </c>
      <c r="C1650">
        <v>42</v>
      </c>
      <c r="D1650" t="s">
        <v>99</v>
      </c>
      <c r="E1650" t="s">
        <v>75</v>
      </c>
      <c r="F1650" t="s">
        <v>73</v>
      </c>
      <c r="G1650">
        <v>0.29673409101630199</v>
      </c>
      <c r="H1650">
        <v>2E+20</v>
      </c>
      <c r="I1650">
        <v>0.143906422066262</v>
      </c>
      <c r="J1650">
        <v>0.40720362477606697</v>
      </c>
      <c r="K1650">
        <v>5</v>
      </c>
      <c r="L165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50" s="5" cm="1">
        <f t="array" ref="M1650">MAX(IF((ProjectInfoTable[ProjectName]=DiscreteStatsTable[[#This Row],[ProjectName]]),(ProjectInfoTable[ProjectName]=DiscreteStatsTable[[#This Row],[ProjectName]])*ProjectInfoTable[NumberOfReplications]))</f>
        <v>50</v>
      </c>
      <c r="N1650" s="5" cm="1">
        <f t="array" ref="N1650">IFERROR(AVERAGE(IF((DiscreteStatsTable[GroupByKey]=DiscreteStatsTable[[#This Row],[GroupByKey]]),(DiscreteStatsTable[GroupByKey]=DiscreteStatsTable[[#This Row],[GroupByKey]])*DiscreteStatsTable[Average])),0)</f>
        <v>0.25989097691448754</v>
      </c>
      <c r="O1650" s="5" cm="1">
        <f t="array" ref="O165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50" s="5" cm="1">
        <f t="array" ref="P1650">MAX(IF((ProjectInfoTable[ProjectName]=DiscreteStatsTable[[#This Row],[ProjectName]]),(ProjectInfoTable[ProjectName]=DiscreteStatsTable[[#This Row],[ProjectName]])*ProjectInfoTable[ConfidenceInterval]))</f>
        <v>0.95</v>
      </c>
      <c r="Q1650" s="5">
        <f>IF(AND(DiscreteStatsTable[[#This Row],[RepsWithStatObserved]]=1,Y1650=0),200000000000000000000,IFERROR(_xlfn.T.INV.2T(1 -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50" s="5" cm="1">
        <f t="array" ref="R1650">MIN(IF((DiscreteStatsTable[GroupByKey]=DiscreteStatsTable[[#This Row],[GroupByKey]]),(DiscreteStatsTable[GroupByKey]=DiscreteStatsTable[[#This Row],[GroupByKey]])*DiscreteStatsTable[Average]))</f>
        <v>9.9110799780549305E-2</v>
      </c>
      <c r="S1650" s="5" cm="1">
        <f t="array" ref="S1650">MAX(IF((DiscreteStatsTable[GroupByKey]=DiscreteStatsTable[[#This Row],[GroupByKey]]),(DiscreteStatsTable[GroupByKey]=DiscreteStatsTable[[#This Row],[GroupByKey]])*DiscreteStatsTable[Average]))</f>
        <v>0.39044329600396599</v>
      </c>
      <c r="T1650" s="5" cm="1">
        <f t="array" ref="T1650">MIN(IF((DiscreteStatsTable[GroupByKey]=DiscreteStatsTable[[#This Row],[GroupByKey]]),(DiscreteStatsTable[GroupByKey]=DiscreteStatsTable[[#This Row],[GroupByKey]])*DiscreteStatsTable[Minimum]))</f>
        <v>1.8569038615106601E-2</v>
      </c>
      <c r="U1650" s="5" cm="1">
        <f t="array" ref="U1650">MAX(IF((DiscreteStatsTable[GroupByKey]=DiscreteStatsTable[[#This Row],[GroupByKey]]),(DiscreteStatsTable[GroupByKey]=DiscreteStatsTable[[#This Row],[GroupByKey]])*DiscreteStatsTable[Maximum]))</f>
        <v>0.49770717251883501</v>
      </c>
      <c r="V1650" s="5" cm="1">
        <f t="array" ref="V1650">IFERROR(AVERAGE(IF((DiscreteStatsTable[GroupByKey]=DiscreteStatsTable[[#This Row],[GroupByKey]]),(DiscreteStatsTable[GroupByKey]=DiscreteStatsTable[[#This Row],[GroupByKey]])*DiscreteStatsTable[NumberObservations])),0)</f>
        <v>6.66</v>
      </c>
      <c r="W1650" s="5">
        <f>IF((DiscreteStatsTable[[#This Row],[RepsRequested]]&gt;1),DiscreteStatsTable[[#This Row],[HalfWidth]],DiscreteStatsTable[[#This Row],[BatchMeansHalfWidth]])</f>
        <v>1.6977944113910053E-2</v>
      </c>
      <c r="X1650" s="5" cm="1">
        <f t="array" ref="X1650">COUNT(IF((DiscreteStatsTable[GroupByKey]=DiscreteStatsTable[[#This Row],[GroupByKey]]),(DiscreteStatsTable[GroupByKey]=DiscreteStatsTable[[#This Row],[GroupByKey]])*DiscreteStatsTable[Replication]))</f>
        <v>50</v>
      </c>
      <c r="Y1650" s="5">
        <f>IF(DiscreteStatsTable[[#This Row],[RepsRequested]]=DiscreteStatsTable[[#This Row],[RepsWithStatObserved]],1,0)</f>
        <v>1</v>
      </c>
    </row>
    <row r="1651" spans="1:25" x14ac:dyDescent="0.25">
      <c r="A1651" t="s">
        <v>68</v>
      </c>
      <c r="B1651" t="s">
        <v>70</v>
      </c>
      <c r="C1651">
        <v>42</v>
      </c>
      <c r="D1651" t="s">
        <v>99</v>
      </c>
      <c r="E1651" t="s">
        <v>76</v>
      </c>
      <c r="F1651" t="s">
        <v>73</v>
      </c>
      <c r="G1651">
        <v>8.90202273048906</v>
      </c>
      <c r="H1651">
        <v>2E+20</v>
      </c>
      <c r="I1651">
        <v>4.3171926619878596</v>
      </c>
      <c r="J1651">
        <v>12.216108743282</v>
      </c>
      <c r="K1651">
        <v>5</v>
      </c>
      <c r="L165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51" s="5" cm="1">
        <f t="array" ref="M1651">MAX(IF((ProjectInfoTable[ProjectName]=DiscreteStatsTable[[#This Row],[ProjectName]]),(ProjectInfoTable[ProjectName]=DiscreteStatsTable[[#This Row],[ProjectName]])*ProjectInfoTable[NumberOfReplications]))</f>
        <v>50</v>
      </c>
      <c r="N1651" s="5" cm="1">
        <f t="array" ref="N1651">IFERROR(AVERAGE(IF((DiscreteStatsTable[GroupByKey]=DiscreteStatsTable[[#This Row],[GroupByKey]]),(DiscreteStatsTable[GroupByKey]=DiscreteStatsTable[[#This Row],[GroupByKey]])*DiscreteStatsTable[Average])),0)</f>
        <v>7.7967293074346298</v>
      </c>
      <c r="O1651" s="5" cm="1">
        <f t="array" ref="O1651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51" s="5" cm="1">
        <f t="array" ref="P1651">MAX(IF((ProjectInfoTable[ProjectName]=DiscreteStatsTable[[#This Row],[ProjectName]]),(ProjectInfoTable[ProjectName]=DiscreteStatsTable[[#This Row],[ProjectName]])*ProjectInfoTable[ConfidenceInterval]))</f>
        <v>0.95</v>
      </c>
      <c r="Q1651" s="5">
        <f>IF(AND(DiscreteStatsTable[[#This Row],[RepsWithStatObserved]]=1,Y1651=0),200000000000000000000,IFERROR(_xlfn.T.INV.2T(1 -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51" s="5" cm="1">
        <f t="array" ref="R1651">MIN(IF((DiscreteStatsTable[GroupByKey]=DiscreteStatsTable[[#This Row],[GroupByKey]]),(DiscreteStatsTable[GroupByKey]=DiscreteStatsTable[[#This Row],[GroupByKey]])*DiscreteStatsTable[Average]))</f>
        <v>2.9733239934164799</v>
      </c>
      <c r="S1651" s="5" cm="1">
        <f t="array" ref="S1651">MAX(IF((DiscreteStatsTable[GroupByKey]=DiscreteStatsTable[[#This Row],[GroupByKey]]),(DiscreteStatsTable[GroupByKey]=DiscreteStatsTable[[#This Row],[GroupByKey]])*DiscreteStatsTable[Average]))</f>
        <v>11.713298880119</v>
      </c>
      <c r="T1651" s="5" cm="1">
        <f t="array" ref="T1651">MIN(IF((DiscreteStatsTable[GroupByKey]=DiscreteStatsTable[[#This Row],[GroupByKey]]),(DiscreteStatsTable[GroupByKey]=DiscreteStatsTable[[#This Row],[GroupByKey]])*DiscreteStatsTable[Minimum]))</f>
        <v>0.55707115845319799</v>
      </c>
      <c r="U1651" s="5" cm="1">
        <f t="array" ref="U1651">MAX(IF((DiscreteStatsTable[GroupByKey]=DiscreteStatsTable[[#This Row],[GroupByKey]]),(DiscreteStatsTable[GroupByKey]=DiscreteStatsTable[[#This Row],[GroupByKey]])*DiscreteStatsTable[Maximum]))</f>
        <v>14.9312151755651</v>
      </c>
      <c r="V1651" s="5" cm="1">
        <f t="array" ref="V1651">IFERROR(AVERAGE(IF((DiscreteStatsTable[GroupByKey]=DiscreteStatsTable[[#This Row],[GroupByKey]]),(DiscreteStatsTable[GroupByKey]=DiscreteStatsTable[[#This Row],[GroupByKey]])*DiscreteStatsTable[NumberObservations])),0)</f>
        <v>6.66</v>
      </c>
      <c r="W1651" s="5">
        <f>IF((DiscreteStatsTable[[#This Row],[RepsRequested]]&gt;1),DiscreteStatsTable[[#This Row],[HalfWidth]],DiscreteStatsTable[[#This Row],[BatchMeansHalfWidth]])</f>
        <v>0.50933832341729657</v>
      </c>
      <c r="X1651" s="5" cm="1">
        <f t="array" ref="X1651">COUNT(IF((DiscreteStatsTable[GroupByKey]=DiscreteStatsTable[[#This Row],[GroupByKey]]),(DiscreteStatsTable[GroupByKey]=DiscreteStatsTable[[#This Row],[GroupByKey]])*DiscreteStatsTable[Replication]))</f>
        <v>50</v>
      </c>
      <c r="Y1651" s="5">
        <f>IF(DiscreteStatsTable[[#This Row],[RepsRequested]]=DiscreteStatsTable[[#This Row],[RepsWithStatObserved]],1,0)</f>
        <v>1</v>
      </c>
    </row>
    <row r="1652" spans="1:25" x14ac:dyDescent="0.25">
      <c r="A1652" t="s">
        <v>68</v>
      </c>
      <c r="B1652" t="s">
        <v>70</v>
      </c>
      <c r="C1652">
        <v>42</v>
      </c>
      <c r="D1652" t="s">
        <v>99</v>
      </c>
      <c r="E1652" t="s">
        <v>77</v>
      </c>
      <c r="F1652" t="s">
        <v>73</v>
      </c>
      <c r="G1652">
        <v>0</v>
      </c>
      <c r="H1652">
        <v>2E+20</v>
      </c>
      <c r="I1652">
        <v>0</v>
      </c>
      <c r="J1652">
        <v>0</v>
      </c>
      <c r="K1652">
        <v>5</v>
      </c>
      <c r="L165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52" s="5" cm="1">
        <f t="array" ref="M1652">MAX(IF((ProjectInfoTable[ProjectName]=DiscreteStatsTable[[#This Row],[ProjectName]]),(ProjectInfoTable[ProjectName]=DiscreteStatsTable[[#This Row],[ProjectName]])*ProjectInfoTable[NumberOfReplications]))</f>
        <v>50</v>
      </c>
      <c r="N1652" s="5" cm="1">
        <f t="array" ref="N1652">IFERROR(AVERAGE(IF((DiscreteStatsTable[GroupByKey]=DiscreteStatsTable[[#This Row],[GroupByKey]]),(DiscreteStatsTable[GroupByKey]=DiscreteStatsTable[[#This Row],[GroupByKey]])*DiscreteStatsTable[Average])),0)</f>
        <v>0</v>
      </c>
      <c r="O1652" s="5" cm="1">
        <f t="array" ref="O1652">IFERROR(_xlfn.STDEV.S(IF((DiscreteStatsTable[GroupByKey]=DiscreteStatsTable[[#This Row],[GroupByKey]]),(DiscreteStatsTable[GroupByKey]=DiscreteStatsTable[[#This Row],[GroupByKey]])*DiscreteStatsTable[Average])),0)</f>
        <v>0</v>
      </c>
      <c r="P1652" s="5" cm="1">
        <f t="array" ref="P1652">MAX(IF((ProjectInfoTable[ProjectName]=DiscreteStatsTable[[#This Row],[ProjectName]]),(ProjectInfoTable[ProjectName]=DiscreteStatsTable[[#This Row],[ProjectName]])*ProjectInfoTable[ConfidenceInterval]))</f>
        <v>0.95</v>
      </c>
      <c r="Q1652" s="5">
        <f>IF(AND(DiscreteStatsTable[[#This Row],[RepsWithStatObserved]]=1,Y1652=0),200000000000000000000,IFERROR(_xlfn.T.INV.2T(1 -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2" s="5" cm="1">
        <f t="array" ref="R1652">MIN(IF((DiscreteStatsTable[GroupByKey]=DiscreteStatsTable[[#This Row],[GroupByKey]]),(DiscreteStatsTable[GroupByKey]=DiscreteStatsTable[[#This Row],[GroupByKey]])*DiscreteStatsTable[Average]))</f>
        <v>0</v>
      </c>
      <c r="S1652" s="5" cm="1">
        <f t="array" ref="S1652">MAX(IF((DiscreteStatsTable[GroupByKey]=DiscreteStatsTable[[#This Row],[GroupByKey]]),(DiscreteStatsTable[GroupByKey]=DiscreteStatsTable[[#This Row],[GroupByKey]])*DiscreteStatsTable[Average]))</f>
        <v>0</v>
      </c>
      <c r="T1652" s="5" cm="1">
        <f t="array" ref="T1652">MIN(IF((DiscreteStatsTable[GroupByKey]=DiscreteStatsTable[[#This Row],[GroupByKey]]),(DiscreteStatsTable[GroupByKey]=DiscreteStatsTable[[#This Row],[GroupByKey]])*DiscreteStatsTable[Minimum]))</f>
        <v>0</v>
      </c>
      <c r="U1652" s="5" cm="1">
        <f t="array" ref="U1652">MAX(IF((DiscreteStatsTable[GroupByKey]=DiscreteStatsTable[[#This Row],[GroupByKey]]),(DiscreteStatsTable[GroupByKey]=DiscreteStatsTable[[#This Row],[GroupByKey]])*DiscreteStatsTable[Maximum]))</f>
        <v>0</v>
      </c>
      <c r="V1652" s="5" cm="1">
        <f t="array" ref="V1652">IFERROR(AVERAGE(IF((DiscreteStatsTable[GroupByKey]=DiscreteStatsTable[[#This Row],[GroupByKey]]),(DiscreteStatsTable[GroupByKey]=DiscreteStatsTable[[#This Row],[GroupByKey]])*DiscreteStatsTable[NumberObservations])),0)</f>
        <v>6.66</v>
      </c>
      <c r="W1652" s="5">
        <f>IF((DiscreteStatsTable[[#This Row],[RepsRequested]]&gt;1),DiscreteStatsTable[[#This Row],[HalfWidth]],DiscreteStatsTable[[#This Row],[BatchMeansHalfWidth]])</f>
        <v>0</v>
      </c>
      <c r="X1652" s="5" cm="1">
        <f t="array" ref="X1652">COUNT(IF((DiscreteStatsTable[GroupByKey]=DiscreteStatsTable[[#This Row],[GroupByKey]]),(DiscreteStatsTable[GroupByKey]=DiscreteStatsTable[[#This Row],[GroupByKey]])*DiscreteStatsTable[Replication]))</f>
        <v>50</v>
      </c>
      <c r="Y1652" s="5">
        <f>IF(DiscreteStatsTable[[#This Row],[RepsRequested]]=DiscreteStatsTable[[#This Row],[RepsWithStatObserved]],1,0)</f>
        <v>1</v>
      </c>
    </row>
    <row r="1653" spans="1:25" x14ac:dyDescent="0.25">
      <c r="A1653" t="s">
        <v>68</v>
      </c>
      <c r="B1653" t="s">
        <v>70</v>
      </c>
      <c r="C1653">
        <v>42</v>
      </c>
      <c r="D1653" t="s">
        <v>99</v>
      </c>
      <c r="E1653" t="s">
        <v>78</v>
      </c>
      <c r="F1653" t="s">
        <v>73</v>
      </c>
      <c r="G1653">
        <v>0</v>
      </c>
      <c r="H1653">
        <v>2E+20</v>
      </c>
      <c r="I1653">
        <v>0</v>
      </c>
      <c r="J1653">
        <v>0</v>
      </c>
      <c r="K1653">
        <v>5</v>
      </c>
      <c r="L165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53" s="5" cm="1">
        <f t="array" ref="M1653">MAX(IF((ProjectInfoTable[ProjectName]=DiscreteStatsTable[[#This Row],[ProjectName]]),(ProjectInfoTable[ProjectName]=DiscreteStatsTable[[#This Row],[ProjectName]])*ProjectInfoTable[NumberOfReplications]))</f>
        <v>50</v>
      </c>
      <c r="N1653" s="5" cm="1">
        <f t="array" ref="N1653">IFERROR(AVERAGE(IF((DiscreteStatsTable[GroupByKey]=DiscreteStatsTable[[#This Row],[GroupByKey]]),(DiscreteStatsTable[GroupByKey]=DiscreteStatsTable[[#This Row],[GroupByKey]])*DiscreteStatsTable[Average])),0)</f>
        <v>1.5083801460331328</v>
      </c>
      <c r="O1653" s="5" cm="1">
        <f t="array" ref="O1653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53" s="5" cm="1">
        <f t="array" ref="P1653">MAX(IF((ProjectInfoTable[ProjectName]=DiscreteStatsTable[[#This Row],[ProjectName]]),(ProjectInfoTable[ProjectName]=DiscreteStatsTable[[#This Row],[ProjectName]])*ProjectInfoTable[ConfidenceInterval]))</f>
        <v>0.95</v>
      </c>
      <c r="Q1653" s="5">
        <f>IF(AND(DiscreteStatsTable[[#This Row],[RepsWithStatObserved]]=1,Y1653=0),200000000000000000000,IFERROR(_xlfn.T.INV.2T(1 -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53" s="5" cm="1">
        <f t="array" ref="R1653">MIN(IF((DiscreteStatsTable[GroupByKey]=DiscreteStatsTable[[#This Row],[GroupByKey]]),(DiscreteStatsTable[GroupByKey]=DiscreteStatsTable[[#This Row],[GroupByKey]])*DiscreteStatsTable[Average]))</f>
        <v>0</v>
      </c>
      <c r="S1653" s="5" cm="1">
        <f t="array" ref="S1653">MAX(IF((DiscreteStatsTable[GroupByKey]=DiscreteStatsTable[[#This Row],[GroupByKey]]),(DiscreteStatsTable[GroupByKey]=DiscreteStatsTable[[#This Row],[GroupByKey]])*DiscreteStatsTable[Average]))</f>
        <v>12.907894030662501</v>
      </c>
      <c r="T1653" s="5" cm="1">
        <f t="array" ref="T1653">MIN(IF((DiscreteStatsTable[GroupByKey]=DiscreteStatsTable[[#This Row],[GroupByKey]]),(DiscreteStatsTable[GroupByKey]=DiscreteStatsTable[[#This Row],[GroupByKey]])*DiscreteStatsTable[Minimum]))</f>
        <v>0</v>
      </c>
      <c r="U1653" s="5" cm="1">
        <f t="array" ref="U1653">MAX(IF((DiscreteStatsTable[GroupByKey]=DiscreteStatsTable[[#This Row],[GroupByKey]]),(DiscreteStatsTable[GroupByKey]=DiscreteStatsTable[[#This Row],[GroupByKey]])*DiscreteStatsTable[Maximum]))</f>
        <v>31.471105476993198</v>
      </c>
      <c r="V1653" s="5" cm="1">
        <f t="array" ref="V1653">IFERROR(AVERAGE(IF((DiscreteStatsTable[GroupByKey]=DiscreteStatsTable[[#This Row],[GroupByKey]]),(DiscreteStatsTable[GroupByKey]=DiscreteStatsTable[[#This Row],[GroupByKey]])*DiscreteStatsTable[NumberObservations])),0)</f>
        <v>6.66</v>
      </c>
      <c r="W1653" s="5">
        <f>IF((DiscreteStatsTable[[#This Row],[RepsRequested]]&gt;1),DiscreteStatsTable[[#This Row],[HalfWidth]],DiscreteStatsTable[[#This Row],[BatchMeansHalfWidth]])</f>
        <v>0.62451094728009982</v>
      </c>
      <c r="X1653" s="5" cm="1">
        <f t="array" ref="X1653">COUNT(IF((DiscreteStatsTable[GroupByKey]=DiscreteStatsTable[[#This Row],[GroupByKey]]),(DiscreteStatsTable[GroupByKey]=DiscreteStatsTable[[#This Row],[GroupByKey]])*DiscreteStatsTable[Replication]))</f>
        <v>50</v>
      </c>
      <c r="Y1653" s="5">
        <f>IF(DiscreteStatsTable[[#This Row],[RepsRequested]]=DiscreteStatsTable[[#This Row],[RepsWithStatObserved]],1,0)</f>
        <v>1</v>
      </c>
    </row>
    <row r="1654" spans="1:25" x14ac:dyDescent="0.25">
      <c r="A1654" t="s">
        <v>68</v>
      </c>
      <c r="B1654" t="s">
        <v>70</v>
      </c>
      <c r="C1654">
        <v>43</v>
      </c>
      <c r="D1654" t="s">
        <v>99</v>
      </c>
      <c r="E1654" t="s">
        <v>72</v>
      </c>
      <c r="F1654" t="s">
        <v>73</v>
      </c>
      <c r="G1654">
        <v>0.26008207713369802</v>
      </c>
      <c r="H1654">
        <v>2E+20</v>
      </c>
      <c r="I1654">
        <v>9.8863415011614594E-2</v>
      </c>
      <c r="J1654">
        <v>0.48738033297348698</v>
      </c>
      <c r="K1654">
        <v>5</v>
      </c>
      <c r="L165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54" s="5" cm="1">
        <f t="array" ref="M1654">MAX(IF((ProjectInfoTable[ProjectName]=DiscreteStatsTable[[#This Row],[ProjectName]]),(ProjectInfoTable[ProjectName]=DiscreteStatsTable[[#This Row],[ProjectName]])*ProjectInfoTable[NumberOfReplications]))</f>
        <v>50</v>
      </c>
      <c r="N1654" s="5" cm="1">
        <f t="array" ref="N1654">IFERROR(AVERAGE(IF((DiscreteStatsTable[GroupByKey]=DiscreteStatsTable[[#This Row],[GroupByKey]]),(DiscreteStatsTable[GroupByKey]=DiscreteStatsTable[[#This Row],[GroupByKey]])*DiscreteStatsTable[Average])),0)</f>
        <v>0.25989097691448754</v>
      </c>
      <c r="O1654" s="5" cm="1">
        <f t="array" ref="O165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54" s="5" cm="1">
        <f t="array" ref="P1654">MAX(IF((ProjectInfoTable[ProjectName]=DiscreteStatsTable[[#This Row],[ProjectName]]),(ProjectInfoTable[ProjectName]=DiscreteStatsTable[[#This Row],[ProjectName]])*ProjectInfoTable[ConfidenceInterval]))</f>
        <v>0.95</v>
      </c>
      <c r="Q1654" s="5">
        <f>IF(AND(DiscreteStatsTable[[#This Row],[RepsWithStatObserved]]=1,Y1654=0),200000000000000000000,IFERROR(_xlfn.T.INV.2T(1 -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54" s="5" cm="1">
        <f t="array" ref="R1654">MIN(IF((DiscreteStatsTable[GroupByKey]=DiscreteStatsTable[[#This Row],[GroupByKey]]),(DiscreteStatsTable[GroupByKey]=DiscreteStatsTable[[#This Row],[GroupByKey]])*DiscreteStatsTable[Average]))</f>
        <v>9.9110799780549305E-2</v>
      </c>
      <c r="S1654" s="5" cm="1">
        <f t="array" ref="S1654">MAX(IF((DiscreteStatsTable[GroupByKey]=DiscreteStatsTable[[#This Row],[GroupByKey]]),(DiscreteStatsTable[GroupByKey]=DiscreteStatsTable[[#This Row],[GroupByKey]])*DiscreteStatsTable[Average]))</f>
        <v>0.39044329600396599</v>
      </c>
      <c r="T1654" s="5" cm="1">
        <f t="array" ref="T1654">MIN(IF((DiscreteStatsTable[GroupByKey]=DiscreteStatsTable[[#This Row],[GroupByKey]]),(DiscreteStatsTable[GroupByKey]=DiscreteStatsTable[[#This Row],[GroupByKey]])*DiscreteStatsTable[Minimum]))</f>
        <v>1.8569038615106601E-2</v>
      </c>
      <c r="U1654" s="5" cm="1">
        <f t="array" ref="U1654">MAX(IF((DiscreteStatsTable[GroupByKey]=DiscreteStatsTable[[#This Row],[GroupByKey]]),(DiscreteStatsTable[GroupByKey]=DiscreteStatsTable[[#This Row],[GroupByKey]])*DiscreteStatsTable[Maximum]))</f>
        <v>0.49770717251883501</v>
      </c>
      <c r="V1654" s="5" cm="1">
        <f t="array" ref="V1654">IFERROR(AVERAGE(IF((DiscreteStatsTable[GroupByKey]=DiscreteStatsTable[[#This Row],[GroupByKey]]),(DiscreteStatsTable[GroupByKey]=DiscreteStatsTable[[#This Row],[GroupByKey]])*DiscreteStatsTable[NumberObservations])),0)</f>
        <v>6.66</v>
      </c>
      <c r="W1654" s="5">
        <f>IF((DiscreteStatsTable[[#This Row],[RepsRequested]]&gt;1),DiscreteStatsTable[[#This Row],[HalfWidth]],DiscreteStatsTable[[#This Row],[BatchMeansHalfWidth]])</f>
        <v>1.6977944113910053E-2</v>
      </c>
      <c r="X1654" s="5" cm="1">
        <f t="array" ref="X1654">COUNT(IF((DiscreteStatsTable[GroupByKey]=DiscreteStatsTable[[#This Row],[GroupByKey]]),(DiscreteStatsTable[GroupByKey]=DiscreteStatsTable[[#This Row],[GroupByKey]])*DiscreteStatsTable[Replication]))</f>
        <v>50</v>
      </c>
      <c r="Y1654" s="5">
        <f>IF(DiscreteStatsTable[[#This Row],[RepsRequested]]=DiscreteStatsTable[[#This Row],[RepsWithStatObserved]],1,0)</f>
        <v>1</v>
      </c>
    </row>
    <row r="1655" spans="1:25" x14ac:dyDescent="0.25">
      <c r="A1655" t="s">
        <v>68</v>
      </c>
      <c r="B1655" t="s">
        <v>70</v>
      </c>
      <c r="C1655">
        <v>43</v>
      </c>
      <c r="D1655" t="s">
        <v>99</v>
      </c>
      <c r="E1655" t="s">
        <v>74</v>
      </c>
      <c r="F1655" t="s">
        <v>73</v>
      </c>
      <c r="G1655">
        <v>8.1202635595259505</v>
      </c>
      <c r="H1655">
        <v>2E+20</v>
      </c>
      <c r="I1655">
        <v>2.9659024503484401</v>
      </c>
      <c r="J1655">
        <v>14.621409989204601</v>
      </c>
      <c r="K1655">
        <v>5</v>
      </c>
      <c r="L165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55" s="5" cm="1">
        <f t="array" ref="M1655">MAX(IF((ProjectInfoTable[ProjectName]=DiscreteStatsTable[[#This Row],[ProjectName]]),(ProjectInfoTable[ProjectName]=DiscreteStatsTable[[#This Row],[ProjectName]])*ProjectInfoTable[NumberOfReplications]))</f>
        <v>50</v>
      </c>
      <c r="N1655" s="5" cm="1">
        <f t="array" ref="N1655">IFERROR(AVERAGE(IF((DiscreteStatsTable[GroupByKey]=DiscreteStatsTable[[#This Row],[GroupByKey]]),(DiscreteStatsTable[GroupByKey]=DiscreteStatsTable[[#This Row],[GroupByKey]])*DiscreteStatsTable[Average])),0)</f>
        <v>9.3051094534677592</v>
      </c>
      <c r="O1655" s="5" cm="1">
        <f t="array" ref="O1655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55" s="5" cm="1">
        <f t="array" ref="P1655">MAX(IF((ProjectInfoTable[ProjectName]=DiscreteStatsTable[[#This Row],[ProjectName]]),(ProjectInfoTable[ProjectName]=DiscreteStatsTable[[#This Row],[ProjectName]])*ProjectInfoTable[ConfidenceInterval]))</f>
        <v>0.95</v>
      </c>
      <c r="Q1655" s="5">
        <f>IF(AND(DiscreteStatsTable[[#This Row],[RepsWithStatObserved]]=1,Y1655=0),200000000000000000000,IFERROR(_xlfn.T.INV.2T(1 -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55" s="5" cm="1">
        <f t="array" ref="R1655">MIN(IF((DiscreteStatsTable[GroupByKey]=DiscreteStatsTable[[#This Row],[GroupByKey]]),(DiscreteStatsTable[GroupByKey]=DiscreteStatsTable[[#This Row],[GroupByKey]])*DiscreteStatsTable[Average]))</f>
        <v>3.48010138212855</v>
      </c>
      <c r="S1655" s="5" cm="1">
        <f t="array" ref="S1655">MAX(IF((DiscreteStatsTable[GroupByKey]=DiscreteStatsTable[[#This Row],[GroupByKey]]),(DiscreteStatsTable[GroupByKey]=DiscreteStatsTable[[#This Row],[GroupByKey]])*DiscreteStatsTable[Average]))</f>
        <v>23.754986041942001</v>
      </c>
      <c r="T1655" s="5" cm="1">
        <f t="array" ref="T1655">MIN(IF((DiscreteStatsTable[GroupByKey]=DiscreteStatsTable[[#This Row],[GroupByKey]]),(DiscreteStatsTable[GroupByKey]=DiscreteStatsTable[[#This Row],[GroupByKey]])*DiscreteStatsTable[Minimum]))</f>
        <v>0.55707115845319799</v>
      </c>
      <c r="U1655" s="5" cm="1">
        <f t="array" ref="U1655">MAX(IF((DiscreteStatsTable[GroupByKey]=DiscreteStatsTable[[#This Row],[GroupByKey]]),(DiscreteStatsTable[GroupByKey]=DiscreteStatsTable[[#This Row],[GroupByKey]])*DiscreteStatsTable[Maximum]))</f>
        <v>46.0165696136092</v>
      </c>
      <c r="V1655" s="5" cm="1">
        <f t="array" ref="V1655">IFERROR(AVERAGE(IF((DiscreteStatsTable[GroupByKey]=DiscreteStatsTable[[#This Row],[GroupByKey]]),(DiscreteStatsTable[GroupByKey]=DiscreteStatsTable[[#This Row],[GroupByKey]])*DiscreteStatsTable[NumberObservations])),0)</f>
        <v>6.66</v>
      </c>
      <c r="W1655" s="5">
        <f>IF((DiscreteStatsTable[[#This Row],[RepsRequested]]&gt;1),DiscreteStatsTable[[#This Row],[HalfWidth]],DiscreteStatsTable[[#This Row],[BatchMeansHalfWidth]])</f>
        <v>0.87568994514178078</v>
      </c>
      <c r="X1655" s="5" cm="1">
        <f t="array" ref="X1655">COUNT(IF((DiscreteStatsTable[GroupByKey]=DiscreteStatsTable[[#This Row],[GroupByKey]]),(DiscreteStatsTable[GroupByKey]=DiscreteStatsTable[[#This Row],[GroupByKey]])*DiscreteStatsTable[Replication]))</f>
        <v>50</v>
      </c>
      <c r="Y1655" s="5">
        <f>IF(DiscreteStatsTable[[#This Row],[RepsRequested]]=DiscreteStatsTable[[#This Row],[RepsWithStatObserved]],1,0)</f>
        <v>1</v>
      </c>
    </row>
    <row r="1656" spans="1:25" x14ac:dyDescent="0.25">
      <c r="A1656" t="s">
        <v>68</v>
      </c>
      <c r="B1656" t="s">
        <v>70</v>
      </c>
      <c r="C1656">
        <v>43</v>
      </c>
      <c r="D1656" t="s">
        <v>99</v>
      </c>
      <c r="E1656" t="s">
        <v>75</v>
      </c>
      <c r="F1656" t="s">
        <v>73</v>
      </c>
      <c r="G1656">
        <v>0.26008207713369802</v>
      </c>
      <c r="H1656">
        <v>2E+20</v>
      </c>
      <c r="I1656">
        <v>9.8863415011614594E-2</v>
      </c>
      <c r="J1656">
        <v>0.48738033297348698</v>
      </c>
      <c r="K1656">
        <v>5</v>
      </c>
      <c r="L165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56" s="5" cm="1">
        <f t="array" ref="M1656">MAX(IF((ProjectInfoTable[ProjectName]=DiscreteStatsTable[[#This Row],[ProjectName]]),(ProjectInfoTable[ProjectName]=DiscreteStatsTable[[#This Row],[ProjectName]])*ProjectInfoTable[NumberOfReplications]))</f>
        <v>50</v>
      </c>
      <c r="N1656" s="5" cm="1">
        <f t="array" ref="N1656">IFERROR(AVERAGE(IF((DiscreteStatsTable[GroupByKey]=DiscreteStatsTable[[#This Row],[GroupByKey]]),(DiscreteStatsTable[GroupByKey]=DiscreteStatsTable[[#This Row],[GroupByKey]])*DiscreteStatsTable[Average])),0)</f>
        <v>0.25989097691448754</v>
      </c>
      <c r="O1656" s="5" cm="1">
        <f t="array" ref="O165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56" s="5" cm="1">
        <f t="array" ref="P1656">MAX(IF((ProjectInfoTable[ProjectName]=DiscreteStatsTable[[#This Row],[ProjectName]]),(ProjectInfoTable[ProjectName]=DiscreteStatsTable[[#This Row],[ProjectName]])*ProjectInfoTable[ConfidenceInterval]))</f>
        <v>0.95</v>
      </c>
      <c r="Q1656" s="5">
        <f>IF(AND(DiscreteStatsTable[[#This Row],[RepsWithStatObserved]]=1,Y1656=0),200000000000000000000,IFERROR(_xlfn.T.INV.2T(1 -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56" s="5" cm="1">
        <f t="array" ref="R1656">MIN(IF((DiscreteStatsTable[GroupByKey]=DiscreteStatsTable[[#This Row],[GroupByKey]]),(DiscreteStatsTable[GroupByKey]=DiscreteStatsTable[[#This Row],[GroupByKey]])*DiscreteStatsTable[Average]))</f>
        <v>9.9110799780549305E-2</v>
      </c>
      <c r="S1656" s="5" cm="1">
        <f t="array" ref="S1656">MAX(IF((DiscreteStatsTable[GroupByKey]=DiscreteStatsTable[[#This Row],[GroupByKey]]),(DiscreteStatsTable[GroupByKey]=DiscreteStatsTable[[#This Row],[GroupByKey]])*DiscreteStatsTable[Average]))</f>
        <v>0.39044329600396599</v>
      </c>
      <c r="T1656" s="5" cm="1">
        <f t="array" ref="T1656">MIN(IF((DiscreteStatsTable[GroupByKey]=DiscreteStatsTable[[#This Row],[GroupByKey]]),(DiscreteStatsTable[GroupByKey]=DiscreteStatsTable[[#This Row],[GroupByKey]])*DiscreteStatsTable[Minimum]))</f>
        <v>1.8569038615106601E-2</v>
      </c>
      <c r="U1656" s="5" cm="1">
        <f t="array" ref="U1656">MAX(IF((DiscreteStatsTable[GroupByKey]=DiscreteStatsTable[[#This Row],[GroupByKey]]),(DiscreteStatsTable[GroupByKey]=DiscreteStatsTable[[#This Row],[GroupByKey]])*DiscreteStatsTable[Maximum]))</f>
        <v>0.49770717251883501</v>
      </c>
      <c r="V1656" s="5" cm="1">
        <f t="array" ref="V1656">IFERROR(AVERAGE(IF((DiscreteStatsTable[GroupByKey]=DiscreteStatsTable[[#This Row],[GroupByKey]]),(DiscreteStatsTable[GroupByKey]=DiscreteStatsTable[[#This Row],[GroupByKey]])*DiscreteStatsTable[NumberObservations])),0)</f>
        <v>6.66</v>
      </c>
      <c r="W1656" s="5">
        <f>IF((DiscreteStatsTable[[#This Row],[RepsRequested]]&gt;1),DiscreteStatsTable[[#This Row],[HalfWidth]],DiscreteStatsTable[[#This Row],[BatchMeansHalfWidth]])</f>
        <v>1.6977944113910053E-2</v>
      </c>
      <c r="X1656" s="5" cm="1">
        <f t="array" ref="X1656">COUNT(IF((DiscreteStatsTable[GroupByKey]=DiscreteStatsTable[[#This Row],[GroupByKey]]),(DiscreteStatsTable[GroupByKey]=DiscreteStatsTable[[#This Row],[GroupByKey]])*DiscreteStatsTable[Replication]))</f>
        <v>50</v>
      </c>
      <c r="Y1656" s="5">
        <f>IF(DiscreteStatsTable[[#This Row],[RepsRequested]]=DiscreteStatsTable[[#This Row],[RepsWithStatObserved]],1,0)</f>
        <v>1</v>
      </c>
    </row>
    <row r="1657" spans="1:25" x14ac:dyDescent="0.25">
      <c r="A1657" t="s">
        <v>68</v>
      </c>
      <c r="B1657" t="s">
        <v>70</v>
      </c>
      <c r="C1657">
        <v>43</v>
      </c>
      <c r="D1657" t="s">
        <v>99</v>
      </c>
      <c r="E1657" t="s">
        <v>76</v>
      </c>
      <c r="F1657" t="s">
        <v>73</v>
      </c>
      <c r="G1657">
        <v>7.8024623140109304</v>
      </c>
      <c r="H1657">
        <v>2E+20</v>
      </c>
      <c r="I1657">
        <v>2.9659024503484401</v>
      </c>
      <c r="J1657">
        <v>14.621409989204601</v>
      </c>
      <c r="K1657">
        <v>5</v>
      </c>
      <c r="L165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57" s="5" cm="1">
        <f t="array" ref="M1657">MAX(IF((ProjectInfoTable[ProjectName]=DiscreteStatsTable[[#This Row],[ProjectName]]),(ProjectInfoTable[ProjectName]=DiscreteStatsTable[[#This Row],[ProjectName]])*ProjectInfoTable[NumberOfReplications]))</f>
        <v>50</v>
      </c>
      <c r="N1657" s="5" cm="1">
        <f t="array" ref="N1657">IFERROR(AVERAGE(IF((DiscreteStatsTable[GroupByKey]=DiscreteStatsTable[[#This Row],[GroupByKey]]),(DiscreteStatsTable[GroupByKey]=DiscreteStatsTable[[#This Row],[GroupByKey]])*DiscreteStatsTable[Average])),0)</f>
        <v>7.7967293074346298</v>
      </c>
      <c r="O1657" s="5" cm="1">
        <f t="array" ref="O1657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57" s="5" cm="1">
        <f t="array" ref="P1657">MAX(IF((ProjectInfoTable[ProjectName]=DiscreteStatsTable[[#This Row],[ProjectName]]),(ProjectInfoTable[ProjectName]=DiscreteStatsTable[[#This Row],[ProjectName]])*ProjectInfoTable[ConfidenceInterval]))</f>
        <v>0.95</v>
      </c>
      <c r="Q1657" s="5">
        <f>IF(AND(DiscreteStatsTable[[#This Row],[RepsWithStatObserved]]=1,Y1657=0),200000000000000000000,IFERROR(_xlfn.T.INV.2T(1 -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57" s="5" cm="1">
        <f t="array" ref="R1657">MIN(IF((DiscreteStatsTable[GroupByKey]=DiscreteStatsTable[[#This Row],[GroupByKey]]),(DiscreteStatsTable[GroupByKey]=DiscreteStatsTable[[#This Row],[GroupByKey]])*DiscreteStatsTable[Average]))</f>
        <v>2.9733239934164799</v>
      </c>
      <c r="S1657" s="5" cm="1">
        <f t="array" ref="S1657">MAX(IF((DiscreteStatsTable[GroupByKey]=DiscreteStatsTable[[#This Row],[GroupByKey]]),(DiscreteStatsTable[GroupByKey]=DiscreteStatsTable[[#This Row],[GroupByKey]])*DiscreteStatsTable[Average]))</f>
        <v>11.713298880119</v>
      </c>
      <c r="T1657" s="5" cm="1">
        <f t="array" ref="T1657">MIN(IF((DiscreteStatsTable[GroupByKey]=DiscreteStatsTable[[#This Row],[GroupByKey]]),(DiscreteStatsTable[GroupByKey]=DiscreteStatsTable[[#This Row],[GroupByKey]])*DiscreteStatsTable[Minimum]))</f>
        <v>0.55707115845319799</v>
      </c>
      <c r="U1657" s="5" cm="1">
        <f t="array" ref="U1657">MAX(IF((DiscreteStatsTable[GroupByKey]=DiscreteStatsTable[[#This Row],[GroupByKey]]),(DiscreteStatsTable[GroupByKey]=DiscreteStatsTable[[#This Row],[GroupByKey]])*DiscreteStatsTable[Maximum]))</f>
        <v>14.9312151755651</v>
      </c>
      <c r="V1657" s="5" cm="1">
        <f t="array" ref="V1657">IFERROR(AVERAGE(IF((DiscreteStatsTable[GroupByKey]=DiscreteStatsTable[[#This Row],[GroupByKey]]),(DiscreteStatsTable[GroupByKey]=DiscreteStatsTable[[#This Row],[GroupByKey]])*DiscreteStatsTable[NumberObservations])),0)</f>
        <v>6.66</v>
      </c>
      <c r="W1657" s="5">
        <f>IF((DiscreteStatsTable[[#This Row],[RepsRequested]]&gt;1),DiscreteStatsTable[[#This Row],[HalfWidth]],DiscreteStatsTable[[#This Row],[BatchMeansHalfWidth]])</f>
        <v>0.50933832341729657</v>
      </c>
      <c r="X1657" s="5" cm="1">
        <f t="array" ref="X1657">COUNT(IF((DiscreteStatsTable[GroupByKey]=DiscreteStatsTable[[#This Row],[GroupByKey]]),(DiscreteStatsTable[GroupByKey]=DiscreteStatsTable[[#This Row],[GroupByKey]])*DiscreteStatsTable[Replication]))</f>
        <v>50</v>
      </c>
      <c r="Y1657" s="5">
        <f>IF(DiscreteStatsTable[[#This Row],[RepsRequested]]=DiscreteStatsTable[[#This Row],[RepsWithStatObserved]],1,0)</f>
        <v>1</v>
      </c>
    </row>
    <row r="1658" spans="1:25" x14ac:dyDescent="0.25">
      <c r="A1658" t="s">
        <v>68</v>
      </c>
      <c r="B1658" t="s">
        <v>70</v>
      </c>
      <c r="C1658">
        <v>43</v>
      </c>
      <c r="D1658" t="s">
        <v>99</v>
      </c>
      <c r="E1658" t="s">
        <v>77</v>
      </c>
      <c r="F1658" t="s">
        <v>73</v>
      </c>
      <c r="G1658">
        <v>0</v>
      </c>
      <c r="H1658">
        <v>2E+20</v>
      </c>
      <c r="I1658">
        <v>0</v>
      </c>
      <c r="J1658">
        <v>0</v>
      </c>
      <c r="K1658">
        <v>5</v>
      </c>
      <c r="L165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58" s="5" cm="1">
        <f t="array" ref="M1658">MAX(IF((ProjectInfoTable[ProjectName]=DiscreteStatsTable[[#This Row],[ProjectName]]),(ProjectInfoTable[ProjectName]=DiscreteStatsTable[[#This Row],[ProjectName]])*ProjectInfoTable[NumberOfReplications]))</f>
        <v>50</v>
      </c>
      <c r="N1658" s="5" cm="1">
        <f t="array" ref="N1658">IFERROR(AVERAGE(IF((DiscreteStatsTable[GroupByKey]=DiscreteStatsTable[[#This Row],[GroupByKey]]),(DiscreteStatsTable[GroupByKey]=DiscreteStatsTable[[#This Row],[GroupByKey]])*DiscreteStatsTable[Average])),0)</f>
        <v>0</v>
      </c>
      <c r="O1658" s="5" cm="1">
        <f t="array" ref="O1658">IFERROR(_xlfn.STDEV.S(IF((DiscreteStatsTable[GroupByKey]=DiscreteStatsTable[[#This Row],[GroupByKey]]),(DiscreteStatsTable[GroupByKey]=DiscreteStatsTable[[#This Row],[GroupByKey]])*DiscreteStatsTable[Average])),0)</f>
        <v>0</v>
      </c>
      <c r="P1658" s="5" cm="1">
        <f t="array" ref="P1658">MAX(IF((ProjectInfoTable[ProjectName]=DiscreteStatsTable[[#This Row],[ProjectName]]),(ProjectInfoTable[ProjectName]=DiscreteStatsTable[[#This Row],[ProjectName]])*ProjectInfoTable[ConfidenceInterval]))</f>
        <v>0.95</v>
      </c>
      <c r="Q1658" s="5">
        <f>IF(AND(DiscreteStatsTable[[#This Row],[RepsWithStatObserved]]=1,Y1658=0),200000000000000000000,IFERROR(_xlfn.T.INV.2T(1 -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8" s="5" cm="1">
        <f t="array" ref="R1658">MIN(IF((DiscreteStatsTable[GroupByKey]=DiscreteStatsTable[[#This Row],[GroupByKey]]),(DiscreteStatsTable[GroupByKey]=DiscreteStatsTable[[#This Row],[GroupByKey]])*DiscreteStatsTable[Average]))</f>
        <v>0</v>
      </c>
      <c r="S1658" s="5" cm="1">
        <f t="array" ref="S1658">MAX(IF((DiscreteStatsTable[GroupByKey]=DiscreteStatsTable[[#This Row],[GroupByKey]]),(DiscreteStatsTable[GroupByKey]=DiscreteStatsTable[[#This Row],[GroupByKey]])*DiscreteStatsTable[Average]))</f>
        <v>0</v>
      </c>
      <c r="T1658" s="5" cm="1">
        <f t="array" ref="T1658">MIN(IF((DiscreteStatsTable[GroupByKey]=DiscreteStatsTable[[#This Row],[GroupByKey]]),(DiscreteStatsTable[GroupByKey]=DiscreteStatsTable[[#This Row],[GroupByKey]])*DiscreteStatsTable[Minimum]))</f>
        <v>0</v>
      </c>
      <c r="U1658" s="5" cm="1">
        <f t="array" ref="U1658">MAX(IF((DiscreteStatsTable[GroupByKey]=DiscreteStatsTable[[#This Row],[GroupByKey]]),(DiscreteStatsTable[GroupByKey]=DiscreteStatsTable[[#This Row],[GroupByKey]])*DiscreteStatsTable[Maximum]))</f>
        <v>0</v>
      </c>
      <c r="V1658" s="5" cm="1">
        <f t="array" ref="V1658">IFERROR(AVERAGE(IF((DiscreteStatsTable[GroupByKey]=DiscreteStatsTable[[#This Row],[GroupByKey]]),(DiscreteStatsTable[GroupByKey]=DiscreteStatsTable[[#This Row],[GroupByKey]])*DiscreteStatsTable[NumberObservations])),0)</f>
        <v>6.66</v>
      </c>
      <c r="W1658" s="5">
        <f>IF((DiscreteStatsTable[[#This Row],[RepsRequested]]&gt;1),DiscreteStatsTable[[#This Row],[HalfWidth]],DiscreteStatsTable[[#This Row],[BatchMeansHalfWidth]])</f>
        <v>0</v>
      </c>
      <c r="X1658" s="5" cm="1">
        <f t="array" ref="X1658">COUNT(IF((DiscreteStatsTable[GroupByKey]=DiscreteStatsTable[[#This Row],[GroupByKey]]),(DiscreteStatsTable[GroupByKey]=DiscreteStatsTable[[#This Row],[GroupByKey]])*DiscreteStatsTable[Replication]))</f>
        <v>50</v>
      </c>
      <c r="Y1658" s="5">
        <f>IF(DiscreteStatsTable[[#This Row],[RepsRequested]]=DiscreteStatsTable[[#This Row],[RepsWithStatObserved]],1,0)</f>
        <v>1</v>
      </c>
    </row>
    <row r="1659" spans="1:25" x14ac:dyDescent="0.25">
      <c r="A1659" t="s">
        <v>68</v>
      </c>
      <c r="B1659" t="s">
        <v>70</v>
      </c>
      <c r="C1659">
        <v>43</v>
      </c>
      <c r="D1659" t="s">
        <v>99</v>
      </c>
      <c r="E1659" t="s">
        <v>78</v>
      </c>
      <c r="F1659" t="s">
        <v>73</v>
      </c>
      <c r="G1659">
        <v>0.31780124551501698</v>
      </c>
      <c r="H1659">
        <v>2E+20</v>
      </c>
      <c r="I1659">
        <v>0</v>
      </c>
      <c r="J1659">
        <v>1.2998627150181501</v>
      </c>
      <c r="K1659">
        <v>5</v>
      </c>
      <c r="L165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59" s="5" cm="1">
        <f t="array" ref="M1659">MAX(IF((ProjectInfoTable[ProjectName]=DiscreteStatsTable[[#This Row],[ProjectName]]),(ProjectInfoTable[ProjectName]=DiscreteStatsTable[[#This Row],[ProjectName]])*ProjectInfoTable[NumberOfReplications]))</f>
        <v>50</v>
      </c>
      <c r="N1659" s="5" cm="1">
        <f t="array" ref="N1659">IFERROR(AVERAGE(IF((DiscreteStatsTable[GroupByKey]=DiscreteStatsTable[[#This Row],[GroupByKey]]),(DiscreteStatsTable[GroupByKey]=DiscreteStatsTable[[#This Row],[GroupByKey]])*DiscreteStatsTable[Average])),0)</f>
        <v>1.5083801460331328</v>
      </c>
      <c r="O1659" s="5" cm="1">
        <f t="array" ref="O1659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59" s="5" cm="1">
        <f t="array" ref="P1659">MAX(IF((ProjectInfoTable[ProjectName]=DiscreteStatsTable[[#This Row],[ProjectName]]),(ProjectInfoTable[ProjectName]=DiscreteStatsTable[[#This Row],[ProjectName]])*ProjectInfoTable[ConfidenceInterval]))</f>
        <v>0.95</v>
      </c>
      <c r="Q1659" s="5">
        <f>IF(AND(DiscreteStatsTable[[#This Row],[RepsWithStatObserved]]=1,Y1659=0),200000000000000000000,IFERROR(_xlfn.T.INV.2T(1 -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59" s="5" cm="1">
        <f t="array" ref="R1659">MIN(IF((DiscreteStatsTable[GroupByKey]=DiscreteStatsTable[[#This Row],[GroupByKey]]),(DiscreteStatsTable[GroupByKey]=DiscreteStatsTable[[#This Row],[GroupByKey]])*DiscreteStatsTable[Average]))</f>
        <v>0</v>
      </c>
      <c r="S1659" s="5" cm="1">
        <f t="array" ref="S1659">MAX(IF((DiscreteStatsTable[GroupByKey]=DiscreteStatsTable[[#This Row],[GroupByKey]]),(DiscreteStatsTable[GroupByKey]=DiscreteStatsTable[[#This Row],[GroupByKey]])*DiscreteStatsTable[Average]))</f>
        <v>12.907894030662501</v>
      </c>
      <c r="T1659" s="5" cm="1">
        <f t="array" ref="T1659">MIN(IF((DiscreteStatsTable[GroupByKey]=DiscreteStatsTable[[#This Row],[GroupByKey]]),(DiscreteStatsTable[GroupByKey]=DiscreteStatsTable[[#This Row],[GroupByKey]])*DiscreteStatsTable[Minimum]))</f>
        <v>0</v>
      </c>
      <c r="U1659" s="5" cm="1">
        <f t="array" ref="U1659">MAX(IF((DiscreteStatsTable[GroupByKey]=DiscreteStatsTable[[#This Row],[GroupByKey]]),(DiscreteStatsTable[GroupByKey]=DiscreteStatsTable[[#This Row],[GroupByKey]])*DiscreteStatsTable[Maximum]))</f>
        <v>31.471105476993198</v>
      </c>
      <c r="V1659" s="5" cm="1">
        <f t="array" ref="V1659">IFERROR(AVERAGE(IF((DiscreteStatsTable[GroupByKey]=DiscreteStatsTable[[#This Row],[GroupByKey]]),(DiscreteStatsTable[GroupByKey]=DiscreteStatsTable[[#This Row],[GroupByKey]])*DiscreteStatsTable[NumberObservations])),0)</f>
        <v>6.66</v>
      </c>
      <c r="W1659" s="5">
        <f>IF((DiscreteStatsTable[[#This Row],[RepsRequested]]&gt;1),DiscreteStatsTable[[#This Row],[HalfWidth]],DiscreteStatsTable[[#This Row],[BatchMeansHalfWidth]])</f>
        <v>0.62451094728009982</v>
      </c>
      <c r="X1659" s="5" cm="1">
        <f t="array" ref="X1659">COUNT(IF((DiscreteStatsTable[GroupByKey]=DiscreteStatsTable[[#This Row],[GroupByKey]]),(DiscreteStatsTable[GroupByKey]=DiscreteStatsTable[[#This Row],[GroupByKey]])*DiscreteStatsTable[Replication]))</f>
        <v>50</v>
      </c>
      <c r="Y1659" s="5">
        <f>IF(DiscreteStatsTable[[#This Row],[RepsRequested]]=DiscreteStatsTable[[#This Row],[RepsWithStatObserved]],1,0)</f>
        <v>1</v>
      </c>
    </row>
    <row r="1660" spans="1:25" x14ac:dyDescent="0.25">
      <c r="A1660" t="s">
        <v>68</v>
      </c>
      <c r="B1660" t="s">
        <v>70</v>
      </c>
      <c r="C1660">
        <v>44</v>
      </c>
      <c r="D1660" t="s">
        <v>99</v>
      </c>
      <c r="E1660" t="s">
        <v>72</v>
      </c>
      <c r="F1660" t="s">
        <v>73</v>
      </c>
      <c r="G1660">
        <v>0.18522746369294801</v>
      </c>
      <c r="H1660">
        <v>2E+20</v>
      </c>
      <c r="I1660">
        <v>4.7335800805063798E-2</v>
      </c>
      <c r="J1660">
        <v>0.28562351533761299</v>
      </c>
      <c r="K1660">
        <v>4</v>
      </c>
      <c r="L166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60" s="5" cm="1">
        <f t="array" ref="M1660">MAX(IF((ProjectInfoTable[ProjectName]=DiscreteStatsTable[[#This Row],[ProjectName]]),(ProjectInfoTable[ProjectName]=DiscreteStatsTable[[#This Row],[ProjectName]])*ProjectInfoTable[NumberOfReplications]))</f>
        <v>50</v>
      </c>
      <c r="N1660" s="5" cm="1">
        <f t="array" ref="N1660">IFERROR(AVERAGE(IF((DiscreteStatsTable[GroupByKey]=DiscreteStatsTable[[#This Row],[GroupByKey]]),(DiscreteStatsTable[GroupByKey]=DiscreteStatsTable[[#This Row],[GroupByKey]])*DiscreteStatsTable[Average])),0)</f>
        <v>0.25989097691448754</v>
      </c>
      <c r="O1660" s="5" cm="1">
        <f t="array" ref="O166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60" s="5" cm="1">
        <f t="array" ref="P1660">MAX(IF((ProjectInfoTable[ProjectName]=DiscreteStatsTable[[#This Row],[ProjectName]]),(ProjectInfoTable[ProjectName]=DiscreteStatsTable[[#This Row],[ProjectName]])*ProjectInfoTable[ConfidenceInterval]))</f>
        <v>0.95</v>
      </c>
      <c r="Q1660" s="5">
        <f>IF(AND(DiscreteStatsTable[[#This Row],[RepsWithStatObserved]]=1,Y1660=0),200000000000000000000,IFERROR(_xlfn.T.INV.2T(1 -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60" s="5" cm="1">
        <f t="array" ref="R1660">MIN(IF((DiscreteStatsTable[GroupByKey]=DiscreteStatsTable[[#This Row],[GroupByKey]]),(DiscreteStatsTable[GroupByKey]=DiscreteStatsTable[[#This Row],[GroupByKey]])*DiscreteStatsTable[Average]))</f>
        <v>9.9110799780549305E-2</v>
      </c>
      <c r="S1660" s="5" cm="1">
        <f t="array" ref="S1660">MAX(IF((DiscreteStatsTable[GroupByKey]=DiscreteStatsTable[[#This Row],[GroupByKey]]),(DiscreteStatsTable[GroupByKey]=DiscreteStatsTable[[#This Row],[GroupByKey]])*DiscreteStatsTable[Average]))</f>
        <v>0.39044329600396599</v>
      </c>
      <c r="T1660" s="5" cm="1">
        <f t="array" ref="T1660">MIN(IF((DiscreteStatsTable[GroupByKey]=DiscreteStatsTable[[#This Row],[GroupByKey]]),(DiscreteStatsTable[GroupByKey]=DiscreteStatsTable[[#This Row],[GroupByKey]])*DiscreteStatsTable[Minimum]))</f>
        <v>1.8569038615106601E-2</v>
      </c>
      <c r="U1660" s="5" cm="1">
        <f t="array" ref="U1660">MAX(IF((DiscreteStatsTable[GroupByKey]=DiscreteStatsTable[[#This Row],[GroupByKey]]),(DiscreteStatsTable[GroupByKey]=DiscreteStatsTable[[#This Row],[GroupByKey]])*DiscreteStatsTable[Maximum]))</f>
        <v>0.49770717251883501</v>
      </c>
      <c r="V1660" s="5" cm="1">
        <f t="array" ref="V1660">IFERROR(AVERAGE(IF((DiscreteStatsTable[GroupByKey]=DiscreteStatsTable[[#This Row],[GroupByKey]]),(DiscreteStatsTable[GroupByKey]=DiscreteStatsTable[[#This Row],[GroupByKey]])*DiscreteStatsTable[NumberObservations])),0)</f>
        <v>6.66</v>
      </c>
      <c r="W1660" s="5">
        <f>IF((DiscreteStatsTable[[#This Row],[RepsRequested]]&gt;1),DiscreteStatsTable[[#This Row],[HalfWidth]],DiscreteStatsTable[[#This Row],[BatchMeansHalfWidth]])</f>
        <v>1.6977944113910053E-2</v>
      </c>
      <c r="X1660" s="5" cm="1">
        <f t="array" ref="X1660">COUNT(IF((DiscreteStatsTable[GroupByKey]=DiscreteStatsTable[[#This Row],[GroupByKey]]),(DiscreteStatsTable[GroupByKey]=DiscreteStatsTable[[#This Row],[GroupByKey]])*DiscreteStatsTable[Replication]))</f>
        <v>50</v>
      </c>
      <c r="Y1660" s="5">
        <f>IF(DiscreteStatsTable[[#This Row],[RepsRequested]]=DiscreteStatsTable[[#This Row],[RepsWithStatObserved]],1,0)</f>
        <v>1</v>
      </c>
    </row>
    <row r="1661" spans="1:25" x14ac:dyDescent="0.25">
      <c r="A1661" t="s">
        <v>68</v>
      </c>
      <c r="B1661" t="s">
        <v>70</v>
      </c>
      <c r="C1661">
        <v>44</v>
      </c>
      <c r="D1661" t="s">
        <v>99</v>
      </c>
      <c r="E1661" t="s">
        <v>74</v>
      </c>
      <c r="F1661" t="s">
        <v>73</v>
      </c>
      <c r="G1661">
        <v>5.5568239107884496</v>
      </c>
      <c r="H1661">
        <v>2E+20</v>
      </c>
      <c r="I1661">
        <v>1.4200740241519201</v>
      </c>
      <c r="J1661">
        <v>8.5687054601284007</v>
      </c>
      <c r="K1661">
        <v>4</v>
      </c>
      <c r="L166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61" s="5" cm="1">
        <f t="array" ref="M1661">MAX(IF((ProjectInfoTable[ProjectName]=DiscreteStatsTable[[#This Row],[ProjectName]]),(ProjectInfoTable[ProjectName]=DiscreteStatsTable[[#This Row],[ProjectName]])*ProjectInfoTable[NumberOfReplications]))</f>
        <v>50</v>
      </c>
      <c r="N1661" s="5" cm="1">
        <f t="array" ref="N1661">IFERROR(AVERAGE(IF((DiscreteStatsTable[GroupByKey]=DiscreteStatsTable[[#This Row],[GroupByKey]]),(DiscreteStatsTable[GroupByKey]=DiscreteStatsTable[[#This Row],[GroupByKey]])*DiscreteStatsTable[Average])),0)</f>
        <v>9.3051094534677592</v>
      </c>
      <c r="O1661" s="5" cm="1">
        <f t="array" ref="O1661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61" s="5" cm="1">
        <f t="array" ref="P1661">MAX(IF((ProjectInfoTable[ProjectName]=DiscreteStatsTable[[#This Row],[ProjectName]]),(ProjectInfoTable[ProjectName]=DiscreteStatsTable[[#This Row],[ProjectName]])*ProjectInfoTable[ConfidenceInterval]))</f>
        <v>0.95</v>
      </c>
      <c r="Q1661" s="5">
        <f>IF(AND(DiscreteStatsTable[[#This Row],[RepsWithStatObserved]]=1,Y1661=0),200000000000000000000,IFERROR(_xlfn.T.INV.2T(1 -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61" s="5" cm="1">
        <f t="array" ref="R1661">MIN(IF((DiscreteStatsTable[GroupByKey]=DiscreteStatsTable[[#This Row],[GroupByKey]]),(DiscreteStatsTable[GroupByKey]=DiscreteStatsTable[[#This Row],[GroupByKey]])*DiscreteStatsTable[Average]))</f>
        <v>3.48010138212855</v>
      </c>
      <c r="S1661" s="5" cm="1">
        <f t="array" ref="S1661">MAX(IF((DiscreteStatsTable[GroupByKey]=DiscreteStatsTable[[#This Row],[GroupByKey]]),(DiscreteStatsTable[GroupByKey]=DiscreteStatsTable[[#This Row],[GroupByKey]])*DiscreteStatsTable[Average]))</f>
        <v>23.754986041942001</v>
      </c>
      <c r="T1661" s="5" cm="1">
        <f t="array" ref="T1661">MIN(IF((DiscreteStatsTable[GroupByKey]=DiscreteStatsTable[[#This Row],[GroupByKey]]),(DiscreteStatsTable[GroupByKey]=DiscreteStatsTable[[#This Row],[GroupByKey]])*DiscreteStatsTable[Minimum]))</f>
        <v>0.55707115845319799</v>
      </c>
      <c r="U1661" s="5" cm="1">
        <f t="array" ref="U1661">MAX(IF((DiscreteStatsTable[GroupByKey]=DiscreteStatsTable[[#This Row],[GroupByKey]]),(DiscreteStatsTable[GroupByKey]=DiscreteStatsTable[[#This Row],[GroupByKey]])*DiscreteStatsTable[Maximum]))</f>
        <v>46.0165696136092</v>
      </c>
      <c r="V1661" s="5" cm="1">
        <f t="array" ref="V1661">IFERROR(AVERAGE(IF((DiscreteStatsTable[GroupByKey]=DiscreteStatsTable[[#This Row],[GroupByKey]]),(DiscreteStatsTable[GroupByKey]=DiscreteStatsTable[[#This Row],[GroupByKey]])*DiscreteStatsTable[NumberObservations])),0)</f>
        <v>6.66</v>
      </c>
      <c r="W1661" s="5">
        <f>IF((DiscreteStatsTable[[#This Row],[RepsRequested]]&gt;1),DiscreteStatsTable[[#This Row],[HalfWidth]],DiscreteStatsTable[[#This Row],[BatchMeansHalfWidth]])</f>
        <v>0.87568994514178078</v>
      </c>
      <c r="X1661" s="5" cm="1">
        <f t="array" ref="X1661">COUNT(IF((DiscreteStatsTable[GroupByKey]=DiscreteStatsTable[[#This Row],[GroupByKey]]),(DiscreteStatsTable[GroupByKey]=DiscreteStatsTable[[#This Row],[GroupByKey]])*DiscreteStatsTable[Replication]))</f>
        <v>50</v>
      </c>
      <c r="Y1661" s="5">
        <f>IF(DiscreteStatsTable[[#This Row],[RepsRequested]]=DiscreteStatsTable[[#This Row],[RepsWithStatObserved]],1,0)</f>
        <v>1</v>
      </c>
    </row>
    <row r="1662" spans="1:25" x14ac:dyDescent="0.25">
      <c r="A1662" t="s">
        <v>68</v>
      </c>
      <c r="B1662" t="s">
        <v>70</v>
      </c>
      <c r="C1662">
        <v>44</v>
      </c>
      <c r="D1662" t="s">
        <v>99</v>
      </c>
      <c r="E1662" t="s">
        <v>75</v>
      </c>
      <c r="F1662" t="s">
        <v>73</v>
      </c>
      <c r="G1662">
        <v>0.18522746369294801</v>
      </c>
      <c r="H1662">
        <v>2E+20</v>
      </c>
      <c r="I1662">
        <v>4.7335800805063798E-2</v>
      </c>
      <c r="J1662">
        <v>0.28562351533761299</v>
      </c>
      <c r="K1662">
        <v>4</v>
      </c>
      <c r="L166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62" s="5" cm="1">
        <f t="array" ref="M1662">MAX(IF((ProjectInfoTable[ProjectName]=DiscreteStatsTable[[#This Row],[ProjectName]]),(ProjectInfoTable[ProjectName]=DiscreteStatsTable[[#This Row],[ProjectName]])*ProjectInfoTable[NumberOfReplications]))</f>
        <v>50</v>
      </c>
      <c r="N1662" s="5" cm="1">
        <f t="array" ref="N1662">IFERROR(AVERAGE(IF((DiscreteStatsTable[GroupByKey]=DiscreteStatsTable[[#This Row],[GroupByKey]]),(DiscreteStatsTable[GroupByKey]=DiscreteStatsTable[[#This Row],[GroupByKey]])*DiscreteStatsTable[Average])),0)</f>
        <v>0.25989097691448754</v>
      </c>
      <c r="O1662" s="5" cm="1">
        <f t="array" ref="O166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62" s="5" cm="1">
        <f t="array" ref="P1662">MAX(IF((ProjectInfoTable[ProjectName]=DiscreteStatsTable[[#This Row],[ProjectName]]),(ProjectInfoTable[ProjectName]=DiscreteStatsTable[[#This Row],[ProjectName]])*ProjectInfoTable[ConfidenceInterval]))</f>
        <v>0.95</v>
      </c>
      <c r="Q1662" s="5">
        <f>IF(AND(DiscreteStatsTable[[#This Row],[RepsWithStatObserved]]=1,Y1662=0),200000000000000000000,IFERROR(_xlfn.T.INV.2T(1 -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62" s="5" cm="1">
        <f t="array" ref="R1662">MIN(IF((DiscreteStatsTable[GroupByKey]=DiscreteStatsTable[[#This Row],[GroupByKey]]),(DiscreteStatsTable[GroupByKey]=DiscreteStatsTable[[#This Row],[GroupByKey]])*DiscreteStatsTable[Average]))</f>
        <v>9.9110799780549305E-2</v>
      </c>
      <c r="S1662" s="5" cm="1">
        <f t="array" ref="S1662">MAX(IF((DiscreteStatsTable[GroupByKey]=DiscreteStatsTable[[#This Row],[GroupByKey]]),(DiscreteStatsTable[GroupByKey]=DiscreteStatsTable[[#This Row],[GroupByKey]])*DiscreteStatsTable[Average]))</f>
        <v>0.39044329600396599</v>
      </c>
      <c r="T1662" s="5" cm="1">
        <f t="array" ref="T1662">MIN(IF((DiscreteStatsTable[GroupByKey]=DiscreteStatsTable[[#This Row],[GroupByKey]]),(DiscreteStatsTable[GroupByKey]=DiscreteStatsTable[[#This Row],[GroupByKey]])*DiscreteStatsTable[Minimum]))</f>
        <v>1.8569038615106601E-2</v>
      </c>
      <c r="U1662" s="5" cm="1">
        <f t="array" ref="U1662">MAX(IF((DiscreteStatsTable[GroupByKey]=DiscreteStatsTable[[#This Row],[GroupByKey]]),(DiscreteStatsTable[GroupByKey]=DiscreteStatsTable[[#This Row],[GroupByKey]])*DiscreteStatsTable[Maximum]))</f>
        <v>0.49770717251883501</v>
      </c>
      <c r="V1662" s="5" cm="1">
        <f t="array" ref="V1662">IFERROR(AVERAGE(IF((DiscreteStatsTable[GroupByKey]=DiscreteStatsTable[[#This Row],[GroupByKey]]),(DiscreteStatsTable[GroupByKey]=DiscreteStatsTable[[#This Row],[GroupByKey]])*DiscreteStatsTable[NumberObservations])),0)</f>
        <v>6.66</v>
      </c>
      <c r="W1662" s="5">
        <f>IF((DiscreteStatsTable[[#This Row],[RepsRequested]]&gt;1),DiscreteStatsTable[[#This Row],[HalfWidth]],DiscreteStatsTable[[#This Row],[BatchMeansHalfWidth]])</f>
        <v>1.6977944113910053E-2</v>
      </c>
      <c r="X1662" s="5" cm="1">
        <f t="array" ref="X1662">COUNT(IF((DiscreteStatsTable[GroupByKey]=DiscreteStatsTable[[#This Row],[GroupByKey]]),(DiscreteStatsTable[GroupByKey]=DiscreteStatsTable[[#This Row],[GroupByKey]])*DiscreteStatsTable[Replication]))</f>
        <v>50</v>
      </c>
      <c r="Y1662" s="5">
        <f>IF(DiscreteStatsTable[[#This Row],[RepsRequested]]=DiscreteStatsTable[[#This Row],[RepsWithStatObserved]],1,0)</f>
        <v>1</v>
      </c>
    </row>
    <row r="1663" spans="1:25" x14ac:dyDescent="0.25">
      <c r="A1663" t="s">
        <v>68</v>
      </c>
      <c r="B1663" t="s">
        <v>70</v>
      </c>
      <c r="C1663">
        <v>44</v>
      </c>
      <c r="D1663" t="s">
        <v>99</v>
      </c>
      <c r="E1663" t="s">
        <v>76</v>
      </c>
      <c r="F1663" t="s">
        <v>73</v>
      </c>
      <c r="G1663">
        <v>5.5568239107884496</v>
      </c>
      <c r="H1663">
        <v>2E+20</v>
      </c>
      <c r="I1663">
        <v>1.4200740241519201</v>
      </c>
      <c r="J1663">
        <v>8.5687054601284007</v>
      </c>
      <c r="K1663">
        <v>4</v>
      </c>
      <c r="L166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63" s="5" cm="1">
        <f t="array" ref="M1663">MAX(IF((ProjectInfoTable[ProjectName]=DiscreteStatsTable[[#This Row],[ProjectName]]),(ProjectInfoTable[ProjectName]=DiscreteStatsTable[[#This Row],[ProjectName]])*ProjectInfoTable[NumberOfReplications]))</f>
        <v>50</v>
      </c>
      <c r="N1663" s="5" cm="1">
        <f t="array" ref="N1663">IFERROR(AVERAGE(IF((DiscreteStatsTable[GroupByKey]=DiscreteStatsTable[[#This Row],[GroupByKey]]),(DiscreteStatsTable[GroupByKey]=DiscreteStatsTable[[#This Row],[GroupByKey]])*DiscreteStatsTable[Average])),0)</f>
        <v>7.7967293074346298</v>
      </c>
      <c r="O1663" s="5" cm="1">
        <f t="array" ref="O1663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63" s="5" cm="1">
        <f t="array" ref="P1663">MAX(IF((ProjectInfoTable[ProjectName]=DiscreteStatsTable[[#This Row],[ProjectName]]),(ProjectInfoTable[ProjectName]=DiscreteStatsTable[[#This Row],[ProjectName]])*ProjectInfoTable[ConfidenceInterval]))</f>
        <v>0.95</v>
      </c>
      <c r="Q1663" s="5">
        <f>IF(AND(DiscreteStatsTable[[#This Row],[RepsWithStatObserved]]=1,Y1663=0),200000000000000000000,IFERROR(_xlfn.T.INV.2T(1 -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63" s="5" cm="1">
        <f t="array" ref="R1663">MIN(IF((DiscreteStatsTable[GroupByKey]=DiscreteStatsTable[[#This Row],[GroupByKey]]),(DiscreteStatsTable[GroupByKey]=DiscreteStatsTable[[#This Row],[GroupByKey]])*DiscreteStatsTable[Average]))</f>
        <v>2.9733239934164799</v>
      </c>
      <c r="S1663" s="5" cm="1">
        <f t="array" ref="S1663">MAX(IF((DiscreteStatsTable[GroupByKey]=DiscreteStatsTable[[#This Row],[GroupByKey]]),(DiscreteStatsTable[GroupByKey]=DiscreteStatsTable[[#This Row],[GroupByKey]])*DiscreteStatsTable[Average]))</f>
        <v>11.713298880119</v>
      </c>
      <c r="T1663" s="5" cm="1">
        <f t="array" ref="T1663">MIN(IF((DiscreteStatsTable[GroupByKey]=DiscreteStatsTable[[#This Row],[GroupByKey]]),(DiscreteStatsTable[GroupByKey]=DiscreteStatsTable[[#This Row],[GroupByKey]])*DiscreteStatsTable[Minimum]))</f>
        <v>0.55707115845319799</v>
      </c>
      <c r="U1663" s="5" cm="1">
        <f t="array" ref="U1663">MAX(IF((DiscreteStatsTable[GroupByKey]=DiscreteStatsTable[[#This Row],[GroupByKey]]),(DiscreteStatsTable[GroupByKey]=DiscreteStatsTable[[#This Row],[GroupByKey]])*DiscreteStatsTable[Maximum]))</f>
        <v>14.9312151755651</v>
      </c>
      <c r="V1663" s="5" cm="1">
        <f t="array" ref="V1663">IFERROR(AVERAGE(IF((DiscreteStatsTable[GroupByKey]=DiscreteStatsTable[[#This Row],[GroupByKey]]),(DiscreteStatsTable[GroupByKey]=DiscreteStatsTable[[#This Row],[GroupByKey]])*DiscreteStatsTable[NumberObservations])),0)</f>
        <v>6.66</v>
      </c>
      <c r="W1663" s="5">
        <f>IF((DiscreteStatsTable[[#This Row],[RepsRequested]]&gt;1),DiscreteStatsTable[[#This Row],[HalfWidth]],DiscreteStatsTable[[#This Row],[BatchMeansHalfWidth]])</f>
        <v>0.50933832341729657</v>
      </c>
      <c r="X1663" s="5" cm="1">
        <f t="array" ref="X1663">COUNT(IF((DiscreteStatsTable[GroupByKey]=DiscreteStatsTable[[#This Row],[GroupByKey]]),(DiscreteStatsTable[GroupByKey]=DiscreteStatsTable[[#This Row],[GroupByKey]])*DiscreteStatsTable[Replication]))</f>
        <v>50</v>
      </c>
      <c r="Y1663" s="5">
        <f>IF(DiscreteStatsTable[[#This Row],[RepsRequested]]=DiscreteStatsTable[[#This Row],[RepsWithStatObserved]],1,0)</f>
        <v>1</v>
      </c>
    </row>
    <row r="1664" spans="1:25" x14ac:dyDescent="0.25">
      <c r="A1664" t="s">
        <v>68</v>
      </c>
      <c r="B1664" t="s">
        <v>70</v>
      </c>
      <c r="C1664">
        <v>44</v>
      </c>
      <c r="D1664" t="s">
        <v>99</v>
      </c>
      <c r="E1664" t="s">
        <v>77</v>
      </c>
      <c r="F1664" t="s">
        <v>73</v>
      </c>
      <c r="G1664">
        <v>0</v>
      </c>
      <c r="H1664">
        <v>2E+20</v>
      </c>
      <c r="I1664">
        <v>0</v>
      </c>
      <c r="J1664">
        <v>0</v>
      </c>
      <c r="K1664">
        <v>4</v>
      </c>
      <c r="L166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64" s="5" cm="1">
        <f t="array" ref="M1664">MAX(IF((ProjectInfoTable[ProjectName]=DiscreteStatsTable[[#This Row],[ProjectName]]),(ProjectInfoTable[ProjectName]=DiscreteStatsTable[[#This Row],[ProjectName]])*ProjectInfoTable[NumberOfReplications]))</f>
        <v>50</v>
      </c>
      <c r="N1664" s="5" cm="1">
        <f t="array" ref="N1664">IFERROR(AVERAGE(IF((DiscreteStatsTable[GroupByKey]=DiscreteStatsTable[[#This Row],[GroupByKey]]),(DiscreteStatsTable[GroupByKey]=DiscreteStatsTable[[#This Row],[GroupByKey]])*DiscreteStatsTable[Average])),0)</f>
        <v>0</v>
      </c>
      <c r="O1664" s="5" cm="1">
        <f t="array" ref="O1664">IFERROR(_xlfn.STDEV.S(IF((DiscreteStatsTable[GroupByKey]=DiscreteStatsTable[[#This Row],[GroupByKey]]),(DiscreteStatsTable[GroupByKey]=DiscreteStatsTable[[#This Row],[GroupByKey]])*DiscreteStatsTable[Average])),0)</f>
        <v>0</v>
      </c>
      <c r="P1664" s="5" cm="1">
        <f t="array" ref="P1664">MAX(IF((ProjectInfoTable[ProjectName]=DiscreteStatsTable[[#This Row],[ProjectName]]),(ProjectInfoTable[ProjectName]=DiscreteStatsTable[[#This Row],[ProjectName]])*ProjectInfoTable[ConfidenceInterval]))</f>
        <v>0.95</v>
      </c>
      <c r="Q1664" s="5">
        <f>IF(AND(DiscreteStatsTable[[#This Row],[RepsWithStatObserved]]=1,Y1664=0),200000000000000000000,IFERROR(_xlfn.T.INV.2T(1 -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4" s="5" cm="1">
        <f t="array" ref="R1664">MIN(IF((DiscreteStatsTable[GroupByKey]=DiscreteStatsTable[[#This Row],[GroupByKey]]),(DiscreteStatsTable[GroupByKey]=DiscreteStatsTable[[#This Row],[GroupByKey]])*DiscreteStatsTable[Average]))</f>
        <v>0</v>
      </c>
      <c r="S1664" s="5" cm="1">
        <f t="array" ref="S1664">MAX(IF((DiscreteStatsTable[GroupByKey]=DiscreteStatsTable[[#This Row],[GroupByKey]]),(DiscreteStatsTable[GroupByKey]=DiscreteStatsTable[[#This Row],[GroupByKey]])*DiscreteStatsTable[Average]))</f>
        <v>0</v>
      </c>
      <c r="T1664" s="5" cm="1">
        <f t="array" ref="T1664">MIN(IF((DiscreteStatsTable[GroupByKey]=DiscreteStatsTable[[#This Row],[GroupByKey]]),(DiscreteStatsTable[GroupByKey]=DiscreteStatsTable[[#This Row],[GroupByKey]])*DiscreteStatsTable[Minimum]))</f>
        <v>0</v>
      </c>
      <c r="U1664" s="5" cm="1">
        <f t="array" ref="U1664">MAX(IF((DiscreteStatsTable[GroupByKey]=DiscreteStatsTable[[#This Row],[GroupByKey]]),(DiscreteStatsTable[GroupByKey]=DiscreteStatsTable[[#This Row],[GroupByKey]])*DiscreteStatsTable[Maximum]))</f>
        <v>0</v>
      </c>
      <c r="V1664" s="5" cm="1">
        <f t="array" ref="V1664">IFERROR(AVERAGE(IF((DiscreteStatsTable[GroupByKey]=DiscreteStatsTable[[#This Row],[GroupByKey]]),(DiscreteStatsTable[GroupByKey]=DiscreteStatsTable[[#This Row],[GroupByKey]])*DiscreteStatsTable[NumberObservations])),0)</f>
        <v>6.66</v>
      </c>
      <c r="W1664" s="5">
        <f>IF((DiscreteStatsTable[[#This Row],[RepsRequested]]&gt;1),DiscreteStatsTable[[#This Row],[HalfWidth]],DiscreteStatsTable[[#This Row],[BatchMeansHalfWidth]])</f>
        <v>0</v>
      </c>
      <c r="X1664" s="5" cm="1">
        <f t="array" ref="X1664">COUNT(IF((DiscreteStatsTable[GroupByKey]=DiscreteStatsTable[[#This Row],[GroupByKey]]),(DiscreteStatsTable[GroupByKey]=DiscreteStatsTable[[#This Row],[GroupByKey]])*DiscreteStatsTable[Replication]))</f>
        <v>50</v>
      </c>
      <c r="Y1664" s="5">
        <f>IF(DiscreteStatsTable[[#This Row],[RepsRequested]]=DiscreteStatsTable[[#This Row],[RepsWithStatObserved]],1,0)</f>
        <v>1</v>
      </c>
    </row>
    <row r="1665" spans="1:25" x14ac:dyDescent="0.25">
      <c r="A1665" t="s">
        <v>68</v>
      </c>
      <c r="B1665" t="s">
        <v>70</v>
      </c>
      <c r="C1665">
        <v>44</v>
      </c>
      <c r="D1665" t="s">
        <v>99</v>
      </c>
      <c r="E1665" t="s">
        <v>78</v>
      </c>
      <c r="F1665" t="s">
        <v>73</v>
      </c>
      <c r="G1665">
        <v>0</v>
      </c>
      <c r="H1665">
        <v>2E+20</v>
      </c>
      <c r="I1665">
        <v>0</v>
      </c>
      <c r="J1665">
        <v>0</v>
      </c>
      <c r="K1665">
        <v>4</v>
      </c>
      <c r="L166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65" s="5" cm="1">
        <f t="array" ref="M1665">MAX(IF((ProjectInfoTable[ProjectName]=DiscreteStatsTable[[#This Row],[ProjectName]]),(ProjectInfoTable[ProjectName]=DiscreteStatsTable[[#This Row],[ProjectName]])*ProjectInfoTable[NumberOfReplications]))</f>
        <v>50</v>
      </c>
      <c r="N1665" s="5" cm="1">
        <f t="array" ref="N1665">IFERROR(AVERAGE(IF((DiscreteStatsTable[GroupByKey]=DiscreteStatsTable[[#This Row],[GroupByKey]]),(DiscreteStatsTable[GroupByKey]=DiscreteStatsTable[[#This Row],[GroupByKey]])*DiscreteStatsTable[Average])),0)</f>
        <v>1.5083801460331328</v>
      </c>
      <c r="O1665" s="5" cm="1">
        <f t="array" ref="O1665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65" s="5" cm="1">
        <f t="array" ref="P1665">MAX(IF((ProjectInfoTable[ProjectName]=DiscreteStatsTable[[#This Row],[ProjectName]]),(ProjectInfoTable[ProjectName]=DiscreteStatsTable[[#This Row],[ProjectName]])*ProjectInfoTable[ConfidenceInterval]))</f>
        <v>0.95</v>
      </c>
      <c r="Q1665" s="5">
        <f>IF(AND(DiscreteStatsTable[[#This Row],[RepsWithStatObserved]]=1,Y1665=0),200000000000000000000,IFERROR(_xlfn.T.INV.2T(1 -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65" s="5" cm="1">
        <f t="array" ref="R1665">MIN(IF((DiscreteStatsTable[GroupByKey]=DiscreteStatsTable[[#This Row],[GroupByKey]]),(DiscreteStatsTable[GroupByKey]=DiscreteStatsTable[[#This Row],[GroupByKey]])*DiscreteStatsTable[Average]))</f>
        <v>0</v>
      </c>
      <c r="S1665" s="5" cm="1">
        <f t="array" ref="S1665">MAX(IF((DiscreteStatsTable[GroupByKey]=DiscreteStatsTable[[#This Row],[GroupByKey]]),(DiscreteStatsTable[GroupByKey]=DiscreteStatsTable[[#This Row],[GroupByKey]])*DiscreteStatsTable[Average]))</f>
        <v>12.907894030662501</v>
      </c>
      <c r="T1665" s="5" cm="1">
        <f t="array" ref="T1665">MIN(IF((DiscreteStatsTable[GroupByKey]=DiscreteStatsTable[[#This Row],[GroupByKey]]),(DiscreteStatsTable[GroupByKey]=DiscreteStatsTable[[#This Row],[GroupByKey]])*DiscreteStatsTable[Minimum]))</f>
        <v>0</v>
      </c>
      <c r="U1665" s="5" cm="1">
        <f t="array" ref="U1665">MAX(IF((DiscreteStatsTable[GroupByKey]=DiscreteStatsTable[[#This Row],[GroupByKey]]),(DiscreteStatsTable[GroupByKey]=DiscreteStatsTable[[#This Row],[GroupByKey]])*DiscreteStatsTable[Maximum]))</f>
        <v>31.471105476993198</v>
      </c>
      <c r="V1665" s="5" cm="1">
        <f t="array" ref="V1665">IFERROR(AVERAGE(IF((DiscreteStatsTable[GroupByKey]=DiscreteStatsTable[[#This Row],[GroupByKey]]),(DiscreteStatsTable[GroupByKey]=DiscreteStatsTable[[#This Row],[GroupByKey]])*DiscreteStatsTable[NumberObservations])),0)</f>
        <v>6.66</v>
      </c>
      <c r="W1665" s="5">
        <f>IF((DiscreteStatsTable[[#This Row],[RepsRequested]]&gt;1),DiscreteStatsTable[[#This Row],[HalfWidth]],DiscreteStatsTable[[#This Row],[BatchMeansHalfWidth]])</f>
        <v>0.62451094728009982</v>
      </c>
      <c r="X1665" s="5" cm="1">
        <f t="array" ref="X1665">COUNT(IF((DiscreteStatsTable[GroupByKey]=DiscreteStatsTable[[#This Row],[GroupByKey]]),(DiscreteStatsTable[GroupByKey]=DiscreteStatsTable[[#This Row],[GroupByKey]])*DiscreteStatsTable[Replication]))</f>
        <v>50</v>
      </c>
      <c r="Y1665" s="5">
        <f>IF(DiscreteStatsTable[[#This Row],[RepsRequested]]=DiscreteStatsTable[[#This Row],[RepsWithStatObserved]],1,0)</f>
        <v>1</v>
      </c>
    </row>
    <row r="1666" spans="1:25" x14ac:dyDescent="0.25">
      <c r="A1666" t="s">
        <v>68</v>
      </c>
      <c r="B1666" t="s">
        <v>70</v>
      </c>
      <c r="C1666">
        <v>45</v>
      </c>
      <c r="D1666" t="s">
        <v>99</v>
      </c>
      <c r="E1666" t="s">
        <v>72</v>
      </c>
      <c r="F1666" t="s">
        <v>73</v>
      </c>
      <c r="G1666">
        <v>0.29939262937475503</v>
      </c>
      <c r="H1666">
        <v>2E+20</v>
      </c>
      <c r="I1666">
        <v>0.224048520407579</v>
      </c>
      <c r="J1666">
        <v>0.38624620275153698</v>
      </c>
      <c r="K1666">
        <v>5</v>
      </c>
      <c r="L166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66" s="5" cm="1">
        <f t="array" ref="M1666">MAX(IF((ProjectInfoTable[ProjectName]=DiscreteStatsTable[[#This Row],[ProjectName]]),(ProjectInfoTable[ProjectName]=DiscreteStatsTable[[#This Row],[ProjectName]])*ProjectInfoTable[NumberOfReplications]))</f>
        <v>50</v>
      </c>
      <c r="N1666" s="5" cm="1">
        <f t="array" ref="N1666">IFERROR(AVERAGE(IF((DiscreteStatsTable[GroupByKey]=DiscreteStatsTable[[#This Row],[GroupByKey]]),(DiscreteStatsTable[GroupByKey]=DiscreteStatsTable[[#This Row],[GroupByKey]])*DiscreteStatsTable[Average])),0)</f>
        <v>0.25989097691448754</v>
      </c>
      <c r="O1666" s="5" cm="1">
        <f t="array" ref="O166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66" s="5" cm="1">
        <f t="array" ref="P1666">MAX(IF((ProjectInfoTable[ProjectName]=DiscreteStatsTable[[#This Row],[ProjectName]]),(ProjectInfoTable[ProjectName]=DiscreteStatsTable[[#This Row],[ProjectName]])*ProjectInfoTable[ConfidenceInterval]))</f>
        <v>0.95</v>
      </c>
      <c r="Q1666" s="5">
        <f>IF(AND(DiscreteStatsTable[[#This Row],[RepsWithStatObserved]]=1,Y1666=0),200000000000000000000,IFERROR(_xlfn.T.INV.2T(1 -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66" s="5" cm="1">
        <f t="array" ref="R1666">MIN(IF((DiscreteStatsTable[GroupByKey]=DiscreteStatsTable[[#This Row],[GroupByKey]]),(DiscreteStatsTable[GroupByKey]=DiscreteStatsTable[[#This Row],[GroupByKey]])*DiscreteStatsTable[Average]))</f>
        <v>9.9110799780549305E-2</v>
      </c>
      <c r="S1666" s="5" cm="1">
        <f t="array" ref="S1666">MAX(IF((DiscreteStatsTable[GroupByKey]=DiscreteStatsTable[[#This Row],[GroupByKey]]),(DiscreteStatsTable[GroupByKey]=DiscreteStatsTable[[#This Row],[GroupByKey]])*DiscreteStatsTable[Average]))</f>
        <v>0.39044329600396599</v>
      </c>
      <c r="T1666" s="5" cm="1">
        <f t="array" ref="T1666">MIN(IF((DiscreteStatsTable[GroupByKey]=DiscreteStatsTable[[#This Row],[GroupByKey]]),(DiscreteStatsTable[GroupByKey]=DiscreteStatsTable[[#This Row],[GroupByKey]])*DiscreteStatsTable[Minimum]))</f>
        <v>1.8569038615106601E-2</v>
      </c>
      <c r="U1666" s="5" cm="1">
        <f t="array" ref="U1666">MAX(IF((DiscreteStatsTable[GroupByKey]=DiscreteStatsTable[[#This Row],[GroupByKey]]),(DiscreteStatsTable[GroupByKey]=DiscreteStatsTable[[#This Row],[GroupByKey]])*DiscreteStatsTable[Maximum]))</f>
        <v>0.49770717251883501</v>
      </c>
      <c r="V1666" s="5" cm="1">
        <f t="array" ref="V1666">IFERROR(AVERAGE(IF((DiscreteStatsTable[GroupByKey]=DiscreteStatsTable[[#This Row],[GroupByKey]]),(DiscreteStatsTable[GroupByKey]=DiscreteStatsTable[[#This Row],[GroupByKey]])*DiscreteStatsTable[NumberObservations])),0)</f>
        <v>6.66</v>
      </c>
      <c r="W1666" s="5">
        <f>IF((DiscreteStatsTable[[#This Row],[RepsRequested]]&gt;1),DiscreteStatsTable[[#This Row],[HalfWidth]],DiscreteStatsTable[[#This Row],[BatchMeansHalfWidth]])</f>
        <v>1.6977944113910053E-2</v>
      </c>
      <c r="X1666" s="5" cm="1">
        <f t="array" ref="X1666">COUNT(IF((DiscreteStatsTable[GroupByKey]=DiscreteStatsTable[[#This Row],[GroupByKey]]),(DiscreteStatsTable[GroupByKey]=DiscreteStatsTable[[#This Row],[GroupByKey]])*DiscreteStatsTable[Replication]))</f>
        <v>50</v>
      </c>
      <c r="Y1666" s="5">
        <f>IF(DiscreteStatsTable[[#This Row],[RepsRequested]]=DiscreteStatsTable[[#This Row],[RepsWithStatObserved]],1,0)</f>
        <v>1</v>
      </c>
    </row>
    <row r="1667" spans="1:25" x14ac:dyDescent="0.25">
      <c r="A1667" t="s">
        <v>68</v>
      </c>
      <c r="B1667" t="s">
        <v>70</v>
      </c>
      <c r="C1667">
        <v>45</v>
      </c>
      <c r="D1667" t="s">
        <v>99</v>
      </c>
      <c r="E1667" t="s">
        <v>74</v>
      </c>
      <c r="F1667" t="s">
        <v>73</v>
      </c>
      <c r="G1667">
        <v>10.364525514617799</v>
      </c>
      <c r="H1667">
        <v>2E+20</v>
      </c>
      <c r="I1667">
        <v>6.7214556122273699</v>
      </c>
      <c r="J1667">
        <v>13.1384850339594</v>
      </c>
      <c r="K1667">
        <v>5</v>
      </c>
      <c r="L166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67" s="5" cm="1">
        <f t="array" ref="M1667">MAX(IF((ProjectInfoTable[ProjectName]=DiscreteStatsTable[[#This Row],[ProjectName]]),(ProjectInfoTable[ProjectName]=DiscreteStatsTable[[#This Row],[ProjectName]])*ProjectInfoTable[NumberOfReplications]))</f>
        <v>50</v>
      </c>
      <c r="N1667" s="5" cm="1">
        <f t="array" ref="N1667">IFERROR(AVERAGE(IF((DiscreteStatsTable[GroupByKey]=DiscreteStatsTable[[#This Row],[GroupByKey]]),(DiscreteStatsTable[GroupByKey]=DiscreteStatsTable[[#This Row],[GroupByKey]])*DiscreteStatsTable[Average])),0)</f>
        <v>9.3051094534677592</v>
      </c>
      <c r="O1667" s="5" cm="1">
        <f t="array" ref="O1667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67" s="5" cm="1">
        <f t="array" ref="P1667">MAX(IF((ProjectInfoTable[ProjectName]=DiscreteStatsTable[[#This Row],[ProjectName]]),(ProjectInfoTable[ProjectName]=DiscreteStatsTable[[#This Row],[ProjectName]])*ProjectInfoTable[ConfidenceInterval]))</f>
        <v>0.95</v>
      </c>
      <c r="Q1667" s="5">
        <f>IF(AND(DiscreteStatsTable[[#This Row],[RepsWithStatObserved]]=1,Y1667=0),200000000000000000000,IFERROR(_xlfn.T.INV.2T(1 -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67" s="5" cm="1">
        <f t="array" ref="R1667">MIN(IF((DiscreteStatsTable[GroupByKey]=DiscreteStatsTable[[#This Row],[GroupByKey]]),(DiscreteStatsTable[GroupByKey]=DiscreteStatsTable[[#This Row],[GroupByKey]])*DiscreteStatsTable[Average]))</f>
        <v>3.48010138212855</v>
      </c>
      <c r="S1667" s="5" cm="1">
        <f t="array" ref="S1667">MAX(IF((DiscreteStatsTable[GroupByKey]=DiscreteStatsTable[[#This Row],[GroupByKey]]),(DiscreteStatsTable[GroupByKey]=DiscreteStatsTable[[#This Row],[GroupByKey]])*DiscreteStatsTable[Average]))</f>
        <v>23.754986041942001</v>
      </c>
      <c r="T1667" s="5" cm="1">
        <f t="array" ref="T1667">MIN(IF((DiscreteStatsTable[GroupByKey]=DiscreteStatsTable[[#This Row],[GroupByKey]]),(DiscreteStatsTable[GroupByKey]=DiscreteStatsTable[[#This Row],[GroupByKey]])*DiscreteStatsTable[Minimum]))</f>
        <v>0.55707115845319799</v>
      </c>
      <c r="U1667" s="5" cm="1">
        <f t="array" ref="U1667">MAX(IF((DiscreteStatsTable[GroupByKey]=DiscreteStatsTable[[#This Row],[GroupByKey]]),(DiscreteStatsTable[GroupByKey]=DiscreteStatsTable[[#This Row],[GroupByKey]])*DiscreteStatsTable[Maximum]))</f>
        <v>46.0165696136092</v>
      </c>
      <c r="V1667" s="5" cm="1">
        <f t="array" ref="V1667">IFERROR(AVERAGE(IF((DiscreteStatsTable[GroupByKey]=DiscreteStatsTable[[#This Row],[GroupByKey]]),(DiscreteStatsTable[GroupByKey]=DiscreteStatsTable[[#This Row],[GroupByKey]])*DiscreteStatsTable[NumberObservations])),0)</f>
        <v>6.66</v>
      </c>
      <c r="W1667" s="5">
        <f>IF((DiscreteStatsTable[[#This Row],[RepsRequested]]&gt;1),DiscreteStatsTable[[#This Row],[HalfWidth]],DiscreteStatsTable[[#This Row],[BatchMeansHalfWidth]])</f>
        <v>0.87568994514178078</v>
      </c>
      <c r="X1667" s="5" cm="1">
        <f t="array" ref="X1667">COUNT(IF((DiscreteStatsTable[GroupByKey]=DiscreteStatsTable[[#This Row],[GroupByKey]]),(DiscreteStatsTable[GroupByKey]=DiscreteStatsTable[[#This Row],[GroupByKey]])*DiscreteStatsTable[Replication]))</f>
        <v>50</v>
      </c>
      <c r="Y1667" s="5">
        <f>IF(DiscreteStatsTable[[#This Row],[RepsRequested]]=DiscreteStatsTable[[#This Row],[RepsWithStatObserved]],1,0)</f>
        <v>1</v>
      </c>
    </row>
    <row r="1668" spans="1:25" x14ac:dyDescent="0.25">
      <c r="A1668" t="s">
        <v>68</v>
      </c>
      <c r="B1668" t="s">
        <v>70</v>
      </c>
      <c r="C1668">
        <v>45</v>
      </c>
      <c r="D1668" t="s">
        <v>99</v>
      </c>
      <c r="E1668" t="s">
        <v>75</v>
      </c>
      <c r="F1668" t="s">
        <v>73</v>
      </c>
      <c r="G1668">
        <v>0.29939262937475503</v>
      </c>
      <c r="H1668">
        <v>2E+20</v>
      </c>
      <c r="I1668">
        <v>0.224048520407579</v>
      </c>
      <c r="J1668">
        <v>0.38624620275153698</v>
      </c>
      <c r="K1668">
        <v>5</v>
      </c>
      <c r="L166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68" s="5" cm="1">
        <f t="array" ref="M1668">MAX(IF((ProjectInfoTable[ProjectName]=DiscreteStatsTable[[#This Row],[ProjectName]]),(ProjectInfoTable[ProjectName]=DiscreteStatsTable[[#This Row],[ProjectName]])*ProjectInfoTable[NumberOfReplications]))</f>
        <v>50</v>
      </c>
      <c r="N1668" s="5" cm="1">
        <f t="array" ref="N1668">IFERROR(AVERAGE(IF((DiscreteStatsTable[GroupByKey]=DiscreteStatsTable[[#This Row],[GroupByKey]]),(DiscreteStatsTable[GroupByKey]=DiscreteStatsTable[[#This Row],[GroupByKey]])*DiscreteStatsTable[Average])),0)</f>
        <v>0.25989097691448754</v>
      </c>
      <c r="O1668" s="5" cm="1">
        <f t="array" ref="O166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68" s="5" cm="1">
        <f t="array" ref="P1668">MAX(IF((ProjectInfoTable[ProjectName]=DiscreteStatsTable[[#This Row],[ProjectName]]),(ProjectInfoTable[ProjectName]=DiscreteStatsTable[[#This Row],[ProjectName]])*ProjectInfoTable[ConfidenceInterval]))</f>
        <v>0.95</v>
      </c>
      <c r="Q1668" s="5">
        <f>IF(AND(DiscreteStatsTable[[#This Row],[RepsWithStatObserved]]=1,Y1668=0),200000000000000000000,IFERROR(_xlfn.T.INV.2T(1 -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68" s="5" cm="1">
        <f t="array" ref="R1668">MIN(IF((DiscreteStatsTable[GroupByKey]=DiscreteStatsTable[[#This Row],[GroupByKey]]),(DiscreteStatsTable[GroupByKey]=DiscreteStatsTable[[#This Row],[GroupByKey]])*DiscreteStatsTable[Average]))</f>
        <v>9.9110799780549305E-2</v>
      </c>
      <c r="S1668" s="5" cm="1">
        <f t="array" ref="S1668">MAX(IF((DiscreteStatsTable[GroupByKey]=DiscreteStatsTable[[#This Row],[GroupByKey]]),(DiscreteStatsTable[GroupByKey]=DiscreteStatsTable[[#This Row],[GroupByKey]])*DiscreteStatsTable[Average]))</f>
        <v>0.39044329600396599</v>
      </c>
      <c r="T1668" s="5" cm="1">
        <f t="array" ref="T1668">MIN(IF((DiscreteStatsTable[GroupByKey]=DiscreteStatsTable[[#This Row],[GroupByKey]]),(DiscreteStatsTable[GroupByKey]=DiscreteStatsTable[[#This Row],[GroupByKey]])*DiscreteStatsTable[Minimum]))</f>
        <v>1.8569038615106601E-2</v>
      </c>
      <c r="U1668" s="5" cm="1">
        <f t="array" ref="U1668">MAX(IF((DiscreteStatsTable[GroupByKey]=DiscreteStatsTable[[#This Row],[GroupByKey]]),(DiscreteStatsTable[GroupByKey]=DiscreteStatsTable[[#This Row],[GroupByKey]])*DiscreteStatsTable[Maximum]))</f>
        <v>0.49770717251883501</v>
      </c>
      <c r="V1668" s="5" cm="1">
        <f t="array" ref="V1668">IFERROR(AVERAGE(IF((DiscreteStatsTable[GroupByKey]=DiscreteStatsTable[[#This Row],[GroupByKey]]),(DiscreteStatsTable[GroupByKey]=DiscreteStatsTable[[#This Row],[GroupByKey]])*DiscreteStatsTable[NumberObservations])),0)</f>
        <v>6.66</v>
      </c>
      <c r="W1668" s="5">
        <f>IF((DiscreteStatsTable[[#This Row],[RepsRequested]]&gt;1),DiscreteStatsTable[[#This Row],[HalfWidth]],DiscreteStatsTable[[#This Row],[BatchMeansHalfWidth]])</f>
        <v>1.6977944113910053E-2</v>
      </c>
      <c r="X1668" s="5" cm="1">
        <f t="array" ref="X1668">COUNT(IF((DiscreteStatsTable[GroupByKey]=DiscreteStatsTable[[#This Row],[GroupByKey]]),(DiscreteStatsTable[GroupByKey]=DiscreteStatsTable[[#This Row],[GroupByKey]])*DiscreteStatsTable[Replication]))</f>
        <v>50</v>
      </c>
      <c r="Y1668" s="5">
        <f>IF(DiscreteStatsTable[[#This Row],[RepsRequested]]=DiscreteStatsTable[[#This Row],[RepsWithStatObserved]],1,0)</f>
        <v>1</v>
      </c>
    </row>
    <row r="1669" spans="1:25" x14ac:dyDescent="0.25">
      <c r="A1669" t="s">
        <v>68</v>
      </c>
      <c r="B1669" t="s">
        <v>70</v>
      </c>
      <c r="C1669">
        <v>45</v>
      </c>
      <c r="D1669" t="s">
        <v>99</v>
      </c>
      <c r="E1669" t="s">
        <v>76</v>
      </c>
      <c r="F1669" t="s">
        <v>73</v>
      </c>
      <c r="G1669">
        <v>8.98177888124264</v>
      </c>
      <c r="H1669">
        <v>2E+20</v>
      </c>
      <c r="I1669">
        <v>6.7214556122273699</v>
      </c>
      <c r="J1669">
        <v>11.5873860825461</v>
      </c>
      <c r="K1669">
        <v>5</v>
      </c>
      <c r="L166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69" s="5" cm="1">
        <f t="array" ref="M1669">MAX(IF((ProjectInfoTable[ProjectName]=DiscreteStatsTable[[#This Row],[ProjectName]]),(ProjectInfoTable[ProjectName]=DiscreteStatsTable[[#This Row],[ProjectName]])*ProjectInfoTable[NumberOfReplications]))</f>
        <v>50</v>
      </c>
      <c r="N1669" s="5" cm="1">
        <f t="array" ref="N1669">IFERROR(AVERAGE(IF((DiscreteStatsTable[GroupByKey]=DiscreteStatsTable[[#This Row],[GroupByKey]]),(DiscreteStatsTable[GroupByKey]=DiscreteStatsTable[[#This Row],[GroupByKey]])*DiscreteStatsTable[Average])),0)</f>
        <v>7.7967293074346298</v>
      </c>
      <c r="O1669" s="5" cm="1">
        <f t="array" ref="O1669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69" s="5" cm="1">
        <f t="array" ref="P1669">MAX(IF((ProjectInfoTable[ProjectName]=DiscreteStatsTable[[#This Row],[ProjectName]]),(ProjectInfoTable[ProjectName]=DiscreteStatsTable[[#This Row],[ProjectName]])*ProjectInfoTable[ConfidenceInterval]))</f>
        <v>0.95</v>
      </c>
      <c r="Q1669" s="5">
        <f>IF(AND(DiscreteStatsTable[[#This Row],[RepsWithStatObserved]]=1,Y1669=0),200000000000000000000,IFERROR(_xlfn.T.INV.2T(1 -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69" s="5" cm="1">
        <f t="array" ref="R1669">MIN(IF((DiscreteStatsTable[GroupByKey]=DiscreteStatsTable[[#This Row],[GroupByKey]]),(DiscreteStatsTable[GroupByKey]=DiscreteStatsTable[[#This Row],[GroupByKey]])*DiscreteStatsTable[Average]))</f>
        <v>2.9733239934164799</v>
      </c>
      <c r="S1669" s="5" cm="1">
        <f t="array" ref="S1669">MAX(IF((DiscreteStatsTable[GroupByKey]=DiscreteStatsTable[[#This Row],[GroupByKey]]),(DiscreteStatsTable[GroupByKey]=DiscreteStatsTable[[#This Row],[GroupByKey]])*DiscreteStatsTable[Average]))</f>
        <v>11.713298880119</v>
      </c>
      <c r="T1669" s="5" cm="1">
        <f t="array" ref="T1669">MIN(IF((DiscreteStatsTable[GroupByKey]=DiscreteStatsTable[[#This Row],[GroupByKey]]),(DiscreteStatsTable[GroupByKey]=DiscreteStatsTable[[#This Row],[GroupByKey]])*DiscreteStatsTable[Minimum]))</f>
        <v>0.55707115845319799</v>
      </c>
      <c r="U1669" s="5" cm="1">
        <f t="array" ref="U1669">MAX(IF((DiscreteStatsTable[GroupByKey]=DiscreteStatsTable[[#This Row],[GroupByKey]]),(DiscreteStatsTable[GroupByKey]=DiscreteStatsTable[[#This Row],[GroupByKey]])*DiscreteStatsTable[Maximum]))</f>
        <v>14.9312151755651</v>
      </c>
      <c r="V1669" s="5" cm="1">
        <f t="array" ref="V1669">IFERROR(AVERAGE(IF((DiscreteStatsTable[GroupByKey]=DiscreteStatsTable[[#This Row],[GroupByKey]]),(DiscreteStatsTable[GroupByKey]=DiscreteStatsTable[[#This Row],[GroupByKey]])*DiscreteStatsTable[NumberObservations])),0)</f>
        <v>6.66</v>
      </c>
      <c r="W1669" s="5">
        <f>IF((DiscreteStatsTable[[#This Row],[RepsRequested]]&gt;1),DiscreteStatsTable[[#This Row],[HalfWidth]],DiscreteStatsTable[[#This Row],[BatchMeansHalfWidth]])</f>
        <v>0.50933832341729657</v>
      </c>
      <c r="X1669" s="5" cm="1">
        <f t="array" ref="X1669">COUNT(IF((DiscreteStatsTable[GroupByKey]=DiscreteStatsTable[[#This Row],[GroupByKey]]),(DiscreteStatsTable[GroupByKey]=DiscreteStatsTable[[#This Row],[GroupByKey]])*DiscreteStatsTable[Replication]))</f>
        <v>50</v>
      </c>
      <c r="Y1669" s="5">
        <f>IF(DiscreteStatsTable[[#This Row],[RepsRequested]]=DiscreteStatsTable[[#This Row],[RepsWithStatObserved]],1,0)</f>
        <v>1</v>
      </c>
    </row>
    <row r="1670" spans="1:25" x14ac:dyDescent="0.25">
      <c r="A1670" t="s">
        <v>68</v>
      </c>
      <c r="B1670" t="s">
        <v>70</v>
      </c>
      <c r="C1670">
        <v>45</v>
      </c>
      <c r="D1670" t="s">
        <v>99</v>
      </c>
      <c r="E1670" t="s">
        <v>77</v>
      </c>
      <c r="F1670" t="s">
        <v>73</v>
      </c>
      <c r="G1670">
        <v>0</v>
      </c>
      <c r="H1670">
        <v>2E+20</v>
      </c>
      <c r="I1670">
        <v>0</v>
      </c>
      <c r="J1670">
        <v>0</v>
      </c>
      <c r="K1670">
        <v>5</v>
      </c>
      <c r="L167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70" s="5" cm="1">
        <f t="array" ref="M1670">MAX(IF((ProjectInfoTable[ProjectName]=DiscreteStatsTable[[#This Row],[ProjectName]]),(ProjectInfoTable[ProjectName]=DiscreteStatsTable[[#This Row],[ProjectName]])*ProjectInfoTable[NumberOfReplications]))</f>
        <v>50</v>
      </c>
      <c r="N1670" s="5" cm="1">
        <f t="array" ref="N1670">IFERROR(AVERAGE(IF((DiscreteStatsTable[GroupByKey]=DiscreteStatsTable[[#This Row],[GroupByKey]]),(DiscreteStatsTable[GroupByKey]=DiscreteStatsTable[[#This Row],[GroupByKey]])*DiscreteStatsTable[Average])),0)</f>
        <v>0</v>
      </c>
      <c r="O1670" s="5" cm="1">
        <f t="array" ref="O1670">IFERROR(_xlfn.STDEV.S(IF((DiscreteStatsTable[GroupByKey]=DiscreteStatsTable[[#This Row],[GroupByKey]]),(DiscreteStatsTable[GroupByKey]=DiscreteStatsTable[[#This Row],[GroupByKey]])*DiscreteStatsTable[Average])),0)</f>
        <v>0</v>
      </c>
      <c r="P1670" s="5" cm="1">
        <f t="array" ref="P1670">MAX(IF((ProjectInfoTable[ProjectName]=DiscreteStatsTable[[#This Row],[ProjectName]]),(ProjectInfoTable[ProjectName]=DiscreteStatsTable[[#This Row],[ProjectName]])*ProjectInfoTable[ConfidenceInterval]))</f>
        <v>0.95</v>
      </c>
      <c r="Q1670" s="5">
        <f>IF(AND(DiscreteStatsTable[[#This Row],[RepsWithStatObserved]]=1,Y1670=0),200000000000000000000,IFERROR(_xlfn.T.INV.2T(1 -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0" s="5" cm="1">
        <f t="array" ref="R1670">MIN(IF((DiscreteStatsTable[GroupByKey]=DiscreteStatsTable[[#This Row],[GroupByKey]]),(DiscreteStatsTable[GroupByKey]=DiscreteStatsTable[[#This Row],[GroupByKey]])*DiscreteStatsTable[Average]))</f>
        <v>0</v>
      </c>
      <c r="S1670" s="5" cm="1">
        <f t="array" ref="S1670">MAX(IF((DiscreteStatsTable[GroupByKey]=DiscreteStatsTable[[#This Row],[GroupByKey]]),(DiscreteStatsTable[GroupByKey]=DiscreteStatsTable[[#This Row],[GroupByKey]])*DiscreteStatsTable[Average]))</f>
        <v>0</v>
      </c>
      <c r="T1670" s="5" cm="1">
        <f t="array" ref="T1670">MIN(IF((DiscreteStatsTable[GroupByKey]=DiscreteStatsTable[[#This Row],[GroupByKey]]),(DiscreteStatsTable[GroupByKey]=DiscreteStatsTable[[#This Row],[GroupByKey]])*DiscreteStatsTable[Minimum]))</f>
        <v>0</v>
      </c>
      <c r="U1670" s="5" cm="1">
        <f t="array" ref="U1670">MAX(IF((DiscreteStatsTable[GroupByKey]=DiscreteStatsTable[[#This Row],[GroupByKey]]),(DiscreteStatsTable[GroupByKey]=DiscreteStatsTable[[#This Row],[GroupByKey]])*DiscreteStatsTable[Maximum]))</f>
        <v>0</v>
      </c>
      <c r="V1670" s="5" cm="1">
        <f t="array" ref="V1670">IFERROR(AVERAGE(IF((DiscreteStatsTable[GroupByKey]=DiscreteStatsTable[[#This Row],[GroupByKey]]),(DiscreteStatsTable[GroupByKey]=DiscreteStatsTable[[#This Row],[GroupByKey]])*DiscreteStatsTable[NumberObservations])),0)</f>
        <v>6.66</v>
      </c>
      <c r="W1670" s="5">
        <f>IF((DiscreteStatsTable[[#This Row],[RepsRequested]]&gt;1),DiscreteStatsTable[[#This Row],[HalfWidth]],DiscreteStatsTable[[#This Row],[BatchMeansHalfWidth]])</f>
        <v>0</v>
      </c>
      <c r="X1670" s="5" cm="1">
        <f t="array" ref="X1670">COUNT(IF((DiscreteStatsTable[GroupByKey]=DiscreteStatsTable[[#This Row],[GroupByKey]]),(DiscreteStatsTable[GroupByKey]=DiscreteStatsTable[[#This Row],[GroupByKey]])*DiscreteStatsTable[Replication]))</f>
        <v>50</v>
      </c>
      <c r="Y1670" s="5">
        <f>IF(DiscreteStatsTable[[#This Row],[RepsRequested]]=DiscreteStatsTable[[#This Row],[RepsWithStatObserved]],1,0)</f>
        <v>1</v>
      </c>
    </row>
    <row r="1671" spans="1:25" x14ac:dyDescent="0.25">
      <c r="A1671" t="s">
        <v>68</v>
      </c>
      <c r="B1671" t="s">
        <v>70</v>
      </c>
      <c r="C1671">
        <v>45</v>
      </c>
      <c r="D1671" t="s">
        <v>99</v>
      </c>
      <c r="E1671" t="s">
        <v>78</v>
      </c>
      <c r="F1671" t="s">
        <v>73</v>
      </c>
      <c r="G1671">
        <v>1.3827466333751799</v>
      </c>
      <c r="H1671">
        <v>2E+20</v>
      </c>
      <c r="I1671">
        <v>0</v>
      </c>
      <c r="J1671">
        <v>3.7003590925304999</v>
      </c>
      <c r="K1671">
        <v>5</v>
      </c>
      <c r="L167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71" s="5" cm="1">
        <f t="array" ref="M1671">MAX(IF((ProjectInfoTable[ProjectName]=DiscreteStatsTable[[#This Row],[ProjectName]]),(ProjectInfoTable[ProjectName]=DiscreteStatsTable[[#This Row],[ProjectName]])*ProjectInfoTable[NumberOfReplications]))</f>
        <v>50</v>
      </c>
      <c r="N1671" s="5" cm="1">
        <f t="array" ref="N1671">IFERROR(AVERAGE(IF((DiscreteStatsTable[GroupByKey]=DiscreteStatsTable[[#This Row],[GroupByKey]]),(DiscreteStatsTable[GroupByKey]=DiscreteStatsTable[[#This Row],[GroupByKey]])*DiscreteStatsTable[Average])),0)</f>
        <v>1.5083801460331328</v>
      </c>
      <c r="O1671" s="5" cm="1">
        <f t="array" ref="O1671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71" s="5" cm="1">
        <f t="array" ref="P1671">MAX(IF((ProjectInfoTable[ProjectName]=DiscreteStatsTable[[#This Row],[ProjectName]]),(ProjectInfoTable[ProjectName]=DiscreteStatsTable[[#This Row],[ProjectName]])*ProjectInfoTable[ConfidenceInterval]))</f>
        <v>0.95</v>
      </c>
      <c r="Q1671" s="5">
        <f>IF(AND(DiscreteStatsTable[[#This Row],[RepsWithStatObserved]]=1,Y1671=0),200000000000000000000,IFERROR(_xlfn.T.INV.2T(1 -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71" s="5" cm="1">
        <f t="array" ref="R1671">MIN(IF((DiscreteStatsTable[GroupByKey]=DiscreteStatsTable[[#This Row],[GroupByKey]]),(DiscreteStatsTable[GroupByKey]=DiscreteStatsTable[[#This Row],[GroupByKey]])*DiscreteStatsTable[Average]))</f>
        <v>0</v>
      </c>
      <c r="S1671" s="5" cm="1">
        <f t="array" ref="S1671">MAX(IF((DiscreteStatsTable[GroupByKey]=DiscreteStatsTable[[#This Row],[GroupByKey]]),(DiscreteStatsTable[GroupByKey]=DiscreteStatsTable[[#This Row],[GroupByKey]])*DiscreteStatsTable[Average]))</f>
        <v>12.907894030662501</v>
      </c>
      <c r="T1671" s="5" cm="1">
        <f t="array" ref="T1671">MIN(IF((DiscreteStatsTable[GroupByKey]=DiscreteStatsTable[[#This Row],[GroupByKey]]),(DiscreteStatsTable[GroupByKey]=DiscreteStatsTable[[#This Row],[GroupByKey]])*DiscreteStatsTable[Minimum]))</f>
        <v>0</v>
      </c>
      <c r="U1671" s="5" cm="1">
        <f t="array" ref="U1671">MAX(IF((DiscreteStatsTable[GroupByKey]=DiscreteStatsTable[[#This Row],[GroupByKey]]),(DiscreteStatsTable[GroupByKey]=DiscreteStatsTable[[#This Row],[GroupByKey]])*DiscreteStatsTable[Maximum]))</f>
        <v>31.471105476993198</v>
      </c>
      <c r="V1671" s="5" cm="1">
        <f t="array" ref="V1671">IFERROR(AVERAGE(IF((DiscreteStatsTable[GroupByKey]=DiscreteStatsTable[[#This Row],[GroupByKey]]),(DiscreteStatsTable[GroupByKey]=DiscreteStatsTable[[#This Row],[GroupByKey]])*DiscreteStatsTable[NumberObservations])),0)</f>
        <v>6.66</v>
      </c>
      <c r="W1671" s="5">
        <f>IF((DiscreteStatsTable[[#This Row],[RepsRequested]]&gt;1),DiscreteStatsTable[[#This Row],[HalfWidth]],DiscreteStatsTable[[#This Row],[BatchMeansHalfWidth]])</f>
        <v>0.62451094728009982</v>
      </c>
      <c r="X1671" s="5" cm="1">
        <f t="array" ref="X1671">COUNT(IF((DiscreteStatsTable[GroupByKey]=DiscreteStatsTable[[#This Row],[GroupByKey]]),(DiscreteStatsTable[GroupByKey]=DiscreteStatsTable[[#This Row],[GroupByKey]])*DiscreteStatsTable[Replication]))</f>
        <v>50</v>
      </c>
      <c r="Y1671" s="5">
        <f>IF(DiscreteStatsTable[[#This Row],[RepsRequested]]=DiscreteStatsTable[[#This Row],[RepsWithStatObserved]],1,0)</f>
        <v>1</v>
      </c>
    </row>
    <row r="1672" spans="1:25" x14ac:dyDescent="0.25">
      <c r="A1672" t="s">
        <v>68</v>
      </c>
      <c r="B1672" t="s">
        <v>70</v>
      </c>
      <c r="C1672">
        <v>46</v>
      </c>
      <c r="D1672" t="s">
        <v>99</v>
      </c>
      <c r="E1672" t="s">
        <v>72</v>
      </c>
      <c r="F1672" t="s">
        <v>73</v>
      </c>
      <c r="G1672">
        <v>0.18962188347321199</v>
      </c>
      <c r="H1672">
        <v>2E+20</v>
      </c>
      <c r="I1672">
        <v>7.9357644336103803E-2</v>
      </c>
      <c r="J1672">
        <v>0.37195493331257301</v>
      </c>
      <c r="K1672">
        <v>6</v>
      </c>
      <c r="L167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72" s="5" cm="1">
        <f t="array" ref="M1672">MAX(IF((ProjectInfoTable[ProjectName]=DiscreteStatsTable[[#This Row],[ProjectName]]),(ProjectInfoTable[ProjectName]=DiscreteStatsTable[[#This Row],[ProjectName]])*ProjectInfoTable[NumberOfReplications]))</f>
        <v>50</v>
      </c>
      <c r="N1672" s="5" cm="1">
        <f t="array" ref="N1672">IFERROR(AVERAGE(IF((DiscreteStatsTable[GroupByKey]=DiscreteStatsTable[[#This Row],[GroupByKey]]),(DiscreteStatsTable[GroupByKey]=DiscreteStatsTable[[#This Row],[GroupByKey]])*DiscreteStatsTable[Average])),0)</f>
        <v>0.25989097691448754</v>
      </c>
      <c r="O1672" s="5" cm="1">
        <f t="array" ref="O167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72" s="5" cm="1">
        <f t="array" ref="P1672">MAX(IF((ProjectInfoTable[ProjectName]=DiscreteStatsTable[[#This Row],[ProjectName]]),(ProjectInfoTable[ProjectName]=DiscreteStatsTable[[#This Row],[ProjectName]])*ProjectInfoTable[ConfidenceInterval]))</f>
        <v>0.95</v>
      </c>
      <c r="Q1672" s="5">
        <f>IF(AND(DiscreteStatsTable[[#This Row],[RepsWithStatObserved]]=1,Y1672=0),200000000000000000000,IFERROR(_xlfn.T.INV.2T(1 -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72" s="5" cm="1">
        <f t="array" ref="R1672">MIN(IF((DiscreteStatsTable[GroupByKey]=DiscreteStatsTable[[#This Row],[GroupByKey]]),(DiscreteStatsTable[GroupByKey]=DiscreteStatsTable[[#This Row],[GroupByKey]])*DiscreteStatsTable[Average]))</f>
        <v>9.9110799780549305E-2</v>
      </c>
      <c r="S1672" s="5" cm="1">
        <f t="array" ref="S1672">MAX(IF((DiscreteStatsTable[GroupByKey]=DiscreteStatsTable[[#This Row],[GroupByKey]]),(DiscreteStatsTable[GroupByKey]=DiscreteStatsTable[[#This Row],[GroupByKey]])*DiscreteStatsTable[Average]))</f>
        <v>0.39044329600396599</v>
      </c>
      <c r="T1672" s="5" cm="1">
        <f t="array" ref="T1672">MIN(IF((DiscreteStatsTable[GroupByKey]=DiscreteStatsTable[[#This Row],[GroupByKey]]),(DiscreteStatsTable[GroupByKey]=DiscreteStatsTable[[#This Row],[GroupByKey]])*DiscreteStatsTable[Minimum]))</f>
        <v>1.8569038615106601E-2</v>
      </c>
      <c r="U1672" s="5" cm="1">
        <f t="array" ref="U1672">MAX(IF((DiscreteStatsTable[GroupByKey]=DiscreteStatsTable[[#This Row],[GroupByKey]]),(DiscreteStatsTable[GroupByKey]=DiscreteStatsTable[[#This Row],[GroupByKey]])*DiscreteStatsTable[Maximum]))</f>
        <v>0.49770717251883501</v>
      </c>
      <c r="V1672" s="5" cm="1">
        <f t="array" ref="V1672">IFERROR(AVERAGE(IF((DiscreteStatsTable[GroupByKey]=DiscreteStatsTable[[#This Row],[GroupByKey]]),(DiscreteStatsTable[GroupByKey]=DiscreteStatsTable[[#This Row],[GroupByKey]])*DiscreteStatsTable[NumberObservations])),0)</f>
        <v>6.66</v>
      </c>
      <c r="W1672" s="5">
        <f>IF((DiscreteStatsTable[[#This Row],[RepsRequested]]&gt;1),DiscreteStatsTable[[#This Row],[HalfWidth]],DiscreteStatsTable[[#This Row],[BatchMeansHalfWidth]])</f>
        <v>1.6977944113910053E-2</v>
      </c>
      <c r="X1672" s="5" cm="1">
        <f t="array" ref="X1672">COUNT(IF((DiscreteStatsTable[GroupByKey]=DiscreteStatsTable[[#This Row],[GroupByKey]]),(DiscreteStatsTable[GroupByKey]=DiscreteStatsTable[[#This Row],[GroupByKey]])*DiscreteStatsTable[Replication]))</f>
        <v>50</v>
      </c>
      <c r="Y1672" s="5">
        <f>IF(DiscreteStatsTable[[#This Row],[RepsRequested]]=DiscreteStatsTable[[#This Row],[RepsWithStatObserved]],1,0)</f>
        <v>1</v>
      </c>
    </row>
    <row r="1673" spans="1:25" x14ac:dyDescent="0.25">
      <c r="A1673" t="s">
        <v>68</v>
      </c>
      <c r="B1673" t="s">
        <v>70</v>
      </c>
      <c r="C1673">
        <v>46</v>
      </c>
      <c r="D1673" t="s">
        <v>99</v>
      </c>
      <c r="E1673" t="s">
        <v>74</v>
      </c>
      <c r="F1673" t="s">
        <v>73</v>
      </c>
      <c r="G1673">
        <v>8.8513173822271298</v>
      </c>
      <c r="H1673">
        <v>2E+20</v>
      </c>
      <c r="I1673">
        <v>4.4987896310744899</v>
      </c>
      <c r="J1673">
        <v>16.3937264429421</v>
      </c>
      <c r="K1673">
        <v>6</v>
      </c>
      <c r="L167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73" s="5" cm="1">
        <f t="array" ref="M1673">MAX(IF((ProjectInfoTable[ProjectName]=DiscreteStatsTable[[#This Row],[ProjectName]]),(ProjectInfoTable[ProjectName]=DiscreteStatsTable[[#This Row],[ProjectName]])*ProjectInfoTable[NumberOfReplications]))</f>
        <v>50</v>
      </c>
      <c r="N1673" s="5" cm="1">
        <f t="array" ref="N1673">IFERROR(AVERAGE(IF((DiscreteStatsTable[GroupByKey]=DiscreteStatsTable[[#This Row],[GroupByKey]]),(DiscreteStatsTable[GroupByKey]=DiscreteStatsTable[[#This Row],[GroupByKey]])*DiscreteStatsTable[Average])),0)</f>
        <v>9.3051094534677592</v>
      </c>
      <c r="O1673" s="5" cm="1">
        <f t="array" ref="O1673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73" s="5" cm="1">
        <f t="array" ref="P1673">MAX(IF((ProjectInfoTable[ProjectName]=DiscreteStatsTable[[#This Row],[ProjectName]]),(ProjectInfoTable[ProjectName]=DiscreteStatsTable[[#This Row],[ProjectName]])*ProjectInfoTable[ConfidenceInterval]))</f>
        <v>0.95</v>
      </c>
      <c r="Q1673" s="5">
        <f>IF(AND(DiscreteStatsTable[[#This Row],[RepsWithStatObserved]]=1,Y1673=0),200000000000000000000,IFERROR(_xlfn.T.INV.2T(1 -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73" s="5" cm="1">
        <f t="array" ref="R1673">MIN(IF((DiscreteStatsTable[GroupByKey]=DiscreteStatsTable[[#This Row],[GroupByKey]]),(DiscreteStatsTable[GroupByKey]=DiscreteStatsTable[[#This Row],[GroupByKey]])*DiscreteStatsTable[Average]))</f>
        <v>3.48010138212855</v>
      </c>
      <c r="S1673" s="5" cm="1">
        <f t="array" ref="S1673">MAX(IF((DiscreteStatsTable[GroupByKey]=DiscreteStatsTable[[#This Row],[GroupByKey]]),(DiscreteStatsTable[GroupByKey]=DiscreteStatsTable[[#This Row],[GroupByKey]])*DiscreteStatsTable[Average]))</f>
        <v>23.754986041942001</v>
      </c>
      <c r="T1673" s="5" cm="1">
        <f t="array" ref="T1673">MIN(IF((DiscreteStatsTable[GroupByKey]=DiscreteStatsTable[[#This Row],[GroupByKey]]),(DiscreteStatsTable[GroupByKey]=DiscreteStatsTable[[#This Row],[GroupByKey]])*DiscreteStatsTable[Minimum]))</f>
        <v>0.55707115845319799</v>
      </c>
      <c r="U1673" s="5" cm="1">
        <f t="array" ref="U1673">MAX(IF((DiscreteStatsTable[GroupByKey]=DiscreteStatsTable[[#This Row],[GroupByKey]]),(DiscreteStatsTable[GroupByKey]=DiscreteStatsTable[[#This Row],[GroupByKey]])*DiscreteStatsTable[Maximum]))</f>
        <v>46.0165696136092</v>
      </c>
      <c r="V1673" s="5" cm="1">
        <f t="array" ref="V1673">IFERROR(AVERAGE(IF((DiscreteStatsTable[GroupByKey]=DiscreteStatsTable[[#This Row],[GroupByKey]]),(DiscreteStatsTable[GroupByKey]=DiscreteStatsTable[[#This Row],[GroupByKey]])*DiscreteStatsTable[NumberObservations])),0)</f>
        <v>6.66</v>
      </c>
      <c r="W1673" s="5">
        <f>IF((DiscreteStatsTable[[#This Row],[RepsRequested]]&gt;1),DiscreteStatsTable[[#This Row],[HalfWidth]],DiscreteStatsTable[[#This Row],[BatchMeansHalfWidth]])</f>
        <v>0.87568994514178078</v>
      </c>
      <c r="X1673" s="5" cm="1">
        <f t="array" ref="X1673">COUNT(IF((DiscreteStatsTable[GroupByKey]=DiscreteStatsTable[[#This Row],[GroupByKey]]),(DiscreteStatsTable[GroupByKey]=DiscreteStatsTable[[#This Row],[GroupByKey]])*DiscreteStatsTable[Replication]))</f>
        <v>50</v>
      </c>
      <c r="Y1673" s="5">
        <f>IF(DiscreteStatsTable[[#This Row],[RepsRequested]]=DiscreteStatsTable[[#This Row],[RepsWithStatObserved]],1,0)</f>
        <v>1</v>
      </c>
    </row>
    <row r="1674" spans="1:25" x14ac:dyDescent="0.25">
      <c r="A1674" t="s">
        <v>68</v>
      </c>
      <c r="B1674" t="s">
        <v>70</v>
      </c>
      <c r="C1674">
        <v>46</v>
      </c>
      <c r="D1674" t="s">
        <v>99</v>
      </c>
      <c r="E1674" t="s">
        <v>75</v>
      </c>
      <c r="F1674" t="s">
        <v>73</v>
      </c>
      <c r="G1674">
        <v>0.18962188347321199</v>
      </c>
      <c r="H1674">
        <v>2E+20</v>
      </c>
      <c r="I1674">
        <v>7.9357644336103803E-2</v>
      </c>
      <c r="J1674">
        <v>0.37195493331257301</v>
      </c>
      <c r="K1674">
        <v>6</v>
      </c>
      <c r="L167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74" s="5" cm="1">
        <f t="array" ref="M1674">MAX(IF((ProjectInfoTable[ProjectName]=DiscreteStatsTable[[#This Row],[ProjectName]]),(ProjectInfoTable[ProjectName]=DiscreteStatsTable[[#This Row],[ProjectName]])*ProjectInfoTable[NumberOfReplications]))</f>
        <v>50</v>
      </c>
      <c r="N1674" s="5" cm="1">
        <f t="array" ref="N1674">IFERROR(AVERAGE(IF((DiscreteStatsTable[GroupByKey]=DiscreteStatsTable[[#This Row],[GroupByKey]]),(DiscreteStatsTable[GroupByKey]=DiscreteStatsTable[[#This Row],[GroupByKey]])*DiscreteStatsTable[Average])),0)</f>
        <v>0.25989097691448754</v>
      </c>
      <c r="O1674" s="5" cm="1">
        <f t="array" ref="O167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74" s="5" cm="1">
        <f t="array" ref="P1674">MAX(IF((ProjectInfoTable[ProjectName]=DiscreteStatsTable[[#This Row],[ProjectName]]),(ProjectInfoTable[ProjectName]=DiscreteStatsTable[[#This Row],[ProjectName]])*ProjectInfoTable[ConfidenceInterval]))</f>
        <v>0.95</v>
      </c>
      <c r="Q1674" s="5">
        <f>IF(AND(DiscreteStatsTable[[#This Row],[RepsWithStatObserved]]=1,Y1674=0),200000000000000000000,IFERROR(_xlfn.T.INV.2T(1 -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74" s="5" cm="1">
        <f t="array" ref="R1674">MIN(IF((DiscreteStatsTable[GroupByKey]=DiscreteStatsTable[[#This Row],[GroupByKey]]),(DiscreteStatsTable[GroupByKey]=DiscreteStatsTable[[#This Row],[GroupByKey]])*DiscreteStatsTable[Average]))</f>
        <v>9.9110799780549305E-2</v>
      </c>
      <c r="S1674" s="5" cm="1">
        <f t="array" ref="S1674">MAX(IF((DiscreteStatsTable[GroupByKey]=DiscreteStatsTable[[#This Row],[GroupByKey]]),(DiscreteStatsTable[GroupByKey]=DiscreteStatsTable[[#This Row],[GroupByKey]])*DiscreteStatsTable[Average]))</f>
        <v>0.39044329600396599</v>
      </c>
      <c r="T1674" s="5" cm="1">
        <f t="array" ref="T1674">MIN(IF((DiscreteStatsTable[GroupByKey]=DiscreteStatsTable[[#This Row],[GroupByKey]]),(DiscreteStatsTable[GroupByKey]=DiscreteStatsTable[[#This Row],[GroupByKey]])*DiscreteStatsTable[Minimum]))</f>
        <v>1.8569038615106601E-2</v>
      </c>
      <c r="U1674" s="5" cm="1">
        <f t="array" ref="U1674">MAX(IF((DiscreteStatsTable[GroupByKey]=DiscreteStatsTable[[#This Row],[GroupByKey]]),(DiscreteStatsTable[GroupByKey]=DiscreteStatsTable[[#This Row],[GroupByKey]])*DiscreteStatsTable[Maximum]))</f>
        <v>0.49770717251883501</v>
      </c>
      <c r="V1674" s="5" cm="1">
        <f t="array" ref="V1674">IFERROR(AVERAGE(IF((DiscreteStatsTable[GroupByKey]=DiscreteStatsTable[[#This Row],[GroupByKey]]),(DiscreteStatsTable[GroupByKey]=DiscreteStatsTable[[#This Row],[GroupByKey]])*DiscreteStatsTable[NumberObservations])),0)</f>
        <v>6.66</v>
      </c>
      <c r="W1674" s="5">
        <f>IF((DiscreteStatsTable[[#This Row],[RepsRequested]]&gt;1),DiscreteStatsTable[[#This Row],[HalfWidth]],DiscreteStatsTable[[#This Row],[BatchMeansHalfWidth]])</f>
        <v>1.6977944113910053E-2</v>
      </c>
      <c r="X1674" s="5" cm="1">
        <f t="array" ref="X1674">COUNT(IF((DiscreteStatsTable[GroupByKey]=DiscreteStatsTable[[#This Row],[GroupByKey]]),(DiscreteStatsTable[GroupByKey]=DiscreteStatsTable[[#This Row],[GroupByKey]])*DiscreteStatsTable[Replication]))</f>
        <v>50</v>
      </c>
      <c r="Y1674" s="5">
        <f>IF(DiscreteStatsTable[[#This Row],[RepsRequested]]=DiscreteStatsTable[[#This Row],[RepsWithStatObserved]],1,0)</f>
        <v>1</v>
      </c>
    </row>
    <row r="1675" spans="1:25" x14ac:dyDescent="0.25">
      <c r="A1675" t="s">
        <v>68</v>
      </c>
      <c r="B1675" t="s">
        <v>70</v>
      </c>
      <c r="C1675">
        <v>46</v>
      </c>
      <c r="D1675" t="s">
        <v>99</v>
      </c>
      <c r="E1675" t="s">
        <v>76</v>
      </c>
      <c r="F1675" t="s">
        <v>73</v>
      </c>
      <c r="G1675">
        <v>5.6886565041963504</v>
      </c>
      <c r="H1675">
        <v>2E+20</v>
      </c>
      <c r="I1675">
        <v>2.3807293300831098</v>
      </c>
      <c r="J1675">
        <v>11.1586479993772</v>
      </c>
      <c r="K1675">
        <v>6</v>
      </c>
      <c r="L167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75" s="5" cm="1">
        <f t="array" ref="M1675">MAX(IF((ProjectInfoTable[ProjectName]=DiscreteStatsTable[[#This Row],[ProjectName]]),(ProjectInfoTable[ProjectName]=DiscreteStatsTable[[#This Row],[ProjectName]])*ProjectInfoTable[NumberOfReplications]))</f>
        <v>50</v>
      </c>
      <c r="N1675" s="5" cm="1">
        <f t="array" ref="N1675">IFERROR(AVERAGE(IF((DiscreteStatsTable[GroupByKey]=DiscreteStatsTable[[#This Row],[GroupByKey]]),(DiscreteStatsTable[GroupByKey]=DiscreteStatsTable[[#This Row],[GroupByKey]])*DiscreteStatsTable[Average])),0)</f>
        <v>7.7967293074346298</v>
      </c>
      <c r="O1675" s="5" cm="1">
        <f t="array" ref="O1675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75" s="5" cm="1">
        <f t="array" ref="P1675">MAX(IF((ProjectInfoTable[ProjectName]=DiscreteStatsTable[[#This Row],[ProjectName]]),(ProjectInfoTable[ProjectName]=DiscreteStatsTable[[#This Row],[ProjectName]])*ProjectInfoTable[ConfidenceInterval]))</f>
        <v>0.95</v>
      </c>
      <c r="Q1675" s="5">
        <f>IF(AND(DiscreteStatsTable[[#This Row],[RepsWithStatObserved]]=1,Y1675=0),200000000000000000000,IFERROR(_xlfn.T.INV.2T(1 -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75" s="5" cm="1">
        <f t="array" ref="R1675">MIN(IF((DiscreteStatsTable[GroupByKey]=DiscreteStatsTable[[#This Row],[GroupByKey]]),(DiscreteStatsTable[GroupByKey]=DiscreteStatsTable[[#This Row],[GroupByKey]])*DiscreteStatsTable[Average]))</f>
        <v>2.9733239934164799</v>
      </c>
      <c r="S1675" s="5" cm="1">
        <f t="array" ref="S1675">MAX(IF((DiscreteStatsTable[GroupByKey]=DiscreteStatsTable[[#This Row],[GroupByKey]]),(DiscreteStatsTable[GroupByKey]=DiscreteStatsTable[[#This Row],[GroupByKey]])*DiscreteStatsTable[Average]))</f>
        <v>11.713298880119</v>
      </c>
      <c r="T1675" s="5" cm="1">
        <f t="array" ref="T1675">MIN(IF((DiscreteStatsTable[GroupByKey]=DiscreteStatsTable[[#This Row],[GroupByKey]]),(DiscreteStatsTable[GroupByKey]=DiscreteStatsTable[[#This Row],[GroupByKey]])*DiscreteStatsTable[Minimum]))</f>
        <v>0.55707115845319799</v>
      </c>
      <c r="U1675" s="5" cm="1">
        <f t="array" ref="U1675">MAX(IF((DiscreteStatsTable[GroupByKey]=DiscreteStatsTable[[#This Row],[GroupByKey]]),(DiscreteStatsTable[GroupByKey]=DiscreteStatsTable[[#This Row],[GroupByKey]])*DiscreteStatsTable[Maximum]))</f>
        <v>14.9312151755651</v>
      </c>
      <c r="V1675" s="5" cm="1">
        <f t="array" ref="V1675">IFERROR(AVERAGE(IF((DiscreteStatsTable[GroupByKey]=DiscreteStatsTable[[#This Row],[GroupByKey]]),(DiscreteStatsTable[GroupByKey]=DiscreteStatsTable[[#This Row],[GroupByKey]])*DiscreteStatsTable[NumberObservations])),0)</f>
        <v>6.66</v>
      </c>
      <c r="W1675" s="5">
        <f>IF((DiscreteStatsTable[[#This Row],[RepsRequested]]&gt;1),DiscreteStatsTable[[#This Row],[HalfWidth]],DiscreteStatsTable[[#This Row],[BatchMeansHalfWidth]])</f>
        <v>0.50933832341729657</v>
      </c>
      <c r="X1675" s="5" cm="1">
        <f t="array" ref="X1675">COUNT(IF((DiscreteStatsTable[GroupByKey]=DiscreteStatsTable[[#This Row],[GroupByKey]]),(DiscreteStatsTable[GroupByKey]=DiscreteStatsTable[[#This Row],[GroupByKey]])*DiscreteStatsTable[Replication]))</f>
        <v>50</v>
      </c>
      <c r="Y1675" s="5">
        <f>IF(DiscreteStatsTable[[#This Row],[RepsRequested]]=DiscreteStatsTable[[#This Row],[RepsWithStatObserved]],1,0)</f>
        <v>1</v>
      </c>
    </row>
    <row r="1676" spans="1:25" x14ac:dyDescent="0.25">
      <c r="A1676" t="s">
        <v>68</v>
      </c>
      <c r="B1676" t="s">
        <v>70</v>
      </c>
      <c r="C1676">
        <v>46</v>
      </c>
      <c r="D1676" t="s">
        <v>99</v>
      </c>
      <c r="E1676" t="s">
        <v>77</v>
      </c>
      <c r="F1676" t="s">
        <v>73</v>
      </c>
      <c r="G1676">
        <v>0</v>
      </c>
      <c r="H1676">
        <v>2E+20</v>
      </c>
      <c r="I1676">
        <v>0</v>
      </c>
      <c r="J1676">
        <v>0</v>
      </c>
      <c r="K1676">
        <v>6</v>
      </c>
      <c r="L167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76" s="5" cm="1">
        <f t="array" ref="M1676">MAX(IF((ProjectInfoTable[ProjectName]=DiscreteStatsTable[[#This Row],[ProjectName]]),(ProjectInfoTable[ProjectName]=DiscreteStatsTable[[#This Row],[ProjectName]])*ProjectInfoTable[NumberOfReplications]))</f>
        <v>50</v>
      </c>
      <c r="N1676" s="5" cm="1">
        <f t="array" ref="N1676">IFERROR(AVERAGE(IF((DiscreteStatsTable[GroupByKey]=DiscreteStatsTable[[#This Row],[GroupByKey]]),(DiscreteStatsTable[GroupByKey]=DiscreteStatsTable[[#This Row],[GroupByKey]])*DiscreteStatsTable[Average])),0)</f>
        <v>0</v>
      </c>
      <c r="O1676" s="5" cm="1">
        <f t="array" ref="O1676">IFERROR(_xlfn.STDEV.S(IF((DiscreteStatsTable[GroupByKey]=DiscreteStatsTable[[#This Row],[GroupByKey]]),(DiscreteStatsTable[GroupByKey]=DiscreteStatsTable[[#This Row],[GroupByKey]])*DiscreteStatsTable[Average])),0)</f>
        <v>0</v>
      </c>
      <c r="P1676" s="5" cm="1">
        <f t="array" ref="P1676">MAX(IF((ProjectInfoTable[ProjectName]=DiscreteStatsTable[[#This Row],[ProjectName]]),(ProjectInfoTable[ProjectName]=DiscreteStatsTable[[#This Row],[ProjectName]])*ProjectInfoTable[ConfidenceInterval]))</f>
        <v>0.95</v>
      </c>
      <c r="Q1676" s="5">
        <f>IF(AND(DiscreteStatsTable[[#This Row],[RepsWithStatObserved]]=1,Y1676=0),200000000000000000000,IFERROR(_xlfn.T.INV.2T(1 -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6" s="5" cm="1">
        <f t="array" ref="R1676">MIN(IF((DiscreteStatsTable[GroupByKey]=DiscreteStatsTable[[#This Row],[GroupByKey]]),(DiscreteStatsTable[GroupByKey]=DiscreteStatsTable[[#This Row],[GroupByKey]])*DiscreteStatsTable[Average]))</f>
        <v>0</v>
      </c>
      <c r="S1676" s="5" cm="1">
        <f t="array" ref="S1676">MAX(IF((DiscreteStatsTable[GroupByKey]=DiscreteStatsTable[[#This Row],[GroupByKey]]),(DiscreteStatsTable[GroupByKey]=DiscreteStatsTable[[#This Row],[GroupByKey]])*DiscreteStatsTable[Average]))</f>
        <v>0</v>
      </c>
      <c r="T1676" s="5" cm="1">
        <f t="array" ref="T1676">MIN(IF((DiscreteStatsTable[GroupByKey]=DiscreteStatsTable[[#This Row],[GroupByKey]]),(DiscreteStatsTable[GroupByKey]=DiscreteStatsTable[[#This Row],[GroupByKey]])*DiscreteStatsTable[Minimum]))</f>
        <v>0</v>
      </c>
      <c r="U1676" s="5" cm="1">
        <f t="array" ref="U1676">MAX(IF((DiscreteStatsTable[GroupByKey]=DiscreteStatsTable[[#This Row],[GroupByKey]]),(DiscreteStatsTable[GroupByKey]=DiscreteStatsTable[[#This Row],[GroupByKey]])*DiscreteStatsTable[Maximum]))</f>
        <v>0</v>
      </c>
      <c r="V1676" s="5" cm="1">
        <f t="array" ref="V1676">IFERROR(AVERAGE(IF((DiscreteStatsTable[GroupByKey]=DiscreteStatsTable[[#This Row],[GroupByKey]]),(DiscreteStatsTable[GroupByKey]=DiscreteStatsTable[[#This Row],[GroupByKey]])*DiscreteStatsTable[NumberObservations])),0)</f>
        <v>6.66</v>
      </c>
      <c r="W1676" s="5">
        <f>IF((DiscreteStatsTable[[#This Row],[RepsRequested]]&gt;1),DiscreteStatsTable[[#This Row],[HalfWidth]],DiscreteStatsTable[[#This Row],[BatchMeansHalfWidth]])</f>
        <v>0</v>
      </c>
      <c r="X1676" s="5" cm="1">
        <f t="array" ref="X1676">COUNT(IF((DiscreteStatsTable[GroupByKey]=DiscreteStatsTable[[#This Row],[GroupByKey]]),(DiscreteStatsTable[GroupByKey]=DiscreteStatsTable[[#This Row],[GroupByKey]])*DiscreteStatsTable[Replication]))</f>
        <v>50</v>
      </c>
      <c r="Y1676" s="5">
        <f>IF(DiscreteStatsTable[[#This Row],[RepsRequested]]=DiscreteStatsTable[[#This Row],[RepsWithStatObserved]],1,0)</f>
        <v>1</v>
      </c>
    </row>
    <row r="1677" spans="1:25" x14ac:dyDescent="0.25">
      <c r="A1677" t="s">
        <v>68</v>
      </c>
      <c r="B1677" t="s">
        <v>70</v>
      </c>
      <c r="C1677">
        <v>46</v>
      </c>
      <c r="D1677" t="s">
        <v>99</v>
      </c>
      <c r="E1677" t="s">
        <v>78</v>
      </c>
      <c r="F1677" t="s">
        <v>73</v>
      </c>
      <c r="G1677">
        <v>3.1626608780307901</v>
      </c>
      <c r="H1677">
        <v>2E+20</v>
      </c>
      <c r="I1677">
        <v>0</v>
      </c>
      <c r="J1677">
        <v>7.2148306900542103</v>
      </c>
      <c r="K1677">
        <v>6</v>
      </c>
      <c r="L167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77" s="5" cm="1">
        <f t="array" ref="M1677">MAX(IF((ProjectInfoTable[ProjectName]=DiscreteStatsTable[[#This Row],[ProjectName]]),(ProjectInfoTable[ProjectName]=DiscreteStatsTable[[#This Row],[ProjectName]])*ProjectInfoTable[NumberOfReplications]))</f>
        <v>50</v>
      </c>
      <c r="N1677" s="5" cm="1">
        <f t="array" ref="N1677">IFERROR(AVERAGE(IF((DiscreteStatsTable[GroupByKey]=DiscreteStatsTable[[#This Row],[GroupByKey]]),(DiscreteStatsTable[GroupByKey]=DiscreteStatsTable[[#This Row],[GroupByKey]])*DiscreteStatsTable[Average])),0)</f>
        <v>1.5083801460331328</v>
      </c>
      <c r="O1677" s="5" cm="1">
        <f t="array" ref="O1677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77" s="5" cm="1">
        <f t="array" ref="P1677">MAX(IF((ProjectInfoTable[ProjectName]=DiscreteStatsTable[[#This Row],[ProjectName]]),(ProjectInfoTable[ProjectName]=DiscreteStatsTable[[#This Row],[ProjectName]])*ProjectInfoTable[ConfidenceInterval]))</f>
        <v>0.95</v>
      </c>
      <c r="Q1677" s="5">
        <f>IF(AND(DiscreteStatsTable[[#This Row],[RepsWithStatObserved]]=1,Y1677=0),200000000000000000000,IFERROR(_xlfn.T.INV.2T(1 -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77" s="5" cm="1">
        <f t="array" ref="R1677">MIN(IF((DiscreteStatsTable[GroupByKey]=DiscreteStatsTable[[#This Row],[GroupByKey]]),(DiscreteStatsTable[GroupByKey]=DiscreteStatsTable[[#This Row],[GroupByKey]])*DiscreteStatsTable[Average]))</f>
        <v>0</v>
      </c>
      <c r="S1677" s="5" cm="1">
        <f t="array" ref="S1677">MAX(IF((DiscreteStatsTable[GroupByKey]=DiscreteStatsTable[[#This Row],[GroupByKey]]),(DiscreteStatsTable[GroupByKey]=DiscreteStatsTable[[#This Row],[GroupByKey]])*DiscreteStatsTable[Average]))</f>
        <v>12.907894030662501</v>
      </c>
      <c r="T1677" s="5" cm="1">
        <f t="array" ref="T1677">MIN(IF((DiscreteStatsTable[GroupByKey]=DiscreteStatsTable[[#This Row],[GroupByKey]]),(DiscreteStatsTable[GroupByKey]=DiscreteStatsTable[[#This Row],[GroupByKey]])*DiscreteStatsTable[Minimum]))</f>
        <v>0</v>
      </c>
      <c r="U1677" s="5" cm="1">
        <f t="array" ref="U1677">MAX(IF((DiscreteStatsTable[GroupByKey]=DiscreteStatsTable[[#This Row],[GroupByKey]]),(DiscreteStatsTable[GroupByKey]=DiscreteStatsTable[[#This Row],[GroupByKey]])*DiscreteStatsTable[Maximum]))</f>
        <v>31.471105476993198</v>
      </c>
      <c r="V1677" s="5" cm="1">
        <f t="array" ref="V1677">IFERROR(AVERAGE(IF((DiscreteStatsTable[GroupByKey]=DiscreteStatsTable[[#This Row],[GroupByKey]]),(DiscreteStatsTable[GroupByKey]=DiscreteStatsTable[[#This Row],[GroupByKey]])*DiscreteStatsTable[NumberObservations])),0)</f>
        <v>6.66</v>
      </c>
      <c r="W1677" s="5">
        <f>IF((DiscreteStatsTable[[#This Row],[RepsRequested]]&gt;1),DiscreteStatsTable[[#This Row],[HalfWidth]],DiscreteStatsTable[[#This Row],[BatchMeansHalfWidth]])</f>
        <v>0.62451094728009982</v>
      </c>
      <c r="X1677" s="5" cm="1">
        <f t="array" ref="X1677">COUNT(IF((DiscreteStatsTable[GroupByKey]=DiscreteStatsTable[[#This Row],[GroupByKey]]),(DiscreteStatsTable[GroupByKey]=DiscreteStatsTable[[#This Row],[GroupByKey]])*DiscreteStatsTable[Replication]))</f>
        <v>50</v>
      </c>
      <c r="Y1677" s="5">
        <f>IF(DiscreteStatsTable[[#This Row],[RepsRequested]]=DiscreteStatsTable[[#This Row],[RepsWithStatObserved]],1,0)</f>
        <v>1</v>
      </c>
    </row>
    <row r="1678" spans="1:25" x14ac:dyDescent="0.25">
      <c r="A1678" t="s">
        <v>68</v>
      </c>
      <c r="B1678" t="s">
        <v>70</v>
      </c>
      <c r="C1678">
        <v>47</v>
      </c>
      <c r="D1678" t="s">
        <v>99</v>
      </c>
      <c r="E1678" t="s">
        <v>72</v>
      </c>
      <c r="F1678" t="s">
        <v>73</v>
      </c>
      <c r="G1678">
        <v>0.31333448110600298</v>
      </c>
      <c r="H1678">
        <v>2E+20</v>
      </c>
      <c r="I1678">
        <v>0.19382838508599101</v>
      </c>
      <c r="J1678">
        <v>0.45076821745290802</v>
      </c>
      <c r="K1678">
        <v>5</v>
      </c>
      <c r="L167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78" s="5" cm="1">
        <f t="array" ref="M1678">MAX(IF((ProjectInfoTable[ProjectName]=DiscreteStatsTable[[#This Row],[ProjectName]]),(ProjectInfoTable[ProjectName]=DiscreteStatsTable[[#This Row],[ProjectName]])*ProjectInfoTable[NumberOfReplications]))</f>
        <v>50</v>
      </c>
      <c r="N1678" s="5" cm="1">
        <f t="array" ref="N1678">IFERROR(AVERAGE(IF((DiscreteStatsTable[GroupByKey]=DiscreteStatsTable[[#This Row],[GroupByKey]]),(DiscreteStatsTable[GroupByKey]=DiscreteStatsTable[[#This Row],[GroupByKey]])*DiscreteStatsTable[Average])),0)</f>
        <v>0.25989097691448754</v>
      </c>
      <c r="O1678" s="5" cm="1">
        <f t="array" ref="O167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78" s="5" cm="1">
        <f t="array" ref="P1678">MAX(IF((ProjectInfoTable[ProjectName]=DiscreteStatsTable[[#This Row],[ProjectName]]),(ProjectInfoTable[ProjectName]=DiscreteStatsTable[[#This Row],[ProjectName]])*ProjectInfoTable[ConfidenceInterval]))</f>
        <v>0.95</v>
      </c>
      <c r="Q1678" s="5">
        <f>IF(AND(DiscreteStatsTable[[#This Row],[RepsWithStatObserved]]=1,Y1678=0),200000000000000000000,IFERROR(_xlfn.T.INV.2T(1 -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78" s="5" cm="1">
        <f t="array" ref="R1678">MIN(IF((DiscreteStatsTable[GroupByKey]=DiscreteStatsTable[[#This Row],[GroupByKey]]),(DiscreteStatsTable[GroupByKey]=DiscreteStatsTable[[#This Row],[GroupByKey]])*DiscreteStatsTable[Average]))</f>
        <v>9.9110799780549305E-2</v>
      </c>
      <c r="S1678" s="5" cm="1">
        <f t="array" ref="S1678">MAX(IF((DiscreteStatsTable[GroupByKey]=DiscreteStatsTable[[#This Row],[GroupByKey]]),(DiscreteStatsTable[GroupByKey]=DiscreteStatsTable[[#This Row],[GroupByKey]])*DiscreteStatsTable[Average]))</f>
        <v>0.39044329600396599</v>
      </c>
      <c r="T1678" s="5" cm="1">
        <f t="array" ref="T1678">MIN(IF((DiscreteStatsTable[GroupByKey]=DiscreteStatsTable[[#This Row],[GroupByKey]]),(DiscreteStatsTable[GroupByKey]=DiscreteStatsTable[[#This Row],[GroupByKey]])*DiscreteStatsTable[Minimum]))</f>
        <v>1.8569038615106601E-2</v>
      </c>
      <c r="U1678" s="5" cm="1">
        <f t="array" ref="U1678">MAX(IF((DiscreteStatsTable[GroupByKey]=DiscreteStatsTable[[#This Row],[GroupByKey]]),(DiscreteStatsTable[GroupByKey]=DiscreteStatsTable[[#This Row],[GroupByKey]])*DiscreteStatsTable[Maximum]))</f>
        <v>0.49770717251883501</v>
      </c>
      <c r="V1678" s="5" cm="1">
        <f t="array" ref="V1678">IFERROR(AVERAGE(IF((DiscreteStatsTable[GroupByKey]=DiscreteStatsTable[[#This Row],[GroupByKey]]),(DiscreteStatsTable[GroupByKey]=DiscreteStatsTable[[#This Row],[GroupByKey]])*DiscreteStatsTable[NumberObservations])),0)</f>
        <v>6.66</v>
      </c>
      <c r="W1678" s="5">
        <f>IF((DiscreteStatsTable[[#This Row],[RepsRequested]]&gt;1),DiscreteStatsTable[[#This Row],[HalfWidth]],DiscreteStatsTable[[#This Row],[BatchMeansHalfWidth]])</f>
        <v>1.6977944113910053E-2</v>
      </c>
      <c r="X1678" s="5" cm="1">
        <f t="array" ref="X1678">COUNT(IF((DiscreteStatsTable[GroupByKey]=DiscreteStatsTable[[#This Row],[GroupByKey]]),(DiscreteStatsTable[GroupByKey]=DiscreteStatsTable[[#This Row],[GroupByKey]])*DiscreteStatsTable[Replication]))</f>
        <v>50</v>
      </c>
      <c r="Y1678" s="5">
        <f>IF(DiscreteStatsTable[[#This Row],[RepsRequested]]=DiscreteStatsTable[[#This Row],[RepsWithStatObserved]],1,0)</f>
        <v>1</v>
      </c>
    </row>
    <row r="1679" spans="1:25" x14ac:dyDescent="0.25">
      <c r="A1679" t="s">
        <v>68</v>
      </c>
      <c r="B1679" t="s">
        <v>70</v>
      </c>
      <c r="C1679">
        <v>47</v>
      </c>
      <c r="D1679" t="s">
        <v>99</v>
      </c>
      <c r="E1679" t="s">
        <v>74</v>
      </c>
      <c r="F1679" t="s">
        <v>73</v>
      </c>
      <c r="G1679">
        <v>9.5322303530887709</v>
      </c>
      <c r="H1679">
        <v>2E+20</v>
      </c>
      <c r="I1679">
        <v>5.8148515525797402</v>
      </c>
      <c r="J1679">
        <v>13.52702144773</v>
      </c>
      <c r="K1679">
        <v>5</v>
      </c>
      <c r="L167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79" s="5" cm="1">
        <f t="array" ref="M1679">MAX(IF((ProjectInfoTable[ProjectName]=DiscreteStatsTable[[#This Row],[ProjectName]]),(ProjectInfoTable[ProjectName]=DiscreteStatsTable[[#This Row],[ProjectName]])*ProjectInfoTable[NumberOfReplications]))</f>
        <v>50</v>
      </c>
      <c r="N1679" s="5" cm="1">
        <f t="array" ref="N1679">IFERROR(AVERAGE(IF((DiscreteStatsTable[GroupByKey]=DiscreteStatsTable[[#This Row],[GroupByKey]]),(DiscreteStatsTable[GroupByKey]=DiscreteStatsTable[[#This Row],[GroupByKey]])*DiscreteStatsTable[Average])),0)</f>
        <v>9.3051094534677592</v>
      </c>
      <c r="O1679" s="5" cm="1">
        <f t="array" ref="O1679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79" s="5" cm="1">
        <f t="array" ref="P1679">MAX(IF((ProjectInfoTable[ProjectName]=DiscreteStatsTable[[#This Row],[ProjectName]]),(ProjectInfoTable[ProjectName]=DiscreteStatsTable[[#This Row],[ProjectName]])*ProjectInfoTable[ConfidenceInterval]))</f>
        <v>0.95</v>
      </c>
      <c r="Q1679" s="5">
        <f>IF(AND(DiscreteStatsTable[[#This Row],[RepsWithStatObserved]]=1,Y1679=0),200000000000000000000,IFERROR(_xlfn.T.INV.2T(1 -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79" s="5" cm="1">
        <f t="array" ref="R1679">MIN(IF((DiscreteStatsTable[GroupByKey]=DiscreteStatsTable[[#This Row],[GroupByKey]]),(DiscreteStatsTable[GroupByKey]=DiscreteStatsTable[[#This Row],[GroupByKey]])*DiscreteStatsTable[Average]))</f>
        <v>3.48010138212855</v>
      </c>
      <c r="S1679" s="5" cm="1">
        <f t="array" ref="S1679">MAX(IF((DiscreteStatsTable[GroupByKey]=DiscreteStatsTable[[#This Row],[GroupByKey]]),(DiscreteStatsTable[GroupByKey]=DiscreteStatsTable[[#This Row],[GroupByKey]])*DiscreteStatsTable[Average]))</f>
        <v>23.754986041942001</v>
      </c>
      <c r="T1679" s="5" cm="1">
        <f t="array" ref="T1679">MIN(IF((DiscreteStatsTable[GroupByKey]=DiscreteStatsTable[[#This Row],[GroupByKey]]),(DiscreteStatsTable[GroupByKey]=DiscreteStatsTable[[#This Row],[GroupByKey]])*DiscreteStatsTable[Minimum]))</f>
        <v>0.55707115845319799</v>
      </c>
      <c r="U1679" s="5" cm="1">
        <f t="array" ref="U1679">MAX(IF((DiscreteStatsTable[GroupByKey]=DiscreteStatsTable[[#This Row],[GroupByKey]]),(DiscreteStatsTable[GroupByKey]=DiscreteStatsTable[[#This Row],[GroupByKey]])*DiscreteStatsTable[Maximum]))</f>
        <v>46.0165696136092</v>
      </c>
      <c r="V1679" s="5" cm="1">
        <f t="array" ref="V1679">IFERROR(AVERAGE(IF((DiscreteStatsTable[GroupByKey]=DiscreteStatsTable[[#This Row],[GroupByKey]]),(DiscreteStatsTable[GroupByKey]=DiscreteStatsTable[[#This Row],[GroupByKey]])*DiscreteStatsTable[NumberObservations])),0)</f>
        <v>6.66</v>
      </c>
      <c r="W1679" s="5">
        <f>IF((DiscreteStatsTable[[#This Row],[RepsRequested]]&gt;1),DiscreteStatsTable[[#This Row],[HalfWidth]],DiscreteStatsTable[[#This Row],[BatchMeansHalfWidth]])</f>
        <v>0.87568994514178078</v>
      </c>
      <c r="X1679" s="5" cm="1">
        <f t="array" ref="X1679">COUNT(IF((DiscreteStatsTable[GroupByKey]=DiscreteStatsTable[[#This Row],[GroupByKey]]),(DiscreteStatsTable[GroupByKey]=DiscreteStatsTable[[#This Row],[GroupByKey]])*DiscreteStatsTable[Replication]))</f>
        <v>50</v>
      </c>
      <c r="Y1679" s="5">
        <f>IF(DiscreteStatsTable[[#This Row],[RepsRequested]]=DiscreteStatsTable[[#This Row],[RepsWithStatObserved]],1,0)</f>
        <v>1</v>
      </c>
    </row>
    <row r="1680" spans="1:25" x14ac:dyDescent="0.25">
      <c r="A1680" t="s">
        <v>68</v>
      </c>
      <c r="B1680" t="s">
        <v>70</v>
      </c>
      <c r="C1680">
        <v>47</v>
      </c>
      <c r="D1680" t="s">
        <v>99</v>
      </c>
      <c r="E1680" t="s">
        <v>75</v>
      </c>
      <c r="F1680" t="s">
        <v>73</v>
      </c>
      <c r="G1680">
        <v>0.31333448110600298</v>
      </c>
      <c r="H1680">
        <v>2E+20</v>
      </c>
      <c r="I1680">
        <v>0.19382838508599101</v>
      </c>
      <c r="J1680">
        <v>0.45076821745290802</v>
      </c>
      <c r="K1680">
        <v>5</v>
      </c>
      <c r="L168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80" s="5" cm="1">
        <f t="array" ref="M1680">MAX(IF((ProjectInfoTable[ProjectName]=DiscreteStatsTable[[#This Row],[ProjectName]]),(ProjectInfoTable[ProjectName]=DiscreteStatsTable[[#This Row],[ProjectName]])*ProjectInfoTable[NumberOfReplications]))</f>
        <v>50</v>
      </c>
      <c r="N1680" s="5" cm="1">
        <f t="array" ref="N1680">IFERROR(AVERAGE(IF((DiscreteStatsTable[GroupByKey]=DiscreteStatsTable[[#This Row],[GroupByKey]]),(DiscreteStatsTable[GroupByKey]=DiscreteStatsTable[[#This Row],[GroupByKey]])*DiscreteStatsTable[Average])),0)</f>
        <v>0.25989097691448754</v>
      </c>
      <c r="O1680" s="5" cm="1">
        <f t="array" ref="O168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80" s="5" cm="1">
        <f t="array" ref="P1680">MAX(IF((ProjectInfoTable[ProjectName]=DiscreteStatsTable[[#This Row],[ProjectName]]),(ProjectInfoTable[ProjectName]=DiscreteStatsTable[[#This Row],[ProjectName]])*ProjectInfoTable[ConfidenceInterval]))</f>
        <v>0.95</v>
      </c>
      <c r="Q1680" s="5">
        <f>IF(AND(DiscreteStatsTable[[#This Row],[RepsWithStatObserved]]=1,Y1680=0),200000000000000000000,IFERROR(_xlfn.T.INV.2T(1 -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80" s="5" cm="1">
        <f t="array" ref="R1680">MIN(IF((DiscreteStatsTable[GroupByKey]=DiscreteStatsTable[[#This Row],[GroupByKey]]),(DiscreteStatsTable[GroupByKey]=DiscreteStatsTable[[#This Row],[GroupByKey]])*DiscreteStatsTable[Average]))</f>
        <v>9.9110799780549305E-2</v>
      </c>
      <c r="S1680" s="5" cm="1">
        <f t="array" ref="S1680">MAX(IF((DiscreteStatsTable[GroupByKey]=DiscreteStatsTable[[#This Row],[GroupByKey]]),(DiscreteStatsTable[GroupByKey]=DiscreteStatsTable[[#This Row],[GroupByKey]])*DiscreteStatsTable[Average]))</f>
        <v>0.39044329600396599</v>
      </c>
      <c r="T1680" s="5" cm="1">
        <f t="array" ref="T1680">MIN(IF((DiscreteStatsTable[GroupByKey]=DiscreteStatsTable[[#This Row],[GroupByKey]]),(DiscreteStatsTable[GroupByKey]=DiscreteStatsTable[[#This Row],[GroupByKey]])*DiscreteStatsTable[Minimum]))</f>
        <v>1.8569038615106601E-2</v>
      </c>
      <c r="U1680" s="5" cm="1">
        <f t="array" ref="U1680">MAX(IF((DiscreteStatsTable[GroupByKey]=DiscreteStatsTable[[#This Row],[GroupByKey]]),(DiscreteStatsTable[GroupByKey]=DiscreteStatsTable[[#This Row],[GroupByKey]])*DiscreteStatsTable[Maximum]))</f>
        <v>0.49770717251883501</v>
      </c>
      <c r="V1680" s="5" cm="1">
        <f t="array" ref="V1680">IFERROR(AVERAGE(IF((DiscreteStatsTable[GroupByKey]=DiscreteStatsTable[[#This Row],[GroupByKey]]),(DiscreteStatsTable[GroupByKey]=DiscreteStatsTable[[#This Row],[GroupByKey]])*DiscreteStatsTable[NumberObservations])),0)</f>
        <v>6.66</v>
      </c>
      <c r="W1680" s="5">
        <f>IF((DiscreteStatsTable[[#This Row],[RepsRequested]]&gt;1),DiscreteStatsTable[[#This Row],[HalfWidth]],DiscreteStatsTable[[#This Row],[BatchMeansHalfWidth]])</f>
        <v>1.6977944113910053E-2</v>
      </c>
      <c r="X1680" s="5" cm="1">
        <f t="array" ref="X1680">COUNT(IF((DiscreteStatsTable[GroupByKey]=DiscreteStatsTable[[#This Row],[GroupByKey]]),(DiscreteStatsTable[GroupByKey]=DiscreteStatsTable[[#This Row],[GroupByKey]])*DiscreteStatsTable[Replication]))</f>
        <v>50</v>
      </c>
      <c r="Y1680" s="5">
        <f>IF(DiscreteStatsTable[[#This Row],[RepsRequested]]=DiscreteStatsTable[[#This Row],[RepsWithStatObserved]],1,0)</f>
        <v>1</v>
      </c>
    </row>
    <row r="1681" spans="1:25" x14ac:dyDescent="0.25">
      <c r="A1681" t="s">
        <v>68</v>
      </c>
      <c r="B1681" t="s">
        <v>70</v>
      </c>
      <c r="C1681">
        <v>47</v>
      </c>
      <c r="D1681" t="s">
        <v>99</v>
      </c>
      <c r="E1681" t="s">
        <v>76</v>
      </c>
      <c r="F1681" t="s">
        <v>73</v>
      </c>
      <c r="G1681">
        <v>9.4000344331800907</v>
      </c>
      <c r="H1681">
        <v>2E+20</v>
      </c>
      <c r="I1681">
        <v>5.8148515525797402</v>
      </c>
      <c r="J1681">
        <v>13.523046523587199</v>
      </c>
      <c r="K1681">
        <v>5</v>
      </c>
      <c r="L168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81" s="5" cm="1">
        <f t="array" ref="M1681">MAX(IF((ProjectInfoTable[ProjectName]=DiscreteStatsTable[[#This Row],[ProjectName]]),(ProjectInfoTable[ProjectName]=DiscreteStatsTable[[#This Row],[ProjectName]])*ProjectInfoTable[NumberOfReplications]))</f>
        <v>50</v>
      </c>
      <c r="N1681" s="5" cm="1">
        <f t="array" ref="N1681">IFERROR(AVERAGE(IF((DiscreteStatsTable[GroupByKey]=DiscreteStatsTable[[#This Row],[GroupByKey]]),(DiscreteStatsTable[GroupByKey]=DiscreteStatsTable[[#This Row],[GroupByKey]])*DiscreteStatsTable[Average])),0)</f>
        <v>7.7967293074346298</v>
      </c>
      <c r="O1681" s="5" cm="1">
        <f t="array" ref="O1681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81" s="5" cm="1">
        <f t="array" ref="P1681">MAX(IF((ProjectInfoTable[ProjectName]=DiscreteStatsTable[[#This Row],[ProjectName]]),(ProjectInfoTable[ProjectName]=DiscreteStatsTable[[#This Row],[ProjectName]])*ProjectInfoTable[ConfidenceInterval]))</f>
        <v>0.95</v>
      </c>
      <c r="Q1681" s="5">
        <f>IF(AND(DiscreteStatsTable[[#This Row],[RepsWithStatObserved]]=1,Y1681=0),200000000000000000000,IFERROR(_xlfn.T.INV.2T(1 -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81" s="5" cm="1">
        <f t="array" ref="R1681">MIN(IF((DiscreteStatsTable[GroupByKey]=DiscreteStatsTable[[#This Row],[GroupByKey]]),(DiscreteStatsTable[GroupByKey]=DiscreteStatsTable[[#This Row],[GroupByKey]])*DiscreteStatsTable[Average]))</f>
        <v>2.9733239934164799</v>
      </c>
      <c r="S1681" s="5" cm="1">
        <f t="array" ref="S1681">MAX(IF((DiscreteStatsTable[GroupByKey]=DiscreteStatsTable[[#This Row],[GroupByKey]]),(DiscreteStatsTable[GroupByKey]=DiscreteStatsTable[[#This Row],[GroupByKey]])*DiscreteStatsTable[Average]))</f>
        <v>11.713298880119</v>
      </c>
      <c r="T1681" s="5" cm="1">
        <f t="array" ref="T1681">MIN(IF((DiscreteStatsTable[GroupByKey]=DiscreteStatsTable[[#This Row],[GroupByKey]]),(DiscreteStatsTable[GroupByKey]=DiscreteStatsTable[[#This Row],[GroupByKey]])*DiscreteStatsTable[Minimum]))</f>
        <v>0.55707115845319799</v>
      </c>
      <c r="U1681" s="5" cm="1">
        <f t="array" ref="U1681">MAX(IF((DiscreteStatsTable[GroupByKey]=DiscreteStatsTable[[#This Row],[GroupByKey]]),(DiscreteStatsTable[GroupByKey]=DiscreteStatsTable[[#This Row],[GroupByKey]])*DiscreteStatsTable[Maximum]))</f>
        <v>14.9312151755651</v>
      </c>
      <c r="V1681" s="5" cm="1">
        <f t="array" ref="V1681">IFERROR(AVERAGE(IF((DiscreteStatsTable[GroupByKey]=DiscreteStatsTable[[#This Row],[GroupByKey]]),(DiscreteStatsTable[GroupByKey]=DiscreteStatsTable[[#This Row],[GroupByKey]])*DiscreteStatsTable[NumberObservations])),0)</f>
        <v>6.66</v>
      </c>
      <c r="W1681" s="5">
        <f>IF((DiscreteStatsTable[[#This Row],[RepsRequested]]&gt;1),DiscreteStatsTable[[#This Row],[HalfWidth]],DiscreteStatsTable[[#This Row],[BatchMeansHalfWidth]])</f>
        <v>0.50933832341729657</v>
      </c>
      <c r="X1681" s="5" cm="1">
        <f t="array" ref="X1681">COUNT(IF((DiscreteStatsTable[GroupByKey]=DiscreteStatsTable[[#This Row],[GroupByKey]]),(DiscreteStatsTable[GroupByKey]=DiscreteStatsTable[[#This Row],[GroupByKey]])*DiscreteStatsTable[Replication]))</f>
        <v>50</v>
      </c>
      <c r="Y1681" s="5">
        <f>IF(DiscreteStatsTable[[#This Row],[RepsRequested]]=DiscreteStatsTable[[#This Row],[RepsWithStatObserved]],1,0)</f>
        <v>1</v>
      </c>
    </row>
    <row r="1682" spans="1:25" x14ac:dyDescent="0.25">
      <c r="A1682" t="s">
        <v>68</v>
      </c>
      <c r="B1682" t="s">
        <v>70</v>
      </c>
      <c r="C1682">
        <v>47</v>
      </c>
      <c r="D1682" t="s">
        <v>99</v>
      </c>
      <c r="E1682" t="s">
        <v>77</v>
      </c>
      <c r="F1682" t="s">
        <v>73</v>
      </c>
      <c r="G1682">
        <v>0</v>
      </c>
      <c r="H1682">
        <v>2E+20</v>
      </c>
      <c r="I1682">
        <v>0</v>
      </c>
      <c r="J1682">
        <v>0</v>
      </c>
      <c r="K1682">
        <v>5</v>
      </c>
      <c r="L168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82" s="5" cm="1">
        <f t="array" ref="M1682">MAX(IF((ProjectInfoTable[ProjectName]=DiscreteStatsTable[[#This Row],[ProjectName]]),(ProjectInfoTable[ProjectName]=DiscreteStatsTable[[#This Row],[ProjectName]])*ProjectInfoTable[NumberOfReplications]))</f>
        <v>50</v>
      </c>
      <c r="N1682" s="5" cm="1">
        <f t="array" ref="N1682">IFERROR(AVERAGE(IF((DiscreteStatsTable[GroupByKey]=DiscreteStatsTable[[#This Row],[GroupByKey]]),(DiscreteStatsTable[GroupByKey]=DiscreteStatsTable[[#This Row],[GroupByKey]])*DiscreteStatsTable[Average])),0)</f>
        <v>0</v>
      </c>
      <c r="O1682" s="5" cm="1">
        <f t="array" ref="O1682">IFERROR(_xlfn.STDEV.S(IF((DiscreteStatsTable[GroupByKey]=DiscreteStatsTable[[#This Row],[GroupByKey]]),(DiscreteStatsTable[GroupByKey]=DiscreteStatsTable[[#This Row],[GroupByKey]])*DiscreteStatsTable[Average])),0)</f>
        <v>0</v>
      </c>
      <c r="P1682" s="5" cm="1">
        <f t="array" ref="P1682">MAX(IF((ProjectInfoTable[ProjectName]=DiscreteStatsTable[[#This Row],[ProjectName]]),(ProjectInfoTable[ProjectName]=DiscreteStatsTable[[#This Row],[ProjectName]])*ProjectInfoTable[ConfidenceInterval]))</f>
        <v>0.95</v>
      </c>
      <c r="Q1682" s="5">
        <f>IF(AND(DiscreteStatsTable[[#This Row],[RepsWithStatObserved]]=1,Y1682=0),200000000000000000000,IFERROR(_xlfn.T.INV.2T(1 -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2" s="5" cm="1">
        <f t="array" ref="R1682">MIN(IF((DiscreteStatsTable[GroupByKey]=DiscreteStatsTable[[#This Row],[GroupByKey]]),(DiscreteStatsTable[GroupByKey]=DiscreteStatsTable[[#This Row],[GroupByKey]])*DiscreteStatsTable[Average]))</f>
        <v>0</v>
      </c>
      <c r="S1682" s="5" cm="1">
        <f t="array" ref="S1682">MAX(IF((DiscreteStatsTable[GroupByKey]=DiscreteStatsTable[[#This Row],[GroupByKey]]),(DiscreteStatsTable[GroupByKey]=DiscreteStatsTable[[#This Row],[GroupByKey]])*DiscreteStatsTable[Average]))</f>
        <v>0</v>
      </c>
      <c r="T1682" s="5" cm="1">
        <f t="array" ref="T1682">MIN(IF((DiscreteStatsTable[GroupByKey]=DiscreteStatsTable[[#This Row],[GroupByKey]]),(DiscreteStatsTable[GroupByKey]=DiscreteStatsTable[[#This Row],[GroupByKey]])*DiscreteStatsTable[Minimum]))</f>
        <v>0</v>
      </c>
      <c r="U1682" s="5" cm="1">
        <f t="array" ref="U1682">MAX(IF((DiscreteStatsTable[GroupByKey]=DiscreteStatsTable[[#This Row],[GroupByKey]]),(DiscreteStatsTable[GroupByKey]=DiscreteStatsTable[[#This Row],[GroupByKey]])*DiscreteStatsTable[Maximum]))</f>
        <v>0</v>
      </c>
      <c r="V1682" s="5" cm="1">
        <f t="array" ref="V1682">IFERROR(AVERAGE(IF((DiscreteStatsTable[GroupByKey]=DiscreteStatsTable[[#This Row],[GroupByKey]]),(DiscreteStatsTable[GroupByKey]=DiscreteStatsTable[[#This Row],[GroupByKey]])*DiscreteStatsTable[NumberObservations])),0)</f>
        <v>6.66</v>
      </c>
      <c r="W1682" s="5">
        <f>IF((DiscreteStatsTable[[#This Row],[RepsRequested]]&gt;1),DiscreteStatsTable[[#This Row],[HalfWidth]],DiscreteStatsTable[[#This Row],[BatchMeansHalfWidth]])</f>
        <v>0</v>
      </c>
      <c r="X1682" s="5" cm="1">
        <f t="array" ref="X1682">COUNT(IF((DiscreteStatsTable[GroupByKey]=DiscreteStatsTable[[#This Row],[GroupByKey]]),(DiscreteStatsTable[GroupByKey]=DiscreteStatsTable[[#This Row],[GroupByKey]])*DiscreteStatsTable[Replication]))</f>
        <v>50</v>
      </c>
      <c r="Y1682" s="5">
        <f>IF(DiscreteStatsTable[[#This Row],[RepsRequested]]=DiscreteStatsTable[[#This Row],[RepsWithStatObserved]],1,0)</f>
        <v>1</v>
      </c>
    </row>
    <row r="1683" spans="1:25" x14ac:dyDescent="0.25">
      <c r="A1683" t="s">
        <v>68</v>
      </c>
      <c r="B1683" t="s">
        <v>70</v>
      </c>
      <c r="C1683">
        <v>47</v>
      </c>
      <c r="D1683" t="s">
        <v>99</v>
      </c>
      <c r="E1683" t="s">
        <v>78</v>
      </c>
      <c r="F1683" t="s">
        <v>73</v>
      </c>
      <c r="G1683">
        <v>0.13219591990869001</v>
      </c>
      <c r="H1683">
        <v>2E+20</v>
      </c>
      <c r="I1683">
        <v>0</v>
      </c>
      <c r="J1683">
        <v>0.66097959954345198</v>
      </c>
      <c r="K1683">
        <v>5</v>
      </c>
      <c r="L168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83" s="5" cm="1">
        <f t="array" ref="M1683">MAX(IF((ProjectInfoTable[ProjectName]=DiscreteStatsTable[[#This Row],[ProjectName]]),(ProjectInfoTable[ProjectName]=DiscreteStatsTable[[#This Row],[ProjectName]])*ProjectInfoTable[NumberOfReplications]))</f>
        <v>50</v>
      </c>
      <c r="N1683" s="5" cm="1">
        <f t="array" ref="N1683">IFERROR(AVERAGE(IF((DiscreteStatsTable[GroupByKey]=DiscreteStatsTable[[#This Row],[GroupByKey]]),(DiscreteStatsTable[GroupByKey]=DiscreteStatsTable[[#This Row],[GroupByKey]])*DiscreteStatsTable[Average])),0)</f>
        <v>1.5083801460331328</v>
      </c>
      <c r="O1683" s="5" cm="1">
        <f t="array" ref="O1683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83" s="5" cm="1">
        <f t="array" ref="P1683">MAX(IF((ProjectInfoTable[ProjectName]=DiscreteStatsTable[[#This Row],[ProjectName]]),(ProjectInfoTable[ProjectName]=DiscreteStatsTable[[#This Row],[ProjectName]])*ProjectInfoTable[ConfidenceInterval]))</f>
        <v>0.95</v>
      </c>
      <c r="Q1683" s="5">
        <f>IF(AND(DiscreteStatsTable[[#This Row],[RepsWithStatObserved]]=1,Y1683=0),200000000000000000000,IFERROR(_xlfn.T.INV.2T(1 -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83" s="5" cm="1">
        <f t="array" ref="R1683">MIN(IF((DiscreteStatsTable[GroupByKey]=DiscreteStatsTable[[#This Row],[GroupByKey]]),(DiscreteStatsTable[GroupByKey]=DiscreteStatsTable[[#This Row],[GroupByKey]])*DiscreteStatsTable[Average]))</f>
        <v>0</v>
      </c>
      <c r="S1683" s="5" cm="1">
        <f t="array" ref="S1683">MAX(IF((DiscreteStatsTable[GroupByKey]=DiscreteStatsTable[[#This Row],[GroupByKey]]),(DiscreteStatsTable[GroupByKey]=DiscreteStatsTable[[#This Row],[GroupByKey]])*DiscreteStatsTable[Average]))</f>
        <v>12.907894030662501</v>
      </c>
      <c r="T1683" s="5" cm="1">
        <f t="array" ref="T1683">MIN(IF((DiscreteStatsTable[GroupByKey]=DiscreteStatsTable[[#This Row],[GroupByKey]]),(DiscreteStatsTable[GroupByKey]=DiscreteStatsTable[[#This Row],[GroupByKey]])*DiscreteStatsTable[Minimum]))</f>
        <v>0</v>
      </c>
      <c r="U1683" s="5" cm="1">
        <f t="array" ref="U1683">MAX(IF((DiscreteStatsTable[GroupByKey]=DiscreteStatsTable[[#This Row],[GroupByKey]]),(DiscreteStatsTable[GroupByKey]=DiscreteStatsTable[[#This Row],[GroupByKey]])*DiscreteStatsTable[Maximum]))</f>
        <v>31.471105476993198</v>
      </c>
      <c r="V1683" s="5" cm="1">
        <f t="array" ref="V1683">IFERROR(AVERAGE(IF((DiscreteStatsTable[GroupByKey]=DiscreteStatsTable[[#This Row],[GroupByKey]]),(DiscreteStatsTable[GroupByKey]=DiscreteStatsTable[[#This Row],[GroupByKey]])*DiscreteStatsTable[NumberObservations])),0)</f>
        <v>6.66</v>
      </c>
      <c r="W1683" s="5">
        <f>IF((DiscreteStatsTable[[#This Row],[RepsRequested]]&gt;1),DiscreteStatsTable[[#This Row],[HalfWidth]],DiscreteStatsTable[[#This Row],[BatchMeansHalfWidth]])</f>
        <v>0.62451094728009982</v>
      </c>
      <c r="X1683" s="5" cm="1">
        <f t="array" ref="X1683">COUNT(IF((DiscreteStatsTable[GroupByKey]=DiscreteStatsTable[[#This Row],[GroupByKey]]),(DiscreteStatsTable[GroupByKey]=DiscreteStatsTable[[#This Row],[GroupByKey]])*DiscreteStatsTable[Replication]))</f>
        <v>50</v>
      </c>
      <c r="Y1683" s="5">
        <f>IF(DiscreteStatsTable[[#This Row],[RepsRequested]]=DiscreteStatsTable[[#This Row],[RepsWithStatObserved]],1,0)</f>
        <v>1</v>
      </c>
    </row>
    <row r="1684" spans="1:25" x14ac:dyDescent="0.25">
      <c r="A1684" t="s">
        <v>68</v>
      </c>
      <c r="B1684" t="s">
        <v>70</v>
      </c>
      <c r="C1684">
        <v>48</v>
      </c>
      <c r="D1684" t="s">
        <v>99</v>
      </c>
      <c r="E1684" t="s">
        <v>72</v>
      </c>
      <c r="F1684" t="s">
        <v>73</v>
      </c>
      <c r="G1684">
        <v>0.26645139514743998</v>
      </c>
      <c r="H1684">
        <v>2E+20</v>
      </c>
      <c r="I1684">
        <v>8.4994537558986796E-2</v>
      </c>
      <c r="J1684">
        <v>0.49121485403153298</v>
      </c>
      <c r="K1684">
        <v>9</v>
      </c>
      <c r="L168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84" s="5" cm="1">
        <f t="array" ref="M1684">MAX(IF((ProjectInfoTable[ProjectName]=DiscreteStatsTable[[#This Row],[ProjectName]]),(ProjectInfoTable[ProjectName]=DiscreteStatsTable[[#This Row],[ProjectName]])*ProjectInfoTable[NumberOfReplications]))</f>
        <v>50</v>
      </c>
      <c r="N1684" s="5" cm="1">
        <f t="array" ref="N1684">IFERROR(AVERAGE(IF((DiscreteStatsTable[GroupByKey]=DiscreteStatsTable[[#This Row],[GroupByKey]]),(DiscreteStatsTable[GroupByKey]=DiscreteStatsTable[[#This Row],[GroupByKey]])*DiscreteStatsTable[Average])),0)</f>
        <v>0.25989097691448754</v>
      </c>
      <c r="O1684" s="5" cm="1">
        <f t="array" ref="O1684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84" s="5" cm="1">
        <f t="array" ref="P1684">MAX(IF((ProjectInfoTable[ProjectName]=DiscreteStatsTable[[#This Row],[ProjectName]]),(ProjectInfoTable[ProjectName]=DiscreteStatsTable[[#This Row],[ProjectName]])*ProjectInfoTable[ConfidenceInterval]))</f>
        <v>0.95</v>
      </c>
      <c r="Q1684" s="5">
        <f>IF(AND(DiscreteStatsTable[[#This Row],[RepsWithStatObserved]]=1,Y1684=0),200000000000000000000,IFERROR(_xlfn.T.INV.2T(1 -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84" s="5" cm="1">
        <f t="array" ref="R1684">MIN(IF((DiscreteStatsTable[GroupByKey]=DiscreteStatsTable[[#This Row],[GroupByKey]]),(DiscreteStatsTable[GroupByKey]=DiscreteStatsTable[[#This Row],[GroupByKey]])*DiscreteStatsTable[Average]))</f>
        <v>9.9110799780549305E-2</v>
      </c>
      <c r="S1684" s="5" cm="1">
        <f t="array" ref="S1684">MAX(IF((DiscreteStatsTable[GroupByKey]=DiscreteStatsTable[[#This Row],[GroupByKey]]),(DiscreteStatsTable[GroupByKey]=DiscreteStatsTable[[#This Row],[GroupByKey]])*DiscreteStatsTable[Average]))</f>
        <v>0.39044329600396599</v>
      </c>
      <c r="T1684" s="5" cm="1">
        <f t="array" ref="T1684">MIN(IF((DiscreteStatsTable[GroupByKey]=DiscreteStatsTable[[#This Row],[GroupByKey]]),(DiscreteStatsTable[GroupByKey]=DiscreteStatsTable[[#This Row],[GroupByKey]])*DiscreteStatsTable[Minimum]))</f>
        <v>1.8569038615106601E-2</v>
      </c>
      <c r="U1684" s="5" cm="1">
        <f t="array" ref="U1684">MAX(IF((DiscreteStatsTable[GroupByKey]=DiscreteStatsTable[[#This Row],[GroupByKey]]),(DiscreteStatsTable[GroupByKey]=DiscreteStatsTable[[#This Row],[GroupByKey]])*DiscreteStatsTable[Maximum]))</f>
        <v>0.49770717251883501</v>
      </c>
      <c r="V1684" s="5" cm="1">
        <f t="array" ref="V1684">IFERROR(AVERAGE(IF((DiscreteStatsTable[GroupByKey]=DiscreteStatsTable[[#This Row],[GroupByKey]]),(DiscreteStatsTable[GroupByKey]=DiscreteStatsTable[[#This Row],[GroupByKey]])*DiscreteStatsTable[NumberObservations])),0)</f>
        <v>6.66</v>
      </c>
      <c r="W1684" s="5">
        <f>IF((DiscreteStatsTable[[#This Row],[RepsRequested]]&gt;1),DiscreteStatsTable[[#This Row],[HalfWidth]],DiscreteStatsTable[[#This Row],[BatchMeansHalfWidth]])</f>
        <v>1.6977944113910053E-2</v>
      </c>
      <c r="X1684" s="5" cm="1">
        <f t="array" ref="X1684">COUNT(IF((DiscreteStatsTable[GroupByKey]=DiscreteStatsTable[[#This Row],[GroupByKey]]),(DiscreteStatsTable[GroupByKey]=DiscreteStatsTable[[#This Row],[GroupByKey]])*DiscreteStatsTable[Replication]))</f>
        <v>50</v>
      </c>
      <c r="Y1684" s="5">
        <f>IF(DiscreteStatsTable[[#This Row],[RepsRequested]]=DiscreteStatsTable[[#This Row],[RepsWithStatObserved]],1,0)</f>
        <v>1</v>
      </c>
    </row>
    <row r="1685" spans="1:25" x14ac:dyDescent="0.25">
      <c r="A1685" t="s">
        <v>68</v>
      </c>
      <c r="B1685" t="s">
        <v>70</v>
      </c>
      <c r="C1685">
        <v>48</v>
      </c>
      <c r="D1685" t="s">
        <v>99</v>
      </c>
      <c r="E1685" t="s">
        <v>74</v>
      </c>
      <c r="F1685" t="s">
        <v>73</v>
      </c>
      <c r="G1685">
        <v>8.6748821898907007</v>
      </c>
      <c r="H1685">
        <v>2E+20</v>
      </c>
      <c r="I1685">
        <v>4.1640899513602099</v>
      </c>
      <c r="J1685">
        <v>14.736445620946</v>
      </c>
      <c r="K1685">
        <v>9</v>
      </c>
      <c r="L168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85" s="5" cm="1">
        <f t="array" ref="M1685">MAX(IF((ProjectInfoTable[ProjectName]=DiscreteStatsTable[[#This Row],[ProjectName]]),(ProjectInfoTable[ProjectName]=DiscreteStatsTable[[#This Row],[ProjectName]])*ProjectInfoTable[NumberOfReplications]))</f>
        <v>50</v>
      </c>
      <c r="N1685" s="5" cm="1">
        <f t="array" ref="N1685">IFERROR(AVERAGE(IF((DiscreteStatsTable[GroupByKey]=DiscreteStatsTable[[#This Row],[GroupByKey]]),(DiscreteStatsTable[GroupByKey]=DiscreteStatsTable[[#This Row],[GroupByKey]])*DiscreteStatsTable[Average])),0)</f>
        <v>9.3051094534677592</v>
      </c>
      <c r="O1685" s="5" cm="1">
        <f t="array" ref="O1685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85" s="5" cm="1">
        <f t="array" ref="P1685">MAX(IF((ProjectInfoTable[ProjectName]=DiscreteStatsTable[[#This Row],[ProjectName]]),(ProjectInfoTable[ProjectName]=DiscreteStatsTable[[#This Row],[ProjectName]])*ProjectInfoTable[ConfidenceInterval]))</f>
        <v>0.95</v>
      </c>
      <c r="Q1685" s="5">
        <f>IF(AND(DiscreteStatsTable[[#This Row],[RepsWithStatObserved]]=1,Y1685=0),200000000000000000000,IFERROR(_xlfn.T.INV.2T(1 -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85" s="5" cm="1">
        <f t="array" ref="R1685">MIN(IF((DiscreteStatsTable[GroupByKey]=DiscreteStatsTable[[#This Row],[GroupByKey]]),(DiscreteStatsTable[GroupByKey]=DiscreteStatsTable[[#This Row],[GroupByKey]])*DiscreteStatsTable[Average]))</f>
        <v>3.48010138212855</v>
      </c>
      <c r="S1685" s="5" cm="1">
        <f t="array" ref="S1685">MAX(IF((DiscreteStatsTable[GroupByKey]=DiscreteStatsTable[[#This Row],[GroupByKey]]),(DiscreteStatsTable[GroupByKey]=DiscreteStatsTable[[#This Row],[GroupByKey]])*DiscreteStatsTable[Average]))</f>
        <v>23.754986041942001</v>
      </c>
      <c r="T1685" s="5" cm="1">
        <f t="array" ref="T1685">MIN(IF((DiscreteStatsTable[GroupByKey]=DiscreteStatsTable[[#This Row],[GroupByKey]]),(DiscreteStatsTable[GroupByKey]=DiscreteStatsTable[[#This Row],[GroupByKey]])*DiscreteStatsTable[Minimum]))</f>
        <v>0.55707115845319799</v>
      </c>
      <c r="U1685" s="5" cm="1">
        <f t="array" ref="U1685">MAX(IF((DiscreteStatsTable[GroupByKey]=DiscreteStatsTable[[#This Row],[GroupByKey]]),(DiscreteStatsTable[GroupByKey]=DiscreteStatsTable[[#This Row],[GroupByKey]])*DiscreteStatsTable[Maximum]))</f>
        <v>46.0165696136092</v>
      </c>
      <c r="V1685" s="5" cm="1">
        <f t="array" ref="V1685">IFERROR(AVERAGE(IF((DiscreteStatsTable[GroupByKey]=DiscreteStatsTable[[#This Row],[GroupByKey]]),(DiscreteStatsTable[GroupByKey]=DiscreteStatsTable[[#This Row],[GroupByKey]])*DiscreteStatsTable[NumberObservations])),0)</f>
        <v>6.66</v>
      </c>
      <c r="W1685" s="5">
        <f>IF((DiscreteStatsTable[[#This Row],[RepsRequested]]&gt;1),DiscreteStatsTable[[#This Row],[HalfWidth]],DiscreteStatsTable[[#This Row],[BatchMeansHalfWidth]])</f>
        <v>0.87568994514178078</v>
      </c>
      <c r="X1685" s="5" cm="1">
        <f t="array" ref="X1685">COUNT(IF((DiscreteStatsTable[GroupByKey]=DiscreteStatsTable[[#This Row],[GroupByKey]]),(DiscreteStatsTable[GroupByKey]=DiscreteStatsTable[[#This Row],[GroupByKey]])*DiscreteStatsTable[Replication]))</f>
        <v>50</v>
      </c>
      <c r="Y1685" s="5">
        <f>IF(DiscreteStatsTable[[#This Row],[RepsRequested]]=DiscreteStatsTable[[#This Row],[RepsWithStatObserved]],1,0)</f>
        <v>1</v>
      </c>
    </row>
    <row r="1686" spans="1:25" x14ac:dyDescent="0.25">
      <c r="A1686" t="s">
        <v>68</v>
      </c>
      <c r="B1686" t="s">
        <v>70</v>
      </c>
      <c r="C1686">
        <v>48</v>
      </c>
      <c r="D1686" t="s">
        <v>99</v>
      </c>
      <c r="E1686" t="s">
        <v>75</v>
      </c>
      <c r="F1686" t="s">
        <v>73</v>
      </c>
      <c r="G1686">
        <v>0.26645139514743998</v>
      </c>
      <c r="H1686">
        <v>2E+20</v>
      </c>
      <c r="I1686">
        <v>8.4994537558986796E-2</v>
      </c>
      <c r="J1686">
        <v>0.49121485403153298</v>
      </c>
      <c r="K1686">
        <v>9</v>
      </c>
      <c r="L168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86" s="5" cm="1">
        <f t="array" ref="M1686">MAX(IF((ProjectInfoTable[ProjectName]=DiscreteStatsTable[[#This Row],[ProjectName]]),(ProjectInfoTable[ProjectName]=DiscreteStatsTable[[#This Row],[ProjectName]])*ProjectInfoTable[NumberOfReplications]))</f>
        <v>50</v>
      </c>
      <c r="N1686" s="5" cm="1">
        <f t="array" ref="N1686">IFERROR(AVERAGE(IF((DiscreteStatsTable[GroupByKey]=DiscreteStatsTable[[#This Row],[GroupByKey]]),(DiscreteStatsTable[GroupByKey]=DiscreteStatsTable[[#This Row],[GroupByKey]])*DiscreteStatsTable[Average])),0)</f>
        <v>0.25989097691448754</v>
      </c>
      <c r="O1686" s="5" cm="1">
        <f t="array" ref="O168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86" s="5" cm="1">
        <f t="array" ref="P1686">MAX(IF((ProjectInfoTable[ProjectName]=DiscreteStatsTable[[#This Row],[ProjectName]]),(ProjectInfoTable[ProjectName]=DiscreteStatsTable[[#This Row],[ProjectName]])*ProjectInfoTable[ConfidenceInterval]))</f>
        <v>0.95</v>
      </c>
      <c r="Q1686" s="5">
        <f>IF(AND(DiscreteStatsTable[[#This Row],[RepsWithStatObserved]]=1,Y1686=0),200000000000000000000,IFERROR(_xlfn.T.INV.2T(1 -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86" s="5" cm="1">
        <f t="array" ref="R1686">MIN(IF((DiscreteStatsTable[GroupByKey]=DiscreteStatsTable[[#This Row],[GroupByKey]]),(DiscreteStatsTable[GroupByKey]=DiscreteStatsTable[[#This Row],[GroupByKey]])*DiscreteStatsTable[Average]))</f>
        <v>9.9110799780549305E-2</v>
      </c>
      <c r="S1686" s="5" cm="1">
        <f t="array" ref="S1686">MAX(IF((DiscreteStatsTable[GroupByKey]=DiscreteStatsTable[[#This Row],[GroupByKey]]),(DiscreteStatsTable[GroupByKey]=DiscreteStatsTable[[#This Row],[GroupByKey]])*DiscreteStatsTable[Average]))</f>
        <v>0.39044329600396599</v>
      </c>
      <c r="T1686" s="5" cm="1">
        <f t="array" ref="T1686">MIN(IF((DiscreteStatsTable[GroupByKey]=DiscreteStatsTable[[#This Row],[GroupByKey]]),(DiscreteStatsTable[GroupByKey]=DiscreteStatsTable[[#This Row],[GroupByKey]])*DiscreteStatsTable[Minimum]))</f>
        <v>1.8569038615106601E-2</v>
      </c>
      <c r="U1686" s="5" cm="1">
        <f t="array" ref="U1686">MAX(IF((DiscreteStatsTable[GroupByKey]=DiscreteStatsTable[[#This Row],[GroupByKey]]),(DiscreteStatsTable[GroupByKey]=DiscreteStatsTable[[#This Row],[GroupByKey]])*DiscreteStatsTable[Maximum]))</f>
        <v>0.49770717251883501</v>
      </c>
      <c r="V1686" s="5" cm="1">
        <f t="array" ref="V1686">IFERROR(AVERAGE(IF((DiscreteStatsTable[GroupByKey]=DiscreteStatsTable[[#This Row],[GroupByKey]]),(DiscreteStatsTable[GroupByKey]=DiscreteStatsTable[[#This Row],[GroupByKey]])*DiscreteStatsTable[NumberObservations])),0)</f>
        <v>6.66</v>
      </c>
      <c r="W1686" s="5">
        <f>IF((DiscreteStatsTable[[#This Row],[RepsRequested]]&gt;1),DiscreteStatsTable[[#This Row],[HalfWidth]],DiscreteStatsTable[[#This Row],[BatchMeansHalfWidth]])</f>
        <v>1.6977944113910053E-2</v>
      </c>
      <c r="X1686" s="5" cm="1">
        <f t="array" ref="X1686">COUNT(IF((DiscreteStatsTable[GroupByKey]=DiscreteStatsTable[[#This Row],[GroupByKey]]),(DiscreteStatsTable[GroupByKey]=DiscreteStatsTable[[#This Row],[GroupByKey]])*DiscreteStatsTable[Replication]))</f>
        <v>50</v>
      </c>
      <c r="Y1686" s="5">
        <f>IF(DiscreteStatsTable[[#This Row],[RepsRequested]]=DiscreteStatsTable[[#This Row],[RepsWithStatObserved]],1,0)</f>
        <v>1</v>
      </c>
    </row>
    <row r="1687" spans="1:25" x14ac:dyDescent="0.25">
      <c r="A1687" t="s">
        <v>68</v>
      </c>
      <c r="B1687" t="s">
        <v>70</v>
      </c>
      <c r="C1687">
        <v>48</v>
      </c>
      <c r="D1687" t="s">
        <v>99</v>
      </c>
      <c r="E1687" t="s">
        <v>76</v>
      </c>
      <c r="F1687" t="s">
        <v>73</v>
      </c>
      <c r="G1687">
        <v>7.9935418544232002</v>
      </c>
      <c r="H1687">
        <v>2E+20</v>
      </c>
      <c r="I1687">
        <v>2.5498361267696099</v>
      </c>
      <c r="J1687">
        <v>14.736445620946</v>
      </c>
      <c r="K1687">
        <v>9</v>
      </c>
      <c r="L168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87" s="5" cm="1">
        <f t="array" ref="M1687">MAX(IF((ProjectInfoTable[ProjectName]=DiscreteStatsTable[[#This Row],[ProjectName]]),(ProjectInfoTable[ProjectName]=DiscreteStatsTable[[#This Row],[ProjectName]])*ProjectInfoTable[NumberOfReplications]))</f>
        <v>50</v>
      </c>
      <c r="N1687" s="5" cm="1">
        <f t="array" ref="N1687">IFERROR(AVERAGE(IF((DiscreteStatsTable[GroupByKey]=DiscreteStatsTable[[#This Row],[GroupByKey]]),(DiscreteStatsTable[GroupByKey]=DiscreteStatsTable[[#This Row],[GroupByKey]])*DiscreteStatsTable[Average])),0)</f>
        <v>7.7967293074346298</v>
      </c>
      <c r="O1687" s="5" cm="1">
        <f t="array" ref="O1687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87" s="5" cm="1">
        <f t="array" ref="P1687">MAX(IF((ProjectInfoTable[ProjectName]=DiscreteStatsTable[[#This Row],[ProjectName]]),(ProjectInfoTable[ProjectName]=DiscreteStatsTable[[#This Row],[ProjectName]])*ProjectInfoTable[ConfidenceInterval]))</f>
        <v>0.95</v>
      </c>
      <c r="Q1687" s="5">
        <f>IF(AND(DiscreteStatsTable[[#This Row],[RepsWithStatObserved]]=1,Y1687=0),200000000000000000000,IFERROR(_xlfn.T.INV.2T(1 -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87" s="5" cm="1">
        <f t="array" ref="R1687">MIN(IF((DiscreteStatsTable[GroupByKey]=DiscreteStatsTable[[#This Row],[GroupByKey]]),(DiscreteStatsTable[GroupByKey]=DiscreteStatsTable[[#This Row],[GroupByKey]])*DiscreteStatsTable[Average]))</f>
        <v>2.9733239934164799</v>
      </c>
      <c r="S1687" s="5" cm="1">
        <f t="array" ref="S1687">MAX(IF((DiscreteStatsTable[GroupByKey]=DiscreteStatsTable[[#This Row],[GroupByKey]]),(DiscreteStatsTable[GroupByKey]=DiscreteStatsTable[[#This Row],[GroupByKey]])*DiscreteStatsTable[Average]))</f>
        <v>11.713298880119</v>
      </c>
      <c r="T1687" s="5" cm="1">
        <f t="array" ref="T1687">MIN(IF((DiscreteStatsTable[GroupByKey]=DiscreteStatsTable[[#This Row],[GroupByKey]]),(DiscreteStatsTable[GroupByKey]=DiscreteStatsTable[[#This Row],[GroupByKey]])*DiscreteStatsTable[Minimum]))</f>
        <v>0.55707115845319799</v>
      </c>
      <c r="U1687" s="5" cm="1">
        <f t="array" ref="U1687">MAX(IF((DiscreteStatsTable[GroupByKey]=DiscreteStatsTable[[#This Row],[GroupByKey]]),(DiscreteStatsTable[GroupByKey]=DiscreteStatsTable[[#This Row],[GroupByKey]])*DiscreteStatsTable[Maximum]))</f>
        <v>14.9312151755651</v>
      </c>
      <c r="V1687" s="5" cm="1">
        <f t="array" ref="V1687">IFERROR(AVERAGE(IF((DiscreteStatsTable[GroupByKey]=DiscreteStatsTable[[#This Row],[GroupByKey]]),(DiscreteStatsTable[GroupByKey]=DiscreteStatsTable[[#This Row],[GroupByKey]])*DiscreteStatsTable[NumberObservations])),0)</f>
        <v>6.66</v>
      </c>
      <c r="W1687" s="5">
        <f>IF((DiscreteStatsTable[[#This Row],[RepsRequested]]&gt;1),DiscreteStatsTable[[#This Row],[HalfWidth]],DiscreteStatsTable[[#This Row],[BatchMeansHalfWidth]])</f>
        <v>0.50933832341729657</v>
      </c>
      <c r="X1687" s="5" cm="1">
        <f t="array" ref="X1687">COUNT(IF((DiscreteStatsTable[GroupByKey]=DiscreteStatsTable[[#This Row],[GroupByKey]]),(DiscreteStatsTable[GroupByKey]=DiscreteStatsTable[[#This Row],[GroupByKey]])*DiscreteStatsTable[Replication]))</f>
        <v>50</v>
      </c>
      <c r="Y1687" s="5">
        <f>IF(DiscreteStatsTable[[#This Row],[RepsRequested]]=DiscreteStatsTable[[#This Row],[RepsWithStatObserved]],1,0)</f>
        <v>1</v>
      </c>
    </row>
    <row r="1688" spans="1:25" x14ac:dyDescent="0.25">
      <c r="A1688" t="s">
        <v>68</v>
      </c>
      <c r="B1688" t="s">
        <v>70</v>
      </c>
      <c r="C1688">
        <v>48</v>
      </c>
      <c r="D1688" t="s">
        <v>99</v>
      </c>
      <c r="E1688" t="s">
        <v>77</v>
      </c>
      <c r="F1688" t="s">
        <v>73</v>
      </c>
      <c r="G1688">
        <v>0</v>
      </c>
      <c r="H1688">
        <v>2E+20</v>
      </c>
      <c r="I1688">
        <v>0</v>
      </c>
      <c r="J1688">
        <v>0</v>
      </c>
      <c r="K1688">
        <v>9</v>
      </c>
      <c r="L168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88" s="5" cm="1">
        <f t="array" ref="M1688">MAX(IF((ProjectInfoTable[ProjectName]=DiscreteStatsTable[[#This Row],[ProjectName]]),(ProjectInfoTable[ProjectName]=DiscreteStatsTable[[#This Row],[ProjectName]])*ProjectInfoTable[NumberOfReplications]))</f>
        <v>50</v>
      </c>
      <c r="N1688" s="5" cm="1">
        <f t="array" ref="N1688">IFERROR(AVERAGE(IF((DiscreteStatsTable[GroupByKey]=DiscreteStatsTable[[#This Row],[GroupByKey]]),(DiscreteStatsTable[GroupByKey]=DiscreteStatsTable[[#This Row],[GroupByKey]])*DiscreteStatsTable[Average])),0)</f>
        <v>0</v>
      </c>
      <c r="O1688" s="5" cm="1">
        <f t="array" ref="O1688">IFERROR(_xlfn.STDEV.S(IF((DiscreteStatsTable[GroupByKey]=DiscreteStatsTable[[#This Row],[GroupByKey]]),(DiscreteStatsTable[GroupByKey]=DiscreteStatsTable[[#This Row],[GroupByKey]])*DiscreteStatsTable[Average])),0)</f>
        <v>0</v>
      </c>
      <c r="P1688" s="5" cm="1">
        <f t="array" ref="P1688">MAX(IF((ProjectInfoTable[ProjectName]=DiscreteStatsTable[[#This Row],[ProjectName]]),(ProjectInfoTable[ProjectName]=DiscreteStatsTable[[#This Row],[ProjectName]])*ProjectInfoTable[ConfidenceInterval]))</f>
        <v>0.95</v>
      </c>
      <c r="Q1688" s="5">
        <f>IF(AND(DiscreteStatsTable[[#This Row],[RepsWithStatObserved]]=1,Y1688=0),200000000000000000000,IFERROR(_xlfn.T.INV.2T(1 -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8" s="5" cm="1">
        <f t="array" ref="R1688">MIN(IF((DiscreteStatsTable[GroupByKey]=DiscreteStatsTable[[#This Row],[GroupByKey]]),(DiscreteStatsTable[GroupByKey]=DiscreteStatsTable[[#This Row],[GroupByKey]])*DiscreteStatsTable[Average]))</f>
        <v>0</v>
      </c>
      <c r="S1688" s="5" cm="1">
        <f t="array" ref="S1688">MAX(IF((DiscreteStatsTable[GroupByKey]=DiscreteStatsTable[[#This Row],[GroupByKey]]),(DiscreteStatsTable[GroupByKey]=DiscreteStatsTable[[#This Row],[GroupByKey]])*DiscreteStatsTable[Average]))</f>
        <v>0</v>
      </c>
      <c r="T1688" s="5" cm="1">
        <f t="array" ref="T1688">MIN(IF((DiscreteStatsTable[GroupByKey]=DiscreteStatsTable[[#This Row],[GroupByKey]]),(DiscreteStatsTable[GroupByKey]=DiscreteStatsTable[[#This Row],[GroupByKey]])*DiscreteStatsTable[Minimum]))</f>
        <v>0</v>
      </c>
      <c r="U1688" s="5" cm="1">
        <f t="array" ref="U1688">MAX(IF((DiscreteStatsTable[GroupByKey]=DiscreteStatsTable[[#This Row],[GroupByKey]]),(DiscreteStatsTable[GroupByKey]=DiscreteStatsTable[[#This Row],[GroupByKey]])*DiscreteStatsTable[Maximum]))</f>
        <v>0</v>
      </c>
      <c r="V1688" s="5" cm="1">
        <f t="array" ref="V1688">IFERROR(AVERAGE(IF((DiscreteStatsTable[GroupByKey]=DiscreteStatsTable[[#This Row],[GroupByKey]]),(DiscreteStatsTable[GroupByKey]=DiscreteStatsTable[[#This Row],[GroupByKey]])*DiscreteStatsTable[NumberObservations])),0)</f>
        <v>6.66</v>
      </c>
      <c r="W1688" s="5">
        <f>IF((DiscreteStatsTable[[#This Row],[RepsRequested]]&gt;1),DiscreteStatsTable[[#This Row],[HalfWidth]],DiscreteStatsTable[[#This Row],[BatchMeansHalfWidth]])</f>
        <v>0</v>
      </c>
      <c r="X1688" s="5" cm="1">
        <f t="array" ref="X1688">COUNT(IF((DiscreteStatsTable[GroupByKey]=DiscreteStatsTable[[#This Row],[GroupByKey]]),(DiscreteStatsTable[GroupByKey]=DiscreteStatsTable[[#This Row],[GroupByKey]])*DiscreteStatsTable[Replication]))</f>
        <v>50</v>
      </c>
      <c r="Y1688" s="5">
        <f>IF(DiscreteStatsTable[[#This Row],[RepsRequested]]=DiscreteStatsTable[[#This Row],[RepsWithStatObserved]],1,0)</f>
        <v>1</v>
      </c>
    </row>
    <row r="1689" spans="1:25" x14ac:dyDescent="0.25">
      <c r="A1689" t="s">
        <v>68</v>
      </c>
      <c r="B1689" t="s">
        <v>70</v>
      </c>
      <c r="C1689">
        <v>48</v>
      </c>
      <c r="D1689" t="s">
        <v>99</v>
      </c>
      <c r="E1689" t="s">
        <v>78</v>
      </c>
      <c r="F1689" t="s">
        <v>73</v>
      </c>
      <c r="G1689">
        <v>0.68134033546750195</v>
      </c>
      <c r="H1689">
        <v>2E+20</v>
      </c>
      <c r="I1689">
        <v>0</v>
      </c>
      <c r="J1689">
        <v>2.8581577140685099</v>
      </c>
      <c r="K1689">
        <v>9</v>
      </c>
      <c r="L168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89" s="5" cm="1">
        <f t="array" ref="M1689">MAX(IF((ProjectInfoTable[ProjectName]=DiscreteStatsTable[[#This Row],[ProjectName]]),(ProjectInfoTable[ProjectName]=DiscreteStatsTable[[#This Row],[ProjectName]])*ProjectInfoTable[NumberOfReplications]))</f>
        <v>50</v>
      </c>
      <c r="N1689" s="5" cm="1">
        <f t="array" ref="N1689">IFERROR(AVERAGE(IF((DiscreteStatsTable[GroupByKey]=DiscreteStatsTable[[#This Row],[GroupByKey]]),(DiscreteStatsTable[GroupByKey]=DiscreteStatsTable[[#This Row],[GroupByKey]])*DiscreteStatsTable[Average])),0)</f>
        <v>1.5083801460331328</v>
      </c>
      <c r="O1689" s="5" cm="1">
        <f t="array" ref="O1689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89" s="5" cm="1">
        <f t="array" ref="P1689">MAX(IF((ProjectInfoTable[ProjectName]=DiscreteStatsTable[[#This Row],[ProjectName]]),(ProjectInfoTable[ProjectName]=DiscreteStatsTable[[#This Row],[ProjectName]])*ProjectInfoTable[ConfidenceInterval]))</f>
        <v>0.95</v>
      </c>
      <c r="Q1689" s="5">
        <f>IF(AND(DiscreteStatsTable[[#This Row],[RepsWithStatObserved]]=1,Y1689=0),200000000000000000000,IFERROR(_xlfn.T.INV.2T(1 -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89" s="5" cm="1">
        <f t="array" ref="R1689">MIN(IF((DiscreteStatsTable[GroupByKey]=DiscreteStatsTable[[#This Row],[GroupByKey]]),(DiscreteStatsTable[GroupByKey]=DiscreteStatsTable[[#This Row],[GroupByKey]])*DiscreteStatsTable[Average]))</f>
        <v>0</v>
      </c>
      <c r="S1689" s="5" cm="1">
        <f t="array" ref="S1689">MAX(IF((DiscreteStatsTable[GroupByKey]=DiscreteStatsTable[[#This Row],[GroupByKey]]),(DiscreteStatsTable[GroupByKey]=DiscreteStatsTable[[#This Row],[GroupByKey]])*DiscreteStatsTable[Average]))</f>
        <v>12.907894030662501</v>
      </c>
      <c r="T1689" s="5" cm="1">
        <f t="array" ref="T1689">MIN(IF((DiscreteStatsTable[GroupByKey]=DiscreteStatsTable[[#This Row],[GroupByKey]]),(DiscreteStatsTable[GroupByKey]=DiscreteStatsTable[[#This Row],[GroupByKey]])*DiscreteStatsTable[Minimum]))</f>
        <v>0</v>
      </c>
      <c r="U1689" s="5" cm="1">
        <f t="array" ref="U1689">MAX(IF((DiscreteStatsTable[GroupByKey]=DiscreteStatsTable[[#This Row],[GroupByKey]]),(DiscreteStatsTable[GroupByKey]=DiscreteStatsTable[[#This Row],[GroupByKey]])*DiscreteStatsTable[Maximum]))</f>
        <v>31.471105476993198</v>
      </c>
      <c r="V1689" s="5" cm="1">
        <f t="array" ref="V1689">IFERROR(AVERAGE(IF((DiscreteStatsTable[GroupByKey]=DiscreteStatsTable[[#This Row],[GroupByKey]]),(DiscreteStatsTable[GroupByKey]=DiscreteStatsTable[[#This Row],[GroupByKey]])*DiscreteStatsTable[NumberObservations])),0)</f>
        <v>6.66</v>
      </c>
      <c r="W1689" s="5">
        <f>IF((DiscreteStatsTable[[#This Row],[RepsRequested]]&gt;1),DiscreteStatsTable[[#This Row],[HalfWidth]],DiscreteStatsTable[[#This Row],[BatchMeansHalfWidth]])</f>
        <v>0.62451094728009982</v>
      </c>
      <c r="X1689" s="5" cm="1">
        <f t="array" ref="X1689">COUNT(IF((DiscreteStatsTable[GroupByKey]=DiscreteStatsTable[[#This Row],[GroupByKey]]),(DiscreteStatsTable[GroupByKey]=DiscreteStatsTable[[#This Row],[GroupByKey]])*DiscreteStatsTable[Replication]))</f>
        <v>50</v>
      </c>
      <c r="Y1689" s="5">
        <f>IF(DiscreteStatsTable[[#This Row],[RepsRequested]]=DiscreteStatsTable[[#This Row],[RepsWithStatObserved]],1,0)</f>
        <v>1</v>
      </c>
    </row>
    <row r="1690" spans="1:25" x14ac:dyDescent="0.25">
      <c r="A1690" t="s">
        <v>68</v>
      </c>
      <c r="B1690" t="s">
        <v>70</v>
      </c>
      <c r="C1690">
        <v>49</v>
      </c>
      <c r="D1690" t="s">
        <v>99</v>
      </c>
      <c r="E1690" t="s">
        <v>72</v>
      </c>
      <c r="F1690" t="s">
        <v>73</v>
      </c>
      <c r="G1690">
        <v>0.27909475081996699</v>
      </c>
      <c r="H1690">
        <v>2E+20</v>
      </c>
      <c r="I1690">
        <v>0.14319046997101201</v>
      </c>
      <c r="J1690">
        <v>0.36690442500505799</v>
      </c>
      <c r="K1690">
        <v>4</v>
      </c>
      <c r="L169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90" s="5" cm="1">
        <f t="array" ref="M1690">MAX(IF((ProjectInfoTable[ProjectName]=DiscreteStatsTable[[#This Row],[ProjectName]]),(ProjectInfoTable[ProjectName]=DiscreteStatsTable[[#This Row],[ProjectName]])*ProjectInfoTable[NumberOfReplications]))</f>
        <v>50</v>
      </c>
      <c r="N1690" s="5" cm="1">
        <f t="array" ref="N1690">IFERROR(AVERAGE(IF((DiscreteStatsTable[GroupByKey]=DiscreteStatsTable[[#This Row],[GroupByKey]]),(DiscreteStatsTable[GroupByKey]=DiscreteStatsTable[[#This Row],[GroupByKey]])*DiscreteStatsTable[Average])),0)</f>
        <v>0.25989097691448754</v>
      </c>
      <c r="O1690" s="5" cm="1">
        <f t="array" ref="O1690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90" s="5" cm="1">
        <f t="array" ref="P1690">MAX(IF((ProjectInfoTable[ProjectName]=DiscreteStatsTable[[#This Row],[ProjectName]]),(ProjectInfoTable[ProjectName]=DiscreteStatsTable[[#This Row],[ProjectName]])*ProjectInfoTable[ConfidenceInterval]))</f>
        <v>0.95</v>
      </c>
      <c r="Q1690" s="5">
        <f>IF(AND(DiscreteStatsTable[[#This Row],[RepsWithStatObserved]]=1,Y1690=0),200000000000000000000,IFERROR(_xlfn.T.INV.2T(1 -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90" s="5" cm="1">
        <f t="array" ref="R1690">MIN(IF((DiscreteStatsTable[GroupByKey]=DiscreteStatsTable[[#This Row],[GroupByKey]]),(DiscreteStatsTable[GroupByKey]=DiscreteStatsTable[[#This Row],[GroupByKey]])*DiscreteStatsTable[Average]))</f>
        <v>9.9110799780549305E-2</v>
      </c>
      <c r="S1690" s="5" cm="1">
        <f t="array" ref="S1690">MAX(IF((DiscreteStatsTable[GroupByKey]=DiscreteStatsTable[[#This Row],[GroupByKey]]),(DiscreteStatsTable[GroupByKey]=DiscreteStatsTable[[#This Row],[GroupByKey]])*DiscreteStatsTable[Average]))</f>
        <v>0.39044329600396599</v>
      </c>
      <c r="T1690" s="5" cm="1">
        <f t="array" ref="T1690">MIN(IF((DiscreteStatsTable[GroupByKey]=DiscreteStatsTable[[#This Row],[GroupByKey]]),(DiscreteStatsTable[GroupByKey]=DiscreteStatsTable[[#This Row],[GroupByKey]])*DiscreteStatsTable[Minimum]))</f>
        <v>1.8569038615106601E-2</v>
      </c>
      <c r="U1690" s="5" cm="1">
        <f t="array" ref="U1690">MAX(IF((DiscreteStatsTable[GroupByKey]=DiscreteStatsTable[[#This Row],[GroupByKey]]),(DiscreteStatsTable[GroupByKey]=DiscreteStatsTable[[#This Row],[GroupByKey]])*DiscreteStatsTable[Maximum]))</f>
        <v>0.49770717251883501</v>
      </c>
      <c r="V1690" s="5" cm="1">
        <f t="array" ref="V1690">IFERROR(AVERAGE(IF((DiscreteStatsTable[GroupByKey]=DiscreteStatsTable[[#This Row],[GroupByKey]]),(DiscreteStatsTable[GroupByKey]=DiscreteStatsTable[[#This Row],[GroupByKey]])*DiscreteStatsTable[NumberObservations])),0)</f>
        <v>6.66</v>
      </c>
      <c r="W1690" s="5">
        <f>IF((DiscreteStatsTable[[#This Row],[RepsRequested]]&gt;1),DiscreteStatsTable[[#This Row],[HalfWidth]],DiscreteStatsTable[[#This Row],[BatchMeansHalfWidth]])</f>
        <v>1.6977944113910053E-2</v>
      </c>
      <c r="X1690" s="5" cm="1">
        <f t="array" ref="X1690">COUNT(IF((DiscreteStatsTable[GroupByKey]=DiscreteStatsTable[[#This Row],[GroupByKey]]),(DiscreteStatsTable[GroupByKey]=DiscreteStatsTable[[#This Row],[GroupByKey]])*DiscreteStatsTable[Replication]))</f>
        <v>50</v>
      </c>
      <c r="Y1690" s="5">
        <f>IF(DiscreteStatsTable[[#This Row],[RepsRequested]]=DiscreteStatsTable[[#This Row],[RepsWithStatObserved]],1,0)</f>
        <v>1</v>
      </c>
    </row>
    <row r="1691" spans="1:25" x14ac:dyDescent="0.25">
      <c r="A1691" t="s">
        <v>68</v>
      </c>
      <c r="B1691" t="s">
        <v>70</v>
      </c>
      <c r="C1691">
        <v>49</v>
      </c>
      <c r="D1691" t="s">
        <v>99</v>
      </c>
      <c r="E1691" t="s">
        <v>74</v>
      </c>
      <c r="F1691" t="s">
        <v>73</v>
      </c>
      <c r="G1691">
        <v>10.956814351345701</v>
      </c>
      <c r="H1691">
        <v>2E+20</v>
      </c>
      <c r="I1691">
        <v>4.7866397503229097</v>
      </c>
      <c r="J1691">
        <v>18.1014058093435</v>
      </c>
      <c r="K1691">
        <v>4</v>
      </c>
      <c r="L169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91" s="5" cm="1">
        <f t="array" ref="M1691">MAX(IF((ProjectInfoTable[ProjectName]=DiscreteStatsTable[[#This Row],[ProjectName]]),(ProjectInfoTable[ProjectName]=DiscreteStatsTable[[#This Row],[ProjectName]])*ProjectInfoTable[NumberOfReplications]))</f>
        <v>50</v>
      </c>
      <c r="N1691" s="5" cm="1">
        <f t="array" ref="N1691">IFERROR(AVERAGE(IF((DiscreteStatsTable[GroupByKey]=DiscreteStatsTable[[#This Row],[GroupByKey]]),(DiscreteStatsTable[GroupByKey]=DiscreteStatsTable[[#This Row],[GroupByKey]])*DiscreteStatsTable[Average])),0)</f>
        <v>9.3051094534677592</v>
      </c>
      <c r="O1691" s="5" cm="1">
        <f t="array" ref="O1691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91" s="5" cm="1">
        <f t="array" ref="P1691">MAX(IF((ProjectInfoTable[ProjectName]=DiscreteStatsTable[[#This Row],[ProjectName]]),(ProjectInfoTable[ProjectName]=DiscreteStatsTable[[#This Row],[ProjectName]])*ProjectInfoTable[ConfidenceInterval]))</f>
        <v>0.95</v>
      </c>
      <c r="Q1691" s="5">
        <f>IF(AND(DiscreteStatsTable[[#This Row],[RepsWithStatObserved]]=1,Y1691=0),200000000000000000000,IFERROR(_xlfn.T.INV.2T(1 -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91" s="5" cm="1">
        <f t="array" ref="R1691">MIN(IF((DiscreteStatsTable[GroupByKey]=DiscreteStatsTable[[#This Row],[GroupByKey]]),(DiscreteStatsTable[GroupByKey]=DiscreteStatsTable[[#This Row],[GroupByKey]])*DiscreteStatsTable[Average]))</f>
        <v>3.48010138212855</v>
      </c>
      <c r="S1691" s="5" cm="1">
        <f t="array" ref="S1691">MAX(IF((DiscreteStatsTable[GroupByKey]=DiscreteStatsTable[[#This Row],[GroupByKey]]),(DiscreteStatsTable[GroupByKey]=DiscreteStatsTable[[#This Row],[GroupByKey]])*DiscreteStatsTable[Average]))</f>
        <v>23.754986041942001</v>
      </c>
      <c r="T1691" s="5" cm="1">
        <f t="array" ref="T1691">MIN(IF((DiscreteStatsTable[GroupByKey]=DiscreteStatsTable[[#This Row],[GroupByKey]]),(DiscreteStatsTable[GroupByKey]=DiscreteStatsTable[[#This Row],[GroupByKey]])*DiscreteStatsTable[Minimum]))</f>
        <v>0.55707115845319799</v>
      </c>
      <c r="U1691" s="5" cm="1">
        <f t="array" ref="U1691">MAX(IF((DiscreteStatsTable[GroupByKey]=DiscreteStatsTable[[#This Row],[GroupByKey]]),(DiscreteStatsTable[GroupByKey]=DiscreteStatsTable[[#This Row],[GroupByKey]])*DiscreteStatsTable[Maximum]))</f>
        <v>46.0165696136092</v>
      </c>
      <c r="V1691" s="5" cm="1">
        <f t="array" ref="V1691">IFERROR(AVERAGE(IF((DiscreteStatsTable[GroupByKey]=DiscreteStatsTable[[#This Row],[GroupByKey]]),(DiscreteStatsTable[GroupByKey]=DiscreteStatsTable[[#This Row],[GroupByKey]])*DiscreteStatsTable[NumberObservations])),0)</f>
        <v>6.66</v>
      </c>
      <c r="W1691" s="5">
        <f>IF((DiscreteStatsTable[[#This Row],[RepsRequested]]&gt;1),DiscreteStatsTable[[#This Row],[HalfWidth]],DiscreteStatsTable[[#This Row],[BatchMeansHalfWidth]])</f>
        <v>0.87568994514178078</v>
      </c>
      <c r="X1691" s="5" cm="1">
        <f t="array" ref="X1691">COUNT(IF((DiscreteStatsTable[GroupByKey]=DiscreteStatsTable[[#This Row],[GroupByKey]]),(DiscreteStatsTable[GroupByKey]=DiscreteStatsTable[[#This Row],[GroupByKey]])*DiscreteStatsTable[Replication]))</f>
        <v>50</v>
      </c>
      <c r="Y1691" s="5">
        <f>IF(DiscreteStatsTable[[#This Row],[RepsRequested]]=DiscreteStatsTable[[#This Row],[RepsWithStatObserved]],1,0)</f>
        <v>1</v>
      </c>
    </row>
    <row r="1692" spans="1:25" x14ac:dyDescent="0.25">
      <c r="A1692" t="s">
        <v>68</v>
      </c>
      <c r="B1692" t="s">
        <v>70</v>
      </c>
      <c r="C1692">
        <v>49</v>
      </c>
      <c r="D1692" t="s">
        <v>99</v>
      </c>
      <c r="E1692" t="s">
        <v>75</v>
      </c>
      <c r="F1692" t="s">
        <v>73</v>
      </c>
      <c r="G1692">
        <v>0.27909475081996699</v>
      </c>
      <c r="H1692">
        <v>2E+20</v>
      </c>
      <c r="I1692">
        <v>0.14319046997101201</v>
      </c>
      <c r="J1692">
        <v>0.36690442500505799</v>
      </c>
      <c r="K1692">
        <v>4</v>
      </c>
      <c r="L169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92" s="5" cm="1">
        <f t="array" ref="M1692">MAX(IF((ProjectInfoTable[ProjectName]=DiscreteStatsTable[[#This Row],[ProjectName]]),(ProjectInfoTable[ProjectName]=DiscreteStatsTable[[#This Row],[ProjectName]])*ProjectInfoTable[NumberOfReplications]))</f>
        <v>50</v>
      </c>
      <c r="N1692" s="5" cm="1">
        <f t="array" ref="N1692">IFERROR(AVERAGE(IF((DiscreteStatsTable[GroupByKey]=DiscreteStatsTable[[#This Row],[GroupByKey]]),(DiscreteStatsTable[GroupByKey]=DiscreteStatsTable[[#This Row],[GroupByKey]])*DiscreteStatsTable[Average])),0)</f>
        <v>0.25989097691448754</v>
      </c>
      <c r="O1692" s="5" cm="1">
        <f t="array" ref="O1692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92" s="5" cm="1">
        <f t="array" ref="P1692">MAX(IF((ProjectInfoTable[ProjectName]=DiscreteStatsTable[[#This Row],[ProjectName]]),(ProjectInfoTable[ProjectName]=DiscreteStatsTable[[#This Row],[ProjectName]])*ProjectInfoTable[ConfidenceInterval]))</f>
        <v>0.95</v>
      </c>
      <c r="Q1692" s="5">
        <f>IF(AND(DiscreteStatsTable[[#This Row],[RepsWithStatObserved]]=1,Y1692=0),200000000000000000000,IFERROR(_xlfn.T.INV.2T(1 -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92" s="5" cm="1">
        <f t="array" ref="R1692">MIN(IF((DiscreteStatsTable[GroupByKey]=DiscreteStatsTable[[#This Row],[GroupByKey]]),(DiscreteStatsTable[GroupByKey]=DiscreteStatsTable[[#This Row],[GroupByKey]])*DiscreteStatsTable[Average]))</f>
        <v>9.9110799780549305E-2</v>
      </c>
      <c r="S1692" s="5" cm="1">
        <f t="array" ref="S1692">MAX(IF((DiscreteStatsTable[GroupByKey]=DiscreteStatsTable[[#This Row],[GroupByKey]]),(DiscreteStatsTable[GroupByKey]=DiscreteStatsTable[[#This Row],[GroupByKey]])*DiscreteStatsTable[Average]))</f>
        <v>0.39044329600396599</v>
      </c>
      <c r="T1692" s="5" cm="1">
        <f t="array" ref="T1692">MIN(IF((DiscreteStatsTable[GroupByKey]=DiscreteStatsTable[[#This Row],[GroupByKey]]),(DiscreteStatsTable[GroupByKey]=DiscreteStatsTable[[#This Row],[GroupByKey]])*DiscreteStatsTable[Minimum]))</f>
        <v>1.8569038615106601E-2</v>
      </c>
      <c r="U1692" s="5" cm="1">
        <f t="array" ref="U1692">MAX(IF((DiscreteStatsTable[GroupByKey]=DiscreteStatsTable[[#This Row],[GroupByKey]]),(DiscreteStatsTable[GroupByKey]=DiscreteStatsTable[[#This Row],[GroupByKey]])*DiscreteStatsTable[Maximum]))</f>
        <v>0.49770717251883501</v>
      </c>
      <c r="V1692" s="5" cm="1">
        <f t="array" ref="V1692">IFERROR(AVERAGE(IF((DiscreteStatsTable[GroupByKey]=DiscreteStatsTable[[#This Row],[GroupByKey]]),(DiscreteStatsTable[GroupByKey]=DiscreteStatsTable[[#This Row],[GroupByKey]])*DiscreteStatsTable[NumberObservations])),0)</f>
        <v>6.66</v>
      </c>
      <c r="W1692" s="5">
        <f>IF((DiscreteStatsTable[[#This Row],[RepsRequested]]&gt;1),DiscreteStatsTable[[#This Row],[HalfWidth]],DiscreteStatsTable[[#This Row],[BatchMeansHalfWidth]])</f>
        <v>1.6977944113910053E-2</v>
      </c>
      <c r="X1692" s="5" cm="1">
        <f t="array" ref="X1692">COUNT(IF((DiscreteStatsTable[GroupByKey]=DiscreteStatsTable[[#This Row],[GroupByKey]]),(DiscreteStatsTable[GroupByKey]=DiscreteStatsTable[[#This Row],[GroupByKey]])*DiscreteStatsTable[Replication]))</f>
        <v>50</v>
      </c>
      <c r="Y1692" s="5">
        <f>IF(DiscreteStatsTable[[#This Row],[RepsRequested]]=DiscreteStatsTable[[#This Row],[RepsWithStatObserved]],1,0)</f>
        <v>1</v>
      </c>
    </row>
    <row r="1693" spans="1:25" x14ac:dyDescent="0.25">
      <c r="A1693" t="s">
        <v>68</v>
      </c>
      <c r="B1693" t="s">
        <v>70</v>
      </c>
      <c r="C1693">
        <v>49</v>
      </c>
      <c r="D1693" t="s">
        <v>99</v>
      </c>
      <c r="E1693" t="s">
        <v>76</v>
      </c>
      <c r="F1693" t="s">
        <v>73</v>
      </c>
      <c r="G1693">
        <v>8.3728425245990294</v>
      </c>
      <c r="H1693">
        <v>2E+20</v>
      </c>
      <c r="I1693">
        <v>4.2957140991303504</v>
      </c>
      <c r="J1693">
        <v>11.007132750151801</v>
      </c>
      <c r="K1693">
        <v>4</v>
      </c>
      <c r="L169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93" s="5" cm="1">
        <f t="array" ref="M1693">MAX(IF((ProjectInfoTable[ProjectName]=DiscreteStatsTable[[#This Row],[ProjectName]]),(ProjectInfoTable[ProjectName]=DiscreteStatsTable[[#This Row],[ProjectName]])*ProjectInfoTable[NumberOfReplications]))</f>
        <v>50</v>
      </c>
      <c r="N1693" s="5" cm="1">
        <f t="array" ref="N1693">IFERROR(AVERAGE(IF((DiscreteStatsTable[GroupByKey]=DiscreteStatsTable[[#This Row],[GroupByKey]]),(DiscreteStatsTable[GroupByKey]=DiscreteStatsTable[[#This Row],[GroupByKey]])*DiscreteStatsTable[Average])),0)</f>
        <v>7.7967293074346298</v>
      </c>
      <c r="O1693" s="5" cm="1">
        <f t="array" ref="O1693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93" s="5" cm="1">
        <f t="array" ref="P1693">MAX(IF((ProjectInfoTable[ProjectName]=DiscreteStatsTable[[#This Row],[ProjectName]]),(ProjectInfoTable[ProjectName]=DiscreteStatsTable[[#This Row],[ProjectName]])*ProjectInfoTable[ConfidenceInterval]))</f>
        <v>0.95</v>
      </c>
      <c r="Q1693" s="5">
        <f>IF(AND(DiscreteStatsTable[[#This Row],[RepsWithStatObserved]]=1,Y1693=0),200000000000000000000,IFERROR(_xlfn.T.INV.2T(1 -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93" s="5" cm="1">
        <f t="array" ref="R1693">MIN(IF((DiscreteStatsTable[GroupByKey]=DiscreteStatsTable[[#This Row],[GroupByKey]]),(DiscreteStatsTable[GroupByKey]=DiscreteStatsTable[[#This Row],[GroupByKey]])*DiscreteStatsTable[Average]))</f>
        <v>2.9733239934164799</v>
      </c>
      <c r="S1693" s="5" cm="1">
        <f t="array" ref="S1693">MAX(IF((DiscreteStatsTable[GroupByKey]=DiscreteStatsTable[[#This Row],[GroupByKey]]),(DiscreteStatsTable[GroupByKey]=DiscreteStatsTable[[#This Row],[GroupByKey]])*DiscreteStatsTable[Average]))</f>
        <v>11.713298880119</v>
      </c>
      <c r="T1693" s="5" cm="1">
        <f t="array" ref="T1693">MIN(IF((DiscreteStatsTable[GroupByKey]=DiscreteStatsTable[[#This Row],[GroupByKey]]),(DiscreteStatsTable[GroupByKey]=DiscreteStatsTable[[#This Row],[GroupByKey]])*DiscreteStatsTable[Minimum]))</f>
        <v>0.55707115845319799</v>
      </c>
      <c r="U1693" s="5" cm="1">
        <f t="array" ref="U1693">MAX(IF((DiscreteStatsTable[GroupByKey]=DiscreteStatsTable[[#This Row],[GroupByKey]]),(DiscreteStatsTable[GroupByKey]=DiscreteStatsTable[[#This Row],[GroupByKey]])*DiscreteStatsTable[Maximum]))</f>
        <v>14.9312151755651</v>
      </c>
      <c r="V1693" s="5" cm="1">
        <f t="array" ref="V1693">IFERROR(AVERAGE(IF((DiscreteStatsTable[GroupByKey]=DiscreteStatsTable[[#This Row],[GroupByKey]]),(DiscreteStatsTable[GroupByKey]=DiscreteStatsTable[[#This Row],[GroupByKey]])*DiscreteStatsTable[NumberObservations])),0)</f>
        <v>6.66</v>
      </c>
      <c r="W1693" s="5">
        <f>IF((DiscreteStatsTable[[#This Row],[RepsRequested]]&gt;1),DiscreteStatsTable[[#This Row],[HalfWidth]],DiscreteStatsTable[[#This Row],[BatchMeansHalfWidth]])</f>
        <v>0.50933832341729657</v>
      </c>
      <c r="X1693" s="5" cm="1">
        <f t="array" ref="X1693">COUNT(IF((DiscreteStatsTable[GroupByKey]=DiscreteStatsTable[[#This Row],[GroupByKey]]),(DiscreteStatsTable[GroupByKey]=DiscreteStatsTable[[#This Row],[GroupByKey]])*DiscreteStatsTable[Replication]))</f>
        <v>50</v>
      </c>
      <c r="Y1693" s="5">
        <f>IF(DiscreteStatsTable[[#This Row],[RepsRequested]]=DiscreteStatsTable[[#This Row],[RepsWithStatObserved]],1,0)</f>
        <v>1</v>
      </c>
    </row>
    <row r="1694" spans="1:25" x14ac:dyDescent="0.25">
      <c r="A1694" t="s">
        <v>68</v>
      </c>
      <c r="B1694" t="s">
        <v>70</v>
      </c>
      <c r="C1694">
        <v>49</v>
      </c>
      <c r="D1694" t="s">
        <v>99</v>
      </c>
      <c r="E1694" t="s">
        <v>77</v>
      </c>
      <c r="F1694" t="s">
        <v>73</v>
      </c>
      <c r="G1694">
        <v>0</v>
      </c>
      <c r="H1694">
        <v>2E+20</v>
      </c>
      <c r="I1694">
        <v>0</v>
      </c>
      <c r="J1694">
        <v>0</v>
      </c>
      <c r="K1694">
        <v>4</v>
      </c>
      <c r="L169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694" s="5" cm="1">
        <f t="array" ref="M1694">MAX(IF((ProjectInfoTable[ProjectName]=DiscreteStatsTable[[#This Row],[ProjectName]]),(ProjectInfoTable[ProjectName]=DiscreteStatsTable[[#This Row],[ProjectName]])*ProjectInfoTable[NumberOfReplications]))</f>
        <v>50</v>
      </c>
      <c r="N1694" s="5" cm="1">
        <f t="array" ref="N1694">IFERROR(AVERAGE(IF((DiscreteStatsTable[GroupByKey]=DiscreteStatsTable[[#This Row],[GroupByKey]]),(DiscreteStatsTable[GroupByKey]=DiscreteStatsTable[[#This Row],[GroupByKey]])*DiscreteStatsTable[Average])),0)</f>
        <v>0</v>
      </c>
      <c r="O1694" s="5" cm="1">
        <f t="array" ref="O1694">IFERROR(_xlfn.STDEV.S(IF((DiscreteStatsTable[GroupByKey]=DiscreteStatsTable[[#This Row],[GroupByKey]]),(DiscreteStatsTable[GroupByKey]=DiscreteStatsTable[[#This Row],[GroupByKey]])*DiscreteStatsTable[Average])),0)</f>
        <v>0</v>
      </c>
      <c r="P1694" s="5" cm="1">
        <f t="array" ref="P1694">MAX(IF((ProjectInfoTable[ProjectName]=DiscreteStatsTable[[#This Row],[ProjectName]]),(ProjectInfoTable[ProjectName]=DiscreteStatsTable[[#This Row],[ProjectName]])*ProjectInfoTable[ConfidenceInterval]))</f>
        <v>0.95</v>
      </c>
      <c r="Q1694" s="5">
        <f>IF(AND(DiscreteStatsTable[[#This Row],[RepsWithStatObserved]]=1,Y1694=0),200000000000000000000,IFERROR(_xlfn.T.INV.2T(1 -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4" s="5" cm="1">
        <f t="array" ref="R1694">MIN(IF((DiscreteStatsTable[GroupByKey]=DiscreteStatsTable[[#This Row],[GroupByKey]]),(DiscreteStatsTable[GroupByKey]=DiscreteStatsTable[[#This Row],[GroupByKey]])*DiscreteStatsTable[Average]))</f>
        <v>0</v>
      </c>
      <c r="S1694" s="5" cm="1">
        <f t="array" ref="S1694">MAX(IF((DiscreteStatsTable[GroupByKey]=DiscreteStatsTable[[#This Row],[GroupByKey]]),(DiscreteStatsTable[GroupByKey]=DiscreteStatsTable[[#This Row],[GroupByKey]])*DiscreteStatsTable[Average]))</f>
        <v>0</v>
      </c>
      <c r="T1694" s="5" cm="1">
        <f t="array" ref="T1694">MIN(IF((DiscreteStatsTable[GroupByKey]=DiscreteStatsTable[[#This Row],[GroupByKey]]),(DiscreteStatsTable[GroupByKey]=DiscreteStatsTable[[#This Row],[GroupByKey]])*DiscreteStatsTable[Minimum]))</f>
        <v>0</v>
      </c>
      <c r="U1694" s="5" cm="1">
        <f t="array" ref="U1694">MAX(IF((DiscreteStatsTable[GroupByKey]=DiscreteStatsTable[[#This Row],[GroupByKey]]),(DiscreteStatsTable[GroupByKey]=DiscreteStatsTable[[#This Row],[GroupByKey]])*DiscreteStatsTable[Maximum]))</f>
        <v>0</v>
      </c>
      <c r="V1694" s="5" cm="1">
        <f t="array" ref="V1694">IFERROR(AVERAGE(IF((DiscreteStatsTable[GroupByKey]=DiscreteStatsTable[[#This Row],[GroupByKey]]),(DiscreteStatsTable[GroupByKey]=DiscreteStatsTable[[#This Row],[GroupByKey]])*DiscreteStatsTable[NumberObservations])),0)</f>
        <v>6.66</v>
      </c>
      <c r="W1694" s="5">
        <f>IF((DiscreteStatsTable[[#This Row],[RepsRequested]]&gt;1),DiscreteStatsTable[[#This Row],[HalfWidth]],DiscreteStatsTable[[#This Row],[BatchMeansHalfWidth]])</f>
        <v>0</v>
      </c>
      <c r="X1694" s="5" cm="1">
        <f t="array" ref="X1694">COUNT(IF((DiscreteStatsTable[GroupByKey]=DiscreteStatsTable[[#This Row],[GroupByKey]]),(DiscreteStatsTable[GroupByKey]=DiscreteStatsTable[[#This Row],[GroupByKey]])*DiscreteStatsTable[Replication]))</f>
        <v>50</v>
      </c>
      <c r="Y1694" s="5">
        <f>IF(DiscreteStatsTable[[#This Row],[RepsRequested]]=DiscreteStatsTable[[#This Row],[RepsWithStatObserved]],1,0)</f>
        <v>1</v>
      </c>
    </row>
    <row r="1695" spans="1:25" x14ac:dyDescent="0.25">
      <c r="A1695" t="s">
        <v>68</v>
      </c>
      <c r="B1695" t="s">
        <v>70</v>
      </c>
      <c r="C1695">
        <v>49</v>
      </c>
      <c r="D1695" t="s">
        <v>99</v>
      </c>
      <c r="E1695" t="s">
        <v>78</v>
      </c>
      <c r="F1695" t="s">
        <v>73</v>
      </c>
      <c r="G1695">
        <v>2.58397182674666</v>
      </c>
      <c r="H1695">
        <v>2E+20</v>
      </c>
      <c r="I1695">
        <v>0</v>
      </c>
      <c r="J1695">
        <v>7.2162968528780498</v>
      </c>
      <c r="K1695">
        <v>4</v>
      </c>
      <c r="L169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695" s="5" cm="1">
        <f t="array" ref="M1695">MAX(IF((ProjectInfoTable[ProjectName]=DiscreteStatsTable[[#This Row],[ProjectName]]),(ProjectInfoTable[ProjectName]=DiscreteStatsTable[[#This Row],[ProjectName]])*ProjectInfoTable[NumberOfReplications]))</f>
        <v>50</v>
      </c>
      <c r="N1695" s="5" cm="1">
        <f t="array" ref="N1695">IFERROR(AVERAGE(IF((DiscreteStatsTable[GroupByKey]=DiscreteStatsTable[[#This Row],[GroupByKey]]),(DiscreteStatsTable[GroupByKey]=DiscreteStatsTable[[#This Row],[GroupByKey]])*DiscreteStatsTable[Average])),0)</f>
        <v>1.5083801460331328</v>
      </c>
      <c r="O1695" s="5" cm="1">
        <f t="array" ref="O1695">IFERROR(_xlfn.STDEV.S(IF((DiscreteStatsTable[GroupByKey]=DiscreteStatsTable[[#This Row],[GroupByKey]]),(DiscreteStatsTable[GroupByKey]=DiscreteStatsTable[[#This Row],[GroupByKey]])*DiscreteStatsTable[Average])),0)</f>
        <v>2.1974590330732333</v>
      </c>
      <c r="P1695" s="5" cm="1">
        <f t="array" ref="P1695">MAX(IF((ProjectInfoTable[ProjectName]=DiscreteStatsTable[[#This Row],[ProjectName]]),(ProjectInfoTable[ProjectName]=DiscreteStatsTable[[#This Row],[ProjectName]])*ProjectInfoTable[ConfidenceInterval]))</f>
        <v>0.95</v>
      </c>
      <c r="Q1695" s="5">
        <f>IF(AND(DiscreteStatsTable[[#This Row],[RepsWithStatObserved]]=1,Y1695=0),200000000000000000000,IFERROR(_xlfn.T.INV.2T(1 -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695" s="5" cm="1">
        <f t="array" ref="R1695">MIN(IF((DiscreteStatsTable[GroupByKey]=DiscreteStatsTable[[#This Row],[GroupByKey]]),(DiscreteStatsTable[GroupByKey]=DiscreteStatsTable[[#This Row],[GroupByKey]])*DiscreteStatsTable[Average]))</f>
        <v>0</v>
      </c>
      <c r="S1695" s="5" cm="1">
        <f t="array" ref="S1695">MAX(IF((DiscreteStatsTable[GroupByKey]=DiscreteStatsTable[[#This Row],[GroupByKey]]),(DiscreteStatsTable[GroupByKey]=DiscreteStatsTable[[#This Row],[GroupByKey]])*DiscreteStatsTable[Average]))</f>
        <v>12.907894030662501</v>
      </c>
      <c r="T1695" s="5" cm="1">
        <f t="array" ref="T1695">MIN(IF((DiscreteStatsTable[GroupByKey]=DiscreteStatsTable[[#This Row],[GroupByKey]]),(DiscreteStatsTable[GroupByKey]=DiscreteStatsTable[[#This Row],[GroupByKey]])*DiscreteStatsTable[Minimum]))</f>
        <v>0</v>
      </c>
      <c r="U1695" s="5" cm="1">
        <f t="array" ref="U1695">MAX(IF((DiscreteStatsTable[GroupByKey]=DiscreteStatsTable[[#This Row],[GroupByKey]]),(DiscreteStatsTable[GroupByKey]=DiscreteStatsTable[[#This Row],[GroupByKey]])*DiscreteStatsTable[Maximum]))</f>
        <v>31.471105476993198</v>
      </c>
      <c r="V1695" s="5" cm="1">
        <f t="array" ref="V1695">IFERROR(AVERAGE(IF((DiscreteStatsTable[GroupByKey]=DiscreteStatsTable[[#This Row],[GroupByKey]]),(DiscreteStatsTable[GroupByKey]=DiscreteStatsTable[[#This Row],[GroupByKey]])*DiscreteStatsTable[NumberObservations])),0)</f>
        <v>6.66</v>
      </c>
      <c r="W1695" s="5">
        <f>IF((DiscreteStatsTable[[#This Row],[RepsRequested]]&gt;1),DiscreteStatsTable[[#This Row],[HalfWidth]],DiscreteStatsTable[[#This Row],[BatchMeansHalfWidth]])</f>
        <v>0.62451094728009982</v>
      </c>
      <c r="X1695" s="5" cm="1">
        <f t="array" ref="X1695">COUNT(IF((DiscreteStatsTable[GroupByKey]=DiscreteStatsTable[[#This Row],[GroupByKey]]),(DiscreteStatsTable[GroupByKey]=DiscreteStatsTable[[#This Row],[GroupByKey]])*DiscreteStatsTable[Replication]))</f>
        <v>50</v>
      </c>
      <c r="Y1695" s="5">
        <f>IF(DiscreteStatsTable[[#This Row],[RepsRequested]]=DiscreteStatsTable[[#This Row],[RepsWithStatObserved]],1,0)</f>
        <v>1</v>
      </c>
    </row>
    <row r="1696" spans="1:25" x14ac:dyDescent="0.25">
      <c r="A1696" t="s">
        <v>68</v>
      </c>
      <c r="B1696" t="s">
        <v>70</v>
      </c>
      <c r="C1696">
        <v>50</v>
      </c>
      <c r="D1696" t="s">
        <v>99</v>
      </c>
      <c r="E1696" t="s">
        <v>72</v>
      </c>
      <c r="F1696" t="s">
        <v>73</v>
      </c>
      <c r="G1696">
        <v>0.31027650043538801</v>
      </c>
      <c r="H1696">
        <v>2E+20</v>
      </c>
      <c r="I1696">
        <v>0.135248008101157</v>
      </c>
      <c r="J1696">
        <v>0.49236706577789902</v>
      </c>
      <c r="K1696">
        <v>4</v>
      </c>
      <c r="L169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696" s="5" cm="1">
        <f t="array" ref="M1696">MAX(IF((ProjectInfoTable[ProjectName]=DiscreteStatsTable[[#This Row],[ProjectName]]),(ProjectInfoTable[ProjectName]=DiscreteStatsTable[[#This Row],[ProjectName]])*ProjectInfoTable[NumberOfReplications]))</f>
        <v>50</v>
      </c>
      <c r="N1696" s="5" cm="1">
        <f t="array" ref="N1696">IFERROR(AVERAGE(IF((DiscreteStatsTable[GroupByKey]=DiscreteStatsTable[[#This Row],[GroupByKey]]),(DiscreteStatsTable[GroupByKey]=DiscreteStatsTable[[#This Row],[GroupByKey]])*DiscreteStatsTable[Average])),0)</f>
        <v>0.25989097691448754</v>
      </c>
      <c r="O1696" s="5" cm="1">
        <f t="array" ref="O1696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96" s="5" cm="1">
        <f t="array" ref="P1696">MAX(IF((ProjectInfoTable[ProjectName]=DiscreteStatsTable[[#This Row],[ProjectName]]),(ProjectInfoTable[ProjectName]=DiscreteStatsTable[[#This Row],[ProjectName]])*ProjectInfoTable[ConfidenceInterval]))</f>
        <v>0.95</v>
      </c>
      <c r="Q1696" s="5">
        <f>IF(AND(DiscreteStatsTable[[#This Row],[RepsWithStatObserved]]=1,Y1696=0),200000000000000000000,IFERROR(_xlfn.T.INV.2T(1 -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96" s="5" cm="1">
        <f t="array" ref="R1696">MIN(IF((DiscreteStatsTable[GroupByKey]=DiscreteStatsTable[[#This Row],[GroupByKey]]),(DiscreteStatsTable[GroupByKey]=DiscreteStatsTable[[#This Row],[GroupByKey]])*DiscreteStatsTable[Average]))</f>
        <v>9.9110799780549305E-2</v>
      </c>
      <c r="S1696" s="5" cm="1">
        <f t="array" ref="S1696">MAX(IF((DiscreteStatsTable[GroupByKey]=DiscreteStatsTable[[#This Row],[GroupByKey]]),(DiscreteStatsTable[GroupByKey]=DiscreteStatsTable[[#This Row],[GroupByKey]])*DiscreteStatsTable[Average]))</f>
        <v>0.39044329600396599</v>
      </c>
      <c r="T1696" s="5" cm="1">
        <f t="array" ref="T1696">MIN(IF((DiscreteStatsTable[GroupByKey]=DiscreteStatsTable[[#This Row],[GroupByKey]]),(DiscreteStatsTable[GroupByKey]=DiscreteStatsTable[[#This Row],[GroupByKey]])*DiscreteStatsTable[Minimum]))</f>
        <v>1.8569038615106601E-2</v>
      </c>
      <c r="U1696" s="5" cm="1">
        <f t="array" ref="U1696">MAX(IF((DiscreteStatsTable[GroupByKey]=DiscreteStatsTable[[#This Row],[GroupByKey]]),(DiscreteStatsTable[GroupByKey]=DiscreteStatsTable[[#This Row],[GroupByKey]])*DiscreteStatsTable[Maximum]))</f>
        <v>0.49770717251883501</v>
      </c>
      <c r="V1696" s="5" cm="1">
        <f t="array" ref="V1696">IFERROR(AVERAGE(IF((DiscreteStatsTable[GroupByKey]=DiscreteStatsTable[[#This Row],[GroupByKey]]),(DiscreteStatsTable[GroupByKey]=DiscreteStatsTable[[#This Row],[GroupByKey]])*DiscreteStatsTable[NumberObservations])),0)</f>
        <v>6.66</v>
      </c>
      <c r="W1696" s="5">
        <f>IF((DiscreteStatsTable[[#This Row],[RepsRequested]]&gt;1),DiscreteStatsTable[[#This Row],[HalfWidth]],DiscreteStatsTable[[#This Row],[BatchMeansHalfWidth]])</f>
        <v>1.6977944113910053E-2</v>
      </c>
      <c r="X1696" s="5" cm="1">
        <f t="array" ref="X1696">COUNT(IF((DiscreteStatsTable[GroupByKey]=DiscreteStatsTable[[#This Row],[GroupByKey]]),(DiscreteStatsTable[GroupByKey]=DiscreteStatsTable[[#This Row],[GroupByKey]])*DiscreteStatsTable[Replication]))</f>
        <v>50</v>
      </c>
      <c r="Y1696" s="5">
        <f>IF(DiscreteStatsTable[[#This Row],[RepsRequested]]=DiscreteStatsTable[[#This Row],[RepsWithStatObserved]],1,0)</f>
        <v>1</v>
      </c>
    </row>
    <row r="1697" spans="1:25" x14ac:dyDescent="0.25">
      <c r="A1697" t="s">
        <v>68</v>
      </c>
      <c r="B1697" t="s">
        <v>70</v>
      </c>
      <c r="C1697">
        <v>50</v>
      </c>
      <c r="D1697" t="s">
        <v>99</v>
      </c>
      <c r="E1697" t="s">
        <v>74</v>
      </c>
      <c r="F1697" t="s">
        <v>73</v>
      </c>
      <c r="G1697">
        <v>9.7964734911186007</v>
      </c>
      <c r="H1697">
        <v>2E+20</v>
      </c>
      <c r="I1697">
        <v>6.0101541552625104</v>
      </c>
      <c r="J1697">
        <v>14.771011973337</v>
      </c>
      <c r="K1697">
        <v>4</v>
      </c>
      <c r="L169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697" s="5" cm="1">
        <f t="array" ref="M1697">MAX(IF((ProjectInfoTable[ProjectName]=DiscreteStatsTable[[#This Row],[ProjectName]]),(ProjectInfoTable[ProjectName]=DiscreteStatsTable[[#This Row],[ProjectName]])*ProjectInfoTable[NumberOfReplications]))</f>
        <v>50</v>
      </c>
      <c r="N1697" s="5" cm="1">
        <f t="array" ref="N1697">IFERROR(AVERAGE(IF((DiscreteStatsTable[GroupByKey]=DiscreteStatsTable[[#This Row],[GroupByKey]]),(DiscreteStatsTable[GroupByKey]=DiscreteStatsTable[[#This Row],[GroupByKey]])*DiscreteStatsTable[Average])),0)</f>
        <v>9.3051094534677592</v>
      </c>
      <c r="O1697" s="5" cm="1">
        <f t="array" ref="O1697">IFERROR(_xlfn.STDEV.S(IF((DiscreteStatsTable[GroupByKey]=DiscreteStatsTable[[#This Row],[GroupByKey]]),(DiscreteStatsTable[GroupByKey]=DiscreteStatsTable[[#This Row],[GroupByKey]])*DiscreteStatsTable[Average])),0)</f>
        <v>3.0812795011904641</v>
      </c>
      <c r="P1697" s="5" cm="1">
        <f t="array" ref="P1697">MAX(IF((ProjectInfoTable[ProjectName]=DiscreteStatsTable[[#This Row],[ProjectName]]),(ProjectInfoTable[ProjectName]=DiscreteStatsTable[[#This Row],[ProjectName]])*ProjectInfoTable[ConfidenceInterval]))</f>
        <v>0.95</v>
      </c>
      <c r="Q1697" s="5">
        <f>IF(AND(DiscreteStatsTable[[#This Row],[RepsWithStatObserved]]=1,Y1697=0),200000000000000000000,IFERROR(_xlfn.T.INV.2T(1 -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0.87568994514178078</v>
      </c>
      <c r="R1697" s="5" cm="1">
        <f t="array" ref="R1697">MIN(IF((DiscreteStatsTable[GroupByKey]=DiscreteStatsTable[[#This Row],[GroupByKey]]),(DiscreteStatsTable[GroupByKey]=DiscreteStatsTable[[#This Row],[GroupByKey]])*DiscreteStatsTable[Average]))</f>
        <v>3.48010138212855</v>
      </c>
      <c r="S1697" s="5" cm="1">
        <f t="array" ref="S1697">MAX(IF((DiscreteStatsTable[GroupByKey]=DiscreteStatsTable[[#This Row],[GroupByKey]]),(DiscreteStatsTable[GroupByKey]=DiscreteStatsTable[[#This Row],[GroupByKey]])*DiscreteStatsTable[Average]))</f>
        <v>23.754986041942001</v>
      </c>
      <c r="T1697" s="5" cm="1">
        <f t="array" ref="T1697">MIN(IF((DiscreteStatsTable[GroupByKey]=DiscreteStatsTable[[#This Row],[GroupByKey]]),(DiscreteStatsTable[GroupByKey]=DiscreteStatsTable[[#This Row],[GroupByKey]])*DiscreteStatsTable[Minimum]))</f>
        <v>0.55707115845319799</v>
      </c>
      <c r="U1697" s="5" cm="1">
        <f t="array" ref="U1697">MAX(IF((DiscreteStatsTable[GroupByKey]=DiscreteStatsTable[[#This Row],[GroupByKey]]),(DiscreteStatsTable[GroupByKey]=DiscreteStatsTable[[#This Row],[GroupByKey]])*DiscreteStatsTable[Maximum]))</f>
        <v>46.0165696136092</v>
      </c>
      <c r="V1697" s="5" cm="1">
        <f t="array" ref="V1697">IFERROR(AVERAGE(IF((DiscreteStatsTable[GroupByKey]=DiscreteStatsTable[[#This Row],[GroupByKey]]),(DiscreteStatsTable[GroupByKey]=DiscreteStatsTable[[#This Row],[GroupByKey]])*DiscreteStatsTable[NumberObservations])),0)</f>
        <v>6.66</v>
      </c>
      <c r="W1697" s="5">
        <f>IF((DiscreteStatsTable[[#This Row],[RepsRequested]]&gt;1),DiscreteStatsTable[[#This Row],[HalfWidth]],DiscreteStatsTable[[#This Row],[BatchMeansHalfWidth]])</f>
        <v>0.87568994514178078</v>
      </c>
      <c r="X1697" s="5" cm="1">
        <f t="array" ref="X1697">COUNT(IF((DiscreteStatsTable[GroupByKey]=DiscreteStatsTable[[#This Row],[GroupByKey]]),(DiscreteStatsTable[GroupByKey]=DiscreteStatsTable[[#This Row],[GroupByKey]])*DiscreteStatsTable[Replication]))</f>
        <v>50</v>
      </c>
      <c r="Y1697" s="5">
        <f>IF(DiscreteStatsTable[[#This Row],[RepsRequested]]=DiscreteStatsTable[[#This Row],[RepsWithStatObserved]],1,0)</f>
        <v>1</v>
      </c>
    </row>
    <row r="1698" spans="1:25" x14ac:dyDescent="0.25">
      <c r="A1698" t="s">
        <v>68</v>
      </c>
      <c r="B1698" t="s">
        <v>70</v>
      </c>
      <c r="C1698">
        <v>50</v>
      </c>
      <c r="D1698" t="s">
        <v>99</v>
      </c>
      <c r="E1698" t="s">
        <v>75</v>
      </c>
      <c r="F1698" t="s">
        <v>73</v>
      </c>
      <c r="G1698">
        <v>0.31027650043538801</v>
      </c>
      <c r="H1698">
        <v>2E+20</v>
      </c>
      <c r="I1698">
        <v>0.135248008101157</v>
      </c>
      <c r="J1698">
        <v>0.49236706577789902</v>
      </c>
      <c r="K1698">
        <v>4</v>
      </c>
      <c r="L169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698" s="5" cm="1">
        <f t="array" ref="M1698">MAX(IF((ProjectInfoTable[ProjectName]=DiscreteStatsTable[[#This Row],[ProjectName]]),(ProjectInfoTable[ProjectName]=DiscreteStatsTable[[#This Row],[ProjectName]])*ProjectInfoTable[NumberOfReplications]))</f>
        <v>50</v>
      </c>
      <c r="N1698" s="5" cm="1">
        <f t="array" ref="N1698">IFERROR(AVERAGE(IF((DiscreteStatsTable[GroupByKey]=DiscreteStatsTable[[#This Row],[GroupByKey]]),(DiscreteStatsTable[GroupByKey]=DiscreteStatsTable[[#This Row],[GroupByKey]])*DiscreteStatsTable[Average])),0)</f>
        <v>0.25989097691448754</v>
      </c>
      <c r="O1698" s="5" cm="1">
        <f t="array" ref="O1698">IFERROR(_xlfn.STDEV.S(IF((DiscreteStatsTable[GroupByKey]=DiscreteStatsTable[[#This Row],[GroupByKey]]),(DiscreteStatsTable[GroupByKey]=DiscreteStatsTable[[#This Row],[GroupByKey]])*DiscreteStatsTable[Average])),0)</f>
        <v>5.9740084330965289E-2</v>
      </c>
      <c r="P1698" s="5" cm="1">
        <f t="array" ref="P1698">MAX(IF((ProjectInfoTable[ProjectName]=DiscreteStatsTable[[#This Row],[ProjectName]]),(ProjectInfoTable[ProjectName]=DiscreteStatsTable[[#This Row],[ProjectName]])*ProjectInfoTable[ConfidenceInterval]))</f>
        <v>0.95</v>
      </c>
      <c r="Q1698" s="5">
        <f>IF(AND(DiscreteStatsTable[[#This Row],[RepsWithStatObserved]]=1,Y1698=0),200000000000000000000,IFERROR(_xlfn.T.INV.2T(1 -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1.6977944113910053E-2</v>
      </c>
      <c r="R1698" s="5" cm="1">
        <f t="array" ref="R1698">MIN(IF((DiscreteStatsTable[GroupByKey]=DiscreteStatsTable[[#This Row],[GroupByKey]]),(DiscreteStatsTable[GroupByKey]=DiscreteStatsTable[[#This Row],[GroupByKey]])*DiscreteStatsTable[Average]))</f>
        <v>9.9110799780549305E-2</v>
      </c>
      <c r="S1698" s="5" cm="1">
        <f t="array" ref="S1698">MAX(IF((DiscreteStatsTable[GroupByKey]=DiscreteStatsTable[[#This Row],[GroupByKey]]),(DiscreteStatsTable[GroupByKey]=DiscreteStatsTable[[#This Row],[GroupByKey]])*DiscreteStatsTable[Average]))</f>
        <v>0.39044329600396599</v>
      </c>
      <c r="T1698" s="5" cm="1">
        <f t="array" ref="T1698">MIN(IF((DiscreteStatsTable[GroupByKey]=DiscreteStatsTable[[#This Row],[GroupByKey]]),(DiscreteStatsTable[GroupByKey]=DiscreteStatsTable[[#This Row],[GroupByKey]])*DiscreteStatsTable[Minimum]))</f>
        <v>1.8569038615106601E-2</v>
      </c>
      <c r="U1698" s="5" cm="1">
        <f t="array" ref="U1698">MAX(IF((DiscreteStatsTable[GroupByKey]=DiscreteStatsTable[[#This Row],[GroupByKey]]),(DiscreteStatsTable[GroupByKey]=DiscreteStatsTable[[#This Row],[GroupByKey]])*DiscreteStatsTable[Maximum]))</f>
        <v>0.49770717251883501</v>
      </c>
      <c r="V1698" s="5" cm="1">
        <f t="array" ref="V1698">IFERROR(AVERAGE(IF((DiscreteStatsTable[GroupByKey]=DiscreteStatsTable[[#This Row],[GroupByKey]]),(DiscreteStatsTable[GroupByKey]=DiscreteStatsTable[[#This Row],[GroupByKey]])*DiscreteStatsTable[NumberObservations])),0)</f>
        <v>6.66</v>
      </c>
      <c r="W1698" s="5">
        <f>IF((DiscreteStatsTable[[#This Row],[RepsRequested]]&gt;1),DiscreteStatsTable[[#This Row],[HalfWidth]],DiscreteStatsTable[[#This Row],[BatchMeansHalfWidth]])</f>
        <v>1.6977944113910053E-2</v>
      </c>
      <c r="X1698" s="5" cm="1">
        <f t="array" ref="X1698">COUNT(IF((DiscreteStatsTable[GroupByKey]=DiscreteStatsTable[[#This Row],[GroupByKey]]),(DiscreteStatsTable[GroupByKey]=DiscreteStatsTable[[#This Row],[GroupByKey]])*DiscreteStatsTable[Replication]))</f>
        <v>50</v>
      </c>
      <c r="Y1698" s="5">
        <f>IF(DiscreteStatsTable[[#This Row],[RepsRequested]]=DiscreteStatsTable[[#This Row],[RepsWithStatObserved]],1,0)</f>
        <v>1</v>
      </c>
    </row>
    <row r="1699" spans="1:25" x14ac:dyDescent="0.25">
      <c r="A1699" t="s">
        <v>68</v>
      </c>
      <c r="B1699" t="s">
        <v>70</v>
      </c>
      <c r="C1699">
        <v>50</v>
      </c>
      <c r="D1699" t="s">
        <v>99</v>
      </c>
      <c r="E1699" t="s">
        <v>76</v>
      </c>
      <c r="F1699" t="s">
        <v>73</v>
      </c>
      <c r="G1699">
        <v>9.3082950130616506</v>
      </c>
      <c r="H1699">
        <v>2E+20</v>
      </c>
      <c r="I1699">
        <v>4.0574402430346996</v>
      </c>
      <c r="J1699">
        <v>14.771011973337</v>
      </c>
      <c r="K1699">
        <v>4</v>
      </c>
      <c r="L169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699" s="5" cm="1">
        <f t="array" ref="M1699">MAX(IF((ProjectInfoTable[ProjectName]=DiscreteStatsTable[[#This Row],[ProjectName]]),(ProjectInfoTable[ProjectName]=DiscreteStatsTable[[#This Row],[ProjectName]])*ProjectInfoTable[NumberOfReplications]))</f>
        <v>50</v>
      </c>
      <c r="N1699" s="5" cm="1">
        <f t="array" ref="N1699">IFERROR(AVERAGE(IF((DiscreteStatsTable[GroupByKey]=DiscreteStatsTable[[#This Row],[GroupByKey]]),(DiscreteStatsTable[GroupByKey]=DiscreteStatsTable[[#This Row],[GroupByKey]])*DiscreteStatsTable[Average])),0)</f>
        <v>7.7967293074346298</v>
      </c>
      <c r="O1699" s="5" cm="1">
        <f t="array" ref="O1699">IFERROR(_xlfn.STDEV.S(IF((DiscreteStatsTable[GroupByKey]=DiscreteStatsTable[[#This Row],[GroupByKey]]),(DiscreteStatsTable[GroupByKey]=DiscreteStatsTable[[#This Row],[GroupByKey]])*DiscreteStatsTable[Average])),0)</f>
        <v>1.7922025299289408</v>
      </c>
      <c r="P1699" s="5" cm="1">
        <f t="array" ref="P1699">MAX(IF((ProjectInfoTable[ProjectName]=DiscreteStatsTable[[#This Row],[ProjectName]]),(ProjectInfoTable[ProjectName]=DiscreteStatsTable[[#This Row],[ProjectName]])*ProjectInfoTable[ConfidenceInterval]))</f>
        <v>0.95</v>
      </c>
      <c r="Q1699" s="5">
        <f>IF(AND(DiscreteStatsTable[[#This Row],[RepsWithStatObserved]]=1,Y1699=0),200000000000000000000,IFERROR(_xlfn.T.INV.2T(1 -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0.50933832341729657</v>
      </c>
      <c r="R1699" s="5" cm="1">
        <f t="array" ref="R1699">MIN(IF((DiscreteStatsTable[GroupByKey]=DiscreteStatsTable[[#This Row],[GroupByKey]]),(DiscreteStatsTable[GroupByKey]=DiscreteStatsTable[[#This Row],[GroupByKey]])*DiscreteStatsTable[Average]))</f>
        <v>2.9733239934164799</v>
      </c>
      <c r="S1699" s="5" cm="1">
        <f t="array" ref="S1699">MAX(IF((DiscreteStatsTable[GroupByKey]=DiscreteStatsTable[[#This Row],[GroupByKey]]),(DiscreteStatsTable[GroupByKey]=DiscreteStatsTable[[#This Row],[GroupByKey]])*DiscreteStatsTable[Average]))</f>
        <v>11.713298880119</v>
      </c>
      <c r="T1699" s="5" cm="1">
        <f t="array" ref="T1699">MIN(IF((DiscreteStatsTable[GroupByKey]=DiscreteStatsTable[[#This Row],[GroupByKey]]),(DiscreteStatsTable[GroupByKey]=DiscreteStatsTable[[#This Row],[GroupByKey]])*DiscreteStatsTable[Minimum]))</f>
        <v>0.55707115845319799</v>
      </c>
      <c r="U1699" s="5" cm="1">
        <f t="array" ref="U1699">MAX(IF((DiscreteStatsTable[GroupByKey]=DiscreteStatsTable[[#This Row],[GroupByKey]]),(DiscreteStatsTable[GroupByKey]=DiscreteStatsTable[[#This Row],[GroupByKey]])*DiscreteStatsTable[Maximum]))</f>
        <v>14.9312151755651</v>
      </c>
      <c r="V1699" s="5" cm="1">
        <f t="array" ref="V1699">IFERROR(AVERAGE(IF((DiscreteStatsTable[GroupByKey]=DiscreteStatsTable[[#This Row],[GroupByKey]]),(DiscreteStatsTable[GroupByKey]=DiscreteStatsTable[[#This Row],[GroupByKey]])*DiscreteStatsTable[NumberObservations])),0)</f>
        <v>6.66</v>
      </c>
      <c r="W1699" s="5">
        <f>IF((DiscreteStatsTable[[#This Row],[RepsRequested]]&gt;1),DiscreteStatsTable[[#This Row],[HalfWidth]],DiscreteStatsTable[[#This Row],[BatchMeansHalfWidth]])</f>
        <v>0.50933832341729657</v>
      </c>
      <c r="X1699" s="5" cm="1">
        <f t="array" ref="X1699">COUNT(IF((DiscreteStatsTable[GroupByKey]=DiscreteStatsTable[[#This Row],[GroupByKey]]),(DiscreteStatsTable[GroupByKey]=DiscreteStatsTable[[#This Row],[GroupByKey]])*DiscreteStatsTable[Replication]))</f>
        <v>50</v>
      </c>
      <c r="Y1699" s="5">
        <f>IF(DiscreteStatsTable[[#This Row],[RepsRequested]]=DiscreteStatsTable[[#This Row],[RepsWithStatObserved]],1,0)</f>
        <v>1</v>
      </c>
    </row>
    <row r="1700" spans="1:25" x14ac:dyDescent="0.25">
      <c r="A1700" t="s">
        <v>68</v>
      </c>
      <c r="B1700" t="s">
        <v>70</v>
      </c>
      <c r="C1700">
        <v>50</v>
      </c>
      <c r="D1700" t="s">
        <v>99</v>
      </c>
      <c r="E1700" t="s">
        <v>77</v>
      </c>
      <c r="F1700" t="s">
        <v>73</v>
      </c>
      <c r="G1700">
        <v>0</v>
      </c>
      <c r="H1700">
        <v>2E+20</v>
      </c>
      <c r="I1700">
        <v>0</v>
      </c>
      <c r="J1700">
        <v>0</v>
      </c>
      <c r="K1700">
        <v>4</v>
      </c>
      <c r="L170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700" s="5" cm="1">
        <f t="array" ref="M1700">MAX(IF((ProjectInfoTable[ProjectName]=DiscreteStatsTable[[#This Row],[ProjectName]]),(ProjectInfoTable[ProjectName]=DiscreteStatsTable[[#This Row],[ProjectName]])*ProjectInfoTable[NumberOfReplications]))</f>
        <v>50</v>
      </c>
      <c r="N1700" s="5" cm="1">
        <f t="array" ref="N1700">IFERROR(AVERAGE(IF((DiscreteStatsTable[GroupByKey]=DiscreteStatsTable[[#This Row],[GroupByKey]]),(DiscreteStatsTable[GroupByKey]=DiscreteStatsTable[[#This Row],[GroupByKey]])*DiscreteStatsTable[Average])),0)</f>
        <v>0</v>
      </c>
      <c r="O1700" s="5" cm="1">
        <f t="array" ref="O1700">IFERROR(_xlfn.STDEV.S(IF((DiscreteStatsTable[GroupByKey]=DiscreteStatsTable[[#This Row],[GroupByKey]]),(DiscreteStatsTable[GroupByKey]=DiscreteStatsTable[[#This Row],[GroupByKey]])*DiscreteStatsTable[Average])),0)</f>
        <v>0</v>
      </c>
      <c r="P1700" s="5" cm="1">
        <f t="array" ref="P1700">MAX(IF((ProjectInfoTable[ProjectName]=DiscreteStatsTable[[#This Row],[ProjectName]]),(ProjectInfoTable[ProjectName]=DiscreteStatsTable[[#This Row],[ProjectName]])*ProjectInfoTable[ConfidenceInterval]))</f>
        <v>0.95</v>
      </c>
      <c r="Q1700" s="5">
        <f>IF(AND(DiscreteStatsTable[[#This Row],[RepsWithStatObserved]]=1,Y1700=0),200000000000000000000,IFERROR(_xlfn.T.INV.2T(1 -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0" s="5" cm="1">
        <f t="array" ref="R1700">MIN(IF((DiscreteStatsTable[GroupByKey]=DiscreteStatsTable[[#This Row],[GroupByKey]]),(DiscreteStatsTable[GroupByKey]=DiscreteStatsTable[[#This Row],[GroupByKey]])*DiscreteStatsTable[Average]))</f>
        <v>0</v>
      </c>
      <c r="S1700" s="5" cm="1">
        <f t="array" ref="S1700">MAX(IF((DiscreteStatsTable[GroupByKey]=DiscreteStatsTable[[#This Row],[GroupByKey]]),(DiscreteStatsTable[GroupByKey]=DiscreteStatsTable[[#This Row],[GroupByKey]])*DiscreteStatsTable[Average]))</f>
        <v>0</v>
      </c>
      <c r="T1700" s="5" cm="1">
        <f t="array" ref="T1700">MIN(IF((DiscreteStatsTable[GroupByKey]=DiscreteStatsTable[[#This Row],[GroupByKey]]),(DiscreteStatsTable[GroupByKey]=DiscreteStatsTable[[#This Row],[GroupByKey]])*DiscreteStatsTable[Minimum]))</f>
        <v>0</v>
      </c>
      <c r="U1700" s="5" cm="1">
        <f t="array" ref="U1700">MAX(IF((DiscreteStatsTable[GroupByKey]=DiscreteStatsTable[[#This Row],[GroupByKey]]),(DiscreteStatsTable[GroupByKey]=DiscreteStatsTable[[#This Row],[GroupByKey]])*DiscreteStatsTable[Maximum]))</f>
        <v>0</v>
      </c>
      <c r="V1700" s="5" cm="1">
        <f t="array" ref="V1700">IFERROR(AVERAGE(IF((DiscreteStatsTable[GroupByKey]=DiscreteStatsTable[[#This Row],[GroupByKey]]),(DiscreteStatsTable[GroupByKey]=DiscreteStatsTable[[#This Row],[GroupByKey]])*DiscreteStatsTable[NumberObservations])),0)</f>
        <v>6.66</v>
      </c>
      <c r="W1700" s="5">
        <f>IF((DiscreteStatsTable[[#This Row],[RepsRequested]]&gt;1),DiscreteStatsTable[[#This Row],[HalfWidth]],DiscreteStatsTable[[#This Row],[BatchMeansHalfWidth]])</f>
        <v>0</v>
      </c>
      <c r="X1700" s="5" cm="1">
        <f t="array" ref="X1700">COUNT(IF((DiscreteStatsTable[GroupByKey]=DiscreteStatsTable[[#This Row],[GroupByKey]]),(DiscreteStatsTable[GroupByKey]=DiscreteStatsTable[[#This Row],[GroupByKey]])*DiscreteStatsTable[Replication]))</f>
        <v>50</v>
      </c>
      <c r="Y1700" s="5">
        <f>IF(DiscreteStatsTable[[#This Row],[RepsRequested]]=DiscreteStatsTable[[#This Row],[RepsWithStatObserved]],1,0)</f>
        <v>1</v>
      </c>
    </row>
    <row r="1701" spans="1:25" x14ac:dyDescent="0.25">
      <c r="A1701" t="s">
        <v>68</v>
      </c>
      <c r="B1701" t="s">
        <v>70</v>
      </c>
      <c r="C1701">
        <v>50</v>
      </c>
      <c r="D1701" t="s">
        <v>99</v>
      </c>
      <c r="E1701" t="s">
        <v>78</v>
      </c>
      <c r="F1701" t="s">
        <v>73</v>
      </c>
      <c r="G1701">
        <v>0.48817847805695203</v>
      </c>
      <c r="H1701">
        <v>2E+20</v>
      </c>
      <c r="I1701">
        <v>0</v>
      </c>
      <c r="J1701">
        <v>1.9527139122278101</v>
      </c>
      <c r="K1701">
        <v>4</v>
      </c>
      <c r="L170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701" s="5" cm="1">
        <f t="array" ref="M1701">MAX(IF((ProjectInfoTable[ProjectName]=DiscreteStatsTable[[#This Row],[ProjectName]]),(ProjectInfoTable[ProjectName]=DiscreteStatsTable[[#This Row],[ProjectName]])*ProjectInfoTable[NumberOfReplications]))</f>
        <v>50</v>
      </c>
      <c r="N1701" s="5" cm="1">
        <f t="array" ref="N1701">IFERROR(AVERAGE(IF((DiscreteStatsTable[GroupByKey]=DiscreteStatsTable[[#This Row],[GroupByKey]]),(DiscreteStatsTable[GroupByKey]=DiscreteStatsTable[[#This Row],[GroupByKey]])*DiscreteStatsTable[Average])),0)</f>
        <v>1.5083801460331328</v>
      </c>
      <c r="O1701" s="5" cm="1">
        <f t="array" ref="O1701">IFERROR(_xlfn.STDEV.S(IF((DiscreteStatsTable[GroupByKey]=DiscreteStatsTable[[#This Row],[GroupByKey]]),(DiscreteStatsTable[GroupByKey]=DiscreteStatsTable[[#This Row],[GroupByKey]])*DiscreteStatsTable[Average])),0)</f>
        <v>2.1974590330732333</v>
      </c>
      <c r="P1701" s="5" cm="1">
        <f t="array" ref="P1701">MAX(IF((ProjectInfoTable[ProjectName]=DiscreteStatsTable[[#This Row],[ProjectName]]),(ProjectInfoTable[ProjectName]=DiscreteStatsTable[[#This Row],[ProjectName]])*ProjectInfoTable[ConfidenceInterval]))</f>
        <v>0.95</v>
      </c>
      <c r="Q1701" s="5">
        <f>IF(AND(DiscreteStatsTable[[#This Row],[RepsWithStatObserved]]=1,Y1701=0),200000000000000000000,IFERROR(_xlfn.T.INV.2T(1 -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0.62451094728009982</v>
      </c>
      <c r="R1701" s="5" cm="1">
        <f t="array" ref="R1701">MIN(IF((DiscreteStatsTable[GroupByKey]=DiscreteStatsTable[[#This Row],[GroupByKey]]),(DiscreteStatsTable[GroupByKey]=DiscreteStatsTable[[#This Row],[GroupByKey]])*DiscreteStatsTable[Average]))</f>
        <v>0</v>
      </c>
      <c r="S1701" s="5" cm="1">
        <f t="array" ref="S1701">MAX(IF((DiscreteStatsTable[GroupByKey]=DiscreteStatsTable[[#This Row],[GroupByKey]]),(DiscreteStatsTable[GroupByKey]=DiscreteStatsTable[[#This Row],[GroupByKey]])*DiscreteStatsTable[Average]))</f>
        <v>12.907894030662501</v>
      </c>
      <c r="T1701" s="5" cm="1">
        <f t="array" ref="T1701">MIN(IF((DiscreteStatsTable[GroupByKey]=DiscreteStatsTable[[#This Row],[GroupByKey]]),(DiscreteStatsTable[GroupByKey]=DiscreteStatsTable[[#This Row],[GroupByKey]])*DiscreteStatsTable[Minimum]))</f>
        <v>0</v>
      </c>
      <c r="U1701" s="5" cm="1">
        <f t="array" ref="U1701">MAX(IF((DiscreteStatsTable[GroupByKey]=DiscreteStatsTable[[#This Row],[GroupByKey]]),(DiscreteStatsTable[GroupByKey]=DiscreteStatsTable[[#This Row],[GroupByKey]])*DiscreteStatsTable[Maximum]))</f>
        <v>31.471105476993198</v>
      </c>
      <c r="V1701" s="5" cm="1">
        <f t="array" ref="V1701">IFERROR(AVERAGE(IF((DiscreteStatsTable[GroupByKey]=DiscreteStatsTable[[#This Row],[GroupByKey]]),(DiscreteStatsTable[GroupByKey]=DiscreteStatsTable[[#This Row],[GroupByKey]])*DiscreteStatsTable[NumberObservations])),0)</f>
        <v>6.66</v>
      </c>
      <c r="W1701" s="5">
        <f>IF((DiscreteStatsTable[[#This Row],[RepsRequested]]&gt;1),DiscreteStatsTable[[#This Row],[HalfWidth]],DiscreteStatsTable[[#This Row],[BatchMeansHalfWidth]])</f>
        <v>0.62451094728009982</v>
      </c>
      <c r="X1701" s="5" cm="1">
        <f t="array" ref="X1701">COUNT(IF((DiscreteStatsTable[GroupByKey]=DiscreteStatsTable[[#This Row],[GroupByKey]]),(DiscreteStatsTable[GroupByKey]=DiscreteStatsTable[[#This Row],[GroupByKey]])*DiscreteStatsTable[Replication]))</f>
        <v>50</v>
      </c>
      <c r="Y1701" s="5">
        <f>IF(DiscreteStatsTable[[#This Row],[RepsRequested]]=DiscreteStatsTable[[#This Row],[RepsWithStatObserved]],1,0)</f>
        <v>1</v>
      </c>
    </row>
    <row r="1702" spans="1:25" x14ac:dyDescent="0.25">
      <c r="A1702" t="s">
        <v>68</v>
      </c>
      <c r="B1702" t="s">
        <v>70</v>
      </c>
      <c r="C1702">
        <v>1</v>
      </c>
      <c r="D1702" t="s">
        <v>100</v>
      </c>
      <c r="E1702" t="s">
        <v>80</v>
      </c>
      <c r="F1702" t="s">
        <v>81</v>
      </c>
      <c r="G1702">
        <v>0</v>
      </c>
      <c r="H1702">
        <v>2E+20</v>
      </c>
      <c r="I1702">
        <v>0</v>
      </c>
      <c r="J1702">
        <v>0</v>
      </c>
      <c r="K1702">
        <v>5</v>
      </c>
      <c r="L170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02" s="5" cm="1">
        <f t="array" ref="M1702">MAX(IF((ProjectInfoTable[ProjectName]=DiscreteStatsTable[[#This Row],[ProjectName]]),(ProjectInfoTable[ProjectName]=DiscreteStatsTable[[#This Row],[ProjectName]])*ProjectInfoTable[NumberOfReplications]))</f>
        <v>50</v>
      </c>
      <c r="N1702" s="5" cm="1">
        <f t="array" ref="N1702">IFERROR(AVERAGE(IF((DiscreteStatsTable[GroupByKey]=DiscreteStatsTable[[#This Row],[GroupByKey]]),(DiscreteStatsTable[GroupByKey]=DiscreteStatsTable[[#This Row],[GroupByKey]])*DiscreteStatsTable[Average])),0)</f>
        <v>0</v>
      </c>
      <c r="O1702" s="5" cm="1">
        <f t="array" ref="O1702">IFERROR(_xlfn.STDEV.S(IF((DiscreteStatsTable[GroupByKey]=DiscreteStatsTable[[#This Row],[GroupByKey]]),(DiscreteStatsTable[GroupByKey]=DiscreteStatsTable[[#This Row],[GroupByKey]])*DiscreteStatsTable[Average])),0)</f>
        <v>0</v>
      </c>
      <c r="P1702" s="5" cm="1">
        <f t="array" ref="P1702">MAX(IF((ProjectInfoTable[ProjectName]=DiscreteStatsTable[[#This Row],[ProjectName]]),(ProjectInfoTable[ProjectName]=DiscreteStatsTable[[#This Row],[ProjectName]])*ProjectInfoTable[ConfidenceInterval]))</f>
        <v>0.95</v>
      </c>
      <c r="Q1702" s="5">
        <f>IF(AND(DiscreteStatsTable[[#This Row],[RepsWithStatObserved]]=1,Y1702=0),200000000000000000000,IFERROR(_xlfn.T.INV.2T(1 -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2" s="5" cm="1">
        <f t="array" ref="R1702">MIN(IF((DiscreteStatsTable[GroupByKey]=DiscreteStatsTable[[#This Row],[GroupByKey]]),(DiscreteStatsTable[GroupByKey]=DiscreteStatsTable[[#This Row],[GroupByKey]])*DiscreteStatsTable[Average]))</f>
        <v>0</v>
      </c>
      <c r="S1702" s="5" cm="1">
        <f t="array" ref="S1702">MAX(IF((DiscreteStatsTable[GroupByKey]=DiscreteStatsTable[[#This Row],[GroupByKey]]),(DiscreteStatsTable[GroupByKey]=DiscreteStatsTable[[#This Row],[GroupByKey]])*DiscreteStatsTable[Average]))</f>
        <v>0</v>
      </c>
      <c r="T1702" s="5" cm="1">
        <f t="array" ref="T1702">MIN(IF((DiscreteStatsTable[GroupByKey]=DiscreteStatsTable[[#This Row],[GroupByKey]]),(DiscreteStatsTable[GroupByKey]=DiscreteStatsTable[[#This Row],[GroupByKey]])*DiscreteStatsTable[Minimum]))</f>
        <v>0</v>
      </c>
      <c r="U1702" s="5" cm="1">
        <f t="array" ref="U1702">MAX(IF((DiscreteStatsTable[GroupByKey]=DiscreteStatsTable[[#This Row],[GroupByKey]]),(DiscreteStatsTable[GroupByKey]=DiscreteStatsTable[[#This Row],[GroupByKey]])*DiscreteStatsTable[Maximum]))</f>
        <v>0</v>
      </c>
      <c r="V1702" s="5" cm="1">
        <f t="array" ref="V1702">IFERROR(AVERAGE(IF((DiscreteStatsTable[GroupByKey]=DiscreteStatsTable[[#This Row],[GroupByKey]]),(DiscreteStatsTable[GroupByKey]=DiscreteStatsTable[[#This Row],[GroupByKey]])*DiscreteStatsTable[NumberObservations])),0)</f>
        <v>6.72</v>
      </c>
      <c r="W1702" s="5">
        <f>IF((DiscreteStatsTable[[#This Row],[RepsRequested]]&gt;1),DiscreteStatsTable[[#This Row],[HalfWidth]],DiscreteStatsTable[[#This Row],[BatchMeansHalfWidth]])</f>
        <v>0</v>
      </c>
      <c r="X1702" s="5" cm="1">
        <f t="array" ref="X1702">COUNT(IF((DiscreteStatsTable[GroupByKey]=DiscreteStatsTable[[#This Row],[GroupByKey]]),(DiscreteStatsTable[GroupByKey]=DiscreteStatsTable[[#This Row],[GroupByKey]])*DiscreteStatsTable[Replication]))</f>
        <v>50</v>
      </c>
      <c r="Y1702" s="5">
        <f>IF(DiscreteStatsTable[[#This Row],[RepsRequested]]=DiscreteStatsTable[[#This Row],[RepsWithStatObserved]],1,0)</f>
        <v>1</v>
      </c>
    </row>
    <row r="1703" spans="1:25" x14ac:dyDescent="0.25">
      <c r="A1703" t="s">
        <v>68</v>
      </c>
      <c r="B1703" t="s">
        <v>70</v>
      </c>
      <c r="C1703">
        <v>1</v>
      </c>
      <c r="D1703" t="s">
        <v>100</v>
      </c>
      <c r="E1703" t="s">
        <v>82</v>
      </c>
      <c r="F1703" t="s">
        <v>81</v>
      </c>
      <c r="G1703">
        <v>1.10072180981106</v>
      </c>
      <c r="H1703">
        <v>2E+20</v>
      </c>
      <c r="I1703">
        <v>0</v>
      </c>
      <c r="J1703">
        <v>2.9425496976818999</v>
      </c>
      <c r="K1703">
        <v>5</v>
      </c>
      <c r="L170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03" s="5" cm="1">
        <f t="array" ref="M1703">MAX(IF((ProjectInfoTable[ProjectName]=DiscreteStatsTable[[#This Row],[ProjectName]]),(ProjectInfoTable[ProjectName]=DiscreteStatsTable[[#This Row],[ProjectName]])*ProjectInfoTable[NumberOfReplications]))</f>
        <v>50</v>
      </c>
      <c r="N1703" s="5" cm="1">
        <f t="array" ref="N1703">IFERROR(AVERAGE(IF((DiscreteStatsTable[GroupByKey]=DiscreteStatsTable[[#This Row],[GroupByKey]]),(DiscreteStatsTable[GroupByKey]=DiscreteStatsTable[[#This Row],[GroupByKey]])*DiscreteStatsTable[Average])),0)</f>
        <v>1.5034096831290458</v>
      </c>
      <c r="O1703" s="5" cm="1">
        <f t="array" ref="O1703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03" s="5" cm="1">
        <f t="array" ref="P1703">MAX(IF((ProjectInfoTable[ProjectName]=DiscreteStatsTable[[#This Row],[ProjectName]]),(ProjectInfoTable[ProjectName]=DiscreteStatsTable[[#This Row],[ProjectName]])*ProjectInfoTable[ConfidenceInterval]))</f>
        <v>0.95</v>
      </c>
      <c r="Q1703" s="5">
        <f>IF(AND(DiscreteStatsTable[[#This Row],[RepsWithStatObserved]]=1,Y1703=0),200000000000000000000,IFERROR(_xlfn.T.INV.2T(1 -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03" s="5" cm="1">
        <f t="array" ref="R1703">MIN(IF((DiscreteStatsTable[GroupByKey]=DiscreteStatsTable[[#This Row],[GroupByKey]]),(DiscreteStatsTable[GroupByKey]=DiscreteStatsTable[[#This Row],[GroupByKey]])*DiscreteStatsTable[Average]))</f>
        <v>0</v>
      </c>
      <c r="S1703" s="5" cm="1">
        <f t="array" ref="S1703">MAX(IF((DiscreteStatsTable[GroupByKey]=DiscreteStatsTable[[#This Row],[GroupByKey]]),(DiscreteStatsTable[GroupByKey]=DiscreteStatsTable[[#This Row],[GroupByKey]])*DiscreteStatsTable[Average]))</f>
        <v>12.907894030662501</v>
      </c>
      <c r="T1703" s="5" cm="1">
        <f t="array" ref="T1703">MIN(IF((DiscreteStatsTable[GroupByKey]=DiscreteStatsTable[[#This Row],[GroupByKey]]),(DiscreteStatsTable[GroupByKey]=DiscreteStatsTable[[#This Row],[GroupByKey]])*DiscreteStatsTable[Minimum]))</f>
        <v>0</v>
      </c>
      <c r="U1703" s="5" cm="1">
        <f t="array" ref="U1703">MAX(IF((DiscreteStatsTable[GroupByKey]=DiscreteStatsTable[[#This Row],[GroupByKey]]),(DiscreteStatsTable[GroupByKey]=DiscreteStatsTable[[#This Row],[GroupByKey]])*DiscreteStatsTable[Maximum]))</f>
        <v>31.471105476993198</v>
      </c>
      <c r="V1703" s="5" cm="1">
        <f t="array" ref="V1703">IFERROR(AVERAGE(IF((DiscreteStatsTable[GroupByKey]=DiscreteStatsTable[[#This Row],[GroupByKey]]),(DiscreteStatsTable[GroupByKey]=DiscreteStatsTable[[#This Row],[GroupByKey]])*DiscreteStatsTable[NumberObservations])),0)</f>
        <v>6.72</v>
      </c>
      <c r="W1703" s="5">
        <f>IF((DiscreteStatsTable[[#This Row],[RepsRequested]]&gt;1),DiscreteStatsTable[[#This Row],[HalfWidth]],DiscreteStatsTable[[#This Row],[BatchMeansHalfWidth]])</f>
        <v>0.61588360143157994</v>
      </c>
      <c r="X1703" s="5" cm="1">
        <f t="array" ref="X1703">COUNT(IF((DiscreteStatsTable[GroupByKey]=DiscreteStatsTable[[#This Row],[GroupByKey]]),(DiscreteStatsTable[GroupByKey]=DiscreteStatsTable[[#This Row],[GroupByKey]])*DiscreteStatsTable[Replication]))</f>
        <v>50</v>
      </c>
      <c r="Y1703" s="5">
        <f>IF(DiscreteStatsTable[[#This Row],[RepsRequested]]=DiscreteStatsTable[[#This Row],[RepsWithStatObserved]],1,0)</f>
        <v>1</v>
      </c>
    </row>
    <row r="1704" spans="1:25" x14ac:dyDescent="0.25">
      <c r="A1704" t="s">
        <v>68</v>
      </c>
      <c r="B1704" t="s">
        <v>70</v>
      </c>
      <c r="C1704">
        <v>2</v>
      </c>
      <c r="D1704" t="s">
        <v>100</v>
      </c>
      <c r="E1704" t="s">
        <v>80</v>
      </c>
      <c r="F1704" t="s">
        <v>81</v>
      </c>
      <c r="G1704">
        <v>0</v>
      </c>
      <c r="H1704">
        <v>2E+20</v>
      </c>
      <c r="I1704">
        <v>0</v>
      </c>
      <c r="J1704">
        <v>0</v>
      </c>
      <c r="K1704">
        <v>7</v>
      </c>
      <c r="L170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04" s="5" cm="1">
        <f t="array" ref="M1704">MAX(IF((ProjectInfoTable[ProjectName]=DiscreteStatsTable[[#This Row],[ProjectName]]),(ProjectInfoTable[ProjectName]=DiscreteStatsTable[[#This Row],[ProjectName]])*ProjectInfoTable[NumberOfReplications]))</f>
        <v>50</v>
      </c>
      <c r="N1704" s="5" cm="1">
        <f t="array" ref="N1704">IFERROR(AVERAGE(IF((DiscreteStatsTable[GroupByKey]=DiscreteStatsTable[[#This Row],[GroupByKey]]),(DiscreteStatsTable[GroupByKey]=DiscreteStatsTable[[#This Row],[GroupByKey]])*DiscreteStatsTable[Average])),0)</f>
        <v>0</v>
      </c>
      <c r="O1704" s="5" cm="1">
        <f t="array" ref="O1704">IFERROR(_xlfn.STDEV.S(IF((DiscreteStatsTable[GroupByKey]=DiscreteStatsTable[[#This Row],[GroupByKey]]),(DiscreteStatsTable[GroupByKey]=DiscreteStatsTable[[#This Row],[GroupByKey]])*DiscreteStatsTable[Average])),0)</f>
        <v>0</v>
      </c>
      <c r="P1704" s="5" cm="1">
        <f t="array" ref="P1704">MAX(IF((ProjectInfoTable[ProjectName]=DiscreteStatsTable[[#This Row],[ProjectName]]),(ProjectInfoTable[ProjectName]=DiscreteStatsTable[[#This Row],[ProjectName]])*ProjectInfoTable[ConfidenceInterval]))</f>
        <v>0.95</v>
      </c>
      <c r="Q1704" s="5">
        <f>IF(AND(DiscreteStatsTable[[#This Row],[RepsWithStatObserved]]=1,Y1704=0),200000000000000000000,IFERROR(_xlfn.T.INV.2T(1 -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4" s="5" cm="1">
        <f t="array" ref="R1704">MIN(IF((DiscreteStatsTable[GroupByKey]=DiscreteStatsTable[[#This Row],[GroupByKey]]),(DiscreteStatsTable[GroupByKey]=DiscreteStatsTable[[#This Row],[GroupByKey]])*DiscreteStatsTable[Average]))</f>
        <v>0</v>
      </c>
      <c r="S1704" s="5" cm="1">
        <f t="array" ref="S1704">MAX(IF((DiscreteStatsTable[GroupByKey]=DiscreteStatsTable[[#This Row],[GroupByKey]]),(DiscreteStatsTable[GroupByKey]=DiscreteStatsTable[[#This Row],[GroupByKey]])*DiscreteStatsTable[Average]))</f>
        <v>0</v>
      </c>
      <c r="T1704" s="5" cm="1">
        <f t="array" ref="T1704">MIN(IF((DiscreteStatsTable[GroupByKey]=DiscreteStatsTable[[#This Row],[GroupByKey]]),(DiscreteStatsTable[GroupByKey]=DiscreteStatsTable[[#This Row],[GroupByKey]])*DiscreteStatsTable[Minimum]))</f>
        <v>0</v>
      </c>
      <c r="U1704" s="5" cm="1">
        <f t="array" ref="U1704">MAX(IF((DiscreteStatsTable[GroupByKey]=DiscreteStatsTable[[#This Row],[GroupByKey]]),(DiscreteStatsTable[GroupByKey]=DiscreteStatsTable[[#This Row],[GroupByKey]])*DiscreteStatsTable[Maximum]))</f>
        <v>0</v>
      </c>
      <c r="V1704" s="5" cm="1">
        <f t="array" ref="V1704">IFERROR(AVERAGE(IF((DiscreteStatsTable[GroupByKey]=DiscreteStatsTable[[#This Row],[GroupByKey]]),(DiscreteStatsTable[GroupByKey]=DiscreteStatsTable[[#This Row],[GroupByKey]])*DiscreteStatsTable[NumberObservations])),0)</f>
        <v>6.72</v>
      </c>
      <c r="W1704" s="5">
        <f>IF((DiscreteStatsTable[[#This Row],[RepsRequested]]&gt;1),DiscreteStatsTable[[#This Row],[HalfWidth]],DiscreteStatsTable[[#This Row],[BatchMeansHalfWidth]])</f>
        <v>0</v>
      </c>
      <c r="X1704" s="5" cm="1">
        <f t="array" ref="X1704">COUNT(IF((DiscreteStatsTable[GroupByKey]=DiscreteStatsTable[[#This Row],[GroupByKey]]),(DiscreteStatsTable[GroupByKey]=DiscreteStatsTable[[#This Row],[GroupByKey]])*DiscreteStatsTable[Replication]))</f>
        <v>50</v>
      </c>
      <c r="Y1704" s="5">
        <f>IF(DiscreteStatsTable[[#This Row],[RepsRequested]]=DiscreteStatsTable[[#This Row],[RepsWithStatObserved]],1,0)</f>
        <v>1</v>
      </c>
    </row>
    <row r="1705" spans="1:25" x14ac:dyDescent="0.25">
      <c r="A1705" t="s">
        <v>68</v>
      </c>
      <c r="B1705" t="s">
        <v>70</v>
      </c>
      <c r="C1705">
        <v>2</v>
      </c>
      <c r="D1705" t="s">
        <v>100</v>
      </c>
      <c r="E1705" t="s">
        <v>82</v>
      </c>
      <c r="F1705" t="s">
        <v>81</v>
      </c>
      <c r="G1705">
        <v>0.59470283507131505</v>
      </c>
      <c r="H1705">
        <v>2E+20</v>
      </c>
      <c r="I1705">
        <v>0</v>
      </c>
      <c r="J1705">
        <v>2.8224796813400399</v>
      </c>
      <c r="K1705">
        <v>7</v>
      </c>
      <c r="L170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05" s="5" cm="1">
        <f t="array" ref="M1705">MAX(IF((ProjectInfoTable[ProjectName]=DiscreteStatsTable[[#This Row],[ProjectName]]),(ProjectInfoTable[ProjectName]=DiscreteStatsTable[[#This Row],[ProjectName]])*ProjectInfoTable[NumberOfReplications]))</f>
        <v>50</v>
      </c>
      <c r="N1705" s="5" cm="1">
        <f t="array" ref="N1705">IFERROR(AVERAGE(IF((DiscreteStatsTable[GroupByKey]=DiscreteStatsTable[[#This Row],[GroupByKey]]),(DiscreteStatsTable[GroupByKey]=DiscreteStatsTable[[#This Row],[GroupByKey]])*DiscreteStatsTable[Average])),0)</f>
        <v>1.5034096831290458</v>
      </c>
      <c r="O1705" s="5" cm="1">
        <f t="array" ref="O1705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05" s="5" cm="1">
        <f t="array" ref="P1705">MAX(IF((ProjectInfoTable[ProjectName]=DiscreteStatsTable[[#This Row],[ProjectName]]),(ProjectInfoTable[ProjectName]=DiscreteStatsTable[[#This Row],[ProjectName]])*ProjectInfoTable[ConfidenceInterval]))</f>
        <v>0.95</v>
      </c>
      <c r="Q1705" s="5">
        <f>IF(AND(DiscreteStatsTable[[#This Row],[RepsWithStatObserved]]=1,Y1705=0),200000000000000000000,IFERROR(_xlfn.T.INV.2T(1 -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05" s="5" cm="1">
        <f t="array" ref="R1705">MIN(IF((DiscreteStatsTable[GroupByKey]=DiscreteStatsTable[[#This Row],[GroupByKey]]),(DiscreteStatsTable[GroupByKey]=DiscreteStatsTable[[#This Row],[GroupByKey]])*DiscreteStatsTable[Average]))</f>
        <v>0</v>
      </c>
      <c r="S1705" s="5" cm="1">
        <f t="array" ref="S1705">MAX(IF((DiscreteStatsTable[GroupByKey]=DiscreteStatsTable[[#This Row],[GroupByKey]]),(DiscreteStatsTable[GroupByKey]=DiscreteStatsTable[[#This Row],[GroupByKey]])*DiscreteStatsTable[Average]))</f>
        <v>12.907894030662501</v>
      </c>
      <c r="T1705" s="5" cm="1">
        <f t="array" ref="T1705">MIN(IF((DiscreteStatsTable[GroupByKey]=DiscreteStatsTable[[#This Row],[GroupByKey]]),(DiscreteStatsTable[GroupByKey]=DiscreteStatsTable[[#This Row],[GroupByKey]])*DiscreteStatsTable[Minimum]))</f>
        <v>0</v>
      </c>
      <c r="U1705" s="5" cm="1">
        <f t="array" ref="U1705">MAX(IF((DiscreteStatsTable[GroupByKey]=DiscreteStatsTable[[#This Row],[GroupByKey]]),(DiscreteStatsTable[GroupByKey]=DiscreteStatsTable[[#This Row],[GroupByKey]])*DiscreteStatsTable[Maximum]))</f>
        <v>31.471105476993198</v>
      </c>
      <c r="V1705" s="5" cm="1">
        <f t="array" ref="V1705">IFERROR(AVERAGE(IF((DiscreteStatsTable[GroupByKey]=DiscreteStatsTable[[#This Row],[GroupByKey]]),(DiscreteStatsTable[GroupByKey]=DiscreteStatsTable[[#This Row],[GroupByKey]])*DiscreteStatsTable[NumberObservations])),0)</f>
        <v>6.72</v>
      </c>
      <c r="W1705" s="5">
        <f>IF((DiscreteStatsTable[[#This Row],[RepsRequested]]&gt;1),DiscreteStatsTable[[#This Row],[HalfWidth]],DiscreteStatsTable[[#This Row],[BatchMeansHalfWidth]])</f>
        <v>0.61588360143157994</v>
      </c>
      <c r="X1705" s="5" cm="1">
        <f t="array" ref="X1705">COUNT(IF((DiscreteStatsTable[GroupByKey]=DiscreteStatsTable[[#This Row],[GroupByKey]]),(DiscreteStatsTable[GroupByKey]=DiscreteStatsTable[[#This Row],[GroupByKey]])*DiscreteStatsTable[Replication]))</f>
        <v>50</v>
      </c>
      <c r="Y1705" s="5">
        <f>IF(DiscreteStatsTable[[#This Row],[RepsRequested]]=DiscreteStatsTable[[#This Row],[RepsWithStatObserved]],1,0)</f>
        <v>1</v>
      </c>
    </row>
    <row r="1706" spans="1:25" x14ac:dyDescent="0.25">
      <c r="A1706" t="s">
        <v>68</v>
      </c>
      <c r="B1706" t="s">
        <v>70</v>
      </c>
      <c r="C1706">
        <v>3</v>
      </c>
      <c r="D1706" t="s">
        <v>100</v>
      </c>
      <c r="E1706" t="s">
        <v>80</v>
      </c>
      <c r="F1706" t="s">
        <v>81</v>
      </c>
      <c r="G1706">
        <v>0</v>
      </c>
      <c r="H1706">
        <v>2E+20</v>
      </c>
      <c r="I1706">
        <v>0</v>
      </c>
      <c r="J1706">
        <v>0</v>
      </c>
      <c r="K1706">
        <v>3</v>
      </c>
      <c r="L170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06" s="5" cm="1">
        <f t="array" ref="M1706">MAX(IF((ProjectInfoTable[ProjectName]=DiscreteStatsTable[[#This Row],[ProjectName]]),(ProjectInfoTable[ProjectName]=DiscreteStatsTable[[#This Row],[ProjectName]])*ProjectInfoTable[NumberOfReplications]))</f>
        <v>50</v>
      </c>
      <c r="N1706" s="5" cm="1">
        <f t="array" ref="N1706">IFERROR(AVERAGE(IF((DiscreteStatsTable[GroupByKey]=DiscreteStatsTable[[#This Row],[GroupByKey]]),(DiscreteStatsTable[GroupByKey]=DiscreteStatsTable[[#This Row],[GroupByKey]])*DiscreteStatsTable[Average])),0)</f>
        <v>0</v>
      </c>
      <c r="O1706" s="5" cm="1">
        <f t="array" ref="O1706">IFERROR(_xlfn.STDEV.S(IF((DiscreteStatsTable[GroupByKey]=DiscreteStatsTable[[#This Row],[GroupByKey]]),(DiscreteStatsTable[GroupByKey]=DiscreteStatsTable[[#This Row],[GroupByKey]])*DiscreteStatsTable[Average])),0)</f>
        <v>0</v>
      </c>
      <c r="P1706" s="5" cm="1">
        <f t="array" ref="P1706">MAX(IF((ProjectInfoTable[ProjectName]=DiscreteStatsTable[[#This Row],[ProjectName]]),(ProjectInfoTable[ProjectName]=DiscreteStatsTable[[#This Row],[ProjectName]])*ProjectInfoTable[ConfidenceInterval]))</f>
        <v>0.95</v>
      </c>
      <c r="Q1706" s="5">
        <f>IF(AND(DiscreteStatsTable[[#This Row],[RepsWithStatObserved]]=1,Y1706=0),200000000000000000000,IFERROR(_xlfn.T.INV.2T(1 -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6" s="5" cm="1">
        <f t="array" ref="R1706">MIN(IF((DiscreteStatsTable[GroupByKey]=DiscreteStatsTable[[#This Row],[GroupByKey]]),(DiscreteStatsTable[GroupByKey]=DiscreteStatsTable[[#This Row],[GroupByKey]])*DiscreteStatsTable[Average]))</f>
        <v>0</v>
      </c>
      <c r="S1706" s="5" cm="1">
        <f t="array" ref="S1706">MAX(IF((DiscreteStatsTable[GroupByKey]=DiscreteStatsTable[[#This Row],[GroupByKey]]),(DiscreteStatsTable[GroupByKey]=DiscreteStatsTable[[#This Row],[GroupByKey]])*DiscreteStatsTable[Average]))</f>
        <v>0</v>
      </c>
      <c r="T1706" s="5" cm="1">
        <f t="array" ref="T1706">MIN(IF((DiscreteStatsTable[GroupByKey]=DiscreteStatsTable[[#This Row],[GroupByKey]]),(DiscreteStatsTable[GroupByKey]=DiscreteStatsTable[[#This Row],[GroupByKey]])*DiscreteStatsTable[Minimum]))</f>
        <v>0</v>
      </c>
      <c r="U1706" s="5" cm="1">
        <f t="array" ref="U1706">MAX(IF((DiscreteStatsTable[GroupByKey]=DiscreteStatsTable[[#This Row],[GroupByKey]]),(DiscreteStatsTable[GroupByKey]=DiscreteStatsTable[[#This Row],[GroupByKey]])*DiscreteStatsTable[Maximum]))</f>
        <v>0</v>
      </c>
      <c r="V1706" s="5" cm="1">
        <f t="array" ref="V1706">IFERROR(AVERAGE(IF((DiscreteStatsTable[GroupByKey]=DiscreteStatsTable[[#This Row],[GroupByKey]]),(DiscreteStatsTable[GroupByKey]=DiscreteStatsTable[[#This Row],[GroupByKey]])*DiscreteStatsTable[NumberObservations])),0)</f>
        <v>6.72</v>
      </c>
      <c r="W1706" s="5">
        <f>IF((DiscreteStatsTable[[#This Row],[RepsRequested]]&gt;1),DiscreteStatsTable[[#This Row],[HalfWidth]],DiscreteStatsTable[[#This Row],[BatchMeansHalfWidth]])</f>
        <v>0</v>
      </c>
      <c r="X1706" s="5" cm="1">
        <f t="array" ref="X1706">COUNT(IF((DiscreteStatsTable[GroupByKey]=DiscreteStatsTable[[#This Row],[GroupByKey]]),(DiscreteStatsTable[GroupByKey]=DiscreteStatsTable[[#This Row],[GroupByKey]])*DiscreteStatsTable[Replication]))</f>
        <v>50</v>
      </c>
      <c r="Y1706" s="5">
        <f>IF(DiscreteStatsTable[[#This Row],[RepsRequested]]=DiscreteStatsTable[[#This Row],[RepsWithStatObserved]],1,0)</f>
        <v>1</v>
      </c>
    </row>
    <row r="1707" spans="1:25" x14ac:dyDescent="0.25">
      <c r="A1707" t="s">
        <v>68</v>
      </c>
      <c r="B1707" t="s">
        <v>70</v>
      </c>
      <c r="C1707">
        <v>3</v>
      </c>
      <c r="D1707" t="s">
        <v>100</v>
      </c>
      <c r="E1707" t="s">
        <v>82</v>
      </c>
      <c r="F1707" t="s">
        <v>81</v>
      </c>
      <c r="G1707">
        <v>0</v>
      </c>
      <c r="H1707">
        <v>2E+20</v>
      </c>
      <c r="I1707">
        <v>0</v>
      </c>
      <c r="J1707">
        <v>0</v>
      </c>
      <c r="K1707">
        <v>3</v>
      </c>
      <c r="L170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07" s="5" cm="1">
        <f t="array" ref="M1707">MAX(IF((ProjectInfoTable[ProjectName]=DiscreteStatsTable[[#This Row],[ProjectName]]),(ProjectInfoTable[ProjectName]=DiscreteStatsTable[[#This Row],[ProjectName]])*ProjectInfoTable[NumberOfReplications]))</f>
        <v>50</v>
      </c>
      <c r="N1707" s="5" cm="1">
        <f t="array" ref="N1707">IFERROR(AVERAGE(IF((DiscreteStatsTable[GroupByKey]=DiscreteStatsTable[[#This Row],[GroupByKey]]),(DiscreteStatsTable[GroupByKey]=DiscreteStatsTable[[#This Row],[GroupByKey]])*DiscreteStatsTable[Average])),0)</f>
        <v>1.5034096831290458</v>
      </c>
      <c r="O1707" s="5" cm="1">
        <f t="array" ref="O1707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07" s="5" cm="1">
        <f t="array" ref="P1707">MAX(IF((ProjectInfoTable[ProjectName]=DiscreteStatsTable[[#This Row],[ProjectName]]),(ProjectInfoTable[ProjectName]=DiscreteStatsTable[[#This Row],[ProjectName]])*ProjectInfoTable[ConfidenceInterval]))</f>
        <v>0.95</v>
      </c>
      <c r="Q1707" s="5">
        <f>IF(AND(DiscreteStatsTable[[#This Row],[RepsWithStatObserved]]=1,Y1707=0),200000000000000000000,IFERROR(_xlfn.T.INV.2T(1 -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07" s="5" cm="1">
        <f t="array" ref="R1707">MIN(IF((DiscreteStatsTable[GroupByKey]=DiscreteStatsTable[[#This Row],[GroupByKey]]),(DiscreteStatsTable[GroupByKey]=DiscreteStatsTable[[#This Row],[GroupByKey]])*DiscreteStatsTable[Average]))</f>
        <v>0</v>
      </c>
      <c r="S1707" s="5" cm="1">
        <f t="array" ref="S1707">MAX(IF((DiscreteStatsTable[GroupByKey]=DiscreteStatsTable[[#This Row],[GroupByKey]]),(DiscreteStatsTable[GroupByKey]=DiscreteStatsTable[[#This Row],[GroupByKey]])*DiscreteStatsTable[Average]))</f>
        <v>12.907894030662501</v>
      </c>
      <c r="T1707" s="5" cm="1">
        <f t="array" ref="T1707">MIN(IF((DiscreteStatsTable[GroupByKey]=DiscreteStatsTable[[#This Row],[GroupByKey]]),(DiscreteStatsTable[GroupByKey]=DiscreteStatsTable[[#This Row],[GroupByKey]])*DiscreteStatsTable[Minimum]))</f>
        <v>0</v>
      </c>
      <c r="U1707" s="5" cm="1">
        <f t="array" ref="U1707">MAX(IF((DiscreteStatsTable[GroupByKey]=DiscreteStatsTable[[#This Row],[GroupByKey]]),(DiscreteStatsTable[GroupByKey]=DiscreteStatsTable[[#This Row],[GroupByKey]])*DiscreteStatsTable[Maximum]))</f>
        <v>31.471105476993198</v>
      </c>
      <c r="V1707" s="5" cm="1">
        <f t="array" ref="V1707">IFERROR(AVERAGE(IF((DiscreteStatsTable[GroupByKey]=DiscreteStatsTable[[#This Row],[GroupByKey]]),(DiscreteStatsTable[GroupByKey]=DiscreteStatsTable[[#This Row],[GroupByKey]])*DiscreteStatsTable[NumberObservations])),0)</f>
        <v>6.72</v>
      </c>
      <c r="W1707" s="5">
        <f>IF((DiscreteStatsTable[[#This Row],[RepsRequested]]&gt;1),DiscreteStatsTable[[#This Row],[HalfWidth]],DiscreteStatsTable[[#This Row],[BatchMeansHalfWidth]])</f>
        <v>0.61588360143157994</v>
      </c>
      <c r="X1707" s="5" cm="1">
        <f t="array" ref="X1707">COUNT(IF((DiscreteStatsTable[GroupByKey]=DiscreteStatsTable[[#This Row],[GroupByKey]]),(DiscreteStatsTable[GroupByKey]=DiscreteStatsTable[[#This Row],[GroupByKey]])*DiscreteStatsTable[Replication]))</f>
        <v>50</v>
      </c>
      <c r="Y1707" s="5">
        <f>IF(DiscreteStatsTable[[#This Row],[RepsRequested]]=DiscreteStatsTable[[#This Row],[RepsWithStatObserved]],1,0)</f>
        <v>1</v>
      </c>
    </row>
    <row r="1708" spans="1:25" x14ac:dyDescent="0.25">
      <c r="A1708" t="s">
        <v>68</v>
      </c>
      <c r="B1708" t="s">
        <v>70</v>
      </c>
      <c r="C1708">
        <v>4</v>
      </c>
      <c r="D1708" t="s">
        <v>100</v>
      </c>
      <c r="E1708" t="s">
        <v>80</v>
      </c>
      <c r="F1708" t="s">
        <v>81</v>
      </c>
      <c r="G1708">
        <v>0</v>
      </c>
      <c r="H1708">
        <v>2E+20</v>
      </c>
      <c r="I1708">
        <v>0</v>
      </c>
      <c r="J1708">
        <v>0</v>
      </c>
      <c r="K1708">
        <v>6</v>
      </c>
      <c r="L170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08" s="5" cm="1">
        <f t="array" ref="M1708">MAX(IF((ProjectInfoTable[ProjectName]=DiscreteStatsTable[[#This Row],[ProjectName]]),(ProjectInfoTable[ProjectName]=DiscreteStatsTable[[#This Row],[ProjectName]])*ProjectInfoTable[NumberOfReplications]))</f>
        <v>50</v>
      </c>
      <c r="N1708" s="5" cm="1">
        <f t="array" ref="N1708">IFERROR(AVERAGE(IF((DiscreteStatsTable[GroupByKey]=DiscreteStatsTable[[#This Row],[GroupByKey]]),(DiscreteStatsTable[GroupByKey]=DiscreteStatsTable[[#This Row],[GroupByKey]])*DiscreteStatsTable[Average])),0)</f>
        <v>0</v>
      </c>
      <c r="O1708" s="5" cm="1">
        <f t="array" ref="O1708">IFERROR(_xlfn.STDEV.S(IF((DiscreteStatsTable[GroupByKey]=DiscreteStatsTable[[#This Row],[GroupByKey]]),(DiscreteStatsTable[GroupByKey]=DiscreteStatsTable[[#This Row],[GroupByKey]])*DiscreteStatsTable[Average])),0)</f>
        <v>0</v>
      </c>
      <c r="P1708" s="5" cm="1">
        <f t="array" ref="P1708">MAX(IF((ProjectInfoTable[ProjectName]=DiscreteStatsTable[[#This Row],[ProjectName]]),(ProjectInfoTable[ProjectName]=DiscreteStatsTable[[#This Row],[ProjectName]])*ProjectInfoTable[ConfidenceInterval]))</f>
        <v>0.95</v>
      </c>
      <c r="Q1708" s="5">
        <f>IF(AND(DiscreteStatsTable[[#This Row],[RepsWithStatObserved]]=1,Y1708=0),200000000000000000000,IFERROR(_xlfn.T.INV.2T(1 -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8" s="5" cm="1">
        <f t="array" ref="R1708">MIN(IF((DiscreteStatsTable[GroupByKey]=DiscreteStatsTable[[#This Row],[GroupByKey]]),(DiscreteStatsTable[GroupByKey]=DiscreteStatsTable[[#This Row],[GroupByKey]])*DiscreteStatsTable[Average]))</f>
        <v>0</v>
      </c>
      <c r="S1708" s="5" cm="1">
        <f t="array" ref="S1708">MAX(IF((DiscreteStatsTable[GroupByKey]=DiscreteStatsTable[[#This Row],[GroupByKey]]),(DiscreteStatsTable[GroupByKey]=DiscreteStatsTable[[#This Row],[GroupByKey]])*DiscreteStatsTable[Average]))</f>
        <v>0</v>
      </c>
      <c r="T1708" s="5" cm="1">
        <f t="array" ref="T1708">MIN(IF((DiscreteStatsTable[GroupByKey]=DiscreteStatsTable[[#This Row],[GroupByKey]]),(DiscreteStatsTable[GroupByKey]=DiscreteStatsTable[[#This Row],[GroupByKey]])*DiscreteStatsTable[Minimum]))</f>
        <v>0</v>
      </c>
      <c r="U1708" s="5" cm="1">
        <f t="array" ref="U1708">MAX(IF((DiscreteStatsTable[GroupByKey]=DiscreteStatsTable[[#This Row],[GroupByKey]]),(DiscreteStatsTable[GroupByKey]=DiscreteStatsTable[[#This Row],[GroupByKey]])*DiscreteStatsTable[Maximum]))</f>
        <v>0</v>
      </c>
      <c r="V1708" s="5" cm="1">
        <f t="array" ref="V1708">IFERROR(AVERAGE(IF((DiscreteStatsTable[GroupByKey]=DiscreteStatsTable[[#This Row],[GroupByKey]]),(DiscreteStatsTable[GroupByKey]=DiscreteStatsTable[[#This Row],[GroupByKey]])*DiscreteStatsTable[NumberObservations])),0)</f>
        <v>6.72</v>
      </c>
      <c r="W1708" s="5">
        <f>IF((DiscreteStatsTable[[#This Row],[RepsRequested]]&gt;1),DiscreteStatsTable[[#This Row],[HalfWidth]],DiscreteStatsTable[[#This Row],[BatchMeansHalfWidth]])</f>
        <v>0</v>
      </c>
      <c r="X1708" s="5" cm="1">
        <f t="array" ref="X1708">COUNT(IF((DiscreteStatsTable[GroupByKey]=DiscreteStatsTable[[#This Row],[GroupByKey]]),(DiscreteStatsTable[GroupByKey]=DiscreteStatsTable[[#This Row],[GroupByKey]])*DiscreteStatsTable[Replication]))</f>
        <v>50</v>
      </c>
      <c r="Y1708" s="5">
        <f>IF(DiscreteStatsTable[[#This Row],[RepsRequested]]=DiscreteStatsTable[[#This Row],[RepsWithStatObserved]],1,0)</f>
        <v>1</v>
      </c>
    </row>
    <row r="1709" spans="1:25" x14ac:dyDescent="0.25">
      <c r="A1709" t="s">
        <v>68</v>
      </c>
      <c r="B1709" t="s">
        <v>70</v>
      </c>
      <c r="C1709">
        <v>4</v>
      </c>
      <c r="D1709" t="s">
        <v>100</v>
      </c>
      <c r="E1709" t="s">
        <v>82</v>
      </c>
      <c r="F1709" t="s">
        <v>81</v>
      </c>
      <c r="G1709">
        <v>0</v>
      </c>
      <c r="H1709">
        <v>2E+20</v>
      </c>
      <c r="I1709">
        <v>0</v>
      </c>
      <c r="J1709">
        <v>0</v>
      </c>
      <c r="K1709">
        <v>6</v>
      </c>
      <c r="L170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09" s="5" cm="1">
        <f t="array" ref="M1709">MAX(IF((ProjectInfoTable[ProjectName]=DiscreteStatsTable[[#This Row],[ProjectName]]),(ProjectInfoTable[ProjectName]=DiscreteStatsTable[[#This Row],[ProjectName]])*ProjectInfoTable[NumberOfReplications]))</f>
        <v>50</v>
      </c>
      <c r="N1709" s="5" cm="1">
        <f t="array" ref="N1709">IFERROR(AVERAGE(IF((DiscreteStatsTable[GroupByKey]=DiscreteStatsTable[[#This Row],[GroupByKey]]),(DiscreteStatsTable[GroupByKey]=DiscreteStatsTable[[#This Row],[GroupByKey]])*DiscreteStatsTable[Average])),0)</f>
        <v>1.5034096831290458</v>
      </c>
      <c r="O1709" s="5" cm="1">
        <f t="array" ref="O1709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09" s="5" cm="1">
        <f t="array" ref="P1709">MAX(IF((ProjectInfoTable[ProjectName]=DiscreteStatsTable[[#This Row],[ProjectName]]),(ProjectInfoTable[ProjectName]=DiscreteStatsTable[[#This Row],[ProjectName]])*ProjectInfoTable[ConfidenceInterval]))</f>
        <v>0.95</v>
      </c>
      <c r="Q1709" s="5">
        <f>IF(AND(DiscreteStatsTable[[#This Row],[RepsWithStatObserved]]=1,Y1709=0),200000000000000000000,IFERROR(_xlfn.T.INV.2T(1 -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09" s="5" cm="1">
        <f t="array" ref="R1709">MIN(IF((DiscreteStatsTable[GroupByKey]=DiscreteStatsTable[[#This Row],[GroupByKey]]),(DiscreteStatsTable[GroupByKey]=DiscreteStatsTable[[#This Row],[GroupByKey]])*DiscreteStatsTable[Average]))</f>
        <v>0</v>
      </c>
      <c r="S1709" s="5" cm="1">
        <f t="array" ref="S1709">MAX(IF((DiscreteStatsTable[GroupByKey]=DiscreteStatsTable[[#This Row],[GroupByKey]]),(DiscreteStatsTable[GroupByKey]=DiscreteStatsTable[[#This Row],[GroupByKey]])*DiscreteStatsTable[Average]))</f>
        <v>12.907894030662501</v>
      </c>
      <c r="T1709" s="5" cm="1">
        <f t="array" ref="T1709">MIN(IF((DiscreteStatsTable[GroupByKey]=DiscreteStatsTable[[#This Row],[GroupByKey]]),(DiscreteStatsTable[GroupByKey]=DiscreteStatsTable[[#This Row],[GroupByKey]])*DiscreteStatsTable[Minimum]))</f>
        <v>0</v>
      </c>
      <c r="U1709" s="5" cm="1">
        <f t="array" ref="U1709">MAX(IF((DiscreteStatsTable[GroupByKey]=DiscreteStatsTable[[#This Row],[GroupByKey]]),(DiscreteStatsTable[GroupByKey]=DiscreteStatsTable[[#This Row],[GroupByKey]])*DiscreteStatsTable[Maximum]))</f>
        <v>31.471105476993198</v>
      </c>
      <c r="V1709" s="5" cm="1">
        <f t="array" ref="V1709">IFERROR(AVERAGE(IF((DiscreteStatsTable[GroupByKey]=DiscreteStatsTable[[#This Row],[GroupByKey]]),(DiscreteStatsTable[GroupByKey]=DiscreteStatsTable[[#This Row],[GroupByKey]])*DiscreteStatsTable[NumberObservations])),0)</f>
        <v>6.72</v>
      </c>
      <c r="W1709" s="5">
        <f>IF((DiscreteStatsTable[[#This Row],[RepsRequested]]&gt;1),DiscreteStatsTable[[#This Row],[HalfWidth]],DiscreteStatsTable[[#This Row],[BatchMeansHalfWidth]])</f>
        <v>0.61588360143157994</v>
      </c>
      <c r="X1709" s="5" cm="1">
        <f t="array" ref="X1709">COUNT(IF((DiscreteStatsTable[GroupByKey]=DiscreteStatsTable[[#This Row],[GroupByKey]]),(DiscreteStatsTable[GroupByKey]=DiscreteStatsTable[[#This Row],[GroupByKey]])*DiscreteStatsTable[Replication]))</f>
        <v>50</v>
      </c>
      <c r="Y1709" s="5">
        <f>IF(DiscreteStatsTable[[#This Row],[RepsRequested]]=DiscreteStatsTable[[#This Row],[RepsWithStatObserved]],1,0)</f>
        <v>1</v>
      </c>
    </row>
    <row r="1710" spans="1:25" x14ac:dyDescent="0.25">
      <c r="A1710" t="s">
        <v>68</v>
      </c>
      <c r="B1710" t="s">
        <v>70</v>
      </c>
      <c r="C1710">
        <v>5</v>
      </c>
      <c r="D1710" t="s">
        <v>100</v>
      </c>
      <c r="E1710" t="s">
        <v>80</v>
      </c>
      <c r="F1710" t="s">
        <v>81</v>
      </c>
      <c r="G1710">
        <v>0</v>
      </c>
      <c r="H1710">
        <v>2E+20</v>
      </c>
      <c r="I1710">
        <v>0</v>
      </c>
      <c r="J1710">
        <v>0</v>
      </c>
      <c r="K1710">
        <v>6</v>
      </c>
      <c r="L171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10" s="5" cm="1">
        <f t="array" ref="M1710">MAX(IF((ProjectInfoTable[ProjectName]=DiscreteStatsTable[[#This Row],[ProjectName]]),(ProjectInfoTable[ProjectName]=DiscreteStatsTable[[#This Row],[ProjectName]])*ProjectInfoTable[NumberOfReplications]))</f>
        <v>50</v>
      </c>
      <c r="N1710" s="5" cm="1">
        <f t="array" ref="N1710">IFERROR(AVERAGE(IF((DiscreteStatsTable[GroupByKey]=DiscreteStatsTable[[#This Row],[GroupByKey]]),(DiscreteStatsTable[GroupByKey]=DiscreteStatsTable[[#This Row],[GroupByKey]])*DiscreteStatsTable[Average])),0)</f>
        <v>0</v>
      </c>
      <c r="O1710" s="5" cm="1">
        <f t="array" ref="O1710">IFERROR(_xlfn.STDEV.S(IF((DiscreteStatsTable[GroupByKey]=DiscreteStatsTable[[#This Row],[GroupByKey]]),(DiscreteStatsTable[GroupByKey]=DiscreteStatsTable[[#This Row],[GroupByKey]])*DiscreteStatsTable[Average])),0)</f>
        <v>0</v>
      </c>
      <c r="P1710" s="5" cm="1">
        <f t="array" ref="P1710">MAX(IF((ProjectInfoTable[ProjectName]=DiscreteStatsTable[[#This Row],[ProjectName]]),(ProjectInfoTable[ProjectName]=DiscreteStatsTable[[#This Row],[ProjectName]])*ProjectInfoTable[ConfidenceInterval]))</f>
        <v>0.95</v>
      </c>
      <c r="Q1710" s="5">
        <f>IF(AND(DiscreteStatsTable[[#This Row],[RepsWithStatObserved]]=1,Y1710=0),200000000000000000000,IFERROR(_xlfn.T.INV.2T(1 -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0" s="5" cm="1">
        <f t="array" ref="R1710">MIN(IF((DiscreteStatsTable[GroupByKey]=DiscreteStatsTable[[#This Row],[GroupByKey]]),(DiscreteStatsTable[GroupByKey]=DiscreteStatsTable[[#This Row],[GroupByKey]])*DiscreteStatsTable[Average]))</f>
        <v>0</v>
      </c>
      <c r="S1710" s="5" cm="1">
        <f t="array" ref="S1710">MAX(IF((DiscreteStatsTable[GroupByKey]=DiscreteStatsTable[[#This Row],[GroupByKey]]),(DiscreteStatsTable[GroupByKey]=DiscreteStatsTable[[#This Row],[GroupByKey]])*DiscreteStatsTable[Average]))</f>
        <v>0</v>
      </c>
      <c r="T1710" s="5" cm="1">
        <f t="array" ref="T1710">MIN(IF((DiscreteStatsTable[GroupByKey]=DiscreteStatsTable[[#This Row],[GroupByKey]]),(DiscreteStatsTable[GroupByKey]=DiscreteStatsTable[[#This Row],[GroupByKey]])*DiscreteStatsTable[Minimum]))</f>
        <v>0</v>
      </c>
      <c r="U1710" s="5" cm="1">
        <f t="array" ref="U1710">MAX(IF((DiscreteStatsTable[GroupByKey]=DiscreteStatsTable[[#This Row],[GroupByKey]]),(DiscreteStatsTable[GroupByKey]=DiscreteStatsTable[[#This Row],[GroupByKey]])*DiscreteStatsTable[Maximum]))</f>
        <v>0</v>
      </c>
      <c r="V1710" s="5" cm="1">
        <f t="array" ref="V1710">IFERROR(AVERAGE(IF((DiscreteStatsTable[GroupByKey]=DiscreteStatsTable[[#This Row],[GroupByKey]]),(DiscreteStatsTable[GroupByKey]=DiscreteStatsTable[[#This Row],[GroupByKey]])*DiscreteStatsTable[NumberObservations])),0)</f>
        <v>6.72</v>
      </c>
      <c r="W1710" s="5">
        <f>IF((DiscreteStatsTable[[#This Row],[RepsRequested]]&gt;1),DiscreteStatsTable[[#This Row],[HalfWidth]],DiscreteStatsTable[[#This Row],[BatchMeansHalfWidth]])</f>
        <v>0</v>
      </c>
      <c r="X1710" s="5" cm="1">
        <f t="array" ref="X1710">COUNT(IF((DiscreteStatsTable[GroupByKey]=DiscreteStatsTable[[#This Row],[GroupByKey]]),(DiscreteStatsTable[GroupByKey]=DiscreteStatsTable[[#This Row],[GroupByKey]])*DiscreteStatsTable[Replication]))</f>
        <v>50</v>
      </c>
      <c r="Y1710" s="5">
        <f>IF(DiscreteStatsTable[[#This Row],[RepsRequested]]=DiscreteStatsTable[[#This Row],[RepsWithStatObserved]],1,0)</f>
        <v>1</v>
      </c>
    </row>
    <row r="1711" spans="1:25" x14ac:dyDescent="0.25">
      <c r="A1711" t="s">
        <v>68</v>
      </c>
      <c r="B1711" t="s">
        <v>70</v>
      </c>
      <c r="C1711">
        <v>5</v>
      </c>
      <c r="D1711" t="s">
        <v>100</v>
      </c>
      <c r="E1711" t="s">
        <v>82</v>
      </c>
      <c r="F1711" t="s">
        <v>81</v>
      </c>
      <c r="G1711">
        <v>0.65234359272963105</v>
      </c>
      <c r="H1711">
        <v>2E+20</v>
      </c>
      <c r="I1711">
        <v>0</v>
      </c>
      <c r="J1711">
        <v>3.9140615563777899</v>
      </c>
      <c r="K1711">
        <v>6</v>
      </c>
      <c r="L171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11" s="5" cm="1">
        <f t="array" ref="M1711">MAX(IF((ProjectInfoTable[ProjectName]=DiscreteStatsTable[[#This Row],[ProjectName]]),(ProjectInfoTable[ProjectName]=DiscreteStatsTable[[#This Row],[ProjectName]])*ProjectInfoTable[NumberOfReplications]))</f>
        <v>50</v>
      </c>
      <c r="N1711" s="5" cm="1">
        <f t="array" ref="N1711">IFERROR(AVERAGE(IF((DiscreteStatsTable[GroupByKey]=DiscreteStatsTable[[#This Row],[GroupByKey]]),(DiscreteStatsTable[GroupByKey]=DiscreteStatsTable[[#This Row],[GroupByKey]])*DiscreteStatsTable[Average])),0)</f>
        <v>1.5034096831290458</v>
      </c>
      <c r="O1711" s="5" cm="1">
        <f t="array" ref="O1711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11" s="5" cm="1">
        <f t="array" ref="P1711">MAX(IF((ProjectInfoTable[ProjectName]=DiscreteStatsTable[[#This Row],[ProjectName]]),(ProjectInfoTable[ProjectName]=DiscreteStatsTable[[#This Row],[ProjectName]])*ProjectInfoTable[ConfidenceInterval]))</f>
        <v>0.95</v>
      </c>
      <c r="Q1711" s="5">
        <f>IF(AND(DiscreteStatsTable[[#This Row],[RepsWithStatObserved]]=1,Y1711=0),200000000000000000000,IFERROR(_xlfn.T.INV.2T(1 -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11" s="5" cm="1">
        <f t="array" ref="R1711">MIN(IF((DiscreteStatsTable[GroupByKey]=DiscreteStatsTable[[#This Row],[GroupByKey]]),(DiscreteStatsTable[GroupByKey]=DiscreteStatsTable[[#This Row],[GroupByKey]])*DiscreteStatsTable[Average]))</f>
        <v>0</v>
      </c>
      <c r="S1711" s="5" cm="1">
        <f t="array" ref="S1711">MAX(IF((DiscreteStatsTable[GroupByKey]=DiscreteStatsTable[[#This Row],[GroupByKey]]),(DiscreteStatsTable[GroupByKey]=DiscreteStatsTable[[#This Row],[GroupByKey]])*DiscreteStatsTable[Average]))</f>
        <v>12.907894030662501</v>
      </c>
      <c r="T1711" s="5" cm="1">
        <f t="array" ref="T1711">MIN(IF((DiscreteStatsTable[GroupByKey]=DiscreteStatsTable[[#This Row],[GroupByKey]]),(DiscreteStatsTable[GroupByKey]=DiscreteStatsTable[[#This Row],[GroupByKey]])*DiscreteStatsTable[Minimum]))</f>
        <v>0</v>
      </c>
      <c r="U1711" s="5" cm="1">
        <f t="array" ref="U1711">MAX(IF((DiscreteStatsTable[GroupByKey]=DiscreteStatsTable[[#This Row],[GroupByKey]]),(DiscreteStatsTable[GroupByKey]=DiscreteStatsTable[[#This Row],[GroupByKey]])*DiscreteStatsTable[Maximum]))</f>
        <v>31.471105476993198</v>
      </c>
      <c r="V1711" s="5" cm="1">
        <f t="array" ref="V1711">IFERROR(AVERAGE(IF((DiscreteStatsTable[GroupByKey]=DiscreteStatsTable[[#This Row],[GroupByKey]]),(DiscreteStatsTable[GroupByKey]=DiscreteStatsTable[[#This Row],[GroupByKey]])*DiscreteStatsTable[NumberObservations])),0)</f>
        <v>6.72</v>
      </c>
      <c r="W1711" s="5">
        <f>IF((DiscreteStatsTable[[#This Row],[RepsRequested]]&gt;1),DiscreteStatsTable[[#This Row],[HalfWidth]],DiscreteStatsTable[[#This Row],[BatchMeansHalfWidth]])</f>
        <v>0.61588360143157994</v>
      </c>
      <c r="X1711" s="5" cm="1">
        <f t="array" ref="X1711">COUNT(IF((DiscreteStatsTable[GroupByKey]=DiscreteStatsTable[[#This Row],[GroupByKey]]),(DiscreteStatsTable[GroupByKey]=DiscreteStatsTable[[#This Row],[GroupByKey]])*DiscreteStatsTable[Replication]))</f>
        <v>50</v>
      </c>
      <c r="Y1711" s="5">
        <f>IF(DiscreteStatsTable[[#This Row],[RepsRequested]]=DiscreteStatsTable[[#This Row],[RepsWithStatObserved]],1,0)</f>
        <v>1</v>
      </c>
    </row>
    <row r="1712" spans="1:25" x14ac:dyDescent="0.25">
      <c r="A1712" t="s">
        <v>68</v>
      </c>
      <c r="B1712" t="s">
        <v>70</v>
      </c>
      <c r="C1712">
        <v>6</v>
      </c>
      <c r="D1712" t="s">
        <v>100</v>
      </c>
      <c r="E1712" t="s">
        <v>80</v>
      </c>
      <c r="F1712" t="s">
        <v>81</v>
      </c>
      <c r="G1712">
        <v>0</v>
      </c>
      <c r="H1712">
        <v>2E+20</v>
      </c>
      <c r="I1712">
        <v>0</v>
      </c>
      <c r="J1712">
        <v>0</v>
      </c>
      <c r="K1712">
        <v>6</v>
      </c>
      <c r="L171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12" s="5" cm="1">
        <f t="array" ref="M1712">MAX(IF((ProjectInfoTable[ProjectName]=DiscreteStatsTable[[#This Row],[ProjectName]]),(ProjectInfoTable[ProjectName]=DiscreteStatsTable[[#This Row],[ProjectName]])*ProjectInfoTable[NumberOfReplications]))</f>
        <v>50</v>
      </c>
      <c r="N1712" s="5" cm="1">
        <f t="array" ref="N1712">IFERROR(AVERAGE(IF((DiscreteStatsTable[GroupByKey]=DiscreteStatsTable[[#This Row],[GroupByKey]]),(DiscreteStatsTable[GroupByKey]=DiscreteStatsTable[[#This Row],[GroupByKey]])*DiscreteStatsTable[Average])),0)</f>
        <v>0</v>
      </c>
      <c r="O1712" s="5" cm="1">
        <f t="array" ref="O1712">IFERROR(_xlfn.STDEV.S(IF((DiscreteStatsTable[GroupByKey]=DiscreteStatsTable[[#This Row],[GroupByKey]]),(DiscreteStatsTable[GroupByKey]=DiscreteStatsTable[[#This Row],[GroupByKey]])*DiscreteStatsTable[Average])),0)</f>
        <v>0</v>
      </c>
      <c r="P1712" s="5" cm="1">
        <f t="array" ref="P1712">MAX(IF((ProjectInfoTable[ProjectName]=DiscreteStatsTable[[#This Row],[ProjectName]]),(ProjectInfoTable[ProjectName]=DiscreteStatsTable[[#This Row],[ProjectName]])*ProjectInfoTable[ConfidenceInterval]))</f>
        <v>0.95</v>
      </c>
      <c r="Q1712" s="5">
        <f>IF(AND(DiscreteStatsTable[[#This Row],[RepsWithStatObserved]]=1,Y1712=0),200000000000000000000,IFERROR(_xlfn.T.INV.2T(1 -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2" s="5" cm="1">
        <f t="array" ref="R1712">MIN(IF((DiscreteStatsTable[GroupByKey]=DiscreteStatsTable[[#This Row],[GroupByKey]]),(DiscreteStatsTable[GroupByKey]=DiscreteStatsTable[[#This Row],[GroupByKey]])*DiscreteStatsTable[Average]))</f>
        <v>0</v>
      </c>
      <c r="S1712" s="5" cm="1">
        <f t="array" ref="S1712">MAX(IF((DiscreteStatsTable[GroupByKey]=DiscreteStatsTable[[#This Row],[GroupByKey]]),(DiscreteStatsTable[GroupByKey]=DiscreteStatsTable[[#This Row],[GroupByKey]])*DiscreteStatsTable[Average]))</f>
        <v>0</v>
      </c>
      <c r="T1712" s="5" cm="1">
        <f t="array" ref="T1712">MIN(IF((DiscreteStatsTable[GroupByKey]=DiscreteStatsTable[[#This Row],[GroupByKey]]),(DiscreteStatsTable[GroupByKey]=DiscreteStatsTable[[#This Row],[GroupByKey]])*DiscreteStatsTable[Minimum]))</f>
        <v>0</v>
      </c>
      <c r="U1712" s="5" cm="1">
        <f t="array" ref="U1712">MAX(IF((DiscreteStatsTable[GroupByKey]=DiscreteStatsTable[[#This Row],[GroupByKey]]),(DiscreteStatsTable[GroupByKey]=DiscreteStatsTable[[#This Row],[GroupByKey]])*DiscreteStatsTable[Maximum]))</f>
        <v>0</v>
      </c>
      <c r="V1712" s="5" cm="1">
        <f t="array" ref="V1712">IFERROR(AVERAGE(IF((DiscreteStatsTable[GroupByKey]=DiscreteStatsTable[[#This Row],[GroupByKey]]),(DiscreteStatsTable[GroupByKey]=DiscreteStatsTable[[#This Row],[GroupByKey]])*DiscreteStatsTable[NumberObservations])),0)</f>
        <v>6.72</v>
      </c>
      <c r="W1712" s="5">
        <f>IF((DiscreteStatsTable[[#This Row],[RepsRequested]]&gt;1),DiscreteStatsTable[[#This Row],[HalfWidth]],DiscreteStatsTable[[#This Row],[BatchMeansHalfWidth]])</f>
        <v>0</v>
      </c>
      <c r="X1712" s="5" cm="1">
        <f t="array" ref="X1712">COUNT(IF((DiscreteStatsTable[GroupByKey]=DiscreteStatsTable[[#This Row],[GroupByKey]]),(DiscreteStatsTable[GroupByKey]=DiscreteStatsTable[[#This Row],[GroupByKey]])*DiscreteStatsTable[Replication]))</f>
        <v>50</v>
      </c>
      <c r="Y1712" s="5">
        <f>IF(DiscreteStatsTable[[#This Row],[RepsRequested]]=DiscreteStatsTable[[#This Row],[RepsWithStatObserved]],1,0)</f>
        <v>1</v>
      </c>
    </row>
    <row r="1713" spans="1:25" x14ac:dyDescent="0.25">
      <c r="A1713" t="s">
        <v>68</v>
      </c>
      <c r="B1713" t="s">
        <v>70</v>
      </c>
      <c r="C1713">
        <v>6</v>
      </c>
      <c r="D1713" t="s">
        <v>100</v>
      </c>
      <c r="E1713" t="s">
        <v>82</v>
      </c>
      <c r="F1713" t="s">
        <v>81</v>
      </c>
      <c r="G1713">
        <v>1.0567970183925199</v>
      </c>
      <c r="H1713">
        <v>2E+20</v>
      </c>
      <c r="I1713">
        <v>0</v>
      </c>
      <c r="J1713">
        <v>3.5114711629233599</v>
      </c>
      <c r="K1713">
        <v>6</v>
      </c>
      <c r="L171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13" s="5" cm="1">
        <f t="array" ref="M1713">MAX(IF((ProjectInfoTable[ProjectName]=DiscreteStatsTable[[#This Row],[ProjectName]]),(ProjectInfoTable[ProjectName]=DiscreteStatsTable[[#This Row],[ProjectName]])*ProjectInfoTable[NumberOfReplications]))</f>
        <v>50</v>
      </c>
      <c r="N1713" s="5" cm="1">
        <f t="array" ref="N1713">IFERROR(AVERAGE(IF((DiscreteStatsTable[GroupByKey]=DiscreteStatsTable[[#This Row],[GroupByKey]]),(DiscreteStatsTable[GroupByKey]=DiscreteStatsTable[[#This Row],[GroupByKey]])*DiscreteStatsTable[Average])),0)</f>
        <v>1.5034096831290458</v>
      </c>
      <c r="O1713" s="5" cm="1">
        <f t="array" ref="O1713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13" s="5" cm="1">
        <f t="array" ref="P1713">MAX(IF((ProjectInfoTable[ProjectName]=DiscreteStatsTable[[#This Row],[ProjectName]]),(ProjectInfoTable[ProjectName]=DiscreteStatsTable[[#This Row],[ProjectName]])*ProjectInfoTable[ConfidenceInterval]))</f>
        <v>0.95</v>
      </c>
      <c r="Q1713" s="5">
        <f>IF(AND(DiscreteStatsTable[[#This Row],[RepsWithStatObserved]]=1,Y1713=0),200000000000000000000,IFERROR(_xlfn.T.INV.2T(1 -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13" s="5" cm="1">
        <f t="array" ref="R1713">MIN(IF((DiscreteStatsTable[GroupByKey]=DiscreteStatsTable[[#This Row],[GroupByKey]]),(DiscreteStatsTable[GroupByKey]=DiscreteStatsTable[[#This Row],[GroupByKey]])*DiscreteStatsTable[Average]))</f>
        <v>0</v>
      </c>
      <c r="S1713" s="5" cm="1">
        <f t="array" ref="S1713">MAX(IF((DiscreteStatsTable[GroupByKey]=DiscreteStatsTable[[#This Row],[GroupByKey]]),(DiscreteStatsTable[GroupByKey]=DiscreteStatsTable[[#This Row],[GroupByKey]])*DiscreteStatsTable[Average]))</f>
        <v>12.907894030662501</v>
      </c>
      <c r="T1713" s="5" cm="1">
        <f t="array" ref="T1713">MIN(IF((DiscreteStatsTable[GroupByKey]=DiscreteStatsTable[[#This Row],[GroupByKey]]),(DiscreteStatsTable[GroupByKey]=DiscreteStatsTable[[#This Row],[GroupByKey]])*DiscreteStatsTable[Minimum]))</f>
        <v>0</v>
      </c>
      <c r="U1713" s="5" cm="1">
        <f t="array" ref="U1713">MAX(IF((DiscreteStatsTable[GroupByKey]=DiscreteStatsTable[[#This Row],[GroupByKey]]),(DiscreteStatsTable[GroupByKey]=DiscreteStatsTable[[#This Row],[GroupByKey]])*DiscreteStatsTable[Maximum]))</f>
        <v>31.471105476993198</v>
      </c>
      <c r="V1713" s="5" cm="1">
        <f t="array" ref="V1713">IFERROR(AVERAGE(IF((DiscreteStatsTable[GroupByKey]=DiscreteStatsTable[[#This Row],[GroupByKey]]),(DiscreteStatsTable[GroupByKey]=DiscreteStatsTable[[#This Row],[GroupByKey]])*DiscreteStatsTable[NumberObservations])),0)</f>
        <v>6.72</v>
      </c>
      <c r="W1713" s="5">
        <f>IF((DiscreteStatsTable[[#This Row],[RepsRequested]]&gt;1),DiscreteStatsTable[[#This Row],[HalfWidth]],DiscreteStatsTable[[#This Row],[BatchMeansHalfWidth]])</f>
        <v>0.61588360143157994</v>
      </c>
      <c r="X1713" s="5" cm="1">
        <f t="array" ref="X1713">COUNT(IF((DiscreteStatsTable[GroupByKey]=DiscreteStatsTable[[#This Row],[GroupByKey]]),(DiscreteStatsTable[GroupByKey]=DiscreteStatsTable[[#This Row],[GroupByKey]])*DiscreteStatsTable[Replication]))</f>
        <v>50</v>
      </c>
      <c r="Y1713" s="5">
        <f>IF(DiscreteStatsTable[[#This Row],[RepsRequested]]=DiscreteStatsTable[[#This Row],[RepsWithStatObserved]],1,0)</f>
        <v>1</v>
      </c>
    </row>
    <row r="1714" spans="1:25" x14ac:dyDescent="0.25">
      <c r="A1714" t="s">
        <v>68</v>
      </c>
      <c r="B1714" t="s">
        <v>70</v>
      </c>
      <c r="C1714">
        <v>7</v>
      </c>
      <c r="D1714" t="s">
        <v>100</v>
      </c>
      <c r="E1714" t="s">
        <v>80</v>
      </c>
      <c r="F1714" t="s">
        <v>81</v>
      </c>
      <c r="G1714">
        <v>0</v>
      </c>
      <c r="H1714">
        <v>2E+20</v>
      </c>
      <c r="I1714">
        <v>0</v>
      </c>
      <c r="J1714">
        <v>0</v>
      </c>
      <c r="K1714">
        <v>8</v>
      </c>
      <c r="L171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14" s="5" cm="1">
        <f t="array" ref="M1714">MAX(IF((ProjectInfoTable[ProjectName]=DiscreteStatsTable[[#This Row],[ProjectName]]),(ProjectInfoTable[ProjectName]=DiscreteStatsTable[[#This Row],[ProjectName]])*ProjectInfoTable[NumberOfReplications]))</f>
        <v>50</v>
      </c>
      <c r="N1714" s="5" cm="1">
        <f t="array" ref="N1714">IFERROR(AVERAGE(IF((DiscreteStatsTable[GroupByKey]=DiscreteStatsTable[[#This Row],[GroupByKey]]),(DiscreteStatsTable[GroupByKey]=DiscreteStatsTable[[#This Row],[GroupByKey]])*DiscreteStatsTable[Average])),0)</f>
        <v>0</v>
      </c>
      <c r="O1714" s="5" cm="1">
        <f t="array" ref="O1714">IFERROR(_xlfn.STDEV.S(IF((DiscreteStatsTable[GroupByKey]=DiscreteStatsTable[[#This Row],[GroupByKey]]),(DiscreteStatsTable[GroupByKey]=DiscreteStatsTable[[#This Row],[GroupByKey]])*DiscreteStatsTable[Average])),0)</f>
        <v>0</v>
      </c>
      <c r="P1714" s="5" cm="1">
        <f t="array" ref="P1714">MAX(IF((ProjectInfoTable[ProjectName]=DiscreteStatsTable[[#This Row],[ProjectName]]),(ProjectInfoTable[ProjectName]=DiscreteStatsTable[[#This Row],[ProjectName]])*ProjectInfoTable[ConfidenceInterval]))</f>
        <v>0.95</v>
      </c>
      <c r="Q1714" s="5">
        <f>IF(AND(DiscreteStatsTable[[#This Row],[RepsWithStatObserved]]=1,Y1714=0),200000000000000000000,IFERROR(_xlfn.T.INV.2T(1 -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4" s="5" cm="1">
        <f t="array" ref="R1714">MIN(IF((DiscreteStatsTable[GroupByKey]=DiscreteStatsTable[[#This Row],[GroupByKey]]),(DiscreteStatsTable[GroupByKey]=DiscreteStatsTable[[#This Row],[GroupByKey]])*DiscreteStatsTable[Average]))</f>
        <v>0</v>
      </c>
      <c r="S1714" s="5" cm="1">
        <f t="array" ref="S1714">MAX(IF((DiscreteStatsTable[GroupByKey]=DiscreteStatsTable[[#This Row],[GroupByKey]]),(DiscreteStatsTable[GroupByKey]=DiscreteStatsTable[[#This Row],[GroupByKey]])*DiscreteStatsTable[Average]))</f>
        <v>0</v>
      </c>
      <c r="T1714" s="5" cm="1">
        <f t="array" ref="T1714">MIN(IF((DiscreteStatsTable[GroupByKey]=DiscreteStatsTable[[#This Row],[GroupByKey]]),(DiscreteStatsTable[GroupByKey]=DiscreteStatsTable[[#This Row],[GroupByKey]])*DiscreteStatsTable[Minimum]))</f>
        <v>0</v>
      </c>
      <c r="U1714" s="5" cm="1">
        <f t="array" ref="U1714">MAX(IF((DiscreteStatsTable[GroupByKey]=DiscreteStatsTable[[#This Row],[GroupByKey]]),(DiscreteStatsTable[GroupByKey]=DiscreteStatsTable[[#This Row],[GroupByKey]])*DiscreteStatsTable[Maximum]))</f>
        <v>0</v>
      </c>
      <c r="V1714" s="5" cm="1">
        <f t="array" ref="V1714">IFERROR(AVERAGE(IF((DiscreteStatsTable[GroupByKey]=DiscreteStatsTable[[#This Row],[GroupByKey]]),(DiscreteStatsTable[GroupByKey]=DiscreteStatsTable[[#This Row],[GroupByKey]])*DiscreteStatsTable[NumberObservations])),0)</f>
        <v>6.72</v>
      </c>
      <c r="W1714" s="5">
        <f>IF((DiscreteStatsTable[[#This Row],[RepsRequested]]&gt;1),DiscreteStatsTable[[#This Row],[HalfWidth]],DiscreteStatsTable[[#This Row],[BatchMeansHalfWidth]])</f>
        <v>0</v>
      </c>
      <c r="X1714" s="5" cm="1">
        <f t="array" ref="X1714">COUNT(IF((DiscreteStatsTable[GroupByKey]=DiscreteStatsTable[[#This Row],[GroupByKey]]),(DiscreteStatsTable[GroupByKey]=DiscreteStatsTable[[#This Row],[GroupByKey]])*DiscreteStatsTable[Replication]))</f>
        <v>50</v>
      </c>
      <c r="Y1714" s="5">
        <f>IF(DiscreteStatsTable[[#This Row],[RepsRequested]]=DiscreteStatsTable[[#This Row],[RepsWithStatObserved]],1,0)</f>
        <v>1</v>
      </c>
    </row>
    <row r="1715" spans="1:25" x14ac:dyDescent="0.25">
      <c r="A1715" t="s">
        <v>68</v>
      </c>
      <c r="B1715" t="s">
        <v>70</v>
      </c>
      <c r="C1715">
        <v>7</v>
      </c>
      <c r="D1715" t="s">
        <v>100</v>
      </c>
      <c r="E1715" t="s">
        <v>82</v>
      </c>
      <c r="F1715" t="s">
        <v>81</v>
      </c>
      <c r="G1715">
        <v>1.35404508041384</v>
      </c>
      <c r="H1715">
        <v>2E+20</v>
      </c>
      <c r="I1715">
        <v>0</v>
      </c>
      <c r="J1715">
        <v>9.8609012668684795</v>
      </c>
      <c r="K1715">
        <v>8</v>
      </c>
      <c r="L171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15" s="5" cm="1">
        <f t="array" ref="M1715">MAX(IF((ProjectInfoTable[ProjectName]=DiscreteStatsTable[[#This Row],[ProjectName]]),(ProjectInfoTable[ProjectName]=DiscreteStatsTable[[#This Row],[ProjectName]])*ProjectInfoTable[NumberOfReplications]))</f>
        <v>50</v>
      </c>
      <c r="N1715" s="5" cm="1">
        <f t="array" ref="N1715">IFERROR(AVERAGE(IF((DiscreteStatsTable[GroupByKey]=DiscreteStatsTable[[#This Row],[GroupByKey]]),(DiscreteStatsTable[GroupByKey]=DiscreteStatsTable[[#This Row],[GroupByKey]])*DiscreteStatsTable[Average])),0)</f>
        <v>1.5034096831290458</v>
      </c>
      <c r="O1715" s="5" cm="1">
        <f t="array" ref="O1715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15" s="5" cm="1">
        <f t="array" ref="P1715">MAX(IF((ProjectInfoTable[ProjectName]=DiscreteStatsTable[[#This Row],[ProjectName]]),(ProjectInfoTable[ProjectName]=DiscreteStatsTable[[#This Row],[ProjectName]])*ProjectInfoTable[ConfidenceInterval]))</f>
        <v>0.95</v>
      </c>
      <c r="Q1715" s="5">
        <f>IF(AND(DiscreteStatsTable[[#This Row],[RepsWithStatObserved]]=1,Y1715=0),200000000000000000000,IFERROR(_xlfn.T.INV.2T(1 -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15" s="5" cm="1">
        <f t="array" ref="R1715">MIN(IF((DiscreteStatsTable[GroupByKey]=DiscreteStatsTable[[#This Row],[GroupByKey]]),(DiscreteStatsTable[GroupByKey]=DiscreteStatsTable[[#This Row],[GroupByKey]])*DiscreteStatsTable[Average]))</f>
        <v>0</v>
      </c>
      <c r="S1715" s="5" cm="1">
        <f t="array" ref="S1715">MAX(IF((DiscreteStatsTable[GroupByKey]=DiscreteStatsTable[[#This Row],[GroupByKey]]),(DiscreteStatsTable[GroupByKey]=DiscreteStatsTable[[#This Row],[GroupByKey]])*DiscreteStatsTable[Average]))</f>
        <v>12.907894030662501</v>
      </c>
      <c r="T1715" s="5" cm="1">
        <f t="array" ref="T1715">MIN(IF((DiscreteStatsTable[GroupByKey]=DiscreteStatsTable[[#This Row],[GroupByKey]]),(DiscreteStatsTable[GroupByKey]=DiscreteStatsTable[[#This Row],[GroupByKey]])*DiscreteStatsTable[Minimum]))</f>
        <v>0</v>
      </c>
      <c r="U1715" s="5" cm="1">
        <f t="array" ref="U1715">MAX(IF((DiscreteStatsTable[GroupByKey]=DiscreteStatsTable[[#This Row],[GroupByKey]]),(DiscreteStatsTable[GroupByKey]=DiscreteStatsTable[[#This Row],[GroupByKey]])*DiscreteStatsTable[Maximum]))</f>
        <v>31.471105476993198</v>
      </c>
      <c r="V1715" s="5" cm="1">
        <f t="array" ref="V1715">IFERROR(AVERAGE(IF((DiscreteStatsTable[GroupByKey]=DiscreteStatsTable[[#This Row],[GroupByKey]]),(DiscreteStatsTable[GroupByKey]=DiscreteStatsTable[[#This Row],[GroupByKey]])*DiscreteStatsTable[NumberObservations])),0)</f>
        <v>6.72</v>
      </c>
      <c r="W1715" s="5">
        <f>IF((DiscreteStatsTable[[#This Row],[RepsRequested]]&gt;1),DiscreteStatsTable[[#This Row],[HalfWidth]],DiscreteStatsTable[[#This Row],[BatchMeansHalfWidth]])</f>
        <v>0.61588360143157994</v>
      </c>
      <c r="X1715" s="5" cm="1">
        <f t="array" ref="X1715">COUNT(IF((DiscreteStatsTable[GroupByKey]=DiscreteStatsTable[[#This Row],[GroupByKey]]),(DiscreteStatsTable[GroupByKey]=DiscreteStatsTable[[#This Row],[GroupByKey]])*DiscreteStatsTable[Replication]))</f>
        <v>50</v>
      </c>
      <c r="Y1715" s="5">
        <f>IF(DiscreteStatsTable[[#This Row],[RepsRequested]]=DiscreteStatsTable[[#This Row],[RepsWithStatObserved]],1,0)</f>
        <v>1</v>
      </c>
    </row>
    <row r="1716" spans="1:25" x14ac:dyDescent="0.25">
      <c r="A1716" t="s">
        <v>68</v>
      </c>
      <c r="B1716" t="s">
        <v>70</v>
      </c>
      <c r="C1716">
        <v>8</v>
      </c>
      <c r="D1716" t="s">
        <v>100</v>
      </c>
      <c r="E1716" t="s">
        <v>80</v>
      </c>
      <c r="F1716" t="s">
        <v>81</v>
      </c>
      <c r="G1716">
        <v>0</v>
      </c>
      <c r="H1716">
        <v>2E+20</v>
      </c>
      <c r="I1716">
        <v>0</v>
      </c>
      <c r="J1716">
        <v>0</v>
      </c>
      <c r="K1716">
        <v>7</v>
      </c>
      <c r="L171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16" s="5" cm="1">
        <f t="array" ref="M1716">MAX(IF((ProjectInfoTable[ProjectName]=DiscreteStatsTable[[#This Row],[ProjectName]]),(ProjectInfoTable[ProjectName]=DiscreteStatsTable[[#This Row],[ProjectName]])*ProjectInfoTable[NumberOfReplications]))</f>
        <v>50</v>
      </c>
      <c r="N1716" s="5" cm="1">
        <f t="array" ref="N1716">IFERROR(AVERAGE(IF((DiscreteStatsTable[GroupByKey]=DiscreteStatsTable[[#This Row],[GroupByKey]]),(DiscreteStatsTable[GroupByKey]=DiscreteStatsTable[[#This Row],[GroupByKey]])*DiscreteStatsTable[Average])),0)</f>
        <v>0</v>
      </c>
      <c r="O1716" s="5" cm="1">
        <f t="array" ref="O1716">IFERROR(_xlfn.STDEV.S(IF((DiscreteStatsTable[GroupByKey]=DiscreteStatsTable[[#This Row],[GroupByKey]]),(DiscreteStatsTable[GroupByKey]=DiscreteStatsTable[[#This Row],[GroupByKey]])*DiscreteStatsTable[Average])),0)</f>
        <v>0</v>
      </c>
      <c r="P1716" s="5" cm="1">
        <f t="array" ref="P1716">MAX(IF((ProjectInfoTable[ProjectName]=DiscreteStatsTable[[#This Row],[ProjectName]]),(ProjectInfoTable[ProjectName]=DiscreteStatsTable[[#This Row],[ProjectName]])*ProjectInfoTable[ConfidenceInterval]))</f>
        <v>0.95</v>
      </c>
      <c r="Q1716" s="5">
        <f>IF(AND(DiscreteStatsTable[[#This Row],[RepsWithStatObserved]]=1,Y1716=0),200000000000000000000,IFERROR(_xlfn.T.INV.2T(1 -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6" s="5" cm="1">
        <f t="array" ref="R1716">MIN(IF((DiscreteStatsTable[GroupByKey]=DiscreteStatsTable[[#This Row],[GroupByKey]]),(DiscreteStatsTable[GroupByKey]=DiscreteStatsTable[[#This Row],[GroupByKey]])*DiscreteStatsTable[Average]))</f>
        <v>0</v>
      </c>
      <c r="S1716" s="5" cm="1">
        <f t="array" ref="S1716">MAX(IF((DiscreteStatsTable[GroupByKey]=DiscreteStatsTable[[#This Row],[GroupByKey]]),(DiscreteStatsTable[GroupByKey]=DiscreteStatsTable[[#This Row],[GroupByKey]])*DiscreteStatsTable[Average]))</f>
        <v>0</v>
      </c>
      <c r="T1716" s="5" cm="1">
        <f t="array" ref="T1716">MIN(IF((DiscreteStatsTable[GroupByKey]=DiscreteStatsTable[[#This Row],[GroupByKey]]),(DiscreteStatsTable[GroupByKey]=DiscreteStatsTable[[#This Row],[GroupByKey]])*DiscreteStatsTable[Minimum]))</f>
        <v>0</v>
      </c>
      <c r="U1716" s="5" cm="1">
        <f t="array" ref="U1716">MAX(IF((DiscreteStatsTable[GroupByKey]=DiscreteStatsTable[[#This Row],[GroupByKey]]),(DiscreteStatsTable[GroupByKey]=DiscreteStatsTable[[#This Row],[GroupByKey]])*DiscreteStatsTable[Maximum]))</f>
        <v>0</v>
      </c>
      <c r="V1716" s="5" cm="1">
        <f t="array" ref="V1716">IFERROR(AVERAGE(IF((DiscreteStatsTable[GroupByKey]=DiscreteStatsTable[[#This Row],[GroupByKey]]),(DiscreteStatsTable[GroupByKey]=DiscreteStatsTable[[#This Row],[GroupByKey]])*DiscreteStatsTable[NumberObservations])),0)</f>
        <v>6.72</v>
      </c>
      <c r="W1716" s="5">
        <f>IF((DiscreteStatsTable[[#This Row],[RepsRequested]]&gt;1),DiscreteStatsTable[[#This Row],[HalfWidth]],DiscreteStatsTable[[#This Row],[BatchMeansHalfWidth]])</f>
        <v>0</v>
      </c>
      <c r="X1716" s="5" cm="1">
        <f t="array" ref="X1716">COUNT(IF((DiscreteStatsTable[GroupByKey]=DiscreteStatsTable[[#This Row],[GroupByKey]]),(DiscreteStatsTable[GroupByKey]=DiscreteStatsTable[[#This Row],[GroupByKey]])*DiscreteStatsTable[Replication]))</f>
        <v>50</v>
      </c>
      <c r="Y1716" s="5">
        <f>IF(DiscreteStatsTable[[#This Row],[RepsRequested]]=DiscreteStatsTable[[#This Row],[RepsWithStatObserved]],1,0)</f>
        <v>1</v>
      </c>
    </row>
    <row r="1717" spans="1:25" x14ac:dyDescent="0.25">
      <c r="A1717" t="s">
        <v>68</v>
      </c>
      <c r="B1717" t="s">
        <v>70</v>
      </c>
      <c r="C1717">
        <v>8</v>
      </c>
      <c r="D1717" t="s">
        <v>100</v>
      </c>
      <c r="E1717" t="s">
        <v>82</v>
      </c>
      <c r="F1717" t="s">
        <v>81</v>
      </c>
      <c r="G1717">
        <v>2.40093868689612</v>
      </c>
      <c r="H1717">
        <v>2E+20</v>
      </c>
      <c r="I1717">
        <v>0</v>
      </c>
      <c r="J1717">
        <v>6.2696311639281204</v>
      </c>
      <c r="K1717">
        <v>7</v>
      </c>
      <c r="L171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17" s="5" cm="1">
        <f t="array" ref="M1717">MAX(IF((ProjectInfoTable[ProjectName]=DiscreteStatsTable[[#This Row],[ProjectName]]),(ProjectInfoTable[ProjectName]=DiscreteStatsTable[[#This Row],[ProjectName]])*ProjectInfoTable[NumberOfReplications]))</f>
        <v>50</v>
      </c>
      <c r="N1717" s="5" cm="1">
        <f t="array" ref="N1717">IFERROR(AVERAGE(IF((DiscreteStatsTable[GroupByKey]=DiscreteStatsTable[[#This Row],[GroupByKey]]),(DiscreteStatsTable[GroupByKey]=DiscreteStatsTable[[#This Row],[GroupByKey]])*DiscreteStatsTable[Average])),0)</f>
        <v>1.5034096831290458</v>
      </c>
      <c r="O1717" s="5" cm="1">
        <f t="array" ref="O1717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17" s="5" cm="1">
        <f t="array" ref="P1717">MAX(IF((ProjectInfoTable[ProjectName]=DiscreteStatsTable[[#This Row],[ProjectName]]),(ProjectInfoTable[ProjectName]=DiscreteStatsTable[[#This Row],[ProjectName]])*ProjectInfoTable[ConfidenceInterval]))</f>
        <v>0.95</v>
      </c>
      <c r="Q1717" s="5">
        <f>IF(AND(DiscreteStatsTable[[#This Row],[RepsWithStatObserved]]=1,Y1717=0),200000000000000000000,IFERROR(_xlfn.T.INV.2T(1 -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17" s="5" cm="1">
        <f t="array" ref="R1717">MIN(IF((DiscreteStatsTable[GroupByKey]=DiscreteStatsTable[[#This Row],[GroupByKey]]),(DiscreteStatsTable[GroupByKey]=DiscreteStatsTable[[#This Row],[GroupByKey]])*DiscreteStatsTable[Average]))</f>
        <v>0</v>
      </c>
      <c r="S1717" s="5" cm="1">
        <f t="array" ref="S1717">MAX(IF((DiscreteStatsTable[GroupByKey]=DiscreteStatsTable[[#This Row],[GroupByKey]]),(DiscreteStatsTable[GroupByKey]=DiscreteStatsTable[[#This Row],[GroupByKey]])*DiscreteStatsTable[Average]))</f>
        <v>12.907894030662501</v>
      </c>
      <c r="T1717" s="5" cm="1">
        <f t="array" ref="T1717">MIN(IF((DiscreteStatsTable[GroupByKey]=DiscreteStatsTable[[#This Row],[GroupByKey]]),(DiscreteStatsTable[GroupByKey]=DiscreteStatsTable[[#This Row],[GroupByKey]])*DiscreteStatsTable[Minimum]))</f>
        <v>0</v>
      </c>
      <c r="U1717" s="5" cm="1">
        <f t="array" ref="U1717">MAX(IF((DiscreteStatsTable[GroupByKey]=DiscreteStatsTable[[#This Row],[GroupByKey]]),(DiscreteStatsTable[GroupByKey]=DiscreteStatsTable[[#This Row],[GroupByKey]])*DiscreteStatsTable[Maximum]))</f>
        <v>31.471105476993198</v>
      </c>
      <c r="V1717" s="5" cm="1">
        <f t="array" ref="V1717">IFERROR(AVERAGE(IF((DiscreteStatsTable[GroupByKey]=DiscreteStatsTable[[#This Row],[GroupByKey]]),(DiscreteStatsTable[GroupByKey]=DiscreteStatsTable[[#This Row],[GroupByKey]])*DiscreteStatsTable[NumberObservations])),0)</f>
        <v>6.72</v>
      </c>
      <c r="W1717" s="5">
        <f>IF((DiscreteStatsTable[[#This Row],[RepsRequested]]&gt;1),DiscreteStatsTable[[#This Row],[HalfWidth]],DiscreteStatsTable[[#This Row],[BatchMeansHalfWidth]])</f>
        <v>0.61588360143157994</v>
      </c>
      <c r="X1717" s="5" cm="1">
        <f t="array" ref="X1717">COUNT(IF((DiscreteStatsTable[GroupByKey]=DiscreteStatsTable[[#This Row],[GroupByKey]]),(DiscreteStatsTable[GroupByKey]=DiscreteStatsTable[[#This Row],[GroupByKey]])*DiscreteStatsTable[Replication]))</f>
        <v>50</v>
      </c>
      <c r="Y1717" s="5">
        <f>IF(DiscreteStatsTable[[#This Row],[RepsRequested]]=DiscreteStatsTable[[#This Row],[RepsWithStatObserved]],1,0)</f>
        <v>1</v>
      </c>
    </row>
    <row r="1718" spans="1:25" x14ac:dyDescent="0.25">
      <c r="A1718" t="s">
        <v>68</v>
      </c>
      <c r="B1718" t="s">
        <v>70</v>
      </c>
      <c r="C1718">
        <v>9</v>
      </c>
      <c r="D1718" t="s">
        <v>100</v>
      </c>
      <c r="E1718" t="s">
        <v>80</v>
      </c>
      <c r="F1718" t="s">
        <v>81</v>
      </c>
      <c r="G1718">
        <v>0</v>
      </c>
      <c r="H1718">
        <v>2E+20</v>
      </c>
      <c r="I1718">
        <v>0</v>
      </c>
      <c r="J1718">
        <v>0</v>
      </c>
      <c r="K1718">
        <v>4</v>
      </c>
      <c r="L171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18" s="5" cm="1">
        <f t="array" ref="M1718">MAX(IF((ProjectInfoTable[ProjectName]=DiscreteStatsTable[[#This Row],[ProjectName]]),(ProjectInfoTable[ProjectName]=DiscreteStatsTable[[#This Row],[ProjectName]])*ProjectInfoTable[NumberOfReplications]))</f>
        <v>50</v>
      </c>
      <c r="N1718" s="5" cm="1">
        <f t="array" ref="N1718">IFERROR(AVERAGE(IF((DiscreteStatsTable[GroupByKey]=DiscreteStatsTable[[#This Row],[GroupByKey]]),(DiscreteStatsTable[GroupByKey]=DiscreteStatsTable[[#This Row],[GroupByKey]])*DiscreteStatsTable[Average])),0)</f>
        <v>0</v>
      </c>
      <c r="O1718" s="5" cm="1">
        <f t="array" ref="O1718">IFERROR(_xlfn.STDEV.S(IF((DiscreteStatsTable[GroupByKey]=DiscreteStatsTable[[#This Row],[GroupByKey]]),(DiscreteStatsTable[GroupByKey]=DiscreteStatsTable[[#This Row],[GroupByKey]])*DiscreteStatsTable[Average])),0)</f>
        <v>0</v>
      </c>
      <c r="P1718" s="5" cm="1">
        <f t="array" ref="P1718">MAX(IF((ProjectInfoTable[ProjectName]=DiscreteStatsTable[[#This Row],[ProjectName]]),(ProjectInfoTable[ProjectName]=DiscreteStatsTable[[#This Row],[ProjectName]])*ProjectInfoTable[ConfidenceInterval]))</f>
        <v>0.95</v>
      </c>
      <c r="Q1718" s="5">
        <f>IF(AND(DiscreteStatsTable[[#This Row],[RepsWithStatObserved]]=1,Y1718=0),200000000000000000000,IFERROR(_xlfn.T.INV.2T(1 -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8" s="5" cm="1">
        <f t="array" ref="R1718">MIN(IF((DiscreteStatsTable[GroupByKey]=DiscreteStatsTable[[#This Row],[GroupByKey]]),(DiscreteStatsTable[GroupByKey]=DiscreteStatsTable[[#This Row],[GroupByKey]])*DiscreteStatsTable[Average]))</f>
        <v>0</v>
      </c>
      <c r="S1718" s="5" cm="1">
        <f t="array" ref="S1718">MAX(IF((DiscreteStatsTable[GroupByKey]=DiscreteStatsTable[[#This Row],[GroupByKey]]),(DiscreteStatsTable[GroupByKey]=DiscreteStatsTable[[#This Row],[GroupByKey]])*DiscreteStatsTable[Average]))</f>
        <v>0</v>
      </c>
      <c r="T1718" s="5" cm="1">
        <f t="array" ref="T1718">MIN(IF((DiscreteStatsTable[GroupByKey]=DiscreteStatsTable[[#This Row],[GroupByKey]]),(DiscreteStatsTable[GroupByKey]=DiscreteStatsTable[[#This Row],[GroupByKey]])*DiscreteStatsTable[Minimum]))</f>
        <v>0</v>
      </c>
      <c r="U1718" s="5" cm="1">
        <f t="array" ref="U1718">MAX(IF((DiscreteStatsTable[GroupByKey]=DiscreteStatsTable[[#This Row],[GroupByKey]]),(DiscreteStatsTable[GroupByKey]=DiscreteStatsTable[[#This Row],[GroupByKey]])*DiscreteStatsTable[Maximum]))</f>
        <v>0</v>
      </c>
      <c r="V1718" s="5" cm="1">
        <f t="array" ref="V1718">IFERROR(AVERAGE(IF((DiscreteStatsTable[GroupByKey]=DiscreteStatsTable[[#This Row],[GroupByKey]]),(DiscreteStatsTable[GroupByKey]=DiscreteStatsTable[[#This Row],[GroupByKey]])*DiscreteStatsTable[NumberObservations])),0)</f>
        <v>6.72</v>
      </c>
      <c r="W1718" s="5">
        <f>IF((DiscreteStatsTable[[#This Row],[RepsRequested]]&gt;1),DiscreteStatsTable[[#This Row],[HalfWidth]],DiscreteStatsTable[[#This Row],[BatchMeansHalfWidth]])</f>
        <v>0</v>
      </c>
      <c r="X1718" s="5" cm="1">
        <f t="array" ref="X1718">COUNT(IF((DiscreteStatsTable[GroupByKey]=DiscreteStatsTable[[#This Row],[GroupByKey]]),(DiscreteStatsTable[GroupByKey]=DiscreteStatsTable[[#This Row],[GroupByKey]])*DiscreteStatsTable[Replication]))</f>
        <v>50</v>
      </c>
      <c r="Y1718" s="5">
        <f>IF(DiscreteStatsTable[[#This Row],[RepsRequested]]=DiscreteStatsTable[[#This Row],[RepsWithStatObserved]],1,0)</f>
        <v>1</v>
      </c>
    </row>
    <row r="1719" spans="1:25" x14ac:dyDescent="0.25">
      <c r="A1719" t="s">
        <v>68</v>
      </c>
      <c r="B1719" t="s">
        <v>70</v>
      </c>
      <c r="C1719">
        <v>9</v>
      </c>
      <c r="D1719" t="s">
        <v>100</v>
      </c>
      <c r="E1719" t="s">
        <v>82</v>
      </c>
      <c r="F1719" t="s">
        <v>81</v>
      </c>
      <c r="G1719">
        <v>0.50677738871206701</v>
      </c>
      <c r="H1719">
        <v>2E+20</v>
      </c>
      <c r="I1719">
        <v>0</v>
      </c>
      <c r="J1719">
        <v>2.0271095548482698</v>
      </c>
      <c r="K1719">
        <v>4</v>
      </c>
      <c r="L171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19" s="5" cm="1">
        <f t="array" ref="M1719">MAX(IF((ProjectInfoTable[ProjectName]=DiscreteStatsTable[[#This Row],[ProjectName]]),(ProjectInfoTable[ProjectName]=DiscreteStatsTable[[#This Row],[ProjectName]])*ProjectInfoTable[NumberOfReplications]))</f>
        <v>50</v>
      </c>
      <c r="N1719" s="5" cm="1">
        <f t="array" ref="N1719">IFERROR(AVERAGE(IF((DiscreteStatsTable[GroupByKey]=DiscreteStatsTable[[#This Row],[GroupByKey]]),(DiscreteStatsTable[GroupByKey]=DiscreteStatsTable[[#This Row],[GroupByKey]])*DiscreteStatsTable[Average])),0)</f>
        <v>1.5034096831290458</v>
      </c>
      <c r="O1719" s="5" cm="1">
        <f t="array" ref="O1719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19" s="5" cm="1">
        <f t="array" ref="P1719">MAX(IF((ProjectInfoTable[ProjectName]=DiscreteStatsTable[[#This Row],[ProjectName]]),(ProjectInfoTable[ProjectName]=DiscreteStatsTable[[#This Row],[ProjectName]])*ProjectInfoTable[ConfidenceInterval]))</f>
        <v>0.95</v>
      </c>
      <c r="Q1719" s="5">
        <f>IF(AND(DiscreteStatsTable[[#This Row],[RepsWithStatObserved]]=1,Y1719=0),200000000000000000000,IFERROR(_xlfn.T.INV.2T(1 -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19" s="5" cm="1">
        <f t="array" ref="R1719">MIN(IF((DiscreteStatsTable[GroupByKey]=DiscreteStatsTable[[#This Row],[GroupByKey]]),(DiscreteStatsTable[GroupByKey]=DiscreteStatsTable[[#This Row],[GroupByKey]])*DiscreteStatsTable[Average]))</f>
        <v>0</v>
      </c>
      <c r="S1719" s="5" cm="1">
        <f t="array" ref="S1719">MAX(IF((DiscreteStatsTable[GroupByKey]=DiscreteStatsTable[[#This Row],[GroupByKey]]),(DiscreteStatsTable[GroupByKey]=DiscreteStatsTable[[#This Row],[GroupByKey]])*DiscreteStatsTable[Average]))</f>
        <v>12.907894030662501</v>
      </c>
      <c r="T1719" s="5" cm="1">
        <f t="array" ref="T1719">MIN(IF((DiscreteStatsTable[GroupByKey]=DiscreteStatsTable[[#This Row],[GroupByKey]]),(DiscreteStatsTable[GroupByKey]=DiscreteStatsTable[[#This Row],[GroupByKey]])*DiscreteStatsTable[Minimum]))</f>
        <v>0</v>
      </c>
      <c r="U1719" s="5" cm="1">
        <f t="array" ref="U1719">MAX(IF((DiscreteStatsTable[GroupByKey]=DiscreteStatsTable[[#This Row],[GroupByKey]]),(DiscreteStatsTable[GroupByKey]=DiscreteStatsTable[[#This Row],[GroupByKey]])*DiscreteStatsTable[Maximum]))</f>
        <v>31.471105476993198</v>
      </c>
      <c r="V1719" s="5" cm="1">
        <f t="array" ref="V1719">IFERROR(AVERAGE(IF((DiscreteStatsTable[GroupByKey]=DiscreteStatsTable[[#This Row],[GroupByKey]]),(DiscreteStatsTable[GroupByKey]=DiscreteStatsTable[[#This Row],[GroupByKey]])*DiscreteStatsTable[NumberObservations])),0)</f>
        <v>6.72</v>
      </c>
      <c r="W1719" s="5">
        <f>IF((DiscreteStatsTable[[#This Row],[RepsRequested]]&gt;1),DiscreteStatsTable[[#This Row],[HalfWidth]],DiscreteStatsTable[[#This Row],[BatchMeansHalfWidth]])</f>
        <v>0.61588360143157994</v>
      </c>
      <c r="X1719" s="5" cm="1">
        <f t="array" ref="X1719">COUNT(IF((DiscreteStatsTable[GroupByKey]=DiscreteStatsTable[[#This Row],[GroupByKey]]),(DiscreteStatsTable[GroupByKey]=DiscreteStatsTable[[#This Row],[GroupByKey]])*DiscreteStatsTable[Replication]))</f>
        <v>50</v>
      </c>
      <c r="Y1719" s="5">
        <f>IF(DiscreteStatsTable[[#This Row],[RepsRequested]]=DiscreteStatsTable[[#This Row],[RepsWithStatObserved]],1,0)</f>
        <v>1</v>
      </c>
    </row>
    <row r="1720" spans="1:25" x14ac:dyDescent="0.25">
      <c r="A1720" t="s">
        <v>68</v>
      </c>
      <c r="B1720" t="s">
        <v>70</v>
      </c>
      <c r="C1720">
        <v>10</v>
      </c>
      <c r="D1720" t="s">
        <v>100</v>
      </c>
      <c r="E1720" t="s">
        <v>80</v>
      </c>
      <c r="F1720" t="s">
        <v>81</v>
      </c>
      <c r="G1720">
        <v>0</v>
      </c>
      <c r="H1720">
        <v>2E+20</v>
      </c>
      <c r="I1720">
        <v>0</v>
      </c>
      <c r="J1720">
        <v>0</v>
      </c>
      <c r="K1720">
        <v>6</v>
      </c>
      <c r="L172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20" s="5" cm="1">
        <f t="array" ref="M1720">MAX(IF((ProjectInfoTable[ProjectName]=DiscreteStatsTable[[#This Row],[ProjectName]]),(ProjectInfoTable[ProjectName]=DiscreteStatsTable[[#This Row],[ProjectName]])*ProjectInfoTable[NumberOfReplications]))</f>
        <v>50</v>
      </c>
      <c r="N1720" s="5" cm="1">
        <f t="array" ref="N1720">IFERROR(AVERAGE(IF((DiscreteStatsTable[GroupByKey]=DiscreteStatsTable[[#This Row],[GroupByKey]]),(DiscreteStatsTable[GroupByKey]=DiscreteStatsTable[[#This Row],[GroupByKey]])*DiscreteStatsTable[Average])),0)</f>
        <v>0</v>
      </c>
      <c r="O1720" s="5" cm="1">
        <f t="array" ref="O1720">IFERROR(_xlfn.STDEV.S(IF((DiscreteStatsTable[GroupByKey]=DiscreteStatsTable[[#This Row],[GroupByKey]]),(DiscreteStatsTable[GroupByKey]=DiscreteStatsTable[[#This Row],[GroupByKey]])*DiscreteStatsTable[Average])),0)</f>
        <v>0</v>
      </c>
      <c r="P1720" s="5" cm="1">
        <f t="array" ref="P1720">MAX(IF((ProjectInfoTable[ProjectName]=DiscreteStatsTable[[#This Row],[ProjectName]]),(ProjectInfoTable[ProjectName]=DiscreteStatsTable[[#This Row],[ProjectName]])*ProjectInfoTable[ConfidenceInterval]))</f>
        <v>0.95</v>
      </c>
      <c r="Q1720" s="5">
        <f>IF(AND(DiscreteStatsTable[[#This Row],[RepsWithStatObserved]]=1,Y1720=0),200000000000000000000,IFERROR(_xlfn.T.INV.2T(1 -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0" s="5" cm="1">
        <f t="array" ref="R1720">MIN(IF((DiscreteStatsTable[GroupByKey]=DiscreteStatsTable[[#This Row],[GroupByKey]]),(DiscreteStatsTable[GroupByKey]=DiscreteStatsTable[[#This Row],[GroupByKey]])*DiscreteStatsTable[Average]))</f>
        <v>0</v>
      </c>
      <c r="S1720" s="5" cm="1">
        <f t="array" ref="S1720">MAX(IF((DiscreteStatsTable[GroupByKey]=DiscreteStatsTable[[#This Row],[GroupByKey]]),(DiscreteStatsTable[GroupByKey]=DiscreteStatsTable[[#This Row],[GroupByKey]])*DiscreteStatsTable[Average]))</f>
        <v>0</v>
      </c>
      <c r="T1720" s="5" cm="1">
        <f t="array" ref="T1720">MIN(IF((DiscreteStatsTable[GroupByKey]=DiscreteStatsTable[[#This Row],[GroupByKey]]),(DiscreteStatsTable[GroupByKey]=DiscreteStatsTable[[#This Row],[GroupByKey]])*DiscreteStatsTable[Minimum]))</f>
        <v>0</v>
      </c>
      <c r="U1720" s="5" cm="1">
        <f t="array" ref="U1720">MAX(IF((DiscreteStatsTable[GroupByKey]=DiscreteStatsTable[[#This Row],[GroupByKey]]),(DiscreteStatsTable[GroupByKey]=DiscreteStatsTable[[#This Row],[GroupByKey]])*DiscreteStatsTable[Maximum]))</f>
        <v>0</v>
      </c>
      <c r="V1720" s="5" cm="1">
        <f t="array" ref="V1720">IFERROR(AVERAGE(IF((DiscreteStatsTable[GroupByKey]=DiscreteStatsTable[[#This Row],[GroupByKey]]),(DiscreteStatsTable[GroupByKey]=DiscreteStatsTable[[#This Row],[GroupByKey]])*DiscreteStatsTable[NumberObservations])),0)</f>
        <v>6.72</v>
      </c>
      <c r="W1720" s="5">
        <f>IF((DiscreteStatsTable[[#This Row],[RepsRequested]]&gt;1),DiscreteStatsTable[[#This Row],[HalfWidth]],DiscreteStatsTable[[#This Row],[BatchMeansHalfWidth]])</f>
        <v>0</v>
      </c>
      <c r="X1720" s="5" cm="1">
        <f t="array" ref="X1720">COUNT(IF((DiscreteStatsTable[GroupByKey]=DiscreteStatsTable[[#This Row],[GroupByKey]]),(DiscreteStatsTable[GroupByKey]=DiscreteStatsTable[[#This Row],[GroupByKey]])*DiscreteStatsTable[Replication]))</f>
        <v>50</v>
      </c>
      <c r="Y1720" s="5">
        <f>IF(DiscreteStatsTable[[#This Row],[RepsRequested]]=DiscreteStatsTable[[#This Row],[RepsWithStatObserved]],1,0)</f>
        <v>1</v>
      </c>
    </row>
    <row r="1721" spans="1:25" x14ac:dyDescent="0.25">
      <c r="A1721" t="s">
        <v>68</v>
      </c>
      <c r="B1721" t="s">
        <v>70</v>
      </c>
      <c r="C1721">
        <v>10</v>
      </c>
      <c r="D1721" t="s">
        <v>100</v>
      </c>
      <c r="E1721" t="s">
        <v>82</v>
      </c>
      <c r="F1721" t="s">
        <v>81</v>
      </c>
      <c r="G1721">
        <v>1.3496738552704699</v>
      </c>
      <c r="H1721">
        <v>2E+20</v>
      </c>
      <c r="I1721">
        <v>0</v>
      </c>
      <c r="J1721">
        <v>3.27135625547771</v>
      </c>
      <c r="K1721">
        <v>6</v>
      </c>
      <c r="L172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21" s="5" cm="1">
        <f t="array" ref="M1721">MAX(IF((ProjectInfoTable[ProjectName]=DiscreteStatsTable[[#This Row],[ProjectName]]),(ProjectInfoTable[ProjectName]=DiscreteStatsTable[[#This Row],[ProjectName]])*ProjectInfoTable[NumberOfReplications]))</f>
        <v>50</v>
      </c>
      <c r="N1721" s="5" cm="1">
        <f t="array" ref="N1721">IFERROR(AVERAGE(IF((DiscreteStatsTable[GroupByKey]=DiscreteStatsTable[[#This Row],[GroupByKey]]),(DiscreteStatsTable[GroupByKey]=DiscreteStatsTable[[#This Row],[GroupByKey]])*DiscreteStatsTable[Average])),0)</f>
        <v>1.5034096831290458</v>
      </c>
      <c r="O1721" s="5" cm="1">
        <f t="array" ref="O1721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21" s="5" cm="1">
        <f t="array" ref="P1721">MAX(IF((ProjectInfoTable[ProjectName]=DiscreteStatsTable[[#This Row],[ProjectName]]),(ProjectInfoTable[ProjectName]=DiscreteStatsTable[[#This Row],[ProjectName]])*ProjectInfoTable[ConfidenceInterval]))</f>
        <v>0.95</v>
      </c>
      <c r="Q1721" s="5">
        <f>IF(AND(DiscreteStatsTable[[#This Row],[RepsWithStatObserved]]=1,Y1721=0),200000000000000000000,IFERROR(_xlfn.T.INV.2T(1 -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21" s="5" cm="1">
        <f t="array" ref="R1721">MIN(IF((DiscreteStatsTable[GroupByKey]=DiscreteStatsTable[[#This Row],[GroupByKey]]),(DiscreteStatsTable[GroupByKey]=DiscreteStatsTable[[#This Row],[GroupByKey]])*DiscreteStatsTable[Average]))</f>
        <v>0</v>
      </c>
      <c r="S1721" s="5" cm="1">
        <f t="array" ref="S1721">MAX(IF((DiscreteStatsTable[GroupByKey]=DiscreteStatsTable[[#This Row],[GroupByKey]]),(DiscreteStatsTable[GroupByKey]=DiscreteStatsTable[[#This Row],[GroupByKey]])*DiscreteStatsTable[Average]))</f>
        <v>12.907894030662501</v>
      </c>
      <c r="T1721" s="5" cm="1">
        <f t="array" ref="T1721">MIN(IF((DiscreteStatsTable[GroupByKey]=DiscreteStatsTable[[#This Row],[GroupByKey]]),(DiscreteStatsTable[GroupByKey]=DiscreteStatsTable[[#This Row],[GroupByKey]])*DiscreteStatsTable[Minimum]))</f>
        <v>0</v>
      </c>
      <c r="U1721" s="5" cm="1">
        <f t="array" ref="U1721">MAX(IF((DiscreteStatsTable[GroupByKey]=DiscreteStatsTable[[#This Row],[GroupByKey]]),(DiscreteStatsTable[GroupByKey]=DiscreteStatsTable[[#This Row],[GroupByKey]])*DiscreteStatsTable[Maximum]))</f>
        <v>31.471105476993198</v>
      </c>
      <c r="V1721" s="5" cm="1">
        <f t="array" ref="V1721">IFERROR(AVERAGE(IF((DiscreteStatsTable[GroupByKey]=DiscreteStatsTable[[#This Row],[GroupByKey]]),(DiscreteStatsTable[GroupByKey]=DiscreteStatsTable[[#This Row],[GroupByKey]])*DiscreteStatsTable[NumberObservations])),0)</f>
        <v>6.72</v>
      </c>
      <c r="W1721" s="5">
        <f>IF((DiscreteStatsTable[[#This Row],[RepsRequested]]&gt;1),DiscreteStatsTable[[#This Row],[HalfWidth]],DiscreteStatsTable[[#This Row],[BatchMeansHalfWidth]])</f>
        <v>0.61588360143157994</v>
      </c>
      <c r="X1721" s="5" cm="1">
        <f t="array" ref="X1721">COUNT(IF((DiscreteStatsTable[GroupByKey]=DiscreteStatsTable[[#This Row],[GroupByKey]]),(DiscreteStatsTable[GroupByKey]=DiscreteStatsTable[[#This Row],[GroupByKey]])*DiscreteStatsTable[Replication]))</f>
        <v>50</v>
      </c>
      <c r="Y1721" s="5">
        <f>IF(DiscreteStatsTable[[#This Row],[RepsRequested]]=DiscreteStatsTable[[#This Row],[RepsWithStatObserved]],1,0)</f>
        <v>1</v>
      </c>
    </row>
    <row r="1722" spans="1:25" x14ac:dyDescent="0.25">
      <c r="A1722" t="s">
        <v>68</v>
      </c>
      <c r="B1722" t="s">
        <v>70</v>
      </c>
      <c r="C1722">
        <v>11</v>
      </c>
      <c r="D1722" t="s">
        <v>100</v>
      </c>
      <c r="E1722" t="s">
        <v>80</v>
      </c>
      <c r="F1722" t="s">
        <v>81</v>
      </c>
      <c r="G1722">
        <v>0</v>
      </c>
      <c r="H1722">
        <v>2E+20</v>
      </c>
      <c r="I1722">
        <v>0</v>
      </c>
      <c r="J1722">
        <v>0</v>
      </c>
      <c r="K1722">
        <v>5</v>
      </c>
      <c r="L172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22" s="5" cm="1">
        <f t="array" ref="M1722">MAX(IF((ProjectInfoTable[ProjectName]=DiscreteStatsTable[[#This Row],[ProjectName]]),(ProjectInfoTable[ProjectName]=DiscreteStatsTable[[#This Row],[ProjectName]])*ProjectInfoTable[NumberOfReplications]))</f>
        <v>50</v>
      </c>
      <c r="N1722" s="5" cm="1">
        <f t="array" ref="N1722">IFERROR(AVERAGE(IF((DiscreteStatsTable[GroupByKey]=DiscreteStatsTable[[#This Row],[GroupByKey]]),(DiscreteStatsTable[GroupByKey]=DiscreteStatsTable[[#This Row],[GroupByKey]])*DiscreteStatsTable[Average])),0)</f>
        <v>0</v>
      </c>
      <c r="O1722" s="5" cm="1">
        <f t="array" ref="O1722">IFERROR(_xlfn.STDEV.S(IF((DiscreteStatsTable[GroupByKey]=DiscreteStatsTable[[#This Row],[GroupByKey]]),(DiscreteStatsTable[GroupByKey]=DiscreteStatsTable[[#This Row],[GroupByKey]])*DiscreteStatsTable[Average])),0)</f>
        <v>0</v>
      </c>
      <c r="P1722" s="5" cm="1">
        <f t="array" ref="P1722">MAX(IF((ProjectInfoTable[ProjectName]=DiscreteStatsTable[[#This Row],[ProjectName]]),(ProjectInfoTable[ProjectName]=DiscreteStatsTable[[#This Row],[ProjectName]])*ProjectInfoTable[ConfidenceInterval]))</f>
        <v>0.95</v>
      </c>
      <c r="Q1722" s="5">
        <f>IF(AND(DiscreteStatsTable[[#This Row],[RepsWithStatObserved]]=1,Y1722=0),200000000000000000000,IFERROR(_xlfn.T.INV.2T(1 -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2" s="5" cm="1">
        <f t="array" ref="R1722">MIN(IF((DiscreteStatsTable[GroupByKey]=DiscreteStatsTable[[#This Row],[GroupByKey]]),(DiscreteStatsTable[GroupByKey]=DiscreteStatsTable[[#This Row],[GroupByKey]])*DiscreteStatsTable[Average]))</f>
        <v>0</v>
      </c>
      <c r="S1722" s="5" cm="1">
        <f t="array" ref="S1722">MAX(IF((DiscreteStatsTable[GroupByKey]=DiscreteStatsTable[[#This Row],[GroupByKey]]),(DiscreteStatsTable[GroupByKey]=DiscreteStatsTable[[#This Row],[GroupByKey]])*DiscreteStatsTable[Average]))</f>
        <v>0</v>
      </c>
      <c r="T1722" s="5" cm="1">
        <f t="array" ref="T1722">MIN(IF((DiscreteStatsTable[GroupByKey]=DiscreteStatsTable[[#This Row],[GroupByKey]]),(DiscreteStatsTable[GroupByKey]=DiscreteStatsTable[[#This Row],[GroupByKey]])*DiscreteStatsTable[Minimum]))</f>
        <v>0</v>
      </c>
      <c r="U1722" s="5" cm="1">
        <f t="array" ref="U1722">MAX(IF((DiscreteStatsTable[GroupByKey]=DiscreteStatsTable[[#This Row],[GroupByKey]]),(DiscreteStatsTable[GroupByKey]=DiscreteStatsTable[[#This Row],[GroupByKey]])*DiscreteStatsTable[Maximum]))</f>
        <v>0</v>
      </c>
      <c r="V1722" s="5" cm="1">
        <f t="array" ref="V1722">IFERROR(AVERAGE(IF((DiscreteStatsTable[GroupByKey]=DiscreteStatsTable[[#This Row],[GroupByKey]]),(DiscreteStatsTable[GroupByKey]=DiscreteStatsTable[[#This Row],[GroupByKey]])*DiscreteStatsTable[NumberObservations])),0)</f>
        <v>6.72</v>
      </c>
      <c r="W1722" s="5">
        <f>IF((DiscreteStatsTable[[#This Row],[RepsRequested]]&gt;1),DiscreteStatsTable[[#This Row],[HalfWidth]],DiscreteStatsTable[[#This Row],[BatchMeansHalfWidth]])</f>
        <v>0</v>
      </c>
      <c r="X1722" s="5" cm="1">
        <f t="array" ref="X1722">COUNT(IF((DiscreteStatsTable[GroupByKey]=DiscreteStatsTable[[#This Row],[GroupByKey]]),(DiscreteStatsTable[GroupByKey]=DiscreteStatsTable[[#This Row],[GroupByKey]])*DiscreteStatsTable[Replication]))</f>
        <v>50</v>
      </c>
      <c r="Y1722" s="5">
        <f>IF(DiscreteStatsTable[[#This Row],[RepsRequested]]=DiscreteStatsTable[[#This Row],[RepsWithStatObserved]],1,0)</f>
        <v>1</v>
      </c>
    </row>
    <row r="1723" spans="1:25" x14ac:dyDescent="0.25">
      <c r="A1723" t="s">
        <v>68</v>
      </c>
      <c r="B1723" t="s">
        <v>70</v>
      </c>
      <c r="C1723">
        <v>11</v>
      </c>
      <c r="D1723" t="s">
        <v>100</v>
      </c>
      <c r="E1723" t="s">
        <v>82</v>
      </c>
      <c r="F1723" t="s">
        <v>81</v>
      </c>
      <c r="G1723">
        <v>0.50622945461900604</v>
      </c>
      <c r="H1723">
        <v>2E+20</v>
      </c>
      <c r="I1723">
        <v>0</v>
      </c>
      <c r="J1723">
        <v>2.53114727309503</v>
      </c>
      <c r="K1723">
        <v>5</v>
      </c>
      <c r="L172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23" s="5" cm="1">
        <f t="array" ref="M1723">MAX(IF((ProjectInfoTable[ProjectName]=DiscreteStatsTable[[#This Row],[ProjectName]]),(ProjectInfoTable[ProjectName]=DiscreteStatsTable[[#This Row],[ProjectName]])*ProjectInfoTable[NumberOfReplications]))</f>
        <v>50</v>
      </c>
      <c r="N1723" s="5" cm="1">
        <f t="array" ref="N1723">IFERROR(AVERAGE(IF((DiscreteStatsTable[GroupByKey]=DiscreteStatsTable[[#This Row],[GroupByKey]]),(DiscreteStatsTable[GroupByKey]=DiscreteStatsTable[[#This Row],[GroupByKey]])*DiscreteStatsTable[Average])),0)</f>
        <v>1.5034096831290458</v>
      </c>
      <c r="O1723" s="5" cm="1">
        <f t="array" ref="O1723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23" s="5" cm="1">
        <f t="array" ref="P1723">MAX(IF((ProjectInfoTable[ProjectName]=DiscreteStatsTable[[#This Row],[ProjectName]]),(ProjectInfoTable[ProjectName]=DiscreteStatsTable[[#This Row],[ProjectName]])*ProjectInfoTable[ConfidenceInterval]))</f>
        <v>0.95</v>
      </c>
      <c r="Q1723" s="5">
        <f>IF(AND(DiscreteStatsTable[[#This Row],[RepsWithStatObserved]]=1,Y1723=0),200000000000000000000,IFERROR(_xlfn.T.INV.2T(1 -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23" s="5" cm="1">
        <f t="array" ref="R1723">MIN(IF((DiscreteStatsTable[GroupByKey]=DiscreteStatsTable[[#This Row],[GroupByKey]]),(DiscreteStatsTable[GroupByKey]=DiscreteStatsTable[[#This Row],[GroupByKey]])*DiscreteStatsTable[Average]))</f>
        <v>0</v>
      </c>
      <c r="S1723" s="5" cm="1">
        <f t="array" ref="S1723">MAX(IF((DiscreteStatsTable[GroupByKey]=DiscreteStatsTable[[#This Row],[GroupByKey]]),(DiscreteStatsTable[GroupByKey]=DiscreteStatsTable[[#This Row],[GroupByKey]])*DiscreteStatsTable[Average]))</f>
        <v>12.907894030662501</v>
      </c>
      <c r="T1723" s="5" cm="1">
        <f t="array" ref="T1723">MIN(IF((DiscreteStatsTable[GroupByKey]=DiscreteStatsTable[[#This Row],[GroupByKey]]),(DiscreteStatsTable[GroupByKey]=DiscreteStatsTable[[#This Row],[GroupByKey]])*DiscreteStatsTable[Minimum]))</f>
        <v>0</v>
      </c>
      <c r="U1723" s="5" cm="1">
        <f t="array" ref="U1723">MAX(IF((DiscreteStatsTable[GroupByKey]=DiscreteStatsTable[[#This Row],[GroupByKey]]),(DiscreteStatsTable[GroupByKey]=DiscreteStatsTable[[#This Row],[GroupByKey]])*DiscreteStatsTable[Maximum]))</f>
        <v>31.471105476993198</v>
      </c>
      <c r="V1723" s="5" cm="1">
        <f t="array" ref="V1723">IFERROR(AVERAGE(IF((DiscreteStatsTable[GroupByKey]=DiscreteStatsTable[[#This Row],[GroupByKey]]),(DiscreteStatsTable[GroupByKey]=DiscreteStatsTable[[#This Row],[GroupByKey]])*DiscreteStatsTable[NumberObservations])),0)</f>
        <v>6.72</v>
      </c>
      <c r="W1723" s="5">
        <f>IF((DiscreteStatsTable[[#This Row],[RepsRequested]]&gt;1),DiscreteStatsTable[[#This Row],[HalfWidth]],DiscreteStatsTable[[#This Row],[BatchMeansHalfWidth]])</f>
        <v>0.61588360143157994</v>
      </c>
      <c r="X1723" s="5" cm="1">
        <f t="array" ref="X1723">COUNT(IF((DiscreteStatsTable[GroupByKey]=DiscreteStatsTable[[#This Row],[GroupByKey]]),(DiscreteStatsTable[GroupByKey]=DiscreteStatsTable[[#This Row],[GroupByKey]])*DiscreteStatsTable[Replication]))</f>
        <v>50</v>
      </c>
      <c r="Y1723" s="5">
        <f>IF(DiscreteStatsTable[[#This Row],[RepsRequested]]=DiscreteStatsTable[[#This Row],[RepsWithStatObserved]],1,0)</f>
        <v>1</v>
      </c>
    </row>
    <row r="1724" spans="1:25" x14ac:dyDescent="0.25">
      <c r="A1724" t="s">
        <v>68</v>
      </c>
      <c r="B1724" t="s">
        <v>70</v>
      </c>
      <c r="C1724">
        <v>12</v>
      </c>
      <c r="D1724" t="s">
        <v>100</v>
      </c>
      <c r="E1724" t="s">
        <v>80</v>
      </c>
      <c r="F1724" t="s">
        <v>81</v>
      </c>
      <c r="G1724">
        <v>0</v>
      </c>
      <c r="H1724">
        <v>2E+20</v>
      </c>
      <c r="I1724">
        <v>0</v>
      </c>
      <c r="J1724">
        <v>0</v>
      </c>
      <c r="K1724">
        <v>6</v>
      </c>
      <c r="L172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24" s="5" cm="1">
        <f t="array" ref="M1724">MAX(IF((ProjectInfoTable[ProjectName]=DiscreteStatsTable[[#This Row],[ProjectName]]),(ProjectInfoTable[ProjectName]=DiscreteStatsTable[[#This Row],[ProjectName]])*ProjectInfoTable[NumberOfReplications]))</f>
        <v>50</v>
      </c>
      <c r="N1724" s="5" cm="1">
        <f t="array" ref="N1724">IFERROR(AVERAGE(IF((DiscreteStatsTable[GroupByKey]=DiscreteStatsTable[[#This Row],[GroupByKey]]),(DiscreteStatsTable[GroupByKey]=DiscreteStatsTable[[#This Row],[GroupByKey]])*DiscreteStatsTable[Average])),0)</f>
        <v>0</v>
      </c>
      <c r="O1724" s="5" cm="1">
        <f t="array" ref="O1724">IFERROR(_xlfn.STDEV.S(IF((DiscreteStatsTable[GroupByKey]=DiscreteStatsTable[[#This Row],[GroupByKey]]),(DiscreteStatsTable[GroupByKey]=DiscreteStatsTable[[#This Row],[GroupByKey]])*DiscreteStatsTable[Average])),0)</f>
        <v>0</v>
      </c>
      <c r="P1724" s="5" cm="1">
        <f t="array" ref="P1724">MAX(IF((ProjectInfoTable[ProjectName]=DiscreteStatsTable[[#This Row],[ProjectName]]),(ProjectInfoTable[ProjectName]=DiscreteStatsTable[[#This Row],[ProjectName]])*ProjectInfoTable[ConfidenceInterval]))</f>
        <v>0.95</v>
      </c>
      <c r="Q1724" s="5">
        <f>IF(AND(DiscreteStatsTable[[#This Row],[RepsWithStatObserved]]=1,Y1724=0),200000000000000000000,IFERROR(_xlfn.T.INV.2T(1 -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4" s="5" cm="1">
        <f t="array" ref="R1724">MIN(IF((DiscreteStatsTable[GroupByKey]=DiscreteStatsTable[[#This Row],[GroupByKey]]),(DiscreteStatsTable[GroupByKey]=DiscreteStatsTable[[#This Row],[GroupByKey]])*DiscreteStatsTable[Average]))</f>
        <v>0</v>
      </c>
      <c r="S1724" s="5" cm="1">
        <f t="array" ref="S1724">MAX(IF((DiscreteStatsTable[GroupByKey]=DiscreteStatsTable[[#This Row],[GroupByKey]]),(DiscreteStatsTable[GroupByKey]=DiscreteStatsTable[[#This Row],[GroupByKey]])*DiscreteStatsTable[Average]))</f>
        <v>0</v>
      </c>
      <c r="T1724" s="5" cm="1">
        <f t="array" ref="T1724">MIN(IF((DiscreteStatsTable[GroupByKey]=DiscreteStatsTable[[#This Row],[GroupByKey]]),(DiscreteStatsTable[GroupByKey]=DiscreteStatsTable[[#This Row],[GroupByKey]])*DiscreteStatsTable[Minimum]))</f>
        <v>0</v>
      </c>
      <c r="U1724" s="5" cm="1">
        <f t="array" ref="U1724">MAX(IF((DiscreteStatsTable[GroupByKey]=DiscreteStatsTable[[#This Row],[GroupByKey]]),(DiscreteStatsTable[GroupByKey]=DiscreteStatsTable[[#This Row],[GroupByKey]])*DiscreteStatsTable[Maximum]))</f>
        <v>0</v>
      </c>
      <c r="V1724" s="5" cm="1">
        <f t="array" ref="V1724">IFERROR(AVERAGE(IF((DiscreteStatsTable[GroupByKey]=DiscreteStatsTable[[#This Row],[GroupByKey]]),(DiscreteStatsTable[GroupByKey]=DiscreteStatsTable[[#This Row],[GroupByKey]])*DiscreteStatsTable[NumberObservations])),0)</f>
        <v>6.72</v>
      </c>
      <c r="W1724" s="5">
        <f>IF((DiscreteStatsTable[[#This Row],[RepsRequested]]&gt;1),DiscreteStatsTable[[#This Row],[HalfWidth]],DiscreteStatsTable[[#This Row],[BatchMeansHalfWidth]])</f>
        <v>0</v>
      </c>
      <c r="X1724" s="5" cm="1">
        <f t="array" ref="X1724">COUNT(IF((DiscreteStatsTable[GroupByKey]=DiscreteStatsTable[[#This Row],[GroupByKey]]),(DiscreteStatsTable[GroupByKey]=DiscreteStatsTable[[#This Row],[GroupByKey]])*DiscreteStatsTable[Replication]))</f>
        <v>50</v>
      </c>
      <c r="Y1724" s="5">
        <f>IF(DiscreteStatsTable[[#This Row],[RepsRequested]]=DiscreteStatsTable[[#This Row],[RepsWithStatObserved]],1,0)</f>
        <v>1</v>
      </c>
    </row>
    <row r="1725" spans="1:25" x14ac:dyDescent="0.25">
      <c r="A1725" t="s">
        <v>68</v>
      </c>
      <c r="B1725" t="s">
        <v>70</v>
      </c>
      <c r="C1725">
        <v>12</v>
      </c>
      <c r="D1725" t="s">
        <v>100</v>
      </c>
      <c r="E1725" t="s">
        <v>82</v>
      </c>
      <c r="F1725" t="s">
        <v>81</v>
      </c>
      <c r="G1725">
        <v>3.3082762707780402</v>
      </c>
      <c r="H1725">
        <v>2E+20</v>
      </c>
      <c r="I1725">
        <v>0</v>
      </c>
      <c r="J1725">
        <v>5.9435439085427797</v>
      </c>
      <c r="K1725">
        <v>6</v>
      </c>
      <c r="L172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25" s="5" cm="1">
        <f t="array" ref="M1725">MAX(IF((ProjectInfoTable[ProjectName]=DiscreteStatsTable[[#This Row],[ProjectName]]),(ProjectInfoTable[ProjectName]=DiscreteStatsTable[[#This Row],[ProjectName]])*ProjectInfoTable[NumberOfReplications]))</f>
        <v>50</v>
      </c>
      <c r="N1725" s="5" cm="1">
        <f t="array" ref="N1725">IFERROR(AVERAGE(IF((DiscreteStatsTable[GroupByKey]=DiscreteStatsTable[[#This Row],[GroupByKey]]),(DiscreteStatsTable[GroupByKey]=DiscreteStatsTable[[#This Row],[GroupByKey]])*DiscreteStatsTable[Average])),0)</f>
        <v>1.5034096831290458</v>
      </c>
      <c r="O1725" s="5" cm="1">
        <f t="array" ref="O1725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25" s="5" cm="1">
        <f t="array" ref="P1725">MAX(IF((ProjectInfoTable[ProjectName]=DiscreteStatsTable[[#This Row],[ProjectName]]),(ProjectInfoTable[ProjectName]=DiscreteStatsTable[[#This Row],[ProjectName]])*ProjectInfoTable[ConfidenceInterval]))</f>
        <v>0.95</v>
      </c>
      <c r="Q1725" s="5">
        <f>IF(AND(DiscreteStatsTable[[#This Row],[RepsWithStatObserved]]=1,Y1725=0),200000000000000000000,IFERROR(_xlfn.T.INV.2T(1 -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25" s="5" cm="1">
        <f t="array" ref="R1725">MIN(IF((DiscreteStatsTable[GroupByKey]=DiscreteStatsTable[[#This Row],[GroupByKey]]),(DiscreteStatsTable[GroupByKey]=DiscreteStatsTable[[#This Row],[GroupByKey]])*DiscreteStatsTable[Average]))</f>
        <v>0</v>
      </c>
      <c r="S1725" s="5" cm="1">
        <f t="array" ref="S1725">MAX(IF((DiscreteStatsTable[GroupByKey]=DiscreteStatsTable[[#This Row],[GroupByKey]]),(DiscreteStatsTable[GroupByKey]=DiscreteStatsTable[[#This Row],[GroupByKey]])*DiscreteStatsTable[Average]))</f>
        <v>12.907894030662501</v>
      </c>
      <c r="T1725" s="5" cm="1">
        <f t="array" ref="T1725">MIN(IF((DiscreteStatsTable[GroupByKey]=DiscreteStatsTable[[#This Row],[GroupByKey]]),(DiscreteStatsTable[GroupByKey]=DiscreteStatsTable[[#This Row],[GroupByKey]])*DiscreteStatsTable[Minimum]))</f>
        <v>0</v>
      </c>
      <c r="U1725" s="5" cm="1">
        <f t="array" ref="U1725">MAX(IF((DiscreteStatsTable[GroupByKey]=DiscreteStatsTable[[#This Row],[GroupByKey]]),(DiscreteStatsTable[GroupByKey]=DiscreteStatsTable[[#This Row],[GroupByKey]])*DiscreteStatsTable[Maximum]))</f>
        <v>31.471105476993198</v>
      </c>
      <c r="V1725" s="5" cm="1">
        <f t="array" ref="V1725">IFERROR(AVERAGE(IF((DiscreteStatsTable[GroupByKey]=DiscreteStatsTable[[#This Row],[GroupByKey]]),(DiscreteStatsTable[GroupByKey]=DiscreteStatsTable[[#This Row],[GroupByKey]])*DiscreteStatsTable[NumberObservations])),0)</f>
        <v>6.72</v>
      </c>
      <c r="W1725" s="5">
        <f>IF((DiscreteStatsTable[[#This Row],[RepsRequested]]&gt;1),DiscreteStatsTable[[#This Row],[HalfWidth]],DiscreteStatsTable[[#This Row],[BatchMeansHalfWidth]])</f>
        <v>0.61588360143157994</v>
      </c>
      <c r="X1725" s="5" cm="1">
        <f t="array" ref="X1725">COUNT(IF((DiscreteStatsTable[GroupByKey]=DiscreteStatsTable[[#This Row],[GroupByKey]]),(DiscreteStatsTable[GroupByKey]=DiscreteStatsTable[[#This Row],[GroupByKey]])*DiscreteStatsTable[Replication]))</f>
        <v>50</v>
      </c>
      <c r="Y1725" s="5">
        <f>IF(DiscreteStatsTable[[#This Row],[RepsRequested]]=DiscreteStatsTable[[#This Row],[RepsWithStatObserved]],1,0)</f>
        <v>1</v>
      </c>
    </row>
    <row r="1726" spans="1:25" x14ac:dyDescent="0.25">
      <c r="A1726" t="s">
        <v>68</v>
      </c>
      <c r="B1726" t="s">
        <v>70</v>
      </c>
      <c r="C1726">
        <v>13</v>
      </c>
      <c r="D1726" t="s">
        <v>100</v>
      </c>
      <c r="E1726" t="s">
        <v>80</v>
      </c>
      <c r="F1726" t="s">
        <v>81</v>
      </c>
      <c r="G1726">
        <v>0</v>
      </c>
      <c r="H1726">
        <v>2E+20</v>
      </c>
      <c r="I1726">
        <v>0</v>
      </c>
      <c r="J1726">
        <v>0</v>
      </c>
      <c r="K1726">
        <v>6</v>
      </c>
      <c r="L172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26" s="5" cm="1">
        <f t="array" ref="M1726">MAX(IF((ProjectInfoTable[ProjectName]=DiscreteStatsTable[[#This Row],[ProjectName]]),(ProjectInfoTable[ProjectName]=DiscreteStatsTable[[#This Row],[ProjectName]])*ProjectInfoTable[NumberOfReplications]))</f>
        <v>50</v>
      </c>
      <c r="N1726" s="5" cm="1">
        <f t="array" ref="N1726">IFERROR(AVERAGE(IF((DiscreteStatsTable[GroupByKey]=DiscreteStatsTable[[#This Row],[GroupByKey]]),(DiscreteStatsTable[GroupByKey]=DiscreteStatsTable[[#This Row],[GroupByKey]])*DiscreteStatsTable[Average])),0)</f>
        <v>0</v>
      </c>
      <c r="O1726" s="5" cm="1">
        <f t="array" ref="O1726">IFERROR(_xlfn.STDEV.S(IF((DiscreteStatsTable[GroupByKey]=DiscreteStatsTable[[#This Row],[GroupByKey]]),(DiscreteStatsTable[GroupByKey]=DiscreteStatsTable[[#This Row],[GroupByKey]])*DiscreteStatsTable[Average])),0)</f>
        <v>0</v>
      </c>
      <c r="P1726" s="5" cm="1">
        <f t="array" ref="P1726">MAX(IF((ProjectInfoTable[ProjectName]=DiscreteStatsTable[[#This Row],[ProjectName]]),(ProjectInfoTable[ProjectName]=DiscreteStatsTable[[#This Row],[ProjectName]])*ProjectInfoTable[ConfidenceInterval]))</f>
        <v>0.95</v>
      </c>
      <c r="Q1726" s="5">
        <f>IF(AND(DiscreteStatsTable[[#This Row],[RepsWithStatObserved]]=1,Y1726=0),200000000000000000000,IFERROR(_xlfn.T.INV.2T(1 -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6" s="5" cm="1">
        <f t="array" ref="R1726">MIN(IF((DiscreteStatsTable[GroupByKey]=DiscreteStatsTable[[#This Row],[GroupByKey]]),(DiscreteStatsTable[GroupByKey]=DiscreteStatsTable[[#This Row],[GroupByKey]])*DiscreteStatsTable[Average]))</f>
        <v>0</v>
      </c>
      <c r="S1726" s="5" cm="1">
        <f t="array" ref="S1726">MAX(IF((DiscreteStatsTable[GroupByKey]=DiscreteStatsTable[[#This Row],[GroupByKey]]),(DiscreteStatsTable[GroupByKey]=DiscreteStatsTable[[#This Row],[GroupByKey]])*DiscreteStatsTable[Average]))</f>
        <v>0</v>
      </c>
      <c r="T1726" s="5" cm="1">
        <f t="array" ref="T1726">MIN(IF((DiscreteStatsTable[GroupByKey]=DiscreteStatsTable[[#This Row],[GroupByKey]]),(DiscreteStatsTable[GroupByKey]=DiscreteStatsTable[[#This Row],[GroupByKey]])*DiscreteStatsTable[Minimum]))</f>
        <v>0</v>
      </c>
      <c r="U1726" s="5" cm="1">
        <f t="array" ref="U1726">MAX(IF((DiscreteStatsTable[GroupByKey]=DiscreteStatsTable[[#This Row],[GroupByKey]]),(DiscreteStatsTable[GroupByKey]=DiscreteStatsTable[[#This Row],[GroupByKey]])*DiscreteStatsTable[Maximum]))</f>
        <v>0</v>
      </c>
      <c r="V1726" s="5" cm="1">
        <f t="array" ref="V1726">IFERROR(AVERAGE(IF((DiscreteStatsTable[GroupByKey]=DiscreteStatsTable[[#This Row],[GroupByKey]]),(DiscreteStatsTable[GroupByKey]=DiscreteStatsTable[[#This Row],[GroupByKey]])*DiscreteStatsTable[NumberObservations])),0)</f>
        <v>6.72</v>
      </c>
      <c r="W1726" s="5">
        <f>IF((DiscreteStatsTable[[#This Row],[RepsRequested]]&gt;1),DiscreteStatsTable[[#This Row],[HalfWidth]],DiscreteStatsTable[[#This Row],[BatchMeansHalfWidth]])</f>
        <v>0</v>
      </c>
      <c r="X1726" s="5" cm="1">
        <f t="array" ref="X1726">COUNT(IF((DiscreteStatsTable[GroupByKey]=DiscreteStatsTable[[#This Row],[GroupByKey]]),(DiscreteStatsTable[GroupByKey]=DiscreteStatsTable[[#This Row],[GroupByKey]])*DiscreteStatsTable[Replication]))</f>
        <v>50</v>
      </c>
      <c r="Y1726" s="5">
        <f>IF(DiscreteStatsTable[[#This Row],[RepsRequested]]=DiscreteStatsTable[[#This Row],[RepsWithStatObserved]],1,0)</f>
        <v>1</v>
      </c>
    </row>
    <row r="1727" spans="1:25" x14ac:dyDescent="0.25">
      <c r="A1727" t="s">
        <v>68</v>
      </c>
      <c r="B1727" t="s">
        <v>70</v>
      </c>
      <c r="C1727">
        <v>13</v>
      </c>
      <c r="D1727" t="s">
        <v>100</v>
      </c>
      <c r="E1727" t="s">
        <v>82</v>
      </c>
      <c r="F1727" t="s">
        <v>81</v>
      </c>
      <c r="G1727">
        <v>0</v>
      </c>
      <c r="H1727">
        <v>2E+20</v>
      </c>
      <c r="I1727">
        <v>0</v>
      </c>
      <c r="J1727">
        <v>0</v>
      </c>
      <c r="K1727">
        <v>6</v>
      </c>
      <c r="L172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27" s="5" cm="1">
        <f t="array" ref="M1727">MAX(IF((ProjectInfoTable[ProjectName]=DiscreteStatsTable[[#This Row],[ProjectName]]),(ProjectInfoTable[ProjectName]=DiscreteStatsTable[[#This Row],[ProjectName]])*ProjectInfoTable[NumberOfReplications]))</f>
        <v>50</v>
      </c>
      <c r="N1727" s="5" cm="1">
        <f t="array" ref="N1727">IFERROR(AVERAGE(IF((DiscreteStatsTable[GroupByKey]=DiscreteStatsTable[[#This Row],[GroupByKey]]),(DiscreteStatsTable[GroupByKey]=DiscreteStatsTable[[#This Row],[GroupByKey]])*DiscreteStatsTable[Average])),0)</f>
        <v>1.5034096831290458</v>
      </c>
      <c r="O1727" s="5" cm="1">
        <f t="array" ref="O1727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27" s="5" cm="1">
        <f t="array" ref="P1727">MAX(IF((ProjectInfoTable[ProjectName]=DiscreteStatsTable[[#This Row],[ProjectName]]),(ProjectInfoTable[ProjectName]=DiscreteStatsTable[[#This Row],[ProjectName]])*ProjectInfoTable[ConfidenceInterval]))</f>
        <v>0.95</v>
      </c>
      <c r="Q1727" s="5">
        <f>IF(AND(DiscreteStatsTable[[#This Row],[RepsWithStatObserved]]=1,Y1727=0),200000000000000000000,IFERROR(_xlfn.T.INV.2T(1 -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27" s="5" cm="1">
        <f t="array" ref="R1727">MIN(IF((DiscreteStatsTable[GroupByKey]=DiscreteStatsTable[[#This Row],[GroupByKey]]),(DiscreteStatsTable[GroupByKey]=DiscreteStatsTable[[#This Row],[GroupByKey]])*DiscreteStatsTable[Average]))</f>
        <v>0</v>
      </c>
      <c r="S1727" s="5" cm="1">
        <f t="array" ref="S1727">MAX(IF((DiscreteStatsTable[GroupByKey]=DiscreteStatsTable[[#This Row],[GroupByKey]]),(DiscreteStatsTable[GroupByKey]=DiscreteStatsTable[[#This Row],[GroupByKey]])*DiscreteStatsTable[Average]))</f>
        <v>12.907894030662501</v>
      </c>
      <c r="T1727" s="5" cm="1">
        <f t="array" ref="T1727">MIN(IF((DiscreteStatsTable[GroupByKey]=DiscreteStatsTable[[#This Row],[GroupByKey]]),(DiscreteStatsTable[GroupByKey]=DiscreteStatsTable[[#This Row],[GroupByKey]])*DiscreteStatsTable[Minimum]))</f>
        <v>0</v>
      </c>
      <c r="U1727" s="5" cm="1">
        <f t="array" ref="U1727">MAX(IF((DiscreteStatsTable[GroupByKey]=DiscreteStatsTable[[#This Row],[GroupByKey]]),(DiscreteStatsTable[GroupByKey]=DiscreteStatsTable[[#This Row],[GroupByKey]])*DiscreteStatsTable[Maximum]))</f>
        <v>31.471105476993198</v>
      </c>
      <c r="V1727" s="5" cm="1">
        <f t="array" ref="V1727">IFERROR(AVERAGE(IF((DiscreteStatsTable[GroupByKey]=DiscreteStatsTable[[#This Row],[GroupByKey]]),(DiscreteStatsTable[GroupByKey]=DiscreteStatsTable[[#This Row],[GroupByKey]])*DiscreteStatsTable[NumberObservations])),0)</f>
        <v>6.72</v>
      </c>
      <c r="W1727" s="5">
        <f>IF((DiscreteStatsTable[[#This Row],[RepsRequested]]&gt;1),DiscreteStatsTable[[#This Row],[HalfWidth]],DiscreteStatsTable[[#This Row],[BatchMeansHalfWidth]])</f>
        <v>0.61588360143157994</v>
      </c>
      <c r="X1727" s="5" cm="1">
        <f t="array" ref="X1727">COUNT(IF((DiscreteStatsTable[GroupByKey]=DiscreteStatsTable[[#This Row],[GroupByKey]]),(DiscreteStatsTable[GroupByKey]=DiscreteStatsTable[[#This Row],[GroupByKey]])*DiscreteStatsTable[Replication]))</f>
        <v>50</v>
      </c>
      <c r="Y1727" s="5">
        <f>IF(DiscreteStatsTable[[#This Row],[RepsRequested]]=DiscreteStatsTable[[#This Row],[RepsWithStatObserved]],1,0)</f>
        <v>1</v>
      </c>
    </row>
    <row r="1728" spans="1:25" x14ac:dyDescent="0.25">
      <c r="A1728" t="s">
        <v>68</v>
      </c>
      <c r="B1728" t="s">
        <v>70</v>
      </c>
      <c r="C1728">
        <v>14</v>
      </c>
      <c r="D1728" t="s">
        <v>100</v>
      </c>
      <c r="E1728" t="s">
        <v>80</v>
      </c>
      <c r="F1728" t="s">
        <v>81</v>
      </c>
      <c r="G1728">
        <v>0</v>
      </c>
      <c r="H1728">
        <v>2E+20</v>
      </c>
      <c r="I1728">
        <v>0</v>
      </c>
      <c r="J1728">
        <v>0</v>
      </c>
      <c r="K1728">
        <v>6</v>
      </c>
      <c r="L172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28" s="5" cm="1">
        <f t="array" ref="M1728">MAX(IF((ProjectInfoTable[ProjectName]=DiscreteStatsTable[[#This Row],[ProjectName]]),(ProjectInfoTable[ProjectName]=DiscreteStatsTable[[#This Row],[ProjectName]])*ProjectInfoTable[NumberOfReplications]))</f>
        <v>50</v>
      </c>
      <c r="N1728" s="5" cm="1">
        <f t="array" ref="N1728">IFERROR(AVERAGE(IF((DiscreteStatsTable[GroupByKey]=DiscreteStatsTable[[#This Row],[GroupByKey]]),(DiscreteStatsTable[GroupByKey]=DiscreteStatsTable[[#This Row],[GroupByKey]])*DiscreteStatsTable[Average])),0)</f>
        <v>0</v>
      </c>
      <c r="O1728" s="5" cm="1">
        <f t="array" ref="O1728">IFERROR(_xlfn.STDEV.S(IF((DiscreteStatsTable[GroupByKey]=DiscreteStatsTable[[#This Row],[GroupByKey]]),(DiscreteStatsTable[GroupByKey]=DiscreteStatsTable[[#This Row],[GroupByKey]])*DiscreteStatsTable[Average])),0)</f>
        <v>0</v>
      </c>
      <c r="P1728" s="5" cm="1">
        <f t="array" ref="P1728">MAX(IF((ProjectInfoTable[ProjectName]=DiscreteStatsTable[[#This Row],[ProjectName]]),(ProjectInfoTable[ProjectName]=DiscreteStatsTable[[#This Row],[ProjectName]])*ProjectInfoTable[ConfidenceInterval]))</f>
        <v>0.95</v>
      </c>
      <c r="Q1728" s="5">
        <f>IF(AND(DiscreteStatsTable[[#This Row],[RepsWithStatObserved]]=1,Y1728=0),200000000000000000000,IFERROR(_xlfn.T.INV.2T(1 -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8" s="5" cm="1">
        <f t="array" ref="R1728">MIN(IF((DiscreteStatsTable[GroupByKey]=DiscreteStatsTable[[#This Row],[GroupByKey]]),(DiscreteStatsTable[GroupByKey]=DiscreteStatsTable[[#This Row],[GroupByKey]])*DiscreteStatsTable[Average]))</f>
        <v>0</v>
      </c>
      <c r="S1728" s="5" cm="1">
        <f t="array" ref="S1728">MAX(IF((DiscreteStatsTable[GroupByKey]=DiscreteStatsTable[[#This Row],[GroupByKey]]),(DiscreteStatsTable[GroupByKey]=DiscreteStatsTable[[#This Row],[GroupByKey]])*DiscreteStatsTable[Average]))</f>
        <v>0</v>
      </c>
      <c r="T1728" s="5" cm="1">
        <f t="array" ref="T1728">MIN(IF((DiscreteStatsTable[GroupByKey]=DiscreteStatsTable[[#This Row],[GroupByKey]]),(DiscreteStatsTable[GroupByKey]=DiscreteStatsTable[[#This Row],[GroupByKey]])*DiscreteStatsTable[Minimum]))</f>
        <v>0</v>
      </c>
      <c r="U1728" s="5" cm="1">
        <f t="array" ref="U1728">MAX(IF((DiscreteStatsTable[GroupByKey]=DiscreteStatsTable[[#This Row],[GroupByKey]]),(DiscreteStatsTable[GroupByKey]=DiscreteStatsTable[[#This Row],[GroupByKey]])*DiscreteStatsTable[Maximum]))</f>
        <v>0</v>
      </c>
      <c r="V1728" s="5" cm="1">
        <f t="array" ref="V1728">IFERROR(AVERAGE(IF((DiscreteStatsTable[GroupByKey]=DiscreteStatsTable[[#This Row],[GroupByKey]]),(DiscreteStatsTable[GroupByKey]=DiscreteStatsTable[[#This Row],[GroupByKey]])*DiscreteStatsTable[NumberObservations])),0)</f>
        <v>6.72</v>
      </c>
      <c r="W1728" s="5">
        <f>IF((DiscreteStatsTable[[#This Row],[RepsRequested]]&gt;1),DiscreteStatsTable[[#This Row],[HalfWidth]],DiscreteStatsTable[[#This Row],[BatchMeansHalfWidth]])</f>
        <v>0</v>
      </c>
      <c r="X1728" s="5" cm="1">
        <f t="array" ref="X1728">COUNT(IF((DiscreteStatsTable[GroupByKey]=DiscreteStatsTable[[#This Row],[GroupByKey]]),(DiscreteStatsTable[GroupByKey]=DiscreteStatsTable[[#This Row],[GroupByKey]])*DiscreteStatsTable[Replication]))</f>
        <v>50</v>
      </c>
      <c r="Y1728" s="5">
        <f>IF(DiscreteStatsTable[[#This Row],[RepsRequested]]=DiscreteStatsTable[[#This Row],[RepsWithStatObserved]],1,0)</f>
        <v>1</v>
      </c>
    </row>
    <row r="1729" spans="1:25" x14ac:dyDescent="0.25">
      <c r="A1729" t="s">
        <v>68</v>
      </c>
      <c r="B1729" t="s">
        <v>70</v>
      </c>
      <c r="C1729">
        <v>14</v>
      </c>
      <c r="D1729" t="s">
        <v>100</v>
      </c>
      <c r="E1729" t="s">
        <v>82</v>
      </c>
      <c r="F1729" t="s">
        <v>81</v>
      </c>
      <c r="G1729">
        <v>1.58202864440278</v>
      </c>
      <c r="H1729">
        <v>2E+20</v>
      </c>
      <c r="I1729">
        <v>0</v>
      </c>
      <c r="J1729">
        <v>4.1383004650533604</v>
      </c>
      <c r="K1729">
        <v>6</v>
      </c>
      <c r="L172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29" s="5" cm="1">
        <f t="array" ref="M1729">MAX(IF((ProjectInfoTable[ProjectName]=DiscreteStatsTable[[#This Row],[ProjectName]]),(ProjectInfoTable[ProjectName]=DiscreteStatsTable[[#This Row],[ProjectName]])*ProjectInfoTable[NumberOfReplications]))</f>
        <v>50</v>
      </c>
      <c r="N1729" s="5" cm="1">
        <f t="array" ref="N1729">IFERROR(AVERAGE(IF((DiscreteStatsTable[GroupByKey]=DiscreteStatsTable[[#This Row],[GroupByKey]]),(DiscreteStatsTable[GroupByKey]=DiscreteStatsTable[[#This Row],[GroupByKey]])*DiscreteStatsTable[Average])),0)</f>
        <v>1.5034096831290458</v>
      </c>
      <c r="O1729" s="5" cm="1">
        <f t="array" ref="O1729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29" s="5" cm="1">
        <f t="array" ref="P1729">MAX(IF((ProjectInfoTable[ProjectName]=DiscreteStatsTable[[#This Row],[ProjectName]]),(ProjectInfoTable[ProjectName]=DiscreteStatsTable[[#This Row],[ProjectName]])*ProjectInfoTable[ConfidenceInterval]))</f>
        <v>0.95</v>
      </c>
      <c r="Q1729" s="5">
        <f>IF(AND(DiscreteStatsTable[[#This Row],[RepsWithStatObserved]]=1,Y1729=0),200000000000000000000,IFERROR(_xlfn.T.INV.2T(1 -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29" s="5" cm="1">
        <f t="array" ref="R1729">MIN(IF((DiscreteStatsTable[GroupByKey]=DiscreteStatsTable[[#This Row],[GroupByKey]]),(DiscreteStatsTable[GroupByKey]=DiscreteStatsTable[[#This Row],[GroupByKey]])*DiscreteStatsTable[Average]))</f>
        <v>0</v>
      </c>
      <c r="S1729" s="5" cm="1">
        <f t="array" ref="S1729">MAX(IF((DiscreteStatsTable[GroupByKey]=DiscreteStatsTable[[#This Row],[GroupByKey]]),(DiscreteStatsTable[GroupByKey]=DiscreteStatsTable[[#This Row],[GroupByKey]])*DiscreteStatsTable[Average]))</f>
        <v>12.907894030662501</v>
      </c>
      <c r="T1729" s="5" cm="1">
        <f t="array" ref="T1729">MIN(IF((DiscreteStatsTable[GroupByKey]=DiscreteStatsTable[[#This Row],[GroupByKey]]),(DiscreteStatsTable[GroupByKey]=DiscreteStatsTable[[#This Row],[GroupByKey]])*DiscreteStatsTable[Minimum]))</f>
        <v>0</v>
      </c>
      <c r="U1729" s="5" cm="1">
        <f t="array" ref="U1729">MAX(IF((DiscreteStatsTable[GroupByKey]=DiscreteStatsTable[[#This Row],[GroupByKey]]),(DiscreteStatsTable[GroupByKey]=DiscreteStatsTable[[#This Row],[GroupByKey]])*DiscreteStatsTable[Maximum]))</f>
        <v>31.471105476993198</v>
      </c>
      <c r="V1729" s="5" cm="1">
        <f t="array" ref="V1729">IFERROR(AVERAGE(IF((DiscreteStatsTable[GroupByKey]=DiscreteStatsTable[[#This Row],[GroupByKey]]),(DiscreteStatsTable[GroupByKey]=DiscreteStatsTable[[#This Row],[GroupByKey]])*DiscreteStatsTable[NumberObservations])),0)</f>
        <v>6.72</v>
      </c>
      <c r="W1729" s="5">
        <f>IF((DiscreteStatsTable[[#This Row],[RepsRequested]]&gt;1),DiscreteStatsTable[[#This Row],[HalfWidth]],DiscreteStatsTable[[#This Row],[BatchMeansHalfWidth]])</f>
        <v>0.61588360143157994</v>
      </c>
      <c r="X1729" s="5" cm="1">
        <f t="array" ref="X1729">COUNT(IF((DiscreteStatsTable[GroupByKey]=DiscreteStatsTable[[#This Row],[GroupByKey]]),(DiscreteStatsTable[GroupByKey]=DiscreteStatsTable[[#This Row],[GroupByKey]])*DiscreteStatsTable[Replication]))</f>
        <v>50</v>
      </c>
      <c r="Y1729" s="5">
        <f>IF(DiscreteStatsTable[[#This Row],[RepsRequested]]=DiscreteStatsTable[[#This Row],[RepsWithStatObserved]],1,0)</f>
        <v>1</v>
      </c>
    </row>
    <row r="1730" spans="1:25" x14ac:dyDescent="0.25">
      <c r="A1730" t="s">
        <v>68</v>
      </c>
      <c r="B1730" t="s">
        <v>70</v>
      </c>
      <c r="C1730">
        <v>15</v>
      </c>
      <c r="D1730" t="s">
        <v>100</v>
      </c>
      <c r="E1730" t="s">
        <v>80</v>
      </c>
      <c r="F1730" t="s">
        <v>81</v>
      </c>
      <c r="G1730">
        <v>0</v>
      </c>
      <c r="H1730">
        <v>2E+20</v>
      </c>
      <c r="I1730">
        <v>0</v>
      </c>
      <c r="J1730">
        <v>0</v>
      </c>
      <c r="K1730">
        <v>10</v>
      </c>
      <c r="L173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30" s="5" cm="1">
        <f t="array" ref="M1730">MAX(IF((ProjectInfoTable[ProjectName]=DiscreteStatsTable[[#This Row],[ProjectName]]),(ProjectInfoTable[ProjectName]=DiscreteStatsTable[[#This Row],[ProjectName]])*ProjectInfoTable[NumberOfReplications]))</f>
        <v>50</v>
      </c>
      <c r="N1730" s="5" cm="1">
        <f t="array" ref="N1730">IFERROR(AVERAGE(IF((DiscreteStatsTable[GroupByKey]=DiscreteStatsTable[[#This Row],[GroupByKey]]),(DiscreteStatsTable[GroupByKey]=DiscreteStatsTable[[#This Row],[GroupByKey]])*DiscreteStatsTable[Average])),0)</f>
        <v>0</v>
      </c>
      <c r="O1730" s="5" cm="1">
        <f t="array" ref="O1730">IFERROR(_xlfn.STDEV.S(IF((DiscreteStatsTable[GroupByKey]=DiscreteStatsTable[[#This Row],[GroupByKey]]),(DiscreteStatsTable[GroupByKey]=DiscreteStatsTable[[#This Row],[GroupByKey]])*DiscreteStatsTable[Average])),0)</f>
        <v>0</v>
      </c>
      <c r="P1730" s="5" cm="1">
        <f t="array" ref="P1730">MAX(IF((ProjectInfoTable[ProjectName]=DiscreteStatsTable[[#This Row],[ProjectName]]),(ProjectInfoTable[ProjectName]=DiscreteStatsTable[[#This Row],[ProjectName]])*ProjectInfoTable[ConfidenceInterval]))</f>
        <v>0.95</v>
      </c>
      <c r="Q1730" s="5">
        <f>IF(AND(DiscreteStatsTable[[#This Row],[RepsWithStatObserved]]=1,Y1730=0),200000000000000000000,IFERROR(_xlfn.T.INV.2T(1 -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0" s="5" cm="1">
        <f t="array" ref="R1730">MIN(IF((DiscreteStatsTable[GroupByKey]=DiscreteStatsTable[[#This Row],[GroupByKey]]),(DiscreteStatsTable[GroupByKey]=DiscreteStatsTable[[#This Row],[GroupByKey]])*DiscreteStatsTable[Average]))</f>
        <v>0</v>
      </c>
      <c r="S1730" s="5" cm="1">
        <f t="array" ref="S1730">MAX(IF((DiscreteStatsTable[GroupByKey]=DiscreteStatsTable[[#This Row],[GroupByKey]]),(DiscreteStatsTable[GroupByKey]=DiscreteStatsTable[[#This Row],[GroupByKey]])*DiscreteStatsTable[Average]))</f>
        <v>0</v>
      </c>
      <c r="T1730" s="5" cm="1">
        <f t="array" ref="T1730">MIN(IF((DiscreteStatsTable[GroupByKey]=DiscreteStatsTable[[#This Row],[GroupByKey]]),(DiscreteStatsTable[GroupByKey]=DiscreteStatsTable[[#This Row],[GroupByKey]])*DiscreteStatsTable[Minimum]))</f>
        <v>0</v>
      </c>
      <c r="U1730" s="5" cm="1">
        <f t="array" ref="U1730">MAX(IF((DiscreteStatsTable[GroupByKey]=DiscreteStatsTable[[#This Row],[GroupByKey]]),(DiscreteStatsTable[GroupByKey]=DiscreteStatsTable[[#This Row],[GroupByKey]])*DiscreteStatsTable[Maximum]))</f>
        <v>0</v>
      </c>
      <c r="V1730" s="5" cm="1">
        <f t="array" ref="V1730">IFERROR(AVERAGE(IF((DiscreteStatsTable[GroupByKey]=DiscreteStatsTable[[#This Row],[GroupByKey]]),(DiscreteStatsTable[GroupByKey]=DiscreteStatsTable[[#This Row],[GroupByKey]])*DiscreteStatsTable[NumberObservations])),0)</f>
        <v>6.72</v>
      </c>
      <c r="W1730" s="5">
        <f>IF((DiscreteStatsTable[[#This Row],[RepsRequested]]&gt;1),DiscreteStatsTable[[#This Row],[HalfWidth]],DiscreteStatsTable[[#This Row],[BatchMeansHalfWidth]])</f>
        <v>0</v>
      </c>
      <c r="X1730" s="5" cm="1">
        <f t="array" ref="X1730">COUNT(IF((DiscreteStatsTable[GroupByKey]=DiscreteStatsTable[[#This Row],[GroupByKey]]),(DiscreteStatsTable[GroupByKey]=DiscreteStatsTable[[#This Row],[GroupByKey]])*DiscreteStatsTable[Replication]))</f>
        <v>50</v>
      </c>
      <c r="Y1730" s="5">
        <f>IF(DiscreteStatsTable[[#This Row],[RepsRequested]]=DiscreteStatsTable[[#This Row],[RepsWithStatObserved]],1,0)</f>
        <v>1</v>
      </c>
    </row>
    <row r="1731" spans="1:25" x14ac:dyDescent="0.25">
      <c r="A1731" t="s">
        <v>68</v>
      </c>
      <c r="B1731" t="s">
        <v>70</v>
      </c>
      <c r="C1731">
        <v>15</v>
      </c>
      <c r="D1731" t="s">
        <v>100</v>
      </c>
      <c r="E1731" t="s">
        <v>82</v>
      </c>
      <c r="F1731" t="s">
        <v>81</v>
      </c>
      <c r="G1731">
        <v>1.47551799028274</v>
      </c>
      <c r="H1731">
        <v>2E+20</v>
      </c>
      <c r="I1731">
        <v>0</v>
      </c>
      <c r="J1731">
        <v>11.8936133051706</v>
      </c>
      <c r="K1731">
        <v>10</v>
      </c>
      <c r="L173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31" s="5" cm="1">
        <f t="array" ref="M1731">MAX(IF((ProjectInfoTable[ProjectName]=DiscreteStatsTable[[#This Row],[ProjectName]]),(ProjectInfoTable[ProjectName]=DiscreteStatsTable[[#This Row],[ProjectName]])*ProjectInfoTable[NumberOfReplications]))</f>
        <v>50</v>
      </c>
      <c r="N1731" s="5" cm="1">
        <f t="array" ref="N1731">IFERROR(AVERAGE(IF((DiscreteStatsTable[GroupByKey]=DiscreteStatsTable[[#This Row],[GroupByKey]]),(DiscreteStatsTable[GroupByKey]=DiscreteStatsTable[[#This Row],[GroupByKey]])*DiscreteStatsTable[Average])),0)</f>
        <v>1.5034096831290458</v>
      </c>
      <c r="O1731" s="5" cm="1">
        <f t="array" ref="O1731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31" s="5" cm="1">
        <f t="array" ref="P1731">MAX(IF((ProjectInfoTable[ProjectName]=DiscreteStatsTable[[#This Row],[ProjectName]]),(ProjectInfoTable[ProjectName]=DiscreteStatsTable[[#This Row],[ProjectName]])*ProjectInfoTable[ConfidenceInterval]))</f>
        <v>0.95</v>
      </c>
      <c r="Q1731" s="5">
        <f>IF(AND(DiscreteStatsTable[[#This Row],[RepsWithStatObserved]]=1,Y1731=0),200000000000000000000,IFERROR(_xlfn.T.INV.2T(1 -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31" s="5" cm="1">
        <f t="array" ref="R1731">MIN(IF((DiscreteStatsTable[GroupByKey]=DiscreteStatsTable[[#This Row],[GroupByKey]]),(DiscreteStatsTable[GroupByKey]=DiscreteStatsTable[[#This Row],[GroupByKey]])*DiscreteStatsTable[Average]))</f>
        <v>0</v>
      </c>
      <c r="S1731" s="5" cm="1">
        <f t="array" ref="S1731">MAX(IF((DiscreteStatsTable[GroupByKey]=DiscreteStatsTable[[#This Row],[GroupByKey]]),(DiscreteStatsTable[GroupByKey]=DiscreteStatsTable[[#This Row],[GroupByKey]])*DiscreteStatsTable[Average]))</f>
        <v>12.907894030662501</v>
      </c>
      <c r="T1731" s="5" cm="1">
        <f t="array" ref="T1731">MIN(IF((DiscreteStatsTable[GroupByKey]=DiscreteStatsTable[[#This Row],[GroupByKey]]),(DiscreteStatsTable[GroupByKey]=DiscreteStatsTable[[#This Row],[GroupByKey]])*DiscreteStatsTable[Minimum]))</f>
        <v>0</v>
      </c>
      <c r="U1731" s="5" cm="1">
        <f t="array" ref="U1731">MAX(IF((DiscreteStatsTable[GroupByKey]=DiscreteStatsTable[[#This Row],[GroupByKey]]),(DiscreteStatsTable[GroupByKey]=DiscreteStatsTable[[#This Row],[GroupByKey]])*DiscreteStatsTable[Maximum]))</f>
        <v>31.471105476993198</v>
      </c>
      <c r="V1731" s="5" cm="1">
        <f t="array" ref="V1731">IFERROR(AVERAGE(IF((DiscreteStatsTable[GroupByKey]=DiscreteStatsTable[[#This Row],[GroupByKey]]),(DiscreteStatsTable[GroupByKey]=DiscreteStatsTable[[#This Row],[GroupByKey]])*DiscreteStatsTable[NumberObservations])),0)</f>
        <v>6.72</v>
      </c>
      <c r="W1731" s="5">
        <f>IF((DiscreteStatsTable[[#This Row],[RepsRequested]]&gt;1),DiscreteStatsTable[[#This Row],[HalfWidth]],DiscreteStatsTable[[#This Row],[BatchMeansHalfWidth]])</f>
        <v>0.61588360143157994</v>
      </c>
      <c r="X1731" s="5" cm="1">
        <f t="array" ref="X1731">COUNT(IF((DiscreteStatsTable[GroupByKey]=DiscreteStatsTable[[#This Row],[GroupByKey]]),(DiscreteStatsTable[GroupByKey]=DiscreteStatsTable[[#This Row],[GroupByKey]])*DiscreteStatsTable[Replication]))</f>
        <v>50</v>
      </c>
      <c r="Y1731" s="5">
        <f>IF(DiscreteStatsTable[[#This Row],[RepsRequested]]=DiscreteStatsTable[[#This Row],[RepsWithStatObserved]],1,0)</f>
        <v>1</v>
      </c>
    </row>
    <row r="1732" spans="1:25" x14ac:dyDescent="0.25">
      <c r="A1732" t="s">
        <v>68</v>
      </c>
      <c r="B1732" t="s">
        <v>70</v>
      </c>
      <c r="C1732">
        <v>16</v>
      </c>
      <c r="D1732" t="s">
        <v>100</v>
      </c>
      <c r="E1732" t="s">
        <v>80</v>
      </c>
      <c r="F1732" t="s">
        <v>81</v>
      </c>
      <c r="G1732">
        <v>0</v>
      </c>
      <c r="H1732">
        <v>2E+20</v>
      </c>
      <c r="I1732">
        <v>0</v>
      </c>
      <c r="J1732">
        <v>0</v>
      </c>
      <c r="K1732">
        <v>9</v>
      </c>
      <c r="L173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32" s="5" cm="1">
        <f t="array" ref="M1732">MAX(IF((ProjectInfoTable[ProjectName]=DiscreteStatsTable[[#This Row],[ProjectName]]),(ProjectInfoTable[ProjectName]=DiscreteStatsTable[[#This Row],[ProjectName]])*ProjectInfoTable[NumberOfReplications]))</f>
        <v>50</v>
      </c>
      <c r="N1732" s="5" cm="1">
        <f t="array" ref="N1732">IFERROR(AVERAGE(IF((DiscreteStatsTable[GroupByKey]=DiscreteStatsTable[[#This Row],[GroupByKey]]),(DiscreteStatsTable[GroupByKey]=DiscreteStatsTable[[#This Row],[GroupByKey]])*DiscreteStatsTable[Average])),0)</f>
        <v>0</v>
      </c>
      <c r="O1732" s="5" cm="1">
        <f t="array" ref="O1732">IFERROR(_xlfn.STDEV.S(IF((DiscreteStatsTable[GroupByKey]=DiscreteStatsTable[[#This Row],[GroupByKey]]),(DiscreteStatsTable[GroupByKey]=DiscreteStatsTable[[#This Row],[GroupByKey]])*DiscreteStatsTable[Average])),0)</f>
        <v>0</v>
      </c>
      <c r="P1732" s="5" cm="1">
        <f t="array" ref="P1732">MAX(IF((ProjectInfoTable[ProjectName]=DiscreteStatsTable[[#This Row],[ProjectName]]),(ProjectInfoTable[ProjectName]=DiscreteStatsTable[[#This Row],[ProjectName]])*ProjectInfoTable[ConfidenceInterval]))</f>
        <v>0.95</v>
      </c>
      <c r="Q1732" s="5">
        <f>IF(AND(DiscreteStatsTable[[#This Row],[RepsWithStatObserved]]=1,Y1732=0),200000000000000000000,IFERROR(_xlfn.T.INV.2T(1 -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2" s="5" cm="1">
        <f t="array" ref="R1732">MIN(IF((DiscreteStatsTable[GroupByKey]=DiscreteStatsTable[[#This Row],[GroupByKey]]),(DiscreteStatsTable[GroupByKey]=DiscreteStatsTable[[#This Row],[GroupByKey]])*DiscreteStatsTable[Average]))</f>
        <v>0</v>
      </c>
      <c r="S1732" s="5" cm="1">
        <f t="array" ref="S1732">MAX(IF((DiscreteStatsTable[GroupByKey]=DiscreteStatsTable[[#This Row],[GroupByKey]]),(DiscreteStatsTable[GroupByKey]=DiscreteStatsTable[[#This Row],[GroupByKey]])*DiscreteStatsTable[Average]))</f>
        <v>0</v>
      </c>
      <c r="T1732" s="5" cm="1">
        <f t="array" ref="T1732">MIN(IF((DiscreteStatsTable[GroupByKey]=DiscreteStatsTable[[#This Row],[GroupByKey]]),(DiscreteStatsTable[GroupByKey]=DiscreteStatsTable[[#This Row],[GroupByKey]])*DiscreteStatsTable[Minimum]))</f>
        <v>0</v>
      </c>
      <c r="U1732" s="5" cm="1">
        <f t="array" ref="U1732">MAX(IF((DiscreteStatsTable[GroupByKey]=DiscreteStatsTable[[#This Row],[GroupByKey]]),(DiscreteStatsTable[GroupByKey]=DiscreteStatsTable[[#This Row],[GroupByKey]])*DiscreteStatsTable[Maximum]))</f>
        <v>0</v>
      </c>
      <c r="V1732" s="5" cm="1">
        <f t="array" ref="V1732">IFERROR(AVERAGE(IF((DiscreteStatsTable[GroupByKey]=DiscreteStatsTable[[#This Row],[GroupByKey]]),(DiscreteStatsTable[GroupByKey]=DiscreteStatsTable[[#This Row],[GroupByKey]])*DiscreteStatsTable[NumberObservations])),0)</f>
        <v>6.72</v>
      </c>
      <c r="W1732" s="5">
        <f>IF((DiscreteStatsTable[[#This Row],[RepsRequested]]&gt;1),DiscreteStatsTable[[#This Row],[HalfWidth]],DiscreteStatsTable[[#This Row],[BatchMeansHalfWidth]])</f>
        <v>0</v>
      </c>
      <c r="X1732" s="5" cm="1">
        <f t="array" ref="X1732">COUNT(IF((DiscreteStatsTable[GroupByKey]=DiscreteStatsTable[[#This Row],[GroupByKey]]),(DiscreteStatsTable[GroupByKey]=DiscreteStatsTable[[#This Row],[GroupByKey]])*DiscreteStatsTable[Replication]))</f>
        <v>50</v>
      </c>
      <c r="Y1732" s="5">
        <f>IF(DiscreteStatsTable[[#This Row],[RepsRequested]]=DiscreteStatsTable[[#This Row],[RepsWithStatObserved]],1,0)</f>
        <v>1</v>
      </c>
    </row>
    <row r="1733" spans="1:25" x14ac:dyDescent="0.25">
      <c r="A1733" t="s">
        <v>68</v>
      </c>
      <c r="B1733" t="s">
        <v>70</v>
      </c>
      <c r="C1733">
        <v>16</v>
      </c>
      <c r="D1733" t="s">
        <v>100</v>
      </c>
      <c r="E1733" t="s">
        <v>82</v>
      </c>
      <c r="F1733" t="s">
        <v>81</v>
      </c>
      <c r="G1733">
        <v>0.82739391398709194</v>
      </c>
      <c r="H1733">
        <v>2E+20</v>
      </c>
      <c r="I1733">
        <v>0</v>
      </c>
      <c r="J1733">
        <v>6.5348399258376704</v>
      </c>
      <c r="K1733">
        <v>9</v>
      </c>
      <c r="L173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33" s="5" cm="1">
        <f t="array" ref="M1733">MAX(IF((ProjectInfoTable[ProjectName]=DiscreteStatsTable[[#This Row],[ProjectName]]),(ProjectInfoTable[ProjectName]=DiscreteStatsTable[[#This Row],[ProjectName]])*ProjectInfoTable[NumberOfReplications]))</f>
        <v>50</v>
      </c>
      <c r="N1733" s="5" cm="1">
        <f t="array" ref="N1733">IFERROR(AVERAGE(IF((DiscreteStatsTable[GroupByKey]=DiscreteStatsTable[[#This Row],[GroupByKey]]),(DiscreteStatsTable[GroupByKey]=DiscreteStatsTable[[#This Row],[GroupByKey]])*DiscreteStatsTable[Average])),0)</f>
        <v>1.5034096831290458</v>
      </c>
      <c r="O1733" s="5" cm="1">
        <f t="array" ref="O1733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33" s="5" cm="1">
        <f t="array" ref="P1733">MAX(IF((ProjectInfoTable[ProjectName]=DiscreteStatsTable[[#This Row],[ProjectName]]),(ProjectInfoTable[ProjectName]=DiscreteStatsTable[[#This Row],[ProjectName]])*ProjectInfoTable[ConfidenceInterval]))</f>
        <v>0.95</v>
      </c>
      <c r="Q1733" s="5">
        <f>IF(AND(DiscreteStatsTable[[#This Row],[RepsWithStatObserved]]=1,Y1733=0),200000000000000000000,IFERROR(_xlfn.T.INV.2T(1 -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33" s="5" cm="1">
        <f t="array" ref="R1733">MIN(IF((DiscreteStatsTable[GroupByKey]=DiscreteStatsTable[[#This Row],[GroupByKey]]),(DiscreteStatsTable[GroupByKey]=DiscreteStatsTable[[#This Row],[GroupByKey]])*DiscreteStatsTable[Average]))</f>
        <v>0</v>
      </c>
      <c r="S1733" s="5" cm="1">
        <f t="array" ref="S1733">MAX(IF((DiscreteStatsTable[GroupByKey]=DiscreteStatsTable[[#This Row],[GroupByKey]]),(DiscreteStatsTable[GroupByKey]=DiscreteStatsTable[[#This Row],[GroupByKey]])*DiscreteStatsTable[Average]))</f>
        <v>12.907894030662501</v>
      </c>
      <c r="T1733" s="5" cm="1">
        <f t="array" ref="T1733">MIN(IF((DiscreteStatsTable[GroupByKey]=DiscreteStatsTable[[#This Row],[GroupByKey]]),(DiscreteStatsTable[GroupByKey]=DiscreteStatsTable[[#This Row],[GroupByKey]])*DiscreteStatsTable[Minimum]))</f>
        <v>0</v>
      </c>
      <c r="U1733" s="5" cm="1">
        <f t="array" ref="U1733">MAX(IF((DiscreteStatsTable[GroupByKey]=DiscreteStatsTable[[#This Row],[GroupByKey]]),(DiscreteStatsTable[GroupByKey]=DiscreteStatsTable[[#This Row],[GroupByKey]])*DiscreteStatsTable[Maximum]))</f>
        <v>31.471105476993198</v>
      </c>
      <c r="V1733" s="5" cm="1">
        <f t="array" ref="V1733">IFERROR(AVERAGE(IF((DiscreteStatsTable[GroupByKey]=DiscreteStatsTable[[#This Row],[GroupByKey]]),(DiscreteStatsTable[GroupByKey]=DiscreteStatsTable[[#This Row],[GroupByKey]])*DiscreteStatsTable[NumberObservations])),0)</f>
        <v>6.72</v>
      </c>
      <c r="W1733" s="5">
        <f>IF((DiscreteStatsTable[[#This Row],[RepsRequested]]&gt;1),DiscreteStatsTable[[#This Row],[HalfWidth]],DiscreteStatsTable[[#This Row],[BatchMeansHalfWidth]])</f>
        <v>0.61588360143157994</v>
      </c>
      <c r="X1733" s="5" cm="1">
        <f t="array" ref="X1733">COUNT(IF((DiscreteStatsTable[GroupByKey]=DiscreteStatsTable[[#This Row],[GroupByKey]]),(DiscreteStatsTable[GroupByKey]=DiscreteStatsTable[[#This Row],[GroupByKey]])*DiscreteStatsTable[Replication]))</f>
        <v>50</v>
      </c>
      <c r="Y1733" s="5">
        <f>IF(DiscreteStatsTable[[#This Row],[RepsRequested]]=DiscreteStatsTable[[#This Row],[RepsWithStatObserved]],1,0)</f>
        <v>1</v>
      </c>
    </row>
    <row r="1734" spans="1:25" x14ac:dyDescent="0.25">
      <c r="A1734" t="s">
        <v>68</v>
      </c>
      <c r="B1734" t="s">
        <v>70</v>
      </c>
      <c r="C1734">
        <v>17</v>
      </c>
      <c r="D1734" t="s">
        <v>100</v>
      </c>
      <c r="E1734" t="s">
        <v>80</v>
      </c>
      <c r="F1734" t="s">
        <v>81</v>
      </c>
      <c r="G1734">
        <v>0</v>
      </c>
      <c r="H1734">
        <v>2E+20</v>
      </c>
      <c r="I1734">
        <v>0</v>
      </c>
      <c r="J1734">
        <v>0</v>
      </c>
      <c r="K1734">
        <v>9</v>
      </c>
      <c r="L173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34" s="5" cm="1">
        <f t="array" ref="M1734">MAX(IF((ProjectInfoTable[ProjectName]=DiscreteStatsTable[[#This Row],[ProjectName]]),(ProjectInfoTable[ProjectName]=DiscreteStatsTable[[#This Row],[ProjectName]])*ProjectInfoTable[NumberOfReplications]))</f>
        <v>50</v>
      </c>
      <c r="N1734" s="5" cm="1">
        <f t="array" ref="N1734">IFERROR(AVERAGE(IF((DiscreteStatsTable[GroupByKey]=DiscreteStatsTable[[#This Row],[GroupByKey]]),(DiscreteStatsTable[GroupByKey]=DiscreteStatsTable[[#This Row],[GroupByKey]])*DiscreteStatsTable[Average])),0)</f>
        <v>0</v>
      </c>
      <c r="O1734" s="5" cm="1">
        <f t="array" ref="O1734">IFERROR(_xlfn.STDEV.S(IF((DiscreteStatsTable[GroupByKey]=DiscreteStatsTable[[#This Row],[GroupByKey]]),(DiscreteStatsTable[GroupByKey]=DiscreteStatsTable[[#This Row],[GroupByKey]])*DiscreteStatsTable[Average])),0)</f>
        <v>0</v>
      </c>
      <c r="P1734" s="5" cm="1">
        <f t="array" ref="P1734">MAX(IF((ProjectInfoTable[ProjectName]=DiscreteStatsTable[[#This Row],[ProjectName]]),(ProjectInfoTable[ProjectName]=DiscreteStatsTable[[#This Row],[ProjectName]])*ProjectInfoTable[ConfidenceInterval]))</f>
        <v>0.95</v>
      </c>
      <c r="Q1734" s="5">
        <f>IF(AND(DiscreteStatsTable[[#This Row],[RepsWithStatObserved]]=1,Y1734=0),200000000000000000000,IFERROR(_xlfn.T.INV.2T(1 -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4" s="5" cm="1">
        <f t="array" ref="R1734">MIN(IF((DiscreteStatsTable[GroupByKey]=DiscreteStatsTable[[#This Row],[GroupByKey]]),(DiscreteStatsTable[GroupByKey]=DiscreteStatsTable[[#This Row],[GroupByKey]])*DiscreteStatsTable[Average]))</f>
        <v>0</v>
      </c>
      <c r="S1734" s="5" cm="1">
        <f t="array" ref="S1734">MAX(IF((DiscreteStatsTable[GroupByKey]=DiscreteStatsTable[[#This Row],[GroupByKey]]),(DiscreteStatsTable[GroupByKey]=DiscreteStatsTable[[#This Row],[GroupByKey]])*DiscreteStatsTable[Average]))</f>
        <v>0</v>
      </c>
      <c r="T1734" s="5" cm="1">
        <f t="array" ref="T1734">MIN(IF((DiscreteStatsTable[GroupByKey]=DiscreteStatsTable[[#This Row],[GroupByKey]]),(DiscreteStatsTable[GroupByKey]=DiscreteStatsTable[[#This Row],[GroupByKey]])*DiscreteStatsTable[Minimum]))</f>
        <v>0</v>
      </c>
      <c r="U1734" s="5" cm="1">
        <f t="array" ref="U1734">MAX(IF((DiscreteStatsTable[GroupByKey]=DiscreteStatsTable[[#This Row],[GroupByKey]]),(DiscreteStatsTable[GroupByKey]=DiscreteStatsTable[[#This Row],[GroupByKey]])*DiscreteStatsTable[Maximum]))</f>
        <v>0</v>
      </c>
      <c r="V1734" s="5" cm="1">
        <f t="array" ref="V1734">IFERROR(AVERAGE(IF((DiscreteStatsTable[GroupByKey]=DiscreteStatsTable[[#This Row],[GroupByKey]]),(DiscreteStatsTable[GroupByKey]=DiscreteStatsTable[[#This Row],[GroupByKey]])*DiscreteStatsTable[NumberObservations])),0)</f>
        <v>6.72</v>
      </c>
      <c r="W1734" s="5">
        <f>IF((DiscreteStatsTable[[#This Row],[RepsRequested]]&gt;1),DiscreteStatsTable[[#This Row],[HalfWidth]],DiscreteStatsTable[[#This Row],[BatchMeansHalfWidth]])</f>
        <v>0</v>
      </c>
      <c r="X1734" s="5" cm="1">
        <f t="array" ref="X1734">COUNT(IF((DiscreteStatsTable[GroupByKey]=DiscreteStatsTable[[#This Row],[GroupByKey]]),(DiscreteStatsTable[GroupByKey]=DiscreteStatsTable[[#This Row],[GroupByKey]])*DiscreteStatsTable[Replication]))</f>
        <v>50</v>
      </c>
      <c r="Y1734" s="5">
        <f>IF(DiscreteStatsTable[[#This Row],[RepsRequested]]=DiscreteStatsTable[[#This Row],[RepsWithStatObserved]],1,0)</f>
        <v>1</v>
      </c>
    </row>
    <row r="1735" spans="1:25" x14ac:dyDescent="0.25">
      <c r="A1735" t="s">
        <v>68</v>
      </c>
      <c r="B1735" t="s">
        <v>70</v>
      </c>
      <c r="C1735">
        <v>17</v>
      </c>
      <c r="D1735" t="s">
        <v>100</v>
      </c>
      <c r="E1735" t="s">
        <v>82</v>
      </c>
      <c r="F1735" t="s">
        <v>81</v>
      </c>
      <c r="G1735">
        <v>2.7942756324390001</v>
      </c>
      <c r="H1735">
        <v>2E+20</v>
      </c>
      <c r="I1735">
        <v>0</v>
      </c>
      <c r="J1735">
        <v>12.6422674748754</v>
      </c>
      <c r="K1735">
        <v>9</v>
      </c>
      <c r="L173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35" s="5" cm="1">
        <f t="array" ref="M1735">MAX(IF((ProjectInfoTable[ProjectName]=DiscreteStatsTable[[#This Row],[ProjectName]]),(ProjectInfoTable[ProjectName]=DiscreteStatsTable[[#This Row],[ProjectName]])*ProjectInfoTable[NumberOfReplications]))</f>
        <v>50</v>
      </c>
      <c r="N1735" s="5" cm="1">
        <f t="array" ref="N1735">IFERROR(AVERAGE(IF((DiscreteStatsTable[GroupByKey]=DiscreteStatsTable[[#This Row],[GroupByKey]]),(DiscreteStatsTable[GroupByKey]=DiscreteStatsTable[[#This Row],[GroupByKey]])*DiscreteStatsTable[Average])),0)</f>
        <v>1.5034096831290458</v>
      </c>
      <c r="O1735" s="5" cm="1">
        <f t="array" ref="O1735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35" s="5" cm="1">
        <f t="array" ref="P1735">MAX(IF((ProjectInfoTable[ProjectName]=DiscreteStatsTable[[#This Row],[ProjectName]]),(ProjectInfoTable[ProjectName]=DiscreteStatsTable[[#This Row],[ProjectName]])*ProjectInfoTable[ConfidenceInterval]))</f>
        <v>0.95</v>
      </c>
      <c r="Q1735" s="5">
        <f>IF(AND(DiscreteStatsTable[[#This Row],[RepsWithStatObserved]]=1,Y1735=0),200000000000000000000,IFERROR(_xlfn.T.INV.2T(1 -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35" s="5" cm="1">
        <f t="array" ref="R1735">MIN(IF((DiscreteStatsTable[GroupByKey]=DiscreteStatsTable[[#This Row],[GroupByKey]]),(DiscreteStatsTable[GroupByKey]=DiscreteStatsTable[[#This Row],[GroupByKey]])*DiscreteStatsTable[Average]))</f>
        <v>0</v>
      </c>
      <c r="S1735" s="5" cm="1">
        <f t="array" ref="S1735">MAX(IF((DiscreteStatsTable[GroupByKey]=DiscreteStatsTable[[#This Row],[GroupByKey]]),(DiscreteStatsTable[GroupByKey]=DiscreteStatsTable[[#This Row],[GroupByKey]])*DiscreteStatsTable[Average]))</f>
        <v>12.907894030662501</v>
      </c>
      <c r="T1735" s="5" cm="1">
        <f t="array" ref="T1735">MIN(IF((DiscreteStatsTable[GroupByKey]=DiscreteStatsTable[[#This Row],[GroupByKey]]),(DiscreteStatsTable[GroupByKey]=DiscreteStatsTable[[#This Row],[GroupByKey]])*DiscreteStatsTable[Minimum]))</f>
        <v>0</v>
      </c>
      <c r="U1735" s="5" cm="1">
        <f t="array" ref="U1735">MAX(IF((DiscreteStatsTable[GroupByKey]=DiscreteStatsTable[[#This Row],[GroupByKey]]),(DiscreteStatsTable[GroupByKey]=DiscreteStatsTable[[#This Row],[GroupByKey]])*DiscreteStatsTable[Maximum]))</f>
        <v>31.471105476993198</v>
      </c>
      <c r="V1735" s="5" cm="1">
        <f t="array" ref="V1735">IFERROR(AVERAGE(IF((DiscreteStatsTable[GroupByKey]=DiscreteStatsTable[[#This Row],[GroupByKey]]),(DiscreteStatsTable[GroupByKey]=DiscreteStatsTable[[#This Row],[GroupByKey]])*DiscreteStatsTable[NumberObservations])),0)</f>
        <v>6.72</v>
      </c>
      <c r="W1735" s="5">
        <f>IF((DiscreteStatsTable[[#This Row],[RepsRequested]]&gt;1),DiscreteStatsTable[[#This Row],[HalfWidth]],DiscreteStatsTable[[#This Row],[BatchMeansHalfWidth]])</f>
        <v>0.61588360143157994</v>
      </c>
      <c r="X1735" s="5" cm="1">
        <f t="array" ref="X1735">COUNT(IF((DiscreteStatsTable[GroupByKey]=DiscreteStatsTable[[#This Row],[GroupByKey]]),(DiscreteStatsTable[GroupByKey]=DiscreteStatsTable[[#This Row],[GroupByKey]])*DiscreteStatsTable[Replication]))</f>
        <v>50</v>
      </c>
      <c r="Y1735" s="5">
        <f>IF(DiscreteStatsTable[[#This Row],[RepsRequested]]=DiscreteStatsTable[[#This Row],[RepsWithStatObserved]],1,0)</f>
        <v>1</v>
      </c>
    </row>
    <row r="1736" spans="1:25" x14ac:dyDescent="0.25">
      <c r="A1736" t="s">
        <v>68</v>
      </c>
      <c r="B1736" t="s">
        <v>70</v>
      </c>
      <c r="C1736">
        <v>18</v>
      </c>
      <c r="D1736" t="s">
        <v>100</v>
      </c>
      <c r="E1736" t="s">
        <v>80</v>
      </c>
      <c r="F1736" t="s">
        <v>81</v>
      </c>
      <c r="G1736">
        <v>0</v>
      </c>
      <c r="H1736">
        <v>2E+20</v>
      </c>
      <c r="I1736">
        <v>0</v>
      </c>
      <c r="J1736">
        <v>0</v>
      </c>
      <c r="K1736">
        <v>6</v>
      </c>
      <c r="L173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36" s="5" cm="1">
        <f t="array" ref="M1736">MAX(IF((ProjectInfoTable[ProjectName]=DiscreteStatsTable[[#This Row],[ProjectName]]),(ProjectInfoTable[ProjectName]=DiscreteStatsTable[[#This Row],[ProjectName]])*ProjectInfoTable[NumberOfReplications]))</f>
        <v>50</v>
      </c>
      <c r="N1736" s="5" cm="1">
        <f t="array" ref="N1736">IFERROR(AVERAGE(IF((DiscreteStatsTable[GroupByKey]=DiscreteStatsTable[[#This Row],[GroupByKey]]),(DiscreteStatsTable[GroupByKey]=DiscreteStatsTable[[#This Row],[GroupByKey]])*DiscreteStatsTable[Average])),0)</f>
        <v>0</v>
      </c>
      <c r="O1736" s="5" cm="1">
        <f t="array" ref="O1736">IFERROR(_xlfn.STDEV.S(IF((DiscreteStatsTable[GroupByKey]=DiscreteStatsTable[[#This Row],[GroupByKey]]),(DiscreteStatsTable[GroupByKey]=DiscreteStatsTable[[#This Row],[GroupByKey]])*DiscreteStatsTable[Average])),0)</f>
        <v>0</v>
      </c>
      <c r="P1736" s="5" cm="1">
        <f t="array" ref="P1736">MAX(IF((ProjectInfoTable[ProjectName]=DiscreteStatsTable[[#This Row],[ProjectName]]),(ProjectInfoTable[ProjectName]=DiscreteStatsTable[[#This Row],[ProjectName]])*ProjectInfoTable[ConfidenceInterval]))</f>
        <v>0.95</v>
      </c>
      <c r="Q1736" s="5">
        <f>IF(AND(DiscreteStatsTable[[#This Row],[RepsWithStatObserved]]=1,Y1736=0),200000000000000000000,IFERROR(_xlfn.T.INV.2T(1 -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6" s="5" cm="1">
        <f t="array" ref="R1736">MIN(IF((DiscreteStatsTable[GroupByKey]=DiscreteStatsTable[[#This Row],[GroupByKey]]),(DiscreteStatsTable[GroupByKey]=DiscreteStatsTable[[#This Row],[GroupByKey]])*DiscreteStatsTable[Average]))</f>
        <v>0</v>
      </c>
      <c r="S1736" s="5" cm="1">
        <f t="array" ref="S1736">MAX(IF((DiscreteStatsTable[GroupByKey]=DiscreteStatsTable[[#This Row],[GroupByKey]]),(DiscreteStatsTable[GroupByKey]=DiscreteStatsTable[[#This Row],[GroupByKey]])*DiscreteStatsTable[Average]))</f>
        <v>0</v>
      </c>
      <c r="T1736" s="5" cm="1">
        <f t="array" ref="T1736">MIN(IF((DiscreteStatsTable[GroupByKey]=DiscreteStatsTable[[#This Row],[GroupByKey]]),(DiscreteStatsTable[GroupByKey]=DiscreteStatsTable[[#This Row],[GroupByKey]])*DiscreteStatsTable[Minimum]))</f>
        <v>0</v>
      </c>
      <c r="U1736" s="5" cm="1">
        <f t="array" ref="U1736">MAX(IF((DiscreteStatsTable[GroupByKey]=DiscreteStatsTable[[#This Row],[GroupByKey]]),(DiscreteStatsTable[GroupByKey]=DiscreteStatsTable[[#This Row],[GroupByKey]])*DiscreteStatsTable[Maximum]))</f>
        <v>0</v>
      </c>
      <c r="V1736" s="5" cm="1">
        <f t="array" ref="V1736">IFERROR(AVERAGE(IF((DiscreteStatsTable[GroupByKey]=DiscreteStatsTable[[#This Row],[GroupByKey]]),(DiscreteStatsTable[GroupByKey]=DiscreteStatsTable[[#This Row],[GroupByKey]])*DiscreteStatsTable[NumberObservations])),0)</f>
        <v>6.72</v>
      </c>
      <c r="W1736" s="5">
        <f>IF((DiscreteStatsTable[[#This Row],[RepsRequested]]&gt;1),DiscreteStatsTable[[#This Row],[HalfWidth]],DiscreteStatsTable[[#This Row],[BatchMeansHalfWidth]])</f>
        <v>0</v>
      </c>
      <c r="X1736" s="5" cm="1">
        <f t="array" ref="X1736">COUNT(IF((DiscreteStatsTable[GroupByKey]=DiscreteStatsTable[[#This Row],[GroupByKey]]),(DiscreteStatsTable[GroupByKey]=DiscreteStatsTable[[#This Row],[GroupByKey]])*DiscreteStatsTable[Replication]))</f>
        <v>50</v>
      </c>
      <c r="Y1736" s="5">
        <f>IF(DiscreteStatsTable[[#This Row],[RepsRequested]]=DiscreteStatsTable[[#This Row],[RepsWithStatObserved]],1,0)</f>
        <v>1</v>
      </c>
    </row>
    <row r="1737" spans="1:25" x14ac:dyDescent="0.25">
      <c r="A1737" t="s">
        <v>68</v>
      </c>
      <c r="B1737" t="s">
        <v>70</v>
      </c>
      <c r="C1737">
        <v>18</v>
      </c>
      <c r="D1737" t="s">
        <v>100</v>
      </c>
      <c r="E1737" t="s">
        <v>82</v>
      </c>
      <c r="F1737" t="s">
        <v>81</v>
      </c>
      <c r="G1737">
        <v>0.774244106972655</v>
      </c>
      <c r="H1737">
        <v>2E+20</v>
      </c>
      <c r="I1737">
        <v>0</v>
      </c>
      <c r="J1737">
        <v>3.4056836545974001</v>
      </c>
      <c r="K1737">
        <v>6</v>
      </c>
      <c r="L173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37" s="5" cm="1">
        <f t="array" ref="M1737">MAX(IF((ProjectInfoTable[ProjectName]=DiscreteStatsTable[[#This Row],[ProjectName]]),(ProjectInfoTable[ProjectName]=DiscreteStatsTable[[#This Row],[ProjectName]])*ProjectInfoTable[NumberOfReplications]))</f>
        <v>50</v>
      </c>
      <c r="N1737" s="5" cm="1">
        <f t="array" ref="N1737">IFERROR(AVERAGE(IF((DiscreteStatsTable[GroupByKey]=DiscreteStatsTable[[#This Row],[GroupByKey]]),(DiscreteStatsTable[GroupByKey]=DiscreteStatsTable[[#This Row],[GroupByKey]])*DiscreteStatsTable[Average])),0)</f>
        <v>1.5034096831290458</v>
      </c>
      <c r="O1737" s="5" cm="1">
        <f t="array" ref="O1737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37" s="5" cm="1">
        <f t="array" ref="P1737">MAX(IF((ProjectInfoTable[ProjectName]=DiscreteStatsTable[[#This Row],[ProjectName]]),(ProjectInfoTable[ProjectName]=DiscreteStatsTable[[#This Row],[ProjectName]])*ProjectInfoTable[ConfidenceInterval]))</f>
        <v>0.95</v>
      </c>
      <c r="Q1737" s="5">
        <f>IF(AND(DiscreteStatsTable[[#This Row],[RepsWithStatObserved]]=1,Y1737=0),200000000000000000000,IFERROR(_xlfn.T.INV.2T(1 -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37" s="5" cm="1">
        <f t="array" ref="R1737">MIN(IF((DiscreteStatsTable[GroupByKey]=DiscreteStatsTable[[#This Row],[GroupByKey]]),(DiscreteStatsTable[GroupByKey]=DiscreteStatsTable[[#This Row],[GroupByKey]])*DiscreteStatsTable[Average]))</f>
        <v>0</v>
      </c>
      <c r="S1737" s="5" cm="1">
        <f t="array" ref="S1737">MAX(IF((DiscreteStatsTable[GroupByKey]=DiscreteStatsTable[[#This Row],[GroupByKey]]),(DiscreteStatsTable[GroupByKey]=DiscreteStatsTable[[#This Row],[GroupByKey]])*DiscreteStatsTable[Average]))</f>
        <v>12.907894030662501</v>
      </c>
      <c r="T1737" s="5" cm="1">
        <f t="array" ref="T1737">MIN(IF((DiscreteStatsTable[GroupByKey]=DiscreteStatsTable[[#This Row],[GroupByKey]]),(DiscreteStatsTable[GroupByKey]=DiscreteStatsTable[[#This Row],[GroupByKey]])*DiscreteStatsTable[Minimum]))</f>
        <v>0</v>
      </c>
      <c r="U1737" s="5" cm="1">
        <f t="array" ref="U1737">MAX(IF((DiscreteStatsTable[GroupByKey]=DiscreteStatsTable[[#This Row],[GroupByKey]]),(DiscreteStatsTable[GroupByKey]=DiscreteStatsTable[[#This Row],[GroupByKey]])*DiscreteStatsTable[Maximum]))</f>
        <v>31.471105476993198</v>
      </c>
      <c r="V1737" s="5" cm="1">
        <f t="array" ref="V1737">IFERROR(AVERAGE(IF((DiscreteStatsTable[GroupByKey]=DiscreteStatsTable[[#This Row],[GroupByKey]]),(DiscreteStatsTable[GroupByKey]=DiscreteStatsTable[[#This Row],[GroupByKey]])*DiscreteStatsTable[NumberObservations])),0)</f>
        <v>6.72</v>
      </c>
      <c r="W1737" s="5">
        <f>IF((DiscreteStatsTable[[#This Row],[RepsRequested]]&gt;1),DiscreteStatsTable[[#This Row],[HalfWidth]],DiscreteStatsTable[[#This Row],[BatchMeansHalfWidth]])</f>
        <v>0.61588360143157994</v>
      </c>
      <c r="X1737" s="5" cm="1">
        <f t="array" ref="X1737">COUNT(IF((DiscreteStatsTable[GroupByKey]=DiscreteStatsTable[[#This Row],[GroupByKey]]),(DiscreteStatsTable[GroupByKey]=DiscreteStatsTable[[#This Row],[GroupByKey]])*DiscreteStatsTable[Replication]))</f>
        <v>50</v>
      </c>
      <c r="Y1737" s="5">
        <f>IF(DiscreteStatsTable[[#This Row],[RepsRequested]]=DiscreteStatsTable[[#This Row],[RepsWithStatObserved]],1,0)</f>
        <v>1</v>
      </c>
    </row>
    <row r="1738" spans="1:25" x14ac:dyDescent="0.25">
      <c r="A1738" t="s">
        <v>68</v>
      </c>
      <c r="B1738" t="s">
        <v>70</v>
      </c>
      <c r="C1738">
        <v>19</v>
      </c>
      <c r="D1738" t="s">
        <v>100</v>
      </c>
      <c r="E1738" t="s">
        <v>80</v>
      </c>
      <c r="F1738" t="s">
        <v>81</v>
      </c>
      <c r="G1738">
        <v>0</v>
      </c>
      <c r="H1738">
        <v>2E+20</v>
      </c>
      <c r="I1738">
        <v>0</v>
      </c>
      <c r="J1738">
        <v>0</v>
      </c>
      <c r="K1738">
        <v>6</v>
      </c>
      <c r="L173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38" s="5" cm="1">
        <f t="array" ref="M1738">MAX(IF((ProjectInfoTable[ProjectName]=DiscreteStatsTable[[#This Row],[ProjectName]]),(ProjectInfoTable[ProjectName]=DiscreteStatsTable[[#This Row],[ProjectName]])*ProjectInfoTable[NumberOfReplications]))</f>
        <v>50</v>
      </c>
      <c r="N1738" s="5" cm="1">
        <f t="array" ref="N1738">IFERROR(AVERAGE(IF((DiscreteStatsTable[GroupByKey]=DiscreteStatsTable[[#This Row],[GroupByKey]]),(DiscreteStatsTable[GroupByKey]=DiscreteStatsTable[[#This Row],[GroupByKey]])*DiscreteStatsTable[Average])),0)</f>
        <v>0</v>
      </c>
      <c r="O1738" s="5" cm="1">
        <f t="array" ref="O1738">IFERROR(_xlfn.STDEV.S(IF((DiscreteStatsTable[GroupByKey]=DiscreteStatsTable[[#This Row],[GroupByKey]]),(DiscreteStatsTable[GroupByKey]=DiscreteStatsTable[[#This Row],[GroupByKey]])*DiscreteStatsTable[Average])),0)</f>
        <v>0</v>
      </c>
      <c r="P1738" s="5" cm="1">
        <f t="array" ref="P1738">MAX(IF((ProjectInfoTable[ProjectName]=DiscreteStatsTable[[#This Row],[ProjectName]]),(ProjectInfoTable[ProjectName]=DiscreteStatsTable[[#This Row],[ProjectName]])*ProjectInfoTable[ConfidenceInterval]))</f>
        <v>0.95</v>
      </c>
      <c r="Q1738" s="5">
        <f>IF(AND(DiscreteStatsTable[[#This Row],[RepsWithStatObserved]]=1,Y1738=0),200000000000000000000,IFERROR(_xlfn.T.INV.2T(1 -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8" s="5" cm="1">
        <f t="array" ref="R1738">MIN(IF((DiscreteStatsTable[GroupByKey]=DiscreteStatsTable[[#This Row],[GroupByKey]]),(DiscreteStatsTable[GroupByKey]=DiscreteStatsTable[[#This Row],[GroupByKey]])*DiscreteStatsTable[Average]))</f>
        <v>0</v>
      </c>
      <c r="S1738" s="5" cm="1">
        <f t="array" ref="S1738">MAX(IF((DiscreteStatsTable[GroupByKey]=DiscreteStatsTable[[#This Row],[GroupByKey]]),(DiscreteStatsTable[GroupByKey]=DiscreteStatsTable[[#This Row],[GroupByKey]])*DiscreteStatsTable[Average]))</f>
        <v>0</v>
      </c>
      <c r="T1738" s="5" cm="1">
        <f t="array" ref="T1738">MIN(IF((DiscreteStatsTable[GroupByKey]=DiscreteStatsTable[[#This Row],[GroupByKey]]),(DiscreteStatsTable[GroupByKey]=DiscreteStatsTable[[#This Row],[GroupByKey]])*DiscreteStatsTable[Minimum]))</f>
        <v>0</v>
      </c>
      <c r="U1738" s="5" cm="1">
        <f t="array" ref="U1738">MAX(IF((DiscreteStatsTable[GroupByKey]=DiscreteStatsTable[[#This Row],[GroupByKey]]),(DiscreteStatsTable[GroupByKey]=DiscreteStatsTable[[#This Row],[GroupByKey]])*DiscreteStatsTable[Maximum]))</f>
        <v>0</v>
      </c>
      <c r="V1738" s="5" cm="1">
        <f t="array" ref="V1738">IFERROR(AVERAGE(IF((DiscreteStatsTable[GroupByKey]=DiscreteStatsTable[[#This Row],[GroupByKey]]),(DiscreteStatsTable[GroupByKey]=DiscreteStatsTable[[#This Row],[GroupByKey]])*DiscreteStatsTable[NumberObservations])),0)</f>
        <v>6.72</v>
      </c>
      <c r="W1738" s="5">
        <f>IF((DiscreteStatsTable[[#This Row],[RepsRequested]]&gt;1),DiscreteStatsTable[[#This Row],[HalfWidth]],DiscreteStatsTable[[#This Row],[BatchMeansHalfWidth]])</f>
        <v>0</v>
      </c>
      <c r="X1738" s="5" cm="1">
        <f t="array" ref="X1738">COUNT(IF((DiscreteStatsTable[GroupByKey]=DiscreteStatsTable[[#This Row],[GroupByKey]]),(DiscreteStatsTable[GroupByKey]=DiscreteStatsTable[[#This Row],[GroupByKey]])*DiscreteStatsTable[Replication]))</f>
        <v>50</v>
      </c>
      <c r="Y1738" s="5">
        <f>IF(DiscreteStatsTable[[#This Row],[RepsRequested]]=DiscreteStatsTable[[#This Row],[RepsWithStatObserved]],1,0)</f>
        <v>1</v>
      </c>
    </row>
    <row r="1739" spans="1:25" x14ac:dyDescent="0.25">
      <c r="A1739" t="s">
        <v>68</v>
      </c>
      <c r="B1739" t="s">
        <v>70</v>
      </c>
      <c r="C1739">
        <v>19</v>
      </c>
      <c r="D1739" t="s">
        <v>100</v>
      </c>
      <c r="E1739" t="s">
        <v>82</v>
      </c>
      <c r="F1739" t="s">
        <v>81</v>
      </c>
      <c r="G1739">
        <v>0.262442430048135</v>
      </c>
      <c r="H1739">
        <v>2E+20</v>
      </c>
      <c r="I1739">
        <v>0</v>
      </c>
      <c r="J1739">
        <v>1.5746545802888099</v>
      </c>
      <c r="K1739">
        <v>6</v>
      </c>
      <c r="L173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39" s="5" cm="1">
        <f t="array" ref="M1739">MAX(IF((ProjectInfoTable[ProjectName]=DiscreteStatsTable[[#This Row],[ProjectName]]),(ProjectInfoTable[ProjectName]=DiscreteStatsTable[[#This Row],[ProjectName]])*ProjectInfoTable[NumberOfReplications]))</f>
        <v>50</v>
      </c>
      <c r="N1739" s="5" cm="1">
        <f t="array" ref="N1739">IFERROR(AVERAGE(IF((DiscreteStatsTable[GroupByKey]=DiscreteStatsTable[[#This Row],[GroupByKey]]),(DiscreteStatsTable[GroupByKey]=DiscreteStatsTable[[#This Row],[GroupByKey]])*DiscreteStatsTable[Average])),0)</f>
        <v>1.5034096831290458</v>
      </c>
      <c r="O1739" s="5" cm="1">
        <f t="array" ref="O1739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39" s="5" cm="1">
        <f t="array" ref="P1739">MAX(IF((ProjectInfoTable[ProjectName]=DiscreteStatsTable[[#This Row],[ProjectName]]),(ProjectInfoTable[ProjectName]=DiscreteStatsTable[[#This Row],[ProjectName]])*ProjectInfoTable[ConfidenceInterval]))</f>
        <v>0.95</v>
      </c>
      <c r="Q1739" s="5">
        <f>IF(AND(DiscreteStatsTable[[#This Row],[RepsWithStatObserved]]=1,Y1739=0),200000000000000000000,IFERROR(_xlfn.T.INV.2T(1 -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39" s="5" cm="1">
        <f t="array" ref="R1739">MIN(IF((DiscreteStatsTable[GroupByKey]=DiscreteStatsTable[[#This Row],[GroupByKey]]),(DiscreteStatsTable[GroupByKey]=DiscreteStatsTable[[#This Row],[GroupByKey]])*DiscreteStatsTable[Average]))</f>
        <v>0</v>
      </c>
      <c r="S1739" s="5" cm="1">
        <f t="array" ref="S1739">MAX(IF((DiscreteStatsTable[GroupByKey]=DiscreteStatsTable[[#This Row],[GroupByKey]]),(DiscreteStatsTable[GroupByKey]=DiscreteStatsTable[[#This Row],[GroupByKey]])*DiscreteStatsTable[Average]))</f>
        <v>12.907894030662501</v>
      </c>
      <c r="T1739" s="5" cm="1">
        <f t="array" ref="T1739">MIN(IF((DiscreteStatsTable[GroupByKey]=DiscreteStatsTable[[#This Row],[GroupByKey]]),(DiscreteStatsTable[GroupByKey]=DiscreteStatsTable[[#This Row],[GroupByKey]])*DiscreteStatsTable[Minimum]))</f>
        <v>0</v>
      </c>
      <c r="U1739" s="5" cm="1">
        <f t="array" ref="U1739">MAX(IF((DiscreteStatsTable[GroupByKey]=DiscreteStatsTable[[#This Row],[GroupByKey]]),(DiscreteStatsTable[GroupByKey]=DiscreteStatsTable[[#This Row],[GroupByKey]])*DiscreteStatsTable[Maximum]))</f>
        <v>31.471105476993198</v>
      </c>
      <c r="V1739" s="5" cm="1">
        <f t="array" ref="V1739">IFERROR(AVERAGE(IF((DiscreteStatsTable[GroupByKey]=DiscreteStatsTable[[#This Row],[GroupByKey]]),(DiscreteStatsTable[GroupByKey]=DiscreteStatsTable[[#This Row],[GroupByKey]])*DiscreteStatsTable[NumberObservations])),0)</f>
        <v>6.72</v>
      </c>
      <c r="W1739" s="5">
        <f>IF((DiscreteStatsTable[[#This Row],[RepsRequested]]&gt;1),DiscreteStatsTable[[#This Row],[HalfWidth]],DiscreteStatsTable[[#This Row],[BatchMeansHalfWidth]])</f>
        <v>0.61588360143157994</v>
      </c>
      <c r="X1739" s="5" cm="1">
        <f t="array" ref="X1739">COUNT(IF((DiscreteStatsTable[GroupByKey]=DiscreteStatsTable[[#This Row],[GroupByKey]]),(DiscreteStatsTable[GroupByKey]=DiscreteStatsTable[[#This Row],[GroupByKey]])*DiscreteStatsTable[Replication]))</f>
        <v>50</v>
      </c>
      <c r="Y1739" s="5">
        <f>IF(DiscreteStatsTable[[#This Row],[RepsRequested]]=DiscreteStatsTable[[#This Row],[RepsWithStatObserved]],1,0)</f>
        <v>1</v>
      </c>
    </row>
    <row r="1740" spans="1:25" x14ac:dyDescent="0.25">
      <c r="A1740" t="s">
        <v>68</v>
      </c>
      <c r="B1740" t="s">
        <v>70</v>
      </c>
      <c r="C1740">
        <v>20</v>
      </c>
      <c r="D1740" t="s">
        <v>100</v>
      </c>
      <c r="E1740" t="s">
        <v>80</v>
      </c>
      <c r="F1740" t="s">
        <v>81</v>
      </c>
      <c r="G1740">
        <v>0</v>
      </c>
      <c r="H1740">
        <v>2E+20</v>
      </c>
      <c r="I1740">
        <v>0</v>
      </c>
      <c r="J1740">
        <v>0</v>
      </c>
      <c r="K1740">
        <v>6</v>
      </c>
      <c r="L174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40" s="5" cm="1">
        <f t="array" ref="M1740">MAX(IF((ProjectInfoTable[ProjectName]=DiscreteStatsTable[[#This Row],[ProjectName]]),(ProjectInfoTable[ProjectName]=DiscreteStatsTable[[#This Row],[ProjectName]])*ProjectInfoTable[NumberOfReplications]))</f>
        <v>50</v>
      </c>
      <c r="N1740" s="5" cm="1">
        <f t="array" ref="N1740">IFERROR(AVERAGE(IF((DiscreteStatsTable[GroupByKey]=DiscreteStatsTable[[#This Row],[GroupByKey]]),(DiscreteStatsTable[GroupByKey]=DiscreteStatsTable[[#This Row],[GroupByKey]])*DiscreteStatsTable[Average])),0)</f>
        <v>0</v>
      </c>
      <c r="O1740" s="5" cm="1">
        <f t="array" ref="O1740">IFERROR(_xlfn.STDEV.S(IF((DiscreteStatsTable[GroupByKey]=DiscreteStatsTable[[#This Row],[GroupByKey]]),(DiscreteStatsTable[GroupByKey]=DiscreteStatsTable[[#This Row],[GroupByKey]])*DiscreteStatsTable[Average])),0)</f>
        <v>0</v>
      </c>
      <c r="P1740" s="5" cm="1">
        <f t="array" ref="P1740">MAX(IF((ProjectInfoTable[ProjectName]=DiscreteStatsTable[[#This Row],[ProjectName]]),(ProjectInfoTable[ProjectName]=DiscreteStatsTable[[#This Row],[ProjectName]])*ProjectInfoTable[ConfidenceInterval]))</f>
        <v>0.95</v>
      </c>
      <c r="Q1740" s="5">
        <f>IF(AND(DiscreteStatsTable[[#This Row],[RepsWithStatObserved]]=1,Y1740=0),200000000000000000000,IFERROR(_xlfn.T.INV.2T(1 -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0" s="5" cm="1">
        <f t="array" ref="R1740">MIN(IF((DiscreteStatsTable[GroupByKey]=DiscreteStatsTable[[#This Row],[GroupByKey]]),(DiscreteStatsTable[GroupByKey]=DiscreteStatsTable[[#This Row],[GroupByKey]])*DiscreteStatsTable[Average]))</f>
        <v>0</v>
      </c>
      <c r="S1740" s="5" cm="1">
        <f t="array" ref="S1740">MAX(IF((DiscreteStatsTable[GroupByKey]=DiscreteStatsTable[[#This Row],[GroupByKey]]),(DiscreteStatsTable[GroupByKey]=DiscreteStatsTable[[#This Row],[GroupByKey]])*DiscreteStatsTable[Average]))</f>
        <v>0</v>
      </c>
      <c r="T1740" s="5" cm="1">
        <f t="array" ref="T1740">MIN(IF((DiscreteStatsTable[GroupByKey]=DiscreteStatsTable[[#This Row],[GroupByKey]]),(DiscreteStatsTable[GroupByKey]=DiscreteStatsTable[[#This Row],[GroupByKey]])*DiscreteStatsTable[Minimum]))</f>
        <v>0</v>
      </c>
      <c r="U1740" s="5" cm="1">
        <f t="array" ref="U1740">MAX(IF((DiscreteStatsTable[GroupByKey]=DiscreteStatsTable[[#This Row],[GroupByKey]]),(DiscreteStatsTable[GroupByKey]=DiscreteStatsTable[[#This Row],[GroupByKey]])*DiscreteStatsTable[Maximum]))</f>
        <v>0</v>
      </c>
      <c r="V1740" s="5" cm="1">
        <f t="array" ref="V1740">IFERROR(AVERAGE(IF((DiscreteStatsTable[GroupByKey]=DiscreteStatsTable[[#This Row],[GroupByKey]]),(DiscreteStatsTable[GroupByKey]=DiscreteStatsTable[[#This Row],[GroupByKey]])*DiscreteStatsTable[NumberObservations])),0)</f>
        <v>6.72</v>
      </c>
      <c r="W1740" s="5">
        <f>IF((DiscreteStatsTable[[#This Row],[RepsRequested]]&gt;1),DiscreteStatsTable[[#This Row],[HalfWidth]],DiscreteStatsTable[[#This Row],[BatchMeansHalfWidth]])</f>
        <v>0</v>
      </c>
      <c r="X1740" s="5" cm="1">
        <f t="array" ref="X1740">COUNT(IF((DiscreteStatsTable[GroupByKey]=DiscreteStatsTable[[#This Row],[GroupByKey]]),(DiscreteStatsTable[GroupByKey]=DiscreteStatsTable[[#This Row],[GroupByKey]])*DiscreteStatsTable[Replication]))</f>
        <v>50</v>
      </c>
      <c r="Y1740" s="5">
        <f>IF(DiscreteStatsTable[[#This Row],[RepsRequested]]=DiscreteStatsTable[[#This Row],[RepsWithStatObserved]],1,0)</f>
        <v>1</v>
      </c>
    </row>
    <row r="1741" spans="1:25" x14ac:dyDescent="0.25">
      <c r="A1741" t="s">
        <v>68</v>
      </c>
      <c r="B1741" t="s">
        <v>70</v>
      </c>
      <c r="C1741">
        <v>20</v>
      </c>
      <c r="D1741" t="s">
        <v>100</v>
      </c>
      <c r="E1741" t="s">
        <v>82</v>
      </c>
      <c r="F1741" t="s">
        <v>81</v>
      </c>
      <c r="G1741">
        <v>0.93756675734394401</v>
      </c>
      <c r="H1741">
        <v>2E+20</v>
      </c>
      <c r="I1741">
        <v>0</v>
      </c>
      <c r="J1741">
        <v>3.2630012559313299</v>
      </c>
      <c r="K1741">
        <v>6</v>
      </c>
      <c r="L174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41" s="5" cm="1">
        <f t="array" ref="M1741">MAX(IF((ProjectInfoTable[ProjectName]=DiscreteStatsTable[[#This Row],[ProjectName]]),(ProjectInfoTable[ProjectName]=DiscreteStatsTable[[#This Row],[ProjectName]])*ProjectInfoTable[NumberOfReplications]))</f>
        <v>50</v>
      </c>
      <c r="N1741" s="5" cm="1">
        <f t="array" ref="N1741">IFERROR(AVERAGE(IF((DiscreteStatsTable[GroupByKey]=DiscreteStatsTable[[#This Row],[GroupByKey]]),(DiscreteStatsTable[GroupByKey]=DiscreteStatsTable[[#This Row],[GroupByKey]])*DiscreteStatsTable[Average])),0)</f>
        <v>1.5034096831290458</v>
      </c>
      <c r="O1741" s="5" cm="1">
        <f t="array" ref="O1741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41" s="5" cm="1">
        <f t="array" ref="P1741">MAX(IF((ProjectInfoTable[ProjectName]=DiscreteStatsTable[[#This Row],[ProjectName]]),(ProjectInfoTable[ProjectName]=DiscreteStatsTable[[#This Row],[ProjectName]])*ProjectInfoTable[ConfidenceInterval]))</f>
        <v>0.95</v>
      </c>
      <c r="Q1741" s="5">
        <f>IF(AND(DiscreteStatsTable[[#This Row],[RepsWithStatObserved]]=1,Y1741=0),200000000000000000000,IFERROR(_xlfn.T.INV.2T(1 -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41" s="5" cm="1">
        <f t="array" ref="R1741">MIN(IF((DiscreteStatsTable[GroupByKey]=DiscreteStatsTable[[#This Row],[GroupByKey]]),(DiscreteStatsTable[GroupByKey]=DiscreteStatsTable[[#This Row],[GroupByKey]])*DiscreteStatsTable[Average]))</f>
        <v>0</v>
      </c>
      <c r="S1741" s="5" cm="1">
        <f t="array" ref="S1741">MAX(IF((DiscreteStatsTable[GroupByKey]=DiscreteStatsTable[[#This Row],[GroupByKey]]),(DiscreteStatsTable[GroupByKey]=DiscreteStatsTable[[#This Row],[GroupByKey]])*DiscreteStatsTable[Average]))</f>
        <v>12.907894030662501</v>
      </c>
      <c r="T1741" s="5" cm="1">
        <f t="array" ref="T1741">MIN(IF((DiscreteStatsTable[GroupByKey]=DiscreteStatsTable[[#This Row],[GroupByKey]]),(DiscreteStatsTable[GroupByKey]=DiscreteStatsTable[[#This Row],[GroupByKey]])*DiscreteStatsTable[Minimum]))</f>
        <v>0</v>
      </c>
      <c r="U1741" s="5" cm="1">
        <f t="array" ref="U1741">MAX(IF((DiscreteStatsTable[GroupByKey]=DiscreteStatsTable[[#This Row],[GroupByKey]]),(DiscreteStatsTable[GroupByKey]=DiscreteStatsTable[[#This Row],[GroupByKey]])*DiscreteStatsTable[Maximum]))</f>
        <v>31.471105476993198</v>
      </c>
      <c r="V1741" s="5" cm="1">
        <f t="array" ref="V1741">IFERROR(AVERAGE(IF((DiscreteStatsTable[GroupByKey]=DiscreteStatsTable[[#This Row],[GroupByKey]]),(DiscreteStatsTable[GroupByKey]=DiscreteStatsTable[[#This Row],[GroupByKey]])*DiscreteStatsTable[NumberObservations])),0)</f>
        <v>6.72</v>
      </c>
      <c r="W1741" s="5">
        <f>IF((DiscreteStatsTable[[#This Row],[RepsRequested]]&gt;1),DiscreteStatsTable[[#This Row],[HalfWidth]],DiscreteStatsTable[[#This Row],[BatchMeansHalfWidth]])</f>
        <v>0.61588360143157994</v>
      </c>
      <c r="X1741" s="5" cm="1">
        <f t="array" ref="X1741">COUNT(IF((DiscreteStatsTable[GroupByKey]=DiscreteStatsTable[[#This Row],[GroupByKey]]),(DiscreteStatsTable[GroupByKey]=DiscreteStatsTable[[#This Row],[GroupByKey]])*DiscreteStatsTable[Replication]))</f>
        <v>50</v>
      </c>
      <c r="Y1741" s="5">
        <f>IF(DiscreteStatsTable[[#This Row],[RepsRequested]]=DiscreteStatsTable[[#This Row],[RepsWithStatObserved]],1,0)</f>
        <v>1</v>
      </c>
    </row>
    <row r="1742" spans="1:25" x14ac:dyDescent="0.25">
      <c r="A1742" t="s">
        <v>68</v>
      </c>
      <c r="B1742" t="s">
        <v>70</v>
      </c>
      <c r="C1742">
        <v>21</v>
      </c>
      <c r="D1742" t="s">
        <v>100</v>
      </c>
      <c r="E1742" t="s">
        <v>80</v>
      </c>
      <c r="F1742" t="s">
        <v>81</v>
      </c>
      <c r="G1742">
        <v>0</v>
      </c>
      <c r="H1742">
        <v>2E+20</v>
      </c>
      <c r="I1742">
        <v>0</v>
      </c>
      <c r="J1742">
        <v>0</v>
      </c>
      <c r="K1742">
        <v>10</v>
      </c>
      <c r="L174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42" s="5" cm="1">
        <f t="array" ref="M1742">MAX(IF((ProjectInfoTable[ProjectName]=DiscreteStatsTable[[#This Row],[ProjectName]]),(ProjectInfoTable[ProjectName]=DiscreteStatsTable[[#This Row],[ProjectName]])*ProjectInfoTable[NumberOfReplications]))</f>
        <v>50</v>
      </c>
      <c r="N1742" s="5" cm="1">
        <f t="array" ref="N1742">IFERROR(AVERAGE(IF((DiscreteStatsTable[GroupByKey]=DiscreteStatsTable[[#This Row],[GroupByKey]]),(DiscreteStatsTable[GroupByKey]=DiscreteStatsTable[[#This Row],[GroupByKey]])*DiscreteStatsTable[Average])),0)</f>
        <v>0</v>
      </c>
      <c r="O1742" s="5" cm="1">
        <f t="array" ref="O1742">IFERROR(_xlfn.STDEV.S(IF((DiscreteStatsTable[GroupByKey]=DiscreteStatsTable[[#This Row],[GroupByKey]]),(DiscreteStatsTable[GroupByKey]=DiscreteStatsTable[[#This Row],[GroupByKey]])*DiscreteStatsTable[Average])),0)</f>
        <v>0</v>
      </c>
      <c r="P1742" s="5" cm="1">
        <f t="array" ref="P1742">MAX(IF((ProjectInfoTable[ProjectName]=DiscreteStatsTable[[#This Row],[ProjectName]]),(ProjectInfoTable[ProjectName]=DiscreteStatsTable[[#This Row],[ProjectName]])*ProjectInfoTable[ConfidenceInterval]))</f>
        <v>0.95</v>
      </c>
      <c r="Q1742" s="5">
        <f>IF(AND(DiscreteStatsTable[[#This Row],[RepsWithStatObserved]]=1,Y1742=0),200000000000000000000,IFERROR(_xlfn.T.INV.2T(1 -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2" s="5" cm="1">
        <f t="array" ref="R1742">MIN(IF((DiscreteStatsTable[GroupByKey]=DiscreteStatsTable[[#This Row],[GroupByKey]]),(DiscreteStatsTable[GroupByKey]=DiscreteStatsTable[[#This Row],[GroupByKey]])*DiscreteStatsTable[Average]))</f>
        <v>0</v>
      </c>
      <c r="S1742" s="5" cm="1">
        <f t="array" ref="S1742">MAX(IF((DiscreteStatsTable[GroupByKey]=DiscreteStatsTable[[#This Row],[GroupByKey]]),(DiscreteStatsTable[GroupByKey]=DiscreteStatsTable[[#This Row],[GroupByKey]])*DiscreteStatsTable[Average]))</f>
        <v>0</v>
      </c>
      <c r="T1742" s="5" cm="1">
        <f t="array" ref="T1742">MIN(IF((DiscreteStatsTable[GroupByKey]=DiscreteStatsTable[[#This Row],[GroupByKey]]),(DiscreteStatsTable[GroupByKey]=DiscreteStatsTable[[#This Row],[GroupByKey]])*DiscreteStatsTable[Minimum]))</f>
        <v>0</v>
      </c>
      <c r="U1742" s="5" cm="1">
        <f t="array" ref="U1742">MAX(IF((DiscreteStatsTable[GroupByKey]=DiscreteStatsTable[[#This Row],[GroupByKey]]),(DiscreteStatsTable[GroupByKey]=DiscreteStatsTable[[#This Row],[GroupByKey]])*DiscreteStatsTable[Maximum]))</f>
        <v>0</v>
      </c>
      <c r="V1742" s="5" cm="1">
        <f t="array" ref="V1742">IFERROR(AVERAGE(IF((DiscreteStatsTable[GroupByKey]=DiscreteStatsTable[[#This Row],[GroupByKey]]),(DiscreteStatsTable[GroupByKey]=DiscreteStatsTable[[#This Row],[GroupByKey]])*DiscreteStatsTable[NumberObservations])),0)</f>
        <v>6.72</v>
      </c>
      <c r="W1742" s="5">
        <f>IF((DiscreteStatsTable[[#This Row],[RepsRequested]]&gt;1),DiscreteStatsTable[[#This Row],[HalfWidth]],DiscreteStatsTable[[#This Row],[BatchMeansHalfWidth]])</f>
        <v>0</v>
      </c>
      <c r="X1742" s="5" cm="1">
        <f t="array" ref="X1742">COUNT(IF((DiscreteStatsTable[GroupByKey]=DiscreteStatsTable[[#This Row],[GroupByKey]]),(DiscreteStatsTable[GroupByKey]=DiscreteStatsTable[[#This Row],[GroupByKey]])*DiscreteStatsTable[Replication]))</f>
        <v>50</v>
      </c>
      <c r="Y1742" s="5">
        <f>IF(DiscreteStatsTable[[#This Row],[RepsRequested]]=DiscreteStatsTable[[#This Row],[RepsWithStatObserved]],1,0)</f>
        <v>1</v>
      </c>
    </row>
    <row r="1743" spans="1:25" x14ac:dyDescent="0.25">
      <c r="A1743" t="s">
        <v>68</v>
      </c>
      <c r="B1743" t="s">
        <v>70</v>
      </c>
      <c r="C1743">
        <v>21</v>
      </c>
      <c r="D1743" t="s">
        <v>100</v>
      </c>
      <c r="E1743" t="s">
        <v>82</v>
      </c>
      <c r="F1743" t="s">
        <v>81</v>
      </c>
      <c r="G1743">
        <v>2.2605362032190999</v>
      </c>
      <c r="H1743">
        <v>2E+20</v>
      </c>
      <c r="I1743">
        <v>0</v>
      </c>
      <c r="J1743">
        <v>9.0242919941643702</v>
      </c>
      <c r="K1743">
        <v>10</v>
      </c>
      <c r="L174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43" s="5" cm="1">
        <f t="array" ref="M1743">MAX(IF((ProjectInfoTable[ProjectName]=DiscreteStatsTable[[#This Row],[ProjectName]]),(ProjectInfoTable[ProjectName]=DiscreteStatsTable[[#This Row],[ProjectName]])*ProjectInfoTable[NumberOfReplications]))</f>
        <v>50</v>
      </c>
      <c r="N1743" s="5" cm="1">
        <f t="array" ref="N1743">IFERROR(AVERAGE(IF((DiscreteStatsTable[GroupByKey]=DiscreteStatsTable[[#This Row],[GroupByKey]]),(DiscreteStatsTable[GroupByKey]=DiscreteStatsTable[[#This Row],[GroupByKey]])*DiscreteStatsTable[Average])),0)</f>
        <v>1.5034096831290458</v>
      </c>
      <c r="O1743" s="5" cm="1">
        <f t="array" ref="O1743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43" s="5" cm="1">
        <f t="array" ref="P1743">MAX(IF((ProjectInfoTable[ProjectName]=DiscreteStatsTable[[#This Row],[ProjectName]]),(ProjectInfoTable[ProjectName]=DiscreteStatsTable[[#This Row],[ProjectName]])*ProjectInfoTable[ConfidenceInterval]))</f>
        <v>0.95</v>
      </c>
      <c r="Q1743" s="5">
        <f>IF(AND(DiscreteStatsTable[[#This Row],[RepsWithStatObserved]]=1,Y1743=0),200000000000000000000,IFERROR(_xlfn.T.INV.2T(1 -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43" s="5" cm="1">
        <f t="array" ref="R1743">MIN(IF((DiscreteStatsTable[GroupByKey]=DiscreteStatsTable[[#This Row],[GroupByKey]]),(DiscreteStatsTable[GroupByKey]=DiscreteStatsTable[[#This Row],[GroupByKey]])*DiscreteStatsTable[Average]))</f>
        <v>0</v>
      </c>
      <c r="S1743" s="5" cm="1">
        <f t="array" ref="S1743">MAX(IF((DiscreteStatsTable[GroupByKey]=DiscreteStatsTable[[#This Row],[GroupByKey]]),(DiscreteStatsTable[GroupByKey]=DiscreteStatsTable[[#This Row],[GroupByKey]])*DiscreteStatsTable[Average]))</f>
        <v>12.907894030662501</v>
      </c>
      <c r="T1743" s="5" cm="1">
        <f t="array" ref="T1743">MIN(IF((DiscreteStatsTable[GroupByKey]=DiscreteStatsTable[[#This Row],[GroupByKey]]),(DiscreteStatsTable[GroupByKey]=DiscreteStatsTable[[#This Row],[GroupByKey]])*DiscreteStatsTable[Minimum]))</f>
        <v>0</v>
      </c>
      <c r="U1743" s="5" cm="1">
        <f t="array" ref="U1743">MAX(IF((DiscreteStatsTable[GroupByKey]=DiscreteStatsTable[[#This Row],[GroupByKey]]),(DiscreteStatsTable[GroupByKey]=DiscreteStatsTable[[#This Row],[GroupByKey]])*DiscreteStatsTable[Maximum]))</f>
        <v>31.471105476993198</v>
      </c>
      <c r="V1743" s="5" cm="1">
        <f t="array" ref="V1743">IFERROR(AVERAGE(IF((DiscreteStatsTable[GroupByKey]=DiscreteStatsTable[[#This Row],[GroupByKey]]),(DiscreteStatsTable[GroupByKey]=DiscreteStatsTable[[#This Row],[GroupByKey]])*DiscreteStatsTable[NumberObservations])),0)</f>
        <v>6.72</v>
      </c>
      <c r="W1743" s="5">
        <f>IF((DiscreteStatsTable[[#This Row],[RepsRequested]]&gt;1),DiscreteStatsTable[[#This Row],[HalfWidth]],DiscreteStatsTable[[#This Row],[BatchMeansHalfWidth]])</f>
        <v>0.61588360143157994</v>
      </c>
      <c r="X1743" s="5" cm="1">
        <f t="array" ref="X1743">COUNT(IF((DiscreteStatsTable[GroupByKey]=DiscreteStatsTable[[#This Row],[GroupByKey]]),(DiscreteStatsTable[GroupByKey]=DiscreteStatsTable[[#This Row],[GroupByKey]])*DiscreteStatsTable[Replication]))</f>
        <v>50</v>
      </c>
      <c r="Y1743" s="5">
        <f>IF(DiscreteStatsTable[[#This Row],[RepsRequested]]=DiscreteStatsTable[[#This Row],[RepsWithStatObserved]],1,0)</f>
        <v>1</v>
      </c>
    </row>
    <row r="1744" spans="1:25" x14ac:dyDescent="0.25">
      <c r="A1744" t="s">
        <v>68</v>
      </c>
      <c r="B1744" t="s">
        <v>70</v>
      </c>
      <c r="C1744">
        <v>22</v>
      </c>
      <c r="D1744" t="s">
        <v>100</v>
      </c>
      <c r="E1744" t="s">
        <v>80</v>
      </c>
      <c r="F1744" t="s">
        <v>81</v>
      </c>
      <c r="G1744">
        <v>0</v>
      </c>
      <c r="H1744">
        <v>2E+20</v>
      </c>
      <c r="I1744">
        <v>0</v>
      </c>
      <c r="J1744">
        <v>0</v>
      </c>
      <c r="K1744">
        <v>6</v>
      </c>
      <c r="L174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44" s="5" cm="1">
        <f t="array" ref="M1744">MAX(IF((ProjectInfoTable[ProjectName]=DiscreteStatsTable[[#This Row],[ProjectName]]),(ProjectInfoTable[ProjectName]=DiscreteStatsTable[[#This Row],[ProjectName]])*ProjectInfoTable[NumberOfReplications]))</f>
        <v>50</v>
      </c>
      <c r="N1744" s="5" cm="1">
        <f t="array" ref="N1744">IFERROR(AVERAGE(IF((DiscreteStatsTable[GroupByKey]=DiscreteStatsTable[[#This Row],[GroupByKey]]),(DiscreteStatsTable[GroupByKey]=DiscreteStatsTable[[#This Row],[GroupByKey]])*DiscreteStatsTable[Average])),0)</f>
        <v>0</v>
      </c>
      <c r="O1744" s="5" cm="1">
        <f t="array" ref="O1744">IFERROR(_xlfn.STDEV.S(IF((DiscreteStatsTable[GroupByKey]=DiscreteStatsTable[[#This Row],[GroupByKey]]),(DiscreteStatsTable[GroupByKey]=DiscreteStatsTable[[#This Row],[GroupByKey]])*DiscreteStatsTable[Average])),0)</f>
        <v>0</v>
      </c>
      <c r="P1744" s="5" cm="1">
        <f t="array" ref="P1744">MAX(IF((ProjectInfoTable[ProjectName]=DiscreteStatsTable[[#This Row],[ProjectName]]),(ProjectInfoTable[ProjectName]=DiscreteStatsTable[[#This Row],[ProjectName]])*ProjectInfoTable[ConfidenceInterval]))</f>
        <v>0.95</v>
      </c>
      <c r="Q1744" s="5">
        <f>IF(AND(DiscreteStatsTable[[#This Row],[RepsWithStatObserved]]=1,Y1744=0),200000000000000000000,IFERROR(_xlfn.T.INV.2T(1 -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4" s="5" cm="1">
        <f t="array" ref="R1744">MIN(IF((DiscreteStatsTable[GroupByKey]=DiscreteStatsTable[[#This Row],[GroupByKey]]),(DiscreteStatsTable[GroupByKey]=DiscreteStatsTable[[#This Row],[GroupByKey]])*DiscreteStatsTable[Average]))</f>
        <v>0</v>
      </c>
      <c r="S1744" s="5" cm="1">
        <f t="array" ref="S1744">MAX(IF((DiscreteStatsTable[GroupByKey]=DiscreteStatsTable[[#This Row],[GroupByKey]]),(DiscreteStatsTable[GroupByKey]=DiscreteStatsTable[[#This Row],[GroupByKey]])*DiscreteStatsTable[Average]))</f>
        <v>0</v>
      </c>
      <c r="T1744" s="5" cm="1">
        <f t="array" ref="T1744">MIN(IF((DiscreteStatsTable[GroupByKey]=DiscreteStatsTable[[#This Row],[GroupByKey]]),(DiscreteStatsTable[GroupByKey]=DiscreteStatsTable[[#This Row],[GroupByKey]])*DiscreteStatsTable[Minimum]))</f>
        <v>0</v>
      </c>
      <c r="U1744" s="5" cm="1">
        <f t="array" ref="U1744">MAX(IF((DiscreteStatsTable[GroupByKey]=DiscreteStatsTable[[#This Row],[GroupByKey]]),(DiscreteStatsTable[GroupByKey]=DiscreteStatsTable[[#This Row],[GroupByKey]])*DiscreteStatsTable[Maximum]))</f>
        <v>0</v>
      </c>
      <c r="V1744" s="5" cm="1">
        <f t="array" ref="V1744">IFERROR(AVERAGE(IF((DiscreteStatsTable[GroupByKey]=DiscreteStatsTable[[#This Row],[GroupByKey]]),(DiscreteStatsTable[GroupByKey]=DiscreteStatsTable[[#This Row],[GroupByKey]])*DiscreteStatsTable[NumberObservations])),0)</f>
        <v>6.72</v>
      </c>
      <c r="W1744" s="5">
        <f>IF((DiscreteStatsTable[[#This Row],[RepsRequested]]&gt;1),DiscreteStatsTable[[#This Row],[HalfWidth]],DiscreteStatsTable[[#This Row],[BatchMeansHalfWidth]])</f>
        <v>0</v>
      </c>
      <c r="X1744" s="5" cm="1">
        <f t="array" ref="X1744">COUNT(IF((DiscreteStatsTable[GroupByKey]=DiscreteStatsTable[[#This Row],[GroupByKey]]),(DiscreteStatsTable[GroupByKey]=DiscreteStatsTable[[#This Row],[GroupByKey]])*DiscreteStatsTable[Replication]))</f>
        <v>50</v>
      </c>
      <c r="Y1744" s="5">
        <f>IF(DiscreteStatsTable[[#This Row],[RepsRequested]]=DiscreteStatsTable[[#This Row],[RepsWithStatObserved]],1,0)</f>
        <v>1</v>
      </c>
    </row>
    <row r="1745" spans="1:25" x14ac:dyDescent="0.25">
      <c r="A1745" t="s">
        <v>68</v>
      </c>
      <c r="B1745" t="s">
        <v>70</v>
      </c>
      <c r="C1745">
        <v>22</v>
      </c>
      <c r="D1745" t="s">
        <v>100</v>
      </c>
      <c r="E1745" t="s">
        <v>82</v>
      </c>
      <c r="F1745" t="s">
        <v>81</v>
      </c>
      <c r="G1745">
        <v>1.24170096887054</v>
      </c>
      <c r="H1745">
        <v>2E+20</v>
      </c>
      <c r="I1745">
        <v>0</v>
      </c>
      <c r="J1745">
        <v>2.73086522392214</v>
      </c>
      <c r="K1745">
        <v>6</v>
      </c>
      <c r="L174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45" s="5" cm="1">
        <f t="array" ref="M1745">MAX(IF((ProjectInfoTable[ProjectName]=DiscreteStatsTable[[#This Row],[ProjectName]]),(ProjectInfoTable[ProjectName]=DiscreteStatsTable[[#This Row],[ProjectName]])*ProjectInfoTable[NumberOfReplications]))</f>
        <v>50</v>
      </c>
      <c r="N1745" s="5" cm="1">
        <f t="array" ref="N1745">IFERROR(AVERAGE(IF((DiscreteStatsTable[GroupByKey]=DiscreteStatsTable[[#This Row],[GroupByKey]]),(DiscreteStatsTable[GroupByKey]=DiscreteStatsTable[[#This Row],[GroupByKey]])*DiscreteStatsTable[Average])),0)</f>
        <v>1.5034096831290458</v>
      </c>
      <c r="O1745" s="5" cm="1">
        <f t="array" ref="O1745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45" s="5" cm="1">
        <f t="array" ref="P1745">MAX(IF((ProjectInfoTable[ProjectName]=DiscreteStatsTable[[#This Row],[ProjectName]]),(ProjectInfoTable[ProjectName]=DiscreteStatsTable[[#This Row],[ProjectName]])*ProjectInfoTable[ConfidenceInterval]))</f>
        <v>0.95</v>
      </c>
      <c r="Q1745" s="5">
        <f>IF(AND(DiscreteStatsTable[[#This Row],[RepsWithStatObserved]]=1,Y1745=0),200000000000000000000,IFERROR(_xlfn.T.INV.2T(1 -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45" s="5" cm="1">
        <f t="array" ref="R1745">MIN(IF((DiscreteStatsTable[GroupByKey]=DiscreteStatsTable[[#This Row],[GroupByKey]]),(DiscreteStatsTable[GroupByKey]=DiscreteStatsTable[[#This Row],[GroupByKey]])*DiscreteStatsTable[Average]))</f>
        <v>0</v>
      </c>
      <c r="S1745" s="5" cm="1">
        <f t="array" ref="S1745">MAX(IF((DiscreteStatsTable[GroupByKey]=DiscreteStatsTable[[#This Row],[GroupByKey]]),(DiscreteStatsTable[GroupByKey]=DiscreteStatsTable[[#This Row],[GroupByKey]])*DiscreteStatsTable[Average]))</f>
        <v>12.907894030662501</v>
      </c>
      <c r="T1745" s="5" cm="1">
        <f t="array" ref="T1745">MIN(IF((DiscreteStatsTable[GroupByKey]=DiscreteStatsTable[[#This Row],[GroupByKey]]),(DiscreteStatsTable[GroupByKey]=DiscreteStatsTable[[#This Row],[GroupByKey]])*DiscreteStatsTable[Minimum]))</f>
        <v>0</v>
      </c>
      <c r="U1745" s="5" cm="1">
        <f t="array" ref="U1745">MAX(IF((DiscreteStatsTable[GroupByKey]=DiscreteStatsTable[[#This Row],[GroupByKey]]),(DiscreteStatsTable[GroupByKey]=DiscreteStatsTable[[#This Row],[GroupByKey]])*DiscreteStatsTable[Maximum]))</f>
        <v>31.471105476993198</v>
      </c>
      <c r="V1745" s="5" cm="1">
        <f t="array" ref="V1745">IFERROR(AVERAGE(IF((DiscreteStatsTable[GroupByKey]=DiscreteStatsTable[[#This Row],[GroupByKey]]),(DiscreteStatsTable[GroupByKey]=DiscreteStatsTable[[#This Row],[GroupByKey]])*DiscreteStatsTable[NumberObservations])),0)</f>
        <v>6.72</v>
      </c>
      <c r="W1745" s="5">
        <f>IF((DiscreteStatsTable[[#This Row],[RepsRequested]]&gt;1),DiscreteStatsTable[[#This Row],[HalfWidth]],DiscreteStatsTable[[#This Row],[BatchMeansHalfWidth]])</f>
        <v>0.61588360143157994</v>
      </c>
      <c r="X1745" s="5" cm="1">
        <f t="array" ref="X1745">COUNT(IF((DiscreteStatsTable[GroupByKey]=DiscreteStatsTable[[#This Row],[GroupByKey]]),(DiscreteStatsTable[GroupByKey]=DiscreteStatsTable[[#This Row],[GroupByKey]])*DiscreteStatsTable[Replication]))</f>
        <v>50</v>
      </c>
      <c r="Y1745" s="5">
        <f>IF(DiscreteStatsTable[[#This Row],[RepsRequested]]=DiscreteStatsTable[[#This Row],[RepsWithStatObserved]],1,0)</f>
        <v>1</v>
      </c>
    </row>
    <row r="1746" spans="1:25" x14ac:dyDescent="0.25">
      <c r="A1746" t="s">
        <v>68</v>
      </c>
      <c r="B1746" t="s">
        <v>70</v>
      </c>
      <c r="C1746">
        <v>23</v>
      </c>
      <c r="D1746" t="s">
        <v>100</v>
      </c>
      <c r="E1746" t="s">
        <v>80</v>
      </c>
      <c r="F1746" t="s">
        <v>81</v>
      </c>
      <c r="G1746">
        <v>0</v>
      </c>
      <c r="H1746">
        <v>2E+20</v>
      </c>
      <c r="I1746">
        <v>0</v>
      </c>
      <c r="J1746">
        <v>0</v>
      </c>
      <c r="K1746">
        <v>8</v>
      </c>
      <c r="L174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46" s="5" cm="1">
        <f t="array" ref="M1746">MAX(IF((ProjectInfoTable[ProjectName]=DiscreteStatsTable[[#This Row],[ProjectName]]),(ProjectInfoTable[ProjectName]=DiscreteStatsTable[[#This Row],[ProjectName]])*ProjectInfoTable[NumberOfReplications]))</f>
        <v>50</v>
      </c>
      <c r="N1746" s="5" cm="1">
        <f t="array" ref="N1746">IFERROR(AVERAGE(IF((DiscreteStatsTable[GroupByKey]=DiscreteStatsTable[[#This Row],[GroupByKey]]),(DiscreteStatsTable[GroupByKey]=DiscreteStatsTable[[#This Row],[GroupByKey]])*DiscreteStatsTable[Average])),0)</f>
        <v>0</v>
      </c>
      <c r="O1746" s="5" cm="1">
        <f t="array" ref="O1746">IFERROR(_xlfn.STDEV.S(IF((DiscreteStatsTable[GroupByKey]=DiscreteStatsTable[[#This Row],[GroupByKey]]),(DiscreteStatsTable[GroupByKey]=DiscreteStatsTable[[#This Row],[GroupByKey]])*DiscreteStatsTable[Average])),0)</f>
        <v>0</v>
      </c>
      <c r="P1746" s="5" cm="1">
        <f t="array" ref="P1746">MAX(IF((ProjectInfoTable[ProjectName]=DiscreteStatsTable[[#This Row],[ProjectName]]),(ProjectInfoTable[ProjectName]=DiscreteStatsTable[[#This Row],[ProjectName]])*ProjectInfoTable[ConfidenceInterval]))</f>
        <v>0.95</v>
      </c>
      <c r="Q1746" s="5">
        <f>IF(AND(DiscreteStatsTable[[#This Row],[RepsWithStatObserved]]=1,Y1746=0),200000000000000000000,IFERROR(_xlfn.T.INV.2T(1 -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6" s="5" cm="1">
        <f t="array" ref="R1746">MIN(IF((DiscreteStatsTable[GroupByKey]=DiscreteStatsTable[[#This Row],[GroupByKey]]),(DiscreteStatsTable[GroupByKey]=DiscreteStatsTable[[#This Row],[GroupByKey]])*DiscreteStatsTable[Average]))</f>
        <v>0</v>
      </c>
      <c r="S1746" s="5" cm="1">
        <f t="array" ref="S1746">MAX(IF((DiscreteStatsTable[GroupByKey]=DiscreteStatsTable[[#This Row],[GroupByKey]]),(DiscreteStatsTable[GroupByKey]=DiscreteStatsTable[[#This Row],[GroupByKey]])*DiscreteStatsTable[Average]))</f>
        <v>0</v>
      </c>
      <c r="T1746" s="5" cm="1">
        <f t="array" ref="T1746">MIN(IF((DiscreteStatsTable[GroupByKey]=DiscreteStatsTable[[#This Row],[GroupByKey]]),(DiscreteStatsTable[GroupByKey]=DiscreteStatsTable[[#This Row],[GroupByKey]])*DiscreteStatsTable[Minimum]))</f>
        <v>0</v>
      </c>
      <c r="U1746" s="5" cm="1">
        <f t="array" ref="U1746">MAX(IF((DiscreteStatsTable[GroupByKey]=DiscreteStatsTable[[#This Row],[GroupByKey]]),(DiscreteStatsTable[GroupByKey]=DiscreteStatsTable[[#This Row],[GroupByKey]])*DiscreteStatsTable[Maximum]))</f>
        <v>0</v>
      </c>
      <c r="V1746" s="5" cm="1">
        <f t="array" ref="V1746">IFERROR(AVERAGE(IF((DiscreteStatsTable[GroupByKey]=DiscreteStatsTable[[#This Row],[GroupByKey]]),(DiscreteStatsTable[GroupByKey]=DiscreteStatsTable[[#This Row],[GroupByKey]])*DiscreteStatsTable[NumberObservations])),0)</f>
        <v>6.72</v>
      </c>
      <c r="W1746" s="5">
        <f>IF((DiscreteStatsTable[[#This Row],[RepsRequested]]&gt;1),DiscreteStatsTable[[#This Row],[HalfWidth]],DiscreteStatsTable[[#This Row],[BatchMeansHalfWidth]])</f>
        <v>0</v>
      </c>
      <c r="X1746" s="5" cm="1">
        <f t="array" ref="X1746">COUNT(IF((DiscreteStatsTable[GroupByKey]=DiscreteStatsTable[[#This Row],[GroupByKey]]),(DiscreteStatsTable[GroupByKey]=DiscreteStatsTable[[#This Row],[GroupByKey]])*DiscreteStatsTable[Replication]))</f>
        <v>50</v>
      </c>
      <c r="Y1746" s="5">
        <f>IF(DiscreteStatsTable[[#This Row],[RepsRequested]]=DiscreteStatsTable[[#This Row],[RepsWithStatObserved]],1,0)</f>
        <v>1</v>
      </c>
    </row>
    <row r="1747" spans="1:25" x14ac:dyDescent="0.25">
      <c r="A1747" t="s">
        <v>68</v>
      </c>
      <c r="B1747" t="s">
        <v>70</v>
      </c>
      <c r="C1747">
        <v>23</v>
      </c>
      <c r="D1747" t="s">
        <v>100</v>
      </c>
      <c r="E1747" t="s">
        <v>82</v>
      </c>
      <c r="F1747" t="s">
        <v>81</v>
      </c>
      <c r="G1747">
        <v>4.4026112158097899</v>
      </c>
      <c r="H1747">
        <v>2E+20</v>
      </c>
      <c r="I1747">
        <v>0</v>
      </c>
      <c r="J1747">
        <v>9.2801997890080106</v>
      </c>
      <c r="K1747">
        <v>8</v>
      </c>
      <c r="L174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47" s="5" cm="1">
        <f t="array" ref="M1747">MAX(IF((ProjectInfoTable[ProjectName]=DiscreteStatsTable[[#This Row],[ProjectName]]),(ProjectInfoTable[ProjectName]=DiscreteStatsTable[[#This Row],[ProjectName]])*ProjectInfoTable[NumberOfReplications]))</f>
        <v>50</v>
      </c>
      <c r="N1747" s="5" cm="1">
        <f t="array" ref="N1747">IFERROR(AVERAGE(IF((DiscreteStatsTable[GroupByKey]=DiscreteStatsTable[[#This Row],[GroupByKey]]),(DiscreteStatsTable[GroupByKey]=DiscreteStatsTable[[#This Row],[GroupByKey]])*DiscreteStatsTable[Average])),0)</f>
        <v>1.5034096831290458</v>
      </c>
      <c r="O1747" s="5" cm="1">
        <f t="array" ref="O1747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47" s="5" cm="1">
        <f t="array" ref="P1747">MAX(IF((ProjectInfoTable[ProjectName]=DiscreteStatsTable[[#This Row],[ProjectName]]),(ProjectInfoTable[ProjectName]=DiscreteStatsTable[[#This Row],[ProjectName]])*ProjectInfoTable[ConfidenceInterval]))</f>
        <v>0.95</v>
      </c>
      <c r="Q1747" s="5">
        <f>IF(AND(DiscreteStatsTable[[#This Row],[RepsWithStatObserved]]=1,Y1747=0),200000000000000000000,IFERROR(_xlfn.T.INV.2T(1 -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47" s="5" cm="1">
        <f t="array" ref="R1747">MIN(IF((DiscreteStatsTable[GroupByKey]=DiscreteStatsTable[[#This Row],[GroupByKey]]),(DiscreteStatsTable[GroupByKey]=DiscreteStatsTable[[#This Row],[GroupByKey]])*DiscreteStatsTable[Average]))</f>
        <v>0</v>
      </c>
      <c r="S1747" s="5" cm="1">
        <f t="array" ref="S1747">MAX(IF((DiscreteStatsTable[GroupByKey]=DiscreteStatsTable[[#This Row],[GroupByKey]]),(DiscreteStatsTable[GroupByKey]=DiscreteStatsTable[[#This Row],[GroupByKey]])*DiscreteStatsTable[Average]))</f>
        <v>12.907894030662501</v>
      </c>
      <c r="T1747" s="5" cm="1">
        <f t="array" ref="T1747">MIN(IF((DiscreteStatsTable[GroupByKey]=DiscreteStatsTable[[#This Row],[GroupByKey]]),(DiscreteStatsTable[GroupByKey]=DiscreteStatsTable[[#This Row],[GroupByKey]])*DiscreteStatsTable[Minimum]))</f>
        <v>0</v>
      </c>
      <c r="U1747" s="5" cm="1">
        <f t="array" ref="U1747">MAX(IF((DiscreteStatsTable[GroupByKey]=DiscreteStatsTable[[#This Row],[GroupByKey]]),(DiscreteStatsTable[GroupByKey]=DiscreteStatsTable[[#This Row],[GroupByKey]])*DiscreteStatsTable[Maximum]))</f>
        <v>31.471105476993198</v>
      </c>
      <c r="V1747" s="5" cm="1">
        <f t="array" ref="V1747">IFERROR(AVERAGE(IF((DiscreteStatsTable[GroupByKey]=DiscreteStatsTable[[#This Row],[GroupByKey]]),(DiscreteStatsTable[GroupByKey]=DiscreteStatsTable[[#This Row],[GroupByKey]])*DiscreteStatsTable[NumberObservations])),0)</f>
        <v>6.72</v>
      </c>
      <c r="W1747" s="5">
        <f>IF((DiscreteStatsTable[[#This Row],[RepsRequested]]&gt;1),DiscreteStatsTable[[#This Row],[HalfWidth]],DiscreteStatsTable[[#This Row],[BatchMeansHalfWidth]])</f>
        <v>0.61588360143157994</v>
      </c>
      <c r="X1747" s="5" cm="1">
        <f t="array" ref="X1747">COUNT(IF((DiscreteStatsTable[GroupByKey]=DiscreteStatsTable[[#This Row],[GroupByKey]]),(DiscreteStatsTable[GroupByKey]=DiscreteStatsTable[[#This Row],[GroupByKey]])*DiscreteStatsTable[Replication]))</f>
        <v>50</v>
      </c>
      <c r="Y1747" s="5">
        <f>IF(DiscreteStatsTable[[#This Row],[RepsRequested]]=DiscreteStatsTable[[#This Row],[RepsWithStatObserved]],1,0)</f>
        <v>1</v>
      </c>
    </row>
    <row r="1748" spans="1:25" x14ac:dyDescent="0.25">
      <c r="A1748" t="s">
        <v>68</v>
      </c>
      <c r="B1748" t="s">
        <v>70</v>
      </c>
      <c r="C1748">
        <v>24</v>
      </c>
      <c r="D1748" t="s">
        <v>100</v>
      </c>
      <c r="E1748" t="s">
        <v>80</v>
      </c>
      <c r="F1748" t="s">
        <v>81</v>
      </c>
      <c r="G1748">
        <v>0</v>
      </c>
      <c r="H1748">
        <v>2E+20</v>
      </c>
      <c r="I1748">
        <v>0</v>
      </c>
      <c r="J1748">
        <v>0</v>
      </c>
      <c r="K1748">
        <v>6</v>
      </c>
      <c r="L174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48" s="5" cm="1">
        <f t="array" ref="M1748">MAX(IF((ProjectInfoTable[ProjectName]=DiscreteStatsTable[[#This Row],[ProjectName]]),(ProjectInfoTable[ProjectName]=DiscreteStatsTable[[#This Row],[ProjectName]])*ProjectInfoTable[NumberOfReplications]))</f>
        <v>50</v>
      </c>
      <c r="N1748" s="5" cm="1">
        <f t="array" ref="N1748">IFERROR(AVERAGE(IF((DiscreteStatsTable[GroupByKey]=DiscreteStatsTable[[#This Row],[GroupByKey]]),(DiscreteStatsTable[GroupByKey]=DiscreteStatsTable[[#This Row],[GroupByKey]])*DiscreteStatsTable[Average])),0)</f>
        <v>0</v>
      </c>
      <c r="O1748" s="5" cm="1">
        <f t="array" ref="O1748">IFERROR(_xlfn.STDEV.S(IF((DiscreteStatsTable[GroupByKey]=DiscreteStatsTable[[#This Row],[GroupByKey]]),(DiscreteStatsTable[GroupByKey]=DiscreteStatsTable[[#This Row],[GroupByKey]])*DiscreteStatsTable[Average])),0)</f>
        <v>0</v>
      </c>
      <c r="P1748" s="5" cm="1">
        <f t="array" ref="P1748">MAX(IF((ProjectInfoTable[ProjectName]=DiscreteStatsTable[[#This Row],[ProjectName]]),(ProjectInfoTable[ProjectName]=DiscreteStatsTable[[#This Row],[ProjectName]])*ProjectInfoTable[ConfidenceInterval]))</f>
        <v>0.95</v>
      </c>
      <c r="Q1748" s="5">
        <f>IF(AND(DiscreteStatsTable[[#This Row],[RepsWithStatObserved]]=1,Y1748=0),200000000000000000000,IFERROR(_xlfn.T.INV.2T(1 -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8" s="5" cm="1">
        <f t="array" ref="R1748">MIN(IF((DiscreteStatsTable[GroupByKey]=DiscreteStatsTable[[#This Row],[GroupByKey]]),(DiscreteStatsTable[GroupByKey]=DiscreteStatsTable[[#This Row],[GroupByKey]])*DiscreteStatsTable[Average]))</f>
        <v>0</v>
      </c>
      <c r="S1748" s="5" cm="1">
        <f t="array" ref="S1748">MAX(IF((DiscreteStatsTable[GroupByKey]=DiscreteStatsTable[[#This Row],[GroupByKey]]),(DiscreteStatsTable[GroupByKey]=DiscreteStatsTable[[#This Row],[GroupByKey]])*DiscreteStatsTable[Average]))</f>
        <v>0</v>
      </c>
      <c r="T1748" s="5" cm="1">
        <f t="array" ref="T1748">MIN(IF((DiscreteStatsTable[GroupByKey]=DiscreteStatsTable[[#This Row],[GroupByKey]]),(DiscreteStatsTable[GroupByKey]=DiscreteStatsTable[[#This Row],[GroupByKey]])*DiscreteStatsTable[Minimum]))</f>
        <v>0</v>
      </c>
      <c r="U1748" s="5" cm="1">
        <f t="array" ref="U1748">MAX(IF((DiscreteStatsTable[GroupByKey]=DiscreteStatsTable[[#This Row],[GroupByKey]]),(DiscreteStatsTable[GroupByKey]=DiscreteStatsTable[[#This Row],[GroupByKey]])*DiscreteStatsTable[Maximum]))</f>
        <v>0</v>
      </c>
      <c r="V1748" s="5" cm="1">
        <f t="array" ref="V1748">IFERROR(AVERAGE(IF((DiscreteStatsTable[GroupByKey]=DiscreteStatsTable[[#This Row],[GroupByKey]]),(DiscreteStatsTable[GroupByKey]=DiscreteStatsTable[[#This Row],[GroupByKey]])*DiscreteStatsTable[NumberObservations])),0)</f>
        <v>6.72</v>
      </c>
      <c r="W1748" s="5">
        <f>IF((DiscreteStatsTable[[#This Row],[RepsRequested]]&gt;1),DiscreteStatsTable[[#This Row],[HalfWidth]],DiscreteStatsTable[[#This Row],[BatchMeansHalfWidth]])</f>
        <v>0</v>
      </c>
      <c r="X1748" s="5" cm="1">
        <f t="array" ref="X1748">COUNT(IF((DiscreteStatsTable[GroupByKey]=DiscreteStatsTable[[#This Row],[GroupByKey]]),(DiscreteStatsTable[GroupByKey]=DiscreteStatsTable[[#This Row],[GroupByKey]])*DiscreteStatsTable[Replication]))</f>
        <v>50</v>
      </c>
      <c r="Y1748" s="5">
        <f>IF(DiscreteStatsTable[[#This Row],[RepsRequested]]=DiscreteStatsTable[[#This Row],[RepsWithStatObserved]],1,0)</f>
        <v>1</v>
      </c>
    </row>
    <row r="1749" spans="1:25" x14ac:dyDescent="0.25">
      <c r="A1749" t="s">
        <v>68</v>
      </c>
      <c r="B1749" t="s">
        <v>70</v>
      </c>
      <c r="C1749">
        <v>24</v>
      </c>
      <c r="D1749" t="s">
        <v>100</v>
      </c>
      <c r="E1749" t="s">
        <v>82</v>
      </c>
      <c r="F1749" t="s">
        <v>81</v>
      </c>
      <c r="G1749">
        <v>5.0901545783476196</v>
      </c>
      <c r="H1749">
        <v>2E+20</v>
      </c>
      <c r="I1749">
        <v>0</v>
      </c>
      <c r="J1749">
        <v>8.5139747699801092</v>
      </c>
      <c r="K1749">
        <v>6</v>
      </c>
      <c r="L174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49" s="5" cm="1">
        <f t="array" ref="M1749">MAX(IF((ProjectInfoTable[ProjectName]=DiscreteStatsTable[[#This Row],[ProjectName]]),(ProjectInfoTable[ProjectName]=DiscreteStatsTable[[#This Row],[ProjectName]])*ProjectInfoTable[NumberOfReplications]))</f>
        <v>50</v>
      </c>
      <c r="N1749" s="5" cm="1">
        <f t="array" ref="N1749">IFERROR(AVERAGE(IF((DiscreteStatsTable[GroupByKey]=DiscreteStatsTable[[#This Row],[GroupByKey]]),(DiscreteStatsTable[GroupByKey]=DiscreteStatsTable[[#This Row],[GroupByKey]])*DiscreteStatsTable[Average])),0)</f>
        <v>1.5034096831290458</v>
      </c>
      <c r="O1749" s="5" cm="1">
        <f t="array" ref="O1749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49" s="5" cm="1">
        <f t="array" ref="P1749">MAX(IF((ProjectInfoTable[ProjectName]=DiscreteStatsTable[[#This Row],[ProjectName]]),(ProjectInfoTable[ProjectName]=DiscreteStatsTable[[#This Row],[ProjectName]])*ProjectInfoTable[ConfidenceInterval]))</f>
        <v>0.95</v>
      </c>
      <c r="Q1749" s="5">
        <f>IF(AND(DiscreteStatsTable[[#This Row],[RepsWithStatObserved]]=1,Y1749=0),200000000000000000000,IFERROR(_xlfn.T.INV.2T(1 -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49" s="5" cm="1">
        <f t="array" ref="R1749">MIN(IF((DiscreteStatsTable[GroupByKey]=DiscreteStatsTable[[#This Row],[GroupByKey]]),(DiscreteStatsTable[GroupByKey]=DiscreteStatsTable[[#This Row],[GroupByKey]])*DiscreteStatsTable[Average]))</f>
        <v>0</v>
      </c>
      <c r="S1749" s="5" cm="1">
        <f t="array" ref="S1749">MAX(IF((DiscreteStatsTable[GroupByKey]=DiscreteStatsTable[[#This Row],[GroupByKey]]),(DiscreteStatsTable[GroupByKey]=DiscreteStatsTable[[#This Row],[GroupByKey]])*DiscreteStatsTable[Average]))</f>
        <v>12.907894030662501</v>
      </c>
      <c r="T1749" s="5" cm="1">
        <f t="array" ref="T1749">MIN(IF((DiscreteStatsTable[GroupByKey]=DiscreteStatsTable[[#This Row],[GroupByKey]]),(DiscreteStatsTable[GroupByKey]=DiscreteStatsTable[[#This Row],[GroupByKey]])*DiscreteStatsTable[Minimum]))</f>
        <v>0</v>
      </c>
      <c r="U1749" s="5" cm="1">
        <f t="array" ref="U1749">MAX(IF((DiscreteStatsTable[GroupByKey]=DiscreteStatsTable[[#This Row],[GroupByKey]]),(DiscreteStatsTable[GroupByKey]=DiscreteStatsTable[[#This Row],[GroupByKey]])*DiscreteStatsTable[Maximum]))</f>
        <v>31.471105476993198</v>
      </c>
      <c r="V1749" s="5" cm="1">
        <f t="array" ref="V1749">IFERROR(AVERAGE(IF((DiscreteStatsTable[GroupByKey]=DiscreteStatsTable[[#This Row],[GroupByKey]]),(DiscreteStatsTable[GroupByKey]=DiscreteStatsTable[[#This Row],[GroupByKey]])*DiscreteStatsTable[NumberObservations])),0)</f>
        <v>6.72</v>
      </c>
      <c r="W1749" s="5">
        <f>IF((DiscreteStatsTable[[#This Row],[RepsRequested]]&gt;1),DiscreteStatsTable[[#This Row],[HalfWidth]],DiscreteStatsTable[[#This Row],[BatchMeansHalfWidth]])</f>
        <v>0.61588360143157994</v>
      </c>
      <c r="X1749" s="5" cm="1">
        <f t="array" ref="X1749">COUNT(IF((DiscreteStatsTable[GroupByKey]=DiscreteStatsTable[[#This Row],[GroupByKey]]),(DiscreteStatsTable[GroupByKey]=DiscreteStatsTable[[#This Row],[GroupByKey]])*DiscreteStatsTable[Replication]))</f>
        <v>50</v>
      </c>
      <c r="Y1749" s="5">
        <f>IF(DiscreteStatsTable[[#This Row],[RepsRequested]]=DiscreteStatsTable[[#This Row],[RepsWithStatObserved]],1,0)</f>
        <v>1</v>
      </c>
    </row>
    <row r="1750" spans="1:25" x14ac:dyDescent="0.25">
      <c r="A1750" t="s">
        <v>68</v>
      </c>
      <c r="B1750" t="s">
        <v>70</v>
      </c>
      <c r="C1750">
        <v>25</v>
      </c>
      <c r="D1750" t="s">
        <v>100</v>
      </c>
      <c r="E1750" t="s">
        <v>80</v>
      </c>
      <c r="F1750" t="s">
        <v>81</v>
      </c>
      <c r="G1750">
        <v>0</v>
      </c>
      <c r="H1750">
        <v>2E+20</v>
      </c>
      <c r="I1750">
        <v>0</v>
      </c>
      <c r="J1750">
        <v>0</v>
      </c>
      <c r="K1750">
        <v>9</v>
      </c>
      <c r="L175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50" s="5" cm="1">
        <f t="array" ref="M1750">MAX(IF((ProjectInfoTable[ProjectName]=DiscreteStatsTable[[#This Row],[ProjectName]]),(ProjectInfoTable[ProjectName]=DiscreteStatsTable[[#This Row],[ProjectName]])*ProjectInfoTable[NumberOfReplications]))</f>
        <v>50</v>
      </c>
      <c r="N1750" s="5" cm="1">
        <f t="array" ref="N1750">IFERROR(AVERAGE(IF((DiscreteStatsTable[GroupByKey]=DiscreteStatsTable[[#This Row],[GroupByKey]]),(DiscreteStatsTable[GroupByKey]=DiscreteStatsTable[[#This Row],[GroupByKey]])*DiscreteStatsTable[Average])),0)</f>
        <v>0</v>
      </c>
      <c r="O1750" s="5" cm="1">
        <f t="array" ref="O1750">IFERROR(_xlfn.STDEV.S(IF((DiscreteStatsTable[GroupByKey]=DiscreteStatsTable[[#This Row],[GroupByKey]]),(DiscreteStatsTable[GroupByKey]=DiscreteStatsTable[[#This Row],[GroupByKey]])*DiscreteStatsTable[Average])),0)</f>
        <v>0</v>
      </c>
      <c r="P1750" s="5" cm="1">
        <f t="array" ref="P1750">MAX(IF((ProjectInfoTable[ProjectName]=DiscreteStatsTable[[#This Row],[ProjectName]]),(ProjectInfoTable[ProjectName]=DiscreteStatsTable[[#This Row],[ProjectName]])*ProjectInfoTable[ConfidenceInterval]))</f>
        <v>0.95</v>
      </c>
      <c r="Q1750" s="5">
        <f>IF(AND(DiscreteStatsTable[[#This Row],[RepsWithStatObserved]]=1,Y1750=0),200000000000000000000,IFERROR(_xlfn.T.INV.2T(1 -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0" s="5" cm="1">
        <f t="array" ref="R1750">MIN(IF((DiscreteStatsTable[GroupByKey]=DiscreteStatsTable[[#This Row],[GroupByKey]]),(DiscreteStatsTable[GroupByKey]=DiscreteStatsTable[[#This Row],[GroupByKey]])*DiscreteStatsTable[Average]))</f>
        <v>0</v>
      </c>
      <c r="S1750" s="5" cm="1">
        <f t="array" ref="S1750">MAX(IF((DiscreteStatsTable[GroupByKey]=DiscreteStatsTable[[#This Row],[GroupByKey]]),(DiscreteStatsTable[GroupByKey]=DiscreteStatsTable[[#This Row],[GroupByKey]])*DiscreteStatsTable[Average]))</f>
        <v>0</v>
      </c>
      <c r="T1750" s="5" cm="1">
        <f t="array" ref="T1750">MIN(IF((DiscreteStatsTable[GroupByKey]=DiscreteStatsTable[[#This Row],[GroupByKey]]),(DiscreteStatsTable[GroupByKey]=DiscreteStatsTable[[#This Row],[GroupByKey]])*DiscreteStatsTable[Minimum]))</f>
        <v>0</v>
      </c>
      <c r="U1750" s="5" cm="1">
        <f t="array" ref="U1750">MAX(IF((DiscreteStatsTable[GroupByKey]=DiscreteStatsTable[[#This Row],[GroupByKey]]),(DiscreteStatsTable[GroupByKey]=DiscreteStatsTable[[#This Row],[GroupByKey]])*DiscreteStatsTable[Maximum]))</f>
        <v>0</v>
      </c>
      <c r="V1750" s="5" cm="1">
        <f t="array" ref="V1750">IFERROR(AVERAGE(IF((DiscreteStatsTable[GroupByKey]=DiscreteStatsTable[[#This Row],[GroupByKey]]),(DiscreteStatsTable[GroupByKey]=DiscreteStatsTable[[#This Row],[GroupByKey]])*DiscreteStatsTable[NumberObservations])),0)</f>
        <v>6.72</v>
      </c>
      <c r="W1750" s="5">
        <f>IF((DiscreteStatsTable[[#This Row],[RepsRequested]]&gt;1),DiscreteStatsTable[[#This Row],[HalfWidth]],DiscreteStatsTable[[#This Row],[BatchMeansHalfWidth]])</f>
        <v>0</v>
      </c>
      <c r="X1750" s="5" cm="1">
        <f t="array" ref="X1750">COUNT(IF((DiscreteStatsTable[GroupByKey]=DiscreteStatsTable[[#This Row],[GroupByKey]]),(DiscreteStatsTable[GroupByKey]=DiscreteStatsTable[[#This Row],[GroupByKey]])*DiscreteStatsTable[Replication]))</f>
        <v>50</v>
      </c>
      <c r="Y1750" s="5">
        <f>IF(DiscreteStatsTable[[#This Row],[RepsRequested]]=DiscreteStatsTable[[#This Row],[RepsWithStatObserved]],1,0)</f>
        <v>1</v>
      </c>
    </row>
    <row r="1751" spans="1:25" x14ac:dyDescent="0.25">
      <c r="A1751" t="s">
        <v>68</v>
      </c>
      <c r="B1751" t="s">
        <v>70</v>
      </c>
      <c r="C1751">
        <v>25</v>
      </c>
      <c r="D1751" t="s">
        <v>100</v>
      </c>
      <c r="E1751" t="s">
        <v>82</v>
      </c>
      <c r="F1751" t="s">
        <v>81</v>
      </c>
      <c r="G1751">
        <v>0.652452757778343</v>
      </c>
      <c r="H1751">
        <v>2E+20</v>
      </c>
      <c r="I1751">
        <v>0</v>
      </c>
      <c r="J1751">
        <v>4.7743950218634597</v>
      </c>
      <c r="K1751">
        <v>9</v>
      </c>
      <c r="L175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51" s="5" cm="1">
        <f t="array" ref="M1751">MAX(IF((ProjectInfoTable[ProjectName]=DiscreteStatsTable[[#This Row],[ProjectName]]),(ProjectInfoTable[ProjectName]=DiscreteStatsTable[[#This Row],[ProjectName]])*ProjectInfoTable[NumberOfReplications]))</f>
        <v>50</v>
      </c>
      <c r="N1751" s="5" cm="1">
        <f t="array" ref="N1751">IFERROR(AVERAGE(IF((DiscreteStatsTable[GroupByKey]=DiscreteStatsTable[[#This Row],[GroupByKey]]),(DiscreteStatsTable[GroupByKey]=DiscreteStatsTable[[#This Row],[GroupByKey]])*DiscreteStatsTable[Average])),0)</f>
        <v>1.5034096831290458</v>
      </c>
      <c r="O1751" s="5" cm="1">
        <f t="array" ref="O1751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51" s="5" cm="1">
        <f t="array" ref="P1751">MAX(IF((ProjectInfoTable[ProjectName]=DiscreteStatsTable[[#This Row],[ProjectName]]),(ProjectInfoTable[ProjectName]=DiscreteStatsTable[[#This Row],[ProjectName]])*ProjectInfoTable[ConfidenceInterval]))</f>
        <v>0.95</v>
      </c>
      <c r="Q1751" s="5">
        <f>IF(AND(DiscreteStatsTable[[#This Row],[RepsWithStatObserved]]=1,Y1751=0),200000000000000000000,IFERROR(_xlfn.T.INV.2T(1 -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51" s="5" cm="1">
        <f t="array" ref="R1751">MIN(IF((DiscreteStatsTable[GroupByKey]=DiscreteStatsTable[[#This Row],[GroupByKey]]),(DiscreteStatsTable[GroupByKey]=DiscreteStatsTable[[#This Row],[GroupByKey]])*DiscreteStatsTable[Average]))</f>
        <v>0</v>
      </c>
      <c r="S1751" s="5" cm="1">
        <f t="array" ref="S1751">MAX(IF((DiscreteStatsTable[GroupByKey]=DiscreteStatsTable[[#This Row],[GroupByKey]]),(DiscreteStatsTable[GroupByKey]=DiscreteStatsTable[[#This Row],[GroupByKey]])*DiscreteStatsTable[Average]))</f>
        <v>12.907894030662501</v>
      </c>
      <c r="T1751" s="5" cm="1">
        <f t="array" ref="T1751">MIN(IF((DiscreteStatsTable[GroupByKey]=DiscreteStatsTable[[#This Row],[GroupByKey]]),(DiscreteStatsTable[GroupByKey]=DiscreteStatsTable[[#This Row],[GroupByKey]])*DiscreteStatsTable[Minimum]))</f>
        <v>0</v>
      </c>
      <c r="U1751" s="5" cm="1">
        <f t="array" ref="U1751">MAX(IF((DiscreteStatsTable[GroupByKey]=DiscreteStatsTable[[#This Row],[GroupByKey]]),(DiscreteStatsTable[GroupByKey]=DiscreteStatsTable[[#This Row],[GroupByKey]])*DiscreteStatsTable[Maximum]))</f>
        <v>31.471105476993198</v>
      </c>
      <c r="V1751" s="5" cm="1">
        <f t="array" ref="V1751">IFERROR(AVERAGE(IF((DiscreteStatsTable[GroupByKey]=DiscreteStatsTable[[#This Row],[GroupByKey]]),(DiscreteStatsTable[GroupByKey]=DiscreteStatsTable[[#This Row],[GroupByKey]])*DiscreteStatsTable[NumberObservations])),0)</f>
        <v>6.72</v>
      </c>
      <c r="W1751" s="5">
        <f>IF((DiscreteStatsTable[[#This Row],[RepsRequested]]&gt;1),DiscreteStatsTable[[#This Row],[HalfWidth]],DiscreteStatsTable[[#This Row],[BatchMeansHalfWidth]])</f>
        <v>0.61588360143157994</v>
      </c>
      <c r="X1751" s="5" cm="1">
        <f t="array" ref="X1751">COUNT(IF((DiscreteStatsTable[GroupByKey]=DiscreteStatsTable[[#This Row],[GroupByKey]]),(DiscreteStatsTable[GroupByKey]=DiscreteStatsTable[[#This Row],[GroupByKey]])*DiscreteStatsTable[Replication]))</f>
        <v>50</v>
      </c>
      <c r="Y1751" s="5">
        <f>IF(DiscreteStatsTable[[#This Row],[RepsRequested]]=DiscreteStatsTable[[#This Row],[RepsWithStatObserved]],1,0)</f>
        <v>1</v>
      </c>
    </row>
    <row r="1752" spans="1:25" x14ac:dyDescent="0.25">
      <c r="A1752" t="s">
        <v>68</v>
      </c>
      <c r="B1752" t="s">
        <v>70</v>
      </c>
      <c r="C1752">
        <v>26</v>
      </c>
      <c r="D1752" t="s">
        <v>100</v>
      </c>
      <c r="E1752" t="s">
        <v>80</v>
      </c>
      <c r="F1752" t="s">
        <v>81</v>
      </c>
      <c r="G1752">
        <v>0</v>
      </c>
      <c r="H1752">
        <v>2E+20</v>
      </c>
      <c r="I1752">
        <v>0</v>
      </c>
      <c r="J1752">
        <v>0</v>
      </c>
      <c r="K1752">
        <v>9</v>
      </c>
      <c r="L175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52" s="5" cm="1">
        <f t="array" ref="M1752">MAX(IF((ProjectInfoTable[ProjectName]=DiscreteStatsTable[[#This Row],[ProjectName]]),(ProjectInfoTable[ProjectName]=DiscreteStatsTable[[#This Row],[ProjectName]])*ProjectInfoTable[NumberOfReplications]))</f>
        <v>50</v>
      </c>
      <c r="N1752" s="5" cm="1">
        <f t="array" ref="N1752">IFERROR(AVERAGE(IF((DiscreteStatsTable[GroupByKey]=DiscreteStatsTable[[#This Row],[GroupByKey]]),(DiscreteStatsTable[GroupByKey]=DiscreteStatsTable[[#This Row],[GroupByKey]])*DiscreteStatsTable[Average])),0)</f>
        <v>0</v>
      </c>
      <c r="O1752" s="5" cm="1">
        <f t="array" ref="O1752">IFERROR(_xlfn.STDEV.S(IF((DiscreteStatsTable[GroupByKey]=DiscreteStatsTable[[#This Row],[GroupByKey]]),(DiscreteStatsTable[GroupByKey]=DiscreteStatsTable[[#This Row],[GroupByKey]])*DiscreteStatsTable[Average])),0)</f>
        <v>0</v>
      </c>
      <c r="P1752" s="5" cm="1">
        <f t="array" ref="P1752">MAX(IF((ProjectInfoTable[ProjectName]=DiscreteStatsTable[[#This Row],[ProjectName]]),(ProjectInfoTable[ProjectName]=DiscreteStatsTable[[#This Row],[ProjectName]])*ProjectInfoTable[ConfidenceInterval]))</f>
        <v>0.95</v>
      </c>
      <c r="Q1752" s="5">
        <f>IF(AND(DiscreteStatsTable[[#This Row],[RepsWithStatObserved]]=1,Y1752=0),200000000000000000000,IFERROR(_xlfn.T.INV.2T(1 -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2" s="5" cm="1">
        <f t="array" ref="R1752">MIN(IF((DiscreteStatsTable[GroupByKey]=DiscreteStatsTable[[#This Row],[GroupByKey]]),(DiscreteStatsTable[GroupByKey]=DiscreteStatsTable[[#This Row],[GroupByKey]])*DiscreteStatsTable[Average]))</f>
        <v>0</v>
      </c>
      <c r="S1752" s="5" cm="1">
        <f t="array" ref="S1752">MAX(IF((DiscreteStatsTable[GroupByKey]=DiscreteStatsTable[[#This Row],[GroupByKey]]),(DiscreteStatsTable[GroupByKey]=DiscreteStatsTable[[#This Row],[GroupByKey]])*DiscreteStatsTable[Average]))</f>
        <v>0</v>
      </c>
      <c r="T1752" s="5" cm="1">
        <f t="array" ref="T1752">MIN(IF((DiscreteStatsTable[GroupByKey]=DiscreteStatsTable[[#This Row],[GroupByKey]]),(DiscreteStatsTable[GroupByKey]=DiscreteStatsTable[[#This Row],[GroupByKey]])*DiscreteStatsTable[Minimum]))</f>
        <v>0</v>
      </c>
      <c r="U1752" s="5" cm="1">
        <f t="array" ref="U1752">MAX(IF((DiscreteStatsTable[GroupByKey]=DiscreteStatsTable[[#This Row],[GroupByKey]]),(DiscreteStatsTable[GroupByKey]=DiscreteStatsTable[[#This Row],[GroupByKey]])*DiscreteStatsTable[Maximum]))</f>
        <v>0</v>
      </c>
      <c r="V1752" s="5" cm="1">
        <f t="array" ref="V1752">IFERROR(AVERAGE(IF((DiscreteStatsTable[GroupByKey]=DiscreteStatsTable[[#This Row],[GroupByKey]]),(DiscreteStatsTable[GroupByKey]=DiscreteStatsTable[[#This Row],[GroupByKey]])*DiscreteStatsTable[NumberObservations])),0)</f>
        <v>6.72</v>
      </c>
      <c r="W1752" s="5">
        <f>IF((DiscreteStatsTable[[#This Row],[RepsRequested]]&gt;1),DiscreteStatsTable[[#This Row],[HalfWidth]],DiscreteStatsTable[[#This Row],[BatchMeansHalfWidth]])</f>
        <v>0</v>
      </c>
      <c r="X1752" s="5" cm="1">
        <f t="array" ref="X1752">COUNT(IF((DiscreteStatsTable[GroupByKey]=DiscreteStatsTable[[#This Row],[GroupByKey]]),(DiscreteStatsTable[GroupByKey]=DiscreteStatsTable[[#This Row],[GroupByKey]])*DiscreteStatsTable[Replication]))</f>
        <v>50</v>
      </c>
      <c r="Y1752" s="5">
        <f>IF(DiscreteStatsTable[[#This Row],[RepsRequested]]=DiscreteStatsTable[[#This Row],[RepsWithStatObserved]],1,0)</f>
        <v>1</v>
      </c>
    </row>
    <row r="1753" spans="1:25" x14ac:dyDescent="0.25">
      <c r="A1753" t="s">
        <v>68</v>
      </c>
      <c r="B1753" t="s">
        <v>70</v>
      </c>
      <c r="C1753">
        <v>26</v>
      </c>
      <c r="D1753" t="s">
        <v>100</v>
      </c>
      <c r="E1753" t="s">
        <v>82</v>
      </c>
      <c r="F1753" t="s">
        <v>81</v>
      </c>
      <c r="G1753">
        <v>0.53200816370966797</v>
      </c>
      <c r="H1753">
        <v>2E+20</v>
      </c>
      <c r="I1753">
        <v>0</v>
      </c>
      <c r="J1753">
        <v>1.84265760736392</v>
      </c>
      <c r="K1753">
        <v>9</v>
      </c>
      <c r="L175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53" s="5" cm="1">
        <f t="array" ref="M1753">MAX(IF((ProjectInfoTable[ProjectName]=DiscreteStatsTable[[#This Row],[ProjectName]]),(ProjectInfoTable[ProjectName]=DiscreteStatsTable[[#This Row],[ProjectName]])*ProjectInfoTable[NumberOfReplications]))</f>
        <v>50</v>
      </c>
      <c r="N1753" s="5" cm="1">
        <f t="array" ref="N1753">IFERROR(AVERAGE(IF((DiscreteStatsTable[GroupByKey]=DiscreteStatsTable[[#This Row],[GroupByKey]]),(DiscreteStatsTable[GroupByKey]=DiscreteStatsTable[[#This Row],[GroupByKey]])*DiscreteStatsTable[Average])),0)</f>
        <v>1.5034096831290458</v>
      </c>
      <c r="O1753" s="5" cm="1">
        <f t="array" ref="O1753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53" s="5" cm="1">
        <f t="array" ref="P1753">MAX(IF((ProjectInfoTable[ProjectName]=DiscreteStatsTable[[#This Row],[ProjectName]]),(ProjectInfoTable[ProjectName]=DiscreteStatsTable[[#This Row],[ProjectName]])*ProjectInfoTable[ConfidenceInterval]))</f>
        <v>0.95</v>
      </c>
      <c r="Q1753" s="5">
        <f>IF(AND(DiscreteStatsTable[[#This Row],[RepsWithStatObserved]]=1,Y1753=0),200000000000000000000,IFERROR(_xlfn.T.INV.2T(1 -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53" s="5" cm="1">
        <f t="array" ref="R1753">MIN(IF((DiscreteStatsTable[GroupByKey]=DiscreteStatsTable[[#This Row],[GroupByKey]]),(DiscreteStatsTable[GroupByKey]=DiscreteStatsTable[[#This Row],[GroupByKey]])*DiscreteStatsTable[Average]))</f>
        <v>0</v>
      </c>
      <c r="S1753" s="5" cm="1">
        <f t="array" ref="S1753">MAX(IF((DiscreteStatsTable[GroupByKey]=DiscreteStatsTable[[#This Row],[GroupByKey]]),(DiscreteStatsTable[GroupByKey]=DiscreteStatsTable[[#This Row],[GroupByKey]])*DiscreteStatsTable[Average]))</f>
        <v>12.907894030662501</v>
      </c>
      <c r="T1753" s="5" cm="1">
        <f t="array" ref="T1753">MIN(IF((DiscreteStatsTable[GroupByKey]=DiscreteStatsTable[[#This Row],[GroupByKey]]),(DiscreteStatsTable[GroupByKey]=DiscreteStatsTable[[#This Row],[GroupByKey]])*DiscreteStatsTable[Minimum]))</f>
        <v>0</v>
      </c>
      <c r="U1753" s="5" cm="1">
        <f t="array" ref="U1753">MAX(IF((DiscreteStatsTable[GroupByKey]=DiscreteStatsTable[[#This Row],[GroupByKey]]),(DiscreteStatsTable[GroupByKey]=DiscreteStatsTable[[#This Row],[GroupByKey]])*DiscreteStatsTable[Maximum]))</f>
        <v>31.471105476993198</v>
      </c>
      <c r="V1753" s="5" cm="1">
        <f t="array" ref="V1753">IFERROR(AVERAGE(IF((DiscreteStatsTable[GroupByKey]=DiscreteStatsTable[[#This Row],[GroupByKey]]),(DiscreteStatsTable[GroupByKey]=DiscreteStatsTable[[#This Row],[GroupByKey]])*DiscreteStatsTable[NumberObservations])),0)</f>
        <v>6.72</v>
      </c>
      <c r="W1753" s="5">
        <f>IF((DiscreteStatsTable[[#This Row],[RepsRequested]]&gt;1),DiscreteStatsTable[[#This Row],[HalfWidth]],DiscreteStatsTable[[#This Row],[BatchMeansHalfWidth]])</f>
        <v>0.61588360143157994</v>
      </c>
      <c r="X1753" s="5" cm="1">
        <f t="array" ref="X1753">COUNT(IF((DiscreteStatsTable[GroupByKey]=DiscreteStatsTable[[#This Row],[GroupByKey]]),(DiscreteStatsTable[GroupByKey]=DiscreteStatsTable[[#This Row],[GroupByKey]])*DiscreteStatsTable[Replication]))</f>
        <v>50</v>
      </c>
      <c r="Y1753" s="5">
        <f>IF(DiscreteStatsTable[[#This Row],[RepsRequested]]=DiscreteStatsTable[[#This Row],[RepsWithStatObserved]],1,0)</f>
        <v>1</v>
      </c>
    </row>
    <row r="1754" spans="1:25" x14ac:dyDescent="0.25">
      <c r="A1754" t="s">
        <v>68</v>
      </c>
      <c r="B1754" t="s">
        <v>70</v>
      </c>
      <c r="C1754">
        <v>27</v>
      </c>
      <c r="D1754" t="s">
        <v>100</v>
      </c>
      <c r="E1754" t="s">
        <v>80</v>
      </c>
      <c r="F1754" t="s">
        <v>81</v>
      </c>
      <c r="G1754">
        <v>0</v>
      </c>
      <c r="H1754">
        <v>2E+20</v>
      </c>
      <c r="I1754">
        <v>0</v>
      </c>
      <c r="J1754">
        <v>0</v>
      </c>
      <c r="K1754">
        <v>9</v>
      </c>
      <c r="L175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54" s="5" cm="1">
        <f t="array" ref="M1754">MAX(IF((ProjectInfoTable[ProjectName]=DiscreteStatsTable[[#This Row],[ProjectName]]),(ProjectInfoTable[ProjectName]=DiscreteStatsTable[[#This Row],[ProjectName]])*ProjectInfoTable[NumberOfReplications]))</f>
        <v>50</v>
      </c>
      <c r="N1754" s="5" cm="1">
        <f t="array" ref="N1754">IFERROR(AVERAGE(IF((DiscreteStatsTable[GroupByKey]=DiscreteStatsTable[[#This Row],[GroupByKey]]),(DiscreteStatsTable[GroupByKey]=DiscreteStatsTable[[#This Row],[GroupByKey]])*DiscreteStatsTable[Average])),0)</f>
        <v>0</v>
      </c>
      <c r="O1754" s="5" cm="1">
        <f t="array" ref="O1754">IFERROR(_xlfn.STDEV.S(IF((DiscreteStatsTable[GroupByKey]=DiscreteStatsTable[[#This Row],[GroupByKey]]),(DiscreteStatsTable[GroupByKey]=DiscreteStatsTable[[#This Row],[GroupByKey]])*DiscreteStatsTable[Average])),0)</f>
        <v>0</v>
      </c>
      <c r="P1754" s="5" cm="1">
        <f t="array" ref="P1754">MAX(IF((ProjectInfoTable[ProjectName]=DiscreteStatsTable[[#This Row],[ProjectName]]),(ProjectInfoTable[ProjectName]=DiscreteStatsTable[[#This Row],[ProjectName]])*ProjectInfoTable[ConfidenceInterval]))</f>
        <v>0.95</v>
      </c>
      <c r="Q1754" s="5">
        <f>IF(AND(DiscreteStatsTable[[#This Row],[RepsWithStatObserved]]=1,Y1754=0),200000000000000000000,IFERROR(_xlfn.T.INV.2T(1 -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4" s="5" cm="1">
        <f t="array" ref="R1754">MIN(IF((DiscreteStatsTable[GroupByKey]=DiscreteStatsTable[[#This Row],[GroupByKey]]),(DiscreteStatsTable[GroupByKey]=DiscreteStatsTable[[#This Row],[GroupByKey]])*DiscreteStatsTable[Average]))</f>
        <v>0</v>
      </c>
      <c r="S1754" s="5" cm="1">
        <f t="array" ref="S1754">MAX(IF((DiscreteStatsTable[GroupByKey]=DiscreteStatsTable[[#This Row],[GroupByKey]]),(DiscreteStatsTable[GroupByKey]=DiscreteStatsTable[[#This Row],[GroupByKey]])*DiscreteStatsTable[Average]))</f>
        <v>0</v>
      </c>
      <c r="T1754" s="5" cm="1">
        <f t="array" ref="T1754">MIN(IF((DiscreteStatsTable[GroupByKey]=DiscreteStatsTable[[#This Row],[GroupByKey]]),(DiscreteStatsTable[GroupByKey]=DiscreteStatsTable[[#This Row],[GroupByKey]])*DiscreteStatsTable[Minimum]))</f>
        <v>0</v>
      </c>
      <c r="U1754" s="5" cm="1">
        <f t="array" ref="U1754">MAX(IF((DiscreteStatsTable[GroupByKey]=DiscreteStatsTable[[#This Row],[GroupByKey]]),(DiscreteStatsTable[GroupByKey]=DiscreteStatsTable[[#This Row],[GroupByKey]])*DiscreteStatsTable[Maximum]))</f>
        <v>0</v>
      </c>
      <c r="V1754" s="5" cm="1">
        <f t="array" ref="V1754">IFERROR(AVERAGE(IF((DiscreteStatsTable[GroupByKey]=DiscreteStatsTable[[#This Row],[GroupByKey]]),(DiscreteStatsTable[GroupByKey]=DiscreteStatsTable[[#This Row],[GroupByKey]])*DiscreteStatsTable[NumberObservations])),0)</f>
        <v>6.72</v>
      </c>
      <c r="W1754" s="5">
        <f>IF((DiscreteStatsTable[[#This Row],[RepsRequested]]&gt;1),DiscreteStatsTable[[#This Row],[HalfWidth]],DiscreteStatsTable[[#This Row],[BatchMeansHalfWidth]])</f>
        <v>0</v>
      </c>
      <c r="X1754" s="5" cm="1">
        <f t="array" ref="X1754">COUNT(IF((DiscreteStatsTable[GroupByKey]=DiscreteStatsTable[[#This Row],[GroupByKey]]),(DiscreteStatsTable[GroupByKey]=DiscreteStatsTable[[#This Row],[GroupByKey]])*DiscreteStatsTable[Replication]))</f>
        <v>50</v>
      </c>
      <c r="Y1754" s="5">
        <f>IF(DiscreteStatsTable[[#This Row],[RepsRequested]]=DiscreteStatsTable[[#This Row],[RepsWithStatObserved]],1,0)</f>
        <v>1</v>
      </c>
    </row>
    <row r="1755" spans="1:25" x14ac:dyDescent="0.25">
      <c r="A1755" t="s">
        <v>68</v>
      </c>
      <c r="B1755" t="s">
        <v>70</v>
      </c>
      <c r="C1755">
        <v>27</v>
      </c>
      <c r="D1755" t="s">
        <v>100</v>
      </c>
      <c r="E1755" t="s">
        <v>82</v>
      </c>
      <c r="F1755" t="s">
        <v>81</v>
      </c>
      <c r="G1755">
        <v>0.19202488065047199</v>
      </c>
      <c r="H1755">
        <v>2E+20</v>
      </c>
      <c r="I1755">
        <v>0</v>
      </c>
      <c r="J1755">
        <v>1.72822392585425</v>
      </c>
      <c r="K1755">
        <v>9</v>
      </c>
      <c r="L175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55" s="5" cm="1">
        <f t="array" ref="M1755">MAX(IF((ProjectInfoTable[ProjectName]=DiscreteStatsTable[[#This Row],[ProjectName]]),(ProjectInfoTable[ProjectName]=DiscreteStatsTable[[#This Row],[ProjectName]])*ProjectInfoTable[NumberOfReplications]))</f>
        <v>50</v>
      </c>
      <c r="N1755" s="5" cm="1">
        <f t="array" ref="N1755">IFERROR(AVERAGE(IF((DiscreteStatsTable[GroupByKey]=DiscreteStatsTable[[#This Row],[GroupByKey]]),(DiscreteStatsTable[GroupByKey]=DiscreteStatsTable[[#This Row],[GroupByKey]])*DiscreteStatsTable[Average])),0)</f>
        <v>1.5034096831290458</v>
      </c>
      <c r="O1755" s="5" cm="1">
        <f t="array" ref="O1755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55" s="5" cm="1">
        <f t="array" ref="P1755">MAX(IF((ProjectInfoTable[ProjectName]=DiscreteStatsTable[[#This Row],[ProjectName]]),(ProjectInfoTable[ProjectName]=DiscreteStatsTable[[#This Row],[ProjectName]])*ProjectInfoTable[ConfidenceInterval]))</f>
        <v>0.95</v>
      </c>
      <c r="Q1755" s="5">
        <f>IF(AND(DiscreteStatsTable[[#This Row],[RepsWithStatObserved]]=1,Y1755=0),200000000000000000000,IFERROR(_xlfn.T.INV.2T(1 -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55" s="5" cm="1">
        <f t="array" ref="R1755">MIN(IF((DiscreteStatsTable[GroupByKey]=DiscreteStatsTable[[#This Row],[GroupByKey]]),(DiscreteStatsTable[GroupByKey]=DiscreteStatsTable[[#This Row],[GroupByKey]])*DiscreteStatsTable[Average]))</f>
        <v>0</v>
      </c>
      <c r="S1755" s="5" cm="1">
        <f t="array" ref="S1755">MAX(IF((DiscreteStatsTable[GroupByKey]=DiscreteStatsTable[[#This Row],[GroupByKey]]),(DiscreteStatsTable[GroupByKey]=DiscreteStatsTable[[#This Row],[GroupByKey]])*DiscreteStatsTable[Average]))</f>
        <v>12.907894030662501</v>
      </c>
      <c r="T1755" s="5" cm="1">
        <f t="array" ref="T1755">MIN(IF((DiscreteStatsTable[GroupByKey]=DiscreteStatsTable[[#This Row],[GroupByKey]]),(DiscreteStatsTable[GroupByKey]=DiscreteStatsTable[[#This Row],[GroupByKey]])*DiscreteStatsTable[Minimum]))</f>
        <v>0</v>
      </c>
      <c r="U1755" s="5" cm="1">
        <f t="array" ref="U1755">MAX(IF((DiscreteStatsTable[GroupByKey]=DiscreteStatsTable[[#This Row],[GroupByKey]]),(DiscreteStatsTable[GroupByKey]=DiscreteStatsTable[[#This Row],[GroupByKey]])*DiscreteStatsTable[Maximum]))</f>
        <v>31.471105476993198</v>
      </c>
      <c r="V1755" s="5" cm="1">
        <f t="array" ref="V1755">IFERROR(AVERAGE(IF((DiscreteStatsTable[GroupByKey]=DiscreteStatsTable[[#This Row],[GroupByKey]]),(DiscreteStatsTable[GroupByKey]=DiscreteStatsTable[[#This Row],[GroupByKey]])*DiscreteStatsTable[NumberObservations])),0)</f>
        <v>6.72</v>
      </c>
      <c r="W1755" s="5">
        <f>IF((DiscreteStatsTable[[#This Row],[RepsRequested]]&gt;1),DiscreteStatsTable[[#This Row],[HalfWidth]],DiscreteStatsTable[[#This Row],[BatchMeansHalfWidth]])</f>
        <v>0.61588360143157994</v>
      </c>
      <c r="X1755" s="5" cm="1">
        <f t="array" ref="X1755">COUNT(IF((DiscreteStatsTable[GroupByKey]=DiscreteStatsTable[[#This Row],[GroupByKey]]),(DiscreteStatsTable[GroupByKey]=DiscreteStatsTable[[#This Row],[GroupByKey]])*DiscreteStatsTable[Replication]))</f>
        <v>50</v>
      </c>
      <c r="Y1755" s="5">
        <f>IF(DiscreteStatsTable[[#This Row],[RepsRequested]]=DiscreteStatsTable[[#This Row],[RepsWithStatObserved]],1,0)</f>
        <v>1</v>
      </c>
    </row>
    <row r="1756" spans="1:25" x14ac:dyDescent="0.25">
      <c r="A1756" t="s">
        <v>68</v>
      </c>
      <c r="B1756" t="s">
        <v>70</v>
      </c>
      <c r="C1756">
        <v>28</v>
      </c>
      <c r="D1756" t="s">
        <v>100</v>
      </c>
      <c r="E1756" t="s">
        <v>80</v>
      </c>
      <c r="F1756" t="s">
        <v>81</v>
      </c>
      <c r="G1756">
        <v>0</v>
      </c>
      <c r="H1756">
        <v>2E+20</v>
      </c>
      <c r="I1756">
        <v>0</v>
      </c>
      <c r="J1756">
        <v>0</v>
      </c>
      <c r="K1756">
        <v>6</v>
      </c>
      <c r="L175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56" s="5" cm="1">
        <f t="array" ref="M1756">MAX(IF((ProjectInfoTable[ProjectName]=DiscreteStatsTable[[#This Row],[ProjectName]]),(ProjectInfoTable[ProjectName]=DiscreteStatsTable[[#This Row],[ProjectName]])*ProjectInfoTable[NumberOfReplications]))</f>
        <v>50</v>
      </c>
      <c r="N1756" s="5" cm="1">
        <f t="array" ref="N1756">IFERROR(AVERAGE(IF((DiscreteStatsTable[GroupByKey]=DiscreteStatsTable[[#This Row],[GroupByKey]]),(DiscreteStatsTable[GroupByKey]=DiscreteStatsTable[[#This Row],[GroupByKey]])*DiscreteStatsTable[Average])),0)</f>
        <v>0</v>
      </c>
      <c r="O1756" s="5" cm="1">
        <f t="array" ref="O1756">IFERROR(_xlfn.STDEV.S(IF((DiscreteStatsTable[GroupByKey]=DiscreteStatsTable[[#This Row],[GroupByKey]]),(DiscreteStatsTable[GroupByKey]=DiscreteStatsTable[[#This Row],[GroupByKey]])*DiscreteStatsTable[Average])),0)</f>
        <v>0</v>
      </c>
      <c r="P1756" s="5" cm="1">
        <f t="array" ref="P1756">MAX(IF((ProjectInfoTable[ProjectName]=DiscreteStatsTable[[#This Row],[ProjectName]]),(ProjectInfoTable[ProjectName]=DiscreteStatsTable[[#This Row],[ProjectName]])*ProjectInfoTable[ConfidenceInterval]))</f>
        <v>0.95</v>
      </c>
      <c r="Q1756" s="5">
        <f>IF(AND(DiscreteStatsTable[[#This Row],[RepsWithStatObserved]]=1,Y1756=0),200000000000000000000,IFERROR(_xlfn.T.INV.2T(1 -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6" s="5" cm="1">
        <f t="array" ref="R1756">MIN(IF((DiscreteStatsTable[GroupByKey]=DiscreteStatsTable[[#This Row],[GroupByKey]]),(DiscreteStatsTable[GroupByKey]=DiscreteStatsTable[[#This Row],[GroupByKey]])*DiscreteStatsTable[Average]))</f>
        <v>0</v>
      </c>
      <c r="S1756" s="5" cm="1">
        <f t="array" ref="S1756">MAX(IF((DiscreteStatsTable[GroupByKey]=DiscreteStatsTable[[#This Row],[GroupByKey]]),(DiscreteStatsTable[GroupByKey]=DiscreteStatsTable[[#This Row],[GroupByKey]])*DiscreteStatsTable[Average]))</f>
        <v>0</v>
      </c>
      <c r="T1756" s="5" cm="1">
        <f t="array" ref="T1756">MIN(IF((DiscreteStatsTable[GroupByKey]=DiscreteStatsTable[[#This Row],[GroupByKey]]),(DiscreteStatsTable[GroupByKey]=DiscreteStatsTable[[#This Row],[GroupByKey]])*DiscreteStatsTable[Minimum]))</f>
        <v>0</v>
      </c>
      <c r="U1756" s="5" cm="1">
        <f t="array" ref="U1756">MAX(IF((DiscreteStatsTable[GroupByKey]=DiscreteStatsTable[[#This Row],[GroupByKey]]),(DiscreteStatsTable[GroupByKey]=DiscreteStatsTable[[#This Row],[GroupByKey]])*DiscreteStatsTable[Maximum]))</f>
        <v>0</v>
      </c>
      <c r="V1756" s="5" cm="1">
        <f t="array" ref="V1756">IFERROR(AVERAGE(IF((DiscreteStatsTable[GroupByKey]=DiscreteStatsTable[[#This Row],[GroupByKey]]),(DiscreteStatsTable[GroupByKey]=DiscreteStatsTable[[#This Row],[GroupByKey]])*DiscreteStatsTable[NumberObservations])),0)</f>
        <v>6.72</v>
      </c>
      <c r="W1756" s="5">
        <f>IF((DiscreteStatsTable[[#This Row],[RepsRequested]]&gt;1),DiscreteStatsTable[[#This Row],[HalfWidth]],DiscreteStatsTable[[#This Row],[BatchMeansHalfWidth]])</f>
        <v>0</v>
      </c>
      <c r="X1756" s="5" cm="1">
        <f t="array" ref="X1756">COUNT(IF((DiscreteStatsTable[GroupByKey]=DiscreteStatsTable[[#This Row],[GroupByKey]]),(DiscreteStatsTable[GroupByKey]=DiscreteStatsTable[[#This Row],[GroupByKey]])*DiscreteStatsTable[Replication]))</f>
        <v>50</v>
      </c>
      <c r="Y1756" s="5">
        <f>IF(DiscreteStatsTable[[#This Row],[RepsRequested]]=DiscreteStatsTable[[#This Row],[RepsWithStatObserved]],1,0)</f>
        <v>1</v>
      </c>
    </row>
    <row r="1757" spans="1:25" x14ac:dyDescent="0.25">
      <c r="A1757" t="s">
        <v>68</v>
      </c>
      <c r="B1757" t="s">
        <v>70</v>
      </c>
      <c r="C1757">
        <v>28</v>
      </c>
      <c r="D1757" t="s">
        <v>100</v>
      </c>
      <c r="E1757" t="s">
        <v>82</v>
      </c>
      <c r="F1757" t="s">
        <v>81</v>
      </c>
      <c r="G1757">
        <v>0</v>
      </c>
      <c r="H1757">
        <v>2E+20</v>
      </c>
      <c r="I1757">
        <v>0</v>
      </c>
      <c r="J1757">
        <v>0</v>
      </c>
      <c r="K1757">
        <v>6</v>
      </c>
      <c r="L175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57" s="5" cm="1">
        <f t="array" ref="M1757">MAX(IF((ProjectInfoTable[ProjectName]=DiscreteStatsTable[[#This Row],[ProjectName]]),(ProjectInfoTable[ProjectName]=DiscreteStatsTable[[#This Row],[ProjectName]])*ProjectInfoTable[NumberOfReplications]))</f>
        <v>50</v>
      </c>
      <c r="N1757" s="5" cm="1">
        <f t="array" ref="N1757">IFERROR(AVERAGE(IF((DiscreteStatsTable[GroupByKey]=DiscreteStatsTable[[#This Row],[GroupByKey]]),(DiscreteStatsTable[GroupByKey]=DiscreteStatsTable[[#This Row],[GroupByKey]])*DiscreteStatsTable[Average])),0)</f>
        <v>1.5034096831290458</v>
      </c>
      <c r="O1757" s="5" cm="1">
        <f t="array" ref="O1757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57" s="5" cm="1">
        <f t="array" ref="P1757">MAX(IF((ProjectInfoTable[ProjectName]=DiscreteStatsTable[[#This Row],[ProjectName]]),(ProjectInfoTable[ProjectName]=DiscreteStatsTable[[#This Row],[ProjectName]])*ProjectInfoTable[ConfidenceInterval]))</f>
        <v>0.95</v>
      </c>
      <c r="Q1757" s="5">
        <f>IF(AND(DiscreteStatsTable[[#This Row],[RepsWithStatObserved]]=1,Y1757=0),200000000000000000000,IFERROR(_xlfn.T.INV.2T(1 -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57" s="5" cm="1">
        <f t="array" ref="R1757">MIN(IF((DiscreteStatsTable[GroupByKey]=DiscreteStatsTable[[#This Row],[GroupByKey]]),(DiscreteStatsTable[GroupByKey]=DiscreteStatsTable[[#This Row],[GroupByKey]])*DiscreteStatsTable[Average]))</f>
        <v>0</v>
      </c>
      <c r="S1757" s="5" cm="1">
        <f t="array" ref="S1757">MAX(IF((DiscreteStatsTable[GroupByKey]=DiscreteStatsTable[[#This Row],[GroupByKey]]),(DiscreteStatsTable[GroupByKey]=DiscreteStatsTable[[#This Row],[GroupByKey]])*DiscreteStatsTable[Average]))</f>
        <v>12.907894030662501</v>
      </c>
      <c r="T1757" s="5" cm="1">
        <f t="array" ref="T1757">MIN(IF((DiscreteStatsTable[GroupByKey]=DiscreteStatsTable[[#This Row],[GroupByKey]]),(DiscreteStatsTable[GroupByKey]=DiscreteStatsTable[[#This Row],[GroupByKey]])*DiscreteStatsTable[Minimum]))</f>
        <v>0</v>
      </c>
      <c r="U1757" s="5" cm="1">
        <f t="array" ref="U1757">MAX(IF((DiscreteStatsTable[GroupByKey]=DiscreteStatsTable[[#This Row],[GroupByKey]]),(DiscreteStatsTable[GroupByKey]=DiscreteStatsTable[[#This Row],[GroupByKey]])*DiscreteStatsTable[Maximum]))</f>
        <v>31.471105476993198</v>
      </c>
      <c r="V1757" s="5" cm="1">
        <f t="array" ref="V1757">IFERROR(AVERAGE(IF((DiscreteStatsTable[GroupByKey]=DiscreteStatsTable[[#This Row],[GroupByKey]]),(DiscreteStatsTable[GroupByKey]=DiscreteStatsTable[[#This Row],[GroupByKey]])*DiscreteStatsTable[NumberObservations])),0)</f>
        <v>6.72</v>
      </c>
      <c r="W1757" s="5">
        <f>IF((DiscreteStatsTable[[#This Row],[RepsRequested]]&gt;1),DiscreteStatsTable[[#This Row],[HalfWidth]],DiscreteStatsTable[[#This Row],[BatchMeansHalfWidth]])</f>
        <v>0.61588360143157994</v>
      </c>
      <c r="X1757" s="5" cm="1">
        <f t="array" ref="X1757">COUNT(IF((DiscreteStatsTable[GroupByKey]=DiscreteStatsTable[[#This Row],[GroupByKey]]),(DiscreteStatsTable[GroupByKey]=DiscreteStatsTable[[#This Row],[GroupByKey]])*DiscreteStatsTable[Replication]))</f>
        <v>50</v>
      </c>
      <c r="Y1757" s="5">
        <f>IF(DiscreteStatsTable[[#This Row],[RepsRequested]]=DiscreteStatsTable[[#This Row],[RepsWithStatObserved]],1,0)</f>
        <v>1</v>
      </c>
    </row>
    <row r="1758" spans="1:25" x14ac:dyDescent="0.25">
      <c r="A1758" t="s">
        <v>68</v>
      </c>
      <c r="B1758" t="s">
        <v>70</v>
      </c>
      <c r="C1758">
        <v>29</v>
      </c>
      <c r="D1758" t="s">
        <v>100</v>
      </c>
      <c r="E1758" t="s">
        <v>80</v>
      </c>
      <c r="F1758" t="s">
        <v>81</v>
      </c>
      <c r="G1758">
        <v>0</v>
      </c>
      <c r="H1758">
        <v>2E+20</v>
      </c>
      <c r="I1758">
        <v>0</v>
      </c>
      <c r="J1758">
        <v>0</v>
      </c>
      <c r="K1758">
        <v>8</v>
      </c>
      <c r="L175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58" s="5" cm="1">
        <f t="array" ref="M1758">MAX(IF((ProjectInfoTable[ProjectName]=DiscreteStatsTable[[#This Row],[ProjectName]]),(ProjectInfoTable[ProjectName]=DiscreteStatsTable[[#This Row],[ProjectName]])*ProjectInfoTable[NumberOfReplications]))</f>
        <v>50</v>
      </c>
      <c r="N1758" s="5" cm="1">
        <f t="array" ref="N1758">IFERROR(AVERAGE(IF((DiscreteStatsTable[GroupByKey]=DiscreteStatsTable[[#This Row],[GroupByKey]]),(DiscreteStatsTable[GroupByKey]=DiscreteStatsTable[[#This Row],[GroupByKey]])*DiscreteStatsTable[Average])),0)</f>
        <v>0</v>
      </c>
      <c r="O1758" s="5" cm="1">
        <f t="array" ref="O1758">IFERROR(_xlfn.STDEV.S(IF((DiscreteStatsTable[GroupByKey]=DiscreteStatsTable[[#This Row],[GroupByKey]]),(DiscreteStatsTable[GroupByKey]=DiscreteStatsTable[[#This Row],[GroupByKey]])*DiscreteStatsTable[Average])),0)</f>
        <v>0</v>
      </c>
      <c r="P1758" s="5" cm="1">
        <f t="array" ref="P1758">MAX(IF((ProjectInfoTable[ProjectName]=DiscreteStatsTable[[#This Row],[ProjectName]]),(ProjectInfoTable[ProjectName]=DiscreteStatsTable[[#This Row],[ProjectName]])*ProjectInfoTable[ConfidenceInterval]))</f>
        <v>0.95</v>
      </c>
      <c r="Q1758" s="5">
        <f>IF(AND(DiscreteStatsTable[[#This Row],[RepsWithStatObserved]]=1,Y1758=0),200000000000000000000,IFERROR(_xlfn.T.INV.2T(1 -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8" s="5" cm="1">
        <f t="array" ref="R1758">MIN(IF((DiscreteStatsTable[GroupByKey]=DiscreteStatsTable[[#This Row],[GroupByKey]]),(DiscreteStatsTable[GroupByKey]=DiscreteStatsTable[[#This Row],[GroupByKey]])*DiscreteStatsTable[Average]))</f>
        <v>0</v>
      </c>
      <c r="S1758" s="5" cm="1">
        <f t="array" ref="S1758">MAX(IF((DiscreteStatsTable[GroupByKey]=DiscreteStatsTable[[#This Row],[GroupByKey]]),(DiscreteStatsTable[GroupByKey]=DiscreteStatsTable[[#This Row],[GroupByKey]])*DiscreteStatsTable[Average]))</f>
        <v>0</v>
      </c>
      <c r="T1758" s="5" cm="1">
        <f t="array" ref="T1758">MIN(IF((DiscreteStatsTable[GroupByKey]=DiscreteStatsTable[[#This Row],[GroupByKey]]),(DiscreteStatsTable[GroupByKey]=DiscreteStatsTable[[#This Row],[GroupByKey]])*DiscreteStatsTable[Minimum]))</f>
        <v>0</v>
      </c>
      <c r="U1758" s="5" cm="1">
        <f t="array" ref="U1758">MAX(IF((DiscreteStatsTable[GroupByKey]=DiscreteStatsTable[[#This Row],[GroupByKey]]),(DiscreteStatsTable[GroupByKey]=DiscreteStatsTable[[#This Row],[GroupByKey]])*DiscreteStatsTable[Maximum]))</f>
        <v>0</v>
      </c>
      <c r="V1758" s="5" cm="1">
        <f t="array" ref="V1758">IFERROR(AVERAGE(IF((DiscreteStatsTable[GroupByKey]=DiscreteStatsTable[[#This Row],[GroupByKey]]),(DiscreteStatsTable[GroupByKey]=DiscreteStatsTable[[#This Row],[GroupByKey]])*DiscreteStatsTable[NumberObservations])),0)</f>
        <v>6.72</v>
      </c>
      <c r="W1758" s="5">
        <f>IF((DiscreteStatsTable[[#This Row],[RepsRequested]]&gt;1),DiscreteStatsTable[[#This Row],[HalfWidth]],DiscreteStatsTable[[#This Row],[BatchMeansHalfWidth]])</f>
        <v>0</v>
      </c>
      <c r="X1758" s="5" cm="1">
        <f t="array" ref="X1758">COUNT(IF((DiscreteStatsTable[GroupByKey]=DiscreteStatsTable[[#This Row],[GroupByKey]]),(DiscreteStatsTable[GroupByKey]=DiscreteStatsTable[[#This Row],[GroupByKey]])*DiscreteStatsTable[Replication]))</f>
        <v>50</v>
      </c>
      <c r="Y1758" s="5">
        <f>IF(DiscreteStatsTable[[#This Row],[RepsRequested]]=DiscreteStatsTable[[#This Row],[RepsWithStatObserved]],1,0)</f>
        <v>1</v>
      </c>
    </row>
    <row r="1759" spans="1:25" x14ac:dyDescent="0.25">
      <c r="A1759" t="s">
        <v>68</v>
      </c>
      <c r="B1759" t="s">
        <v>70</v>
      </c>
      <c r="C1759">
        <v>29</v>
      </c>
      <c r="D1759" t="s">
        <v>100</v>
      </c>
      <c r="E1759" t="s">
        <v>82</v>
      </c>
      <c r="F1759" t="s">
        <v>81</v>
      </c>
      <c r="G1759">
        <v>0.28007596822550301</v>
      </c>
      <c r="H1759">
        <v>2E+20</v>
      </c>
      <c r="I1759">
        <v>0</v>
      </c>
      <c r="J1759">
        <v>1.60594572799857</v>
      </c>
      <c r="K1759">
        <v>8</v>
      </c>
      <c r="L175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59" s="5" cm="1">
        <f t="array" ref="M1759">MAX(IF((ProjectInfoTable[ProjectName]=DiscreteStatsTable[[#This Row],[ProjectName]]),(ProjectInfoTable[ProjectName]=DiscreteStatsTable[[#This Row],[ProjectName]])*ProjectInfoTable[NumberOfReplications]))</f>
        <v>50</v>
      </c>
      <c r="N1759" s="5" cm="1">
        <f t="array" ref="N1759">IFERROR(AVERAGE(IF((DiscreteStatsTable[GroupByKey]=DiscreteStatsTable[[#This Row],[GroupByKey]]),(DiscreteStatsTable[GroupByKey]=DiscreteStatsTable[[#This Row],[GroupByKey]])*DiscreteStatsTable[Average])),0)</f>
        <v>1.5034096831290458</v>
      </c>
      <c r="O1759" s="5" cm="1">
        <f t="array" ref="O1759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59" s="5" cm="1">
        <f t="array" ref="P1759">MAX(IF((ProjectInfoTable[ProjectName]=DiscreteStatsTable[[#This Row],[ProjectName]]),(ProjectInfoTable[ProjectName]=DiscreteStatsTable[[#This Row],[ProjectName]])*ProjectInfoTable[ConfidenceInterval]))</f>
        <v>0.95</v>
      </c>
      <c r="Q1759" s="5">
        <f>IF(AND(DiscreteStatsTable[[#This Row],[RepsWithStatObserved]]=1,Y1759=0),200000000000000000000,IFERROR(_xlfn.T.INV.2T(1 -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59" s="5" cm="1">
        <f t="array" ref="R1759">MIN(IF((DiscreteStatsTable[GroupByKey]=DiscreteStatsTable[[#This Row],[GroupByKey]]),(DiscreteStatsTable[GroupByKey]=DiscreteStatsTable[[#This Row],[GroupByKey]])*DiscreteStatsTable[Average]))</f>
        <v>0</v>
      </c>
      <c r="S1759" s="5" cm="1">
        <f t="array" ref="S1759">MAX(IF((DiscreteStatsTable[GroupByKey]=DiscreteStatsTable[[#This Row],[GroupByKey]]),(DiscreteStatsTable[GroupByKey]=DiscreteStatsTable[[#This Row],[GroupByKey]])*DiscreteStatsTable[Average]))</f>
        <v>12.907894030662501</v>
      </c>
      <c r="T1759" s="5" cm="1">
        <f t="array" ref="T1759">MIN(IF((DiscreteStatsTable[GroupByKey]=DiscreteStatsTable[[#This Row],[GroupByKey]]),(DiscreteStatsTable[GroupByKey]=DiscreteStatsTable[[#This Row],[GroupByKey]])*DiscreteStatsTable[Minimum]))</f>
        <v>0</v>
      </c>
      <c r="U1759" s="5" cm="1">
        <f t="array" ref="U1759">MAX(IF((DiscreteStatsTable[GroupByKey]=DiscreteStatsTable[[#This Row],[GroupByKey]]),(DiscreteStatsTable[GroupByKey]=DiscreteStatsTable[[#This Row],[GroupByKey]])*DiscreteStatsTable[Maximum]))</f>
        <v>31.471105476993198</v>
      </c>
      <c r="V1759" s="5" cm="1">
        <f t="array" ref="V1759">IFERROR(AVERAGE(IF((DiscreteStatsTable[GroupByKey]=DiscreteStatsTable[[#This Row],[GroupByKey]]),(DiscreteStatsTable[GroupByKey]=DiscreteStatsTable[[#This Row],[GroupByKey]])*DiscreteStatsTable[NumberObservations])),0)</f>
        <v>6.72</v>
      </c>
      <c r="W1759" s="5">
        <f>IF((DiscreteStatsTable[[#This Row],[RepsRequested]]&gt;1),DiscreteStatsTable[[#This Row],[HalfWidth]],DiscreteStatsTable[[#This Row],[BatchMeansHalfWidth]])</f>
        <v>0.61588360143157994</v>
      </c>
      <c r="X1759" s="5" cm="1">
        <f t="array" ref="X1759">COUNT(IF((DiscreteStatsTable[GroupByKey]=DiscreteStatsTable[[#This Row],[GroupByKey]]),(DiscreteStatsTable[GroupByKey]=DiscreteStatsTable[[#This Row],[GroupByKey]])*DiscreteStatsTable[Replication]))</f>
        <v>50</v>
      </c>
      <c r="Y1759" s="5">
        <f>IF(DiscreteStatsTable[[#This Row],[RepsRequested]]=DiscreteStatsTable[[#This Row],[RepsWithStatObserved]],1,0)</f>
        <v>1</v>
      </c>
    </row>
    <row r="1760" spans="1:25" x14ac:dyDescent="0.25">
      <c r="A1760" t="s">
        <v>68</v>
      </c>
      <c r="B1760" t="s">
        <v>70</v>
      </c>
      <c r="C1760">
        <v>30</v>
      </c>
      <c r="D1760" t="s">
        <v>100</v>
      </c>
      <c r="E1760" t="s">
        <v>80</v>
      </c>
      <c r="F1760" t="s">
        <v>81</v>
      </c>
      <c r="G1760">
        <v>0</v>
      </c>
      <c r="H1760">
        <v>2E+20</v>
      </c>
      <c r="I1760">
        <v>0</v>
      </c>
      <c r="J1760">
        <v>0</v>
      </c>
      <c r="K1760">
        <v>5</v>
      </c>
      <c r="L176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60" s="5" cm="1">
        <f t="array" ref="M1760">MAX(IF((ProjectInfoTable[ProjectName]=DiscreteStatsTable[[#This Row],[ProjectName]]),(ProjectInfoTable[ProjectName]=DiscreteStatsTable[[#This Row],[ProjectName]])*ProjectInfoTable[NumberOfReplications]))</f>
        <v>50</v>
      </c>
      <c r="N1760" s="5" cm="1">
        <f t="array" ref="N1760">IFERROR(AVERAGE(IF((DiscreteStatsTable[GroupByKey]=DiscreteStatsTable[[#This Row],[GroupByKey]]),(DiscreteStatsTable[GroupByKey]=DiscreteStatsTable[[#This Row],[GroupByKey]])*DiscreteStatsTable[Average])),0)</f>
        <v>0</v>
      </c>
      <c r="O1760" s="5" cm="1">
        <f t="array" ref="O1760">IFERROR(_xlfn.STDEV.S(IF((DiscreteStatsTable[GroupByKey]=DiscreteStatsTable[[#This Row],[GroupByKey]]),(DiscreteStatsTable[GroupByKey]=DiscreteStatsTable[[#This Row],[GroupByKey]])*DiscreteStatsTable[Average])),0)</f>
        <v>0</v>
      </c>
      <c r="P1760" s="5" cm="1">
        <f t="array" ref="P1760">MAX(IF((ProjectInfoTable[ProjectName]=DiscreteStatsTable[[#This Row],[ProjectName]]),(ProjectInfoTable[ProjectName]=DiscreteStatsTable[[#This Row],[ProjectName]])*ProjectInfoTable[ConfidenceInterval]))</f>
        <v>0.95</v>
      </c>
      <c r="Q1760" s="5">
        <f>IF(AND(DiscreteStatsTable[[#This Row],[RepsWithStatObserved]]=1,Y1760=0),200000000000000000000,IFERROR(_xlfn.T.INV.2T(1 -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0" s="5" cm="1">
        <f t="array" ref="R1760">MIN(IF((DiscreteStatsTable[GroupByKey]=DiscreteStatsTable[[#This Row],[GroupByKey]]),(DiscreteStatsTable[GroupByKey]=DiscreteStatsTable[[#This Row],[GroupByKey]])*DiscreteStatsTable[Average]))</f>
        <v>0</v>
      </c>
      <c r="S1760" s="5" cm="1">
        <f t="array" ref="S1760">MAX(IF((DiscreteStatsTable[GroupByKey]=DiscreteStatsTable[[#This Row],[GroupByKey]]),(DiscreteStatsTable[GroupByKey]=DiscreteStatsTable[[#This Row],[GroupByKey]])*DiscreteStatsTable[Average]))</f>
        <v>0</v>
      </c>
      <c r="T1760" s="5" cm="1">
        <f t="array" ref="T1760">MIN(IF((DiscreteStatsTable[GroupByKey]=DiscreteStatsTable[[#This Row],[GroupByKey]]),(DiscreteStatsTable[GroupByKey]=DiscreteStatsTable[[#This Row],[GroupByKey]])*DiscreteStatsTable[Minimum]))</f>
        <v>0</v>
      </c>
      <c r="U1760" s="5" cm="1">
        <f t="array" ref="U1760">MAX(IF((DiscreteStatsTable[GroupByKey]=DiscreteStatsTable[[#This Row],[GroupByKey]]),(DiscreteStatsTable[GroupByKey]=DiscreteStatsTable[[#This Row],[GroupByKey]])*DiscreteStatsTable[Maximum]))</f>
        <v>0</v>
      </c>
      <c r="V1760" s="5" cm="1">
        <f t="array" ref="V1760">IFERROR(AVERAGE(IF((DiscreteStatsTable[GroupByKey]=DiscreteStatsTable[[#This Row],[GroupByKey]]),(DiscreteStatsTable[GroupByKey]=DiscreteStatsTable[[#This Row],[GroupByKey]])*DiscreteStatsTable[NumberObservations])),0)</f>
        <v>6.72</v>
      </c>
      <c r="W1760" s="5">
        <f>IF((DiscreteStatsTable[[#This Row],[RepsRequested]]&gt;1),DiscreteStatsTable[[#This Row],[HalfWidth]],DiscreteStatsTable[[#This Row],[BatchMeansHalfWidth]])</f>
        <v>0</v>
      </c>
      <c r="X1760" s="5" cm="1">
        <f t="array" ref="X1760">COUNT(IF((DiscreteStatsTable[GroupByKey]=DiscreteStatsTable[[#This Row],[GroupByKey]]),(DiscreteStatsTable[GroupByKey]=DiscreteStatsTable[[#This Row],[GroupByKey]])*DiscreteStatsTable[Replication]))</f>
        <v>50</v>
      </c>
      <c r="Y1760" s="5">
        <f>IF(DiscreteStatsTable[[#This Row],[RepsRequested]]=DiscreteStatsTable[[#This Row],[RepsWithStatObserved]],1,0)</f>
        <v>1</v>
      </c>
    </row>
    <row r="1761" spans="1:25" x14ac:dyDescent="0.25">
      <c r="A1761" t="s">
        <v>68</v>
      </c>
      <c r="B1761" t="s">
        <v>70</v>
      </c>
      <c r="C1761">
        <v>30</v>
      </c>
      <c r="D1761" t="s">
        <v>100</v>
      </c>
      <c r="E1761" t="s">
        <v>82</v>
      </c>
      <c r="F1761" t="s">
        <v>81</v>
      </c>
      <c r="G1761">
        <v>3.6176664998020698</v>
      </c>
      <c r="H1761">
        <v>2E+20</v>
      </c>
      <c r="I1761">
        <v>0</v>
      </c>
      <c r="J1761">
        <v>5.0698319384187904</v>
      </c>
      <c r="K1761">
        <v>5</v>
      </c>
      <c r="L176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61" s="5" cm="1">
        <f t="array" ref="M1761">MAX(IF((ProjectInfoTable[ProjectName]=DiscreteStatsTable[[#This Row],[ProjectName]]),(ProjectInfoTable[ProjectName]=DiscreteStatsTable[[#This Row],[ProjectName]])*ProjectInfoTable[NumberOfReplications]))</f>
        <v>50</v>
      </c>
      <c r="N1761" s="5" cm="1">
        <f t="array" ref="N1761">IFERROR(AVERAGE(IF((DiscreteStatsTable[GroupByKey]=DiscreteStatsTable[[#This Row],[GroupByKey]]),(DiscreteStatsTable[GroupByKey]=DiscreteStatsTable[[#This Row],[GroupByKey]])*DiscreteStatsTable[Average])),0)</f>
        <v>1.5034096831290458</v>
      </c>
      <c r="O1761" s="5" cm="1">
        <f t="array" ref="O1761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61" s="5" cm="1">
        <f t="array" ref="P1761">MAX(IF((ProjectInfoTable[ProjectName]=DiscreteStatsTable[[#This Row],[ProjectName]]),(ProjectInfoTable[ProjectName]=DiscreteStatsTable[[#This Row],[ProjectName]])*ProjectInfoTable[ConfidenceInterval]))</f>
        <v>0.95</v>
      </c>
      <c r="Q1761" s="5">
        <f>IF(AND(DiscreteStatsTable[[#This Row],[RepsWithStatObserved]]=1,Y1761=0),200000000000000000000,IFERROR(_xlfn.T.INV.2T(1 -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61" s="5" cm="1">
        <f t="array" ref="R1761">MIN(IF((DiscreteStatsTable[GroupByKey]=DiscreteStatsTable[[#This Row],[GroupByKey]]),(DiscreteStatsTable[GroupByKey]=DiscreteStatsTable[[#This Row],[GroupByKey]])*DiscreteStatsTable[Average]))</f>
        <v>0</v>
      </c>
      <c r="S1761" s="5" cm="1">
        <f t="array" ref="S1761">MAX(IF((DiscreteStatsTable[GroupByKey]=DiscreteStatsTable[[#This Row],[GroupByKey]]),(DiscreteStatsTable[GroupByKey]=DiscreteStatsTable[[#This Row],[GroupByKey]])*DiscreteStatsTable[Average]))</f>
        <v>12.907894030662501</v>
      </c>
      <c r="T1761" s="5" cm="1">
        <f t="array" ref="T1761">MIN(IF((DiscreteStatsTable[GroupByKey]=DiscreteStatsTable[[#This Row],[GroupByKey]]),(DiscreteStatsTable[GroupByKey]=DiscreteStatsTable[[#This Row],[GroupByKey]])*DiscreteStatsTable[Minimum]))</f>
        <v>0</v>
      </c>
      <c r="U1761" s="5" cm="1">
        <f t="array" ref="U1761">MAX(IF((DiscreteStatsTable[GroupByKey]=DiscreteStatsTable[[#This Row],[GroupByKey]]),(DiscreteStatsTable[GroupByKey]=DiscreteStatsTable[[#This Row],[GroupByKey]])*DiscreteStatsTable[Maximum]))</f>
        <v>31.471105476993198</v>
      </c>
      <c r="V1761" s="5" cm="1">
        <f t="array" ref="V1761">IFERROR(AVERAGE(IF((DiscreteStatsTable[GroupByKey]=DiscreteStatsTable[[#This Row],[GroupByKey]]),(DiscreteStatsTable[GroupByKey]=DiscreteStatsTable[[#This Row],[GroupByKey]])*DiscreteStatsTable[NumberObservations])),0)</f>
        <v>6.72</v>
      </c>
      <c r="W1761" s="5">
        <f>IF((DiscreteStatsTable[[#This Row],[RepsRequested]]&gt;1),DiscreteStatsTable[[#This Row],[HalfWidth]],DiscreteStatsTable[[#This Row],[BatchMeansHalfWidth]])</f>
        <v>0.61588360143157994</v>
      </c>
      <c r="X1761" s="5" cm="1">
        <f t="array" ref="X1761">COUNT(IF((DiscreteStatsTable[GroupByKey]=DiscreteStatsTable[[#This Row],[GroupByKey]]),(DiscreteStatsTable[GroupByKey]=DiscreteStatsTable[[#This Row],[GroupByKey]])*DiscreteStatsTable[Replication]))</f>
        <v>50</v>
      </c>
      <c r="Y1761" s="5">
        <f>IF(DiscreteStatsTable[[#This Row],[RepsRequested]]=DiscreteStatsTable[[#This Row],[RepsWithStatObserved]],1,0)</f>
        <v>1</v>
      </c>
    </row>
    <row r="1762" spans="1:25" x14ac:dyDescent="0.25">
      <c r="A1762" t="s">
        <v>68</v>
      </c>
      <c r="B1762" t="s">
        <v>70</v>
      </c>
      <c r="C1762">
        <v>31</v>
      </c>
      <c r="D1762" t="s">
        <v>100</v>
      </c>
      <c r="E1762" t="s">
        <v>80</v>
      </c>
      <c r="F1762" t="s">
        <v>81</v>
      </c>
      <c r="G1762">
        <v>0</v>
      </c>
      <c r="H1762">
        <v>2E+20</v>
      </c>
      <c r="I1762">
        <v>0</v>
      </c>
      <c r="J1762">
        <v>0</v>
      </c>
      <c r="K1762">
        <v>2</v>
      </c>
      <c r="L176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62" s="5" cm="1">
        <f t="array" ref="M1762">MAX(IF((ProjectInfoTable[ProjectName]=DiscreteStatsTable[[#This Row],[ProjectName]]),(ProjectInfoTable[ProjectName]=DiscreteStatsTable[[#This Row],[ProjectName]])*ProjectInfoTable[NumberOfReplications]))</f>
        <v>50</v>
      </c>
      <c r="N1762" s="5" cm="1">
        <f t="array" ref="N1762">IFERROR(AVERAGE(IF((DiscreteStatsTable[GroupByKey]=DiscreteStatsTable[[#This Row],[GroupByKey]]),(DiscreteStatsTable[GroupByKey]=DiscreteStatsTable[[#This Row],[GroupByKey]])*DiscreteStatsTable[Average])),0)</f>
        <v>0</v>
      </c>
      <c r="O1762" s="5" cm="1">
        <f t="array" ref="O1762">IFERROR(_xlfn.STDEV.S(IF((DiscreteStatsTable[GroupByKey]=DiscreteStatsTable[[#This Row],[GroupByKey]]),(DiscreteStatsTable[GroupByKey]=DiscreteStatsTable[[#This Row],[GroupByKey]])*DiscreteStatsTable[Average])),0)</f>
        <v>0</v>
      </c>
      <c r="P1762" s="5" cm="1">
        <f t="array" ref="P1762">MAX(IF((ProjectInfoTable[ProjectName]=DiscreteStatsTable[[#This Row],[ProjectName]]),(ProjectInfoTable[ProjectName]=DiscreteStatsTable[[#This Row],[ProjectName]])*ProjectInfoTable[ConfidenceInterval]))</f>
        <v>0.95</v>
      </c>
      <c r="Q1762" s="5">
        <f>IF(AND(DiscreteStatsTable[[#This Row],[RepsWithStatObserved]]=1,Y1762=0),200000000000000000000,IFERROR(_xlfn.T.INV.2T(1 -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2" s="5" cm="1">
        <f t="array" ref="R1762">MIN(IF((DiscreteStatsTable[GroupByKey]=DiscreteStatsTable[[#This Row],[GroupByKey]]),(DiscreteStatsTable[GroupByKey]=DiscreteStatsTable[[#This Row],[GroupByKey]])*DiscreteStatsTable[Average]))</f>
        <v>0</v>
      </c>
      <c r="S1762" s="5" cm="1">
        <f t="array" ref="S1762">MAX(IF((DiscreteStatsTable[GroupByKey]=DiscreteStatsTable[[#This Row],[GroupByKey]]),(DiscreteStatsTable[GroupByKey]=DiscreteStatsTable[[#This Row],[GroupByKey]])*DiscreteStatsTable[Average]))</f>
        <v>0</v>
      </c>
      <c r="T1762" s="5" cm="1">
        <f t="array" ref="T1762">MIN(IF((DiscreteStatsTable[GroupByKey]=DiscreteStatsTable[[#This Row],[GroupByKey]]),(DiscreteStatsTable[GroupByKey]=DiscreteStatsTable[[#This Row],[GroupByKey]])*DiscreteStatsTable[Minimum]))</f>
        <v>0</v>
      </c>
      <c r="U1762" s="5" cm="1">
        <f t="array" ref="U1762">MAX(IF((DiscreteStatsTable[GroupByKey]=DiscreteStatsTable[[#This Row],[GroupByKey]]),(DiscreteStatsTable[GroupByKey]=DiscreteStatsTable[[#This Row],[GroupByKey]])*DiscreteStatsTable[Maximum]))</f>
        <v>0</v>
      </c>
      <c r="V1762" s="5" cm="1">
        <f t="array" ref="V1762">IFERROR(AVERAGE(IF((DiscreteStatsTable[GroupByKey]=DiscreteStatsTable[[#This Row],[GroupByKey]]),(DiscreteStatsTable[GroupByKey]=DiscreteStatsTable[[#This Row],[GroupByKey]])*DiscreteStatsTable[NumberObservations])),0)</f>
        <v>6.72</v>
      </c>
      <c r="W1762" s="5">
        <f>IF((DiscreteStatsTable[[#This Row],[RepsRequested]]&gt;1),DiscreteStatsTable[[#This Row],[HalfWidth]],DiscreteStatsTable[[#This Row],[BatchMeansHalfWidth]])</f>
        <v>0</v>
      </c>
      <c r="X1762" s="5" cm="1">
        <f t="array" ref="X1762">COUNT(IF((DiscreteStatsTable[GroupByKey]=DiscreteStatsTable[[#This Row],[GroupByKey]]),(DiscreteStatsTable[GroupByKey]=DiscreteStatsTable[[#This Row],[GroupByKey]])*DiscreteStatsTable[Replication]))</f>
        <v>50</v>
      </c>
      <c r="Y1762" s="5">
        <f>IF(DiscreteStatsTable[[#This Row],[RepsRequested]]=DiscreteStatsTable[[#This Row],[RepsWithStatObserved]],1,0)</f>
        <v>1</v>
      </c>
    </row>
    <row r="1763" spans="1:25" x14ac:dyDescent="0.25">
      <c r="A1763" t="s">
        <v>68</v>
      </c>
      <c r="B1763" t="s">
        <v>70</v>
      </c>
      <c r="C1763">
        <v>31</v>
      </c>
      <c r="D1763" t="s">
        <v>100</v>
      </c>
      <c r="E1763" t="s">
        <v>82</v>
      </c>
      <c r="F1763" t="s">
        <v>81</v>
      </c>
      <c r="G1763">
        <v>0</v>
      </c>
      <c r="H1763">
        <v>2E+20</v>
      </c>
      <c r="I1763">
        <v>0</v>
      </c>
      <c r="J1763">
        <v>0</v>
      </c>
      <c r="K1763">
        <v>2</v>
      </c>
      <c r="L176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63" s="5" cm="1">
        <f t="array" ref="M1763">MAX(IF((ProjectInfoTable[ProjectName]=DiscreteStatsTable[[#This Row],[ProjectName]]),(ProjectInfoTable[ProjectName]=DiscreteStatsTable[[#This Row],[ProjectName]])*ProjectInfoTable[NumberOfReplications]))</f>
        <v>50</v>
      </c>
      <c r="N1763" s="5" cm="1">
        <f t="array" ref="N1763">IFERROR(AVERAGE(IF((DiscreteStatsTable[GroupByKey]=DiscreteStatsTable[[#This Row],[GroupByKey]]),(DiscreteStatsTable[GroupByKey]=DiscreteStatsTable[[#This Row],[GroupByKey]])*DiscreteStatsTable[Average])),0)</f>
        <v>1.5034096831290458</v>
      </c>
      <c r="O1763" s="5" cm="1">
        <f t="array" ref="O1763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63" s="5" cm="1">
        <f t="array" ref="P1763">MAX(IF((ProjectInfoTable[ProjectName]=DiscreteStatsTable[[#This Row],[ProjectName]]),(ProjectInfoTable[ProjectName]=DiscreteStatsTable[[#This Row],[ProjectName]])*ProjectInfoTable[ConfidenceInterval]))</f>
        <v>0.95</v>
      </c>
      <c r="Q1763" s="5">
        <f>IF(AND(DiscreteStatsTable[[#This Row],[RepsWithStatObserved]]=1,Y1763=0),200000000000000000000,IFERROR(_xlfn.T.INV.2T(1 -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63" s="5" cm="1">
        <f t="array" ref="R1763">MIN(IF((DiscreteStatsTable[GroupByKey]=DiscreteStatsTable[[#This Row],[GroupByKey]]),(DiscreteStatsTable[GroupByKey]=DiscreteStatsTable[[#This Row],[GroupByKey]])*DiscreteStatsTable[Average]))</f>
        <v>0</v>
      </c>
      <c r="S1763" s="5" cm="1">
        <f t="array" ref="S1763">MAX(IF((DiscreteStatsTable[GroupByKey]=DiscreteStatsTable[[#This Row],[GroupByKey]]),(DiscreteStatsTable[GroupByKey]=DiscreteStatsTable[[#This Row],[GroupByKey]])*DiscreteStatsTable[Average]))</f>
        <v>12.907894030662501</v>
      </c>
      <c r="T1763" s="5" cm="1">
        <f t="array" ref="T1763">MIN(IF((DiscreteStatsTable[GroupByKey]=DiscreteStatsTable[[#This Row],[GroupByKey]]),(DiscreteStatsTable[GroupByKey]=DiscreteStatsTable[[#This Row],[GroupByKey]])*DiscreteStatsTable[Minimum]))</f>
        <v>0</v>
      </c>
      <c r="U1763" s="5" cm="1">
        <f t="array" ref="U1763">MAX(IF((DiscreteStatsTable[GroupByKey]=DiscreteStatsTable[[#This Row],[GroupByKey]]),(DiscreteStatsTable[GroupByKey]=DiscreteStatsTable[[#This Row],[GroupByKey]])*DiscreteStatsTable[Maximum]))</f>
        <v>31.471105476993198</v>
      </c>
      <c r="V1763" s="5" cm="1">
        <f t="array" ref="V1763">IFERROR(AVERAGE(IF((DiscreteStatsTable[GroupByKey]=DiscreteStatsTable[[#This Row],[GroupByKey]]),(DiscreteStatsTable[GroupByKey]=DiscreteStatsTable[[#This Row],[GroupByKey]])*DiscreteStatsTable[NumberObservations])),0)</f>
        <v>6.72</v>
      </c>
      <c r="W1763" s="5">
        <f>IF((DiscreteStatsTable[[#This Row],[RepsRequested]]&gt;1),DiscreteStatsTable[[#This Row],[HalfWidth]],DiscreteStatsTable[[#This Row],[BatchMeansHalfWidth]])</f>
        <v>0.61588360143157994</v>
      </c>
      <c r="X1763" s="5" cm="1">
        <f t="array" ref="X1763">COUNT(IF((DiscreteStatsTable[GroupByKey]=DiscreteStatsTable[[#This Row],[GroupByKey]]),(DiscreteStatsTable[GroupByKey]=DiscreteStatsTable[[#This Row],[GroupByKey]])*DiscreteStatsTable[Replication]))</f>
        <v>50</v>
      </c>
      <c r="Y1763" s="5">
        <f>IF(DiscreteStatsTable[[#This Row],[RepsRequested]]=DiscreteStatsTable[[#This Row],[RepsWithStatObserved]],1,0)</f>
        <v>1</v>
      </c>
    </row>
    <row r="1764" spans="1:25" x14ac:dyDescent="0.25">
      <c r="A1764" t="s">
        <v>68</v>
      </c>
      <c r="B1764" t="s">
        <v>70</v>
      </c>
      <c r="C1764">
        <v>32</v>
      </c>
      <c r="D1764" t="s">
        <v>100</v>
      </c>
      <c r="E1764" t="s">
        <v>80</v>
      </c>
      <c r="F1764" t="s">
        <v>81</v>
      </c>
      <c r="G1764">
        <v>0</v>
      </c>
      <c r="H1764">
        <v>2E+20</v>
      </c>
      <c r="I1764">
        <v>0</v>
      </c>
      <c r="J1764">
        <v>0</v>
      </c>
      <c r="K1764">
        <v>4</v>
      </c>
      <c r="L176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64" s="5" cm="1">
        <f t="array" ref="M1764">MAX(IF((ProjectInfoTable[ProjectName]=DiscreteStatsTable[[#This Row],[ProjectName]]),(ProjectInfoTable[ProjectName]=DiscreteStatsTable[[#This Row],[ProjectName]])*ProjectInfoTable[NumberOfReplications]))</f>
        <v>50</v>
      </c>
      <c r="N1764" s="5" cm="1">
        <f t="array" ref="N1764">IFERROR(AVERAGE(IF((DiscreteStatsTable[GroupByKey]=DiscreteStatsTable[[#This Row],[GroupByKey]]),(DiscreteStatsTable[GroupByKey]=DiscreteStatsTable[[#This Row],[GroupByKey]])*DiscreteStatsTable[Average])),0)</f>
        <v>0</v>
      </c>
      <c r="O1764" s="5" cm="1">
        <f t="array" ref="O1764">IFERROR(_xlfn.STDEV.S(IF((DiscreteStatsTable[GroupByKey]=DiscreteStatsTable[[#This Row],[GroupByKey]]),(DiscreteStatsTable[GroupByKey]=DiscreteStatsTable[[#This Row],[GroupByKey]])*DiscreteStatsTable[Average])),0)</f>
        <v>0</v>
      </c>
      <c r="P1764" s="5" cm="1">
        <f t="array" ref="P1764">MAX(IF((ProjectInfoTable[ProjectName]=DiscreteStatsTable[[#This Row],[ProjectName]]),(ProjectInfoTable[ProjectName]=DiscreteStatsTable[[#This Row],[ProjectName]])*ProjectInfoTable[ConfidenceInterval]))</f>
        <v>0.95</v>
      </c>
      <c r="Q1764" s="5">
        <f>IF(AND(DiscreteStatsTable[[#This Row],[RepsWithStatObserved]]=1,Y1764=0),200000000000000000000,IFERROR(_xlfn.T.INV.2T(1 -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4" s="5" cm="1">
        <f t="array" ref="R1764">MIN(IF((DiscreteStatsTable[GroupByKey]=DiscreteStatsTable[[#This Row],[GroupByKey]]),(DiscreteStatsTable[GroupByKey]=DiscreteStatsTable[[#This Row],[GroupByKey]])*DiscreteStatsTable[Average]))</f>
        <v>0</v>
      </c>
      <c r="S1764" s="5" cm="1">
        <f t="array" ref="S1764">MAX(IF((DiscreteStatsTable[GroupByKey]=DiscreteStatsTable[[#This Row],[GroupByKey]]),(DiscreteStatsTable[GroupByKey]=DiscreteStatsTable[[#This Row],[GroupByKey]])*DiscreteStatsTable[Average]))</f>
        <v>0</v>
      </c>
      <c r="T1764" s="5" cm="1">
        <f t="array" ref="T1764">MIN(IF((DiscreteStatsTable[GroupByKey]=DiscreteStatsTable[[#This Row],[GroupByKey]]),(DiscreteStatsTable[GroupByKey]=DiscreteStatsTable[[#This Row],[GroupByKey]])*DiscreteStatsTable[Minimum]))</f>
        <v>0</v>
      </c>
      <c r="U1764" s="5" cm="1">
        <f t="array" ref="U1764">MAX(IF((DiscreteStatsTable[GroupByKey]=DiscreteStatsTable[[#This Row],[GroupByKey]]),(DiscreteStatsTable[GroupByKey]=DiscreteStatsTable[[#This Row],[GroupByKey]])*DiscreteStatsTable[Maximum]))</f>
        <v>0</v>
      </c>
      <c r="V1764" s="5" cm="1">
        <f t="array" ref="V1764">IFERROR(AVERAGE(IF((DiscreteStatsTable[GroupByKey]=DiscreteStatsTable[[#This Row],[GroupByKey]]),(DiscreteStatsTable[GroupByKey]=DiscreteStatsTable[[#This Row],[GroupByKey]])*DiscreteStatsTable[NumberObservations])),0)</f>
        <v>6.72</v>
      </c>
      <c r="W1764" s="5">
        <f>IF((DiscreteStatsTable[[#This Row],[RepsRequested]]&gt;1),DiscreteStatsTable[[#This Row],[HalfWidth]],DiscreteStatsTable[[#This Row],[BatchMeansHalfWidth]])</f>
        <v>0</v>
      </c>
      <c r="X1764" s="5" cm="1">
        <f t="array" ref="X1764">COUNT(IF((DiscreteStatsTable[GroupByKey]=DiscreteStatsTable[[#This Row],[GroupByKey]]),(DiscreteStatsTable[GroupByKey]=DiscreteStatsTable[[#This Row],[GroupByKey]])*DiscreteStatsTable[Replication]))</f>
        <v>50</v>
      </c>
      <c r="Y1764" s="5">
        <f>IF(DiscreteStatsTable[[#This Row],[RepsRequested]]=DiscreteStatsTable[[#This Row],[RepsWithStatObserved]],1,0)</f>
        <v>1</v>
      </c>
    </row>
    <row r="1765" spans="1:25" x14ac:dyDescent="0.25">
      <c r="A1765" t="s">
        <v>68</v>
      </c>
      <c r="B1765" t="s">
        <v>70</v>
      </c>
      <c r="C1765">
        <v>32</v>
      </c>
      <c r="D1765" t="s">
        <v>100</v>
      </c>
      <c r="E1765" t="s">
        <v>82</v>
      </c>
      <c r="F1765" t="s">
        <v>81</v>
      </c>
      <c r="G1765">
        <v>0.21831782127979699</v>
      </c>
      <c r="H1765">
        <v>2E+20</v>
      </c>
      <c r="I1765">
        <v>0</v>
      </c>
      <c r="J1765">
        <v>0.87327128511918795</v>
      </c>
      <c r="K1765">
        <v>4</v>
      </c>
      <c r="L176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65" s="5" cm="1">
        <f t="array" ref="M1765">MAX(IF((ProjectInfoTable[ProjectName]=DiscreteStatsTable[[#This Row],[ProjectName]]),(ProjectInfoTable[ProjectName]=DiscreteStatsTable[[#This Row],[ProjectName]])*ProjectInfoTable[NumberOfReplications]))</f>
        <v>50</v>
      </c>
      <c r="N1765" s="5" cm="1">
        <f t="array" ref="N1765">IFERROR(AVERAGE(IF((DiscreteStatsTable[GroupByKey]=DiscreteStatsTable[[#This Row],[GroupByKey]]),(DiscreteStatsTable[GroupByKey]=DiscreteStatsTable[[#This Row],[GroupByKey]])*DiscreteStatsTable[Average])),0)</f>
        <v>1.5034096831290458</v>
      </c>
      <c r="O1765" s="5" cm="1">
        <f t="array" ref="O1765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65" s="5" cm="1">
        <f t="array" ref="P1765">MAX(IF((ProjectInfoTable[ProjectName]=DiscreteStatsTable[[#This Row],[ProjectName]]),(ProjectInfoTable[ProjectName]=DiscreteStatsTable[[#This Row],[ProjectName]])*ProjectInfoTable[ConfidenceInterval]))</f>
        <v>0.95</v>
      </c>
      <c r="Q1765" s="5">
        <f>IF(AND(DiscreteStatsTable[[#This Row],[RepsWithStatObserved]]=1,Y1765=0),200000000000000000000,IFERROR(_xlfn.T.INV.2T(1 -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65" s="5" cm="1">
        <f t="array" ref="R1765">MIN(IF((DiscreteStatsTable[GroupByKey]=DiscreteStatsTable[[#This Row],[GroupByKey]]),(DiscreteStatsTable[GroupByKey]=DiscreteStatsTable[[#This Row],[GroupByKey]])*DiscreteStatsTable[Average]))</f>
        <v>0</v>
      </c>
      <c r="S1765" s="5" cm="1">
        <f t="array" ref="S1765">MAX(IF((DiscreteStatsTable[GroupByKey]=DiscreteStatsTable[[#This Row],[GroupByKey]]),(DiscreteStatsTable[GroupByKey]=DiscreteStatsTable[[#This Row],[GroupByKey]])*DiscreteStatsTable[Average]))</f>
        <v>12.907894030662501</v>
      </c>
      <c r="T1765" s="5" cm="1">
        <f t="array" ref="T1765">MIN(IF((DiscreteStatsTable[GroupByKey]=DiscreteStatsTable[[#This Row],[GroupByKey]]),(DiscreteStatsTable[GroupByKey]=DiscreteStatsTable[[#This Row],[GroupByKey]])*DiscreteStatsTable[Minimum]))</f>
        <v>0</v>
      </c>
      <c r="U1765" s="5" cm="1">
        <f t="array" ref="U1765">MAX(IF((DiscreteStatsTable[GroupByKey]=DiscreteStatsTable[[#This Row],[GroupByKey]]),(DiscreteStatsTable[GroupByKey]=DiscreteStatsTable[[#This Row],[GroupByKey]])*DiscreteStatsTable[Maximum]))</f>
        <v>31.471105476993198</v>
      </c>
      <c r="V1765" s="5" cm="1">
        <f t="array" ref="V1765">IFERROR(AVERAGE(IF((DiscreteStatsTable[GroupByKey]=DiscreteStatsTable[[#This Row],[GroupByKey]]),(DiscreteStatsTable[GroupByKey]=DiscreteStatsTable[[#This Row],[GroupByKey]])*DiscreteStatsTable[NumberObservations])),0)</f>
        <v>6.72</v>
      </c>
      <c r="W1765" s="5">
        <f>IF((DiscreteStatsTable[[#This Row],[RepsRequested]]&gt;1),DiscreteStatsTable[[#This Row],[HalfWidth]],DiscreteStatsTable[[#This Row],[BatchMeansHalfWidth]])</f>
        <v>0.61588360143157994</v>
      </c>
      <c r="X1765" s="5" cm="1">
        <f t="array" ref="X1765">COUNT(IF((DiscreteStatsTable[GroupByKey]=DiscreteStatsTable[[#This Row],[GroupByKey]]),(DiscreteStatsTable[GroupByKey]=DiscreteStatsTable[[#This Row],[GroupByKey]])*DiscreteStatsTable[Replication]))</f>
        <v>50</v>
      </c>
      <c r="Y1765" s="5">
        <f>IF(DiscreteStatsTable[[#This Row],[RepsRequested]]=DiscreteStatsTable[[#This Row],[RepsWithStatObserved]],1,0)</f>
        <v>1</v>
      </c>
    </row>
    <row r="1766" spans="1:25" x14ac:dyDescent="0.25">
      <c r="A1766" t="s">
        <v>68</v>
      </c>
      <c r="B1766" t="s">
        <v>70</v>
      </c>
      <c r="C1766">
        <v>33</v>
      </c>
      <c r="D1766" t="s">
        <v>100</v>
      </c>
      <c r="E1766" t="s">
        <v>80</v>
      </c>
      <c r="F1766" t="s">
        <v>81</v>
      </c>
      <c r="G1766">
        <v>0</v>
      </c>
      <c r="H1766">
        <v>2E+20</v>
      </c>
      <c r="I1766">
        <v>0</v>
      </c>
      <c r="J1766">
        <v>0</v>
      </c>
      <c r="K1766">
        <v>16</v>
      </c>
      <c r="L176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66" s="5" cm="1">
        <f t="array" ref="M1766">MAX(IF((ProjectInfoTable[ProjectName]=DiscreteStatsTable[[#This Row],[ProjectName]]),(ProjectInfoTable[ProjectName]=DiscreteStatsTable[[#This Row],[ProjectName]])*ProjectInfoTable[NumberOfReplications]))</f>
        <v>50</v>
      </c>
      <c r="N1766" s="5" cm="1">
        <f t="array" ref="N1766">IFERROR(AVERAGE(IF((DiscreteStatsTable[GroupByKey]=DiscreteStatsTable[[#This Row],[GroupByKey]]),(DiscreteStatsTable[GroupByKey]=DiscreteStatsTable[[#This Row],[GroupByKey]])*DiscreteStatsTable[Average])),0)</f>
        <v>0</v>
      </c>
      <c r="O1766" s="5" cm="1">
        <f t="array" ref="O1766">IFERROR(_xlfn.STDEV.S(IF((DiscreteStatsTable[GroupByKey]=DiscreteStatsTable[[#This Row],[GroupByKey]]),(DiscreteStatsTable[GroupByKey]=DiscreteStatsTable[[#This Row],[GroupByKey]])*DiscreteStatsTable[Average])),0)</f>
        <v>0</v>
      </c>
      <c r="P1766" s="5" cm="1">
        <f t="array" ref="P1766">MAX(IF((ProjectInfoTable[ProjectName]=DiscreteStatsTable[[#This Row],[ProjectName]]),(ProjectInfoTable[ProjectName]=DiscreteStatsTable[[#This Row],[ProjectName]])*ProjectInfoTable[ConfidenceInterval]))</f>
        <v>0.95</v>
      </c>
      <c r="Q1766" s="5">
        <f>IF(AND(DiscreteStatsTable[[#This Row],[RepsWithStatObserved]]=1,Y1766=0),200000000000000000000,IFERROR(_xlfn.T.INV.2T(1 -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6" s="5" cm="1">
        <f t="array" ref="R1766">MIN(IF((DiscreteStatsTable[GroupByKey]=DiscreteStatsTable[[#This Row],[GroupByKey]]),(DiscreteStatsTable[GroupByKey]=DiscreteStatsTable[[#This Row],[GroupByKey]])*DiscreteStatsTable[Average]))</f>
        <v>0</v>
      </c>
      <c r="S1766" s="5" cm="1">
        <f t="array" ref="S1766">MAX(IF((DiscreteStatsTable[GroupByKey]=DiscreteStatsTable[[#This Row],[GroupByKey]]),(DiscreteStatsTable[GroupByKey]=DiscreteStatsTable[[#This Row],[GroupByKey]])*DiscreteStatsTable[Average]))</f>
        <v>0</v>
      </c>
      <c r="T1766" s="5" cm="1">
        <f t="array" ref="T1766">MIN(IF((DiscreteStatsTable[GroupByKey]=DiscreteStatsTable[[#This Row],[GroupByKey]]),(DiscreteStatsTable[GroupByKey]=DiscreteStatsTable[[#This Row],[GroupByKey]])*DiscreteStatsTable[Minimum]))</f>
        <v>0</v>
      </c>
      <c r="U1766" s="5" cm="1">
        <f t="array" ref="U1766">MAX(IF((DiscreteStatsTable[GroupByKey]=DiscreteStatsTable[[#This Row],[GroupByKey]]),(DiscreteStatsTable[GroupByKey]=DiscreteStatsTable[[#This Row],[GroupByKey]])*DiscreteStatsTable[Maximum]))</f>
        <v>0</v>
      </c>
      <c r="V1766" s="5" cm="1">
        <f t="array" ref="V1766">IFERROR(AVERAGE(IF((DiscreteStatsTable[GroupByKey]=DiscreteStatsTable[[#This Row],[GroupByKey]]),(DiscreteStatsTable[GroupByKey]=DiscreteStatsTable[[#This Row],[GroupByKey]])*DiscreteStatsTable[NumberObservations])),0)</f>
        <v>6.72</v>
      </c>
      <c r="W1766" s="5">
        <f>IF((DiscreteStatsTable[[#This Row],[RepsRequested]]&gt;1),DiscreteStatsTable[[#This Row],[HalfWidth]],DiscreteStatsTable[[#This Row],[BatchMeansHalfWidth]])</f>
        <v>0</v>
      </c>
      <c r="X1766" s="5" cm="1">
        <f t="array" ref="X1766">COUNT(IF((DiscreteStatsTable[GroupByKey]=DiscreteStatsTable[[#This Row],[GroupByKey]]),(DiscreteStatsTable[GroupByKey]=DiscreteStatsTable[[#This Row],[GroupByKey]])*DiscreteStatsTable[Replication]))</f>
        <v>50</v>
      </c>
      <c r="Y1766" s="5">
        <f>IF(DiscreteStatsTable[[#This Row],[RepsRequested]]=DiscreteStatsTable[[#This Row],[RepsWithStatObserved]],1,0)</f>
        <v>1</v>
      </c>
    </row>
    <row r="1767" spans="1:25" x14ac:dyDescent="0.25">
      <c r="A1767" t="s">
        <v>68</v>
      </c>
      <c r="B1767" t="s">
        <v>70</v>
      </c>
      <c r="C1767">
        <v>33</v>
      </c>
      <c r="D1767" t="s">
        <v>100</v>
      </c>
      <c r="E1767" t="s">
        <v>82</v>
      </c>
      <c r="F1767" t="s">
        <v>81</v>
      </c>
      <c r="G1767">
        <v>1.9321653240582299</v>
      </c>
      <c r="H1767">
        <v>2E+20</v>
      </c>
      <c r="I1767">
        <v>0</v>
      </c>
      <c r="J1767">
        <v>11.2716955127828</v>
      </c>
      <c r="K1767">
        <v>16</v>
      </c>
      <c r="L176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67" s="5" cm="1">
        <f t="array" ref="M1767">MAX(IF((ProjectInfoTable[ProjectName]=DiscreteStatsTable[[#This Row],[ProjectName]]),(ProjectInfoTable[ProjectName]=DiscreteStatsTable[[#This Row],[ProjectName]])*ProjectInfoTable[NumberOfReplications]))</f>
        <v>50</v>
      </c>
      <c r="N1767" s="5" cm="1">
        <f t="array" ref="N1767">IFERROR(AVERAGE(IF((DiscreteStatsTable[GroupByKey]=DiscreteStatsTable[[#This Row],[GroupByKey]]),(DiscreteStatsTable[GroupByKey]=DiscreteStatsTable[[#This Row],[GroupByKey]])*DiscreteStatsTable[Average])),0)</f>
        <v>1.5034096831290458</v>
      </c>
      <c r="O1767" s="5" cm="1">
        <f t="array" ref="O1767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67" s="5" cm="1">
        <f t="array" ref="P1767">MAX(IF((ProjectInfoTable[ProjectName]=DiscreteStatsTable[[#This Row],[ProjectName]]),(ProjectInfoTable[ProjectName]=DiscreteStatsTable[[#This Row],[ProjectName]])*ProjectInfoTable[ConfidenceInterval]))</f>
        <v>0.95</v>
      </c>
      <c r="Q1767" s="5">
        <f>IF(AND(DiscreteStatsTable[[#This Row],[RepsWithStatObserved]]=1,Y1767=0),200000000000000000000,IFERROR(_xlfn.T.INV.2T(1 -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67" s="5" cm="1">
        <f t="array" ref="R1767">MIN(IF((DiscreteStatsTable[GroupByKey]=DiscreteStatsTable[[#This Row],[GroupByKey]]),(DiscreteStatsTable[GroupByKey]=DiscreteStatsTable[[#This Row],[GroupByKey]])*DiscreteStatsTable[Average]))</f>
        <v>0</v>
      </c>
      <c r="S1767" s="5" cm="1">
        <f t="array" ref="S1767">MAX(IF((DiscreteStatsTable[GroupByKey]=DiscreteStatsTable[[#This Row],[GroupByKey]]),(DiscreteStatsTable[GroupByKey]=DiscreteStatsTable[[#This Row],[GroupByKey]])*DiscreteStatsTable[Average]))</f>
        <v>12.907894030662501</v>
      </c>
      <c r="T1767" s="5" cm="1">
        <f t="array" ref="T1767">MIN(IF((DiscreteStatsTable[GroupByKey]=DiscreteStatsTable[[#This Row],[GroupByKey]]),(DiscreteStatsTable[GroupByKey]=DiscreteStatsTable[[#This Row],[GroupByKey]])*DiscreteStatsTable[Minimum]))</f>
        <v>0</v>
      </c>
      <c r="U1767" s="5" cm="1">
        <f t="array" ref="U1767">MAX(IF((DiscreteStatsTable[GroupByKey]=DiscreteStatsTable[[#This Row],[GroupByKey]]),(DiscreteStatsTable[GroupByKey]=DiscreteStatsTable[[#This Row],[GroupByKey]])*DiscreteStatsTable[Maximum]))</f>
        <v>31.471105476993198</v>
      </c>
      <c r="V1767" s="5" cm="1">
        <f t="array" ref="V1767">IFERROR(AVERAGE(IF((DiscreteStatsTable[GroupByKey]=DiscreteStatsTable[[#This Row],[GroupByKey]]),(DiscreteStatsTable[GroupByKey]=DiscreteStatsTable[[#This Row],[GroupByKey]])*DiscreteStatsTable[NumberObservations])),0)</f>
        <v>6.72</v>
      </c>
      <c r="W1767" s="5">
        <f>IF((DiscreteStatsTable[[#This Row],[RepsRequested]]&gt;1),DiscreteStatsTable[[#This Row],[HalfWidth]],DiscreteStatsTable[[#This Row],[BatchMeansHalfWidth]])</f>
        <v>0.61588360143157994</v>
      </c>
      <c r="X1767" s="5" cm="1">
        <f t="array" ref="X1767">COUNT(IF((DiscreteStatsTable[GroupByKey]=DiscreteStatsTable[[#This Row],[GroupByKey]]),(DiscreteStatsTable[GroupByKey]=DiscreteStatsTable[[#This Row],[GroupByKey]])*DiscreteStatsTable[Replication]))</f>
        <v>50</v>
      </c>
      <c r="Y1767" s="5">
        <f>IF(DiscreteStatsTable[[#This Row],[RepsRequested]]=DiscreteStatsTable[[#This Row],[RepsWithStatObserved]],1,0)</f>
        <v>1</v>
      </c>
    </row>
    <row r="1768" spans="1:25" x14ac:dyDescent="0.25">
      <c r="A1768" t="s">
        <v>68</v>
      </c>
      <c r="B1768" t="s">
        <v>70</v>
      </c>
      <c r="C1768">
        <v>34</v>
      </c>
      <c r="D1768" t="s">
        <v>100</v>
      </c>
      <c r="E1768" t="s">
        <v>80</v>
      </c>
      <c r="F1768" t="s">
        <v>81</v>
      </c>
      <c r="G1768">
        <v>0</v>
      </c>
      <c r="H1768">
        <v>2E+20</v>
      </c>
      <c r="I1768">
        <v>0</v>
      </c>
      <c r="J1768">
        <v>0</v>
      </c>
      <c r="K1768">
        <v>5</v>
      </c>
      <c r="L176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68" s="5" cm="1">
        <f t="array" ref="M1768">MAX(IF((ProjectInfoTable[ProjectName]=DiscreteStatsTable[[#This Row],[ProjectName]]),(ProjectInfoTable[ProjectName]=DiscreteStatsTable[[#This Row],[ProjectName]])*ProjectInfoTable[NumberOfReplications]))</f>
        <v>50</v>
      </c>
      <c r="N1768" s="5" cm="1">
        <f t="array" ref="N1768">IFERROR(AVERAGE(IF((DiscreteStatsTable[GroupByKey]=DiscreteStatsTable[[#This Row],[GroupByKey]]),(DiscreteStatsTable[GroupByKey]=DiscreteStatsTable[[#This Row],[GroupByKey]])*DiscreteStatsTable[Average])),0)</f>
        <v>0</v>
      </c>
      <c r="O1768" s="5" cm="1">
        <f t="array" ref="O1768">IFERROR(_xlfn.STDEV.S(IF((DiscreteStatsTable[GroupByKey]=DiscreteStatsTable[[#This Row],[GroupByKey]]),(DiscreteStatsTable[GroupByKey]=DiscreteStatsTable[[#This Row],[GroupByKey]])*DiscreteStatsTable[Average])),0)</f>
        <v>0</v>
      </c>
      <c r="P1768" s="5" cm="1">
        <f t="array" ref="P1768">MAX(IF((ProjectInfoTable[ProjectName]=DiscreteStatsTable[[#This Row],[ProjectName]]),(ProjectInfoTable[ProjectName]=DiscreteStatsTable[[#This Row],[ProjectName]])*ProjectInfoTable[ConfidenceInterval]))</f>
        <v>0.95</v>
      </c>
      <c r="Q1768" s="5">
        <f>IF(AND(DiscreteStatsTable[[#This Row],[RepsWithStatObserved]]=1,Y1768=0),200000000000000000000,IFERROR(_xlfn.T.INV.2T(1 -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8" s="5" cm="1">
        <f t="array" ref="R1768">MIN(IF((DiscreteStatsTable[GroupByKey]=DiscreteStatsTable[[#This Row],[GroupByKey]]),(DiscreteStatsTable[GroupByKey]=DiscreteStatsTable[[#This Row],[GroupByKey]])*DiscreteStatsTable[Average]))</f>
        <v>0</v>
      </c>
      <c r="S1768" s="5" cm="1">
        <f t="array" ref="S1768">MAX(IF((DiscreteStatsTable[GroupByKey]=DiscreteStatsTable[[#This Row],[GroupByKey]]),(DiscreteStatsTable[GroupByKey]=DiscreteStatsTable[[#This Row],[GroupByKey]])*DiscreteStatsTable[Average]))</f>
        <v>0</v>
      </c>
      <c r="T1768" s="5" cm="1">
        <f t="array" ref="T1768">MIN(IF((DiscreteStatsTable[GroupByKey]=DiscreteStatsTable[[#This Row],[GroupByKey]]),(DiscreteStatsTable[GroupByKey]=DiscreteStatsTable[[#This Row],[GroupByKey]])*DiscreteStatsTable[Minimum]))</f>
        <v>0</v>
      </c>
      <c r="U1768" s="5" cm="1">
        <f t="array" ref="U1768">MAX(IF((DiscreteStatsTable[GroupByKey]=DiscreteStatsTable[[#This Row],[GroupByKey]]),(DiscreteStatsTable[GroupByKey]=DiscreteStatsTable[[#This Row],[GroupByKey]])*DiscreteStatsTable[Maximum]))</f>
        <v>0</v>
      </c>
      <c r="V1768" s="5" cm="1">
        <f t="array" ref="V1768">IFERROR(AVERAGE(IF((DiscreteStatsTable[GroupByKey]=DiscreteStatsTable[[#This Row],[GroupByKey]]),(DiscreteStatsTable[GroupByKey]=DiscreteStatsTable[[#This Row],[GroupByKey]])*DiscreteStatsTable[NumberObservations])),0)</f>
        <v>6.72</v>
      </c>
      <c r="W1768" s="5">
        <f>IF((DiscreteStatsTable[[#This Row],[RepsRequested]]&gt;1),DiscreteStatsTable[[#This Row],[HalfWidth]],DiscreteStatsTable[[#This Row],[BatchMeansHalfWidth]])</f>
        <v>0</v>
      </c>
      <c r="X1768" s="5" cm="1">
        <f t="array" ref="X1768">COUNT(IF((DiscreteStatsTable[GroupByKey]=DiscreteStatsTable[[#This Row],[GroupByKey]]),(DiscreteStatsTable[GroupByKey]=DiscreteStatsTable[[#This Row],[GroupByKey]])*DiscreteStatsTable[Replication]))</f>
        <v>50</v>
      </c>
      <c r="Y1768" s="5">
        <f>IF(DiscreteStatsTable[[#This Row],[RepsRequested]]=DiscreteStatsTable[[#This Row],[RepsWithStatObserved]],1,0)</f>
        <v>1</v>
      </c>
    </row>
    <row r="1769" spans="1:25" x14ac:dyDescent="0.25">
      <c r="A1769" t="s">
        <v>68</v>
      </c>
      <c r="B1769" t="s">
        <v>70</v>
      </c>
      <c r="C1769">
        <v>34</v>
      </c>
      <c r="D1769" t="s">
        <v>100</v>
      </c>
      <c r="E1769" t="s">
        <v>82</v>
      </c>
      <c r="F1769" t="s">
        <v>81</v>
      </c>
      <c r="G1769">
        <v>12.907894030662501</v>
      </c>
      <c r="H1769">
        <v>2E+20</v>
      </c>
      <c r="I1769">
        <v>0</v>
      </c>
      <c r="J1769">
        <v>31.471105476993198</v>
      </c>
      <c r="K1769">
        <v>5</v>
      </c>
      <c r="L176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69" s="5" cm="1">
        <f t="array" ref="M1769">MAX(IF((ProjectInfoTable[ProjectName]=DiscreteStatsTable[[#This Row],[ProjectName]]),(ProjectInfoTable[ProjectName]=DiscreteStatsTable[[#This Row],[ProjectName]])*ProjectInfoTable[NumberOfReplications]))</f>
        <v>50</v>
      </c>
      <c r="N1769" s="5" cm="1">
        <f t="array" ref="N1769">IFERROR(AVERAGE(IF((DiscreteStatsTable[GroupByKey]=DiscreteStatsTable[[#This Row],[GroupByKey]]),(DiscreteStatsTable[GroupByKey]=DiscreteStatsTable[[#This Row],[GroupByKey]])*DiscreteStatsTable[Average])),0)</f>
        <v>1.5034096831290458</v>
      </c>
      <c r="O1769" s="5" cm="1">
        <f t="array" ref="O1769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69" s="5" cm="1">
        <f t="array" ref="P1769">MAX(IF((ProjectInfoTable[ProjectName]=DiscreteStatsTable[[#This Row],[ProjectName]]),(ProjectInfoTable[ProjectName]=DiscreteStatsTable[[#This Row],[ProjectName]])*ProjectInfoTable[ConfidenceInterval]))</f>
        <v>0.95</v>
      </c>
      <c r="Q1769" s="5">
        <f>IF(AND(DiscreteStatsTable[[#This Row],[RepsWithStatObserved]]=1,Y1769=0),200000000000000000000,IFERROR(_xlfn.T.INV.2T(1 -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69" s="5" cm="1">
        <f t="array" ref="R1769">MIN(IF((DiscreteStatsTable[GroupByKey]=DiscreteStatsTable[[#This Row],[GroupByKey]]),(DiscreteStatsTable[GroupByKey]=DiscreteStatsTable[[#This Row],[GroupByKey]])*DiscreteStatsTable[Average]))</f>
        <v>0</v>
      </c>
      <c r="S1769" s="5" cm="1">
        <f t="array" ref="S1769">MAX(IF((DiscreteStatsTable[GroupByKey]=DiscreteStatsTable[[#This Row],[GroupByKey]]),(DiscreteStatsTable[GroupByKey]=DiscreteStatsTable[[#This Row],[GroupByKey]])*DiscreteStatsTable[Average]))</f>
        <v>12.907894030662501</v>
      </c>
      <c r="T1769" s="5" cm="1">
        <f t="array" ref="T1769">MIN(IF((DiscreteStatsTable[GroupByKey]=DiscreteStatsTable[[#This Row],[GroupByKey]]),(DiscreteStatsTable[GroupByKey]=DiscreteStatsTable[[#This Row],[GroupByKey]])*DiscreteStatsTable[Minimum]))</f>
        <v>0</v>
      </c>
      <c r="U1769" s="5" cm="1">
        <f t="array" ref="U1769">MAX(IF((DiscreteStatsTable[GroupByKey]=DiscreteStatsTable[[#This Row],[GroupByKey]]),(DiscreteStatsTable[GroupByKey]=DiscreteStatsTable[[#This Row],[GroupByKey]])*DiscreteStatsTable[Maximum]))</f>
        <v>31.471105476993198</v>
      </c>
      <c r="V1769" s="5" cm="1">
        <f t="array" ref="V1769">IFERROR(AVERAGE(IF((DiscreteStatsTable[GroupByKey]=DiscreteStatsTable[[#This Row],[GroupByKey]]),(DiscreteStatsTable[GroupByKey]=DiscreteStatsTable[[#This Row],[GroupByKey]])*DiscreteStatsTable[NumberObservations])),0)</f>
        <v>6.72</v>
      </c>
      <c r="W1769" s="5">
        <f>IF((DiscreteStatsTable[[#This Row],[RepsRequested]]&gt;1),DiscreteStatsTable[[#This Row],[HalfWidth]],DiscreteStatsTable[[#This Row],[BatchMeansHalfWidth]])</f>
        <v>0.61588360143157994</v>
      </c>
      <c r="X1769" s="5" cm="1">
        <f t="array" ref="X1769">COUNT(IF((DiscreteStatsTable[GroupByKey]=DiscreteStatsTable[[#This Row],[GroupByKey]]),(DiscreteStatsTable[GroupByKey]=DiscreteStatsTable[[#This Row],[GroupByKey]])*DiscreteStatsTable[Replication]))</f>
        <v>50</v>
      </c>
      <c r="Y1769" s="5">
        <f>IF(DiscreteStatsTable[[#This Row],[RepsRequested]]=DiscreteStatsTable[[#This Row],[RepsWithStatObserved]],1,0)</f>
        <v>1</v>
      </c>
    </row>
    <row r="1770" spans="1:25" x14ac:dyDescent="0.25">
      <c r="A1770" t="s">
        <v>68</v>
      </c>
      <c r="B1770" t="s">
        <v>70</v>
      </c>
      <c r="C1770">
        <v>35</v>
      </c>
      <c r="D1770" t="s">
        <v>100</v>
      </c>
      <c r="E1770" t="s">
        <v>80</v>
      </c>
      <c r="F1770" t="s">
        <v>81</v>
      </c>
      <c r="G1770">
        <v>0</v>
      </c>
      <c r="H1770">
        <v>2E+20</v>
      </c>
      <c r="I1770">
        <v>0</v>
      </c>
      <c r="J1770">
        <v>0</v>
      </c>
      <c r="K1770">
        <v>10</v>
      </c>
      <c r="L177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70" s="5" cm="1">
        <f t="array" ref="M1770">MAX(IF((ProjectInfoTable[ProjectName]=DiscreteStatsTable[[#This Row],[ProjectName]]),(ProjectInfoTable[ProjectName]=DiscreteStatsTable[[#This Row],[ProjectName]])*ProjectInfoTable[NumberOfReplications]))</f>
        <v>50</v>
      </c>
      <c r="N1770" s="5" cm="1">
        <f t="array" ref="N1770">IFERROR(AVERAGE(IF((DiscreteStatsTable[GroupByKey]=DiscreteStatsTable[[#This Row],[GroupByKey]]),(DiscreteStatsTable[GroupByKey]=DiscreteStatsTable[[#This Row],[GroupByKey]])*DiscreteStatsTable[Average])),0)</f>
        <v>0</v>
      </c>
      <c r="O1770" s="5" cm="1">
        <f t="array" ref="O1770">IFERROR(_xlfn.STDEV.S(IF((DiscreteStatsTable[GroupByKey]=DiscreteStatsTable[[#This Row],[GroupByKey]]),(DiscreteStatsTable[GroupByKey]=DiscreteStatsTable[[#This Row],[GroupByKey]])*DiscreteStatsTable[Average])),0)</f>
        <v>0</v>
      </c>
      <c r="P1770" s="5" cm="1">
        <f t="array" ref="P1770">MAX(IF((ProjectInfoTable[ProjectName]=DiscreteStatsTable[[#This Row],[ProjectName]]),(ProjectInfoTable[ProjectName]=DiscreteStatsTable[[#This Row],[ProjectName]])*ProjectInfoTable[ConfidenceInterval]))</f>
        <v>0.95</v>
      </c>
      <c r="Q1770" s="5">
        <f>IF(AND(DiscreteStatsTable[[#This Row],[RepsWithStatObserved]]=1,Y1770=0),200000000000000000000,IFERROR(_xlfn.T.INV.2T(1 -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0" s="5" cm="1">
        <f t="array" ref="R1770">MIN(IF((DiscreteStatsTable[GroupByKey]=DiscreteStatsTable[[#This Row],[GroupByKey]]),(DiscreteStatsTable[GroupByKey]=DiscreteStatsTable[[#This Row],[GroupByKey]])*DiscreteStatsTable[Average]))</f>
        <v>0</v>
      </c>
      <c r="S1770" s="5" cm="1">
        <f t="array" ref="S1770">MAX(IF((DiscreteStatsTable[GroupByKey]=DiscreteStatsTable[[#This Row],[GroupByKey]]),(DiscreteStatsTable[GroupByKey]=DiscreteStatsTable[[#This Row],[GroupByKey]])*DiscreteStatsTable[Average]))</f>
        <v>0</v>
      </c>
      <c r="T1770" s="5" cm="1">
        <f t="array" ref="T1770">MIN(IF((DiscreteStatsTable[GroupByKey]=DiscreteStatsTable[[#This Row],[GroupByKey]]),(DiscreteStatsTable[GroupByKey]=DiscreteStatsTable[[#This Row],[GroupByKey]])*DiscreteStatsTable[Minimum]))</f>
        <v>0</v>
      </c>
      <c r="U1770" s="5" cm="1">
        <f t="array" ref="U1770">MAX(IF((DiscreteStatsTable[GroupByKey]=DiscreteStatsTable[[#This Row],[GroupByKey]]),(DiscreteStatsTable[GroupByKey]=DiscreteStatsTable[[#This Row],[GroupByKey]])*DiscreteStatsTable[Maximum]))</f>
        <v>0</v>
      </c>
      <c r="V1770" s="5" cm="1">
        <f t="array" ref="V1770">IFERROR(AVERAGE(IF((DiscreteStatsTable[GroupByKey]=DiscreteStatsTable[[#This Row],[GroupByKey]]),(DiscreteStatsTable[GroupByKey]=DiscreteStatsTable[[#This Row],[GroupByKey]])*DiscreteStatsTable[NumberObservations])),0)</f>
        <v>6.72</v>
      </c>
      <c r="W1770" s="5">
        <f>IF((DiscreteStatsTable[[#This Row],[RepsRequested]]&gt;1),DiscreteStatsTable[[#This Row],[HalfWidth]],DiscreteStatsTable[[#This Row],[BatchMeansHalfWidth]])</f>
        <v>0</v>
      </c>
      <c r="X1770" s="5" cm="1">
        <f t="array" ref="X1770">COUNT(IF((DiscreteStatsTable[GroupByKey]=DiscreteStatsTable[[#This Row],[GroupByKey]]),(DiscreteStatsTable[GroupByKey]=DiscreteStatsTable[[#This Row],[GroupByKey]])*DiscreteStatsTable[Replication]))</f>
        <v>50</v>
      </c>
      <c r="Y1770" s="5">
        <f>IF(DiscreteStatsTable[[#This Row],[RepsRequested]]=DiscreteStatsTable[[#This Row],[RepsWithStatObserved]],1,0)</f>
        <v>1</v>
      </c>
    </row>
    <row r="1771" spans="1:25" x14ac:dyDescent="0.25">
      <c r="A1771" t="s">
        <v>68</v>
      </c>
      <c r="B1771" t="s">
        <v>70</v>
      </c>
      <c r="C1771">
        <v>35</v>
      </c>
      <c r="D1771" t="s">
        <v>100</v>
      </c>
      <c r="E1771" t="s">
        <v>82</v>
      </c>
      <c r="F1771" t="s">
        <v>81</v>
      </c>
      <c r="G1771">
        <v>2.2935465645445601</v>
      </c>
      <c r="H1771">
        <v>2E+20</v>
      </c>
      <c r="I1771">
        <v>0</v>
      </c>
      <c r="J1771">
        <v>10.129971609847001</v>
      </c>
      <c r="K1771">
        <v>10</v>
      </c>
      <c r="L177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71" s="5" cm="1">
        <f t="array" ref="M1771">MAX(IF((ProjectInfoTable[ProjectName]=DiscreteStatsTable[[#This Row],[ProjectName]]),(ProjectInfoTable[ProjectName]=DiscreteStatsTable[[#This Row],[ProjectName]])*ProjectInfoTable[NumberOfReplications]))</f>
        <v>50</v>
      </c>
      <c r="N1771" s="5" cm="1">
        <f t="array" ref="N1771">IFERROR(AVERAGE(IF((DiscreteStatsTable[GroupByKey]=DiscreteStatsTable[[#This Row],[GroupByKey]]),(DiscreteStatsTable[GroupByKey]=DiscreteStatsTable[[#This Row],[GroupByKey]])*DiscreteStatsTable[Average])),0)</f>
        <v>1.5034096831290458</v>
      </c>
      <c r="O1771" s="5" cm="1">
        <f t="array" ref="O1771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71" s="5" cm="1">
        <f t="array" ref="P1771">MAX(IF((ProjectInfoTable[ProjectName]=DiscreteStatsTable[[#This Row],[ProjectName]]),(ProjectInfoTable[ProjectName]=DiscreteStatsTable[[#This Row],[ProjectName]])*ProjectInfoTable[ConfidenceInterval]))</f>
        <v>0.95</v>
      </c>
      <c r="Q1771" s="5">
        <f>IF(AND(DiscreteStatsTable[[#This Row],[RepsWithStatObserved]]=1,Y1771=0),200000000000000000000,IFERROR(_xlfn.T.INV.2T(1 -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71" s="5" cm="1">
        <f t="array" ref="R1771">MIN(IF((DiscreteStatsTable[GroupByKey]=DiscreteStatsTable[[#This Row],[GroupByKey]]),(DiscreteStatsTable[GroupByKey]=DiscreteStatsTable[[#This Row],[GroupByKey]])*DiscreteStatsTable[Average]))</f>
        <v>0</v>
      </c>
      <c r="S1771" s="5" cm="1">
        <f t="array" ref="S1771">MAX(IF((DiscreteStatsTable[GroupByKey]=DiscreteStatsTable[[#This Row],[GroupByKey]]),(DiscreteStatsTable[GroupByKey]=DiscreteStatsTable[[#This Row],[GroupByKey]])*DiscreteStatsTable[Average]))</f>
        <v>12.907894030662501</v>
      </c>
      <c r="T1771" s="5" cm="1">
        <f t="array" ref="T1771">MIN(IF((DiscreteStatsTable[GroupByKey]=DiscreteStatsTable[[#This Row],[GroupByKey]]),(DiscreteStatsTable[GroupByKey]=DiscreteStatsTable[[#This Row],[GroupByKey]])*DiscreteStatsTable[Minimum]))</f>
        <v>0</v>
      </c>
      <c r="U1771" s="5" cm="1">
        <f t="array" ref="U1771">MAX(IF((DiscreteStatsTable[GroupByKey]=DiscreteStatsTable[[#This Row],[GroupByKey]]),(DiscreteStatsTable[GroupByKey]=DiscreteStatsTable[[#This Row],[GroupByKey]])*DiscreteStatsTable[Maximum]))</f>
        <v>31.471105476993198</v>
      </c>
      <c r="V1771" s="5" cm="1">
        <f t="array" ref="V1771">IFERROR(AVERAGE(IF((DiscreteStatsTable[GroupByKey]=DiscreteStatsTable[[#This Row],[GroupByKey]]),(DiscreteStatsTable[GroupByKey]=DiscreteStatsTable[[#This Row],[GroupByKey]])*DiscreteStatsTable[NumberObservations])),0)</f>
        <v>6.72</v>
      </c>
      <c r="W1771" s="5">
        <f>IF((DiscreteStatsTable[[#This Row],[RepsRequested]]&gt;1),DiscreteStatsTable[[#This Row],[HalfWidth]],DiscreteStatsTable[[#This Row],[BatchMeansHalfWidth]])</f>
        <v>0.61588360143157994</v>
      </c>
      <c r="X1771" s="5" cm="1">
        <f t="array" ref="X1771">COUNT(IF((DiscreteStatsTable[GroupByKey]=DiscreteStatsTable[[#This Row],[GroupByKey]]),(DiscreteStatsTable[GroupByKey]=DiscreteStatsTable[[#This Row],[GroupByKey]])*DiscreteStatsTable[Replication]))</f>
        <v>50</v>
      </c>
      <c r="Y1771" s="5">
        <f>IF(DiscreteStatsTable[[#This Row],[RepsRequested]]=DiscreteStatsTable[[#This Row],[RepsWithStatObserved]],1,0)</f>
        <v>1</v>
      </c>
    </row>
    <row r="1772" spans="1:25" x14ac:dyDescent="0.25">
      <c r="A1772" t="s">
        <v>68</v>
      </c>
      <c r="B1772" t="s">
        <v>70</v>
      </c>
      <c r="C1772">
        <v>36</v>
      </c>
      <c r="D1772" t="s">
        <v>100</v>
      </c>
      <c r="E1772" t="s">
        <v>80</v>
      </c>
      <c r="F1772" t="s">
        <v>81</v>
      </c>
      <c r="G1772">
        <v>0</v>
      </c>
      <c r="H1772">
        <v>2E+20</v>
      </c>
      <c r="I1772">
        <v>0</v>
      </c>
      <c r="J1772">
        <v>0</v>
      </c>
      <c r="K1772">
        <v>3</v>
      </c>
      <c r="L177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72" s="5" cm="1">
        <f t="array" ref="M1772">MAX(IF((ProjectInfoTable[ProjectName]=DiscreteStatsTable[[#This Row],[ProjectName]]),(ProjectInfoTable[ProjectName]=DiscreteStatsTable[[#This Row],[ProjectName]])*ProjectInfoTable[NumberOfReplications]))</f>
        <v>50</v>
      </c>
      <c r="N1772" s="5" cm="1">
        <f t="array" ref="N1772">IFERROR(AVERAGE(IF((DiscreteStatsTable[GroupByKey]=DiscreteStatsTable[[#This Row],[GroupByKey]]),(DiscreteStatsTable[GroupByKey]=DiscreteStatsTable[[#This Row],[GroupByKey]])*DiscreteStatsTable[Average])),0)</f>
        <v>0</v>
      </c>
      <c r="O1772" s="5" cm="1">
        <f t="array" ref="O1772">IFERROR(_xlfn.STDEV.S(IF((DiscreteStatsTable[GroupByKey]=DiscreteStatsTable[[#This Row],[GroupByKey]]),(DiscreteStatsTable[GroupByKey]=DiscreteStatsTable[[#This Row],[GroupByKey]])*DiscreteStatsTable[Average])),0)</f>
        <v>0</v>
      </c>
      <c r="P1772" s="5" cm="1">
        <f t="array" ref="P1772">MAX(IF((ProjectInfoTable[ProjectName]=DiscreteStatsTable[[#This Row],[ProjectName]]),(ProjectInfoTable[ProjectName]=DiscreteStatsTable[[#This Row],[ProjectName]])*ProjectInfoTable[ConfidenceInterval]))</f>
        <v>0.95</v>
      </c>
      <c r="Q1772" s="5">
        <f>IF(AND(DiscreteStatsTable[[#This Row],[RepsWithStatObserved]]=1,Y1772=0),200000000000000000000,IFERROR(_xlfn.T.INV.2T(1 -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2" s="5" cm="1">
        <f t="array" ref="R1772">MIN(IF((DiscreteStatsTable[GroupByKey]=DiscreteStatsTable[[#This Row],[GroupByKey]]),(DiscreteStatsTable[GroupByKey]=DiscreteStatsTable[[#This Row],[GroupByKey]])*DiscreteStatsTable[Average]))</f>
        <v>0</v>
      </c>
      <c r="S1772" s="5" cm="1">
        <f t="array" ref="S1772">MAX(IF((DiscreteStatsTable[GroupByKey]=DiscreteStatsTable[[#This Row],[GroupByKey]]),(DiscreteStatsTable[GroupByKey]=DiscreteStatsTable[[#This Row],[GroupByKey]])*DiscreteStatsTable[Average]))</f>
        <v>0</v>
      </c>
      <c r="T1772" s="5" cm="1">
        <f t="array" ref="T1772">MIN(IF((DiscreteStatsTable[GroupByKey]=DiscreteStatsTable[[#This Row],[GroupByKey]]),(DiscreteStatsTable[GroupByKey]=DiscreteStatsTable[[#This Row],[GroupByKey]])*DiscreteStatsTable[Minimum]))</f>
        <v>0</v>
      </c>
      <c r="U1772" s="5" cm="1">
        <f t="array" ref="U1772">MAX(IF((DiscreteStatsTable[GroupByKey]=DiscreteStatsTable[[#This Row],[GroupByKey]]),(DiscreteStatsTable[GroupByKey]=DiscreteStatsTable[[#This Row],[GroupByKey]])*DiscreteStatsTable[Maximum]))</f>
        <v>0</v>
      </c>
      <c r="V1772" s="5" cm="1">
        <f t="array" ref="V1772">IFERROR(AVERAGE(IF((DiscreteStatsTable[GroupByKey]=DiscreteStatsTable[[#This Row],[GroupByKey]]),(DiscreteStatsTable[GroupByKey]=DiscreteStatsTable[[#This Row],[GroupByKey]])*DiscreteStatsTable[NumberObservations])),0)</f>
        <v>6.72</v>
      </c>
      <c r="W1772" s="5">
        <f>IF((DiscreteStatsTable[[#This Row],[RepsRequested]]&gt;1),DiscreteStatsTable[[#This Row],[HalfWidth]],DiscreteStatsTable[[#This Row],[BatchMeansHalfWidth]])</f>
        <v>0</v>
      </c>
      <c r="X1772" s="5" cm="1">
        <f t="array" ref="X1772">COUNT(IF((DiscreteStatsTable[GroupByKey]=DiscreteStatsTable[[#This Row],[GroupByKey]]),(DiscreteStatsTable[GroupByKey]=DiscreteStatsTable[[#This Row],[GroupByKey]])*DiscreteStatsTable[Replication]))</f>
        <v>50</v>
      </c>
      <c r="Y1772" s="5">
        <f>IF(DiscreteStatsTable[[#This Row],[RepsRequested]]=DiscreteStatsTable[[#This Row],[RepsWithStatObserved]],1,0)</f>
        <v>1</v>
      </c>
    </row>
    <row r="1773" spans="1:25" x14ac:dyDescent="0.25">
      <c r="A1773" t="s">
        <v>68</v>
      </c>
      <c r="B1773" t="s">
        <v>70</v>
      </c>
      <c r="C1773">
        <v>36</v>
      </c>
      <c r="D1773" t="s">
        <v>100</v>
      </c>
      <c r="E1773" t="s">
        <v>82</v>
      </c>
      <c r="F1773" t="s">
        <v>81</v>
      </c>
      <c r="G1773">
        <v>0.50311387389714002</v>
      </c>
      <c r="H1773">
        <v>2E+20</v>
      </c>
      <c r="I1773">
        <v>0</v>
      </c>
      <c r="J1773">
        <v>1.5093416216914199</v>
      </c>
      <c r="K1773">
        <v>3</v>
      </c>
      <c r="L177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73" s="5" cm="1">
        <f t="array" ref="M1773">MAX(IF((ProjectInfoTable[ProjectName]=DiscreteStatsTable[[#This Row],[ProjectName]]),(ProjectInfoTable[ProjectName]=DiscreteStatsTable[[#This Row],[ProjectName]])*ProjectInfoTable[NumberOfReplications]))</f>
        <v>50</v>
      </c>
      <c r="N1773" s="5" cm="1">
        <f t="array" ref="N1773">IFERROR(AVERAGE(IF((DiscreteStatsTable[GroupByKey]=DiscreteStatsTable[[#This Row],[GroupByKey]]),(DiscreteStatsTable[GroupByKey]=DiscreteStatsTable[[#This Row],[GroupByKey]])*DiscreteStatsTable[Average])),0)</f>
        <v>1.5034096831290458</v>
      </c>
      <c r="O1773" s="5" cm="1">
        <f t="array" ref="O1773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73" s="5" cm="1">
        <f t="array" ref="P1773">MAX(IF((ProjectInfoTable[ProjectName]=DiscreteStatsTable[[#This Row],[ProjectName]]),(ProjectInfoTable[ProjectName]=DiscreteStatsTable[[#This Row],[ProjectName]])*ProjectInfoTable[ConfidenceInterval]))</f>
        <v>0.95</v>
      </c>
      <c r="Q1773" s="5">
        <f>IF(AND(DiscreteStatsTable[[#This Row],[RepsWithStatObserved]]=1,Y1773=0),200000000000000000000,IFERROR(_xlfn.T.INV.2T(1 -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73" s="5" cm="1">
        <f t="array" ref="R1773">MIN(IF((DiscreteStatsTable[GroupByKey]=DiscreteStatsTable[[#This Row],[GroupByKey]]),(DiscreteStatsTable[GroupByKey]=DiscreteStatsTable[[#This Row],[GroupByKey]])*DiscreteStatsTable[Average]))</f>
        <v>0</v>
      </c>
      <c r="S1773" s="5" cm="1">
        <f t="array" ref="S1773">MAX(IF((DiscreteStatsTable[GroupByKey]=DiscreteStatsTable[[#This Row],[GroupByKey]]),(DiscreteStatsTable[GroupByKey]=DiscreteStatsTable[[#This Row],[GroupByKey]])*DiscreteStatsTable[Average]))</f>
        <v>12.907894030662501</v>
      </c>
      <c r="T1773" s="5" cm="1">
        <f t="array" ref="T1773">MIN(IF((DiscreteStatsTable[GroupByKey]=DiscreteStatsTable[[#This Row],[GroupByKey]]),(DiscreteStatsTable[GroupByKey]=DiscreteStatsTable[[#This Row],[GroupByKey]])*DiscreteStatsTable[Minimum]))</f>
        <v>0</v>
      </c>
      <c r="U1773" s="5" cm="1">
        <f t="array" ref="U1773">MAX(IF((DiscreteStatsTable[GroupByKey]=DiscreteStatsTable[[#This Row],[GroupByKey]]),(DiscreteStatsTable[GroupByKey]=DiscreteStatsTable[[#This Row],[GroupByKey]])*DiscreteStatsTable[Maximum]))</f>
        <v>31.471105476993198</v>
      </c>
      <c r="V1773" s="5" cm="1">
        <f t="array" ref="V1773">IFERROR(AVERAGE(IF((DiscreteStatsTable[GroupByKey]=DiscreteStatsTable[[#This Row],[GroupByKey]]),(DiscreteStatsTable[GroupByKey]=DiscreteStatsTable[[#This Row],[GroupByKey]])*DiscreteStatsTable[NumberObservations])),0)</f>
        <v>6.72</v>
      </c>
      <c r="W1773" s="5">
        <f>IF((DiscreteStatsTable[[#This Row],[RepsRequested]]&gt;1),DiscreteStatsTable[[#This Row],[HalfWidth]],DiscreteStatsTable[[#This Row],[BatchMeansHalfWidth]])</f>
        <v>0.61588360143157994</v>
      </c>
      <c r="X1773" s="5" cm="1">
        <f t="array" ref="X1773">COUNT(IF((DiscreteStatsTable[GroupByKey]=DiscreteStatsTable[[#This Row],[GroupByKey]]),(DiscreteStatsTable[GroupByKey]=DiscreteStatsTable[[#This Row],[GroupByKey]])*DiscreteStatsTable[Replication]))</f>
        <v>50</v>
      </c>
      <c r="Y1773" s="5">
        <f>IF(DiscreteStatsTable[[#This Row],[RepsRequested]]=DiscreteStatsTable[[#This Row],[RepsWithStatObserved]],1,0)</f>
        <v>1</v>
      </c>
    </row>
    <row r="1774" spans="1:25" x14ac:dyDescent="0.25">
      <c r="A1774" t="s">
        <v>68</v>
      </c>
      <c r="B1774" t="s">
        <v>70</v>
      </c>
      <c r="C1774">
        <v>37</v>
      </c>
      <c r="D1774" t="s">
        <v>100</v>
      </c>
      <c r="E1774" t="s">
        <v>80</v>
      </c>
      <c r="F1774" t="s">
        <v>81</v>
      </c>
      <c r="G1774">
        <v>0</v>
      </c>
      <c r="H1774">
        <v>2E+20</v>
      </c>
      <c r="I1774">
        <v>0</v>
      </c>
      <c r="J1774">
        <v>0</v>
      </c>
      <c r="K1774">
        <v>12</v>
      </c>
      <c r="L177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74" s="5" cm="1">
        <f t="array" ref="M1774">MAX(IF((ProjectInfoTable[ProjectName]=DiscreteStatsTable[[#This Row],[ProjectName]]),(ProjectInfoTable[ProjectName]=DiscreteStatsTable[[#This Row],[ProjectName]])*ProjectInfoTable[NumberOfReplications]))</f>
        <v>50</v>
      </c>
      <c r="N1774" s="5" cm="1">
        <f t="array" ref="N1774">IFERROR(AVERAGE(IF((DiscreteStatsTable[GroupByKey]=DiscreteStatsTable[[#This Row],[GroupByKey]]),(DiscreteStatsTable[GroupByKey]=DiscreteStatsTable[[#This Row],[GroupByKey]])*DiscreteStatsTable[Average])),0)</f>
        <v>0</v>
      </c>
      <c r="O1774" s="5" cm="1">
        <f t="array" ref="O1774">IFERROR(_xlfn.STDEV.S(IF((DiscreteStatsTable[GroupByKey]=DiscreteStatsTable[[#This Row],[GroupByKey]]),(DiscreteStatsTable[GroupByKey]=DiscreteStatsTable[[#This Row],[GroupByKey]])*DiscreteStatsTable[Average])),0)</f>
        <v>0</v>
      </c>
      <c r="P1774" s="5" cm="1">
        <f t="array" ref="P1774">MAX(IF((ProjectInfoTable[ProjectName]=DiscreteStatsTable[[#This Row],[ProjectName]]),(ProjectInfoTable[ProjectName]=DiscreteStatsTable[[#This Row],[ProjectName]])*ProjectInfoTable[ConfidenceInterval]))</f>
        <v>0.95</v>
      </c>
      <c r="Q1774" s="5">
        <f>IF(AND(DiscreteStatsTable[[#This Row],[RepsWithStatObserved]]=1,Y1774=0),200000000000000000000,IFERROR(_xlfn.T.INV.2T(1 -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4" s="5" cm="1">
        <f t="array" ref="R1774">MIN(IF((DiscreteStatsTable[GroupByKey]=DiscreteStatsTable[[#This Row],[GroupByKey]]),(DiscreteStatsTable[GroupByKey]=DiscreteStatsTable[[#This Row],[GroupByKey]])*DiscreteStatsTable[Average]))</f>
        <v>0</v>
      </c>
      <c r="S1774" s="5" cm="1">
        <f t="array" ref="S1774">MAX(IF((DiscreteStatsTable[GroupByKey]=DiscreteStatsTable[[#This Row],[GroupByKey]]),(DiscreteStatsTable[GroupByKey]=DiscreteStatsTable[[#This Row],[GroupByKey]])*DiscreteStatsTable[Average]))</f>
        <v>0</v>
      </c>
      <c r="T1774" s="5" cm="1">
        <f t="array" ref="T1774">MIN(IF((DiscreteStatsTable[GroupByKey]=DiscreteStatsTable[[#This Row],[GroupByKey]]),(DiscreteStatsTable[GroupByKey]=DiscreteStatsTable[[#This Row],[GroupByKey]])*DiscreteStatsTable[Minimum]))</f>
        <v>0</v>
      </c>
      <c r="U1774" s="5" cm="1">
        <f t="array" ref="U1774">MAX(IF((DiscreteStatsTable[GroupByKey]=DiscreteStatsTable[[#This Row],[GroupByKey]]),(DiscreteStatsTable[GroupByKey]=DiscreteStatsTable[[#This Row],[GroupByKey]])*DiscreteStatsTable[Maximum]))</f>
        <v>0</v>
      </c>
      <c r="V1774" s="5" cm="1">
        <f t="array" ref="V1774">IFERROR(AVERAGE(IF((DiscreteStatsTable[GroupByKey]=DiscreteStatsTable[[#This Row],[GroupByKey]]),(DiscreteStatsTable[GroupByKey]=DiscreteStatsTable[[#This Row],[GroupByKey]])*DiscreteStatsTable[NumberObservations])),0)</f>
        <v>6.72</v>
      </c>
      <c r="W1774" s="5">
        <f>IF((DiscreteStatsTable[[#This Row],[RepsRequested]]&gt;1),DiscreteStatsTable[[#This Row],[HalfWidth]],DiscreteStatsTable[[#This Row],[BatchMeansHalfWidth]])</f>
        <v>0</v>
      </c>
      <c r="X1774" s="5" cm="1">
        <f t="array" ref="X1774">COUNT(IF((DiscreteStatsTable[GroupByKey]=DiscreteStatsTable[[#This Row],[GroupByKey]]),(DiscreteStatsTable[GroupByKey]=DiscreteStatsTable[[#This Row],[GroupByKey]])*DiscreteStatsTable[Replication]))</f>
        <v>50</v>
      </c>
      <c r="Y1774" s="5">
        <f>IF(DiscreteStatsTable[[#This Row],[RepsRequested]]=DiscreteStatsTable[[#This Row],[RepsWithStatObserved]],1,0)</f>
        <v>1</v>
      </c>
    </row>
    <row r="1775" spans="1:25" x14ac:dyDescent="0.25">
      <c r="A1775" t="s">
        <v>68</v>
      </c>
      <c r="B1775" t="s">
        <v>70</v>
      </c>
      <c r="C1775">
        <v>37</v>
      </c>
      <c r="D1775" t="s">
        <v>100</v>
      </c>
      <c r="E1775" t="s">
        <v>82</v>
      </c>
      <c r="F1775" t="s">
        <v>81</v>
      </c>
      <c r="G1775">
        <v>6.4089836666973197</v>
      </c>
      <c r="H1775">
        <v>2E+20</v>
      </c>
      <c r="I1775">
        <v>0</v>
      </c>
      <c r="J1775">
        <v>18.7968859947811</v>
      </c>
      <c r="K1775">
        <v>12</v>
      </c>
      <c r="L177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75" s="5" cm="1">
        <f t="array" ref="M1775">MAX(IF((ProjectInfoTable[ProjectName]=DiscreteStatsTable[[#This Row],[ProjectName]]),(ProjectInfoTable[ProjectName]=DiscreteStatsTable[[#This Row],[ProjectName]])*ProjectInfoTable[NumberOfReplications]))</f>
        <v>50</v>
      </c>
      <c r="N1775" s="5" cm="1">
        <f t="array" ref="N1775">IFERROR(AVERAGE(IF((DiscreteStatsTable[GroupByKey]=DiscreteStatsTable[[#This Row],[GroupByKey]]),(DiscreteStatsTable[GroupByKey]=DiscreteStatsTable[[#This Row],[GroupByKey]])*DiscreteStatsTable[Average])),0)</f>
        <v>1.5034096831290458</v>
      </c>
      <c r="O1775" s="5" cm="1">
        <f t="array" ref="O1775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75" s="5" cm="1">
        <f t="array" ref="P1775">MAX(IF((ProjectInfoTable[ProjectName]=DiscreteStatsTable[[#This Row],[ProjectName]]),(ProjectInfoTable[ProjectName]=DiscreteStatsTable[[#This Row],[ProjectName]])*ProjectInfoTable[ConfidenceInterval]))</f>
        <v>0.95</v>
      </c>
      <c r="Q1775" s="5">
        <f>IF(AND(DiscreteStatsTable[[#This Row],[RepsWithStatObserved]]=1,Y1775=0),200000000000000000000,IFERROR(_xlfn.T.INV.2T(1 -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75" s="5" cm="1">
        <f t="array" ref="R1775">MIN(IF((DiscreteStatsTable[GroupByKey]=DiscreteStatsTable[[#This Row],[GroupByKey]]),(DiscreteStatsTable[GroupByKey]=DiscreteStatsTable[[#This Row],[GroupByKey]])*DiscreteStatsTable[Average]))</f>
        <v>0</v>
      </c>
      <c r="S1775" s="5" cm="1">
        <f t="array" ref="S1775">MAX(IF((DiscreteStatsTable[GroupByKey]=DiscreteStatsTable[[#This Row],[GroupByKey]]),(DiscreteStatsTable[GroupByKey]=DiscreteStatsTable[[#This Row],[GroupByKey]])*DiscreteStatsTable[Average]))</f>
        <v>12.907894030662501</v>
      </c>
      <c r="T1775" s="5" cm="1">
        <f t="array" ref="T1775">MIN(IF((DiscreteStatsTable[GroupByKey]=DiscreteStatsTable[[#This Row],[GroupByKey]]),(DiscreteStatsTable[GroupByKey]=DiscreteStatsTable[[#This Row],[GroupByKey]])*DiscreteStatsTable[Minimum]))</f>
        <v>0</v>
      </c>
      <c r="U1775" s="5" cm="1">
        <f t="array" ref="U1775">MAX(IF((DiscreteStatsTable[GroupByKey]=DiscreteStatsTable[[#This Row],[GroupByKey]]),(DiscreteStatsTable[GroupByKey]=DiscreteStatsTable[[#This Row],[GroupByKey]])*DiscreteStatsTable[Maximum]))</f>
        <v>31.471105476993198</v>
      </c>
      <c r="V1775" s="5" cm="1">
        <f t="array" ref="V1775">IFERROR(AVERAGE(IF((DiscreteStatsTable[GroupByKey]=DiscreteStatsTable[[#This Row],[GroupByKey]]),(DiscreteStatsTable[GroupByKey]=DiscreteStatsTable[[#This Row],[GroupByKey]])*DiscreteStatsTable[NumberObservations])),0)</f>
        <v>6.72</v>
      </c>
      <c r="W1775" s="5">
        <f>IF((DiscreteStatsTable[[#This Row],[RepsRequested]]&gt;1),DiscreteStatsTable[[#This Row],[HalfWidth]],DiscreteStatsTable[[#This Row],[BatchMeansHalfWidth]])</f>
        <v>0.61588360143157994</v>
      </c>
      <c r="X1775" s="5" cm="1">
        <f t="array" ref="X1775">COUNT(IF((DiscreteStatsTable[GroupByKey]=DiscreteStatsTable[[#This Row],[GroupByKey]]),(DiscreteStatsTable[GroupByKey]=DiscreteStatsTable[[#This Row],[GroupByKey]])*DiscreteStatsTable[Replication]))</f>
        <v>50</v>
      </c>
      <c r="Y1775" s="5">
        <f>IF(DiscreteStatsTable[[#This Row],[RepsRequested]]=DiscreteStatsTable[[#This Row],[RepsWithStatObserved]],1,0)</f>
        <v>1</v>
      </c>
    </row>
    <row r="1776" spans="1:25" x14ac:dyDescent="0.25">
      <c r="A1776" t="s">
        <v>68</v>
      </c>
      <c r="B1776" t="s">
        <v>70</v>
      </c>
      <c r="C1776">
        <v>38</v>
      </c>
      <c r="D1776" t="s">
        <v>100</v>
      </c>
      <c r="E1776" t="s">
        <v>80</v>
      </c>
      <c r="F1776" t="s">
        <v>81</v>
      </c>
      <c r="G1776">
        <v>0</v>
      </c>
      <c r="H1776">
        <v>2E+20</v>
      </c>
      <c r="I1776">
        <v>0</v>
      </c>
      <c r="J1776">
        <v>0</v>
      </c>
      <c r="K1776">
        <v>13</v>
      </c>
      <c r="L177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76" s="5" cm="1">
        <f t="array" ref="M1776">MAX(IF((ProjectInfoTable[ProjectName]=DiscreteStatsTable[[#This Row],[ProjectName]]),(ProjectInfoTable[ProjectName]=DiscreteStatsTable[[#This Row],[ProjectName]])*ProjectInfoTable[NumberOfReplications]))</f>
        <v>50</v>
      </c>
      <c r="N1776" s="5" cm="1">
        <f t="array" ref="N1776">IFERROR(AVERAGE(IF((DiscreteStatsTable[GroupByKey]=DiscreteStatsTable[[#This Row],[GroupByKey]]),(DiscreteStatsTable[GroupByKey]=DiscreteStatsTable[[#This Row],[GroupByKey]])*DiscreteStatsTable[Average])),0)</f>
        <v>0</v>
      </c>
      <c r="O1776" s="5" cm="1">
        <f t="array" ref="O1776">IFERROR(_xlfn.STDEV.S(IF((DiscreteStatsTable[GroupByKey]=DiscreteStatsTable[[#This Row],[GroupByKey]]),(DiscreteStatsTable[GroupByKey]=DiscreteStatsTable[[#This Row],[GroupByKey]])*DiscreteStatsTable[Average])),0)</f>
        <v>0</v>
      </c>
      <c r="P1776" s="5" cm="1">
        <f t="array" ref="P1776">MAX(IF((ProjectInfoTable[ProjectName]=DiscreteStatsTable[[#This Row],[ProjectName]]),(ProjectInfoTable[ProjectName]=DiscreteStatsTable[[#This Row],[ProjectName]])*ProjectInfoTable[ConfidenceInterval]))</f>
        <v>0.95</v>
      </c>
      <c r="Q1776" s="5">
        <f>IF(AND(DiscreteStatsTable[[#This Row],[RepsWithStatObserved]]=1,Y1776=0),200000000000000000000,IFERROR(_xlfn.T.INV.2T(1 -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6" s="5" cm="1">
        <f t="array" ref="R1776">MIN(IF((DiscreteStatsTable[GroupByKey]=DiscreteStatsTable[[#This Row],[GroupByKey]]),(DiscreteStatsTable[GroupByKey]=DiscreteStatsTable[[#This Row],[GroupByKey]])*DiscreteStatsTable[Average]))</f>
        <v>0</v>
      </c>
      <c r="S1776" s="5" cm="1">
        <f t="array" ref="S1776">MAX(IF((DiscreteStatsTable[GroupByKey]=DiscreteStatsTable[[#This Row],[GroupByKey]]),(DiscreteStatsTable[GroupByKey]=DiscreteStatsTable[[#This Row],[GroupByKey]])*DiscreteStatsTable[Average]))</f>
        <v>0</v>
      </c>
      <c r="T1776" s="5" cm="1">
        <f t="array" ref="T1776">MIN(IF((DiscreteStatsTable[GroupByKey]=DiscreteStatsTable[[#This Row],[GroupByKey]]),(DiscreteStatsTable[GroupByKey]=DiscreteStatsTable[[#This Row],[GroupByKey]])*DiscreteStatsTable[Minimum]))</f>
        <v>0</v>
      </c>
      <c r="U1776" s="5" cm="1">
        <f t="array" ref="U1776">MAX(IF((DiscreteStatsTable[GroupByKey]=DiscreteStatsTable[[#This Row],[GroupByKey]]),(DiscreteStatsTable[GroupByKey]=DiscreteStatsTable[[#This Row],[GroupByKey]])*DiscreteStatsTable[Maximum]))</f>
        <v>0</v>
      </c>
      <c r="V1776" s="5" cm="1">
        <f t="array" ref="V1776">IFERROR(AVERAGE(IF((DiscreteStatsTable[GroupByKey]=DiscreteStatsTable[[#This Row],[GroupByKey]]),(DiscreteStatsTable[GroupByKey]=DiscreteStatsTable[[#This Row],[GroupByKey]])*DiscreteStatsTable[NumberObservations])),0)</f>
        <v>6.72</v>
      </c>
      <c r="W1776" s="5">
        <f>IF((DiscreteStatsTable[[#This Row],[RepsRequested]]&gt;1),DiscreteStatsTable[[#This Row],[HalfWidth]],DiscreteStatsTable[[#This Row],[BatchMeansHalfWidth]])</f>
        <v>0</v>
      </c>
      <c r="X1776" s="5" cm="1">
        <f t="array" ref="X1776">COUNT(IF((DiscreteStatsTable[GroupByKey]=DiscreteStatsTable[[#This Row],[GroupByKey]]),(DiscreteStatsTable[GroupByKey]=DiscreteStatsTable[[#This Row],[GroupByKey]])*DiscreteStatsTable[Replication]))</f>
        <v>50</v>
      </c>
      <c r="Y1776" s="5">
        <f>IF(DiscreteStatsTable[[#This Row],[RepsRequested]]=DiscreteStatsTable[[#This Row],[RepsWithStatObserved]],1,0)</f>
        <v>1</v>
      </c>
    </row>
    <row r="1777" spans="1:25" x14ac:dyDescent="0.25">
      <c r="A1777" t="s">
        <v>68</v>
      </c>
      <c r="B1777" t="s">
        <v>70</v>
      </c>
      <c r="C1777">
        <v>38</v>
      </c>
      <c r="D1777" t="s">
        <v>100</v>
      </c>
      <c r="E1777" t="s">
        <v>82</v>
      </c>
      <c r="F1777" t="s">
        <v>81</v>
      </c>
      <c r="G1777">
        <v>0.14251950346581599</v>
      </c>
      <c r="H1777">
        <v>2E+20</v>
      </c>
      <c r="I1777">
        <v>0</v>
      </c>
      <c r="J1777">
        <v>1.53695785006093</v>
      </c>
      <c r="K1777">
        <v>13</v>
      </c>
      <c r="L177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77" s="5" cm="1">
        <f t="array" ref="M1777">MAX(IF((ProjectInfoTable[ProjectName]=DiscreteStatsTable[[#This Row],[ProjectName]]),(ProjectInfoTable[ProjectName]=DiscreteStatsTable[[#This Row],[ProjectName]])*ProjectInfoTable[NumberOfReplications]))</f>
        <v>50</v>
      </c>
      <c r="N1777" s="5" cm="1">
        <f t="array" ref="N1777">IFERROR(AVERAGE(IF((DiscreteStatsTable[GroupByKey]=DiscreteStatsTable[[#This Row],[GroupByKey]]),(DiscreteStatsTable[GroupByKey]=DiscreteStatsTable[[#This Row],[GroupByKey]])*DiscreteStatsTable[Average])),0)</f>
        <v>1.5034096831290458</v>
      </c>
      <c r="O1777" s="5" cm="1">
        <f t="array" ref="O1777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77" s="5" cm="1">
        <f t="array" ref="P1777">MAX(IF((ProjectInfoTable[ProjectName]=DiscreteStatsTable[[#This Row],[ProjectName]]),(ProjectInfoTable[ProjectName]=DiscreteStatsTable[[#This Row],[ProjectName]])*ProjectInfoTable[ConfidenceInterval]))</f>
        <v>0.95</v>
      </c>
      <c r="Q1777" s="5">
        <f>IF(AND(DiscreteStatsTable[[#This Row],[RepsWithStatObserved]]=1,Y1777=0),200000000000000000000,IFERROR(_xlfn.T.INV.2T(1 -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77" s="5" cm="1">
        <f t="array" ref="R1777">MIN(IF((DiscreteStatsTable[GroupByKey]=DiscreteStatsTable[[#This Row],[GroupByKey]]),(DiscreteStatsTable[GroupByKey]=DiscreteStatsTable[[#This Row],[GroupByKey]])*DiscreteStatsTable[Average]))</f>
        <v>0</v>
      </c>
      <c r="S1777" s="5" cm="1">
        <f t="array" ref="S1777">MAX(IF((DiscreteStatsTable[GroupByKey]=DiscreteStatsTable[[#This Row],[GroupByKey]]),(DiscreteStatsTable[GroupByKey]=DiscreteStatsTable[[#This Row],[GroupByKey]])*DiscreteStatsTable[Average]))</f>
        <v>12.907894030662501</v>
      </c>
      <c r="T1777" s="5" cm="1">
        <f t="array" ref="T1777">MIN(IF((DiscreteStatsTable[GroupByKey]=DiscreteStatsTable[[#This Row],[GroupByKey]]),(DiscreteStatsTable[GroupByKey]=DiscreteStatsTable[[#This Row],[GroupByKey]])*DiscreteStatsTable[Minimum]))</f>
        <v>0</v>
      </c>
      <c r="U1777" s="5" cm="1">
        <f t="array" ref="U1777">MAX(IF((DiscreteStatsTable[GroupByKey]=DiscreteStatsTable[[#This Row],[GroupByKey]]),(DiscreteStatsTable[GroupByKey]=DiscreteStatsTable[[#This Row],[GroupByKey]])*DiscreteStatsTable[Maximum]))</f>
        <v>31.471105476993198</v>
      </c>
      <c r="V1777" s="5" cm="1">
        <f t="array" ref="V1777">IFERROR(AVERAGE(IF((DiscreteStatsTable[GroupByKey]=DiscreteStatsTable[[#This Row],[GroupByKey]]),(DiscreteStatsTable[GroupByKey]=DiscreteStatsTable[[#This Row],[GroupByKey]])*DiscreteStatsTable[NumberObservations])),0)</f>
        <v>6.72</v>
      </c>
      <c r="W1777" s="5">
        <f>IF((DiscreteStatsTable[[#This Row],[RepsRequested]]&gt;1),DiscreteStatsTable[[#This Row],[HalfWidth]],DiscreteStatsTable[[#This Row],[BatchMeansHalfWidth]])</f>
        <v>0.61588360143157994</v>
      </c>
      <c r="X1777" s="5" cm="1">
        <f t="array" ref="X1777">COUNT(IF((DiscreteStatsTable[GroupByKey]=DiscreteStatsTable[[#This Row],[GroupByKey]]),(DiscreteStatsTable[GroupByKey]=DiscreteStatsTable[[#This Row],[GroupByKey]])*DiscreteStatsTable[Replication]))</f>
        <v>50</v>
      </c>
      <c r="Y1777" s="5">
        <f>IF(DiscreteStatsTable[[#This Row],[RepsRequested]]=DiscreteStatsTable[[#This Row],[RepsWithStatObserved]],1,0)</f>
        <v>1</v>
      </c>
    </row>
    <row r="1778" spans="1:25" x14ac:dyDescent="0.25">
      <c r="A1778" t="s">
        <v>68</v>
      </c>
      <c r="B1778" t="s">
        <v>70</v>
      </c>
      <c r="C1778">
        <v>39</v>
      </c>
      <c r="D1778" t="s">
        <v>100</v>
      </c>
      <c r="E1778" t="s">
        <v>80</v>
      </c>
      <c r="F1778" t="s">
        <v>81</v>
      </c>
      <c r="G1778">
        <v>0</v>
      </c>
      <c r="H1778">
        <v>2E+20</v>
      </c>
      <c r="I1778">
        <v>0</v>
      </c>
      <c r="J1778">
        <v>0</v>
      </c>
      <c r="K1778">
        <v>8</v>
      </c>
      <c r="L177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78" s="5" cm="1">
        <f t="array" ref="M1778">MAX(IF((ProjectInfoTable[ProjectName]=DiscreteStatsTable[[#This Row],[ProjectName]]),(ProjectInfoTable[ProjectName]=DiscreteStatsTable[[#This Row],[ProjectName]])*ProjectInfoTable[NumberOfReplications]))</f>
        <v>50</v>
      </c>
      <c r="N1778" s="5" cm="1">
        <f t="array" ref="N1778">IFERROR(AVERAGE(IF((DiscreteStatsTable[GroupByKey]=DiscreteStatsTable[[#This Row],[GroupByKey]]),(DiscreteStatsTable[GroupByKey]=DiscreteStatsTable[[#This Row],[GroupByKey]])*DiscreteStatsTable[Average])),0)</f>
        <v>0</v>
      </c>
      <c r="O1778" s="5" cm="1">
        <f t="array" ref="O1778">IFERROR(_xlfn.STDEV.S(IF((DiscreteStatsTable[GroupByKey]=DiscreteStatsTable[[#This Row],[GroupByKey]]),(DiscreteStatsTable[GroupByKey]=DiscreteStatsTable[[#This Row],[GroupByKey]])*DiscreteStatsTable[Average])),0)</f>
        <v>0</v>
      </c>
      <c r="P1778" s="5" cm="1">
        <f t="array" ref="P1778">MAX(IF((ProjectInfoTable[ProjectName]=DiscreteStatsTable[[#This Row],[ProjectName]]),(ProjectInfoTable[ProjectName]=DiscreteStatsTable[[#This Row],[ProjectName]])*ProjectInfoTable[ConfidenceInterval]))</f>
        <v>0.95</v>
      </c>
      <c r="Q1778" s="5">
        <f>IF(AND(DiscreteStatsTable[[#This Row],[RepsWithStatObserved]]=1,Y1778=0),200000000000000000000,IFERROR(_xlfn.T.INV.2T(1 -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8" s="5" cm="1">
        <f t="array" ref="R1778">MIN(IF((DiscreteStatsTable[GroupByKey]=DiscreteStatsTable[[#This Row],[GroupByKey]]),(DiscreteStatsTable[GroupByKey]=DiscreteStatsTable[[#This Row],[GroupByKey]])*DiscreteStatsTable[Average]))</f>
        <v>0</v>
      </c>
      <c r="S1778" s="5" cm="1">
        <f t="array" ref="S1778">MAX(IF((DiscreteStatsTable[GroupByKey]=DiscreteStatsTable[[#This Row],[GroupByKey]]),(DiscreteStatsTable[GroupByKey]=DiscreteStatsTable[[#This Row],[GroupByKey]])*DiscreteStatsTable[Average]))</f>
        <v>0</v>
      </c>
      <c r="T1778" s="5" cm="1">
        <f t="array" ref="T1778">MIN(IF((DiscreteStatsTable[GroupByKey]=DiscreteStatsTable[[#This Row],[GroupByKey]]),(DiscreteStatsTable[GroupByKey]=DiscreteStatsTable[[#This Row],[GroupByKey]])*DiscreteStatsTable[Minimum]))</f>
        <v>0</v>
      </c>
      <c r="U1778" s="5" cm="1">
        <f t="array" ref="U1778">MAX(IF((DiscreteStatsTable[GroupByKey]=DiscreteStatsTable[[#This Row],[GroupByKey]]),(DiscreteStatsTable[GroupByKey]=DiscreteStatsTable[[#This Row],[GroupByKey]])*DiscreteStatsTable[Maximum]))</f>
        <v>0</v>
      </c>
      <c r="V1778" s="5" cm="1">
        <f t="array" ref="V1778">IFERROR(AVERAGE(IF((DiscreteStatsTable[GroupByKey]=DiscreteStatsTable[[#This Row],[GroupByKey]]),(DiscreteStatsTable[GroupByKey]=DiscreteStatsTable[[#This Row],[GroupByKey]])*DiscreteStatsTable[NumberObservations])),0)</f>
        <v>6.72</v>
      </c>
      <c r="W1778" s="5">
        <f>IF((DiscreteStatsTable[[#This Row],[RepsRequested]]&gt;1),DiscreteStatsTable[[#This Row],[HalfWidth]],DiscreteStatsTable[[#This Row],[BatchMeansHalfWidth]])</f>
        <v>0</v>
      </c>
      <c r="X1778" s="5" cm="1">
        <f t="array" ref="X1778">COUNT(IF((DiscreteStatsTable[GroupByKey]=DiscreteStatsTable[[#This Row],[GroupByKey]]),(DiscreteStatsTable[GroupByKey]=DiscreteStatsTable[[#This Row],[GroupByKey]])*DiscreteStatsTable[Replication]))</f>
        <v>50</v>
      </c>
      <c r="Y1778" s="5">
        <f>IF(DiscreteStatsTable[[#This Row],[RepsRequested]]=DiscreteStatsTable[[#This Row],[RepsWithStatObserved]],1,0)</f>
        <v>1</v>
      </c>
    </row>
    <row r="1779" spans="1:25" x14ac:dyDescent="0.25">
      <c r="A1779" t="s">
        <v>68</v>
      </c>
      <c r="B1779" t="s">
        <v>70</v>
      </c>
      <c r="C1779">
        <v>39</v>
      </c>
      <c r="D1779" t="s">
        <v>100</v>
      </c>
      <c r="E1779" t="s">
        <v>82</v>
      </c>
      <c r="F1779" t="s">
        <v>81</v>
      </c>
      <c r="G1779">
        <v>0.60029009787714904</v>
      </c>
      <c r="H1779">
        <v>2E+20</v>
      </c>
      <c r="I1779">
        <v>0</v>
      </c>
      <c r="J1779">
        <v>2.9132713232567702</v>
      </c>
      <c r="K1779">
        <v>8</v>
      </c>
      <c r="L177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79" s="5" cm="1">
        <f t="array" ref="M1779">MAX(IF((ProjectInfoTable[ProjectName]=DiscreteStatsTable[[#This Row],[ProjectName]]),(ProjectInfoTable[ProjectName]=DiscreteStatsTable[[#This Row],[ProjectName]])*ProjectInfoTable[NumberOfReplications]))</f>
        <v>50</v>
      </c>
      <c r="N1779" s="5" cm="1">
        <f t="array" ref="N1779">IFERROR(AVERAGE(IF((DiscreteStatsTable[GroupByKey]=DiscreteStatsTable[[#This Row],[GroupByKey]]),(DiscreteStatsTable[GroupByKey]=DiscreteStatsTable[[#This Row],[GroupByKey]])*DiscreteStatsTable[Average])),0)</f>
        <v>1.5034096831290458</v>
      </c>
      <c r="O1779" s="5" cm="1">
        <f t="array" ref="O1779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79" s="5" cm="1">
        <f t="array" ref="P1779">MAX(IF((ProjectInfoTable[ProjectName]=DiscreteStatsTable[[#This Row],[ProjectName]]),(ProjectInfoTable[ProjectName]=DiscreteStatsTable[[#This Row],[ProjectName]])*ProjectInfoTable[ConfidenceInterval]))</f>
        <v>0.95</v>
      </c>
      <c r="Q1779" s="5">
        <f>IF(AND(DiscreteStatsTable[[#This Row],[RepsWithStatObserved]]=1,Y1779=0),200000000000000000000,IFERROR(_xlfn.T.INV.2T(1 -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79" s="5" cm="1">
        <f t="array" ref="R1779">MIN(IF((DiscreteStatsTable[GroupByKey]=DiscreteStatsTable[[#This Row],[GroupByKey]]),(DiscreteStatsTable[GroupByKey]=DiscreteStatsTable[[#This Row],[GroupByKey]])*DiscreteStatsTable[Average]))</f>
        <v>0</v>
      </c>
      <c r="S1779" s="5" cm="1">
        <f t="array" ref="S1779">MAX(IF((DiscreteStatsTable[GroupByKey]=DiscreteStatsTable[[#This Row],[GroupByKey]]),(DiscreteStatsTable[GroupByKey]=DiscreteStatsTable[[#This Row],[GroupByKey]])*DiscreteStatsTable[Average]))</f>
        <v>12.907894030662501</v>
      </c>
      <c r="T1779" s="5" cm="1">
        <f t="array" ref="T1779">MIN(IF((DiscreteStatsTable[GroupByKey]=DiscreteStatsTable[[#This Row],[GroupByKey]]),(DiscreteStatsTable[GroupByKey]=DiscreteStatsTable[[#This Row],[GroupByKey]])*DiscreteStatsTable[Minimum]))</f>
        <v>0</v>
      </c>
      <c r="U1779" s="5" cm="1">
        <f t="array" ref="U1779">MAX(IF((DiscreteStatsTable[GroupByKey]=DiscreteStatsTable[[#This Row],[GroupByKey]]),(DiscreteStatsTable[GroupByKey]=DiscreteStatsTable[[#This Row],[GroupByKey]])*DiscreteStatsTable[Maximum]))</f>
        <v>31.471105476993198</v>
      </c>
      <c r="V1779" s="5" cm="1">
        <f t="array" ref="V1779">IFERROR(AVERAGE(IF((DiscreteStatsTable[GroupByKey]=DiscreteStatsTable[[#This Row],[GroupByKey]]),(DiscreteStatsTable[GroupByKey]=DiscreteStatsTable[[#This Row],[GroupByKey]])*DiscreteStatsTable[NumberObservations])),0)</f>
        <v>6.72</v>
      </c>
      <c r="W1779" s="5">
        <f>IF((DiscreteStatsTable[[#This Row],[RepsRequested]]&gt;1),DiscreteStatsTable[[#This Row],[HalfWidth]],DiscreteStatsTable[[#This Row],[BatchMeansHalfWidth]])</f>
        <v>0.61588360143157994</v>
      </c>
      <c r="X1779" s="5" cm="1">
        <f t="array" ref="X1779">COUNT(IF((DiscreteStatsTable[GroupByKey]=DiscreteStatsTable[[#This Row],[GroupByKey]]),(DiscreteStatsTable[GroupByKey]=DiscreteStatsTable[[#This Row],[GroupByKey]])*DiscreteStatsTable[Replication]))</f>
        <v>50</v>
      </c>
      <c r="Y1779" s="5">
        <f>IF(DiscreteStatsTable[[#This Row],[RepsRequested]]=DiscreteStatsTable[[#This Row],[RepsWithStatObserved]],1,0)</f>
        <v>1</v>
      </c>
    </row>
    <row r="1780" spans="1:25" x14ac:dyDescent="0.25">
      <c r="A1780" t="s">
        <v>68</v>
      </c>
      <c r="B1780" t="s">
        <v>70</v>
      </c>
      <c r="C1780">
        <v>40</v>
      </c>
      <c r="D1780" t="s">
        <v>100</v>
      </c>
      <c r="E1780" t="s">
        <v>80</v>
      </c>
      <c r="F1780" t="s">
        <v>81</v>
      </c>
      <c r="G1780">
        <v>0</v>
      </c>
      <c r="H1780">
        <v>2E+20</v>
      </c>
      <c r="I1780">
        <v>0</v>
      </c>
      <c r="J1780">
        <v>0</v>
      </c>
      <c r="K1780">
        <v>7</v>
      </c>
      <c r="L178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80" s="5" cm="1">
        <f t="array" ref="M1780">MAX(IF((ProjectInfoTable[ProjectName]=DiscreteStatsTable[[#This Row],[ProjectName]]),(ProjectInfoTable[ProjectName]=DiscreteStatsTable[[#This Row],[ProjectName]])*ProjectInfoTable[NumberOfReplications]))</f>
        <v>50</v>
      </c>
      <c r="N1780" s="5" cm="1">
        <f t="array" ref="N1780">IFERROR(AVERAGE(IF((DiscreteStatsTable[GroupByKey]=DiscreteStatsTable[[#This Row],[GroupByKey]]),(DiscreteStatsTable[GroupByKey]=DiscreteStatsTable[[#This Row],[GroupByKey]])*DiscreteStatsTable[Average])),0)</f>
        <v>0</v>
      </c>
      <c r="O1780" s="5" cm="1">
        <f t="array" ref="O1780">IFERROR(_xlfn.STDEV.S(IF((DiscreteStatsTable[GroupByKey]=DiscreteStatsTable[[#This Row],[GroupByKey]]),(DiscreteStatsTable[GroupByKey]=DiscreteStatsTable[[#This Row],[GroupByKey]])*DiscreteStatsTable[Average])),0)</f>
        <v>0</v>
      </c>
      <c r="P1780" s="5" cm="1">
        <f t="array" ref="P1780">MAX(IF((ProjectInfoTable[ProjectName]=DiscreteStatsTable[[#This Row],[ProjectName]]),(ProjectInfoTable[ProjectName]=DiscreteStatsTable[[#This Row],[ProjectName]])*ProjectInfoTable[ConfidenceInterval]))</f>
        <v>0.95</v>
      </c>
      <c r="Q1780" s="5">
        <f>IF(AND(DiscreteStatsTable[[#This Row],[RepsWithStatObserved]]=1,Y1780=0),200000000000000000000,IFERROR(_xlfn.T.INV.2T(1 -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0" s="5" cm="1">
        <f t="array" ref="R1780">MIN(IF((DiscreteStatsTable[GroupByKey]=DiscreteStatsTable[[#This Row],[GroupByKey]]),(DiscreteStatsTable[GroupByKey]=DiscreteStatsTable[[#This Row],[GroupByKey]])*DiscreteStatsTable[Average]))</f>
        <v>0</v>
      </c>
      <c r="S1780" s="5" cm="1">
        <f t="array" ref="S1780">MAX(IF((DiscreteStatsTable[GroupByKey]=DiscreteStatsTable[[#This Row],[GroupByKey]]),(DiscreteStatsTable[GroupByKey]=DiscreteStatsTable[[#This Row],[GroupByKey]])*DiscreteStatsTable[Average]))</f>
        <v>0</v>
      </c>
      <c r="T1780" s="5" cm="1">
        <f t="array" ref="T1780">MIN(IF((DiscreteStatsTable[GroupByKey]=DiscreteStatsTable[[#This Row],[GroupByKey]]),(DiscreteStatsTable[GroupByKey]=DiscreteStatsTable[[#This Row],[GroupByKey]])*DiscreteStatsTable[Minimum]))</f>
        <v>0</v>
      </c>
      <c r="U1780" s="5" cm="1">
        <f t="array" ref="U1780">MAX(IF((DiscreteStatsTable[GroupByKey]=DiscreteStatsTable[[#This Row],[GroupByKey]]),(DiscreteStatsTable[GroupByKey]=DiscreteStatsTable[[#This Row],[GroupByKey]])*DiscreteStatsTable[Maximum]))</f>
        <v>0</v>
      </c>
      <c r="V1780" s="5" cm="1">
        <f t="array" ref="V1780">IFERROR(AVERAGE(IF((DiscreteStatsTable[GroupByKey]=DiscreteStatsTable[[#This Row],[GroupByKey]]),(DiscreteStatsTable[GroupByKey]=DiscreteStatsTable[[#This Row],[GroupByKey]])*DiscreteStatsTable[NumberObservations])),0)</f>
        <v>6.72</v>
      </c>
      <c r="W1780" s="5">
        <f>IF((DiscreteStatsTable[[#This Row],[RepsRequested]]&gt;1),DiscreteStatsTable[[#This Row],[HalfWidth]],DiscreteStatsTable[[#This Row],[BatchMeansHalfWidth]])</f>
        <v>0</v>
      </c>
      <c r="X1780" s="5" cm="1">
        <f t="array" ref="X1780">COUNT(IF((DiscreteStatsTable[GroupByKey]=DiscreteStatsTable[[#This Row],[GroupByKey]]),(DiscreteStatsTable[GroupByKey]=DiscreteStatsTable[[#This Row],[GroupByKey]])*DiscreteStatsTable[Replication]))</f>
        <v>50</v>
      </c>
      <c r="Y1780" s="5">
        <f>IF(DiscreteStatsTable[[#This Row],[RepsRequested]]=DiscreteStatsTable[[#This Row],[RepsWithStatObserved]],1,0)</f>
        <v>1</v>
      </c>
    </row>
    <row r="1781" spans="1:25" x14ac:dyDescent="0.25">
      <c r="A1781" t="s">
        <v>68</v>
      </c>
      <c r="B1781" t="s">
        <v>70</v>
      </c>
      <c r="C1781">
        <v>40</v>
      </c>
      <c r="D1781" t="s">
        <v>100</v>
      </c>
      <c r="E1781" t="s">
        <v>82</v>
      </c>
      <c r="F1781" t="s">
        <v>81</v>
      </c>
      <c r="G1781">
        <v>1.0803627090502701</v>
      </c>
      <c r="H1781">
        <v>2E+20</v>
      </c>
      <c r="I1781">
        <v>0</v>
      </c>
      <c r="J1781">
        <v>7.5625389633519298</v>
      </c>
      <c r="K1781">
        <v>7</v>
      </c>
      <c r="L178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81" s="5" cm="1">
        <f t="array" ref="M1781">MAX(IF((ProjectInfoTable[ProjectName]=DiscreteStatsTable[[#This Row],[ProjectName]]),(ProjectInfoTable[ProjectName]=DiscreteStatsTable[[#This Row],[ProjectName]])*ProjectInfoTable[NumberOfReplications]))</f>
        <v>50</v>
      </c>
      <c r="N1781" s="5" cm="1">
        <f t="array" ref="N1781">IFERROR(AVERAGE(IF((DiscreteStatsTable[GroupByKey]=DiscreteStatsTable[[#This Row],[GroupByKey]]),(DiscreteStatsTable[GroupByKey]=DiscreteStatsTable[[#This Row],[GroupByKey]])*DiscreteStatsTable[Average])),0)</f>
        <v>1.5034096831290458</v>
      </c>
      <c r="O1781" s="5" cm="1">
        <f t="array" ref="O1781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81" s="5" cm="1">
        <f t="array" ref="P1781">MAX(IF((ProjectInfoTable[ProjectName]=DiscreteStatsTable[[#This Row],[ProjectName]]),(ProjectInfoTable[ProjectName]=DiscreteStatsTable[[#This Row],[ProjectName]])*ProjectInfoTable[ConfidenceInterval]))</f>
        <v>0.95</v>
      </c>
      <c r="Q1781" s="5">
        <f>IF(AND(DiscreteStatsTable[[#This Row],[RepsWithStatObserved]]=1,Y1781=0),200000000000000000000,IFERROR(_xlfn.T.INV.2T(1 -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81" s="5" cm="1">
        <f t="array" ref="R1781">MIN(IF((DiscreteStatsTable[GroupByKey]=DiscreteStatsTable[[#This Row],[GroupByKey]]),(DiscreteStatsTable[GroupByKey]=DiscreteStatsTable[[#This Row],[GroupByKey]])*DiscreteStatsTable[Average]))</f>
        <v>0</v>
      </c>
      <c r="S1781" s="5" cm="1">
        <f t="array" ref="S1781">MAX(IF((DiscreteStatsTable[GroupByKey]=DiscreteStatsTable[[#This Row],[GroupByKey]]),(DiscreteStatsTable[GroupByKey]=DiscreteStatsTable[[#This Row],[GroupByKey]])*DiscreteStatsTable[Average]))</f>
        <v>12.907894030662501</v>
      </c>
      <c r="T1781" s="5" cm="1">
        <f t="array" ref="T1781">MIN(IF((DiscreteStatsTable[GroupByKey]=DiscreteStatsTable[[#This Row],[GroupByKey]]),(DiscreteStatsTable[GroupByKey]=DiscreteStatsTable[[#This Row],[GroupByKey]])*DiscreteStatsTable[Minimum]))</f>
        <v>0</v>
      </c>
      <c r="U1781" s="5" cm="1">
        <f t="array" ref="U1781">MAX(IF((DiscreteStatsTable[GroupByKey]=DiscreteStatsTable[[#This Row],[GroupByKey]]),(DiscreteStatsTable[GroupByKey]=DiscreteStatsTable[[#This Row],[GroupByKey]])*DiscreteStatsTable[Maximum]))</f>
        <v>31.471105476993198</v>
      </c>
      <c r="V1781" s="5" cm="1">
        <f t="array" ref="V1781">IFERROR(AVERAGE(IF((DiscreteStatsTable[GroupByKey]=DiscreteStatsTable[[#This Row],[GroupByKey]]),(DiscreteStatsTable[GroupByKey]=DiscreteStatsTable[[#This Row],[GroupByKey]])*DiscreteStatsTable[NumberObservations])),0)</f>
        <v>6.72</v>
      </c>
      <c r="W1781" s="5">
        <f>IF((DiscreteStatsTable[[#This Row],[RepsRequested]]&gt;1),DiscreteStatsTable[[#This Row],[HalfWidth]],DiscreteStatsTable[[#This Row],[BatchMeansHalfWidth]])</f>
        <v>0.61588360143157994</v>
      </c>
      <c r="X1781" s="5" cm="1">
        <f t="array" ref="X1781">COUNT(IF((DiscreteStatsTable[GroupByKey]=DiscreteStatsTable[[#This Row],[GroupByKey]]),(DiscreteStatsTable[GroupByKey]=DiscreteStatsTable[[#This Row],[GroupByKey]])*DiscreteStatsTable[Replication]))</f>
        <v>50</v>
      </c>
      <c r="Y1781" s="5">
        <f>IF(DiscreteStatsTable[[#This Row],[RepsRequested]]=DiscreteStatsTable[[#This Row],[RepsWithStatObserved]],1,0)</f>
        <v>1</v>
      </c>
    </row>
    <row r="1782" spans="1:25" x14ac:dyDescent="0.25">
      <c r="A1782" t="s">
        <v>68</v>
      </c>
      <c r="B1782" t="s">
        <v>70</v>
      </c>
      <c r="C1782">
        <v>41</v>
      </c>
      <c r="D1782" t="s">
        <v>100</v>
      </c>
      <c r="E1782" t="s">
        <v>80</v>
      </c>
      <c r="F1782" t="s">
        <v>81</v>
      </c>
      <c r="G1782">
        <v>0</v>
      </c>
      <c r="H1782">
        <v>2E+20</v>
      </c>
      <c r="I1782">
        <v>0</v>
      </c>
      <c r="J1782">
        <v>0</v>
      </c>
      <c r="K1782">
        <v>5</v>
      </c>
      <c r="L178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82" s="5" cm="1">
        <f t="array" ref="M1782">MAX(IF((ProjectInfoTable[ProjectName]=DiscreteStatsTable[[#This Row],[ProjectName]]),(ProjectInfoTable[ProjectName]=DiscreteStatsTable[[#This Row],[ProjectName]])*ProjectInfoTable[NumberOfReplications]))</f>
        <v>50</v>
      </c>
      <c r="N1782" s="5" cm="1">
        <f t="array" ref="N1782">IFERROR(AVERAGE(IF((DiscreteStatsTable[GroupByKey]=DiscreteStatsTable[[#This Row],[GroupByKey]]),(DiscreteStatsTable[GroupByKey]=DiscreteStatsTable[[#This Row],[GroupByKey]])*DiscreteStatsTable[Average])),0)</f>
        <v>0</v>
      </c>
      <c r="O1782" s="5" cm="1">
        <f t="array" ref="O1782">IFERROR(_xlfn.STDEV.S(IF((DiscreteStatsTable[GroupByKey]=DiscreteStatsTable[[#This Row],[GroupByKey]]),(DiscreteStatsTable[GroupByKey]=DiscreteStatsTable[[#This Row],[GroupByKey]])*DiscreteStatsTable[Average])),0)</f>
        <v>0</v>
      </c>
      <c r="P1782" s="5" cm="1">
        <f t="array" ref="P1782">MAX(IF((ProjectInfoTable[ProjectName]=DiscreteStatsTable[[#This Row],[ProjectName]]),(ProjectInfoTable[ProjectName]=DiscreteStatsTable[[#This Row],[ProjectName]])*ProjectInfoTable[ConfidenceInterval]))</f>
        <v>0.95</v>
      </c>
      <c r="Q1782" s="5">
        <f>IF(AND(DiscreteStatsTable[[#This Row],[RepsWithStatObserved]]=1,Y1782=0),200000000000000000000,IFERROR(_xlfn.T.INV.2T(1 -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2" s="5" cm="1">
        <f t="array" ref="R1782">MIN(IF((DiscreteStatsTable[GroupByKey]=DiscreteStatsTable[[#This Row],[GroupByKey]]),(DiscreteStatsTable[GroupByKey]=DiscreteStatsTable[[#This Row],[GroupByKey]])*DiscreteStatsTable[Average]))</f>
        <v>0</v>
      </c>
      <c r="S1782" s="5" cm="1">
        <f t="array" ref="S1782">MAX(IF((DiscreteStatsTable[GroupByKey]=DiscreteStatsTable[[#This Row],[GroupByKey]]),(DiscreteStatsTable[GroupByKey]=DiscreteStatsTable[[#This Row],[GroupByKey]])*DiscreteStatsTable[Average]))</f>
        <v>0</v>
      </c>
      <c r="T1782" s="5" cm="1">
        <f t="array" ref="T1782">MIN(IF((DiscreteStatsTable[GroupByKey]=DiscreteStatsTable[[#This Row],[GroupByKey]]),(DiscreteStatsTable[GroupByKey]=DiscreteStatsTable[[#This Row],[GroupByKey]])*DiscreteStatsTable[Minimum]))</f>
        <v>0</v>
      </c>
      <c r="U1782" s="5" cm="1">
        <f t="array" ref="U1782">MAX(IF((DiscreteStatsTable[GroupByKey]=DiscreteStatsTable[[#This Row],[GroupByKey]]),(DiscreteStatsTable[GroupByKey]=DiscreteStatsTable[[#This Row],[GroupByKey]])*DiscreteStatsTable[Maximum]))</f>
        <v>0</v>
      </c>
      <c r="V1782" s="5" cm="1">
        <f t="array" ref="V1782">IFERROR(AVERAGE(IF((DiscreteStatsTable[GroupByKey]=DiscreteStatsTable[[#This Row],[GroupByKey]]),(DiscreteStatsTable[GroupByKey]=DiscreteStatsTable[[#This Row],[GroupByKey]])*DiscreteStatsTable[NumberObservations])),0)</f>
        <v>6.72</v>
      </c>
      <c r="W1782" s="5">
        <f>IF((DiscreteStatsTable[[#This Row],[RepsRequested]]&gt;1),DiscreteStatsTable[[#This Row],[HalfWidth]],DiscreteStatsTable[[#This Row],[BatchMeansHalfWidth]])</f>
        <v>0</v>
      </c>
      <c r="X1782" s="5" cm="1">
        <f t="array" ref="X1782">COUNT(IF((DiscreteStatsTable[GroupByKey]=DiscreteStatsTable[[#This Row],[GroupByKey]]),(DiscreteStatsTable[GroupByKey]=DiscreteStatsTable[[#This Row],[GroupByKey]])*DiscreteStatsTable[Replication]))</f>
        <v>50</v>
      </c>
      <c r="Y1782" s="5">
        <f>IF(DiscreteStatsTable[[#This Row],[RepsRequested]]=DiscreteStatsTable[[#This Row],[RepsWithStatObserved]],1,0)</f>
        <v>1</v>
      </c>
    </row>
    <row r="1783" spans="1:25" x14ac:dyDescent="0.25">
      <c r="A1783" t="s">
        <v>68</v>
      </c>
      <c r="B1783" t="s">
        <v>70</v>
      </c>
      <c r="C1783">
        <v>41</v>
      </c>
      <c r="D1783" t="s">
        <v>100</v>
      </c>
      <c r="E1783" t="s">
        <v>82</v>
      </c>
      <c r="F1783" t="s">
        <v>81</v>
      </c>
      <c r="G1783">
        <v>0.24707680964884099</v>
      </c>
      <c r="H1783">
        <v>2E+20</v>
      </c>
      <c r="I1783">
        <v>0</v>
      </c>
      <c r="J1783">
        <v>1.23538404824421</v>
      </c>
      <c r="K1783">
        <v>5</v>
      </c>
      <c r="L178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83" s="5" cm="1">
        <f t="array" ref="M1783">MAX(IF((ProjectInfoTable[ProjectName]=DiscreteStatsTable[[#This Row],[ProjectName]]),(ProjectInfoTable[ProjectName]=DiscreteStatsTable[[#This Row],[ProjectName]])*ProjectInfoTable[NumberOfReplications]))</f>
        <v>50</v>
      </c>
      <c r="N1783" s="5" cm="1">
        <f t="array" ref="N1783">IFERROR(AVERAGE(IF((DiscreteStatsTable[GroupByKey]=DiscreteStatsTable[[#This Row],[GroupByKey]]),(DiscreteStatsTable[GroupByKey]=DiscreteStatsTable[[#This Row],[GroupByKey]])*DiscreteStatsTable[Average])),0)</f>
        <v>1.5034096831290458</v>
      </c>
      <c r="O1783" s="5" cm="1">
        <f t="array" ref="O1783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83" s="5" cm="1">
        <f t="array" ref="P1783">MAX(IF((ProjectInfoTable[ProjectName]=DiscreteStatsTable[[#This Row],[ProjectName]]),(ProjectInfoTable[ProjectName]=DiscreteStatsTable[[#This Row],[ProjectName]])*ProjectInfoTable[ConfidenceInterval]))</f>
        <v>0.95</v>
      </c>
      <c r="Q1783" s="5">
        <f>IF(AND(DiscreteStatsTable[[#This Row],[RepsWithStatObserved]]=1,Y1783=0),200000000000000000000,IFERROR(_xlfn.T.INV.2T(1 -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83" s="5" cm="1">
        <f t="array" ref="R1783">MIN(IF((DiscreteStatsTable[GroupByKey]=DiscreteStatsTable[[#This Row],[GroupByKey]]),(DiscreteStatsTable[GroupByKey]=DiscreteStatsTable[[#This Row],[GroupByKey]])*DiscreteStatsTable[Average]))</f>
        <v>0</v>
      </c>
      <c r="S1783" s="5" cm="1">
        <f t="array" ref="S1783">MAX(IF((DiscreteStatsTable[GroupByKey]=DiscreteStatsTable[[#This Row],[GroupByKey]]),(DiscreteStatsTable[GroupByKey]=DiscreteStatsTable[[#This Row],[GroupByKey]])*DiscreteStatsTable[Average]))</f>
        <v>12.907894030662501</v>
      </c>
      <c r="T1783" s="5" cm="1">
        <f t="array" ref="T1783">MIN(IF((DiscreteStatsTable[GroupByKey]=DiscreteStatsTable[[#This Row],[GroupByKey]]),(DiscreteStatsTable[GroupByKey]=DiscreteStatsTable[[#This Row],[GroupByKey]])*DiscreteStatsTable[Minimum]))</f>
        <v>0</v>
      </c>
      <c r="U1783" s="5" cm="1">
        <f t="array" ref="U1783">MAX(IF((DiscreteStatsTable[GroupByKey]=DiscreteStatsTable[[#This Row],[GroupByKey]]),(DiscreteStatsTable[GroupByKey]=DiscreteStatsTable[[#This Row],[GroupByKey]])*DiscreteStatsTable[Maximum]))</f>
        <v>31.471105476993198</v>
      </c>
      <c r="V1783" s="5" cm="1">
        <f t="array" ref="V1783">IFERROR(AVERAGE(IF((DiscreteStatsTable[GroupByKey]=DiscreteStatsTable[[#This Row],[GroupByKey]]),(DiscreteStatsTable[GroupByKey]=DiscreteStatsTable[[#This Row],[GroupByKey]])*DiscreteStatsTable[NumberObservations])),0)</f>
        <v>6.72</v>
      </c>
      <c r="W1783" s="5">
        <f>IF((DiscreteStatsTable[[#This Row],[RepsRequested]]&gt;1),DiscreteStatsTable[[#This Row],[HalfWidth]],DiscreteStatsTable[[#This Row],[BatchMeansHalfWidth]])</f>
        <v>0.61588360143157994</v>
      </c>
      <c r="X1783" s="5" cm="1">
        <f t="array" ref="X1783">COUNT(IF((DiscreteStatsTable[GroupByKey]=DiscreteStatsTable[[#This Row],[GroupByKey]]),(DiscreteStatsTable[GroupByKey]=DiscreteStatsTable[[#This Row],[GroupByKey]])*DiscreteStatsTable[Replication]))</f>
        <v>50</v>
      </c>
      <c r="Y1783" s="5">
        <f>IF(DiscreteStatsTable[[#This Row],[RepsRequested]]=DiscreteStatsTable[[#This Row],[RepsWithStatObserved]],1,0)</f>
        <v>1</v>
      </c>
    </row>
    <row r="1784" spans="1:25" x14ac:dyDescent="0.25">
      <c r="A1784" t="s">
        <v>68</v>
      </c>
      <c r="B1784" t="s">
        <v>70</v>
      </c>
      <c r="C1784">
        <v>42</v>
      </c>
      <c r="D1784" t="s">
        <v>100</v>
      </c>
      <c r="E1784" t="s">
        <v>80</v>
      </c>
      <c r="F1784" t="s">
        <v>81</v>
      </c>
      <c r="G1784">
        <v>0</v>
      </c>
      <c r="H1784">
        <v>2E+20</v>
      </c>
      <c r="I1784">
        <v>0</v>
      </c>
      <c r="J1784">
        <v>0</v>
      </c>
      <c r="K1784">
        <v>5</v>
      </c>
      <c r="L178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84" s="5" cm="1">
        <f t="array" ref="M1784">MAX(IF((ProjectInfoTable[ProjectName]=DiscreteStatsTable[[#This Row],[ProjectName]]),(ProjectInfoTable[ProjectName]=DiscreteStatsTable[[#This Row],[ProjectName]])*ProjectInfoTable[NumberOfReplications]))</f>
        <v>50</v>
      </c>
      <c r="N1784" s="5" cm="1">
        <f t="array" ref="N1784">IFERROR(AVERAGE(IF((DiscreteStatsTable[GroupByKey]=DiscreteStatsTable[[#This Row],[GroupByKey]]),(DiscreteStatsTable[GroupByKey]=DiscreteStatsTable[[#This Row],[GroupByKey]])*DiscreteStatsTable[Average])),0)</f>
        <v>0</v>
      </c>
      <c r="O1784" s="5" cm="1">
        <f t="array" ref="O1784">IFERROR(_xlfn.STDEV.S(IF((DiscreteStatsTable[GroupByKey]=DiscreteStatsTable[[#This Row],[GroupByKey]]),(DiscreteStatsTable[GroupByKey]=DiscreteStatsTable[[#This Row],[GroupByKey]])*DiscreteStatsTable[Average])),0)</f>
        <v>0</v>
      </c>
      <c r="P1784" s="5" cm="1">
        <f t="array" ref="P1784">MAX(IF((ProjectInfoTable[ProjectName]=DiscreteStatsTable[[#This Row],[ProjectName]]),(ProjectInfoTable[ProjectName]=DiscreteStatsTable[[#This Row],[ProjectName]])*ProjectInfoTable[ConfidenceInterval]))</f>
        <v>0.95</v>
      </c>
      <c r="Q1784" s="5">
        <f>IF(AND(DiscreteStatsTable[[#This Row],[RepsWithStatObserved]]=1,Y1784=0),200000000000000000000,IFERROR(_xlfn.T.INV.2T(1 -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4" s="5" cm="1">
        <f t="array" ref="R1784">MIN(IF((DiscreteStatsTable[GroupByKey]=DiscreteStatsTable[[#This Row],[GroupByKey]]),(DiscreteStatsTable[GroupByKey]=DiscreteStatsTable[[#This Row],[GroupByKey]])*DiscreteStatsTable[Average]))</f>
        <v>0</v>
      </c>
      <c r="S1784" s="5" cm="1">
        <f t="array" ref="S1784">MAX(IF((DiscreteStatsTable[GroupByKey]=DiscreteStatsTable[[#This Row],[GroupByKey]]),(DiscreteStatsTable[GroupByKey]=DiscreteStatsTable[[#This Row],[GroupByKey]])*DiscreteStatsTable[Average]))</f>
        <v>0</v>
      </c>
      <c r="T1784" s="5" cm="1">
        <f t="array" ref="T1784">MIN(IF((DiscreteStatsTable[GroupByKey]=DiscreteStatsTable[[#This Row],[GroupByKey]]),(DiscreteStatsTable[GroupByKey]=DiscreteStatsTable[[#This Row],[GroupByKey]])*DiscreteStatsTable[Minimum]))</f>
        <v>0</v>
      </c>
      <c r="U1784" s="5" cm="1">
        <f t="array" ref="U1784">MAX(IF((DiscreteStatsTable[GroupByKey]=DiscreteStatsTable[[#This Row],[GroupByKey]]),(DiscreteStatsTable[GroupByKey]=DiscreteStatsTable[[#This Row],[GroupByKey]])*DiscreteStatsTable[Maximum]))</f>
        <v>0</v>
      </c>
      <c r="V1784" s="5" cm="1">
        <f t="array" ref="V1784">IFERROR(AVERAGE(IF((DiscreteStatsTable[GroupByKey]=DiscreteStatsTable[[#This Row],[GroupByKey]]),(DiscreteStatsTable[GroupByKey]=DiscreteStatsTable[[#This Row],[GroupByKey]])*DiscreteStatsTable[NumberObservations])),0)</f>
        <v>6.72</v>
      </c>
      <c r="W1784" s="5">
        <f>IF((DiscreteStatsTable[[#This Row],[RepsRequested]]&gt;1),DiscreteStatsTable[[#This Row],[HalfWidth]],DiscreteStatsTable[[#This Row],[BatchMeansHalfWidth]])</f>
        <v>0</v>
      </c>
      <c r="X1784" s="5" cm="1">
        <f t="array" ref="X1784">COUNT(IF((DiscreteStatsTable[GroupByKey]=DiscreteStatsTable[[#This Row],[GroupByKey]]),(DiscreteStatsTable[GroupByKey]=DiscreteStatsTable[[#This Row],[GroupByKey]])*DiscreteStatsTable[Replication]))</f>
        <v>50</v>
      </c>
      <c r="Y1784" s="5">
        <f>IF(DiscreteStatsTable[[#This Row],[RepsRequested]]=DiscreteStatsTable[[#This Row],[RepsWithStatObserved]],1,0)</f>
        <v>1</v>
      </c>
    </row>
    <row r="1785" spans="1:25" x14ac:dyDescent="0.25">
      <c r="A1785" t="s">
        <v>68</v>
      </c>
      <c r="B1785" t="s">
        <v>70</v>
      </c>
      <c r="C1785">
        <v>42</v>
      </c>
      <c r="D1785" t="s">
        <v>100</v>
      </c>
      <c r="E1785" t="s">
        <v>82</v>
      </c>
      <c r="F1785" t="s">
        <v>81</v>
      </c>
      <c r="G1785">
        <v>0</v>
      </c>
      <c r="H1785">
        <v>2E+20</v>
      </c>
      <c r="I1785">
        <v>0</v>
      </c>
      <c r="J1785">
        <v>0</v>
      </c>
      <c r="K1785">
        <v>5</v>
      </c>
      <c r="L178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85" s="5" cm="1">
        <f t="array" ref="M1785">MAX(IF((ProjectInfoTable[ProjectName]=DiscreteStatsTable[[#This Row],[ProjectName]]),(ProjectInfoTable[ProjectName]=DiscreteStatsTable[[#This Row],[ProjectName]])*ProjectInfoTable[NumberOfReplications]))</f>
        <v>50</v>
      </c>
      <c r="N1785" s="5" cm="1">
        <f t="array" ref="N1785">IFERROR(AVERAGE(IF((DiscreteStatsTable[GroupByKey]=DiscreteStatsTable[[#This Row],[GroupByKey]]),(DiscreteStatsTable[GroupByKey]=DiscreteStatsTable[[#This Row],[GroupByKey]])*DiscreteStatsTable[Average])),0)</f>
        <v>1.5034096831290458</v>
      </c>
      <c r="O1785" s="5" cm="1">
        <f t="array" ref="O1785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85" s="5" cm="1">
        <f t="array" ref="P1785">MAX(IF((ProjectInfoTable[ProjectName]=DiscreteStatsTable[[#This Row],[ProjectName]]),(ProjectInfoTable[ProjectName]=DiscreteStatsTable[[#This Row],[ProjectName]])*ProjectInfoTable[ConfidenceInterval]))</f>
        <v>0.95</v>
      </c>
      <c r="Q1785" s="5">
        <f>IF(AND(DiscreteStatsTable[[#This Row],[RepsWithStatObserved]]=1,Y1785=0),200000000000000000000,IFERROR(_xlfn.T.INV.2T(1 -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85" s="5" cm="1">
        <f t="array" ref="R1785">MIN(IF((DiscreteStatsTable[GroupByKey]=DiscreteStatsTable[[#This Row],[GroupByKey]]),(DiscreteStatsTable[GroupByKey]=DiscreteStatsTable[[#This Row],[GroupByKey]])*DiscreteStatsTable[Average]))</f>
        <v>0</v>
      </c>
      <c r="S1785" s="5" cm="1">
        <f t="array" ref="S1785">MAX(IF((DiscreteStatsTable[GroupByKey]=DiscreteStatsTable[[#This Row],[GroupByKey]]),(DiscreteStatsTable[GroupByKey]=DiscreteStatsTable[[#This Row],[GroupByKey]])*DiscreteStatsTable[Average]))</f>
        <v>12.907894030662501</v>
      </c>
      <c r="T1785" s="5" cm="1">
        <f t="array" ref="T1785">MIN(IF((DiscreteStatsTable[GroupByKey]=DiscreteStatsTable[[#This Row],[GroupByKey]]),(DiscreteStatsTable[GroupByKey]=DiscreteStatsTable[[#This Row],[GroupByKey]])*DiscreteStatsTable[Minimum]))</f>
        <v>0</v>
      </c>
      <c r="U1785" s="5" cm="1">
        <f t="array" ref="U1785">MAX(IF((DiscreteStatsTable[GroupByKey]=DiscreteStatsTable[[#This Row],[GroupByKey]]),(DiscreteStatsTable[GroupByKey]=DiscreteStatsTable[[#This Row],[GroupByKey]])*DiscreteStatsTable[Maximum]))</f>
        <v>31.471105476993198</v>
      </c>
      <c r="V1785" s="5" cm="1">
        <f t="array" ref="V1785">IFERROR(AVERAGE(IF((DiscreteStatsTable[GroupByKey]=DiscreteStatsTable[[#This Row],[GroupByKey]]),(DiscreteStatsTable[GroupByKey]=DiscreteStatsTable[[#This Row],[GroupByKey]])*DiscreteStatsTable[NumberObservations])),0)</f>
        <v>6.72</v>
      </c>
      <c r="W1785" s="5">
        <f>IF((DiscreteStatsTable[[#This Row],[RepsRequested]]&gt;1),DiscreteStatsTable[[#This Row],[HalfWidth]],DiscreteStatsTable[[#This Row],[BatchMeansHalfWidth]])</f>
        <v>0.61588360143157994</v>
      </c>
      <c r="X1785" s="5" cm="1">
        <f t="array" ref="X1785">COUNT(IF((DiscreteStatsTable[GroupByKey]=DiscreteStatsTable[[#This Row],[GroupByKey]]),(DiscreteStatsTable[GroupByKey]=DiscreteStatsTable[[#This Row],[GroupByKey]])*DiscreteStatsTable[Replication]))</f>
        <v>50</v>
      </c>
      <c r="Y1785" s="5">
        <f>IF(DiscreteStatsTable[[#This Row],[RepsRequested]]=DiscreteStatsTable[[#This Row],[RepsWithStatObserved]],1,0)</f>
        <v>1</v>
      </c>
    </row>
    <row r="1786" spans="1:25" x14ac:dyDescent="0.25">
      <c r="A1786" t="s">
        <v>68</v>
      </c>
      <c r="B1786" t="s">
        <v>70</v>
      </c>
      <c r="C1786">
        <v>43</v>
      </c>
      <c r="D1786" t="s">
        <v>100</v>
      </c>
      <c r="E1786" t="s">
        <v>80</v>
      </c>
      <c r="F1786" t="s">
        <v>81</v>
      </c>
      <c r="G1786">
        <v>0</v>
      </c>
      <c r="H1786">
        <v>2E+20</v>
      </c>
      <c r="I1786">
        <v>0</v>
      </c>
      <c r="J1786">
        <v>0</v>
      </c>
      <c r="K1786">
        <v>5</v>
      </c>
      <c r="L178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86" s="5" cm="1">
        <f t="array" ref="M1786">MAX(IF((ProjectInfoTable[ProjectName]=DiscreteStatsTable[[#This Row],[ProjectName]]),(ProjectInfoTable[ProjectName]=DiscreteStatsTable[[#This Row],[ProjectName]])*ProjectInfoTable[NumberOfReplications]))</f>
        <v>50</v>
      </c>
      <c r="N1786" s="5" cm="1">
        <f t="array" ref="N1786">IFERROR(AVERAGE(IF((DiscreteStatsTable[GroupByKey]=DiscreteStatsTable[[#This Row],[GroupByKey]]),(DiscreteStatsTable[GroupByKey]=DiscreteStatsTable[[#This Row],[GroupByKey]])*DiscreteStatsTable[Average])),0)</f>
        <v>0</v>
      </c>
      <c r="O1786" s="5" cm="1">
        <f t="array" ref="O1786">IFERROR(_xlfn.STDEV.S(IF((DiscreteStatsTable[GroupByKey]=DiscreteStatsTable[[#This Row],[GroupByKey]]),(DiscreteStatsTable[GroupByKey]=DiscreteStatsTable[[#This Row],[GroupByKey]])*DiscreteStatsTable[Average])),0)</f>
        <v>0</v>
      </c>
      <c r="P1786" s="5" cm="1">
        <f t="array" ref="P1786">MAX(IF((ProjectInfoTable[ProjectName]=DiscreteStatsTable[[#This Row],[ProjectName]]),(ProjectInfoTable[ProjectName]=DiscreteStatsTable[[#This Row],[ProjectName]])*ProjectInfoTable[ConfidenceInterval]))</f>
        <v>0.95</v>
      </c>
      <c r="Q1786" s="5">
        <f>IF(AND(DiscreteStatsTable[[#This Row],[RepsWithStatObserved]]=1,Y1786=0),200000000000000000000,IFERROR(_xlfn.T.INV.2T(1 -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6" s="5" cm="1">
        <f t="array" ref="R1786">MIN(IF((DiscreteStatsTable[GroupByKey]=DiscreteStatsTable[[#This Row],[GroupByKey]]),(DiscreteStatsTable[GroupByKey]=DiscreteStatsTable[[#This Row],[GroupByKey]])*DiscreteStatsTable[Average]))</f>
        <v>0</v>
      </c>
      <c r="S1786" s="5" cm="1">
        <f t="array" ref="S1786">MAX(IF((DiscreteStatsTable[GroupByKey]=DiscreteStatsTable[[#This Row],[GroupByKey]]),(DiscreteStatsTable[GroupByKey]=DiscreteStatsTable[[#This Row],[GroupByKey]])*DiscreteStatsTable[Average]))</f>
        <v>0</v>
      </c>
      <c r="T1786" s="5" cm="1">
        <f t="array" ref="T1786">MIN(IF((DiscreteStatsTable[GroupByKey]=DiscreteStatsTable[[#This Row],[GroupByKey]]),(DiscreteStatsTable[GroupByKey]=DiscreteStatsTable[[#This Row],[GroupByKey]])*DiscreteStatsTable[Minimum]))</f>
        <v>0</v>
      </c>
      <c r="U1786" s="5" cm="1">
        <f t="array" ref="U1786">MAX(IF((DiscreteStatsTable[GroupByKey]=DiscreteStatsTable[[#This Row],[GroupByKey]]),(DiscreteStatsTable[GroupByKey]=DiscreteStatsTable[[#This Row],[GroupByKey]])*DiscreteStatsTable[Maximum]))</f>
        <v>0</v>
      </c>
      <c r="V1786" s="5" cm="1">
        <f t="array" ref="V1786">IFERROR(AVERAGE(IF((DiscreteStatsTable[GroupByKey]=DiscreteStatsTable[[#This Row],[GroupByKey]]),(DiscreteStatsTable[GroupByKey]=DiscreteStatsTable[[#This Row],[GroupByKey]])*DiscreteStatsTable[NumberObservations])),0)</f>
        <v>6.72</v>
      </c>
      <c r="W1786" s="5">
        <f>IF((DiscreteStatsTable[[#This Row],[RepsRequested]]&gt;1),DiscreteStatsTable[[#This Row],[HalfWidth]],DiscreteStatsTable[[#This Row],[BatchMeansHalfWidth]])</f>
        <v>0</v>
      </c>
      <c r="X1786" s="5" cm="1">
        <f t="array" ref="X1786">COUNT(IF((DiscreteStatsTable[GroupByKey]=DiscreteStatsTable[[#This Row],[GroupByKey]]),(DiscreteStatsTable[GroupByKey]=DiscreteStatsTable[[#This Row],[GroupByKey]])*DiscreteStatsTable[Replication]))</f>
        <v>50</v>
      </c>
      <c r="Y1786" s="5">
        <f>IF(DiscreteStatsTable[[#This Row],[RepsRequested]]=DiscreteStatsTable[[#This Row],[RepsWithStatObserved]],1,0)</f>
        <v>1</v>
      </c>
    </row>
    <row r="1787" spans="1:25" x14ac:dyDescent="0.25">
      <c r="A1787" t="s">
        <v>68</v>
      </c>
      <c r="B1787" t="s">
        <v>70</v>
      </c>
      <c r="C1787">
        <v>43</v>
      </c>
      <c r="D1787" t="s">
        <v>100</v>
      </c>
      <c r="E1787" t="s">
        <v>82</v>
      </c>
      <c r="F1787" t="s">
        <v>81</v>
      </c>
      <c r="G1787">
        <v>0.31780124551501698</v>
      </c>
      <c r="H1787">
        <v>2E+20</v>
      </c>
      <c r="I1787">
        <v>0</v>
      </c>
      <c r="J1787">
        <v>1.2998627150181501</v>
      </c>
      <c r="K1787">
        <v>5</v>
      </c>
      <c r="L178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87" s="5" cm="1">
        <f t="array" ref="M1787">MAX(IF((ProjectInfoTable[ProjectName]=DiscreteStatsTable[[#This Row],[ProjectName]]),(ProjectInfoTable[ProjectName]=DiscreteStatsTable[[#This Row],[ProjectName]])*ProjectInfoTable[NumberOfReplications]))</f>
        <v>50</v>
      </c>
      <c r="N1787" s="5" cm="1">
        <f t="array" ref="N1787">IFERROR(AVERAGE(IF((DiscreteStatsTable[GroupByKey]=DiscreteStatsTable[[#This Row],[GroupByKey]]),(DiscreteStatsTable[GroupByKey]=DiscreteStatsTable[[#This Row],[GroupByKey]])*DiscreteStatsTable[Average])),0)</f>
        <v>1.5034096831290458</v>
      </c>
      <c r="O1787" s="5" cm="1">
        <f t="array" ref="O1787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87" s="5" cm="1">
        <f t="array" ref="P1787">MAX(IF((ProjectInfoTable[ProjectName]=DiscreteStatsTable[[#This Row],[ProjectName]]),(ProjectInfoTable[ProjectName]=DiscreteStatsTable[[#This Row],[ProjectName]])*ProjectInfoTable[ConfidenceInterval]))</f>
        <v>0.95</v>
      </c>
      <c r="Q1787" s="5">
        <f>IF(AND(DiscreteStatsTable[[#This Row],[RepsWithStatObserved]]=1,Y1787=0),200000000000000000000,IFERROR(_xlfn.T.INV.2T(1 -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87" s="5" cm="1">
        <f t="array" ref="R1787">MIN(IF((DiscreteStatsTable[GroupByKey]=DiscreteStatsTable[[#This Row],[GroupByKey]]),(DiscreteStatsTable[GroupByKey]=DiscreteStatsTable[[#This Row],[GroupByKey]])*DiscreteStatsTable[Average]))</f>
        <v>0</v>
      </c>
      <c r="S1787" s="5" cm="1">
        <f t="array" ref="S1787">MAX(IF((DiscreteStatsTable[GroupByKey]=DiscreteStatsTable[[#This Row],[GroupByKey]]),(DiscreteStatsTable[GroupByKey]=DiscreteStatsTable[[#This Row],[GroupByKey]])*DiscreteStatsTable[Average]))</f>
        <v>12.907894030662501</v>
      </c>
      <c r="T1787" s="5" cm="1">
        <f t="array" ref="T1787">MIN(IF((DiscreteStatsTable[GroupByKey]=DiscreteStatsTable[[#This Row],[GroupByKey]]),(DiscreteStatsTable[GroupByKey]=DiscreteStatsTable[[#This Row],[GroupByKey]])*DiscreteStatsTable[Minimum]))</f>
        <v>0</v>
      </c>
      <c r="U1787" s="5" cm="1">
        <f t="array" ref="U1787">MAX(IF((DiscreteStatsTable[GroupByKey]=DiscreteStatsTable[[#This Row],[GroupByKey]]),(DiscreteStatsTable[GroupByKey]=DiscreteStatsTable[[#This Row],[GroupByKey]])*DiscreteStatsTable[Maximum]))</f>
        <v>31.471105476993198</v>
      </c>
      <c r="V1787" s="5" cm="1">
        <f t="array" ref="V1787">IFERROR(AVERAGE(IF((DiscreteStatsTable[GroupByKey]=DiscreteStatsTable[[#This Row],[GroupByKey]]),(DiscreteStatsTable[GroupByKey]=DiscreteStatsTable[[#This Row],[GroupByKey]])*DiscreteStatsTable[NumberObservations])),0)</f>
        <v>6.72</v>
      </c>
      <c r="W1787" s="5">
        <f>IF((DiscreteStatsTable[[#This Row],[RepsRequested]]&gt;1),DiscreteStatsTable[[#This Row],[HalfWidth]],DiscreteStatsTable[[#This Row],[BatchMeansHalfWidth]])</f>
        <v>0.61588360143157994</v>
      </c>
      <c r="X1787" s="5" cm="1">
        <f t="array" ref="X1787">COUNT(IF((DiscreteStatsTable[GroupByKey]=DiscreteStatsTable[[#This Row],[GroupByKey]]),(DiscreteStatsTable[GroupByKey]=DiscreteStatsTable[[#This Row],[GroupByKey]])*DiscreteStatsTable[Replication]))</f>
        <v>50</v>
      </c>
      <c r="Y1787" s="5">
        <f>IF(DiscreteStatsTable[[#This Row],[RepsRequested]]=DiscreteStatsTable[[#This Row],[RepsWithStatObserved]],1,0)</f>
        <v>1</v>
      </c>
    </row>
    <row r="1788" spans="1:25" x14ac:dyDescent="0.25">
      <c r="A1788" t="s">
        <v>68</v>
      </c>
      <c r="B1788" t="s">
        <v>70</v>
      </c>
      <c r="C1788">
        <v>44</v>
      </c>
      <c r="D1788" t="s">
        <v>100</v>
      </c>
      <c r="E1788" t="s">
        <v>80</v>
      </c>
      <c r="F1788" t="s">
        <v>81</v>
      </c>
      <c r="G1788">
        <v>0</v>
      </c>
      <c r="H1788">
        <v>2E+20</v>
      </c>
      <c r="I1788">
        <v>0</v>
      </c>
      <c r="J1788">
        <v>0</v>
      </c>
      <c r="K1788">
        <v>4</v>
      </c>
      <c r="L178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88" s="5" cm="1">
        <f t="array" ref="M1788">MAX(IF((ProjectInfoTable[ProjectName]=DiscreteStatsTable[[#This Row],[ProjectName]]),(ProjectInfoTable[ProjectName]=DiscreteStatsTable[[#This Row],[ProjectName]])*ProjectInfoTable[NumberOfReplications]))</f>
        <v>50</v>
      </c>
      <c r="N1788" s="5" cm="1">
        <f t="array" ref="N1788">IFERROR(AVERAGE(IF((DiscreteStatsTable[GroupByKey]=DiscreteStatsTable[[#This Row],[GroupByKey]]),(DiscreteStatsTable[GroupByKey]=DiscreteStatsTable[[#This Row],[GroupByKey]])*DiscreteStatsTable[Average])),0)</f>
        <v>0</v>
      </c>
      <c r="O1788" s="5" cm="1">
        <f t="array" ref="O1788">IFERROR(_xlfn.STDEV.S(IF((DiscreteStatsTable[GroupByKey]=DiscreteStatsTable[[#This Row],[GroupByKey]]),(DiscreteStatsTable[GroupByKey]=DiscreteStatsTable[[#This Row],[GroupByKey]])*DiscreteStatsTable[Average])),0)</f>
        <v>0</v>
      </c>
      <c r="P1788" s="5" cm="1">
        <f t="array" ref="P1788">MAX(IF((ProjectInfoTable[ProjectName]=DiscreteStatsTable[[#This Row],[ProjectName]]),(ProjectInfoTable[ProjectName]=DiscreteStatsTable[[#This Row],[ProjectName]])*ProjectInfoTable[ConfidenceInterval]))</f>
        <v>0.95</v>
      </c>
      <c r="Q1788" s="5">
        <f>IF(AND(DiscreteStatsTable[[#This Row],[RepsWithStatObserved]]=1,Y1788=0),200000000000000000000,IFERROR(_xlfn.T.INV.2T(1 -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8" s="5" cm="1">
        <f t="array" ref="R1788">MIN(IF((DiscreteStatsTable[GroupByKey]=DiscreteStatsTable[[#This Row],[GroupByKey]]),(DiscreteStatsTable[GroupByKey]=DiscreteStatsTable[[#This Row],[GroupByKey]])*DiscreteStatsTable[Average]))</f>
        <v>0</v>
      </c>
      <c r="S1788" s="5" cm="1">
        <f t="array" ref="S1788">MAX(IF((DiscreteStatsTable[GroupByKey]=DiscreteStatsTable[[#This Row],[GroupByKey]]),(DiscreteStatsTable[GroupByKey]=DiscreteStatsTable[[#This Row],[GroupByKey]])*DiscreteStatsTable[Average]))</f>
        <v>0</v>
      </c>
      <c r="T1788" s="5" cm="1">
        <f t="array" ref="T1788">MIN(IF((DiscreteStatsTable[GroupByKey]=DiscreteStatsTable[[#This Row],[GroupByKey]]),(DiscreteStatsTable[GroupByKey]=DiscreteStatsTable[[#This Row],[GroupByKey]])*DiscreteStatsTable[Minimum]))</f>
        <v>0</v>
      </c>
      <c r="U1788" s="5" cm="1">
        <f t="array" ref="U1788">MAX(IF((DiscreteStatsTable[GroupByKey]=DiscreteStatsTable[[#This Row],[GroupByKey]]),(DiscreteStatsTable[GroupByKey]=DiscreteStatsTable[[#This Row],[GroupByKey]])*DiscreteStatsTable[Maximum]))</f>
        <v>0</v>
      </c>
      <c r="V1788" s="5" cm="1">
        <f t="array" ref="V1788">IFERROR(AVERAGE(IF((DiscreteStatsTable[GroupByKey]=DiscreteStatsTable[[#This Row],[GroupByKey]]),(DiscreteStatsTable[GroupByKey]=DiscreteStatsTable[[#This Row],[GroupByKey]])*DiscreteStatsTable[NumberObservations])),0)</f>
        <v>6.72</v>
      </c>
      <c r="W1788" s="5">
        <f>IF((DiscreteStatsTable[[#This Row],[RepsRequested]]&gt;1),DiscreteStatsTable[[#This Row],[HalfWidth]],DiscreteStatsTable[[#This Row],[BatchMeansHalfWidth]])</f>
        <v>0</v>
      </c>
      <c r="X1788" s="5" cm="1">
        <f t="array" ref="X1788">COUNT(IF((DiscreteStatsTable[GroupByKey]=DiscreteStatsTable[[#This Row],[GroupByKey]]),(DiscreteStatsTable[GroupByKey]=DiscreteStatsTable[[#This Row],[GroupByKey]])*DiscreteStatsTable[Replication]))</f>
        <v>50</v>
      </c>
      <c r="Y1788" s="5">
        <f>IF(DiscreteStatsTable[[#This Row],[RepsRequested]]=DiscreteStatsTable[[#This Row],[RepsWithStatObserved]],1,0)</f>
        <v>1</v>
      </c>
    </row>
    <row r="1789" spans="1:25" x14ac:dyDescent="0.25">
      <c r="A1789" t="s">
        <v>68</v>
      </c>
      <c r="B1789" t="s">
        <v>70</v>
      </c>
      <c r="C1789">
        <v>44</v>
      </c>
      <c r="D1789" t="s">
        <v>100</v>
      </c>
      <c r="E1789" t="s">
        <v>82</v>
      </c>
      <c r="F1789" t="s">
        <v>81</v>
      </c>
      <c r="G1789">
        <v>0</v>
      </c>
      <c r="H1789">
        <v>2E+20</v>
      </c>
      <c r="I1789">
        <v>0</v>
      </c>
      <c r="J1789">
        <v>0</v>
      </c>
      <c r="K1789">
        <v>4</v>
      </c>
      <c r="L178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89" s="5" cm="1">
        <f t="array" ref="M1789">MAX(IF((ProjectInfoTable[ProjectName]=DiscreteStatsTable[[#This Row],[ProjectName]]),(ProjectInfoTable[ProjectName]=DiscreteStatsTable[[#This Row],[ProjectName]])*ProjectInfoTable[NumberOfReplications]))</f>
        <v>50</v>
      </c>
      <c r="N1789" s="5" cm="1">
        <f t="array" ref="N1789">IFERROR(AVERAGE(IF((DiscreteStatsTable[GroupByKey]=DiscreteStatsTable[[#This Row],[GroupByKey]]),(DiscreteStatsTable[GroupByKey]=DiscreteStatsTable[[#This Row],[GroupByKey]])*DiscreteStatsTable[Average])),0)</f>
        <v>1.5034096831290458</v>
      </c>
      <c r="O1789" s="5" cm="1">
        <f t="array" ref="O1789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89" s="5" cm="1">
        <f t="array" ref="P1789">MAX(IF((ProjectInfoTable[ProjectName]=DiscreteStatsTable[[#This Row],[ProjectName]]),(ProjectInfoTable[ProjectName]=DiscreteStatsTable[[#This Row],[ProjectName]])*ProjectInfoTable[ConfidenceInterval]))</f>
        <v>0.95</v>
      </c>
      <c r="Q1789" s="5">
        <f>IF(AND(DiscreteStatsTable[[#This Row],[RepsWithStatObserved]]=1,Y1789=0),200000000000000000000,IFERROR(_xlfn.T.INV.2T(1 -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89" s="5" cm="1">
        <f t="array" ref="R1789">MIN(IF((DiscreteStatsTable[GroupByKey]=DiscreteStatsTable[[#This Row],[GroupByKey]]),(DiscreteStatsTable[GroupByKey]=DiscreteStatsTable[[#This Row],[GroupByKey]])*DiscreteStatsTable[Average]))</f>
        <v>0</v>
      </c>
      <c r="S1789" s="5" cm="1">
        <f t="array" ref="S1789">MAX(IF((DiscreteStatsTable[GroupByKey]=DiscreteStatsTable[[#This Row],[GroupByKey]]),(DiscreteStatsTable[GroupByKey]=DiscreteStatsTable[[#This Row],[GroupByKey]])*DiscreteStatsTable[Average]))</f>
        <v>12.907894030662501</v>
      </c>
      <c r="T1789" s="5" cm="1">
        <f t="array" ref="T1789">MIN(IF((DiscreteStatsTable[GroupByKey]=DiscreteStatsTable[[#This Row],[GroupByKey]]),(DiscreteStatsTable[GroupByKey]=DiscreteStatsTable[[#This Row],[GroupByKey]])*DiscreteStatsTable[Minimum]))</f>
        <v>0</v>
      </c>
      <c r="U1789" s="5" cm="1">
        <f t="array" ref="U1789">MAX(IF((DiscreteStatsTable[GroupByKey]=DiscreteStatsTable[[#This Row],[GroupByKey]]),(DiscreteStatsTable[GroupByKey]=DiscreteStatsTable[[#This Row],[GroupByKey]])*DiscreteStatsTable[Maximum]))</f>
        <v>31.471105476993198</v>
      </c>
      <c r="V1789" s="5" cm="1">
        <f t="array" ref="V1789">IFERROR(AVERAGE(IF((DiscreteStatsTable[GroupByKey]=DiscreteStatsTable[[#This Row],[GroupByKey]]),(DiscreteStatsTable[GroupByKey]=DiscreteStatsTable[[#This Row],[GroupByKey]])*DiscreteStatsTable[NumberObservations])),0)</f>
        <v>6.72</v>
      </c>
      <c r="W1789" s="5">
        <f>IF((DiscreteStatsTable[[#This Row],[RepsRequested]]&gt;1),DiscreteStatsTable[[#This Row],[HalfWidth]],DiscreteStatsTable[[#This Row],[BatchMeansHalfWidth]])</f>
        <v>0.61588360143157994</v>
      </c>
      <c r="X1789" s="5" cm="1">
        <f t="array" ref="X1789">COUNT(IF((DiscreteStatsTable[GroupByKey]=DiscreteStatsTable[[#This Row],[GroupByKey]]),(DiscreteStatsTable[GroupByKey]=DiscreteStatsTable[[#This Row],[GroupByKey]])*DiscreteStatsTable[Replication]))</f>
        <v>50</v>
      </c>
      <c r="Y1789" s="5">
        <f>IF(DiscreteStatsTable[[#This Row],[RepsRequested]]=DiscreteStatsTable[[#This Row],[RepsWithStatObserved]],1,0)</f>
        <v>1</v>
      </c>
    </row>
    <row r="1790" spans="1:25" x14ac:dyDescent="0.25">
      <c r="A1790" t="s">
        <v>68</v>
      </c>
      <c r="B1790" t="s">
        <v>70</v>
      </c>
      <c r="C1790">
        <v>45</v>
      </c>
      <c r="D1790" t="s">
        <v>100</v>
      </c>
      <c r="E1790" t="s">
        <v>80</v>
      </c>
      <c r="F1790" t="s">
        <v>81</v>
      </c>
      <c r="G1790">
        <v>0</v>
      </c>
      <c r="H1790">
        <v>2E+20</v>
      </c>
      <c r="I1790">
        <v>0</v>
      </c>
      <c r="J1790">
        <v>0</v>
      </c>
      <c r="K1790">
        <v>5</v>
      </c>
      <c r="L179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90" s="5" cm="1">
        <f t="array" ref="M1790">MAX(IF((ProjectInfoTable[ProjectName]=DiscreteStatsTable[[#This Row],[ProjectName]]),(ProjectInfoTable[ProjectName]=DiscreteStatsTable[[#This Row],[ProjectName]])*ProjectInfoTable[NumberOfReplications]))</f>
        <v>50</v>
      </c>
      <c r="N1790" s="5" cm="1">
        <f t="array" ref="N1790">IFERROR(AVERAGE(IF((DiscreteStatsTable[GroupByKey]=DiscreteStatsTable[[#This Row],[GroupByKey]]),(DiscreteStatsTable[GroupByKey]=DiscreteStatsTable[[#This Row],[GroupByKey]])*DiscreteStatsTable[Average])),0)</f>
        <v>0</v>
      </c>
      <c r="O1790" s="5" cm="1">
        <f t="array" ref="O1790">IFERROR(_xlfn.STDEV.S(IF((DiscreteStatsTable[GroupByKey]=DiscreteStatsTable[[#This Row],[GroupByKey]]),(DiscreteStatsTable[GroupByKey]=DiscreteStatsTable[[#This Row],[GroupByKey]])*DiscreteStatsTable[Average])),0)</f>
        <v>0</v>
      </c>
      <c r="P1790" s="5" cm="1">
        <f t="array" ref="P1790">MAX(IF((ProjectInfoTable[ProjectName]=DiscreteStatsTable[[#This Row],[ProjectName]]),(ProjectInfoTable[ProjectName]=DiscreteStatsTable[[#This Row],[ProjectName]])*ProjectInfoTable[ConfidenceInterval]))</f>
        <v>0.95</v>
      </c>
      <c r="Q1790" s="5">
        <f>IF(AND(DiscreteStatsTable[[#This Row],[RepsWithStatObserved]]=1,Y1790=0),200000000000000000000,IFERROR(_xlfn.T.INV.2T(1 -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0" s="5" cm="1">
        <f t="array" ref="R1790">MIN(IF((DiscreteStatsTable[GroupByKey]=DiscreteStatsTable[[#This Row],[GroupByKey]]),(DiscreteStatsTable[GroupByKey]=DiscreteStatsTable[[#This Row],[GroupByKey]])*DiscreteStatsTable[Average]))</f>
        <v>0</v>
      </c>
      <c r="S1790" s="5" cm="1">
        <f t="array" ref="S1790">MAX(IF((DiscreteStatsTable[GroupByKey]=DiscreteStatsTable[[#This Row],[GroupByKey]]),(DiscreteStatsTable[GroupByKey]=DiscreteStatsTable[[#This Row],[GroupByKey]])*DiscreteStatsTable[Average]))</f>
        <v>0</v>
      </c>
      <c r="T1790" s="5" cm="1">
        <f t="array" ref="T1790">MIN(IF((DiscreteStatsTable[GroupByKey]=DiscreteStatsTable[[#This Row],[GroupByKey]]),(DiscreteStatsTable[GroupByKey]=DiscreteStatsTable[[#This Row],[GroupByKey]])*DiscreteStatsTable[Minimum]))</f>
        <v>0</v>
      </c>
      <c r="U1790" s="5" cm="1">
        <f t="array" ref="U1790">MAX(IF((DiscreteStatsTable[GroupByKey]=DiscreteStatsTable[[#This Row],[GroupByKey]]),(DiscreteStatsTable[GroupByKey]=DiscreteStatsTable[[#This Row],[GroupByKey]])*DiscreteStatsTable[Maximum]))</f>
        <v>0</v>
      </c>
      <c r="V1790" s="5" cm="1">
        <f t="array" ref="V1790">IFERROR(AVERAGE(IF((DiscreteStatsTable[GroupByKey]=DiscreteStatsTable[[#This Row],[GroupByKey]]),(DiscreteStatsTable[GroupByKey]=DiscreteStatsTable[[#This Row],[GroupByKey]])*DiscreteStatsTable[NumberObservations])),0)</f>
        <v>6.72</v>
      </c>
      <c r="W1790" s="5">
        <f>IF((DiscreteStatsTable[[#This Row],[RepsRequested]]&gt;1),DiscreteStatsTable[[#This Row],[HalfWidth]],DiscreteStatsTable[[#This Row],[BatchMeansHalfWidth]])</f>
        <v>0</v>
      </c>
      <c r="X1790" s="5" cm="1">
        <f t="array" ref="X1790">COUNT(IF((DiscreteStatsTable[GroupByKey]=DiscreteStatsTable[[#This Row],[GroupByKey]]),(DiscreteStatsTable[GroupByKey]=DiscreteStatsTable[[#This Row],[GroupByKey]])*DiscreteStatsTable[Replication]))</f>
        <v>50</v>
      </c>
      <c r="Y1790" s="5">
        <f>IF(DiscreteStatsTable[[#This Row],[RepsRequested]]=DiscreteStatsTable[[#This Row],[RepsWithStatObserved]],1,0)</f>
        <v>1</v>
      </c>
    </row>
    <row r="1791" spans="1:25" x14ac:dyDescent="0.25">
      <c r="A1791" t="s">
        <v>68</v>
      </c>
      <c r="B1791" t="s">
        <v>70</v>
      </c>
      <c r="C1791">
        <v>45</v>
      </c>
      <c r="D1791" t="s">
        <v>100</v>
      </c>
      <c r="E1791" t="s">
        <v>82</v>
      </c>
      <c r="F1791" t="s">
        <v>81</v>
      </c>
      <c r="G1791">
        <v>1.3827466333751799</v>
      </c>
      <c r="H1791">
        <v>2E+20</v>
      </c>
      <c r="I1791">
        <v>0</v>
      </c>
      <c r="J1791">
        <v>3.7003590925304999</v>
      </c>
      <c r="K1791">
        <v>5</v>
      </c>
      <c r="L179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91" s="5" cm="1">
        <f t="array" ref="M1791">MAX(IF((ProjectInfoTable[ProjectName]=DiscreteStatsTable[[#This Row],[ProjectName]]),(ProjectInfoTable[ProjectName]=DiscreteStatsTable[[#This Row],[ProjectName]])*ProjectInfoTable[NumberOfReplications]))</f>
        <v>50</v>
      </c>
      <c r="N1791" s="5" cm="1">
        <f t="array" ref="N1791">IFERROR(AVERAGE(IF((DiscreteStatsTable[GroupByKey]=DiscreteStatsTable[[#This Row],[GroupByKey]]),(DiscreteStatsTable[GroupByKey]=DiscreteStatsTable[[#This Row],[GroupByKey]])*DiscreteStatsTable[Average])),0)</f>
        <v>1.5034096831290458</v>
      </c>
      <c r="O1791" s="5" cm="1">
        <f t="array" ref="O1791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91" s="5" cm="1">
        <f t="array" ref="P1791">MAX(IF((ProjectInfoTable[ProjectName]=DiscreteStatsTable[[#This Row],[ProjectName]]),(ProjectInfoTable[ProjectName]=DiscreteStatsTable[[#This Row],[ProjectName]])*ProjectInfoTable[ConfidenceInterval]))</f>
        <v>0.95</v>
      </c>
      <c r="Q1791" s="5">
        <f>IF(AND(DiscreteStatsTable[[#This Row],[RepsWithStatObserved]]=1,Y1791=0),200000000000000000000,IFERROR(_xlfn.T.INV.2T(1 -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91" s="5" cm="1">
        <f t="array" ref="R1791">MIN(IF((DiscreteStatsTable[GroupByKey]=DiscreteStatsTable[[#This Row],[GroupByKey]]),(DiscreteStatsTable[GroupByKey]=DiscreteStatsTable[[#This Row],[GroupByKey]])*DiscreteStatsTable[Average]))</f>
        <v>0</v>
      </c>
      <c r="S1791" s="5" cm="1">
        <f t="array" ref="S1791">MAX(IF((DiscreteStatsTable[GroupByKey]=DiscreteStatsTable[[#This Row],[GroupByKey]]),(DiscreteStatsTable[GroupByKey]=DiscreteStatsTable[[#This Row],[GroupByKey]])*DiscreteStatsTable[Average]))</f>
        <v>12.907894030662501</v>
      </c>
      <c r="T1791" s="5" cm="1">
        <f t="array" ref="T1791">MIN(IF((DiscreteStatsTable[GroupByKey]=DiscreteStatsTable[[#This Row],[GroupByKey]]),(DiscreteStatsTable[GroupByKey]=DiscreteStatsTable[[#This Row],[GroupByKey]])*DiscreteStatsTable[Minimum]))</f>
        <v>0</v>
      </c>
      <c r="U1791" s="5" cm="1">
        <f t="array" ref="U1791">MAX(IF((DiscreteStatsTable[GroupByKey]=DiscreteStatsTable[[#This Row],[GroupByKey]]),(DiscreteStatsTable[GroupByKey]=DiscreteStatsTable[[#This Row],[GroupByKey]])*DiscreteStatsTable[Maximum]))</f>
        <v>31.471105476993198</v>
      </c>
      <c r="V1791" s="5" cm="1">
        <f t="array" ref="V1791">IFERROR(AVERAGE(IF((DiscreteStatsTable[GroupByKey]=DiscreteStatsTable[[#This Row],[GroupByKey]]),(DiscreteStatsTable[GroupByKey]=DiscreteStatsTable[[#This Row],[GroupByKey]])*DiscreteStatsTable[NumberObservations])),0)</f>
        <v>6.72</v>
      </c>
      <c r="W1791" s="5">
        <f>IF((DiscreteStatsTable[[#This Row],[RepsRequested]]&gt;1),DiscreteStatsTable[[#This Row],[HalfWidth]],DiscreteStatsTable[[#This Row],[BatchMeansHalfWidth]])</f>
        <v>0.61588360143157994</v>
      </c>
      <c r="X1791" s="5" cm="1">
        <f t="array" ref="X1791">COUNT(IF((DiscreteStatsTable[GroupByKey]=DiscreteStatsTable[[#This Row],[GroupByKey]]),(DiscreteStatsTable[GroupByKey]=DiscreteStatsTable[[#This Row],[GroupByKey]])*DiscreteStatsTable[Replication]))</f>
        <v>50</v>
      </c>
      <c r="Y1791" s="5">
        <f>IF(DiscreteStatsTable[[#This Row],[RepsRequested]]=DiscreteStatsTable[[#This Row],[RepsWithStatObserved]],1,0)</f>
        <v>1</v>
      </c>
    </row>
    <row r="1792" spans="1:25" x14ac:dyDescent="0.25">
      <c r="A1792" t="s">
        <v>68</v>
      </c>
      <c r="B1792" t="s">
        <v>70</v>
      </c>
      <c r="C1792">
        <v>46</v>
      </c>
      <c r="D1792" t="s">
        <v>100</v>
      </c>
      <c r="E1792" t="s">
        <v>80</v>
      </c>
      <c r="F1792" t="s">
        <v>81</v>
      </c>
      <c r="G1792">
        <v>0</v>
      </c>
      <c r="H1792">
        <v>2E+20</v>
      </c>
      <c r="I1792">
        <v>0</v>
      </c>
      <c r="J1792">
        <v>0</v>
      </c>
      <c r="K1792">
        <v>6</v>
      </c>
      <c r="L179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92" s="5" cm="1">
        <f t="array" ref="M1792">MAX(IF((ProjectInfoTable[ProjectName]=DiscreteStatsTable[[#This Row],[ProjectName]]),(ProjectInfoTable[ProjectName]=DiscreteStatsTable[[#This Row],[ProjectName]])*ProjectInfoTable[NumberOfReplications]))</f>
        <v>50</v>
      </c>
      <c r="N1792" s="5" cm="1">
        <f t="array" ref="N1792">IFERROR(AVERAGE(IF((DiscreteStatsTable[GroupByKey]=DiscreteStatsTable[[#This Row],[GroupByKey]]),(DiscreteStatsTable[GroupByKey]=DiscreteStatsTable[[#This Row],[GroupByKey]])*DiscreteStatsTable[Average])),0)</f>
        <v>0</v>
      </c>
      <c r="O1792" s="5" cm="1">
        <f t="array" ref="O1792">IFERROR(_xlfn.STDEV.S(IF((DiscreteStatsTable[GroupByKey]=DiscreteStatsTable[[#This Row],[GroupByKey]]),(DiscreteStatsTable[GroupByKey]=DiscreteStatsTable[[#This Row],[GroupByKey]])*DiscreteStatsTable[Average])),0)</f>
        <v>0</v>
      </c>
      <c r="P1792" s="5" cm="1">
        <f t="array" ref="P1792">MAX(IF((ProjectInfoTable[ProjectName]=DiscreteStatsTable[[#This Row],[ProjectName]]),(ProjectInfoTable[ProjectName]=DiscreteStatsTable[[#This Row],[ProjectName]])*ProjectInfoTable[ConfidenceInterval]))</f>
        <v>0.95</v>
      </c>
      <c r="Q1792" s="5">
        <f>IF(AND(DiscreteStatsTable[[#This Row],[RepsWithStatObserved]]=1,Y1792=0),200000000000000000000,IFERROR(_xlfn.T.INV.2T(1 -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2" s="5" cm="1">
        <f t="array" ref="R1792">MIN(IF((DiscreteStatsTable[GroupByKey]=DiscreteStatsTable[[#This Row],[GroupByKey]]),(DiscreteStatsTable[GroupByKey]=DiscreteStatsTable[[#This Row],[GroupByKey]])*DiscreteStatsTable[Average]))</f>
        <v>0</v>
      </c>
      <c r="S1792" s="5" cm="1">
        <f t="array" ref="S1792">MAX(IF((DiscreteStatsTable[GroupByKey]=DiscreteStatsTable[[#This Row],[GroupByKey]]),(DiscreteStatsTable[GroupByKey]=DiscreteStatsTable[[#This Row],[GroupByKey]])*DiscreteStatsTable[Average]))</f>
        <v>0</v>
      </c>
      <c r="T1792" s="5" cm="1">
        <f t="array" ref="T1792">MIN(IF((DiscreteStatsTable[GroupByKey]=DiscreteStatsTable[[#This Row],[GroupByKey]]),(DiscreteStatsTable[GroupByKey]=DiscreteStatsTable[[#This Row],[GroupByKey]])*DiscreteStatsTable[Minimum]))</f>
        <v>0</v>
      </c>
      <c r="U1792" s="5" cm="1">
        <f t="array" ref="U1792">MAX(IF((DiscreteStatsTable[GroupByKey]=DiscreteStatsTable[[#This Row],[GroupByKey]]),(DiscreteStatsTable[GroupByKey]=DiscreteStatsTable[[#This Row],[GroupByKey]])*DiscreteStatsTable[Maximum]))</f>
        <v>0</v>
      </c>
      <c r="V1792" s="5" cm="1">
        <f t="array" ref="V1792">IFERROR(AVERAGE(IF((DiscreteStatsTable[GroupByKey]=DiscreteStatsTable[[#This Row],[GroupByKey]]),(DiscreteStatsTable[GroupByKey]=DiscreteStatsTable[[#This Row],[GroupByKey]])*DiscreteStatsTable[NumberObservations])),0)</f>
        <v>6.72</v>
      </c>
      <c r="W1792" s="5">
        <f>IF((DiscreteStatsTable[[#This Row],[RepsRequested]]&gt;1),DiscreteStatsTable[[#This Row],[HalfWidth]],DiscreteStatsTable[[#This Row],[BatchMeansHalfWidth]])</f>
        <v>0</v>
      </c>
      <c r="X1792" s="5" cm="1">
        <f t="array" ref="X1792">COUNT(IF((DiscreteStatsTable[GroupByKey]=DiscreteStatsTable[[#This Row],[GroupByKey]]),(DiscreteStatsTable[GroupByKey]=DiscreteStatsTable[[#This Row],[GroupByKey]])*DiscreteStatsTable[Replication]))</f>
        <v>50</v>
      </c>
      <c r="Y1792" s="5">
        <f>IF(DiscreteStatsTable[[#This Row],[RepsRequested]]=DiscreteStatsTable[[#This Row],[RepsWithStatObserved]],1,0)</f>
        <v>1</v>
      </c>
    </row>
    <row r="1793" spans="1:25" x14ac:dyDescent="0.25">
      <c r="A1793" t="s">
        <v>68</v>
      </c>
      <c r="B1793" t="s">
        <v>70</v>
      </c>
      <c r="C1793">
        <v>46</v>
      </c>
      <c r="D1793" t="s">
        <v>100</v>
      </c>
      <c r="E1793" t="s">
        <v>82</v>
      </c>
      <c r="F1793" t="s">
        <v>81</v>
      </c>
      <c r="G1793">
        <v>3.1626608780307901</v>
      </c>
      <c r="H1793">
        <v>2E+20</v>
      </c>
      <c r="I1793">
        <v>0</v>
      </c>
      <c r="J1793">
        <v>7.2148306900542103</v>
      </c>
      <c r="K1793">
        <v>6</v>
      </c>
      <c r="L179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93" s="5" cm="1">
        <f t="array" ref="M1793">MAX(IF((ProjectInfoTable[ProjectName]=DiscreteStatsTable[[#This Row],[ProjectName]]),(ProjectInfoTable[ProjectName]=DiscreteStatsTable[[#This Row],[ProjectName]])*ProjectInfoTable[NumberOfReplications]))</f>
        <v>50</v>
      </c>
      <c r="N1793" s="5" cm="1">
        <f t="array" ref="N1793">IFERROR(AVERAGE(IF((DiscreteStatsTable[GroupByKey]=DiscreteStatsTable[[#This Row],[GroupByKey]]),(DiscreteStatsTable[GroupByKey]=DiscreteStatsTable[[#This Row],[GroupByKey]])*DiscreteStatsTable[Average])),0)</f>
        <v>1.5034096831290458</v>
      </c>
      <c r="O1793" s="5" cm="1">
        <f t="array" ref="O1793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93" s="5" cm="1">
        <f t="array" ref="P1793">MAX(IF((ProjectInfoTable[ProjectName]=DiscreteStatsTable[[#This Row],[ProjectName]]),(ProjectInfoTable[ProjectName]=DiscreteStatsTable[[#This Row],[ProjectName]])*ProjectInfoTable[ConfidenceInterval]))</f>
        <v>0.95</v>
      </c>
      <c r="Q1793" s="5">
        <f>IF(AND(DiscreteStatsTable[[#This Row],[RepsWithStatObserved]]=1,Y1793=0),200000000000000000000,IFERROR(_xlfn.T.INV.2T(1 -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93" s="5" cm="1">
        <f t="array" ref="R1793">MIN(IF((DiscreteStatsTable[GroupByKey]=DiscreteStatsTable[[#This Row],[GroupByKey]]),(DiscreteStatsTable[GroupByKey]=DiscreteStatsTable[[#This Row],[GroupByKey]])*DiscreteStatsTable[Average]))</f>
        <v>0</v>
      </c>
      <c r="S1793" s="5" cm="1">
        <f t="array" ref="S1793">MAX(IF((DiscreteStatsTable[GroupByKey]=DiscreteStatsTable[[#This Row],[GroupByKey]]),(DiscreteStatsTable[GroupByKey]=DiscreteStatsTable[[#This Row],[GroupByKey]])*DiscreteStatsTable[Average]))</f>
        <v>12.907894030662501</v>
      </c>
      <c r="T1793" s="5" cm="1">
        <f t="array" ref="T1793">MIN(IF((DiscreteStatsTable[GroupByKey]=DiscreteStatsTable[[#This Row],[GroupByKey]]),(DiscreteStatsTable[GroupByKey]=DiscreteStatsTable[[#This Row],[GroupByKey]])*DiscreteStatsTable[Minimum]))</f>
        <v>0</v>
      </c>
      <c r="U1793" s="5" cm="1">
        <f t="array" ref="U1793">MAX(IF((DiscreteStatsTable[GroupByKey]=DiscreteStatsTable[[#This Row],[GroupByKey]]),(DiscreteStatsTable[GroupByKey]=DiscreteStatsTable[[#This Row],[GroupByKey]])*DiscreteStatsTable[Maximum]))</f>
        <v>31.471105476993198</v>
      </c>
      <c r="V1793" s="5" cm="1">
        <f t="array" ref="V1793">IFERROR(AVERAGE(IF((DiscreteStatsTable[GroupByKey]=DiscreteStatsTable[[#This Row],[GroupByKey]]),(DiscreteStatsTable[GroupByKey]=DiscreteStatsTable[[#This Row],[GroupByKey]])*DiscreteStatsTable[NumberObservations])),0)</f>
        <v>6.72</v>
      </c>
      <c r="W1793" s="5">
        <f>IF((DiscreteStatsTable[[#This Row],[RepsRequested]]&gt;1),DiscreteStatsTable[[#This Row],[HalfWidth]],DiscreteStatsTable[[#This Row],[BatchMeansHalfWidth]])</f>
        <v>0.61588360143157994</v>
      </c>
      <c r="X1793" s="5" cm="1">
        <f t="array" ref="X1793">COUNT(IF((DiscreteStatsTable[GroupByKey]=DiscreteStatsTable[[#This Row],[GroupByKey]]),(DiscreteStatsTable[GroupByKey]=DiscreteStatsTable[[#This Row],[GroupByKey]])*DiscreteStatsTable[Replication]))</f>
        <v>50</v>
      </c>
      <c r="Y1793" s="5">
        <f>IF(DiscreteStatsTable[[#This Row],[RepsRequested]]=DiscreteStatsTable[[#This Row],[RepsWithStatObserved]],1,0)</f>
        <v>1</v>
      </c>
    </row>
    <row r="1794" spans="1:25" x14ac:dyDescent="0.25">
      <c r="A1794" t="s">
        <v>68</v>
      </c>
      <c r="B1794" t="s">
        <v>70</v>
      </c>
      <c r="C1794">
        <v>47</v>
      </c>
      <c r="D1794" t="s">
        <v>100</v>
      </c>
      <c r="E1794" t="s">
        <v>80</v>
      </c>
      <c r="F1794" t="s">
        <v>81</v>
      </c>
      <c r="G1794">
        <v>0</v>
      </c>
      <c r="H1794">
        <v>2E+20</v>
      </c>
      <c r="I1794">
        <v>0</v>
      </c>
      <c r="J1794">
        <v>0</v>
      </c>
      <c r="K1794">
        <v>5</v>
      </c>
      <c r="L179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94" s="5" cm="1">
        <f t="array" ref="M1794">MAX(IF((ProjectInfoTable[ProjectName]=DiscreteStatsTable[[#This Row],[ProjectName]]),(ProjectInfoTable[ProjectName]=DiscreteStatsTable[[#This Row],[ProjectName]])*ProjectInfoTable[NumberOfReplications]))</f>
        <v>50</v>
      </c>
      <c r="N1794" s="5" cm="1">
        <f t="array" ref="N1794">IFERROR(AVERAGE(IF((DiscreteStatsTable[GroupByKey]=DiscreteStatsTable[[#This Row],[GroupByKey]]),(DiscreteStatsTable[GroupByKey]=DiscreteStatsTable[[#This Row],[GroupByKey]])*DiscreteStatsTable[Average])),0)</f>
        <v>0</v>
      </c>
      <c r="O1794" s="5" cm="1">
        <f t="array" ref="O1794">IFERROR(_xlfn.STDEV.S(IF((DiscreteStatsTable[GroupByKey]=DiscreteStatsTable[[#This Row],[GroupByKey]]),(DiscreteStatsTable[GroupByKey]=DiscreteStatsTable[[#This Row],[GroupByKey]])*DiscreteStatsTable[Average])),0)</f>
        <v>0</v>
      </c>
      <c r="P1794" s="5" cm="1">
        <f t="array" ref="P1794">MAX(IF((ProjectInfoTable[ProjectName]=DiscreteStatsTable[[#This Row],[ProjectName]]),(ProjectInfoTable[ProjectName]=DiscreteStatsTable[[#This Row],[ProjectName]])*ProjectInfoTable[ConfidenceInterval]))</f>
        <v>0.95</v>
      </c>
      <c r="Q1794" s="5">
        <f>IF(AND(DiscreteStatsTable[[#This Row],[RepsWithStatObserved]]=1,Y1794=0),200000000000000000000,IFERROR(_xlfn.T.INV.2T(1 -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4" s="5" cm="1">
        <f t="array" ref="R1794">MIN(IF((DiscreteStatsTable[GroupByKey]=DiscreteStatsTable[[#This Row],[GroupByKey]]),(DiscreteStatsTable[GroupByKey]=DiscreteStatsTable[[#This Row],[GroupByKey]])*DiscreteStatsTable[Average]))</f>
        <v>0</v>
      </c>
      <c r="S1794" s="5" cm="1">
        <f t="array" ref="S1794">MAX(IF((DiscreteStatsTable[GroupByKey]=DiscreteStatsTable[[#This Row],[GroupByKey]]),(DiscreteStatsTable[GroupByKey]=DiscreteStatsTable[[#This Row],[GroupByKey]])*DiscreteStatsTable[Average]))</f>
        <v>0</v>
      </c>
      <c r="T1794" s="5" cm="1">
        <f t="array" ref="T1794">MIN(IF((DiscreteStatsTable[GroupByKey]=DiscreteStatsTable[[#This Row],[GroupByKey]]),(DiscreteStatsTable[GroupByKey]=DiscreteStatsTable[[#This Row],[GroupByKey]])*DiscreteStatsTable[Minimum]))</f>
        <v>0</v>
      </c>
      <c r="U1794" s="5" cm="1">
        <f t="array" ref="U1794">MAX(IF((DiscreteStatsTable[GroupByKey]=DiscreteStatsTable[[#This Row],[GroupByKey]]),(DiscreteStatsTable[GroupByKey]=DiscreteStatsTable[[#This Row],[GroupByKey]])*DiscreteStatsTable[Maximum]))</f>
        <v>0</v>
      </c>
      <c r="V1794" s="5" cm="1">
        <f t="array" ref="V1794">IFERROR(AVERAGE(IF((DiscreteStatsTable[GroupByKey]=DiscreteStatsTable[[#This Row],[GroupByKey]]),(DiscreteStatsTable[GroupByKey]=DiscreteStatsTable[[#This Row],[GroupByKey]])*DiscreteStatsTable[NumberObservations])),0)</f>
        <v>6.72</v>
      </c>
      <c r="W1794" s="5">
        <f>IF((DiscreteStatsTable[[#This Row],[RepsRequested]]&gt;1),DiscreteStatsTable[[#This Row],[HalfWidth]],DiscreteStatsTable[[#This Row],[BatchMeansHalfWidth]])</f>
        <v>0</v>
      </c>
      <c r="X1794" s="5" cm="1">
        <f t="array" ref="X1794">COUNT(IF((DiscreteStatsTable[GroupByKey]=DiscreteStatsTable[[#This Row],[GroupByKey]]),(DiscreteStatsTable[GroupByKey]=DiscreteStatsTable[[#This Row],[GroupByKey]])*DiscreteStatsTable[Replication]))</f>
        <v>50</v>
      </c>
      <c r="Y1794" s="5">
        <f>IF(DiscreteStatsTable[[#This Row],[RepsRequested]]=DiscreteStatsTable[[#This Row],[RepsWithStatObserved]],1,0)</f>
        <v>1</v>
      </c>
    </row>
    <row r="1795" spans="1:25" x14ac:dyDescent="0.25">
      <c r="A1795" t="s">
        <v>68</v>
      </c>
      <c r="B1795" t="s">
        <v>70</v>
      </c>
      <c r="C1795">
        <v>47</v>
      </c>
      <c r="D1795" t="s">
        <v>100</v>
      </c>
      <c r="E1795" t="s">
        <v>82</v>
      </c>
      <c r="F1795" t="s">
        <v>81</v>
      </c>
      <c r="G1795">
        <v>0.13219591990869001</v>
      </c>
      <c r="H1795">
        <v>2E+20</v>
      </c>
      <c r="I1795">
        <v>0</v>
      </c>
      <c r="J1795">
        <v>0.66097959954345198</v>
      </c>
      <c r="K1795">
        <v>5</v>
      </c>
      <c r="L179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95" s="5" cm="1">
        <f t="array" ref="M1795">MAX(IF((ProjectInfoTable[ProjectName]=DiscreteStatsTable[[#This Row],[ProjectName]]),(ProjectInfoTable[ProjectName]=DiscreteStatsTable[[#This Row],[ProjectName]])*ProjectInfoTable[NumberOfReplications]))</f>
        <v>50</v>
      </c>
      <c r="N1795" s="5" cm="1">
        <f t="array" ref="N1795">IFERROR(AVERAGE(IF((DiscreteStatsTable[GroupByKey]=DiscreteStatsTable[[#This Row],[GroupByKey]]),(DiscreteStatsTable[GroupByKey]=DiscreteStatsTable[[#This Row],[GroupByKey]])*DiscreteStatsTable[Average])),0)</f>
        <v>1.5034096831290458</v>
      </c>
      <c r="O1795" s="5" cm="1">
        <f t="array" ref="O1795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95" s="5" cm="1">
        <f t="array" ref="P1795">MAX(IF((ProjectInfoTable[ProjectName]=DiscreteStatsTable[[#This Row],[ProjectName]]),(ProjectInfoTable[ProjectName]=DiscreteStatsTable[[#This Row],[ProjectName]])*ProjectInfoTable[ConfidenceInterval]))</f>
        <v>0.95</v>
      </c>
      <c r="Q1795" s="5">
        <f>IF(AND(DiscreteStatsTable[[#This Row],[RepsWithStatObserved]]=1,Y1795=0),200000000000000000000,IFERROR(_xlfn.T.INV.2T(1 -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95" s="5" cm="1">
        <f t="array" ref="R1795">MIN(IF((DiscreteStatsTable[GroupByKey]=DiscreteStatsTable[[#This Row],[GroupByKey]]),(DiscreteStatsTable[GroupByKey]=DiscreteStatsTable[[#This Row],[GroupByKey]])*DiscreteStatsTable[Average]))</f>
        <v>0</v>
      </c>
      <c r="S1795" s="5" cm="1">
        <f t="array" ref="S1795">MAX(IF((DiscreteStatsTable[GroupByKey]=DiscreteStatsTable[[#This Row],[GroupByKey]]),(DiscreteStatsTable[GroupByKey]=DiscreteStatsTable[[#This Row],[GroupByKey]])*DiscreteStatsTable[Average]))</f>
        <v>12.907894030662501</v>
      </c>
      <c r="T1795" s="5" cm="1">
        <f t="array" ref="T1795">MIN(IF((DiscreteStatsTable[GroupByKey]=DiscreteStatsTable[[#This Row],[GroupByKey]]),(DiscreteStatsTable[GroupByKey]=DiscreteStatsTable[[#This Row],[GroupByKey]])*DiscreteStatsTable[Minimum]))</f>
        <v>0</v>
      </c>
      <c r="U1795" s="5" cm="1">
        <f t="array" ref="U1795">MAX(IF((DiscreteStatsTable[GroupByKey]=DiscreteStatsTable[[#This Row],[GroupByKey]]),(DiscreteStatsTable[GroupByKey]=DiscreteStatsTable[[#This Row],[GroupByKey]])*DiscreteStatsTable[Maximum]))</f>
        <v>31.471105476993198</v>
      </c>
      <c r="V1795" s="5" cm="1">
        <f t="array" ref="V1795">IFERROR(AVERAGE(IF((DiscreteStatsTable[GroupByKey]=DiscreteStatsTable[[#This Row],[GroupByKey]]),(DiscreteStatsTable[GroupByKey]=DiscreteStatsTable[[#This Row],[GroupByKey]])*DiscreteStatsTable[NumberObservations])),0)</f>
        <v>6.72</v>
      </c>
      <c r="W1795" s="5">
        <f>IF((DiscreteStatsTable[[#This Row],[RepsRequested]]&gt;1),DiscreteStatsTable[[#This Row],[HalfWidth]],DiscreteStatsTable[[#This Row],[BatchMeansHalfWidth]])</f>
        <v>0.61588360143157994</v>
      </c>
      <c r="X1795" s="5" cm="1">
        <f t="array" ref="X1795">COUNT(IF((DiscreteStatsTable[GroupByKey]=DiscreteStatsTable[[#This Row],[GroupByKey]]),(DiscreteStatsTable[GroupByKey]=DiscreteStatsTable[[#This Row],[GroupByKey]])*DiscreteStatsTable[Replication]))</f>
        <v>50</v>
      </c>
      <c r="Y1795" s="5">
        <f>IF(DiscreteStatsTable[[#This Row],[RepsRequested]]=DiscreteStatsTable[[#This Row],[RepsWithStatObserved]],1,0)</f>
        <v>1</v>
      </c>
    </row>
    <row r="1796" spans="1:25" x14ac:dyDescent="0.25">
      <c r="A1796" t="s">
        <v>68</v>
      </c>
      <c r="B1796" t="s">
        <v>70</v>
      </c>
      <c r="C1796">
        <v>48</v>
      </c>
      <c r="D1796" t="s">
        <v>100</v>
      </c>
      <c r="E1796" t="s">
        <v>80</v>
      </c>
      <c r="F1796" t="s">
        <v>81</v>
      </c>
      <c r="G1796">
        <v>0</v>
      </c>
      <c r="H1796">
        <v>2E+20</v>
      </c>
      <c r="I1796">
        <v>0</v>
      </c>
      <c r="J1796">
        <v>0</v>
      </c>
      <c r="K1796">
        <v>10</v>
      </c>
      <c r="L179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96" s="5" cm="1">
        <f t="array" ref="M1796">MAX(IF((ProjectInfoTable[ProjectName]=DiscreteStatsTable[[#This Row],[ProjectName]]),(ProjectInfoTable[ProjectName]=DiscreteStatsTable[[#This Row],[ProjectName]])*ProjectInfoTable[NumberOfReplications]))</f>
        <v>50</v>
      </c>
      <c r="N1796" s="5" cm="1">
        <f t="array" ref="N1796">IFERROR(AVERAGE(IF((DiscreteStatsTable[GroupByKey]=DiscreteStatsTable[[#This Row],[GroupByKey]]),(DiscreteStatsTable[GroupByKey]=DiscreteStatsTable[[#This Row],[GroupByKey]])*DiscreteStatsTable[Average])),0)</f>
        <v>0</v>
      </c>
      <c r="O1796" s="5" cm="1">
        <f t="array" ref="O1796">IFERROR(_xlfn.STDEV.S(IF((DiscreteStatsTable[GroupByKey]=DiscreteStatsTable[[#This Row],[GroupByKey]]),(DiscreteStatsTable[GroupByKey]=DiscreteStatsTable[[#This Row],[GroupByKey]])*DiscreteStatsTable[Average])),0)</f>
        <v>0</v>
      </c>
      <c r="P1796" s="5" cm="1">
        <f t="array" ref="P1796">MAX(IF((ProjectInfoTable[ProjectName]=DiscreteStatsTable[[#This Row],[ProjectName]]),(ProjectInfoTable[ProjectName]=DiscreteStatsTable[[#This Row],[ProjectName]])*ProjectInfoTable[ConfidenceInterval]))</f>
        <v>0.95</v>
      </c>
      <c r="Q1796" s="5">
        <f>IF(AND(DiscreteStatsTable[[#This Row],[RepsWithStatObserved]]=1,Y1796=0),200000000000000000000,IFERROR(_xlfn.T.INV.2T(1 -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6" s="5" cm="1">
        <f t="array" ref="R1796">MIN(IF((DiscreteStatsTable[GroupByKey]=DiscreteStatsTable[[#This Row],[GroupByKey]]),(DiscreteStatsTable[GroupByKey]=DiscreteStatsTable[[#This Row],[GroupByKey]])*DiscreteStatsTable[Average]))</f>
        <v>0</v>
      </c>
      <c r="S1796" s="5" cm="1">
        <f t="array" ref="S1796">MAX(IF((DiscreteStatsTable[GroupByKey]=DiscreteStatsTable[[#This Row],[GroupByKey]]),(DiscreteStatsTable[GroupByKey]=DiscreteStatsTable[[#This Row],[GroupByKey]])*DiscreteStatsTable[Average]))</f>
        <v>0</v>
      </c>
      <c r="T1796" s="5" cm="1">
        <f t="array" ref="T1796">MIN(IF((DiscreteStatsTable[GroupByKey]=DiscreteStatsTable[[#This Row],[GroupByKey]]),(DiscreteStatsTable[GroupByKey]=DiscreteStatsTable[[#This Row],[GroupByKey]])*DiscreteStatsTable[Minimum]))</f>
        <v>0</v>
      </c>
      <c r="U1796" s="5" cm="1">
        <f t="array" ref="U1796">MAX(IF((DiscreteStatsTable[GroupByKey]=DiscreteStatsTable[[#This Row],[GroupByKey]]),(DiscreteStatsTable[GroupByKey]=DiscreteStatsTable[[#This Row],[GroupByKey]])*DiscreteStatsTable[Maximum]))</f>
        <v>0</v>
      </c>
      <c r="V1796" s="5" cm="1">
        <f t="array" ref="V1796">IFERROR(AVERAGE(IF((DiscreteStatsTable[GroupByKey]=DiscreteStatsTable[[#This Row],[GroupByKey]]),(DiscreteStatsTable[GroupByKey]=DiscreteStatsTable[[#This Row],[GroupByKey]])*DiscreteStatsTable[NumberObservations])),0)</f>
        <v>6.72</v>
      </c>
      <c r="W1796" s="5">
        <f>IF((DiscreteStatsTable[[#This Row],[RepsRequested]]&gt;1),DiscreteStatsTable[[#This Row],[HalfWidth]],DiscreteStatsTable[[#This Row],[BatchMeansHalfWidth]])</f>
        <v>0</v>
      </c>
      <c r="X1796" s="5" cm="1">
        <f t="array" ref="X1796">COUNT(IF((DiscreteStatsTable[GroupByKey]=DiscreteStatsTable[[#This Row],[GroupByKey]]),(DiscreteStatsTable[GroupByKey]=DiscreteStatsTable[[#This Row],[GroupByKey]])*DiscreteStatsTable[Replication]))</f>
        <v>50</v>
      </c>
      <c r="Y1796" s="5">
        <f>IF(DiscreteStatsTable[[#This Row],[RepsRequested]]=DiscreteStatsTable[[#This Row],[RepsWithStatObserved]],1,0)</f>
        <v>1</v>
      </c>
    </row>
    <row r="1797" spans="1:25" x14ac:dyDescent="0.25">
      <c r="A1797" t="s">
        <v>68</v>
      </c>
      <c r="B1797" t="s">
        <v>70</v>
      </c>
      <c r="C1797">
        <v>48</v>
      </c>
      <c r="D1797" t="s">
        <v>100</v>
      </c>
      <c r="E1797" t="s">
        <v>82</v>
      </c>
      <c r="F1797" t="s">
        <v>81</v>
      </c>
      <c r="G1797">
        <v>1.01545206905384</v>
      </c>
      <c r="H1797">
        <v>2E+20</v>
      </c>
      <c r="I1797">
        <v>0</v>
      </c>
      <c r="J1797">
        <v>4.0224576713309297</v>
      </c>
      <c r="K1797">
        <v>10</v>
      </c>
      <c r="L179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97" s="5" cm="1">
        <f t="array" ref="M1797">MAX(IF((ProjectInfoTable[ProjectName]=DiscreteStatsTable[[#This Row],[ProjectName]]),(ProjectInfoTable[ProjectName]=DiscreteStatsTable[[#This Row],[ProjectName]])*ProjectInfoTable[NumberOfReplications]))</f>
        <v>50</v>
      </c>
      <c r="N1797" s="5" cm="1">
        <f t="array" ref="N1797">IFERROR(AVERAGE(IF((DiscreteStatsTable[GroupByKey]=DiscreteStatsTable[[#This Row],[GroupByKey]]),(DiscreteStatsTable[GroupByKey]=DiscreteStatsTable[[#This Row],[GroupByKey]])*DiscreteStatsTable[Average])),0)</f>
        <v>1.5034096831290458</v>
      </c>
      <c r="O1797" s="5" cm="1">
        <f t="array" ref="O1797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97" s="5" cm="1">
        <f t="array" ref="P1797">MAX(IF((ProjectInfoTable[ProjectName]=DiscreteStatsTable[[#This Row],[ProjectName]]),(ProjectInfoTable[ProjectName]=DiscreteStatsTable[[#This Row],[ProjectName]])*ProjectInfoTable[ConfidenceInterval]))</f>
        <v>0.95</v>
      </c>
      <c r="Q1797" s="5">
        <f>IF(AND(DiscreteStatsTable[[#This Row],[RepsWithStatObserved]]=1,Y1797=0),200000000000000000000,IFERROR(_xlfn.T.INV.2T(1 -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97" s="5" cm="1">
        <f t="array" ref="R1797">MIN(IF((DiscreteStatsTable[GroupByKey]=DiscreteStatsTable[[#This Row],[GroupByKey]]),(DiscreteStatsTable[GroupByKey]=DiscreteStatsTable[[#This Row],[GroupByKey]])*DiscreteStatsTable[Average]))</f>
        <v>0</v>
      </c>
      <c r="S1797" s="5" cm="1">
        <f t="array" ref="S1797">MAX(IF((DiscreteStatsTable[GroupByKey]=DiscreteStatsTable[[#This Row],[GroupByKey]]),(DiscreteStatsTable[GroupByKey]=DiscreteStatsTable[[#This Row],[GroupByKey]])*DiscreteStatsTable[Average]))</f>
        <v>12.907894030662501</v>
      </c>
      <c r="T1797" s="5" cm="1">
        <f t="array" ref="T1797">MIN(IF((DiscreteStatsTable[GroupByKey]=DiscreteStatsTable[[#This Row],[GroupByKey]]),(DiscreteStatsTable[GroupByKey]=DiscreteStatsTable[[#This Row],[GroupByKey]])*DiscreteStatsTable[Minimum]))</f>
        <v>0</v>
      </c>
      <c r="U1797" s="5" cm="1">
        <f t="array" ref="U1797">MAX(IF((DiscreteStatsTable[GroupByKey]=DiscreteStatsTable[[#This Row],[GroupByKey]]),(DiscreteStatsTable[GroupByKey]=DiscreteStatsTable[[#This Row],[GroupByKey]])*DiscreteStatsTable[Maximum]))</f>
        <v>31.471105476993198</v>
      </c>
      <c r="V1797" s="5" cm="1">
        <f t="array" ref="V1797">IFERROR(AVERAGE(IF((DiscreteStatsTable[GroupByKey]=DiscreteStatsTable[[#This Row],[GroupByKey]]),(DiscreteStatsTable[GroupByKey]=DiscreteStatsTable[[#This Row],[GroupByKey]])*DiscreteStatsTable[NumberObservations])),0)</f>
        <v>6.72</v>
      </c>
      <c r="W1797" s="5">
        <f>IF((DiscreteStatsTable[[#This Row],[RepsRequested]]&gt;1),DiscreteStatsTable[[#This Row],[HalfWidth]],DiscreteStatsTable[[#This Row],[BatchMeansHalfWidth]])</f>
        <v>0.61588360143157994</v>
      </c>
      <c r="X1797" s="5" cm="1">
        <f t="array" ref="X1797">COUNT(IF((DiscreteStatsTable[GroupByKey]=DiscreteStatsTable[[#This Row],[GroupByKey]]),(DiscreteStatsTable[GroupByKey]=DiscreteStatsTable[[#This Row],[GroupByKey]])*DiscreteStatsTable[Replication]))</f>
        <v>50</v>
      </c>
      <c r="Y1797" s="5">
        <f>IF(DiscreteStatsTable[[#This Row],[RepsRequested]]=DiscreteStatsTable[[#This Row],[RepsWithStatObserved]],1,0)</f>
        <v>1</v>
      </c>
    </row>
    <row r="1798" spans="1:25" x14ac:dyDescent="0.25">
      <c r="A1798" t="s">
        <v>68</v>
      </c>
      <c r="B1798" t="s">
        <v>70</v>
      </c>
      <c r="C1798">
        <v>49</v>
      </c>
      <c r="D1798" t="s">
        <v>100</v>
      </c>
      <c r="E1798" t="s">
        <v>80</v>
      </c>
      <c r="F1798" t="s">
        <v>81</v>
      </c>
      <c r="G1798">
        <v>0</v>
      </c>
      <c r="H1798">
        <v>2E+20</v>
      </c>
      <c r="I1798">
        <v>0</v>
      </c>
      <c r="J1798">
        <v>0</v>
      </c>
      <c r="K1798">
        <v>4</v>
      </c>
      <c r="L179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798" s="5" cm="1">
        <f t="array" ref="M1798">MAX(IF((ProjectInfoTable[ProjectName]=DiscreteStatsTable[[#This Row],[ProjectName]]),(ProjectInfoTable[ProjectName]=DiscreteStatsTable[[#This Row],[ProjectName]])*ProjectInfoTable[NumberOfReplications]))</f>
        <v>50</v>
      </c>
      <c r="N1798" s="5" cm="1">
        <f t="array" ref="N1798">IFERROR(AVERAGE(IF((DiscreteStatsTable[GroupByKey]=DiscreteStatsTable[[#This Row],[GroupByKey]]),(DiscreteStatsTable[GroupByKey]=DiscreteStatsTable[[#This Row],[GroupByKey]])*DiscreteStatsTable[Average])),0)</f>
        <v>0</v>
      </c>
      <c r="O1798" s="5" cm="1">
        <f t="array" ref="O1798">IFERROR(_xlfn.STDEV.S(IF((DiscreteStatsTable[GroupByKey]=DiscreteStatsTable[[#This Row],[GroupByKey]]),(DiscreteStatsTable[GroupByKey]=DiscreteStatsTable[[#This Row],[GroupByKey]])*DiscreteStatsTable[Average])),0)</f>
        <v>0</v>
      </c>
      <c r="P1798" s="5" cm="1">
        <f t="array" ref="P1798">MAX(IF((ProjectInfoTable[ProjectName]=DiscreteStatsTable[[#This Row],[ProjectName]]),(ProjectInfoTable[ProjectName]=DiscreteStatsTable[[#This Row],[ProjectName]])*ProjectInfoTable[ConfidenceInterval]))</f>
        <v>0.95</v>
      </c>
      <c r="Q1798" s="5">
        <f>IF(AND(DiscreteStatsTable[[#This Row],[RepsWithStatObserved]]=1,Y1798=0),200000000000000000000,IFERROR(_xlfn.T.INV.2T(1 -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8" s="5" cm="1">
        <f t="array" ref="R1798">MIN(IF((DiscreteStatsTable[GroupByKey]=DiscreteStatsTable[[#This Row],[GroupByKey]]),(DiscreteStatsTable[GroupByKey]=DiscreteStatsTable[[#This Row],[GroupByKey]])*DiscreteStatsTable[Average]))</f>
        <v>0</v>
      </c>
      <c r="S1798" s="5" cm="1">
        <f t="array" ref="S1798">MAX(IF((DiscreteStatsTable[GroupByKey]=DiscreteStatsTable[[#This Row],[GroupByKey]]),(DiscreteStatsTable[GroupByKey]=DiscreteStatsTable[[#This Row],[GroupByKey]])*DiscreteStatsTable[Average]))</f>
        <v>0</v>
      </c>
      <c r="T1798" s="5" cm="1">
        <f t="array" ref="T1798">MIN(IF((DiscreteStatsTable[GroupByKey]=DiscreteStatsTable[[#This Row],[GroupByKey]]),(DiscreteStatsTable[GroupByKey]=DiscreteStatsTable[[#This Row],[GroupByKey]])*DiscreteStatsTable[Minimum]))</f>
        <v>0</v>
      </c>
      <c r="U1798" s="5" cm="1">
        <f t="array" ref="U1798">MAX(IF((DiscreteStatsTable[GroupByKey]=DiscreteStatsTable[[#This Row],[GroupByKey]]),(DiscreteStatsTable[GroupByKey]=DiscreteStatsTable[[#This Row],[GroupByKey]])*DiscreteStatsTable[Maximum]))</f>
        <v>0</v>
      </c>
      <c r="V1798" s="5" cm="1">
        <f t="array" ref="V1798">IFERROR(AVERAGE(IF((DiscreteStatsTable[GroupByKey]=DiscreteStatsTable[[#This Row],[GroupByKey]]),(DiscreteStatsTable[GroupByKey]=DiscreteStatsTable[[#This Row],[GroupByKey]])*DiscreteStatsTable[NumberObservations])),0)</f>
        <v>6.72</v>
      </c>
      <c r="W1798" s="5">
        <f>IF((DiscreteStatsTable[[#This Row],[RepsRequested]]&gt;1),DiscreteStatsTable[[#This Row],[HalfWidth]],DiscreteStatsTable[[#This Row],[BatchMeansHalfWidth]])</f>
        <v>0</v>
      </c>
      <c r="X1798" s="5" cm="1">
        <f t="array" ref="X1798">COUNT(IF((DiscreteStatsTable[GroupByKey]=DiscreteStatsTable[[#This Row],[GroupByKey]]),(DiscreteStatsTable[GroupByKey]=DiscreteStatsTable[[#This Row],[GroupByKey]])*DiscreteStatsTable[Replication]))</f>
        <v>50</v>
      </c>
      <c r="Y1798" s="5">
        <f>IF(DiscreteStatsTable[[#This Row],[RepsRequested]]=DiscreteStatsTable[[#This Row],[RepsWithStatObserved]],1,0)</f>
        <v>1</v>
      </c>
    </row>
    <row r="1799" spans="1:25" x14ac:dyDescent="0.25">
      <c r="A1799" t="s">
        <v>68</v>
      </c>
      <c r="B1799" t="s">
        <v>70</v>
      </c>
      <c r="C1799">
        <v>49</v>
      </c>
      <c r="D1799" t="s">
        <v>100</v>
      </c>
      <c r="E1799" t="s">
        <v>82</v>
      </c>
      <c r="F1799" t="s">
        <v>81</v>
      </c>
      <c r="G1799">
        <v>2.58397182674666</v>
      </c>
      <c r="H1799">
        <v>2E+20</v>
      </c>
      <c r="I1799">
        <v>0</v>
      </c>
      <c r="J1799">
        <v>7.2162968528780498</v>
      </c>
      <c r="K1799">
        <v>4</v>
      </c>
      <c r="L179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799" s="5" cm="1">
        <f t="array" ref="M1799">MAX(IF((ProjectInfoTable[ProjectName]=DiscreteStatsTable[[#This Row],[ProjectName]]),(ProjectInfoTable[ProjectName]=DiscreteStatsTable[[#This Row],[ProjectName]])*ProjectInfoTable[NumberOfReplications]))</f>
        <v>50</v>
      </c>
      <c r="N1799" s="5" cm="1">
        <f t="array" ref="N1799">IFERROR(AVERAGE(IF((DiscreteStatsTable[GroupByKey]=DiscreteStatsTable[[#This Row],[GroupByKey]]),(DiscreteStatsTable[GroupByKey]=DiscreteStatsTable[[#This Row],[GroupByKey]])*DiscreteStatsTable[Average])),0)</f>
        <v>1.5034096831290458</v>
      </c>
      <c r="O1799" s="5" cm="1">
        <f t="array" ref="O1799">IFERROR(_xlfn.STDEV.S(IF((DiscreteStatsTable[GroupByKey]=DiscreteStatsTable[[#This Row],[GroupByKey]]),(DiscreteStatsTable[GroupByKey]=DiscreteStatsTable[[#This Row],[GroupByKey]])*DiscreteStatsTable[Average])),0)</f>
        <v>2.1671020967395394</v>
      </c>
      <c r="P1799" s="5" cm="1">
        <f t="array" ref="P1799">MAX(IF((ProjectInfoTable[ProjectName]=DiscreteStatsTable[[#This Row],[ProjectName]]),(ProjectInfoTable[ProjectName]=DiscreteStatsTable[[#This Row],[ProjectName]])*ProjectInfoTable[ConfidenceInterval]))</f>
        <v>0.95</v>
      </c>
      <c r="Q1799" s="5">
        <f>IF(AND(DiscreteStatsTable[[#This Row],[RepsWithStatObserved]]=1,Y1799=0),200000000000000000000,IFERROR(_xlfn.T.INV.2T(1 -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799" s="5" cm="1">
        <f t="array" ref="R1799">MIN(IF((DiscreteStatsTable[GroupByKey]=DiscreteStatsTable[[#This Row],[GroupByKey]]),(DiscreteStatsTable[GroupByKey]=DiscreteStatsTable[[#This Row],[GroupByKey]])*DiscreteStatsTable[Average]))</f>
        <v>0</v>
      </c>
      <c r="S1799" s="5" cm="1">
        <f t="array" ref="S1799">MAX(IF((DiscreteStatsTable[GroupByKey]=DiscreteStatsTable[[#This Row],[GroupByKey]]),(DiscreteStatsTable[GroupByKey]=DiscreteStatsTable[[#This Row],[GroupByKey]])*DiscreteStatsTable[Average]))</f>
        <v>12.907894030662501</v>
      </c>
      <c r="T1799" s="5" cm="1">
        <f t="array" ref="T1799">MIN(IF((DiscreteStatsTable[GroupByKey]=DiscreteStatsTable[[#This Row],[GroupByKey]]),(DiscreteStatsTable[GroupByKey]=DiscreteStatsTable[[#This Row],[GroupByKey]])*DiscreteStatsTable[Minimum]))</f>
        <v>0</v>
      </c>
      <c r="U1799" s="5" cm="1">
        <f t="array" ref="U1799">MAX(IF((DiscreteStatsTable[GroupByKey]=DiscreteStatsTable[[#This Row],[GroupByKey]]),(DiscreteStatsTable[GroupByKey]=DiscreteStatsTable[[#This Row],[GroupByKey]])*DiscreteStatsTable[Maximum]))</f>
        <v>31.471105476993198</v>
      </c>
      <c r="V1799" s="5" cm="1">
        <f t="array" ref="V1799">IFERROR(AVERAGE(IF((DiscreteStatsTable[GroupByKey]=DiscreteStatsTable[[#This Row],[GroupByKey]]),(DiscreteStatsTable[GroupByKey]=DiscreteStatsTable[[#This Row],[GroupByKey]])*DiscreteStatsTable[NumberObservations])),0)</f>
        <v>6.72</v>
      </c>
      <c r="W1799" s="5">
        <f>IF((DiscreteStatsTable[[#This Row],[RepsRequested]]&gt;1),DiscreteStatsTable[[#This Row],[HalfWidth]],DiscreteStatsTable[[#This Row],[BatchMeansHalfWidth]])</f>
        <v>0.61588360143157994</v>
      </c>
      <c r="X1799" s="5" cm="1">
        <f t="array" ref="X1799">COUNT(IF((DiscreteStatsTable[GroupByKey]=DiscreteStatsTable[[#This Row],[GroupByKey]]),(DiscreteStatsTable[GroupByKey]=DiscreteStatsTable[[#This Row],[GroupByKey]])*DiscreteStatsTable[Replication]))</f>
        <v>50</v>
      </c>
      <c r="Y1799" s="5">
        <f>IF(DiscreteStatsTable[[#This Row],[RepsRequested]]=DiscreteStatsTable[[#This Row],[RepsWithStatObserved]],1,0)</f>
        <v>1</v>
      </c>
    </row>
    <row r="1800" spans="1:25" x14ac:dyDescent="0.25">
      <c r="A1800" t="s">
        <v>68</v>
      </c>
      <c r="B1800" t="s">
        <v>70</v>
      </c>
      <c r="C1800">
        <v>50</v>
      </c>
      <c r="D1800" t="s">
        <v>100</v>
      </c>
      <c r="E1800" t="s">
        <v>80</v>
      </c>
      <c r="F1800" t="s">
        <v>81</v>
      </c>
      <c r="G1800">
        <v>0</v>
      </c>
      <c r="H1800">
        <v>2E+20</v>
      </c>
      <c r="I1800">
        <v>0</v>
      </c>
      <c r="J1800">
        <v>0</v>
      </c>
      <c r="K1800">
        <v>4</v>
      </c>
      <c r="L180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800" s="5" cm="1">
        <f t="array" ref="M1800">MAX(IF((ProjectInfoTable[ProjectName]=DiscreteStatsTable[[#This Row],[ProjectName]]),(ProjectInfoTable[ProjectName]=DiscreteStatsTable[[#This Row],[ProjectName]])*ProjectInfoTable[NumberOfReplications]))</f>
        <v>50</v>
      </c>
      <c r="N1800" s="5" cm="1">
        <f t="array" ref="N1800">IFERROR(AVERAGE(IF((DiscreteStatsTable[GroupByKey]=DiscreteStatsTable[[#This Row],[GroupByKey]]),(DiscreteStatsTable[GroupByKey]=DiscreteStatsTable[[#This Row],[GroupByKey]])*DiscreteStatsTable[Average])),0)</f>
        <v>0</v>
      </c>
      <c r="O1800" s="5" cm="1">
        <f t="array" ref="O1800">IFERROR(_xlfn.STDEV.S(IF((DiscreteStatsTable[GroupByKey]=DiscreteStatsTable[[#This Row],[GroupByKey]]),(DiscreteStatsTable[GroupByKey]=DiscreteStatsTable[[#This Row],[GroupByKey]])*DiscreteStatsTable[Average])),0)</f>
        <v>0</v>
      </c>
      <c r="P1800" s="5" cm="1">
        <f t="array" ref="P1800">MAX(IF((ProjectInfoTable[ProjectName]=DiscreteStatsTable[[#This Row],[ProjectName]]),(ProjectInfoTable[ProjectName]=DiscreteStatsTable[[#This Row],[ProjectName]])*ProjectInfoTable[ConfidenceInterval]))</f>
        <v>0.95</v>
      </c>
      <c r="Q1800" s="5">
        <f>IF(AND(DiscreteStatsTable[[#This Row],[RepsWithStatObserved]]=1,Y1800=0),200000000000000000000,IFERROR(_xlfn.T.INV.2T(1 -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0" s="5" cm="1">
        <f t="array" ref="R1800">MIN(IF((DiscreteStatsTable[GroupByKey]=DiscreteStatsTable[[#This Row],[GroupByKey]]),(DiscreteStatsTable[GroupByKey]=DiscreteStatsTable[[#This Row],[GroupByKey]])*DiscreteStatsTable[Average]))</f>
        <v>0</v>
      </c>
      <c r="S1800" s="5" cm="1">
        <f t="array" ref="S1800">MAX(IF((DiscreteStatsTable[GroupByKey]=DiscreteStatsTable[[#This Row],[GroupByKey]]),(DiscreteStatsTable[GroupByKey]=DiscreteStatsTable[[#This Row],[GroupByKey]])*DiscreteStatsTable[Average]))</f>
        <v>0</v>
      </c>
      <c r="T1800" s="5" cm="1">
        <f t="array" ref="T1800">MIN(IF((DiscreteStatsTable[GroupByKey]=DiscreteStatsTable[[#This Row],[GroupByKey]]),(DiscreteStatsTable[GroupByKey]=DiscreteStatsTable[[#This Row],[GroupByKey]])*DiscreteStatsTable[Minimum]))</f>
        <v>0</v>
      </c>
      <c r="U1800" s="5" cm="1">
        <f t="array" ref="U1800">MAX(IF((DiscreteStatsTable[GroupByKey]=DiscreteStatsTable[[#This Row],[GroupByKey]]),(DiscreteStatsTable[GroupByKey]=DiscreteStatsTable[[#This Row],[GroupByKey]])*DiscreteStatsTable[Maximum]))</f>
        <v>0</v>
      </c>
      <c r="V1800" s="5" cm="1">
        <f t="array" ref="V1800">IFERROR(AVERAGE(IF((DiscreteStatsTable[GroupByKey]=DiscreteStatsTable[[#This Row],[GroupByKey]]),(DiscreteStatsTable[GroupByKey]=DiscreteStatsTable[[#This Row],[GroupByKey]])*DiscreteStatsTable[NumberObservations])),0)</f>
        <v>6.72</v>
      </c>
      <c r="W1800" s="5">
        <f>IF((DiscreteStatsTable[[#This Row],[RepsRequested]]&gt;1),DiscreteStatsTable[[#This Row],[HalfWidth]],DiscreteStatsTable[[#This Row],[BatchMeansHalfWidth]])</f>
        <v>0</v>
      </c>
      <c r="X1800" s="5" cm="1">
        <f t="array" ref="X1800">COUNT(IF((DiscreteStatsTable[GroupByKey]=DiscreteStatsTable[[#This Row],[GroupByKey]]),(DiscreteStatsTable[GroupByKey]=DiscreteStatsTable[[#This Row],[GroupByKey]])*DiscreteStatsTable[Replication]))</f>
        <v>50</v>
      </c>
      <c r="Y1800" s="5">
        <f>IF(DiscreteStatsTable[[#This Row],[RepsRequested]]=DiscreteStatsTable[[#This Row],[RepsWithStatObserved]],1,0)</f>
        <v>1</v>
      </c>
    </row>
    <row r="1801" spans="1:25" x14ac:dyDescent="0.25">
      <c r="A1801" t="s">
        <v>68</v>
      </c>
      <c r="B1801" t="s">
        <v>70</v>
      </c>
      <c r="C1801">
        <v>50</v>
      </c>
      <c r="D1801" t="s">
        <v>100</v>
      </c>
      <c r="E1801" t="s">
        <v>82</v>
      </c>
      <c r="F1801" t="s">
        <v>81</v>
      </c>
      <c r="G1801">
        <v>0.48817847805695203</v>
      </c>
      <c r="H1801">
        <v>2E+20</v>
      </c>
      <c r="I1801">
        <v>0</v>
      </c>
      <c r="J1801">
        <v>1.9527139122278101</v>
      </c>
      <c r="K1801">
        <v>4</v>
      </c>
      <c r="L180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801" s="5" cm="1">
        <f t="array" ref="M1801">MAX(IF((ProjectInfoTable[ProjectName]=DiscreteStatsTable[[#This Row],[ProjectName]]),(ProjectInfoTable[ProjectName]=DiscreteStatsTable[[#This Row],[ProjectName]])*ProjectInfoTable[NumberOfReplications]))</f>
        <v>50</v>
      </c>
      <c r="N1801" s="5" cm="1">
        <f t="array" ref="N1801">IFERROR(AVERAGE(IF((DiscreteStatsTable[GroupByKey]=DiscreteStatsTable[[#This Row],[GroupByKey]]),(DiscreteStatsTable[GroupByKey]=DiscreteStatsTable[[#This Row],[GroupByKey]])*DiscreteStatsTable[Average])),0)</f>
        <v>1.5034096831290458</v>
      </c>
      <c r="O1801" s="5" cm="1">
        <f t="array" ref="O1801">IFERROR(_xlfn.STDEV.S(IF((DiscreteStatsTable[GroupByKey]=DiscreteStatsTable[[#This Row],[GroupByKey]]),(DiscreteStatsTable[GroupByKey]=DiscreteStatsTable[[#This Row],[GroupByKey]])*DiscreteStatsTable[Average])),0)</f>
        <v>2.1671020967395394</v>
      </c>
      <c r="P1801" s="5" cm="1">
        <f t="array" ref="P1801">MAX(IF((ProjectInfoTable[ProjectName]=DiscreteStatsTable[[#This Row],[ProjectName]]),(ProjectInfoTable[ProjectName]=DiscreteStatsTable[[#This Row],[ProjectName]])*ProjectInfoTable[ConfidenceInterval]))</f>
        <v>0.95</v>
      </c>
      <c r="Q1801" s="5">
        <f>IF(AND(DiscreteStatsTable[[#This Row],[RepsWithStatObserved]]=1,Y1801=0),200000000000000000000,IFERROR(_xlfn.T.INV.2T(1 -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0.61588360143157994</v>
      </c>
      <c r="R1801" s="5" cm="1">
        <f t="array" ref="R1801">MIN(IF((DiscreteStatsTable[GroupByKey]=DiscreteStatsTable[[#This Row],[GroupByKey]]),(DiscreteStatsTable[GroupByKey]=DiscreteStatsTable[[#This Row],[GroupByKey]])*DiscreteStatsTable[Average]))</f>
        <v>0</v>
      </c>
      <c r="S1801" s="5" cm="1">
        <f t="array" ref="S1801">MAX(IF((DiscreteStatsTable[GroupByKey]=DiscreteStatsTable[[#This Row],[GroupByKey]]),(DiscreteStatsTable[GroupByKey]=DiscreteStatsTable[[#This Row],[GroupByKey]])*DiscreteStatsTable[Average]))</f>
        <v>12.907894030662501</v>
      </c>
      <c r="T1801" s="5" cm="1">
        <f t="array" ref="T1801">MIN(IF((DiscreteStatsTable[GroupByKey]=DiscreteStatsTable[[#This Row],[GroupByKey]]),(DiscreteStatsTable[GroupByKey]=DiscreteStatsTable[[#This Row],[GroupByKey]])*DiscreteStatsTable[Minimum]))</f>
        <v>0</v>
      </c>
      <c r="U1801" s="5" cm="1">
        <f t="array" ref="U1801">MAX(IF((DiscreteStatsTable[GroupByKey]=DiscreteStatsTable[[#This Row],[GroupByKey]]),(DiscreteStatsTable[GroupByKey]=DiscreteStatsTable[[#This Row],[GroupByKey]])*DiscreteStatsTable[Maximum]))</f>
        <v>31.471105476993198</v>
      </c>
      <c r="V1801" s="5" cm="1">
        <f t="array" ref="V1801">IFERROR(AVERAGE(IF((DiscreteStatsTable[GroupByKey]=DiscreteStatsTable[[#This Row],[GroupByKey]]),(DiscreteStatsTable[GroupByKey]=DiscreteStatsTable[[#This Row],[GroupByKey]])*DiscreteStatsTable[NumberObservations])),0)</f>
        <v>6.72</v>
      </c>
      <c r="W1801" s="5">
        <f>IF((DiscreteStatsTable[[#This Row],[RepsRequested]]&gt;1),DiscreteStatsTable[[#This Row],[HalfWidth]],DiscreteStatsTable[[#This Row],[BatchMeansHalfWidth]])</f>
        <v>0.61588360143157994</v>
      </c>
      <c r="X1801" s="5" cm="1">
        <f t="array" ref="X1801">COUNT(IF((DiscreteStatsTable[GroupByKey]=DiscreteStatsTable[[#This Row],[GroupByKey]]),(DiscreteStatsTable[GroupByKey]=DiscreteStatsTable[[#This Row],[GroupByKey]])*DiscreteStatsTable[Replication]))</f>
        <v>50</v>
      </c>
      <c r="Y1801" s="5">
        <f>IF(DiscreteStatsTable[[#This Row],[RepsRequested]]=DiscreteStatsTable[[#This Row],[RepsWithStatObserved]],1,0)</f>
        <v>1</v>
      </c>
    </row>
    <row r="1802" spans="1:25" x14ac:dyDescent="0.25">
      <c r="A1802" t="s">
        <v>68</v>
      </c>
      <c r="B1802" t="s">
        <v>70</v>
      </c>
      <c r="C1802">
        <v>1</v>
      </c>
      <c r="D1802" t="s">
        <v>101</v>
      </c>
      <c r="E1802" t="s">
        <v>72</v>
      </c>
      <c r="F1802" t="s">
        <v>73</v>
      </c>
      <c r="G1802">
        <v>0.26857459933925298</v>
      </c>
      <c r="H1802">
        <v>2E+20</v>
      </c>
      <c r="I1802">
        <v>6.0813960077507501E-2</v>
      </c>
      <c r="J1802">
        <v>1.17717464383769</v>
      </c>
      <c r="K1802">
        <v>138</v>
      </c>
      <c r="L180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02" s="5" cm="1">
        <f t="array" ref="M1802">MAX(IF((ProjectInfoTable[ProjectName]=DiscreteStatsTable[[#This Row],[ProjectName]]),(ProjectInfoTable[ProjectName]=DiscreteStatsTable[[#This Row],[ProjectName]])*ProjectInfoTable[NumberOfReplications]))</f>
        <v>50</v>
      </c>
      <c r="N1802" s="5" cm="1">
        <f t="array" ref="N1802">IFERROR(AVERAGE(IF((DiscreteStatsTable[GroupByKey]=DiscreteStatsTable[[#This Row],[GroupByKey]]),(DiscreteStatsTable[GroupByKey]=DiscreteStatsTable[[#This Row],[GroupByKey]])*DiscreteStatsTable[Average])),0)</f>
        <v>0.26292505828831725</v>
      </c>
      <c r="O1802" s="5" cm="1">
        <f t="array" ref="O180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02" s="5" cm="1">
        <f t="array" ref="P1802">MAX(IF((ProjectInfoTable[ProjectName]=DiscreteStatsTable[[#This Row],[ProjectName]]),(ProjectInfoTable[ProjectName]=DiscreteStatsTable[[#This Row],[ProjectName]])*ProjectInfoTable[ConfidenceInterval]))</f>
        <v>0.95</v>
      </c>
      <c r="Q1802" s="5">
        <f>IF(AND(DiscreteStatsTable[[#This Row],[RepsWithStatObserved]]=1,Y1802=0),200000000000000000000,IFERROR(_xlfn.T.INV.2T(1 -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02" s="5" cm="1">
        <f t="array" ref="R1802">MIN(IF((DiscreteStatsTable[GroupByKey]=DiscreteStatsTable[[#This Row],[GroupByKey]]),(DiscreteStatsTable[GroupByKey]=DiscreteStatsTable[[#This Row],[GroupByKey]])*DiscreteStatsTable[Average]))</f>
        <v>0.22557766999137499</v>
      </c>
      <c r="S1802" s="5" cm="1">
        <f t="array" ref="S1802">MAX(IF((DiscreteStatsTable[GroupByKey]=DiscreteStatsTable[[#This Row],[GroupByKey]]),(DiscreteStatsTable[GroupByKey]=DiscreteStatsTable[[#This Row],[GroupByKey]])*DiscreteStatsTable[Average]))</f>
        <v>0.304973914001202</v>
      </c>
      <c r="T1802" s="5" cm="1">
        <f t="array" ref="T1802">MIN(IF((DiscreteStatsTable[GroupByKey]=DiscreteStatsTable[[#This Row],[GroupByKey]]),(DiscreteStatsTable[GroupByKey]=DiscreteStatsTable[[#This Row],[GroupByKey]])*DiscreteStatsTable[Minimum]))</f>
        <v>5.0724782129553003E-2</v>
      </c>
      <c r="U1802" s="5" cm="1">
        <f t="array" ref="U1802">MAX(IF((DiscreteStatsTable[GroupByKey]=DiscreteStatsTable[[#This Row],[GroupByKey]]),(DiscreteStatsTable[GroupByKey]=DiscreteStatsTable[[#This Row],[GroupByKey]])*DiscreteStatsTable[Maximum]))</f>
        <v>1.5964764603369801</v>
      </c>
      <c r="V1802" s="5" cm="1">
        <f t="array" ref="V180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02" s="5">
        <f>IF((DiscreteStatsTable[[#This Row],[RepsRequested]]&gt;1),DiscreteStatsTable[[#This Row],[HalfWidth]],DiscreteStatsTable[[#This Row],[BatchMeansHalfWidth]])</f>
        <v>4.5152151721692402E-3</v>
      </c>
      <c r="X1802" s="5" cm="1">
        <f t="array" ref="X1802">COUNT(IF((DiscreteStatsTable[GroupByKey]=DiscreteStatsTable[[#This Row],[GroupByKey]]),(DiscreteStatsTable[GroupByKey]=DiscreteStatsTable[[#This Row],[GroupByKey]])*DiscreteStatsTable[Replication]))</f>
        <v>50</v>
      </c>
      <c r="Y1802" s="5">
        <f>IF(DiscreteStatsTable[[#This Row],[RepsRequested]]=DiscreteStatsTable[[#This Row],[RepsWithStatObserved]],1,0)</f>
        <v>1</v>
      </c>
    </row>
    <row r="1803" spans="1:25" x14ac:dyDescent="0.25">
      <c r="A1803" t="s">
        <v>68</v>
      </c>
      <c r="B1803" t="s">
        <v>70</v>
      </c>
      <c r="C1803">
        <v>1</v>
      </c>
      <c r="D1803" t="s">
        <v>101</v>
      </c>
      <c r="E1803" t="s">
        <v>74</v>
      </c>
      <c r="F1803" t="s">
        <v>73</v>
      </c>
      <c r="G1803">
        <v>10.461066414851899</v>
      </c>
      <c r="H1803">
        <v>2E+20</v>
      </c>
      <c r="I1803">
        <v>1.8244188023252299</v>
      </c>
      <c r="J1803">
        <v>35.315239315130803</v>
      </c>
      <c r="K1803">
        <v>138</v>
      </c>
      <c r="L180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03" s="5" cm="1">
        <f t="array" ref="M1803">MAX(IF((ProjectInfoTable[ProjectName]=DiscreteStatsTable[[#This Row],[ProjectName]]),(ProjectInfoTable[ProjectName]=DiscreteStatsTable[[#This Row],[ProjectName]])*ProjectInfoTable[NumberOfReplications]))</f>
        <v>50</v>
      </c>
      <c r="N1803" s="5" cm="1">
        <f t="array" ref="N1803">IFERROR(AVERAGE(IF((DiscreteStatsTable[GroupByKey]=DiscreteStatsTable[[#This Row],[GroupByKey]]),(DiscreteStatsTable[GroupByKey]=DiscreteStatsTable[[#This Row],[GroupByKey]])*DiscreteStatsTable[Average])),0)</f>
        <v>12.607069427643092</v>
      </c>
      <c r="O1803" s="5" cm="1">
        <f t="array" ref="O1803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03" s="5" cm="1">
        <f t="array" ref="P1803">MAX(IF((ProjectInfoTable[ProjectName]=DiscreteStatsTable[[#This Row],[ProjectName]]),(ProjectInfoTable[ProjectName]=DiscreteStatsTable[[#This Row],[ProjectName]])*ProjectInfoTable[ConfidenceInterval]))</f>
        <v>0.95</v>
      </c>
      <c r="Q1803" s="5">
        <f>IF(AND(DiscreteStatsTable[[#This Row],[RepsWithStatObserved]]=1,Y1803=0),200000000000000000000,IFERROR(_xlfn.T.INV.2T(1 -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03" s="5" cm="1">
        <f t="array" ref="R1803">MIN(IF((DiscreteStatsTable[GroupByKey]=DiscreteStatsTable[[#This Row],[GroupByKey]]),(DiscreteStatsTable[GroupByKey]=DiscreteStatsTable[[#This Row],[GroupByKey]])*DiscreteStatsTable[Average]))</f>
        <v>7.9331094948983001</v>
      </c>
      <c r="S1803" s="5" cm="1">
        <f t="array" ref="S1803">MAX(IF((DiscreteStatsTable[GroupByKey]=DiscreteStatsTable[[#This Row],[GroupByKey]]),(DiscreteStatsTable[GroupByKey]=DiscreteStatsTable[[#This Row],[GroupByKey]])*DiscreteStatsTable[Average]))</f>
        <v>37.249377369444403</v>
      </c>
      <c r="T1803" s="5" cm="1">
        <f t="array" ref="T1803">MIN(IF((DiscreteStatsTable[GroupByKey]=DiscreteStatsTable[[#This Row],[GroupByKey]]),(DiscreteStatsTable[GroupByKey]=DiscreteStatsTable[[#This Row],[GroupByKey]])*DiscreteStatsTable[Minimum]))</f>
        <v>1.6126494971337599</v>
      </c>
      <c r="U1803" s="5" cm="1">
        <f t="array" ref="U1803">MAX(IF((DiscreteStatsTable[GroupByKey]=DiscreteStatsTable[[#This Row],[GroupByKey]]),(DiscreteStatsTable[GroupByKey]=DiscreteStatsTable[[#This Row],[GroupByKey]])*DiscreteStatsTable[Maximum]))</f>
        <v>77.180378385631897</v>
      </c>
      <c r="V1803" s="5" cm="1">
        <f t="array" ref="V180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03" s="5">
        <f>IF((DiscreteStatsTable[[#This Row],[RepsRequested]]&gt;1),DiscreteStatsTable[[#This Row],[HalfWidth]],DiscreteStatsTable[[#This Row],[BatchMeansHalfWidth]])</f>
        <v>1.3504569972558542</v>
      </c>
      <c r="X1803" s="5" cm="1">
        <f t="array" ref="X1803">COUNT(IF((DiscreteStatsTable[GroupByKey]=DiscreteStatsTable[[#This Row],[GroupByKey]]),(DiscreteStatsTable[GroupByKey]=DiscreteStatsTable[[#This Row],[GroupByKey]])*DiscreteStatsTable[Replication]))</f>
        <v>50</v>
      </c>
      <c r="Y1803" s="5">
        <f>IF(DiscreteStatsTable[[#This Row],[RepsRequested]]=DiscreteStatsTable[[#This Row],[RepsWithStatObserved]],1,0)</f>
        <v>1</v>
      </c>
    </row>
    <row r="1804" spans="1:25" x14ac:dyDescent="0.25">
      <c r="A1804" t="s">
        <v>68</v>
      </c>
      <c r="B1804" t="s">
        <v>70</v>
      </c>
      <c r="C1804">
        <v>1</v>
      </c>
      <c r="D1804" t="s">
        <v>101</v>
      </c>
      <c r="E1804" t="s">
        <v>75</v>
      </c>
      <c r="F1804" t="s">
        <v>73</v>
      </c>
      <c r="G1804">
        <v>0.26857459933925298</v>
      </c>
      <c r="H1804">
        <v>2E+20</v>
      </c>
      <c r="I1804">
        <v>6.0813960077507501E-2</v>
      </c>
      <c r="J1804">
        <v>1.17717464383769</v>
      </c>
      <c r="K1804">
        <v>138</v>
      </c>
      <c r="L180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04" s="5" cm="1">
        <f t="array" ref="M1804">MAX(IF((ProjectInfoTable[ProjectName]=DiscreteStatsTable[[#This Row],[ProjectName]]),(ProjectInfoTable[ProjectName]=DiscreteStatsTable[[#This Row],[ProjectName]])*ProjectInfoTable[NumberOfReplications]))</f>
        <v>50</v>
      </c>
      <c r="N1804" s="5" cm="1">
        <f t="array" ref="N1804">IFERROR(AVERAGE(IF((DiscreteStatsTable[GroupByKey]=DiscreteStatsTable[[#This Row],[GroupByKey]]),(DiscreteStatsTable[GroupByKey]=DiscreteStatsTable[[#This Row],[GroupByKey]])*DiscreteStatsTable[Average])),0)</f>
        <v>0.26292505828831725</v>
      </c>
      <c r="O1804" s="5" cm="1">
        <f t="array" ref="O180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04" s="5" cm="1">
        <f t="array" ref="P1804">MAX(IF((ProjectInfoTable[ProjectName]=DiscreteStatsTable[[#This Row],[ProjectName]]),(ProjectInfoTable[ProjectName]=DiscreteStatsTable[[#This Row],[ProjectName]])*ProjectInfoTable[ConfidenceInterval]))</f>
        <v>0.95</v>
      </c>
      <c r="Q1804" s="5">
        <f>IF(AND(DiscreteStatsTable[[#This Row],[RepsWithStatObserved]]=1,Y1804=0),200000000000000000000,IFERROR(_xlfn.T.INV.2T(1 -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04" s="5" cm="1">
        <f t="array" ref="R1804">MIN(IF((DiscreteStatsTable[GroupByKey]=DiscreteStatsTable[[#This Row],[GroupByKey]]),(DiscreteStatsTable[GroupByKey]=DiscreteStatsTable[[#This Row],[GroupByKey]])*DiscreteStatsTable[Average]))</f>
        <v>0.22557766999137499</v>
      </c>
      <c r="S1804" s="5" cm="1">
        <f t="array" ref="S1804">MAX(IF((DiscreteStatsTable[GroupByKey]=DiscreteStatsTable[[#This Row],[GroupByKey]]),(DiscreteStatsTable[GroupByKey]=DiscreteStatsTable[[#This Row],[GroupByKey]])*DiscreteStatsTable[Average]))</f>
        <v>0.304973914001202</v>
      </c>
      <c r="T1804" s="5" cm="1">
        <f t="array" ref="T1804">MIN(IF((DiscreteStatsTable[GroupByKey]=DiscreteStatsTable[[#This Row],[GroupByKey]]),(DiscreteStatsTable[GroupByKey]=DiscreteStatsTable[[#This Row],[GroupByKey]])*DiscreteStatsTable[Minimum]))</f>
        <v>5.0724782129553003E-2</v>
      </c>
      <c r="U1804" s="5" cm="1">
        <f t="array" ref="U1804">MAX(IF((DiscreteStatsTable[GroupByKey]=DiscreteStatsTable[[#This Row],[GroupByKey]]),(DiscreteStatsTable[GroupByKey]=DiscreteStatsTable[[#This Row],[GroupByKey]])*DiscreteStatsTable[Maximum]))</f>
        <v>1.5964764603369801</v>
      </c>
      <c r="V1804" s="5" cm="1">
        <f t="array" ref="V180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04" s="5">
        <f>IF((DiscreteStatsTable[[#This Row],[RepsRequested]]&gt;1),DiscreteStatsTable[[#This Row],[HalfWidth]],DiscreteStatsTable[[#This Row],[BatchMeansHalfWidth]])</f>
        <v>4.5152151721692402E-3</v>
      </c>
      <c r="X1804" s="5" cm="1">
        <f t="array" ref="X1804">COUNT(IF((DiscreteStatsTable[GroupByKey]=DiscreteStatsTable[[#This Row],[GroupByKey]]),(DiscreteStatsTable[GroupByKey]=DiscreteStatsTable[[#This Row],[GroupByKey]])*DiscreteStatsTable[Replication]))</f>
        <v>50</v>
      </c>
      <c r="Y1804" s="5">
        <f>IF(DiscreteStatsTable[[#This Row],[RepsRequested]]=DiscreteStatsTable[[#This Row],[RepsWithStatObserved]],1,0)</f>
        <v>1</v>
      </c>
    </row>
    <row r="1805" spans="1:25" x14ac:dyDescent="0.25">
      <c r="A1805" t="s">
        <v>68</v>
      </c>
      <c r="B1805" t="s">
        <v>70</v>
      </c>
      <c r="C1805">
        <v>1</v>
      </c>
      <c r="D1805" t="s">
        <v>101</v>
      </c>
      <c r="E1805" t="s">
        <v>76</v>
      </c>
      <c r="F1805" t="s">
        <v>73</v>
      </c>
      <c r="G1805">
        <v>8.0572379801775895</v>
      </c>
      <c r="H1805">
        <v>2E+20</v>
      </c>
      <c r="I1805">
        <v>1.8244188023252299</v>
      </c>
      <c r="J1805">
        <v>35.315239315130803</v>
      </c>
      <c r="K1805">
        <v>138</v>
      </c>
      <c r="L180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05" s="5" cm="1">
        <f t="array" ref="M1805">MAX(IF((ProjectInfoTable[ProjectName]=DiscreteStatsTable[[#This Row],[ProjectName]]),(ProjectInfoTable[ProjectName]=DiscreteStatsTable[[#This Row],[ProjectName]])*ProjectInfoTable[NumberOfReplications]))</f>
        <v>50</v>
      </c>
      <c r="N1805" s="5" cm="1">
        <f t="array" ref="N1805">IFERROR(AVERAGE(IF((DiscreteStatsTable[GroupByKey]=DiscreteStatsTable[[#This Row],[GroupByKey]]),(DiscreteStatsTable[GroupByKey]=DiscreteStatsTable[[#This Row],[GroupByKey]])*DiscreteStatsTable[Average])),0)</f>
        <v>7.8877517486495128</v>
      </c>
      <c r="O1805" s="5" cm="1">
        <f t="array" ref="O1805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05" s="5" cm="1">
        <f t="array" ref="P1805">MAX(IF((ProjectInfoTable[ProjectName]=DiscreteStatsTable[[#This Row],[ProjectName]]),(ProjectInfoTable[ProjectName]=DiscreteStatsTable[[#This Row],[ProjectName]])*ProjectInfoTable[ConfidenceInterval]))</f>
        <v>0.95</v>
      </c>
      <c r="Q1805" s="5">
        <f>IF(AND(DiscreteStatsTable[[#This Row],[RepsWithStatObserved]]=1,Y1805=0),200000000000000000000,IFERROR(_xlfn.T.INV.2T(1 -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05" s="5" cm="1">
        <f t="array" ref="R1805">MIN(IF((DiscreteStatsTable[GroupByKey]=DiscreteStatsTable[[#This Row],[GroupByKey]]),(DiscreteStatsTable[GroupByKey]=DiscreteStatsTable[[#This Row],[GroupByKey]])*DiscreteStatsTable[Average]))</f>
        <v>6.7673300997412396</v>
      </c>
      <c r="S1805" s="5" cm="1">
        <f t="array" ref="S1805">MAX(IF((DiscreteStatsTable[GroupByKey]=DiscreteStatsTable[[#This Row],[GroupByKey]]),(DiscreteStatsTable[GroupByKey]=DiscreteStatsTable[[#This Row],[GroupByKey]])*DiscreteStatsTable[Average]))</f>
        <v>9.1492174200360505</v>
      </c>
      <c r="T1805" s="5" cm="1">
        <f t="array" ref="T1805">MIN(IF((DiscreteStatsTable[GroupByKey]=DiscreteStatsTable[[#This Row],[GroupByKey]]),(DiscreteStatsTable[GroupByKey]=DiscreteStatsTable[[#This Row],[GroupByKey]])*DiscreteStatsTable[Minimum]))</f>
        <v>1.5217434638865901</v>
      </c>
      <c r="U1805" s="5" cm="1">
        <f t="array" ref="U1805">MAX(IF((DiscreteStatsTable[GroupByKey]=DiscreteStatsTable[[#This Row],[GroupByKey]]),(DiscreteStatsTable[GroupByKey]=DiscreteStatsTable[[#This Row],[GroupByKey]])*DiscreteStatsTable[Maximum]))</f>
        <v>47.894293810109403</v>
      </c>
      <c r="V1805" s="5" cm="1">
        <f t="array" ref="V180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05" s="5">
        <f>IF((DiscreteStatsTable[[#This Row],[RepsRequested]]&gt;1),DiscreteStatsTable[[#This Row],[HalfWidth]],DiscreteStatsTable[[#This Row],[BatchMeansHalfWidth]])</f>
        <v>0.13545645516507757</v>
      </c>
      <c r="X1805" s="5" cm="1">
        <f t="array" ref="X1805">COUNT(IF((DiscreteStatsTable[GroupByKey]=DiscreteStatsTable[[#This Row],[GroupByKey]]),(DiscreteStatsTable[GroupByKey]=DiscreteStatsTable[[#This Row],[GroupByKey]])*DiscreteStatsTable[Replication]))</f>
        <v>50</v>
      </c>
      <c r="Y1805" s="5">
        <f>IF(DiscreteStatsTable[[#This Row],[RepsRequested]]=DiscreteStatsTable[[#This Row],[RepsWithStatObserved]],1,0)</f>
        <v>1</v>
      </c>
    </row>
    <row r="1806" spans="1:25" x14ac:dyDescent="0.25">
      <c r="A1806" t="s">
        <v>68</v>
      </c>
      <c r="B1806" t="s">
        <v>70</v>
      </c>
      <c r="C1806">
        <v>1</v>
      </c>
      <c r="D1806" t="s">
        <v>101</v>
      </c>
      <c r="E1806" t="s">
        <v>77</v>
      </c>
      <c r="F1806" t="s">
        <v>73</v>
      </c>
      <c r="G1806">
        <v>0</v>
      </c>
      <c r="H1806">
        <v>2E+20</v>
      </c>
      <c r="I1806">
        <v>0</v>
      </c>
      <c r="J1806">
        <v>0</v>
      </c>
      <c r="K1806">
        <v>138</v>
      </c>
      <c r="L180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06" s="5" cm="1">
        <f t="array" ref="M1806">MAX(IF((ProjectInfoTable[ProjectName]=DiscreteStatsTable[[#This Row],[ProjectName]]),(ProjectInfoTable[ProjectName]=DiscreteStatsTable[[#This Row],[ProjectName]])*ProjectInfoTable[NumberOfReplications]))</f>
        <v>50</v>
      </c>
      <c r="N1806" s="5" cm="1">
        <f t="array" ref="N1806">IFERROR(AVERAGE(IF((DiscreteStatsTable[GroupByKey]=DiscreteStatsTable[[#This Row],[GroupByKey]]),(DiscreteStatsTable[GroupByKey]=DiscreteStatsTable[[#This Row],[GroupByKey]])*DiscreteStatsTable[Average])),0)</f>
        <v>0</v>
      </c>
      <c r="O1806" s="5" cm="1">
        <f t="array" ref="O1806">IFERROR(_xlfn.STDEV.S(IF((DiscreteStatsTable[GroupByKey]=DiscreteStatsTable[[#This Row],[GroupByKey]]),(DiscreteStatsTable[GroupByKey]=DiscreteStatsTable[[#This Row],[GroupByKey]])*DiscreteStatsTable[Average])),0)</f>
        <v>0</v>
      </c>
      <c r="P1806" s="5" cm="1">
        <f t="array" ref="P1806">MAX(IF((ProjectInfoTable[ProjectName]=DiscreteStatsTable[[#This Row],[ProjectName]]),(ProjectInfoTable[ProjectName]=DiscreteStatsTable[[#This Row],[ProjectName]])*ProjectInfoTable[ConfidenceInterval]))</f>
        <v>0.95</v>
      </c>
      <c r="Q1806" s="5">
        <f>IF(AND(DiscreteStatsTable[[#This Row],[RepsWithStatObserved]]=1,Y1806=0),200000000000000000000,IFERROR(_xlfn.T.INV.2T(1 -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6" s="5" cm="1">
        <f t="array" ref="R1806">MIN(IF((DiscreteStatsTable[GroupByKey]=DiscreteStatsTable[[#This Row],[GroupByKey]]),(DiscreteStatsTable[GroupByKey]=DiscreteStatsTable[[#This Row],[GroupByKey]])*DiscreteStatsTable[Average]))</f>
        <v>0</v>
      </c>
      <c r="S1806" s="5" cm="1">
        <f t="array" ref="S1806">MAX(IF((DiscreteStatsTable[GroupByKey]=DiscreteStatsTable[[#This Row],[GroupByKey]]),(DiscreteStatsTable[GroupByKey]=DiscreteStatsTable[[#This Row],[GroupByKey]])*DiscreteStatsTable[Average]))</f>
        <v>0</v>
      </c>
      <c r="T1806" s="5" cm="1">
        <f t="array" ref="T1806">MIN(IF((DiscreteStatsTable[GroupByKey]=DiscreteStatsTable[[#This Row],[GroupByKey]]),(DiscreteStatsTable[GroupByKey]=DiscreteStatsTable[[#This Row],[GroupByKey]])*DiscreteStatsTable[Minimum]))</f>
        <v>0</v>
      </c>
      <c r="U1806" s="5" cm="1">
        <f t="array" ref="U1806">MAX(IF((DiscreteStatsTable[GroupByKey]=DiscreteStatsTable[[#This Row],[GroupByKey]]),(DiscreteStatsTable[GroupByKey]=DiscreteStatsTable[[#This Row],[GroupByKey]])*DiscreteStatsTable[Maximum]))</f>
        <v>0</v>
      </c>
      <c r="V1806" s="5" cm="1">
        <f t="array" ref="V180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06" s="5">
        <f>IF((DiscreteStatsTable[[#This Row],[RepsRequested]]&gt;1),DiscreteStatsTable[[#This Row],[HalfWidth]],DiscreteStatsTable[[#This Row],[BatchMeansHalfWidth]])</f>
        <v>0</v>
      </c>
      <c r="X1806" s="5" cm="1">
        <f t="array" ref="X1806">COUNT(IF((DiscreteStatsTable[GroupByKey]=DiscreteStatsTable[[#This Row],[GroupByKey]]),(DiscreteStatsTable[GroupByKey]=DiscreteStatsTable[[#This Row],[GroupByKey]])*DiscreteStatsTable[Replication]))</f>
        <v>50</v>
      </c>
      <c r="Y1806" s="5">
        <f>IF(DiscreteStatsTable[[#This Row],[RepsRequested]]=DiscreteStatsTable[[#This Row],[RepsWithStatObserved]],1,0)</f>
        <v>1</v>
      </c>
    </row>
    <row r="1807" spans="1:25" x14ac:dyDescent="0.25">
      <c r="A1807" t="s">
        <v>68</v>
      </c>
      <c r="B1807" t="s">
        <v>70</v>
      </c>
      <c r="C1807">
        <v>1</v>
      </c>
      <c r="D1807" t="s">
        <v>101</v>
      </c>
      <c r="E1807" t="s">
        <v>78</v>
      </c>
      <c r="F1807" t="s">
        <v>73</v>
      </c>
      <c r="G1807">
        <v>2.4038284346743102</v>
      </c>
      <c r="H1807">
        <v>2E+20</v>
      </c>
      <c r="I1807">
        <v>0</v>
      </c>
      <c r="J1807">
        <v>18.4421684674118</v>
      </c>
      <c r="K1807">
        <v>138</v>
      </c>
      <c r="L180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07" s="5" cm="1">
        <f t="array" ref="M1807">MAX(IF((ProjectInfoTable[ProjectName]=DiscreteStatsTable[[#This Row],[ProjectName]]),(ProjectInfoTable[ProjectName]=DiscreteStatsTable[[#This Row],[ProjectName]])*ProjectInfoTable[NumberOfReplications]))</f>
        <v>50</v>
      </c>
      <c r="N1807" s="5" cm="1">
        <f t="array" ref="N1807">IFERROR(AVERAGE(IF((DiscreteStatsTable[GroupByKey]=DiscreteStatsTable[[#This Row],[GroupByKey]]),(DiscreteStatsTable[GroupByKey]=DiscreteStatsTable[[#This Row],[GroupByKey]])*DiscreteStatsTable[Average])),0)</f>
        <v>4.7193176789935771</v>
      </c>
      <c r="O1807" s="5" cm="1">
        <f t="array" ref="O1807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07" s="5" cm="1">
        <f t="array" ref="P1807">MAX(IF((ProjectInfoTable[ProjectName]=DiscreteStatsTable[[#This Row],[ProjectName]]),(ProjectInfoTable[ProjectName]=DiscreteStatsTable[[#This Row],[ProjectName]])*ProjectInfoTable[ConfidenceInterval]))</f>
        <v>0.95</v>
      </c>
      <c r="Q1807" s="5">
        <f>IF(AND(DiscreteStatsTable[[#This Row],[RepsWithStatObserved]]=1,Y1807=0),200000000000000000000,IFERROR(_xlfn.T.INV.2T(1 -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07" s="5" cm="1">
        <f t="array" ref="R1807">MIN(IF((DiscreteStatsTable[GroupByKey]=DiscreteStatsTable[[#This Row],[GroupByKey]]),(DiscreteStatsTable[GroupByKey]=DiscreteStatsTable[[#This Row],[GroupByKey]])*DiscreteStatsTable[Average]))</f>
        <v>0.99822562879195997</v>
      </c>
      <c r="S1807" s="5" cm="1">
        <f t="array" ref="S1807">MAX(IF((DiscreteStatsTable[GroupByKey]=DiscreteStatsTable[[#This Row],[GroupByKey]]),(DiscreteStatsTable[GroupByKey]=DiscreteStatsTable[[#This Row],[GroupByKey]])*DiscreteStatsTable[Average]))</f>
        <v>28.2391469314353</v>
      </c>
      <c r="T1807" s="5" cm="1">
        <f t="array" ref="T1807">MIN(IF((DiscreteStatsTable[GroupByKey]=DiscreteStatsTable[[#This Row],[GroupByKey]]),(DiscreteStatsTable[GroupByKey]=DiscreteStatsTable[[#This Row],[GroupByKey]])*DiscreteStatsTable[Minimum]))</f>
        <v>0</v>
      </c>
      <c r="U1807" s="5" cm="1">
        <f t="array" ref="U1807">MAX(IF((DiscreteStatsTable[GroupByKey]=DiscreteStatsTable[[#This Row],[GroupByKey]]),(DiscreteStatsTable[GroupByKey]=DiscreteStatsTable[[#This Row],[GroupByKey]])*DiscreteStatsTable[Maximum]))</f>
        <v>63.809412329180802</v>
      </c>
      <c r="V1807" s="5" cm="1">
        <f t="array" ref="V180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07" s="5">
        <f>IF((DiscreteStatsTable[[#This Row],[RepsRequested]]&gt;1),DiscreteStatsTable[[#This Row],[HalfWidth]],DiscreteStatsTable[[#This Row],[BatchMeansHalfWidth]])</f>
        <v>1.2545249514665935</v>
      </c>
      <c r="X1807" s="5" cm="1">
        <f t="array" ref="X1807">COUNT(IF((DiscreteStatsTable[GroupByKey]=DiscreteStatsTable[[#This Row],[GroupByKey]]),(DiscreteStatsTable[GroupByKey]=DiscreteStatsTable[[#This Row],[GroupByKey]])*DiscreteStatsTable[Replication]))</f>
        <v>50</v>
      </c>
      <c r="Y1807" s="5">
        <f>IF(DiscreteStatsTable[[#This Row],[RepsRequested]]=DiscreteStatsTable[[#This Row],[RepsWithStatObserved]],1,0)</f>
        <v>1</v>
      </c>
    </row>
    <row r="1808" spans="1:25" x14ac:dyDescent="0.25">
      <c r="A1808" t="s">
        <v>68</v>
      </c>
      <c r="B1808" t="s">
        <v>70</v>
      </c>
      <c r="C1808">
        <v>2</v>
      </c>
      <c r="D1808" t="s">
        <v>101</v>
      </c>
      <c r="E1808" t="s">
        <v>72</v>
      </c>
      <c r="F1808" t="s">
        <v>73</v>
      </c>
      <c r="G1808">
        <v>0.26544439271474701</v>
      </c>
      <c r="H1808">
        <v>2E+20</v>
      </c>
      <c r="I1808">
        <v>5.9480143173293698E-2</v>
      </c>
      <c r="J1808">
        <v>1.0598263047608401</v>
      </c>
      <c r="K1808">
        <v>138</v>
      </c>
      <c r="L180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08" s="5" cm="1">
        <f t="array" ref="M1808">MAX(IF((ProjectInfoTable[ProjectName]=DiscreteStatsTable[[#This Row],[ProjectName]]),(ProjectInfoTable[ProjectName]=DiscreteStatsTable[[#This Row],[ProjectName]])*ProjectInfoTable[NumberOfReplications]))</f>
        <v>50</v>
      </c>
      <c r="N1808" s="5" cm="1">
        <f t="array" ref="N1808">IFERROR(AVERAGE(IF((DiscreteStatsTable[GroupByKey]=DiscreteStatsTable[[#This Row],[GroupByKey]]),(DiscreteStatsTable[GroupByKey]=DiscreteStatsTable[[#This Row],[GroupByKey]])*DiscreteStatsTable[Average])),0)</f>
        <v>0.26292505828831725</v>
      </c>
      <c r="O1808" s="5" cm="1">
        <f t="array" ref="O180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08" s="5" cm="1">
        <f t="array" ref="P1808">MAX(IF((ProjectInfoTable[ProjectName]=DiscreteStatsTable[[#This Row],[ProjectName]]),(ProjectInfoTable[ProjectName]=DiscreteStatsTable[[#This Row],[ProjectName]])*ProjectInfoTable[ConfidenceInterval]))</f>
        <v>0.95</v>
      </c>
      <c r="Q1808" s="5">
        <f>IF(AND(DiscreteStatsTable[[#This Row],[RepsWithStatObserved]]=1,Y1808=0),200000000000000000000,IFERROR(_xlfn.T.INV.2T(1 -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08" s="5" cm="1">
        <f t="array" ref="R1808">MIN(IF((DiscreteStatsTable[GroupByKey]=DiscreteStatsTable[[#This Row],[GroupByKey]]),(DiscreteStatsTable[GroupByKey]=DiscreteStatsTable[[#This Row],[GroupByKey]])*DiscreteStatsTable[Average]))</f>
        <v>0.22557766999137499</v>
      </c>
      <c r="S1808" s="5" cm="1">
        <f t="array" ref="S1808">MAX(IF((DiscreteStatsTable[GroupByKey]=DiscreteStatsTable[[#This Row],[GroupByKey]]),(DiscreteStatsTable[GroupByKey]=DiscreteStatsTable[[#This Row],[GroupByKey]])*DiscreteStatsTable[Average]))</f>
        <v>0.304973914001202</v>
      </c>
      <c r="T1808" s="5" cm="1">
        <f t="array" ref="T1808">MIN(IF((DiscreteStatsTable[GroupByKey]=DiscreteStatsTable[[#This Row],[GroupByKey]]),(DiscreteStatsTable[GroupByKey]=DiscreteStatsTable[[#This Row],[GroupByKey]])*DiscreteStatsTable[Minimum]))</f>
        <v>5.0724782129553003E-2</v>
      </c>
      <c r="U1808" s="5" cm="1">
        <f t="array" ref="U1808">MAX(IF((DiscreteStatsTable[GroupByKey]=DiscreteStatsTable[[#This Row],[GroupByKey]]),(DiscreteStatsTable[GroupByKey]=DiscreteStatsTable[[#This Row],[GroupByKey]])*DiscreteStatsTable[Maximum]))</f>
        <v>1.5964764603369801</v>
      </c>
      <c r="V1808" s="5" cm="1">
        <f t="array" ref="V180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08" s="5">
        <f>IF((DiscreteStatsTable[[#This Row],[RepsRequested]]&gt;1),DiscreteStatsTable[[#This Row],[HalfWidth]],DiscreteStatsTable[[#This Row],[BatchMeansHalfWidth]])</f>
        <v>4.5152151721692402E-3</v>
      </c>
      <c r="X1808" s="5" cm="1">
        <f t="array" ref="X1808">COUNT(IF((DiscreteStatsTable[GroupByKey]=DiscreteStatsTable[[#This Row],[GroupByKey]]),(DiscreteStatsTable[GroupByKey]=DiscreteStatsTable[[#This Row],[GroupByKey]])*DiscreteStatsTable[Replication]))</f>
        <v>50</v>
      </c>
      <c r="Y1808" s="5">
        <f>IF(DiscreteStatsTable[[#This Row],[RepsRequested]]=DiscreteStatsTable[[#This Row],[RepsWithStatObserved]],1,0)</f>
        <v>1</v>
      </c>
    </row>
    <row r="1809" spans="1:25" x14ac:dyDescent="0.25">
      <c r="A1809" t="s">
        <v>68</v>
      </c>
      <c r="B1809" t="s">
        <v>70</v>
      </c>
      <c r="C1809">
        <v>2</v>
      </c>
      <c r="D1809" t="s">
        <v>101</v>
      </c>
      <c r="E1809" t="s">
        <v>74</v>
      </c>
      <c r="F1809" t="s">
        <v>73</v>
      </c>
      <c r="G1809">
        <v>14.766154582262001</v>
      </c>
      <c r="H1809">
        <v>2E+20</v>
      </c>
      <c r="I1809">
        <v>1.7844042951988099</v>
      </c>
      <c r="J1809">
        <v>46.235759748138904</v>
      </c>
      <c r="K1809">
        <v>138</v>
      </c>
      <c r="L180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09" s="5" cm="1">
        <f t="array" ref="M1809">MAX(IF((ProjectInfoTable[ProjectName]=DiscreteStatsTable[[#This Row],[ProjectName]]),(ProjectInfoTable[ProjectName]=DiscreteStatsTable[[#This Row],[ProjectName]])*ProjectInfoTable[NumberOfReplications]))</f>
        <v>50</v>
      </c>
      <c r="N1809" s="5" cm="1">
        <f t="array" ref="N1809">IFERROR(AVERAGE(IF((DiscreteStatsTable[GroupByKey]=DiscreteStatsTable[[#This Row],[GroupByKey]]),(DiscreteStatsTable[GroupByKey]=DiscreteStatsTable[[#This Row],[GroupByKey]])*DiscreteStatsTable[Average])),0)</f>
        <v>12.607069427643092</v>
      </c>
      <c r="O1809" s="5" cm="1">
        <f t="array" ref="O1809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09" s="5" cm="1">
        <f t="array" ref="P1809">MAX(IF((ProjectInfoTable[ProjectName]=DiscreteStatsTable[[#This Row],[ProjectName]]),(ProjectInfoTable[ProjectName]=DiscreteStatsTable[[#This Row],[ProjectName]])*ProjectInfoTable[ConfidenceInterval]))</f>
        <v>0.95</v>
      </c>
      <c r="Q1809" s="5">
        <f>IF(AND(DiscreteStatsTable[[#This Row],[RepsWithStatObserved]]=1,Y1809=0),200000000000000000000,IFERROR(_xlfn.T.INV.2T(1 -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09" s="5" cm="1">
        <f t="array" ref="R1809">MIN(IF((DiscreteStatsTable[GroupByKey]=DiscreteStatsTable[[#This Row],[GroupByKey]]),(DiscreteStatsTable[GroupByKey]=DiscreteStatsTable[[#This Row],[GroupByKey]])*DiscreteStatsTable[Average]))</f>
        <v>7.9331094948983001</v>
      </c>
      <c r="S1809" s="5" cm="1">
        <f t="array" ref="S1809">MAX(IF((DiscreteStatsTable[GroupByKey]=DiscreteStatsTable[[#This Row],[GroupByKey]]),(DiscreteStatsTable[GroupByKey]=DiscreteStatsTable[[#This Row],[GroupByKey]])*DiscreteStatsTable[Average]))</f>
        <v>37.249377369444403</v>
      </c>
      <c r="T1809" s="5" cm="1">
        <f t="array" ref="T1809">MIN(IF((DiscreteStatsTable[GroupByKey]=DiscreteStatsTable[[#This Row],[GroupByKey]]),(DiscreteStatsTable[GroupByKey]=DiscreteStatsTable[[#This Row],[GroupByKey]])*DiscreteStatsTable[Minimum]))</f>
        <v>1.6126494971337599</v>
      </c>
      <c r="U1809" s="5" cm="1">
        <f t="array" ref="U1809">MAX(IF((DiscreteStatsTable[GroupByKey]=DiscreteStatsTable[[#This Row],[GroupByKey]]),(DiscreteStatsTable[GroupByKey]=DiscreteStatsTable[[#This Row],[GroupByKey]])*DiscreteStatsTable[Maximum]))</f>
        <v>77.180378385631897</v>
      </c>
      <c r="V1809" s="5" cm="1">
        <f t="array" ref="V180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09" s="5">
        <f>IF((DiscreteStatsTable[[#This Row],[RepsRequested]]&gt;1),DiscreteStatsTable[[#This Row],[HalfWidth]],DiscreteStatsTable[[#This Row],[BatchMeansHalfWidth]])</f>
        <v>1.3504569972558542</v>
      </c>
      <c r="X1809" s="5" cm="1">
        <f t="array" ref="X1809">COUNT(IF((DiscreteStatsTable[GroupByKey]=DiscreteStatsTable[[#This Row],[GroupByKey]]),(DiscreteStatsTable[GroupByKey]=DiscreteStatsTable[[#This Row],[GroupByKey]])*DiscreteStatsTable[Replication]))</f>
        <v>50</v>
      </c>
      <c r="Y1809" s="5">
        <f>IF(DiscreteStatsTable[[#This Row],[RepsRequested]]=DiscreteStatsTable[[#This Row],[RepsWithStatObserved]],1,0)</f>
        <v>1</v>
      </c>
    </row>
    <row r="1810" spans="1:25" x14ac:dyDescent="0.25">
      <c r="A1810" t="s">
        <v>68</v>
      </c>
      <c r="B1810" t="s">
        <v>70</v>
      </c>
      <c r="C1810">
        <v>2</v>
      </c>
      <c r="D1810" t="s">
        <v>101</v>
      </c>
      <c r="E1810" t="s">
        <v>75</v>
      </c>
      <c r="F1810" t="s">
        <v>73</v>
      </c>
      <c r="G1810">
        <v>0.26544439271474701</v>
      </c>
      <c r="H1810">
        <v>2E+20</v>
      </c>
      <c r="I1810">
        <v>5.9480143173293698E-2</v>
      </c>
      <c r="J1810">
        <v>1.0598263047608401</v>
      </c>
      <c r="K1810">
        <v>138</v>
      </c>
      <c r="L181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10" s="5" cm="1">
        <f t="array" ref="M1810">MAX(IF((ProjectInfoTable[ProjectName]=DiscreteStatsTable[[#This Row],[ProjectName]]),(ProjectInfoTable[ProjectName]=DiscreteStatsTable[[#This Row],[ProjectName]])*ProjectInfoTable[NumberOfReplications]))</f>
        <v>50</v>
      </c>
      <c r="N1810" s="5" cm="1">
        <f t="array" ref="N1810">IFERROR(AVERAGE(IF((DiscreteStatsTable[GroupByKey]=DiscreteStatsTable[[#This Row],[GroupByKey]]),(DiscreteStatsTable[GroupByKey]=DiscreteStatsTable[[#This Row],[GroupByKey]])*DiscreteStatsTable[Average])),0)</f>
        <v>0.26292505828831725</v>
      </c>
      <c r="O1810" s="5" cm="1">
        <f t="array" ref="O181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10" s="5" cm="1">
        <f t="array" ref="P1810">MAX(IF((ProjectInfoTable[ProjectName]=DiscreteStatsTable[[#This Row],[ProjectName]]),(ProjectInfoTable[ProjectName]=DiscreteStatsTable[[#This Row],[ProjectName]])*ProjectInfoTable[ConfidenceInterval]))</f>
        <v>0.95</v>
      </c>
      <c r="Q1810" s="5">
        <f>IF(AND(DiscreteStatsTable[[#This Row],[RepsWithStatObserved]]=1,Y1810=0),200000000000000000000,IFERROR(_xlfn.T.INV.2T(1 -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10" s="5" cm="1">
        <f t="array" ref="R1810">MIN(IF((DiscreteStatsTable[GroupByKey]=DiscreteStatsTable[[#This Row],[GroupByKey]]),(DiscreteStatsTable[GroupByKey]=DiscreteStatsTable[[#This Row],[GroupByKey]])*DiscreteStatsTable[Average]))</f>
        <v>0.22557766999137499</v>
      </c>
      <c r="S1810" s="5" cm="1">
        <f t="array" ref="S1810">MAX(IF((DiscreteStatsTable[GroupByKey]=DiscreteStatsTable[[#This Row],[GroupByKey]]),(DiscreteStatsTable[GroupByKey]=DiscreteStatsTable[[#This Row],[GroupByKey]])*DiscreteStatsTable[Average]))</f>
        <v>0.304973914001202</v>
      </c>
      <c r="T1810" s="5" cm="1">
        <f t="array" ref="T1810">MIN(IF((DiscreteStatsTable[GroupByKey]=DiscreteStatsTable[[#This Row],[GroupByKey]]),(DiscreteStatsTable[GroupByKey]=DiscreteStatsTable[[#This Row],[GroupByKey]])*DiscreteStatsTable[Minimum]))</f>
        <v>5.0724782129553003E-2</v>
      </c>
      <c r="U1810" s="5" cm="1">
        <f t="array" ref="U1810">MAX(IF((DiscreteStatsTable[GroupByKey]=DiscreteStatsTable[[#This Row],[GroupByKey]]),(DiscreteStatsTable[GroupByKey]=DiscreteStatsTable[[#This Row],[GroupByKey]])*DiscreteStatsTable[Maximum]))</f>
        <v>1.5964764603369801</v>
      </c>
      <c r="V1810" s="5" cm="1">
        <f t="array" ref="V181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10" s="5">
        <f>IF((DiscreteStatsTable[[#This Row],[RepsRequested]]&gt;1),DiscreteStatsTable[[#This Row],[HalfWidth]],DiscreteStatsTable[[#This Row],[BatchMeansHalfWidth]])</f>
        <v>4.5152151721692402E-3</v>
      </c>
      <c r="X1810" s="5" cm="1">
        <f t="array" ref="X1810">COUNT(IF((DiscreteStatsTable[GroupByKey]=DiscreteStatsTable[[#This Row],[GroupByKey]]),(DiscreteStatsTable[GroupByKey]=DiscreteStatsTable[[#This Row],[GroupByKey]])*DiscreteStatsTable[Replication]))</f>
        <v>50</v>
      </c>
      <c r="Y1810" s="5">
        <f>IF(DiscreteStatsTable[[#This Row],[RepsRequested]]=DiscreteStatsTable[[#This Row],[RepsWithStatObserved]],1,0)</f>
        <v>1</v>
      </c>
    </row>
    <row r="1811" spans="1:25" x14ac:dyDescent="0.25">
      <c r="A1811" t="s">
        <v>68</v>
      </c>
      <c r="B1811" t="s">
        <v>70</v>
      </c>
      <c r="C1811">
        <v>2</v>
      </c>
      <c r="D1811" t="s">
        <v>101</v>
      </c>
      <c r="E1811" t="s">
        <v>76</v>
      </c>
      <c r="F1811" t="s">
        <v>73</v>
      </c>
      <c r="G1811">
        <v>7.96333178144243</v>
      </c>
      <c r="H1811">
        <v>2E+20</v>
      </c>
      <c r="I1811">
        <v>1.7844042951988099</v>
      </c>
      <c r="J1811">
        <v>31.794789142825302</v>
      </c>
      <c r="K1811">
        <v>138</v>
      </c>
      <c r="L181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11" s="5" cm="1">
        <f t="array" ref="M1811">MAX(IF((ProjectInfoTable[ProjectName]=DiscreteStatsTable[[#This Row],[ProjectName]]),(ProjectInfoTable[ProjectName]=DiscreteStatsTable[[#This Row],[ProjectName]])*ProjectInfoTable[NumberOfReplications]))</f>
        <v>50</v>
      </c>
      <c r="N1811" s="5" cm="1">
        <f t="array" ref="N1811">IFERROR(AVERAGE(IF((DiscreteStatsTable[GroupByKey]=DiscreteStatsTable[[#This Row],[GroupByKey]]),(DiscreteStatsTable[GroupByKey]=DiscreteStatsTable[[#This Row],[GroupByKey]])*DiscreteStatsTable[Average])),0)</f>
        <v>7.8877517486495128</v>
      </c>
      <c r="O1811" s="5" cm="1">
        <f t="array" ref="O1811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11" s="5" cm="1">
        <f t="array" ref="P1811">MAX(IF((ProjectInfoTable[ProjectName]=DiscreteStatsTable[[#This Row],[ProjectName]]),(ProjectInfoTable[ProjectName]=DiscreteStatsTable[[#This Row],[ProjectName]])*ProjectInfoTable[ConfidenceInterval]))</f>
        <v>0.95</v>
      </c>
      <c r="Q1811" s="5">
        <f>IF(AND(DiscreteStatsTable[[#This Row],[RepsWithStatObserved]]=1,Y1811=0),200000000000000000000,IFERROR(_xlfn.T.INV.2T(1 -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11" s="5" cm="1">
        <f t="array" ref="R1811">MIN(IF((DiscreteStatsTable[GroupByKey]=DiscreteStatsTable[[#This Row],[GroupByKey]]),(DiscreteStatsTable[GroupByKey]=DiscreteStatsTable[[#This Row],[GroupByKey]])*DiscreteStatsTable[Average]))</f>
        <v>6.7673300997412396</v>
      </c>
      <c r="S1811" s="5" cm="1">
        <f t="array" ref="S1811">MAX(IF((DiscreteStatsTable[GroupByKey]=DiscreteStatsTable[[#This Row],[GroupByKey]]),(DiscreteStatsTable[GroupByKey]=DiscreteStatsTable[[#This Row],[GroupByKey]])*DiscreteStatsTable[Average]))</f>
        <v>9.1492174200360505</v>
      </c>
      <c r="T1811" s="5" cm="1">
        <f t="array" ref="T1811">MIN(IF((DiscreteStatsTable[GroupByKey]=DiscreteStatsTable[[#This Row],[GroupByKey]]),(DiscreteStatsTable[GroupByKey]=DiscreteStatsTable[[#This Row],[GroupByKey]])*DiscreteStatsTable[Minimum]))</f>
        <v>1.5217434638865901</v>
      </c>
      <c r="U1811" s="5" cm="1">
        <f t="array" ref="U1811">MAX(IF((DiscreteStatsTable[GroupByKey]=DiscreteStatsTable[[#This Row],[GroupByKey]]),(DiscreteStatsTable[GroupByKey]=DiscreteStatsTable[[#This Row],[GroupByKey]])*DiscreteStatsTable[Maximum]))</f>
        <v>47.894293810109403</v>
      </c>
      <c r="V1811" s="5" cm="1">
        <f t="array" ref="V181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11" s="5">
        <f>IF((DiscreteStatsTable[[#This Row],[RepsRequested]]&gt;1),DiscreteStatsTable[[#This Row],[HalfWidth]],DiscreteStatsTable[[#This Row],[BatchMeansHalfWidth]])</f>
        <v>0.13545645516507757</v>
      </c>
      <c r="X1811" s="5" cm="1">
        <f t="array" ref="X1811">COUNT(IF((DiscreteStatsTable[GroupByKey]=DiscreteStatsTable[[#This Row],[GroupByKey]]),(DiscreteStatsTable[GroupByKey]=DiscreteStatsTable[[#This Row],[GroupByKey]])*DiscreteStatsTable[Replication]))</f>
        <v>50</v>
      </c>
      <c r="Y1811" s="5">
        <f>IF(DiscreteStatsTable[[#This Row],[RepsRequested]]=DiscreteStatsTable[[#This Row],[RepsWithStatObserved]],1,0)</f>
        <v>1</v>
      </c>
    </row>
    <row r="1812" spans="1:25" x14ac:dyDescent="0.25">
      <c r="A1812" t="s">
        <v>68</v>
      </c>
      <c r="B1812" t="s">
        <v>70</v>
      </c>
      <c r="C1812">
        <v>2</v>
      </c>
      <c r="D1812" t="s">
        <v>101</v>
      </c>
      <c r="E1812" t="s">
        <v>77</v>
      </c>
      <c r="F1812" t="s">
        <v>73</v>
      </c>
      <c r="G1812">
        <v>0</v>
      </c>
      <c r="H1812">
        <v>2E+20</v>
      </c>
      <c r="I1812">
        <v>0</v>
      </c>
      <c r="J1812">
        <v>0</v>
      </c>
      <c r="K1812">
        <v>138</v>
      </c>
      <c r="L181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12" s="5" cm="1">
        <f t="array" ref="M1812">MAX(IF((ProjectInfoTable[ProjectName]=DiscreteStatsTable[[#This Row],[ProjectName]]),(ProjectInfoTable[ProjectName]=DiscreteStatsTable[[#This Row],[ProjectName]])*ProjectInfoTable[NumberOfReplications]))</f>
        <v>50</v>
      </c>
      <c r="N1812" s="5" cm="1">
        <f t="array" ref="N1812">IFERROR(AVERAGE(IF((DiscreteStatsTable[GroupByKey]=DiscreteStatsTable[[#This Row],[GroupByKey]]),(DiscreteStatsTable[GroupByKey]=DiscreteStatsTable[[#This Row],[GroupByKey]])*DiscreteStatsTable[Average])),0)</f>
        <v>0</v>
      </c>
      <c r="O1812" s="5" cm="1">
        <f t="array" ref="O1812">IFERROR(_xlfn.STDEV.S(IF((DiscreteStatsTable[GroupByKey]=DiscreteStatsTable[[#This Row],[GroupByKey]]),(DiscreteStatsTable[GroupByKey]=DiscreteStatsTable[[#This Row],[GroupByKey]])*DiscreteStatsTable[Average])),0)</f>
        <v>0</v>
      </c>
      <c r="P1812" s="5" cm="1">
        <f t="array" ref="P1812">MAX(IF((ProjectInfoTable[ProjectName]=DiscreteStatsTable[[#This Row],[ProjectName]]),(ProjectInfoTable[ProjectName]=DiscreteStatsTable[[#This Row],[ProjectName]])*ProjectInfoTable[ConfidenceInterval]))</f>
        <v>0.95</v>
      </c>
      <c r="Q1812" s="5">
        <f>IF(AND(DiscreteStatsTable[[#This Row],[RepsWithStatObserved]]=1,Y1812=0),200000000000000000000,IFERROR(_xlfn.T.INV.2T(1 -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2" s="5" cm="1">
        <f t="array" ref="R1812">MIN(IF((DiscreteStatsTable[GroupByKey]=DiscreteStatsTable[[#This Row],[GroupByKey]]),(DiscreteStatsTable[GroupByKey]=DiscreteStatsTable[[#This Row],[GroupByKey]])*DiscreteStatsTable[Average]))</f>
        <v>0</v>
      </c>
      <c r="S1812" s="5" cm="1">
        <f t="array" ref="S1812">MAX(IF((DiscreteStatsTable[GroupByKey]=DiscreteStatsTable[[#This Row],[GroupByKey]]),(DiscreteStatsTable[GroupByKey]=DiscreteStatsTable[[#This Row],[GroupByKey]])*DiscreteStatsTable[Average]))</f>
        <v>0</v>
      </c>
      <c r="T1812" s="5" cm="1">
        <f t="array" ref="T1812">MIN(IF((DiscreteStatsTable[GroupByKey]=DiscreteStatsTable[[#This Row],[GroupByKey]]),(DiscreteStatsTable[GroupByKey]=DiscreteStatsTable[[#This Row],[GroupByKey]])*DiscreteStatsTable[Minimum]))</f>
        <v>0</v>
      </c>
      <c r="U1812" s="5" cm="1">
        <f t="array" ref="U1812">MAX(IF((DiscreteStatsTable[GroupByKey]=DiscreteStatsTable[[#This Row],[GroupByKey]]),(DiscreteStatsTable[GroupByKey]=DiscreteStatsTable[[#This Row],[GroupByKey]])*DiscreteStatsTable[Maximum]))</f>
        <v>0</v>
      </c>
      <c r="V1812" s="5" cm="1">
        <f t="array" ref="V181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12" s="5">
        <f>IF((DiscreteStatsTable[[#This Row],[RepsRequested]]&gt;1),DiscreteStatsTable[[#This Row],[HalfWidth]],DiscreteStatsTable[[#This Row],[BatchMeansHalfWidth]])</f>
        <v>0</v>
      </c>
      <c r="X1812" s="5" cm="1">
        <f t="array" ref="X1812">COUNT(IF((DiscreteStatsTable[GroupByKey]=DiscreteStatsTable[[#This Row],[GroupByKey]]),(DiscreteStatsTable[GroupByKey]=DiscreteStatsTable[[#This Row],[GroupByKey]])*DiscreteStatsTable[Replication]))</f>
        <v>50</v>
      </c>
      <c r="Y1812" s="5">
        <f>IF(DiscreteStatsTable[[#This Row],[RepsRequested]]=DiscreteStatsTable[[#This Row],[RepsWithStatObserved]],1,0)</f>
        <v>1</v>
      </c>
    </row>
    <row r="1813" spans="1:25" x14ac:dyDescent="0.25">
      <c r="A1813" t="s">
        <v>68</v>
      </c>
      <c r="B1813" t="s">
        <v>70</v>
      </c>
      <c r="C1813">
        <v>2</v>
      </c>
      <c r="D1813" t="s">
        <v>101</v>
      </c>
      <c r="E1813" t="s">
        <v>78</v>
      </c>
      <c r="F1813" t="s">
        <v>73</v>
      </c>
      <c r="G1813">
        <v>6.8028228008195697</v>
      </c>
      <c r="H1813">
        <v>2E+20</v>
      </c>
      <c r="I1813">
        <v>0</v>
      </c>
      <c r="J1813">
        <v>30.991850885521401</v>
      </c>
      <c r="K1813">
        <v>138</v>
      </c>
      <c r="L181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13" s="5" cm="1">
        <f t="array" ref="M1813">MAX(IF((ProjectInfoTable[ProjectName]=DiscreteStatsTable[[#This Row],[ProjectName]]),(ProjectInfoTable[ProjectName]=DiscreteStatsTable[[#This Row],[ProjectName]])*ProjectInfoTable[NumberOfReplications]))</f>
        <v>50</v>
      </c>
      <c r="N1813" s="5" cm="1">
        <f t="array" ref="N1813">IFERROR(AVERAGE(IF((DiscreteStatsTable[GroupByKey]=DiscreteStatsTable[[#This Row],[GroupByKey]]),(DiscreteStatsTable[GroupByKey]=DiscreteStatsTable[[#This Row],[GroupByKey]])*DiscreteStatsTable[Average])),0)</f>
        <v>4.7193176789935771</v>
      </c>
      <c r="O1813" s="5" cm="1">
        <f t="array" ref="O1813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13" s="5" cm="1">
        <f t="array" ref="P1813">MAX(IF((ProjectInfoTable[ProjectName]=DiscreteStatsTable[[#This Row],[ProjectName]]),(ProjectInfoTable[ProjectName]=DiscreteStatsTable[[#This Row],[ProjectName]])*ProjectInfoTable[ConfidenceInterval]))</f>
        <v>0.95</v>
      </c>
      <c r="Q1813" s="5">
        <f>IF(AND(DiscreteStatsTable[[#This Row],[RepsWithStatObserved]]=1,Y1813=0),200000000000000000000,IFERROR(_xlfn.T.INV.2T(1 -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13" s="5" cm="1">
        <f t="array" ref="R1813">MIN(IF((DiscreteStatsTable[GroupByKey]=DiscreteStatsTable[[#This Row],[GroupByKey]]),(DiscreteStatsTable[GroupByKey]=DiscreteStatsTable[[#This Row],[GroupByKey]])*DiscreteStatsTable[Average]))</f>
        <v>0.99822562879195997</v>
      </c>
      <c r="S1813" s="5" cm="1">
        <f t="array" ref="S1813">MAX(IF((DiscreteStatsTable[GroupByKey]=DiscreteStatsTable[[#This Row],[GroupByKey]]),(DiscreteStatsTable[GroupByKey]=DiscreteStatsTable[[#This Row],[GroupByKey]])*DiscreteStatsTable[Average]))</f>
        <v>28.2391469314353</v>
      </c>
      <c r="T1813" s="5" cm="1">
        <f t="array" ref="T1813">MIN(IF((DiscreteStatsTable[GroupByKey]=DiscreteStatsTable[[#This Row],[GroupByKey]]),(DiscreteStatsTable[GroupByKey]=DiscreteStatsTable[[#This Row],[GroupByKey]])*DiscreteStatsTable[Minimum]))</f>
        <v>0</v>
      </c>
      <c r="U1813" s="5" cm="1">
        <f t="array" ref="U1813">MAX(IF((DiscreteStatsTable[GroupByKey]=DiscreteStatsTable[[#This Row],[GroupByKey]]),(DiscreteStatsTable[GroupByKey]=DiscreteStatsTable[[#This Row],[GroupByKey]])*DiscreteStatsTable[Maximum]))</f>
        <v>63.809412329180802</v>
      </c>
      <c r="V1813" s="5" cm="1">
        <f t="array" ref="V181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13" s="5">
        <f>IF((DiscreteStatsTable[[#This Row],[RepsRequested]]&gt;1),DiscreteStatsTable[[#This Row],[HalfWidth]],DiscreteStatsTable[[#This Row],[BatchMeansHalfWidth]])</f>
        <v>1.2545249514665935</v>
      </c>
      <c r="X1813" s="5" cm="1">
        <f t="array" ref="X1813">COUNT(IF((DiscreteStatsTable[GroupByKey]=DiscreteStatsTable[[#This Row],[GroupByKey]]),(DiscreteStatsTable[GroupByKey]=DiscreteStatsTable[[#This Row],[GroupByKey]])*DiscreteStatsTable[Replication]))</f>
        <v>50</v>
      </c>
      <c r="Y1813" s="5">
        <f>IF(DiscreteStatsTable[[#This Row],[RepsRequested]]=DiscreteStatsTable[[#This Row],[RepsWithStatObserved]],1,0)</f>
        <v>1</v>
      </c>
    </row>
    <row r="1814" spans="1:25" x14ac:dyDescent="0.25">
      <c r="A1814" t="s">
        <v>68</v>
      </c>
      <c r="B1814" t="s">
        <v>70</v>
      </c>
      <c r="C1814">
        <v>3</v>
      </c>
      <c r="D1814" t="s">
        <v>101</v>
      </c>
      <c r="E1814" t="s">
        <v>72</v>
      </c>
      <c r="F1814" t="s">
        <v>73</v>
      </c>
      <c r="G1814">
        <v>0.23278252112497699</v>
      </c>
      <c r="H1814">
        <v>2E+20</v>
      </c>
      <c r="I1814">
        <v>5.8665679869894398E-2</v>
      </c>
      <c r="J1814">
        <v>0.871201475759663</v>
      </c>
      <c r="K1814">
        <v>137</v>
      </c>
      <c r="L181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14" s="5" cm="1">
        <f t="array" ref="M1814">MAX(IF((ProjectInfoTable[ProjectName]=DiscreteStatsTable[[#This Row],[ProjectName]]),(ProjectInfoTable[ProjectName]=DiscreteStatsTable[[#This Row],[ProjectName]])*ProjectInfoTable[NumberOfReplications]))</f>
        <v>50</v>
      </c>
      <c r="N1814" s="5" cm="1">
        <f t="array" ref="N1814">IFERROR(AVERAGE(IF((DiscreteStatsTable[GroupByKey]=DiscreteStatsTable[[#This Row],[GroupByKey]]),(DiscreteStatsTable[GroupByKey]=DiscreteStatsTable[[#This Row],[GroupByKey]])*DiscreteStatsTable[Average])),0)</f>
        <v>0.26292505828831725</v>
      </c>
      <c r="O1814" s="5" cm="1">
        <f t="array" ref="O181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14" s="5" cm="1">
        <f t="array" ref="P1814">MAX(IF((ProjectInfoTable[ProjectName]=DiscreteStatsTable[[#This Row],[ProjectName]]),(ProjectInfoTable[ProjectName]=DiscreteStatsTable[[#This Row],[ProjectName]])*ProjectInfoTable[ConfidenceInterval]))</f>
        <v>0.95</v>
      </c>
      <c r="Q1814" s="5">
        <f>IF(AND(DiscreteStatsTable[[#This Row],[RepsWithStatObserved]]=1,Y1814=0),200000000000000000000,IFERROR(_xlfn.T.INV.2T(1 -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14" s="5" cm="1">
        <f t="array" ref="R1814">MIN(IF((DiscreteStatsTable[GroupByKey]=DiscreteStatsTable[[#This Row],[GroupByKey]]),(DiscreteStatsTable[GroupByKey]=DiscreteStatsTable[[#This Row],[GroupByKey]])*DiscreteStatsTable[Average]))</f>
        <v>0.22557766999137499</v>
      </c>
      <c r="S1814" s="5" cm="1">
        <f t="array" ref="S1814">MAX(IF((DiscreteStatsTable[GroupByKey]=DiscreteStatsTable[[#This Row],[GroupByKey]]),(DiscreteStatsTable[GroupByKey]=DiscreteStatsTable[[#This Row],[GroupByKey]])*DiscreteStatsTable[Average]))</f>
        <v>0.304973914001202</v>
      </c>
      <c r="T1814" s="5" cm="1">
        <f t="array" ref="T1814">MIN(IF((DiscreteStatsTable[GroupByKey]=DiscreteStatsTable[[#This Row],[GroupByKey]]),(DiscreteStatsTable[GroupByKey]=DiscreteStatsTable[[#This Row],[GroupByKey]])*DiscreteStatsTable[Minimum]))</f>
        <v>5.0724782129553003E-2</v>
      </c>
      <c r="U1814" s="5" cm="1">
        <f t="array" ref="U1814">MAX(IF((DiscreteStatsTable[GroupByKey]=DiscreteStatsTable[[#This Row],[GroupByKey]]),(DiscreteStatsTable[GroupByKey]=DiscreteStatsTable[[#This Row],[GroupByKey]])*DiscreteStatsTable[Maximum]))</f>
        <v>1.5964764603369801</v>
      </c>
      <c r="V1814" s="5" cm="1">
        <f t="array" ref="V181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14" s="5">
        <f>IF((DiscreteStatsTable[[#This Row],[RepsRequested]]&gt;1),DiscreteStatsTable[[#This Row],[HalfWidth]],DiscreteStatsTable[[#This Row],[BatchMeansHalfWidth]])</f>
        <v>4.5152151721692402E-3</v>
      </c>
      <c r="X1814" s="5" cm="1">
        <f t="array" ref="X1814">COUNT(IF((DiscreteStatsTable[GroupByKey]=DiscreteStatsTable[[#This Row],[GroupByKey]]),(DiscreteStatsTable[GroupByKey]=DiscreteStatsTable[[#This Row],[GroupByKey]])*DiscreteStatsTable[Replication]))</f>
        <v>50</v>
      </c>
      <c r="Y1814" s="5">
        <f>IF(DiscreteStatsTable[[#This Row],[RepsRequested]]=DiscreteStatsTable[[#This Row],[RepsWithStatObserved]],1,0)</f>
        <v>1</v>
      </c>
    </row>
    <row r="1815" spans="1:25" x14ac:dyDescent="0.25">
      <c r="A1815" t="s">
        <v>68</v>
      </c>
      <c r="B1815" t="s">
        <v>70</v>
      </c>
      <c r="C1815">
        <v>3</v>
      </c>
      <c r="D1815" t="s">
        <v>101</v>
      </c>
      <c r="E1815" t="s">
        <v>74</v>
      </c>
      <c r="F1815" t="s">
        <v>73</v>
      </c>
      <c r="G1815">
        <v>8.0780786517058392</v>
      </c>
      <c r="H1815">
        <v>2E+20</v>
      </c>
      <c r="I1815">
        <v>1.87284840622135</v>
      </c>
      <c r="J1815">
        <v>28.063061668059099</v>
      </c>
      <c r="K1815">
        <v>137</v>
      </c>
      <c r="L181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15" s="5" cm="1">
        <f t="array" ref="M1815">MAX(IF((ProjectInfoTable[ProjectName]=DiscreteStatsTable[[#This Row],[ProjectName]]),(ProjectInfoTable[ProjectName]=DiscreteStatsTable[[#This Row],[ProjectName]])*ProjectInfoTable[NumberOfReplications]))</f>
        <v>50</v>
      </c>
      <c r="N1815" s="5" cm="1">
        <f t="array" ref="N1815">IFERROR(AVERAGE(IF((DiscreteStatsTable[GroupByKey]=DiscreteStatsTable[[#This Row],[GroupByKey]]),(DiscreteStatsTable[GroupByKey]=DiscreteStatsTable[[#This Row],[GroupByKey]])*DiscreteStatsTable[Average])),0)</f>
        <v>12.607069427643092</v>
      </c>
      <c r="O1815" s="5" cm="1">
        <f t="array" ref="O1815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15" s="5" cm="1">
        <f t="array" ref="P1815">MAX(IF((ProjectInfoTable[ProjectName]=DiscreteStatsTable[[#This Row],[ProjectName]]),(ProjectInfoTable[ProjectName]=DiscreteStatsTable[[#This Row],[ProjectName]])*ProjectInfoTable[ConfidenceInterval]))</f>
        <v>0.95</v>
      </c>
      <c r="Q1815" s="5">
        <f>IF(AND(DiscreteStatsTable[[#This Row],[RepsWithStatObserved]]=1,Y1815=0),200000000000000000000,IFERROR(_xlfn.T.INV.2T(1 -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15" s="5" cm="1">
        <f t="array" ref="R1815">MIN(IF((DiscreteStatsTable[GroupByKey]=DiscreteStatsTable[[#This Row],[GroupByKey]]),(DiscreteStatsTable[GroupByKey]=DiscreteStatsTable[[#This Row],[GroupByKey]])*DiscreteStatsTable[Average]))</f>
        <v>7.9331094948983001</v>
      </c>
      <c r="S1815" s="5" cm="1">
        <f t="array" ref="S1815">MAX(IF((DiscreteStatsTable[GroupByKey]=DiscreteStatsTable[[#This Row],[GroupByKey]]),(DiscreteStatsTable[GroupByKey]=DiscreteStatsTable[[#This Row],[GroupByKey]])*DiscreteStatsTable[Average]))</f>
        <v>37.249377369444403</v>
      </c>
      <c r="T1815" s="5" cm="1">
        <f t="array" ref="T1815">MIN(IF((DiscreteStatsTable[GroupByKey]=DiscreteStatsTable[[#This Row],[GroupByKey]]),(DiscreteStatsTable[GroupByKey]=DiscreteStatsTable[[#This Row],[GroupByKey]])*DiscreteStatsTable[Minimum]))</f>
        <v>1.6126494971337599</v>
      </c>
      <c r="U1815" s="5" cm="1">
        <f t="array" ref="U1815">MAX(IF((DiscreteStatsTable[GroupByKey]=DiscreteStatsTable[[#This Row],[GroupByKey]]),(DiscreteStatsTable[GroupByKey]=DiscreteStatsTable[[#This Row],[GroupByKey]])*DiscreteStatsTable[Maximum]))</f>
        <v>77.180378385631897</v>
      </c>
      <c r="V1815" s="5" cm="1">
        <f t="array" ref="V181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15" s="5">
        <f>IF((DiscreteStatsTable[[#This Row],[RepsRequested]]&gt;1),DiscreteStatsTable[[#This Row],[HalfWidth]],DiscreteStatsTable[[#This Row],[BatchMeansHalfWidth]])</f>
        <v>1.3504569972558542</v>
      </c>
      <c r="X1815" s="5" cm="1">
        <f t="array" ref="X1815">COUNT(IF((DiscreteStatsTable[GroupByKey]=DiscreteStatsTable[[#This Row],[GroupByKey]]),(DiscreteStatsTable[GroupByKey]=DiscreteStatsTable[[#This Row],[GroupByKey]])*DiscreteStatsTable[Replication]))</f>
        <v>50</v>
      </c>
      <c r="Y1815" s="5">
        <f>IF(DiscreteStatsTable[[#This Row],[RepsRequested]]=DiscreteStatsTable[[#This Row],[RepsWithStatObserved]],1,0)</f>
        <v>1</v>
      </c>
    </row>
    <row r="1816" spans="1:25" x14ac:dyDescent="0.25">
      <c r="A1816" t="s">
        <v>68</v>
      </c>
      <c r="B1816" t="s">
        <v>70</v>
      </c>
      <c r="C1816">
        <v>3</v>
      </c>
      <c r="D1816" t="s">
        <v>101</v>
      </c>
      <c r="E1816" t="s">
        <v>75</v>
      </c>
      <c r="F1816" t="s">
        <v>73</v>
      </c>
      <c r="G1816">
        <v>0.23278252112497699</v>
      </c>
      <c r="H1816">
        <v>2E+20</v>
      </c>
      <c r="I1816">
        <v>5.8665679869894398E-2</v>
      </c>
      <c r="J1816">
        <v>0.871201475759663</v>
      </c>
      <c r="K1816">
        <v>137</v>
      </c>
      <c r="L181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16" s="5" cm="1">
        <f t="array" ref="M1816">MAX(IF((ProjectInfoTable[ProjectName]=DiscreteStatsTable[[#This Row],[ProjectName]]),(ProjectInfoTable[ProjectName]=DiscreteStatsTable[[#This Row],[ProjectName]])*ProjectInfoTable[NumberOfReplications]))</f>
        <v>50</v>
      </c>
      <c r="N1816" s="5" cm="1">
        <f t="array" ref="N1816">IFERROR(AVERAGE(IF((DiscreteStatsTable[GroupByKey]=DiscreteStatsTable[[#This Row],[GroupByKey]]),(DiscreteStatsTable[GroupByKey]=DiscreteStatsTable[[#This Row],[GroupByKey]])*DiscreteStatsTable[Average])),0)</f>
        <v>0.26292505828831725</v>
      </c>
      <c r="O1816" s="5" cm="1">
        <f t="array" ref="O181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16" s="5" cm="1">
        <f t="array" ref="P1816">MAX(IF((ProjectInfoTable[ProjectName]=DiscreteStatsTable[[#This Row],[ProjectName]]),(ProjectInfoTable[ProjectName]=DiscreteStatsTable[[#This Row],[ProjectName]])*ProjectInfoTable[ConfidenceInterval]))</f>
        <v>0.95</v>
      </c>
      <c r="Q1816" s="5">
        <f>IF(AND(DiscreteStatsTable[[#This Row],[RepsWithStatObserved]]=1,Y1816=0),200000000000000000000,IFERROR(_xlfn.T.INV.2T(1 -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16" s="5" cm="1">
        <f t="array" ref="R1816">MIN(IF((DiscreteStatsTable[GroupByKey]=DiscreteStatsTable[[#This Row],[GroupByKey]]),(DiscreteStatsTable[GroupByKey]=DiscreteStatsTable[[#This Row],[GroupByKey]])*DiscreteStatsTable[Average]))</f>
        <v>0.22557766999137499</v>
      </c>
      <c r="S1816" s="5" cm="1">
        <f t="array" ref="S1816">MAX(IF((DiscreteStatsTable[GroupByKey]=DiscreteStatsTable[[#This Row],[GroupByKey]]),(DiscreteStatsTable[GroupByKey]=DiscreteStatsTable[[#This Row],[GroupByKey]])*DiscreteStatsTable[Average]))</f>
        <v>0.304973914001202</v>
      </c>
      <c r="T1816" s="5" cm="1">
        <f t="array" ref="T1816">MIN(IF((DiscreteStatsTable[GroupByKey]=DiscreteStatsTable[[#This Row],[GroupByKey]]),(DiscreteStatsTable[GroupByKey]=DiscreteStatsTable[[#This Row],[GroupByKey]])*DiscreteStatsTable[Minimum]))</f>
        <v>5.0724782129553003E-2</v>
      </c>
      <c r="U1816" s="5" cm="1">
        <f t="array" ref="U1816">MAX(IF((DiscreteStatsTable[GroupByKey]=DiscreteStatsTable[[#This Row],[GroupByKey]]),(DiscreteStatsTable[GroupByKey]=DiscreteStatsTable[[#This Row],[GroupByKey]])*DiscreteStatsTable[Maximum]))</f>
        <v>1.5964764603369801</v>
      </c>
      <c r="V1816" s="5" cm="1">
        <f t="array" ref="V181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16" s="5">
        <f>IF((DiscreteStatsTable[[#This Row],[RepsRequested]]&gt;1),DiscreteStatsTable[[#This Row],[HalfWidth]],DiscreteStatsTable[[#This Row],[BatchMeansHalfWidth]])</f>
        <v>4.5152151721692402E-3</v>
      </c>
      <c r="X1816" s="5" cm="1">
        <f t="array" ref="X1816">COUNT(IF((DiscreteStatsTable[GroupByKey]=DiscreteStatsTable[[#This Row],[GroupByKey]]),(DiscreteStatsTable[GroupByKey]=DiscreteStatsTable[[#This Row],[GroupByKey]])*DiscreteStatsTable[Replication]))</f>
        <v>50</v>
      </c>
      <c r="Y1816" s="5">
        <f>IF(DiscreteStatsTable[[#This Row],[RepsRequested]]=DiscreteStatsTable[[#This Row],[RepsWithStatObserved]],1,0)</f>
        <v>1</v>
      </c>
    </row>
    <row r="1817" spans="1:25" x14ac:dyDescent="0.25">
      <c r="A1817" t="s">
        <v>68</v>
      </c>
      <c r="B1817" t="s">
        <v>70</v>
      </c>
      <c r="C1817">
        <v>3</v>
      </c>
      <c r="D1817" t="s">
        <v>101</v>
      </c>
      <c r="E1817" t="s">
        <v>76</v>
      </c>
      <c r="F1817" t="s">
        <v>73</v>
      </c>
      <c r="G1817">
        <v>6.9834756337493102</v>
      </c>
      <c r="H1817">
        <v>2E+20</v>
      </c>
      <c r="I1817">
        <v>1.75997039609683</v>
      </c>
      <c r="J1817">
        <v>26.136044272789899</v>
      </c>
      <c r="K1817">
        <v>137</v>
      </c>
      <c r="L181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17" s="5" cm="1">
        <f t="array" ref="M1817">MAX(IF((ProjectInfoTable[ProjectName]=DiscreteStatsTable[[#This Row],[ProjectName]]),(ProjectInfoTable[ProjectName]=DiscreteStatsTable[[#This Row],[ProjectName]])*ProjectInfoTable[NumberOfReplications]))</f>
        <v>50</v>
      </c>
      <c r="N1817" s="5" cm="1">
        <f t="array" ref="N1817">IFERROR(AVERAGE(IF((DiscreteStatsTable[GroupByKey]=DiscreteStatsTable[[#This Row],[GroupByKey]]),(DiscreteStatsTable[GroupByKey]=DiscreteStatsTable[[#This Row],[GroupByKey]])*DiscreteStatsTable[Average])),0)</f>
        <v>7.8877517486495128</v>
      </c>
      <c r="O1817" s="5" cm="1">
        <f t="array" ref="O1817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17" s="5" cm="1">
        <f t="array" ref="P1817">MAX(IF((ProjectInfoTable[ProjectName]=DiscreteStatsTable[[#This Row],[ProjectName]]),(ProjectInfoTable[ProjectName]=DiscreteStatsTable[[#This Row],[ProjectName]])*ProjectInfoTable[ConfidenceInterval]))</f>
        <v>0.95</v>
      </c>
      <c r="Q1817" s="5">
        <f>IF(AND(DiscreteStatsTable[[#This Row],[RepsWithStatObserved]]=1,Y1817=0),200000000000000000000,IFERROR(_xlfn.T.INV.2T(1 -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17" s="5" cm="1">
        <f t="array" ref="R1817">MIN(IF((DiscreteStatsTable[GroupByKey]=DiscreteStatsTable[[#This Row],[GroupByKey]]),(DiscreteStatsTable[GroupByKey]=DiscreteStatsTable[[#This Row],[GroupByKey]])*DiscreteStatsTable[Average]))</f>
        <v>6.7673300997412396</v>
      </c>
      <c r="S1817" s="5" cm="1">
        <f t="array" ref="S1817">MAX(IF((DiscreteStatsTable[GroupByKey]=DiscreteStatsTable[[#This Row],[GroupByKey]]),(DiscreteStatsTable[GroupByKey]=DiscreteStatsTable[[#This Row],[GroupByKey]])*DiscreteStatsTable[Average]))</f>
        <v>9.1492174200360505</v>
      </c>
      <c r="T1817" s="5" cm="1">
        <f t="array" ref="T1817">MIN(IF((DiscreteStatsTable[GroupByKey]=DiscreteStatsTable[[#This Row],[GroupByKey]]),(DiscreteStatsTable[GroupByKey]=DiscreteStatsTable[[#This Row],[GroupByKey]])*DiscreteStatsTable[Minimum]))</f>
        <v>1.5217434638865901</v>
      </c>
      <c r="U1817" s="5" cm="1">
        <f t="array" ref="U1817">MAX(IF((DiscreteStatsTable[GroupByKey]=DiscreteStatsTable[[#This Row],[GroupByKey]]),(DiscreteStatsTable[GroupByKey]=DiscreteStatsTable[[#This Row],[GroupByKey]])*DiscreteStatsTable[Maximum]))</f>
        <v>47.894293810109403</v>
      </c>
      <c r="V1817" s="5" cm="1">
        <f t="array" ref="V181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17" s="5">
        <f>IF((DiscreteStatsTable[[#This Row],[RepsRequested]]&gt;1),DiscreteStatsTable[[#This Row],[HalfWidth]],DiscreteStatsTable[[#This Row],[BatchMeansHalfWidth]])</f>
        <v>0.13545645516507757</v>
      </c>
      <c r="X1817" s="5" cm="1">
        <f t="array" ref="X1817">COUNT(IF((DiscreteStatsTable[GroupByKey]=DiscreteStatsTable[[#This Row],[GroupByKey]]),(DiscreteStatsTable[GroupByKey]=DiscreteStatsTable[[#This Row],[GroupByKey]])*DiscreteStatsTable[Replication]))</f>
        <v>50</v>
      </c>
      <c r="Y1817" s="5">
        <f>IF(DiscreteStatsTable[[#This Row],[RepsRequested]]=DiscreteStatsTable[[#This Row],[RepsWithStatObserved]],1,0)</f>
        <v>1</v>
      </c>
    </row>
    <row r="1818" spans="1:25" x14ac:dyDescent="0.25">
      <c r="A1818" t="s">
        <v>68</v>
      </c>
      <c r="B1818" t="s">
        <v>70</v>
      </c>
      <c r="C1818">
        <v>3</v>
      </c>
      <c r="D1818" t="s">
        <v>101</v>
      </c>
      <c r="E1818" t="s">
        <v>77</v>
      </c>
      <c r="F1818" t="s">
        <v>73</v>
      </c>
      <c r="G1818">
        <v>0</v>
      </c>
      <c r="H1818">
        <v>2E+20</v>
      </c>
      <c r="I1818">
        <v>0</v>
      </c>
      <c r="J1818">
        <v>0</v>
      </c>
      <c r="K1818">
        <v>137</v>
      </c>
      <c r="L181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18" s="5" cm="1">
        <f t="array" ref="M1818">MAX(IF((ProjectInfoTable[ProjectName]=DiscreteStatsTable[[#This Row],[ProjectName]]),(ProjectInfoTable[ProjectName]=DiscreteStatsTable[[#This Row],[ProjectName]])*ProjectInfoTable[NumberOfReplications]))</f>
        <v>50</v>
      </c>
      <c r="N1818" s="5" cm="1">
        <f t="array" ref="N1818">IFERROR(AVERAGE(IF((DiscreteStatsTable[GroupByKey]=DiscreteStatsTable[[#This Row],[GroupByKey]]),(DiscreteStatsTable[GroupByKey]=DiscreteStatsTable[[#This Row],[GroupByKey]])*DiscreteStatsTable[Average])),0)</f>
        <v>0</v>
      </c>
      <c r="O1818" s="5" cm="1">
        <f t="array" ref="O1818">IFERROR(_xlfn.STDEV.S(IF((DiscreteStatsTable[GroupByKey]=DiscreteStatsTable[[#This Row],[GroupByKey]]),(DiscreteStatsTable[GroupByKey]=DiscreteStatsTable[[#This Row],[GroupByKey]])*DiscreteStatsTable[Average])),0)</f>
        <v>0</v>
      </c>
      <c r="P1818" s="5" cm="1">
        <f t="array" ref="P1818">MAX(IF((ProjectInfoTable[ProjectName]=DiscreteStatsTable[[#This Row],[ProjectName]]),(ProjectInfoTable[ProjectName]=DiscreteStatsTable[[#This Row],[ProjectName]])*ProjectInfoTable[ConfidenceInterval]))</f>
        <v>0.95</v>
      </c>
      <c r="Q1818" s="5">
        <f>IF(AND(DiscreteStatsTable[[#This Row],[RepsWithStatObserved]]=1,Y1818=0),200000000000000000000,IFERROR(_xlfn.T.INV.2T(1 -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8" s="5" cm="1">
        <f t="array" ref="R1818">MIN(IF((DiscreteStatsTable[GroupByKey]=DiscreteStatsTable[[#This Row],[GroupByKey]]),(DiscreteStatsTable[GroupByKey]=DiscreteStatsTable[[#This Row],[GroupByKey]])*DiscreteStatsTable[Average]))</f>
        <v>0</v>
      </c>
      <c r="S1818" s="5" cm="1">
        <f t="array" ref="S1818">MAX(IF((DiscreteStatsTable[GroupByKey]=DiscreteStatsTable[[#This Row],[GroupByKey]]),(DiscreteStatsTable[GroupByKey]=DiscreteStatsTable[[#This Row],[GroupByKey]])*DiscreteStatsTable[Average]))</f>
        <v>0</v>
      </c>
      <c r="T1818" s="5" cm="1">
        <f t="array" ref="T1818">MIN(IF((DiscreteStatsTable[GroupByKey]=DiscreteStatsTable[[#This Row],[GroupByKey]]),(DiscreteStatsTable[GroupByKey]=DiscreteStatsTable[[#This Row],[GroupByKey]])*DiscreteStatsTable[Minimum]))</f>
        <v>0</v>
      </c>
      <c r="U1818" s="5" cm="1">
        <f t="array" ref="U1818">MAX(IF((DiscreteStatsTable[GroupByKey]=DiscreteStatsTable[[#This Row],[GroupByKey]]),(DiscreteStatsTable[GroupByKey]=DiscreteStatsTable[[#This Row],[GroupByKey]])*DiscreteStatsTable[Maximum]))</f>
        <v>0</v>
      </c>
      <c r="V1818" s="5" cm="1">
        <f t="array" ref="V181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18" s="5">
        <f>IF((DiscreteStatsTable[[#This Row],[RepsRequested]]&gt;1),DiscreteStatsTable[[#This Row],[HalfWidth]],DiscreteStatsTable[[#This Row],[BatchMeansHalfWidth]])</f>
        <v>0</v>
      </c>
      <c r="X1818" s="5" cm="1">
        <f t="array" ref="X1818">COUNT(IF((DiscreteStatsTable[GroupByKey]=DiscreteStatsTable[[#This Row],[GroupByKey]]),(DiscreteStatsTable[GroupByKey]=DiscreteStatsTable[[#This Row],[GroupByKey]])*DiscreteStatsTable[Replication]))</f>
        <v>50</v>
      </c>
      <c r="Y1818" s="5">
        <f>IF(DiscreteStatsTable[[#This Row],[RepsRequested]]=DiscreteStatsTable[[#This Row],[RepsWithStatObserved]],1,0)</f>
        <v>1</v>
      </c>
    </row>
    <row r="1819" spans="1:25" x14ac:dyDescent="0.25">
      <c r="A1819" t="s">
        <v>68</v>
      </c>
      <c r="B1819" t="s">
        <v>70</v>
      </c>
      <c r="C1819">
        <v>3</v>
      </c>
      <c r="D1819" t="s">
        <v>101</v>
      </c>
      <c r="E1819" t="s">
        <v>78</v>
      </c>
      <c r="F1819" t="s">
        <v>73</v>
      </c>
      <c r="G1819">
        <v>1.09460301795653</v>
      </c>
      <c r="H1819">
        <v>2E+20</v>
      </c>
      <c r="I1819">
        <v>0</v>
      </c>
      <c r="J1819">
        <v>12.0385579523236</v>
      </c>
      <c r="K1819">
        <v>137</v>
      </c>
      <c r="L181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19" s="5" cm="1">
        <f t="array" ref="M1819">MAX(IF((ProjectInfoTable[ProjectName]=DiscreteStatsTable[[#This Row],[ProjectName]]),(ProjectInfoTable[ProjectName]=DiscreteStatsTable[[#This Row],[ProjectName]])*ProjectInfoTable[NumberOfReplications]))</f>
        <v>50</v>
      </c>
      <c r="N1819" s="5" cm="1">
        <f t="array" ref="N1819">IFERROR(AVERAGE(IF((DiscreteStatsTable[GroupByKey]=DiscreteStatsTable[[#This Row],[GroupByKey]]),(DiscreteStatsTable[GroupByKey]=DiscreteStatsTable[[#This Row],[GroupByKey]])*DiscreteStatsTable[Average])),0)</f>
        <v>4.7193176789935771</v>
      </c>
      <c r="O1819" s="5" cm="1">
        <f t="array" ref="O1819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19" s="5" cm="1">
        <f t="array" ref="P1819">MAX(IF((ProjectInfoTable[ProjectName]=DiscreteStatsTable[[#This Row],[ProjectName]]),(ProjectInfoTable[ProjectName]=DiscreteStatsTable[[#This Row],[ProjectName]])*ProjectInfoTable[ConfidenceInterval]))</f>
        <v>0.95</v>
      </c>
      <c r="Q1819" s="5">
        <f>IF(AND(DiscreteStatsTable[[#This Row],[RepsWithStatObserved]]=1,Y1819=0),200000000000000000000,IFERROR(_xlfn.T.INV.2T(1 -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19" s="5" cm="1">
        <f t="array" ref="R1819">MIN(IF((DiscreteStatsTable[GroupByKey]=DiscreteStatsTable[[#This Row],[GroupByKey]]),(DiscreteStatsTable[GroupByKey]=DiscreteStatsTable[[#This Row],[GroupByKey]])*DiscreteStatsTable[Average]))</f>
        <v>0.99822562879195997</v>
      </c>
      <c r="S1819" s="5" cm="1">
        <f t="array" ref="S1819">MAX(IF((DiscreteStatsTable[GroupByKey]=DiscreteStatsTable[[#This Row],[GroupByKey]]),(DiscreteStatsTable[GroupByKey]=DiscreteStatsTable[[#This Row],[GroupByKey]])*DiscreteStatsTable[Average]))</f>
        <v>28.2391469314353</v>
      </c>
      <c r="T1819" s="5" cm="1">
        <f t="array" ref="T1819">MIN(IF((DiscreteStatsTable[GroupByKey]=DiscreteStatsTable[[#This Row],[GroupByKey]]),(DiscreteStatsTable[GroupByKey]=DiscreteStatsTable[[#This Row],[GroupByKey]])*DiscreteStatsTable[Minimum]))</f>
        <v>0</v>
      </c>
      <c r="U1819" s="5" cm="1">
        <f t="array" ref="U1819">MAX(IF((DiscreteStatsTable[GroupByKey]=DiscreteStatsTable[[#This Row],[GroupByKey]]),(DiscreteStatsTable[GroupByKey]=DiscreteStatsTable[[#This Row],[GroupByKey]])*DiscreteStatsTable[Maximum]))</f>
        <v>63.809412329180802</v>
      </c>
      <c r="V1819" s="5" cm="1">
        <f t="array" ref="V181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19" s="5">
        <f>IF((DiscreteStatsTable[[#This Row],[RepsRequested]]&gt;1),DiscreteStatsTable[[#This Row],[HalfWidth]],DiscreteStatsTable[[#This Row],[BatchMeansHalfWidth]])</f>
        <v>1.2545249514665935</v>
      </c>
      <c r="X1819" s="5" cm="1">
        <f t="array" ref="X1819">COUNT(IF((DiscreteStatsTable[GroupByKey]=DiscreteStatsTable[[#This Row],[GroupByKey]]),(DiscreteStatsTable[GroupByKey]=DiscreteStatsTable[[#This Row],[GroupByKey]])*DiscreteStatsTable[Replication]))</f>
        <v>50</v>
      </c>
      <c r="Y1819" s="5">
        <f>IF(DiscreteStatsTable[[#This Row],[RepsRequested]]=DiscreteStatsTable[[#This Row],[RepsWithStatObserved]],1,0)</f>
        <v>1</v>
      </c>
    </row>
    <row r="1820" spans="1:25" x14ac:dyDescent="0.25">
      <c r="A1820" t="s">
        <v>68</v>
      </c>
      <c r="B1820" t="s">
        <v>70</v>
      </c>
      <c r="C1820">
        <v>4</v>
      </c>
      <c r="D1820" t="s">
        <v>101</v>
      </c>
      <c r="E1820" t="s">
        <v>72</v>
      </c>
      <c r="F1820" t="s">
        <v>73</v>
      </c>
      <c r="G1820">
        <v>0.245641134962227</v>
      </c>
      <c r="H1820">
        <v>2E+20</v>
      </c>
      <c r="I1820">
        <v>5.6408406711805498E-2</v>
      </c>
      <c r="J1820">
        <v>1.03824721410037</v>
      </c>
      <c r="K1820">
        <v>141</v>
      </c>
      <c r="L182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20" s="5" cm="1">
        <f t="array" ref="M1820">MAX(IF((ProjectInfoTable[ProjectName]=DiscreteStatsTable[[#This Row],[ProjectName]]),(ProjectInfoTable[ProjectName]=DiscreteStatsTable[[#This Row],[ProjectName]])*ProjectInfoTable[NumberOfReplications]))</f>
        <v>50</v>
      </c>
      <c r="N1820" s="5" cm="1">
        <f t="array" ref="N1820">IFERROR(AVERAGE(IF((DiscreteStatsTable[GroupByKey]=DiscreteStatsTable[[#This Row],[GroupByKey]]),(DiscreteStatsTable[GroupByKey]=DiscreteStatsTable[[#This Row],[GroupByKey]])*DiscreteStatsTable[Average])),0)</f>
        <v>0.26292505828831725</v>
      </c>
      <c r="O1820" s="5" cm="1">
        <f t="array" ref="O182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20" s="5" cm="1">
        <f t="array" ref="P1820">MAX(IF((ProjectInfoTable[ProjectName]=DiscreteStatsTable[[#This Row],[ProjectName]]),(ProjectInfoTable[ProjectName]=DiscreteStatsTable[[#This Row],[ProjectName]])*ProjectInfoTable[ConfidenceInterval]))</f>
        <v>0.95</v>
      </c>
      <c r="Q1820" s="5">
        <f>IF(AND(DiscreteStatsTable[[#This Row],[RepsWithStatObserved]]=1,Y1820=0),200000000000000000000,IFERROR(_xlfn.T.INV.2T(1 -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20" s="5" cm="1">
        <f t="array" ref="R1820">MIN(IF((DiscreteStatsTable[GroupByKey]=DiscreteStatsTable[[#This Row],[GroupByKey]]),(DiscreteStatsTable[GroupByKey]=DiscreteStatsTable[[#This Row],[GroupByKey]])*DiscreteStatsTable[Average]))</f>
        <v>0.22557766999137499</v>
      </c>
      <c r="S1820" s="5" cm="1">
        <f t="array" ref="S1820">MAX(IF((DiscreteStatsTable[GroupByKey]=DiscreteStatsTable[[#This Row],[GroupByKey]]),(DiscreteStatsTable[GroupByKey]=DiscreteStatsTable[[#This Row],[GroupByKey]])*DiscreteStatsTable[Average]))</f>
        <v>0.304973914001202</v>
      </c>
      <c r="T1820" s="5" cm="1">
        <f t="array" ref="T1820">MIN(IF((DiscreteStatsTable[GroupByKey]=DiscreteStatsTable[[#This Row],[GroupByKey]]),(DiscreteStatsTable[GroupByKey]=DiscreteStatsTable[[#This Row],[GroupByKey]])*DiscreteStatsTable[Minimum]))</f>
        <v>5.0724782129553003E-2</v>
      </c>
      <c r="U1820" s="5" cm="1">
        <f t="array" ref="U1820">MAX(IF((DiscreteStatsTable[GroupByKey]=DiscreteStatsTable[[#This Row],[GroupByKey]]),(DiscreteStatsTable[GroupByKey]=DiscreteStatsTable[[#This Row],[GroupByKey]])*DiscreteStatsTable[Maximum]))</f>
        <v>1.5964764603369801</v>
      </c>
      <c r="V1820" s="5" cm="1">
        <f t="array" ref="V182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20" s="5">
        <f>IF((DiscreteStatsTable[[#This Row],[RepsRequested]]&gt;1),DiscreteStatsTable[[#This Row],[HalfWidth]],DiscreteStatsTable[[#This Row],[BatchMeansHalfWidth]])</f>
        <v>4.5152151721692402E-3</v>
      </c>
      <c r="X1820" s="5" cm="1">
        <f t="array" ref="X1820">COUNT(IF((DiscreteStatsTable[GroupByKey]=DiscreteStatsTable[[#This Row],[GroupByKey]]),(DiscreteStatsTable[GroupByKey]=DiscreteStatsTable[[#This Row],[GroupByKey]])*DiscreteStatsTable[Replication]))</f>
        <v>50</v>
      </c>
      <c r="Y1820" s="5">
        <f>IF(DiscreteStatsTable[[#This Row],[RepsRequested]]=DiscreteStatsTable[[#This Row],[RepsWithStatObserved]],1,0)</f>
        <v>1</v>
      </c>
    </row>
    <row r="1821" spans="1:25" x14ac:dyDescent="0.25">
      <c r="A1821" t="s">
        <v>68</v>
      </c>
      <c r="B1821" t="s">
        <v>70</v>
      </c>
      <c r="C1821">
        <v>4</v>
      </c>
      <c r="D1821" t="s">
        <v>101</v>
      </c>
      <c r="E1821" t="s">
        <v>74</v>
      </c>
      <c r="F1821" t="s">
        <v>73</v>
      </c>
      <c r="G1821">
        <v>9.6685274543878901</v>
      </c>
      <c r="H1821">
        <v>2E+20</v>
      </c>
      <c r="I1821">
        <v>1.8903357612959999</v>
      </c>
      <c r="J1821">
        <v>33.7697234073106</v>
      </c>
      <c r="K1821">
        <v>141</v>
      </c>
      <c r="L182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21" s="5" cm="1">
        <f t="array" ref="M1821">MAX(IF((ProjectInfoTable[ProjectName]=DiscreteStatsTable[[#This Row],[ProjectName]]),(ProjectInfoTable[ProjectName]=DiscreteStatsTable[[#This Row],[ProjectName]])*ProjectInfoTable[NumberOfReplications]))</f>
        <v>50</v>
      </c>
      <c r="N1821" s="5" cm="1">
        <f t="array" ref="N1821">IFERROR(AVERAGE(IF((DiscreteStatsTable[GroupByKey]=DiscreteStatsTable[[#This Row],[GroupByKey]]),(DiscreteStatsTable[GroupByKey]=DiscreteStatsTable[[#This Row],[GroupByKey]])*DiscreteStatsTable[Average])),0)</f>
        <v>12.607069427643092</v>
      </c>
      <c r="O1821" s="5" cm="1">
        <f t="array" ref="O1821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21" s="5" cm="1">
        <f t="array" ref="P1821">MAX(IF((ProjectInfoTable[ProjectName]=DiscreteStatsTable[[#This Row],[ProjectName]]),(ProjectInfoTable[ProjectName]=DiscreteStatsTable[[#This Row],[ProjectName]])*ProjectInfoTable[ConfidenceInterval]))</f>
        <v>0.95</v>
      </c>
      <c r="Q1821" s="5">
        <f>IF(AND(DiscreteStatsTable[[#This Row],[RepsWithStatObserved]]=1,Y1821=0),200000000000000000000,IFERROR(_xlfn.T.INV.2T(1 -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21" s="5" cm="1">
        <f t="array" ref="R1821">MIN(IF((DiscreteStatsTable[GroupByKey]=DiscreteStatsTable[[#This Row],[GroupByKey]]),(DiscreteStatsTable[GroupByKey]=DiscreteStatsTable[[#This Row],[GroupByKey]])*DiscreteStatsTable[Average]))</f>
        <v>7.9331094948983001</v>
      </c>
      <c r="S1821" s="5" cm="1">
        <f t="array" ref="S1821">MAX(IF((DiscreteStatsTable[GroupByKey]=DiscreteStatsTable[[#This Row],[GroupByKey]]),(DiscreteStatsTable[GroupByKey]=DiscreteStatsTable[[#This Row],[GroupByKey]])*DiscreteStatsTable[Average]))</f>
        <v>37.249377369444403</v>
      </c>
      <c r="T1821" s="5" cm="1">
        <f t="array" ref="T1821">MIN(IF((DiscreteStatsTable[GroupByKey]=DiscreteStatsTable[[#This Row],[GroupByKey]]),(DiscreteStatsTable[GroupByKey]=DiscreteStatsTable[[#This Row],[GroupByKey]])*DiscreteStatsTable[Minimum]))</f>
        <v>1.6126494971337599</v>
      </c>
      <c r="U1821" s="5" cm="1">
        <f t="array" ref="U1821">MAX(IF((DiscreteStatsTable[GroupByKey]=DiscreteStatsTable[[#This Row],[GroupByKey]]),(DiscreteStatsTable[GroupByKey]=DiscreteStatsTable[[#This Row],[GroupByKey]])*DiscreteStatsTable[Maximum]))</f>
        <v>77.180378385631897</v>
      </c>
      <c r="V1821" s="5" cm="1">
        <f t="array" ref="V182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21" s="5">
        <f>IF((DiscreteStatsTable[[#This Row],[RepsRequested]]&gt;1),DiscreteStatsTable[[#This Row],[HalfWidth]],DiscreteStatsTable[[#This Row],[BatchMeansHalfWidth]])</f>
        <v>1.3504569972558542</v>
      </c>
      <c r="X1821" s="5" cm="1">
        <f t="array" ref="X1821">COUNT(IF((DiscreteStatsTable[GroupByKey]=DiscreteStatsTable[[#This Row],[GroupByKey]]),(DiscreteStatsTable[GroupByKey]=DiscreteStatsTable[[#This Row],[GroupByKey]])*DiscreteStatsTable[Replication]))</f>
        <v>50</v>
      </c>
      <c r="Y1821" s="5">
        <f>IF(DiscreteStatsTable[[#This Row],[RepsRequested]]=DiscreteStatsTable[[#This Row],[RepsWithStatObserved]],1,0)</f>
        <v>1</v>
      </c>
    </row>
    <row r="1822" spans="1:25" x14ac:dyDescent="0.25">
      <c r="A1822" t="s">
        <v>68</v>
      </c>
      <c r="B1822" t="s">
        <v>70</v>
      </c>
      <c r="C1822">
        <v>4</v>
      </c>
      <c r="D1822" t="s">
        <v>101</v>
      </c>
      <c r="E1822" t="s">
        <v>75</v>
      </c>
      <c r="F1822" t="s">
        <v>73</v>
      </c>
      <c r="G1822">
        <v>0.245641134962227</v>
      </c>
      <c r="H1822">
        <v>2E+20</v>
      </c>
      <c r="I1822">
        <v>5.6408406711805498E-2</v>
      </c>
      <c r="J1822">
        <v>1.03824721410037</v>
      </c>
      <c r="K1822">
        <v>141</v>
      </c>
      <c r="L182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22" s="5" cm="1">
        <f t="array" ref="M1822">MAX(IF((ProjectInfoTable[ProjectName]=DiscreteStatsTable[[#This Row],[ProjectName]]),(ProjectInfoTable[ProjectName]=DiscreteStatsTable[[#This Row],[ProjectName]])*ProjectInfoTable[NumberOfReplications]))</f>
        <v>50</v>
      </c>
      <c r="N1822" s="5" cm="1">
        <f t="array" ref="N1822">IFERROR(AVERAGE(IF((DiscreteStatsTable[GroupByKey]=DiscreteStatsTable[[#This Row],[GroupByKey]]),(DiscreteStatsTable[GroupByKey]=DiscreteStatsTable[[#This Row],[GroupByKey]])*DiscreteStatsTable[Average])),0)</f>
        <v>0.26292505828831725</v>
      </c>
      <c r="O1822" s="5" cm="1">
        <f t="array" ref="O182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22" s="5" cm="1">
        <f t="array" ref="P1822">MAX(IF((ProjectInfoTable[ProjectName]=DiscreteStatsTable[[#This Row],[ProjectName]]),(ProjectInfoTable[ProjectName]=DiscreteStatsTable[[#This Row],[ProjectName]])*ProjectInfoTable[ConfidenceInterval]))</f>
        <v>0.95</v>
      </c>
      <c r="Q1822" s="5">
        <f>IF(AND(DiscreteStatsTable[[#This Row],[RepsWithStatObserved]]=1,Y1822=0),200000000000000000000,IFERROR(_xlfn.T.INV.2T(1 -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22" s="5" cm="1">
        <f t="array" ref="R1822">MIN(IF((DiscreteStatsTable[GroupByKey]=DiscreteStatsTable[[#This Row],[GroupByKey]]),(DiscreteStatsTable[GroupByKey]=DiscreteStatsTable[[#This Row],[GroupByKey]])*DiscreteStatsTable[Average]))</f>
        <v>0.22557766999137499</v>
      </c>
      <c r="S1822" s="5" cm="1">
        <f t="array" ref="S1822">MAX(IF((DiscreteStatsTable[GroupByKey]=DiscreteStatsTable[[#This Row],[GroupByKey]]),(DiscreteStatsTable[GroupByKey]=DiscreteStatsTable[[#This Row],[GroupByKey]])*DiscreteStatsTable[Average]))</f>
        <v>0.304973914001202</v>
      </c>
      <c r="T1822" s="5" cm="1">
        <f t="array" ref="T1822">MIN(IF((DiscreteStatsTable[GroupByKey]=DiscreteStatsTable[[#This Row],[GroupByKey]]),(DiscreteStatsTable[GroupByKey]=DiscreteStatsTable[[#This Row],[GroupByKey]])*DiscreteStatsTable[Minimum]))</f>
        <v>5.0724782129553003E-2</v>
      </c>
      <c r="U1822" s="5" cm="1">
        <f t="array" ref="U1822">MAX(IF((DiscreteStatsTable[GroupByKey]=DiscreteStatsTable[[#This Row],[GroupByKey]]),(DiscreteStatsTable[GroupByKey]=DiscreteStatsTable[[#This Row],[GroupByKey]])*DiscreteStatsTable[Maximum]))</f>
        <v>1.5964764603369801</v>
      </c>
      <c r="V1822" s="5" cm="1">
        <f t="array" ref="V182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22" s="5">
        <f>IF((DiscreteStatsTable[[#This Row],[RepsRequested]]&gt;1),DiscreteStatsTable[[#This Row],[HalfWidth]],DiscreteStatsTable[[#This Row],[BatchMeansHalfWidth]])</f>
        <v>4.5152151721692402E-3</v>
      </c>
      <c r="X1822" s="5" cm="1">
        <f t="array" ref="X1822">COUNT(IF((DiscreteStatsTable[GroupByKey]=DiscreteStatsTable[[#This Row],[GroupByKey]]),(DiscreteStatsTable[GroupByKey]=DiscreteStatsTable[[#This Row],[GroupByKey]])*DiscreteStatsTable[Replication]))</f>
        <v>50</v>
      </c>
      <c r="Y1822" s="5">
        <f>IF(DiscreteStatsTable[[#This Row],[RepsRequested]]=DiscreteStatsTable[[#This Row],[RepsWithStatObserved]],1,0)</f>
        <v>1</v>
      </c>
    </row>
    <row r="1823" spans="1:25" x14ac:dyDescent="0.25">
      <c r="A1823" t="s">
        <v>68</v>
      </c>
      <c r="B1823" t="s">
        <v>70</v>
      </c>
      <c r="C1823">
        <v>4</v>
      </c>
      <c r="D1823" t="s">
        <v>101</v>
      </c>
      <c r="E1823" t="s">
        <v>76</v>
      </c>
      <c r="F1823" t="s">
        <v>73</v>
      </c>
      <c r="G1823">
        <v>7.3692340488668098</v>
      </c>
      <c r="H1823">
        <v>2E+20</v>
      </c>
      <c r="I1823">
        <v>1.6922522013541701</v>
      </c>
      <c r="J1823">
        <v>31.147416423011201</v>
      </c>
      <c r="K1823">
        <v>141</v>
      </c>
      <c r="L182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23" s="5" cm="1">
        <f t="array" ref="M1823">MAX(IF((ProjectInfoTable[ProjectName]=DiscreteStatsTable[[#This Row],[ProjectName]]),(ProjectInfoTable[ProjectName]=DiscreteStatsTable[[#This Row],[ProjectName]])*ProjectInfoTable[NumberOfReplications]))</f>
        <v>50</v>
      </c>
      <c r="N1823" s="5" cm="1">
        <f t="array" ref="N1823">IFERROR(AVERAGE(IF((DiscreteStatsTable[GroupByKey]=DiscreteStatsTable[[#This Row],[GroupByKey]]),(DiscreteStatsTable[GroupByKey]=DiscreteStatsTable[[#This Row],[GroupByKey]])*DiscreteStatsTable[Average])),0)</f>
        <v>7.8877517486495128</v>
      </c>
      <c r="O1823" s="5" cm="1">
        <f t="array" ref="O1823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23" s="5" cm="1">
        <f t="array" ref="P1823">MAX(IF((ProjectInfoTable[ProjectName]=DiscreteStatsTable[[#This Row],[ProjectName]]),(ProjectInfoTable[ProjectName]=DiscreteStatsTable[[#This Row],[ProjectName]])*ProjectInfoTable[ConfidenceInterval]))</f>
        <v>0.95</v>
      </c>
      <c r="Q1823" s="5">
        <f>IF(AND(DiscreteStatsTable[[#This Row],[RepsWithStatObserved]]=1,Y1823=0),200000000000000000000,IFERROR(_xlfn.T.INV.2T(1 -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23" s="5" cm="1">
        <f t="array" ref="R1823">MIN(IF((DiscreteStatsTable[GroupByKey]=DiscreteStatsTable[[#This Row],[GroupByKey]]),(DiscreteStatsTable[GroupByKey]=DiscreteStatsTable[[#This Row],[GroupByKey]])*DiscreteStatsTable[Average]))</f>
        <v>6.7673300997412396</v>
      </c>
      <c r="S1823" s="5" cm="1">
        <f t="array" ref="S1823">MAX(IF((DiscreteStatsTable[GroupByKey]=DiscreteStatsTable[[#This Row],[GroupByKey]]),(DiscreteStatsTable[GroupByKey]=DiscreteStatsTable[[#This Row],[GroupByKey]])*DiscreteStatsTable[Average]))</f>
        <v>9.1492174200360505</v>
      </c>
      <c r="T1823" s="5" cm="1">
        <f t="array" ref="T1823">MIN(IF((DiscreteStatsTable[GroupByKey]=DiscreteStatsTable[[#This Row],[GroupByKey]]),(DiscreteStatsTable[GroupByKey]=DiscreteStatsTable[[#This Row],[GroupByKey]])*DiscreteStatsTable[Minimum]))</f>
        <v>1.5217434638865901</v>
      </c>
      <c r="U1823" s="5" cm="1">
        <f t="array" ref="U1823">MAX(IF((DiscreteStatsTable[GroupByKey]=DiscreteStatsTable[[#This Row],[GroupByKey]]),(DiscreteStatsTable[GroupByKey]=DiscreteStatsTable[[#This Row],[GroupByKey]])*DiscreteStatsTable[Maximum]))</f>
        <v>47.894293810109403</v>
      </c>
      <c r="V1823" s="5" cm="1">
        <f t="array" ref="V182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23" s="5">
        <f>IF((DiscreteStatsTable[[#This Row],[RepsRequested]]&gt;1),DiscreteStatsTable[[#This Row],[HalfWidth]],DiscreteStatsTable[[#This Row],[BatchMeansHalfWidth]])</f>
        <v>0.13545645516507757</v>
      </c>
      <c r="X1823" s="5" cm="1">
        <f t="array" ref="X1823">COUNT(IF((DiscreteStatsTable[GroupByKey]=DiscreteStatsTable[[#This Row],[GroupByKey]]),(DiscreteStatsTable[GroupByKey]=DiscreteStatsTable[[#This Row],[GroupByKey]])*DiscreteStatsTable[Replication]))</f>
        <v>50</v>
      </c>
      <c r="Y1823" s="5">
        <f>IF(DiscreteStatsTable[[#This Row],[RepsRequested]]=DiscreteStatsTable[[#This Row],[RepsWithStatObserved]],1,0)</f>
        <v>1</v>
      </c>
    </row>
    <row r="1824" spans="1:25" x14ac:dyDescent="0.25">
      <c r="A1824" t="s">
        <v>68</v>
      </c>
      <c r="B1824" t="s">
        <v>70</v>
      </c>
      <c r="C1824">
        <v>4</v>
      </c>
      <c r="D1824" t="s">
        <v>101</v>
      </c>
      <c r="E1824" t="s">
        <v>77</v>
      </c>
      <c r="F1824" t="s">
        <v>73</v>
      </c>
      <c r="G1824">
        <v>0</v>
      </c>
      <c r="H1824">
        <v>2E+20</v>
      </c>
      <c r="I1824">
        <v>0</v>
      </c>
      <c r="J1824">
        <v>0</v>
      </c>
      <c r="K1824">
        <v>141</v>
      </c>
      <c r="L182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24" s="5" cm="1">
        <f t="array" ref="M1824">MAX(IF((ProjectInfoTable[ProjectName]=DiscreteStatsTable[[#This Row],[ProjectName]]),(ProjectInfoTable[ProjectName]=DiscreteStatsTable[[#This Row],[ProjectName]])*ProjectInfoTable[NumberOfReplications]))</f>
        <v>50</v>
      </c>
      <c r="N1824" s="5" cm="1">
        <f t="array" ref="N1824">IFERROR(AVERAGE(IF((DiscreteStatsTable[GroupByKey]=DiscreteStatsTable[[#This Row],[GroupByKey]]),(DiscreteStatsTable[GroupByKey]=DiscreteStatsTable[[#This Row],[GroupByKey]])*DiscreteStatsTable[Average])),0)</f>
        <v>0</v>
      </c>
      <c r="O1824" s="5" cm="1">
        <f t="array" ref="O1824">IFERROR(_xlfn.STDEV.S(IF((DiscreteStatsTable[GroupByKey]=DiscreteStatsTable[[#This Row],[GroupByKey]]),(DiscreteStatsTable[GroupByKey]=DiscreteStatsTable[[#This Row],[GroupByKey]])*DiscreteStatsTable[Average])),0)</f>
        <v>0</v>
      </c>
      <c r="P1824" s="5" cm="1">
        <f t="array" ref="P1824">MAX(IF((ProjectInfoTable[ProjectName]=DiscreteStatsTable[[#This Row],[ProjectName]]),(ProjectInfoTable[ProjectName]=DiscreteStatsTable[[#This Row],[ProjectName]])*ProjectInfoTable[ConfidenceInterval]))</f>
        <v>0.95</v>
      </c>
      <c r="Q1824" s="5">
        <f>IF(AND(DiscreteStatsTable[[#This Row],[RepsWithStatObserved]]=1,Y1824=0),200000000000000000000,IFERROR(_xlfn.T.INV.2T(1 -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24" s="5" cm="1">
        <f t="array" ref="R1824">MIN(IF((DiscreteStatsTable[GroupByKey]=DiscreteStatsTable[[#This Row],[GroupByKey]]),(DiscreteStatsTable[GroupByKey]=DiscreteStatsTable[[#This Row],[GroupByKey]])*DiscreteStatsTable[Average]))</f>
        <v>0</v>
      </c>
      <c r="S1824" s="5" cm="1">
        <f t="array" ref="S1824">MAX(IF((DiscreteStatsTable[GroupByKey]=DiscreteStatsTable[[#This Row],[GroupByKey]]),(DiscreteStatsTable[GroupByKey]=DiscreteStatsTable[[#This Row],[GroupByKey]])*DiscreteStatsTable[Average]))</f>
        <v>0</v>
      </c>
      <c r="T1824" s="5" cm="1">
        <f t="array" ref="T1824">MIN(IF((DiscreteStatsTable[GroupByKey]=DiscreteStatsTable[[#This Row],[GroupByKey]]),(DiscreteStatsTable[GroupByKey]=DiscreteStatsTable[[#This Row],[GroupByKey]])*DiscreteStatsTable[Minimum]))</f>
        <v>0</v>
      </c>
      <c r="U1824" s="5" cm="1">
        <f t="array" ref="U1824">MAX(IF((DiscreteStatsTable[GroupByKey]=DiscreteStatsTable[[#This Row],[GroupByKey]]),(DiscreteStatsTable[GroupByKey]=DiscreteStatsTable[[#This Row],[GroupByKey]])*DiscreteStatsTable[Maximum]))</f>
        <v>0</v>
      </c>
      <c r="V1824" s="5" cm="1">
        <f t="array" ref="V182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24" s="5">
        <f>IF((DiscreteStatsTable[[#This Row],[RepsRequested]]&gt;1),DiscreteStatsTable[[#This Row],[HalfWidth]],DiscreteStatsTable[[#This Row],[BatchMeansHalfWidth]])</f>
        <v>0</v>
      </c>
      <c r="X1824" s="5" cm="1">
        <f t="array" ref="X1824">COUNT(IF((DiscreteStatsTable[GroupByKey]=DiscreteStatsTable[[#This Row],[GroupByKey]]),(DiscreteStatsTable[GroupByKey]=DiscreteStatsTable[[#This Row],[GroupByKey]])*DiscreteStatsTable[Replication]))</f>
        <v>50</v>
      </c>
      <c r="Y1824" s="5">
        <f>IF(DiscreteStatsTable[[#This Row],[RepsRequested]]=DiscreteStatsTable[[#This Row],[RepsWithStatObserved]],1,0)</f>
        <v>1</v>
      </c>
    </row>
    <row r="1825" spans="1:25" x14ac:dyDescent="0.25">
      <c r="A1825" t="s">
        <v>68</v>
      </c>
      <c r="B1825" t="s">
        <v>70</v>
      </c>
      <c r="C1825">
        <v>4</v>
      </c>
      <c r="D1825" t="s">
        <v>101</v>
      </c>
      <c r="E1825" t="s">
        <v>78</v>
      </c>
      <c r="F1825" t="s">
        <v>73</v>
      </c>
      <c r="G1825">
        <v>2.2992934055210901</v>
      </c>
      <c r="H1825">
        <v>2E+20</v>
      </c>
      <c r="I1825">
        <v>0</v>
      </c>
      <c r="J1825">
        <v>15.892311631158799</v>
      </c>
      <c r="K1825">
        <v>141</v>
      </c>
      <c r="L182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25" s="5" cm="1">
        <f t="array" ref="M1825">MAX(IF((ProjectInfoTable[ProjectName]=DiscreteStatsTable[[#This Row],[ProjectName]]),(ProjectInfoTable[ProjectName]=DiscreteStatsTable[[#This Row],[ProjectName]])*ProjectInfoTable[NumberOfReplications]))</f>
        <v>50</v>
      </c>
      <c r="N1825" s="5" cm="1">
        <f t="array" ref="N1825">IFERROR(AVERAGE(IF((DiscreteStatsTable[GroupByKey]=DiscreteStatsTable[[#This Row],[GroupByKey]]),(DiscreteStatsTable[GroupByKey]=DiscreteStatsTable[[#This Row],[GroupByKey]])*DiscreteStatsTable[Average])),0)</f>
        <v>4.7193176789935771</v>
      </c>
      <c r="O1825" s="5" cm="1">
        <f t="array" ref="O1825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25" s="5" cm="1">
        <f t="array" ref="P1825">MAX(IF((ProjectInfoTable[ProjectName]=DiscreteStatsTable[[#This Row],[ProjectName]]),(ProjectInfoTable[ProjectName]=DiscreteStatsTable[[#This Row],[ProjectName]])*ProjectInfoTable[ConfidenceInterval]))</f>
        <v>0.95</v>
      </c>
      <c r="Q1825" s="5">
        <f>IF(AND(DiscreteStatsTable[[#This Row],[RepsWithStatObserved]]=1,Y1825=0),200000000000000000000,IFERROR(_xlfn.T.INV.2T(1 -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25" s="5" cm="1">
        <f t="array" ref="R1825">MIN(IF((DiscreteStatsTable[GroupByKey]=DiscreteStatsTable[[#This Row],[GroupByKey]]),(DiscreteStatsTable[GroupByKey]=DiscreteStatsTable[[#This Row],[GroupByKey]])*DiscreteStatsTable[Average]))</f>
        <v>0.99822562879195997</v>
      </c>
      <c r="S1825" s="5" cm="1">
        <f t="array" ref="S1825">MAX(IF((DiscreteStatsTable[GroupByKey]=DiscreteStatsTable[[#This Row],[GroupByKey]]),(DiscreteStatsTable[GroupByKey]=DiscreteStatsTable[[#This Row],[GroupByKey]])*DiscreteStatsTable[Average]))</f>
        <v>28.2391469314353</v>
      </c>
      <c r="T1825" s="5" cm="1">
        <f t="array" ref="T1825">MIN(IF((DiscreteStatsTable[GroupByKey]=DiscreteStatsTable[[#This Row],[GroupByKey]]),(DiscreteStatsTable[GroupByKey]=DiscreteStatsTable[[#This Row],[GroupByKey]])*DiscreteStatsTable[Minimum]))</f>
        <v>0</v>
      </c>
      <c r="U1825" s="5" cm="1">
        <f t="array" ref="U1825">MAX(IF((DiscreteStatsTable[GroupByKey]=DiscreteStatsTable[[#This Row],[GroupByKey]]),(DiscreteStatsTable[GroupByKey]=DiscreteStatsTable[[#This Row],[GroupByKey]])*DiscreteStatsTable[Maximum]))</f>
        <v>63.809412329180802</v>
      </c>
      <c r="V1825" s="5" cm="1">
        <f t="array" ref="V182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25" s="5">
        <f>IF((DiscreteStatsTable[[#This Row],[RepsRequested]]&gt;1),DiscreteStatsTable[[#This Row],[HalfWidth]],DiscreteStatsTable[[#This Row],[BatchMeansHalfWidth]])</f>
        <v>1.2545249514665935</v>
      </c>
      <c r="X1825" s="5" cm="1">
        <f t="array" ref="X1825">COUNT(IF((DiscreteStatsTable[GroupByKey]=DiscreteStatsTable[[#This Row],[GroupByKey]]),(DiscreteStatsTable[GroupByKey]=DiscreteStatsTable[[#This Row],[GroupByKey]])*DiscreteStatsTable[Replication]))</f>
        <v>50</v>
      </c>
      <c r="Y1825" s="5">
        <f>IF(DiscreteStatsTable[[#This Row],[RepsRequested]]=DiscreteStatsTable[[#This Row],[RepsWithStatObserved]],1,0)</f>
        <v>1</v>
      </c>
    </row>
    <row r="1826" spans="1:25" x14ac:dyDescent="0.25">
      <c r="A1826" t="s">
        <v>68</v>
      </c>
      <c r="B1826" t="s">
        <v>70</v>
      </c>
      <c r="C1826">
        <v>5</v>
      </c>
      <c r="D1826" t="s">
        <v>101</v>
      </c>
      <c r="E1826" t="s">
        <v>72</v>
      </c>
      <c r="F1826" t="s">
        <v>73</v>
      </c>
      <c r="G1826">
        <v>0.27059935789967299</v>
      </c>
      <c r="H1826">
        <v>2E+20</v>
      </c>
      <c r="I1826">
        <v>5.6672692243885603E-2</v>
      </c>
      <c r="J1826">
        <v>1.0560965880316799</v>
      </c>
      <c r="K1826">
        <v>139</v>
      </c>
      <c r="L182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26" s="5" cm="1">
        <f t="array" ref="M1826">MAX(IF((ProjectInfoTable[ProjectName]=DiscreteStatsTable[[#This Row],[ProjectName]]),(ProjectInfoTable[ProjectName]=DiscreteStatsTable[[#This Row],[ProjectName]])*ProjectInfoTable[NumberOfReplications]))</f>
        <v>50</v>
      </c>
      <c r="N1826" s="5" cm="1">
        <f t="array" ref="N1826">IFERROR(AVERAGE(IF((DiscreteStatsTable[GroupByKey]=DiscreteStatsTable[[#This Row],[GroupByKey]]),(DiscreteStatsTable[GroupByKey]=DiscreteStatsTable[[#This Row],[GroupByKey]])*DiscreteStatsTable[Average])),0)</f>
        <v>0.26292505828831725</v>
      </c>
      <c r="O1826" s="5" cm="1">
        <f t="array" ref="O182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26" s="5" cm="1">
        <f t="array" ref="P1826">MAX(IF((ProjectInfoTable[ProjectName]=DiscreteStatsTable[[#This Row],[ProjectName]]),(ProjectInfoTable[ProjectName]=DiscreteStatsTable[[#This Row],[ProjectName]])*ProjectInfoTable[ConfidenceInterval]))</f>
        <v>0.95</v>
      </c>
      <c r="Q1826" s="5">
        <f>IF(AND(DiscreteStatsTable[[#This Row],[RepsWithStatObserved]]=1,Y1826=0),200000000000000000000,IFERROR(_xlfn.T.INV.2T(1 -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26" s="5" cm="1">
        <f t="array" ref="R1826">MIN(IF((DiscreteStatsTable[GroupByKey]=DiscreteStatsTable[[#This Row],[GroupByKey]]),(DiscreteStatsTable[GroupByKey]=DiscreteStatsTable[[#This Row],[GroupByKey]])*DiscreteStatsTable[Average]))</f>
        <v>0.22557766999137499</v>
      </c>
      <c r="S1826" s="5" cm="1">
        <f t="array" ref="S1826">MAX(IF((DiscreteStatsTable[GroupByKey]=DiscreteStatsTable[[#This Row],[GroupByKey]]),(DiscreteStatsTable[GroupByKey]=DiscreteStatsTable[[#This Row],[GroupByKey]])*DiscreteStatsTable[Average]))</f>
        <v>0.304973914001202</v>
      </c>
      <c r="T1826" s="5" cm="1">
        <f t="array" ref="T1826">MIN(IF((DiscreteStatsTable[GroupByKey]=DiscreteStatsTable[[#This Row],[GroupByKey]]),(DiscreteStatsTable[GroupByKey]=DiscreteStatsTable[[#This Row],[GroupByKey]])*DiscreteStatsTable[Minimum]))</f>
        <v>5.0724782129553003E-2</v>
      </c>
      <c r="U1826" s="5" cm="1">
        <f t="array" ref="U1826">MAX(IF((DiscreteStatsTable[GroupByKey]=DiscreteStatsTable[[#This Row],[GroupByKey]]),(DiscreteStatsTable[GroupByKey]=DiscreteStatsTable[[#This Row],[GroupByKey]])*DiscreteStatsTable[Maximum]))</f>
        <v>1.5964764603369801</v>
      </c>
      <c r="V1826" s="5" cm="1">
        <f t="array" ref="V182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26" s="5">
        <f>IF((DiscreteStatsTable[[#This Row],[RepsRequested]]&gt;1),DiscreteStatsTable[[#This Row],[HalfWidth]],DiscreteStatsTable[[#This Row],[BatchMeansHalfWidth]])</f>
        <v>4.5152151721692402E-3</v>
      </c>
      <c r="X1826" s="5" cm="1">
        <f t="array" ref="X1826">COUNT(IF((DiscreteStatsTable[GroupByKey]=DiscreteStatsTable[[#This Row],[GroupByKey]]),(DiscreteStatsTable[GroupByKey]=DiscreteStatsTable[[#This Row],[GroupByKey]])*DiscreteStatsTable[Replication]))</f>
        <v>50</v>
      </c>
      <c r="Y1826" s="5">
        <f>IF(DiscreteStatsTable[[#This Row],[RepsRequested]]=DiscreteStatsTable[[#This Row],[RepsWithStatObserved]],1,0)</f>
        <v>1</v>
      </c>
    </row>
    <row r="1827" spans="1:25" x14ac:dyDescent="0.25">
      <c r="A1827" t="s">
        <v>68</v>
      </c>
      <c r="B1827" t="s">
        <v>70</v>
      </c>
      <c r="C1827">
        <v>5</v>
      </c>
      <c r="D1827" t="s">
        <v>101</v>
      </c>
      <c r="E1827" t="s">
        <v>74</v>
      </c>
      <c r="F1827" t="s">
        <v>73</v>
      </c>
      <c r="G1827">
        <v>15.359662349291501</v>
      </c>
      <c r="H1827">
        <v>2E+20</v>
      </c>
      <c r="I1827">
        <v>2.3838882215978301</v>
      </c>
      <c r="J1827">
        <v>48.477061122153899</v>
      </c>
      <c r="K1827">
        <v>139</v>
      </c>
      <c r="L182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27" s="5" cm="1">
        <f t="array" ref="M1827">MAX(IF((ProjectInfoTable[ProjectName]=DiscreteStatsTable[[#This Row],[ProjectName]]),(ProjectInfoTable[ProjectName]=DiscreteStatsTable[[#This Row],[ProjectName]])*ProjectInfoTable[NumberOfReplications]))</f>
        <v>50</v>
      </c>
      <c r="N1827" s="5" cm="1">
        <f t="array" ref="N1827">IFERROR(AVERAGE(IF((DiscreteStatsTable[GroupByKey]=DiscreteStatsTable[[#This Row],[GroupByKey]]),(DiscreteStatsTable[GroupByKey]=DiscreteStatsTable[[#This Row],[GroupByKey]])*DiscreteStatsTable[Average])),0)</f>
        <v>12.607069427643092</v>
      </c>
      <c r="O1827" s="5" cm="1">
        <f t="array" ref="O1827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27" s="5" cm="1">
        <f t="array" ref="P1827">MAX(IF((ProjectInfoTable[ProjectName]=DiscreteStatsTable[[#This Row],[ProjectName]]),(ProjectInfoTable[ProjectName]=DiscreteStatsTable[[#This Row],[ProjectName]])*ProjectInfoTable[ConfidenceInterval]))</f>
        <v>0.95</v>
      </c>
      <c r="Q1827" s="5">
        <f>IF(AND(DiscreteStatsTable[[#This Row],[RepsWithStatObserved]]=1,Y1827=0),200000000000000000000,IFERROR(_xlfn.T.INV.2T(1 -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27" s="5" cm="1">
        <f t="array" ref="R1827">MIN(IF((DiscreteStatsTable[GroupByKey]=DiscreteStatsTable[[#This Row],[GroupByKey]]),(DiscreteStatsTable[GroupByKey]=DiscreteStatsTable[[#This Row],[GroupByKey]])*DiscreteStatsTable[Average]))</f>
        <v>7.9331094948983001</v>
      </c>
      <c r="S1827" s="5" cm="1">
        <f t="array" ref="S1827">MAX(IF((DiscreteStatsTable[GroupByKey]=DiscreteStatsTable[[#This Row],[GroupByKey]]),(DiscreteStatsTable[GroupByKey]=DiscreteStatsTable[[#This Row],[GroupByKey]])*DiscreteStatsTable[Average]))</f>
        <v>37.249377369444403</v>
      </c>
      <c r="T1827" s="5" cm="1">
        <f t="array" ref="T1827">MIN(IF((DiscreteStatsTable[GroupByKey]=DiscreteStatsTable[[#This Row],[GroupByKey]]),(DiscreteStatsTable[GroupByKey]=DiscreteStatsTable[[#This Row],[GroupByKey]])*DiscreteStatsTable[Minimum]))</f>
        <v>1.6126494971337599</v>
      </c>
      <c r="U1827" s="5" cm="1">
        <f t="array" ref="U1827">MAX(IF((DiscreteStatsTable[GroupByKey]=DiscreteStatsTable[[#This Row],[GroupByKey]]),(DiscreteStatsTable[GroupByKey]=DiscreteStatsTable[[#This Row],[GroupByKey]])*DiscreteStatsTable[Maximum]))</f>
        <v>77.180378385631897</v>
      </c>
      <c r="V1827" s="5" cm="1">
        <f t="array" ref="V182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27" s="5">
        <f>IF((DiscreteStatsTable[[#This Row],[RepsRequested]]&gt;1),DiscreteStatsTable[[#This Row],[HalfWidth]],DiscreteStatsTable[[#This Row],[BatchMeansHalfWidth]])</f>
        <v>1.3504569972558542</v>
      </c>
      <c r="X1827" s="5" cm="1">
        <f t="array" ref="X1827">COUNT(IF((DiscreteStatsTable[GroupByKey]=DiscreteStatsTable[[#This Row],[GroupByKey]]),(DiscreteStatsTable[GroupByKey]=DiscreteStatsTable[[#This Row],[GroupByKey]])*DiscreteStatsTable[Replication]))</f>
        <v>50</v>
      </c>
      <c r="Y1827" s="5">
        <f>IF(DiscreteStatsTable[[#This Row],[RepsRequested]]=DiscreteStatsTable[[#This Row],[RepsWithStatObserved]],1,0)</f>
        <v>1</v>
      </c>
    </row>
    <row r="1828" spans="1:25" x14ac:dyDescent="0.25">
      <c r="A1828" t="s">
        <v>68</v>
      </c>
      <c r="B1828" t="s">
        <v>70</v>
      </c>
      <c r="C1828">
        <v>5</v>
      </c>
      <c r="D1828" t="s">
        <v>101</v>
      </c>
      <c r="E1828" t="s">
        <v>75</v>
      </c>
      <c r="F1828" t="s">
        <v>73</v>
      </c>
      <c r="G1828">
        <v>0.27059935789967299</v>
      </c>
      <c r="H1828">
        <v>2E+20</v>
      </c>
      <c r="I1828">
        <v>5.6672692243885603E-2</v>
      </c>
      <c r="J1828">
        <v>1.0560965880316799</v>
      </c>
      <c r="K1828">
        <v>139</v>
      </c>
      <c r="L182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28" s="5" cm="1">
        <f t="array" ref="M1828">MAX(IF((ProjectInfoTable[ProjectName]=DiscreteStatsTable[[#This Row],[ProjectName]]),(ProjectInfoTable[ProjectName]=DiscreteStatsTable[[#This Row],[ProjectName]])*ProjectInfoTable[NumberOfReplications]))</f>
        <v>50</v>
      </c>
      <c r="N1828" s="5" cm="1">
        <f t="array" ref="N1828">IFERROR(AVERAGE(IF((DiscreteStatsTable[GroupByKey]=DiscreteStatsTable[[#This Row],[GroupByKey]]),(DiscreteStatsTable[GroupByKey]=DiscreteStatsTable[[#This Row],[GroupByKey]])*DiscreteStatsTable[Average])),0)</f>
        <v>0.26292505828831725</v>
      </c>
      <c r="O1828" s="5" cm="1">
        <f t="array" ref="O182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28" s="5" cm="1">
        <f t="array" ref="P1828">MAX(IF((ProjectInfoTable[ProjectName]=DiscreteStatsTable[[#This Row],[ProjectName]]),(ProjectInfoTable[ProjectName]=DiscreteStatsTable[[#This Row],[ProjectName]])*ProjectInfoTable[ConfidenceInterval]))</f>
        <v>0.95</v>
      </c>
      <c r="Q1828" s="5">
        <f>IF(AND(DiscreteStatsTable[[#This Row],[RepsWithStatObserved]]=1,Y1828=0),200000000000000000000,IFERROR(_xlfn.T.INV.2T(1 -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28" s="5" cm="1">
        <f t="array" ref="R1828">MIN(IF((DiscreteStatsTable[GroupByKey]=DiscreteStatsTable[[#This Row],[GroupByKey]]),(DiscreteStatsTable[GroupByKey]=DiscreteStatsTable[[#This Row],[GroupByKey]])*DiscreteStatsTable[Average]))</f>
        <v>0.22557766999137499</v>
      </c>
      <c r="S1828" s="5" cm="1">
        <f t="array" ref="S1828">MAX(IF((DiscreteStatsTable[GroupByKey]=DiscreteStatsTable[[#This Row],[GroupByKey]]),(DiscreteStatsTable[GroupByKey]=DiscreteStatsTable[[#This Row],[GroupByKey]])*DiscreteStatsTable[Average]))</f>
        <v>0.304973914001202</v>
      </c>
      <c r="T1828" s="5" cm="1">
        <f t="array" ref="T1828">MIN(IF((DiscreteStatsTable[GroupByKey]=DiscreteStatsTable[[#This Row],[GroupByKey]]),(DiscreteStatsTable[GroupByKey]=DiscreteStatsTable[[#This Row],[GroupByKey]])*DiscreteStatsTable[Minimum]))</f>
        <v>5.0724782129553003E-2</v>
      </c>
      <c r="U1828" s="5" cm="1">
        <f t="array" ref="U1828">MAX(IF((DiscreteStatsTable[GroupByKey]=DiscreteStatsTable[[#This Row],[GroupByKey]]),(DiscreteStatsTable[GroupByKey]=DiscreteStatsTable[[#This Row],[GroupByKey]])*DiscreteStatsTable[Maximum]))</f>
        <v>1.5964764603369801</v>
      </c>
      <c r="V1828" s="5" cm="1">
        <f t="array" ref="V182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28" s="5">
        <f>IF((DiscreteStatsTable[[#This Row],[RepsRequested]]&gt;1),DiscreteStatsTable[[#This Row],[HalfWidth]],DiscreteStatsTable[[#This Row],[BatchMeansHalfWidth]])</f>
        <v>4.5152151721692402E-3</v>
      </c>
      <c r="X1828" s="5" cm="1">
        <f t="array" ref="X1828">COUNT(IF((DiscreteStatsTable[GroupByKey]=DiscreteStatsTable[[#This Row],[GroupByKey]]),(DiscreteStatsTable[GroupByKey]=DiscreteStatsTable[[#This Row],[GroupByKey]])*DiscreteStatsTable[Replication]))</f>
        <v>50</v>
      </c>
      <c r="Y1828" s="5">
        <f>IF(DiscreteStatsTable[[#This Row],[RepsRequested]]=DiscreteStatsTable[[#This Row],[RepsWithStatObserved]],1,0)</f>
        <v>1</v>
      </c>
    </row>
    <row r="1829" spans="1:25" x14ac:dyDescent="0.25">
      <c r="A1829" t="s">
        <v>68</v>
      </c>
      <c r="B1829" t="s">
        <v>70</v>
      </c>
      <c r="C1829">
        <v>5</v>
      </c>
      <c r="D1829" t="s">
        <v>101</v>
      </c>
      <c r="E1829" t="s">
        <v>76</v>
      </c>
      <c r="F1829" t="s">
        <v>73</v>
      </c>
      <c r="G1829">
        <v>8.1179807369901695</v>
      </c>
      <c r="H1829">
        <v>2E+20</v>
      </c>
      <c r="I1829">
        <v>1.7001807673165701</v>
      </c>
      <c r="J1829">
        <v>31.6828976409505</v>
      </c>
      <c r="K1829">
        <v>139</v>
      </c>
      <c r="L182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29" s="5" cm="1">
        <f t="array" ref="M1829">MAX(IF((ProjectInfoTable[ProjectName]=DiscreteStatsTable[[#This Row],[ProjectName]]),(ProjectInfoTable[ProjectName]=DiscreteStatsTable[[#This Row],[ProjectName]])*ProjectInfoTable[NumberOfReplications]))</f>
        <v>50</v>
      </c>
      <c r="N1829" s="5" cm="1">
        <f t="array" ref="N1829">IFERROR(AVERAGE(IF((DiscreteStatsTable[GroupByKey]=DiscreteStatsTable[[#This Row],[GroupByKey]]),(DiscreteStatsTable[GroupByKey]=DiscreteStatsTable[[#This Row],[GroupByKey]])*DiscreteStatsTable[Average])),0)</f>
        <v>7.8877517486495128</v>
      </c>
      <c r="O1829" s="5" cm="1">
        <f t="array" ref="O1829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29" s="5" cm="1">
        <f t="array" ref="P1829">MAX(IF((ProjectInfoTable[ProjectName]=DiscreteStatsTable[[#This Row],[ProjectName]]),(ProjectInfoTable[ProjectName]=DiscreteStatsTable[[#This Row],[ProjectName]])*ProjectInfoTable[ConfidenceInterval]))</f>
        <v>0.95</v>
      </c>
      <c r="Q1829" s="5">
        <f>IF(AND(DiscreteStatsTable[[#This Row],[RepsWithStatObserved]]=1,Y1829=0),200000000000000000000,IFERROR(_xlfn.T.INV.2T(1 -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29" s="5" cm="1">
        <f t="array" ref="R1829">MIN(IF((DiscreteStatsTable[GroupByKey]=DiscreteStatsTable[[#This Row],[GroupByKey]]),(DiscreteStatsTable[GroupByKey]=DiscreteStatsTable[[#This Row],[GroupByKey]])*DiscreteStatsTable[Average]))</f>
        <v>6.7673300997412396</v>
      </c>
      <c r="S1829" s="5" cm="1">
        <f t="array" ref="S1829">MAX(IF((DiscreteStatsTable[GroupByKey]=DiscreteStatsTable[[#This Row],[GroupByKey]]),(DiscreteStatsTable[GroupByKey]=DiscreteStatsTable[[#This Row],[GroupByKey]])*DiscreteStatsTable[Average]))</f>
        <v>9.1492174200360505</v>
      </c>
      <c r="T1829" s="5" cm="1">
        <f t="array" ref="T1829">MIN(IF((DiscreteStatsTable[GroupByKey]=DiscreteStatsTable[[#This Row],[GroupByKey]]),(DiscreteStatsTable[GroupByKey]=DiscreteStatsTable[[#This Row],[GroupByKey]])*DiscreteStatsTable[Minimum]))</f>
        <v>1.5217434638865901</v>
      </c>
      <c r="U1829" s="5" cm="1">
        <f t="array" ref="U1829">MAX(IF((DiscreteStatsTable[GroupByKey]=DiscreteStatsTable[[#This Row],[GroupByKey]]),(DiscreteStatsTable[GroupByKey]=DiscreteStatsTable[[#This Row],[GroupByKey]])*DiscreteStatsTable[Maximum]))</f>
        <v>47.894293810109403</v>
      </c>
      <c r="V1829" s="5" cm="1">
        <f t="array" ref="V182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29" s="5">
        <f>IF((DiscreteStatsTable[[#This Row],[RepsRequested]]&gt;1),DiscreteStatsTable[[#This Row],[HalfWidth]],DiscreteStatsTable[[#This Row],[BatchMeansHalfWidth]])</f>
        <v>0.13545645516507757</v>
      </c>
      <c r="X1829" s="5" cm="1">
        <f t="array" ref="X1829">COUNT(IF((DiscreteStatsTable[GroupByKey]=DiscreteStatsTable[[#This Row],[GroupByKey]]),(DiscreteStatsTable[GroupByKey]=DiscreteStatsTable[[#This Row],[GroupByKey]])*DiscreteStatsTable[Replication]))</f>
        <v>50</v>
      </c>
      <c r="Y1829" s="5">
        <f>IF(DiscreteStatsTable[[#This Row],[RepsRequested]]=DiscreteStatsTable[[#This Row],[RepsWithStatObserved]],1,0)</f>
        <v>1</v>
      </c>
    </row>
    <row r="1830" spans="1:25" x14ac:dyDescent="0.25">
      <c r="A1830" t="s">
        <v>68</v>
      </c>
      <c r="B1830" t="s">
        <v>70</v>
      </c>
      <c r="C1830">
        <v>5</v>
      </c>
      <c r="D1830" t="s">
        <v>101</v>
      </c>
      <c r="E1830" t="s">
        <v>77</v>
      </c>
      <c r="F1830" t="s">
        <v>73</v>
      </c>
      <c r="G1830">
        <v>0</v>
      </c>
      <c r="H1830">
        <v>2E+20</v>
      </c>
      <c r="I1830">
        <v>0</v>
      </c>
      <c r="J1830">
        <v>0</v>
      </c>
      <c r="K1830">
        <v>139</v>
      </c>
      <c r="L183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30" s="5" cm="1">
        <f t="array" ref="M1830">MAX(IF((ProjectInfoTable[ProjectName]=DiscreteStatsTable[[#This Row],[ProjectName]]),(ProjectInfoTable[ProjectName]=DiscreteStatsTable[[#This Row],[ProjectName]])*ProjectInfoTable[NumberOfReplications]))</f>
        <v>50</v>
      </c>
      <c r="N1830" s="5" cm="1">
        <f t="array" ref="N1830">IFERROR(AVERAGE(IF((DiscreteStatsTable[GroupByKey]=DiscreteStatsTable[[#This Row],[GroupByKey]]),(DiscreteStatsTable[GroupByKey]=DiscreteStatsTable[[#This Row],[GroupByKey]])*DiscreteStatsTable[Average])),0)</f>
        <v>0</v>
      </c>
      <c r="O1830" s="5" cm="1">
        <f t="array" ref="O1830">IFERROR(_xlfn.STDEV.S(IF((DiscreteStatsTable[GroupByKey]=DiscreteStatsTable[[#This Row],[GroupByKey]]),(DiscreteStatsTable[GroupByKey]=DiscreteStatsTable[[#This Row],[GroupByKey]])*DiscreteStatsTable[Average])),0)</f>
        <v>0</v>
      </c>
      <c r="P1830" s="5" cm="1">
        <f t="array" ref="P1830">MAX(IF((ProjectInfoTable[ProjectName]=DiscreteStatsTable[[#This Row],[ProjectName]]),(ProjectInfoTable[ProjectName]=DiscreteStatsTable[[#This Row],[ProjectName]])*ProjectInfoTable[ConfidenceInterval]))</f>
        <v>0.95</v>
      </c>
      <c r="Q1830" s="5">
        <f>IF(AND(DiscreteStatsTable[[#This Row],[RepsWithStatObserved]]=1,Y1830=0),200000000000000000000,IFERROR(_xlfn.T.INV.2T(1 -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0" s="5" cm="1">
        <f t="array" ref="R1830">MIN(IF((DiscreteStatsTable[GroupByKey]=DiscreteStatsTable[[#This Row],[GroupByKey]]),(DiscreteStatsTable[GroupByKey]=DiscreteStatsTable[[#This Row],[GroupByKey]])*DiscreteStatsTable[Average]))</f>
        <v>0</v>
      </c>
      <c r="S1830" s="5" cm="1">
        <f t="array" ref="S1830">MAX(IF((DiscreteStatsTable[GroupByKey]=DiscreteStatsTable[[#This Row],[GroupByKey]]),(DiscreteStatsTable[GroupByKey]=DiscreteStatsTable[[#This Row],[GroupByKey]])*DiscreteStatsTable[Average]))</f>
        <v>0</v>
      </c>
      <c r="T1830" s="5" cm="1">
        <f t="array" ref="T1830">MIN(IF((DiscreteStatsTable[GroupByKey]=DiscreteStatsTable[[#This Row],[GroupByKey]]),(DiscreteStatsTable[GroupByKey]=DiscreteStatsTable[[#This Row],[GroupByKey]])*DiscreteStatsTable[Minimum]))</f>
        <v>0</v>
      </c>
      <c r="U1830" s="5" cm="1">
        <f t="array" ref="U1830">MAX(IF((DiscreteStatsTable[GroupByKey]=DiscreteStatsTable[[#This Row],[GroupByKey]]),(DiscreteStatsTable[GroupByKey]=DiscreteStatsTable[[#This Row],[GroupByKey]])*DiscreteStatsTable[Maximum]))</f>
        <v>0</v>
      </c>
      <c r="V1830" s="5" cm="1">
        <f t="array" ref="V183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30" s="5">
        <f>IF((DiscreteStatsTable[[#This Row],[RepsRequested]]&gt;1),DiscreteStatsTable[[#This Row],[HalfWidth]],DiscreteStatsTable[[#This Row],[BatchMeansHalfWidth]])</f>
        <v>0</v>
      </c>
      <c r="X1830" s="5" cm="1">
        <f t="array" ref="X1830">COUNT(IF((DiscreteStatsTable[GroupByKey]=DiscreteStatsTable[[#This Row],[GroupByKey]]),(DiscreteStatsTable[GroupByKey]=DiscreteStatsTable[[#This Row],[GroupByKey]])*DiscreteStatsTable[Replication]))</f>
        <v>50</v>
      </c>
      <c r="Y1830" s="5">
        <f>IF(DiscreteStatsTable[[#This Row],[RepsRequested]]=DiscreteStatsTable[[#This Row],[RepsWithStatObserved]],1,0)</f>
        <v>1</v>
      </c>
    </row>
    <row r="1831" spans="1:25" x14ac:dyDescent="0.25">
      <c r="A1831" t="s">
        <v>68</v>
      </c>
      <c r="B1831" t="s">
        <v>70</v>
      </c>
      <c r="C1831">
        <v>5</v>
      </c>
      <c r="D1831" t="s">
        <v>101</v>
      </c>
      <c r="E1831" t="s">
        <v>78</v>
      </c>
      <c r="F1831" t="s">
        <v>73</v>
      </c>
      <c r="G1831">
        <v>7.2416816123013596</v>
      </c>
      <c r="H1831">
        <v>2E+20</v>
      </c>
      <c r="I1831">
        <v>0</v>
      </c>
      <c r="J1831">
        <v>37.668737618102703</v>
      </c>
      <c r="K1831">
        <v>139</v>
      </c>
      <c r="L183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31" s="5" cm="1">
        <f t="array" ref="M1831">MAX(IF((ProjectInfoTable[ProjectName]=DiscreteStatsTable[[#This Row],[ProjectName]]),(ProjectInfoTable[ProjectName]=DiscreteStatsTable[[#This Row],[ProjectName]])*ProjectInfoTable[NumberOfReplications]))</f>
        <v>50</v>
      </c>
      <c r="N1831" s="5" cm="1">
        <f t="array" ref="N1831">IFERROR(AVERAGE(IF((DiscreteStatsTable[GroupByKey]=DiscreteStatsTable[[#This Row],[GroupByKey]]),(DiscreteStatsTable[GroupByKey]=DiscreteStatsTable[[#This Row],[GroupByKey]])*DiscreteStatsTable[Average])),0)</f>
        <v>4.7193176789935771</v>
      </c>
      <c r="O1831" s="5" cm="1">
        <f t="array" ref="O1831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31" s="5" cm="1">
        <f t="array" ref="P1831">MAX(IF((ProjectInfoTable[ProjectName]=DiscreteStatsTable[[#This Row],[ProjectName]]),(ProjectInfoTable[ProjectName]=DiscreteStatsTable[[#This Row],[ProjectName]])*ProjectInfoTable[ConfidenceInterval]))</f>
        <v>0.95</v>
      </c>
      <c r="Q1831" s="5">
        <f>IF(AND(DiscreteStatsTable[[#This Row],[RepsWithStatObserved]]=1,Y1831=0),200000000000000000000,IFERROR(_xlfn.T.INV.2T(1 -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31" s="5" cm="1">
        <f t="array" ref="R1831">MIN(IF((DiscreteStatsTable[GroupByKey]=DiscreteStatsTable[[#This Row],[GroupByKey]]),(DiscreteStatsTable[GroupByKey]=DiscreteStatsTable[[#This Row],[GroupByKey]])*DiscreteStatsTable[Average]))</f>
        <v>0.99822562879195997</v>
      </c>
      <c r="S1831" s="5" cm="1">
        <f t="array" ref="S1831">MAX(IF((DiscreteStatsTable[GroupByKey]=DiscreteStatsTable[[#This Row],[GroupByKey]]),(DiscreteStatsTable[GroupByKey]=DiscreteStatsTable[[#This Row],[GroupByKey]])*DiscreteStatsTable[Average]))</f>
        <v>28.2391469314353</v>
      </c>
      <c r="T1831" s="5" cm="1">
        <f t="array" ref="T1831">MIN(IF((DiscreteStatsTable[GroupByKey]=DiscreteStatsTable[[#This Row],[GroupByKey]]),(DiscreteStatsTable[GroupByKey]=DiscreteStatsTable[[#This Row],[GroupByKey]])*DiscreteStatsTable[Minimum]))</f>
        <v>0</v>
      </c>
      <c r="U1831" s="5" cm="1">
        <f t="array" ref="U1831">MAX(IF((DiscreteStatsTable[GroupByKey]=DiscreteStatsTable[[#This Row],[GroupByKey]]),(DiscreteStatsTable[GroupByKey]=DiscreteStatsTable[[#This Row],[GroupByKey]])*DiscreteStatsTable[Maximum]))</f>
        <v>63.809412329180802</v>
      </c>
      <c r="V1831" s="5" cm="1">
        <f t="array" ref="V183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31" s="5">
        <f>IF((DiscreteStatsTable[[#This Row],[RepsRequested]]&gt;1),DiscreteStatsTable[[#This Row],[HalfWidth]],DiscreteStatsTable[[#This Row],[BatchMeansHalfWidth]])</f>
        <v>1.2545249514665935</v>
      </c>
      <c r="X1831" s="5" cm="1">
        <f t="array" ref="X1831">COUNT(IF((DiscreteStatsTable[GroupByKey]=DiscreteStatsTable[[#This Row],[GroupByKey]]),(DiscreteStatsTable[GroupByKey]=DiscreteStatsTable[[#This Row],[GroupByKey]])*DiscreteStatsTable[Replication]))</f>
        <v>50</v>
      </c>
      <c r="Y1831" s="5">
        <f>IF(DiscreteStatsTable[[#This Row],[RepsRequested]]=DiscreteStatsTable[[#This Row],[RepsWithStatObserved]],1,0)</f>
        <v>1</v>
      </c>
    </row>
    <row r="1832" spans="1:25" x14ac:dyDescent="0.25">
      <c r="A1832" t="s">
        <v>68</v>
      </c>
      <c r="B1832" t="s">
        <v>70</v>
      </c>
      <c r="C1832">
        <v>6</v>
      </c>
      <c r="D1832" t="s">
        <v>101</v>
      </c>
      <c r="E1832" t="s">
        <v>72</v>
      </c>
      <c r="F1832" t="s">
        <v>73</v>
      </c>
      <c r="G1832">
        <v>0.28259103643099798</v>
      </c>
      <c r="H1832">
        <v>2E+20</v>
      </c>
      <c r="I1832">
        <v>6.4325111641161004E-2</v>
      </c>
      <c r="J1832">
        <v>1.0352948695194899</v>
      </c>
      <c r="K1832">
        <v>138</v>
      </c>
      <c r="L183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32" s="5" cm="1">
        <f t="array" ref="M1832">MAX(IF((ProjectInfoTable[ProjectName]=DiscreteStatsTable[[#This Row],[ProjectName]]),(ProjectInfoTable[ProjectName]=DiscreteStatsTable[[#This Row],[ProjectName]])*ProjectInfoTable[NumberOfReplications]))</f>
        <v>50</v>
      </c>
      <c r="N1832" s="5" cm="1">
        <f t="array" ref="N1832">IFERROR(AVERAGE(IF((DiscreteStatsTable[GroupByKey]=DiscreteStatsTable[[#This Row],[GroupByKey]]),(DiscreteStatsTable[GroupByKey]=DiscreteStatsTable[[#This Row],[GroupByKey]])*DiscreteStatsTable[Average])),0)</f>
        <v>0.26292505828831725</v>
      </c>
      <c r="O1832" s="5" cm="1">
        <f t="array" ref="O183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32" s="5" cm="1">
        <f t="array" ref="P1832">MAX(IF((ProjectInfoTable[ProjectName]=DiscreteStatsTable[[#This Row],[ProjectName]]),(ProjectInfoTable[ProjectName]=DiscreteStatsTable[[#This Row],[ProjectName]])*ProjectInfoTable[ConfidenceInterval]))</f>
        <v>0.95</v>
      </c>
      <c r="Q1832" s="5">
        <f>IF(AND(DiscreteStatsTable[[#This Row],[RepsWithStatObserved]]=1,Y1832=0),200000000000000000000,IFERROR(_xlfn.T.INV.2T(1 -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32" s="5" cm="1">
        <f t="array" ref="R1832">MIN(IF((DiscreteStatsTable[GroupByKey]=DiscreteStatsTable[[#This Row],[GroupByKey]]),(DiscreteStatsTable[GroupByKey]=DiscreteStatsTable[[#This Row],[GroupByKey]])*DiscreteStatsTable[Average]))</f>
        <v>0.22557766999137499</v>
      </c>
      <c r="S1832" s="5" cm="1">
        <f t="array" ref="S1832">MAX(IF((DiscreteStatsTable[GroupByKey]=DiscreteStatsTable[[#This Row],[GroupByKey]]),(DiscreteStatsTable[GroupByKey]=DiscreteStatsTable[[#This Row],[GroupByKey]])*DiscreteStatsTable[Average]))</f>
        <v>0.304973914001202</v>
      </c>
      <c r="T1832" s="5" cm="1">
        <f t="array" ref="T1832">MIN(IF((DiscreteStatsTable[GroupByKey]=DiscreteStatsTable[[#This Row],[GroupByKey]]),(DiscreteStatsTable[GroupByKey]=DiscreteStatsTable[[#This Row],[GroupByKey]])*DiscreteStatsTable[Minimum]))</f>
        <v>5.0724782129553003E-2</v>
      </c>
      <c r="U1832" s="5" cm="1">
        <f t="array" ref="U1832">MAX(IF((DiscreteStatsTable[GroupByKey]=DiscreteStatsTable[[#This Row],[GroupByKey]]),(DiscreteStatsTable[GroupByKey]=DiscreteStatsTable[[#This Row],[GroupByKey]])*DiscreteStatsTable[Maximum]))</f>
        <v>1.5964764603369801</v>
      </c>
      <c r="V1832" s="5" cm="1">
        <f t="array" ref="V183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32" s="5">
        <f>IF((DiscreteStatsTable[[#This Row],[RepsRequested]]&gt;1),DiscreteStatsTable[[#This Row],[HalfWidth]],DiscreteStatsTable[[#This Row],[BatchMeansHalfWidth]])</f>
        <v>4.5152151721692402E-3</v>
      </c>
      <c r="X1832" s="5" cm="1">
        <f t="array" ref="X1832">COUNT(IF((DiscreteStatsTable[GroupByKey]=DiscreteStatsTable[[#This Row],[GroupByKey]]),(DiscreteStatsTable[GroupByKey]=DiscreteStatsTable[[#This Row],[GroupByKey]])*DiscreteStatsTable[Replication]))</f>
        <v>50</v>
      </c>
      <c r="Y1832" s="5">
        <f>IF(DiscreteStatsTable[[#This Row],[RepsRequested]]=DiscreteStatsTable[[#This Row],[RepsWithStatObserved]],1,0)</f>
        <v>1</v>
      </c>
    </row>
    <row r="1833" spans="1:25" x14ac:dyDescent="0.25">
      <c r="A1833" t="s">
        <v>68</v>
      </c>
      <c r="B1833" t="s">
        <v>70</v>
      </c>
      <c r="C1833">
        <v>6</v>
      </c>
      <c r="D1833" t="s">
        <v>101</v>
      </c>
      <c r="E1833" t="s">
        <v>74</v>
      </c>
      <c r="F1833" t="s">
        <v>73</v>
      </c>
      <c r="G1833">
        <v>15.321128302597501</v>
      </c>
      <c r="H1833">
        <v>2E+20</v>
      </c>
      <c r="I1833">
        <v>1.99647123710827</v>
      </c>
      <c r="J1833">
        <v>41.713821587450603</v>
      </c>
      <c r="K1833">
        <v>138</v>
      </c>
      <c r="L183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33" s="5" cm="1">
        <f t="array" ref="M1833">MAX(IF((ProjectInfoTable[ProjectName]=DiscreteStatsTable[[#This Row],[ProjectName]]),(ProjectInfoTable[ProjectName]=DiscreteStatsTable[[#This Row],[ProjectName]])*ProjectInfoTable[NumberOfReplications]))</f>
        <v>50</v>
      </c>
      <c r="N1833" s="5" cm="1">
        <f t="array" ref="N1833">IFERROR(AVERAGE(IF((DiscreteStatsTable[GroupByKey]=DiscreteStatsTable[[#This Row],[GroupByKey]]),(DiscreteStatsTable[GroupByKey]=DiscreteStatsTable[[#This Row],[GroupByKey]])*DiscreteStatsTable[Average])),0)</f>
        <v>12.607069427643092</v>
      </c>
      <c r="O1833" s="5" cm="1">
        <f t="array" ref="O1833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33" s="5" cm="1">
        <f t="array" ref="P1833">MAX(IF((ProjectInfoTable[ProjectName]=DiscreteStatsTable[[#This Row],[ProjectName]]),(ProjectInfoTable[ProjectName]=DiscreteStatsTable[[#This Row],[ProjectName]])*ProjectInfoTable[ConfidenceInterval]))</f>
        <v>0.95</v>
      </c>
      <c r="Q1833" s="5">
        <f>IF(AND(DiscreteStatsTable[[#This Row],[RepsWithStatObserved]]=1,Y1833=0),200000000000000000000,IFERROR(_xlfn.T.INV.2T(1 -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33" s="5" cm="1">
        <f t="array" ref="R1833">MIN(IF((DiscreteStatsTable[GroupByKey]=DiscreteStatsTable[[#This Row],[GroupByKey]]),(DiscreteStatsTable[GroupByKey]=DiscreteStatsTable[[#This Row],[GroupByKey]])*DiscreteStatsTable[Average]))</f>
        <v>7.9331094948983001</v>
      </c>
      <c r="S1833" s="5" cm="1">
        <f t="array" ref="S1833">MAX(IF((DiscreteStatsTable[GroupByKey]=DiscreteStatsTable[[#This Row],[GroupByKey]]),(DiscreteStatsTable[GroupByKey]=DiscreteStatsTable[[#This Row],[GroupByKey]])*DiscreteStatsTable[Average]))</f>
        <v>37.249377369444403</v>
      </c>
      <c r="T1833" s="5" cm="1">
        <f t="array" ref="T1833">MIN(IF((DiscreteStatsTable[GroupByKey]=DiscreteStatsTable[[#This Row],[GroupByKey]]),(DiscreteStatsTable[GroupByKey]=DiscreteStatsTable[[#This Row],[GroupByKey]])*DiscreteStatsTable[Minimum]))</f>
        <v>1.6126494971337599</v>
      </c>
      <c r="U1833" s="5" cm="1">
        <f t="array" ref="U1833">MAX(IF((DiscreteStatsTable[GroupByKey]=DiscreteStatsTable[[#This Row],[GroupByKey]]),(DiscreteStatsTable[GroupByKey]=DiscreteStatsTable[[#This Row],[GroupByKey]])*DiscreteStatsTable[Maximum]))</f>
        <v>77.180378385631897</v>
      </c>
      <c r="V1833" s="5" cm="1">
        <f t="array" ref="V183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33" s="5">
        <f>IF((DiscreteStatsTable[[#This Row],[RepsRequested]]&gt;1),DiscreteStatsTable[[#This Row],[HalfWidth]],DiscreteStatsTable[[#This Row],[BatchMeansHalfWidth]])</f>
        <v>1.3504569972558542</v>
      </c>
      <c r="X1833" s="5" cm="1">
        <f t="array" ref="X1833">COUNT(IF((DiscreteStatsTable[GroupByKey]=DiscreteStatsTable[[#This Row],[GroupByKey]]),(DiscreteStatsTable[GroupByKey]=DiscreteStatsTable[[#This Row],[GroupByKey]])*DiscreteStatsTable[Replication]))</f>
        <v>50</v>
      </c>
      <c r="Y1833" s="5">
        <f>IF(DiscreteStatsTable[[#This Row],[RepsRequested]]=DiscreteStatsTable[[#This Row],[RepsWithStatObserved]],1,0)</f>
        <v>1</v>
      </c>
    </row>
    <row r="1834" spans="1:25" x14ac:dyDescent="0.25">
      <c r="A1834" t="s">
        <v>68</v>
      </c>
      <c r="B1834" t="s">
        <v>70</v>
      </c>
      <c r="C1834">
        <v>6</v>
      </c>
      <c r="D1834" t="s">
        <v>101</v>
      </c>
      <c r="E1834" t="s">
        <v>75</v>
      </c>
      <c r="F1834" t="s">
        <v>73</v>
      </c>
      <c r="G1834">
        <v>0.28259103643099798</v>
      </c>
      <c r="H1834">
        <v>2E+20</v>
      </c>
      <c r="I1834">
        <v>6.4325111641161004E-2</v>
      </c>
      <c r="J1834">
        <v>1.0352948695194899</v>
      </c>
      <c r="K1834">
        <v>138</v>
      </c>
      <c r="L183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34" s="5" cm="1">
        <f t="array" ref="M1834">MAX(IF((ProjectInfoTable[ProjectName]=DiscreteStatsTable[[#This Row],[ProjectName]]),(ProjectInfoTable[ProjectName]=DiscreteStatsTable[[#This Row],[ProjectName]])*ProjectInfoTable[NumberOfReplications]))</f>
        <v>50</v>
      </c>
      <c r="N1834" s="5" cm="1">
        <f t="array" ref="N1834">IFERROR(AVERAGE(IF((DiscreteStatsTable[GroupByKey]=DiscreteStatsTable[[#This Row],[GroupByKey]]),(DiscreteStatsTable[GroupByKey]=DiscreteStatsTable[[#This Row],[GroupByKey]])*DiscreteStatsTable[Average])),0)</f>
        <v>0.26292505828831725</v>
      </c>
      <c r="O1834" s="5" cm="1">
        <f t="array" ref="O183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34" s="5" cm="1">
        <f t="array" ref="P1834">MAX(IF((ProjectInfoTable[ProjectName]=DiscreteStatsTable[[#This Row],[ProjectName]]),(ProjectInfoTable[ProjectName]=DiscreteStatsTable[[#This Row],[ProjectName]])*ProjectInfoTable[ConfidenceInterval]))</f>
        <v>0.95</v>
      </c>
      <c r="Q1834" s="5">
        <f>IF(AND(DiscreteStatsTable[[#This Row],[RepsWithStatObserved]]=1,Y1834=0),200000000000000000000,IFERROR(_xlfn.T.INV.2T(1 -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34" s="5" cm="1">
        <f t="array" ref="R1834">MIN(IF((DiscreteStatsTable[GroupByKey]=DiscreteStatsTable[[#This Row],[GroupByKey]]),(DiscreteStatsTable[GroupByKey]=DiscreteStatsTable[[#This Row],[GroupByKey]])*DiscreteStatsTable[Average]))</f>
        <v>0.22557766999137499</v>
      </c>
      <c r="S1834" s="5" cm="1">
        <f t="array" ref="S1834">MAX(IF((DiscreteStatsTable[GroupByKey]=DiscreteStatsTable[[#This Row],[GroupByKey]]),(DiscreteStatsTable[GroupByKey]=DiscreteStatsTable[[#This Row],[GroupByKey]])*DiscreteStatsTable[Average]))</f>
        <v>0.304973914001202</v>
      </c>
      <c r="T1834" s="5" cm="1">
        <f t="array" ref="T1834">MIN(IF((DiscreteStatsTable[GroupByKey]=DiscreteStatsTable[[#This Row],[GroupByKey]]),(DiscreteStatsTable[GroupByKey]=DiscreteStatsTable[[#This Row],[GroupByKey]])*DiscreteStatsTable[Minimum]))</f>
        <v>5.0724782129553003E-2</v>
      </c>
      <c r="U1834" s="5" cm="1">
        <f t="array" ref="U1834">MAX(IF((DiscreteStatsTable[GroupByKey]=DiscreteStatsTable[[#This Row],[GroupByKey]]),(DiscreteStatsTable[GroupByKey]=DiscreteStatsTable[[#This Row],[GroupByKey]])*DiscreteStatsTable[Maximum]))</f>
        <v>1.5964764603369801</v>
      </c>
      <c r="V1834" s="5" cm="1">
        <f t="array" ref="V183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34" s="5">
        <f>IF((DiscreteStatsTable[[#This Row],[RepsRequested]]&gt;1),DiscreteStatsTable[[#This Row],[HalfWidth]],DiscreteStatsTable[[#This Row],[BatchMeansHalfWidth]])</f>
        <v>4.5152151721692402E-3</v>
      </c>
      <c r="X1834" s="5" cm="1">
        <f t="array" ref="X1834">COUNT(IF((DiscreteStatsTable[GroupByKey]=DiscreteStatsTable[[#This Row],[GroupByKey]]),(DiscreteStatsTable[GroupByKey]=DiscreteStatsTable[[#This Row],[GroupByKey]])*DiscreteStatsTable[Replication]))</f>
        <v>50</v>
      </c>
      <c r="Y1834" s="5">
        <f>IF(DiscreteStatsTable[[#This Row],[RepsRequested]]=DiscreteStatsTable[[#This Row],[RepsWithStatObserved]],1,0)</f>
        <v>1</v>
      </c>
    </row>
    <row r="1835" spans="1:25" x14ac:dyDescent="0.25">
      <c r="A1835" t="s">
        <v>68</v>
      </c>
      <c r="B1835" t="s">
        <v>70</v>
      </c>
      <c r="C1835">
        <v>6</v>
      </c>
      <c r="D1835" t="s">
        <v>101</v>
      </c>
      <c r="E1835" t="s">
        <v>76</v>
      </c>
      <c r="F1835" t="s">
        <v>73</v>
      </c>
      <c r="G1835">
        <v>8.4777310929299308</v>
      </c>
      <c r="H1835">
        <v>2E+20</v>
      </c>
      <c r="I1835">
        <v>1.92975334923483</v>
      </c>
      <c r="J1835">
        <v>31.058846085584801</v>
      </c>
      <c r="K1835">
        <v>138</v>
      </c>
      <c r="L183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35" s="5" cm="1">
        <f t="array" ref="M1835">MAX(IF((ProjectInfoTable[ProjectName]=DiscreteStatsTable[[#This Row],[ProjectName]]),(ProjectInfoTable[ProjectName]=DiscreteStatsTable[[#This Row],[ProjectName]])*ProjectInfoTable[NumberOfReplications]))</f>
        <v>50</v>
      </c>
      <c r="N1835" s="5" cm="1">
        <f t="array" ref="N1835">IFERROR(AVERAGE(IF((DiscreteStatsTable[GroupByKey]=DiscreteStatsTable[[#This Row],[GroupByKey]]),(DiscreteStatsTable[GroupByKey]=DiscreteStatsTable[[#This Row],[GroupByKey]])*DiscreteStatsTable[Average])),0)</f>
        <v>7.8877517486495128</v>
      </c>
      <c r="O1835" s="5" cm="1">
        <f t="array" ref="O1835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35" s="5" cm="1">
        <f t="array" ref="P1835">MAX(IF((ProjectInfoTable[ProjectName]=DiscreteStatsTable[[#This Row],[ProjectName]]),(ProjectInfoTable[ProjectName]=DiscreteStatsTable[[#This Row],[ProjectName]])*ProjectInfoTable[ConfidenceInterval]))</f>
        <v>0.95</v>
      </c>
      <c r="Q1835" s="5">
        <f>IF(AND(DiscreteStatsTable[[#This Row],[RepsWithStatObserved]]=1,Y1835=0),200000000000000000000,IFERROR(_xlfn.T.INV.2T(1 -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35" s="5" cm="1">
        <f t="array" ref="R1835">MIN(IF((DiscreteStatsTable[GroupByKey]=DiscreteStatsTable[[#This Row],[GroupByKey]]),(DiscreteStatsTable[GroupByKey]=DiscreteStatsTable[[#This Row],[GroupByKey]])*DiscreteStatsTable[Average]))</f>
        <v>6.7673300997412396</v>
      </c>
      <c r="S1835" s="5" cm="1">
        <f t="array" ref="S1835">MAX(IF((DiscreteStatsTable[GroupByKey]=DiscreteStatsTable[[#This Row],[GroupByKey]]),(DiscreteStatsTable[GroupByKey]=DiscreteStatsTable[[#This Row],[GroupByKey]])*DiscreteStatsTable[Average]))</f>
        <v>9.1492174200360505</v>
      </c>
      <c r="T1835" s="5" cm="1">
        <f t="array" ref="T1835">MIN(IF((DiscreteStatsTable[GroupByKey]=DiscreteStatsTable[[#This Row],[GroupByKey]]),(DiscreteStatsTable[GroupByKey]=DiscreteStatsTable[[#This Row],[GroupByKey]])*DiscreteStatsTable[Minimum]))</f>
        <v>1.5217434638865901</v>
      </c>
      <c r="U1835" s="5" cm="1">
        <f t="array" ref="U1835">MAX(IF((DiscreteStatsTable[GroupByKey]=DiscreteStatsTable[[#This Row],[GroupByKey]]),(DiscreteStatsTable[GroupByKey]=DiscreteStatsTable[[#This Row],[GroupByKey]])*DiscreteStatsTable[Maximum]))</f>
        <v>47.894293810109403</v>
      </c>
      <c r="V1835" s="5" cm="1">
        <f t="array" ref="V183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35" s="5">
        <f>IF((DiscreteStatsTable[[#This Row],[RepsRequested]]&gt;1),DiscreteStatsTable[[#This Row],[HalfWidth]],DiscreteStatsTable[[#This Row],[BatchMeansHalfWidth]])</f>
        <v>0.13545645516507757</v>
      </c>
      <c r="X1835" s="5" cm="1">
        <f t="array" ref="X1835">COUNT(IF((DiscreteStatsTable[GroupByKey]=DiscreteStatsTable[[#This Row],[GroupByKey]]),(DiscreteStatsTable[GroupByKey]=DiscreteStatsTable[[#This Row],[GroupByKey]])*DiscreteStatsTable[Replication]))</f>
        <v>50</v>
      </c>
      <c r="Y1835" s="5">
        <f>IF(DiscreteStatsTable[[#This Row],[RepsRequested]]=DiscreteStatsTable[[#This Row],[RepsWithStatObserved]],1,0)</f>
        <v>1</v>
      </c>
    </row>
    <row r="1836" spans="1:25" x14ac:dyDescent="0.25">
      <c r="A1836" t="s">
        <v>68</v>
      </c>
      <c r="B1836" t="s">
        <v>70</v>
      </c>
      <c r="C1836">
        <v>6</v>
      </c>
      <c r="D1836" t="s">
        <v>101</v>
      </c>
      <c r="E1836" t="s">
        <v>77</v>
      </c>
      <c r="F1836" t="s">
        <v>73</v>
      </c>
      <c r="G1836">
        <v>0</v>
      </c>
      <c r="H1836">
        <v>2E+20</v>
      </c>
      <c r="I1836">
        <v>0</v>
      </c>
      <c r="J1836">
        <v>0</v>
      </c>
      <c r="K1836">
        <v>138</v>
      </c>
      <c r="L183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36" s="5" cm="1">
        <f t="array" ref="M1836">MAX(IF((ProjectInfoTable[ProjectName]=DiscreteStatsTable[[#This Row],[ProjectName]]),(ProjectInfoTable[ProjectName]=DiscreteStatsTable[[#This Row],[ProjectName]])*ProjectInfoTable[NumberOfReplications]))</f>
        <v>50</v>
      </c>
      <c r="N1836" s="5" cm="1">
        <f t="array" ref="N1836">IFERROR(AVERAGE(IF((DiscreteStatsTable[GroupByKey]=DiscreteStatsTable[[#This Row],[GroupByKey]]),(DiscreteStatsTable[GroupByKey]=DiscreteStatsTable[[#This Row],[GroupByKey]])*DiscreteStatsTable[Average])),0)</f>
        <v>0</v>
      </c>
      <c r="O1836" s="5" cm="1">
        <f t="array" ref="O1836">IFERROR(_xlfn.STDEV.S(IF((DiscreteStatsTable[GroupByKey]=DiscreteStatsTable[[#This Row],[GroupByKey]]),(DiscreteStatsTable[GroupByKey]=DiscreteStatsTable[[#This Row],[GroupByKey]])*DiscreteStatsTable[Average])),0)</f>
        <v>0</v>
      </c>
      <c r="P1836" s="5" cm="1">
        <f t="array" ref="P1836">MAX(IF((ProjectInfoTable[ProjectName]=DiscreteStatsTable[[#This Row],[ProjectName]]),(ProjectInfoTable[ProjectName]=DiscreteStatsTable[[#This Row],[ProjectName]])*ProjectInfoTable[ConfidenceInterval]))</f>
        <v>0.95</v>
      </c>
      <c r="Q1836" s="5">
        <f>IF(AND(DiscreteStatsTable[[#This Row],[RepsWithStatObserved]]=1,Y1836=0),200000000000000000000,IFERROR(_xlfn.T.INV.2T(1 -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6" s="5" cm="1">
        <f t="array" ref="R1836">MIN(IF((DiscreteStatsTable[GroupByKey]=DiscreteStatsTable[[#This Row],[GroupByKey]]),(DiscreteStatsTable[GroupByKey]=DiscreteStatsTable[[#This Row],[GroupByKey]])*DiscreteStatsTable[Average]))</f>
        <v>0</v>
      </c>
      <c r="S1836" s="5" cm="1">
        <f t="array" ref="S1836">MAX(IF((DiscreteStatsTable[GroupByKey]=DiscreteStatsTable[[#This Row],[GroupByKey]]),(DiscreteStatsTable[GroupByKey]=DiscreteStatsTable[[#This Row],[GroupByKey]])*DiscreteStatsTable[Average]))</f>
        <v>0</v>
      </c>
      <c r="T1836" s="5" cm="1">
        <f t="array" ref="T1836">MIN(IF((DiscreteStatsTable[GroupByKey]=DiscreteStatsTable[[#This Row],[GroupByKey]]),(DiscreteStatsTable[GroupByKey]=DiscreteStatsTable[[#This Row],[GroupByKey]])*DiscreteStatsTable[Minimum]))</f>
        <v>0</v>
      </c>
      <c r="U1836" s="5" cm="1">
        <f t="array" ref="U1836">MAX(IF((DiscreteStatsTable[GroupByKey]=DiscreteStatsTable[[#This Row],[GroupByKey]]),(DiscreteStatsTable[GroupByKey]=DiscreteStatsTable[[#This Row],[GroupByKey]])*DiscreteStatsTable[Maximum]))</f>
        <v>0</v>
      </c>
      <c r="V1836" s="5" cm="1">
        <f t="array" ref="V183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36" s="5">
        <f>IF((DiscreteStatsTable[[#This Row],[RepsRequested]]&gt;1),DiscreteStatsTable[[#This Row],[HalfWidth]],DiscreteStatsTable[[#This Row],[BatchMeansHalfWidth]])</f>
        <v>0</v>
      </c>
      <c r="X1836" s="5" cm="1">
        <f t="array" ref="X1836">COUNT(IF((DiscreteStatsTable[GroupByKey]=DiscreteStatsTable[[#This Row],[GroupByKey]]),(DiscreteStatsTable[GroupByKey]=DiscreteStatsTable[[#This Row],[GroupByKey]])*DiscreteStatsTable[Replication]))</f>
        <v>50</v>
      </c>
      <c r="Y1836" s="5">
        <f>IF(DiscreteStatsTable[[#This Row],[RepsRequested]]=DiscreteStatsTable[[#This Row],[RepsWithStatObserved]],1,0)</f>
        <v>1</v>
      </c>
    </row>
    <row r="1837" spans="1:25" x14ac:dyDescent="0.25">
      <c r="A1837" t="s">
        <v>68</v>
      </c>
      <c r="B1837" t="s">
        <v>70</v>
      </c>
      <c r="C1837">
        <v>6</v>
      </c>
      <c r="D1837" t="s">
        <v>101</v>
      </c>
      <c r="E1837" t="s">
        <v>78</v>
      </c>
      <c r="F1837" t="s">
        <v>73</v>
      </c>
      <c r="G1837">
        <v>6.8433972096675904</v>
      </c>
      <c r="H1837">
        <v>2E+20</v>
      </c>
      <c r="I1837">
        <v>0</v>
      </c>
      <c r="J1837">
        <v>26.617176474141001</v>
      </c>
      <c r="K1837">
        <v>138</v>
      </c>
      <c r="L183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37" s="5" cm="1">
        <f t="array" ref="M1837">MAX(IF((ProjectInfoTable[ProjectName]=DiscreteStatsTable[[#This Row],[ProjectName]]),(ProjectInfoTable[ProjectName]=DiscreteStatsTable[[#This Row],[ProjectName]])*ProjectInfoTable[NumberOfReplications]))</f>
        <v>50</v>
      </c>
      <c r="N1837" s="5" cm="1">
        <f t="array" ref="N1837">IFERROR(AVERAGE(IF((DiscreteStatsTable[GroupByKey]=DiscreteStatsTable[[#This Row],[GroupByKey]]),(DiscreteStatsTable[GroupByKey]=DiscreteStatsTable[[#This Row],[GroupByKey]])*DiscreteStatsTable[Average])),0)</f>
        <v>4.7193176789935771</v>
      </c>
      <c r="O1837" s="5" cm="1">
        <f t="array" ref="O1837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37" s="5" cm="1">
        <f t="array" ref="P1837">MAX(IF((ProjectInfoTable[ProjectName]=DiscreteStatsTable[[#This Row],[ProjectName]]),(ProjectInfoTable[ProjectName]=DiscreteStatsTable[[#This Row],[ProjectName]])*ProjectInfoTable[ConfidenceInterval]))</f>
        <v>0.95</v>
      </c>
      <c r="Q1837" s="5">
        <f>IF(AND(DiscreteStatsTable[[#This Row],[RepsWithStatObserved]]=1,Y1837=0),200000000000000000000,IFERROR(_xlfn.T.INV.2T(1 -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37" s="5" cm="1">
        <f t="array" ref="R1837">MIN(IF((DiscreteStatsTable[GroupByKey]=DiscreteStatsTable[[#This Row],[GroupByKey]]),(DiscreteStatsTable[GroupByKey]=DiscreteStatsTable[[#This Row],[GroupByKey]])*DiscreteStatsTable[Average]))</f>
        <v>0.99822562879195997</v>
      </c>
      <c r="S1837" s="5" cm="1">
        <f t="array" ref="S1837">MAX(IF((DiscreteStatsTable[GroupByKey]=DiscreteStatsTable[[#This Row],[GroupByKey]]),(DiscreteStatsTable[GroupByKey]=DiscreteStatsTable[[#This Row],[GroupByKey]])*DiscreteStatsTable[Average]))</f>
        <v>28.2391469314353</v>
      </c>
      <c r="T1837" s="5" cm="1">
        <f t="array" ref="T1837">MIN(IF((DiscreteStatsTable[GroupByKey]=DiscreteStatsTable[[#This Row],[GroupByKey]]),(DiscreteStatsTable[GroupByKey]=DiscreteStatsTable[[#This Row],[GroupByKey]])*DiscreteStatsTable[Minimum]))</f>
        <v>0</v>
      </c>
      <c r="U1837" s="5" cm="1">
        <f t="array" ref="U1837">MAX(IF((DiscreteStatsTable[GroupByKey]=DiscreteStatsTable[[#This Row],[GroupByKey]]),(DiscreteStatsTable[GroupByKey]=DiscreteStatsTable[[#This Row],[GroupByKey]])*DiscreteStatsTable[Maximum]))</f>
        <v>63.809412329180802</v>
      </c>
      <c r="V1837" s="5" cm="1">
        <f t="array" ref="V183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37" s="5">
        <f>IF((DiscreteStatsTable[[#This Row],[RepsRequested]]&gt;1),DiscreteStatsTable[[#This Row],[HalfWidth]],DiscreteStatsTable[[#This Row],[BatchMeansHalfWidth]])</f>
        <v>1.2545249514665935</v>
      </c>
      <c r="X1837" s="5" cm="1">
        <f t="array" ref="X1837">COUNT(IF((DiscreteStatsTable[GroupByKey]=DiscreteStatsTable[[#This Row],[GroupByKey]]),(DiscreteStatsTable[GroupByKey]=DiscreteStatsTable[[#This Row],[GroupByKey]])*DiscreteStatsTable[Replication]))</f>
        <v>50</v>
      </c>
      <c r="Y1837" s="5">
        <f>IF(DiscreteStatsTable[[#This Row],[RepsRequested]]=DiscreteStatsTable[[#This Row],[RepsWithStatObserved]],1,0)</f>
        <v>1</v>
      </c>
    </row>
    <row r="1838" spans="1:25" x14ac:dyDescent="0.25">
      <c r="A1838" t="s">
        <v>68</v>
      </c>
      <c r="B1838" t="s">
        <v>70</v>
      </c>
      <c r="C1838">
        <v>7</v>
      </c>
      <c r="D1838" t="s">
        <v>101</v>
      </c>
      <c r="E1838" t="s">
        <v>72</v>
      </c>
      <c r="F1838" t="s">
        <v>73</v>
      </c>
      <c r="G1838">
        <v>0.27208561150756699</v>
      </c>
      <c r="H1838">
        <v>2E+20</v>
      </c>
      <c r="I1838">
        <v>5.3754983237792001E-2</v>
      </c>
      <c r="J1838">
        <v>1.0487437123432699</v>
      </c>
      <c r="K1838">
        <v>135</v>
      </c>
      <c r="L183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38" s="5" cm="1">
        <f t="array" ref="M1838">MAX(IF((ProjectInfoTable[ProjectName]=DiscreteStatsTable[[#This Row],[ProjectName]]),(ProjectInfoTable[ProjectName]=DiscreteStatsTable[[#This Row],[ProjectName]])*ProjectInfoTable[NumberOfReplications]))</f>
        <v>50</v>
      </c>
      <c r="N1838" s="5" cm="1">
        <f t="array" ref="N1838">IFERROR(AVERAGE(IF((DiscreteStatsTable[GroupByKey]=DiscreteStatsTable[[#This Row],[GroupByKey]]),(DiscreteStatsTable[GroupByKey]=DiscreteStatsTable[[#This Row],[GroupByKey]])*DiscreteStatsTable[Average])),0)</f>
        <v>0.26292505828831725</v>
      </c>
      <c r="O1838" s="5" cm="1">
        <f t="array" ref="O183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38" s="5" cm="1">
        <f t="array" ref="P1838">MAX(IF((ProjectInfoTable[ProjectName]=DiscreteStatsTable[[#This Row],[ProjectName]]),(ProjectInfoTable[ProjectName]=DiscreteStatsTable[[#This Row],[ProjectName]])*ProjectInfoTable[ConfidenceInterval]))</f>
        <v>0.95</v>
      </c>
      <c r="Q1838" s="5">
        <f>IF(AND(DiscreteStatsTable[[#This Row],[RepsWithStatObserved]]=1,Y1838=0),200000000000000000000,IFERROR(_xlfn.T.INV.2T(1 -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38" s="5" cm="1">
        <f t="array" ref="R1838">MIN(IF((DiscreteStatsTable[GroupByKey]=DiscreteStatsTable[[#This Row],[GroupByKey]]),(DiscreteStatsTable[GroupByKey]=DiscreteStatsTable[[#This Row],[GroupByKey]])*DiscreteStatsTable[Average]))</f>
        <v>0.22557766999137499</v>
      </c>
      <c r="S1838" s="5" cm="1">
        <f t="array" ref="S1838">MAX(IF((DiscreteStatsTable[GroupByKey]=DiscreteStatsTable[[#This Row],[GroupByKey]]),(DiscreteStatsTable[GroupByKey]=DiscreteStatsTable[[#This Row],[GroupByKey]])*DiscreteStatsTable[Average]))</f>
        <v>0.304973914001202</v>
      </c>
      <c r="T1838" s="5" cm="1">
        <f t="array" ref="T1838">MIN(IF((DiscreteStatsTable[GroupByKey]=DiscreteStatsTable[[#This Row],[GroupByKey]]),(DiscreteStatsTable[GroupByKey]=DiscreteStatsTable[[#This Row],[GroupByKey]])*DiscreteStatsTable[Minimum]))</f>
        <v>5.0724782129553003E-2</v>
      </c>
      <c r="U1838" s="5" cm="1">
        <f t="array" ref="U1838">MAX(IF((DiscreteStatsTable[GroupByKey]=DiscreteStatsTable[[#This Row],[GroupByKey]]),(DiscreteStatsTable[GroupByKey]=DiscreteStatsTable[[#This Row],[GroupByKey]])*DiscreteStatsTable[Maximum]))</f>
        <v>1.5964764603369801</v>
      </c>
      <c r="V1838" s="5" cm="1">
        <f t="array" ref="V183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38" s="5">
        <f>IF((DiscreteStatsTable[[#This Row],[RepsRequested]]&gt;1),DiscreteStatsTable[[#This Row],[HalfWidth]],DiscreteStatsTable[[#This Row],[BatchMeansHalfWidth]])</f>
        <v>4.5152151721692402E-3</v>
      </c>
      <c r="X1838" s="5" cm="1">
        <f t="array" ref="X1838">COUNT(IF((DiscreteStatsTable[GroupByKey]=DiscreteStatsTable[[#This Row],[GroupByKey]]),(DiscreteStatsTable[GroupByKey]=DiscreteStatsTable[[#This Row],[GroupByKey]])*DiscreteStatsTable[Replication]))</f>
        <v>50</v>
      </c>
      <c r="Y1838" s="5">
        <f>IF(DiscreteStatsTable[[#This Row],[RepsRequested]]=DiscreteStatsTable[[#This Row],[RepsWithStatObserved]],1,0)</f>
        <v>1</v>
      </c>
    </row>
    <row r="1839" spans="1:25" x14ac:dyDescent="0.25">
      <c r="A1839" t="s">
        <v>68</v>
      </c>
      <c r="B1839" t="s">
        <v>70</v>
      </c>
      <c r="C1839">
        <v>7</v>
      </c>
      <c r="D1839" t="s">
        <v>101</v>
      </c>
      <c r="E1839" t="s">
        <v>74</v>
      </c>
      <c r="F1839" t="s">
        <v>73</v>
      </c>
      <c r="G1839">
        <v>11.058950655235799</v>
      </c>
      <c r="H1839">
        <v>2E+20</v>
      </c>
      <c r="I1839">
        <v>1.6126494971337599</v>
      </c>
      <c r="J1839">
        <v>32.424224659730001</v>
      </c>
      <c r="K1839">
        <v>135</v>
      </c>
      <c r="L183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39" s="5" cm="1">
        <f t="array" ref="M1839">MAX(IF((ProjectInfoTable[ProjectName]=DiscreteStatsTable[[#This Row],[ProjectName]]),(ProjectInfoTable[ProjectName]=DiscreteStatsTable[[#This Row],[ProjectName]])*ProjectInfoTable[NumberOfReplications]))</f>
        <v>50</v>
      </c>
      <c r="N1839" s="5" cm="1">
        <f t="array" ref="N1839">IFERROR(AVERAGE(IF((DiscreteStatsTable[GroupByKey]=DiscreteStatsTable[[#This Row],[GroupByKey]]),(DiscreteStatsTable[GroupByKey]=DiscreteStatsTable[[#This Row],[GroupByKey]])*DiscreteStatsTable[Average])),0)</f>
        <v>12.607069427643092</v>
      </c>
      <c r="O1839" s="5" cm="1">
        <f t="array" ref="O1839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39" s="5" cm="1">
        <f t="array" ref="P1839">MAX(IF((ProjectInfoTable[ProjectName]=DiscreteStatsTable[[#This Row],[ProjectName]]),(ProjectInfoTable[ProjectName]=DiscreteStatsTable[[#This Row],[ProjectName]])*ProjectInfoTable[ConfidenceInterval]))</f>
        <v>0.95</v>
      </c>
      <c r="Q1839" s="5">
        <f>IF(AND(DiscreteStatsTable[[#This Row],[RepsWithStatObserved]]=1,Y1839=0),200000000000000000000,IFERROR(_xlfn.T.INV.2T(1 -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39" s="5" cm="1">
        <f t="array" ref="R1839">MIN(IF((DiscreteStatsTable[GroupByKey]=DiscreteStatsTable[[#This Row],[GroupByKey]]),(DiscreteStatsTable[GroupByKey]=DiscreteStatsTable[[#This Row],[GroupByKey]])*DiscreteStatsTable[Average]))</f>
        <v>7.9331094948983001</v>
      </c>
      <c r="S1839" s="5" cm="1">
        <f t="array" ref="S1839">MAX(IF((DiscreteStatsTable[GroupByKey]=DiscreteStatsTable[[#This Row],[GroupByKey]]),(DiscreteStatsTable[GroupByKey]=DiscreteStatsTable[[#This Row],[GroupByKey]])*DiscreteStatsTable[Average]))</f>
        <v>37.249377369444403</v>
      </c>
      <c r="T1839" s="5" cm="1">
        <f t="array" ref="T1839">MIN(IF((DiscreteStatsTable[GroupByKey]=DiscreteStatsTable[[#This Row],[GroupByKey]]),(DiscreteStatsTable[GroupByKey]=DiscreteStatsTable[[#This Row],[GroupByKey]])*DiscreteStatsTable[Minimum]))</f>
        <v>1.6126494971337599</v>
      </c>
      <c r="U1839" s="5" cm="1">
        <f t="array" ref="U1839">MAX(IF((DiscreteStatsTable[GroupByKey]=DiscreteStatsTable[[#This Row],[GroupByKey]]),(DiscreteStatsTable[GroupByKey]=DiscreteStatsTable[[#This Row],[GroupByKey]])*DiscreteStatsTable[Maximum]))</f>
        <v>77.180378385631897</v>
      </c>
      <c r="V1839" s="5" cm="1">
        <f t="array" ref="V183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39" s="5">
        <f>IF((DiscreteStatsTable[[#This Row],[RepsRequested]]&gt;1),DiscreteStatsTable[[#This Row],[HalfWidth]],DiscreteStatsTable[[#This Row],[BatchMeansHalfWidth]])</f>
        <v>1.3504569972558542</v>
      </c>
      <c r="X1839" s="5" cm="1">
        <f t="array" ref="X1839">COUNT(IF((DiscreteStatsTable[GroupByKey]=DiscreteStatsTable[[#This Row],[GroupByKey]]),(DiscreteStatsTable[GroupByKey]=DiscreteStatsTable[[#This Row],[GroupByKey]])*DiscreteStatsTable[Replication]))</f>
        <v>50</v>
      </c>
      <c r="Y1839" s="5">
        <f>IF(DiscreteStatsTable[[#This Row],[RepsRequested]]=DiscreteStatsTable[[#This Row],[RepsWithStatObserved]],1,0)</f>
        <v>1</v>
      </c>
    </row>
    <row r="1840" spans="1:25" x14ac:dyDescent="0.25">
      <c r="A1840" t="s">
        <v>68</v>
      </c>
      <c r="B1840" t="s">
        <v>70</v>
      </c>
      <c r="C1840">
        <v>7</v>
      </c>
      <c r="D1840" t="s">
        <v>101</v>
      </c>
      <c r="E1840" t="s">
        <v>75</v>
      </c>
      <c r="F1840" t="s">
        <v>73</v>
      </c>
      <c r="G1840">
        <v>0.27208561150756699</v>
      </c>
      <c r="H1840">
        <v>2E+20</v>
      </c>
      <c r="I1840">
        <v>5.3754983237792001E-2</v>
      </c>
      <c r="J1840">
        <v>1.0487437123432699</v>
      </c>
      <c r="K1840">
        <v>135</v>
      </c>
      <c r="L184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40" s="5" cm="1">
        <f t="array" ref="M1840">MAX(IF((ProjectInfoTable[ProjectName]=DiscreteStatsTable[[#This Row],[ProjectName]]),(ProjectInfoTable[ProjectName]=DiscreteStatsTable[[#This Row],[ProjectName]])*ProjectInfoTable[NumberOfReplications]))</f>
        <v>50</v>
      </c>
      <c r="N1840" s="5" cm="1">
        <f t="array" ref="N1840">IFERROR(AVERAGE(IF((DiscreteStatsTable[GroupByKey]=DiscreteStatsTable[[#This Row],[GroupByKey]]),(DiscreteStatsTable[GroupByKey]=DiscreteStatsTable[[#This Row],[GroupByKey]])*DiscreteStatsTable[Average])),0)</f>
        <v>0.26292505828831725</v>
      </c>
      <c r="O1840" s="5" cm="1">
        <f t="array" ref="O184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40" s="5" cm="1">
        <f t="array" ref="P1840">MAX(IF((ProjectInfoTable[ProjectName]=DiscreteStatsTable[[#This Row],[ProjectName]]),(ProjectInfoTable[ProjectName]=DiscreteStatsTable[[#This Row],[ProjectName]])*ProjectInfoTable[ConfidenceInterval]))</f>
        <v>0.95</v>
      </c>
      <c r="Q1840" s="5">
        <f>IF(AND(DiscreteStatsTable[[#This Row],[RepsWithStatObserved]]=1,Y1840=0),200000000000000000000,IFERROR(_xlfn.T.INV.2T(1 -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40" s="5" cm="1">
        <f t="array" ref="R1840">MIN(IF((DiscreteStatsTable[GroupByKey]=DiscreteStatsTable[[#This Row],[GroupByKey]]),(DiscreteStatsTable[GroupByKey]=DiscreteStatsTable[[#This Row],[GroupByKey]])*DiscreteStatsTable[Average]))</f>
        <v>0.22557766999137499</v>
      </c>
      <c r="S1840" s="5" cm="1">
        <f t="array" ref="S1840">MAX(IF((DiscreteStatsTable[GroupByKey]=DiscreteStatsTable[[#This Row],[GroupByKey]]),(DiscreteStatsTable[GroupByKey]=DiscreteStatsTable[[#This Row],[GroupByKey]])*DiscreteStatsTable[Average]))</f>
        <v>0.304973914001202</v>
      </c>
      <c r="T1840" s="5" cm="1">
        <f t="array" ref="T1840">MIN(IF((DiscreteStatsTable[GroupByKey]=DiscreteStatsTable[[#This Row],[GroupByKey]]),(DiscreteStatsTable[GroupByKey]=DiscreteStatsTable[[#This Row],[GroupByKey]])*DiscreteStatsTable[Minimum]))</f>
        <v>5.0724782129553003E-2</v>
      </c>
      <c r="U1840" s="5" cm="1">
        <f t="array" ref="U1840">MAX(IF((DiscreteStatsTable[GroupByKey]=DiscreteStatsTable[[#This Row],[GroupByKey]]),(DiscreteStatsTable[GroupByKey]=DiscreteStatsTable[[#This Row],[GroupByKey]])*DiscreteStatsTable[Maximum]))</f>
        <v>1.5964764603369801</v>
      </c>
      <c r="V1840" s="5" cm="1">
        <f t="array" ref="V184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40" s="5">
        <f>IF((DiscreteStatsTable[[#This Row],[RepsRequested]]&gt;1),DiscreteStatsTable[[#This Row],[HalfWidth]],DiscreteStatsTable[[#This Row],[BatchMeansHalfWidth]])</f>
        <v>4.5152151721692402E-3</v>
      </c>
      <c r="X1840" s="5" cm="1">
        <f t="array" ref="X1840">COUNT(IF((DiscreteStatsTable[GroupByKey]=DiscreteStatsTable[[#This Row],[GroupByKey]]),(DiscreteStatsTable[GroupByKey]=DiscreteStatsTable[[#This Row],[GroupByKey]])*DiscreteStatsTable[Replication]))</f>
        <v>50</v>
      </c>
      <c r="Y1840" s="5">
        <f>IF(DiscreteStatsTable[[#This Row],[RepsRequested]]=DiscreteStatsTable[[#This Row],[RepsWithStatObserved]],1,0)</f>
        <v>1</v>
      </c>
    </row>
    <row r="1841" spans="1:25" x14ac:dyDescent="0.25">
      <c r="A1841" t="s">
        <v>68</v>
      </c>
      <c r="B1841" t="s">
        <v>70</v>
      </c>
      <c r="C1841">
        <v>7</v>
      </c>
      <c r="D1841" t="s">
        <v>101</v>
      </c>
      <c r="E1841" t="s">
        <v>76</v>
      </c>
      <c r="F1841" t="s">
        <v>73</v>
      </c>
      <c r="G1841">
        <v>8.1625683452270099</v>
      </c>
      <c r="H1841">
        <v>2E+20</v>
      </c>
      <c r="I1841">
        <v>1.6126494971337599</v>
      </c>
      <c r="J1841">
        <v>31.462311370298</v>
      </c>
      <c r="K1841">
        <v>135</v>
      </c>
      <c r="L184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41" s="5" cm="1">
        <f t="array" ref="M1841">MAX(IF((ProjectInfoTable[ProjectName]=DiscreteStatsTable[[#This Row],[ProjectName]]),(ProjectInfoTable[ProjectName]=DiscreteStatsTable[[#This Row],[ProjectName]])*ProjectInfoTable[NumberOfReplications]))</f>
        <v>50</v>
      </c>
      <c r="N1841" s="5" cm="1">
        <f t="array" ref="N1841">IFERROR(AVERAGE(IF((DiscreteStatsTable[GroupByKey]=DiscreteStatsTable[[#This Row],[GroupByKey]]),(DiscreteStatsTable[GroupByKey]=DiscreteStatsTable[[#This Row],[GroupByKey]])*DiscreteStatsTable[Average])),0)</f>
        <v>7.8877517486495128</v>
      </c>
      <c r="O1841" s="5" cm="1">
        <f t="array" ref="O1841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41" s="5" cm="1">
        <f t="array" ref="P1841">MAX(IF((ProjectInfoTable[ProjectName]=DiscreteStatsTable[[#This Row],[ProjectName]]),(ProjectInfoTable[ProjectName]=DiscreteStatsTable[[#This Row],[ProjectName]])*ProjectInfoTable[ConfidenceInterval]))</f>
        <v>0.95</v>
      </c>
      <c r="Q1841" s="5">
        <f>IF(AND(DiscreteStatsTable[[#This Row],[RepsWithStatObserved]]=1,Y1841=0),200000000000000000000,IFERROR(_xlfn.T.INV.2T(1 -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41" s="5" cm="1">
        <f t="array" ref="R1841">MIN(IF((DiscreteStatsTable[GroupByKey]=DiscreteStatsTable[[#This Row],[GroupByKey]]),(DiscreteStatsTable[GroupByKey]=DiscreteStatsTable[[#This Row],[GroupByKey]])*DiscreteStatsTable[Average]))</f>
        <v>6.7673300997412396</v>
      </c>
      <c r="S1841" s="5" cm="1">
        <f t="array" ref="S1841">MAX(IF((DiscreteStatsTable[GroupByKey]=DiscreteStatsTable[[#This Row],[GroupByKey]]),(DiscreteStatsTable[GroupByKey]=DiscreteStatsTable[[#This Row],[GroupByKey]])*DiscreteStatsTable[Average]))</f>
        <v>9.1492174200360505</v>
      </c>
      <c r="T1841" s="5" cm="1">
        <f t="array" ref="T1841">MIN(IF((DiscreteStatsTable[GroupByKey]=DiscreteStatsTable[[#This Row],[GroupByKey]]),(DiscreteStatsTable[GroupByKey]=DiscreteStatsTable[[#This Row],[GroupByKey]])*DiscreteStatsTable[Minimum]))</f>
        <v>1.5217434638865901</v>
      </c>
      <c r="U1841" s="5" cm="1">
        <f t="array" ref="U1841">MAX(IF((DiscreteStatsTable[GroupByKey]=DiscreteStatsTable[[#This Row],[GroupByKey]]),(DiscreteStatsTable[GroupByKey]=DiscreteStatsTable[[#This Row],[GroupByKey]])*DiscreteStatsTable[Maximum]))</f>
        <v>47.894293810109403</v>
      </c>
      <c r="V1841" s="5" cm="1">
        <f t="array" ref="V184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41" s="5">
        <f>IF((DiscreteStatsTable[[#This Row],[RepsRequested]]&gt;1),DiscreteStatsTable[[#This Row],[HalfWidth]],DiscreteStatsTable[[#This Row],[BatchMeansHalfWidth]])</f>
        <v>0.13545645516507757</v>
      </c>
      <c r="X1841" s="5" cm="1">
        <f t="array" ref="X1841">COUNT(IF((DiscreteStatsTable[GroupByKey]=DiscreteStatsTable[[#This Row],[GroupByKey]]),(DiscreteStatsTable[GroupByKey]=DiscreteStatsTable[[#This Row],[GroupByKey]])*DiscreteStatsTable[Replication]))</f>
        <v>50</v>
      </c>
      <c r="Y1841" s="5">
        <f>IF(DiscreteStatsTable[[#This Row],[RepsRequested]]=DiscreteStatsTable[[#This Row],[RepsWithStatObserved]],1,0)</f>
        <v>1</v>
      </c>
    </row>
    <row r="1842" spans="1:25" x14ac:dyDescent="0.25">
      <c r="A1842" t="s">
        <v>68</v>
      </c>
      <c r="B1842" t="s">
        <v>70</v>
      </c>
      <c r="C1842">
        <v>7</v>
      </c>
      <c r="D1842" t="s">
        <v>101</v>
      </c>
      <c r="E1842" t="s">
        <v>77</v>
      </c>
      <c r="F1842" t="s">
        <v>73</v>
      </c>
      <c r="G1842">
        <v>0</v>
      </c>
      <c r="H1842">
        <v>2E+20</v>
      </c>
      <c r="I1842">
        <v>0</v>
      </c>
      <c r="J1842">
        <v>0</v>
      </c>
      <c r="K1842">
        <v>135</v>
      </c>
      <c r="L184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42" s="5" cm="1">
        <f t="array" ref="M1842">MAX(IF((ProjectInfoTable[ProjectName]=DiscreteStatsTable[[#This Row],[ProjectName]]),(ProjectInfoTable[ProjectName]=DiscreteStatsTable[[#This Row],[ProjectName]])*ProjectInfoTable[NumberOfReplications]))</f>
        <v>50</v>
      </c>
      <c r="N1842" s="5" cm="1">
        <f t="array" ref="N1842">IFERROR(AVERAGE(IF((DiscreteStatsTable[GroupByKey]=DiscreteStatsTable[[#This Row],[GroupByKey]]),(DiscreteStatsTable[GroupByKey]=DiscreteStatsTable[[#This Row],[GroupByKey]])*DiscreteStatsTable[Average])),0)</f>
        <v>0</v>
      </c>
      <c r="O1842" s="5" cm="1">
        <f t="array" ref="O1842">IFERROR(_xlfn.STDEV.S(IF((DiscreteStatsTable[GroupByKey]=DiscreteStatsTable[[#This Row],[GroupByKey]]),(DiscreteStatsTable[GroupByKey]=DiscreteStatsTable[[#This Row],[GroupByKey]])*DiscreteStatsTable[Average])),0)</f>
        <v>0</v>
      </c>
      <c r="P1842" s="5" cm="1">
        <f t="array" ref="P1842">MAX(IF((ProjectInfoTable[ProjectName]=DiscreteStatsTable[[#This Row],[ProjectName]]),(ProjectInfoTable[ProjectName]=DiscreteStatsTable[[#This Row],[ProjectName]])*ProjectInfoTable[ConfidenceInterval]))</f>
        <v>0.95</v>
      </c>
      <c r="Q1842" s="5">
        <f>IF(AND(DiscreteStatsTable[[#This Row],[RepsWithStatObserved]]=1,Y1842=0),200000000000000000000,IFERROR(_xlfn.T.INV.2T(1 -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2" s="5" cm="1">
        <f t="array" ref="R1842">MIN(IF((DiscreteStatsTable[GroupByKey]=DiscreteStatsTable[[#This Row],[GroupByKey]]),(DiscreteStatsTable[GroupByKey]=DiscreteStatsTable[[#This Row],[GroupByKey]])*DiscreteStatsTable[Average]))</f>
        <v>0</v>
      </c>
      <c r="S1842" s="5" cm="1">
        <f t="array" ref="S1842">MAX(IF((DiscreteStatsTable[GroupByKey]=DiscreteStatsTable[[#This Row],[GroupByKey]]),(DiscreteStatsTable[GroupByKey]=DiscreteStatsTable[[#This Row],[GroupByKey]])*DiscreteStatsTable[Average]))</f>
        <v>0</v>
      </c>
      <c r="T1842" s="5" cm="1">
        <f t="array" ref="T1842">MIN(IF((DiscreteStatsTable[GroupByKey]=DiscreteStatsTable[[#This Row],[GroupByKey]]),(DiscreteStatsTable[GroupByKey]=DiscreteStatsTable[[#This Row],[GroupByKey]])*DiscreteStatsTable[Minimum]))</f>
        <v>0</v>
      </c>
      <c r="U1842" s="5" cm="1">
        <f t="array" ref="U1842">MAX(IF((DiscreteStatsTable[GroupByKey]=DiscreteStatsTable[[#This Row],[GroupByKey]]),(DiscreteStatsTable[GroupByKey]=DiscreteStatsTable[[#This Row],[GroupByKey]])*DiscreteStatsTable[Maximum]))</f>
        <v>0</v>
      </c>
      <c r="V1842" s="5" cm="1">
        <f t="array" ref="V184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42" s="5">
        <f>IF((DiscreteStatsTable[[#This Row],[RepsRequested]]&gt;1),DiscreteStatsTable[[#This Row],[HalfWidth]],DiscreteStatsTable[[#This Row],[BatchMeansHalfWidth]])</f>
        <v>0</v>
      </c>
      <c r="X1842" s="5" cm="1">
        <f t="array" ref="X1842">COUNT(IF((DiscreteStatsTable[GroupByKey]=DiscreteStatsTable[[#This Row],[GroupByKey]]),(DiscreteStatsTable[GroupByKey]=DiscreteStatsTable[[#This Row],[GroupByKey]])*DiscreteStatsTable[Replication]))</f>
        <v>50</v>
      </c>
      <c r="Y1842" s="5">
        <f>IF(DiscreteStatsTable[[#This Row],[RepsRequested]]=DiscreteStatsTable[[#This Row],[RepsWithStatObserved]],1,0)</f>
        <v>1</v>
      </c>
    </row>
    <row r="1843" spans="1:25" x14ac:dyDescent="0.25">
      <c r="A1843" t="s">
        <v>68</v>
      </c>
      <c r="B1843" t="s">
        <v>70</v>
      </c>
      <c r="C1843">
        <v>7</v>
      </c>
      <c r="D1843" t="s">
        <v>101</v>
      </c>
      <c r="E1843" t="s">
        <v>78</v>
      </c>
      <c r="F1843" t="s">
        <v>73</v>
      </c>
      <c r="G1843">
        <v>2.8963823100088302</v>
      </c>
      <c r="H1843">
        <v>2E+20</v>
      </c>
      <c r="I1843">
        <v>0</v>
      </c>
      <c r="J1843">
        <v>16.890744539569202</v>
      </c>
      <c r="K1843">
        <v>135</v>
      </c>
      <c r="L184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43" s="5" cm="1">
        <f t="array" ref="M1843">MAX(IF((ProjectInfoTable[ProjectName]=DiscreteStatsTable[[#This Row],[ProjectName]]),(ProjectInfoTable[ProjectName]=DiscreteStatsTable[[#This Row],[ProjectName]])*ProjectInfoTable[NumberOfReplications]))</f>
        <v>50</v>
      </c>
      <c r="N1843" s="5" cm="1">
        <f t="array" ref="N1843">IFERROR(AVERAGE(IF((DiscreteStatsTable[GroupByKey]=DiscreteStatsTable[[#This Row],[GroupByKey]]),(DiscreteStatsTable[GroupByKey]=DiscreteStatsTable[[#This Row],[GroupByKey]])*DiscreteStatsTable[Average])),0)</f>
        <v>4.7193176789935771</v>
      </c>
      <c r="O1843" s="5" cm="1">
        <f t="array" ref="O1843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43" s="5" cm="1">
        <f t="array" ref="P1843">MAX(IF((ProjectInfoTable[ProjectName]=DiscreteStatsTable[[#This Row],[ProjectName]]),(ProjectInfoTable[ProjectName]=DiscreteStatsTable[[#This Row],[ProjectName]])*ProjectInfoTable[ConfidenceInterval]))</f>
        <v>0.95</v>
      </c>
      <c r="Q1843" s="5">
        <f>IF(AND(DiscreteStatsTable[[#This Row],[RepsWithStatObserved]]=1,Y1843=0),200000000000000000000,IFERROR(_xlfn.T.INV.2T(1 -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43" s="5" cm="1">
        <f t="array" ref="R1843">MIN(IF((DiscreteStatsTable[GroupByKey]=DiscreteStatsTable[[#This Row],[GroupByKey]]),(DiscreteStatsTable[GroupByKey]=DiscreteStatsTable[[#This Row],[GroupByKey]])*DiscreteStatsTable[Average]))</f>
        <v>0.99822562879195997</v>
      </c>
      <c r="S1843" s="5" cm="1">
        <f t="array" ref="S1843">MAX(IF((DiscreteStatsTable[GroupByKey]=DiscreteStatsTable[[#This Row],[GroupByKey]]),(DiscreteStatsTable[GroupByKey]=DiscreteStatsTable[[#This Row],[GroupByKey]])*DiscreteStatsTable[Average]))</f>
        <v>28.2391469314353</v>
      </c>
      <c r="T1843" s="5" cm="1">
        <f t="array" ref="T1843">MIN(IF((DiscreteStatsTable[GroupByKey]=DiscreteStatsTable[[#This Row],[GroupByKey]]),(DiscreteStatsTable[GroupByKey]=DiscreteStatsTable[[#This Row],[GroupByKey]])*DiscreteStatsTable[Minimum]))</f>
        <v>0</v>
      </c>
      <c r="U1843" s="5" cm="1">
        <f t="array" ref="U1843">MAX(IF((DiscreteStatsTable[GroupByKey]=DiscreteStatsTable[[#This Row],[GroupByKey]]),(DiscreteStatsTable[GroupByKey]=DiscreteStatsTable[[#This Row],[GroupByKey]])*DiscreteStatsTable[Maximum]))</f>
        <v>63.809412329180802</v>
      </c>
      <c r="V1843" s="5" cm="1">
        <f t="array" ref="V184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43" s="5">
        <f>IF((DiscreteStatsTable[[#This Row],[RepsRequested]]&gt;1),DiscreteStatsTable[[#This Row],[HalfWidth]],DiscreteStatsTable[[#This Row],[BatchMeansHalfWidth]])</f>
        <v>1.2545249514665935</v>
      </c>
      <c r="X1843" s="5" cm="1">
        <f t="array" ref="X1843">COUNT(IF((DiscreteStatsTable[GroupByKey]=DiscreteStatsTable[[#This Row],[GroupByKey]]),(DiscreteStatsTable[GroupByKey]=DiscreteStatsTable[[#This Row],[GroupByKey]])*DiscreteStatsTable[Replication]))</f>
        <v>50</v>
      </c>
      <c r="Y1843" s="5">
        <f>IF(DiscreteStatsTable[[#This Row],[RepsRequested]]=DiscreteStatsTable[[#This Row],[RepsWithStatObserved]],1,0)</f>
        <v>1</v>
      </c>
    </row>
    <row r="1844" spans="1:25" x14ac:dyDescent="0.25">
      <c r="A1844" t="s">
        <v>68</v>
      </c>
      <c r="B1844" t="s">
        <v>70</v>
      </c>
      <c r="C1844">
        <v>8</v>
      </c>
      <c r="D1844" t="s">
        <v>101</v>
      </c>
      <c r="E1844" t="s">
        <v>72</v>
      </c>
      <c r="F1844" t="s">
        <v>73</v>
      </c>
      <c r="G1844">
        <v>0.29012035931239299</v>
      </c>
      <c r="H1844">
        <v>2E+20</v>
      </c>
      <c r="I1844">
        <v>6.18674065131017E-2</v>
      </c>
      <c r="J1844">
        <v>1.0587103772998301</v>
      </c>
      <c r="K1844">
        <v>136</v>
      </c>
      <c r="L184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44" s="5" cm="1">
        <f t="array" ref="M1844">MAX(IF((ProjectInfoTable[ProjectName]=DiscreteStatsTable[[#This Row],[ProjectName]]),(ProjectInfoTable[ProjectName]=DiscreteStatsTable[[#This Row],[ProjectName]])*ProjectInfoTable[NumberOfReplications]))</f>
        <v>50</v>
      </c>
      <c r="N1844" s="5" cm="1">
        <f t="array" ref="N1844">IFERROR(AVERAGE(IF((DiscreteStatsTable[GroupByKey]=DiscreteStatsTable[[#This Row],[GroupByKey]]),(DiscreteStatsTable[GroupByKey]=DiscreteStatsTable[[#This Row],[GroupByKey]])*DiscreteStatsTable[Average])),0)</f>
        <v>0.26292505828831725</v>
      </c>
      <c r="O1844" s="5" cm="1">
        <f t="array" ref="O184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44" s="5" cm="1">
        <f t="array" ref="P1844">MAX(IF((ProjectInfoTable[ProjectName]=DiscreteStatsTable[[#This Row],[ProjectName]]),(ProjectInfoTable[ProjectName]=DiscreteStatsTable[[#This Row],[ProjectName]])*ProjectInfoTable[ConfidenceInterval]))</f>
        <v>0.95</v>
      </c>
      <c r="Q1844" s="5">
        <f>IF(AND(DiscreteStatsTable[[#This Row],[RepsWithStatObserved]]=1,Y1844=0),200000000000000000000,IFERROR(_xlfn.T.INV.2T(1 -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44" s="5" cm="1">
        <f t="array" ref="R1844">MIN(IF((DiscreteStatsTable[GroupByKey]=DiscreteStatsTable[[#This Row],[GroupByKey]]),(DiscreteStatsTable[GroupByKey]=DiscreteStatsTable[[#This Row],[GroupByKey]])*DiscreteStatsTable[Average]))</f>
        <v>0.22557766999137499</v>
      </c>
      <c r="S1844" s="5" cm="1">
        <f t="array" ref="S1844">MAX(IF((DiscreteStatsTable[GroupByKey]=DiscreteStatsTable[[#This Row],[GroupByKey]]),(DiscreteStatsTable[GroupByKey]=DiscreteStatsTable[[#This Row],[GroupByKey]])*DiscreteStatsTable[Average]))</f>
        <v>0.304973914001202</v>
      </c>
      <c r="T1844" s="5" cm="1">
        <f t="array" ref="T1844">MIN(IF((DiscreteStatsTable[GroupByKey]=DiscreteStatsTable[[#This Row],[GroupByKey]]),(DiscreteStatsTable[GroupByKey]=DiscreteStatsTable[[#This Row],[GroupByKey]])*DiscreteStatsTable[Minimum]))</f>
        <v>5.0724782129553003E-2</v>
      </c>
      <c r="U1844" s="5" cm="1">
        <f t="array" ref="U1844">MAX(IF((DiscreteStatsTable[GroupByKey]=DiscreteStatsTable[[#This Row],[GroupByKey]]),(DiscreteStatsTable[GroupByKey]=DiscreteStatsTable[[#This Row],[GroupByKey]])*DiscreteStatsTable[Maximum]))</f>
        <v>1.5964764603369801</v>
      </c>
      <c r="V1844" s="5" cm="1">
        <f t="array" ref="V184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44" s="5">
        <f>IF((DiscreteStatsTable[[#This Row],[RepsRequested]]&gt;1),DiscreteStatsTable[[#This Row],[HalfWidth]],DiscreteStatsTable[[#This Row],[BatchMeansHalfWidth]])</f>
        <v>4.5152151721692402E-3</v>
      </c>
      <c r="X1844" s="5" cm="1">
        <f t="array" ref="X1844">COUNT(IF((DiscreteStatsTable[GroupByKey]=DiscreteStatsTable[[#This Row],[GroupByKey]]),(DiscreteStatsTable[GroupByKey]=DiscreteStatsTable[[#This Row],[GroupByKey]])*DiscreteStatsTable[Replication]))</f>
        <v>50</v>
      </c>
      <c r="Y1844" s="5">
        <f>IF(DiscreteStatsTable[[#This Row],[RepsRequested]]=DiscreteStatsTable[[#This Row],[RepsWithStatObserved]],1,0)</f>
        <v>1</v>
      </c>
    </row>
    <row r="1845" spans="1:25" x14ac:dyDescent="0.25">
      <c r="A1845" t="s">
        <v>68</v>
      </c>
      <c r="B1845" t="s">
        <v>70</v>
      </c>
      <c r="C1845">
        <v>8</v>
      </c>
      <c r="D1845" t="s">
        <v>101</v>
      </c>
      <c r="E1845" t="s">
        <v>74</v>
      </c>
      <c r="F1845" t="s">
        <v>73</v>
      </c>
      <c r="G1845">
        <v>15.854809327502799</v>
      </c>
      <c r="H1845">
        <v>2E+20</v>
      </c>
      <c r="I1845">
        <v>1.85602219539305</v>
      </c>
      <c r="J1845">
        <v>33.424039863254201</v>
      </c>
      <c r="K1845">
        <v>136</v>
      </c>
      <c r="L184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45" s="5" cm="1">
        <f t="array" ref="M1845">MAX(IF((ProjectInfoTable[ProjectName]=DiscreteStatsTable[[#This Row],[ProjectName]]),(ProjectInfoTable[ProjectName]=DiscreteStatsTable[[#This Row],[ProjectName]])*ProjectInfoTable[NumberOfReplications]))</f>
        <v>50</v>
      </c>
      <c r="N1845" s="5" cm="1">
        <f t="array" ref="N1845">IFERROR(AVERAGE(IF((DiscreteStatsTable[GroupByKey]=DiscreteStatsTable[[#This Row],[GroupByKey]]),(DiscreteStatsTable[GroupByKey]=DiscreteStatsTable[[#This Row],[GroupByKey]])*DiscreteStatsTable[Average])),0)</f>
        <v>12.607069427643092</v>
      </c>
      <c r="O1845" s="5" cm="1">
        <f t="array" ref="O1845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45" s="5" cm="1">
        <f t="array" ref="P1845">MAX(IF((ProjectInfoTable[ProjectName]=DiscreteStatsTable[[#This Row],[ProjectName]]),(ProjectInfoTable[ProjectName]=DiscreteStatsTable[[#This Row],[ProjectName]])*ProjectInfoTable[ConfidenceInterval]))</f>
        <v>0.95</v>
      </c>
      <c r="Q1845" s="5">
        <f>IF(AND(DiscreteStatsTable[[#This Row],[RepsWithStatObserved]]=1,Y1845=0),200000000000000000000,IFERROR(_xlfn.T.INV.2T(1 -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45" s="5" cm="1">
        <f t="array" ref="R1845">MIN(IF((DiscreteStatsTable[GroupByKey]=DiscreteStatsTable[[#This Row],[GroupByKey]]),(DiscreteStatsTable[GroupByKey]=DiscreteStatsTable[[#This Row],[GroupByKey]])*DiscreteStatsTable[Average]))</f>
        <v>7.9331094948983001</v>
      </c>
      <c r="S1845" s="5" cm="1">
        <f t="array" ref="S1845">MAX(IF((DiscreteStatsTable[GroupByKey]=DiscreteStatsTable[[#This Row],[GroupByKey]]),(DiscreteStatsTable[GroupByKey]=DiscreteStatsTable[[#This Row],[GroupByKey]])*DiscreteStatsTable[Average]))</f>
        <v>37.249377369444403</v>
      </c>
      <c r="T1845" s="5" cm="1">
        <f t="array" ref="T1845">MIN(IF((DiscreteStatsTable[GroupByKey]=DiscreteStatsTable[[#This Row],[GroupByKey]]),(DiscreteStatsTable[GroupByKey]=DiscreteStatsTable[[#This Row],[GroupByKey]])*DiscreteStatsTable[Minimum]))</f>
        <v>1.6126494971337599</v>
      </c>
      <c r="U1845" s="5" cm="1">
        <f t="array" ref="U1845">MAX(IF((DiscreteStatsTable[GroupByKey]=DiscreteStatsTable[[#This Row],[GroupByKey]]),(DiscreteStatsTable[GroupByKey]=DiscreteStatsTable[[#This Row],[GroupByKey]])*DiscreteStatsTable[Maximum]))</f>
        <v>77.180378385631897</v>
      </c>
      <c r="V1845" s="5" cm="1">
        <f t="array" ref="V184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45" s="5">
        <f>IF((DiscreteStatsTable[[#This Row],[RepsRequested]]&gt;1),DiscreteStatsTable[[#This Row],[HalfWidth]],DiscreteStatsTable[[#This Row],[BatchMeansHalfWidth]])</f>
        <v>1.3504569972558542</v>
      </c>
      <c r="X1845" s="5" cm="1">
        <f t="array" ref="X1845">COUNT(IF((DiscreteStatsTable[GroupByKey]=DiscreteStatsTable[[#This Row],[GroupByKey]]),(DiscreteStatsTable[GroupByKey]=DiscreteStatsTable[[#This Row],[GroupByKey]])*DiscreteStatsTable[Replication]))</f>
        <v>50</v>
      </c>
      <c r="Y1845" s="5">
        <f>IF(DiscreteStatsTable[[#This Row],[RepsRequested]]=DiscreteStatsTable[[#This Row],[RepsWithStatObserved]],1,0)</f>
        <v>1</v>
      </c>
    </row>
    <row r="1846" spans="1:25" x14ac:dyDescent="0.25">
      <c r="A1846" t="s">
        <v>68</v>
      </c>
      <c r="B1846" t="s">
        <v>70</v>
      </c>
      <c r="C1846">
        <v>8</v>
      </c>
      <c r="D1846" t="s">
        <v>101</v>
      </c>
      <c r="E1846" t="s">
        <v>75</v>
      </c>
      <c r="F1846" t="s">
        <v>73</v>
      </c>
      <c r="G1846">
        <v>0.29012035931239299</v>
      </c>
      <c r="H1846">
        <v>2E+20</v>
      </c>
      <c r="I1846">
        <v>6.18674065131017E-2</v>
      </c>
      <c r="J1846">
        <v>1.0587103772998301</v>
      </c>
      <c r="K1846">
        <v>136</v>
      </c>
      <c r="L184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46" s="5" cm="1">
        <f t="array" ref="M1846">MAX(IF((ProjectInfoTable[ProjectName]=DiscreteStatsTable[[#This Row],[ProjectName]]),(ProjectInfoTable[ProjectName]=DiscreteStatsTable[[#This Row],[ProjectName]])*ProjectInfoTable[NumberOfReplications]))</f>
        <v>50</v>
      </c>
      <c r="N1846" s="5" cm="1">
        <f t="array" ref="N1846">IFERROR(AVERAGE(IF((DiscreteStatsTable[GroupByKey]=DiscreteStatsTable[[#This Row],[GroupByKey]]),(DiscreteStatsTable[GroupByKey]=DiscreteStatsTable[[#This Row],[GroupByKey]])*DiscreteStatsTable[Average])),0)</f>
        <v>0.26292505828831725</v>
      </c>
      <c r="O1846" s="5" cm="1">
        <f t="array" ref="O184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46" s="5" cm="1">
        <f t="array" ref="P1846">MAX(IF((ProjectInfoTable[ProjectName]=DiscreteStatsTable[[#This Row],[ProjectName]]),(ProjectInfoTable[ProjectName]=DiscreteStatsTable[[#This Row],[ProjectName]])*ProjectInfoTable[ConfidenceInterval]))</f>
        <v>0.95</v>
      </c>
      <c r="Q1846" s="5">
        <f>IF(AND(DiscreteStatsTable[[#This Row],[RepsWithStatObserved]]=1,Y1846=0),200000000000000000000,IFERROR(_xlfn.T.INV.2T(1 -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46" s="5" cm="1">
        <f t="array" ref="R1846">MIN(IF((DiscreteStatsTable[GroupByKey]=DiscreteStatsTable[[#This Row],[GroupByKey]]),(DiscreteStatsTable[GroupByKey]=DiscreteStatsTable[[#This Row],[GroupByKey]])*DiscreteStatsTable[Average]))</f>
        <v>0.22557766999137499</v>
      </c>
      <c r="S1846" s="5" cm="1">
        <f t="array" ref="S1846">MAX(IF((DiscreteStatsTable[GroupByKey]=DiscreteStatsTable[[#This Row],[GroupByKey]]),(DiscreteStatsTable[GroupByKey]=DiscreteStatsTable[[#This Row],[GroupByKey]])*DiscreteStatsTable[Average]))</f>
        <v>0.304973914001202</v>
      </c>
      <c r="T1846" s="5" cm="1">
        <f t="array" ref="T1846">MIN(IF((DiscreteStatsTable[GroupByKey]=DiscreteStatsTable[[#This Row],[GroupByKey]]),(DiscreteStatsTable[GroupByKey]=DiscreteStatsTable[[#This Row],[GroupByKey]])*DiscreteStatsTable[Minimum]))</f>
        <v>5.0724782129553003E-2</v>
      </c>
      <c r="U1846" s="5" cm="1">
        <f t="array" ref="U1846">MAX(IF((DiscreteStatsTable[GroupByKey]=DiscreteStatsTable[[#This Row],[GroupByKey]]),(DiscreteStatsTable[GroupByKey]=DiscreteStatsTable[[#This Row],[GroupByKey]])*DiscreteStatsTable[Maximum]))</f>
        <v>1.5964764603369801</v>
      </c>
      <c r="V1846" s="5" cm="1">
        <f t="array" ref="V184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46" s="5">
        <f>IF((DiscreteStatsTable[[#This Row],[RepsRequested]]&gt;1),DiscreteStatsTable[[#This Row],[HalfWidth]],DiscreteStatsTable[[#This Row],[BatchMeansHalfWidth]])</f>
        <v>4.5152151721692402E-3</v>
      </c>
      <c r="X1846" s="5" cm="1">
        <f t="array" ref="X1846">COUNT(IF((DiscreteStatsTable[GroupByKey]=DiscreteStatsTable[[#This Row],[GroupByKey]]),(DiscreteStatsTable[GroupByKey]=DiscreteStatsTable[[#This Row],[GroupByKey]])*DiscreteStatsTable[Replication]))</f>
        <v>50</v>
      </c>
      <c r="Y1846" s="5">
        <f>IF(DiscreteStatsTable[[#This Row],[RepsRequested]]=DiscreteStatsTable[[#This Row],[RepsWithStatObserved]],1,0)</f>
        <v>1</v>
      </c>
    </row>
    <row r="1847" spans="1:25" x14ac:dyDescent="0.25">
      <c r="A1847" t="s">
        <v>68</v>
      </c>
      <c r="B1847" t="s">
        <v>70</v>
      </c>
      <c r="C1847">
        <v>8</v>
      </c>
      <c r="D1847" t="s">
        <v>101</v>
      </c>
      <c r="E1847" t="s">
        <v>76</v>
      </c>
      <c r="F1847" t="s">
        <v>73</v>
      </c>
      <c r="G1847">
        <v>8.7036107793718092</v>
      </c>
      <c r="H1847">
        <v>2E+20</v>
      </c>
      <c r="I1847">
        <v>1.85602219539305</v>
      </c>
      <c r="J1847">
        <v>31.7613113189948</v>
      </c>
      <c r="K1847">
        <v>136</v>
      </c>
      <c r="L184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47" s="5" cm="1">
        <f t="array" ref="M1847">MAX(IF((ProjectInfoTable[ProjectName]=DiscreteStatsTable[[#This Row],[ProjectName]]),(ProjectInfoTable[ProjectName]=DiscreteStatsTable[[#This Row],[ProjectName]])*ProjectInfoTable[NumberOfReplications]))</f>
        <v>50</v>
      </c>
      <c r="N1847" s="5" cm="1">
        <f t="array" ref="N1847">IFERROR(AVERAGE(IF((DiscreteStatsTable[GroupByKey]=DiscreteStatsTable[[#This Row],[GroupByKey]]),(DiscreteStatsTable[GroupByKey]=DiscreteStatsTable[[#This Row],[GroupByKey]])*DiscreteStatsTable[Average])),0)</f>
        <v>7.8877517486495128</v>
      </c>
      <c r="O1847" s="5" cm="1">
        <f t="array" ref="O1847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47" s="5" cm="1">
        <f t="array" ref="P1847">MAX(IF((ProjectInfoTable[ProjectName]=DiscreteStatsTable[[#This Row],[ProjectName]]),(ProjectInfoTable[ProjectName]=DiscreteStatsTable[[#This Row],[ProjectName]])*ProjectInfoTable[ConfidenceInterval]))</f>
        <v>0.95</v>
      </c>
      <c r="Q1847" s="5">
        <f>IF(AND(DiscreteStatsTable[[#This Row],[RepsWithStatObserved]]=1,Y1847=0),200000000000000000000,IFERROR(_xlfn.T.INV.2T(1 -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47" s="5" cm="1">
        <f t="array" ref="R1847">MIN(IF((DiscreteStatsTable[GroupByKey]=DiscreteStatsTable[[#This Row],[GroupByKey]]),(DiscreteStatsTable[GroupByKey]=DiscreteStatsTable[[#This Row],[GroupByKey]])*DiscreteStatsTable[Average]))</f>
        <v>6.7673300997412396</v>
      </c>
      <c r="S1847" s="5" cm="1">
        <f t="array" ref="S1847">MAX(IF((DiscreteStatsTable[GroupByKey]=DiscreteStatsTable[[#This Row],[GroupByKey]]),(DiscreteStatsTable[GroupByKey]=DiscreteStatsTable[[#This Row],[GroupByKey]])*DiscreteStatsTable[Average]))</f>
        <v>9.1492174200360505</v>
      </c>
      <c r="T1847" s="5" cm="1">
        <f t="array" ref="T1847">MIN(IF((DiscreteStatsTable[GroupByKey]=DiscreteStatsTable[[#This Row],[GroupByKey]]),(DiscreteStatsTable[GroupByKey]=DiscreteStatsTable[[#This Row],[GroupByKey]])*DiscreteStatsTable[Minimum]))</f>
        <v>1.5217434638865901</v>
      </c>
      <c r="U1847" s="5" cm="1">
        <f t="array" ref="U1847">MAX(IF((DiscreteStatsTable[GroupByKey]=DiscreteStatsTable[[#This Row],[GroupByKey]]),(DiscreteStatsTable[GroupByKey]=DiscreteStatsTable[[#This Row],[GroupByKey]])*DiscreteStatsTable[Maximum]))</f>
        <v>47.894293810109403</v>
      </c>
      <c r="V1847" s="5" cm="1">
        <f t="array" ref="V184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47" s="5">
        <f>IF((DiscreteStatsTable[[#This Row],[RepsRequested]]&gt;1),DiscreteStatsTable[[#This Row],[HalfWidth]],DiscreteStatsTable[[#This Row],[BatchMeansHalfWidth]])</f>
        <v>0.13545645516507757</v>
      </c>
      <c r="X1847" s="5" cm="1">
        <f t="array" ref="X1847">COUNT(IF((DiscreteStatsTable[GroupByKey]=DiscreteStatsTable[[#This Row],[GroupByKey]]),(DiscreteStatsTable[GroupByKey]=DiscreteStatsTable[[#This Row],[GroupByKey]])*DiscreteStatsTable[Replication]))</f>
        <v>50</v>
      </c>
      <c r="Y1847" s="5">
        <f>IF(DiscreteStatsTable[[#This Row],[RepsRequested]]=DiscreteStatsTable[[#This Row],[RepsWithStatObserved]],1,0)</f>
        <v>1</v>
      </c>
    </row>
    <row r="1848" spans="1:25" x14ac:dyDescent="0.25">
      <c r="A1848" t="s">
        <v>68</v>
      </c>
      <c r="B1848" t="s">
        <v>70</v>
      </c>
      <c r="C1848">
        <v>8</v>
      </c>
      <c r="D1848" t="s">
        <v>101</v>
      </c>
      <c r="E1848" t="s">
        <v>77</v>
      </c>
      <c r="F1848" t="s">
        <v>73</v>
      </c>
      <c r="G1848">
        <v>0</v>
      </c>
      <c r="H1848">
        <v>2E+20</v>
      </c>
      <c r="I1848">
        <v>0</v>
      </c>
      <c r="J1848">
        <v>0</v>
      </c>
      <c r="K1848">
        <v>136</v>
      </c>
      <c r="L184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48" s="5" cm="1">
        <f t="array" ref="M1848">MAX(IF((ProjectInfoTable[ProjectName]=DiscreteStatsTable[[#This Row],[ProjectName]]),(ProjectInfoTable[ProjectName]=DiscreteStatsTable[[#This Row],[ProjectName]])*ProjectInfoTable[NumberOfReplications]))</f>
        <v>50</v>
      </c>
      <c r="N1848" s="5" cm="1">
        <f t="array" ref="N1848">IFERROR(AVERAGE(IF((DiscreteStatsTable[GroupByKey]=DiscreteStatsTable[[#This Row],[GroupByKey]]),(DiscreteStatsTable[GroupByKey]=DiscreteStatsTable[[#This Row],[GroupByKey]])*DiscreteStatsTable[Average])),0)</f>
        <v>0</v>
      </c>
      <c r="O1848" s="5" cm="1">
        <f t="array" ref="O1848">IFERROR(_xlfn.STDEV.S(IF((DiscreteStatsTable[GroupByKey]=DiscreteStatsTable[[#This Row],[GroupByKey]]),(DiscreteStatsTable[GroupByKey]=DiscreteStatsTable[[#This Row],[GroupByKey]])*DiscreteStatsTable[Average])),0)</f>
        <v>0</v>
      </c>
      <c r="P1848" s="5" cm="1">
        <f t="array" ref="P1848">MAX(IF((ProjectInfoTable[ProjectName]=DiscreteStatsTable[[#This Row],[ProjectName]]),(ProjectInfoTable[ProjectName]=DiscreteStatsTable[[#This Row],[ProjectName]])*ProjectInfoTable[ConfidenceInterval]))</f>
        <v>0.95</v>
      </c>
      <c r="Q1848" s="5">
        <f>IF(AND(DiscreteStatsTable[[#This Row],[RepsWithStatObserved]]=1,Y1848=0),200000000000000000000,IFERROR(_xlfn.T.INV.2T(1 -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8" s="5" cm="1">
        <f t="array" ref="R1848">MIN(IF((DiscreteStatsTable[GroupByKey]=DiscreteStatsTable[[#This Row],[GroupByKey]]),(DiscreteStatsTable[GroupByKey]=DiscreteStatsTable[[#This Row],[GroupByKey]])*DiscreteStatsTable[Average]))</f>
        <v>0</v>
      </c>
      <c r="S1848" s="5" cm="1">
        <f t="array" ref="S1848">MAX(IF((DiscreteStatsTable[GroupByKey]=DiscreteStatsTable[[#This Row],[GroupByKey]]),(DiscreteStatsTable[GroupByKey]=DiscreteStatsTable[[#This Row],[GroupByKey]])*DiscreteStatsTable[Average]))</f>
        <v>0</v>
      </c>
      <c r="T1848" s="5" cm="1">
        <f t="array" ref="T1848">MIN(IF((DiscreteStatsTable[GroupByKey]=DiscreteStatsTable[[#This Row],[GroupByKey]]),(DiscreteStatsTable[GroupByKey]=DiscreteStatsTable[[#This Row],[GroupByKey]])*DiscreteStatsTable[Minimum]))</f>
        <v>0</v>
      </c>
      <c r="U1848" s="5" cm="1">
        <f t="array" ref="U1848">MAX(IF((DiscreteStatsTable[GroupByKey]=DiscreteStatsTable[[#This Row],[GroupByKey]]),(DiscreteStatsTable[GroupByKey]=DiscreteStatsTable[[#This Row],[GroupByKey]])*DiscreteStatsTable[Maximum]))</f>
        <v>0</v>
      </c>
      <c r="V1848" s="5" cm="1">
        <f t="array" ref="V184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48" s="5">
        <f>IF((DiscreteStatsTable[[#This Row],[RepsRequested]]&gt;1),DiscreteStatsTable[[#This Row],[HalfWidth]],DiscreteStatsTable[[#This Row],[BatchMeansHalfWidth]])</f>
        <v>0</v>
      </c>
      <c r="X1848" s="5" cm="1">
        <f t="array" ref="X1848">COUNT(IF((DiscreteStatsTable[GroupByKey]=DiscreteStatsTable[[#This Row],[GroupByKey]]),(DiscreteStatsTable[GroupByKey]=DiscreteStatsTable[[#This Row],[GroupByKey]])*DiscreteStatsTable[Replication]))</f>
        <v>50</v>
      </c>
      <c r="Y1848" s="5">
        <f>IF(DiscreteStatsTable[[#This Row],[RepsRequested]]=DiscreteStatsTable[[#This Row],[RepsWithStatObserved]],1,0)</f>
        <v>1</v>
      </c>
    </row>
    <row r="1849" spans="1:25" x14ac:dyDescent="0.25">
      <c r="A1849" t="s">
        <v>68</v>
      </c>
      <c r="B1849" t="s">
        <v>70</v>
      </c>
      <c r="C1849">
        <v>8</v>
      </c>
      <c r="D1849" t="s">
        <v>101</v>
      </c>
      <c r="E1849" t="s">
        <v>78</v>
      </c>
      <c r="F1849" t="s">
        <v>73</v>
      </c>
      <c r="G1849">
        <v>7.1511985481310196</v>
      </c>
      <c r="H1849">
        <v>2E+20</v>
      </c>
      <c r="I1849">
        <v>0</v>
      </c>
      <c r="J1849">
        <v>23.1786236964012</v>
      </c>
      <c r="K1849">
        <v>136</v>
      </c>
      <c r="L184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49" s="5" cm="1">
        <f t="array" ref="M1849">MAX(IF((ProjectInfoTable[ProjectName]=DiscreteStatsTable[[#This Row],[ProjectName]]),(ProjectInfoTable[ProjectName]=DiscreteStatsTable[[#This Row],[ProjectName]])*ProjectInfoTable[NumberOfReplications]))</f>
        <v>50</v>
      </c>
      <c r="N1849" s="5" cm="1">
        <f t="array" ref="N1849">IFERROR(AVERAGE(IF((DiscreteStatsTable[GroupByKey]=DiscreteStatsTable[[#This Row],[GroupByKey]]),(DiscreteStatsTable[GroupByKey]=DiscreteStatsTable[[#This Row],[GroupByKey]])*DiscreteStatsTable[Average])),0)</f>
        <v>4.7193176789935771</v>
      </c>
      <c r="O1849" s="5" cm="1">
        <f t="array" ref="O1849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49" s="5" cm="1">
        <f t="array" ref="P1849">MAX(IF((ProjectInfoTable[ProjectName]=DiscreteStatsTable[[#This Row],[ProjectName]]),(ProjectInfoTable[ProjectName]=DiscreteStatsTable[[#This Row],[ProjectName]])*ProjectInfoTable[ConfidenceInterval]))</f>
        <v>0.95</v>
      </c>
      <c r="Q1849" s="5">
        <f>IF(AND(DiscreteStatsTable[[#This Row],[RepsWithStatObserved]]=1,Y1849=0),200000000000000000000,IFERROR(_xlfn.T.INV.2T(1 -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49" s="5" cm="1">
        <f t="array" ref="R1849">MIN(IF((DiscreteStatsTable[GroupByKey]=DiscreteStatsTable[[#This Row],[GroupByKey]]),(DiscreteStatsTable[GroupByKey]=DiscreteStatsTable[[#This Row],[GroupByKey]])*DiscreteStatsTable[Average]))</f>
        <v>0.99822562879195997</v>
      </c>
      <c r="S1849" s="5" cm="1">
        <f t="array" ref="S1849">MAX(IF((DiscreteStatsTable[GroupByKey]=DiscreteStatsTable[[#This Row],[GroupByKey]]),(DiscreteStatsTable[GroupByKey]=DiscreteStatsTable[[#This Row],[GroupByKey]])*DiscreteStatsTable[Average]))</f>
        <v>28.2391469314353</v>
      </c>
      <c r="T1849" s="5" cm="1">
        <f t="array" ref="T1849">MIN(IF((DiscreteStatsTable[GroupByKey]=DiscreteStatsTable[[#This Row],[GroupByKey]]),(DiscreteStatsTable[GroupByKey]=DiscreteStatsTable[[#This Row],[GroupByKey]])*DiscreteStatsTable[Minimum]))</f>
        <v>0</v>
      </c>
      <c r="U1849" s="5" cm="1">
        <f t="array" ref="U1849">MAX(IF((DiscreteStatsTable[GroupByKey]=DiscreteStatsTable[[#This Row],[GroupByKey]]),(DiscreteStatsTable[GroupByKey]=DiscreteStatsTable[[#This Row],[GroupByKey]])*DiscreteStatsTable[Maximum]))</f>
        <v>63.809412329180802</v>
      </c>
      <c r="V1849" s="5" cm="1">
        <f t="array" ref="V184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49" s="5">
        <f>IF((DiscreteStatsTable[[#This Row],[RepsRequested]]&gt;1),DiscreteStatsTable[[#This Row],[HalfWidth]],DiscreteStatsTable[[#This Row],[BatchMeansHalfWidth]])</f>
        <v>1.2545249514665935</v>
      </c>
      <c r="X1849" s="5" cm="1">
        <f t="array" ref="X1849">COUNT(IF((DiscreteStatsTable[GroupByKey]=DiscreteStatsTable[[#This Row],[GroupByKey]]),(DiscreteStatsTable[GroupByKey]=DiscreteStatsTable[[#This Row],[GroupByKey]])*DiscreteStatsTable[Replication]))</f>
        <v>50</v>
      </c>
      <c r="Y1849" s="5">
        <f>IF(DiscreteStatsTable[[#This Row],[RepsRequested]]=DiscreteStatsTable[[#This Row],[RepsWithStatObserved]],1,0)</f>
        <v>1</v>
      </c>
    </row>
    <row r="1850" spans="1:25" x14ac:dyDescent="0.25">
      <c r="A1850" t="s">
        <v>68</v>
      </c>
      <c r="B1850" t="s">
        <v>70</v>
      </c>
      <c r="C1850">
        <v>9</v>
      </c>
      <c r="D1850" t="s">
        <v>101</v>
      </c>
      <c r="E1850" t="s">
        <v>72</v>
      </c>
      <c r="F1850" t="s">
        <v>73</v>
      </c>
      <c r="G1850">
        <v>0.27839273407290199</v>
      </c>
      <c r="H1850">
        <v>2E+20</v>
      </c>
      <c r="I1850">
        <v>6.14072149947541E-2</v>
      </c>
      <c r="J1850">
        <v>1.3994165718484</v>
      </c>
      <c r="K1850">
        <v>136</v>
      </c>
      <c r="L185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50" s="5" cm="1">
        <f t="array" ref="M1850">MAX(IF((ProjectInfoTable[ProjectName]=DiscreteStatsTable[[#This Row],[ProjectName]]),(ProjectInfoTable[ProjectName]=DiscreteStatsTable[[#This Row],[ProjectName]])*ProjectInfoTable[NumberOfReplications]))</f>
        <v>50</v>
      </c>
      <c r="N1850" s="5" cm="1">
        <f t="array" ref="N1850">IFERROR(AVERAGE(IF((DiscreteStatsTable[GroupByKey]=DiscreteStatsTable[[#This Row],[GroupByKey]]),(DiscreteStatsTable[GroupByKey]=DiscreteStatsTable[[#This Row],[GroupByKey]])*DiscreteStatsTable[Average])),0)</f>
        <v>0.26292505828831725</v>
      </c>
      <c r="O1850" s="5" cm="1">
        <f t="array" ref="O185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50" s="5" cm="1">
        <f t="array" ref="P1850">MAX(IF((ProjectInfoTable[ProjectName]=DiscreteStatsTable[[#This Row],[ProjectName]]),(ProjectInfoTable[ProjectName]=DiscreteStatsTable[[#This Row],[ProjectName]])*ProjectInfoTable[ConfidenceInterval]))</f>
        <v>0.95</v>
      </c>
      <c r="Q1850" s="5">
        <f>IF(AND(DiscreteStatsTable[[#This Row],[RepsWithStatObserved]]=1,Y1850=0),200000000000000000000,IFERROR(_xlfn.T.INV.2T(1 -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50" s="5" cm="1">
        <f t="array" ref="R1850">MIN(IF((DiscreteStatsTable[GroupByKey]=DiscreteStatsTable[[#This Row],[GroupByKey]]),(DiscreteStatsTable[GroupByKey]=DiscreteStatsTable[[#This Row],[GroupByKey]])*DiscreteStatsTable[Average]))</f>
        <v>0.22557766999137499</v>
      </c>
      <c r="S1850" s="5" cm="1">
        <f t="array" ref="S1850">MAX(IF((DiscreteStatsTable[GroupByKey]=DiscreteStatsTable[[#This Row],[GroupByKey]]),(DiscreteStatsTable[GroupByKey]=DiscreteStatsTable[[#This Row],[GroupByKey]])*DiscreteStatsTable[Average]))</f>
        <v>0.304973914001202</v>
      </c>
      <c r="T1850" s="5" cm="1">
        <f t="array" ref="T1850">MIN(IF((DiscreteStatsTable[GroupByKey]=DiscreteStatsTable[[#This Row],[GroupByKey]]),(DiscreteStatsTable[GroupByKey]=DiscreteStatsTable[[#This Row],[GroupByKey]])*DiscreteStatsTable[Minimum]))</f>
        <v>5.0724782129553003E-2</v>
      </c>
      <c r="U1850" s="5" cm="1">
        <f t="array" ref="U1850">MAX(IF((DiscreteStatsTable[GroupByKey]=DiscreteStatsTable[[#This Row],[GroupByKey]]),(DiscreteStatsTable[GroupByKey]=DiscreteStatsTable[[#This Row],[GroupByKey]])*DiscreteStatsTable[Maximum]))</f>
        <v>1.5964764603369801</v>
      </c>
      <c r="V1850" s="5" cm="1">
        <f t="array" ref="V185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50" s="5">
        <f>IF((DiscreteStatsTable[[#This Row],[RepsRequested]]&gt;1),DiscreteStatsTable[[#This Row],[HalfWidth]],DiscreteStatsTable[[#This Row],[BatchMeansHalfWidth]])</f>
        <v>4.5152151721692402E-3</v>
      </c>
      <c r="X1850" s="5" cm="1">
        <f t="array" ref="X1850">COUNT(IF((DiscreteStatsTable[GroupByKey]=DiscreteStatsTable[[#This Row],[GroupByKey]]),(DiscreteStatsTable[GroupByKey]=DiscreteStatsTable[[#This Row],[GroupByKey]])*DiscreteStatsTable[Replication]))</f>
        <v>50</v>
      </c>
      <c r="Y1850" s="5">
        <f>IF(DiscreteStatsTable[[#This Row],[RepsRequested]]=DiscreteStatsTable[[#This Row],[RepsWithStatObserved]],1,0)</f>
        <v>1</v>
      </c>
    </row>
    <row r="1851" spans="1:25" x14ac:dyDescent="0.25">
      <c r="A1851" t="s">
        <v>68</v>
      </c>
      <c r="B1851" t="s">
        <v>70</v>
      </c>
      <c r="C1851">
        <v>9</v>
      </c>
      <c r="D1851" t="s">
        <v>101</v>
      </c>
      <c r="E1851" t="s">
        <v>74</v>
      </c>
      <c r="F1851" t="s">
        <v>73</v>
      </c>
      <c r="G1851">
        <v>15.4355043087269</v>
      </c>
      <c r="H1851">
        <v>2E+20</v>
      </c>
      <c r="I1851">
        <v>2.0106562936226702</v>
      </c>
      <c r="J1851">
        <v>46.443759865101597</v>
      </c>
      <c r="K1851">
        <v>136</v>
      </c>
      <c r="L185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51" s="5" cm="1">
        <f t="array" ref="M1851">MAX(IF((ProjectInfoTable[ProjectName]=DiscreteStatsTable[[#This Row],[ProjectName]]),(ProjectInfoTable[ProjectName]=DiscreteStatsTable[[#This Row],[ProjectName]])*ProjectInfoTable[NumberOfReplications]))</f>
        <v>50</v>
      </c>
      <c r="N1851" s="5" cm="1">
        <f t="array" ref="N1851">IFERROR(AVERAGE(IF((DiscreteStatsTable[GroupByKey]=DiscreteStatsTable[[#This Row],[GroupByKey]]),(DiscreteStatsTable[GroupByKey]=DiscreteStatsTable[[#This Row],[GroupByKey]])*DiscreteStatsTable[Average])),0)</f>
        <v>12.607069427643092</v>
      </c>
      <c r="O1851" s="5" cm="1">
        <f t="array" ref="O1851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51" s="5" cm="1">
        <f t="array" ref="P1851">MAX(IF((ProjectInfoTable[ProjectName]=DiscreteStatsTable[[#This Row],[ProjectName]]),(ProjectInfoTable[ProjectName]=DiscreteStatsTable[[#This Row],[ProjectName]])*ProjectInfoTable[ConfidenceInterval]))</f>
        <v>0.95</v>
      </c>
      <c r="Q1851" s="5">
        <f>IF(AND(DiscreteStatsTable[[#This Row],[RepsWithStatObserved]]=1,Y1851=0),200000000000000000000,IFERROR(_xlfn.T.INV.2T(1 -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51" s="5" cm="1">
        <f t="array" ref="R1851">MIN(IF((DiscreteStatsTable[GroupByKey]=DiscreteStatsTable[[#This Row],[GroupByKey]]),(DiscreteStatsTable[GroupByKey]=DiscreteStatsTable[[#This Row],[GroupByKey]])*DiscreteStatsTable[Average]))</f>
        <v>7.9331094948983001</v>
      </c>
      <c r="S1851" s="5" cm="1">
        <f t="array" ref="S1851">MAX(IF((DiscreteStatsTable[GroupByKey]=DiscreteStatsTable[[#This Row],[GroupByKey]]),(DiscreteStatsTable[GroupByKey]=DiscreteStatsTable[[#This Row],[GroupByKey]])*DiscreteStatsTable[Average]))</f>
        <v>37.249377369444403</v>
      </c>
      <c r="T1851" s="5" cm="1">
        <f t="array" ref="T1851">MIN(IF((DiscreteStatsTable[GroupByKey]=DiscreteStatsTable[[#This Row],[GroupByKey]]),(DiscreteStatsTable[GroupByKey]=DiscreteStatsTable[[#This Row],[GroupByKey]])*DiscreteStatsTable[Minimum]))</f>
        <v>1.6126494971337599</v>
      </c>
      <c r="U1851" s="5" cm="1">
        <f t="array" ref="U1851">MAX(IF((DiscreteStatsTable[GroupByKey]=DiscreteStatsTable[[#This Row],[GroupByKey]]),(DiscreteStatsTable[GroupByKey]=DiscreteStatsTable[[#This Row],[GroupByKey]])*DiscreteStatsTable[Maximum]))</f>
        <v>77.180378385631897</v>
      </c>
      <c r="V1851" s="5" cm="1">
        <f t="array" ref="V185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51" s="5">
        <f>IF((DiscreteStatsTable[[#This Row],[RepsRequested]]&gt;1),DiscreteStatsTable[[#This Row],[HalfWidth]],DiscreteStatsTable[[#This Row],[BatchMeansHalfWidth]])</f>
        <v>1.3504569972558542</v>
      </c>
      <c r="X1851" s="5" cm="1">
        <f t="array" ref="X1851">COUNT(IF((DiscreteStatsTable[GroupByKey]=DiscreteStatsTable[[#This Row],[GroupByKey]]),(DiscreteStatsTable[GroupByKey]=DiscreteStatsTable[[#This Row],[GroupByKey]])*DiscreteStatsTable[Replication]))</f>
        <v>50</v>
      </c>
      <c r="Y1851" s="5">
        <f>IF(DiscreteStatsTable[[#This Row],[RepsRequested]]=DiscreteStatsTable[[#This Row],[RepsWithStatObserved]],1,0)</f>
        <v>1</v>
      </c>
    </row>
    <row r="1852" spans="1:25" x14ac:dyDescent="0.25">
      <c r="A1852" t="s">
        <v>68</v>
      </c>
      <c r="B1852" t="s">
        <v>70</v>
      </c>
      <c r="C1852">
        <v>9</v>
      </c>
      <c r="D1852" t="s">
        <v>101</v>
      </c>
      <c r="E1852" t="s">
        <v>75</v>
      </c>
      <c r="F1852" t="s">
        <v>73</v>
      </c>
      <c r="G1852">
        <v>0.27839273407290199</v>
      </c>
      <c r="H1852">
        <v>2E+20</v>
      </c>
      <c r="I1852">
        <v>6.14072149947541E-2</v>
      </c>
      <c r="J1852">
        <v>1.3994165718484</v>
      </c>
      <c r="K1852">
        <v>136</v>
      </c>
      <c r="L185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52" s="5" cm="1">
        <f t="array" ref="M1852">MAX(IF((ProjectInfoTable[ProjectName]=DiscreteStatsTable[[#This Row],[ProjectName]]),(ProjectInfoTable[ProjectName]=DiscreteStatsTable[[#This Row],[ProjectName]])*ProjectInfoTable[NumberOfReplications]))</f>
        <v>50</v>
      </c>
      <c r="N1852" s="5" cm="1">
        <f t="array" ref="N1852">IFERROR(AVERAGE(IF((DiscreteStatsTable[GroupByKey]=DiscreteStatsTable[[#This Row],[GroupByKey]]),(DiscreteStatsTable[GroupByKey]=DiscreteStatsTable[[#This Row],[GroupByKey]])*DiscreteStatsTable[Average])),0)</f>
        <v>0.26292505828831725</v>
      </c>
      <c r="O1852" s="5" cm="1">
        <f t="array" ref="O185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52" s="5" cm="1">
        <f t="array" ref="P1852">MAX(IF((ProjectInfoTable[ProjectName]=DiscreteStatsTable[[#This Row],[ProjectName]]),(ProjectInfoTable[ProjectName]=DiscreteStatsTable[[#This Row],[ProjectName]])*ProjectInfoTable[ConfidenceInterval]))</f>
        <v>0.95</v>
      </c>
      <c r="Q1852" s="5">
        <f>IF(AND(DiscreteStatsTable[[#This Row],[RepsWithStatObserved]]=1,Y1852=0),200000000000000000000,IFERROR(_xlfn.T.INV.2T(1 -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52" s="5" cm="1">
        <f t="array" ref="R1852">MIN(IF((DiscreteStatsTable[GroupByKey]=DiscreteStatsTable[[#This Row],[GroupByKey]]),(DiscreteStatsTable[GroupByKey]=DiscreteStatsTable[[#This Row],[GroupByKey]])*DiscreteStatsTable[Average]))</f>
        <v>0.22557766999137499</v>
      </c>
      <c r="S1852" s="5" cm="1">
        <f t="array" ref="S1852">MAX(IF((DiscreteStatsTable[GroupByKey]=DiscreteStatsTable[[#This Row],[GroupByKey]]),(DiscreteStatsTable[GroupByKey]=DiscreteStatsTable[[#This Row],[GroupByKey]])*DiscreteStatsTable[Average]))</f>
        <v>0.304973914001202</v>
      </c>
      <c r="T1852" s="5" cm="1">
        <f t="array" ref="T1852">MIN(IF((DiscreteStatsTable[GroupByKey]=DiscreteStatsTable[[#This Row],[GroupByKey]]),(DiscreteStatsTable[GroupByKey]=DiscreteStatsTable[[#This Row],[GroupByKey]])*DiscreteStatsTable[Minimum]))</f>
        <v>5.0724782129553003E-2</v>
      </c>
      <c r="U1852" s="5" cm="1">
        <f t="array" ref="U1852">MAX(IF((DiscreteStatsTable[GroupByKey]=DiscreteStatsTable[[#This Row],[GroupByKey]]),(DiscreteStatsTable[GroupByKey]=DiscreteStatsTable[[#This Row],[GroupByKey]])*DiscreteStatsTable[Maximum]))</f>
        <v>1.5964764603369801</v>
      </c>
      <c r="V1852" s="5" cm="1">
        <f t="array" ref="V185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52" s="5">
        <f>IF((DiscreteStatsTable[[#This Row],[RepsRequested]]&gt;1),DiscreteStatsTable[[#This Row],[HalfWidth]],DiscreteStatsTable[[#This Row],[BatchMeansHalfWidth]])</f>
        <v>4.5152151721692402E-3</v>
      </c>
      <c r="X1852" s="5" cm="1">
        <f t="array" ref="X1852">COUNT(IF((DiscreteStatsTable[GroupByKey]=DiscreteStatsTable[[#This Row],[GroupByKey]]),(DiscreteStatsTable[GroupByKey]=DiscreteStatsTable[[#This Row],[GroupByKey]])*DiscreteStatsTable[Replication]))</f>
        <v>50</v>
      </c>
      <c r="Y1852" s="5">
        <f>IF(DiscreteStatsTable[[#This Row],[RepsRequested]]=DiscreteStatsTable[[#This Row],[RepsWithStatObserved]],1,0)</f>
        <v>1</v>
      </c>
    </row>
    <row r="1853" spans="1:25" x14ac:dyDescent="0.25">
      <c r="A1853" t="s">
        <v>68</v>
      </c>
      <c r="B1853" t="s">
        <v>70</v>
      </c>
      <c r="C1853">
        <v>9</v>
      </c>
      <c r="D1853" t="s">
        <v>101</v>
      </c>
      <c r="E1853" t="s">
        <v>76</v>
      </c>
      <c r="F1853" t="s">
        <v>73</v>
      </c>
      <c r="G1853">
        <v>8.35178202218707</v>
      </c>
      <c r="H1853">
        <v>2E+20</v>
      </c>
      <c r="I1853">
        <v>1.8422164498426199</v>
      </c>
      <c r="J1853">
        <v>41.982497155451902</v>
      </c>
      <c r="K1853">
        <v>136</v>
      </c>
      <c r="L185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53" s="5" cm="1">
        <f t="array" ref="M1853">MAX(IF((ProjectInfoTable[ProjectName]=DiscreteStatsTable[[#This Row],[ProjectName]]),(ProjectInfoTable[ProjectName]=DiscreteStatsTable[[#This Row],[ProjectName]])*ProjectInfoTable[NumberOfReplications]))</f>
        <v>50</v>
      </c>
      <c r="N1853" s="5" cm="1">
        <f t="array" ref="N1853">IFERROR(AVERAGE(IF((DiscreteStatsTable[GroupByKey]=DiscreteStatsTable[[#This Row],[GroupByKey]]),(DiscreteStatsTable[GroupByKey]=DiscreteStatsTable[[#This Row],[GroupByKey]])*DiscreteStatsTable[Average])),0)</f>
        <v>7.8877517486495128</v>
      </c>
      <c r="O1853" s="5" cm="1">
        <f t="array" ref="O1853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53" s="5" cm="1">
        <f t="array" ref="P1853">MAX(IF((ProjectInfoTable[ProjectName]=DiscreteStatsTable[[#This Row],[ProjectName]]),(ProjectInfoTable[ProjectName]=DiscreteStatsTable[[#This Row],[ProjectName]])*ProjectInfoTable[ConfidenceInterval]))</f>
        <v>0.95</v>
      </c>
      <c r="Q1853" s="5">
        <f>IF(AND(DiscreteStatsTable[[#This Row],[RepsWithStatObserved]]=1,Y1853=0),200000000000000000000,IFERROR(_xlfn.T.INV.2T(1 -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53" s="5" cm="1">
        <f t="array" ref="R1853">MIN(IF((DiscreteStatsTable[GroupByKey]=DiscreteStatsTable[[#This Row],[GroupByKey]]),(DiscreteStatsTable[GroupByKey]=DiscreteStatsTable[[#This Row],[GroupByKey]])*DiscreteStatsTable[Average]))</f>
        <v>6.7673300997412396</v>
      </c>
      <c r="S1853" s="5" cm="1">
        <f t="array" ref="S1853">MAX(IF((DiscreteStatsTable[GroupByKey]=DiscreteStatsTable[[#This Row],[GroupByKey]]),(DiscreteStatsTable[GroupByKey]=DiscreteStatsTable[[#This Row],[GroupByKey]])*DiscreteStatsTable[Average]))</f>
        <v>9.1492174200360505</v>
      </c>
      <c r="T1853" s="5" cm="1">
        <f t="array" ref="T1853">MIN(IF((DiscreteStatsTable[GroupByKey]=DiscreteStatsTable[[#This Row],[GroupByKey]]),(DiscreteStatsTable[GroupByKey]=DiscreteStatsTable[[#This Row],[GroupByKey]])*DiscreteStatsTable[Minimum]))</f>
        <v>1.5217434638865901</v>
      </c>
      <c r="U1853" s="5" cm="1">
        <f t="array" ref="U1853">MAX(IF((DiscreteStatsTable[GroupByKey]=DiscreteStatsTable[[#This Row],[GroupByKey]]),(DiscreteStatsTable[GroupByKey]=DiscreteStatsTable[[#This Row],[GroupByKey]])*DiscreteStatsTable[Maximum]))</f>
        <v>47.894293810109403</v>
      </c>
      <c r="V1853" s="5" cm="1">
        <f t="array" ref="V185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53" s="5">
        <f>IF((DiscreteStatsTable[[#This Row],[RepsRequested]]&gt;1),DiscreteStatsTable[[#This Row],[HalfWidth]],DiscreteStatsTable[[#This Row],[BatchMeansHalfWidth]])</f>
        <v>0.13545645516507757</v>
      </c>
      <c r="X1853" s="5" cm="1">
        <f t="array" ref="X1853">COUNT(IF((DiscreteStatsTable[GroupByKey]=DiscreteStatsTable[[#This Row],[GroupByKey]]),(DiscreteStatsTable[GroupByKey]=DiscreteStatsTable[[#This Row],[GroupByKey]])*DiscreteStatsTable[Replication]))</f>
        <v>50</v>
      </c>
      <c r="Y1853" s="5">
        <f>IF(DiscreteStatsTable[[#This Row],[RepsRequested]]=DiscreteStatsTable[[#This Row],[RepsWithStatObserved]],1,0)</f>
        <v>1</v>
      </c>
    </row>
    <row r="1854" spans="1:25" x14ac:dyDescent="0.25">
      <c r="A1854" t="s">
        <v>68</v>
      </c>
      <c r="B1854" t="s">
        <v>70</v>
      </c>
      <c r="C1854">
        <v>9</v>
      </c>
      <c r="D1854" t="s">
        <v>101</v>
      </c>
      <c r="E1854" t="s">
        <v>77</v>
      </c>
      <c r="F1854" t="s">
        <v>73</v>
      </c>
      <c r="G1854">
        <v>0</v>
      </c>
      <c r="H1854">
        <v>2E+20</v>
      </c>
      <c r="I1854">
        <v>0</v>
      </c>
      <c r="J1854">
        <v>0</v>
      </c>
      <c r="K1854">
        <v>136</v>
      </c>
      <c r="L185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54" s="5" cm="1">
        <f t="array" ref="M1854">MAX(IF((ProjectInfoTable[ProjectName]=DiscreteStatsTable[[#This Row],[ProjectName]]),(ProjectInfoTable[ProjectName]=DiscreteStatsTable[[#This Row],[ProjectName]])*ProjectInfoTable[NumberOfReplications]))</f>
        <v>50</v>
      </c>
      <c r="N1854" s="5" cm="1">
        <f t="array" ref="N1854">IFERROR(AVERAGE(IF((DiscreteStatsTable[GroupByKey]=DiscreteStatsTable[[#This Row],[GroupByKey]]),(DiscreteStatsTable[GroupByKey]=DiscreteStatsTable[[#This Row],[GroupByKey]])*DiscreteStatsTable[Average])),0)</f>
        <v>0</v>
      </c>
      <c r="O1854" s="5" cm="1">
        <f t="array" ref="O1854">IFERROR(_xlfn.STDEV.S(IF((DiscreteStatsTable[GroupByKey]=DiscreteStatsTable[[#This Row],[GroupByKey]]),(DiscreteStatsTable[GroupByKey]=DiscreteStatsTable[[#This Row],[GroupByKey]])*DiscreteStatsTable[Average])),0)</f>
        <v>0</v>
      </c>
      <c r="P1854" s="5" cm="1">
        <f t="array" ref="P1854">MAX(IF((ProjectInfoTable[ProjectName]=DiscreteStatsTable[[#This Row],[ProjectName]]),(ProjectInfoTable[ProjectName]=DiscreteStatsTable[[#This Row],[ProjectName]])*ProjectInfoTable[ConfidenceInterval]))</f>
        <v>0.95</v>
      </c>
      <c r="Q1854" s="5">
        <f>IF(AND(DiscreteStatsTable[[#This Row],[RepsWithStatObserved]]=1,Y1854=0),200000000000000000000,IFERROR(_xlfn.T.INV.2T(1 -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4" s="5" cm="1">
        <f t="array" ref="R1854">MIN(IF((DiscreteStatsTable[GroupByKey]=DiscreteStatsTable[[#This Row],[GroupByKey]]),(DiscreteStatsTable[GroupByKey]=DiscreteStatsTable[[#This Row],[GroupByKey]])*DiscreteStatsTable[Average]))</f>
        <v>0</v>
      </c>
      <c r="S1854" s="5" cm="1">
        <f t="array" ref="S1854">MAX(IF((DiscreteStatsTable[GroupByKey]=DiscreteStatsTable[[#This Row],[GroupByKey]]),(DiscreteStatsTable[GroupByKey]=DiscreteStatsTable[[#This Row],[GroupByKey]])*DiscreteStatsTable[Average]))</f>
        <v>0</v>
      </c>
      <c r="T1854" s="5" cm="1">
        <f t="array" ref="T1854">MIN(IF((DiscreteStatsTable[GroupByKey]=DiscreteStatsTable[[#This Row],[GroupByKey]]),(DiscreteStatsTable[GroupByKey]=DiscreteStatsTable[[#This Row],[GroupByKey]])*DiscreteStatsTable[Minimum]))</f>
        <v>0</v>
      </c>
      <c r="U1854" s="5" cm="1">
        <f t="array" ref="U1854">MAX(IF((DiscreteStatsTable[GroupByKey]=DiscreteStatsTable[[#This Row],[GroupByKey]]),(DiscreteStatsTable[GroupByKey]=DiscreteStatsTable[[#This Row],[GroupByKey]])*DiscreteStatsTable[Maximum]))</f>
        <v>0</v>
      </c>
      <c r="V1854" s="5" cm="1">
        <f t="array" ref="V185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54" s="5">
        <f>IF((DiscreteStatsTable[[#This Row],[RepsRequested]]&gt;1),DiscreteStatsTable[[#This Row],[HalfWidth]],DiscreteStatsTable[[#This Row],[BatchMeansHalfWidth]])</f>
        <v>0</v>
      </c>
      <c r="X1854" s="5" cm="1">
        <f t="array" ref="X1854">COUNT(IF((DiscreteStatsTable[GroupByKey]=DiscreteStatsTable[[#This Row],[GroupByKey]]),(DiscreteStatsTable[GroupByKey]=DiscreteStatsTable[[#This Row],[GroupByKey]])*DiscreteStatsTable[Replication]))</f>
        <v>50</v>
      </c>
      <c r="Y1854" s="5">
        <f>IF(DiscreteStatsTable[[#This Row],[RepsRequested]]=DiscreteStatsTable[[#This Row],[RepsWithStatObserved]],1,0)</f>
        <v>1</v>
      </c>
    </row>
    <row r="1855" spans="1:25" x14ac:dyDescent="0.25">
      <c r="A1855" t="s">
        <v>68</v>
      </c>
      <c r="B1855" t="s">
        <v>70</v>
      </c>
      <c r="C1855">
        <v>9</v>
      </c>
      <c r="D1855" t="s">
        <v>101</v>
      </c>
      <c r="E1855" t="s">
        <v>78</v>
      </c>
      <c r="F1855" t="s">
        <v>73</v>
      </c>
      <c r="G1855">
        <v>7.08372228653979</v>
      </c>
      <c r="H1855">
        <v>2E+20</v>
      </c>
      <c r="I1855">
        <v>0</v>
      </c>
      <c r="J1855">
        <v>37.124250270339402</v>
      </c>
      <c r="K1855">
        <v>136</v>
      </c>
      <c r="L185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55" s="5" cm="1">
        <f t="array" ref="M1855">MAX(IF((ProjectInfoTable[ProjectName]=DiscreteStatsTable[[#This Row],[ProjectName]]),(ProjectInfoTable[ProjectName]=DiscreteStatsTable[[#This Row],[ProjectName]])*ProjectInfoTable[NumberOfReplications]))</f>
        <v>50</v>
      </c>
      <c r="N1855" s="5" cm="1">
        <f t="array" ref="N1855">IFERROR(AVERAGE(IF((DiscreteStatsTable[GroupByKey]=DiscreteStatsTable[[#This Row],[GroupByKey]]),(DiscreteStatsTable[GroupByKey]=DiscreteStatsTable[[#This Row],[GroupByKey]])*DiscreteStatsTable[Average])),0)</f>
        <v>4.7193176789935771</v>
      </c>
      <c r="O1855" s="5" cm="1">
        <f t="array" ref="O1855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55" s="5" cm="1">
        <f t="array" ref="P1855">MAX(IF((ProjectInfoTable[ProjectName]=DiscreteStatsTable[[#This Row],[ProjectName]]),(ProjectInfoTable[ProjectName]=DiscreteStatsTable[[#This Row],[ProjectName]])*ProjectInfoTable[ConfidenceInterval]))</f>
        <v>0.95</v>
      </c>
      <c r="Q1855" s="5">
        <f>IF(AND(DiscreteStatsTable[[#This Row],[RepsWithStatObserved]]=1,Y1855=0),200000000000000000000,IFERROR(_xlfn.T.INV.2T(1 -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55" s="5" cm="1">
        <f t="array" ref="R1855">MIN(IF((DiscreteStatsTable[GroupByKey]=DiscreteStatsTable[[#This Row],[GroupByKey]]),(DiscreteStatsTable[GroupByKey]=DiscreteStatsTable[[#This Row],[GroupByKey]])*DiscreteStatsTable[Average]))</f>
        <v>0.99822562879195997</v>
      </c>
      <c r="S1855" s="5" cm="1">
        <f t="array" ref="S1855">MAX(IF((DiscreteStatsTable[GroupByKey]=DiscreteStatsTable[[#This Row],[GroupByKey]]),(DiscreteStatsTable[GroupByKey]=DiscreteStatsTable[[#This Row],[GroupByKey]])*DiscreteStatsTable[Average]))</f>
        <v>28.2391469314353</v>
      </c>
      <c r="T1855" s="5" cm="1">
        <f t="array" ref="T1855">MIN(IF((DiscreteStatsTable[GroupByKey]=DiscreteStatsTable[[#This Row],[GroupByKey]]),(DiscreteStatsTable[GroupByKey]=DiscreteStatsTable[[#This Row],[GroupByKey]])*DiscreteStatsTable[Minimum]))</f>
        <v>0</v>
      </c>
      <c r="U1855" s="5" cm="1">
        <f t="array" ref="U1855">MAX(IF((DiscreteStatsTable[GroupByKey]=DiscreteStatsTable[[#This Row],[GroupByKey]]),(DiscreteStatsTable[GroupByKey]=DiscreteStatsTable[[#This Row],[GroupByKey]])*DiscreteStatsTable[Maximum]))</f>
        <v>63.809412329180802</v>
      </c>
      <c r="V1855" s="5" cm="1">
        <f t="array" ref="V185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55" s="5">
        <f>IF((DiscreteStatsTable[[#This Row],[RepsRequested]]&gt;1),DiscreteStatsTable[[#This Row],[HalfWidth]],DiscreteStatsTable[[#This Row],[BatchMeansHalfWidth]])</f>
        <v>1.2545249514665935</v>
      </c>
      <c r="X1855" s="5" cm="1">
        <f t="array" ref="X1855">COUNT(IF((DiscreteStatsTable[GroupByKey]=DiscreteStatsTable[[#This Row],[GroupByKey]]),(DiscreteStatsTable[GroupByKey]=DiscreteStatsTable[[#This Row],[GroupByKey]])*DiscreteStatsTable[Replication]))</f>
        <v>50</v>
      </c>
      <c r="Y1855" s="5">
        <f>IF(DiscreteStatsTable[[#This Row],[RepsRequested]]=DiscreteStatsTable[[#This Row],[RepsWithStatObserved]],1,0)</f>
        <v>1</v>
      </c>
    </row>
    <row r="1856" spans="1:25" x14ac:dyDescent="0.25">
      <c r="A1856" t="s">
        <v>68</v>
      </c>
      <c r="B1856" t="s">
        <v>70</v>
      </c>
      <c r="C1856">
        <v>10</v>
      </c>
      <c r="D1856" t="s">
        <v>101</v>
      </c>
      <c r="E1856" t="s">
        <v>72</v>
      </c>
      <c r="F1856" t="s">
        <v>73</v>
      </c>
      <c r="G1856">
        <v>0.26759427196871999</v>
      </c>
      <c r="H1856">
        <v>2E+20</v>
      </c>
      <c r="I1856">
        <v>5.5151748669275497E-2</v>
      </c>
      <c r="J1856">
        <v>1.3543449238624199</v>
      </c>
      <c r="K1856">
        <v>137</v>
      </c>
      <c r="L185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56" s="5" cm="1">
        <f t="array" ref="M1856">MAX(IF((ProjectInfoTable[ProjectName]=DiscreteStatsTable[[#This Row],[ProjectName]]),(ProjectInfoTable[ProjectName]=DiscreteStatsTable[[#This Row],[ProjectName]])*ProjectInfoTable[NumberOfReplications]))</f>
        <v>50</v>
      </c>
      <c r="N1856" s="5" cm="1">
        <f t="array" ref="N1856">IFERROR(AVERAGE(IF((DiscreteStatsTable[GroupByKey]=DiscreteStatsTable[[#This Row],[GroupByKey]]),(DiscreteStatsTable[GroupByKey]=DiscreteStatsTable[[#This Row],[GroupByKey]])*DiscreteStatsTable[Average])),0)</f>
        <v>0.26292505828831725</v>
      </c>
      <c r="O1856" s="5" cm="1">
        <f t="array" ref="O185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56" s="5" cm="1">
        <f t="array" ref="P1856">MAX(IF((ProjectInfoTable[ProjectName]=DiscreteStatsTable[[#This Row],[ProjectName]]),(ProjectInfoTable[ProjectName]=DiscreteStatsTable[[#This Row],[ProjectName]])*ProjectInfoTable[ConfidenceInterval]))</f>
        <v>0.95</v>
      </c>
      <c r="Q1856" s="5">
        <f>IF(AND(DiscreteStatsTable[[#This Row],[RepsWithStatObserved]]=1,Y1856=0),200000000000000000000,IFERROR(_xlfn.T.INV.2T(1 -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56" s="5" cm="1">
        <f t="array" ref="R1856">MIN(IF((DiscreteStatsTable[GroupByKey]=DiscreteStatsTable[[#This Row],[GroupByKey]]),(DiscreteStatsTable[GroupByKey]=DiscreteStatsTable[[#This Row],[GroupByKey]])*DiscreteStatsTable[Average]))</f>
        <v>0.22557766999137499</v>
      </c>
      <c r="S1856" s="5" cm="1">
        <f t="array" ref="S1856">MAX(IF((DiscreteStatsTable[GroupByKey]=DiscreteStatsTable[[#This Row],[GroupByKey]]),(DiscreteStatsTable[GroupByKey]=DiscreteStatsTable[[#This Row],[GroupByKey]])*DiscreteStatsTable[Average]))</f>
        <v>0.304973914001202</v>
      </c>
      <c r="T1856" s="5" cm="1">
        <f t="array" ref="T1856">MIN(IF((DiscreteStatsTable[GroupByKey]=DiscreteStatsTable[[#This Row],[GroupByKey]]),(DiscreteStatsTable[GroupByKey]=DiscreteStatsTable[[#This Row],[GroupByKey]])*DiscreteStatsTable[Minimum]))</f>
        <v>5.0724782129553003E-2</v>
      </c>
      <c r="U1856" s="5" cm="1">
        <f t="array" ref="U1856">MAX(IF((DiscreteStatsTable[GroupByKey]=DiscreteStatsTable[[#This Row],[GroupByKey]]),(DiscreteStatsTable[GroupByKey]=DiscreteStatsTable[[#This Row],[GroupByKey]])*DiscreteStatsTable[Maximum]))</f>
        <v>1.5964764603369801</v>
      </c>
      <c r="V1856" s="5" cm="1">
        <f t="array" ref="V185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56" s="5">
        <f>IF((DiscreteStatsTable[[#This Row],[RepsRequested]]&gt;1),DiscreteStatsTable[[#This Row],[HalfWidth]],DiscreteStatsTable[[#This Row],[BatchMeansHalfWidth]])</f>
        <v>4.5152151721692402E-3</v>
      </c>
      <c r="X1856" s="5" cm="1">
        <f t="array" ref="X1856">COUNT(IF((DiscreteStatsTable[GroupByKey]=DiscreteStatsTable[[#This Row],[GroupByKey]]),(DiscreteStatsTable[GroupByKey]=DiscreteStatsTable[[#This Row],[GroupByKey]])*DiscreteStatsTable[Replication]))</f>
        <v>50</v>
      </c>
      <c r="Y1856" s="5">
        <f>IF(DiscreteStatsTable[[#This Row],[RepsRequested]]=DiscreteStatsTable[[#This Row],[RepsWithStatObserved]],1,0)</f>
        <v>1</v>
      </c>
    </row>
    <row r="1857" spans="1:25" x14ac:dyDescent="0.25">
      <c r="A1857" t="s">
        <v>68</v>
      </c>
      <c r="B1857" t="s">
        <v>70</v>
      </c>
      <c r="C1857">
        <v>10</v>
      </c>
      <c r="D1857" t="s">
        <v>101</v>
      </c>
      <c r="E1857" t="s">
        <v>74</v>
      </c>
      <c r="F1857" t="s">
        <v>73</v>
      </c>
      <c r="G1857">
        <v>12.136944690305301</v>
      </c>
      <c r="H1857">
        <v>2E+20</v>
      </c>
      <c r="I1857">
        <v>2.0713045459627302</v>
      </c>
      <c r="J1857">
        <v>42.364787201802898</v>
      </c>
      <c r="K1857">
        <v>137</v>
      </c>
      <c r="L185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57" s="5" cm="1">
        <f t="array" ref="M1857">MAX(IF((ProjectInfoTable[ProjectName]=DiscreteStatsTable[[#This Row],[ProjectName]]),(ProjectInfoTable[ProjectName]=DiscreteStatsTable[[#This Row],[ProjectName]])*ProjectInfoTable[NumberOfReplications]))</f>
        <v>50</v>
      </c>
      <c r="N1857" s="5" cm="1">
        <f t="array" ref="N1857">IFERROR(AVERAGE(IF((DiscreteStatsTable[GroupByKey]=DiscreteStatsTable[[#This Row],[GroupByKey]]),(DiscreteStatsTable[GroupByKey]=DiscreteStatsTable[[#This Row],[GroupByKey]])*DiscreteStatsTable[Average])),0)</f>
        <v>12.607069427643092</v>
      </c>
      <c r="O1857" s="5" cm="1">
        <f t="array" ref="O1857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57" s="5" cm="1">
        <f t="array" ref="P1857">MAX(IF((ProjectInfoTable[ProjectName]=DiscreteStatsTable[[#This Row],[ProjectName]]),(ProjectInfoTable[ProjectName]=DiscreteStatsTable[[#This Row],[ProjectName]])*ProjectInfoTable[ConfidenceInterval]))</f>
        <v>0.95</v>
      </c>
      <c r="Q1857" s="5">
        <f>IF(AND(DiscreteStatsTable[[#This Row],[RepsWithStatObserved]]=1,Y1857=0),200000000000000000000,IFERROR(_xlfn.T.INV.2T(1 -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57" s="5" cm="1">
        <f t="array" ref="R1857">MIN(IF((DiscreteStatsTable[GroupByKey]=DiscreteStatsTable[[#This Row],[GroupByKey]]),(DiscreteStatsTable[GroupByKey]=DiscreteStatsTable[[#This Row],[GroupByKey]])*DiscreteStatsTable[Average]))</f>
        <v>7.9331094948983001</v>
      </c>
      <c r="S1857" s="5" cm="1">
        <f t="array" ref="S1857">MAX(IF((DiscreteStatsTable[GroupByKey]=DiscreteStatsTable[[#This Row],[GroupByKey]]),(DiscreteStatsTable[GroupByKey]=DiscreteStatsTable[[#This Row],[GroupByKey]])*DiscreteStatsTable[Average]))</f>
        <v>37.249377369444403</v>
      </c>
      <c r="T1857" s="5" cm="1">
        <f t="array" ref="T1857">MIN(IF((DiscreteStatsTable[GroupByKey]=DiscreteStatsTable[[#This Row],[GroupByKey]]),(DiscreteStatsTable[GroupByKey]=DiscreteStatsTable[[#This Row],[GroupByKey]])*DiscreteStatsTable[Minimum]))</f>
        <v>1.6126494971337599</v>
      </c>
      <c r="U1857" s="5" cm="1">
        <f t="array" ref="U1857">MAX(IF((DiscreteStatsTable[GroupByKey]=DiscreteStatsTable[[#This Row],[GroupByKey]]),(DiscreteStatsTable[GroupByKey]=DiscreteStatsTable[[#This Row],[GroupByKey]])*DiscreteStatsTable[Maximum]))</f>
        <v>77.180378385631897</v>
      </c>
      <c r="V1857" s="5" cm="1">
        <f t="array" ref="V185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57" s="5">
        <f>IF((DiscreteStatsTable[[#This Row],[RepsRequested]]&gt;1),DiscreteStatsTable[[#This Row],[HalfWidth]],DiscreteStatsTable[[#This Row],[BatchMeansHalfWidth]])</f>
        <v>1.3504569972558542</v>
      </c>
      <c r="X1857" s="5" cm="1">
        <f t="array" ref="X1857">COUNT(IF((DiscreteStatsTable[GroupByKey]=DiscreteStatsTable[[#This Row],[GroupByKey]]),(DiscreteStatsTable[GroupByKey]=DiscreteStatsTable[[#This Row],[GroupByKey]])*DiscreteStatsTable[Replication]))</f>
        <v>50</v>
      </c>
      <c r="Y1857" s="5">
        <f>IF(DiscreteStatsTable[[#This Row],[RepsRequested]]=DiscreteStatsTable[[#This Row],[RepsWithStatObserved]],1,0)</f>
        <v>1</v>
      </c>
    </row>
    <row r="1858" spans="1:25" x14ac:dyDescent="0.25">
      <c r="A1858" t="s">
        <v>68</v>
      </c>
      <c r="B1858" t="s">
        <v>70</v>
      </c>
      <c r="C1858">
        <v>10</v>
      </c>
      <c r="D1858" t="s">
        <v>101</v>
      </c>
      <c r="E1858" t="s">
        <v>75</v>
      </c>
      <c r="F1858" t="s">
        <v>73</v>
      </c>
      <c r="G1858">
        <v>0.26759427196871999</v>
      </c>
      <c r="H1858">
        <v>2E+20</v>
      </c>
      <c r="I1858">
        <v>5.5151748669275497E-2</v>
      </c>
      <c r="J1858">
        <v>1.3543449238624199</v>
      </c>
      <c r="K1858">
        <v>137</v>
      </c>
      <c r="L185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58" s="5" cm="1">
        <f t="array" ref="M1858">MAX(IF((ProjectInfoTable[ProjectName]=DiscreteStatsTable[[#This Row],[ProjectName]]),(ProjectInfoTable[ProjectName]=DiscreteStatsTable[[#This Row],[ProjectName]])*ProjectInfoTable[NumberOfReplications]))</f>
        <v>50</v>
      </c>
      <c r="N1858" s="5" cm="1">
        <f t="array" ref="N1858">IFERROR(AVERAGE(IF((DiscreteStatsTable[GroupByKey]=DiscreteStatsTable[[#This Row],[GroupByKey]]),(DiscreteStatsTable[GroupByKey]=DiscreteStatsTable[[#This Row],[GroupByKey]])*DiscreteStatsTable[Average])),0)</f>
        <v>0.26292505828831725</v>
      </c>
      <c r="O1858" s="5" cm="1">
        <f t="array" ref="O185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58" s="5" cm="1">
        <f t="array" ref="P1858">MAX(IF((ProjectInfoTable[ProjectName]=DiscreteStatsTable[[#This Row],[ProjectName]]),(ProjectInfoTable[ProjectName]=DiscreteStatsTable[[#This Row],[ProjectName]])*ProjectInfoTable[ConfidenceInterval]))</f>
        <v>0.95</v>
      </c>
      <c r="Q1858" s="5">
        <f>IF(AND(DiscreteStatsTable[[#This Row],[RepsWithStatObserved]]=1,Y1858=0),200000000000000000000,IFERROR(_xlfn.T.INV.2T(1 -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58" s="5" cm="1">
        <f t="array" ref="R1858">MIN(IF((DiscreteStatsTable[GroupByKey]=DiscreteStatsTable[[#This Row],[GroupByKey]]),(DiscreteStatsTable[GroupByKey]=DiscreteStatsTable[[#This Row],[GroupByKey]])*DiscreteStatsTable[Average]))</f>
        <v>0.22557766999137499</v>
      </c>
      <c r="S1858" s="5" cm="1">
        <f t="array" ref="S1858">MAX(IF((DiscreteStatsTable[GroupByKey]=DiscreteStatsTable[[#This Row],[GroupByKey]]),(DiscreteStatsTable[GroupByKey]=DiscreteStatsTable[[#This Row],[GroupByKey]])*DiscreteStatsTable[Average]))</f>
        <v>0.304973914001202</v>
      </c>
      <c r="T1858" s="5" cm="1">
        <f t="array" ref="T1858">MIN(IF((DiscreteStatsTable[GroupByKey]=DiscreteStatsTable[[#This Row],[GroupByKey]]),(DiscreteStatsTable[GroupByKey]=DiscreteStatsTable[[#This Row],[GroupByKey]])*DiscreteStatsTable[Minimum]))</f>
        <v>5.0724782129553003E-2</v>
      </c>
      <c r="U1858" s="5" cm="1">
        <f t="array" ref="U1858">MAX(IF((DiscreteStatsTable[GroupByKey]=DiscreteStatsTable[[#This Row],[GroupByKey]]),(DiscreteStatsTable[GroupByKey]=DiscreteStatsTable[[#This Row],[GroupByKey]])*DiscreteStatsTable[Maximum]))</f>
        <v>1.5964764603369801</v>
      </c>
      <c r="V1858" s="5" cm="1">
        <f t="array" ref="V185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58" s="5">
        <f>IF((DiscreteStatsTable[[#This Row],[RepsRequested]]&gt;1),DiscreteStatsTable[[#This Row],[HalfWidth]],DiscreteStatsTable[[#This Row],[BatchMeansHalfWidth]])</f>
        <v>4.5152151721692402E-3</v>
      </c>
      <c r="X1858" s="5" cm="1">
        <f t="array" ref="X1858">COUNT(IF((DiscreteStatsTable[GroupByKey]=DiscreteStatsTable[[#This Row],[GroupByKey]]),(DiscreteStatsTable[GroupByKey]=DiscreteStatsTable[[#This Row],[GroupByKey]])*DiscreteStatsTable[Replication]))</f>
        <v>50</v>
      </c>
      <c r="Y1858" s="5">
        <f>IF(DiscreteStatsTable[[#This Row],[RepsRequested]]=DiscreteStatsTable[[#This Row],[RepsWithStatObserved]],1,0)</f>
        <v>1</v>
      </c>
    </row>
    <row r="1859" spans="1:25" x14ac:dyDescent="0.25">
      <c r="A1859" t="s">
        <v>68</v>
      </c>
      <c r="B1859" t="s">
        <v>70</v>
      </c>
      <c r="C1859">
        <v>10</v>
      </c>
      <c r="D1859" t="s">
        <v>101</v>
      </c>
      <c r="E1859" t="s">
        <v>76</v>
      </c>
      <c r="F1859" t="s">
        <v>73</v>
      </c>
      <c r="G1859">
        <v>8.0278281590615794</v>
      </c>
      <c r="H1859">
        <v>2E+20</v>
      </c>
      <c r="I1859">
        <v>1.65455246007826</v>
      </c>
      <c r="J1859">
        <v>40.630347715872702</v>
      </c>
      <c r="K1859">
        <v>137</v>
      </c>
      <c r="L185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59" s="5" cm="1">
        <f t="array" ref="M1859">MAX(IF((ProjectInfoTable[ProjectName]=DiscreteStatsTable[[#This Row],[ProjectName]]),(ProjectInfoTable[ProjectName]=DiscreteStatsTable[[#This Row],[ProjectName]])*ProjectInfoTable[NumberOfReplications]))</f>
        <v>50</v>
      </c>
      <c r="N1859" s="5" cm="1">
        <f t="array" ref="N1859">IFERROR(AVERAGE(IF((DiscreteStatsTable[GroupByKey]=DiscreteStatsTable[[#This Row],[GroupByKey]]),(DiscreteStatsTable[GroupByKey]=DiscreteStatsTable[[#This Row],[GroupByKey]])*DiscreteStatsTable[Average])),0)</f>
        <v>7.8877517486495128</v>
      </c>
      <c r="O1859" s="5" cm="1">
        <f t="array" ref="O1859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59" s="5" cm="1">
        <f t="array" ref="P1859">MAX(IF((ProjectInfoTable[ProjectName]=DiscreteStatsTable[[#This Row],[ProjectName]]),(ProjectInfoTable[ProjectName]=DiscreteStatsTable[[#This Row],[ProjectName]])*ProjectInfoTable[ConfidenceInterval]))</f>
        <v>0.95</v>
      </c>
      <c r="Q1859" s="5">
        <f>IF(AND(DiscreteStatsTable[[#This Row],[RepsWithStatObserved]]=1,Y1859=0),200000000000000000000,IFERROR(_xlfn.T.INV.2T(1 -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59" s="5" cm="1">
        <f t="array" ref="R1859">MIN(IF((DiscreteStatsTable[GroupByKey]=DiscreteStatsTable[[#This Row],[GroupByKey]]),(DiscreteStatsTable[GroupByKey]=DiscreteStatsTable[[#This Row],[GroupByKey]])*DiscreteStatsTable[Average]))</f>
        <v>6.7673300997412396</v>
      </c>
      <c r="S1859" s="5" cm="1">
        <f t="array" ref="S1859">MAX(IF((DiscreteStatsTable[GroupByKey]=DiscreteStatsTable[[#This Row],[GroupByKey]]),(DiscreteStatsTable[GroupByKey]=DiscreteStatsTable[[#This Row],[GroupByKey]])*DiscreteStatsTable[Average]))</f>
        <v>9.1492174200360505</v>
      </c>
      <c r="T1859" s="5" cm="1">
        <f t="array" ref="T1859">MIN(IF((DiscreteStatsTable[GroupByKey]=DiscreteStatsTable[[#This Row],[GroupByKey]]),(DiscreteStatsTable[GroupByKey]=DiscreteStatsTable[[#This Row],[GroupByKey]])*DiscreteStatsTable[Minimum]))</f>
        <v>1.5217434638865901</v>
      </c>
      <c r="U1859" s="5" cm="1">
        <f t="array" ref="U1859">MAX(IF((DiscreteStatsTable[GroupByKey]=DiscreteStatsTable[[#This Row],[GroupByKey]]),(DiscreteStatsTable[GroupByKey]=DiscreteStatsTable[[#This Row],[GroupByKey]])*DiscreteStatsTable[Maximum]))</f>
        <v>47.894293810109403</v>
      </c>
      <c r="V1859" s="5" cm="1">
        <f t="array" ref="V185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59" s="5">
        <f>IF((DiscreteStatsTable[[#This Row],[RepsRequested]]&gt;1),DiscreteStatsTable[[#This Row],[HalfWidth]],DiscreteStatsTable[[#This Row],[BatchMeansHalfWidth]])</f>
        <v>0.13545645516507757</v>
      </c>
      <c r="X1859" s="5" cm="1">
        <f t="array" ref="X1859">COUNT(IF((DiscreteStatsTable[GroupByKey]=DiscreteStatsTable[[#This Row],[GroupByKey]]),(DiscreteStatsTable[GroupByKey]=DiscreteStatsTable[[#This Row],[GroupByKey]])*DiscreteStatsTable[Replication]))</f>
        <v>50</v>
      </c>
      <c r="Y1859" s="5">
        <f>IF(DiscreteStatsTable[[#This Row],[RepsRequested]]=DiscreteStatsTable[[#This Row],[RepsWithStatObserved]],1,0)</f>
        <v>1</v>
      </c>
    </row>
    <row r="1860" spans="1:25" x14ac:dyDescent="0.25">
      <c r="A1860" t="s">
        <v>68</v>
      </c>
      <c r="B1860" t="s">
        <v>70</v>
      </c>
      <c r="C1860">
        <v>10</v>
      </c>
      <c r="D1860" t="s">
        <v>101</v>
      </c>
      <c r="E1860" t="s">
        <v>77</v>
      </c>
      <c r="F1860" t="s">
        <v>73</v>
      </c>
      <c r="G1860">
        <v>0</v>
      </c>
      <c r="H1860">
        <v>2E+20</v>
      </c>
      <c r="I1860">
        <v>0</v>
      </c>
      <c r="J1860">
        <v>0</v>
      </c>
      <c r="K1860">
        <v>137</v>
      </c>
      <c r="L186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60" s="5" cm="1">
        <f t="array" ref="M1860">MAX(IF((ProjectInfoTable[ProjectName]=DiscreteStatsTable[[#This Row],[ProjectName]]),(ProjectInfoTable[ProjectName]=DiscreteStatsTable[[#This Row],[ProjectName]])*ProjectInfoTable[NumberOfReplications]))</f>
        <v>50</v>
      </c>
      <c r="N1860" s="5" cm="1">
        <f t="array" ref="N1860">IFERROR(AVERAGE(IF((DiscreteStatsTable[GroupByKey]=DiscreteStatsTable[[#This Row],[GroupByKey]]),(DiscreteStatsTable[GroupByKey]=DiscreteStatsTable[[#This Row],[GroupByKey]])*DiscreteStatsTable[Average])),0)</f>
        <v>0</v>
      </c>
      <c r="O1860" s="5" cm="1">
        <f t="array" ref="O1860">IFERROR(_xlfn.STDEV.S(IF((DiscreteStatsTable[GroupByKey]=DiscreteStatsTable[[#This Row],[GroupByKey]]),(DiscreteStatsTable[GroupByKey]=DiscreteStatsTable[[#This Row],[GroupByKey]])*DiscreteStatsTable[Average])),0)</f>
        <v>0</v>
      </c>
      <c r="P1860" s="5" cm="1">
        <f t="array" ref="P1860">MAX(IF((ProjectInfoTable[ProjectName]=DiscreteStatsTable[[#This Row],[ProjectName]]),(ProjectInfoTable[ProjectName]=DiscreteStatsTable[[#This Row],[ProjectName]])*ProjectInfoTable[ConfidenceInterval]))</f>
        <v>0.95</v>
      </c>
      <c r="Q1860" s="5">
        <f>IF(AND(DiscreteStatsTable[[#This Row],[RepsWithStatObserved]]=1,Y1860=0),200000000000000000000,IFERROR(_xlfn.T.INV.2T(1 -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0" s="5" cm="1">
        <f t="array" ref="R1860">MIN(IF((DiscreteStatsTable[GroupByKey]=DiscreteStatsTable[[#This Row],[GroupByKey]]),(DiscreteStatsTable[GroupByKey]=DiscreteStatsTable[[#This Row],[GroupByKey]])*DiscreteStatsTable[Average]))</f>
        <v>0</v>
      </c>
      <c r="S1860" s="5" cm="1">
        <f t="array" ref="S1860">MAX(IF((DiscreteStatsTable[GroupByKey]=DiscreteStatsTable[[#This Row],[GroupByKey]]),(DiscreteStatsTable[GroupByKey]=DiscreteStatsTable[[#This Row],[GroupByKey]])*DiscreteStatsTable[Average]))</f>
        <v>0</v>
      </c>
      <c r="T1860" s="5" cm="1">
        <f t="array" ref="T1860">MIN(IF((DiscreteStatsTable[GroupByKey]=DiscreteStatsTable[[#This Row],[GroupByKey]]),(DiscreteStatsTable[GroupByKey]=DiscreteStatsTable[[#This Row],[GroupByKey]])*DiscreteStatsTable[Minimum]))</f>
        <v>0</v>
      </c>
      <c r="U1860" s="5" cm="1">
        <f t="array" ref="U1860">MAX(IF((DiscreteStatsTable[GroupByKey]=DiscreteStatsTable[[#This Row],[GroupByKey]]),(DiscreteStatsTable[GroupByKey]=DiscreteStatsTable[[#This Row],[GroupByKey]])*DiscreteStatsTable[Maximum]))</f>
        <v>0</v>
      </c>
      <c r="V1860" s="5" cm="1">
        <f t="array" ref="V186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60" s="5">
        <f>IF((DiscreteStatsTable[[#This Row],[RepsRequested]]&gt;1),DiscreteStatsTable[[#This Row],[HalfWidth]],DiscreteStatsTable[[#This Row],[BatchMeansHalfWidth]])</f>
        <v>0</v>
      </c>
      <c r="X1860" s="5" cm="1">
        <f t="array" ref="X1860">COUNT(IF((DiscreteStatsTable[GroupByKey]=DiscreteStatsTable[[#This Row],[GroupByKey]]),(DiscreteStatsTable[GroupByKey]=DiscreteStatsTable[[#This Row],[GroupByKey]])*DiscreteStatsTable[Replication]))</f>
        <v>50</v>
      </c>
      <c r="Y1860" s="5">
        <f>IF(DiscreteStatsTable[[#This Row],[RepsRequested]]=DiscreteStatsTable[[#This Row],[RepsWithStatObserved]],1,0)</f>
        <v>1</v>
      </c>
    </row>
    <row r="1861" spans="1:25" x14ac:dyDescent="0.25">
      <c r="A1861" t="s">
        <v>68</v>
      </c>
      <c r="B1861" t="s">
        <v>70</v>
      </c>
      <c r="C1861">
        <v>10</v>
      </c>
      <c r="D1861" t="s">
        <v>101</v>
      </c>
      <c r="E1861" t="s">
        <v>78</v>
      </c>
      <c r="F1861" t="s">
        <v>73</v>
      </c>
      <c r="G1861">
        <v>4.1091165312437097</v>
      </c>
      <c r="H1861">
        <v>2E+20</v>
      </c>
      <c r="I1861">
        <v>0</v>
      </c>
      <c r="J1861">
        <v>21.442401277743301</v>
      </c>
      <c r="K1861">
        <v>137</v>
      </c>
      <c r="L186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61" s="5" cm="1">
        <f t="array" ref="M1861">MAX(IF((ProjectInfoTable[ProjectName]=DiscreteStatsTable[[#This Row],[ProjectName]]),(ProjectInfoTable[ProjectName]=DiscreteStatsTable[[#This Row],[ProjectName]])*ProjectInfoTable[NumberOfReplications]))</f>
        <v>50</v>
      </c>
      <c r="N1861" s="5" cm="1">
        <f t="array" ref="N1861">IFERROR(AVERAGE(IF((DiscreteStatsTable[GroupByKey]=DiscreteStatsTable[[#This Row],[GroupByKey]]),(DiscreteStatsTable[GroupByKey]=DiscreteStatsTable[[#This Row],[GroupByKey]])*DiscreteStatsTable[Average])),0)</f>
        <v>4.7193176789935771</v>
      </c>
      <c r="O1861" s="5" cm="1">
        <f t="array" ref="O1861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61" s="5" cm="1">
        <f t="array" ref="P1861">MAX(IF((ProjectInfoTable[ProjectName]=DiscreteStatsTable[[#This Row],[ProjectName]]),(ProjectInfoTable[ProjectName]=DiscreteStatsTable[[#This Row],[ProjectName]])*ProjectInfoTable[ConfidenceInterval]))</f>
        <v>0.95</v>
      </c>
      <c r="Q1861" s="5">
        <f>IF(AND(DiscreteStatsTable[[#This Row],[RepsWithStatObserved]]=1,Y1861=0),200000000000000000000,IFERROR(_xlfn.T.INV.2T(1 -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61" s="5" cm="1">
        <f t="array" ref="R1861">MIN(IF((DiscreteStatsTable[GroupByKey]=DiscreteStatsTable[[#This Row],[GroupByKey]]),(DiscreteStatsTable[GroupByKey]=DiscreteStatsTable[[#This Row],[GroupByKey]])*DiscreteStatsTable[Average]))</f>
        <v>0.99822562879195997</v>
      </c>
      <c r="S1861" s="5" cm="1">
        <f t="array" ref="S1861">MAX(IF((DiscreteStatsTable[GroupByKey]=DiscreteStatsTable[[#This Row],[GroupByKey]]),(DiscreteStatsTable[GroupByKey]=DiscreteStatsTable[[#This Row],[GroupByKey]])*DiscreteStatsTable[Average]))</f>
        <v>28.2391469314353</v>
      </c>
      <c r="T1861" s="5" cm="1">
        <f t="array" ref="T1861">MIN(IF((DiscreteStatsTable[GroupByKey]=DiscreteStatsTable[[#This Row],[GroupByKey]]),(DiscreteStatsTable[GroupByKey]=DiscreteStatsTable[[#This Row],[GroupByKey]])*DiscreteStatsTable[Minimum]))</f>
        <v>0</v>
      </c>
      <c r="U1861" s="5" cm="1">
        <f t="array" ref="U1861">MAX(IF((DiscreteStatsTable[GroupByKey]=DiscreteStatsTable[[#This Row],[GroupByKey]]),(DiscreteStatsTable[GroupByKey]=DiscreteStatsTable[[#This Row],[GroupByKey]])*DiscreteStatsTable[Maximum]))</f>
        <v>63.809412329180802</v>
      </c>
      <c r="V1861" s="5" cm="1">
        <f t="array" ref="V186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61" s="5">
        <f>IF((DiscreteStatsTable[[#This Row],[RepsRequested]]&gt;1),DiscreteStatsTable[[#This Row],[HalfWidth]],DiscreteStatsTable[[#This Row],[BatchMeansHalfWidth]])</f>
        <v>1.2545249514665935</v>
      </c>
      <c r="X1861" s="5" cm="1">
        <f t="array" ref="X1861">COUNT(IF((DiscreteStatsTable[GroupByKey]=DiscreteStatsTable[[#This Row],[GroupByKey]]),(DiscreteStatsTable[GroupByKey]=DiscreteStatsTable[[#This Row],[GroupByKey]])*DiscreteStatsTable[Replication]))</f>
        <v>50</v>
      </c>
      <c r="Y1861" s="5">
        <f>IF(DiscreteStatsTable[[#This Row],[RepsRequested]]=DiscreteStatsTable[[#This Row],[RepsWithStatObserved]],1,0)</f>
        <v>1</v>
      </c>
    </row>
    <row r="1862" spans="1:25" x14ac:dyDescent="0.25">
      <c r="A1862" t="s">
        <v>68</v>
      </c>
      <c r="B1862" t="s">
        <v>70</v>
      </c>
      <c r="C1862">
        <v>11</v>
      </c>
      <c r="D1862" t="s">
        <v>101</v>
      </c>
      <c r="E1862" t="s">
        <v>72</v>
      </c>
      <c r="F1862" t="s">
        <v>73</v>
      </c>
      <c r="G1862">
        <v>0.25030531522793098</v>
      </c>
      <c r="H1862">
        <v>2E+20</v>
      </c>
      <c r="I1862">
        <v>6.0219094903052002E-2</v>
      </c>
      <c r="J1862">
        <v>0.88768620216676097</v>
      </c>
      <c r="K1862">
        <v>136</v>
      </c>
      <c r="L186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62" s="5" cm="1">
        <f t="array" ref="M1862">MAX(IF((ProjectInfoTable[ProjectName]=DiscreteStatsTable[[#This Row],[ProjectName]]),(ProjectInfoTable[ProjectName]=DiscreteStatsTable[[#This Row],[ProjectName]])*ProjectInfoTable[NumberOfReplications]))</f>
        <v>50</v>
      </c>
      <c r="N1862" s="5" cm="1">
        <f t="array" ref="N1862">IFERROR(AVERAGE(IF((DiscreteStatsTable[GroupByKey]=DiscreteStatsTable[[#This Row],[GroupByKey]]),(DiscreteStatsTable[GroupByKey]=DiscreteStatsTable[[#This Row],[GroupByKey]])*DiscreteStatsTable[Average])),0)</f>
        <v>0.26292505828831725</v>
      </c>
      <c r="O1862" s="5" cm="1">
        <f t="array" ref="O186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62" s="5" cm="1">
        <f t="array" ref="P1862">MAX(IF((ProjectInfoTable[ProjectName]=DiscreteStatsTable[[#This Row],[ProjectName]]),(ProjectInfoTable[ProjectName]=DiscreteStatsTable[[#This Row],[ProjectName]])*ProjectInfoTable[ConfidenceInterval]))</f>
        <v>0.95</v>
      </c>
      <c r="Q1862" s="5">
        <f>IF(AND(DiscreteStatsTable[[#This Row],[RepsWithStatObserved]]=1,Y1862=0),200000000000000000000,IFERROR(_xlfn.T.INV.2T(1 -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62" s="5" cm="1">
        <f t="array" ref="R1862">MIN(IF((DiscreteStatsTable[GroupByKey]=DiscreteStatsTable[[#This Row],[GroupByKey]]),(DiscreteStatsTable[GroupByKey]=DiscreteStatsTable[[#This Row],[GroupByKey]])*DiscreteStatsTable[Average]))</f>
        <v>0.22557766999137499</v>
      </c>
      <c r="S1862" s="5" cm="1">
        <f t="array" ref="S1862">MAX(IF((DiscreteStatsTable[GroupByKey]=DiscreteStatsTable[[#This Row],[GroupByKey]]),(DiscreteStatsTable[GroupByKey]=DiscreteStatsTable[[#This Row],[GroupByKey]])*DiscreteStatsTable[Average]))</f>
        <v>0.304973914001202</v>
      </c>
      <c r="T1862" s="5" cm="1">
        <f t="array" ref="T1862">MIN(IF((DiscreteStatsTable[GroupByKey]=DiscreteStatsTable[[#This Row],[GroupByKey]]),(DiscreteStatsTable[GroupByKey]=DiscreteStatsTable[[#This Row],[GroupByKey]])*DiscreteStatsTable[Minimum]))</f>
        <v>5.0724782129553003E-2</v>
      </c>
      <c r="U1862" s="5" cm="1">
        <f t="array" ref="U1862">MAX(IF((DiscreteStatsTable[GroupByKey]=DiscreteStatsTable[[#This Row],[GroupByKey]]),(DiscreteStatsTable[GroupByKey]=DiscreteStatsTable[[#This Row],[GroupByKey]])*DiscreteStatsTable[Maximum]))</f>
        <v>1.5964764603369801</v>
      </c>
      <c r="V1862" s="5" cm="1">
        <f t="array" ref="V186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62" s="5">
        <f>IF((DiscreteStatsTable[[#This Row],[RepsRequested]]&gt;1),DiscreteStatsTable[[#This Row],[HalfWidth]],DiscreteStatsTable[[#This Row],[BatchMeansHalfWidth]])</f>
        <v>4.5152151721692402E-3</v>
      </c>
      <c r="X1862" s="5" cm="1">
        <f t="array" ref="X1862">COUNT(IF((DiscreteStatsTable[GroupByKey]=DiscreteStatsTable[[#This Row],[GroupByKey]]),(DiscreteStatsTable[GroupByKey]=DiscreteStatsTable[[#This Row],[GroupByKey]])*DiscreteStatsTable[Replication]))</f>
        <v>50</v>
      </c>
      <c r="Y1862" s="5">
        <f>IF(DiscreteStatsTable[[#This Row],[RepsRequested]]=DiscreteStatsTable[[#This Row],[RepsWithStatObserved]],1,0)</f>
        <v>1</v>
      </c>
    </row>
    <row r="1863" spans="1:25" x14ac:dyDescent="0.25">
      <c r="A1863" t="s">
        <v>68</v>
      </c>
      <c r="B1863" t="s">
        <v>70</v>
      </c>
      <c r="C1863">
        <v>11</v>
      </c>
      <c r="D1863" t="s">
        <v>101</v>
      </c>
      <c r="E1863" t="s">
        <v>74</v>
      </c>
      <c r="F1863" t="s">
        <v>73</v>
      </c>
      <c r="G1863">
        <v>10.9374937929545</v>
      </c>
      <c r="H1863">
        <v>2E+20</v>
      </c>
      <c r="I1863">
        <v>2.0240252688960498</v>
      </c>
      <c r="J1863">
        <v>37.998199545914503</v>
      </c>
      <c r="K1863">
        <v>136</v>
      </c>
      <c r="L186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63" s="5" cm="1">
        <f t="array" ref="M1863">MAX(IF((ProjectInfoTable[ProjectName]=DiscreteStatsTable[[#This Row],[ProjectName]]),(ProjectInfoTable[ProjectName]=DiscreteStatsTable[[#This Row],[ProjectName]])*ProjectInfoTable[NumberOfReplications]))</f>
        <v>50</v>
      </c>
      <c r="N1863" s="5" cm="1">
        <f t="array" ref="N1863">IFERROR(AVERAGE(IF((DiscreteStatsTable[GroupByKey]=DiscreteStatsTable[[#This Row],[GroupByKey]]),(DiscreteStatsTable[GroupByKey]=DiscreteStatsTable[[#This Row],[GroupByKey]])*DiscreteStatsTable[Average])),0)</f>
        <v>12.607069427643092</v>
      </c>
      <c r="O1863" s="5" cm="1">
        <f t="array" ref="O1863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63" s="5" cm="1">
        <f t="array" ref="P1863">MAX(IF((ProjectInfoTable[ProjectName]=DiscreteStatsTable[[#This Row],[ProjectName]]),(ProjectInfoTable[ProjectName]=DiscreteStatsTable[[#This Row],[ProjectName]])*ProjectInfoTable[ConfidenceInterval]))</f>
        <v>0.95</v>
      </c>
      <c r="Q1863" s="5">
        <f>IF(AND(DiscreteStatsTable[[#This Row],[RepsWithStatObserved]]=1,Y1863=0),200000000000000000000,IFERROR(_xlfn.T.INV.2T(1 -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63" s="5" cm="1">
        <f t="array" ref="R1863">MIN(IF((DiscreteStatsTable[GroupByKey]=DiscreteStatsTable[[#This Row],[GroupByKey]]),(DiscreteStatsTable[GroupByKey]=DiscreteStatsTable[[#This Row],[GroupByKey]])*DiscreteStatsTable[Average]))</f>
        <v>7.9331094948983001</v>
      </c>
      <c r="S1863" s="5" cm="1">
        <f t="array" ref="S1863">MAX(IF((DiscreteStatsTable[GroupByKey]=DiscreteStatsTable[[#This Row],[GroupByKey]]),(DiscreteStatsTable[GroupByKey]=DiscreteStatsTable[[#This Row],[GroupByKey]])*DiscreteStatsTable[Average]))</f>
        <v>37.249377369444403</v>
      </c>
      <c r="T1863" s="5" cm="1">
        <f t="array" ref="T1863">MIN(IF((DiscreteStatsTable[GroupByKey]=DiscreteStatsTable[[#This Row],[GroupByKey]]),(DiscreteStatsTable[GroupByKey]=DiscreteStatsTable[[#This Row],[GroupByKey]])*DiscreteStatsTable[Minimum]))</f>
        <v>1.6126494971337599</v>
      </c>
      <c r="U1863" s="5" cm="1">
        <f t="array" ref="U1863">MAX(IF((DiscreteStatsTable[GroupByKey]=DiscreteStatsTable[[#This Row],[GroupByKey]]),(DiscreteStatsTable[GroupByKey]=DiscreteStatsTable[[#This Row],[GroupByKey]])*DiscreteStatsTable[Maximum]))</f>
        <v>77.180378385631897</v>
      </c>
      <c r="V1863" s="5" cm="1">
        <f t="array" ref="V186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63" s="5">
        <f>IF((DiscreteStatsTable[[#This Row],[RepsRequested]]&gt;1),DiscreteStatsTable[[#This Row],[HalfWidth]],DiscreteStatsTable[[#This Row],[BatchMeansHalfWidth]])</f>
        <v>1.3504569972558542</v>
      </c>
      <c r="X1863" s="5" cm="1">
        <f t="array" ref="X1863">COUNT(IF((DiscreteStatsTable[GroupByKey]=DiscreteStatsTable[[#This Row],[GroupByKey]]),(DiscreteStatsTable[GroupByKey]=DiscreteStatsTable[[#This Row],[GroupByKey]])*DiscreteStatsTable[Replication]))</f>
        <v>50</v>
      </c>
      <c r="Y1863" s="5">
        <f>IF(DiscreteStatsTable[[#This Row],[RepsRequested]]=DiscreteStatsTable[[#This Row],[RepsWithStatObserved]],1,0)</f>
        <v>1</v>
      </c>
    </row>
    <row r="1864" spans="1:25" x14ac:dyDescent="0.25">
      <c r="A1864" t="s">
        <v>68</v>
      </c>
      <c r="B1864" t="s">
        <v>70</v>
      </c>
      <c r="C1864">
        <v>11</v>
      </c>
      <c r="D1864" t="s">
        <v>101</v>
      </c>
      <c r="E1864" t="s">
        <v>75</v>
      </c>
      <c r="F1864" t="s">
        <v>73</v>
      </c>
      <c r="G1864">
        <v>0.25030531522793098</v>
      </c>
      <c r="H1864">
        <v>2E+20</v>
      </c>
      <c r="I1864">
        <v>6.0219094903052002E-2</v>
      </c>
      <c r="J1864">
        <v>0.88768620216676097</v>
      </c>
      <c r="K1864">
        <v>136</v>
      </c>
      <c r="L186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64" s="5" cm="1">
        <f t="array" ref="M1864">MAX(IF((ProjectInfoTable[ProjectName]=DiscreteStatsTable[[#This Row],[ProjectName]]),(ProjectInfoTable[ProjectName]=DiscreteStatsTable[[#This Row],[ProjectName]])*ProjectInfoTable[NumberOfReplications]))</f>
        <v>50</v>
      </c>
      <c r="N1864" s="5" cm="1">
        <f t="array" ref="N1864">IFERROR(AVERAGE(IF((DiscreteStatsTable[GroupByKey]=DiscreteStatsTable[[#This Row],[GroupByKey]]),(DiscreteStatsTable[GroupByKey]=DiscreteStatsTable[[#This Row],[GroupByKey]])*DiscreteStatsTable[Average])),0)</f>
        <v>0.26292505828831725</v>
      </c>
      <c r="O1864" s="5" cm="1">
        <f t="array" ref="O186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64" s="5" cm="1">
        <f t="array" ref="P1864">MAX(IF((ProjectInfoTable[ProjectName]=DiscreteStatsTable[[#This Row],[ProjectName]]),(ProjectInfoTable[ProjectName]=DiscreteStatsTable[[#This Row],[ProjectName]])*ProjectInfoTable[ConfidenceInterval]))</f>
        <v>0.95</v>
      </c>
      <c r="Q1864" s="5">
        <f>IF(AND(DiscreteStatsTable[[#This Row],[RepsWithStatObserved]]=1,Y1864=0),200000000000000000000,IFERROR(_xlfn.T.INV.2T(1 -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64" s="5" cm="1">
        <f t="array" ref="R1864">MIN(IF((DiscreteStatsTable[GroupByKey]=DiscreteStatsTable[[#This Row],[GroupByKey]]),(DiscreteStatsTable[GroupByKey]=DiscreteStatsTable[[#This Row],[GroupByKey]])*DiscreteStatsTable[Average]))</f>
        <v>0.22557766999137499</v>
      </c>
      <c r="S1864" s="5" cm="1">
        <f t="array" ref="S1864">MAX(IF((DiscreteStatsTable[GroupByKey]=DiscreteStatsTable[[#This Row],[GroupByKey]]),(DiscreteStatsTable[GroupByKey]=DiscreteStatsTable[[#This Row],[GroupByKey]])*DiscreteStatsTable[Average]))</f>
        <v>0.304973914001202</v>
      </c>
      <c r="T1864" s="5" cm="1">
        <f t="array" ref="T1864">MIN(IF((DiscreteStatsTable[GroupByKey]=DiscreteStatsTable[[#This Row],[GroupByKey]]),(DiscreteStatsTable[GroupByKey]=DiscreteStatsTable[[#This Row],[GroupByKey]])*DiscreteStatsTable[Minimum]))</f>
        <v>5.0724782129553003E-2</v>
      </c>
      <c r="U1864" s="5" cm="1">
        <f t="array" ref="U1864">MAX(IF((DiscreteStatsTable[GroupByKey]=DiscreteStatsTable[[#This Row],[GroupByKey]]),(DiscreteStatsTable[GroupByKey]=DiscreteStatsTable[[#This Row],[GroupByKey]])*DiscreteStatsTable[Maximum]))</f>
        <v>1.5964764603369801</v>
      </c>
      <c r="V1864" s="5" cm="1">
        <f t="array" ref="V186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64" s="5">
        <f>IF((DiscreteStatsTable[[#This Row],[RepsRequested]]&gt;1),DiscreteStatsTable[[#This Row],[HalfWidth]],DiscreteStatsTable[[#This Row],[BatchMeansHalfWidth]])</f>
        <v>4.5152151721692402E-3</v>
      </c>
      <c r="X1864" s="5" cm="1">
        <f t="array" ref="X1864">COUNT(IF((DiscreteStatsTable[GroupByKey]=DiscreteStatsTable[[#This Row],[GroupByKey]]),(DiscreteStatsTable[GroupByKey]=DiscreteStatsTable[[#This Row],[GroupByKey]])*DiscreteStatsTable[Replication]))</f>
        <v>50</v>
      </c>
      <c r="Y1864" s="5">
        <f>IF(DiscreteStatsTable[[#This Row],[RepsRequested]]=DiscreteStatsTable[[#This Row],[RepsWithStatObserved]],1,0)</f>
        <v>1</v>
      </c>
    </row>
    <row r="1865" spans="1:25" x14ac:dyDescent="0.25">
      <c r="A1865" t="s">
        <v>68</v>
      </c>
      <c r="B1865" t="s">
        <v>70</v>
      </c>
      <c r="C1865">
        <v>11</v>
      </c>
      <c r="D1865" t="s">
        <v>101</v>
      </c>
      <c r="E1865" t="s">
        <v>76</v>
      </c>
      <c r="F1865" t="s">
        <v>73</v>
      </c>
      <c r="G1865">
        <v>7.5091594568379101</v>
      </c>
      <c r="H1865">
        <v>2E+20</v>
      </c>
      <c r="I1865">
        <v>1.8065728470915601</v>
      </c>
      <c r="J1865">
        <v>26.630586065002799</v>
      </c>
      <c r="K1865">
        <v>136</v>
      </c>
      <c r="L186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65" s="5" cm="1">
        <f t="array" ref="M1865">MAX(IF((ProjectInfoTable[ProjectName]=DiscreteStatsTable[[#This Row],[ProjectName]]),(ProjectInfoTable[ProjectName]=DiscreteStatsTable[[#This Row],[ProjectName]])*ProjectInfoTable[NumberOfReplications]))</f>
        <v>50</v>
      </c>
      <c r="N1865" s="5" cm="1">
        <f t="array" ref="N1865">IFERROR(AVERAGE(IF((DiscreteStatsTable[GroupByKey]=DiscreteStatsTable[[#This Row],[GroupByKey]]),(DiscreteStatsTable[GroupByKey]=DiscreteStatsTable[[#This Row],[GroupByKey]])*DiscreteStatsTable[Average])),0)</f>
        <v>7.8877517486495128</v>
      </c>
      <c r="O1865" s="5" cm="1">
        <f t="array" ref="O1865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65" s="5" cm="1">
        <f t="array" ref="P1865">MAX(IF((ProjectInfoTable[ProjectName]=DiscreteStatsTable[[#This Row],[ProjectName]]),(ProjectInfoTable[ProjectName]=DiscreteStatsTable[[#This Row],[ProjectName]])*ProjectInfoTable[ConfidenceInterval]))</f>
        <v>0.95</v>
      </c>
      <c r="Q1865" s="5">
        <f>IF(AND(DiscreteStatsTable[[#This Row],[RepsWithStatObserved]]=1,Y1865=0),200000000000000000000,IFERROR(_xlfn.T.INV.2T(1 -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65" s="5" cm="1">
        <f t="array" ref="R1865">MIN(IF((DiscreteStatsTable[GroupByKey]=DiscreteStatsTable[[#This Row],[GroupByKey]]),(DiscreteStatsTable[GroupByKey]=DiscreteStatsTable[[#This Row],[GroupByKey]])*DiscreteStatsTable[Average]))</f>
        <v>6.7673300997412396</v>
      </c>
      <c r="S1865" s="5" cm="1">
        <f t="array" ref="S1865">MAX(IF((DiscreteStatsTable[GroupByKey]=DiscreteStatsTable[[#This Row],[GroupByKey]]),(DiscreteStatsTable[GroupByKey]=DiscreteStatsTable[[#This Row],[GroupByKey]])*DiscreteStatsTable[Average]))</f>
        <v>9.1492174200360505</v>
      </c>
      <c r="T1865" s="5" cm="1">
        <f t="array" ref="T1865">MIN(IF((DiscreteStatsTable[GroupByKey]=DiscreteStatsTable[[#This Row],[GroupByKey]]),(DiscreteStatsTable[GroupByKey]=DiscreteStatsTable[[#This Row],[GroupByKey]])*DiscreteStatsTable[Minimum]))</f>
        <v>1.5217434638865901</v>
      </c>
      <c r="U1865" s="5" cm="1">
        <f t="array" ref="U1865">MAX(IF((DiscreteStatsTable[GroupByKey]=DiscreteStatsTable[[#This Row],[GroupByKey]]),(DiscreteStatsTable[GroupByKey]=DiscreteStatsTable[[#This Row],[GroupByKey]])*DiscreteStatsTable[Maximum]))</f>
        <v>47.894293810109403</v>
      </c>
      <c r="V1865" s="5" cm="1">
        <f t="array" ref="V186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65" s="5">
        <f>IF((DiscreteStatsTable[[#This Row],[RepsRequested]]&gt;1),DiscreteStatsTable[[#This Row],[HalfWidth]],DiscreteStatsTable[[#This Row],[BatchMeansHalfWidth]])</f>
        <v>0.13545645516507757</v>
      </c>
      <c r="X1865" s="5" cm="1">
        <f t="array" ref="X1865">COUNT(IF((DiscreteStatsTable[GroupByKey]=DiscreteStatsTable[[#This Row],[GroupByKey]]),(DiscreteStatsTable[GroupByKey]=DiscreteStatsTable[[#This Row],[GroupByKey]])*DiscreteStatsTable[Replication]))</f>
        <v>50</v>
      </c>
      <c r="Y1865" s="5">
        <f>IF(DiscreteStatsTable[[#This Row],[RepsRequested]]=DiscreteStatsTable[[#This Row],[RepsWithStatObserved]],1,0)</f>
        <v>1</v>
      </c>
    </row>
    <row r="1866" spans="1:25" x14ac:dyDescent="0.25">
      <c r="A1866" t="s">
        <v>68</v>
      </c>
      <c r="B1866" t="s">
        <v>70</v>
      </c>
      <c r="C1866">
        <v>11</v>
      </c>
      <c r="D1866" t="s">
        <v>101</v>
      </c>
      <c r="E1866" t="s">
        <v>77</v>
      </c>
      <c r="F1866" t="s">
        <v>73</v>
      </c>
      <c r="G1866">
        <v>0</v>
      </c>
      <c r="H1866">
        <v>2E+20</v>
      </c>
      <c r="I1866">
        <v>0</v>
      </c>
      <c r="J1866">
        <v>0</v>
      </c>
      <c r="K1866">
        <v>136</v>
      </c>
      <c r="L186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66" s="5" cm="1">
        <f t="array" ref="M1866">MAX(IF((ProjectInfoTable[ProjectName]=DiscreteStatsTable[[#This Row],[ProjectName]]),(ProjectInfoTable[ProjectName]=DiscreteStatsTable[[#This Row],[ProjectName]])*ProjectInfoTable[NumberOfReplications]))</f>
        <v>50</v>
      </c>
      <c r="N1866" s="5" cm="1">
        <f t="array" ref="N1866">IFERROR(AVERAGE(IF((DiscreteStatsTable[GroupByKey]=DiscreteStatsTable[[#This Row],[GroupByKey]]),(DiscreteStatsTable[GroupByKey]=DiscreteStatsTable[[#This Row],[GroupByKey]])*DiscreteStatsTable[Average])),0)</f>
        <v>0</v>
      </c>
      <c r="O1866" s="5" cm="1">
        <f t="array" ref="O1866">IFERROR(_xlfn.STDEV.S(IF((DiscreteStatsTable[GroupByKey]=DiscreteStatsTable[[#This Row],[GroupByKey]]),(DiscreteStatsTable[GroupByKey]=DiscreteStatsTable[[#This Row],[GroupByKey]])*DiscreteStatsTable[Average])),0)</f>
        <v>0</v>
      </c>
      <c r="P1866" s="5" cm="1">
        <f t="array" ref="P1866">MAX(IF((ProjectInfoTable[ProjectName]=DiscreteStatsTable[[#This Row],[ProjectName]]),(ProjectInfoTable[ProjectName]=DiscreteStatsTable[[#This Row],[ProjectName]])*ProjectInfoTable[ConfidenceInterval]))</f>
        <v>0.95</v>
      </c>
      <c r="Q1866" s="5">
        <f>IF(AND(DiscreteStatsTable[[#This Row],[RepsWithStatObserved]]=1,Y1866=0),200000000000000000000,IFERROR(_xlfn.T.INV.2T(1 -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6" s="5" cm="1">
        <f t="array" ref="R1866">MIN(IF((DiscreteStatsTable[GroupByKey]=DiscreteStatsTable[[#This Row],[GroupByKey]]),(DiscreteStatsTable[GroupByKey]=DiscreteStatsTable[[#This Row],[GroupByKey]])*DiscreteStatsTable[Average]))</f>
        <v>0</v>
      </c>
      <c r="S1866" s="5" cm="1">
        <f t="array" ref="S1866">MAX(IF((DiscreteStatsTable[GroupByKey]=DiscreteStatsTable[[#This Row],[GroupByKey]]),(DiscreteStatsTable[GroupByKey]=DiscreteStatsTable[[#This Row],[GroupByKey]])*DiscreteStatsTable[Average]))</f>
        <v>0</v>
      </c>
      <c r="T1866" s="5" cm="1">
        <f t="array" ref="T1866">MIN(IF((DiscreteStatsTable[GroupByKey]=DiscreteStatsTable[[#This Row],[GroupByKey]]),(DiscreteStatsTable[GroupByKey]=DiscreteStatsTable[[#This Row],[GroupByKey]])*DiscreteStatsTable[Minimum]))</f>
        <v>0</v>
      </c>
      <c r="U1866" s="5" cm="1">
        <f t="array" ref="U1866">MAX(IF((DiscreteStatsTable[GroupByKey]=DiscreteStatsTable[[#This Row],[GroupByKey]]),(DiscreteStatsTable[GroupByKey]=DiscreteStatsTable[[#This Row],[GroupByKey]])*DiscreteStatsTable[Maximum]))</f>
        <v>0</v>
      </c>
      <c r="V1866" s="5" cm="1">
        <f t="array" ref="V186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66" s="5">
        <f>IF((DiscreteStatsTable[[#This Row],[RepsRequested]]&gt;1),DiscreteStatsTable[[#This Row],[HalfWidth]],DiscreteStatsTable[[#This Row],[BatchMeansHalfWidth]])</f>
        <v>0</v>
      </c>
      <c r="X1866" s="5" cm="1">
        <f t="array" ref="X1866">COUNT(IF((DiscreteStatsTable[GroupByKey]=DiscreteStatsTable[[#This Row],[GroupByKey]]),(DiscreteStatsTable[GroupByKey]=DiscreteStatsTable[[#This Row],[GroupByKey]])*DiscreteStatsTable[Replication]))</f>
        <v>50</v>
      </c>
      <c r="Y1866" s="5">
        <f>IF(DiscreteStatsTable[[#This Row],[RepsRequested]]=DiscreteStatsTable[[#This Row],[RepsWithStatObserved]],1,0)</f>
        <v>1</v>
      </c>
    </row>
    <row r="1867" spans="1:25" x14ac:dyDescent="0.25">
      <c r="A1867" t="s">
        <v>68</v>
      </c>
      <c r="B1867" t="s">
        <v>70</v>
      </c>
      <c r="C1867">
        <v>11</v>
      </c>
      <c r="D1867" t="s">
        <v>101</v>
      </c>
      <c r="E1867" t="s">
        <v>78</v>
      </c>
      <c r="F1867" t="s">
        <v>73</v>
      </c>
      <c r="G1867">
        <v>3.4283343361165901</v>
      </c>
      <c r="H1867">
        <v>2E+20</v>
      </c>
      <c r="I1867">
        <v>0</v>
      </c>
      <c r="J1867">
        <v>28.584292862435198</v>
      </c>
      <c r="K1867">
        <v>136</v>
      </c>
      <c r="L186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67" s="5" cm="1">
        <f t="array" ref="M1867">MAX(IF((ProjectInfoTable[ProjectName]=DiscreteStatsTable[[#This Row],[ProjectName]]),(ProjectInfoTable[ProjectName]=DiscreteStatsTable[[#This Row],[ProjectName]])*ProjectInfoTable[NumberOfReplications]))</f>
        <v>50</v>
      </c>
      <c r="N1867" s="5" cm="1">
        <f t="array" ref="N1867">IFERROR(AVERAGE(IF((DiscreteStatsTable[GroupByKey]=DiscreteStatsTable[[#This Row],[GroupByKey]]),(DiscreteStatsTable[GroupByKey]=DiscreteStatsTable[[#This Row],[GroupByKey]])*DiscreteStatsTable[Average])),0)</f>
        <v>4.7193176789935771</v>
      </c>
      <c r="O1867" s="5" cm="1">
        <f t="array" ref="O1867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67" s="5" cm="1">
        <f t="array" ref="P1867">MAX(IF((ProjectInfoTable[ProjectName]=DiscreteStatsTable[[#This Row],[ProjectName]]),(ProjectInfoTable[ProjectName]=DiscreteStatsTable[[#This Row],[ProjectName]])*ProjectInfoTable[ConfidenceInterval]))</f>
        <v>0.95</v>
      </c>
      <c r="Q1867" s="5">
        <f>IF(AND(DiscreteStatsTable[[#This Row],[RepsWithStatObserved]]=1,Y1867=0),200000000000000000000,IFERROR(_xlfn.T.INV.2T(1 -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67" s="5" cm="1">
        <f t="array" ref="R1867">MIN(IF((DiscreteStatsTable[GroupByKey]=DiscreteStatsTable[[#This Row],[GroupByKey]]),(DiscreteStatsTable[GroupByKey]=DiscreteStatsTable[[#This Row],[GroupByKey]])*DiscreteStatsTable[Average]))</f>
        <v>0.99822562879195997</v>
      </c>
      <c r="S1867" s="5" cm="1">
        <f t="array" ref="S1867">MAX(IF((DiscreteStatsTable[GroupByKey]=DiscreteStatsTable[[#This Row],[GroupByKey]]),(DiscreteStatsTable[GroupByKey]=DiscreteStatsTable[[#This Row],[GroupByKey]])*DiscreteStatsTable[Average]))</f>
        <v>28.2391469314353</v>
      </c>
      <c r="T1867" s="5" cm="1">
        <f t="array" ref="T1867">MIN(IF((DiscreteStatsTable[GroupByKey]=DiscreteStatsTable[[#This Row],[GroupByKey]]),(DiscreteStatsTable[GroupByKey]=DiscreteStatsTable[[#This Row],[GroupByKey]])*DiscreteStatsTable[Minimum]))</f>
        <v>0</v>
      </c>
      <c r="U1867" s="5" cm="1">
        <f t="array" ref="U1867">MAX(IF((DiscreteStatsTable[GroupByKey]=DiscreteStatsTable[[#This Row],[GroupByKey]]),(DiscreteStatsTable[GroupByKey]=DiscreteStatsTable[[#This Row],[GroupByKey]])*DiscreteStatsTable[Maximum]))</f>
        <v>63.809412329180802</v>
      </c>
      <c r="V1867" s="5" cm="1">
        <f t="array" ref="V186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67" s="5">
        <f>IF((DiscreteStatsTable[[#This Row],[RepsRequested]]&gt;1),DiscreteStatsTable[[#This Row],[HalfWidth]],DiscreteStatsTable[[#This Row],[BatchMeansHalfWidth]])</f>
        <v>1.2545249514665935</v>
      </c>
      <c r="X1867" s="5" cm="1">
        <f t="array" ref="X1867">COUNT(IF((DiscreteStatsTable[GroupByKey]=DiscreteStatsTable[[#This Row],[GroupByKey]]),(DiscreteStatsTable[GroupByKey]=DiscreteStatsTable[[#This Row],[GroupByKey]])*DiscreteStatsTable[Replication]))</f>
        <v>50</v>
      </c>
      <c r="Y1867" s="5">
        <f>IF(DiscreteStatsTable[[#This Row],[RepsRequested]]=DiscreteStatsTable[[#This Row],[RepsWithStatObserved]],1,0)</f>
        <v>1</v>
      </c>
    </row>
    <row r="1868" spans="1:25" x14ac:dyDescent="0.25">
      <c r="A1868" t="s">
        <v>68</v>
      </c>
      <c r="B1868" t="s">
        <v>70</v>
      </c>
      <c r="C1868">
        <v>12</v>
      </c>
      <c r="D1868" t="s">
        <v>101</v>
      </c>
      <c r="E1868" t="s">
        <v>72</v>
      </c>
      <c r="F1868" t="s">
        <v>73</v>
      </c>
      <c r="G1868">
        <v>0.304973914001202</v>
      </c>
      <c r="H1868">
        <v>2E+20</v>
      </c>
      <c r="I1868">
        <v>6.2350545404262901E-2</v>
      </c>
      <c r="J1868">
        <v>1.1053016046530899</v>
      </c>
      <c r="K1868">
        <v>135</v>
      </c>
      <c r="L186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68" s="5" cm="1">
        <f t="array" ref="M1868">MAX(IF((ProjectInfoTable[ProjectName]=DiscreteStatsTable[[#This Row],[ProjectName]]),(ProjectInfoTable[ProjectName]=DiscreteStatsTable[[#This Row],[ProjectName]])*ProjectInfoTable[NumberOfReplications]))</f>
        <v>50</v>
      </c>
      <c r="N1868" s="5" cm="1">
        <f t="array" ref="N1868">IFERROR(AVERAGE(IF((DiscreteStatsTable[GroupByKey]=DiscreteStatsTable[[#This Row],[GroupByKey]]),(DiscreteStatsTable[GroupByKey]=DiscreteStatsTable[[#This Row],[GroupByKey]])*DiscreteStatsTable[Average])),0)</f>
        <v>0.26292505828831725</v>
      </c>
      <c r="O1868" s="5" cm="1">
        <f t="array" ref="O186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68" s="5" cm="1">
        <f t="array" ref="P1868">MAX(IF((ProjectInfoTable[ProjectName]=DiscreteStatsTable[[#This Row],[ProjectName]]),(ProjectInfoTable[ProjectName]=DiscreteStatsTable[[#This Row],[ProjectName]])*ProjectInfoTable[ConfidenceInterval]))</f>
        <v>0.95</v>
      </c>
      <c r="Q1868" s="5">
        <f>IF(AND(DiscreteStatsTable[[#This Row],[RepsWithStatObserved]]=1,Y1868=0),200000000000000000000,IFERROR(_xlfn.T.INV.2T(1 -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68" s="5" cm="1">
        <f t="array" ref="R1868">MIN(IF((DiscreteStatsTable[GroupByKey]=DiscreteStatsTable[[#This Row],[GroupByKey]]),(DiscreteStatsTable[GroupByKey]=DiscreteStatsTable[[#This Row],[GroupByKey]])*DiscreteStatsTable[Average]))</f>
        <v>0.22557766999137499</v>
      </c>
      <c r="S1868" s="5" cm="1">
        <f t="array" ref="S1868">MAX(IF((DiscreteStatsTable[GroupByKey]=DiscreteStatsTable[[#This Row],[GroupByKey]]),(DiscreteStatsTable[GroupByKey]=DiscreteStatsTable[[#This Row],[GroupByKey]])*DiscreteStatsTable[Average]))</f>
        <v>0.304973914001202</v>
      </c>
      <c r="T1868" s="5" cm="1">
        <f t="array" ref="T1868">MIN(IF((DiscreteStatsTable[GroupByKey]=DiscreteStatsTable[[#This Row],[GroupByKey]]),(DiscreteStatsTable[GroupByKey]=DiscreteStatsTable[[#This Row],[GroupByKey]])*DiscreteStatsTable[Minimum]))</f>
        <v>5.0724782129553003E-2</v>
      </c>
      <c r="U1868" s="5" cm="1">
        <f t="array" ref="U1868">MAX(IF((DiscreteStatsTable[GroupByKey]=DiscreteStatsTable[[#This Row],[GroupByKey]]),(DiscreteStatsTable[GroupByKey]=DiscreteStatsTable[[#This Row],[GroupByKey]])*DiscreteStatsTable[Maximum]))</f>
        <v>1.5964764603369801</v>
      </c>
      <c r="V1868" s="5" cm="1">
        <f t="array" ref="V186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68" s="5">
        <f>IF((DiscreteStatsTable[[#This Row],[RepsRequested]]&gt;1),DiscreteStatsTable[[#This Row],[HalfWidth]],DiscreteStatsTable[[#This Row],[BatchMeansHalfWidth]])</f>
        <v>4.5152151721692402E-3</v>
      </c>
      <c r="X1868" s="5" cm="1">
        <f t="array" ref="X1868">COUNT(IF((DiscreteStatsTable[GroupByKey]=DiscreteStatsTable[[#This Row],[GroupByKey]]),(DiscreteStatsTable[GroupByKey]=DiscreteStatsTable[[#This Row],[GroupByKey]])*DiscreteStatsTable[Replication]))</f>
        <v>50</v>
      </c>
      <c r="Y1868" s="5">
        <f>IF(DiscreteStatsTable[[#This Row],[RepsRequested]]=DiscreteStatsTable[[#This Row],[RepsWithStatObserved]],1,0)</f>
        <v>1</v>
      </c>
    </row>
    <row r="1869" spans="1:25" x14ac:dyDescent="0.25">
      <c r="A1869" t="s">
        <v>68</v>
      </c>
      <c r="B1869" t="s">
        <v>70</v>
      </c>
      <c r="C1869">
        <v>12</v>
      </c>
      <c r="D1869" t="s">
        <v>101</v>
      </c>
      <c r="E1869" t="s">
        <v>74</v>
      </c>
      <c r="F1869" t="s">
        <v>73</v>
      </c>
      <c r="G1869">
        <v>19.595902361623398</v>
      </c>
      <c r="H1869">
        <v>2E+20</v>
      </c>
      <c r="I1869">
        <v>2.15896717032575</v>
      </c>
      <c r="J1869">
        <v>48.285820490835903</v>
      </c>
      <c r="K1869">
        <v>135</v>
      </c>
      <c r="L186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69" s="5" cm="1">
        <f t="array" ref="M1869">MAX(IF((ProjectInfoTable[ProjectName]=DiscreteStatsTable[[#This Row],[ProjectName]]),(ProjectInfoTable[ProjectName]=DiscreteStatsTable[[#This Row],[ProjectName]])*ProjectInfoTable[NumberOfReplications]))</f>
        <v>50</v>
      </c>
      <c r="N1869" s="5" cm="1">
        <f t="array" ref="N1869">IFERROR(AVERAGE(IF((DiscreteStatsTable[GroupByKey]=DiscreteStatsTable[[#This Row],[GroupByKey]]),(DiscreteStatsTable[GroupByKey]=DiscreteStatsTable[[#This Row],[GroupByKey]])*DiscreteStatsTable[Average])),0)</f>
        <v>12.607069427643092</v>
      </c>
      <c r="O1869" s="5" cm="1">
        <f t="array" ref="O1869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69" s="5" cm="1">
        <f t="array" ref="P1869">MAX(IF((ProjectInfoTable[ProjectName]=DiscreteStatsTable[[#This Row],[ProjectName]]),(ProjectInfoTable[ProjectName]=DiscreteStatsTable[[#This Row],[ProjectName]])*ProjectInfoTable[ConfidenceInterval]))</f>
        <v>0.95</v>
      </c>
      <c r="Q1869" s="5">
        <f>IF(AND(DiscreteStatsTable[[#This Row],[RepsWithStatObserved]]=1,Y1869=0),200000000000000000000,IFERROR(_xlfn.T.INV.2T(1 -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69" s="5" cm="1">
        <f t="array" ref="R1869">MIN(IF((DiscreteStatsTable[GroupByKey]=DiscreteStatsTable[[#This Row],[GroupByKey]]),(DiscreteStatsTable[GroupByKey]=DiscreteStatsTable[[#This Row],[GroupByKey]])*DiscreteStatsTable[Average]))</f>
        <v>7.9331094948983001</v>
      </c>
      <c r="S1869" s="5" cm="1">
        <f t="array" ref="S1869">MAX(IF((DiscreteStatsTable[GroupByKey]=DiscreteStatsTable[[#This Row],[GroupByKey]]),(DiscreteStatsTable[GroupByKey]=DiscreteStatsTable[[#This Row],[GroupByKey]])*DiscreteStatsTable[Average]))</f>
        <v>37.249377369444403</v>
      </c>
      <c r="T1869" s="5" cm="1">
        <f t="array" ref="T1869">MIN(IF((DiscreteStatsTable[GroupByKey]=DiscreteStatsTable[[#This Row],[GroupByKey]]),(DiscreteStatsTable[GroupByKey]=DiscreteStatsTable[[#This Row],[GroupByKey]])*DiscreteStatsTable[Minimum]))</f>
        <v>1.6126494971337599</v>
      </c>
      <c r="U1869" s="5" cm="1">
        <f t="array" ref="U1869">MAX(IF((DiscreteStatsTable[GroupByKey]=DiscreteStatsTable[[#This Row],[GroupByKey]]),(DiscreteStatsTable[GroupByKey]=DiscreteStatsTable[[#This Row],[GroupByKey]])*DiscreteStatsTable[Maximum]))</f>
        <v>77.180378385631897</v>
      </c>
      <c r="V1869" s="5" cm="1">
        <f t="array" ref="V186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69" s="5">
        <f>IF((DiscreteStatsTable[[#This Row],[RepsRequested]]&gt;1),DiscreteStatsTable[[#This Row],[HalfWidth]],DiscreteStatsTable[[#This Row],[BatchMeansHalfWidth]])</f>
        <v>1.3504569972558542</v>
      </c>
      <c r="X1869" s="5" cm="1">
        <f t="array" ref="X1869">COUNT(IF((DiscreteStatsTable[GroupByKey]=DiscreteStatsTable[[#This Row],[GroupByKey]]),(DiscreteStatsTable[GroupByKey]=DiscreteStatsTable[[#This Row],[GroupByKey]])*DiscreteStatsTable[Replication]))</f>
        <v>50</v>
      </c>
      <c r="Y1869" s="5">
        <f>IF(DiscreteStatsTable[[#This Row],[RepsRequested]]=DiscreteStatsTable[[#This Row],[RepsWithStatObserved]],1,0)</f>
        <v>1</v>
      </c>
    </row>
    <row r="1870" spans="1:25" x14ac:dyDescent="0.25">
      <c r="A1870" t="s">
        <v>68</v>
      </c>
      <c r="B1870" t="s">
        <v>70</v>
      </c>
      <c r="C1870">
        <v>12</v>
      </c>
      <c r="D1870" t="s">
        <v>101</v>
      </c>
      <c r="E1870" t="s">
        <v>75</v>
      </c>
      <c r="F1870" t="s">
        <v>73</v>
      </c>
      <c r="G1870">
        <v>0.304973914001202</v>
      </c>
      <c r="H1870">
        <v>2E+20</v>
      </c>
      <c r="I1870">
        <v>6.2350545404262901E-2</v>
      </c>
      <c r="J1870">
        <v>1.1053016046530899</v>
      </c>
      <c r="K1870">
        <v>135</v>
      </c>
      <c r="L187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70" s="5" cm="1">
        <f t="array" ref="M1870">MAX(IF((ProjectInfoTable[ProjectName]=DiscreteStatsTable[[#This Row],[ProjectName]]),(ProjectInfoTable[ProjectName]=DiscreteStatsTable[[#This Row],[ProjectName]])*ProjectInfoTable[NumberOfReplications]))</f>
        <v>50</v>
      </c>
      <c r="N1870" s="5" cm="1">
        <f t="array" ref="N1870">IFERROR(AVERAGE(IF((DiscreteStatsTable[GroupByKey]=DiscreteStatsTable[[#This Row],[GroupByKey]]),(DiscreteStatsTable[GroupByKey]=DiscreteStatsTable[[#This Row],[GroupByKey]])*DiscreteStatsTable[Average])),0)</f>
        <v>0.26292505828831725</v>
      </c>
      <c r="O1870" s="5" cm="1">
        <f t="array" ref="O187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70" s="5" cm="1">
        <f t="array" ref="P1870">MAX(IF((ProjectInfoTable[ProjectName]=DiscreteStatsTable[[#This Row],[ProjectName]]),(ProjectInfoTable[ProjectName]=DiscreteStatsTable[[#This Row],[ProjectName]])*ProjectInfoTable[ConfidenceInterval]))</f>
        <v>0.95</v>
      </c>
      <c r="Q1870" s="5">
        <f>IF(AND(DiscreteStatsTable[[#This Row],[RepsWithStatObserved]]=1,Y1870=0),200000000000000000000,IFERROR(_xlfn.T.INV.2T(1 -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70" s="5" cm="1">
        <f t="array" ref="R1870">MIN(IF((DiscreteStatsTable[GroupByKey]=DiscreteStatsTable[[#This Row],[GroupByKey]]),(DiscreteStatsTable[GroupByKey]=DiscreteStatsTable[[#This Row],[GroupByKey]])*DiscreteStatsTable[Average]))</f>
        <v>0.22557766999137499</v>
      </c>
      <c r="S1870" s="5" cm="1">
        <f t="array" ref="S1870">MAX(IF((DiscreteStatsTable[GroupByKey]=DiscreteStatsTable[[#This Row],[GroupByKey]]),(DiscreteStatsTable[GroupByKey]=DiscreteStatsTable[[#This Row],[GroupByKey]])*DiscreteStatsTable[Average]))</f>
        <v>0.304973914001202</v>
      </c>
      <c r="T1870" s="5" cm="1">
        <f t="array" ref="T1870">MIN(IF((DiscreteStatsTable[GroupByKey]=DiscreteStatsTable[[#This Row],[GroupByKey]]),(DiscreteStatsTable[GroupByKey]=DiscreteStatsTable[[#This Row],[GroupByKey]])*DiscreteStatsTable[Minimum]))</f>
        <v>5.0724782129553003E-2</v>
      </c>
      <c r="U1870" s="5" cm="1">
        <f t="array" ref="U1870">MAX(IF((DiscreteStatsTable[GroupByKey]=DiscreteStatsTable[[#This Row],[GroupByKey]]),(DiscreteStatsTable[GroupByKey]=DiscreteStatsTable[[#This Row],[GroupByKey]])*DiscreteStatsTable[Maximum]))</f>
        <v>1.5964764603369801</v>
      </c>
      <c r="V1870" s="5" cm="1">
        <f t="array" ref="V187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70" s="5">
        <f>IF((DiscreteStatsTable[[#This Row],[RepsRequested]]&gt;1),DiscreteStatsTable[[#This Row],[HalfWidth]],DiscreteStatsTable[[#This Row],[BatchMeansHalfWidth]])</f>
        <v>4.5152151721692402E-3</v>
      </c>
      <c r="X1870" s="5" cm="1">
        <f t="array" ref="X1870">COUNT(IF((DiscreteStatsTable[GroupByKey]=DiscreteStatsTable[[#This Row],[GroupByKey]]),(DiscreteStatsTable[GroupByKey]=DiscreteStatsTable[[#This Row],[GroupByKey]])*DiscreteStatsTable[Replication]))</f>
        <v>50</v>
      </c>
      <c r="Y1870" s="5">
        <f>IF(DiscreteStatsTable[[#This Row],[RepsRequested]]=DiscreteStatsTable[[#This Row],[RepsWithStatObserved]],1,0)</f>
        <v>1</v>
      </c>
    </row>
    <row r="1871" spans="1:25" x14ac:dyDescent="0.25">
      <c r="A1871" t="s">
        <v>68</v>
      </c>
      <c r="B1871" t="s">
        <v>70</v>
      </c>
      <c r="C1871">
        <v>12</v>
      </c>
      <c r="D1871" t="s">
        <v>101</v>
      </c>
      <c r="E1871" t="s">
        <v>76</v>
      </c>
      <c r="F1871" t="s">
        <v>73</v>
      </c>
      <c r="G1871">
        <v>9.1492174200360505</v>
      </c>
      <c r="H1871">
        <v>2E+20</v>
      </c>
      <c r="I1871">
        <v>1.87051636212789</v>
      </c>
      <c r="J1871">
        <v>33.159048139592599</v>
      </c>
      <c r="K1871">
        <v>135</v>
      </c>
      <c r="L187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71" s="5" cm="1">
        <f t="array" ref="M1871">MAX(IF((ProjectInfoTable[ProjectName]=DiscreteStatsTable[[#This Row],[ProjectName]]),(ProjectInfoTable[ProjectName]=DiscreteStatsTable[[#This Row],[ProjectName]])*ProjectInfoTable[NumberOfReplications]))</f>
        <v>50</v>
      </c>
      <c r="N1871" s="5" cm="1">
        <f t="array" ref="N1871">IFERROR(AVERAGE(IF((DiscreteStatsTable[GroupByKey]=DiscreteStatsTable[[#This Row],[GroupByKey]]),(DiscreteStatsTable[GroupByKey]=DiscreteStatsTable[[#This Row],[GroupByKey]])*DiscreteStatsTable[Average])),0)</f>
        <v>7.8877517486495128</v>
      </c>
      <c r="O1871" s="5" cm="1">
        <f t="array" ref="O1871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71" s="5" cm="1">
        <f t="array" ref="P1871">MAX(IF((ProjectInfoTable[ProjectName]=DiscreteStatsTable[[#This Row],[ProjectName]]),(ProjectInfoTable[ProjectName]=DiscreteStatsTable[[#This Row],[ProjectName]])*ProjectInfoTable[ConfidenceInterval]))</f>
        <v>0.95</v>
      </c>
      <c r="Q1871" s="5">
        <f>IF(AND(DiscreteStatsTable[[#This Row],[RepsWithStatObserved]]=1,Y1871=0),200000000000000000000,IFERROR(_xlfn.T.INV.2T(1 -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71" s="5" cm="1">
        <f t="array" ref="R1871">MIN(IF((DiscreteStatsTable[GroupByKey]=DiscreteStatsTable[[#This Row],[GroupByKey]]),(DiscreteStatsTable[GroupByKey]=DiscreteStatsTable[[#This Row],[GroupByKey]])*DiscreteStatsTable[Average]))</f>
        <v>6.7673300997412396</v>
      </c>
      <c r="S1871" s="5" cm="1">
        <f t="array" ref="S1871">MAX(IF((DiscreteStatsTable[GroupByKey]=DiscreteStatsTable[[#This Row],[GroupByKey]]),(DiscreteStatsTable[GroupByKey]=DiscreteStatsTable[[#This Row],[GroupByKey]])*DiscreteStatsTable[Average]))</f>
        <v>9.1492174200360505</v>
      </c>
      <c r="T1871" s="5" cm="1">
        <f t="array" ref="T1871">MIN(IF((DiscreteStatsTable[GroupByKey]=DiscreteStatsTable[[#This Row],[GroupByKey]]),(DiscreteStatsTable[GroupByKey]=DiscreteStatsTable[[#This Row],[GroupByKey]])*DiscreteStatsTable[Minimum]))</f>
        <v>1.5217434638865901</v>
      </c>
      <c r="U1871" s="5" cm="1">
        <f t="array" ref="U1871">MAX(IF((DiscreteStatsTable[GroupByKey]=DiscreteStatsTable[[#This Row],[GroupByKey]]),(DiscreteStatsTable[GroupByKey]=DiscreteStatsTable[[#This Row],[GroupByKey]])*DiscreteStatsTable[Maximum]))</f>
        <v>47.894293810109403</v>
      </c>
      <c r="V1871" s="5" cm="1">
        <f t="array" ref="V187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71" s="5">
        <f>IF((DiscreteStatsTable[[#This Row],[RepsRequested]]&gt;1),DiscreteStatsTable[[#This Row],[HalfWidth]],DiscreteStatsTable[[#This Row],[BatchMeansHalfWidth]])</f>
        <v>0.13545645516507757</v>
      </c>
      <c r="X1871" s="5" cm="1">
        <f t="array" ref="X1871">COUNT(IF((DiscreteStatsTable[GroupByKey]=DiscreteStatsTable[[#This Row],[GroupByKey]]),(DiscreteStatsTable[GroupByKey]=DiscreteStatsTable[[#This Row],[GroupByKey]])*DiscreteStatsTable[Replication]))</f>
        <v>50</v>
      </c>
      <c r="Y1871" s="5">
        <f>IF(DiscreteStatsTable[[#This Row],[RepsRequested]]=DiscreteStatsTable[[#This Row],[RepsWithStatObserved]],1,0)</f>
        <v>1</v>
      </c>
    </row>
    <row r="1872" spans="1:25" x14ac:dyDescent="0.25">
      <c r="A1872" t="s">
        <v>68</v>
      </c>
      <c r="B1872" t="s">
        <v>70</v>
      </c>
      <c r="C1872">
        <v>12</v>
      </c>
      <c r="D1872" t="s">
        <v>101</v>
      </c>
      <c r="E1872" t="s">
        <v>77</v>
      </c>
      <c r="F1872" t="s">
        <v>73</v>
      </c>
      <c r="G1872">
        <v>0</v>
      </c>
      <c r="H1872">
        <v>2E+20</v>
      </c>
      <c r="I1872">
        <v>0</v>
      </c>
      <c r="J1872">
        <v>0</v>
      </c>
      <c r="K1872">
        <v>135</v>
      </c>
      <c r="L187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72" s="5" cm="1">
        <f t="array" ref="M1872">MAX(IF((ProjectInfoTable[ProjectName]=DiscreteStatsTable[[#This Row],[ProjectName]]),(ProjectInfoTable[ProjectName]=DiscreteStatsTable[[#This Row],[ProjectName]])*ProjectInfoTable[NumberOfReplications]))</f>
        <v>50</v>
      </c>
      <c r="N1872" s="5" cm="1">
        <f t="array" ref="N1872">IFERROR(AVERAGE(IF((DiscreteStatsTable[GroupByKey]=DiscreteStatsTable[[#This Row],[GroupByKey]]),(DiscreteStatsTable[GroupByKey]=DiscreteStatsTable[[#This Row],[GroupByKey]])*DiscreteStatsTable[Average])),0)</f>
        <v>0</v>
      </c>
      <c r="O1872" s="5" cm="1">
        <f t="array" ref="O1872">IFERROR(_xlfn.STDEV.S(IF((DiscreteStatsTable[GroupByKey]=DiscreteStatsTable[[#This Row],[GroupByKey]]),(DiscreteStatsTable[GroupByKey]=DiscreteStatsTable[[#This Row],[GroupByKey]])*DiscreteStatsTable[Average])),0)</f>
        <v>0</v>
      </c>
      <c r="P1872" s="5" cm="1">
        <f t="array" ref="P1872">MAX(IF((ProjectInfoTable[ProjectName]=DiscreteStatsTable[[#This Row],[ProjectName]]),(ProjectInfoTable[ProjectName]=DiscreteStatsTable[[#This Row],[ProjectName]])*ProjectInfoTable[ConfidenceInterval]))</f>
        <v>0.95</v>
      </c>
      <c r="Q1872" s="5">
        <f>IF(AND(DiscreteStatsTable[[#This Row],[RepsWithStatObserved]]=1,Y1872=0),200000000000000000000,IFERROR(_xlfn.T.INV.2T(1 -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2" s="5" cm="1">
        <f t="array" ref="R1872">MIN(IF((DiscreteStatsTable[GroupByKey]=DiscreteStatsTable[[#This Row],[GroupByKey]]),(DiscreteStatsTable[GroupByKey]=DiscreteStatsTable[[#This Row],[GroupByKey]])*DiscreteStatsTable[Average]))</f>
        <v>0</v>
      </c>
      <c r="S1872" s="5" cm="1">
        <f t="array" ref="S1872">MAX(IF((DiscreteStatsTable[GroupByKey]=DiscreteStatsTable[[#This Row],[GroupByKey]]),(DiscreteStatsTable[GroupByKey]=DiscreteStatsTable[[#This Row],[GroupByKey]])*DiscreteStatsTable[Average]))</f>
        <v>0</v>
      </c>
      <c r="T1872" s="5" cm="1">
        <f t="array" ref="T1872">MIN(IF((DiscreteStatsTable[GroupByKey]=DiscreteStatsTable[[#This Row],[GroupByKey]]),(DiscreteStatsTable[GroupByKey]=DiscreteStatsTable[[#This Row],[GroupByKey]])*DiscreteStatsTable[Minimum]))</f>
        <v>0</v>
      </c>
      <c r="U1872" s="5" cm="1">
        <f t="array" ref="U1872">MAX(IF((DiscreteStatsTable[GroupByKey]=DiscreteStatsTable[[#This Row],[GroupByKey]]),(DiscreteStatsTable[GroupByKey]=DiscreteStatsTable[[#This Row],[GroupByKey]])*DiscreteStatsTable[Maximum]))</f>
        <v>0</v>
      </c>
      <c r="V1872" s="5" cm="1">
        <f t="array" ref="V187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72" s="5">
        <f>IF((DiscreteStatsTable[[#This Row],[RepsRequested]]&gt;1),DiscreteStatsTable[[#This Row],[HalfWidth]],DiscreteStatsTable[[#This Row],[BatchMeansHalfWidth]])</f>
        <v>0</v>
      </c>
      <c r="X1872" s="5" cm="1">
        <f t="array" ref="X1872">COUNT(IF((DiscreteStatsTable[GroupByKey]=DiscreteStatsTable[[#This Row],[GroupByKey]]),(DiscreteStatsTable[GroupByKey]=DiscreteStatsTable[[#This Row],[GroupByKey]])*DiscreteStatsTable[Replication]))</f>
        <v>50</v>
      </c>
      <c r="Y1872" s="5">
        <f>IF(DiscreteStatsTable[[#This Row],[RepsRequested]]=DiscreteStatsTable[[#This Row],[RepsWithStatObserved]],1,0)</f>
        <v>1</v>
      </c>
    </row>
    <row r="1873" spans="1:25" x14ac:dyDescent="0.25">
      <c r="A1873" t="s">
        <v>68</v>
      </c>
      <c r="B1873" t="s">
        <v>70</v>
      </c>
      <c r="C1873">
        <v>12</v>
      </c>
      <c r="D1873" t="s">
        <v>101</v>
      </c>
      <c r="E1873" t="s">
        <v>78</v>
      </c>
      <c r="F1873" t="s">
        <v>73</v>
      </c>
      <c r="G1873">
        <v>10.446684941587399</v>
      </c>
      <c r="H1873">
        <v>2E+20</v>
      </c>
      <c r="I1873">
        <v>0</v>
      </c>
      <c r="J1873">
        <v>34.957092213402298</v>
      </c>
      <c r="K1873">
        <v>135</v>
      </c>
      <c r="L187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73" s="5" cm="1">
        <f t="array" ref="M1873">MAX(IF((ProjectInfoTable[ProjectName]=DiscreteStatsTable[[#This Row],[ProjectName]]),(ProjectInfoTable[ProjectName]=DiscreteStatsTable[[#This Row],[ProjectName]])*ProjectInfoTable[NumberOfReplications]))</f>
        <v>50</v>
      </c>
      <c r="N1873" s="5" cm="1">
        <f t="array" ref="N1873">IFERROR(AVERAGE(IF((DiscreteStatsTable[GroupByKey]=DiscreteStatsTable[[#This Row],[GroupByKey]]),(DiscreteStatsTable[GroupByKey]=DiscreteStatsTable[[#This Row],[GroupByKey]])*DiscreteStatsTable[Average])),0)</f>
        <v>4.7193176789935771</v>
      </c>
      <c r="O1873" s="5" cm="1">
        <f t="array" ref="O1873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73" s="5" cm="1">
        <f t="array" ref="P1873">MAX(IF((ProjectInfoTable[ProjectName]=DiscreteStatsTable[[#This Row],[ProjectName]]),(ProjectInfoTable[ProjectName]=DiscreteStatsTable[[#This Row],[ProjectName]])*ProjectInfoTable[ConfidenceInterval]))</f>
        <v>0.95</v>
      </c>
      <c r="Q1873" s="5">
        <f>IF(AND(DiscreteStatsTable[[#This Row],[RepsWithStatObserved]]=1,Y1873=0),200000000000000000000,IFERROR(_xlfn.T.INV.2T(1 -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73" s="5" cm="1">
        <f t="array" ref="R1873">MIN(IF((DiscreteStatsTable[GroupByKey]=DiscreteStatsTable[[#This Row],[GroupByKey]]),(DiscreteStatsTable[GroupByKey]=DiscreteStatsTable[[#This Row],[GroupByKey]])*DiscreteStatsTable[Average]))</f>
        <v>0.99822562879195997</v>
      </c>
      <c r="S1873" s="5" cm="1">
        <f t="array" ref="S1873">MAX(IF((DiscreteStatsTable[GroupByKey]=DiscreteStatsTable[[#This Row],[GroupByKey]]),(DiscreteStatsTable[GroupByKey]=DiscreteStatsTable[[#This Row],[GroupByKey]])*DiscreteStatsTable[Average]))</f>
        <v>28.2391469314353</v>
      </c>
      <c r="T1873" s="5" cm="1">
        <f t="array" ref="T1873">MIN(IF((DiscreteStatsTable[GroupByKey]=DiscreteStatsTable[[#This Row],[GroupByKey]]),(DiscreteStatsTable[GroupByKey]=DiscreteStatsTable[[#This Row],[GroupByKey]])*DiscreteStatsTable[Minimum]))</f>
        <v>0</v>
      </c>
      <c r="U1873" s="5" cm="1">
        <f t="array" ref="U1873">MAX(IF((DiscreteStatsTable[GroupByKey]=DiscreteStatsTable[[#This Row],[GroupByKey]]),(DiscreteStatsTable[GroupByKey]=DiscreteStatsTable[[#This Row],[GroupByKey]])*DiscreteStatsTable[Maximum]))</f>
        <v>63.809412329180802</v>
      </c>
      <c r="V1873" s="5" cm="1">
        <f t="array" ref="V187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73" s="5">
        <f>IF((DiscreteStatsTable[[#This Row],[RepsRequested]]&gt;1),DiscreteStatsTable[[#This Row],[HalfWidth]],DiscreteStatsTable[[#This Row],[BatchMeansHalfWidth]])</f>
        <v>1.2545249514665935</v>
      </c>
      <c r="X1873" s="5" cm="1">
        <f t="array" ref="X1873">COUNT(IF((DiscreteStatsTable[GroupByKey]=DiscreteStatsTable[[#This Row],[GroupByKey]]),(DiscreteStatsTable[GroupByKey]=DiscreteStatsTable[[#This Row],[GroupByKey]])*DiscreteStatsTable[Replication]))</f>
        <v>50</v>
      </c>
      <c r="Y1873" s="5">
        <f>IF(DiscreteStatsTable[[#This Row],[RepsRequested]]=DiscreteStatsTable[[#This Row],[RepsWithStatObserved]],1,0)</f>
        <v>1</v>
      </c>
    </row>
    <row r="1874" spans="1:25" x14ac:dyDescent="0.25">
      <c r="A1874" t="s">
        <v>68</v>
      </c>
      <c r="B1874" t="s">
        <v>70</v>
      </c>
      <c r="C1874">
        <v>13</v>
      </c>
      <c r="D1874" t="s">
        <v>101</v>
      </c>
      <c r="E1874" t="s">
        <v>72</v>
      </c>
      <c r="F1874" t="s">
        <v>73</v>
      </c>
      <c r="G1874">
        <v>0.25585163892052398</v>
      </c>
      <c r="H1874">
        <v>2E+20</v>
      </c>
      <c r="I1874">
        <v>5.6167590439162002E-2</v>
      </c>
      <c r="J1874">
        <v>1.24597947637172</v>
      </c>
      <c r="K1874">
        <v>135</v>
      </c>
      <c r="L187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74" s="5" cm="1">
        <f t="array" ref="M1874">MAX(IF((ProjectInfoTable[ProjectName]=DiscreteStatsTable[[#This Row],[ProjectName]]),(ProjectInfoTable[ProjectName]=DiscreteStatsTable[[#This Row],[ProjectName]])*ProjectInfoTable[NumberOfReplications]))</f>
        <v>50</v>
      </c>
      <c r="N1874" s="5" cm="1">
        <f t="array" ref="N1874">IFERROR(AVERAGE(IF((DiscreteStatsTable[GroupByKey]=DiscreteStatsTable[[#This Row],[GroupByKey]]),(DiscreteStatsTable[GroupByKey]=DiscreteStatsTable[[#This Row],[GroupByKey]])*DiscreteStatsTable[Average])),0)</f>
        <v>0.26292505828831725</v>
      </c>
      <c r="O1874" s="5" cm="1">
        <f t="array" ref="O187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74" s="5" cm="1">
        <f t="array" ref="P1874">MAX(IF((ProjectInfoTable[ProjectName]=DiscreteStatsTable[[#This Row],[ProjectName]]),(ProjectInfoTable[ProjectName]=DiscreteStatsTable[[#This Row],[ProjectName]])*ProjectInfoTable[ConfidenceInterval]))</f>
        <v>0.95</v>
      </c>
      <c r="Q1874" s="5">
        <f>IF(AND(DiscreteStatsTable[[#This Row],[RepsWithStatObserved]]=1,Y1874=0),200000000000000000000,IFERROR(_xlfn.T.INV.2T(1 -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74" s="5" cm="1">
        <f t="array" ref="R1874">MIN(IF((DiscreteStatsTable[GroupByKey]=DiscreteStatsTable[[#This Row],[GroupByKey]]),(DiscreteStatsTable[GroupByKey]=DiscreteStatsTable[[#This Row],[GroupByKey]])*DiscreteStatsTable[Average]))</f>
        <v>0.22557766999137499</v>
      </c>
      <c r="S1874" s="5" cm="1">
        <f t="array" ref="S1874">MAX(IF((DiscreteStatsTable[GroupByKey]=DiscreteStatsTable[[#This Row],[GroupByKey]]),(DiscreteStatsTable[GroupByKey]=DiscreteStatsTable[[#This Row],[GroupByKey]])*DiscreteStatsTable[Average]))</f>
        <v>0.304973914001202</v>
      </c>
      <c r="T1874" s="5" cm="1">
        <f t="array" ref="T1874">MIN(IF((DiscreteStatsTable[GroupByKey]=DiscreteStatsTable[[#This Row],[GroupByKey]]),(DiscreteStatsTable[GroupByKey]=DiscreteStatsTable[[#This Row],[GroupByKey]])*DiscreteStatsTable[Minimum]))</f>
        <v>5.0724782129553003E-2</v>
      </c>
      <c r="U1874" s="5" cm="1">
        <f t="array" ref="U1874">MAX(IF((DiscreteStatsTable[GroupByKey]=DiscreteStatsTable[[#This Row],[GroupByKey]]),(DiscreteStatsTable[GroupByKey]=DiscreteStatsTable[[#This Row],[GroupByKey]])*DiscreteStatsTable[Maximum]))</f>
        <v>1.5964764603369801</v>
      </c>
      <c r="V1874" s="5" cm="1">
        <f t="array" ref="V187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74" s="5">
        <f>IF((DiscreteStatsTable[[#This Row],[RepsRequested]]&gt;1),DiscreteStatsTable[[#This Row],[HalfWidth]],DiscreteStatsTable[[#This Row],[BatchMeansHalfWidth]])</f>
        <v>4.5152151721692402E-3</v>
      </c>
      <c r="X1874" s="5" cm="1">
        <f t="array" ref="X1874">COUNT(IF((DiscreteStatsTable[GroupByKey]=DiscreteStatsTable[[#This Row],[GroupByKey]]),(DiscreteStatsTable[GroupByKey]=DiscreteStatsTable[[#This Row],[GroupByKey]])*DiscreteStatsTable[Replication]))</f>
        <v>50</v>
      </c>
      <c r="Y1874" s="5">
        <f>IF(DiscreteStatsTable[[#This Row],[RepsRequested]]=DiscreteStatsTable[[#This Row],[RepsWithStatObserved]],1,0)</f>
        <v>1</v>
      </c>
    </row>
    <row r="1875" spans="1:25" x14ac:dyDescent="0.25">
      <c r="A1875" t="s">
        <v>68</v>
      </c>
      <c r="B1875" t="s">
        <v>70</v>
      </c>
      <c r="C1875">
        <v>13</v>
      </c>
      <c r="D1875" t="s">
        <v>101</v>
      </c>
      <c r="E1875" t="s">
        <v>74</v>
      </c>
      <c r="F1875" t="s">
        <v>73</v>
      </c>
      <c r="G1875">
        <v>9.1391899205365998</v>
      </c>
      <c r="H1875">
        <v>2E+20</v>
      </c>
      <c r="I1875">
        <v>1.6850277131748601</v>
      </c>
      <c r="J1875">
        <v>38.404772096907202</v>
      </c>
      <c r="K1875">
        <v>135</v>
      </c>
      <c r="L187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75" s="5" cm="1">
        <f t="array" ref="M1875">MAX(IF((ProjectInfoTable[ProjectName]=DiscreteStatsTable[[#This Row],[ProjectName]]),(ProjectInfoTable[ProjectName]=DiscreteStatsTable[[#This Row],[ProjectName]])*ProjectInfoTable[NumberOfReplications]))</f>
        <v>50</v>
      </c>
      <c r="N1875" s="5" cm="1">
        <f t="array" ref="N1875">IFERROR(AVERAGE(IF((DiscreteStatsTable[GroupByKey]=DiscreteStatsTable[[#This Row],[GroupByKey]]),(DiscreteStatsTable[GroupByKey]=DiscreteStatsTable[[#This Row],[GroupByKey]])*DiscreteStatsTable[Average])),0)</f>
        <v>12.607069427643092</v>
      </c>
      <c r="O1875" s="5" cm="1">
        <f t="array" ref="O1875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75" s="5" cm="1">
        <f t="array" ref="P1875">MAX(IF((ProjectInfoTable[ProjectName]=DiscreteStatsTable[[#This Row],[ProjectName]]),(ProjectInfoTable[ProjectName]=DiscreteStatsTable[[#This Row],[ProjectName]])*ProjectInfoTable[ConfidenceInterval]))</f>
        <v>0.95</v>
      </c>
      <c r="Q1875" s="5">
        <f>IF(AND(DiscreteStatsTable[[#This Row],[RepsWithStatObserved]]=1,Y1875=0),200000000000000000000,IFERROR(_xlfn.T.INV.2T(1 -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75" s="5" cm="1">
        <f t="array" ref="R1875">MIN(IF((DiscreteStatsTable[GroupByKey]=DiscreteStatsTable[[#This Row],[GroupByKey]]),(DiscreteStatsTable[GroupByKey]=DiscreteStatsTable[[#This Row],[GroupByKey]])*DiscreteStatsTable[Average]))</f>
        <v>7.9331094948983001</v>
      </c>
      <c r="S1875" s="5" cm="1">
        <f t="array" ref="S1875">MAX(IF((DiscreteStatsTable[GroupByKey]=DiscreteStatsTable[[#This Row],[GroupByKey]]),(DiscreteStatsTable[GroupByKey]=DiscreteStatsTable[[#This Row],[GroupByKey]])*DiscreteStatsTable[Average]))</f>
        <v>37.249377369444403</v>
      </c>
      <c r="T1875" s="5" cm="1">
        <f t="array" ref="T1875">MIN(IF((DiscreteStatsTable[GroupByKey]=DiscreteStatsTable[[#This Row],[GroupByKey]]),(DiscreteStatsTable[GroupByKey]=DiscreteStatsTable[[#This Row],[GroupByKey]])*DiscreteStatsTable[Minimum]))</f>
        <v>1.6126494971337599</v>
      </c>
      <c r="U1875" s="5" cm="1">
        <f t="array" ref="U1875">MAX(IF((DiscreteStatsTable[GroupByKey]=DiscreteStatsTable[[#This Row],[GroupByKey]]),(DiscreteStatsTable[GroupByKey]=DiscreteStatsTable[[#This Row],[GroupByKey]])*DiscreteStatsTable[Maximum]))</f>
        <v>77.180378385631897</v>
      </c>
      <c r="V1875" s="5" cm="1">
        <f t="array" ref="V187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75" s="5">
        <f>IF((DiscreteStatsTable[[#This Row],[RepsRequested]]&gt;1),DiscreteStatsTable[[#This Row],[HalfWidth]],DiscreteStatsTable[[#This Row],[BatchMeansHalfWidth]])</f>
        <v>1.3504569972558542</v>
      </c>
      <c r="X1875" s="5" cm="1">
        <f t="array" ref="X1875">COUNT(IF((DiscreteStatsTable[GroupByKey]=DiscreteStatsTable[[#This Row],[GroupByKey]]),(DiscreteStatsTable[GroupByKey]=DiscreteStatsTable[[#This Row],[GroupByKey]])*DiscreteStatsTable[Replication]))</f>
        <v>50</v>
      </c>
      <c r="Y1875" s="5">
        <f>IF(DiscreteStatsTable[[#This Row],[RepsRequested]]=DiscreteStatsTable[[#This Row],[RepsWithStatObserved]],1,0)</f>
        <v>1</v>
      </c>
    </row>
    <row r="1876" spans="1:25" x14ac:dyDescent="0.25">
      <c r="A1876" t="s">
        <v>68</v>
      </c>
      <c r="B1876" t="s">
        <v>70</v>
      </c>
      <c r="C1876">
        <v>13</v>
      </c>
      <c r="D1876" t="s">
        <v>101</v>
      </c>
      <c r="E1876" t="s">
        <v>75</v>
      </c>
      <c r="F1876" t="s">
        <v>73</v>
      </c>
      <c r="G1876">
        <v>0.25585163892052398</v>
      </c>
      <c r="H1876">
        <v>2E+20</v>
      </c>
      <c r="I1876">
        <v>5.6167590439162002E-2</v>
      </c>
      <c r="J1876">
        <v>1.24597947637172</v>
      </c>
      <c r="K1876">
        <v>135</v>
      </c>
      <c r="L187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76" s="5" cm="1">
        <f t="array" ref="M1876">MAX(IF((ProjectInfoTable[ProjectName]=DiscreteStatsTable[[#This Row],[ProjectName]]),(ProjectInfoTable[ProjectName]=DiscreteStatsTable[[#This Row],[ProjectName]])*ProjectInfoTable[NumberOfReplications]))</f>
        <v>50</v>
      </c>
      <c r="N1876" s="5" cm="1">
        <f t="array" ref="N1876">IFERROR(AVERAGE(IF((DiscreteStatsTable[GroupByKey]=DiscreteStatsTable[[#This Row],[GroupByKey]]),(DiscreteStatsTable[GroupByKey]=DiscreteStatsTable[[#This Row],[GroupByKey]])*DiscreteStatsTable[Average])),0)</f>
        <v>0.26292505828831725</v>
      </c>
      <c r="O1876" s="5" cm="1">
        <f t="array" ref="O187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76" s="5" cm="1">
        <f t="array" ref="P1876">MAX(IF((ProjectInfoTable[ProjectName]=DiscreteStatsTable[[#This Row],[ProjectName]]),(ProjectInfoTable[ProjectName]=DiscreteStatsTable[[#This Row],[ProjectName]])*ProjectInfoTable[ConfidenceInterval]))</f>
        <v>0.95</v>
      </c>
      <c r="Q1876" s="5">
        <f>IF(AND(DiscreteStatsTable[[#This Row],[RepsWithStatObserved]]=1,Y1876=0),200000000000000000000,IFERROR(_xlfn.T.INV.2T(1 -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76" s="5" cm="1">
        <f t="array" ref="R1876">MIN(IF((DiscreteStatsTable[GroupByKey]=DiscreteStatsTable[[#This Row],[GroupByKey]]),(DiscreteStatsTable[GroupByKey]=DiscreteStatsTable[[#This Row],[GroupByKey]])*DiscreteStatsTable[Average]))</f>
        <v>0.22557766999137499</v>
      </c>
      <c r="S1876" s="5" cm="1">
        <f t="array" ref="S1876">MAX(IF((DiscreteStatsTable[GroupByKey]=DiscreteStatsTable[[#This Row],[GroupByKey]]),(DiscreteStatsTable[GroupByKey]=DiscreteStatsTable[[#This Row],[GroupByKey]])*DiscreteStatsTable[Average]))</f>
        <v>0.304973914001202</v>
      </c>
      <c r="T1876" s="5" cm="1">
        <f t="array" ref="T1876">MIN(IF((DiscreteStatsTable[GroupByKey]=DiscreteStatsTable[[#This Row],[GroupByKey]]),(DiscreteStatsTable[GroupByKey]=DiscreteStatsTable[[#This Row],[GroupByKey]])*DiscreteStatsTable[Minimum]))</f>
        <v>5.0724782129553003E-2</v>
      </c>
      <c r="U1876" s="5" cm="1">
        <f t="array" ref="U1876">MAX(IF((DiscreteStatsTable[GroupByKey]=DiscreteStatsTable[[#This Row],[GroupByKey]]),(DiscreteStatsTable[GroupByKey]=DiscreteStatsTable[[#This Row],[GroupByKey]])*DiscreteStatsTable[Maximum]))</f>
        <v>1.5964764603369801</v>
      </c>
      <c r="V1876" s="5" cm="1">
        <f t="array" ref="V187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76" s="5">
        <f>IF((DiscreteStatsTable[[#This Row],[RepsRequested]]&gt;1),DiscreteStatsTable[[#This Row],[HalfWidth]],DiscreteStatsTable[[#This Row],[BatchMeansHalfWidth]])</f>
        <v>4.5152151721692402E-3</v>
      </c>
      <c r="X1876" s="5" cm="1">
        <f t="array" ref="X1876">COUNT(IF((DiscreteStatsTable[GroupByKey]=DiscreteStatsTable[[#This Row],[GroupByKey]]),(DiscreteStatsTable[GroupByKey]=DiscreteStatsTable[[#This Row],[GroupByKey]])*DiscreteStatsTable[Replication]))</f>
        <v>50</v>
      </c>
      <c r="Y1876" s="5">
        <f>IF(DiscreteStatsTable[[#This Row],[RepsRequested]]=DiscreteStatsTable[[#This Row],[RepsWithStatObserved]],1,0)</f>
        <v>1</v>
      </c>
    </row>
    <row r="1877" spans="1:25" x14ac:dyDescent="0.25">
      <c r="A1877" t="s">
        <v>68</v>
      </c>
      <c r="B1877" t="s">
        <v>70</v>
      </c>
      <c r="C1877">
        <v>13</v>
      </c>
      <c r="D1877" t="s">
        <v>101</v>
      </c>
      <c r="E1877" t="s">
        <v>76</v>
      </c>
      <c r="F1877" t="s">
        <v>73</v>
      </c>
      <c r="G1877">
        <v>7.6755491676157099</v>
      </c>
      <c r="H1877">
        <v>2E+20</v>
      </c>
      <c r="I1877">
        <v>1.6850277131748601</v>
      </c>
      <c r="J1877">
        <v>37.379384291151702</v>
      </c>
      <c r="K1877">
        <v>135</v>
      </c>
      <c r="L187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77" s="5" cm="1">
        <f t="array" ref="M1877">MAX(IF((ProjectInfoTable[ProjectName]=DiscreteStatsTable[[#This Row],[ProjectName]]),(ProjectInfoTable[ProjectName]=DiscreteStatsTable[[#This Row],[ProjectName]])*ProjectInfoTable[NumberOfReplications]))</f>
        <v>50</v>
      </c>
      <c r="N1877" s="5" cm="1">
        <f t="array" ref="N1877">IFERROR(AVERAGE(IF((DiscreteStatsTable[GroupByKey]=DiscreteStatsTable[[#This Row],[GroupByKey]]),(DiscreteStatsTable[GroupByKey]=DiscreteStatsTable[[#This Row],[GroupByKey]])*DiscreteStatsTable[Average])),0)</f>
        <v>7.8877517486495128</v>
      </c>
      <c r="O1877" s="5" cm="1">
        <f t="array" ref="O1877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77" s="5" cm="1">
        <f t="array" ref="P1877">MAX(IF((ProjectInfoTable[ProjectName]=DiscreteStatsTable[[#This Row],[ProjectName]]),(ProjectInfoTable[ProjectName]=DiscreteStatsTable[[#This Row],[ProjectName]])*ProjectInfoTable[ConfidenceInterval]))</f>
        <v>0.95</v>
      </c>
      <c r="Q1877" s="5">
        <f>IF(AND(DiscreteStatsTable[[#This Row],[RepsWithStatObserved]]=1,Y1877=0),200000000000000000000,IFERROR(_xlfn.T.INV.2T(1 -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77" s="5" cm="1">
        <f t="array" ref="R1877">MIN(IF((DiscreteStatsTable[GroupByKey]=DiscreteStatsTable[[#This Row],[GroupByKey]]),(DiscreteStatsTable[GroupByKey]=DiscreteStatsTable[[#This Row],[GroupByKey]])*DiscreteStatsTable[Average]))</f>
        <v>6.7673300997412396</v>
      </c>
      <c r="S1877" s="5" cm="1">
        <f t="array" ref="S1877">MAX(IF((DiscreteStatsTable[GroupByKey]=DiscreteStatsTable[[#This Row],[GroupByKey]]),(DiscreteStatsTable[GroupByKey]=DiscreteStatsTable[[#This Row],[GroupByKey]])*DiscreteStatsTable[Average]))</f>
        <v>9.1492174200360505</v>
      </c>
      <c r="T1877" s="5" cm="1">
        <f t="array" ref="T1877">MIN(IF((DiscreteStatsTable[GroupByKey]=DiscreteStatsTable[[#This Row],[GroupByKey]]),(DiscreteStatsTable[GroupByKey]=DiscreteStatsTable[[#This Row],[GroupByKey]])*DiscreteStatsTable[Minimum]))</f>
        <v>1.5217434638865901</v>
      </c>
      <c r="U1877" s="5" cm="1">
        <f t="array" ref="U1877">MAX(IF((DiscreteStatsTable[GroupByKey]=DiscreteStatsTable[[#This Row],[GroupByKey]]),(DiscreteStatsTable[GroupByKey]=DiscreteStatsTable[[#This Row],[GroupByKey]])*DiscreteStatsTable[Maximum]))</f>
        <v>47.894293810109403</v>
      </c>
      <c r="V1877" s="5" cm="1">
        <f t="array" ref="V187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77" s="5">
        <f>IF((DiscreteStatsTable[[#This Row],[RepsRequested]]&gt;1),DiscreteStatsTable[[#This Row],[HalfWidth]],DiscreteStatsTable[[#This Row],[BatchMeansHalfWidth]])</f>
        <v>0.13545645516507757</v>
      </c>
      <c r="X1877" s="5" cm="1">
        <f t="array" ref="X1877">COUNT(IF((DiscreteStatsTable[GroupByKey]=DiscreteStatsTable[[#This Row],[GroupByKey]]),(DiscreteStatsTable[GroupByKey]=DiscreteStatsTable[[#This Row],[GroupByKey]])*DiscreteStatsTable[Replication]))</f>
        <v>50</v>
      </c>
      <c r="Y1877" s="5">
        <f>IF(DiscreteStatsTable[[#This Row],[RepsRequested]]=DiscreteStatsTable[[#This Row],[RepsWithStatObserved]],1,0)</f>
        <v>1</v>
      </c>
    </row>
    <row r="1878" spans="1:25" x14ac:dyDescent="0.25">
      <c r="A1878" t="s">
        <v>68</v>
      </c>
      <c r="B1878" t="s">
        <v>70</v>
      </c>
      <c r="C1878">
        <v>13</v>
      </c>
      <c r="D1878" t="s">
        <v>101</v>
      </c>
      <c r="E1878" t="s">
        <v>77</v>
      </c>
      <c r="F1878" t="s">
        <v>73</v>
      </c>
      <c r="G1878">
        <v>0</v>
      </c>
      <c r="H1878">
        <v>2E+20</v>
      </c>
      <c r="I1878">
        <v>0</v>
      </c>
      <c r="J1878">
        <v>0</v>
      </c>
      <c r="K1878">
        <v>135</v>
      </c>
      <c r="L187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78" s="5" cm="1">
        <f t="array" ref="M1878">MAX(IF((ProjectInfoTable[ProjectName]=DiscreteStatsTable[[#This Row],[ProjectName]]),(ProjectInfoTable[ProjectName]=DiscreteStatsTable[[#This Row],[ProjectName]])*ProjectInfoTable[NumberOfReplications]))</f>
        <v>50</v>
      </c>
      <c r="N1878" s="5" cm="1">
        <f t="array" ref="N1878">IFERROR(AVERAGE(IF((DiscreteStatsTable[GroupByKey]=DiscreteStatsTable[[#This Row],[GroupByKey]]),(DiscreteStatsTable[GroupByKey]=DiscreteStatsTable[[#This Row],[GroupByKey]])*DiscreteStatsTable[Average])),0)</f>
        <v>0</v>
      </c>
      <c r="O1878" s="5" cm="1">
        <f t="array" ref="O1878">IFERROR(_xlfn.STDEV.S(IF((DiscreteStatsTable[GroupByKey]=DiscreteStatsTable[[#This Row],[GroupByKey]]),(DiscreteStatsTable[GroupByKey]=DiscreteStatsTable[[#This Row],[GroupByKey]])*DiscreteStatsTable[Average])),0)</f>
        <v>0</v>
      </c>
      <c r="P1878" s="5" cm="1">
        <f t="array" ref="P1878">MAX(IF((ProjectInfoTable[ProjectName]=DiscreteStatsTable[[#This Row],[ProjectName]]),(ProjectInfoTable[ProjectName]=DiscreteStatsTable[[#This Row],[ProjectName]])*ProjectInfoTable[ConfidenceInterval]))</f>
        <v>0.95</v>
      </c>
      <c r="Q1878" s="5">
        <f>IF(AND(DiscreteStatsTable[[#This Row],[RepsWithStatObserved]]=1,Y1878=0),200000000000000000000,IFERROR(_xlfn.T.INV.2T(1 -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8" s="5" cm="1">
        <f t="array" ref="R1878">MIN(IF((DiscreteStatsTable[GroupByKey]=DiscreteStatsTable[[#This Row],[GroupByKey]]),(DiscreteStatsTable[GroupByKey]=DiscreteStatsTable[[#This Row],[GroupByKey]])*DiscreteStatsTable[Average]))</f>
        <v>0</v>
      </c>
      <c r="S1878" s="5" cm="1">
        <f t="array" ref="S1878">MAX(IF((DiscreteStatsTable[GroupByKey]=DiscreteStatsTable[[#This Row],[GroupByKey]]),(DiscreteStatsTable[GroupByKey]=DiscreteStatsTable[[#This Row],[GroupByKey]])*DiscreteStatsTable[Average]))</f>
        <v>0</v>
      </c>
      <c r="T1878" s="5" cm="1">
        <f t="array" ref="T1878">MIN(IF((DiscreteStatsTable[GroupByKey]=DiscreteStatsTable[[#This Row],[GroupByKey]]),(DiscreteStatsTable[GroupByKey]=DiscreteStatsTable[[#This Row],[GroupByKey]])*DiscreteStatsTable[Minimum]))</f>
        <v>0</v>
      </c>
      <c r="U1878" s="5" cm="1">
        <f t="array" ref="U1878">MAX(IF((DiscreteStatsTable[GroupByKey]=DiscreteStatsTable[[#This Row],[GroupByKey]]),(DiscreteStatsTable[GroupByKey]=DiscreteStatsTable[[#This Row],[GroupByKey]])*DiscreteStatsTable[Maximum]))</f>
        <v>0</v>
      </c>
      <c r="V1878" s="5" cm="1">
        <f t="array" ref="V187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78" s="5">
        <f>IF((DiscreteStatsTable[[#This Row],[RepsRequested]]&gt;1),DiscreteStatsTable[[#This Row],[HalfWidth]],DiscreteStatsTable[[#This Row],[BatchMeansHalfWidth]])</f>
        <v>0</v>
      </c>
      <c r="X1878" s="5" cm="1">
        <f t="array" ref="X1878">COUNT(IF((DiscreteStatsTable[GroupByKey]=DiscreteStatsTable[[#This Row],[GroupByKey]]),(DiscreteStatsTable[GroupByKey]=DiscreteStatsTable[[#This Row],[GroupByKey]])*DiscreteStatsTable[Replication]))</f>
        <v>50</v>
      </c>
      <c r="Y1878" s="5">
        <f>IF(DiscreteStatsTable[[#This Row],[RepsRequested]]=DiscreteStatsTable[[#This Row],[RepsWithStatObserved]],1,0)</f>
        <v>1</v>
      </c>
    </row>
    <row r="1879" spans="1:25" x14ac:dyDescent="0.25">
      <c r="A1879" t="s">
        <v>68</v>
      </c>
      <c r="B1879" t="s">
        <v>70</v>
      </c>
      <c r="C1879">
        <v>13</v>
      </c>
      <c r="D1879" t="s">
        <v>101</v>
      </c>
      <c r="E1879" t="s">
        <v>78</v>
      </c>
      <c r="F1879" t="s">
        <v>73</v>
      </c>
      <c r="G1879">
        <v>1.4636407529208999</v>
      </c>
      <c r="H1879">
        <v>2E+20</v>
      </c>
      <c r="I1879">
        <v>0</v>
      </c>
      <c r="J1879">
        <v>17.3706051086663</v>
      </c>
      <c r="K1879">
        <v>135</v>
      </c>
      <c r="L187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79" s="5" cm="1">
        <f t="array" ref="M1879">MAX(IF((ProjectInfoTable[ProjectName]=DiscreteStatsTable[[#This Row],[ProjectName]]),(ProjectInfoTable[ProjectName]=DiscreteStatsTable[[#This Row],[ProjectName]])*ProjectInfoTable[NumberOfReplications]))</f>
        <v>50</v>
      </c>
      <c r="N1879" s="5" cm="1">
        <f t="array" ref="N1879">IFERROR(AVERAGE(IF((DiscreteStatsTable[GroupByKey]=DiscreteStatsTable[[#This Row],[GroupByKey]]),(DiscreteStatsTable[GroupByKey]=DiscreteStatsTable[[#This Row],[GroupByKey]])*DiscreteStatsTable[Average])),0)</f>
        <v>4.7193176789935771</v>
      </c>
      <c r="O1879" s="5" cm="1">
        <f t="array" ref="O1879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79" s="5" cm="1">
        <f t="array" ref="P1879">MAX(IF((ProjectInfoTable[ProjectName]=DiscreteStatsTable[[#This Row],[ProjectName]]),(ProjectInfoTable[ProjectName]=DiscreteStatsTable[[#This Row],[ProjectName]])*ProjectInfoTable[ConfidenceInterval]))</f>
        <v>0.95</v>
      </c>
      <c r="Q1879" s="5">
        <f>IF(AND(DiscreteStatsTable[[#This Row],[RepsWithStatObserved]]=1,Y1879=0),200000000000000000000,IFERROR(_xlfn.T.INV.2T(1 -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79" s="5" cm="1">
        <f t="array" ref="R1879">MIN(IF((DiscreteStatsTable[GroupByKey]=DiscreteStatsTable[[#This Row],[GroupByKey]]),(DiscreteStatsTable[GroupByKey]=DiscreteStatsTable[[#This Row],[GroupByKey]])*DiscreteStatsTable[Average]))</f>
        <v>0.99822562879195997</v>
      </c>
      <c r="S1879" s="5" cm="1">
        <f t="array" ref="S1879">MAX(IF((DiscreteStatsTable[GroupByKey]=DiscreteStatsTable[[#This Row],[GroupByKey]]),(DiscreteStatsTable[GroupByKey]=DiscreteStatsTable[[#This Row],[GroupByKey]])*DiscreteStatsTable[Average]))</f>
        <v>28.2391469314353</v>
      </c>
      <c r="T1879" s="5" cm="1">
        <f t="array" ref="T1879">MIN(IF((DiscreteStatsTable[GroupByKey]=DiscreteStatsTable[[#This Row],[GroupByKey]]),(DiscreteStatsTable[GroupByKey]=DiscreteStatsTable[[#This Row],[GroupByKey]])*DiscreteStatsTable[Minimum]))</f>
        <v>0</v>
      </c>
      <c r="U1879" s="5" cm="1">
        <f t="array" ref="U1879">MAX(IF((DiscreteStatsTable[GroupByKey]=DiscreteStatsTable[[#This Row],[GroupByKey]]),(DiscreteStatsTable[GroupByKey]=DiscreteStatsTable[[#This Row],[GroupByKey]])*DiscreteStatsTable[Maximum]))</f>
        <v>63.809412329180802</v>
      </c>
      <c r="V1879" s="5" cm="1">
        <f t="array" ref="V187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79" s="5">
        <f>IF((DiscreteStatsTable[[#This Row],[RepsRequested]]&gt;1),DiscreteStatsTable[[#This Row],[HalfWidth]],DiscreteStatsTable[[#This Row],[BatchMeansHalfWidth]])</f>
        <v>1.2545249514665935</v>
      </c>
      <c r="X1879" s="5" cm="1">
        <f t="array" ref="X1879">COUNT(IF((DiscreteStatsTable[GroupByKey]=DiscreteStatsTable[[#This Row],[GroupByKey]]),(DiscreteStatsTable[GroupByKey]=DiscreteStatsTable[[#This Row],[GroupByKey]])*DiscreteStatsTable[Replication]))</f>
        <v>50</v>
      </c>
      <c r="Y1879" s="5">
        <f>IF(DiscreteStatsTable[[#This Row],[RepsRequested]]=DiscreteStatsTable[[#This Row],[RepsWithStatObserved]],1,0)</f>
        <v>1</v>
      </c>
    </row>
    <row r="1880" spans="1:25" x14ac:dyDescent="0.25">
      <c r="A1880" t="s">
        <v>68</v>
      </c>
      <c r="B1880" t="s">
        <v>70</v>
      </c>
      <c r="C1880">
        <v>14</v>
      </c>
      <c r="D1880" t="s">
        <v>101</v>
      </c>
      <c r="E1880" t="s">
        <v>72</v>
      </c>
      <c r="F1880" t="s">
        <v>73</v>
      </c>
      <c r="G1880">
        <v>0.26615785031202699</v>
      </c>
      <c r="H1880">
        <v>2E+20</v>
      </c>
      <c r="I1880">
        <v>5.8493954992741203E-2</v>
      </c>
      <c r="J1880">
        <v>1.28406273134628</v>
      </c>
      <c r="K1880">
        <v>139</v>
      </c>
      <c r="L188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80" s="5" cm="1">
        <f t="array" ref="M1880">MAX(IF((ProjectInfoTable[ProjectName]=DiscreteStatsTable[[#This Row],[ProjectName]]),(ProjectInfoTable[ProjectName]=DiscreteStatsTable[[#This Row],[ProjectName]])*ProjectInfoTable[NumberOfReplications]))</f>
        <v>50</v>
      </c>
      <c r="N1880" s="5" cm="1">
        <f t="array" ref="N1880">IFERROR(AVERAGE(IF((DiscreteStatsTable[GroupByKey]=DiscreteStatsTable[[#This Row],[GroupByKey]]),(DiscreteStatsTable[GroupByKey]=DiscreteStatsTable[[#This Row],[GroupByKey]])*DiscreteStatsTable[Average])),0)</f>
        <v>0.26292505828831725</v>
      </c>
      <c r="O1880" s="5" cm="1">
        <f t="array" ref="O188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80" s="5" cm="1">
        <f t="array" ref="P1880">MAX(IF((ProjectInfoTable[ProjectName]=DiscreteStatsTable[[#This Row],[ProjectName]]),(ProjectInfoTable[ProjectName]=DiscreteStatsTable[[#This Row],[ProjectName]])*ProjectInfoTable[ConfidenceInterval]))</f>
        <v>0.95</v>
      </c>
      <c r="Q1880" s="5">
        <f>IF(AND(DiscreteStatsTable[[#This Row],[RepsWithStatObserved]]=1,Y1880=0),200000000000000000000,IFERROR(_xlfn.T.INV.2T(1 -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80" s="5" cm="1">
        <f t="array" ref="R1880">MIN(IF((DiscreteStatsTable[GroupByKey]=DiscreteStatsTable[[#This Row],[GroupByKey]]),(DiscreteStatsTable[GroupByKey]=DiscreteStatsTable[[#This Row],[GroupByKey]])*DiscreteStatsTable[Average]))</f>
        <v>0.22557766999137499</v>
      </c>
      <c r="S1880" s="5" cm="1">
        <f t="array" ref="S1880">MAX(IF((DiscreteStatsTable[GroupByKey]=DiscreteStatsTable[[#This Row],[GroupByKey]]),(DiscreteStatsTable[GroupByKey]=DiscreteStatsTable[[#This Row],[GroupByKey]])*DiscreteStatsTable[Average]))</f>
        <v>0.304973914001202</v>
      </c>
      <c r="T1880" s="5" cm="1">
        <f t="array" ref="T1880">MIN(IF((DiscreteStatsTable[GroupByKey]=DiscreteStatsTable[[#This Row],[GroupByKey]]),(DiscreteStatsTable[GroupByKey]=DiscreteStatsTable[[#This Row],[GroupByKey]])*DiscreteStatsTable[Minimum]))</f>
        <v>5.0724782129553003E-2</v>
      </c>
      <c r="U1880" s="5" cm="1">
        <f t="array" ref="U1880">MAX(IF((DiscreteStatsTable[GroupByKey]=DiscreteStatsTable[[#This Row],[GroupByKey]]),(DiscreteStatsTable[GroupByKey]=DiscreteStatsTable[[#This Row],[GroupByKey]])*DiscreteStatsTable[Maximum]))</f>
        <v>1.5964764603369801</v>
      </c>
      <c r="V1880" s="5" cm="1">
        <f t="array" ref="V188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80" s="5">
        <f>IF((DiscreteStatsTable[[#This Row],[RepsRequested]]&gt;1),DiscreteStatsTable[[#This Row],[HalfWidth]],DiscreteStatsTable[[#This Row],[BatchMeansHalfWidth]])</f>
        <v>4.5152151721692402E-3</v>
      </c>
      <c r="X1880" s="5" cm="1">
        <f t="array" ref="X1880">COUNT(IF((DiscreteStatsTable[GroupByKey]=DiscreteStatsTable[[#This Row],[GroupByKey]]),(DiscreteStatsTable[GroupByKey]=DiscreteStatsTable[[#This Row],[GroupByKey]])*DiscreteStatsTable[Replication]))</f>
        <v>50</v>
      </c>
      <c r="Y1880" s="5">
        <f>IF(DiscreteStatsTable[[#This Row],[RepsRequested]]=DiscreteStatsTable[[#This Row],[RepsWithStatObserved]],1,0)</f>
        <v>1</v>
      </c>
    </row>
    <row r="1881" spans="1:25" x14ac:dyDescent="0.25">
      <c r="A1881" t="s">
        <v>68</v>
      </c>
      <c r="B1881" t="s">
        <v>70</v>
      </c>
      <c r="C1881">
        <v>14</v>
      </c>
      <c r="D1881" t="s">
        <v>101</v>
      </c>
      <c r="E1881" t="s">
        <v>74</v>
      </c>
      <c r="F1881" t="s">
        <v>73</v>
      </c>
      <c r="G1881">
        <v>13.434489041972499</v>
      </c>
      <c r="H1881">
        <v>2E+20</v>
      </c>
      <c r="I1881">
        <v>2.0993816448531</v>
      </c>
      <c r="J1881">
        <v>42.846090065558201</v>
      </c>
      <c r="K1881">
        <v>139</v>
      </c>
      <c r="L188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81" s="5" cm="1">
        <f t="array" ref="M1881">MAX(IF((ProjectInfoTable[ProjectName]=DiscreteStatsTable[[#This Row],[ProjectName]]),(ProjectInfoTable[ProjectName]=DiscreteStatsTable[[#This Row],[ProjectName]])*ProjectInfoTable[NumberOfReplications]))</f>
        <v>50</v>
      </c>
      <c r="N1881" s="5" cm="1">
        <f t="array" ref="N1881">IFERROR(AVERAGE(IF((DiscreteStatsTable[GroupByKey]=DiscreteStatsTable[[#This Row],[GroupByKey]]),(DiscreteStatsTable[GroupByKey]=DiscreteStatsTable[[#This Row],[GroupByKey]])*DiscreteStatsTable[Average])),0)</f>
        <v>12.607069427643092</v>
      </c>
      <c r="O1881" s="5" cm="1">
        <f t="array" ref="O1881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81" s="5" cm="1">
        <f t="array" ref="P1881">MAX(IF((ProjectInfoTable[ProjectName]=DiscreteStatsTable[[#This Row],[ProjectName]]),(ProjectInfoTable[ProjectName]=DiscreteStatsTable[[#This Row],[ProjectName]])*ProjectInfoTable[ConfidenceInterval]))</f>
        <v>0.95</v>
      </c>
      <c r="Q1881" s="5">
        <f>IF(AND(DiscreteStatsTable[[#This Row],[RepsWithStatObserved]]=1,Y1881=0),200000000000000000000,IFERROR(_xlfn.T.INV.2T(1 -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81" s="5" cm="1">
        <f t="array" ref="R1881">MIN(IF((DiscreteStatsTable[GroupByKey]=DiscreteStatsTable[[#This Row],[GroupByKey]]),(DiscreteStatsTable[GroupByKey]=DiscreteStatsTable[[#This Row],[GroupByKey]])*DiscreteStatsTable[Average]))</f>
        <v>7.9331094948983001</v>
      </c>
      <c r="S1881" s="5" cm="1">
        <f t="array" ref="S1881">MAX(IF((DiscreteStatsTable[GroupByKey]=DiscreteStatsTable[[#This Row],[GroupByKey]]),(DiscreteStatsTable[GroupByKey]=DiscreteStatsTable[[#This Row],[GroupByKey]])*DiscreteStatsTable[Average]))</f>
        <v>37.249377369444403</v>
      </c>
      <c r="T1881" s="5" cm="1">
        <f t="array" ref="T1881">MIN(IF((DiscreteStatsTable[GroupByKey]=DiscreteStatsTable[[#This Row],[GroupByKey]]),(DiscreteStatsTable[GroupByKey]=DiscreteStatsTable[[#This Row],[GroupByKey]])*DiscreteStatsTable[Minimum]))</f>
        <v>1.6126494971337599</v>
      </c>
      <c r="U1881" s="5" cm="1">
        <f t="array" ref="U1881">MAX(IF((DiscreteStatsTable[GroupByKey]=DiscreteStatsTable[[#This Row],[GroupByKey]]),(DiscreteStatsTable[GroupByKey]=DiscreteStatsTable[[#This Row],[GroupByKey]])*DiscreteStatsTable[Maximum]))</f>
        <v>77.180378385631897</v>
      </c>
      <c r="V1881" s="5" cm="1">
        <f t="array" ref="V188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81" s="5">
        <f>IF((DiscreteStatsTable[[#This Row],[RepsRequested]]&gt;1),DiscreteStatsTable[[#This Row],[HalfWidth]],DiscreteStatsTable[[#This Row],[BatchMeansHalfWidth]])</f>
        <v>1.3504569972558542</v>
      </c>
      <c r="X1881" s="5" cm="1">
        <f t="array" ref="X1881">COUNT(IF((DiscreteStatsTable[GroupByKey]=DiscreteStatsTable[[#This Row],[GroupByKey]]),(DiscreteStatsTable[GroupByKey]=DiscreteStatsTable[[#This Row],[GroupByKey]])*DiscreteStatsTable[Replication]))</f>
        <v>50</v>
      </c>
      <c r="Y1881" s="5">
        <f>IF(DiscreteStatsTable[[#This Row],[RepsRequested]]=DiscreteStatsTable[[#This Row],[RepsWithStatObserved]],1,0)</f>
        <v>1</v>
      </c>
    </row>
    <row r="1882" spans="1:25" x14ac:dyDescent="0.25">
      <c r="A1882" t="s">
        <v>68</v>
      </c>
      <c r="B1882" t="s">
        <v>70</v>
      </c>
      <c r="C1882">
        <v>14</v>
      </c>
      <c r="D1882" t="s">
        <v>101</v>
      </c>
      <c r="E1882" t="s">
        <v>75</v>
      </c>
      <c r="F1882" t="s">
        <v>73</v>
      </c>
      <c r="G1882">
        <v>0.26615785031202699</v>
      </c>
      <c r="H1882">
        <v>2E+20</v>
      </c>
      <c r="I1882">
        <v>5.8493954992741203E-2</v>
      </c>
      <c r="J1882">
        <v>1.28406273134628</v>
      </c>
      <c r="K1882">
        <v>139</v>
      </c>
      <c r="L188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82" s="5" cm="1">
        <f t="array" ref="M1882">MAX(IF((ProjectInfoTable[ProjectName]=DiscreteStatsTable[[#This Row],[ProjectName]]),(ProjectInfoTable[ProjectName]=DiscreteStatsTable[[#This Row],[ProjectName]])*ProjectInfoTable[NumberOfReplications]))</f>
        <v>50</v>
      </c>
      <c r="N1882" s="5" cm="1">
        <f t="array" ref="N1882">IFERROR(AVERAGE(IF((DiscreteStatsTable[GroupByKey]=DiscreteStatsTable[[#This Row],[GroupByKey]]),(DiscreteStatsTable[GroupByKey]=DiscreteStatsTable[[#This Row],[GroupByKey]])*DiscreteStatsTable[Average])),0)</f>
        <v>0.26292505828831725</v>
      </c>
      <c r="O1882" s="5" cm="1">
        <f t="array" ref="O188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82" s="5" cm="1">
        <f t="array" ref="P1882">MAX(IF((ProjectInfoTable[ProjectName]=DiscreteStatsTable[[#This Row],[ProjectName]]),(ProjectInfoTable[ProjectName]=DiscreteStatsTable[[#This Row],[ProjectName]])*ProjectInfoTable[ConfidenceInterval]))</f>
        <v>0.95</v>
      </c>
      <c r="Q1882" s="5">
        <f>IF(AND(DiscreteStatsTable[[#This Row],[RepsWithStatObserved]]=1,Y1882=0),200000000000000000000,IFERROR(_xlfn.T.INV.2T(1 -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82" s="5" cm="1">
        <f t="array" ref="R1882">MIN(IF((DiscreteStatsTable[GroupByKey]=DiscreteStatsTable[[#This Row],[GroupByKey]]),(DiscreteStatsTable[GroupByKey]=DiscreteStatsTable[[#This Row],[GroupByKey]])*DiscreteStatsTable[Average]))</f>
        <v>0.22557766999137499</v>
      </c>
      <c r="S1882" s="5" cm="1">
        <f t="array" ref="S1882">MAX(IF((DiscreteStatsTable[GroupByKey]=DiscreteStatsTable[[#This Row],[GroupByKey]]),(DiscreteStatsTable[GroupByKey]=DiscreteStatsTable[[#This Row],[GroupByKey]])*DiscreteStatsTable[Average]))</f>
        <v>0.304973914001202</v>
      </c>
      <c r="T1882" s="5" cm="1">
        <f t="array" ref="T1882">MIN(IF((DiscreteStatsTable[GroupByKey]=DiscreteStatsTable[[#This Row],[GroupByKey]]),(DiscreteStatsTable[GroupByKey]=DiscreteStatsTable[[#This Row],[GroupByKey]])*DiscreteStatsTable[Minimum]))</f>
        <v>5.0724782129553003E-2</v>
      </c>
      <c r="U1882" s="5" cm="1">
        <f t="array" ref="U1882">MAX(IF((DiscreteStatsTable[GroupByKey]=DiscreteStatsTable[[#This Row],[GroupByKey]]),(DiscreteStatsTable[GroupByKey]=DiscreteStatsTable[[#This Row],[GroupByKey]])*DiscreteStatsTable[Maximum]))</f>
        <v>1.5964764603369801</v>
      </c>
      <c r="V1882" s="5" cm="1">
        <f t="array" ref="V188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82" s="5">
        <f>IF((DiscreteStatsTable[[#This Row],[RepsRequested]]&gt;1),DiscreteStatsTable[[#This Row],[HalfWidth]],DiscreteStatsTable[[#This Row],[BatchMeansHalfWidth]])</f>
        <v>4.5152151721692402E-3</v>
      </c>
      <c r="X1882" s="5" cm="1">
        <f t="array" ref="X1882">COUNT(IF((DiscreteStatsTable[GroupByKey]=DiscreteStatsTable[[#This Row],[GroupByKey]]),(DiscreteStatsTable[GroupByKey]=DiscreteStatsTable[[#This Row],[GroupByKey]])*DiscreteStatsTable[Replication]))</f>
        <v>50</v>
      </c>
      <c r="Y1882" s="5">
        <f>IF(DiscreteStatsTable[[#This Row],[RepsRequested]]=DiscreteStatsTable[[#This Row],[RepsWithStatObserved]],1,0)</f>
        <v>1</v>
      </c>
    </row>
    <row r="1883" spans="1:25" x14ac:dyDescent="0.25">
      <c r="A1883" t="s">
        <v>68</v>
      </c>
      <c r="B1883" t="s">
        <v>70</v>
      </c>
      <c r="C1883">
        <v>14</v>
      </c>
      <c r="D1883" t="s">
        <v>101</v>
      </c>
      <c r="E1883" t="s">
        <v>76</v>
      </c>
      <c r="F1883" t="s">
        <v>73</v>
      </c>
      <c r="G1883">
        <v>7.9847355093608101</v>
      </c>
      <c r="H1883">
        <v>2E+20</v>
      </c>
      <c r="I1883">
        <v>1.75481864978224</v>
      </c>
      <c r="J1883">
        <v>38.521881940388397</v>
      </c>
      <c r="K1883">
        <v>139</v>
      </c>
      <c r="L188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83" s="5" cm="1">
        <f t="array" ref="M1883">MAX(IF((ProjectInfoTable[ProjectName]=DiscreteStatsTable[[#This Row],[ProjectName]]),(ProjectInfoTable[ProjectName]=DiscreteStatsTable[[#This Row],[ProjectName]])*ProjectInfoTable[NumberOfReplications]))</f>
        <v>50</v>
      </c>
      <c r="N1883" s="5" cm="1">
        <f t="array" ref="N1883">IFERROR(AVERAGE(IF((DiscreteStatsTable[GroupByKey]=DiscreteStatsTable[[#This Row],[GroupByKey]]),(DiscreteStatsTable[GroupByKey]=DiscreteStatsTable[[#This Row],[GroupByKey]])*DiscreteStatsTable[Average])),0)</f>
        <v>7.8877517486495128</v>
      </c>
      <c r="O1883" s="5" cm="1">
        <f t="array" ref="O1883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83" s="5" cm="1">
        <f t="array" ref="P1883">MAX(IF((ProjectInfoTable[ProjectName]=DiscreteStatsTable[[#This Row],[ProjectName]]),(ProjectInfoTable[ProjectName]=DiscreteStatsTable[[#This Row],[ProjectName]])*ProjectInfoTable[ConfidenceInterval]))</f>
        <v>0.95</v>
      </c>
      <c r="Q1883" s="5">
        <f>IF(AND(DiscreteStatsTable[[#This Row],[RepsWithStatObserved]]=1,Y1883=0),200000000000000000000,IFERROR(_xlfn.T.INV.2T(1 -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83" s="5" cm="1">
        <f t="array" ref="R1883">MIN(IF((DiscreteStatsTable[GroupByKey]=DiscreteStatsTable[[#This Row],[GroupByKey]]),(DiscreteStatsTable[GroupByKey]=DiscreteStatsTable[[#This Row],[GroupByKey]])*DiscreteStatsTable[Average]))</f>
        <v>6.7673300997412396</v>
      </c>
      <c r="S1883" s="5" cm="1">
        <f t="array" ref="S1883">MAX(IF((DiscreteStatsTable[GroupByKey]=DiscreteStatsTable[[#This Row],[GroupByKey]]),(DiscreteStatsTable[GroupByKey]=DiscreteStatsTable[[#This Row],[GroupByKey]])*DiscreteStatsTable[Average]))</f>
        <v>9.1492174200360505</v>
      </c>
      <c r="T1883" s="5" cm="1">
        <f t="array" ref="T1883">MIN(IF((DiscreteStatsTable[GroupByKey]=DiscreteStatsTable[[#This Row],[GroupByKey]]),(DiscreteStatsTable[GroupByKey]=DiscreteStatsTable[[#This Row],[GroupByKey]])*DiscreteStatsTable[Minimum]))</f>
        <v>1.5217434638865901</v>
      </c>
      <c r="U1883" s="5" cm="1">
        <f t="array" ref="U1883">MAX(IF((DiscreteStatsTable[GroupByKey]=DiscreteStatsTable[[#This Row],[GroupByKey]]),(DiscreteStatsTable[GroupByKey]=DiscreteStatsTable[[#This Row],[GroupByKey]])*DiscreteStatsTable[Maximum]))</f>
        <v>47.894293810109403</v>
      </c>
      <c r="V1883" s="5" cm="1">
        <f t="array" ref="V188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83" s="5">
        <f>IF((DiscreteStatsTable[[#This Row],[RepsRequested]]&gt;1),DiscreteStatsTable[[#This Row],[HalfWidth]],DiscreteStatsTable[[#This Row],[BatchMeansHalfWidth]])</f>
        <v>0.13545645516507757</v>
      </c>
      <c r="X1883" s="5" cm="1">
        <f t="array" ref="X1883">COUNT(IF((DiscreteStatsTable[GroupByKey]=DiscreteStatsTable[[#This Row],[GroupByKey]]),(DiscreteStatsTable[GroupByKey]=DiscreteStatsTable[[#This Row],[GroupByKey]])*DiscreteStatsTable[Replication]))</f>
        <v>50</v>
      </c>
      <c r="Y1883" s="5">
        <f>IF(DiscreteStatsTable[[#This Row],[RepsRequested]]=DiscreteStatsTable[[#This Row],[RepsWithStatObserved]],1,0)</f>
        <v>1</v>
      </c>
    </row>
    <row r="1884" spans="1:25" x14ac:dyDescent="0.25">
      <c r="A1884" t="s">
        <v>68</v>
      </c>
      <c r="B1884" t="s">
        <v>70</v>
      </c>
      <c r="C1884">
        <v>14</v>
      </c>
      <c r="D1884" t="s">
        <v>101</v>
      </c>
      <c r="E1884" t="s">
        <v>77</v>
      </c>
      <c r="F1884" t="s">
        <v>73</v>
      </c>
      <c r="G1884">
        <v>0</v>
      </c>
      <c r="H1884">
        <v>2E+20</v>
      </c>
      <c r="I1884">
        <v>0</v>
      </c>
      <c r="J1884">
        <v>0</v>
      </c>
      <c r="K1884">
        <v>139</v>
      </c>
      <c r="L188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84" s="5" cm="1">
        <f t="array" ref="M1884">MAX(IF((ProjectInfoTable[ProjectName]=DiscreteStatsTable[[#This Row],[ProjectName]]),(ProjectInfoTable[ProjectName]=DiscreteStatsTable[[#This Row],[ProjectName]])*ProjectInfoTable[NumberOfReplications]))</f>
        <v>50</v>
      </c>
      <c r="N1884" s="5" cm="1">
        <f t="array" ref="N1884">IFERROR(AVERAGE(IF((DiscreteStatsTable[GroupByKey]=DiscreteStatsTable[[#This Row],[GroupByKey]]),(DiscreteStatsTable[GroupByKey]=DiscreteStatsTable[[#This Row],[GroupByKey]])*DiscreteStatsTable[Average])),0)</f>
        <v>0</v>
      </c>
      <c r="O1884" s="5" cm="1">
        <f t="array" ref="O1884">IFERROR(_xlfn.STDEV.S(IF((DiscreteStatsTable[GroupByKey]=DiscreteStatsTable[[#This Row],[GroupByKey]]),(DiscreteStatsTable[GroupByKey]=DiscreteStatsTable[[#This Row],[GroupByKey]])*DiscreteStatsTable[Average])),0)</f>
        <v>0</v>
      </c>
      <c r="P1884" s="5" cm="1">
        <f t="array" ref="P1884">MAX(IF((ProjectInfoTable[ProjectName]=DiscreteStatsTable[[#This Row],[ProjectName]]),(ProjectInfoTable[ProjectName]=DiscreteStatsTable[[#This Row],[ProjectName]])*ProjectInfoTable[ConfidenceInterval]))</f>
        <v>0.95</v>
      </c>
      <c r="Q1884" s="5">
        <f>IF(AND(DiscreteStatsTable[[#This Row],[RepsWithStatObserved]]=1,Y1884=0),200000000000000000000,IFERROR(_xlfn.T.INV.2T(1 -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84" s="5" cm="1">
        <f t="array" ref="R1884">MIN(IF((DiscreteStatsTable[GroupByKey]=DiscreteStatsTable[[#This Row],[GroupByKey]]),(DiscreteStatsTable[GroupByKey]=DiscreteStatsTable[[#This Row],[GroupByKey]])*DiscreteStatsTable[Average]))</f>
        <v>0</v>
      </c>
      <c r="S1884" s="5" cm="1">
        <f t="array" ref="S1884">MAX(IF((DiscreteStatsTable[GroupByKey]=DiscreteStatsTable[[#This Row],[GroupByKey]]),(DiscreteStatsTable[GroupByKey]=DiscreteStatsTable[[#This Row],[GroupByKey]])*DiscreteStatsTable[Average]))</f>
        <v>0</v>
      </c>
      <c r="T1884" s="5" cm="1">
        <f t="array" ref="T1884">MIN(IF((DiscreteStatsTable[GroupByKey]=DiscreteStatsTable[[#This Row],[GroupByKey]]),(DiscreteStatsTable[GroupByKey]=DiscreteStatsTable[[#This Row],[GroupByKey]])*DiscreteStatsTable[Minimum]))</f>
        <v>0</v>
      </c>
      <c r="U1884" s="5" cm="1">
        <f t="array" ref="U1884">MAX(IF((DiscreteStatsTable[GroupByKey]=DiscreteStatsTable[[#This Row],[GroupByKey]]),(DiscreteStatsTable[GroupByKey]=DiscreteStatsTable[[#This Row],[GroupByKey]])*DiscreteStatsTable[Maximum]))</f>
        <v>0</v>
      </c>
      <c r="V1884" s="5" cm="1">
        <f t="array" ref="V188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84" s="5">
        <f>IF((DiscreteStatsTable[[#This Row],[RepsRequested]]&gt;1),DiscreteStatsTable[[#This Row],[HalfWidth]],DiscreteStatsTable[[#This Row],[BatchMeansHalfWidth]])</f>
        <v>0</v>
      </c>
      <c r="X1884" s="5" cm="1">
        <f t="array" ref="X1884">COUNT(IF((DiscreteStatsTable[GroupByKey]=DiscreteStatsTable[[#This Row],[GroupByKey]]),(DiscreteStatsTable[GroupByKey]=DiscreteStatsTable[[#This Row],[GroupByKey]])*DiscreteStatsTable[Replication]))</f>
        <v>50</v>
      </c>
      <c r="Y1884" s="5">
        <f>IF(DiscreteStatsTable[[#This Row],[RepsRequested]]=DiscreteStatsTable[[#This Row],[RepsWithStatObserved]],1,0)</f>
        <v>1</v>
      </c>
    </row>
    <row r="1885" spans="1:25" x14ac:dyDescent="0.25">
      <c r="A1885" t="s">
        <v>68</v>
      </c>
      <c r="B1885" t="s">
        <v>70</v>
      </c>
      <c r="C1885">
        <v>14</v>
      </c>
      <c r="D1885" t="s">
        <v>101</v>
      </c>
      <c r="E1885" t="s">
        <v>78</v>
      </c>
      <c r="F1885" t="s">
        <v>73</v>
      </c>
      <c r="G1885">
        <v>5.4497535326116697</v>
      </c>
      <c r="H1885">
        <v>2E+20</v>
      </c>
      <c r="I1885">
        <v>0</v>
      </c>
      <c r="J1885">
        <v>26.286001822036202</v>
      </c>
      <c r="K1885">
        <v>139</v>
      </c>
      <c r="L188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85" s="5" cm="1">
        <f t="array" ref="M1885">MAX(IF((ProjectInfoTable[ProjectName]=DiscreteStatsTable[[#This Row],[ProjectName]]),(ProjectInfoTable[ProjectName]=DiscreteStatsTable[[#This Row],[ProjectName]])*ProjectInfoTable[NumberOfReplications]))</f>
        <v>50</v>
      </c>
      <c r="N1885" s="5" cm="1">
        <f t="array" ref="N1885">IFERROR(AVERAGE(IF((DiscreteStatsTable[GroupByKey]=DiscreteStatsTable[[#This Row],[GroupByKey]]),(DiscreteStatsTable[GroupByKey]=DiscreteStatsTable[[#This Row],[GroupByKey]])*DiscreteStatsTable[Average])),0)</f>
        <v>4.7193176789935771</v>
      </c>
      <c r="O1885" s="5" cm="1">
        <f t="array" ref="O1885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85" s="5" cm="1">
        <f t="array" ref="P1885">MAX(IF((ProjectInfoTable[ProjectName]=DiscreteStatsTable[[#This Row],[ProjectName]]),(ProjectInfoTable[ProjectName]=DiscreteStatsTable[[#This Row],[ProjectName]])*ProjectInfoTable[ConfidenceInterval]))</f>
        <v>0.95</v>
      </c>
      <c r="Q1885" s="5">
        <f>IF(AND(DiscreteStatsTable[[#This Row],[RepsWithStatObserved]]=1,Y1885=0),200000000000000000000,IFERROR(_xlfn.T.INV.2T(1 -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85" s="5" cm="1">
        <f t="array" ref="R1885">MIN(IF((DiscreteStatsTable[GroupByKey]=DiscreteStatsTable[[#This Row],[GroupByKey]]),(DiscreteStatsTable[GroupByKey]=DiscreteStatsTable[[#This Row],[GroupByKey]])*DiscreteStatsTable[Average]))</f>
        <v>0.99822562879195997</v>
      </c>
      <c r="S1885" s="5" cm="1">
        <f t="array" ref="S1885">MAX(IF((DiscreteStatsTable[GroupByKey]=DiscreteStatsTable[[#This Row],[GroupByKey]]),(DiscreteStatsTable[GroupByKey]=DiscreteStatsTable[[#This Row],[GroupByKey]])*DiscreteStatsTable[Average]))</f>
        <v>28.2391469314353</v>
      </c>
      <c r="T1885" s="5" cm="1">
        <f t="array" ref="T1885">MIN(IF((DiscreteStatsTable[GroupByKey]=DiscreteStatsTable[[#This Row],[GroupByKey]]),(DiscreteStatsTable[GroupByKey]=DiscreteStatsTable[[#This Row],[GroupByKey]])*DiscreteStatsTable[Minimum]))</f>
        <v>0</v>
      </c>
      <c r="U1885" s="5" cm="1">
        <f t="array" ref="U1885">MAX(IF((DiscreteStatsTable[GroupByKey]=DiscreteStatsTable[[#This Row],[GroupByKey]]),(DiscreteStatsTable[GroupByKey]=DiscreteStatsTable[[#This Row],[GroupByKey]])*DiscreteStatsTable[Maximum]))</f>
        <v>63.809412329180802</v>
      </c>
      <c r="V1885" s="5" cm="1">
        <f t="array" ref="V188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85" s="5">
        <f>IF((DiscreteStatsTable[[#This Row],[RepsRequested]]&gt;1),DiscreteStatsTable[[#This Row],[HalfWidth]],DiscreteStatsTable[[#This Row],[BatchMeansHalfWidth]])</f>
        <v>1.2545249514665935</v>
      </c>
      <c r="X1885" s="5" cm="1">
        <f t="array" ref="X1885">COUNT(IF((DiscreteStatsTable[GroupByKey]=DiscreteStatsTable[[#This Row],[GroupByKey]]),(DiscreteStatsTable[GroupByKey]=DiscreteStatsTable[[#This Row],[GroupByKey]])*DiscreteStatsTable[Replication]))</f>
        <v>50</v>
      </c>
      <c r="Y1885" s="5">
        <f>IF(DiscreteStatsTable[[#This Row],[RepsRequested]]=DiscreteStatsTable[[#This Row],[RepsWithStatObserved]],1,0)</f>
        <v>1</v>
      </c>
    </row>
    <row r="1886" spans="1:25" x14ac:dyDescent="0.25">
      <c r="A1886" t="s">
        <v>68</v>
      </c>
      <c r="B1886" t="s">
        <v>70</v>
      </c>
      <c r="C1886">
        <v>15</v>
      </c>
      <c r="D1886" t="s">
        <v>101</v>
      </c>
      <c r="E1886" t="s">
        <v>72</v>
      </c>
      <c r="F1886" t="s">
        <v>73</v>
      </c>
      <c r="G1886">
        <v>0.26356506476798303</v>
      </c>
      <c r="H1886">
        <v>2E+20</v>
      </c>
      <c r="I1886">
        <v>6.1724240732223698E-2</v>
      </c>
      <c r="J1886">
        <v>1.08165781286036</v>
      </c>
      <c r="K1886">
        <v>136</v>
      </c>
      <c r="L188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86" s="5" cm="1">
        <f t="array" ref="M1886">MAX(IF((ProjectInfoTable[ProjectName]=DiscreteStatsTable[[#This Row],[ProjectName]]),(ProjectInfoTable[ProjectName]=DiscreteStatsTable[[#This Row],[ProjectName]])*ProjectInfoTable[NumberOfReplications]))</f>
        <v>50</v>
      </c>
      <c r="N1886" s="5" cm="1">
        <f t="array" ref="N1886">IFERROR(AVERAGE(IF((DiscreteStatsTable[GroupByKey]=DiscreteStatsTable[[#This Row],[GroupByKey]]),(DiscreteStatsTable[GroupByKey]=DiscreteStatsTable[[#This Row],[GroupByKey]])*DiscreteStatsTable[Average])),0)</f>
        <v>0.26292505828831725</v>
      </c>
      <c r="O1886" s="5" cm="1">
        <f t="array" ref="O188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86" s="5" cm="1">
        <f t="array" ref="P1886">MAX(IF((ProjectInfoTable[ProjectName]=DiscreteStatsTable[[#This Row],[ProjectName]]),(ProjectInfoTable[ProjectName]=DiscreteStatsTable[[#This Row],[ProjectName]])*ProjectInfoTable[ConfidenceInterval]))</f>
        <v>0.95</v>
      </c>
      <c r="Q1886" s="5">
        <f>IF(AND(DiscreteStatsTable[[#This Row],[RepsWithStatObserved]]=1,Y1886=0),200000000000000000000,IFERROR(_xlfn.T.INV.2T(1 -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86" s="5" cm="1">
        <f t="array" ref="R1886">MIN(IF((DiscreteStatsTable[GroupByKey]=DiscreteStatsTable[[#This Row],[GroupByKey]]),(DiscreteStatsTable[GroupByKey]=DiscreteStatsTable[[#This Row],[GroupByKey]])*DiscreteStatsTable[Average]))</f>
        <v>0.22557766999137499</v>
      </c>
      <c r="S1886" s="5" cm="1">
        <f t="array" ref="S1886">MAX(IF((DiscreteStatsTable[GroupByKey]=DiscreteStatsTable[[#This Row],[GroupByKey]]),(DiscreteStatsTable[GroupByKey]=DiscreteStatsTable[[#This Row],[GroupByKey]])*DiscreteStatsTable[Average]))</f>
        <v>0.304973914001202</v>
      </c>
      <c r="T1886" s="5" cm="1">
        <f t="array" ref="T1886">MIN(IF((DiscreteStatsTable[GroupByKey]=DiscreteStatsTable[[#This Row],[GroupByKey]]),(DiscreteStatsTable[GroupByKey]=DiscreteStatsTable[[#This Row],[GroupByKey]])*DiscreteStatsTable[Minimum]))</f>
        <v>5.0724782129553003E-2</v>
      </c>
      <c r="U1886" s="5" cm="1">
        <f t="array" ref="U1886">MAX(IF((DiscreteStatsTable[GroupByKey]=DiscreteStatsTable[[#This Row],[GroupByKey]]),(DiscreteStatsTable[GroupByKey]=DiscreteStatsTable[[#This Row],[GroupByKey]])*DiscreteStatsTable[Maximum]))</f>
        <v>1.5964764603369801</v>
      </c>
      <c r="V1886" s="5" cm="1">
        <f t="array" ref="V188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86" s="5">
        <f>IF((DiscreteStatsTable[[#This Row],[RepsRequested]]&gt;1),DiscreteStatsTable[[#This Row],[HalfWidth]],DiscreteStatsTable[[#This Row],[BatchMeansHalfWidth]])</f>
        <v>4.5152151721692402E-3</v>
      </c>
      <c r="X1886" s="5" cm="1">
        <f t="array" ref="X1886">COUNT(IF((DiscreteStatsTable[GroupByKey]=DiscreteStatsTable[[#This Row],[GroupByKey]]),(DiscreteStatsTable[GroupByKey]=DiscreteStatsTable[[#This Row],[GroupByKey]])*DiscreteStatsTable[Replication]))</f>
        <v>50</v>
      </c>
      <c r="Y1886" s="5">
        <f>IF(DiscreteStatsTable[[#This Row],[RepsRequested]]=DiscreteStatsTable[[#This Row],[RepsWithStatObserved]],1,0)</f>
        <v>1</v>
      </c>
    </row>
    <row r="1887" spans="1:25" x14ac:dyDescent="0.25">
      <c r="A1887" t="s">
        <v>68</v>
      </c>
      <c r="B1887" t="s">
        <v>70</v>
      </c>
      <c r="C1887">
        <v>15</v>
      </c>
      <c r="D1887" t="s">
        <v>101</v>
      </c>
      <c r="E1887" t="s">
        <v>74</v>
      </c>
      <c r="F1887" t="s">
        <v>73</v>
      </c>
      <c r="G1887">
        <v>12.9314296665756</v>
      </c>
      <c r="H1887">
        <v>2E+20</v>
      </c>
      <c r="I1887">
        <v>2.10309910379021</v>
      </c>
      <c r="J1887">
        <v>43.605887741628202</v>
      </c>
      <c r="K1887">
        <v>136</v>
      </c>
      <c r="L188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87" s="5" cm="1">
        <f t="array" ref="M1887">MAX(IF((ProjectInfoTable[ProjectName]=DiscreteStatsTable[[#This Row],[ProjectName]]),(ProjectInfoTable[ProjectName]=DiscreteStatsTable[[#This Row],[ProjectName]])*ProjectInfoTable[NumberOfReplications]))</f>
        <v>50</v>
      </c>
      <c r="N1887" s="5" cm="1">
        <f t="array" ref="N1887">IFERROR(AVERAGE(IF((DiscreteStatsTable[GroupByKey]=DiscreteStatsTable[[#This Row],[GroupByKey]]),(DiscreteStatsTable[GroupByKey]=DiscreteStatsTable[[#This Row],[GroupByKey]])*DiscreteStatsTable[Average])),0)</f>
        <v>12.607069427643092</v>
      </c>
      <c r="O1887" s="5" cm="1">
        <f t="array" ref="O1887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87" s="5" cm="1">
        <f t="array" ref="P1887">MAX(IF((ProjectInfoTable[ProjectName]=DiscreteStatsTable[[#This Row],[ProjectName]]),(ProjectInfoTable[ProjectName]=DiscreteStatsTable[[#This Row],[ProjectName]])*ProjectInfoTable[ConfidenceInterval]))</f>
        <v>0.95</v>
      </c>
      <c r="Q1887" s="5">
        <f>IF(AND(DiscreteStatsTable[[#This Row],[RepsWithStatObserved]]=1,Y1887=0),200000000000000000000,IFERROR(_xlfn.T.INV.2T(1 -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87" s="5" cm="1">
        <f t="array" ref="R1887">MIN(IF((DiscreteStatsTable[GroupByKey]=DiscreteStatsTable[[#This Row],[GroupByKey]]),(DiscreteStatsTable[GroupByKey]=DiscreteStatsTable[[#This Row],[GroupByKey]])*DiscreteStatsTable[Average]))</f>
        <v>7.9331094948983001</v>
      </c>
      <c r="S1887" s="5" cm="1">
        <f t="array" ref="S1887">MAX(IF((DiscreteStatsTable[GroupByKey]=DiscreteStatsTable[[#This Row],[GroupByKey]]),(DiscreteStatsTable[GroupByKey]=DiscreteStatsTable[[#This Row],[GroupByKey]])*DiscreteStatsTable[Average]))</f>
        <v>37.249377369444403</v>
      </c>
      <c r="T1887" s="5" cm="1">
        <f t="array" ref="T1887">MIN(IF((DiscreteStatsTable[GroupByKey]=DiscreteStatsTable[[#This Row],[GroupByKey]]),(DiscreteStatsTable[GroupByKey]=DiscreteStatsTable[[#This Row],[GroupByKey]])*DiscreteStatsTable[Minimum]))</f>
        <v>1.6126494971337599</v>
      </c>
      <c r="U1887" s="5" cm="1">
        <f t="array" ref="U1887">MAX(IF((DiscreteStatsTable[GroupByKey]=DiscreteStatsTable[[#This Row],[GroupByKey]]),(DiscreteStatsTable[GroupByKey]=DiscreteStatsTable[[#This Row],[GroupByKey]])*DiscreteStatsTable[Maximum]))</f>
        <v>77.180378385631897</v>
      </c>
      <c r="V1887" s="5" cm="1">
        <f t="array" ref="V188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87" s="5">
        <f>IF((DiscreteStatsTable[[#This Row],[RepsRequested]]&gt;1),DiscreteStatsTable[[#This Row],[HalfWidth]],DiscreteStatsTable[[#This Row],[BatchMeansHalfWidth]])</f>
        <v>1.3504569972558542</v>
      </c>
      <c r="X1887" s="5" cm="1">
        <f t="array" ref="X1887">COUNT(IF((DiscreteStatsTable[GroupByKey]=DiscreteStatsTable[[#This Row],[GroupByKey]]),(DiscreteStatsTable[GroupByKey]=DiscreteStatsTable[[#This Row],[GroupByKey]])*DiscreteStatsTable[Replication]))</f>
        <v>50</v>
      </c>
      <c r="Y1887" s="5">
        <f>IF(DiscreteStatsTable[[#This Row],[RepsRequested]]=DiscreteStatsTable[[#This Row],[RepsWithStatObserved]],1,0)</f>
        <v>1</v>
      </c>
    </row>
    <row r="1888" spans="1:25" x14ac:dyDescent="0.25">
      <c r="A1888" t="s">
        <v>68</v>
      </c>
      <c r="B1888" t="s">
        <v>70</v>
      </c>
      <c r="C1888">
        <v>15</v>
      </c>
      <c r="D1888" t="s">
        <v>101</v>
      </c>
      <c r="E1888" t="s">
        <v>75</v>
      </c>
      <c r="F1888" t="s">
        <v>73</v>
      </c>
      <c r="G1888">
        <v>0.26356506476798303</v>
      </c>
      <c r="H1888">
        <v>2E+20</v>
      </c>
      <c r="I1888">
        <v>6.1724240732223698E-2</v>
      </c>
      <c r="J1888">
        <v>1.08165781286036</v>
      </c>
      <c r="K1888">
        <v>136</v>
      </c>
      <c r="L188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88" s="5" cm="1">
        <f t="array" ref="M1888">MAX(IF((ProjectInfoTable[ProjectName]=DiscreteStatsTable[[#This Row],[ProjectName]]),(ProjectInfoTable[ProjectName]=DiscreteStatsTable[[#This Row],[ProjectName]])*ProjectInfoTable[NumberOfReplications]))</f>
        <v>50</v>
      </c>
      <c r="N1888" s="5" cm="1">
        <f t="array" ref="N1888">IFERROR(AVERAGE(IF((DiscreteStatsTable[GroupByKey]=DiscreteStatsTable[[#This Row],[GroupByKey]]),(DiscreteStatsTable[GroupByKey]=DiscreteStatsTable[[#This Row],[GroupByKey]])*DiscreteStatsTable[Average])),0)</f>
        <v>0.26292505828831725</v>
      </c>
      <c r="O1888" s="5" cm="1">
        <f t="array" ref="O188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88" s="5" cm="1">
        <f t="array" ref="P1888">MAX(IF((ProjectInfoTable[ProjectName]=DiscreteStatsTable[[#This Row],[ProjectName]]),(ProjectInfoTable[ProjectName]=DiscreteStatsTable[[#This Row],[ProjectName]])*ProjectInfoTable[ConfidenceInterval]))</f>
        <v>0.95</v>
      </c>
      <c r="Q1888" s="5">
        <f>IF(AND(DiscreteStatsTable[[#This Row],[RepsWithStatObserved]]=1,Y1888=0),200000000000000000000,IFERROR(_xlfn.T.INV.2T(1 -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88" s="5" cm="1">
        <f t="array" ref="R1888">MIN(IF((DiscreteStatsTable[GroupByKey]=DiscreteStatsTable[[#This Row],[GroupByKey]]),(DiscreteStatsTable[GroupByKey]=DiscreteStatsTable[[#This Row],[GroupByKey]])*DiscreteStatsTable[Average]))</f>
        <v>0.22557766999137499</v>
      </c>
      <c r="S1888" s="5" cm="1">
        <f t="array" ref="S1888">MAX(IF((DiscreteStatsTable[GroupByKey]=DiscreteStatsTable[[#This Row],[GroupByKey]]),(DiscreteStatsTable[GroupByKey]=DiscreteStatsTable[[#This Row],[GroupByKey]])*DiscreteStatsTable[Average]))</f>
        <v>0.304973914001202</v>
      </c>
      <c r="T1888" s="5" cm="1">
        <f t="array" ref="T1888">MIN(IF((DiscreteStatsTable[GroupByKey]=DiscreteStatsTable[[#This Row],[GroupByKey]]),(DiscreteStatsTable[GroupByKey]=DiscreteStatsTable[[#This Row],[GroupByKey]])*DiscreteStatsTable[Minimum]))</f>
        <v>5.0724782129553003E-2</v>
      </c>
      <c r="U1888" s="5" cm="1">
        <f t="array" ref="U1888">MAX(IF((DiscreteStatsTable[GroupByKey]=DiscreteStatsTable[[#This Row],[GroupByKey]]),(DiscreteStatsTable[GroupByKey]=DiscreteStatsTable[[#This Row],[GroupByKey]])*DiscreteStatsTable[Maximum]))</f>
        <v>1.5964764603369801</v>
      </c>
      <c r="V1888" s="5" cm="1">
        <f t="array" ref="V188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88" s="5">
        <f>IF((DiscreteStatsTable[[#This Row],[RepsRequested]]&gt;1),DiscreteStatsTable[[#This Row],[HalfWidth]],DiscreteStatsTable[[#This Row],[BatchMeansHalfWidth]])</f>
        <v>4.5152151721692402E-3</v>
      </c>
      <c r="X1888" s="5" cm="1">
        <f t="array" ref="X1888">COUNT(IF((DiscreteStatsTable[GroupByKey]=DiscreteStatsTable[[#This Row],[GroupByKey]]),(DiscreteStatsTable[GroupByKey]=DiscreteStatsTable[[#This Row],[GroupByKey]])*DiscreteStatsTable[Replication]))</f>
        <v>50</v>
      </c>
      <c r="Y1888" s="5">
        <f>IF(DiscreteStatsTable[[#This Row],[RepsRequested]]=DiscreteStatsTable[[#This Row],[RepsWithStatObserved]],1,0)</f>
        <v>1</v>
      </c>
    </row>
    <row r="1889" spans="1:25" x14ac:dyDescent="0.25">
      <c r="A1889" t="s">
        <v>68</v>
      </c>
      <c r="B1889" t="s">
        <v>70</v>
      </c>
      <c r="C1889">
        <v>15</v>
      </c>
      <c r="D1889" t="s">
        <v>101</v>
      </c>
      <c r="E1889" t="s">
        <v>76</v>
      </c>
      <c r="F1889" t="s">
        <v>73</v>
      </c>
      <c r="G1889">
        <v>7.9069519430394903</v>
      </c>
      <c r="H1889">
        <v>2E+20</v>
      </c>
      <c r="I1889">
        <v>1.85172722196671</v>
      </c>
      <c r="J1889">
        <v>32.449734385810899</v>
      </c>
      <c r="K1889">
        <v>136</v>
      </c>
      <c r="L188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89" s="5" cm="1">
        <f t="array" ref="M1889">MAX(IF((ProjectInfoTable[ProjectName]=DiscreteStatsTable[[#This Row],[ProjectName]]),(ProjectInfoTable[ProjectName]=DiscreteStatsTable[[#This Row],[ProjectName]])*ProjectInfoTable[NumberOfReplications]))</f>
        <v>50</v>
      </c>
      <c r="N1889" s="5" cm="1">
        <f t="array" ref="N1889">IFERROR(AVERAGE(IF((DiscreteStatsTable[GroupByKey]=DiscreteStatsTable[[#This Row],[GroupByKey]]),(DiscreteStatsTable[GroupByKey]=DiscreteStatsTable[[#This Row],[GroupByKey]])*DiscreteStatsTable[Average])),0)</f>
        <v>7.8877517486495128</v>
      </c>
      <c r="O1889" s="5" cm="1">
        <f t="array" ref="O1889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89" s="5" cm="1">
        <f t="array" ref="P1889">MAX(IF((ProjectInfoTable[ProjectName]=DiscreteStatsTable[[#This Row],[ProjectName]]),(ProjectInfoTable[ProjectName]=DiscreteStatsTable[[#This Row],[ProjectName]])*ProjectInfoTable[ConfidenceInterval]))</f>
        <v>0.95</v>
      </c>
      <c r="Q1889" s="5">
        <f>IF(AND(DiscreteStatsTable[[#This Row],[RepsWithStatObserved]]=1,Y1889=0),200000000000000000000,IFERROR(_xlfn.T.INV.2T(1 -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89" s="5" cm="1">
        <f t="array" ref="R1889">MIN(IF((DiscreteStatsTable[GroupByKey]=DiscreteStatsTable[[#This Row],[GroupByKey]]),(DiscreteStatsTable[GroupByKey]=DiscreteStatsTable[[#This Row],[GroupByKey]])*DiscreteStatsTable[Average]))</f>
        <v>6.7673300997412396</v>
      </c>
      <c r="S1889" s="5" cm="1">
        <f t="array" ref="S1889">MAX(IF((DiscreteStatsTable[GroupByKey]=DiscreteStatsTable[[#This Row],[GroupByKey]]),(DiscreteStatsTable[GroupByKey]=DiscreteStatsTable[[#This Row],[GroupByKey]])*DiscreteStatsTable[Average]))</f>
        <v>9.1492174200360505</v>
      </c>
      <c r="T1889" s="5" cm="1">
        <f t="array" ref="T1889">MIN(IF((DiscreteStatsTable[GroupByKey]=DiscreteStatsTable[[#This Row],[GroupByKey]]),(DiscreteStatsTable[GroupByKey]=DiscreteStatsTable[[#This Row],[GroupByKey]])*DiscreteStatsTable[Minimum]))</f>
        <v>1.5217434638865901</v>
      </c>
      <c r="U1889" s="5" cm="1">
        <f t="array" ref="U1889">MAX(IF((DiscreteStatsTable[GroupByKey]=DiscreteStatsTable[[#This Row],[GroupByKey]]),(DiscreteStatsTable[GroupByKey]=DiscreteStatsTable[[#This Row],[GroupByKey]])*DiscreteStatsTable[Maximum]))</f>
        <v>47.894293810109403</v>
      </c>
      <c r="V1889" s="5" cm="1">
        <f t="array" ref="V188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89" s="5">
        <f>IF((DiscreteStatsTable[[#This Row],[RepsRequested]]&gt;1),DiscreteStatsTable[[#This Row],[HalfWidth]],DiscreteStatsTable[[#This Row],[BatchMeansHalfWidth]])</f>
        <v>0.13545645516507757</v>
      </c>
      <c r="X1889" s="5" cm="1">
        <f t="array" ref="X1889">COUNT(IF((DiscreteStatsTable[GroupByKey]=DiscreteStatsTable[[#This Row],[GroupByKey]]),(DiscreteStatsTable[GroupByKey]=DiscreteStatsTable[[#This Row],[GroupByKey]])*DiscreteStatsTable[Replication]))</f>
        <v>50</v>
      </c>
      <c r="Y1889" s="5">
        <f>IF(DiscreteStatsTable[[#This Row],[RepsRequested]]=DiscreteStatsTable[[#This Row],[RepsWithStatObserved]],1,0)</f>
        <v>1</v>
      </c>
    </row>
    <row r="1890" spans="1:25" x14ac:dyDescent="0.25">
      <c r="A1890" t="s">
        <v>68</v>
      </c>
      <c r="B1890" t="s">
        <v>70</v>
      </c>
      <c r="C1890">
        <v>15</v>
      </c>
      <c r="D1890" t="s">
        <v>101</v>
      </c>
      <c r="E1890" t="s">
        <v>77</v>
      </c>
      <c r="F1890" t="s">
        <v>73</v>
      </c>
      <c r="G1890">
        <v>0</v>
      </c>
      <c r="H1890">
        <v>2E+20</v>
      </c>
      <c r="I1890">
        <v>0</v>
      </c>
      <c r="J1890">
        <v>0</v>
      </c>
      <c r="K1890">
        <v>136</v>
      </c>
      <c r="L189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90" s="5" cm="1">
        <f t="array" ref="M1890">MAX(IF((ProjectInfoTable[ProjectName]=DiscreteStatsTable[[#This Row],[ProjectName]]),(ProjectInfoTable[ProjectName]=DiscreteStatsTable[[#This Row],[ProjectName]])*ProjectInfoTable[NumberOfReplications]))</f>
        <v>50</v>
      </c>
      <c r="N1890" s="5" cm="1">
        <f t="array" ref="N1890">IFERROR(AVERAGE(IF((DiscreteStatsTable[GroupByKey]=DiscreteStatsTable[[#This Row],[GroupByKey]]),(DiscreteStatsTable[GroupByKey]=DiscreteStatsTable[[#This Row],[GroupByKey]])*DiscreteStatsTable[Average])),0)</f>
        <v>0</v>
      </c>
      <c r="O1890" s="5" cm="1">
        <f t="array" ref="O1890">IFERROR(_xlfn.STDEV.S(IF((DiscreteStatsTable[GroupByKey]=DiscreteStatsTable[[#This Row],[GroupByKey]]),(DiscreteStatsTable[GroupByKey]=DiscreteStatsTable[[#This Row],[GroupByKey]])*DiscreteStatsTable[Average])),0)</f>
        <v>0</v>
      </c>
      <c r="P1890" s="5" cm="1">
        <f t="array" ref="P1890">MAX(IF((ProjectInfoTable[ProjectName]=DiscreteStatsTable[[#This Row],[ProjectName]]),(ProjectInfoTable[ProjectName]=DiscreteStatsTable[[#This Row],[ProjectName]])*ProjectInfoTable[ConfidenceInterval]))</f>
        <v>0.95</v>
      </c>
      <c r="Q1890" s="5">
        <f>IF(AND(DiscreteStatsTable[[#This Row],[RepsWithStatObserved]]=1,Y1890=0),200000000000000000000,IFERROR(_xlfn.T.INV.2T(1 -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0" s="5" cm="1">
        <f t="array" ref="R1890">MIN(IF((DiscreteStatsTable[GroupByKey]=DiscreteStatsTable[[#This Row],[GroupByKey]]),(DiscreteStatsTable[GroupByKey]=DiscreteStatsTable[[#This Row],[GroupByKey]])*DiscreteStatsTable[Average]))</f>
        <v>0</v>
      </c>
      <c r="S1890" s="5" cm="1">
        <f t="array" ref="S1890">MAX(IF((DiscreteStatsTable[GroupByKey]=DiscreteStatsTable[[#This Row],[GroupByKey]]),(DiscreteStatsTable[GroupByKey]=DiscreteStatsTable[[#This Row],[GroupByKey]])*DiscreteStatsTable[Average]))</f>
        <v>0</v>
      </c>
      <c r="T1890" s="5" cm="1">
        <f t="array" ref="T1890">MIN(IF((DiscreteStatsTable[GroupByKey]=DiscreteStatsTable[[#This Row],[GroupByKey]]),(DiscreteStatsTable[GroupByKey]=DiscreteStatsTable[[#This Row],[GroupByKey]])*DiscreteStatsTable[Minimum]))</f>
        <v>0</v>
      </c>
      <c r="U1890" s="5" cm="1">
        <f t="array" ref="U1890">MAX(IF((DiscreteStatsTable[GroupByKey]=DiscreteStatsTable[[#This Row],[GroupByKey]]),(DiscreteStatsTable[GroupByKey]=DiscreteStatsTable[[#This Row],[GroupByKey]])*DiscreteStatsTable[Maximum]))</f>
        <v>0</v>
      </c>
      <c r="V1890" s="5" cm="1">
        <f t="array" ref="V189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90" s="5">
        <f>IF((DiscreteStatsTable[[#This Row],[RepsRequested]]&gt;1),DiscreteStatsTable[[#This Row],[HalfWidth]],DiscreteStatsTable[[#This Row],[BatchMeansHalfWidth]])</f>
        <v>0</v>
      </c>
      <c r="X1890" s="5" cm="1">
        <f t="array" ref="X1890">COUNT(IF((DiscreteStatsTable[GroupByKey]=DiscreteStatsTable[[#This Row],[GroupByKey]]),(DiscreteStatsTable[GroupByKey]=DiscreteStatsTable[[#This Row],[GroupByKey]])*DiscreteStatsTable[Replication]))</f>
        <v>50</v>
      </c>
      <c r="Y1890" s="5">
        <f>IF(DiscreteStatsTable[[#This Row],[RepsRequested]]=DiscreteStatsTable[[#This Row],[RepsWithStatObserved]],1,0)</f>
        <v>1</v>
      </c>
    </row>
    <row r="1891" spans="1:25" x14ac:dyDescent="0.25">
      <c r="A1891" t="s">
        <v>68</v>
      </c>
      <c r="B1891" t="s">
        <v>70</v>
      </c>
      <c r="C1891">
        <v>15</v>
      </c>
      <c r="D1891" t="s">
        <v>101</v>
      </c>
      <c r="E1891" t="s">
        <v>78</v>
      </c>
      <c r="F1891" t="s">
        <v>73</v>
      </c>
      <c r="G1891">
        <v>5.0244777235361298</v>
      </c>
      <c r="H1891">
        <v>2E+20</v>
      </c>
      <c r="I1891">
        <v>0</v>
      </c>
      <c r="J1891">
        <v>27.171301887670001</v>
      </c>
      <c r="K1891">
        <v>136</v>
      </c>
      <c r="L189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91" s="5" cm="1">
        <f t="array" ref="M1891">MAX(IF((ProjectInfoTable[ProjectName]=DiscreteStatsTable[[#This Row],[ProjectName]]),(ProjectInfoTable[ProjectName]=DiscreteStatsTable[[#This Row],[ProjectName]])*ProjectInfoTable[NumberOfReplications]))</f>
        <v>50</v>
      </c>
      <c r="N1891" s="5" cm="1">
        <f t="array" ref="N1891">IFERROR(AVERAGE(IF((DiscreteStatsTable[GroupByKey]=DiscreteStatsTable[[#This Row],[GroupByKey]]),(DiscreteStatsTable[GroupByKey]=DiscreteStatsTable[[#This Row],[GroupByKey]])*DiscreteStatsTable[Average])),0)</f>
        <v>4.7193176789935771</v>
      </c>
      <c r="O1891" s="5" cm="1">
        <f t="array" ref="O1891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91" s="5" cm="1">
        <f t="array" ref="P1891">MAX(IF((ProjectInfoTable[ProjectName]=DiscreteStatsTable[[#This Row],[ProjectName]]),(ProjectInfoTable[ProjectName]=DiscreteStatsTable[[#This Row],[ProjectName]])*ProjectInfoTable[ConfidenceInterval]))</f>
        <v>0.95</v>
      </c>
      <c r="Q1891" s="5">
        <f>IF(AND(DiscreteStatsTable[[#This Row],[RepsWithStatObserved]]=1,Y1891=0),200000000000000000000,IFERROR(_xlfn.T.INV.2T(1 -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91" s="5" cm="1">
        <f t="array" ref="R1891">MIN(IF((DiscreteStatsTable[GroupByKey]=DiscreteStatsTable[[#This Row],[GroupByKey]]),(DiscreteStatsTable[GroupByKey]=DiscreteStatsTable[[#This Row],[GroupByKey]])*DiscreteStatsTable[Average]))</f>
        <v>0.99822562879195997</v>
      </c>
      <c r="S1891" s="5" cm="1">
        <f t="array" ref="S1891">MAX(IF((DiscreteStatsTable[GroupByKey]=DiscreteStatsTable[[#This Row],[GroupByKey]]),(DiscreteStatsTable[GroupByKey]=DiscreteStatsTable[[#This Row],[GroupByKey]])*DiscreteStatsTable[Average]))</f>
        <v>28.2391469314353</v>
      </c>
      <c r="T1891" s="5" cm="1">
        <f t="array" ref="T1891">MIN(IF((DiscreteStatsTable[GroupByKey]=DiscreteStatsTable[[#This Row],[GroupByKey]]),(DiscreteStatsTable[GroupByKey]=DiscreteStatsTable[[#This Row],[GroupByKey]])*DiscreteStatsTable[Minimum]))</f>
        <v>0</v>
      </c>
      <c r="U1891" s="5" cm="1">
        <f t="array" ref="U1891">MAX(IF((DiscreteStatsTable[GroupByKey]=DiscreteStatsTable[[#This Row],[GroupByKey]]),(DiscreteStatsTable[GroupByKey]=DiscreteStatsTable[[#This Row],[GroupByKey]])*DiscreteStatsTable[Maximum]))</f>
        <v>63.809412329180802</v>
      </c>
      <c r="V1891" s="5" cm="1">
        <f t="array" ref="V189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91" s="5">
        <f>IF((DiscreteStatsTable[[#This Row],[RepsRequested]]&gt;1),DiscreteStatsTable[[#This Row],[HalfWidth]],DiscreteStatsTable[[#This Row],[BatchMeansHalfWidth]])</f>
        <v>1.2545249514665935</v>
      </c>
      <c r="X1891" s="5" cm="1">
        <f t="array" ref="X1891">COUNT(IF((DiscreteStatsTable[GroupByKey]=DiscreteStatsTable[[#This Row],[GroupByKey]]),(DiscreteStatsTable[GroupByKey]=DiscreteStatsTable[[#This Row],[GroupByKey]])*DiscreteStatsTable[Replication]))</f>
        <v>50</v>
      </c>
      <c r="Y1891" s="5">
        <f>IF(DiscreteStatsTable[[#This Row],[RepsRequested]]=DiscreteStatsTable[[#This Row],[RepsWithStatObserved]],1,0)</f>
        <v>1</v>
      </c>
    </row>
    <row r="1892" spans="1:25" x14ac:dyDescent="0.25">
      <c r="A1892" t="s">
        <v>68</v>
      </c>
      <c r="B1892" t="s">
        <v>70</v>
      </c>
      <c r="C1892">
        <v>16</v>
      </c>
      <c r="D1892" t="s">
        <v>101</v>
      </c>
      <c r="E1892" t="s">
        <v>72</v>
      </c>
      <c r="F1892" t="s">
        <v>73</v>
      </c>
      <c r="G1892">
        <v>0.26795006427833601</v>
      </c>
      <c r="H1892">
        <v>2E+20</v>
      </c>
      <c r="I1892">
        <v>5.9851087535186802E-2</v>
      </c>
      <c r="J1892">
        <v>0.88524155056048004</v>
      </c>
      <c r="K1892">
        <v>134</v>
      </c>
      <c r="L189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92" s="5" cm="1">
        <f t="array" ref="M1892">MAX(IF((ProjectInfoTable[ProjectName]=DiscreteStatsTable[[#This Row],[ProjectName]]),(ProjectInfoTable[ProjectName]=DiscreteStatsTable[[#This Row],[ProjectName]])*ProjectInfoTable[NumberOfReplications]))</f>
        <v>50</v>
      </c>
      <c r="N1892" s="5" cm="1">
        <f t="array" ref="N1892">IFERROR(AVERAGE(IF((DiscreteStatsTable[GroupByKey]=DiscreteStatsTable[[#This Row],[GroupByKey]]),(DiscreteStatsTable[GroupByKey]=DiscreteStatsTable[[#This Row],[GroupByKey]])*DiscreteStatsTable[Average])),0)</f>
        <v>0.26292505828831725</v>
      </c>
      <c r="O1892" s="5" cm="1">
        <f t="array" ref="O189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92" s="5" cm="1">
        <f t="array" ref="P1892">MAX(IF((ProjectInfoTable[ProjectName]=DiscreteStatsTable[[#This Row],[ProjectName]]),(ProjectInfoTable[ProjectName]=DiscreteStatsTable[[#This Row],[ProjectName]])*ProjectInfoTable[ConfidenceInterval]))</f>
        <v>0.95</v>
      </c>
      <c r="Q1892" s="5">
        <f>IF(AND(DiscreteStatsTable[[#This Row],[RepsWithStatObserved]]=1,Y1892=0),200000000000000000000,IFERROR(_xlfn.T.INV.2T(1 -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92" s="5" cm="1">
        <f t="array" ref="R1892">MIN(IF((DiscreteStatsTable[GroupByKey]=DiscreteStatsTable[[#This Row],[GroupByKey]]),(DiscreteStatsTable[GroupByKey]=DiscreteStatsTable[[#This Row],[GroupByKey]])*DiscreteStatsTable[Average]))</f>
        <v>0.22557766999137499</v>
      </c>
      <c r="S1892" s="5" cm="1">
        <f t="array" ref="S1892">MAX(IF((DiscreteStatsTable[GroupByKey]=DiscreteStatsTable[[#This Row],[GroupByKey]]),(DiscreteStatsTable[GroupByKey]=DiscreteStatsTable[[#This Row],[GroupByKey]])*DiscreteStatsTable[Average]))</f>
        <v>0.304973914001202</v>
      </c>
      <c r="T1892" s="5" cm="1">
        <f t="array" ref="T1892">MIN(IF((DiscreteStatsTable[GroupByKey]=DiscreteStatsTable[[#This Row],[GroupByKey]]),(DiscreteStatsTable[GroupByKey]=DiscreteStatsTable[[#This Row],[GroupByKey]])*DiscreteStatsTable[Minimum]))</f>
        <v>5.0724782129553003E-2</v>
      </c>
      <c r="U1892" s="5" cm="1">
        <f t="array" ref="U1892">MAX(IF((DiscreteStatsTable[GroupByKey]=DiscreteStatsTable[[#This Row],[GroupByKey]]),(DiscreteStatsTable[GroupByKey]=DiscreteStatsTable[[#This Row],[GroupByKey]])*DiscreteStatsTable[Maximum]))</f>
        <v>1.5964764603369801</v>
      </c>
      <c r="V1892" s="5" cm="1">
        <f t="array" ref="V189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92" s="5">
        <f>IF((DiscreteStatsTable[[#This Row],[RepsRequested]]&gt;1),DiscreteStatsTable[[#This Row],[HalfWidth]],DiscreteStatsTable[[#This Row],[BatchMeansHalfWidth]])</f>
        <v>4.5152151721692402E-3</v>
      </c>
      <c r="X1892" s="5" cm="1">
        <f t="array" ref="X1892">COUNT(IF((DiscreteStatsTable[GroupByKey]=DiscreteStatsTable[[#This Row],[GroupByKey]]),(DiscreteStatsTable[GroupByKey]=DiscreteStatsTable[[#This Row],[GroupByKey]])*DiscreteStatsTable[Replication]))</f>
        <v>50</v>
      </c>
      <c r="Y1892" s="5">
        <f>IF(DiscreteStatsTable[[#This Row],[RepsRequested]]=DiscreteStatsTable[[#This Row],[RepsWithStatObserved]],1,0)</f>
        <v>1</v>
      </c>
    </row>
    <row r="1893" spans="1:25" x14ac:dyDescent="0.25">
      <c r="A1893" t="s">
        <v>68</v>
      </c>
      <c r="B1893" t="s">
        <v>70</v>
      </c>
      <c r="C1893">
        <v>16</v>
      </c>
      <c r="D1893" t="s">
        <v>101</v>
      </c>
      <c r="E1893" t="s">
        <v>74</v>
      </c>
      <c r="F1893" t="s">
        <v>73</v>
      </c>
      <c r="G1893">
        <v>13.154590435691199</v>
      </c>
      <c r="H1893">
        <v>2E+20</v>
      </c>
      <c r="I1893">
        <v>1.7955326260555999</v>
      </c>
      <c r="J1893">
        <v>48.355420715043103</v>
      </c>
      <c r="K1893">
        <v>134</v>
      </c>
      <c r="L189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93" s="5" cm="1">
        <f t="array" ref="M1893">MAX(IF((ProjectInfoTable[ProjectName]=DiscreteStatsTable[[#This Row],[ProjectName]]),(ProjectInfoTable[ProjectName]=DiscreteStatsTable[[#This Row],[ProjectName]])*ProjectInfoTable[NumberOfReplications]))</f>
        <v>50</v>
      </c>
      <c r="N1893" s="5" cm="1">
        <f t="array" ref="N1893">IFERROR(AVERAGE(IF((DiscreteStatsTable[GroupByKey]=DiscreteStatsTable[[#This Row],[GroupByKey]]),(DiscreteStatsTable[GroupByKey]=DiscreteStatsTable[[#This Row],[GroupByKey]])*DiscreteStatsTable[Average])),0)</f>
        <v>12.607069427643092</v>
      </c>
      <c r="O1893" s="5" cm="1">
        <f t="array" ref="O1893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93" s="5" cm="1">
        <f t="array" ref="P1893">MAX(IF((ProjectInfoTable[ProjectName]=DiscreteStatsTable[[#This Row],[ProjectName]]),(ProjectInfoTable[ProjectName]=DiscreteStatsTable[[#This Row],[ProjectName]])*ProjectInfoTable[ConfidenceInterval]))</f>
        <v>0.95</v>
      </c>
      <c r="Q1893" s="5">
        <f>IF(AND(DiscreteStatsTable[[#This Row],[RepsWithStatObserved]]=1,Y1893=0),200000000000000000000,IFERROR(_xlfn.T.INV.2T(1 -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93" s="5" cm="1">
        <f t="array" ref="R1893">MIN(IF((DiscreteStatsTable[GroupByKey]=DiscreteStatsTable[[#This Row],[GroupByKey]]),(DiscreteStatsTable[GroupByKey]=DiscreteStatsTable[[#This Row],[GroupByKey]])*DiscreteStatsTable[Average]))</f>
        <v>7.9331094948983001</v>
      </c>
      <c r="S1893" s="5" cm="1">
        <f t="array" ref="S1893">MAX(IF((DiscreteStatsTable[GroupByKey]=DiscreteStatsTable[[#This Row],[GroupByKey]]),(DiscreteStatsTable[GroupByKey]=DiscreteStatsTable[[#This Row],[GroupByKey]])*DiscreteStatsTable[Average]))</f>
        <v>37.249377369444403</v>
      </c>
      <c r="T1893" s="5" cm="1">
        <f t="array" ref="T1893">MIN(IF((DiscreteStatsTable[GroupByKey]=DiscreteStatsTable[[#This Row],[GroupByKey]]),(DiscreteStatsTable[GroupByKey]=DiscreteStatsTable[[#This Row],[GroupByKey]])*DiscreteStatsTable[Minimum]))</f>
        <v>1.6126494971337599</v>
      </c>
      <c r="U1893" s="5" cm="1">
        <f t="array" ref="U1893">MAX(IF((DiscreteStatsTable[GroupByKey]=DiscreteStatsTable[[#This Row],[GroupByKey]]),(DiscreteStatsTable[GroupByKey]=DiscreteStatsTable[[#This Row],[GroupByKey]])*DiscreteStatsTable[Maximum]))</f>
        <v>77.180378385631897</v>
      </c>
      <c r="V1893" s="5" cm="1">
        <f t="array" ref="V189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93" s="5">
        <f>IF((DiscreteStatsTable[[#This Row],[RepsRequested]]&gt;1),DiscreteStatsTable[[#This Row],[HalfWidth]],DiscreteStatsTable[[#This Row],[BatchMeansHalfWidth]])</f>
        <v>1.3504569972558542</v>
      </c>
      <c r="X1893" s="5" cm="1">
        <f t="array" ref="X1893">COUNT(IF((DiscreteStatsTable[GroupByKey]=DiscreteStatsTable[[#This Row],[GroupByKey]]),(DiscreteStatsTable[GroupByKey]=DiscreteStatsTable[[#This Row],[GroupByKey]])*DiscreteStatsTable[Replication]))</f>
        <v>50</v>
      </c>
      <c r="Y1893" s="5">
        <f>IF(DiscreteStatsTable[[#This Row],[RepsRequested]]=DiscreteStatsTable[[#This Row],[RepsWithStatObserved]],1,0)</f>
        <v>1</v>
      </c>
    </row>
    <row r="1894" spans="1:25" x14ac:dyDescent="0.25">
      <c r="A1894" t="s">
        <v>68</v>
      </c>
      <c r="B1894" t="s">
        <v>70</v>
      </c>
      <c r="C1894">
        <v>16</v>
      </c>
      <c r="D1894" t="s">
        <v>101</v>
      </c>
      <c r="E1894" t="s">
        <v>75</v>
      </c>
      <c r="F1894" t="s">
        <v>73</v>
      </c>
      <c r="G1894">
        <v>0.26795006427833601</v>
      </c>
      <c r="H1894">
        <v>2E+20</v>
      </c>
      <c r="I1894">
        <v>5.9851087535186802E-2</v>
      </c>
      <c r="J1894">
        <v>0.88524155056048004</v>
      </c>
      <c r="K1894">
        <v>134</v>
      </c>
      <c r="L189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94" s="5" cm="1">
        <f t="array" ref="M1894">MAX(IF((ProjectInfoTable[ProjectName]=DiscreteStatsTable[[#This Row],[ProjectName]]),(ProjectInfoTable[ProjectName]=DiscreteStatsTable[[#This Row],[ProjectName]])*ProjectInfoTable[NumberOfReplications]))</f>
        <v>50</v>
      </c>
      <c r="N1894" s="5" cm="1">
        <f t="array" ref="N1894">IFERROR(AVERAGE(IF((DiscreteStatsTable[GroupByKey]=DiscreteStatsTable[[#This Row],[GroupByKey]]),(DiscreteStatsTable[GroupByKey]=DiscreteStatsTable[[#This Row],[GroupByKey]])*DiscreteStatsTable[Average])),0)</f>
        <v>0.26292505828831725</v>
      </c>
      <c r="O1894" s="5" cm="1">
        <f t="array" ref="O189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94" s="5" cm="1">
        <f t="array" ref="P1894">MAX(IF((ProjectInfoTable[ProjectName]=DiscreteStatsTable[[#This Row],[ProjectName]]),(ProjectInfoTable[ProjectName]=DiscreteStatsTable[[#This Row],[ProjectName]])*ProjectInfoTable[ConfidenceInterval]))</f>
        <v>0.95</v>
      </c>
      <c r="Q1894" s="5">
        <f>IF(AND(DiscreteStatsTable[[#This Row],[RepsWithStatObserved]]=1,Y1894=0),200000000000000000000,IFERROR(_xlfn.T.INV.2T(1 -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94" s="5" cm="1">
        <f t="array" ref="R1894">MIN(IF((DiscreteStatsTable[GroupByKey]=DiscreteStatsTable[[#This Row],[GroupByKey]]),(DiscreteStatsTable[GroupByKey]=DiscreteStatsTable[[#This Row],[GroupByKey]])*DiscreteStatsTable[Average]))</f>
        <v>0.22557766999137499</v>
      </c>
      <c r="S1894" s="5" cm="1">
        <f t="array" ref="S1894">MAX(IF((DiscreteStatsTable[GroupByKey]=DiscreteStatsTable[[#This Row],[GroupByKey]]),(DiscreteStatsTable[GroupByKey]=DiscreteStatsTable[[#This Row],[GroupByKey]])*DiscreteStatsTable[Average]))</f>
        <v>0.304973914001202</v>
      </c>
      <c r="T1894" s="5" cm="1">
        <f t="array" ref="T1894">MIN(IF((DiscreteStatsTable[GroupByKey]=DiscreteStatsTable[[#This Row],[GroupByKey]]),(DiscreteStatsTable[GroupByKey]=DiscreteStatsTable[[#This Row],[GroupByKey]])*DiscreteStatsTable[Minimum]))</f>
        <v>5.0724782129553003E-2</v>
      </c>
      <c r="U1894" s="5" cm="1">
        <f t="array" ref="U1894">MAX(IF((DiscreteStatsTable[GroupByKey]=DiscreteStatsTable[[#This Row],[GroupByKey]]),(DiscreteStatsTable[GroupByKey]=DiscreteStatsTable[[#This Row],[GroupByKey]])*DiscreteStatsTable[Maximum]))</f>
        <v>1.5964764603369801</v>
      </c>
      <c r="V1894" s="5" cm="1">
        <f t="array" ref="V189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94" s="5">
        <f>IF((DiscreteStatsTable[[#This Row],[RepsRequested]]&gt;1),DiscreteStatsTable[[#This Row],[HalfWidth]],DiscreteStatsTable[[#This Row],[BatchMeansHalfWidth]])</f>
        <v>4.5152151721692402E-3</v>
      </c>
      <c r="X1894" s="5" cm="1">
        <f t="array" ref="X1894">COUNT(IF((DiscreteStatsTable[GroupByKey]=DiscreteStatsTable[[#This Row],[GroupByKey]]),(DiscreteStatsTable[GroupByKey]=DiscreteStatsTable[[#This Row],[GroupByKey]])*DiscreteStatsTable[Replication]))</f>
        <v>50</v>
      </c>
      <c r="Y1894" s="5">
        <f>IF(DiscreteStatsTable[[#This Row],[RepsRequested]]=DiscreteStatsTable[[#This Row],[RepsWithStatObserved]],1,0)</f>
        <v>1</v>
      </c>
    </row>
    <row r="1895" spans="1:25" x14ac:dyDescent="0.25">
      <c r="A1895" t="s">
        <v>68</v>
      </c>
      <c r="B1895" t="s">
        <v>70</v>
      </c>
      <c r="C1895">
        <v>16</v>
      </c>
      <c r="D1895" t="s">
        <v>101</v>
      </c>
      <c r="E1895" t="s">
        <v>76</v>
      </c>
      <c r="F1895" t="s">
        <v>73</v>
      </c>
      <c r="G1895">
        <v>8.0385019283500796</v>
      </c>
      <c r="H1895">
        <v>2E+20</v>
      </c>
      <c r="I1895">
        <v>1.7955326260555999</v>
      </c>
      <c r="J1895">
        <v>26.557246516814399</v>
      </c>
      <c r="K1895">
        <v>134</v>
      </c>
      <c r="L189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95" s="5" cm="1">
        <f t="array" ref="M1895">MAX(IF((ProjectInfoTable[ProjectName]=DiscreteStatsTable[[#This Row],[ProjectName]]),(ProjectInfoTable[ProjectName]=DiscreteStatsTable[[#This Row],[ProjectName]])*ProjectInfoTable[NumberOfReplications]))</f>
        <v>50</v>
      </c>
      <c r="N1895" s="5" cm="1">
        <f t="array" ref="N1895">IFERROR(AVERAGE(IF((DiscreteStatsTable[GroupByKey]=DiscreteStatsTable[[#This Row],[GroupByKey]]),(DiscreteStatsTable[GroupByKey]=DiscreteStatsTable[[#This Row],[GroupByKey]])*DiscreteStatsTable[Average])),0)</f>
        <v>7.8877517486495128</v>
      </c>
      <c r="O1895" s="5" cm="1">
        <f t="array" ref="O1895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895" s="5" cm="1">
        <f t="array" ref="P1895">MAX(IF((ProjectInfoTable[ProjectName]=DiscreteStatsTable[[#This Row],[ProjectName]]),(ProjectInfoTable[ProjectName]=DiscreteStatsTable[[#This Row],[ProjectName]])*ProjectInfoTable[ConfidenceInterval]))</f>
        <v>0.95</v>
      </c>
      <c r="Q1895" s="5">
        <f>IF(AND(DiscreteStatsTable[[#This Row],[RepsWithStatObserved]]=1,Y1895=0),200000000000000000000,IFERROR(_xlfn.T.INV.2T(1 -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895" s="5" cm="1">
        <f t="array" ref="R1895">MIN(IF((DiscreteStatsTable[GroupByKey]=DiscreteStatsTable[[#This Row],[GroupByKey]]),(DiscreteStatsTable[GroupByKey]=DiscreteStatsTable[[#This Row],[GroupByKey]])*DiscreteStatsTable[Average]))</f>
        <v>6.7673300997412396</v>
      </c>
      <c r="S1895" s="5" cm="1">
        <f t="array" ref="S1895">MAX(IF((DiscreteStatsTable[GroupByKey]=DiscreteStatsTable[[#This Row],[GroupByKey]]),(DiscreteStatsTable[GroupByKey]=DiscreteStatsTable[[#This Row],[GroupByKey]])*DiscreteStatsTable[Average]))</f>
        <v>9.1492174200360505</v>
      </c>
      <c r="T1895" s="5" cm="1">
        <f t="array" ref="T1895">MIN(IF((DiscreteStatsTable[GroupByKey]=DiscreteStatsTable[[#This Row],[GroupByKey]]),(DiscreteStatsTable[GroupByKey]=DiscreteStatsTable[[#This Row],[GroupByKey]])*DiscreteStatsTable[Minimum]))</f>
        <v>1.5217434638865901</v>
      </c>
      <c r="U1895" s="5" cm="1">
        <f t="array" ref="U1895">MAX(IF((DiscreteStatsTable[GroupByKey]=DiscreteStatsTable[[#This Row],[GroupByKey]]),(DiscreteStatsTable[GroupByKey]=DiscreteStatsTable[[#This Row],[GroupByKey]])*DiscreteStatsTable[Maximum]))</f>
        <v>47.894293810109403</v>
      </c>
      <c r="V1895" s="5" cm="1">
        <f t="array" ref="V189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95" s="5">
        <f>IF((DiscreteStatsTable[[#This Row],[RepsRequested]]&gt;1),DiscreteStatsTable[[#This Row],[HalfWidth]],DiscreteStatsTable[[#This Row],[BatchMeansHalfWidth]])</f>
        <v>0.13545645516507757</v>
      </c>
      <c r="X1895" s="5" cm="1">
        <f t="array" ref="X1895">COUNT(IF((DiscreteStatsTable[GroupByKey]=DiscreteStatsTable[[#This Row],[GroupByKey]]),(DiscreteStatsTable[GroupByKey]=DiscreteStatsTable[[#This Row],[GroupByKey]])*DiscreteStatsTable[Replication]))</f>
        <v>50</v>
      </c>
      <c r="Y1895" s="5">
        <f>IF(DiscreteStatsTable[[#This Row],[RepsRequested]]=DiscreteStatsTable[[#This Row],[RepsWithStatObserved]],1,0)</f>
        <v>1</v>
      </c>
    </row>
    <row r="1896" spans="1:25" x14ac:dyDescent="0.25">
      <c r="A1896" t="s">
        <v>68</v>
      </c>
      <c r="B1896" t="s">
        <v>70</v>
      </c>
      <c r="C1896">
        <v>16</v>
      </c>
      <c r="D1896" t="s">
        <v>101</v>
      </c>
      <c r="E1896" t="s">
        <v>77</v>
      </c>
      <c r="F1896" t="s">
        <v>73</v>
      </c>
      <c r="G1896">
        <v>0</v>
      </c>
      <c r="H1896">
        <v>2E+20</v>
      </c>
      <c r="I1896">
        <v>0</v>
      </c>
      <c r="J1896">
        <v>0</v>
      </c>
      <c r="K1896">
        <v>134</v>
      </c>
      <c r="L189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96" s="5" cm="1">
        <f t="array" ref="M1896">MAX(IF((ProjectInfoTable[ProjectName]=DiscreteStatsTable[[#This Row],[ProjectName]]),(ProjectInfoTable[ProjectName]=DiscreteStatsTable[[#This Row],[ProjectName]])*ProjectInfoTable[NumberOfReplications]))</f>
        <v>50</v>
      </c>
      <c r="N1896" s="5" cm="1">
        <f t="array" ref="N1896">IFERROR(AVERAGE(IF((DiscreteStatsTable[GroupByKey]=DiscreteStatsTable[[#This Row],[GroupByKey]]),(DiscreteStatsTable[GroupByKey]=DiscreteStatsTable[[#This Row],[GroupByKey]])*DiscreteStatsTable[Average])),0)</f>
        <v>0</v>
      </c>
      <c r="O1896" s="5" cm="1">
        <f t="array" ref="O1896">IFERROR(_xlfn.STDEV.S(IF((DiscreteStatsTable[GroupByKey]=DiscreteStatsTable[[#This Row],[GroupByKey]]),(DiscreteStatsTable[GroupByKey]=DiscreteStatsTable[[#This Row],[GroupByKey]])*DiscreteStatsTable[Average])),0)</f>
        <v>0</v>
      </c>
      <c r="P1896" s="5" cm="1">
        <f t="array" ref="P1896">MAX(IF((ProjectInfoTable[ProjectName]=DiscreteStatsTable[[#This Row],[ProjectName]]),(ProjectInfoTable[ProjectName]=DiscreteStatsTable[[#This Row],[ProjectName]])*ProjectInfoTable[ConfidenceInterval]))</f>
        <v>0.95</v>
      </c>
      <c r="Q1896" s="5">
        <f>IF(AND(DiscreteStatsTable[[#This Row],[RepsWithStatObserved]]=1,Y1896=0),200000000000000000000,IFERROR(_xlfn.T.INV.2T(1 -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6" s="5" cm="1">
        <f t="array" ref="R1896">MIN(IF((DiscreteStatsTable[GroupByKey]=DiscreteStatsTable[[#This Row],[GroupByKey]]),(DiscreteStatsTable[GroupByKey]=DiscreteStatsTable[[#This Row],[GroupByKey]])*DiscreteStatsTable[Average]))</f>
        <v>0</v>
      </c>
      <c r="S1896" s="5" cm="1">
        <f t="array" ref="S1896">MAX(IF((DiscreteStatsTable[GroupByKey]=DiscreteStatsTable[[#This Row],[GroupByKey]]),(DiscreteStatsTable[GroupByKey]=DiscreteStatsTable[[#This Row],[GroupByKey]])*DiscreteStatsTable[Average]))</f>
        <v>0</v>
      </c>
      <c r="T1896" s="5" cm="1">
        <f t="array" ref="T1896">MIN(IF((DiscreteStatsTable[GroupByKey]=DiscreteStatsTable[[#This Row],[GroupByKey]]),(DiscreteStatsTable[GroupByKey]=DiscreteStatsTable[[#This Row],[GroupByKey]])*DiscreteStatsTable[Minimum]))</f>
        <v>0</v>
      </c>
      <c r="U1896" s="5" cm="1">
        <f t="array" ref="U1896">MAX(IF((DiscreteStatsTable[GroupByKey]=DiscreteStatsTable[[#This Row],[GroupByKey]]),(DiscreteStatsTable[GroupByKey]=DiscreteStatsTable[[#This Row],[GroupByKey]])*DiscreteStatsTable[Maximum]))</f>
        <v>0</v>
      </c>
      <c r="V1896" s="5" cm="1">
        <f t="array" ref="V189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96" s="5">
        <f>IF((DiscreteStatsTable[[#This Row],[RepsRequested]]&gt;1),DiscreteStatsTable[[#This Row],[HalfWidth]],DiscreteStatsTable[[#This Row],[BatchMeansHalfWidth]])</f>
        <v>0</v>
      </c>
      <c r="X1896" s="5" cm="1">
        <f t="array" ref="X1896">COUNT(IF((DiscreteStatsTable[GroupByKey]=DiscreteStatsTable[[#This Row],[GroupByKey]]),(DiscreteStatsTable[GroupByKey]=DiscreteStatsTable[[#This Row],[GroupByKey]])*DiscreteStatsTable[Replication]))</f>
        <v>50</v>
      </c>
      <c r="Y1896" s="5">
        <f>IF(DiscreteStatsTable[[#This Row],[RepsRequested]]=DiscreteStatsTable[[#This Row],[RepsWithStatObserved]],1,0)</f>
        <v>1</v>
      </c>
    </row>
    <row r="1897" spans="1:25" x14ac:dyDescent="0.25">
      <c r="A1897" t="s">
        <v>68</v>
      </c>
      <c r="B1897" t="s">
        <v>70</v>
      </c>
      <c r="C1897">
        <v>16</v>
      </c>
      <c r="D1897" t="s">
        <v>101</v>
      </c>
      <c r="E1897" t="s">
        <v>78</v>
      </c>
      <c r="F1897" t="s">
        <v>73</v>
      </c>
      <c r="G1897">
        <v>5.1160885073411198</v>
      </c>
      <c r="H1897">
        <v>2E+20</v>
      </c>
      <c r="I1897">
        <v>0</v>
      </c>
      <c r="J1897">
        <v>31.336636292700099</v>
      </c>
      <c r="K1897">
        <v>134</v>
      </c>
      <c r="L189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97" s="5" cm="1">
        <f t="array" ref="M1897">MAX(IF((ProjectInfoTable[ProjectName]=DiscreteStatsTable[[#This Row],[ProjectName]]),(ProjectInfoTable[ProjectName]=DiscreteStatsTable[[#This Row],[ProjectName]])*ProjectInfoTable[NumberOfReplications]))</f>
        <v>50</v>
      </c>
      <c r="N1897" s="5" cm="1">
        <f t="array" ref="N1897">IFERROR(AVERAGE(IF((DiscreteStatsTable[GroupByKey]=DiscreteStatsTable[[#This Row],[GroupByKey]]),(DiscreteStatsTable[GroupByKey]=DiscreteStatsTable[[#This Row],[GroupByKey]])*DiscreteStatsTable[Average])),0)</f>
        <v>4.7193176789935771</v>
      </c>
      <c r="O1897" s="5" cm="1">
        <f t="array" ref="O1897">IFERROR(_xlfn.STDEV.S(IF((DiscreteStatsTable[GroupByKey]=DiscreteStatsTable[[#This Row],[GroupByKey]]),(DiscreteStatsTable[GroupByKey]=DiscreteStatsTable[[#This Row],[GroupByKey]])*DiscreteStatsTable[Average])),0)</f>
        <v>4.4142816051863152</v>
      </c>
      <c r="P1897" s="5" cm="1">
        <f t="array" ref="P1897">MAX(IF((ProjectInfoTable[ProjectName]=DiscreteStatsTable[[#This Row],[ProjectName]]),(ProjectInfoTable[ProjectName]=DiscreteStatsTable[[#This Row],[ProjectName]])*ProjectInfoTable[ConfidenceInterval]))</f>
        <v>0.95</v>
      </c>
      <c r="Q1897" s="5">
        <f>IF(AND(DiscreteStatsTable[[#This Row],[RepsWithStatObserved]]=1,Y1897=0),200000000000000000000,IFERROR(_xlfn.T.INV.2T(1 -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897" s="5" cm="1">
        <f t="array" ref="R1897">MIN(IF((DiscreteStatsTable[GroupByKey]=DiscreteStatsTable[[#This Row],[GroupByKey]]),(DiscreteStatsTable[GroupByKey]=DiscreteStatsTable[[#This Row],[GroupByKey]])*DiscreteStatsTable[Average]))</f>
        <v>0.99822562879195997</v>
      </c>
      <c r="S1897" s="5" cm="1">
        <f t="array" ref="S1897">MAX(IF((DiscreteStatsTable[GroupByKey]=DiscreteStatsTable[[#This Row],[GroupByKey]]),(DiscreteStatsTable[GroupByKey]=DiscreteStatsTable[[#This Row],[GroupByKey]])*DiscreteStatsTable[Average]))</f>
        <v>28.2391469314353</v>
      </c>
      <c r="T1897" s="5" cm="1">
        <f t="array" ref="T1897">MIN(IF((DiscreteStatsTable[GroupByKey]=DiscreteStatsTable[[#This Row],[GroupByKey]]),(DiscreteStatsTable[GroupByKey]=DiscreteStatsTable[[#This Row],[GroupByKey]])*DiscreteStatsTable[Minimum]))</f>
        <v>0</v>
      </c>
      <c r="U1897" s="5" cm="1">
        <f t="array" ref="U1897">MAX(IF((DiscreteStatsTable[GroupByKey]=DiscreteStatsTable[[#This Row],[GroupByKey]]),(DiscreteStatsTable[GroupByKey]=DiscreteStatsTable[[#This Row],[GroupByKey]])*DiscreteStatsTable[Maximum]))</f>
        <v>63.809412329180802</v>
      </c>
      <c r="V1897" s="5" cm="1">
        <f t="array" ref="V189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97" s="5">
        <f>IF((DiscreteStatsTable[[#This Row],[RepsRequested]]&gt;1),DiscreteStatsTable[[#This Row],[HalfWidth]],DiscreteStatsTable[[#This Row],[BatchMeansHalfWidth]])</f>
        <v>1.2545249514665935</v>
      </c>
      <c r="X1897" s="5" cm="1">
        <f t="array" ref="X1897">COUNT(IF((DiscreteStatsTable[GroupByKey]=DiscreteStatsTable[[#This Row],[GroupByKey]]),(DiscreteStatsTable[GroupByKey]=DiscreteStatsTable[[#This Row],[GroupByKey]])*DiscreteStatsTable[Replication]))</f>
        <v>50</v>
      </c>
      <c r="Y1897" s="5">
        <f>IF(DiscreteStatsTable[[#This Row],[RepsRequested]]=DiscreteStatsTable[[#This Row],[RepsWithStatObserved]],1,0)</f>
        <v>1</v>
      </c>
    </row>
    <row r="1898" spans="1:25" x14ac:dyDescent="0.25">
      <c r="A1898" t="s">
        <v>68</v>
      </c>
      <c r="B1898" t="s">
        <v>70</v>
      </c>
      <c r="C1898">
        <v>17</v>
      </c>
      <c r="D1898" t="s">
        <v>101</v>
      </c>
      <c r="E1898" t="s">
        <v>72</v>
      </c>
      <c r="F1898" t="s">
        <v>73</v>
      </c>
      <c r="G1898">
        <v>0.27185767725050503</v>
      </c>
      <c r="H1898">
        <v>2E+20</v>
      </c>
      <c r="I1898">
        <v>5.8738818224430597E-2</v>
      </c>
      <c r="J1898">
        <v>1.3045748376687401</v>
      </c>
      <c r="K1898">
        <v>130</v>
      </c>
      <c r="L189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98" s="5" cm="1">
        <f t="array" ref="M1898">MAX(IF((ProjectInfoTable[ProjectName]=DiscreteStatsTable[[#This Row],[ProjectName]]),(ProjectInfoTable[ProjectName]=DiscreteStatsTable[[#This Row],[ProjectName]])*ProjectInfoTable[NumberOfReplications]))</f>
        <v>50</v>
      </c>
      <c r="N1898" s="5" cm="1">
        <f t="array" ref="N1898">IFERROR(AVERAGE(IF((DiscreteStatsTable[GroupByKey]=DiscreteStatsTable[[#This Row],[GroupByKey]]),(DiscreteStatsTable[GroupByKey]=DiscreteStatsTable[[#This Row],[GroupByKey]])*DiscreteStatsTable[Average])),0)</f>
        <v>0.26292505828831725</v>
      </c>
      <c r="O1898" s="5" cm="1">
        <f t="array" ref="O189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898" s="5" cm="1">
        <f t="array" ref="P1898">MAX(IF((ProjectInfoTable[ProjectName]=DiscreteStatsTable[[#This Row],[ProjectName]]),(ProjectInfoTable[ProjectName]=DiscreteStatsTable[[#This Row],[ProjectName]])*ProjectInfoTable[ConfidenceInterval]))</f>
        <v>0.95</v>
      </c>
      <c r="Q1898" s="5">
        <f>IF(AND(DiscreteStatsTable[[#This Row],[RepsWithStatObserved]]=1,Y1898=0),200000000000000000000,IFERROR(_xlfn.T.INV.2T(1 -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898" s="5" cm="1">
        <f t="array" ref="R1898">MIN(IF((DiscreteStatsTable[GroupByKey]=DiscreteStatsTable[[#This Row],[GroupByKey]]),(DiscreteStatsTable[GroupByKey]=DiscreteStatsTable[[#This Row],[GroupByKey]])*DiscreteStatsTable[Average]))</f>
        <v>0.22557766999137499</v>
      </c>
      <c r="S1898" s="5" cm="1">
        <f t="array" ref="S1898">MAX(IF((DiscreteStatsTable[GroupByKey]=DiscreteStatsTable[[#This Row],[GroupByKey]]),(DiscreteStatsTable[GroupByKey]=DiscreteStatsTable[[#This Row],[GroupByKey]])*DiscreteStatsTable[Average]))</f>
        <v>0.304973914001202</v>
      </c>
      <c r="T1898" s="5" cm="1">
        <f t="array" ref="T1898">MIN(IF((DiscreteStatsTable[GroupByKey]=DiscreteStatsTable[[#This Row],[GroupByKey]]),(DiscreteStatsTable[GroupByKey]=DiscreteStatsTable[[#This Row],[GroupByKey]])*DiscreteStatsTable[Minimum]))</f>
        <v>5.0724782129553003E-2</v>
      </c>
      <c r="U1898" s="5" cm="1">
        <f t="array" ref="U1898">MAX(IF((DiscreteStatsTable[GroupByKey]=DiscreteStatsTable[[#This Row],[GroupByKey]]),(DiscreteStatsTable[GroupByKey]=DiscreteStatsTable[[#This Row],[GroupByKey]])*DiscreteStatsTable[Maximum]))</f>
        <v>1.5964764603369801</v>
      </c>
      <c r="V1898" s="5" cm="1">
        <f t="array" ref="V189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98" s="5">
        <f>IF((DiscreteStatsTable[[#This Row],[RepsRequested]]&gt;1),DiscreteStatsTable[[#This Row],[HalfWidth]],DiscreteStatsTable[[#This Row],[BatchMeansHalfWidth]])</f>
        <v>4.5152151721692402E-3</v>
      </c>
      <c r="X1898" s="5" cm="1">
        <f t="array" ref="X1898">COUNT(IF((DiscreteStatsTable[GroupByKey]=DiscreteStatsTable[[#This Row],[GroupByKey]]),(DiscreteStatsTable[GroupByKey]=DiscreteStatsTable[[#This Row],[GroupByKey]])*DiscreteStatsTable[Replication]))</f>
        <v>50</v>
      </c>
      <c r="Y1898" s="5">
        <f>IF(DiscreteStatsTable[[#This Row],[RepsRequested]]=DiscreteStatsTable[[#This Row],[RepsWithStatObserved]],1,0)</f>
        <v>1</v>
      </c>
    </row>
    <row r="1899" spans="1:25" x14ac:dyDescent="0.25">
      <c r="A1899" t="s">
        <v>68</v>
      </c>
      <c r="B1899" t="s">
        <v>70</v>
      </c>
      <c r="C1899">
        <v>17</v>
      </c>
      <c r="D1899" t="s">
        <v>101</v>
      </c>
      <c r="E1899" t="s">
        <v>74</v>
      </c>
      <c r="F1899" t="s">
        <v>73</v>
      </c>
      <c r="G1899">
        <v>12.136448654160599</v>
      </c>
      <c r="H1899">
        <v>2E+20</v>
      </c>
      <c r="I1899">
        <v>2.7547814359156702</v>
      </c>
      <c r="J1899">
        <v>50.666136669378297</v>
      </c>
      <c r="K1899">
        <v>130</v>
      </c>
      <c r="L189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99" s="5" cm="1">
        <f t="array" ref="M1899">MAX(IF((ProjectInfoTable[ProjectName]=DiscreteStatsTable[[#This Row],[ProjectName]]),(ProjectInfoTable[ProjectName]=DiscreteStatsTable[[#This Row],[ProjectName]])*ProjectInfoTable[NumberOfReplications]))</f>
        <v>50</v>
      </c>
      <c r="N1899" s="5" cm="1">
        <f t="array" ref="N1899">IFERROR(AVERAGE(IF((DiscreteStatsTable[GroupByKey]=DiscreteStatsTable[[#This Row],[GroupByKey]]),(DiscreteStatsTable[GroupByKey]=DiscreteStatsTable[[#This Row],[GroupByKey]])*DiscreteStatsTable[Average])),0)</f>
        <v>12.607069427643092</v>
      </c>
      <c r="O1899" s="5" cm="1">
        <f t="array" ref="O1899">IFERROR(_xlfn.STDEV.S(IF((DiscreteStatsTable[GroupByKey]=DiscreteStatsTable[[#This Row],[GroupByKey]]),(DiscreteStatsTable[GroupByKey]=DiscreteStatsTable[[#This Row],[GroupByKey]])*DiscreteStatsTable[Average])),0)</f>
        <v>4.7518365215555507</v>
      </c>
      <c r="P1899" s="5" cm="1">
        <f t="array" ref="P1899">MAX(IF((ProjectInfoTable[ProjectName]=DiscreteStatsTable[[#This Row],[ProjectName]]),(ProjectInfoTable[ProjectName]=DiscreteStatsTable[[#This Row],[ProjectName]])*ProjectInfoTable[ConfidenceInterval]))</f>
        <v>0.95</v>
      </c>
      <c r="Q1899" s="5">
        <f>IF(AND(DiscreteStatsTable[[#This Row],[RepsWithStatObserved]]=1,Y1899=0),200000000000000000000,IFERROR(_xlfn.T.INV.2T(1 -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899" s="5" cm="1">
        <f t="array" ref="R1899">MIN(IF((DiscreteStatsTable[GroupByKey]=DiscreteStatsTable[[#This Row],[GroupByKey]]),(DiscreteStatsTable[GroupByKey]=DiscreteStatsTable[[#This Row],[GroupByKey]])*DiscreteStatsTable[Average]))</f>
        <v>7.9331094948983001</v>
      </c>
      <c r="S1899" s="5" cm="1">
        <f t="array" ref="S1899">MAX(IF((DiscreteStatsTable[GroupByKey]=DiscreteStatsTable[[#This Row],[GroupByKey]]),(DiscreteStatsTable[GroupByKey]=DiscreteStatsTable[[#This Row],[GroupByKey]])*DiscreteStatsTable[Average]))</f>
        <v>37.249377369444403</v>
      </c>
      <c r="T1899" s="5" cm="1">
        <f t="array" ref="T1899">MIN(IF((DiscreteStatsTable[GroupByKey]=DiscreteStatsTable[[#This Row],[GroupByKey]]),(DiscreteStatsTable[GroupByKey]=DiscreteStatsTable[[#This Row],[GroupByKey]])*DiscreteStatsTable[Minimum]))</f>
        <v>1.6126494971337599</v>
      </c>
      <c r="U1899" s="5" cm="1">
        <f t="array" ref="U1899">MAX(IF((DiscreteStatsTable[GroupByKey]=DiscreteStatsTable[[#This Row],[GroupByKey]]),(DiscreteStatsTable[GroupByKey]=DiscreteStatsTable[[#This Row],[GroupByKey]])*DiscreteStatsTable[Maximum]))</f>
        <v>77.180378385631897</v>
      </c>
      <c r="V1899" s="5" cm="1">
        <f t="array" ref="V189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899" s="5">
        <f>IF((DiscreteStatsTable[[#This Row],[RepsRequested]]&gt;1),DiscreteStatsTable[[#This Row],[HalfWidth]],DiscreteStatsTable[[#This Row],[BatchMeansHalfWidth]])</f>
        <v>1.3504569972558542</v>
      </c>
      <c r="X1899" s="5" cm="1">
        <f t="array" ref="X1899">COUNT(IF((DiscreteStatsTable[GroupByKey]=DiscreteStatsTable[[#This Row],[GroupByKey]]),(DiscreteStatsTable[GroupByKey]=DiscreteStatsTable[[#This Row],[GroupByKey]])*DiscreteStatsTable[Replication]))</f>
        <v>50</v>
      </c>
      <c r="Y1899" s="5">
        <f>IF(DiscreteStatsTable[[#This Row],[RepsRequested]]=DiscreteStatsTable[[#This Row],[RepsWithStatObserved]],1,0)</f>
        <v>1</v>
      </c>
    </row>
    <row r="1900" spans="1:25" x14ac:dyDescent="0.25">
      <c r="A1900" t="s">
        <v>68</v>
      </c>
      <c r="B1900" t="s">
        <v>70</v>
      </c>
      <c r="C1900">
        <v>17</v>
      </c>
      <c r="D1900" t="s">
        <v>101</v>
      </c>
      <c r="E1900" t="s">
        <v>75</v>
      </c>
      <c r="F1900" t="s">
        <v>73</v>
      </c>
      <c r="G1900">
        <v>0.27185767725050503</v>
      </c>
      <c r="H1900">
        <v>2E+20</v>
      </c>
      <c r="I1900">
        <v>5.8738818224430597E-2</v>
      </c>
      <c r="J1900">
        <v>1.3045748376687401</v>
      </c>
      <c r="K1900">
        <v>130</v>
      </c>
      <c r="L190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00" s="5" cm="1">
        <f t="array" ref="M1900">MAX(IF((ProjectInfoTable[ProjectName]=DiscreteStatsTable[[#This Row],[ProjectName]]),(ProjectInfoTable[ProjectName]=DiscreteStatsTable[[#This Row],[ProjectName]])*ProjectInfoTable[NumberOfReplications]))</f>
        <v>50</v>
      </c>
      <c r="N1900" s="5" cm="1">
        <f t="array" ref="N1900">IFERROR(AVERAGE(IF((DiscreteStatsTable[GroupByKey]=DiscreteStatsTable[[#This Row],[GroupByKey]]),(DiscreteStatsTable[GroupByKey]=DiscreteStatsTable[[#This Row],[GroupByKey]])*DiscreteStatsTable[Average])),0)</f>
        <v>0.26292505828831725</v>
      </c>
      <c r="O1900" s="5" cm="1">
        <f t="array" ref="O190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00" s="5" cm="1">
        <f t="array" ref="P1900">MAX(IF((ProjectInfoTable[ProjectName]=DiscreteStatsTable[[#This Row],[ProjectName]]),(ProjectInfoTable[ProjectName]=DiscreteStatsTable[[#This Row],[ProjectName]])*ProjectInfoTable[ConfidenceInterval]))</f>
        <v>0.95</v>
      </c>
      <c r="Q1900" s="5">
        <f>IF(AND(DiscreteStatsTable[[#This Row],[RepsWithStatObserved]]=1,Y1900=0),200000000000000000000,IFERROR(_xlfn.T.INV.2T(1 -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00" s="5" cm="1">
        <f t="array" ref="R1900">MIN(IF((DiscreteStatsTable[GroupByKey]=DiscreteStatsTable[[#This Row],[GroupByKey]]),(DiscreteStatsTable[GroupByKey]=DiscreteStatsTable[[#This Row],[GroupByKey]])*DiscreteStatsTable[Average]))</f>
        <v>0.22557766999137499</v>
      </c>
      <c r="S1900" s="5" cm="1">
        <f t="array" ref="S1900">MAX(IF((DiscreteStatsTable[GroupByKey]=DiscreteStatsTable[[#This Row],[GroupByKey]]),(DiscreteStatsTable[GroupByKey]=DiscreteStatsTable[[#This Row],[GroupByKey]])*DiscreteStatsTable[Average]))</f>
        <v>0.304973914001202</v>
      </c>
      <c r="T1900" s="5" cm="1">
        <f t="array" ref="T1900">MIN(IF((DiscreteStatsTable[GroupByKey]=DiscreteStatsTable[[#This Row],[GroupByKey]]),(DiscreteStatsTable[GroupByKey]=DiscreteStatsTable[[#This Row],[GroupByKey]])*DiscreteStatsTable[Minimum]))</f>
        <v>5.0724782129553003E-2</v>
      </c>
      <c r="U1900" s="5" cm="1">
        <f t="array" ref="U1900">MAX(IF((DiscreteStatsTable[GroupByKey]=DiscreteStatsTable[[#This Row],[GroupByKey]]),(DiscreteStatsTable[GroupByKey]=DiscreteStatsTable[[#This Row],[GroupByKey]])*DiscreteStatsTable[Maximum]))</f>
        <v>1.5964764603369801</v>
      </c>
      <c r="V1900" s="5" cm="1">
        <f t="array" ref="V190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00" s="5">
        <f>IF((DiscreteStatsTable[[#This Row],[RepsRequested]]&gt;1),DiscreteStatsTable[[#This Row],[HalfWidth]],DiscreteStatsTable[[#This Row],[BatchMeansHalfWidth]])</f>
        <v>4.5152151721692402E-3</v>
      </c>
      <c r="X1900" s="5" cm="1">
        <f t="array" ref="X1900">COUNT(IF((DiscreteStatsTable[GroupByKey]=DiscreteStatsTable[[#This Row],[GroupByKey]]),(DiscreteStatsTable[GroupByKey]=DiscreteStatsTable[[#This Row],[GroupByKey]])*DiscreteStatsTable[Replication]))</f>
        <v>50</v>
      </c>
      <c r="Y1900" s="5">
        <f>IF(DiscreteStatsTable[[#This Row],[RepsRequested]]=DiscreteStatsTable[[#This Row],[RepsWithStatObserved]],1,0)</f>
        <v>1</v>
      </c>
    </row>
    <row r="1901" spans="1:25" x14ac:dyDescent="0.25">
      <c r="A1901" t="s">
        <v>68</v>
      </c>
      <c r="B1901" t="s">
        <v>70</v>
      </c>
      <c r="C1901">
        <v>17</v>
      </c>
      <c r="D1901" t="s">
        <v>101</v>
      </c>
      <c r="E1901" t="s">
        <v>76</v>
      </c>
      <c r="F1901" t="s">
        <v>73</v>
      </c>
      <c r="G1901">
        <v>8.1557303175151592</v>
      </c>
      <c r="H1901">
        <v>2E+20</v>
      </c>
      <c r="I1901">
        <v>1.7621645467329199</v>
      </c>
      <c r="J1901">
        <v>39.137245130062098</v>
      </c>
      <c r="K1901">
        <v>130</v>
      </c>
      <c r="L190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01" s="5" cm="1">
        <f t="array" ref="M1901">MAX(IF((ProjectInfoTable[ProjectName]=DiscreteStatsTable[[#This Row],[ProjectName]]),(ProjectInfoTable[ProjectName]=DiscreteStatsTable[[#This Row],[ProjectName]])*ProjectInfoTable[NumberOfReplications]))</f>
        <v>50</v>
      </c>
      <c r="N1901" s="5" cm="1">
        <f t="array" ref="N1901">IFERROR(AVERAGE(IF((DiscreteStatsTable[GroupByKey]=DiscreteStatsTable[[#This Row],[GroupByKey]]),(DiscreteStatsTable[GroupByKey]=DiscreteStatsTable[[#This Row],[GroupByKey]])*DiscreteStatsTable[Average])),0)</f>
        <v>7.8877517486495128</v>
      </c>
      <c r="O1901" s="5" cm="1">
        <f t="array" ref="O1901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01" s="5" cm="1">
        <f t="array" ref="P1901">MAX(IF((ProjectInfoTable[ProjectName]=DiscreteStatsTable[[#This Row],[ProjectName]]),(ProjectInfoTable[ProjectName]=DiscreteStatsTable[[#This Row],[ProjectName]])*ProjectInfoTable[ConfidenceInterval]))</f>
        <v>0.95</v>
      </c>
      <c r="Q1901" s="5">
        <f>IF(AND(DiscreteStatsTable[[#This Row],[RepsWithStatObserved]]=1,Y1901=0),200000000000000000000,IFERROR(_xlfn.T.INV.2T(1 -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01" s="5" cm="1">
        <f t="array" ref="R1901">MIN(IF((DiscreteStatsTable[GroupByKey]=DiscreteStatsTable[[#This Row],[GroupByKey]]),(DiscreteStatsTable[GroupByKey]=DiscreteStatsTable[[#This Row],[GroupByKey]])*DiscreteStatsTable[Average]))</f>
        <v>6.7673300997412396</v>
      </c>
      <c r="S1901" s="5" cm="1">
        <f t="array" ref="S1901">MAX(IF((DiscreteStatsTable[GroupByKey]=DiscreteStatsTable[[#This Row],[GroupByKey]]),(DiscreteStatsTable[GroupByKey]=DiscreteStatsTable[[#This Row],[GroupByKey]])*DiscreteStatsTable[Average]))</f>
        <v>9.1492174200360505</v>
      </c>
      <c r="T1901" s="5" cm="1">
        <f t="array" ref="T1901">MIN(IF((DiscreteStatsTable[GroupByKey]=DiscreteStatsTable[[#This Row],[GroupByKey]]),(DiscreteStatsTable[GroupByKey]=DiscreteStatsTable[[#This Row],[GroupByKey]])*DiscreteStatsTable[Minimum]))</f>
        <v>1.5217434638865901</v>
      </c>
      <c r="U1901" s="5" cm="1">
        <f t="array" ref="U1901">MAX(IF((DiscreteStatsTable[GroupByKey]=DiscreteStatsTable[[#This Row],[GroupByKey]]),(DiscreteStatsTable[GroupByKey]=DiscreteStatsTable[[#This Row],[GroupByKey]])*DiscreteStatsTable[Maximum]))</f>
        <v>47.894293810109403</v>
      </c>
      <c r="V1901" s="5" cm="1">
        <f t="array" ref="V190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01" s="5">
        <f>IF((DiscreteStatsTable[[#This Row],[RepsRequested]]&gt;1),DiscreteStatsTable[[#This Row],[HalfWidth]],DiscreteStatsTable[[#This Row],[BatchMeansHalfWidth]])</f>
        <v>0.13545645516507757</v>
      </c>
      <c r="X1901" s="5" cm="1">
        <f t="array" ref="X1901">COUNT(IF((DiscreteStatsTable[GroupByKey]=DiscreteStatsTable[[#This Row],[GroupByKey]]),(DiscreteStatsTable[GroupByKey]=DiscreteStatsTable[[#This Row],[GroupByKey]])*DiscreteStatsTable[Replication]))</f>
        <v>50</v>
      </c>
      <c r="Y1901" s="5">
        <f>IF(DiscreteStatsTable[[#This Row],[RepsRequested]]=DiscreteStatsTable[[#This Row],[RepsWithStatObserved]],1,0)</f>
        <v>1</v>
      </c>
    </row>
    <row r="1902" spans="1:25" x14ac:dyDescent="0.25">
      <c r="A1902" t="s">
        <v>68</v>
      </c>
      <c r="B1902" t="s">
        <v>70</v>
      </c>
      <c r="C1902">
        <v>17</v>
      </c>
      <c r="D1902" t="s">
        <v>101</v>
      </c>
      <c r="E1902" t="s">
        <v>77</v>
      </c>
      <c r="F1902" t="s">
        <v>73</v>
      </c>
      <c r="G1902">
        <v>0</v>
      </c>
      <c r="H1902">
        <v>2E+20</v>
      </c>
      <c r="I1902">
        <v>0</v>
      </c>
      <c r="J1902">
        <v>0</v>
      </c>
      <c r="K1902">
        <v>130</v>
      </c>
      <c r="L190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02" s="5" cm="1">
        <f t="array" ref="M1902">MAX(IF((ProjectInfoTable[ProjectName]=DiscreteStatsTable[[#This Row],[ProjectName]]),(ProjectInfoTable[ProjectName]=DiscreteStatsTable[[#This Row],[ProjectName]])*ProjectInfoTable[NumberOfReplications]))</f>
        <v>50</v>
      </c>
      <c r="N1902" s="5" cm="1">
        <f t="array" ref="N1902">IFERROR(AVERAGE(IF((DiscreteStatsTable[GroupByKey]=DiscreteStatsTable[[#This Row],[GroupByKey]]),(DiscreteStatsTable[GroupByKey]=DiscreteStatsTable[[#This Row],[GroupByKey]])*DiscreteStatsTable[Average])),0)</f>
        <v>0</v>
      </c>
      <c r="O1902" s="5" cm="1">
        <f t="array" ref="O1902">IFERROR(_xlfn.STDEV.S(IF((DiscreteStatsTable[GroupByKey]=DiscreteStatsTable[[#This Row],[GroupByKey]]),(DiscreteStatsTable[GroupByKey]=DiscreteStatsTable[[#This Row],[GroupByKey]])*DiscreteStatsTable[Average])),0)</f>
        <v>0</v>
      </c>
      <c r="P1902" s="5" cm="1">
        <f t="array" ref="P1902">MAX(IF((ProjectInfoTable[ProjectName]=DiscreteStatsTable[[#This Row],[ProjectName]]),(ProjectInfoTable[ProjectName]=DiscreteStatsTable[[#This Row],[ProjectName]])*ProjectInfoTable[ConfidenceInterval]))</f>
        <v>0.95</v>
      </c>
      <c r="Q1902" s="5">
        <f>IF(AND(DiscreteStatsTable[[#This Row],[RepsWithStatObserved]]=1,Y1902=0),200000000000000000000,IFERROR(_xlfn.T.INV.2T(1 -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2" s="5" cm="1">
        <f t="array" ref="R1902">MIN(IF((DiscreteStatsTable[GroupByKey]=DiscreteStatsTable[[#This Row],[GroupByKey]]),(DiscreteStatsTable[GroupByKey]=DiscreteStatsTable[[#This Row],[GroupByKey]])*DiscreteStatsTable[Average]))</f>
        <v>0</v>
      </c>
      <c r="S1902" s="5" cm="1">
        <f t="array" ref="S1902">MAX(IF((DiscreteStatsTable[GroupByKey]=DiscreteStatsTable[[#This Row],[GroupByKey]]),(DiscreteStatsTable[GroupByKey]=DiscreteStatsTable[[#This Row],[GroupByKey]])*DiscreteStatsTable[Average]))</f>
        <v>0</v>
      </c>
      <c r="T1902" s="5" cm="1">
        <f t="array" ref="T1902">MIN(IF((DiscreteStatsTable[GroupByKey]=DiscreteStatsTable[[#This Row],[GroupByKey]]),(DiscreteStatsTable[GroupByKey]=DiscreteStatsTable[[#This Row],[GroupByKey]])*DiscreteStatsTable[Minimum]))</f>
        <v>0</v>
      </c>
      <c r="U1902" s="5" cm="1">
        <f t="array" ref="U1902">MAX(IF((DiscreteStatsTable[GroupByKey]=DiscreteStatsTable[[#This Row],[GroupByKey]]),(DiscreteStatsTable[GroupByKey]=DiscreteStatsTable[[#This Row],[GroupByKey]])*DiscreteStatsTable[Maximum]))</f>
        <v>0</v>
      </c>
      <c r="V1902" s="5" cm="1">
        <f t="array" ref="V190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02" s="5">
        <f>IF((DiscreteStatsTable[[#This Row],[RepsRequested]]&gt;1),DiscreteStatsTable[[#This Row],[HalfWidth]],DiscreteStatsTable[[#This Row],[BatchMeansHalfWidth]])</f>
        <v>0</v>
      </c>
      <c r="X1902" s="5" cm="1">
        <f t="array" ref="X1902">COUNT(IF((DiscreteStatsTable[GroupByKey]=DiscreteStatsTable[[#This Row],[GroupByKey]]),(DiscreteStatsTable[GroupByKey]=DiscreteStatsTable[[#This Row],[GroupByKey]])*DiscreteStatsTable[Replication]))</f>
        <v>50</v>
      </c>
      <c r="Y1902" s="5">
        <f>IF(DiscreteStatsTable[[#This Row],[RepsRequested]]=DiscreteStatsTable[[#This Row],[RepsWithStatObserved]],1,0)</f>
        <v>1</v>
      </c>
    </row>
    <row r="1903" spans="1:25" x14ac:dyDescent="0.25">
      <c r="A1903" t="s">
        <v>68</v>
      </c>
      <c r="B1903" t="s">
        <v>70</v>
      </c>
      <c r="C1903">
        <v>17</v>
      </c>
      <c r="D1903" t="s">
        <v>101</v>
      </c>
      <c r="E1903" t="s">
        <v>78</v>
      </c>
      <c r="F1903" t="s">
        <v>73</v>
      </c>
      <c r="G1903">
        <v>3.9807183366454302</v>
      </c>
      <c r="H1903">
        <v>2E+20</v>
      </c>
      <c r="I1903">
        <v>0</v>
      </c>
      <c r="J1903">
        <v>29.832109662172499</v>
      </c>
      <c r="K1903">
        <v>130</v>
      </c>
      <c r="L190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03" s="5" cm="1">
        <f t="array" ref="M1903">MAX(IF((ProjectInfoTable[ProjectName]=DiscreteStatsTable[[#This Row],[ProjectName]]),(ProjectInfoTable[ProjectName]=DiscreteStatsTable[[#This Row],[ProjectName]])*ProjectInfoTable[NumberOfReplications]))</f>
        <v>50</v>
      </c>
      <c r="N1903" s="5" cm="1">
        <f t="array" ref="N1903">IFERROR(AVERAGE(IF((DiscreteStatsTable[GroupByKey]=DiscreteStatsTable[[#This Row],[GroupByKey]]),(DiscreteStatsTable[GroupByKey]=DiscreteStatsTable[[#This Row],[GroupByKey]])*DiscreteStatsTable[Average])),0)</f>
        <v>4.7193176789935771</v>
      </c>
      <c r="O1903" s="5" cm="1">
        <f t="array" ref="O1903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03" s="5" cm="1">
        <f t="array" ref="P1903">MAX(IF((ProjectInfoTable[ProjectName]=DiscreteStatsTable[[#This Row],[ProjectName]]),(ProjectInfoTable[ProjectName]=DiscreteStatsTable[[#This Row],[ProjectName]])*ProjectInfoTable[ConfidenceInterval]))</f>
        <v>0.95</v>
      </c>
      <c r="Q1903" s="5">
        <f>IF(AND(DiscreteStatsTable[[#This Row],[RepsWithStatObserved]]=1,Y1903=0),200000000000000000000,IFERROR(_xlfn.T.INV.2T(1 -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03" s="5" cm="1">
        <f t="array" ref="R1903">MIN(IF((DiscreteStatsTable[GroupByKey]=DiscreteStatsTable[[#This Row],[GroupByKey]]),(DiscreteStatsTable[GroupByKey]=DiscreteStatsTable[[#This Row],[GroupByKey]])*DiscreteStatsTable[Average]))</f>
        <v>0.99822562879195997</v>
      </c>
      <c r="S1903" s="5" cm="1">
        <f t="array" ref="S1903">MAX(IF((DiscreteStatsTable[GroupByKey]=DiscreteStatsTable[[#This Row],[GroupByKey]]),(DiscreteStatsTable[GroupByKey]=DiscreteStatsTable[[#This Row],[GroupByKey]])*DiscreteStatsTable[Average]))</f>
        <v>28.2391469314353</v>
      </c>
      <c r="T1903" s="5" cm="1">
        <f t="array" ref="T1903">MIN(IF((DiscreteStatsTable[GroupByKey]=DiscreteStatsTable[[#This Row],[GroupByKey]]),(DiscreteStatsTable[GroupByKey]=DiscreteStatsTable[[#This Row],[GroupByKey]])*DiscreteStatsTable[Minimum]))</f>
        <v>0</v>
      </c>
      <c r="U1903" s="5" cm="1">
        <f t="array" ref="U1903">MAX(IF((DiscreteStatsTable[GroupByKey]=DiscreteStatsTable[[#This Row],[GroupByKey]]),(DiscreteStatsTable[GroupByKey]=DiscreteStatsTable[[#This Row],[GroupByKey]])*DiscreteStatsTable[Maximum]))</f>
        <v>63.809412329180802</v>
      </c>
      <c r="V1903" s="5" cm="1">
        <f t="array" ref="V190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03" s="5">
        <f>IF((DiscreteStatsTable[[#This Row],[RepsRequested]]&gt;1),DiscreteStatsTable[[#This Row],[HalfWidth]],DiscreteStatsTable[[#This Row],[BatchMeansHalfWidth]])</f>
        <v>1.2545249514665935</v>
      </c>
      <c r="X1903" s="5" cm="1">
        <f t="array" ref="X1903">COUNT(IF((DiscreteStatsTable[GroupByKey]=DiscreteStatsTable[[#This Row],[GroupByKey]]),(DiscreteStatsTable[GroupByKey]=DiscreteStatsTable[[#This Row],[GroupByKey]])*DiscreteStatsTable[Replication]))</f>
        <v>50</v>
      </c>
      <c r="Y1903" s="5">
        <f>IF(DiscreteStatsTable[[#This Row],[RepsRequested]]=DiscreteStatsTable[[#This Row],[RepsWithStatObserved]],1,0)</f>
        <v>1</v>
      </c>
    </row>
    <row r="1904" spans="1:25" x14ac:dyDescent="0.25">
      <c r="A1904" t="s">
        <v>68</v>
      </c>
      <c r="B1904" t="s">
        <v>70</v>
      </c>
      <c r="C1904">
        <v>18</v>
      </c>
      <c r="D1904" t="s">
        <v>101</v>
      </c>
      <c r="E1904" t="s">
        <v>72</v>
      </c>
      <c r="F1904" t="s">
        <v>73</v>
      </c>
      <c r="G1904">
        <v>0.24778087031625501</v>
      </c>
      <c r="H1904">
        <v>2E+20</v>
      </c>
      <c r="I1904">
        <v>6.1933824410561999E-2</v>
      </c>
      <c r="J1904">
        <v>1.4278206985247599</v>
      </c>
      <c r="K1904">
        <v>140</v>
      </c>
      <c r="L190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04" s="5" cm="1">
        <f t="array" ref="M1904">MAX(IF((ProjectInfoTable[ProjectName]=DiscreteStatsTable[[#This Row],[ProjectName]]),(ProjectInfoTable[ProjectName]=DiscreteStatsTable[[#This Row],[ProjectName]])*ProjectInfoTable[NumberOfReplications]))</f>
        <v>50</v>
      </c>
      <c r="N1904" s="5" cm="1">
        <f t="array" ref="N1904">IFERROR(AVERAGE(IF((DiscreteStatsTable[GroupByKey]=DiscreteStatsTable[[#This Row],[GroupByKey]]),(DiscreteStatsTable[GroupByKey]=DiscreteStatsTable[[#This Row],[GroupByKey]])*DiscreteStatsTable[Average])),0)</f>
        <v>0.26292505828831725</v>
      </c>
      <c r="O1904" s="5" cm="1">
        <f t="array" ref="O190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04" s="5" cm="1">
        <f t="array" ref="P1904">MAX(IF((ProjectInfoTable[ProjectName]=DiscreteStatsTable[[#This Row],[ProjectName]]),(ProjectInfoTable[ProjectName]=DiscreteStatsTable[[#This Row],[ProjectName]])*ProjectInfoTable[ConfidenceInterval]))</f>
        <v>0.95</v>
      </c>
      <c r="Q1904" s="5">
        <f>IF(AND(DiscreteStatsTable[[#This Row],[RepsWithStatObserved]]=1,Y1904=0),200000000000000000000,IFERROR(_xlfn.T.INV.2T(1 -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04" s="5" cm="1">
        <f t="array" ref="R1904">MIN(IF((DiscreteStatsTable[GroupByKey]=DiscreteStatsTable[[#This Row],[GroupByKey]]),(DiscreteStatsTable[GroupByKey]=DiscreteStatsTable[[#This Row],[GroupByKey]])*DiscreteStatsTable[Average]))</f>
        <v>0.22557766999137499</v>
      </c>
      <c r="S1904" s="5" cm="1">
        <f t="array" ref="S1904">MAX(IF((DiscreteStatsTable[GroupByKey]=DiscreteStatsTable[[#This Row],[GroupByKey]]),(DiscreteStatsTable[GroupByKey]=DiscreteStatsTable[[#This Row],[GroupByKey]])*DiscreteStatsTable[Average]))</f>
        <v>0.304973914001202</v>
      </c>
      <c r="T1904" s="5" cm="1">
        <f t="array" ref="T1904">MIN(IF((DiscreteStatsTable[GroupByKey]=DiscreteStatsTable[[#This Row],[GroupByKey]]),(DiscreteStatsTable[GroupByKey]=DiscreteStatsTable[[#This Row],[GroupByKey]])*DiscreteStatsTable[Minimum]))</f>
        <v>5.0724782129553003E-2</v>
      </c>
      <c r="U1904" s="5" cm="1">
        <f t="array" ref="U1904">MAX(IF((DiscreteStatsTable[GroupByKey]=DiscreteStatsTable[[#This Row],[GroupByKey]]),(DiscreteStatsTable[GroupByKey]=DiscreteStatsTable[[#This Row],[GroupByKey]])*DiscreteStatsTable[Maximum]))</f>
        <v>1.5964764603369801</v>
      </c>
      <c r="V1904" s="5" cm="1">
        <f t="array" ref="V190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04" s="5">
        <f>IF((DiscreteStatsTable[[#This Row],[RepsRequested]]&gt;1),DiscreteStatsTable[[#This Row],[HalfWidth]],DiscreteStatsTable[[#This Row],[BatchMeansHalfWidth]])</f>
        <v>4.5152151721692402E-3</v>
      </c>
      <c r="X1904" s="5" cm="1">
        <f t="array" ref="X1904">COUNT(IF((DiscreteStatsTable[GroupByKey]=DiscreteStatsTable[[#This Row],[GroupByKey]]),(DiscreteStatsTable[GroupByKey]=DiscreteStatsTable[[#This Row],[GroupByKey]])*DiscreteStatsTable[Replication]))</f>
        <v>50</v>
      </c>
      <c r="Y1904" s="5">
        <f>IF(DiscreteStatsTable[[#This Row],[RepsRequested]]=DiscreteStatsTable[[#This Row],[RepsWithStatObserved]],1,0)</f>
        <v>1</v>
      </c>
    </row>
    <row r="1905" spans="1:25" x14ac:dyDescent="0.25">
      <c r="A1905" t="s">
        <v>68</v>
      </c>
      <c r="B1905" t="s">
        <v>70</v>
      </c>
      <c r="C1905">
        <v>18</v>
      </c>
      <c r="D1905" t="s">
        <v>101</v>
      </c>
      <c r="E1905" t="s">
        <v>74</v>
      </c>
      <c r="F1905" t="s">
        <v>73</v>
      </c>
      <c r="G1905">
        <v>11.186535845506</v>
      </c>
      <c r="H1905">
        <v>2E+20</v>
      </c>
      <c r="I1905">
        <v>1.8580147323168601</v>
      </c>
      <c r="J1905">
        <v>42.8346209557427</v>
      </c>
      <c r="K1905">
        <v>140</v>
      </c>
      <c r="L190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05" s="5" cm="1">
        <f t="array" ref="M1905">MAX(IF((ProjectInfoTable[ProjectName]=DiscreteStatsTable[[#This Row],[ProjectName]]),(ProjectInfoTable[ProjectName]=DiscreteStatsTable[[#This Row],[ProjectName]])*ProjectInfoTable[NumberOfReplications]))</f>
        <v>50</v>
      </c>
      <c r="N1905" s="5" cm="1">
        <f t="array" ref="N1905">IFERROR(AVERAGE(IF((DiscreteStatsTable[GroupByKey]=DiscreteStatsTable[[#This Row],[GroupByKey]]),(DiscreteStatsTable[GroupByKey]=DiscreteStatsTable[[#This Row],[GroupByKey]])*DiscreteStatsTable[Average])),0)</f>
        <v>12.607069427643092</v>
      </c>
      <c r="O1905" s="5" cm="1">
        <f t="array" ref="O1905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05" s="5" cm="1">
        <f t="array" ref="P1905">MAX(IF((ProjectInfoTable[ProjectName]=DiscreteStatsTable[[#This Row],[ProjectName]]),(ProjectInfoTable[ProjectName]=DiscreteStatsTable[[#This Row],[ProjectName]])*ProjectInfoTable[ConfidenceInterval]))</f>
        <v>0.95</v>
      </c>
      <c r="Q1905" s="5">
        <f>IF(AND(DiscreteStatsTable[[#This Row],[RepsWithStatObserved]]=1,Y1905=0),200000000000000000000,IFERROR(_xlfn.T.INV.2T(1 -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05" s="5" cm="1">
        <f t="array" ref="R1905">MIN(IF((DiscreteStatsTable[GroupByKey]=DiscreteStatsTable[[#This Row],[GroupByKey]]),(DiscreteStatsTable[GroupByKey]=DiscreteStatsTable[[#This Row],[GroupByKey]])*DiscreteStatsTable[Average]))</f>
        <v>7.9331094948983001</v>
      </c>
      <c r="S1905" s="5" cm="1">
        <f t="array" ref="S1905">MAX(IF((DiscreteStatsTable[GroupByKey]=DiscreteStatsTable[[#This Row],[GroupByKey]]),(DiscreteStatsTable[GroupByKey]=DiscreteStatsTable[[#This Row],[GroupByKey]])*DiscreteStatsTable[Average]))</f>
        <v>37.249377369444403</v>
      </c>
      <c r="T1905" s="5" cm="1">
        <f t="array" ref="T1905">MIN(IF((DiscreteStatsTable[GroupByKey]=DiscreteStatsTable[[#This Row],[GroupByKey]]),(DiscreteStatsTable[GroupByKey]=DiscreteStatsTable[[#This Row],[GroupByKey]])*DiscreteStatsTable[Minimum]))</f>
        <v>1.6126494971337599</v>
      </c>
      <c r="U1905" s="5" cm="1">
        <f t="array" ref="U1905">MAX(IF((DiscreteStatsTable[GroupByKey]=DiscreteStatsTable[[#This Row],[GroupByKey]]),(DiscreteStatsTable[GroupByKey]=DiscreteStatsTable[[#This Row],[GroupByKey]])*DiscreteStatsTable[Maximum]))</f>
        <v>77.180378385631897</v>
      </c>
      <c r="V1905" s="5" cm="1">
        <f t="array" ref="V190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05" s="5">
        <f>IF((DiscreteStatsTable[[#This Row],[RepsRequested]]&gt;1),DiscreteStatsTable[[#This Row],[HalfWidth]],DiscreteStatsTable[[#This Row],[BatchMeansHalfWidth]])</f>
        <v>1.3504569972558542</v>
      </c>
      <c r="X1905" s="5" cm="1">
        <f t="array" ref="X1905">COUNT(IF((DiscreteStatsTable[GroupByKey]=DiscreteStatsTable[[#This Row],[GroupByKey]]),(DiscreteStatsTable[GroupByKey]=DiscreteStatsTable[[#This Row],[GroupByKey]])*DiscreteStatsTable[Replication]))</f>
        <v>50</v>
      </c>
      <c r="Y1905" s="5">
        <f>IF(DiscreteStatsTable[[#This Row],[RepsRequested]]=DiscreteStatsTable[[#This Row],[RepsWithStatObserved]],1,0)</f>
        <v>1</v>
      </c>
    </row>
    <row r="1906" spans="1:25" x14ac:dyDescent="0.25">
      <c r="A1906" t="s">
        <v>68</v>
      </c>
      <c r="B1906" t="s">
        <v>70</v>
      </c>
      <c r="C1906">
        <v>18</v>
      </c>
      <c r="D1906" t="s">
        <v>101</v>
      </c>
      <c r="E1906" t="s">
        <v>75</v>
      </c>
      <c r="F1906" t="s">
        <v>73</v>
      </c>
      <c r="G1906">
        <v>0.24778087031625501</v>
      </c>
      <c r="H1906">
        <v>2E+20</v>
      </c>
      <c r="I1906">
        <v>6.1933824410561999E-2</v>
      </c>
      <c r="J1906">
        <v>1.4278206985247599</v>
      </c>
      <c r="K1906">
        <v>140</v>
      </c>
      <c r="L190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06" s="5" cm="1">
        <f t="array" ref="M1906">MAX(IF((ProjectInfoTable[ProjectName]=DiscreteStatsTable[[#This Row],[ProjectName]]),(ProjectInfoTable[ProjectName]=DiscreteStatsTable[[#This Row],[ProjectName]])*ProjectInfoTable[NumberOfReplications]))</f>
        <v>50</v>
      </c>
      <c r="N1906" s="5" cm="1">
        <f t="array" ref="N1906">IFERROR(AVERAGE(IF((DiscreteStatsTable[GroupByKey]=DiscreteStatsTable[[#This Row],[GroupByKey]]),(DiscreteStatsTable[GroupByKey]=DiscreteStatsTable[[#This Row],[GroupByKey]])*DiscreteStatsTable[Average])),0)</f>
        <v>0.26292505828831725</v>
      </c>
      <c r="O1906" s="5" cm="1">
        <f t="array" ref="O190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06" s="5" cm="1">
        <f t="array" ref="P1906">MAX(IF((ProjectInfoTable[ProjectName]=DiscreteStatsTable[[#This Row],[ProjectName]]),(ProjectInfoTable[ProjectName]=DiscreteStatsTable[[#This Row],[ProjectName]])*ProjectInfoTable[ConfidenceInterval]))</f>
        <v>0.95</v>
      </c>
      <c r="Q1906" s="5">
        <f>IF(AND(DiscreteStatsTable[[#This Row],[RepsWithStatObserved]]=1,Y1906=0),200000000000000000000,IFERROR(_xlfn.T.INV.2T(1 -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06" s="5" cm="1">
        <f t="array" ref="R1906">MIN(IF((DiscreteStatsTable[GroupByKey]=DiscreteStatsTable[[#This Row],[GroupByKey]]),(DiscreteStatsTable[GroupByKey]=DiscreteStatsTable[[#This Row],[GroupByKey]])*DiscreteStatsTable[Average]))</f>
        <v>0.22557766999137499</v>
      </c>
      <c r="S1906" s="5" cm="1">
        <f t="array" ref="S1906">MAX(IF((DiscreteStatsTable[GroupByKey]=DiscreteStatsTable[[#This Row],[GroupByKey]]),(DiscreteStatsTable[GroupByKey]=DiscreteStatsTable[[#This Row],[GroupByKey]])*DiscreteStatsTable[Average]))</f>
        <v>0.304973914001202</v>
      </c>
      <c r="T1906" s="5" cm="1">
        <f t="array" ref="T1906">MIN(IF((DiscreteStatsTable[GroupByKey]=DiscreteStatsTable[[#This Row],[GroupByKey]]),(DiscreteStatsTable[GroupByKey]=DiscreteStatsTable[[#This Row],[GroupByKey]])*DiscreteStatsTable[Minimum]))</f>
        <v>5.0724782129553003E-2</v>
      </c>
      <c r="U1906" s="5" cm="1">
        <f t="array" ref="U1906">MAX(IF((DiscreteStatsTable[GroupByKey]=DiscreteStatsTable[[#This Row],[GroupByKey]]),(DiscreteStatsTable[GroupByKey]=DiscreteStatsTable[[#This Row],[GroupByKey]])*DiscreteStatsTable[Maximum]))</f>
        <v>1.5964764603369801</v>
      </c>
      <c r="V1906" s="5" cm="1">
        <f t="array" ref="V190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06" s="5">
        <f>IF((DiscreteStatsTable[[#This Row],[RepsRequested]]&gt;1),DiscreteStatsTable[[#This Row],[HalfWidth]],DiscreteStatsTable[[#This Row],[BatchMeansHalfWidth]])</f>
        <v>4.5152151721692402E-3</v>
      </c>
      <c r="X1906" s="5" cm="1">
        <f t="array" ref="X1906">COUNT(IF((DiscreteStatsTable[GroupByKey]=DiscreteStatsTable[[#This Row],[GroupByKey]]),(DiscreteStatsTable[GroupByKey]=DiscreteStatsTable[[#This Row],[GroupByKey]])*DiscreteStatsTable[Replication]))</f>
        <v>50</v>
      </c>
      <c r="Y1906" s="5">
        <f>IF(DiscreteStatsTable[[#This Row],[RepsRequested]]=DiscreteStatsTable[[#This Row],[RepsWithStatObserved]],1,0)</f>
        <v>1</v>
      </c>
    </row>
    <row r="1907" spans="1:25" x14ac:dyDescent="0.25">
      <c r="A1907" t="s">
        <v>68</v>
      </c>
      <c r="B1907" t="s">
        <v>70</v>
      </c>
      <c r="C1907">
        <v>18</v>
      </c>
      <c r="D1907" t="s">
        <v>101</v>
      </c>
      <c r="E1907" t="s">
        <v>76</v>
      </c>
      <c r="F1907" t="s">
        <v>73</v>
      </c>
      <c r="G1907">
        <v>7.4334261094876499</v>
      </c>
      <c r="H1907">
        <v>2E+20</v>
      </c>
      <c r="I1907">
        <v>1.8580147323168601</v>
      </c>
      <c r="J1907">
        <v>42.8346209557427</v>
      </c>
      <c r="K1907">
        <v>140</v>
      </c>
      <c r="L190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07" s="5" cm="1">
        <f t="array" ref="M1907">MAX(IF((ProjectInfoTable[ProjectName]=DiscreteStatsTable[[#This Row],[ProjectName]]),(ProjectInfoTable[ProjectName]=DiscreteStatsTable[[#This Row],[ProjectName]])*ProjectInfoTable[NumberOfReplications]))</f>
        <v>50</v>
      </c>
      <c r="N1907" s="5" cm="1">
        <f t="array" ref="N1907">IFERROR(AVERAGE(IF((DiscreteStatsTable[GroupByKey]=DiscreteStatsTable[[#This Row],[GroupByKey]]),(DiscreteStatsTable[GroupByKey]=DiscreteStatsTable[[#This Row],[GroupByKey]])*DiscreteStatsTable[Average])),0)</f>
        <v>7.8877517486495128</v>
      </c>
      <c r="O1907" s="5" cm="1">
        <f t="array" ref="O1907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07" s="5" cm="1">
        <f t="array" ref="P1907">MAX(IF((ProjectInfoTable[ProjectName]=DiscreteStatsTable[[#This Row],[ProjectName]]),(ProjectInfoTable[ProjectName]=DiscreteStatsTable[[#This Row],[ProjectName]])*ProjectInfoTable[ConfidenceInterval]))</f>
        <v>0.95</v>
      </c>
      <c r="Q1907" s="5">
        <f>IF(AND(DiscreteStatsTable[[#This Row],[RepsWithStatObserved]]=1,Y1907=0),200000000000000000000,IFERROR(_xlfn.T.INV.2T(1 -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07" s="5" cm="1">
        <f t="array" ref="R1907">MIN(IF((DiscreteStatsTable[GroupByKey]=DiscreteStatsTable[[#This Row],[GroupByKey]]),(DiscreteStatsTable[GroupByKey]=DiscreteStatsTable[[#This Row],[GroupByKey]])*DiscreteStatsTable[Average]))</f>
        <v>6.7673300997412396</v>
      </c>
      <c r="S1907" s="5" cm="1">
        <f t="array" ref="S1907">MAX(IF((DiscreteStatsTable[GroupByKey]=DiscreteStatsTable[[#This Row],[GroupByKey]]),(DiscreteStatsTable[GroupByKey]=DiscreteStatsTable[[#This Row],[GroupByKey]])*DiscreteStatsTable[Average]))</f>
        <v>9.1492174200360505</v>
      </c>
      <c r="T1907" s="5" cm="1">
        <f t="array" ref="T1907">MIN(IF((DiscreteStatsTable[GroupByKey]=DiscreteStatsTable[[#This Row],[GroupByKey]]),(DiscreteStatsTable[GroupByKey]=DiscreteStatsTable[[#This Row],[GroupByKey]])*DiscreteStatsTable[Minimum]))</f>
        <v>1.5217434638865901</v>
      </c>
      <c r="U1907" s="5" cm="1">
        <f t="array" ref="U1907">MAX(IF((DiscreteStatsTable[GroupByKey]=DiscreteStatsTable[[#This Row],[GroupByKey]]),(DiscreteStatsTable[GroupByKey]=DiscreteStatsTable[[#This Row],[GroupByKey]])*DiscreteStatsTable[Maximum]))</f>
        <v>47.894293810109403</v>
      </c>
      <c r="V1907" s="5" cm="1">
        <f t="array" ref="V190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07" s="5">
        <f>IF((DiscreteStatsTable[[#This Row],[RepsRequested]]&gt;1),DiscreteStatsTable[[#This Row],[HalfWidth]],DiscreteStatsTable[[#This Row],[BatchMeansHalfWidth]])</f>
        <v>0.13545645516507757</v>
      </c>
      <c r="X1907" s="5" cm="1">
        <f t="array" ref="X1907">COUNT(IF((DiscreteStatsTable[GroupByKey]=DiscreteStatsTable[[#This Row],[GroupByKey]]),(DiscreteStatsTable[GroupByKey]=DiscreteStatsTable[[#This Row],[GroupByKey]])*DiscreteStatsTable[Replication]))</f>
        <v>50</v>
      </c>
      <c r="Y1907" s="5">
        <f>IF(DiscreteStatsTable[[#This Row],[RepsRequested]]=DiscreteStatsTable[[#This Row],[RepsWithStatObserved]],1,0)</f>
        <v>1</v>
      </c>
    </row>
    <row r="1908" spans="1:25" x14ac:dyDescent="0.25">
      <c r="A1908" t="s">
        <v>68</v>
      </c>
      <c r="B1908" t="s">
        <v>70</v>
      </c>
      <c r="C1908">
        <v>18</v>
      </c>
      <c r="D1908" t="s">
        <v>101</v>
      </c>
      <c r="E1908" t="s">
        <v>77</v>
      </c>
      <c r="F1908" t="s">
        <v>73</v>
      </c>
      <c r="G1908">
        <v>0</v>
      </c>
      <c r="H1908">
        <v>2E+20</v>
      </c>
      <c r="I1908">
        <v>0</v>
      </c>
      <c r="J1908">
        <v>0</v>
      </c>
      <c r="K1908">
        <v>140</v>
      </c>
      <c r="L190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08" s="5" cm="1">
        <f t="array" ref="M1908">MAX(IF((ProjectInfoTable[ProjectName]=DiscreteStatsTable[[#This Row],[ProjectName]]),(ProjectInfoTable[ProjectName]=DiscreteStatsTable[[#This Row],[ProjectName]])*ProjectInfoTable[NumberOfReplications]))</f>
        <v>50</v>
      </c>
      <c r="N1908" s="5" cm="1">
        <f t="array" ref="N1908">IFERROR(AVERAGE(IF((DiscreteStatsTable[GroupByKey]=DiscreteStatsTable[[#This Row],[GroupByKey]]),(DiscreteStatsTable[GroupByKey]=DiscreteStatsTable[[#This Row],[GroupByKey]])*DiscreteStatsTable[Average])),0)</f>
        <v>0</v>
      </c>
      <c r="O1908" s="5" cm="1">
        <f t="array" ref="O1908">IFERROR(_xlfn.STDEV.S(IF((DiscreteStatsTable[GroupByKey]=DiscreteStatsTable[[#This Row],[GroupByKey]]),(DiscreteStatsTable[GroupByKey]=DiscreteStatsTable[[#This Row],[GroupByKey]])*DiscreteStatsTable[Average])),0)</f>
        <v>0</v>
      </c>
      <c r="P1908" s="5" cm="1">
        <f t="array" ref="P1908">MAX(IF((ProjectInfoTable[ProjectName]=DiscreteStatsTable[[#This Row],[ProjectName]]),(ProjectInfoTable[ProjectName]=DiscreteStatsTable[[#This Row],[ProjectName]])*ProjectInfoTable[ConfidenceInterval]))</f>
        <v>0.95</v>
      </c>
      <c r="Q1908" s="5">
        <f>IF(AND(DiscreteStatsTable[[#This Row],[RepsWithStatObserved]]=1,Y1908=0),200000000000000000000,IFERROR(_xlfn.T.INV.2T(1 -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8" s="5" cm="1">
        <f t="array" ref="R1908">MIN(IF((DiscreteStatsTable[GroupByKey]=DiscreteStatsTable[[#This Row],[GroupByKey]]),(DiscreteStatsTable[GroupByKey]=DiscreteStatsTable[[#This Row],[GroupByKey]])*DiscreteStatsTable[Average]))</f>
        <v>0</v>
      </c>
      <c r="S1908" s="5" cm="1">
        <f t="array" ref="S1908">MAX(IF((DiscreteStatsTable[GroupByKey]=DiscreteStatsTable[[#This Row],[GroupByKey]]),(DiscreteStatsTable[GroupByKey]=DiscreteStatsTable[[#This Row],[GroupByKey]])*DiscreteStatsTable[Average]))</f>
        <v>0</v>
      </c>
      <c r="T1908" s="5" cm="1">
        <f t="array" ref="T1908">MIN(IF((DiscreteStatsTable[GroupByKey]=DiscreteStatsTable[[#This Row],[GroupByKey]]),(DiscreteStatsTable[GroupByKey]=DiscreteStatsTable[[#This Row],[GroupByKey]])*DiscreteStatsTable[Minimum]))</f>
        <v>0</v>
      </c>
      <c r="U1908" s="5" cm="1">
        <f t="array" ref="U1908">MAX(IF((DiscreteStatsTable[GroupByKey]=DiscreteStatsTable[[#This Row],[GroupByKey]]),(DiscreteStatsTable[GroupByKey]=DiscreteStatsTable[[#This Row],[GroupByKey]])*DiscreteStatsTable[Maximum]))</f>
        <v>0</v>
      </c>
      <c r="V1908" s="5" cm="1">
        <f t="array" ref="V190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08" s="5">
        <f>IF((DiscreteStatsTable[[#This Row],[RepsRequested]]&gt;1),DiscreteStatsTable[[#This Row],[HalfWidth]],DiscreteStatsTable[[#This Row],[BatchMeansHalfWidth]])</f>
        <v>0</v>
      </c>
      <c r="X1908" s="5" cm="1">
        <f t="array" ref="X1908">COUNT(IF((DiscreteStatsTable[GroupByKey]=DiscreteStatsTable[[#This Row],[GroupByKey]]),(DiscreteStatsTable[GroupByKey]=DiscreteStatsTable[[#This Row],[GroupByKey]])*DiscreteStatsTable[Replication]))</f>
        <v>50</v>
      </c>
      <c r="Y1908" s="5">
        <f>IF(DiscreteStatsTable[[#This Row],[RepsRequested]]=DiscreteStatsTable[[#This Row],[RepsWithStatObserved]],1,0)</f>
        <v>1</v>
      </c>
    </row>
    <row r="1909" spans="1:25" x14ac:dyDescent="0.25">
      <c r="A1909" t="s">
        <v>68</v>
      </c>
      <c r="B1909" t="s">
        <v>70</v>
      </c>
      <c r="C1909">
        <v>18</v>
      </c>
      <c r="D1909" t="s">
        <v>101</v>
      </c>
      <c r="E1909" t="s">
        <v>78</v>
      </c>
      <c r="F1909" t="s">
        <v>73</v>
      </c>
      <c r="G1909">
        <v>3.7531097360183501</v>
      </c>
      <c r="H1909">
        <v>2E+20</v>
      </c>
      <c r="I1909">
        <v>0</v>
      </c>
      <c r="J1909">
        <v>34.415428690623401</v>
      </c>
      <c r="K1909">
        <v>140</v>
      </c>
      <c r="L190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09" s="5" cm="1">
        <f t="array" ref="M1909">MAX(IF((ProjectInfoTable[ProjectName]=DiscreteStatsTable[[#This Row],[ProjectName]]),(ProjectInfoTable[ProjectName]=DiscreteStatsTable[[#This Row],[ProjectName]])*ProjectInfoTable[NumberOfReplications]))</f>
        <v>50</v>
      </c>
      <c r="N1909" s="5" cm="1">
        <f t="array" ref="N1909">IFERROR(AVERAGE(IF((DiscreteStatsTable[GroupByKey]=DiscreteStatsTable[[#This Row],[GroupByKey]]),(DiscreteStatsTable[GroupByKey]=DiscreteStatsTable[[#This Row],[GroupByKey]])*DiscreteStatsTable[Average])),0)</f>
        <v>4.7193176789935771</v>
      </c>
      <c r="O1909" s="5" cm="1">
        <f t="array" ref="O1909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09" s="5" cm="1">
        <f t="array" ref="P1909">MAX(IF((ProjectInfoTable[ProjectName]=DiscreteStatsTable[[#This Row],[ProjectName]]),(ProjectInfoTable[ProjectName]=DiscreteStatsTable[[#This Row],[ProjectName]])*ProjectInfoTable[ConfidenceInterval]))</f>
        <v>0.95</v>
      </c>
      <c r="Q1909" s="5">
        <f>IF(AND(DiscreteStatsTable[[#This Row],[RepsWithStatObserved]]=1,Y1909=0),200000000000000000000,IFERROR(_xlfn.T.INV.2T(1 -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09" s="5" cm="1">
        <f t="array" ref="R1909">MIN(IF((DiscreteStatsTable[GroupByKey]=DiscreteStatsTable[[#This Row],[GroupByKey]]),(DiscreteStatsTable[GroupByKey]=DiscreteStatsTable[[#This Row],[GroupByKey]])*DiscreteStatsTable[Average]))</f>
        <v>0.99822562879195997</v>
      </c>
      <c r="S1909" s="5" cm="1">
        <f t="array" ref="S1909">MAX(IF((DiscreteStatsTable[GroupByKey]=DiscreteStatsTable[[#This Row],[GroupByKey]]),(DiscreteStatsTable[GroupByKey]=DiscreteStatsTable[[#This Row],[GroupByKey]])*DiscreteStatsTable[Average]))</f>
        <v>28.2391469314353</v>
      </c>
      <c r="T1909" s="5" cm="1">
        <f t="array" ref="T1909">MIN(IF((DiscreteStatsTable[GroupByKey]=DiscreteStatsTable[[#This Row],[GroupByKey]]),(DiscreteStatsTable[GroupByKey]=DiscreteStatsTable[[#This Row],[GroupByKey]])*DiscreteStatsTable[Minimum]))</f>
        <v>0</v>
      </c>
      <c r="U1909" s="5" cm="1">
        <f t="array" ref="U1909">MAX(IF((DiscreteStatsTable[GroupByKey]=DiscreteStatsTable[[#This Row],[GroupByKey]]),(DiscreteStatsTable[GroupByKey]=DiscreteStatsTable[[#This Row],[GroupByKey]])*DiscreteStatsTable[Maximum]))</f>
        <v>63.809412329180802</v>
      </c>
      <c r="V1909" s="5" cm="1">
        <f t="array" ref="V190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09" s="5">
        <f>IF((DiscreteStatsTable[[#This Row],[RepsRequested]]&gt;1),DiscreteStatsTable[[#This Row],[HalfWidth]],DiscreteStatsTable[[#This Row],[BatchMeansHalfWidth]])</f>
        <v>1.2545249514665935</v>
      </c>
      <c r="X1909" s="5" cm="1">
        <f t="array" ref="X1909">COUNT(IF((DiscreteStatsTable[GroupByKey]=DiscreteStatsTable[[#This Row],[GroupByKey]]),(DiscreteStatsTable[GroupByKey]=DiscreteStatsTable[[#This Row],[GroupByKey]])*DiscreteStatsTable[Replication]))</f>
        <v>50</v>
      </c>
      <c r="Y1909" s="5">
        <f>IF(DiscreteStatsTable[[#This Row],[RepsRequested]]=DiscreteStatsTable[[#This Row],[RepsWithStatObserved]],1,0)</f>
        <v>1</v>
      </c>
    </row>
    <row r="1910" spans="1:25" x14ac:dyDescent="0.25">
      <c r="A1910" t="s">
        <v>68</v>
      </c>
      <c r="B1910" t="s">
        <v>70</v>
      </c>
      <c r="C1910">
        <v>19</v>
      </c>
      <c r="D1910" t="s">
        <v>101</v>
      </c>
      <c r="E1910" t="s">
        <v>72</v>
      </c>
      <c r="F1910" t="s">
        <v>73</v>
      </c>
      <c r="G1910">
        <v>0.25446470646760599</v>
      </c>
      <c r="H1910">
        <v>2E+20</v>
      </c>
      <c r="I1910">
        <v>6.0561426611434398E-2</v>
      </c>
      <c r="J1910">
        <v>1.0585759563109101</v>
      </c>
      <c r="K1910">
        <v>135</v>
      </c>
      <c r="L191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10" s="5" cm="1">
        <f t="array" ref="M1910">MAX(IF((ProjectInfoTable[ProjectName]=DiscreteStatsTable[[#This Row],[ProjectName]]),(ProjectInfoTable[ProjectName]=DiscreteStatsTable[[#This Row],[ProjectName]])*ProjectInfoTable[NumberOfReplications]))</f>
        <v>50</v>
      </c>
      <c r="N1910" s="5" cm="1">
        <f t="array" ref="N1910">IFERROR(AVERAGE(IF((DiscreteStatsTable[GroupByKey]=DiscreteStatsTable[[#This Row],[GroupByKey]]),(DiscreteStatsTable[GroupByKey]=DiscreteStatsTable[[#This Row],[GroupByKey]])*DiscreteStatsTable[Average])),0)</f>
        <v>0.26292505828831725</v>
      </c>
      <c r="O1910" s="5" cm="1">
        <f t="array" ref="O191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10" s="5" cm="1">
        <f t="array" ref="P1910">MAX(IF((ProjectInfoTable[ProjectName]=DiscreteStatsTable[[#This Row],[ProjectName]]),(ProjectInfoTable[ProjectName]=DiscreteStatsTable[[#This Row],[ProjectName]])*ProjectInfoTable[ConfidenceInterval]))</f>
        <v>0.95</v>
      </c>
      <c r="Q1910" s="5">
        <f>IF(AND(DiscreteStatsTable[[#This Row],[RepsWithStatObserved]]=1,Y1910=0),200000000000000000000,IFERROR(_xlfn.T.INV.2T(1 -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10" s="5" cm="1">
        <f t="array" ref="R1910">MIN(IF((DiscreteStatsTable[GroupByKey]=DiscreteStatsTable[[#This Row],[GroupByKey]]),(DiscreteStatsTable[GroupByKey]=DiscreteStatsTable[[#This Row],[GroupByKey]])*DiscreteStatsTable[Average]))</f>
        <v>0.22557766999137499</v>
      </c>
      <c r="S1910" s="5" cm="1">
        <f t="array" ref="S1910">MAX(IF((DiscreteStatsTable[GroupByKey]=DiscreteStatsTable[[#This Row],[GroupByKey]]),(DiscreteStatsTable[GroupByKey]=DiscreteStatsTable[[#This Row],[GroupByKey]])*DiscreteStatsTable[Average]))</f>
        <v>0.304973914001202</v>
      </c>
      <c r="T1910" s="5" cm="1">
        <f t="array" ref="T1910">MIN(IF((DiscreteStatsTable[GroupByKey]=DiscreteStatsTable[[#This Row],[GroupByKey]]),(DiscreteStatsTable[GroupByKey]=DiscreteStatsTable[[#This Row],[GroupByKey]])*DiscreteStatsTable[Minimum]))</f>
        <v>5.0724782129553003E-2</v>
      </c>
      <c r="U1910" s="5" cm="1">
        <f t="array" ref="U1910">MAX(IF((DiscreteStatsTable[GroupByKey]=DiscreteStatsTable[[#This Row],[GroupByKey]]),(DiscreteStatsTable[GroupByKey]=DiscreteStatsTable[[#This Row],[GroupByKey]])*DiscreteStatsTable[Maximum]))</f>
        <v>1.5964764603369801</v>
      </c>
      <c r="V1910" s="5" cm="1">
        <f t="array" ref="V191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10" s="5">
        <f>IF((DiscreteStatsTable[[#This Row],[RepsRequested]]&gt;1),DiscreteStatsTable[[#This Row],[HalfWidth]],DiscreteStatsTable[[#This Row],[BatchMeansHalfWidth]])</f>
        <v>4.5152151721692402E-3</v>
      </c>
      <c r="X1910" s="5" cm="1">
        <f t="array" ref="X1910">COUNT(IF((DiscreteStatsTable[GroupByKey]=DiscreteStatsTable[[#This Row],[GroupByKey]]),(DiscreteStatsTable[GroupByKey]=DiscreteStatsTable[[#This Row],[GroupByKey]])*DiscreteStatsTable[Replication]))</f>
        <v>50</v>
      </c>
      <c r="Y1910" s="5">
        <f>IF(DiscreteStatsTable[[#This Row],[RepsRequested]]=DiscreteStatsTable[[#This Row],[RepsWithStatObserved]],1,0)</f>
        <v>1</v>
      </c>
    </row>
    <row r="1911" spans="1:25" x14ac:dyDescent="0.25">
      <c r="A1911" t="s">
        <v>68</v>
      </c>
      <c r="B1911" t="s">
        <v>70</v>
      </c>
      <c r="C1911">
        <v>19</v>
      </c>
      <c r="D1911" t="s">
        <v>101</v>
      </c>
      <c r="E1911" t="s">
        <v>74</v>
      </c>
      <c r="F1911" t="s">
        <v>73</v>
      </c>
      <c r="G1911">
        <v>10.747709022584701</v>
      </c>
      <c r="H1911">
        <v>2E+20</v>
      </c>
      <c r="I1911">
        <v>1.89875847475022</v>
      </c>
      <c r="J1911">
        <v>31.757278689327201</v>
      </c>
      <c r="K1911">
        <v>135</v>
      </c>
      <c r="L191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11" s="5" cm="1">
        <f t="array" ref="M1911">MAX(IF((ProjectInfoTable[ProjectName]=DiscreteStatsTable[[#This Row],[ProjectName]]),(ProjectInfoTable[ProjectName]=DiscreteStatsTable[[#This Row],[ProjectName]])*ProjectInfoTable[NumberOfReplications]))</f>
        <v>50</v>
      </c>
      <c r="N1911" s="5" cm="1">
        <f t="array" ref="N1911">IFERROR(AVERAGE(IF((DiscreteStatsTable[GroupByKey]=DiscreteStatsTable[[#This Row],[GroupByKey]]),(DiscreteStatsTable[GroupByKey]=DiscreteStatsTable[[#This Row],[GroupByKey]])*DiscreteStatsTable[Average])),0)</f>
        <v>12.607069427643092</v>
      </c>
      <c r="O1911" s="5" cm="1">
        <f t="array" ref="O1911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11" s="5" cm="1">
        <f t="array" ref="P1911">MAX(IF((ProjectInfoTable[ProjectName]=DiscreteStatsTable[[#This Row],[ProjectName]]),(ProjectInfoTable[ProjectName]=DiscreteStatsTable[[#This Row],[ProjectName]])*ProjectInfoTable[ConfidenceInterval]))</f>
        <v>0.95</v>
      </c>
      <c r="Q1911" s="5">
        <f>IF(AND(DiscreteStatsTable[[#This Row],[RepsWithStatObserved]]=1,Y1911=0),200000000000000000000,IFERROR(_xlfn.T.INV.2T(1 -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11" s="5" cm="1">
        <f t="array" ref="R1911">MIN(IF((DiscreteStatsTable[GroupByKey]=DiscreteStatsTable[[#This Row],[GroupByKey]]),(DiscreteStatsTable[GroupByKey]=DiscreteStatsTable[[#This Row],[GroupByKey]])*DiscreteStatsTable[Average]))</f>
        <v>7.9331094948983001</v>
      </c>
      <c r="S1911" s="5" cm="1">
        <f t="array" ref="S1911">MAX(IF((DiscreteStatsTable[GroupByKey]=DiscreteStatsTable[[#This Row],[GroupByKey]]),(DiscreteStatsTable[GroupByKey]=DiscreteStatsTable[[#This Row],[GroupByKey]])*DiscreteStatsTable[Average]))</f>
        <v>37.249377369444403</v>
      </c>
      <c r="T1911" s="5" cm="1">
        <f t="array" ref="T1911">MIN(IF((DiscreteStatsTable[GroupByKey]=DiscreteStatsTable[[#This Row],[GroupByKey]]),(DiscreteStatsTable[GroupByKey]=DiscreteStatsTable[[#This Row],[GroupByKey]])*DiscreteStatsTable[Minimum]))</f>
        <v>1.6126494971337599</v>
      </c>
      <c r="U1911" s="5" cm="1">
        <f t="array" ref="U1911">MAX(IF((DiscreteStatsTable[GroupByKey]=DiscreteStatsTable[[#This Row],[GroupByKey]]),(DiscreteStatsTable[GroupByKey]=DiscreteStatsTable[[#This Row],[GroupByKey]])*DiscreteStatsTable[Maximum]))</f>
        <v>77.180378385631897</v>
      </c>
      <c r="V1911" s="5" cm="1">
        <f t="array" ref="V191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11" s="5">
        <f>IF((DiscreteStatsTable[[#This Row],[RepsRequested]]&gt;1),DiscreteStatsTable[[#This Row],[HalfWidth]],DiscreteStatsTable[[#This Row],[BatchMeansHalfWidth]])</f>
        <v>1.3504569972558542</v>
      </c>
      <c r="X1911" s="5" cm="1">
        <f t="array" ref="X1911">COUNT(IF((DiscreteStatsTable[GroupByKey]=DiscreteStatsTable[[#This Row],[GroupByKey]]),(DiscreteStatsTable[GroupByKey]=DiscreteStatsTable[[#This Row],[GroupByKey]])*DiscreteStatsTable[Replication]))</f>
        <v>50</v>
      </c>
      <c r="Y1911" s="5">
        <f>IF(DiscreteStatsTable[[#This Row],[RepsRequested]]=DiscreteStatsTable[[#This Row],[RepsWithStatObserved]],1,0)</f>
        <v>1</v>
      </c>
    </row>
    <row r="1912" spans="1:25" x14ac:dyDescent="0.25">
      <c r="A1912" t="s">
        <v>68</v>
      </c>
      <c r="B1912" t="s">
        <v>70</v>
      </c>
      <c r="C1912">
        <v>19</v>
      </c>
      <c r="D1912" t="s">
        <v>101</v>
      </c>
      <c r="E1912" t="s">
        <v>75</v>
      </c>
      <c r="F1912" t="s">
        <v>73</v>
      </c>
      <c r="G1912">
        <v>0.25446470646760599</v>
      </c>
      <c r="H1912">
        <v>2E+20</v>
      </c>
      <c r="I1912">
        <v>6.0561426611434398E-2</v>
      </c>
      <c r="J1912">
        <v>1.0585759563109101</v>
      </c>
      <c r="K1912">
        <v>135</v>
      </c>
      <c r="L191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12" s="5" cm="1">
        <f t="array" ref="M1912">MAX(IF((ProjectInfoTable[ProjectName]=DiscreteStatsTable[[#This Row],[ProjectName]]),(ProjectInfoTable[ProjectName]=DiscreteStatsTable[[#This Row],[ProjectName]])*ProjectInfoTable[NumberOfReplications]))</f>
        <v>50</v>
      </c>
      <c r="N1912" s="5" cm="1">
        <f t="array" ref="N1912">IFERROR(AVERAGE(IF((DiscreteStatsTable[GroupByKey]=DiscreteStatsTable[[#This Row],[GroupByKey]]),(DiscreteStatsTable[GroupByKey]=DiscreteStatsTable[[#This Row],[GroupByKey]])*DiscreteStatsTable[Average])),0)</f>
        <v>0.26292505828831725</v>
      </c>
      <c r="O1912" s="5" cm="1">
        <f t="array" ref="O191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12" s="5" cm="1">
        <f t="array" ref="P1912">MAX(IF((ProjectInfoTable[ProjectName]=DiscreteStatsTable[[#This Row],[ProjectName]]),(ProjectInfoTable[ProjectName]=DiscreteStatsTable[[#This Row],[ProjectName]])*ProjectInfoTable[ConfidenceInterval]))</f>
        <v>0.95</v>
      </c>
      <c r="Q1912" s="5">
        <f>IF(AND(DiscreteStatsTable[[#This Row],[RepsWithStatObserved]]=1,Y1912=0),200000000000000000000,IFERROR(_xlfn.T.INV.2T(1 -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12" s="5" cm="1">
        <f t="array" ref="R1912">MIN(IF((DiscreteStatsTable[GroupByKey]=DiscreteStatsTable[[#This Row],[GroupByKey]]),(DiscreteStatsTable[GroupByKey]=DiscreteStatsTable[[#This Row],[GroupByKey]])*DiscreteStatsTable[Average]))</f>
        <v>0.22557766999137499</v>
      </c>
      <c r="S1912" s="5" cm="1">
        <f t="array" ref="S1912">MAX(IF((DiscreteStatsTable[GroupByKey]=DiscreteStatsTable[[#This Row],[GroupByKey]]),(DiscreteStatsTable[GroupByKey]=DiscreteStatsTable[[#This Row],[GroupByKey]])*DiscreteStatsTable[Average]))</f>
        <v>0.304973914001202</v>
      </c>
      <c r="T1912" s="5" cm="1">
        <f t="array" ref="T1912">MIN(IF((DiscreteStatsTable[GroupByKey]=DiscreteStatsTable[[#This Row],[GroupByKey]]),(DiscreteStatsTable[GroupByKey]=DiscreteStatsTable[[#This Row],[GroupByKey]])*DiscreteStatsTable[Minimum]))</f>
        <v>5.0724782129553003E-2</v>
      </c>
      <c r="U1912" s="5" cm="1">
        <f t="array" ref="U1912">MAX(IF((DiscreteStatsTable[GroupByKey]=DiscreteStatsTable[[#This Row],[GroupByKey]]),(DiscreteStatsTable[GroupByKey]=DiscreteStatsTable[[#This Row],[GroupByKey]])*DiscreteStatsTable[Maximum]))</f>
        <v>1.5964764603369801</v>
      </c>
      <c r="V1912" s="5" cm="1">
        <f t="array" ref="V191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12" s="5">
        <f>IF((DiscreteStatsTable[[#This Row],[RepsRequested]]&gt;1),DiscreteStatsTable[[#This Row],[HalfWidth]],DiscreteStatsTable[[#This Row],[BatchMeansHalfWidth]])</f>
        <v>4.5152151721692402E-3</v>
      </c>
      <c r="X1912" s="5" cm="1">
        <f t="array" ref="X1912">COUNT(IF((DiscreteStatsTable[GroupByKey]=DiscreteStatsTable[[#This Row],[GroupByKey]]),(DiscreteStatsTable[GroupByKey]=DiscreteStatsTable[[#This Row],[GroupByKey]])*DiscreteStatsTable[Replication]))</f>
        <v>50</v>
      </c>
      <c r="Y1912" s="5">
        <f>IF(DiscreteStatsTable[[#This Row],[RepsRequested]]=DiscreteStatsTable[[#This Row],[RepsWithStatObserved]],1,0)</f>
        <v>1</v>
      </c>
    </row>
    <row r="1913" spans="1:25" x14ac:dyDescent="0.25">
      <c r="A1913" t="s">
        <v>68</v>
      </c>
      <c r="B1913" t="s">
        <v>70</v>
      </c>
      <c r="C1913">
        <v>19</v>
      </c>
      <c r="D1913" t="s">
        <v>101</v>
      </c>
      <c r="E1913" t="s">
        <v>76</v>
      </c>
      <c r="F1913" t="s">
        <v>73</v>
      </c>
      <c r="G1913">
        <v>7.63394119402819</v>
      </c>
      <c r="H1913">
        <v>2E+20</v>
      </c>
      <c r="I1913">
        <v>1.81684279834303</v>
      </c>
      <c r="J1913">
        <v>31.757278689327201</v>
      </c>
      <c r="K1913">
        <v>135</v>
      </c>
      <c r="L191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13" s="5" cm="1">
        <f t="array" ref="M1913">MAX(IF((ProjectInfoTable[ProjectName]=DiscreteStatsTable[[#This Row],[ProjectName]]),(ProjectInfoTable[ProjectName]=DiscreteStatsTable[[#This Row],[ProjectName]])*ProjectInfoTable[NumberOfReplications]))</f>
        <v>50</v>
      </c>
      <c r="N1913" s="5" cm="1">
        <f t="array" ref="N1913">IFERROR(AVERAGE(IF((DiscreteStatsTable[GroupByKey]=DiscreteStatsTable[[#This Row],[GroupByKey]]),(DiscreteStatsTable[GroupByKey]=DiscreteStatsTable[[#This Row],[GroupByKey]])*DiscreteStatsTable[Average])),0)</f>
        <v>7.8877517486495128</v>
      </c>
      <c r="O1913" s="5" cm="1">
        <f t="array" ref="O1913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13" s="5" cm="1">
        <f t="array" ref="P1913">MAX(IF((ProjectInfoTable[ProjectName]=DiscreteStatsTable[[#This Row],[ProjectName]]),(ProjectInfoTable[ProjectName]=DiscreteStatsTable[[#This Row],[ProjectName]])*ProjectInfoTable[ConfidenceInterval]))</f>
        <v>0.95</v>
      </c>
      <c r="Q1913" s="5">
        <f>IF(AND(DiscreteStatsTable[[#This Row],[RepsWithStatObserved]]=1,Y1913=0),200000000000000000000,IFERROR(_xlfn.T.INV.2T(1 -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13" s="5" cm="1">
        <f t="array" ref="R1913">MIN(IF((DiscreteStatsTable[GroupByKey]=DiscreteStatsTable[[#This Row],[GroupByKey]]),(DiscreteStatsTable[GroupByKey]=DiscreteStatsTable[[#This Row],[GroupByKey]])*DiscreteStatsTable[Average]))</f>
        <v>6.7673300997412396</v>
      </c>
      <c r="S1913" s="5" cm="1">
        <f t="array" ref="S1913">MAX(IF((DiscreteStatsTable[GroupByKey]=DiscreteStatsTable[[#This Row],[GroupByKey]]),(DiscreteStatsTable[GroupByKey]=DiscreteStatsTable[[#This Row],[GroupByKey]])*DiscreteStatsTable[Average]))</f>
        <v>9.1492174200360505</v>
      </c>
      <c r="T1913" s="5" cm="1">
        <f t="array" ref="T1913">MIN(IF((DiscreteStatsTable[GroupByKey]=DiscreteStatsTable[[#This Row],[GroupByKey]]),(DiscreteStatsTable[GroupByKey]=DiscreteStatsTable[[#This Row],[GroupByKey]])*DiscreteStatsTable[Minimum]))</f>
        <v>1.5217434638865901</v>
      </c>
      <c r="U1913" s="5" cm="1">
        <f t="array" ref="U1913">MAX(IF((DiscreteStatsTable[GroupByKey]=DiscreteStatsTable[[#This Row],[GroupByKey]]),(DiscreteStatsTable[GroupByKey]=DiscreteStatsTable[[#This Row],[GroupByKey]])*DiscreteStatsTable[Maximum]))</f>
        <v>47.894293810109403</v>
      </c>
      <c r="V1913" s="5" cm="1">
        <f t="array" ref="V191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13" s="5">
        <f>IF((DiscreteStatsTable[[#This Row],[RepsRequested]]&gt;1),DiscreteStatsTable[[#This Row],[HalfWidth]],DiscreteStatsTable[[#This Row],[BatchMeansHalfWidth]])</f>
        <v>0.13545645516507757</v>
      </c>
      <c r="X1913" s="5" cm="1">
        <f t="array" ref="X1913">COUNT(IF((DiscreteStatsTable[GroupByKey]=DiscreteStatsTable[[#This Row],[GroupByKey]]),(DiscreteStatsTable[GroupByKey]=DiscreteStatsTable[[#This Row],[GroupByKey]])*DiscreteStatsTable[Replication]))</f>
        <v>50</v>
      </c>
      <c r="Y1913" s="5">
        <f>IF(DiscreteStatsTable[[#This Row],[RepsRequested]]=DiscreteStatsTable[[#This Row],[RepsWithStatObserved]],1,0)</f>
        <v>1</v>
      </c>
    </row>
    <row r="1914" spans="1:25" x14ac:dyDescent="0.25">
      <c r="A1914" t="s">
        <v>68</v>
      </c>
      <c r="B1914" t="s">
        <v>70</v>
      </c>
      <c r="C1914">
        <v>19</v>
      </c>
      <c r="D1914" t="s">
        <v>101</v>
      </c>
      <c r="E1914" t="s">
        <v>77</v>
      </c>
      <c r="F1914" t="s">
        <v>73</v>
      </c>
      <c r="G1914">
        <v>0</v>
      </c>
      <c r="H1914">
        <v>2E+20</v>
      </c>
      <c r="I1914">
        <v>0</v>
      </c>
      <c r="J1914">
        <v>0</v>
      </c>
      <c r="K1914">
        <v>135</v>
      </c>
      <c r="L191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14" s="5" cm="1">
        <f t="array" ref="M1914">MAX(IF((ProjectInfoTable[ProjectName]=DiscreteStatsTable[[#This Row],[ProjectName]]),(ProjectInfoTable[ProjectName]=DiscreteStatsTable[[#This Row],[ProjectName]])*ProjectInfoTable[NumberOfReplications]))</f>
        <v>50</v>
      </c>
      <c r="N1914" s="5" cm="1">
        <f t="array" ref="N1914">IFERROR(AVERAGE(IF((DiscreteStatsTable[GroupByKey]=DiscreteStatsTable[[#This Row],[GroupByKey]]),(DiscreteStatsTable[GroupByKey]=DiscreteStatsTable[[#This Row],[GroupByKey]])*DiscreteStatsTable[Average])),0)</f>
        <v>0</v>
      </c>
      <c r="O1914" s="5" cm="1">
        <f t="array" ref="O1914">IFERROR(_xlfn.STDEV.S(IF((DiscreteStatsTable[GroupByKey]=DiscreteStatsTable[[#This Row],[GroupByKey]]),(DiscreteStatsTable[GroupByKey]=DiscreteStatsTable[[#This Row],[GroupByKey]])*DiscreteStatsTable[Average])),0)</f>
        <v>0</v>
      </c>
      <c r="P1914" s="5" cm="1">
        <f t="array" ref="P1914">MAX(IF((ProjectInfoTable[ProjectName]=DiscreteStatsTable[[#This Row],[ProjectName]]),(ProjectInfoTable[ProjectName]=DiscreteStatsTable[[#This Row],[ProjectName]])*ProjectInfoTable[ConfidenceInterval]))</f>
        <v>0.95</v>
      </c>
      <c r="Q1914" s="5">
        <f>IF(AND(DiscreteStatsTable[[#This Row],[RepsWithStatObserved]]=1,Y1914=0),200000000000000000000,IFERROR(_xlfn.T.INV.2T(1 -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4" s="5" cm="1">
        <f t="array" ref="R1914">MIN(IF((DiscreteStatsTable[GroupByKey]=DiscreteStatsTable[[#This Row],[GroupByKey]]),(DiscreteStatsTable[GroupByKey]=DiscreteStatsTable[[#This Row],[GroupByKey]])*DiscreteStatsTable[Average]))</f>
        <v>0</v>
      </c>
      <c r="S1914" s="5" cm="1">
        <f t="array" ref="S1914">MAX(IF((DiscreteStatsTable[GroupByKey]=DiscreteStatsTable[[#This Row],[GroupByKey]]),(DiscreteStatsTable[GroupByKey]=DiscreteStatsTable[[#This Row],[GroupByKey]])*DiscreteStatsTable[Average]))</f>
        <v>0</v>
      </c>
      <c r="T1914" s="5" cm="1">
        <f t="array" ref="T1914">MIN(IF((DiscreteStatsTable[GroupByKey]=DiscreteStatsTable[[#This Row],[GroupByKey]]),(DiscreteStatsTable[GroupByKey]=DiscreteStatsTable[[#This Row],[GroupByKey]])*DiscreteStatsTable[Minimum]))</f>
        <v>0</v>
      </c>
      <c r="U1914" s="5" cm="1">
        <f t="array" ref="U1914">MAX(IF((DiscreteStatsTable[GroupByKey]=DiscreteStatsTable[[#This Row],[GroupByKey]]),(DiscreteStatsTable[GroupByKey]=DiscreteStatsTable[[#This Row],[GroupByKey]])*DiscreteStatsTable[Maximum]))</f>
        <v>0</v>
      </c>
      <c r="V1914" s="5" cm="1">
        <f t="array" ref="V191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14" s="5">
        <f>IF((DiscreteStatsTable[[#This Row],[RepsRequested]]&gt;1),DiscreteStatsTable[[#This Row],[HalfWidth]],DiscreteStatsTable[[#This Row],[BatchMeansHalfWidth]])</f>
        <v>0</v>
      </c>
      <c r="X1914" s="5" cm="1">
        <f t="array" ref="X1914">COUNT(IF((DiscreteStatsTable[GroupByKey]=DiscreteStatsTable[[#This Row],[GroupByKey]]),(DiscreteStatsTable[GroupByKey]=DiscreteStatsTable[[#This Row],[GroupByKey]])*DiscreteStatsTable[Replication]))</f>
        <v>50</v>
      </c>
      <c r="Y1914" s="5">
        <f>IF(DiscreteStatsTable[[#This Row],[RepsRequested]]=DiscreteStatsTable[[#This Row],[RepsWithStatObserved]],1,0)</f>
        <v>1</v>
      </c>
    </row>
    <row r="1915" spans="1:25" x14ac:dyDescent="0.25">
      <c r="A1915" t="s">
        <v>68</v>
      </c>
      <c r="B1915" t="s">
        <v>70</v>
      </c>
      <c r="C1915">
        <v>19</v>
      </c>
      <c r="D1915" t="s">
        <v>101</v>
      </c>
      <c r="E1915" t="s">
        <v>78</v>
      </c>
      <c r="F1915" t="s">
        <v>73</v>
      </c>
      <c r="G1915">
        <v>3.11376782855656</v>
      </c>
      <c r="H1915">
        <v>2E+20</v>
      </c>
      <c r="I1915">
        <v>0</v>
      </c>
      <c r="J1915">
        <v>18.672213275568801</v>
      </c>
      <c r="K1915">
        <v>135</v>
      </c>
      <c r="L191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15" s="5" cm="1">
        <f t="array" ref="M1915">MAX(IF((ProjectInfoTable[ProjectName]=DiscreteStatsTable[[#This Row],[ProjectName]]),(ProjectInfoTable[ProjectName]=DiscreteStatsTable[[#This Row],[ProjectName]])*ProjectInfoTable[NumberOfReplications]))</f>
        <v>50</v>
      </c>
      <c r="N1915" s="5" cm="1">
        <f t="array" ref="N1915">IFERROR(AVERAGE(IF((DiscreteStatsTable[GroupByKey]=DiscreteStatsTable[[#This Row],[GroupByKey]]),(DiscreteStatsTable[GroupByKey]=DiscreteStatsTable[[#This Row],[GroupByKey]])*DiscreteStatsTable[Average])),0)</f>
        <v>4.7193176789935771</v>
      </c>
      <c r="O1915" s="5" cm="1">
        <f t="array" ref="O1915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15" s="5" cm="1">
        <f t="array" ref="P1915">MAX(IF((ProjectInfoTable[ProjectName]=DiscreteStatsTable[[#This Row],[ProjectName]]),(ProjectInfoTable[ProjectName]=DiscreteStatsTable[[#This Row],[ProjectName]])*ProjectInfoTable[ConfidenceInterval]))</f>
        <v>0.95</v>
      </c>
      <c r="Q1915" s="5">
        <f>IF(AND(DiscreteStatsTable[[#This Row],[RepsWithStatObserved]]=1,Y1915=0),200000000000000000000,IFERROR(_xlfn.T.INV.2T(1 -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15" s="5" cm="1">
        <f t="array" ref="R1915">MIN(IF((DiscreteStatsTable[GroupByKey]=DiscreteStatsTable[[#This Row],[GroupByKey]]),(DiscreteStatsTable[GroupByKey]=DiscreteStatsTable[[#This Row],[GroupByKey]])*DiscreteStatsTable[Average]))</f>
        <v>0.99822562879195997</v>
      </c>
      <c r="S1915" s="5" cm="1">
        <f t="array" ref="S1915">MAX(IF((DiscreteStatsTable[GroupByKey]=DiscreteStatsTable[[#This Row],[GroupByKey]]),(DiscreteStatsTable[GroupByKey]=DiscreteStatsTable[[#This Row],[GroupByKey]])*DiscreteStatsTable[Average]))</f>
        <v>28.2391469314353</v>
      </c>
      <c r="T1915" s="5" cm="1">
        <f t="array" ref="T1915">MIN(IF((DiscreteStatsTable[GroupByKey]=DiscreteStatsTable[[#This Row],[GroupByKey]]),(DiscreteStatsTable[GroupByKey]=DiscreteStatsTable[[#This Row],[GroupByKey]])*DiscreteStatsTable[Minimum]))</f>
        <v>0</v>
      </c>
      <c r="U1915" s="5" cm="1">
        <f t="array" ref="U1915">MAX(IF((DiscreteStatsTable[GroupByKey]=DiscreteStatsTable[[#This Row],[GroupByKey]]),(DiscreteStatsTable[GroupByKey]=DiscreteStatsTable[[#This Row],[GroupByKey]])*DiscreteStatsTable[Maximum]))</f>
        <v>63.809412329180802</v>
      </c>
      <c r="V1915" s="5" cm="1">
        <f t="array" ref="V191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15" s="5">
        <f>IF((DiscreteStatsTable[[#This Row],[RepsRequested]]&gt;1),DiscreteStatsTable[[#This Row],[HalfWidth]],DiscreteStatsTable[[#This Row],[BatchMeansHalfWidth]])</f>
        <v>1.2545249514665935</v>
      </c>
      <c r="X1915" s="5" cm="1">
        <f t="array" ref="X1915">COUNT(IF((DiscreteStatsTable[GroupByKey]=DiscreteStatsTable[[#This Row],[GroupByKey]]),(DiscreteStatsTable[GroupByKey]=DiscreteStatsTable[[#This Row],[GroupByKey]])*DiscreteStatsTable[Replication]))</f>
        <v>50</v>
      </c>
      <c r="Y1915" s="5">
        <f>IF(DiscreteStatsTable[[#This Row],[RepsRequested]]=DiscreteStatsTable[[#This Row],[RepsWithStatObserved]],1,0)</f>
        <v>1</v>
      </c>
    </row>
    <row r="1916" spans="1:25" x14ac:dyDescent="0.25">
      <c r="A1916" t="s">
        <v>68</v>
      </c>
      <c r="B1916" t="s">
        <v>70</v>
      </c>
      <c r="C1916">
        <v>20</v>
      </c>
      <c r="D1916" t="s">
        <v>101</v>
      </c>
      <c r="E1916" t="s">
        <v>72</v>
      </c>
      <c r="F1916" t="s">
        <v>73</v>
      </c>
      <c r="G1916">
        <v>0.27877500367821001</v>
      </c>
      <c r="H1916">
        <v>2E+20</v>
      </c>
      <c r="I1916">
        <v>6.44058663769565E-2</v>
      </c>
      <c r="J1916">
        <v>0.88000242752806002</v>
      </c>
      <c r="K1916">
        <v>140</v>
      </c>
      <c r="L191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16" s="5" cm="1">
        <f t="array" ref="M1916">MAX(IF((ProjectInfoTable[ProjectName]=DiscreteStatsTable[[#This Row],[ProjectName]]),(ProjectInfoTable[ProjectName]=DiscreteStatsTable[[#This Row],[ProjectName]])*ProjectInfoTable[NumberOfReplications]))</f>
        <v>50</v>
      </c>
      <c r="N1916" s="5" cm="1">
        <f t="array" ref="N1916">IFERROR(AVERAGE(IF((DiscreteStatsTable[GroupByKey]=DiscreteStatsTable[[#This Row],[GroupByKey]]),(DiscreteStatsTable[GroupByKey]=DiscreteStatsTable[[#This Row],[GroupByKey]])*DiscreteStatsTable[Average])),0)</f>
        <v>0.26292505828831725</v>
      </c>
      <c r="O1916" s="5" cm="1">
        <f t="array" ref="O191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16" s="5" cm="1">
        <f t="array" ref="P1916">MAX(IF((ProjectInfoTable[ProjectName]=DiscreteStatsTable[[#This Row],[ProjectName]]),(ProjectInfoTable[ProjectName]=DiscreteStatsTable[[#This Row],[ProjectName]])*ProjectInfoTable[ConfidenceInterval]))</f>
        <v>0.95</v>
      </c>
      <c r="Q1916" s="5">
        <f>IF(AND(DiscreteStatsTable[[#This Row],[RepsWithStatObserved]]=1,Y1916=0),200000000000000000000,IFERROR(_xlfn.T.INV.2T(1 -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16" s="5" cm="1">
        <f t="array" ref="R1916">MIN(IF((DiscreteStatsTable[GroupByKey]=DiscreteStatsTable[[#This Row],[GroupByKey]]),(DiscreteStatsTable[GroupByKey]=DiscreteStatsTable[[#This Row],[GroupByKey]])*DiscreteStatsTable[Average]))</f>
        <v>0.22557766999137499</v>
      </c>
      <c r="S1916" s="5" cm="1">
        <f t="array" ref="S1916">MAX(IF((DiscreteStatsTable[GroupByKey]=DiscreteStatsTable[[#This Row],[GroupByKey]]),(DiscreteStatsTable[GroupByKey]=DiscreteStatsTable[[#This Row],[GroupByKey]])*DiscreteStatsTable[Average]))</f>
        <v>0.304973914001202</v>
      </c>
      <c r="T1916" s="5" cm="1">
        <f t="array" ref="T1916">MIN(IF((DiscreteStatsTable[GroupByKey]=DiscreteStatsTable[[#This Row],[GroupByKey]]),(DiscreteStatsTable[GroupByKey]=DiscreteStatsTable[[#This Row],[GroupByKey]])*DiscreteStatsTable[Minimum]))</f>
        <v>5.0724782129553003E-2</v>
      </c>
      <c r="U1916" s="5" cm="1">
        <f t="array" ref="U1916">MAX(IF((DiscreteStatsTable[GroupByKey]=DiscreteStatsTable[[#This Row],[GroupByKey]]),(DiscreteStatsTable[GroupByKey]=DiscreteStatsTable[[#This Row],[GroupByKey]])*DiscreteStatsTable[Maximum]))</f>
        <v>1.5964764603369801</v>
      </c>
      <c r="V1916" s="5" cm="1">
        <f t="array" ref="V191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16" s="5">
        <f>IF((DiscreteStatsTable[[#This Row],[RepsRequested]]&gt;1),DiscreteStatsTable[[#This Row],[HalfWidth]],DiscreteStatsTable[[#This Row],[BatchMeansHalfWidth]])</f>
        <v>4.5152151721692402E-3</v>
      </c>
      <c r="X1916" s="5" cm="1">
        <f t="array" ref="X1916">COUNT(IF((DiscreteStatsTable[GroupByKey]=DiscreteStatsTable[[#This Row],[GroupByKey]]),(DiscreteStatsTable[GroupByKey]=DiscreteStatsTable[[#This Row],[GroupByKey]])*DiscreteStatsTable[Replication]))</f>
        <v>50</v>
      </c>
      <c r="Y1916" s="5">
        <f>IF(DiscreteStatsTable[[#This Row],[RepsRequested]]=DiscreteStatsTable[[#This Row],[RepsWithStatObserved]],1,0)</f>
        <v>1</v>
      </c>
    </row>
    <row r="1917" spans="1:25" x14ac:dyDescent="0.25">
      <c r="A1917" t="s">
        <v>68</v>
      </c>
      <c r="B1917" t="s">
        <v>70</v>
      </c>
      <c r="C1917">
        <v>20</v>
      </c>
      <c r="D1917" t="s">
        <v>101</v>
      </c>
      <c r="E1917" t="s">
        <v>74</v>
      </c>
      <c r="F1917" t="s">
        <v>73</v>
      </c>
      <c r="G1917">
        <v>11.7606638526556</v>
      </c>
      <c r="H1917">
        <v>2E+20</v>
      </c>
      <c r="I1917">
        <v>1.9321759913087</v>
      </c>
      <c r="J1917">
        <v>32.155383250879197</v>
      </c>
      <c r="K1917">
        <v>140</v>
      </c>
      <c r="L191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17" s="5" cm="1">
        <f t="array" ref="M1917">MAX(IF((ProjectInfoTable[ProjectName]=DiscreteStatsTable[[#This Row],[ProjectName]]),(ProjectInfoTable[ProjectName]=DiscreteStatsTable[[#This Row],[ProjectName]])*ProjectInfoTable[NumberOfReplications]))</f>
        <v>50</v>
      </c>
      <c r="N1917" s="5" cm="1">
        <f t="array" ref="N1917">IFERROR(AVERAGE(IF((DiscreteStatsTable[GroupByKey]=DiscreteStatsTable[[#This Row],[GroupByKey]]),(DiscreteStatsTable[GroupByKey]=DiscreteStatsTable[[#This Row],[GroupByKey]])*DiscreteStatsTable[Average])),0)</f>
        <v>12.607069427643092</v>
      </c>
      <c r="O1917" s="5" cm="1">
        <f t="array" ref="O1917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17" s="5" cm="1">
        <f t="array" ref="P1917">MAX(IF((ProjectInfoTable[ProjectName]=DiscreteStatsTable[[#This Row],[ProjectName]]),(ProjectInfoTable[ProjectName]=DiscreteStatsTable[[#This Row],[ProjectName]])*ProjectInfoTable[ConfidenceInterval]))</f>
        <v>0.95</v>
      </c>
      <c r="Q1917" s="5">
        <f>IF(AND(DiscreteStatsTable[[#This Row],[RepsWithStatObserved]]=1,Y1917=0),200000000000000000000,IFERROR(_xlfn.T.INV.2T(1 -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17" s="5" cm="1">
        <f t="array" ref="R1917">MIN(IF((DiscreteStatsTable[GroupByKey]=DiscreteStatsTable[[#This Row],[GroupByKey]]),(DiscreteStatsTable[GroupByKey]=DiscreteStatsTable[[#This Row],[GroupByKey]])*DiscreteStatsTable[Average]))</f>
        <v>7.9331094948983001</v>
      </c>
      <c r="S1917" s="5" cm="1">
        <f t="array" ref="S1917">MAX(IF((DiscreteStatsTable[GroupByKey]=DiscreteStatsTable[[#This Row],[GroupByKey]]),(DiscreteStatsTable[GroupByKey]=DiscreteStatsTable[[#This Row],[GroupByKey]])*DiscreteStatsTable[Average]))</f>
        <v>37.249377369444403</v>
      </c>
      <c r="T1917" s="5" cm="1">
        <f t="array" ref="T1917">MIN(IF((DiscreteStatsTable[GroupByKey]=DiscreteStatsTable[[#This Row],[GroupByKey]]),(DiscreteStatsTable[GroupByKey]=DiscreteStatsTable[[#This Row],[GroupByKey]])*DiscreteStatsTable[Minimum]))</f>
        <v>1.6126494971337599</v>
      </c>
      <c r="U1917" s="5" cm="1">
        <f t="array" ref="U1917">MAX(IF((DiscreteStatsTable[GroupByKey]=DiscreteStatsTable[[#This Row],[GroupByKey]]),(DiscreteStatsTable[GroupByKey]=DiscreteStatsTable[[#This Row],[GroupByKey]])*DiscreteStatsTable[Maximum]))</f>
        <v>77.180378385631897</v>
      </c>
      <c r="V1917" s="5" cm="1">
        <f t="array" ref="V191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17" s="5">
        <f>IF((DiscreteStatsTable[[#This Row],[RepsRequested]]&gt;1),DiscreteStatsTable[[#This Row],[HalfWidth]],DiscreteStatsTable[[#This Row],[BatchMeansHalfWidth]])</f>
        <v>1.3504569972558542</v>
      </c>
      <c r="X1917" s="5" cm="1">
        <f t="array" ref="X1917">COUNT(IF((DiscreteStatsTable[GroupByKey]=DiscreteStatsTable[[#This Row],[GroupByKey]]),(DiscreteStatsTable[GroupByKey]=DiscreteStatsTable[[#This Row],[GroupByKey]])*DiscreteStatsTable[Replication]))</f>
        <v>50</v>
      </c>
      <c r="Y1917" s="5">
        <f>IF(DiscreteStatsTable[[#This Row],[RepsRequested]]=DiscreteStatsTable[[#This Row],[RepsWithStatObserved]],1,0)</f>
        <v>1</v>
      </c>
    </row>
    <row r="1918" spans="1:25" x14ac:dyDescent="0.25">
      <c r="A1918" t="s">
        <v>68</v>
      </c>
      <c r="B1918" t="s">
        <v>70</v>
      </c>
      <c r="C1918">
        <v>20</v>
      </c>
      <c r="D1918" t="s">
        <v>101</v>
      </c>
      <c r="E1918" t="s">
        <v>75</v>
      </c>
      <c r="F1918" t="s">
        <v>73</v>
      </c>
      <c r="G1918">
        <v>0.27877500367821001</v>
      </c>
      <c r="H1918">
        <v>2E+20</v>
      </c>
      <c r="I1918">
        <v>6.44058663769565E-2</v>
      </c>
      <c r="J1918">
        <v>0.88000242752806002</v>
      </c>
      <c r="K1918">
        <v>140</v>
      </c>
      <c r="L191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18" s="5" cm="1">
        <f t="array" ref="M1918">MAX(IF((ProjectInfoTable[ProjectName]=DiscreteStatsTable[[#This Row],[ProjectName]]),(ProjectInfoTable[ProjectName]=DiscreteStatsTable[[#This Row],[ProjectName]])*ProjectInfoTable[NumberOfReplications]))</f>
        <v>50</v>
      </c>
      <c r="N1918" s="5" cm="1">
        <f t="array" ref="N1918">IFERROR(AVERAGE(IF((DiscreteStatsTable[GroupByKey]=DiscreteStatsTable[[#This Row],[GroupByKey]]),(DiscreteStatsTable[GroupByKey]=DiscreteStatsTable[[#This Row],[GroupByKey]])*DiscreteStatsTable[Average])),0)</f>
        <v>0.26292505828831725</v>
      </c>
      <c r="O1918" s="5" cm="1">
        <f t="array" ref="O191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18" s="5" cm="1">
        <f t="array" ref="P1918">MAX(IF((ProjectInfoTable[ProjectName]=DiscreteStatsTable[[#This Row],[ProjectName]]),(ProjectInfoTable[ProjectName]=DiscreteStatsTable[[#This Row],[ProjectName]])*ProjectInfoTable[ConfidenceInterval]))</f>
        <v>0.95</v>
      </c>
      <c r="Q1918" s="5">
        <f>IF(AND(DiscreteStatsTable[[#This Row],[RepsWithStatObserved]]=1,Y1918=0),200000000000000000000,IFERROR(_xlfn.T.INV.2T(1 -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18" s="5" cm="1">
        <f t="array" ref="R1918">MIN(IF((DiscreteStatsTable[GroupByKey]=DiscreteStatsTable[[#This Row],[GroupByKey]]),(DiscreteStatsTable[GroupByKey]=DiscreteStatsTable[[#This Row],[GroupByKey]])*DiscreteStatsTable[Average]))</f>
        <v>0.22557766999137499</v>
      </c>
      <c r="S1918" s="5" cm="1">
        <f t="array" ref="S1918">MAX(IF((DiscreteStatsTable[GroupByKey]=DiscreteStatsTable[[#This Row],[GroupByKey]]),(DiscreteStatsTable[GroupByKey]=DiscreteStatsTable[[#This Row],[GroupByKey]])*DiscreteStatsTable[Average]))</f>
        <v>0.304973914001202</v>
      </c>
      <c r="T1918" s="5" cm="1">
        <f t="array" ref="T1918">MIN(IF((DiscreteStatsTable[GroupByKey]=DiscreteStatsTable[[#This Row],[GroupByKey]]),(DiscreteStatsTable[GroupByKey]=DiscreteStatsTable[[#This Row],[GroupByKey]])*DiscreteStatsTable[Minimum]))</f>
        <v>5.0724782129553003E-2</v>
      </c>
      <c r="U1918" s="5" cm="1">
        <f t="array" ref="U1918">MAX(IF((DiscreteStatsTable[GroupByKey]=DiscreteStatsTable[[#This Row],[GroupByKey]]),(DiscreteStatsTable[GroupByKey]=DiscreteStatsTable[[#This Row],[GroupByKey]])*DiscreteStatsTable[Maximum]))</f>
        <v>1.5964764603369801</v>
      </c>
      <c r="V1918" s="5" cm="1">
        <f t="array" ref="V191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18" s="5">
        <f>IF((DiscreteStatsTable[[#This Row],[RepsRequested]]&gt;1),DiscreteStatsTable[[#This Row],[HalfWidth]],DiscreteStatsTable[[#This Row],[BatchMeansHalfWidth]])</f>
        <v>4.5152151721692402E-3</v>
      </c>
      <c r="X1918" s="5" cm="1">
        <f t="array" ref="X1918">COUNT(IF((DiscreteStatsTable[GroupByKey]=DiscreteStatsTable[[#This Row],[GroupByKey]]),(DiscreteStatsTable[GroupByKey]=DiscreteStatsTable[[#This Row],[GroupByKey]])*DiscreteStatsTable[Replication]))</f>
        <v>50</v>
      </c>
      <c r="Y1918" s="5">
        <f>IF(DiscreteStatsTable[[#This Row],[RepsRequested]]=DiscreteStatsTable[[#This Row],[RepsWithStatObserved]],1,0)</f>
        <v>1</v>
      </c>
    </row>
    <row r="1919" spans="1:25" x14ac:dyDescent="0.25">
      <c r="A1919" t="s">
        <v>68</v>
      </c>
      <c r="B1919" t="s">
        <v>70</v>
      </c>
      <c r="C1919">
        <v>20</v>
      </c>
      <c r="D1919" t="s">
        <v>101</v>
      </c>
      <c r="E1919" t="s">
        <v>76</v>
      </c>
      <c r="F1919" t="s">
        <v>73</v>
      </c>
      <c r="G1919">
        <v>8.3632501103462893</v>
      </c>
      <c r="H1919">
        <v>2E+20</v>
      </c>
      <c r="I1919">
        <v>1.9321759913087</v>
      </c>
      <c r="J1919">
        <v>26.4000728258418</v>
      </c>
      <c r="K1919">
        <v>140</v>
      </c>
      <c r="L191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19" s="5" cm="1">
        <f t="array" ref="M1919">MAX(IF((ProjectInfoTable[ProjectName]=DiscreteStatsTable[[#This Row],[ProjectName]]),(ProjectInfoTable[ProjectName]=DiscreteStatsTable[[#This Row],[ProjectName]])*ProjectInfoTable[NumberOfReplications]))</f>
        <v>50</v>
      </c>
      <c r="N1919" s="5" cm="1">
        <f t="array" ref="N1919">IFERROR(AVERAGE(IF((DiscreteStatsTable[GroupByKey]=DiscreteStatsTable[[#This Row],[GroupByKey]]),(DiscreteStatsTable[GroupByKey]=DiscreteStatsTable[[#This Row],[GroupByKey]])*DiscreteStatsTable[Average])),0)</f>
        <v>7.8877517486495128</v>
      </c>
      <c r="O1919" s="5" cm="1">
        <f t="array" ref="O1919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19" s="5" cm="1">
        <f t="array" ref="P1919">MAX(IF((ProjectInfoTable[ProjectName]=DiscreteStatsTable[[#This Row],[ProjectName]]),(ProjectInfoTable[ProjectName]=DiscreteStatsTable[[#This Row],[ProjectName]])*ProjectInfoTable[ConfidenceInterval]))</f>
        <v>0.95</v>
      </c>
      <c r="Q1919" s="5">
        <f>IF(AND(DiscreteStatsTable[[#This Row],[RepsWithStatObserved]]=1,Y1919=0),200000000000000000000,IFERROR(_xlfn.T.INV.2T(1 -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19" s="5" cm="1">
        <f t="array" ref="R1919">MIN(IF((DiscreteStatsTable[GroupByKey]=DiscreteStatsTable[[#This Row],[GroupByKey]]),(DiscreteStatsTable[GroupByKey]=DiscreteStatsTable[[#This Row],[GroupByKey]])*DiscreteStatsTable[Average]))</f>
        <v>6.7673300997412396</v>
      </c>
      <c r="S1919" s="5" cm="1">
        <f t="array" ref="S1919">MAX(IF((DiscreteStatsTable[GroupByKey]=DiscreteStatsTable[[#This Row],[GroupByKey]]),(DiscreteStatsTable[GroupByKey]=DiscreteStatsTable[[#This Row],[GroupByKey]])*DiscreteStatsTable[Average]))</f>
        <v>9.1492174200360505</v>
      </c>
      <c r="T1919" s="5" cm="1">
        <f t="array" ref="T1919">MIN(IF((DiscreteStatsTable[GroupByKey]=DiscreteStatsTable[[#This Row],[GroupByKey]]),(DiscreteStatsTable[GroupByKey]=DiscreteStatsTable[[#This Row],[GroupByKey]])*DiscreteStatsTable[Minimum]))</f>
        <v>1.5217434638865901</v>
      </c>
      <c r="U1919" s="5" cm="1">
        <f t="array" ref="U1919">MAX(IF((DiscreteStatsTable[GroupByKey]=DiscreteStatsTable[[#This Row],[GroupByKey]]),(DiscreteStatsTable[GroupByKey]=DiscreteStatsTable[[#This Row],[GroupByKey]])*DiscreteStatsTable[Maximum]))</f>
        <v>47.894293810109403</v>
      </c>
      <c r="V1919" s="5" cm="1">
        <f t="array" ref="V191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19" s="5">
        <f>IF((DiscreteStatsTable[[#This Row],[RepsRequested]]&gt;1),DiscreteStatsTable[[#This Row],[HalfWidth]],DiscreteStatsTable[[#This Row],[BatchMeansHalfWidth]])</f>
        <v>0.13545645516507757</v>
      </c>
      <c r="X1919" s="5" cm="1">
        <f t="array" ref="X1919">COUNT(IF((DiscreteStatsTable[GroupByKey]=DiscreteStatsTable[[#This Row],[GroupByKey]]),(DiscreteStatsTable[GroupByKey]=DiscreteStatsTable[[#This Row],[GroupByKey]])*DiscreteStatsTable[Replication]))</f>
        <v>50</v>
      </c>
      <c r="Y1919" s="5">
        <f>IF(DiscreteStatsTable[[#This Row],[RepsRequested]]=DiscreteStatsTable[[#This Row],[RepsWithStatObserved]],1,0)</f>
        <v>1</v>
      </c>
    </row>
    <row r="1920" spans="1:25" x14ac:dyDescent="0.25">
      <c r="A1920" t="s">
        <v>68</v>
      </c>
      <c r="B1920" t="s">
        <v>70</v>
      </c>
      <c r="C1920">
        <v>20</v>
      </c>
      <c r="D1920" t="s">
        <v>101</v>
      </c>
      <c r="E1920" t="s">
        <v>77</v>
      </c>
      <c r="F1920" t="s">
        <v>73</v>
      </c>
      <c r="G1920">
        <v>0</v>
      </c>
      <c r="H1920">
        <v>2E+20</v>
      </c>
      <c r="I1920">
        <v>0</v>
      </c>
      <c r="J1920">
        <v>0</v>
      </c>
      <c r="K1920">
        <v>140</v>
      </c>
      <c r="L192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20" s="5" cm="1">
        <f t="array" ref="M1920">MAX(IF((ProjectInfoTable[ProjectName]=DiscreteStatsTable[[#This Row],[ProjectName]]),(ProjectInfoTable[ProjectName]=DiscreteStatsTable[[#This Row],[ProjectName]])*ProjectInfoTable[NumberOfReplications]))</f>
        <v>50</v>
      </c>
      <c r="N1920" s="5" cm="1">
        <f t="array" ref="N1920">IFERROR(AVERAGE(IF((DiscreteStatsTable[GroupByKey]=DiscreteStatsTable[[#This Row],[GroupByKey]]),(DiscreteStatsTable[GroupByKey]=DiscreteStatsTable[[#This Row],[GroupByKey]])*DiscreteStatsTable[Average])),0)</f>
        <v>0</v>
      </c>
      <c r="O1920" s="5" cm="1">
        <f t="array" ref="O1920">IFERROR(_xlfn.STDEV.S(IF((DiscreteStatsTable[GroupByKey]=DiscreteStatsTable[[#This Row],[GroupByKey]]),(DiscreteStatsTable[GroupByKey]=DiscreteStatsTable[[#This Row],[GroupByKey]])*DiscreteStatsTable[Average])),0)</f>
        <v>0</v>
      </c>
      <c r="P1920" s="5" cm="1">
        <f t="array" ref="P1920">MAX(IF((ProjectInfoTable[ProjectName]=DiscreteStatsTable[[#This Row],[ProjectName]]),(ProjectInfoTable[ProjectName]=DiscreteStatsTable[[#This Row],[ProjectName]])*ProjectInfoTable[ConfidenceInterval]))</f>
        <v>0.95</v>
      </c>
      <c r="Q1920" s="5">
        <f>IF(AND(DiscreteStatsTable[[#This Row],[RepsWithStatObserved]]=1,Y1920=0),200000000000000000000,IFERROR(_xlfn.T.INV.2T(1 -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0" s="5" cm="1">
        <f t="array" ref="R1920">MIN(IF((DiscreteStatsTable[GroupByKey]=DiscreteStatsTable[[#This Row],[GroupByKey]]),(DiscreteStatsTable[GroupByKey]=DiscreteStatsTable[[#This Row],[GroupByKey]])*DiscreteStatsTable[Average]))</f>
        <v>0</v>
      </c>
      <c r="S1920" s="5" cm="1">
        <f t="array" ref="S1920">MAX(IF((DiscreteStatsTable[GroupByKey]=DiscreteStatsTable[[#This Row],[GroupByKey]]),(DiscreteStatsTable[GroupByKey]=DiscreteStatsTable[[#This Row],[GroupByKey]])*DiscreteStatsTable[Average]))</f>
        <v>0</v>
      </c>
      <c r="T1920" s="5" cm="1">
        <f t="array" ref="T1920">MIN(IF((DiscreteStatsTable[GroupByKey]=DiscreteStatsTable[[#This Row],[GroupByKey]]),(DiscreteStatsTable[GroupByKey]=DiscreteStatsTable[[#This Row],[GroupByKey]])*DiscreteStatsTable[Minimum]))</f>
        <v>0</v>
      </c>
      <c r="U1920" s="5" cm="1">
        <f t="array" ref="U1920">MAX(IF((DiscreteStatsTable[GroupByKey]=DiscreteStatsTable[[#This Row],[GroupByKey]]),(DiscreteStatsTable[GroupByKey]=DiscreteStatsTable[[#This Row],[GroupByKey]])*DiscreteStatsTable[Maximum]))</f>
        <v>0</v>
      </c>
      <c r="V1920" s="5" cm="1">
        <f t="array" ref="V192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20" s="5">
        <f>IF((DiscreteStatsTable[[#This Row],[RepsRequested]]&gt;1),DiscreteStatsTable[[#This Row],[HalfWidth]],DiscreteStatsTable[[#This Row],[BatchMeansHalfWidth]])</f>
        <v>0</v>
      </c>
      <c r="X1920" s="5" cm="1">
        <f t="array" ref="X1920">COUNT(IF((DiscreteStatsTable[GroupByKey]=DiscreteStatsTable[[#This Row],[GroupByKey]]),(DiscreteStatsTable[GroupByKey]=DiscreteStatsTable[[#This Row],[GroupByKey]])*DiscreteStatsTable[Replication]))</f>
        <v>50</v>
      </c>
      <c r="Y1920" s="5">
        <f>IF(DiscreteStatsTable[[#This Row],[RepsRequested]]=DiscreteStatsTable[[#This Row],[RepsWithStatObserved]],1,0)</f>
        <v>1</v>
      </c>
    </row>
    <row r="1921" spans="1:25" x14ac:dyDescent="0.25">
      <c r="A1921" t="s">
        <v>68</v>
      </c>
      <c r="B1921" t="s">
        <v>70</v>
      </c>
      <c r="C1921">
        <v>20</v>
      </c>
      <c r="D1921" t="s">
        <v>101</v>
      </c>
      <c r="E1921" t="s">
        <v>78</v>
      </c>
      <c r="F1921" t="s">
        <v>73</v>
      </c>
      <c r="G1921">
        <v>3.39741374230934</v>
      </c>
      <c r="H1921">
        <v>2E+20</v>
      </c>
      <c r="I1921">
        <v>0</v>
      </c>
      <c r="J1921">
        <v>21.4749570734004</v>
      </c>
      <c r="K1921">
        <v>140</v>
      </c>
      <c r="L192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21" s="5" cm="1">
        <f t="array" ref="M1921">MAX(IF((ProjectInfoTable[ProjectName]=DiscreteStatsTable[[#This Row],[ProjectName]]),(ProjectInfoTable[ProjectName]=DiscreteStatsTable[[#This Row],[ProjectName]])*ProjectInfoTable[NumberOfReplications]))</f>
        <v>50</v>
      </c>
      <c r="N1921" s="5" cm="1">
        <f t="array" ref="N1921">IFERROR(AVERAGE(IF((DiscreteStatsTable[GroupByKey]=DiscreteStatsTable[[#This Row],[GroupByKey]]),(DiscreteStatsTable[GroupByKey]=DiscreteStatsTable[[#This Row],[GroupByKey]])*DiscreteStatsTable[Average])),0)</f>
        <v>4.7193176789935771</v>
      </c>
      <c r="O1921" s="5" cm="1">
        <f t="array" ref="O1921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21" s="5" cm="1">
        <f t="array" ref="P1921">MAX(IF((ProjectInfoTable[ProjectName]=DiscreteStatsTable[[#This Row],[ProjectName]]),(ProjectInfoTable[ProjectName]=DiscreteStatsTable[[#This Row],[ProjectName]])*ProjectInfoTable[ConfidenceInterval]))</f>
        <v>0.95</v>
      </c>
      <c r="Q1921" s="5">
        <f>IF(AND(DiscreteStatsTable[[#This Row],[RepsWithStatObserved]]=1,Y1921=0),200000000000000000000,IFERROR(_xlfn.T.INV.2T(1 -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21" s="5" cm="1">
        <f t="array" ref="R1921">MIN(IF((DiscreteStatsTable[GroupByKey]=DiscreteStatsTable[[#This Row],[GroupByKey]]),(DiscreteStatsTable[GroupByKey]=DiscreteStatsTable[[#This Row],[GroupByKey]])*DiscreteStatsTable[Average]))</f>
        <v>0.99822562879195997</v>
      </c>
      <c r="S1921" s="5" cm="1">
        <f t="array" ref="S1921">MAX(IF((DiscreteStatsTable[GroupByKey]=DiscreteStatsTable[[#This Row],[GroupByKey]]),(DiscreteStatsTable[GroupByKey]=DiscreteStatsTable[[#This Row],[GroupByKey]])*DiscreteStatsTable[Average]))</f>
        <v>28.2391469314353</v>
      </c>
      <c r="T1921" s="5" cm="1">
        <f t="array" ref="T1921">MIN(IF((DiscreteStatsTable[GroupByKey]=DiscreteStatsTable[[#This Row],[GroupByKey]]),(DiscreteStatsTable[GroupByKey]=DiscreteStatsTable[[#This Row],[GroupByKey]])*DiscreteStatsTable[Minimum]))</f>
        <v>0</v>
      </c>
      <c r="U1921" s="5" cm="1">
        <f t="array" ref="U1921">MAX(IF((DiscreteStatsTable[GroupByKey]=DiscreteStatsTable[[#This Row],[GroupByKey]]),(DiscreteStatsTable[GroupByKey]=DiscreteStatsTable[[#This Row],[GroupByKey]])*DiscreteStatsTable[Maximum]))</f>
        <v>63.809412329180802</v>
      </c>
      <c r="V1921" s="5" cm="1">
        <f t="array" ref="V192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21" s="5">
        <f>IF((DiscreteStatsTable[[#This Row],[RepsRequested]]&gt;1),DiscreteStatsTable[[#This Row],[HalfWidth]],DiscreteStatsTable[[#This Row],[BatchMeansHalfWidth]])</f>
        <v>1.2545249514665935</v>
      </c>
      <c r="X1921" s="5" cm="1">
        <f t="array" ref="X1921">COUNT(IF((DiscreteStatsTable[GroupByKey]=DiscreteStatsTable[[#This Row],[GroupByKey]]),(DiscreteStatsTable[GroupByKey]=DiscreteStatsTable[[#This Row],[GroupByKey]])*DiscreteStatsTable[Replication]))</f>
        <v>50</v>
      </c>
      <c r="Y1921" s="5">
        <f>IF(DiscreteStatsTable[[#This Row],[RepsRequested]]=DiscreteStatsTable[[#This Row],[RepsWithStatObserved]],1,0)</f>
        <v>1</v>
      </c>
    </row>
    <row r="1922" spans="1:25" x14ac:dyDescent="0.25">
      <c r="A1922" t="s">
        <v>68</v>
      </c>
      <c r="B1922" t="s">
        <v>70</v>
      </c>
      <c r="C1922">
        <v>21</v>
      </c>
      <c r="D1922" t="s">
        <v>101</v>
      </c>
      <c r="E1922" t="s">
        <v>72</v>
      </c>
      <c r="F1922" t="s">
        <v>73</v>
      </c>
      <c r="G1922">
        <v>0.25586648116213501</v>
      </c>
      <c r="H1922">
        <v>2E+20</v>
      </c>
      <c r="I1922">
        <v>6.5267390013112506E-2</v>
      </c>
      <c r="J1922">
        <v>1.0220789241300401</v>
      </c>
      <c r="K1922">
        <v>140</v>
      </c>
      <c r="L192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22" s="5" cm="1">
        <f t="array" ref="M1922">MAX(IF((ProjectInfoTable[ProjectName]=DiscreteStatsTable[[#This Row],[ProjectName]]),(ProjectInfoTable[ProjectName]=DiscreteStatsTable[[#This Row],[ProjectName]])*ProjectInfoTable[NumberOfReplications]))</f>
        <v>50</v>
      </c>
      <c r="N1922" s="5" cm="1">
        <f t="array" ref="N1922">IFERROR(AVERAGE(IF((DiscreteStatsTable[GroupByKey]=DiscreteStatsTable[[#This Row],[GroupByKey]]),(DiscreteStatsTable[GroupByKey]=DiscreteStatsTable[[#This Row],[GroupByKey]])*DiscreteStatsTable[Average])),0)</f>
        <v>0.26292505828831725</v>
      </c>
      <c r="O1922" s="5" cm="1">
        <f t="array" ref="O192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22" s="5" cm="1">
        <f t="array" ref="P1922">MAX(IF((ProjectInfoTable[ProjectName]=DiscreteStatsTable[[#This Row],[ProjectName]]),(ProjectInfoTable[ProjectName]=DiscreteStatsTable[[#This Row],[ProjectName]])*ProjectInfoTable[ConfidenceInterval]))</f>
        <v>0.95</v>
      </c>
      <c r="Q1922" s="5">
        <f>IF(AND(DiscreteStatsTable[[#This Row],[RepsWithStatObserved]]=1,Y1922=0),200000000000000000000,IFERROR(_xlfn.T.INV.2T(1 -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22" s="5" cm="1">
        <f t="array" ref="R1922">MIN(IF((DiscreteStatsTable[GroupByKey]=DiscreteStatsTable[[#This Row],[GroupByKey]]),(DiscreteStatsTable[GroupByKey]=DiscreteStatsTable[[#This Row],[GroupByKey]])*DiscreteStatsTable[Average]))</f>
        <v>0.22557766999137499</v>
      </c>
      <c r="S1922" s="5" cm="1">
        <f t="array" ref="S1922">MAX(IF((DiscreteStatsTable[GroupByKey]=DiscreteStatsTable[[#This Row],[GroupByKey]]),(DiscreteStatsTable[GroupByKey]=DiscreteStatsTable[[#This Row],[GroupByKey]])*DiscreteStatsTable[Average]))</f>
        <v>0.304973914001202</v>
      </c>
      <c r="T1922" s="5" cm="1">
        <f t="array" ref="T1922">MIN(IF((DiscreteStatsTable[GroupByKey]=DiscreteStatsTable[[#This Row],[GroupByKey]]),(DiscreteStatsTable[GroupByKey]=DiscreteStatsTable[[#This Row],[GroupByKey]])*DiscreteStatsTable[Minimum]))</f>
        <v>5.0724782129553003E-2</v>
      </c>
      <c r="U1922" s="5" cm="1">
        <f t="array" ref="U1922">MAX(IF((DiscreteStatsTable[GroupByKey]=DiscreteStatsTable[[#This Row],[GroupByKey]]),(DiscreteStatsTable[GroupByKey]=DiscreteStatsTable[[#This Row],[GroupByKey]])*DiscreteStatsTable[Maximum]))</f>
        <v>1.5964764603369801</v>
      </c>
      <c r="V1922" s="5" cm="1">
        <f t="array" ref="V192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22" s="5">
        <f>IF((DiscreteStatsTable[[#This Row],[RepsRequested]]&gt;1),DiscreteStatsTable[[#This Row],[HalfWidth]],DiscreteStatsTable[[#This Row],[BatchMeansHalfWidth]])</f>
        <v>4.5152151721692402E-3</v>
      </c>
      <c r="X1922" s="5" cm="1">
        <f t="array" ref="X1922">COUNT(IF((DiscreteStatsTable[GroupByKey]=DiscreteStatsTable[[#This Row],[GroupByKey]]),(DiscreteStatsTable[GroupByKey]=DiscreteStatsTable[[#This Row],[GroupByKey]])*DiscreteStatsTable[Replication]))</f>
        <v>50</v>
      </c>
      <c r="Y1922" s="5">
        <f>IF(DiscreteStatsTable[[#This Row],[RepsRequested]]=DiscreteStatsTable[[#This Row],[RepsWithStatObserved]],1,0)</f>
        <v>1</v>
      </c>
    </row>
    <row r="1923" spans="1:25" x14ac:dyDescent="0.25">
      <c r="A1923" t="s">
        <v>68</v>
      </c>
      <c r="B1923" t="s">
        <v>70</v>
      </c>
      <c r="C1923">
        <v>21</v>
      </c>
      <c r="D1923" t="s">
        <v>101</v>
      </c>
      <c r="E1923" t="s">
        <v>74</v>
      </c>
      <c r="F1923" t="s">
        <v>73</v>
      </c>
      <c r="G1923">
        <v>11.23775790222</v>
      </c>
      <c r="H1923">
        <v>2E+20</v>
      </c>
      <c r="I1923">
        <v>1.95802170039337</v>
      </c>
      <c r="J1923">
        <v>39.251796097096701</v>
      </c>
      <c r="K1923">
        <v>140</v>
      </c>
      <c r="L192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23" s="5" cm="1">
        <f t="array" ref="M1923">MAX(IF((ProjectInfoTable[ProjectName]=DiscreteStatsTable[[#This Row],[ProjectName]]),(ProjectInfoTable[ProjectName]=DiscreteStatsTable[[#This Row],[ProjectName]])*ProjectInfoTable[NumberOfReplications]))</f>
        <v>50</v>
      </c>
      <c r="N1923" s="5" cm="1">
        <f t="array" ref="N1923">IFERROR(AVERAGE(IF((DiscreteStatsTable[GroupByKey]=DiscreteStatsTable[[#This Row],[GroupByKey]]),(DiscreteStatsTable[GroupByKey]=DiscreteStatsTable[[#This Row],[GroupByKey]])*DiscreteStatsTable[Average])),0)</f>
        <v>12.607069427643092</v>
      </c>
      <c r="O1923" s="5" cm="1">
        <f t="array" ref="O1923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23" s="5" cm="1">
        <f t="array" ref="P1923">MAX(IF((ProjectInfoTable[ProjectName]=DiscreteStatsTable[[#This Row],[ProjectName]]),(ProjectInfoTable[ProjectName]=DiscreteStatsTable[[#This Row],[ProjectName]])*ProjectInfoTable[ConfidenceInterval]))</f>
        <v>0.95</v>
      </c>
      <c r="Q1923" s="5">
        <f>IF(AND(DiscreteStatsTable[[#This Row],[RepsWithStatObserved]]=1,Y1923=0),200000000000000000000,IFERROR(_xlfn.T.INV.2T(1 -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23" s="5" cm="1">
        <f t="array" ref="R1923">MIN(IF((DiscreteStatsTable[GroupByKey]=DiscreteStatsTable[[#This Row],[GroupByKey]]),(DiscreteStatsTable[GroupByKey]=DiscreteStatsTable[[#This Row],[GroupByKey]])*DiscreteStatsTable[Average]))</f>
        <v>7.9331094948983001</v>
      </c>
      <c r="S1923" s="5" cm="1">
        <f t="array" ref="S1923">MAX(IF((DiscreteStatsTable[GroupByKey]=DiscreteStatsTable[[#This Row],[GroupByKey]]),(DiscreteStatsTable[GroupByKey]=DiscreteStatsTable[[#This Row],[GroupByKey]])*DiscreteStatsTable[Average]))</f>
        <v>37.249377369444403</v>
      </c>
      <c r="T1923" s="5" cm="1">
        <f t="array" ref="T1923">MIN(IF((DiscreteStatsTable[GroupByKey]=DiscreteStatsTable[[#This Row],[GroupByKey]]),(DiscreteStatsTable[GroupByKey]=DiscreteStatsTable[[#This Row],[GroupByKey]])*DiscreteStatsTable[Minimum]))</f>
        <v>1.6126494971337599</v>
      </c>
      <c r="U1923" s="5" cm="1">
        <f t="array" ref="U1923">MAX(IF((DiscreteStatsTable[GroupByKey]=DiscreteStatsTable[[#This Row],[GroupByKey]]),(DiscreteStatsTable[GroupByKey]=DiscreteStatsTable[[#This Row],[GroupByKey]])*DiscreteStatsTable[Maximum]))</f>
        <v>77.180378385631897</v>
      </c>
      <c r="V1923" s="5" cm="1">
        <f t="array" ref="V192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23" s="5">
        <f>IF((DiscreteStatsTable[[#This Row],[RepsRequested]]&gt;1),DiscreteStatsTable[[#This Row],[HalfWidth]],DiscreteStatsTable[[#This Row],[BatchMeansHalfWidth]])</f>
        <v>1.3504569972558542</v>
      </c>
      <c r="X1923" s="5" cm="1">
        <f t="array" ref="X1923">COUNT(IF((DiscreteStatsTable[GroupByKey]=DiscreteStatsTable[[#This Row],[GroupByKey]]),(DiscreteStatsTable[GroupByKey]=DiscreteStatsTable[[#This Row],[GroupByKey]])*DiscreteStatsTable[Replication]))</f>
        <v>50</v>
      </c>
      <c r="Y1923" s="5">
        <f>IF(DiscreteStatsTable[[#This Row],[RepsRequested]]=DiscreteStatsTable[[#This Row],[RepsWithStatObserved]],1,0)</f>
        <v>1</v>
      </c>
    </row>
    <row r="1924" spans="1:25" x14ac:dyDescent="0.25">
      <c r="A1924" t="s">
        <v>68</v>
      </c>
      <c r="B1924" t="s">
        <v>70</v>
      </c>
      <c r="C1924">
        <v>21</v>
      </c>
      <c r="D1924" t="s">
        <v>101</v>
      </c>
      <c r="E1924" t="s">
        <v>75</v>
      </c>
      <c r="F1924" t="s">
        <v>73</v>
      </c>
      <c r="G1924">
        <v>0.25586648116213501</v>
      </c>
      <c r="H1924">
        <v>2E+20</v>
      </c>
      <c r="I1924">
        <v>6.5267390013112506E-2</v>
      </c>
      <c r="J1924">
        <v>1.0220789241300401</v>
      </c>
      <c r="K1924">
        <v>140</v>
      </c>
      <c r="L192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24" s="5" cm="1">
        <f t="array" ref="M1924">MAX(IF((ProjectInfoTable[ProjectName]=DiscreteStatsTable[[#This Row],[ProjectName]]),(ProjectInfoTable[ProjectName]=DiscreteStatsTable[[#This Row],[ProjectName]])*ProjectInfoTable[NumberOfReplications]))</f>
        <v>50</v>
      </c>
      <c r="N1924" s="5" cm="1">
        <f t="array" ref="N1924">IFERROR(AVERAGE(IF((DiscreteStatsTable[GroupByKey]=DiscreteStatsTable[[#This Row],[GroupByKey]]),(DiscreteStatsTable[GroupByKey]=DiscreteStatsTable[[#This Row],[GroupByKey]])*DiscreteStatsTable[Average])),0)</f>
        <v>0.26292505828831725</v>
      </c>
      <c r="O1924" s="5" cm="1">
        <f t="array" ref="O192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24" s="5" cm="1">
        <f t="array" ref="P1924">MAX(IF((ProjectInfoTable[ProjectName]=DiscreteStatsTable[[#This Row],[ProjectName]]),(ProjectInfoTable[ProjectName]=DiscreteStatsTable[[#This Row],[ProjectName]])*ProjectInfoTable[ConfidenceInterval]))</f>
        <v>0.95</v>
      </c>
      <c r="Q1924" s="5">
        <f>IF(AND(DiscreteStatsTable[[#This Row],[RepsWithStatObserved]]=1,Y1924=0),200000000000000000000,IFERROR(_xlfn.T.INV.2T(1 -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24" s="5" cm="1">
        <f t="array" ref="R1924">MIN(IF((DiscreteStatsTable[GroupByKey]=DiscreteStatsTable[[#This Row],[GroupByKey]]),(DiscreteStatsTable[GroupByKey]=DiscreteStatsTable[[#This Row],[GroupByKey]])*DiscreteStatsTable[Average]))</f>
        <v>0.22557766999137499</v>
      </c>
      <c r="S1924" s="5" cm="1">
        <f t="array" ref="S1924">MAX(IF((DiscreteStatsTable[GroupByKey]=DiscreteStatsTable[[#This Row],[GroupByKey]]),(DiscreteStatsTable[GroupByKey]=DiscreteStatsTable[[#This Row],[GroupByKey]])*DiscreteStatsTable[Average]))</f>
        <v>0.304973914001202</v>
      </c>
      <c r="T1924" s="5" cm="1">
        <f t="array" ref="T1924">MIN(IF((DiscreteStatsTable[GroupByKey]=DiscreteStatsTable[[#This Row],[GroupByKey]]),(DiscreteStatsTable[GroupByKey]=DiscreteStatsTable[[#This Row],[GroupByKey]])*DiscreteStatsTable[Minimum]))</f>
        <v>5.0724782129553003E-2</v>
      </c>
      <c r="U1924" s="5" cm="1">
        <f t="array" ref="U1924">MAX(IF((DiscreteStatsTable[GroupByKey]=DiscreteStatsTable[[#This Row],[GroupByKey]]),(DiscreteStatsTable[GroupByKey]=DiscreteStatsTable[[#This Row],[GroupByKey]])*DiscreteStatsTable[Maximum]))</f>
        <v>1.5964764603369801</v>
      </c>
      <c r="V1924" s="5" cm="1">
        <f t="array" ref="V192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24" s="5">
        <f>IF((DiscreteStatsTable[[#This Row],[RepsRequested]]&gt;1),DiscreteStatsTable[[#This Row],[HalfWidth]],DiscreteStatsTable[[#This Row],[BatchMeansHalfWidth]])</f>
        <v>4.5152151721692402E-3</v>
      </c>
      <c r="X1924" s="5" cm="1">
        <f t="array" ref="X1924">COUNT(IF((DiscreteStatsTable[GroupByKey]=DiscreteStatsTable[[#This Row],[GroupByKey]]),(DiscreteStatsTable[GroupByKey]=DiscreteStatsTable[[#This Row],[GroupByKey]])*DiscreteStatsTable[Replication]))</f>
        <v>50</v>
      </c>
      <c r="Y1924" s="5">
        <f>IF(DiscreteStatsTable[[#This Row],[RepsRequested]]=DiscreteStatsTable[[#This Row],[RepsWithStatObserved]],1,0)</f>
        <v>1</v>
      </c>
    </row>
    <row r="1925" spans="1:25" x14ac:dyDescent="0.25">
      <c r="A1925" t="s">
        <v>68</v>
      </c>
      <c r="B1925" t="s">
        <v>70</v>
      </c>
      <c r="C1925">
        <v>21</v>
      </c>
      <c r="D1925" t="s">
        <v>101</v>
      </c>
      <c r="E1925" t="s">
        <v>76</v>
      </c>
      <c r="F1925" t="s">
        <v>73</v>
      </c>
      <c r="G1925">
        <v>7.6759944348640499</v>
      </c>
      <c r="H1925">
        <v>2E+20</v>
      </c>
      <c r="I1925">
        <v>1.95802170039337</v>
      </c>
      <c r="J1925">
        <v>30.662367723901198</v>
      </c>
      <c r="K1925">
        <v>140</v>
      </c>
      <c r="L192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25" s="5" cm="1">
        <f t="array" ref="M1925">MAX(IF((ProjectInfoTable[ProjectName]=DiscreteStatsTable[[#This Row],[ProjectName]]),(ProjectInfoTable[ProjectName]=DiscreteStatsTable[[#This Row],[ProjectName]])*ProjectInfoTable[NumberOfReplications]))</f>
        <v>50</v>
      </c>
      <c r="N1925" s="5" cm="1">
        <f t="array" ref="N1925">IFERROR(AVERAGE(IF((DiscreteStatsTable[GroupByKey]=DiscreteStatsTable[[#This Row],[GroupByKey]]),(DiscreteStatsTable[GroupByKey]=DiscreteStatsTable[[#This Row],[GroupByKey]])*DiscreteStatsTable[Average])),0)</f>
        <v>7.8877517486495128</v>
      </c>
      <c r="O1925" s="5" cm="1">
        <f t="array" ref="O1925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25" s="5" cm="1">
        <f t="array" ref="P1925">MAX(IF((ProjectInfoTable[ProjectName]=DiscreteStatsTable[[#This Row],[ProjectName]]),(ProjectInfoTable[ProjectName]=DiscreteStatsTable[[#This Row],[ProjectName]])*ProjectInfoTable[ConfidenceInterval]))</f>
        <v>0.95</v>
      </c>
      <c r="Q1925" s="5">
        <f>IF(AND(DiscreteStatsTable[[#This Row],[RepsWithStatObserved]]=1,Y1925=0),200000000000000000000,IFERROR(_xlfn.T.INV.2T(1 -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25" s="5" cm="1">
        <f t="array" ref="R1925">MIN(IF((DiscreteStatsTable[GroupByKey]=DiscreteStatsTable[[#This Row],[GroupByKey]]),(DiscreteStatsTable[GroupByKey]=DiscreteStatsTable[[#This Row],[GroupByKey]])*DiscreteStatsTable[Average]))</f>
        <v>6.7673300997412396</v>
      </c>
      <c r="S1925" s="5" cm="1">
        <f t="array" ref="S1925">MAX(IF((DiscreteStatsTable[GroupByKey]=DiscreteStatsTable[[#This Row],[GroupByKey]]),(DiscreteStatsTable[GroupByKey]=DiscreteStatsTable[[#This Row],[GroupByKey]])*DiscreteStatsTable[Average]))</f>
        <v>9.1492174200360505</v>
      </c>
      <c r="T1925" s="5" cm="1">
        <f t="array" ref="T1925">MIN(IF((DiscreteStatsTable[GroupByKey]=DiscreteStatsTable[[#This Row],[GroupByKey]]),(DiscreteStatsTable[GroupByKey]=DiscreteStatsTable[[#This Row],[GroupByKey]])*DiscreteStatsTable[Minimum]))</f>
        <v>1.5217434638865901</v>
      </c>
      <c r="U1925" s="5" cm="1">
        <f t="array" ref="U1925">MAX(IF((DiscreteStatsTable[GroupByKey]=DiscreteStatsTable[[#This Row],[GroupByKey]]),(DiscreteStatsTable[GroupByKey]=DiscreteStatsTable[[#This Row],[GroupByKey]])*DiscreteStatsTable[Maximum]))</f>
        <v>47.894293810109403</v>
      </c>
      <c r="V1925" s="5" cm="1">
        <f t="array" ref="V192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25" s="5">
        <f>IF((DiscreteStatsTable[[#This Row],[RepsRequested]]&gt;1),DiscreteStatsTable[[#This Row],[HalfWidth]],DiscreteStatsTable[[#This Row],[BatchMeansHalfWidth]])</f>
        <v>0.13545645516507757</v>
      </c>
      <c r="X1925" s="5" cm="1">
        <f t="array" ref="X1925">COUNT(IF((DiscreteStatsTable[GroupByKey]=DiscreteStatsTable[[#This Row],[GroupByKey]]),(DiscreteStatsTable[GroupByKey]=DiscreteStatsTable[[#This Row],[GroupByKey]])*DiscreteStatsTable[Replication]))</f>
        <v>50</v>
      </c>
      <c r="Y1925" s="5">
        <f>IF(DiscreteStatsTable[[#This Row],[RepsRequested]]=DiscreteStatsTable[[#This Row],[RepsWithStatObserved]],1,0)</f>
        <v>1</v>
      </c>
    </row>
    <row r="1926" spans="1:25" x14ac:dyDescent="0.25">
      <c r="A1926" t="s">
        <v>68</v>
      </c>
      <c r="B1926" t="s">
        <v>70</v>
      </c>
      <c r="C1926">
        <v>21</v>
      </c>
      <c r="D1926" t="s">
        <v>101</v>
      </c>
      <c r="E1926" t="s">
        <v>77</v>
      </c>
      <c r="F1926" t="s">
        <v>73</v>
      </c>
      <c r="G1926">
        <v>0</v>
      </c>
      <c r="H1926">
        <v>2E+20</v>
      </c>
      <c r="I1926">
        <v>0</v>
      </c>
      <c r="J1926">
        <v>0</v>
      </c>
      <c r="K1926">
        <v>140</v>
      </c>
      <c r="L192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26" s="5" cm="1">
        <f t="array" ref="M1926">MAX(IF((ProjectInfoTable[ProjectName]=DiscreteStatsTable[[#This Row],[ProjectName]]),(ProjectInfoTable[ProjectName]=DiscreteStatsTable[[#This Row],[ProjectName]])*ProjectInfoTable[NumberOfReplications]))</f>
        <v>50</v>
      </c>
      <c r="N1926" s="5" cm="1">
        <f t="array" ref="N1926">IFERROR(AVERAGE(IF((DiscreteStatsTable[GroupByKey]=DiscreteStatsTable[[#This Row],[GroupByKey]]),(DiscreteStatsTable[GroupByKey]=DiscreteStatsTable[[#This Row],[GroupByKey]])*DiscreteStatsTable[Average])),0)</f>
        <v>0</v>
      </c>
      <c r="O1926" s="5" cm="1">
        <f t="array" ref="O1926">IFERROR(_xlfn.STDEV.S(IF((DiscreteStatsTable[GroupByKey]=DiscreteStatsTable[[#This Row],[GroupByKey]]),(DiscreteStatsTable[GroupByKey]=DiscreteStatsTable[[#This Row],[GroupByKey]])*DiscreteStatsTable[Average])),0)</f>
        <v>0</v>
      </c>
      <c r="P1926" s="5" cm="1">
        <f t="array" ref="P1926">MAX(IF((ProjectInfoTable[ProjectName]=DiscreteStatsTable[[#This Row],[ProjectName]]),(ProjectInfoTable[ProjectName]=DiscreteStatsTable[[#This Row],[ProjectName]])*ProjectInfoTable[ConfidenceInterval]))</f>
        <v>0.95</v>
      </c>
      <c r="Q1926" s="5">
        <f>IF(AND(DiscreteStatsTable[[#This Row],[RepsWithStatObserved]]=1,Y1926=0),200000000000000000000,IFERROR(_xlfn.T.INV.2T(1 -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6" s="5" cm="1">
        <f t="array" ref="R1926">MIN(IF((DiscreteStatsTable[GroupByKey]=DiscreteStatsTable[[#This Row],[GroupByKey]]),(DiscreteStatsTable[GroupByKey]=DiscreteStatsTable[[#This Row],[GroupByKey]])*DiscreteStatsTable[Average]))</f>
        <v>0</v>
      </c>
      <c r="S1926" s="5" cm="1">
        <f t="array" ref="S1926">MAX(IF((DiscreteStatsTable[GroupByKey]=DiscreteStatsTable[[#This Row],[GroupByKey]]),(DiscreteStatsTable[GroupByKey]=DiscreteStatsTable[[#This Row],[GroupByKey]])*DiscreteStatsTable[Average]))</f>
        <v>0</v>
      </c>
      <c r="T1926" s="5" cm="1">
        <f t="array" ref="T1926">MIN(IF((DiscreteStatsTable[GroupByKey]=DiscreteStatsTable[[#This Row],[GroupByKey]]),(DiscreteStatsTable[GroupByKey]=DiscreteStatsTable[[#This Row],[GroupByKey]])*DiscreteStatsTable[Minimum]))</f>
        <v>0</v>
      </c>
      <c r="U1926" s="5" cm="1">
        <f t="array" ref="U1926">MAX(IF((DiscreteStatsTable[GroupByKey]=DiscreteStatsTable[[#This Row],[GroupByKey]]),(DiscreteStatsTable[GroupByKey]=DiscreteStatsTable[[#This Row],[GroupByKey]])*DiscreteStatsTable[Maximum]))</f>
        <v>0</v>
      </c>
      <c r="V1926" s="5" cm="1">
        <f t="array" ref="V192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26" s="5">
        <f>IF((DiscreteStatsTable[[#This Row],[RepsRequested]]&gt;1),DiscreteStatsTable[[#This Row],[HalfWidth]],DiscreteStatsTable[[#This Row],[BatchMeansHalfWidth]])</f>
        <v>0</v>
      </c>
      <c r="X1926" s="5" cm="1">
        <f t="array" ref="X1926">COUNT(IF((DiscreteStatsTable[GroupByKey]=DiscreteStatsTable[[#This Row],[GroupByKey]]),(DiscreteStatsTable[GroupByKey]=DiscreteStatsTable[[#This Row],[GroupByKey]])*DiscreteStatsTable[Replication]))</f>
        <v>50</v>
      </c>
      <c r="Y1926" s="5">
        <f>IF(DiscreteStatsTable[[#This Row],[RepsRequested]]=DiscreteStatsTable[[#This Row],[RepsWithStatObserved]],1,0)</f>
        <v>1</v>
      </c>
    </row>
    <row r="1927" spans="1:25" x14ac:dyDescent="0.25">
      <c r="A1927" t="s">
        <v>68</v>
      </c>
      <c r="B1927" t="s">
        <v>70</v>
      </c>
      <c r="C1927">
        <v>21</v>
      </c>
      <c r="D1927" t="s">
        <v>101</v>
      </c>
      <c r="E1927" t="s">
        <v>78</v>
      </c>
      <c r="F1927" t="s">
        <v>73</v>
      </c>
      <c r="G1927">
        <v>3.56176346735593</v>
      </c>
      <c r="H1927">
        <v>2E+20</v>
      </c>
      <c r="I1927">
        <v>0</v>
      </c>
      <c r="J1927">
        <v>27.458662737533601</v>
      </c>
      <c r="K1927">
        <v>140</v>
      </c>
      <c r="L192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27" s="5" cm="1">
        <f t="array" ref="M1927">MAX(IF((ProjectInfoTable[ProjectName]=DiscreteStatsTable[[#This Row],[ProjectName]]),(ProjectInfoTable[ProjectName]=DiscreteStatsTable[[#This Row],[ProjectName]])*ProjectInfoTable[NumberOfReplications]))</f>
        <v>50</v>
      </c>
      <c r="N1927" s="5" cm="1">
        <f t="array" ref="N1927">IFERROR(AVERAGE(IF((DiscreteStatsTable[GroupByKey]=DiscreteStatsTable[[#This Row],[GroupByKey]]),(DiscreteStatsTable[GroupByKey]=DiscreteStatsTable[[#This Row],[GroupByKey]])*DiscreteStatsTable[Average])),0)</f>
        <v>4.7193176789935771</v>
      </c>
      <c r="O1927" s="5" cm="1">
        <f t="array" ref="O1927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27" s="5" cm="1">
        <f t="array" ref="P1927">MAX(IF((ProjectInfoTable[ProjectName]=DiscreteStatsTable[[#This Row],[ProjectName]]),(ProjectInfoTable[ProjectName]=DiscreteStatsTable[[#This Row],[ProjectName]])*ProjectInfoTable[ConfidenceInterval]))</f>
        <v>0.95</v>
      </c>
      <c r="Q1927" s="5">
        <f>IF(AND(DiscreteStatsTable[[#This Row],[RepsWithStatObserved]]=1,Y1927=0),200000000000000000000,IFERROR(_xlfn.T.INV.2T(1 -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27" s="5" cm="1">
        <f t="array" ref="R1927">MIN(IF((DiscreteStatsTable[GroupByKey]=DiscreteStatsTable[[#This Row],[GroupByKey]]),(DiscreteStatsTable[GroupByKey]=DiscreteStatsTable[[#This Row],[GroupByKey]])*DiscreteStatsTable[Average]))</f>
        <v>0.99822562879195997</v>
      </c>
      <c r="S1927" s="5" cm="1">
        <f t="array" ref="S1927">MAX(IF((DiscreteStatsTable[GroupByKey]=DiscreteStatsTable[[#This Row],[GroupByKey]]),(DiscreteStatsTable[GroupByKey]=DiscreteStatsTable[[#This Row],[GroupByKey]])*DiscreteStatsTable[Average]))</f>
        <v>28.2391469314353</v>
      </c>
      <c r="T1927" s="5" cm="1">
        <f t="array" ref="T1927">MIN(IF((DiscreteStatsTable[GroupByKey]=DiscreteStatsTable[[#This Row],[GroupByKey]]),(DiscreteStatsTable[GroupByKey]=DiscreteStatsTable[[#This Row],[GroupByKey]])*DiscreteStatsTable[Minimum]))</f>
        <v>0</v>
      </c>
      <c r="U1927" s="5" cm="1">
        <f t="array" ref="U1927">MAX(IF((DiscreteStatsTable[GroupByKey]=DiscreteStatsTable[[#This Row],[GroupByKey]]),(DiscreteStatsTable[GroupByKey]=DiscreteStatsTable[[#This Row],[GroupByKey]])*DiscreteStatsTable[Maximum]))</f>
        <v>63.809412329180802</v>
      </c>
      <c r="V1927" s="5" cm="1">
        <f t="array" ref="V192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27" s="5">
        <f>IF((DiscreteStatsTable[[#This Row],[RepsRequested]]&gt;1),DiscreteStatsTable[[#This Row],[HalfWidth]],DiscreteStatsTable[[#This Row],[BatchMeansHalfWidth]])</f>
        <v>1.2545249514665935</v>
      </c>
      <c r="X1927" s="5" cm="1">
        <f t="array" ref="X1927">COUNT(IF((DiscreteStatsTable[GroupByKey]=DiscreteStatsTable[[#This Row],[GroupByKey]]),(DiscreteStatsTable[GroupByKey]=DiscreteStatsTable[[#This Row],[GroupByKey]])*DiscreteStatsTable[Replication]))</f>
        <v>50</v>
      </c>
      <c r="Y1927" s="5">
        <f>IF(DiscreteStatsTable[[#This Row],[RepsRequested]]=DiscreteStatsTable[[#This Row],[RepsWithStatObserved]],1,0)</f>
        <v>1</v>
      </c>
    </row>
    <row r="1928" spans="1:25" x14ac:dyDescent="0.25">
      <c r="A1928" t="s">
        <v>68</v>
      </c>
      <c r="B1928" t="s">
        <v>70</v>
      </c>
      <c r="C1928">
        <v>22</v>
      </c>
      <c r="D1928" t="s">
        <v>101</v>
      </c>
      <c r="E1928" t="s">
        <v>72</v>
      </c>
      <c r="F1928" t="s">
        <v>73</v>
      </c>
      <c r="G1928">
        <v>0.26000826843371899</v>
      </c>
      <c r="H1928">
        <v>2E+20</v>
      </c>
      <c r="I1928">
        <v>6.7456048903848403E-2</v>
      </c>
      <c r="J1928">
        <v>1.35291959277828</v>
      </c>
      <c r="K1928">
        <v>136</v>
      </c>
      <c r="L192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28" s="5" cm="1">
        <f t="array" ref="M1928">MAX(IF((ProjectInfoTable[ProjectName]=DiscreteStatsTable[[#This Row],[ProjectName]]),(ProjectInfoTable[ProjectName]=DiscreteStatsTable[[#This Row],[ProjectName]])*ProjectInfoTable[NumberOfReplications]))</f>
        <v>50</v>
      </c>
      <c r="N1928" s="5" cm="1">
        <f t="array" ref="N1928">IFERROR(AVERAGE(IF((DiscreteStatsTable[GroupByKey]=DiscreteStatsTable[[#This Row],[GroupByKey]]),(DiscreteStatsTable[GroupByKey]=DiscreteStatsTable[[#This Row],[GroupByKey]])*DiscreteStatsTable[Average])),0)</f>
        <v>0.26292505828831725</v>
      </c>
      <c r="O1928" s="5" cm="1">
        <f t="array" ref="O192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28" s="5" cm="1">
        <f t="array" ref="P1928">MAX(IF((ProjectInfoTable[ProjectName]=DiscreteStatsTable[[#This Row],[ProjectName]]),(ProjectInfoTable[ProjectName]=DiscreteStatsTable[[#This Row],[ProjectName]])*ProjectInfoTable[ConfidenceInterval]))</f>
        <v>0.95</v>
      </c>
      <c r="Q1928" s="5">
        <f>IF(AND(DiscreteStatsTable[[#This Row],[RepsWithStatObserved]]=1,Y1928=0),200000000000000000000,IFERROR(_xlfn.T.INV.2T(1 -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28" s="5" cm="1">
        <f t="array" ref="R1928">MIN(IF((DiscreteStatsTable[GroupByKey]=DiscreteStatsTable[[#This Row],[GroupByKey]]),(DiscreteStatsTable[GroupByKey]=DiscreteStatsTable[[#This Row],[GroupByKey]])*DiscreteStatsTable[Average]))</f>
        <v>0.22557766999137499</v>
      </c>
      <c r="S1928" s="5" cm="1">
        <f t="array" ref="S1928">MAX(IF((DiscreteStatsTable[GroupByKey]=DiscreteStatsTable[[#This Row],[GroupByKey]]),(DiscreteStatsTable[GroupByKey]=DiscreteStatsTable[[#This Row],[GroupByKey]])*DiscreteStatsTable[Average]))</f>
        <v>0.304973914001202</v>
      </c>
      <c r="T1928" s="5" cm="1">
        <f t="array" ref="T1928">MIN(IF((DiscreteStatsTable[GroupByKey]=DiscreteStatsTable[[#This Row],[GroupByKey]]),(DiscreteStatsTable[GroupByKey]=DiscreteStatsTable[[#This Row],[GroupByKey]])*DiscreteStatsTable[Minimum]))</f>
        <v>5.0724782129553003E-2</v>
      </c>
      <c r="U1928" s="5" cm="1">
        <f t="array" ref="U1928">MAX(IF((DiscreteStatsTable[GroupByKey]=DiscreteStatsTable[[#This Row],[GroupByKey]]),(DiscreteStatsTable[GroupByKey]=DiscreteStatsTable[[#This Row],[GroupByKey]])*DiscreteStatsTable[Maximum]))</f>
        <v>1.5964764603369801</v>
      </c>
      <c r="V1928" s="5" cm="1">
        <f t="array" ref="V192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28" s="5">
        <f>IF((DiscreteStatsTable[[#This Row],[RepsRequested]]&gt;1),DiscreteStatsTable[[#This Row],[HalfWidth]],DiscreteStatsTable[[#This Row],[BatchMeansHalfWidth]])</f>
        <v>4.5152151721692402E-3</v>
      </c>
      <c r="X1928" s="5" cm="1">
        <f t="array" ref="X1928">COUNT(IF((DiscreteStatsTable[GroupByKey]=DiscreteStatsTable[[#This Row],[GroupByKey]]),(DiscreteStatsTable[GroupByKey]=DiscreteStatsTable[[#This Row],[GroupByKey]])*DiscreteStatsTable[Replication]))</f>
        <v>50</v>
      </c>
      <c r="Y1928" s="5">
        <f>IF(DiscreteStatsTable[[#This Row],[RepsRequested]]=DiscreteStatsTable[[#This Row],[RepsWithStatObserved]],1,0)</f>
        <v>1</v>
      </c>
    </row>
    <row r="1929" spans="1:25" x14ac:dyDescent="0.25">
      <c r="A1929" t="s">
        <v>68</v>
      </c>
      <c r="B1929" t="s">
        <v>70</v>
      </c>
      <c r="C1929">
        <v>22</v>
      </c>
      <c r="D1929" t="s">
        <v>101</v>
      </c>
      <c r="E1929" t="s">
        <v>74</v>
      </c>
      <c r="F1929" t="s">
        <v>73</v>
      </c>
      <c r="G1929">
        <v>11.569655033514699</v>
      </c>
      <c r="H1929">
        <v>2E+20</v>
      </c>
      <c r="I1929">
        <v>2.0236814671154502</v>
      </c>
      <c r="J1929">
        <v>40.587587783348397</v>
      </c>
      <c r="K1929">
        <v>136</v>
      </c>
      <c r="L192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29" s="5" cm="1">
        <f t="array" ref="M1929">MAX(IF((ProjectInfoTable[ProjectName]=DiscreteStatsTable[[#This Row],[ProjectName]]),(ProjectInfoTable[ProjectName]=DiscreteStatsTable[[#This Row],[ProjectName]])*ProjectInfoTable[NumberOfReplications]))</f>
        <v>50</v>
      </c>
      <c r="N1929" s="5" cm="1">
        <f t="array" ref="N1929">IFERROR(AVERAGE(IF((DiscreteStatsTable[GroupByKey]=DiscreteStatsTable[[#This Row],[GroupByKey]]),(DiscreteStatsTable[GroupByKey]=DiscreteStatsTable[[#This Row],[GroupByKey]])*DiscreteStatsTable[Average])),0)</f>
        <v>12.607069427643092</v>
      </c>
      <c r="O1929" s="5" cm="1">
        <f t="array" ref="O1929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29" s="5" cm="1">
        <f t="array" ref="P1929">MAX(IF((ProjectInfoTable[ProjectName]=DiscreteStatsTable[[#This Row],[ProjectName]]),(ProjectInfoTable[ProjectName]=DiscreteStatsTable[[#This Row],[ProjectName]])*ProjectInfoTable[ConfidenceInterval]))</f>
        <v>0.95</v>
      </c>
      <c r="Q1929" s="5">
        <f>IF(AND(DiscreteStatsTable[[#This Row],[RepsWithStatObserved]]=1,Y1929=0),200000000000000000000,IFERROR(_xlfn.T.INV.2T(1 -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29" s="5" cm="1">
        <f t="array" ref="R1929">MIN(IF((DiscreteStatsTable[GroupByKey]=DiscreteStatsTable[[#This Row],[GroupByKey]]),(DiscreteStatsTable[GroupByKey]=DiscreteStatsTable[[#This Row],[GroupByKey]])*DiscreteStatsTable[Average]))</f>
        <v>7.9331094948983001</v>
      </c>
      <c r="S1929" s="5" cm="1">
        <f t="array" ref="S1929">MAX(IF((DiscreteStatsTable[GroupByKey]=DiscreteStatsTable[[#This Row],[GroupByKey]]),(DiscreteStatsTable[GroupByKey]=DiscreteStatsTable[[#This Row],[GroupByKey]])*DiscreteStatsTable[Average]))</f>
        <v>37.249377369444403</v>
      </c>
      <c r="T1929" s="5" cm="1">
        <f t="array" ref="T1929">MIN(IF((DiscreteStatsTable[GroupByKey]=DiscreteStatsTable[[#This Row],[GroupByKey]]),(DiscreteStatsTable[GroupByKey]=DiscreteStatsTable[[#This Row],[GroupByKey]])*DiscreteStatsTable[Minimum]))</f>
        <v>1.6126494971337599</v>
      </c>
      <c r="U1929" s="5" cm="1">
        <f t="array" ref="U1929">MAX(IF((DiscreteStatsTable[GroupByKey]=DiscreteStatsTable[[#This Row],[GroupByKey]]),(DiscreteStatsTable[GroupByKey]=DiscreteStatsTable[[#This Row],[GroupByKey]])*DiscreteStatsTable[Maximum]))</f>
        <v>77.180378385631897</v>
      </c>
      <c r="V1929" s="5" cm="1">
        <f t="array" ref="V192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29" s="5">
        <f>IF((DiscreteStatsTable[[#This Row],[RepsRequested]]&gt;1),DiscreteStatsTable[[#This Row],[HalfWidth]],DiscreteStatsTable[[#This Row],[BatchMeansHalfWidth]])</f>
        <v>1.3504569972558542</v>
      </c>
      <c r="X1929" s="5" cm="1">
        <f t="array" ref="X1929">COUNT(IF((DiscreteStatsTable[GroupByKey]=DiscreteStatsTable[[#This Row],[GroupByKey]]),(DiscreteStatsTable[GroupByKey]=DiscreteStatsTable[[#This Row],[GroupByKey]])*DiscreteStatsTable[Replication]))</f>
        <v>50</v>
      </c>
      <c r="Y1929" s="5">
        <f>IF(DiscreteStatsTable[[#This Row],[RepsRequested]]=DiscreteStatsTable[[#This Row],[RepsWithStatObserved]],1,0)</f>
        <v>1</v>
      </c>
    </row>
    <row r="1930" spans="1:25" x14ac:dyDescent="0.25">
      <c r="A1930" t="s">
        <v>68</v>
      </c>
      <c r="B1930" t="s">
        <v>70</v>
      </c>
      <c r="C1930">
        <v>22</v>
      </c>
      <c r="D1930" t="s">
        <v>101</v>
      </c>
      <c r="E1930" t="s">
        <v>75</v>
      </c>
      <c r="F1930" t="s">
        <v>73</v>
      </c>
      <c r="G1930">
        <v>0.26000826843371899</v>
      </c>
      <c r="H1930">
        <v>2E+20</v>
      </c>
      <c r="I1930">
        <v>6.7456048903848403E-2</v>
      </c>
      <c r="J1930">
        <v>1.35291959277828</v>
      </c>
      <c r="K1930">
        <v>136</v>
      </c>
      <c r="L193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30" s="5" cm="1">
        <f t="array" ref="M1930">MAX(IF((ProjectInfoTable[ProjectName]=DiscreteStatsTable[[#This Row],[ProjectName]]),(ProjectInfoTable[ProjectName]=DiscreteStatsTable[[#This Row],[ProjectName]])*ProjectInfoTable[NumberOfReplications]))</f>
        <v>50</v>
      </c>
      <c r="N1930" s="5" cm="1">
        <f t="array" ref="N1930">IFERROR(AVERAGE(IF((DiscreteStatsTable[GroupByKey]=DiscreteStatsTable[[#This Row],[GroupByKey]]),(DiscreteStatsTable[GroupByKey]=DiscreteStatsTable[[#This Row],[GroupByKey]])*DiscreteStatsTable[Average])),0)</f>
        <v>0.26292505828831725</v>
      </c>
      <c r="O1930" s="5" cm="1">
        <f t="array" ref="O193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30" s="5" cm="1">
        <f t="array" ref="P1930">MAX(IF((ProjectInfoTable[ProjectName]=DiscreteStatsTable[[#This Row],[ProjectName]]),(ProjectInfoTable[ProjectName]=DiscreteStatsTable[[#This Row],[ProjectName]])*ProjectInfoTable[ConfidenceInterval]))</f>
        <v>0.95</v>
      </c>
      <c r="Q1930" s="5">
        <f>IF(AND(DiscreteStatsTable[[#This Row],[RepsWithStatObserved]]=1,Y1930=0),200000000000000000000,IFERROR(_xlfn.T.INV.2T(1 -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30" s="5" cm="1">
        <f t="array" ref="R1930">MIN(IF((DiscreteStatsTable[GroupByKey]=DiscreteStatsTable[[#This Row],[GroupByKey]]),(DiscreteStatsTable[GroupByKey]=DiscreteStatsTable[[#This Row],[GroupByKey]])*DiscreteStatsTable[Average]))</f>
        <v>0.22557766999137499</v>
      </c>
      <c r="S1930" s="5" cm="1">
        <f t="array" ref="S1930">MAX(IF((DiscreteStatsTable[GroupByKey]=DiscreteStatsTable[[#This Row],[GroupByKey]]),(DiscreteStatsTable[GroupByKey]=DiscreteStatsTable[[#This Row],[GroupByKey]])*DiscreteStatsTable[Average]))</f>
        <v>0.304973914001202</v>
      </c>
      <c r="T1930" s="5" cm="1">
        <f t="array" ref="T1930">MIN(IF((DiscreteStatsTable[GroupByKey]=DiscreteStatsTable[[#This Row],[GroupByKey]]),(DiscreteStatsTable[GroupByKey]=DiscreteStatsTable[[#This Row],[GroupByKey]])*DiscreteStatsTable[Minimum]))</f>
        <v>5.0724782129553003E-2</v>
      </c>
      <c r="U1930" s="5" cm="1">
        <f t="array" ref="U1930">MAX(IF((DiscreteStatsTable[GroupByKey]=DiscreteStatsTable[[#This Row],[GroupByKey]]),(DiscreteStatsTable[GroupByKey]=DiscreteStatsTable[[#This Row],[GroupByKey]])*DiscreteStatsTable[Maximum]))</f>
        <v>1.5964764603369801</v>
      </c>
      <c r="V1930" s="5" cm="1">
        <f t="array" ref="V193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30" s="5">
        <f>IF((DiscreteStatsTable[[#This Row],[RepsRequested]]&gt;1),DiscreteStatsTable[[#This Row],[HalfWidth]],DiscreteStatsTable[[#This Row],[BatchMeansHalfWidth]])</f>
        <v>4.5152151721692402E-3</v>
      </c>
      <c r="X1930" s="5" cm="1">
        <f t="array" ref="X1930">COUNT(IF((DiscreteStatsTable[GroupByKey]=DiscreteStatsTable[[#This Row],[GroupByKey]]),(DiscreteStatsTable[GroupByKey]=DiscreteStatsTable[[#This Row],[GroupByKey]])*DiscreteStatsTable[Replication]))</f>
        <v>50</v>
      </c>
      <c r="Y1930" s="5">
        <f>IF(DiscreteStatsTable[[#This Row],[RepsRequested]]=DiscreteStatsTable[[#This Row],[RepsWithStatObserved]],1,0)</f>
        <v>1</v>
      </c>
    </row>
    <row r="1931" spans="1:25" x14ac:dyDescent="0.25">
      <c r="A1931" t="s">
        <v>68</v>
      </c>
      <c r="B1931" t="s">
        <v>70</v>
      </c>
      <c r="C1931">
        <v>22</v>
      </c>
      <c r="D1931" t="s">
        <v>101</v>
      </c>
      <c r="E1931" t="s">
        <v>76</v>
      </c>
      <c r="F1931" t="s">
        <v>73</v>
      </c>
      <c r="G1931">
        <v>7.8002480530115603</v>
      </c>
      <c r="H1931">
        <v>2E+20</v>
      </c>
      <c r="I1931">
        <v>2.0236814671154502</v>
      </c>
      <c r="J1931">
        <v>40.587587783348397</v>
      </c>
      <c r="K1931">
        <v>136</v>
      </c>
      <c r="L193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31" s="5" cm="1">
        <f t="array" ref="M1931">MAX(IF((ProjectInfoTable[ProjectName]=DiscreteStatsTable[[#This Row],[ProjectName]]),(ProjectInfoTable[ProjectName]=DiscreteStatsTable[[#This Row],[ProjectName]])*ProjectInfoTable[NumberOfReplications]))</f>
        <v>50</v>
      </c>
      <c r="N1931" s="5" cm="1">
        <f t="array" ref="N1931">IFERROR(AVERAGE(IF((DiscreteStatsTable[GroupByKey]=DiscreteStatsTable[[#This Row],[GroupByKey]]),(DiscreteStatsTable[GroupByKey]=DiscreteStatsTable[[#This Row],[GroupByKey]])*DiscreteStatsTable[Average])),0)</f>
        <v>7.8877517486495128</v>
      </c>
      <c r="O1931" s="5" cm="1">
        <f t="array" ref="O1931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31" s="5" cm="1">
        <f t="array" ref="P1931">MAX(IF((ProjectInfoTable[ProjectName]=DiscreteStatsTable[[#This Row],[ProjectName]]),(ProjectInfoTable[ProjectName]=DiscreteStatsTable[[#This Row],[ProjectName]])*ProjectInfoTable[ConfidenceInterval]))</f>
        <v>0.95</v>
      </c>
      <c r="Q1931" s="5">
        <f>IF(AND(DiscreteStatsTable[[#This Row],[RepsWithStatObserved]]=1,Y1931=0),200000000000000000000,IFERROR(_xlfn.T.INV.2T(1 -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31" s="5" cm="1">
        <f t="array" ref="R1931">MIN(IF((DiscreteStatsTable[GroupByKey]=DiscreteStatsTable[[#This Row],[GroupByKey]]),(DiscreteStatsTable[GroupByKey]=DiscreteStatsTable[[#This Row],[GroupByKey]])*DiscreteStatsTable[Average]))</f>
        <v>6.7673300997412396</v>
      </c>
      <c r="S1931" s="5" cm="1">
        <f t="array" ref="S1931">MAX(IF((DiscreteStatsTable[GroupByKey]=DiscreteStatsTable[[#This Row],[GroupByKey]]),(DiscreteStatsTable[GroupByKey]=DiscreteStatsTable[[#This Row],[GroupByKey]])*DiscreteStatsTable[Average]))</f>
        <v>9.1492174200360505</v>
      </c>
      <c r="T1931" s="5" cm="1">
        <f t="array" ref="T1931">MIN(IF((DiscreteStatsTable[GroupByKey]=DiscreteStatsTable[[#This Row],[GroupByKey]]),(DiscreteStatsTable[GroupByKey]=DiscreteStatsTable[[#This Row],[GroupByKey]])*DiscreteStatsTable[Minimum]))</f>
        <v>1.5217434638865901</v>
      </c>
      <c r="U1931" s="5" cm="1">
        <f t="array" ref="U1931">MAX(IF((DiscreteStatsTable[GroupByKey]=DiscreteStatsTable[[#This Row],[GroupByKey]]),(DiscreteStatsTable[GroupByKey]=DiscreteStatsTable[[#This Row],[GroupByKey]])*DiscreteStatsTable[Maximum]))</f>
        <v>47.894293810109403</v>
      </c>
      <c r="V1931" s="5" cm="1">
        <f t="array" ref="V193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31" s="5">
        <f>IF((DiscreteStatsTable[[#This Row],[RepsRequested]]&gt;1),DiscreteStatsTable[[#This Row],[HalfWidth]],DiscreteStatsTable[[#This Row],[BatchMeansHalfWidth]])</f>
        <v>0.13545645516507757</v>
      </c>
      <c r="X1931" s="5" cm="1">
        <f t="array" ref="X1931">COUNT(IF((DiscreteStatsTable[GroupByKey]=DiscreteStatsTable[[#This Row],[GroupByKey]]),(DiscreteStatsTable[GroupByKey]=DiscreteStatsTable[[#This Row],[GroupByKey]])*DiscreteStatsTable[Replication]))</f>
        <v>50</v>
      </c>
      <c r="Y1931" s="5">
        <f>IF(DiscreteStatsTable[[#This Row],[RepsRequested]]=DiscreteStatsTable[[#This Row],[RepsWithStatObserved]],1,0)</f>
        <v>1</v>
      </c>
    </row>
    <row r="1932" spans="1:25" x14ac:dyDescent="0.25">
      <c r="A1932" t="s">
        <v>68</v>
      </c>
      <c r="B1932" t="s">
        <v>70</v>
      </c>
      <c r="C1932">
        <v>22</v>
      </c>
      <c r="D1932" t="s">
        <v>101</v>
      </c>
      <c r="E1932" t="s">
        <v>77</v>
      </c>
      <c r="F1932" t="s">
        <v>73</v>
      </c>
      <c r="G1932">
        <v>0</v>
      </c>
      <c r="H1932">
        <v>2E+20</v>
      </c>
      <c r="I1932">
        <v>0</v>
      </c>
      <c r="J1932">
        <v>0</v>
      </c>
      <c r="K1932">
        <v>136</v>
      </c>
      <c r="L193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32" s="5" cm="1">
        <f t="array" ref="M1932">MAX(IF((ProjectInfoTable[ProjectName]=DiscreteStatsTable[[#This Row],[ProjectName]]),(ProjectInfoTable[ProjectName]=DiscreteStatsTable[[#This Row],[ProjectName]])*ProjectInfoTable[NumberOfReplications]))</f>
        <v>50</v>
      </c>
      <c r="N1932" s="5" cm="1">
        <f t="array" ref="N1932">IFERROR(AVERAGE(IF((DiscreteStatsTable[GroupByKey]=DiscreteStatsTable[[#This Row],[GroupByKey]]),(DiscreteStatsTable[GroupByKey]=DiscreteStatsTable[[#This Row],[GroupByKey]])*DiscreteStatsTable[Average])),0)</f>
        <v>0</v>
      </c>
      <c r="O1932" s="5" cm="1">
        <f t="array" ref="O1932">IFERROR(_xlfn.STDEV.S(IF((DiscreteStatsTable[GroupByKey]=DiscreteStatsTable[[#This Row],[GroupByKey]]),(DiscreteStatsTable[GroupByKey]=DiscreteStatsTable[[#This Row],[GroupByKey]])*DiscreteStatsTable[Average])),0)</f>
        <v>0</v>
      </c>
      <c r="P1932" s="5" cm="1">
        <f t="array" ref="P1932">MAX(IF((ProjectInfoTable[ProjectName]=DiscreteStatsTable[[#This Row],[ProjectName]]),(ProjectInfoTable[ProjectName]=DiscreteStatsTable[[#This Row],[ProjectName]])*ProjectInfoTable[ConfidenceInterval]))</f>
        <v>0.95</v>
      </c>
      <c r="Q1932" s="5">
        <f>IF(AND(DiscreteStatsTable[[#This Row],[RepsWithStatObserved]]=1,Y1932=0),200000000000000000000,IFERROR(_xlfn.T.INV.2T(1 -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2" s="5" cm="1">
        <f t="array" ref="R1932">MIN(IF((DiscreteStatsTable[GroupByKey]=DiscreteStatsTable[[#This Row],[GroupByKey]]),(DiscreteStatsTable[GroupByKey]=DiscreteStatsTable[[#This Row],[GroupByKey]])*DiscreteStatsTable[Average]))</f>
        <v>0</v>
      </c>
      <c r="S1932" s="5" cm="1">
        <f t="array" ref="S1932">MAX(IF((DiscreteStatsTable[GroupByKey]=DiscreteStatsTable[[#This Row],[GroupByKey]]),(DiscreteStatsTable[GroupByKey]=DiscreteStatsTable[[#This Row],[GroupByKey]])*DiscreteStatsTable[Average]))</f>
        <v>0</v>
      </c>
      <c r="T1932" s="5" cm="1">
        <f t="array" ref="T1932">MIN(IF((DiscreteStatsTable[GroupByKey]=DiscreteStatsTable[[#This Row],[GroupByKey]]),(DiscreteStatsTable[GroupByKey]=DiscreteStatsTable[[#This Row],[GroupByKey]])*DiscreteStatsTable[Minimum]))</f>
        <v>0</v>
      </c>
      <c r="U1932" s="5" cm="1">
        <f t="array" ref="U1932">MAX(IF((DiscreteStatsTable[GroupByKey]=DiscreteStatsTable[[#This Row],[GroupByKey]]),(DiscreteStatsTable[GroupByKey]=DiscreteStatsTable[[#This Row],[GroupByKey]])*DiscreteStatsTable[Maximum]))</f>
        <v>0</v>
      </c>
      <c r="V1932" s="5" cm="1">
        <f t="array" ref="V193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32" s="5">
        <f>IF((DiscreteStatsTable[[#This Row],[RepsRequested]]&gt;1),DiscreteStatsTable[[#This Row],[HalfWidth]],DiscreteStatsTable[[#This Row],[BatchMeansHalfWidth]])</f>
        <v>0</v>
      </c>
      <c r="X1932" s="5" cm="1">
        <f t="array" ref="X1932">COUNT(IF((DiscreteStatsTable[GroupByKey]=DiscreteStatsTable[[#This Row],[GroupByKey]]),(DiscreteStatsTable[GroupByKey]=DiscreteStatsTable[[#This Row],[GroupByKey]])*DiscreteStatsTable[Replication]))</f>
        <v>50</v>
      </c>
      <c r="Y1932" s="5">
        <f>IF(DiscreteStatsTable[[#This Row],[RepsRequested]]=DiscreteStatsTable[[#This Row],[RepsWithStatObserved]],1,0)</f>
        <v>1</v>
      </c>
    </row>
    <row r="1933" spans="1:25" x14ac:dyDescent="0.25">
      <c r="A1933" t="s">
        <v>68</v>
      </c>
      <c r="B1933" t="s">
        <v>70</v>
      </c>
      <c r="C1933">
        <v>22</v>
      </c>
      <c r="D1933" t="s">
        <v>101</v>
      </c>
      <c r="E1933" t="s">
        <v>78</v>
      </c>
      <c r="F1933" t="s">
        <v>73</v>
      </c>
      <c r="G1933">
        <v>3.7694069805030899</v>
      </c>
      <c r="H1933">
        <v>2E+20</v>
      </c>
      <c r="I1933">
        <v>0</v>
      </c>
      <c r="J1933">
        <v>27.9962380963143</v>
      </c>
      <c r="K1933">
        <v>136</v>
      </c>
      <c r="L193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33" s="5" cm="1">
        <f t="array" ref="M1933">MAX(IF((ProjectInfoTable[ProjectName]=DiscreteStatsTable[[#This Row],[ProjectName]]),(ProjectInfoTable[ProjectName]=DiscreteStatsTable[[#This Row],[ProjectName]])*ProjectInfoTable[NumberOfReplications]))</f>
        <v>50</v>
      </c>
      <c r="N1933" s="5" cm="1">
        <f t="array" ref="N1933">IFERROR(AVERAGE(IF((DiscreteStatsTable[GroupByKey]=DiscreteStatsTable[[#This Row],[GroupByKey]]),(DiscreteStatsTable[GroupByKey]=DiscreteStatsTable[[#This Row],[GroupByKey]])*DiscreteStatsTable[Average])),0)</f>
        <v>4.7193176789935771</v>
      </c>
      <c r="O1933" s="5" cm="1">
        <f t="array" ref="O1933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33" s="5" cm="1">
        <f t="array" ref="P1933">MAX(IF((ProjectInfoTable[ProjectName]=DiscreteStatsTable[[#This Row],[ProjectName]]),(ProjectInfoTable[ProjectName]=DiscreteStatsTable[[#This Row],[ProjectName]])*ProjectInfoTable[ConfidenceInterval]))</f>
        <v>0.95</v>
      </c>
      <c r="Q1933" s="5">
        <f>IF(AND(DiscreteStatsTable[[#This Row],[RepsWithStatObserved]]=1,Y1933=0),200000000000000000000,IFERROR(_xlfn.T.INV.2T(1 -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33" s="5" cm="1">
        <f t="array" ref="R1933">MIN(IF((DiscreteStatsTable[GroupByKey]=DiscreteStatsTable[[#This Row],[GroupByKey]]),(DiscreteStatsTable[GroupByKey]=DiscreteStatsTable[[#This Row],[GroupByKey]])*DiscreteStatsTable[Average]))</f>
        <v>0.99822562879195997</v>
      </c>
      <c r="S1933" s="5" cm="1">
        <f t="array" ref="S1933">MAX(IF((DiscreteStatsTable[GroupByKey]=DiscreteStatsTable[[#This Row],[GroupByKey]]),(DiscreteStatsTable[GroupByKey]=DiscreteStatsTable[[#This Row],[GroupByKey]])*DiscreteStatsTable[Average]))</f>
        <v>28.2391469314353</v>
      </c>
      <c r="T1933" s="5" cm="1">
        <f t="array" ref="T1933">MIN(IF((DiscreteStatsTable[GroupByKey]=DiscreteStatsTable[[#This Row],[GroupByKey]]),(DiscreteStatsTable[GroupByKey]=DiscreteStatsTable[[#This Row],[GroupByKey]])*DiscreteStatsTable[Minimum]))</f>
        <v>0</v>
      </c>
      <c r="U1933" s="5" cm="1">
        <f t="array" ref="U1933">MAX(IF((DiscreteStatsTable[GroupByKey]=DiscreteStatsTable[[#This Row],[GroupByKey]]),(DiscreteStatsTable[GroupByKey]=DiscreteStatsTable[[#This Row],[GroupByKey]])*DiscreteStatsTable[Maximum]))</f>
        <v>63.809412329180802</v>
      </c>
      <c r="V1933" s="5" cm="1">
        <f t="array" ref="V193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33" s="5">
        <f>IF((DiscreteStatsTable[[#This Row],[RepsRequested]]&gt;1),DiscreteStatsTable[[#This Row],[HalfWidth]],DiscreteStatsTable[[#This Row],[BatchMeansHalfWidth]])</f>
        <v>1.2545249514665935</v>
      </c>
      <c r="X1933" s="5" cm="1">
        <f t="array" ref="X1933">COUNT(IF((DiscreteStatsTable[GroupByKey]=DiscreteStatsTable[[#This Row],[GroupByKey]]),(DiscreteStatsTable[GroupByKey]=DiscreteStatsTable[[#This Row],[GroupByKey]])*DiscreteStatsTable[Replication]))</f>
        <v>50</v>
      </c>
      <c r="Y1933" s="5">
        <f>IF(DiscreteStatsTable[[#This Row],[RepsRequested]]=DiscreteStatsTable[[#This Row],[RepsWithStatObserved]],1,0)</f>
        <v>1</v>
      </c>
    </row>
    <row r="1934" spans="1:25" x14ac:dyDescent="0.25">
      <c r="A1934" t="s">
        <v>68</v>
      </c>
      <c r="B1934" t="s">
        <v>70</v>
      </c>
      <c r="C1934">
        <v>23</v>
      </c>
      <c r="D1934" t="s">
        <v>101</v>
      </c>
      <c r="E1934" t="s">
        <v>72</v>
      </c>
      <c r="F1934" t="s">
        <v>73</v>
      </c>
      <c r="G1934">
        <v>0.26906645007187302</v>
      </c>
      <c r="H1934">
        <v>2E+20</v>
      </c>
      <c r="I1934">
        <v>6.6092891599923098E-2</v>
      </c>
      <c r="J1934">
        <v>1.0042813878716801</v>
      </c>
      <c r="K1934">
        <v>136</v>
      </c>
      <c r="L193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34" s="5" cm="1">
        <f t="array" ref="M1934">MAX(IF((ProjectInfoTable[ProjectName]=DiscreteStatsTable[[#This Row],[ProjectName]]),(ProjectInfoTable[ProjectName]=DiscreteStatsTable[[#This Row],[ProjectName]])*ProjectInfoTable[NumberOfReplications]))</f>
        <v>50</v>
      </c>
      <c r="N1934" s="5" cm="1">
        <f t="array" ref="N1934">IFERROR(AVERAGE(IF((DiscreteStatsTable[GroupByKey]=DiscreteStatsTable[[#This Row],[GroupByKey]]),(DiscreteStatsTable[GroupByKey]=DiscreteStatsTable[[#This Row],[GroupByKey]])*DiscreteStatsTable[Average])),0)</f>
        <v>0.26292505828831725</v>
      </c>
      <c r="O1934" s="5" cm="1">
        <f t="array" ref="O193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34" s="5" cm="1">
        <f t="array" ref="P1934">MAX(IF((ProjectInfoTable[ProjectName]=DiscreteStatsTable[[#This Row],[ProjectName]]),(ProjectInfoTable[ProjectName]=DiscreteStatsTable[[#This Row],[ProjectName]])*ProjectInfoTable[ConfidenceInterval]))</f>
        <v>0.95</v>
      </c>
      <c r="Q1934" s="5">
        <f>IF(AND(DiscreteStatsTable[[#This Row],[RepsWithStatObserved]]=1,Y1934=0),200000000000000000000,IFERROR(_xlfn.T.INV.2T(1 -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34" s="5" cm="1">
        <f t="array" ref="R1934">MIN(IF((DiscreteStatsTable[GroupByKey]=DiscreteStatsTable[[#This Row],[GroupByKey]]),(DiscreteStatsTable[GroupByKey]=DiscreteStatsTable[[#This Row],[GroupByKey]])*DiscreteStatsTable[Average]))</f>
        <v>0.22557766999137499</v>
      </c>
      <c r="S1934" s="5" cm="1">
        <f t="array" ref="S1934">MAX(IF((DiscreteStatsTable[GroupByKey]=DiscreteStatsTable[[#This Row],[GroupByKey]]),(DiscreteStatsTable[GroupByKey]=DiscreteStatsTable[[#This Row],[GroupByKey]])*DiscreteStatsTable[Average]))</f>
        <v>0.304973914001202</v>
      </c>
      <c r="T1934" s="5" cm="1">
        <f t="array" ref="T1934">MIN(IF((DiscreteStatsTable[GroupByKey]=DiscreteStatsTable[[#This Row],[GroupByKey]]),(DiscreteStatsTable[GroupByKey]=DiscreteStatsTable[[#This Row],[GroupByKey]])*DiscreteStatsTable[Minimum]))</f>
        <v>5.0724782129553003E-2</v>
      </c>
      <c r="U1934" s="5" cm="1">
        <f t="array" ref="U1934">MAX(IF((DiscreteStatsTable[GroupByKey]=DiscreteStatsTable[[#This Row],[GroupByKey]]),(DiscreteStatsTable[GroupByKey]=DiscreteStatsTable[[#This Row],[GroupByKey]])*DiscreteStatsTable[Maximum]))</f>
        <v>1.5964764603369801</v>
      </c>
      <c r="V1934" s="5" cm="1">
        <f t="array" ref="V193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34" s="5">
        <f>IF((DiscreteStatsTable[[#This Row],[RepsRequested]]&gt;1),DiscreteStatsTable[[#This Row],[HalfWidth]],DiscreteStatsTable[[#This Row],[BatchMeansHalfWidth]])</f>
        <v>4.5152151721692402E-3</v>
      </c>
      <c r="X1934" s="5" cm="1">
        <f t="array" ref="X1934">COUNT(IF((DiscreteStatsTable[GroupByKey]=DiscreteStatsTable[[#This Row],[GroupByKey]]),(DiscreteStatsTable[GroupByKey]=DiscreteStatsTable[[#This Row],[GroupByKey]])*DiscreteStatsTable[Replication]))</f>
        <v>50</v>
      </c>
      <c r="Y1934" s="5">
        <f>IF(DiscreteStatsTable[[#This Row],[RepsRequested]]=DiscreteStatsTable[[#This Row],[RepsWithStatObserved]],1,0)</f>
        <v>1</v>
      </c>
    </row>
    <row r="1935" spans="1:25" x14ac:dyDescent="0.25">
      <c r="A1935" t="s">
        <v>68</v>
      </c>
      <c r="B1935" t="s">
        <v>70</v>
      </c>
      <c r="C1935">
        <v>23</v>
      </c>
      <c r="D1935" t="s">
        <v>101</v>
      </c>
      <c r="E1935" t="s">
        <v>74</v>
      </c>
      <c r="F1935" t="s">
        <v>73</v>
      </c>
      <c r="G1935">
        <v>14.7507649337874</v>
      </c>
      <c r="H1935">
        <v>2E+20</v>
      </c>
      <c r="I1935">
        <v>1.9827867479976899</v>
      </c>
      <c r="J1935">
        <v>43.249250424140897</v>
      </c>
      <c r="K1935">
        <v>136</v>
      </c>
      <c r="L193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35" s="5" cm="1">
        <f t="array" ref="M1935">MAX(IF((ProjectInfoTable[ProjectName]=DiscreteStatsTable[[#This Row],[ProjectName]]),(ProjectInfoTable[ProjectName]=DiscreteStatsTable[[#This Row],[ProjectName]])*ProjectInfoTable[NumberOfReplications]))</f>
        <v>50</v>
      </c>
      <c r="N1935" s="5" cm="1">
        <f t="array" ref="N1935">IFERROR(AVERAGE(IF((DiscreteStatsTable[GroupByKey]=DiscreteStatsTable[[#This Row],[GroupByKey]]),(DiscreteStatsTable[GroupByKey]=DiscreteStatsTable[[#This Row],[GroupByKey]])*DiscreteStatsTable[Average])),0)</f>
        <v>12.607069427643092</v>
      </c>
      <c r="O1935" s="5" cm="1">
        <f t="array" ref="O1935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35" s="5" cm="1">
        <f t="array" ref="P1935">MAX(IF((ProjectInfoTable[ProjectName]=DiscreteStatsTable[[#This Row],[ProjectName]]),(ProjectInfoTable[ProjectName]=DiscreteStatsTable[[#This Row],[ProjectName]])*ProjectInfoTable[ConfidenceInterval]))</f>
        <v>0.95</v>
      </c>
      <c r="Q1935" s="5">
        <f>IF(AND(DiscreteStatsTable[[#This Row],[RepsWithStatObserved]]=1,Y1935=0),200000000000000000000,IFERROR(_xlfn.T.INV.2T(1 -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35" s="5" cm="1">
        <f t="array" ref="R1935">MIN(IF((DiscreteStatsTable[GroupByKey]=DiscreteStatsTable[[#This Row],[GroupByKey]]),(DiscreteStatsTable[GroupByKey]=DiscreteStatsTable[[#This Row],[GroupByKey]])*DiscreteStatsTable[Average]))</f>
        <v>7.9331094948983001</v>
      </c>
      <c r="S1935" s="5" cm="1">
        <f t="array" ref="S1935">MAX(IF((DiscreteStatsTable[GroupByKey]=DiscreteStatsTable[[#This Row],[GroupByKey]]),(DiscreteStatsTable[GroupByKey]=DiscreteStatsTable[[#This Row],[GroupByKey]])*DiscreteStatsTable[Average]))</f>
        <v>37.249377369444403</v>
      </c>
      <c r="T1935" s="5" cm="1">
        <f t="array" ref="T1935">MIN(IF((DiscreteStatsTable[GroupByKey]=DiscreteStatsTable[[#This Row],[GroupByKey]]),(DiscreteStatsTable[GroupByKey]=DiscreteStatsTable[[#This Row],[GroupByKey]])*DiscreteStatsTable[Minimum]))</f>
        <v>1.6126494971337599</v>
      </c>
      <c r="U1935" s="5" cm="1">
        <f t="array" ref="U1935">MAX(IF((DiscreteStatsTable[GroupByKey]=DiscreteStatsTable[[#This Row],[GroupByKey]]),(DiscreteStatsTable[GroupByKey]=DiscreteStatsTable[[#This Row],[GroupByKey]])*DiscreteStatsTable[Maximum]))</f>
        <v>77.180378385631897</v>
      </c>
      <c r="V1935" s="5" cm="1">
        <f t="array" ref="V193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35" s="5">
        <f>IF((DiscreteStatsTable[[#This Row],[RepsRequested]]&gt;1),DiscreteStatsTable[[#This Row],[HalfWidth]],DiscreteStatsTable[[#This Row],[BatchMeansHalfWidth]])</f>
        <v>1.3504569972558542</v>
      </c>
      <c r="X1935" s="5" cm="1">
        <f t="array" ref="X1935">COUNT(IF((DiscreteStatsTable[GroupByKey]=DiscreteStatsTable[[#This Row],[GroupByKey]]),(DiscreteStatsTable[GroupByKey]=DiscreteStatsTable[[#This Row],[GroupByKey]])*DiscreteStatsTable[Replication]))</f>
        <v>50</v>
      </c>
      <c r="Y1935" s="5">
        <f>IF(DiscreteStatsTable[[#This Row],[RepsRequested]]=DiscreteStatsTable[[#This Row],[RepsWithStatObserved]],1,0)</f>
        <v>1</v>
      </c>
    </row>
    <row r="1936" spans="1:25" x14ac:dyDescent="0.25">
      <c r="A1936" t="s">
        <v>68</v>
      </c>
      <c r="B1936" t="s">
        <v>70</v>
      </c>
      <c r="C1936">
        <v>23</v>
      </c>
      <c r="D1936" t="s">
        <v>101</v>
      </c>
      <c r="E1936" t="s">
        <v>75</v>
      </c>
      <c r="F1936" t="s">
        <v>73</v>
      </c>
      <c r="G1936">
        <v>0.26906645007187302</v>
      </c>
      <c r="H1936">
        <v>2E+20</v>
      </c>
      <c r="I1936">
        <v>6.6092891599923098E-2</v>
      </c>
      <c r="J1936">
        <v>1.0042813878716801</v>
      </c>
      <c r="K1936">
        <v>136</v>
      </c>
      <c r="L193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36" s="5" cm="1">
        <f t="array" ref="M1936">MAX(IF((ProjectInfoTable[ProjectName]=DiscreteStatsTable[[#This Row],[ProjectName]]),(ProjectInfoTable[ProjectName]=DiscreteStatsTable[[#This Row],[ProjectName]])*ProjectInfoTable[NumberOfReplications]))</f>
        <v>50</v>
      </c>
      <c r="N1936" s="5" cm="1">
        <f t="array" ref="N1936">IFERROR(AVERAGE(IF((DiscreteStatsTable[GroupByKey]=DiscreteStatsTable[[#This Row],[GroupByKey]]),(DiscreteStatsTable[GroupByKey]=DiscreteStatsTable[[#This Row],[GroupByKey]])*DiscreteStatsTable[Average])),0)</f>
        <v>0.26292505828831725</v>
      </c>
      <c r="O1936" s="5" cm="1">
        <f t="array" ref="O193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36" s="5" cm="1">
        <f t="array" ref="P1936">MAX(IF((ProjectInfoTable[ProjectName]=DiscreteStatsTable[[#This Row],[ProjectName]]),(ProjectInfoTable[ProjectName]=DiscreteStatsTable[[#This Row],[ProjectName]])*ProjectInfoTable[ConfidenceInterval]))</f>
        <v>0.95</v>
      </c>
      <c r="Q1936" s="5">
        <f>IF(AND(DiscreteStatsTable[[#This Row],[RepsWithStatObserved]]=1,Y1936=0),200000000000000000000,IFERROR(_xlfn.T.INV.2T(1 -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36" s="5" cm="1">
        <f t="array" ref="R1936">MIN(IF((DiscreteStatsTable[GroupByKey]=DiscreteStatsTable[[#This Row],[GroupByKey]]),(DiscreteStatsTable[GroupByKey]=DiscreteStatsTable[[#This Row],[GroupByKey]])*DiscreteStatsTable[Average]))</f>
        <v>0.22557766999137499</v>
      </c>
      <c r="S1936" s="5" cm="1">
        <f t="array" ref="S1936">MAX(IF((DiscreteStatsTable[GroupByKey]=DiscreteStatsTable[[#This Row],[GroupByKey]]),(DiscreteStatsTable[GroupByKey]=DiscreteStatsTable[[#This Row],[GroupByKey]])*DiscreteStatsTable[Average]))</f>
        <v>0.304973914001202</v>
      </c>
      <c r="T1936" s="5" cm="1">
        <f t="array" ref="T1936">MIN(IF((DiscreteStatsTable[GroupByKey]=DiscreteStatsTable[[#This Row],[GroupByKey]]),(DiscreteStatsTable[GroupByKey]=DiscreteStatsTable[[#This Row],[GroupByKey]])*DiscreteStatsTable[Minimum]))</f>
        <v>5.0724782129553003E-2</v>
      </c>
      <c r="U1936" s="5" cm="1">
        <f t="array" ref="U1936">MAX(IF((DiscreteStatsTable[GroupByKey]=DiscreteStatsTable[[#This Row],[GroupByKey]]),(DiscreteStatsTable[GroupByKey]=DiscreteStatsTable[[#This Row],[GroupByKey]])*DiscreteStatsTable[Maximum]))</f>
        <v>1.5964764603369801</v>
      </c>
      <c r="V1936" s="5" cm="1">
        <f t="array" ref="V193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36" s="5">
        <f>IF((DiscreteStatsTable[[#This Row],[RepsRequested]]&gt;1),DiscreteStatsTable[[#This Row],[HalfWidth]],DiscreteStatsTable[[#This Row],[BatchMeansHalfWidth]])</f>
        <v>4.5152151721692402E-3</v>
      </c>
      <c r="X1936" s="5" cm="1">
        <f t="array" ref="X1936">COUNT(IF((DiscreteStatsTable[GroupByKey]=DiscreteStatsTable[[#This Row],[GroupByKey]]),(DiscreteStatsTable[GroupByKey]=DiscreteStatsTable[[#This Row],[GroupByKey]])*DiscreteStatsTable[Replication]))</f>
        <v>50</v>
      </c>
      <c r="Y1936" s="5">
        <f>IF(DiscreteStatsTable[[#This Row],[RepsRequested]]=DiscreteStatsTable[[#This Row],[RepsWithStatObserved]],1,0)</f>
        <v>1</v>
      </c>
    </row>
    <row r="1937" spans="1:25" x14ac:dyDescent="0.25">
      <c r="A1937" t="s">
        <v>68</v>
      </c>
      <c r="B1937" t="s">
        <v>70</v>
      </c>
      <c r="C1937">
        <v>23</v>
      </c>
      <c r="D1937" t="s">
        <v>101</v>
      </c>
      <c r="E1937" t="s">
        <v>76</v>
      </c>
      <c r="F1937" t="s">
        <v>73</v>
      </c>
      <c r="G1937">
        <v>8.0719935021561806</v>
      </c>
      <c r="H1937">
        <v>2E+20</v>
      </c>
      <c r="I1937">
        <v>1.9827867479976899</v>
      </c>
      <c r="J1937">
        <v>30.128441636150299</v>
      </c>
      <c r="K1937">
        <v>136</v>
      </c>
      <c r="L193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37" s="5" cm="1">
        <f t="array" ref="M1937">MAX(IF((ProjectInfoTable[ProjectName]=DiscreteStatsTable[[#This Row],[ProjectName]]),(ProjectInfoTable[ProjectName]=DiscreteStatsTable[[#This Row],[ProjectName]])*ProjectInfoTable[NumberOfReplications]))</f>
        <v>50</v>
      </c>
      <c r="N1937" s="5" cm="1">
        <f t="array" ref="N1937">IFERROR(AVERAGE(IF((DiscreteStatsTable[GroupByKey]=DiscreteStatsTable[[#This Row],[GroupByKey]]),(DiscreteStatsTable[GroupByKey]=DiscreteStatsTable[[#This Row],[GroupByKey]])*DiscreteStatsTable[Average])),0)</f>
        <v>7.8877517486495128</v>
      </c>
      <c r="O1937" s="5" cm="1">
        <f t="array" ref="O1937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37" s="5" cm="1">
        <f t="array" ref="P1937">MAX(IF((ProjectInfoTable[ProjectName]=DiscreteStatsTable[[#This Row],[ProjectName]]),(ProjectInfoTable[ProjectName]=DiscreteStatsTable[[#This Row],[ProjectName]])*ProjectInfoTable[ConfidenceInterval]))</f>
        <v>0.95</v>
      </c>
      <c r="Q1937" s="5">
        <f>IF(AND(DiscreteStatsTable[[#This Row],[RepsWithStatObserved]]=1,Y1937=0),200000000000000000000,IFERROR(_xlfn.T.INV.2T(1 -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37" s="5" cm="1">
        <f t="array" ref="R1937">MIN(IF((DiscreteStatsTable[GroupByKey]=DiscreteStatsTable[[#This Row],[GroupByKey]]),(DiscreteStatsTable[GroupByKey]=DiscreteStatsTable[[#This Row],[GroupByKey]])*DiscreteStatsTable[Average]))</f>
        <v>6.7673300997412396</v>
      </c>
      <c r="S1937" s="5" cm="1">
        <f t="array" ref="S1937">MAX(IF((DiscreteStatsTable[GroupByKey]=DiscreteStatsTable[[#This Row],[GroupByKey]]),(DiscreteStatsTable[GroupByKey]=DiscreteStatsTable[[#This Row],[GroupByKey]])*DiscreteStatsTable[Average]))</f>
        <v>9.1492174200360505</v>
      </c>
      <c r="T1937" s="5" cm="1">
        <f t="array" ref="T1937">MIN(IF((DiscreteStatsTable[GroupByKey]=DiscreteStatsTable[[#This Row],[GroupByKey]]),(DiscreteStatsTable[GroupByKey]=DiscreteStatsTable[[#This Row],[GroupByKey]])*DiscreteStatsTable[Minimum]))</f>
        <v>1.5217434638865901</v>
      </c>
      <c r="U1937" s="5" cm="1">
        <f t="array" ref="U1937">MAX(IF((DiscreteStatsTable[GroupByKey]=DiscreteStatsTable[[#This Row],[GroupByKey]]),(DiscreteStatsTable[GroupByKey]=DiscreteStatsTable[[#This Row],[GroupByKey]])*DiscreteStatsTable[Maximum]))</f>
        <v>47.894293810109403</v>
      </c>
      <c r="V1937" s="5" cm="1">
        <f t="array" ref="V193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37" s="5">
        <f>IF((DiscreteStatsTable[[#This Row],[RepsRequested]]&gt;1),DiscreteStatsTable[[#This Row],[HalfWidth]],DiscreteStatsTable[[#This Row],[BatchMeansHalfWidth]])</f>
        <v>0.13545645516507757</v>
      </c>
      <c r="X1937" s="5" cm="1">
        <f t="array" ref="X1937">COUNT(IF((DiscreteStatsTable[GroupByKey]=DiscreteStatsTable[[#This Row],[GroupByKey]]),(DiscreteStatsTable[GroupByKey]=DiscreteStatsTable[[#This Row],[GroupByKey]])*DiscreteStatsTable[Replication]))</f>
        <v>50</v>
      </c>
      <c r="Y1937" s="5">
        <f>IF(DiscreteStatsTable[[#This Row],[RepsRequested]]=DiscreteStatsTable[[#This Row],[RepsWithStatObserved]],1,0)</f>
        <v>1</v>
      </c>
    </row>
    <row r="1938" spans="1:25" x14ac:dyDescent="0.25">
      <c r="A1938" t="s">
        <v>68</v>
      </c>
      <c r="B1938" t="s">
        <v>70</v>
      </c>
      <c r="C1938">
        <v>23</v>
      </c>
      <c r="D1938" t="s">
        <v>101</v>
      </c>
      <c r="E1938" t="s">
        <v>77</v>
      </c>
      <c r="F1938" t="s">
        <v>73</v>
      </c>
      <c r="G1938">
        <v>0</v>
      </c>
      <c r="H1938">
        <v>2E+20</v>
      </c>
      <c r="I1938">
        <v>0</v>
      </c>
      <c r="J1938">
        <v>0</v>
      </c>
      <c r="K1938">
        <v>136</v>
      </c>
      <c r="L193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38" s="5" cm="1">
        <f t="array" ref="M1938">MAX(IF((ProjectInfoTable[ProjectName]=DiscreteStatsTable[[#This Row],[ProjectName]]),(ProjectInfoTable[ProjectName]=DiscreteStatsTable[[#This Row],[ProjectName]])*ProjectInfoTable[NumberOfReplications]))</f>
        <v>50</v>
      </c>
      <c r="N1938" s="5" cm="1">
        <f t="array" ref="N1938">IFERROR(AVERAGE(IF((DiscreteStatsTable[GroupByKey]=DiscreteStatsTable[[#This Row],[GroupByKey]]),(DiscreteStatsTable[GroupByKey]=DiscreteStatsTable[[#This Row],[GroupByKey]])*DiscreteStatsTable[Average])),0)</f>
        <v>0</v>
      </c>
      <c r="O1938" s="5" cm="1">
        <f t="array" ref="O1938">IFERROR(_xlfn.STDEV.S(IF((DiscreteStatsTable[GroupByKey]=DiscreteStatsTable[[#This Row],[GroupByKey]]),(DiscreteStatsTable[GroupByKey]=DiscreteStatsTable[[#This Row],[GroupByKey]])*DiscreteStatsTable[Average])),0)</f>
        <v>0</v>
      </c>
      <c r="P1938" s="5" cm="1">
        <f t="array" ref="P1938">MAX(IF((ProjectInfoTable[ProjectName]=DiscreteStatsTable[[#This Row],[ProjectName]]),(ProjectInfoTable[ProjectName]=DiscreteStatsTable[[#This Row],[ProjectName]])*ProjectInfoTable[ConfidenceInterval]))</f>
        <v>0.95</v>
      </c>
      <c r="Q1938" s="5">
        <f>IF(AND(DiscreteStatsTable[[#This Row],[RepsWithStatObserved]]=1,Y1938=0),200000000000000000000,IFERROR(_xlfn.T.INV.2T(1 -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8" s="5" cm="1">
        <f t="array" ref="R1938">MIN(IF((DiscreteStatsTable[GroupByKey]=DiscreteStatsTable[[#This Row],[GroupByKey]]),(DiscreteStatsTable[GroupByKey]=DiscreteStatsTable[[#This Row],[GroupByKey]])*DiscreteStatsTable[Average]))</f>
        <v>0</v>
      </c>
      <c r="S1938" s="5" cm="1">
        <f t="array" ref="S1938">MAX(IF((DiscreteStatsTable[GroupByKey]=DiscreteStatsTable[[#This Row],[GroupByKey]]),(DiscreteStatsTable[GroupByKey]=DiscreteStatsTable[[#This Row],[GroupByKey]])*DiscreteStatsTable[Average]))</f>
        <v>0</v>
      </c>
      <c r="T1938" s="5" cm="1">
        <f t="array" ref="T1938">MIN(IF((DiscreteStatsTable[GroupByKey]=DiscreteStatsTable[[#This Row],[GroupByKey]]),(DiscreteStatsTable[GroupByKey]=DiscreteStatsTable[[#This Row],[GroupByKey]])*DiscreteStatsTable[Minimum]))</f>
        <v>0</v>
      </c>
      <c r="U1938" s="5" cm="1">
        <f t="array" ref="U1938">MAX(IF((DiscreteStatsTable[GroupByKey]=DiscreteStatsTable[[#This Row],[GroupByKey]]),(DiscreteStatsTable[GroupByKey]=DiscreteStatsTable[[#This Row],[GroupByKey]])*DiscreteStatsTable[Maximum]))</f>
        <v>0</v>
      </c>
      <c r="V1938" s="5" cm="1">
        <f t="array" ref="V193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38" s="5">
        <f>IF((DiscreteStatsTable[[#This Row],[RepsRequested]]&gt;1),DiscreteStatsTable[[#This Row],[HalfWidth]],DiscreteStatsTable[[#This Row],[BatchMeansHalfWidth]])</f>
        <v>0</v>
      </c>
      <c r="X1938" s="5" cm="1">
        <f t="array" ref="X1938">COUNT(IF((DiscreteStatsTable[GroupByKey]=DiscreteStatsTable[[#This Row],[GroupByKey]]),(DiscreteStatsTable[GroupByKey]=DiscreteStatsTable[[#This Row],[GroupByKey]])*DiscreteStatsTable[Replication]))</f>
        <v>50</v>
      </c>
      <c r="Y1938" s="5">
        <f>IF(DiscreteStatsTable[[#This Row],[RepsRequested]]=DiscreteStatsTable[[#This Row],[RepsWithStatObserved]],1,0)</f>
        <v>1</v>
      </c>
    </row>
    <row r="1939" spans="1:25" x14ac:dyDescent="0.25">
      <c r="A1939" t="s">
        <v>68</v>
      </c>
      <c r="B1939" t="s">
        <v>70</v>
      </c>
      <c r="C1939">
        <v>23</v>
      </c>
      <c r="D1939" t="s">
        <v>101</v>
      </c>
      <c r="E1939" t="s">
        <v>78</v>
      </c>
      <c r="F1939" t="s">
        <v>73</v>
      </c>
      <c r="G1939">
        <v>6.6787714316312403</v>
      </c>
      <c r="H1939">
        <v>2E+20</v>
      </c>
      <c r="I1939">
        <v>0</v>
      </c>
      <c r="J1939">
        <v>22.164135225834801</v>
      </c>
      <c r="K1939">
        <v>136</v>
      </c>
      <c r="L193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39" s="5" cm="1">
        <f t="array" ref="M1939">MAX(IF((ProjectInfoTable[ProjectName]=DiscreteStatsTable[[#This Row],[ProjectName]]),(ProjectInfoTable[ProjectName]=DiscreteStatsTable[[#This Row],[ProjectName]])*ProjectInfoTable[NumberOfReplications]))</f>
        <v>50</v>
      </c>
      <c r="N1939" s="5" cm="1">
        <f t="array" ref="N1939">IFERROR(AVERAGE(IF((DiscreteStatsTable[GroupByKey]=DiscreteStatsTable[[#This Row],[GroupByKey]]),(DiscreteStatsTable[GroupByKey]=DiscreteStatsTable[[#This Row],[GroupByKey]])*DiscreteStatsTable[Average])),0)</f>
        <v>4.7193176789935771</v>
      </c>
      <c r="O1939" s="5" cm="1">
        <f t="array" ref="O1939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39" s="5" cm="1">
        <f t="array" ref="P1939">MAX(IF((ProjectInfoTable[ProjectName]=DiscreteStatsTable[[#This Row],[ProjectName]]),(ProjectInfoTable[ProjectName]=DiscreteStatsTable[[#This Row],[ProjectName]])*ProjectInfoTable[ConfidenceInterval]))</f>
        <v>0.95</v>
      </c>
      <c r="Q1939" s="5">
        <f>IF(AND(DiscreteStatsTable[[#This Row],[RepsWithStatObserved]]=1,Y1939=0),200000000000000000000,IFERROR(_xlfn.T.INV.2T(1 -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39" s="5" cm="1">
        <f t="array" ref="R1939">MIN(IF((DiscreteStatsTable[GroupByKey]=DiscreteStatsTable[[#This Row],[GroupByKey]]),(DiscreteStatsTable[GroupByKey]=DiscreteStatsTable[[#This Row],[GroupByKey]])*DiscreteStatsTable[Average]))</f>
        <v>0.99822562879195997</v>
      </c>
      <c r="S1939" s="5" cm="1">
        <f t="array" ref="S1939">MAX(IF((DiscreteStatsTable[GroupByKey]=DiscreteStatsTable[[#This Row],[GroupByKey]]),(DiscreteStatsTable[GroupByKey]=DiscreteStatsTable[[#This Row],[GroupByKey]])*DiscreteStatsTable[Average]))</f>
        <v>28.2391469314353</v>
      </c>
      <c r="T1939" s="5" cm="1">
        <f t="array" ref="T1939">MIN(IF((DiscreteStatsTable[GroupByKey]=DiscreteStatsTable[[#This Row],[GroupByKey]]),(DiscreteStatsTable[GroupByKey]=DiscreteStatsTable[[#This Row],[GroupByKey]])*DiscreteStatsTable[Minimum]))</f>
        <v>0</v>
      </c>
      <c r="U1939" s="5" cm="1">
        <f t="array" ref="U1939">MAX(IF((DiscreteStatsTable[GroupByKey]=DiscreteStatsTable[[#This Row],[GroupByKey]]),(DiscreteStatsTable[GroupByKey]=DiscreteStatsTable[[#This Row],[GroupByKey]])*DiscreteStatsTable[Maximum]))</f>
        <v>63.809412329180802</v>
      </c>
      <c r="V1939" s="5" cm="1">
        <f t="array" ref="V193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39" s="5">
        <f>IF((DiscreteStatsTable[[#This Row],[RepsRequested]]&gt;1),DiscreteStatsTable[[#This Row],[HalfWidth]],DiscreteStatsTable[[#This Row],[BatchMeansHalfWidth]])</f>
        <v>1.2545249514665935</v>
      </c>
      <c r="X1939" s="5" cm="1">
        <f t="array" ref="X1939">COUNT(IF((DiscreteStatsTable[GroupByKey]=DiscreteStatsTable[[#This Row],[GroupByKey]]),(DiscreteStatsTable[GroupByKey]=DiscreteStatsTable[[#This Row],[GroupByKey]])*DiscreteStatsTable[Replication]))</f>
        <v>50</v>
      </c>
      <c r="Y1939" s="5">
        <f>IF(DiscreteStatsTable[[#This Row],[RepsRequested]]=DiscreteStatsTable[[#This Row],[RepsWithStatObserved]],1,0)</f>
        <v>1</v>
      </c>
    </row>
    <row r="1940" spans="1:25" x14ac:dyDescent="0.25">
      <c r="A1940" t="s">
        <v>68</v>
      </c>
      <c r="B1940" t="s">
        <v>70</v>
      </c>
      <c r="C1940">
        <v>24</v>
      </c>
      <c r="D1940" t="s">
        <v>101</v>
      </c>
      <c r="E1940" t="s">
        <v>72</v>
      </c>
      <c r="F1940" t="s">
        <v>73</v>
      </c>
      <c r="G1940">
        <v>0.262135664936332</v>
      </c>
      <c r="H1940">
        <v>2E+20</v>
      </c>
      <c r="I1940">
        <v>7.8328659831076203E-2</v>
      </c>
      <c r="J1940">
        <v>1.1718539181504299</v>
      </c>
      <c r="K1940">
        <v>140</v>
      </c>
      <c r="L194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40" s="5" cm="1">
        <f t="array" ref="M1940">MAX(IF((ProjectInfoTable[ProjectName]=DiscreteStatsTable[[#This Row],[ProjectName]]),(ProjectInfoTable[ProjectName]=DiscreteStatsTable[[#This Row],[ProjectName]])*ProjectInfoTable[NumberOfReplications]))</f>
        <v>50</v>
      </c>
      <c r="N1940" s="5" cm="1">
        <f t="array" ref="N1940">IFERROR(AVERAGE(IF((DiscreteStatsTable[GroupByKey]=DiscreteStatsTable[[#This Row],[GroupByKey]]),(DiscreteStatsTable[GroupByKey]=DiscreteStatsTable[[#This Row],[GroupByKey]])*DiscreteStatsTable[Average])),0)</f>
        <v>0.26292505828831725</v>
      </c>
      <c r="O1940" s="5" cm="1">
        <f t="array" ref="O194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40" s="5" cm="1">
        <f t="array" ref="P1940">MAX(IF((ProjectInfoTable[ProjectName]=DiscreteStatsTable[[#This Row],[ProjectName]]),(ProjectInfoTable[ProjectName]=DiscreteStatsTable[[#This Row],[ProjectName]])*ProjectInfoTable[ConfidenceInterval]))</f>
        <v>0.95</v>
      </c>
      <c r="Q1940" s="5">
        <f>IF(AND(DiscreteStatsTable[[#This Row],[RepsWithStatObserved]]=1,Y1940=0),200000000000000000000,IFERROR(_xlfn.T.INV.2T(1 -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40" s="5" cm="1">
        <f t="array" ref="R1940">MIN(IF((DiscreteStatsTable[GroupByKey]=DiscreteStatsTable[[#This Row],[GroupByKey]]),(DiscreteStatsTable[GroupByKey]=DiscreteStatsTable[[#This Row],[GroupByKey]])*DiscreteStatsTable[Average]))</f>
        <v>0.22557766999137499</v>
      </c>
      <c r="S1940" s="5" cm="1">
        <f t="array" ref="S1940">MAX(IF((DiscreteStatsTable[GroupByKey]=DiscreteStatsTable[[#This Row],[GroupByKey]]),(DiscreteStatsTable[GroupByKey]=DiscreteStatsTable[[#This Row],[GroupByKey]])*DiscreteStatsTable[Average]))</f>
        <v>0.304973914001202</v>
      </c>
      <c r="T1940" s="5" cm="1">
        <f t="array" ref="T1940">MIN(IF((DiscreteStatsTable[GroupByKey]=DiscreteStatsTable[[#This Row],[GroupByKey]]),(DiscreteStatsTable[GroupByKey]=DiscreteStatsTable[[#This Row],[GroupByKey]])*DiscreteStatsTable[Minimum]))</f>
        <v>5.0724782129553003E-2</v>
      </c>
      <c r="U1940" s="5" cm="1">
        <f t="array" ref="U1940">MAX(IF((DiscreteStatsTable[GroupByKey]=DiscreteStatsTable[[#This Row],[GroupByKey]]),(DiscreteStatsTable[GroupByKey]=DiscreteStatsTable[[#This Row],[GroupByKey]])*DiscreteStatsTable[Maximum]))</f>
        <v>1.5964764603369801</v>
      </c>
      <c r="V1940" s="5" cm="1">
        <f t="array" ref="V194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40" s="5">
        <f>IF((DiscreteStatsTable[[#This Row],[RepsRequested]]&gt;1),DiscreteStatsTable[[#This Row],[HalfWidth]],DiscreteStatsTable[[#This Row],[BatchMeansHalfWidth]])</f>
        <v>4.5152151721692402E-3</v>
      </c>
      <c r="X1940" s="5" cm="1">
        <f t="array" ref="X1940">COUNT(IF((DiscreteStatsTable[GroupByKey]=DiscreteStatsTable[[#This Row],[GroupByKey]]),(DiscreteStatsTable[GroupByKey]=DiscreteStatsTable[[#This Row],[GroupByKey]])*DiscreteStatsTable[Replication]))</f>
        <v>50</v>
      </c>
      <c r="Y1940" s="5">
        <f>IF(DiscreteStatsTable[[#This Row],[RepsRequested]]=DiscreteStatsTable[[#This Row],[RepsWithStatObserved]],1,0)</f>
        <v>1</v>
      </c>
    </row>
    <row r="1941" spans="1:25" x14ac:dyDescent="0.25">
      <c r="A1941" t="s">
        <v>68</v>
      </c>
      <c r="B1941" t="s">
        <v>70</v>
      </c>
      <c r="C1941">
        <v>24</v>
      </c>
      <c r="D1941" t="s">
        <v>101</v>
      </c>
      <c r="E1941" t="s">
        <v>74</v>
      </c>
      <c r="F1941" t="s">
        <v>73</v>
      </c>
      <c r="G1941">
        <v>13.3913613970838</v>
      </c>
      <c r="H1941">
        <v>2E+20</v>
      </c>
      <c r="I1941">
        <v>2.3693532240812401</v>
      </c>
      <c r="J1941">
        <v>39.844307350410098</v>
      </c>
      <c r="K1941">
        <v>140</v>
      </c>
      <c r="L194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41" s="5" cm="1">
        <f t="array" ref="M1941">MAX(IF((ProjectInfoTable[ProjectName]=DiscreteStatsTable[[#This Row],[ProjectName]]),(ProjectInfoTable[ProjectName]=DiscreteStatsTable[[#This Row],[ProjectName]])*ProjectInfoTable[NumberOfReplications]))</f>
        <v>50</v>
      </c>
      <c r="N1941" s="5" cm="1">
        <f t="array" ref="N1941">IFERROR(AVERAGE(IF((DiscreteStatsTable[GroupByKey]=DiscreteStatsTable[[#This Row],[GroupByKey]]),(DiscreteStatsTable[GroupByKey]=DiscreteStatsTable[[#This Row],[GroupByKey]])*DiscreteStatsTable[Average])),0)</f>
        <v>12.607069427643092</v>
      </c>
      <c r="O1941" s="5" cm="1">
        <f t="array" ref="O1941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41" s="5" cm="1">
        <f t="array" ref="P1941">MAX(IF((ProjectInfoTable[ProjectName]=DiscreteStatsTable[[#This Row],[ProjectName]]),(ProjectInfoTable[ProjectName]=DiscreteStatsTable[[#This Row],[ProjectName]])*ProjectInfoTable[ConfidenceInterval]))</f>
        <v>0.95</v>
      </c>
      <c r="Q1941" s="5">
        <f>IF(AND(DiscreteStatsTable[[#This Row],[RepsWithStatObserved]]=1,Y1941=0),200000000000000000000,IFERROR(_xlfn.T.INV.2T(1 -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41" s="5" cm="1">
        <f t="array" ref="R1941">MIN(IF((DiscreteStatsTable[GroupByKey]=DiscreteStatsTable[[#This Row],[GroupByKey]]),(DiscreteStatsTable[GroupByKey]=DiscreteStatsTable[[#This Row],[GroupByKey]])*DiscreteStatsTable[Average]))</f>
        <v>7.9331094948983001</v>
      </c>
      <c r="S1941" s="5" cm="1">
        <f t="array" ref="S1941">MAX(IF((DiscreteStatsTable[GroupByKey]=DiscreteStatsTable[[#This Row],[GroupByKey]]),(DiscreteStatsTable[GroupByKey]=DiscreteStatsTable[[#This Row],[GroupByKey]])*DiscreteStatsTable[Average]))</f>
        <v>37.249377369444403</v>
      </c>
      <c r="T1941" s="5" cm="1">
        <f t="array" ref="T1941">MIN(IF((DiscreteStatsTable[GroupByKey]=DiscreteStatsTable[[#This Row],[GroupByKey]]),(DiscreteStatsTable[GroupByKey]=DiscreteStatsTable[[#This Row],[GroupByKey]])*DiscreteStatsTable[Minimum]))</f>
        <v>1.6126494971337599</v>
      </c>
      <c r="U1941" s="5" cm="1">
        <f t="array" ref="U1941">MAX(IF((DiscreteStatsTable[GroupByKey]=DiscreteStatsTable[[#This Row],[GroupByKey]]),(DiscreteStatsTable[GroupByKey]=DiscreteStatsTable[[#This Row],[GroupByKey]])*DiscreteStatsTable[Maximum]))</f>
        <v>77.180378385631897</v>
      </c>
      <c r="V1941" s="5" cm="1">
        <f t="array" ref="V194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41" s="5">
        <f>IF((DiscreteStatsTable[[#This Row],[RepsRequested]]&gt;1),DiscreteStatsTable[[#This Row],[HalfWidth]],DiscreteStatsTable[[#This Row],[BatchMeansHalfWidth]])</f>
        <v>1.3504569972558542</v>
      </c>
      <c r="X1941" s="5" cm="1">
        <f t="array" ref="X1941">COUNT(IF((DiscreteStatsTable[GroupByKey]=DiscreteStatsTable[[#This Row],[GroupByKey]]),(DiscreteStatsTable[GroupByKey]=DiscreteStatsTable[[#This Row],[GroupByKey]])*DiscreteStatsTable[Replication]))</f>
        <v>50</v>
      </c>
      <c r="Y1941" s="5">
        <f>IF(DiscreteStatsTable[[#This Row],[RepsRequested]]=DiscreteStatsTable[[#This Row],[RepsWithStatObserved]],1,0)</f>
        <v>1</v>
      </c>
    </row>
    <row r="1942" spans="1:25" x14ac:dyDescent="0.25">
      <c r="A1942" t="s">
        <v>68</v>
      </c>
      <c r="B1942" t="s">
        <v>70</v>
      </c>
      <c r="C1942">
        <v>24</v>
      </c>
      <c r="D1942" t="s">
        <v>101</v>
      </c>
      <c r="E1942" t="s">
        <v>75</v>
      </c>
      <c r="F1942" t="s">
        <v>73</v>
      </c>
      <c r="G1942">
        <v>0.262135664936332</v>
      </c>
      <c r="H1942">
        <v>2E+20</v>
      </c>
      <c r="I1942">
        <v>7.8328659831076203E-2</v>
      </c>
      <c r="J1942">
        <v>1.1718539181504299</v>
      </c>
      <c r="K1942">
        <v>140</v>
      </c>
      <c r="L194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42" s="5" cm="1">
        <f t="array" ref="M1942">MAX(IF((ProjectInfoTable[ProjectName]=DiscreteStatsTable[[#This Row],[ProjectName]]),(ProjectInfoTable[ProjectName]=DiscreteStatsTable[[#This Row],[ProjectName]])*ProjectInfoTable[NumberOfReplications]))</f>
        <v>50</v>
      </c>
      <c r="N1942" s="5" cm="1">
        <f t="array" ref="N1942">IFERROR(AVERAGE(IF((DiscreteStatsTable[GroupByKey]=DiscreteStatsTable[[#This Row],[GroupByKey]]),(DiscreteStatsTable[GroupByKey]=DiscreteStatsTable[[#This Row],[GroupByKey]])*DiscreteStatsTable[Average])),0)</f>
        <v>0.26292505828831725</v>
      </c>
      <c r="O1942" s="5" cm="1">
        <f t="array" ref="O194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42" s="5" cm="1">
        <f t="array" ref="P1942">MAX(IF((ProjectInfoTable[ProjectName]=DiscreteStatsTable[[#This Row],[ProjectName]]),(ProjectInfoTable[ProjectName]=DiscreteStatsTable[[#This Row],[ProjectName]])*ProjectInfoTable[ConfidenceInterval]))</f>
        <v>0.95</v>
      </c>
      <c r="Q1942" s="5">
        <f>IF(AND(DiscreteStatsTable[[#This Row],[RepsWithStatObserved]]=1,Y1942=0),200000000000000000000,IFERROR(_xlfn.T.INV.2T(1 -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42" s="5" cm="1">
        <f t="array" ref="R1942">MIN(IF((DiscreteStatsTable[GroupByKey]=DiscreteStatsTable[[#This Row],[GroupByKey]]),(DiscreteStatsTable[GroupByKey]=DiscreteStatsTable[[#This Row],[GroupByKey]])*DiscreteStatsTable[Average]))</f>
        <v>0.22557766999137499</v>
      </c>
      <c r="S1942" s="5" cm="1">
        <f t="array" ref="S1942">MAX(IF((DiscreteStatsTable[GroupByKey]=DiscreteStatsTable[[#This Row],[GroupByKey]]),(DiscreteStatsTable[GroupByKey]=DiscreteStatsTable[[#This Row],[GroupByKey]])*DiscreteStatsTable[Average]))</f>
        <v>0.304973914001202</v>
      </c>
      <c r="T1942" s="5" cm="1">
        <f t="array" ref="T1942">MIN(IF((DiscreteStatsTable[GroupByKey]=DiscreteStatsTable[[#This Row],[GroupByKey]]),(DiscreteStatsTable[GroupByKey]=DiscreteStatsTable[[#This Row],[GroupByKey]])*DiscreteStatsTable[Minimum]))</f>
        <v>5.0724782129553003E-2</v>
      </c>
      <c r="U1942" s="5" cm="1">
        <f t="array" ref="U1942">MAX(IF((DiscreteStatsTable[GroupByKey]=DiscreteStatsTable[[#This Row],[GroupByKey]]),(DiscreteStatsTable[GroupByKey]=DiscreteStatsTable[[#This Row],[GroupByKey]])*DiscreteStatsTable[Maximum]))</f>
        <v>1.5964764603369801</v>
      </c>
      <c r="V1942" s="5" cm="1">
        <f t="array" ref="V194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42" s="5">
        <f>IF((DiscreteStatsTable[[#This Row],[RepsRequested]]&gt;1),DiscreteStatsTable[[#This Row],[HalfWidth]],DiscreteStatsTable[[#This Row],[BatchMeansHalfWidth]])</f>
        <v>4.5152151721692402E-3</v>
      </c>
      <c r="X1942" s="5" cm="1">
        <f t="array" ref="X1942">COUNT(IF((DiscreteStatsTable[GroupByKey]=DiscreteStatsTable[[#This Row],[GroupByKey]]),(DiscreteStatsTable[GroupByKey]=DiscreteStatsTable[[#This Row],[GroupByKey]])*DiscreteStatsTable[Replication]))</f>
        <v>50</v>
      </c>
      <c r="Y1942" s="5">
        <f>IF(DiscreteStatsTable[[#This Row],[RepsRequested]]=DiscreteStatsTable[[#This Row],[RepsWithStatObserved]],1,0)</f>
        <v>1</v>
      </c>
    </row>
    <row r="1943" spans="1:25" x14ac:dyDescent="0.25">
      <c r="A1943" t="s">
        <v>68</v>
      </c>
      <c r="B1943" t="s">
        <v>70</v>
      </c>
      <c r="C1943">
        <v>24</v>
      </c>
      <c r="D1943" t="s">
        <v>101</v>
      </c>
      <c r="E1943" t="s">
        <v>76</v>
      </c>
      <c r="F1943" t="s">
        <v>73</v>
      </c>
      <c r="G1943">
        <v>7.8640699480899601</v>
      </c>
      <c r="H1943">
        <v>2E+20</v>
      </c>
      <c r="I1943">
        <v>2.3498597949322901</v>
      </c>
      <c r="J1943">
        <v>35.155617544512999</v>
      </c>
      <c r="K1943">
        <v>140</v>
      </c>
      <c r="L194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43" s="5" cm="1">
        <f t="array" ref="M1943">MAX(IF((ProjectInfoTable[ProjectName]=DiscreteStatsTable[[#This Row],[ProjectName]]),(ProjectInfoTable[ProjectName]=DiscreteStatsTable[[#This Row],[ProjectName]])*ProjectInfoTable[NumberOfReplications]))</f>
        <v>50</v>
      </c>
      <c r="N1943" s="5" cm="1">
        <f t="array" ref="N1943">IFERROR(AVERAGE(IF((DiscreteStatsTable[GroupByKey]=DiscreteStatsTable[[#This Row],[GroupByKey]]),(DiscreteStatsTable[GroupByKey]=DiscreteStatsTable[[#This Row],[GroupByKey]])*DiscreteStatsTable[Average])),0)</f>
        <v>7.8877517486495128</v>
      </c>
      <c r="O1943" s="5" cm="1">
        <f t="array" ref="O1943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43" s="5" cm="1">
        <f t="array" ref="P1943">MAX(IF((ProjectInfoTable[ProjectName]=DiscreteStatsTable[[#This Row],[ProjectName]]),(ProjectInfoTable[ProjectName]=DiscreteStatsTable[[#This Row],[ProjectName]])*ProjectInfoTable[ConfidenceInterval]))</f>
        <v>0.95</v>
      </c>
      <c r="Q1943" s="5">
        <f>IF(AND(DiscreteStatsTable[[#This Row],[RepsWithStatObserved]]=1,Y1943=0),200000000000000000000,IFERROR(_xlfn.T.INV.2T(1 -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43" s="5" cm="1">
        <f t="array" ref="R1943">MIN(IF((DiscreteStatsTable[GroupByKey]=DiscreteStatsTable[[#This Row],[GroupByKey]]),(DiscreteStatsTable[GroupByKey]=DiscreteStatsTable[[#This Row],[GroupByKey]])*DiscreteStatsTable[Average]))</f>
        <v>6.7673300997412396</v>
      </c>
      <c r="S1943" s="5" cm="1">
        <f t="array" ref="S1943">MAX(IF((DiscreteStatsTable[GroupByKey]=DiscreteStatsTable[[#This Row],[GroupByKey]]),(DiscreteStatsTable[GroupByKey]=DiscreteStatsTable[[#This Row],[GroupByKey]])*DiscreteStatsTable[Average]))</f>
        <v>9.1492174200360505</v>
      </c>
      <c r="T1943" s="5" cm="1">
        <f t="array" ref="T1943">MIN(IF((DiscreteStatsTable[GroupByKey]=DiscreteStatsTable[[#This Row],[GroupByKey]]),(DiscreteStatsTable[GroupByKey]=DiscreteStatsTable[[#This Row],[GroupByKey]])*DiscreteStatsTable[Minimum]))</f>
        <v>1.5217434638865901</v>
      </c>
      <c r="U1943" s="5" cm="1">
        <f t="array" ref="U1943">MAX(IF((DiscreteStatsTable[GroupByKey]=DiscreteStatsTable[[#This Row],[GroupByKey]]),(DiscreteStatsTable[GroupByKey]=DiscreteStatsTable[[#This Row],[GroupByKey]])*DiscreteStatsTable[Maximum]))</f>
        <v>47.894293810109403</v>
      </c>
      <c r="V1943" s="5" cm="1">
        <f t="array" ref="V194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43" s="5">
        <f>IF((DiscreteStatsTable[[#This Row],[RepsRequested]]&gt;1),DiscreteStatsTable[[#This Row],[HalfWidth]],DiscreteStatsTable[[#This Row],[BatchMeansHalfWidth]])</f>
        <v>0.13545645516507757</v>
      </c>
      <c r="X1943" s="5" cm="1">
        <f t="array" ref="X1943">COUNT(IF((DiscreteStatsTable[GroupByKey]=DiscreteStatsTable[[#This Row],[GroupByKey]]),(DiscreteStatsTable[GroupByKey]=DiscreteStatsTable[[#This Row],[GroupByKey]])*DiscreteStatsTable[Replication]))</f>
        <v>50</v>
      </c>
      <c r="Y1943" s="5">
        <f>IF(DiscreteStatsTable[[#This Row],[RepsRequested]]=DiscreteStatsTable[[#This Row],[RepsWithStatObserved]],1,0)</f>
        <v>1</v>
      </c>
    </row>
    <row r="1944" spans="1:25" x14ac:dyDescent="0.25">
      <c r="A1944" t="s">
        <v>68</v>
      </c>
      <c r="B1944" t="s">
        <v>70</v>
      </c>
      <c r="C1944">
        <v>24</v>
      </c>
      <c r="D1944" t="s">
        <v>101</v>
      </c>
      <c r="E1944" t="s">
        <v>77</v>
      </c>
      <c r="F1944" t="s">
        <v>73</v>
      </c>
      <c r="G1944">
        <v>0</v>
      </c>
      <c r="H1944">
        <v>2E+20</v>
      </c>
      <c r="I1944">
        <v>0</v>
      </c>
      <c r="J1944">
        <v>0</v>
      </c>
      <c r="K1944">
        <v>140</v>
      </c>
      <c r="L194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44" s="5" cm="1">
        <f t="array" ref="M1944">MAX(IF((ProjectInfoTable[ProjectName]=DiscreteStatsTable[[#This Row],[ProjectName]]),(ProjectInfoTable[ProjectName]=DiscreteStatsTable[[#This Row],[ProjectName]])*ProjectInfoTable[NumberOfReplications]))</f>
        <v>50</v>
      </c>
      <c r="N1944" s="5" cm="1">
        <f t="array" ref="N1944">IFERROR(AVERAGE(IF((DiscreteStatsTable[GroupByKey]=DiscreteStatsTable[[#This Row],[GroupByKey]]),(DiscreteStatsTable[GroupByKey]=DiscreteStatsTable[[#This Row],[GroupByKey]])*DiscreteStatsTable[Average])),0)</f>
        <v>0</v>
      </c>
      <c r="O1944" s="5" cm="1">
        <f t="array" ref="O1944">IFERROR(_xlfn.STDEV.S(IF((DiscreteStatsTable[GroupByKey]=DiscreteStatsTable[[#This Row],[GroupByKey]]),(DiscreteStatsTable[GroupByKey]=DiscreteStatsTable[[#This Row],[GroupByKey]])*DiscreteStatsTable[Average])),0)</f>
        <v>0</v>
      </c>
      <c r="P1944" s="5" cm="1">
        <f t="array" ref="P1944">MAX(IF((ProjectInfoTable[ProjectName]=DiscreteStatsTable[[#This Row],[ProjectName]]),(ProjectInfoTable[ProjectName]=DiscreteStatsTable[[#This Row],[ProjectName]])*ProjectInfoTable[ConfidenceInterval]))</f>
        <v>0.95</v>
      </c>
      <c r="Q1944" s="5">
        <f>IF(AND(DiscreteStatsTable[[#This Row],[RepsWithStatObserved]]=1,Y1944=0),200000000000000000000,IFERROR(_xlfn.T.INV.2T(1 -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4" s="5" cm="1">
        <f t="array" ref="R1944">MIN(IF((DiscreteStatsTable[GroupByKey]=DiscreteStatsTable[[#This Row],[GroupByKey]]),(DiscreteStatsTable[GroupByKey]=DiscreteStatsTable[[#This Row],[GroupByKey]])*DiscreteStatsTable[Average]))</f>
        <v>0</v>
      </c>
      <c r="S1944" s="5" cm="1">
        <f t="array" ref="S1944">MAX(IF((DiscreteStatsTable[GroupByKey]=DiscreteStatsTable[[#This Row],[GroupByKey]]),(DiscreteStatsTable[GroupByKey]=DiscreteStatsTable[[#This Row],[GroupByKey]])*DiscreteStatsTable[Average]))</f>
        <v>0</v>
      </c>
      <c r="T1944" s="5" cm="1">
        <f t="array" ref="T1944">MIN(IF((DiscreteStatsTable[GroupByKey]=DiscreteStatsTable[[#This Row],[GroupByKey]]),(DiscreteStatsTable[GroupByKey]=DiscreteStatsTable[[#This Row],[GroupByKey]])*DiscreteStatsTable[Minimum]))</f>
        <v>0</v>
      </c>
      <c r="U1944" s="5" cm="1">
        <f t="array" ref="U1944">MAX(IF((DiscreteStatsTable[GroupByKey]=DiscreteStatsTable[[#This Row],[GroupByKey]]),(DiscreteStatsTable[GroupByKey]=DiscreteStatsTable[[#This Row],[GroupByKey]])*DiscreteStatsTable[Maximum]))</f>
        <v>0</v>
      </c>
      <c r="V1944" s="5" cm="1">
        <f t="array" ref="V194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44" s="5">
        <f>IF((DiscreteStatsTable[[#This Row],[RepsRequested]]&gt;1),DiscreteStatsTable[[#This Row],[HalfWidth]],DiscreteStatsTable[[#This Row],[BatchMeansHalfWidth]])</f>
        <v>0</v>
      </c>
      <c r="X1944" s="5" cm="1">
        <f t="array" ref="X1944">COUNT(IF((DiscreteStatsTable[GroupByKey]=DiscreteStatsTable[[#This Row],[GroupByKey]]),(DiscreteStatsTable[GroupByKey]=DiscreteStatsTable[[#This Row],[GroupByKey]])*DiscreteStatsTable[Replication]))</f>
        <v>50</v>
      </c>
      <c r="Y1944" s="5">
        <f>IF(DiscreteStatsTable[[#This Row],[RepsRequested]]=DiscreteStatsTable[[#This Row],[RepsWithStatObserved]],1,0)</f>
        <v>1</v>
      </c>
    </row>
    <row r="1945" spans="1:25" x14ac:dyDescent="0.25">
      <c r="A1945" t="s">
        <v>68</v>
      </c>
      <c r="B1945" t="s">
        <v>70</v>
      </c>
      <c r="C1945">
        <v>24</v>
      </c>
      <c r="D1945" t="s">
        <v>101</v>
      </c>
      <c r="E1945" t="s">
        <v>78</v>
      </c>
      <c r="F1945" t="s">
        <v>73</v>
      </c>
      <c r="G1945">
        <v>5.5272914489938403</v>
      </c>
      <c r="H1945">
        <v>2E+20</v>
      </c>
      <c r="I1945">
        <v>0</v>
      </c>
      <c r="J1945">
        <v>30.596450642762001</v>
      </c>
      <c r="K1945">
        <v>140</v>
      </c>
      <c r="L194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45" s="5" cm="1">
        <f t="array" ref="M1945">MAX(IF((ProjectInfoTable[ProjectName]=DiscreteStatsTable[[#This Row],[ProjectName]]),(ProjectInfoTable[ProjectName]=DiscreteStatsTable[[#This Row],[ProjectName]])*ProjectInfoTable[NumberOfReplications]))</f>
        <v>50</v>
      </c>
      <c r="N1945" s="5" cm="1">
        <f t="array" ref="N1945">IFERROR(AVERAGE(IF((DiscreteStatsTable[GroupByKey]=DiscreteStatsTable[[#This Row],[GroupByKey]]),(DiscreteStatsTable[GroupByKey]=DiscreteStatsTable[[#This Row],[GroupByKey]])*DiscreteStatsTable[Average])),0)</f>
        <v>4.7193176789935771</v>
      </c>
      <c r="O1945" s="5" cm="1">
        <f t="array" ref="O1945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45" s="5" cm="1">
        <f t="array" ref="P1945">MAX(IF((ProjectInfoTable[ProjectName]=DiscreteStatsTable[[#This Row],[ProjectName]]),(ProjectInfoTable[ProjectName]=DiscreteStatsTable[[#This Row],[ProjectName]])*ProjectInfoTable[ConfidenceInterval]))</f>
        <v>0.95</v>
      </c>
      <c r="Q1945" s="5">
        <f>IF(AND(DiscreteStatsTable[[#This Row],[RepsWithStatObserved]]=1,Y1945=0),200000000000000000000,IFERROR(_xlfn.T.INV.2T(1 -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45" s="5" cm="1">
        <f t="array" ref="R1945">MIN(IF((DiscreteStatsTable[GroupByKey]=DiscreteStatsTable[[#This Row],[GroupByKey]]),(DiscreteStatsTable[GroupByKey]=DiscreteStatsTable[[#This Row],[GroupByKey]])*DiscreteStatsTable[Average]))</f>
        <v>0.99822562879195997</v>
      </c>
      <c r="S1945" s="5" cm="1">
        <f t="array" ref="S1945">MAX(IF((DiscreteStatsTable[GroupByKey]=DiscreteStatsTable[[#This Row],[GroupByKey]]),(DiscreteStatsTable[GroupByKey]=DiscreteStatsTable[[#This Row],[GroupByKey]])*DiscreteStatsTable[Average]))</f>
        <v>28.2391469314353</v>
      </c>
      <c r="T1945" s="5" cm="1">
        <f t="array" ref="T1945">MIN(IF((DiscreteStatsTable[GroupByKey]=DiscreteStatsTable[[#This Row],[GroupByKey]]),(DiscreteStatsTable[GroupByKey]=DiscreteStatsTable[[#This Row],[GroupByKey]])*DiscreteStatsTable[Minimum]))</f>
        <v>0</v>
      </c>
      <c r="U1945" s="5" cm="1">
        <f t="array" ref="U1945">MAX(IF((DiscreteStatsTable[GroupByKey]=DiscreteStatsTable[[#This Row],[GroupByKey]]),(DiscreteStatsTable[GroupByKey]=DiscreteStatsTable[[#This Row],[GroupByKey]])*DiscreteStatsTable[Maximum]))</f>
        <v>63.809412329180802</v>
      </c>
      <c r="V1945" s="5" cm="1">
        <f t="array" ref="V194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45" s="5">
        <f>IF((DiscreteStatsTable[[#This Row],[RepsRequested]]&gt;1),DiscreteStatsTable[[#This Row],[HalfWidth]],DiscreteStatsTable[[#This Row],[BatchMeansHalfWidth]])</f>
        <v>1.2545249514665935</v>
      </c>
      <c r="X1945" s="5" cm="1">
        <f t="array" ref="X1945">COUNT(IF((DiscreteStatsTable[GroupByKey]=DiscreteStatsTable[[#This Row],[GroupByKey]]),(DiscreteStatsTable[GroupByKey]=DiscreteStatsTable[[#This Row],[GroupByKey]])*DiscreteStatsTable[Replication]))</f>
        <v>50</v>
      </c>
      <c r="Y1945" s="5">
        <f>IF(DiscreteStatsTable[[#This Row],[RepsRequested]]=DiscreteStatsTable[[#This Row],[RepsWithStatObserved]],1,0)</f>
        <v>1</v>
      </c>
    </row>
    <row r="1946" spans="1:25" x14ac:dyDescent="0.25">
      <c r="A1946" t="s">
        <v>68</v>
      </c>
      <c r="B1946" t="s">
        <v>70</v>
      </c>
      <c r="C1946">
        <v>25</v>
      </c>
      <c r="D1946" t="s">
        <v>101</v>
      </c>
      <c r="E1946" t="s">
        <v>72</v>
      </c>
      <c r="F1946" t="s">
        <v>73</v>
      </c>
      <c r="G1946">
        <v>0.26334480809031202</v>
      </c>
      <c r="H1946">
        <v>2E+20</v>
      </c>
      <c r="I1946">
        <v>6.5139623147683803E-2</v>
      </c>
      <c r="J1946">
        <v>1.07555748439997</v>
      </c>
      <c r="K1946">
        <v>137</v>
      </c>
      <c r="L194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46" s="5" cm="1">
        <f t="array" ref="M1946">MAX(IF((ProjectInfoTable[ProjectName]=DiscreteStatsTable[[#This Row],[ProjectName]]),(ProjectInfoTable[ProjectName]=DiscreteStatsTable[[#This Row],[ProjectName]])*ProjectInfoTable[NumberOfReplications]))</f>
        <v>50</v>
      </c>
      <c r="N1946" s="5" cm="1">
        <f t="array" ref="N1946">IFERROR(AVERAGE(IF((DiscreteStatsTable[GroupByKey]=DiscreteStatsTable[[#This Row],[GroupByKey]]),(DiscreteStatsTable[GroupByKey]=DiscreteStatsTable[[#This Row],[GroupByKey]])*DiscreteStatsTable[Average])),0)</f>
        <v>0.26292505828831725</v>
      </c>
      <c r="O1946" s="5" cm="1">
        <f t="array" ref="O194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46" s="5" cm="1">
        <f t="array" ref="P1946">MAX(IF((ProjectInfoTable[ProjectName]=DiscreteStatsTable[[#This Row],[ProjectName]]),(ProjectInfoTable[ProjectName]=DiscreteStatsTable[[#This Row],[ProjectName]])*ProjectInfoTable[ConfidenceInterval]))</f>
        <v>0.95</v>
      </c>
      <c r="Q1946" s="5">
        <f>IF(AND(DiscreteStatsTable[[#This Row],[RepsWithStatObserved]]=1,Y1946=0),200000000000000000000,IFERROR(_xlfn.T.INV.2T(1 -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46" s="5" cm="1">
        <f t="array" ref="R1946">MIN(IF((DiscreteStatsTable[GroupByKey]=DiscreteStatsTable[[#This Row],[GroupByKey]]),(DiscreteStatsTable[GroupByKey]=DiscreteStatsTable[[#This Row],[GroupByKey]])*DiscreteStatsTable[Average]))</f>
        <v>0.22557766999137499</v>
      </c>
      <c r="S1946" s="5" cm="1">
        <f t="array" ref="S1946">MAX(IF((DiscreteStatsTable[GroupByKey]=DiscreteStatsTable[[#This Row],[GroupByKey]]),(DiscreteStatsTable[GroupByKey]=DiscreteStatsTable[[#This Row],[GroupByKey]])*DiscreteStatsTable[Average]))</f>
        <v>0.304973914001202</v>
      </c>
      <c r="T1946" s="5" cm="1">
        <f t="array" ref="T1946">MIN(IF((DiscreteStatsTable[GroupByKey]=DiscreteStatsTable[[#This Row],[GroupByKey]]),(DiscreteStatsTable[GroupByKey]=DiscreteStatsTable[[#This Row],[GroupByKey]])*DiscreteStatsTable[Minimum]))</f>
        <v>5.0724782129553003E-2</v>
      </c>
      <c r="U1946" s="5" cm="1">
        <f t="array" ref="U1946">MAX(IF((DiscreteStatsTable[GroupByKey]=DiscreteStatsTable[[#This Row],[GroupByKey]]),(DiscreteStatsTable[GroupByKey]=DiscreteStatsTable[[#This Row],[GroupByKey]])*DiscreteStatsTable[Maximum]))</f>
        <v>1.5964764603369801</v>
      </c>
      <c r="V1946" s="5" cm="1">
        <f t="array" ref="V194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46" s="5">
        <f>IF((DiscreteStatsTable[[#This Row],[RepsRequested]]&gt;1),DiscreteStatsTable[[#This Row],[HalfWidth]],DiscreteStatsTable[[#This Row],[BatchMeansHalfWidth]])</f>
        <v>4.5152151721692402E-3</v>
      </c>
      <c r="X1946" s="5" cm="1">
        <f t="array" ref="X1946">COUNT(IF((DiscreteStatsTable[GroupByKey]=DiscreteStatsTable[[#This Row],[GroupByKey]]),(DiscreteStatsTable[GroupByKey]=DiscreteStatsTable[[#This Row],[GroupByKey]])*DiscreteStatsTable[Replication]))</f>
        <v>50</v>
      </c>
      <c r="Y1946" s="5">
        <f>IF(DiscreteStatsTable[[#This Row],[RepsRequested]]=DiscreteStatsTable[[#This Row],[RepsWithStatObserved]],1,0)</f>
        <v>1</v>
      </c>
    </row>
    <row r="1947" spans="1:25" x14ac:dyDescent="0.25">
      <c r="A1947" t="s">
        <v>68</v>
      </c>
      <c r="B1947" t="s">
        <v>70</v>
      </c>
      <c r="C1947">
        <v>25</v>
      </c>
      <c r="D1947" t="s">
        <v>101</v>
      </c>
      <c r="E1947" t="s">
        <v>74</v>
      </c>
      <c r="F1947" t="s">
        <v>73</v>
      </c>
      <c r="G1947">
        <v>10.456410712534501</v>
      </c>
      <c r="H1947">
        <v>2E+20</v>
      </c>
      <c r="I1947">
        <v>1.95418869443051</v>
      </c>
      <c r="J1947">
        <v>32.997206953469103</v>
      </c>
      <c r="K1947">
        <v>137</v>
      </c>
      <c r="L194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47" s="5" cm="1">
        <f t="array" ref="M1947">MAX(IF((ProjectInfoTable[ProjectName]=DiscreteStatsTable[[#This Row],[ProjectName]]),(ProjectInfoTable[ProjectName]=DiscreteStatsTable[[#This Row],[ProjectName]])*ProjectInfoTable[NumberOfReplications]))</f>
        <v>50</v>
      </c>
      <c r="N1947" s="5" cm="1">
        <f t="array" ref="N1947">IFERROR(AVERAGE(IF((DiscreteStatsTable[GroupByKey]=DiscreteStatsTable[[#This Row],[GroupByKey]]),(DiscreteStatsTable[GroupByKey]=DiscreteStatsTable[[#This Row],[GroupByKey]])*DiscreteStatsTable[Average])),0)</f>
        <v>12.607069427643092</v>
      </c>
      <c r="O1947" s="5" cm="1">
        <f t="array" ref="O1947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47" s="5" cm="1">
        <f t="array" ref="P1947">MAX(IF((ProjectInfoTable[ProjectName]=DiscreteStatsTable[[#This Row],[ProjectName]]),(ProjectInfoTable[ProjectName]=DiscreteStatsTable[[#This Row],[ProjectName]])*ProjectInfoTable[ConfidenceInterval]))</f>
        <v>0.95</v>
      </c>
      <c r="Q1947" s="5">
        <f>IF(AND(DiscreteStatsTable[[#This Row],[RepsWithStatObserved]]=1,Y1947=0),200000000000000000000,IFERROR(_xlfn.T.INV.2T(1 -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47" s="5" cm="1">
        <f t="array" ref="R1947">MIN(IF((DiscreteStatsTable[GroupByKey]=DiscreteStatsTable[[#This Row],[GroupByKey]]),(DiscreteStatsTable[GroupByKey]=DiscreteStatsTable[[#This Row],[GroupByKey]])*DiscreteStatsTable[Average]))</f>
        <v>7.9331094948983001</v>
      </c>
      <c r="S1947" s="5" cm="1">
        <f t="array" ref="S1947">MAX(IF((DiscreteStatsTable[GroupByKey]=DiscreteStatsTable[[#This Row],[GroupByKey]]),(DiscreteStatsTable[GroupByKey]=DiscreteStatsTable[[#This Row],[GroupByKey]])*DiscreteStatsTable[Average]))</f>
        <v>37.249377369444403</v>
      </c>
      <c r="T1947" s="5" cm="1">
        <f t="array" ref="T1947">MIN(IF((DiscreteStatsTable[GroupByKey]=DiscreteStatsTable[[#This Row],[GroupByKey]]),(DiscreteStatsTable[GroupByKey]=DiscreteStatsTable[[#This Row],[GroupByKey]])*DiscreteStatsTable[Minimum]))</f>
        <v>1.6126494971337599</v>
      </c>
      <c r="U1947" s="5" cm="1">
        <f t="array" ref="U1947">MAX(IF((DiscreteStatsTable[GroupByKey]=DiscreteStatsTable[[#This Row],[GroupByKey]]),(DiscreteStatsTable[GroupByKey]=DiscreteStatsTable[[#This Row],[GroupByKey]])*DiscreteStatsTable[Maximum]))</f>
        <v>77.180378385631897</v>
      </c>
      <c r="V1947" s="5" cm="1">
        <f t="array" ref="V194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47" s="5">
        <f>IF((DiscreteStatsTable[[#This Row],[RepsRequested]]&gt;1),DiscreteStatsTable[[#This Row],[HalfWidth]],DiscreteStatsTable[[#This Row],[BatchMeansHalfWidth]])</f>
        <v>1.3504569972558542</v>
      </c>
      <c r="X1947" s="5" cm="1">
        <f t="array" ref="X1947">COUNT(IF((DiscreteStatsTable[GroupByKey]=DiscreteStatsTable[[#This Row],[GroupByKey]]),(DiscreteStatsTable[GroupByKey]=DiscreteStatsTable[[#This Row],[GroupByKey]])*DiscreteStatsTable[Replication]))</f>
        <v>50</v>
      </c>
      <c r="Y1947" s="5">
        <f>IF(DiscreteStatsTable[[#This Row],[RepsRequested]]=DiscreteStatsTable[[#This Row],[RepsWithStatObserved]],1,0)</f>
        <v>1</v>
      </c>
    </row>
    <row r="1948" spans="1:25" x14ac:dyDescent="0.25">
      <c r="A1948" t="s">
        <v>68</v>
      </c>
      <c r="B1948" t="s">
        <v>70</v>
      </c>
      <c r="C1948">
        <v>25</v>
      </c>
      <c r="D1948" t="s">
        <v>101</v>
      </c>
      <c r="E1948" t="s">
        <v>75</v>
      </c>
      <c r="F1948" t="s">
        <v>73</v>
      </c>
      <c r="G1948">
        <v>0.26334480809031202</v>
      </c>
      <c r="H1948">
        <v>2E+20</v>
      </c>
      <c r="I1948">
        <v>6.5139623147683803E-2</v>
      </c>
      <c r="J1948">
        <v>1.07555748439997</v>
      </c>
      <c r="K1948">
        <v>137</v>
      </c>
      <c r="L194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48" s="5" cm="1">
        <f t="array" ref="M1948">MAX(IF((ProjectInfoTable[ProjectName]=DiscreteStatsTable[[#This Row],[ProjectName]]),(ProjectInfoTable[ProjectName]=DiscreteStatsTable[[#This Row],[ProjectName]])*ProjectInfoTable[NumberOfReplications]))</f>
        <v>50</v>
      </c>
      <c r="N1948" s="5" cm="1">
        <f t="array" ref="N1948">IFERROR(AVERAGE(IF((DiscreteStatsTable[GroupByKey]=DiscreteStatsTable[[#This Row],[GroupByKey]]),(DiscreteStatsTable[GroupByKey]=DiscreteStatsTable[[#This Row],[GroupByKey]])*DiscreteStatsTable[Average])),0)</f>
        <v>0.26292505828831725</v>
      </c>
      <c r="O1948" s="5" cm="1">
        <f t="array" ref="O194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48" s="5" cm="1">
        <f t="array" ref="P1948">MAX(IF((ProjectInfoTable[ProjectName]=DiscreteStatsTable[[#This Row],[ProjectName]]),(ProjectInfoTable[ProjectName]=DiscreteStatsTable[[#This Row],[ProjectName]])*ProjectInfoTable[ConfidenceInterval]))</f>
        <v>0.95</v>
      </c>
      <c r="Q1948" s="5">
        <f>IF(AND(DiscreteStatsTable[[#This Row],[RepsWithStatObserved]]=1,Y1948=0),200000000000000000000,IFERROR(_xlfn.T.INV.2T(1 -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48" s="5" cm="1">
        <f t="array" ref="R1948">MIN(IF((DiscreteStatsTable[GroupByKey]=DiscreteStatsTable[[#This Row],[GroupByKey]]),(DiscreteStatsTable[GroupByKey]=DiscreteStatsTable[[#This Row],[GroupByKey]])*DiscreteStatsTable[Average]))</f>
        <v>0.22557766999137499</v>
      </c>
      <c r="S1948" s="5" cm="1">
        <f t="array" ref="S1948">MAX(IF((DiscreteStatsTable[GroupByKey]=DiscreteStatsTable[[#This Row],[GroupByKey]]),(DiscreteStatsTable[GroupByKey]=DiscreteStatsTable[[#This Row],[GroupByKey]])*DiscreteStatsTable[Average]))</f>
        <v>0.304973914001202</v>
      </c>
      <c r="T1948" s="5" cm="1">
        <f t="array" ref="T1948">MIN(IF((DiscreteStatsTable[GroupByKey]=DiscreteStatsTable[[#This Row],[GroupByKey]]),(DiscreteStatsTable[GroupByKey]=DiscreteStatsTable[[#This Row],[GroupByKey]])*DiscreteStatsTable[Minimum]))</f>
        <v>5.0724782129553003E-2</v>
      </c>
      <c r="U1948" s="5" cm="1">
        <f t="array" ref="U1948">MAX(IF((DiscreteStatsTable[GroupByKey]=DiscreteStatsTable[[#This Row],[GroupByKey]]),(DiscreteStatsTable[GroupByKey]=DiscreteStatsTable[[#This Row],[GroupByKey]])*DiscreteStatsTable[Maximum]))</f>
        <v>1.5964764603369801</v>
      </c>
      <c r="V1948" s="5" cm="1">
        <f t="array" ref="V194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48" s="5">
        <f>IF((DiscreteStatsTable[[#This Row],[RepsRequested]]&gt;1),DiscreteStatsTable[[#This Row],[HalfWidth]],DiscreteStatsTable[[#This Row],[BatchMeansHalfWidth]])</f>
        <v>4.5152151721692402E-3</v>
      </c>
      <c r="X1948" s="5" cm="1">
        <f t="array" ref="X1948">COUNT(IF((DiscreteStatsTable[GroupByKey]=DiscreteStatsTable[[#This Row],[GroupByKey]]),(DiscreteStatsTable[GroupByKey]=DiscreteStatsTable[[#This Row],[GroupByKey]])*DiscreteStatsTable[Replication]))</f>
        <v>50</v>
      </c>
      <c r="Y1948" s="5">
        <f>IF(DiscreteStatsTable[[#This Row],[RepsRequested]]=DiscreteStatsTable[[#This Row],[RepsWithStatObserved]],1,0)</f>
        <v>1</v>
      </c>
    </row>
    <row r="1949" spans="1:25" x14ac:dyDescent="0.25">
      <c r="A1949" t="s">
        <v>68</v>
      </c>
      <c r="B1949" t="s">
        <v>70</v>
      </c>
      <c r="C1949">
        <v>25</v>
      </c>
      <c r="D1949" t="s">
        <v>101</v>
      </c>
      <c r="E1949" t="s">
        <v>76</v>
      </c>
      <c r="F1949" t="s">
        <v>73</v>
      </c>
      <c r="G1949">
        <v>7.9003442427093704</v>
      </c>
      <c r="H1949">
        <v>2E+20</v>
      </c>
      <c r="I1949">
        <v>1.95418869443051</v>
      </c>
      <c r="J1949">
        <v>32.266724531999003</v>
      </c>
      <c r="K1949">
        <v>137</v>
      </c>
      <c r="L194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49" s="5" cm="1">
        <f t="array" ref="M1949">MAX(IF((ProjectInfoTable[ProjectName]=DiscreteStatsTable[[#This Row],[ProjectName]]),(ProjectInfoTable[ProjectName]=DiscreteStatsTable[[#This Row],[ProjectName]])*ProjectInfoTable[NumberOfReplications]))</f>
        <v>50</v>
      </c>
      <c r="N1949" s="5" cm="1">
        <f t="array" ref="N1949">IFERROR(AVERAGE(IF((DiscreteStatsTable[GroupByKey]=DiscreteStatsTable[[#This Row],[GroupByKey]]),(DiscreteStatsTable[GroupByKey]=DiscreteStatsTable[[#This Row],[GroupByKey]])*DiscreteStatsTable[Average])),0)</f>
        <v>7.8877517486495128</v>
      </c>
      <c r="O1949" s="5" cm="1">
        <f t="array" ref="O1949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49" s="5" cm="1">
        <f t="array" ref="P1949">MAX(IF((ProjectInfoTable[ProjectName]=DiscreteStatsTable[[#This Row],[ProjectName]]),(ProjectInfoTable[ProjectName]=DiscreteStatsTable[[#This Row],[ProjectName]])*ProjectInfoTable[ConfidenceInterval]))</f>
        <v>0.95</v>
      </c>
      <c r="Q1949" s="5">
        <f>IF(AND(DiscreteStatsTable[[#This Row],[RepsWithStatObserved]]=1,Y1949=0),200000000000000000000,IFERROR(_xlfn.T.INV.2T(1 -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49" s="5" cm="1">
        <f t="array" ref="R1949">MIN(IF((DiscreteStatsTable[GroupByKey]=DiscreteStatsTable[[#This Row],[GroupByKey]]),(DiscreteStatsTable[GroupByKey]=DiscreteStatsTable[[#This Row],[GroupByKey]])*DiscreteStatsTable[Average]))</f>
        <v>6.7673300997412396</v>
      </c>
      <c r="S1949" s="5" cm="1">
        <f t="array" ref="S1949">MAX(IF((DiscreteStatsTable[GroupByKey]=DiscreteStatsTable[[#This Row],[GroupByKey]]),(DiscreteStatsTable[GroupByKey]=DiscreteStatsTable[[#This Row],[GroupByKey]])*DiscreteStatsTable[Average]))</f>
        <v>9.1492174200360505</v>
      </c>
      <c r="T1949" s="5" cm="1">
        <f t="array" ref="T1949">MIN(IF((DiscreteStatsTable[GroupByKey]=DiscreteStatsTable[[#This Row],[GroupByKey]]),(DiscreteStatsTable[GroupByKey]=DiscreteStatsTable[[#This Row],[GroupByKey]])*DiscreteStatsTable[Minimum]))</f>
        <v>1.5217434638865901</v>
      </c>
      <c r="U1949" s="5" cm="1">
        <f t="array" ref="U1949">MAX(IF((DiscreteStatsTable[GroupByKey]=DiscreteStatsTable[[#This Row],[GroupByKey]]),(DiscreteStatsTable[GroupByKey]=DiscreteStatsTable[[#This Row],[GroupByKey]])*DiscreteStatsTable[Maximum]))</f>
        <v>47.894293810109403</v>
      </c>
      <c r="V1949" s="5" cm="1">
        <f t="array" ref="V194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49" s="5">
        <f>IF((DiscreteStatsTable[[#This Row],[RepsRequested]]&gt;1),DiscreteStatsTable[[#This Row],[HalfWidth]],DiscreteStatsTable[[#This Row],[BatchMeansHalfWidth]])</f>
        <v>0.13545645516507757</v>
      </c>
      <c r="X1949" s="5" cm="1">
        <f t="array" ref="X1949">COUNT(IF((DiscreteStatsTable[GroupByKey]=DiscreteStatsTable[[#This Row],[GroupByKey]]),(DiscreteStatsTable[GroupByKey]=DiscreteStatsTable[[#This Row],[GroupByKey]])*DiscreteStatsTable[Replication]))</f>
        <v>50</v>
      </c>
      <c r="Y1949" s="5">
        <f>IF(DiscreteStatsTable[[#This Row],[RepsRequested]]=DiscreteStatsTable[[#This Row],[RepsWithStatObserved]],1,0)</f>
        <v>1</v>
      </c>
    </row>
    <row r="1950" spans="1:25" x14ac:dyDescent="0.25">
      <c r="A1950" t="s">
        <v>68</v>
      </c>
      <c r="B1950" t="s">
        <v>70</v>
      </c>
      <c r="C1950">
        <v>25</v>
      </c>
      <c r="D1950" t="s">
        <v>101</v>
      </c>
      <c r="E1950" t="s">
        <v>77</v>
      </c>
      <c r="F1950" t="s">
        <v>73</v>
      </c>
      <c r="G1950">
        <v>0</v>
      </c>
      <c r="H1950">
        <v>2E+20</v>
      </c>
      <c r="I1950">
        <v>0</v>
      </c>
      <c r="J1950">
        <v>0</v>
      </c>
      <c r="K1950">
        <v>137</v>
      </c>
      <c r="L195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50" s="5" cm="1">
        <f t="array" ref="M1950">MAX(IF((ProjectInfoTable[ProjectName]=DiscreteStatsTable[[#This Row],[ProjectName]]),(ProjectInfoTable[ProjectName]=DiscreteStatsTable[[#This Row],[ProjectName]])*ProjectInfoTable[NumberOfReplications]))</f>
        <v>50</v>
      </c>
      <c r="N1950" s="5" cm="1">
        <f t="array" ref="N1950">IFERROR(AVERAGE(IF((DiscreteStatsTable[GroupByKey]=DiscreteStatsTable[[#This Row],[GroupByKey]]),(DiscreteStatsTable[GroupByKey]=DiscreteStatsTable[[#This Row],[GroupByKey]])*DiscreteStatsTable[Average])),0)</f>
        <v>0</v>
      </c>
      <c r="O1950" s="5" cm="1">
        <f t="array" ref="O1950">IFERROR(_xlfn.STDEV.S(IF((DiscreteStatsTable[GroupByKey]=DiscreteStatsTable[[#This Row],[GroupByKey]]),(DiscreteStatsTable[GroupByKey]=DiscreteStatsTable[[#This Row],[GroupByKey]])*DiscreteStatsTable[Average])),0)</f>
        <v>0</v>
      </c>
      <c r="P1950" s="5" cm="1">
        <f t="array" ref="P1950">MAX(IF((ProjectInfoTable[ProjectName]=DiscreteStatsTable[[#This Row],[ProjectName]]),(ProjectInfoTable[ProjectName]=DiscreteStatsTable[[#This Row],[ProjectName]])*ProjectInfoTable[ConfidenceInterval]))</f>
        <v>0.95</v>
      </c>
      <c r="Q1950" s="5">
        <f>IF(AND(DiscreteStatsTable[[#This Row],[RepsWithStatObserved]]=1,Y1950=0),200000000000000000000,IFERROR(_xlfn.T.INV.2T(1 -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0" s="5" cm="1">
        <f t="array" ref="R1950">MIN(IF((DiscreteStatsTable[GroupByKey]=DiscreteStatsTable[[#This Row],[GroupByKey]]),(DiscreteStatsTable[GroupByKey]=DiscreteStatsTable[[#This Row],[GroupByKey]])*DiscreteStatsTable[Average]))</f>
        <v>0</v>
      </c>
      <c r="S1950" s="5" cm="1">
        <f t="array" ref="S1950">MAX(IF((DiscreteStatsTable[GroupByKey]=DiscreteStatsTable[[#This Row],[GroupByKey]]),(DiscreteStatsTable[GroupByKey]=DiscreteStatsTable[[#This Row],[GroupByKey]])*DiscreteStatsTable[Average]))</f>
        <v>0</v>
      </c>
      <c r="T1950" s="5" cm="1">
        <f t="array" ref="T1950">MIN(IF((DiscreteStatsTable[GroupByKey]=DiscreteStatsTable[[#This Row],[GroupByKey]]),(DiscreteStatsTable[GroupByKey]=DiscreteStatsTable[[#This Row],[GroupByKey]])*DiscreteStatsTable[Minimum]))</f>
        <v>0</v>
      </c>
      <c r="U1950" s="5" cm="1">
        <f t="array" ref="U1950">MAX(IF((DiscreteStatsTable[GroupByKey]=DiscreteStatsTable[[#This Row],[GroupByKey]]),(DiscreteStatsTable[GroupByKey]=DiscreteStatsTable[[#This Row],[GroupByKey]])*DiscreteStatsTable[Maximum]))</f>
        <v>0</v>
      </c>
      <c r="V1950" s="5" cm="1">
        <f t="array" ref="V195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50" s="5">
        <f>IF((DiscreteStatsTable[[#This Row],[RepsRequested]]&gt;1),DiscreteStatsTable[[#This Row],[HalfWidth]],DiscreteStatsTable[[#This Row],[BatchMeansHalfWidth]])</f>
        <v>0</v>
      </c>
      <c r="X1950" s="5" cm="1">
        <f t="array" ref="X1950">COUNT(IF((DiscreteStatsTable[GroupByKey]=DiscreteStatsTable[[#This Row],[GroupByKey]]),(DiscreteStatsTable[GroupByKey]=DiscreteStatsTable[[#This Row],[GroupByKey]])*DiscreteStatsTable[Replication]))</f>
        <v>50</v>
      </c>
      <c r="Y1950" s="5">
        <f>IF(DiscreteStatsTable[[#This Row],[RepsRequested]]=DiscreteStatsTable[[#This Row],[RepsWithStatObserved]],1,0)</f>
        <v>1</v>
      </c>
    </row>
    <row r="1951" spans="1:25" x14ac:dyDescent="0.25">
      <c r="A1951" t="s">
        <v>68</v>
      </c>
      <c r="B1951" t="s">
        <v>70</v>
      </c>
      <c r="C1951">
        <v>25</v>
      </c>
      <c r="D1951" t="s">
        <v>101</v>
      </c>
      <c r="E1951" t="s">
        <v>78</v>
      </c>
      <c r="F1951" t="s">
        <v>73</v>
      </c>
      <c r="G1951">
        <v>2.5560664698251698</v>
      </c>
      <c r="H1951">
        <v>2E+20</v>
      </c>
      <c r="I1951">
        <v>0</v>
      </c>
      <c r="J1951">
        <v>19.8493775236776</v>
      </c>
      <c r="K1951">
        <v>137</v>
      </c>
      <c r="L195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51" s="5" cm="1">
        <f t="array" ref="M1951">MAX(IF((ProjectInfoTable[ProjectName]=DiscreteStatsTable[[#This Row],[ProjectName]]),(ProjectInfoTable[ProjectName]=DiscreteStatsTable[[#This Row],[ProjectName]])*ProjectInfoTable[NumberOfReplications]))</f>
        <v>50</v>
      </c>
      <c r="N1951" s="5" cm="1">
        <f t="array" ref="N1951">IFERROR(AVERAGE(IF((DiscreteStatsTable[GroupByKey]=DiscreteStatsTable[[#This Row],[GroupByKey]]),(DiscreteStatsTable[GroupByKey]=DiscreteStatsTable[[#This Row],[GroupByKey]])*DiscreteStatsTable[Average])),0)</f>
        <v>4.7193176789935771</v>
      </c>
      <c r="O1951" s="5" cm="1">
        <f t="array" ref="O1951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51" s="5" cm="1">
        <f t="array" ref="P1951">MAX(IF((ProjectInfoTable[ProjectName]=DiscreteStatsTable[[#This Row],[ProjectName]]),(ProjectInfoTable[ProjectName]=DiscreteStatsTable[[#This Row],[ProjectName]])*ProjectInfoTable[ConfidenceInterval]))</f>
        <v>0.95</v>
      </c>
      <c r="Q1951" s="5">
        <f>IF(AND(DiscreteStatsTable[[#This Row],[RepsWithStatObserved]]=1,Y1951=0),200000000000000000000,IFERROR(_xlfn.T.INV.2T(1 -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51" s="5" cm="1">
        <f t="array" ref="R1951">MIN(IF((DiscreteStatsTable[GroupByKey]=DiscreteStatsTable[[#This Row],[GroupByKey]]),(DiscreteStatsTable[GroupByKey]=DiscreteStatsTable[[#This Row],[GroupByKey]])*DiscreteStatsTable[Average]))</f>
        <v>0.99822562879195997</v>
      </c>
      <c r="S1951" s="5" cm="1">
        <f t="array" ref="S1951">MAX(IF((DiscreteStatsTable[GroupByKey]=DiscreteStatsTable[[#This Row],[GroupByKey]]),(DiscreteStatsTable[GroupByKey]=DiscreteStatsTable[[#This Row],[GroupByKey]])*DiscreteStatsTable[Average]))</f>
        <v>28.2391469314353</v>
      </c>
      <c r="T1951" s="5" cm="1">
        <f t="array" ref="T1951">MIN(IF((DiscreteStatsTable[GroupByKey]=DiscreteStatsTable[[#This Row],[GroupByKey]]),(DiscreteStatsTable[GroupByKey]=DiscreteStatsTable[[#This Row],[GroupByKey]])*DiscreteStatsTable[Minimum]))</f>
        <v>0</v>
      </c>
      <c r="U1951" s="5" cm="1">
        <f t="array" ref="U1951">MAX(IF((DiscreteStatsTable[GroupByKey]=DiscreteStatsTable[[#This Row],[GroupByKey]]),(DiscreteStatsTable[GroupByKey]=DiscreteStatsTable[[#This Row],[GroupByKey]])*DiscreteStatsTable[Maximum]))</f>
        <v>63.809412329180802</v>
      </c>
      <c r="V1951" s="5" cm="1">
        <f t="array" ref="V195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51" s="5">
        <f>IF((DiscreteStatsTable[[#This Row],[RepsRequested]]&gt;1),DiscreteStatsTable[[#This Row],[HalfWidth]],DiscreteStatsTable[[#This Row],[BatchMeansHalfWidth]])</f>
        <v>1.2545249514665935</v>
      </c>
      <c r="X1951" s="5" cm="1">
        <f t="array" ref="X1951">COUNT(IF((DiscreteStatsTable[GroupByKey]=DiscreteStatsTable[[#This Row],[GroupByKey]]),(DiscreteStatsTable[GroupByKey]=DiscreteStatsTable[[#This Row],[GroupByKey]])*DiscreteStatsTable[Replication]))</f>
        <v>50</v>
      </c>
      <c r="Y1951" s="5">
        <f>IF(DiscreteStatsTable[[#This Row],[RepsRequested]]=DiscreteStatsTable[[#This Row],[RepsWithStatObserved]],1,0)</f>
        <v>1</v>
      </c>
    </row>
    <row r="1952" spans="1:25" x14ac:dyDescent="0.25">
      <c r="A1952" t="s">
        <v>68</v>
      </c>
      <c r="B1952" t="s">
        <v>70</v>
      </c>
      <c r="C1952">
        <v>26</v>
      </c>
      <c r="D1952" t="s">
        <v>101</v>
      </c>
      <c r="E1952" t="s">
        <v>72</v>
      </c>
      <c r="F1952" t="s">
        <v>73</v>
      </c>
      <c r="G1952">
        <v>0.26251920701426701</v>
      </c>
      <c r="H1952">
        <v>2E+20</v>
      </c>
      <c r="I1952">
        <v>5.91881004989337E-2</v>
      </c>
      <c r="J1952">
        <v>0.95353477519984897</v>
      </c>
      <c r="K1952">
        <v>138</v>
      </c>
      <c r="L195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52" s="5" cm="1">
        <f t="array" ref="M1952">MAX(IF((ProjectInfoTable[ProjectName]=DiscreteStatsTable[[#This Row],[ProjectName]]),(ProjectInfoTable[ProjectName]=DiscreteStatsTable[[#This Row],[ProjectName]])*ProjectInfoTable[NumberOfReplications]))</f>
        <v>50</v>
      </c>
      <c r="N1952" s="5" cm="1">
        <f t="array" ref="N1952">IFERROR(AVERAGE(IF((DiscreteStatsTable[GroupByKey]=DiscreteStatsTable[[#This Row],[GroupByKey]]),(DiscreteStatsTable[GroupByKey]=DiscreteStatsTable[[#This Row],[GroupByKey]])*DiscreteStatsTable[Average])),0)</f>
        <v>0.26292505828831725</v>
      </c>
      <c r="O1952" s="5" cm="1">
        <f t="array" ref="O195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52" s="5" cm="1">
        <f t="array" ref="P1952">MAX(IF((ProjectInfoTable[ProjectName]=DiscreteStatsTable[[#This Row],[ProjectName]]),(ProjectInfoTable[ProjectName]=DiscreteStatsTable[[#This Row],[ProjectName]])*ProjectInfoTable[ConfidenceInterval]))</f>
        <v>0.95</v>
      </c>
      <c r="Q1952" s="5">
        <f>IF(AND(DiscreteStatsTable[[#This Row],[RepsWithStatObserved]]=1,Y1952=0),200000000000000000000,IFERROR(_xlfn.T.INV.2T(1 -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52" s="5" cm="1">
        <f t="array" ref="R1952">MIN(IF((DiscreteStatsTable[GroupByKey]=DiscreteStatsTable[[#This Row],[GroupByKey]]),(DiscreteStatsTable[GroupByKey]=DiscreteStatsTable[[#This Row],[GroupByKey]])*DiscreteStatsTable[Average]))</f>
        <v>0.22557766999137499</v>
      </c>
      <c r="S1952" s="5" cm="1">
        <f t="array" ref="S1952">MAX(IF((DiscreteStatsTable[GroupByKey]=DiscreteStatsTable[[#This Row],[GroupByKey]]),(DiscreteStatsTable[GroupByKey]=DiscreteStatsTable[[#This Row],[GroupByKey]])*DiscreteStatsTable[Average]))</f>
        <v>0.304973914001202</v>
      </c>
      <c r="T1952" s="5" cm="1">
        <f t="array" ref="T1952">MIN(IF((DiscreteStatsTable[GroupByKey]=DiscreteStatsTable[[#This Row],[GroupByKey]]),(DiscreteStatsTable[GroupByKey]=DiscreteStatsTable[[#This Row],[GroupByKey]])*DiscreteStatsTable[Minimum]))</f>
        <v>5.0724782129553003E-2</v>
      </c>
      <c r="U1952" s="5" cm="1">
        <f t="array" ref="U1952">MAX(IF((DiscreteStatsTable[GroupByKey]=DiscreteStatsTable[[#This Row],[GroupByKey]]),(DiscreteStatsTable[GroupByKey]=DiscreteStatsTable[[#This Row],[GroupByKey]])*DiscreteStatsTable[Maximum]))</f>
        <v>1.5964764603369801</v>
      </c>
      <c r="V1952" s="5" cm="1">
        <f t="array" ref="V195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52" s="5">
        <f>IF((DiscreteStatsTable[[#This Row],[RepsRequested]]&gt;1),DiscreteStatsTable[[#This Row],[HalfWidth]],DiscreteStatsTable[[#This Row],[BatchMeansHalfWidth]])</f>
        <v>4.5152151721692402E-3</v>
      </c>
      <c r="X1952" s="5" cm="1">
        <f t="array" ref="X1952">COUNT(IF((DiscreteStatsTable[GroupByKey]=DiscreteStatsTable[[#This Row],[GroupByKey]]),(DiscreteStatsTable[GroupByKey]=DiscreteStatsTable[[#This Row],[GroupByKey]])*DiscreteStatsTable[Replication]))</f>
        <v>50</v>
      </c>
      <c r="Y1952" s="5">
        <f>IF(DiscreteStatsTable[[#This Row],[RepsRequested]]=DiscreteStatsTable[[#This Row],[RepsWithStatObserved]],1,0)</f>
        <v>1</v>
      </c>
    </row>
    <row r="1953" spans="1:25" x14ac:dyDescent="0.25">
      <c r="A1953" t="s">
        <v>68</v>
      </c>
      <c r="B1953" t="s">
        <v>70</v>
      </c>
      <c r="C1953">
        <v>26</v>
      </c>
      <c r="D1953" t="s">
        <v>101</v>
      </c>
      <c r="E1953" t="s">
        <v>74</v>
      </c>
      <c r="F1953" t="s">
        <v>73</v>
      </c>
      <c r="G1953">
        <v>10.707440182686099</v>
      </c>
      <c r="H1953">
        <v>2E+20</v>
      </c>
      <c r="I1953">
        <v>1.82976284191396</v>
      </c>
      <c r="J1953">
        <v>28.606043255995498</v>
      </c>
      <c r="K1953">
        <v>138</v>
      </c>
      <c r="L195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53" s="5" cm="1">
        <f t="array" ref="M1953">MAX(IF((ProjectInfoTable[ProjectName]=DiscreteStatsTable[[#This Row],[ProjectName]]),(ProjectInfoTable[ProjectName]=DiscreteStatsTable[[#This Row],[ProjectName]])*ProjectInfoTable[NumberOfReplications]))</f>
        <v>50</v>
      </c>
      <c r="N1953" s="5" cm="1">
        <f t="array" ref="N1953">IFERROR(AVERAGE(IF((DiscreteStatsTable[GroupByKey]=DiscreteStatsTable[[#This Row],[GroupByKey]]),(DiscreteStatsTable[GroupByKey]=DiscreteStatsTable[[#This Row],[GroupByKey]])*DiscreteStatsTable[Average])),0)</f>
        <v>12.607069427643092</v>
      </c>
      <c r="O1953" s="5" cm="1">
        <f t="array" ref="O1953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53" s="5" cm="1">
        <f t="array" ref="P1953">MAX(IF((ProjectInfoTable[ProjectName]=DiscreteStatsTable[[#This Row],[ProjectName]]),(ProjectInfoTable[ProjectName]=DiscreteStatsTable[[#This Row],[ProjectName]])*ProjectInfoTable[ConfidenceInterval]))</f>
        <v>0.95</v>
      </c>
      <c r="Q1953" s="5">
        <f>IF(AND(DiscreteStatsTable[[#This Row],[RepsWithStatObserved]]=1,Y1953=0),200000000000000000000,IFERROR(_xlfn.T.INV.2T(1 -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53" s="5" cm="1">
        <f t="array" ref="R1953">MIN(IF((DiscreteStatsTable[GroupByKey]=DiscreteStatsTable[[#This Row],[GroupByKey]]),(DiscreteStatsTable[GroupByKey]=DiscreteStatsTable[[#This Row],[GroupByKey]])*DiscreteStatsTable[Average]))</f>
        <v>7.9331094948983001</v>
      </c>
      <c r="S1953" s="5" cm="1">
        <f t="array" ref="S1953">MAX(IF((DiscreteStatsTable[GroupByKey]=DiscreteStatsTable[[#This Row],[GroupByKey]]),(DiscreteStatsTable[GroupByKey]=DiscreteStatsTable[[#This Row],[GroupByKey]])*DiscreteStatsTable[Average]))</f>
        <v>37.249377369444403</v>
      </c>
      <c r="T1953" s="5" cm="1">
        <f t="array" ref="T1953">MIN(IF((DiscreteStatsTable[GroupByKey]=DiscreteStatsTable[[#This Row],[GroupByKey]]),(DiscreteStatsTable[GroupByKey]=DiscreteStatsTable[[#This Row],[GroupByKey]])*DiscreteStatsTable[Minimum]))</f>
        <v>1.6126494971337599</v>
      </c>
      <c r="U1953" s="5" cm="1">
        <f t="array" ref="U1953">MAX(IF((DiscreteStatsTable[GroupByKey]=DiscreteStatsTable[[#This Row],[GroupByKey]]),(DiscreteStatsTable[GroupByKey]=DiscreteStatsTable[[#This Row],[GroupByKey]])*DiscreteStatsTable[Maximum]))</f>
        <v>77.180378385631897</v>
      </c>
      <c r="V1953" s="5" cm="1">
        <f t="array" ref="V195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53" s="5">
        <f>IF((DiscreteStatsTable[[#This Row],[RepsRequested]]&gt;1),DiscreteStatsTable[[#This Row],[HalfWidth]],DiscreteStatsTable[[#This Row],[BatchMeansHalfWidth]])</f>
        <v>1.3504569972558542</v>
      </c>
      <c r="X1953" s="5" cm="1">
        <f t="array" ref="X1953">COUNT(IF((DiscreteStatsTable[GroupByKey]=DiscreteStatsTable[[#This Row],[GroupByKey]]),(DiscreteStatsTable[GroupByKey]=DiscreteStatsTable[[#This Row],[GroupByKey]])*DiscreteStatsTable[Replication]))</f>
        <v>50</v>
      </c>
      <c r="Y1953" s="5">
        <f>IF(DiscreteStatsTable[[#This Row],[RepsRequested]]=DiscreteStatsTable[[#This Row],[RepsWithStatObserved]],1,0)</f>
        <v>1</v>
      </c>
    </row>
    <row r="1954" spans="1:25" x14ac:dyDescent="0.25">
      <c r="A1954" t="s">
        <v>68</v>
      </c>
      <c r="B1954" t="s">
        <v>70</v>
      </c>
      <c r="C1954">
        <v>26</v>
      </c>
      <c r="D1954" t="s">
        <v>101</v>
      </c>
      <c r="E1954" t="s">
        <v>75</v>
      </c>
      <c r="F1954" t="s">
        <v>73</v>
      </c>
      <c r="G1954">
        <v>0.26251920701426701</v>
      </c>
      <c r="H1954">
        <v>2E+20</v>
      </c>
      <c r="I1954">
        <v>5.91881004989337E-2</v>
      </c>
      <c r="J1954">
        <v>0.95353477519984897</v>
      </c>
      <c r="K1954">
        <v>138</v>
      </c>
      <c r="L195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54" s="5" cm="1">
        <f t="array" ref="M1954">MAX(IF((ProjectInfoTable[ProjectName]=DiscreteStatsTable[[#This Row],[ProjectName]]),(ProjectInfoTable[ProjectName]=DiscreteStatsTable[[#This Row],[ProjectName]])*ProjectInfoTable[NumberOfReplications]))</f>
        <v>50</v>
      </c>
      <c r="N1954" s="5" cm="1">
        <f t="array" ref="N1954">IFERROR(AVERAGE(IF((DiscreteStatsTable[GroupByKey]=DiscreteStatsTable[[#This Row],[GroupByKey]]),(DiscreteStatsTable[GroupByKey]=DiscreteStatsTable[[#This Row],[GroupByKey]])*DiscreteStatsTable[Average])),0)</f>
        <v>0.26292505828831725</v>
      </c>
      <c r="O1954" s="5" cm="1">
        <f t="array" ref="O195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54" s="5" cm="1">
        <f t="array" ref="P1954">MAX(IF((ProjectInfoTable[ProjectName]=DiscreteStatsTable[[#This Row],[ProjectName]]),(ProjectInfoTable[ProjectName]=DiscreteStatsTable[[#This Row],[ProjectName]])*ProjectInfoTable[ConfidenceInterval]))</f>
        <v>0.95</v>
      </c>
      <c r="Q1954" s="5">
        <f>IF(AND(DiscreteStatsTable[[#This Row],[RepsWithStatObserved]]=1,Y1954=0),200000000000000000000,IFERROR(_xlfn.T.INV.2T(1 -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54" s="5" cm="1">
        <f t="array" ref="R1954">MIN(IF((DiscreteStatsTable[GroupByKey]=DiscreteStatsTable[[#This Row],[GroupByKey]]),(DiscreteStatsTable[GroupByKey]=DiscreteStatsTable[[#This Row],[GroupByKey]])*DiscreteStatsTable[Average]))</f>
        <v>0.22557766999137499</v>
      </c>
      <c r="S1954" s="5" cm="1">
        <f t="array" ref="S1954">MAX(IF((DiscreteStatsTable[GroupByKey]=DiscreteStatsTable[[#This Row],[GroupByKey]]),(DiscreteStatsTable[GroupByKey]=DiscreteStatsTable[[#This Row],[GroupByKey]])*DiscreteStatsTable[Average]))</f>
        <v>0.304973914001202</v>
      </c>
      <c r="T1954" s="5" cm="1">
        <f t="array" ref="T1954">MIN(IF((DiscreteStatsTable[GroupByKey]=DiscreteStatsTable[[#This Row],[GroupByKey]]),(DiscreteStatsTable[GroupByKey]=DiscreteStatsTable[[#This Row],[GroupByKey]])*DiscreteStatsTable[Minimum]))</f>
        <v>5.0724782129553003E-2</v>
      </c>
      <c r="U1954" s="5" cm="1">
        <f t="array" ref="U1954">MAX(IF((DiscreteStatsTable[GroupByKey]=DiscreteStatsTable[[#This Row],[GroupByKey]]),(DiscreteStatsTable[GroupByKey]=DiscreteStatsTable[[#This Row],[GroupByKey]])*DiscreteStatsTable[Maximum]))</f>
        <v>1.5964764603369801</v>
      </c>
      <c r="V1954" s="5" cm="1">
        <f t="array" ref="V195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54" s="5">
        <f>IF((DiscreteStatsTable[[#This Row],[RepsRequested]]&gt;1),DiscreteStatsTable[[#This Row],[HalfWidth]],DiscreteStatsTable[[#This Row],[BatchMeansHalfWidth]])</f>
        <v>4.5152151721692402E-3</v>
      </c>
      <c r="X1954" s="5" cm="1">
        <f t="array" ref="X1954">COUNT(IF((DiscreteStatsTable[GroupByKey]=DiscreteStatsTable[[#This Row],[GroupByKey]]),(DiscreteStatsTable[GroupByKey]=DiscreteStatsTable[[#This Row],[GroupByKey]])*DiscreteStatsTable[Replication]))</f>
        <v>50</v>
      </c>
      <c r="Y1954" s="5">
        <f>IF(DiscreteStatsTable[[#This Row],[RepsRequested]]=DiscreteStatsTable[[#This Row],[RepsWithStatObserved]],1,0)</f>
        <v>1</v>
      </c>
    </row>
    <row r="1955" spans="1:25" x14ac:dyDescent="0.25">
      <c r="A1955" t="s">
        <v>68</v>
      </c>
      <c r="B1955" t="s">
        <v>70</v>
      </c>
      <c r="C1955">
        <v>26</v>
      </c>
      <c r="D1955" t="s">
        <v>101</v>
      </c>
      <c r="E1955" t="s">
        <v>76</v>
      </c>
      <c r="F1955" t="s">
        <v>73</v>
      </c>
      <c r="G1955">
        <v>7.8755762104280302</v>
      </c>
      <c r="H1955">
        <v>2E+20</v>
      </c>
      <c r="I1955">
        <v>1.77564301496801</v>
      </c>
      <c r="J1955">
        <v>28.606043255995498</v>
      </c>
      <c r="K1955">
        <v>138</v>
      </c>
      <c r="L195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55" s="5" cm="1">
        <f t="array" ref="M1955">MAX(IF((ProjectInfoTable[ProjectName]=DiscreteStatsTable[[#This Row],[ProjectName]]),(ProjectInfoTable[ProjectName]=DiscreteStatsTable[[#This Row],[ProjectName]])*ProjectInfoTable[NumberOfReplications]))</f>
        <v>50</v>
      </c>
      <c r="N1955" s="5" cm="1">
        <f t="array" ref="N1955">IFERROR(AVERAGE(IF((DiscreteStatsTable[GroupByKey]=DiscreteStatsTable[[#This Row],[GroupByKey]]),(DiscreteStatsTable[GroupByKey]=DiscreteStatsTable[[#This Row],[GroupByKey]])*DiscreteStatsTable[Average])),0)</f>
        <v>7.8877517486495128</v>
      </c>
      <c r="O1955" s="5" cm="1">
        <f t="array" ref="O1955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55" s="5" cm="1">
        <f t="array" ref="P1955">MAX(IF((ProjectInfoTable[ProjectName]=DiscreteStatsTable[[#This Row],[ProjectName]]),(ProjectInfoTable[ProjectName]=DiscreteStatsTable[[#This Row],[ProjectName]])*ProjectInfoTable[ConfidenceInterval]))</f>
        <v>0.95</v>
      </c>
      <c r="Q1955" s="5">
        <f>IF(AND(DiscreteStatsTable[[#This Row],[RepsWithStatObserved]]=1,Y1955=0),200000000000000000000,IFERROR(_xlfn.T.INV.2T(1 -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55" s="5" cm="1">
        <f t="array" ref="R1955">MIN(IF((DiscreteStatsTable[GroupByKey]=DiscreteStatsTable[[#This Row],[GroupByKey]]),(DiscreteStatsTable[GroupByKey]=DiscreteStatsTable[[#This Row],[GroupByKey]])*DiscreteStatsTable[Average]))</f>
        <v>6.7673300997412396</v>
      </c>
      <c r="S1955" s="5" cm="1">
        <f t="array" ref="S1955">MAX(IF((DiscreteStatsTable[GroupByKey]=DiscreteStatsTable[[#This Row],[GroupByKey]]),(DiscreteStatsTable[GroupByKey]=DiscreteStatsTable[[#This Row],[GroupByKey]])*DiscreteStatsTable[Average]))</f>
        <v>9.1492174200360505</v>
      </c>
      <c r="T1955" s="5" cm="1">
        <f t="array" ref="T1955">MIN(IF((DiscreteStatsTable[GroupByKey]=DiscreteStatsTable[[#This Row],[GroupByKey]]),(DiscreteStatsTable[GroupByKey]=DiscreteStatsTable[[#This Row],[GroupByKey]])*DiscreteStatsTable[Minimum]))</f>
        <v>1.5217434638865901</v>
      </c>
      <c r="U1955" s="5" cm="1">
        <f t="array" ref="U1955">MAX(IF((DiscreteStatsTable[GroupByKey]=DiscreteStatsTable[[#This Row],[GroupByKey]]),(DiscreteStatsTable[GroupByKey]=DiscreteStatsTable[[#This Row],[GroupByKey]])*DiscreteStatsTable[Maximum]))</f>
        <v>47.894293810109403</v>
      </c>
      <c r="V1955" s="5" cm="1">
        <f t="array" ref="V195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55" s="5">
        <f>IF((DiscreteStatsTable[[#This Row],[RepsRequested]]&gt;1),DiscreteStatsTable[[#This Row],[HalfWidth]],DiscreteStatsTable[[#This Row],[BatchMeansHalfWidth]])</f>
        <v>0.13545645516507757</v>
      </c>
      <c r="X1955" s="5" cm="1">
        <f t="array" ref="X1955">COUNT(IF((DiscreteStatsTable[GroupByKey]=DiscreteStatsTable[[#This Row],[GroupByKey]]),(DiscreteStatsTable[GroupByKey]=DiscreteStatsTable[[#This Row],[GroupByKey]])*DiscreteStatsTable[Replication]))</f>
        <v>50</v>
      </c>
      <c r="Y1955" s="5">
        <f>IF(DiscreteStatsTable[[#This Row],[RepsRequested]]=DiscreteStatsTable[[#This Row],[RepsWithStatObserved]],1,0)</f>
        <v>1</v>
      </c>
    </row>
    <row r="1956" spans="1:25" x14ac:dyDescent="0.25">
      <c r="A1956" t="s">
        <v>68</v>
      </c>
      <c r="B1956" t="s">
        <v>70</v>
      </c>
      <c r="C1956">
        <v>26</v>
      </c>
      <c r="D1956" t="s">
        <v>101</v>
      </c>
      <c r="E1956" t="s">
        <v>77</v>
      </c>
      <c r="F1956" t="s">
        <v>73</v>
      </c>
      <c r="G1956">
        <v>0</v>
      </c>
      <c r="H1956">
        <v>2E+20</v>
      </c>
      <c r="I1956">
        <v>0</v>
      </c>
      <c r="J1956">
        <v>0</v>
      </c>
      <c r="K1956">
        <v>138</v>
      </c>
      <c r="L195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56" s="5" cm="1">
        <f t="array" ref="M1956">MAX(IF((ProjectInfoTable[ProjectName]=DiscreteStatsTable[[#This Row],[ProjectName]]),(ProjectInfoTable[ProjectName]=DiscreteStatsTable[[#This Row],[ProjectName]])*ProjectInfoTable[NumberOfReplications]))</f>
        <v>50</v>
      </c>
      <c r="N1956" s="5" cm="1">
        <f t="array" ref="N1956">IFERROR(AVERAGE(IF((DiscreteStatsTable[GroupByKey]=DiscreteStatsTable[[#This Row],[GroupByKey]]),(DiscreteStatsTable[GroupByKey]=DiscreteStatsTable[[#This Row],[GroupByKey]])*DiscreteStatsTable[Average])),0)</f>
        <v>0</v>
      </c>
      <c r="O1956" s="5" cm="1">
        <f t="array" ref="O1956">IFERROR(_xlfn.STDEV.S(IF((DiscreteStatsTable[GroupByKey]=DiscreteStatsTable[[#This Row],[GroupByKey]]),(DiscreteStatsTable[GroupByKey]=DiscreteStatsTable[[#This Row],[GroupByKey]])*DiscreteStatsTable[Average])),0)</f>
        <v>0</v>
      </c>
      <c r="P1956" s="5" cm="1">
        <f t="array" ref="P1956">MAX(IF((ProjectInfoTable[ProjectName]=DiscreteStatsTable[[#This Row],[ProjectName]]),(ProjectInfoTable[ProjectName]=DiscreteStatsTable[[#This Row],[ProjectName]])*ProjectInfoTable[ConfidenceInterval]))</f>
        <v>0.95</v>
      </c>
      <c r="Q1956" s="5">
        <f>IF(AND(DiscreteStatsTable[[#This Row],[RepsWithStatObserved]]=1,Y1956=0),200000000000000000000,IFERROR(_xlfn.T.INV.2T(1 -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6" s="5" cm="1">
        <f t="array" ref="R1956">MIN(IF((DiscreteStatsTable[GroupByKey]=DiscreteStatsTable[[#This Row],[GroupByKey]]),(DiscreteStatsTable[GroupByKey]=DiscreteStatsTable[[#This Row],[GroupByKey]])*DiscreteStatsTable[Average]))</f>
        <v>0</v>
      </c>
      <c r="S1956" s="5" cm="1">
        <f t="array" ref="S1956">MAX(IF((DiscreteStatsTable[GroupByKey]=DiscreteStatsTable[[#This Row],[GroupByKey]]),(DiscreteStatsTable[GroupByKey]=DiscreteStatsTable[[#This Row],[GroupByKey]])*DiscreteStatsTable[Average]))</f>
        <v>0</v>
      </c>
      <c r="T1956" s="5" cm="1">
        <f t="array" ref="T1956">MIN(IF((DiscreteStatsTable[GroupByKey]=DiscreteStatsTable[[#This Row],[GroupByKey]]),(DiscreteStatsTable[GroupByKey]=DiscreteStatsTable[[#This Row],[GroupByKey]])*DiscreteStatsTable[Minimum]))</f>
        <v>0</v>
      </c>
      <c r="U1956" s="5" cm="1">
        <f t="array" ref="U1956">MAX(IF((DiscreteStatsTable[GroupByKey]=DiscreteStatsTable[[#This Row],[GroupByKey]]),(DiscreteStatsTable[GroupByKey]=DiscreteStatsTable[[#This Row],[GroupByKey]])*DiscreteStatsTable[Maximum]))</f>
        <v>0</v>
      </c>
      <c r="V1956" s="5" cm="1">
        <f t="array" ref="V195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56" s="5">
        <f>IF((DiscreteStatsTable[[#This Row],[RepsRequested]]&gt;1),DiscreteStatsTable[[#This Row],[HalfWidth]],DiscreteStatsTable[[#This Row],[BatchMeansHalfWidth]])</f>
        <v>0</v>
      </c>
      <c r="X1956" s="5" cm="1">
        <f t="array" ref="X1956">COUNT(IF((DiscreteStatsTable[GroupByKey]=DiscreteStatsTable[[#This Row],[GroupByKey]]),(DiscreteStatsTable[GroupByKey]=DiscreteStatsTable[[#This Row],[GroupByKey]])*DiscreteStatsTable[Replication]))</f>
        <v>50</v>
      </c>
      <c r="Y1956" s="5">
        <f>IF(DiscreteStatsTable[[#This Row],[RepsRequested]]=DiscreteStatsTable[[#This Row],[RepsWithStatObserved]],1,0)</f>
        <v>1</v>
      </c>
    </row>
    <row r="1957" spans="1:25" x14ac:dyDescent="0.25">
      <c r="A1957" t="s">
        <v>68</v>
      </c>
      <c r="B1957" t="s">
        <v>70</v>
      </c>
      <c r="C1957">
        <v>26</v>
      </c>
      <c r="D1957" t="s">
        <v>101</v>
      </c>
      <c r="E1957" t="s">
        <v>78</v>
      </c>
      <c r="F1957" t="s">
        <v>73</v>
      </c>
      <c r="G1957">
        <v>2.8318639722580299</v>
      </c>
      <c r="H1957">
        <v>2E+20</v>
      </c>
      <c r="I1957">
        <v>0</v>
      </c>
      <c r="J1957">
        <v>18.9740408012015</v>
      </c>
      <c r="K1957">
        <v>138</v>
      </c>
      <c r="L195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57" s="5" cm="1">
        <f t="array" ref="M1957">MAX(IF((ProjectInfoTable[ProjectName]=DiscreteStatsTable[[#This Row],[ProjectName]]),(ProjectInfoTable[ProjectName]=DiscreteStatsTable[[#This Row],[ProjectName]])*ProjectInfoTable[NumberOfReplications]))</f>
        <v>50</v>
      </c>
      <c r="N1957" s="5" cm="1">
        <f t="array" ref="N1957">IFERROR(AVERAGE(IF((DiscreteStatsTable[GroupByKey]=DiscreteStatsTable[[#This Row],[GroupByKey]]),(DiscreteStatsTable[GroupByKey]=DiscreteStatsTable[[#This Row],[GroupByKey]])*DiscreteStatsTable[Average])),0)</f>
        <v>4.7193176789935771</v>
      </c>
      <c r="O1957" s="5" cm="1">
        <f t="array" ref="O1957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57" s="5" cm="1">
        <f t="array" ref="P1957">MAX(IF((ProjectInfoTable[ProjectName]=DiscreteStatsTable[[#This Row],[ProjectName]]),(ProjectInfoTable[ProjectName]=DiscreteStatsTable[[#This Row],[ProjectName]])*ProjectInfoTable[ConfidenceInterval]))</f>
        <v>0.95</v>
      </c>
      <c r="Q1957" s="5">
        <f>IF(AND(DiscreteStatsTable[[#This Row],[RepsWithStatObserved]]=1,Y1957=0),200000000000000000000,IFERROR(_xlfn.T.INV.2T(1 -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57" s="5" cm="1">
        <f t="array" ref="R1957">MIN(IF((DiscreteStatsTable[GroupByKey]=DiscreteStatsTable[[#This Row],[GroupByKey]]),(DiscreteStatsTable[GroupByKey]=DiscreteStatsTable[[#This Row],[GroupByKey]])*DiscreteStatsTable[Average]))</f>
        <v>0.99822562879195997</v>
      </c>
      <c r="S1957" s="5" cm="1">
        <f t="array" ref="S1957">MAX(IF((DiscreteStatsTable[GroupByKey]=DiscreteStatsTable[[#This Row],[GroupByKey]]),(DiscreteStatsTable[GroupByKey]=DiscreteStatsTable[[#This Row],[GroupByKey]])*DiscreteStatsTable[Average]))</f>
        <v>28.2391469314353</v>
      </c>
      <c r="T1957" s="5" cm="1">
        <f t="array" ref="T1957">MIN(IF((DiscreteStatsTable[GroupByKey]=DiscreteStatsTable[[#This Row],[GroupByKey]]),(DiscreteStatsTable[GroupByKey]=DiscreteStatsTable[[#This Row],[GroupByKey]])*DiscreteStatsTable[Minimum]))</f>
        <v>0</v>
      </c>
      <c r="U1957" s="5" cm="1">
        <f t="array" ref="U1957">MAX(IF((DiscreteStatsTable[GroupByKey]=DiscreteStatsTable[[#This Row],[GroupByKey]]),(DiscreteStatsTable[GroupByKey]=DiscreteStatsTable[[#This Row],[GroupByKey]])*DiscreteStatsTable[Maximum]))</f>
        <v>63.809412329180802</v>
      </c>
      <c r="V1957" s="5" cm="1">
        <f t="array" ref="V195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57" s="5">
        <f>IF((DiscreteStatsTable[[#This Row],[RepsRequested]]&gt;1),DiscreteStatsTable[[#This Row],[HalfWidth]],DiscreteStatsTable[[#This Row],[BatchMeansHalfWidth]])</f>
        <v>1.2545249514665935</v>
      </c>
      <c r="X1957" s="5" cm="1">
        <f t="array" ref="X1957">COUNT(IF((DiscreteStatsTable[GroupByKey]=DiscreteStatsTable[[#This Row],[GroupByKey]]),(DiscreteStatsTable[GroupByKey]=DiscreteStatsTable[[#This Row],[GroupByKey]])*DiscreteStatsTable[Replication]))</f>
        <v>50</v>
      </c>
      <c r="Y1957" s="5">
        <f>IF(DiscreteStatsTable[[#This Row],[RepsRequested]]=DiscreteStatsTable[[#This Row],[RepsWithStatObserved]],1,0)</f>
        <v>1</v>
      </c>
    </row>
    <row r="1958" spans="1:25" x14ac:dyDescent="0.25">
      <c r="A1958" t="s">
        <v>68</v>
      </c>
      <c r="B1958" t="s">
        <v>70</v>
      </c>
      <c r="C1958">
        <v>27</v>
      </c>
      <c r="D1958" t="s">
        <v>101</v>
      </c>
      <c r="E1958" t="s">
        <v>72</v>
      </c>
      <c r="F1958" t="s">
        <v>73</v>
      </c>
      <c r="G1958">
        <v>0.26223299940800898</v>
      </c>
      <c r="H1958">
        <v>2E+20</v>
      </c>
      <c r="I1958">
        <v>6.5180604599674993E-2</v>
      </c>
      <c r="J1958">
        <v>1.11802949596872</v>
      </c>
      <c r="K1958">
        <v>135</v>
      </c>
      <c r="L195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58" s="5" cm="1">
        <f t="array" ref="M1958">MAX(IF((ProjectInfoTable[ProjectName]=DiscreteStatsTable[[#This Row],[ProjectName]]),(ProjectInfoTable[ProjectName]=DiscreteStatsTable[[#This Row],[ProjectName]])*ProjectInfoTable[NumberOfReplications]))</f>
        <v>50</v>
      </c>
      <c r="N1958" s="5" cm="1">
        <f t="array" ref="N1958">IFERROR(AVERAGE(IF((DiscreteStatsTable[GroupByKey]=DiscreteStatsTable[[#This Row],[GroupByKey]]),(DiscreteStatsTable[GroupByKey]=DiscreteStatsTable[[#This Row],[GroupByKey]])*DiscreteStatsTable[Average])),0)</f>
        <v>0.26292505828831725</v>
      </c>
      <c r="O1958" s="5" cm="1">
        <f t="array" ref="O195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58" s="5" cm="1">
        <f t="array" ref="P1958">MAX(IF((ProjectInfoTable[ProjectName]=DiscreteStatsTable[[#This Row],[ProjectName]]),(ProjectInfoTable[ProjectName]=DiscreteStatsTable[[#This Row],[ProjectName]])*ProjectInfoTable[ConfidenceInterval]))</f>
        <v>0.95</v>
      </c>
      <c r="Q1958" s="5">
        <f>IF(AND(DiscreteStatsTable[[#This Row],[RepsWithStatObserved]]=1,Y1958=0),200000000000000000000,IFERROR(_xlfn.T.INV.2T(1 -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58" s="5" cm="1">
        <f t="array" ref="R1958">MIN(IF((DiscreteStatsTable[GroupByKey]=DiscreteStatsTable[[#This Row],[GroupByKey]]),(DiscreteStatsTable[GroupByKey]=DiscreteStatsTable[[#This Row],[GroupByKey]])*DiscreteStatsTable[Average]))</f>
        <v>0.22557766999137499</v>
      </c>
      <c r="S1958" s="5" cm="1">
        <f t="array" ref="S1958">MAX(IF((DiscreteStatsTable[GroupByKey]=DiscreteStatsTable[[#This Row],[GroupByKey]]),(DiscreteStatsTable[GroupByKey]=DiscreteStatsTable[[#This Row],[GroupByKey]])*DiscreteStatsTable[Average]))</f>
        <v>0.304973914001202</v>
      </c>
      <c r="T1958" s="5" cm="1">
        <f t="array" ref="T1958">MIN(IF((DiscreteStatsTable[GroupByKey]=DiscreteStatsTable[[#This Row],[GroupByKey]]),(DiscreteStatsTable[GroupByKey]=DiscreteStatsTable[[#This Row],[GroupByKey]])*DiscreteStatsTable[Minimum]))</f>
        <v>5.0724782129553003E-2</v>
      </c>
      <c r="U1958" s="5" cm="1">
        <f t="array" ref="U1958">MAX(IF((DiscreteStatsTable[GroupByKey]=DiscreteStatsTable[[#This Row],[GroupByKey]]),(DiscreteStatsTable[GroupByKey]=DiscreteStatsTable[[#This Row],[GroupByKey]])*DiscreteStatsTable[Maximum]))</f>
        <v>1.5964764603369801</v>
      </c>
      <c r="V1958" s="5" cm="1">
        <f t="array" ref="V195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58" s="5">
        <f>IF((DiscreteStatsTable[[#This Row],[RepsRequested]]&gt;1),DiscreteStatsTable[[#This Row],[HalfWidth]],DiscreteStatsTable[[#This Row],[BatchMeansHalfWidth]])</f>
        <v>4.5152151721692402E-3</v>
      </c>
      <c r="X1958" s="5" cm="1">
        <f t="array" ref="X1958">COUNT(IF((DiscreteStatsTable[GroupByKey]=DiscreteStatsTable[[#This Row],[GroupByKey]]),(DiscreteStatsTable[GroupByKey]=DiscreteStatsTable[[#This Row],[GroupByKey]])*DiscreteStatsTable[Replication]))</f>
        <v>50</v>
      </c>
      <c r="Y1958" s="5">
        <f>IF(DiscreteStatsTable[[#This Row],[RepsRequested]]=DiscreteStatsTable[[#This Row],[RepsWithStatObserved]],1,0)</f>
        <v>1</v>
      </c>
    </row>
    <row r="1959" spans="1:25" x14ac:dyDescent="0.25">
      <c r="A1959" t="s">
        <v>68</v>
      </c>
      <c r="B1959" t="s">
        <v>70</v>
      </c>
      <c r="C1959">
        <v>27</v>
      </c>
      <c r="D1959" t="s">
        <v>101</v>
      </c>
      <c r="E1959" t="s">
        <v>74</v>
      </c>
      <c r="F1959" t="s">
        <v>73</v>
      </c>
      <c r="G1959">
        <v>9.7982701376982906</v>
      </c>
      <c r="H1959">
        <v>2E+20</v>
      </c>
      <c r="I1959">
        <v>2.1338534667233402</v>
      </c>
      <c r="J1959">
        <v>33.540884879061601</v>
      </c>
      <c r="K1959">
        <v>135</v>
      </c>
      <c r="L195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59" s="5" cm="1">
        <f t="array" ref="M1959">MAX(IF((ProjectInfoTable[ProjectName]=DiscreteStatsTable[[#This Row],[ProjectName]]),(ProjectInfoTable[ProjectName]=DiscreteStatsTable[[#This Row],[ProjectName]])*ProjectInfoTable[NumberOfReplications]))</f>
        <v>50</v>
      </c>
      <c r="N1959" s="5" cm="1">
        <f t="array" ref="N1959">IFERROR(AVERAGE(IF((DiscreteStatsTable[GroupByKey]=DiscreteStatsTable[[#This Row],[GroupByKey]]),(DiscreteStatsTable[GroupByKey]=DiscreteStatsTable[[#This Row],[GroupByKey]])*DiscreteStatsTable[Average])),0)</f>
        <v>12.607069427643092</v>
      </c>
      <c r="O1959" s="5" cm="1">
        <f t="array" ref="O1959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59" s="5" cm="1">
        <f t="array" ref="P1959">MAX(IF((ProjectInfoTable[ProjectName]=DiscreteStatsTable[[#This Row],[ProjectName]]),(ProjectInfoTable[ProjectName]=DiscreteStatsTable[[#This Row],[ProjectName]])*ProjectInfoTable[ConfidenceInterval]))</f>
        <v>0.95</v>
      </c>
      <c r="Q1959" s="5">
        <f>IF(AND(DiscreteStatsTable[[#This Row],[RepsWithStatObserved]]=1,Y1959=0),200000000000000000000,IFERROR(_xlfn.T.INV.2T(1 -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59" s="5" cm="1">
        <f t="array" ref="R1959">MIN(IF((DiscreteStatsTable[GroupByKey]=DiscreteStatsTable[[#This Row],[GroupByKey]]),(DiscreteStatsTable[GroupByKey]=DiscreteStatsTable[[#This Row],[GroupByKey]])*DiscreteStatsTable[Average]))</f>
        <v>7.9331094948983001</v>
      </c>
      <c r="S1959" s="5" cm="1">
        <f t="array" ref="S1959">MAX(IF((DiscreteStatsTable[GroupByKey]=DiscreteStatsTable[[#This Row],[GroupByKey]]),(DiscreteStatsTable[GroupByKey]=DiscreteStatsTable[[#This Row],[GroupByKey]])*DiscreteStatsTable[Average]))</f>
        <v>37.249377369444403</v>
      </c>
      <c r="T1959" s="5" cm="1">
        <f t="array" ref="T1959">MIN(IF((DiscreteStatsTable[GroupByKey]=DiscreteStatsTable[[#This Row],[GroupByKey]]),(DiscreteStatsTable[GroupByKey]=DiscreteStatsTable[[#This Row],[GroupByKey]])*DiscreteStatsTable[Minimum]))</f>
        <v>1.6126494971337599</v>
      </c>
      <c r="U1959" s="5" cm="1">
        <f t="array" ref="U1959">MAX(IF((DiscreteStatsTable[GroupByKey]=DiscreteStatsTable[[#This Row],[GroupByKey]]),(DiscreteStatsTable[GroupByKey]=DiscreteStatsTable[[#This Row],[GroupByKey]])*DiscreteStatsTable[Maximum]))</f>
        <v>77.180378385631897</v>
      </c>
      <c r="V1959" s="5" cm="1">
        <f t="array" ref="V195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59" s="5">
        <f>IF((DiscreteStatsTable[[#This Row],[RepsRequested]]&gt;1),DiscreteStatsTable[[#This Row],[HalfWidth]],DiscreteStatsTable[[#This Row],[BatchMeansHalfWidth]])</f>
        <v>1.3504569972558542</v>
      </c>
      <c r="X1959" s="5" cm="1">
        <f t="array" ref="X1959">COUNT(IF((DiscreteStatsTable[GroupByKey]=DiscreteStatsTable[[#This Row],[GroupByKey]]),(DiscreteStatsTable[GroupByKey]=DiscreteStatsTable[[#This Row],[GroupByKey]])*DiscreteStatsTable[Replication]))</f>
        <v>50</v>
      </c>
      <c r="Y1959" s="5">
        <f>IF(DiscreteStatsTable[[#This Row],[RepsRequested]]=DiscreteStatsTable[[#This Row],[RepsWithStatObserved]],1,0)</f>
        <v>1</v>
      </c>
    </row>
    <row r="1960" spans="1:25" x14ac:dyDescent="0.25">
      <c r="A1960" t="s">
        <v>68</v>
      </c>
      <c r="B1960" t="s">
        <v>70</v>
      </c>
      <c r="C1960">
        <v>27</v>
      </c>
      <c r="D1960" t="s">
        <v>101</v>
      </c>
      <c r="E1960" t="s">
        <v>75</v>
      </c>
      <c r="F1960" t="s">
        <v>73</v>
      </c>
      <c r="G1960">
        <v>0.26223299940800898</v>
      </c>
      <c r="H1960">
        <v>2E+20</v>
      </c>
      <c r="I1960">
        <v>6.5180604599674993E-2</v>
      </c>
      <c r="J1960">
        <v>1.11802949596872</v>
      </c>
      <c r="K1960">
        <v>135</v>
      </c>
      <c r="L196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60" s="5" cm="1">
        <f t="array" ref="M1960">MAX(IF((ProjectInfoTable[ProjectName]=DiscreteStatsTable[[#This Row],[ProjectName]]),(ProjectInfoTable[ProjectName]=DiscreteStatsTable[[#This Row],[ProjectName]])*ProjectInfoTable[NumberOfReplications]))</f>
        <v>50</v>
      </c>
      <c r="N1960" s="5" cm="1">
        <f t="array" ref="N1960">IFERROR(AVERAGE(IF((DiscreteStatsTable[GroupByKey]=DiscreteStatsTable[[#This Row],[GroupByKey]]),(DiscreteStatsTable[GroupByKey]=DiscreteStatsTable[[#This Row],[GroupByKey]])*DiscreteStatsTable[Average])),0)</f>
        <v>0.26292505828831725</v>
      </c>
      <c r="O1960" s="5" cm="1">
        <f t="array" ref="O196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60" s="5" cm="1">
        <f t="array" ref="P1960">MAX(IF((ProjectInfoTable[ProjectName]=DiscreteStatsTable[[#This Row],[ProjectName]]),(ProjectInfoTable[ProjectName]=DiscreteStatsTable[[#This Row],[ProjectName]])*ProjectInfoTable[ConfidenceInterval]))</f>
        <v>0.95</v>
      </c>
      <c r="Q1960" s="5">
        <f>IF(AND(DiscreteStatsTable[[#This Row],[RepsWithStatObserved]]=1,Y1960=0),200000000000000000000,IFERROR(_xlfn.T.INV.2T(1 -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60" s="5" cm="1">
        <f t="array" ref="R1960">MIN(IF((DiscreteStatsTable[GroupByKey]=DiscreteStatsTable[[#This Row],[GroupByKey]]),(DiscreteStatsTable[GroupByKey]=DiscreteStatsTable[[#This Row],[GroupByKey]])*DiscreteStatsTable[Average]))</f>
        <v>0.22557766999137499</v>
      </c>
      <c r="S1960" s="5" cm="1">
        <f t="array" ref="S1960">MAX(IF((DiscreteStatsTable[GroupByKey]=DiscreteStatsTable[[#This Row],[GroupByKey]]),(DiscreteStatsTable[GroupByKey]=DiscreteStatsTable[[#This Row],[GroupByKey]])*DiscreteStatsTable[Average]))</f>
        <v>0.304973914001202</v>
      </c>
      <c r="T1960" s="5" cm="1">
        <f t="array" ref="T1960">MIN(IF((DiscreteStatsTable[GroupByKey]=DiscreteStatsTable[[#This Row],[GroupByKey]]),(DiscreteStatsTable[GroupByKey]=DiscreteStatsTable[[#This Row],[GroupByKey]])*DiscreteStatsTable[Minimum]))</f>
        <v>5.0724782129553003E-2</v>
      </c>
      <c r="U1960" s="5" cm="1">
        <f t="array" ref="U1960">MAX(IF((DiscreteStatsTable[GroupByKey]=DiscreteStatsTable[[#This Row],[GroupByKey]]),(DiscreteStatsTable[GroupByKey]=DiscreteStatsTable[[#This Row],[GroupByKey]])*DiscreteStatsTable[Maximum]))</f>
        <v>1.5964764603369801</v>
      </c>
      <c r="V1960" s="5" cm="1">
        <f t="array" ref="V196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60" s="5">
        <f>IF((DiscreteStatsTable[[#This Row],[RepsRequested]]&gt;1),DiscreteStatsTable[[#This Row],[HalfWidth]],DiscreteStatsTable[[#This Row],[BatchMeansHalfWidth]])</f>
        <v>4.5152151721692402E-3</v>
      </c>
      <c r="X1960" s="5" cm="1">
        <f t="array" ref="X1960">COUNT(IF((DiscreteStatsTable[GroupByKey]=DiscreteStatsTable[[#This Row],[GroupByKey]]),(DiscreteStatsTable[GroupByKey]=DiscreteStatsTable[[#This Row],[GroupByKey]])*DiscreteStatsTable[Replication]))</f>
        <v>50</v>
      </c>
      <c r="Y1960" s="5">
        <f>IF(DiscreteStatsTable[[#This Row],[RepsRequested]]=DiscreteStatsTable[[#This Row],[RepsWithStatObserved]],1,0)</f>
        <v>1</v>
      </c>
    </row>
    <row r="1961" spans="1:25" x14ac:dyDescent="0.25">
      <c r="A1961" t="s">
        <v>68</v>
      </c>
      <c r="B1961" t="s">
        <v>70</v>
      </c>
      <c r="C1961">
        <v>27</v>
      </c>
      <c r="D1961" t="s">
        <v>101</v>
      </c>
      <c r="E1961" t="s">
        <v>76</v>
      </c>
      <c r="F1961" t="s">
        <v>73</v>
      </c>
      <c r="G1961">
        <v>7.86698998224026</v>
      </c>
      <c r="H1961">
        <v>2E+20</v>
      </c>
      <c r="I1961">
        <v>1.95541813799025</v>
      </c>
      <c r="J1961">
        <v>33.540884879061601</v>
      </c>
      <c r="K1961">
        <v>135</v>
      </c>
      <c r="L196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61" s="5" cm="1">
        <f t="array" ref="M1961">MAX(IF((ProjectInfoTable[ProjectName]=DiscreteStatsTable[[#This Row],[ProjectName]]),(ProjectInfoTable[ProjectName]=DiscreteStatsTable[[#This Row],[ProjectName]])*ProjectInfoTable[NumberOfReplications]))</f>
        <v>50</v>
      </c>
      <c r="N1961" s="5" cm="1">
        <f t="array" ref="N1961">IFERROR(AVERAGE(IF((DiscreteStatsTable[GroupByKey]=DiscreteStatsTable[[#This Row],[GroupByKey]]),(DiscreteStatsTable[GroupByKey]=DiscreteStatsTable[[#This Row],[GroupByKey]])*DiscreteStatsTable[Average])),0)</f>
        <v>7.8877517486495128</v>
      </c>
      <c r="O1961" s="5" cm="1">
        <f t="array" ref="O1961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61" s="5" cm="1">
        <f t="array" ref="P1961">MAX(IF((ProjectInfoTable[ProjectName]=DiscreteStatsTable[[#This Row],[ProjectName]]),(ProjectInfoTable[ProjectName]=DiscreteStatsTable[[#This Row],[ProjectName]])*ProjectInfoTable[ConfidenceInterval]))</f>
        <v>0.95</v>
      </c>
      <c r="Q1961" s="5">
        <f>IF(AND(DiscreteStatsTable[[#This Row],[RepsWithStatObserved]]=1,Y1961=0),200000000000000000000,IFERROR(_xlfn.T.INV.2T(1 -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61" s="5" cm="1">
        <f t="array" ref="R1961">MIN(IF((DiscreteStatsTable[GroupByKey]=DiscreteStatsTable[[#This Row],[GroupByKey]]),(DiscreteStatsTable[GroupByKey]=DiscreteStatsTable[[#This Row],[GroupByKey]])*DiscreteStatsTable[Average]))</f>
        <v>6.7673300997412396</v>
      </c>
      <c r="S1961" s="5" cm="1">
        <f t="array" ref="S1961">MAX(IF((DiscreteStatsTable[GroupByKey]=DiscreteStatsTable[[#This Row],[GroupByKey]]),(DiscreteStatsTable[GroupByKey]=DiscreteStatsTable[[#This Row],[GroupByKey]])*DiscreteStatsTable[Average]))</f>
        <v>9.1492174200360505</v>
      </c>
      <c r="T1961" s="5" cm="1">
        <f t="array" ref="T1961">MIN(IF((DiscreteStatsTable[GroupByKey]=DiscreteStatsTable[[#This Row],[GroupByKey]]),(DiscreteStatsTable[GroupByKey]=DiscreteStatsTable[[#This Row],[GroupByKey]])*DiscreteStatsTable[Minimum]))</f>
        <v>1.5217434638865901</v>
      </c>
      <c r="U1961" s="5" cm="1">
        <f t="array" ref="U1961">MAX(IF((DiscreteStatsTable[GroupByKey]=DiscreteStatsTable[[#This Row],[GroupByKey]]),(DiscreteStatsTable[GroupByKey]=DiscreteStatsTable[[#This Row],[GroupByKey]])*DiscreteStatsTable[Maximum]))</f>
        <v>47.894293810109403</v>
      </c>
      <c r="V1961" s="5" cm="1">
        <f t="array" ref="V196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61" s="5">
        <f>IF((DiscreteStatsTable[[#This Row],[RepsRequested]]&gt;1),DiscreteStatsTable[[#This Row],[HalfWidth]],DiscreteStatsTable[[#This Row],[BatchMeansHalfWidth]])</f>
        <v>0.13545645516507757</v>
      </c>
      <c r="X1961" s="5" cm="1">
        <f t="array" ref="X1961">COUNT(IF((DiscreteStatsTable[GroupByKey]=DiscreteStatsTable[[#This Row],[GroupByKey]]),(DiscreteStatsTable[GroupByKey]=DiscreteStatsTable[[#This Row],[GroupByKey]])*DiscreteStatsTable[Replication]))</f>
        <v>50</v>
      </c>
      <c r="Y1961" s="5">
        <f>IF(DiscreteStatsTable[[#This Row],[RepsRequested]]=DiscreteStatsTable[[#This Row],[RepsWithStatObserved]],1,0)</f>
        <v>1</v>
      </c>
    </row>
    <row r="1962" spans="1:25" x14ac:dyDescent="0.25">
      <c r="A1962" t="s">
        <v>68</v>
      </c>
      <c r="B1962" t="s">
        <v>70</v>
      </c>
      <c r="C1962">
        <v>27</v>
      </c>
      <c r="D1962" t="s">
        <v>101</v>
      </c>
      <c r="E1962" t="s">
        <v>77</v>
      </c>
      <c r="F1962" t="s">
        <v>73</v>
      </c>
      <c r="G1962">
        <v>0</v>
      </c>
      <c r="H1962">
        <v>2E+20</v>
      </c>
      <c r="I1962">
        <v>0</v>
      </c>
      <c r="J1962">
        <v>0</v>
      </c>
      <c r="K1962">
        <v>135</v>
      </c>
      <c r="L196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62" s="5" cm="1">
        <f t="array" ref="M1962">MAX(IF((ProjectInfoTable[ProjectName]=DiscreteStatsTable[[#This Row],[ProjectName]]),(ProjectInfoTable[ProjectName]=DiscreteStatsTable[[#This Row],[ProjectName]])*ProjectInfoTable[NumberOfReplications]))</f>
        <v>50</v>
      </c>
      <c r="N1962" s="5" cm="1">
        <f t="array" ref="N1962">IFERROR(AVERAGE(IF((DiscreteStatsTable[GroupByKey]=DiscreteStatsTable[[#This Row],[GroupByKey]]),(DiscreteStatsTable[GroupByKey]=DiscreteStatsTable[[#This Row],[GroupByKey]])*DiscreteStatsTable[Average])),0)</f>
        <v>0</v>
      </c>
      <c r="O1962" s="5" cm="1">
        <f t="array" ref="O1962">IFERROR(_xlfn.STDEV.S(IF((DiscreteStatsTable[GroupByKey]=DiscreteStatsTable[[#This Row],[GroupByKey]]),(DiscreteStatsTable[GroupByKey]=DiscreteStatsTable[[#This Row],[GroupByKey]])*DiscreteStatsTable[Average])),0)</f>
        <v>0</v>
      </c>
      <c r="P1962" s="5" cm="1">
        <f t="array" ref="P1962">MAX(IF((ProjectInfoTable[ProjectName]=DiscreteStatsTable[[#This Row],[ProjectName]]),(ProjectInfoTable[ProjectName]=DiscreteStatsTable[[#This Row],[ProjectName]])*ProjectInfoTable[ConfidenceInterval]))</f>
        <v>0.95</v>
      </c>
      <c r="Q1962" s="5">
        <f>IF(AND(DiscreteStatsTable[[#This Row],[RepsWithStatObserved]]=1,Y1962=0),200000000000000000000,IFERROR(_xlfn.T.INV.2T(1 -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2" s="5" cm="1">
        <f t="array" ref="R1962">MIN(IF((DiscreteStatsTable[GroupByKey]=DiscreteStatsTable[[#This Row],[GroupByKey]]),(DiscreteStatsTable[GroupByKey]=DiscreteStatsTable[[#This Row],[GroupByKey]])*DiscreteStatsTable[Average]))</f>
        <v>0</v>
      </c>
      <c r="S1962" s="5" cm="1">
        <f t="array" ref="S1962">MAX(IF((DiscreteStatsTable[GroupByKey]=DiscreteStatsTable[[#This Row],[GroupByKey]]),(DiscreteStatsTable[GroupByKey]=DiscreteStatsTable[[#This Row],[GroupByKey]])*DiscreteStatsTable[Average]))</f>
        <v>0</v>
      </c>
      <c r="T1962" s="5" cm="1">
        <f t="array" ref="T1962">MIN(IF((DiscreteStatsTable[GroupByKey]=DiscreteStatsTable[[#This Row],[GroupByKey]]),(DiscreteStatsTable[GroupByKey]=DiscreteStatsTable[[#This Row],[GroupByKey]])*DiscreteStatsTable[Minimum]))</f>
        <v>0</v>
      </c>
      <c r="U1962" s="5" cm="1">
        <f t="array" ref="U1962">MAX(IF((DiscreteStatsTable[GroupByKey]=DiscreteStatsTable[[#This Row],[GroupByKey]]),(DiscreteStatsTable[GroupByKey]=DiscreteStatsTable[[#This Row],[GroupByKey]])*DiscreteStatsTable[Maximum]))</f>
        <v>0</v>
      </c>
      <c r="V1962" s="5" cm="1">
        <f t="array" ref="V196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62" s="5">
        <f>IF((DiscreteStatsTable[[#This Row],[RepsRequested]]&gt;1),DiscreteStatsTable[[#This Row],[HalfWidth]],DiscreteStatsTable[[#This Row],[BatchMeansHalfWidth]])</f>
        <v>0</v>
      </c>
      <c r="X1962" s="5" cm="1">
        <f t="array" ref="X1962">COUNT(IF((DiscreteStatsTable[GroupByKey]=DiscreteStatsTable[[#This Row],[GroupByKey]]),(DiscreteStatsTable[GroupByKey]=DiscreteStatsTable[[#This Row],[GroupByKey]])*DiscreteStatsTable[Replication]))</f>
        <v>50</v>
      </c>
      <c r="Y1962" s="5">
        <f>IF(DiscreteStatsTable[[#This Row],[RepsRequested]]=DiscreteStatsTable[[#This Row],[RepsWithStatObserved]],1,0)</f>
        <v>1</v>
      </c>
    </row>
    <row r="1963" spans="1:25" x14ac:dyDescent="0.25">
      <c r="A1963" t="s">
        <v>68</v>
      </c>
      <c r="B1963" t="s">
        <v>70</v>
      </c>
      <c r="C1963">
        <v>27</v>
      </c>
      <c r="D1963" t="s">
        <v>101</v>
      </c>
      <c r="E1963" t="s">
        <v>78</v>
      </c>
      <c r="F1963" t="s">
        <v>73</v>
      </c>
      <c r="G1963">
        <v>1.9312801554580299</v>
      </c>
      <c r="H1963">
        <v>2E+20</v>
      </c>
      <c r="I1963">
        <v>0</v>
      </c>
      <c r="J1963">
        <v>19.499042477559499</v>
      </c>
      <c r="K1963">
        <v>135</v>
      </c>
      <c r="L196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63" s="5" cm="1">
        <f t="array" ref="M1963">MAX(IF((ProjectInfoTable[ProjectName]=DiscreteStatsTable[[#This Row],[ProjectName]]),(ProjectInfoTable[ProjectName]=DiscreteStatsTable[[#This Row],[ProjectName]])*ProjectInfoTable[NumberOfReplications]))</f>
        <v>50</v>
      </c>
      <c r="N1963" s="5" cm="1">
        <f t="array" ref="N1963">IFERROR(AVERAGE(IF((DiscreteStatsTable[GroupByKey]=DiscreteStatsTable[[#This Row],[GroupByKey]]),(DiscreteStatsTable[GroupByKey]=DiscreteStatsTable[[#This Row],[GroupByKey]])*DiscreteStatsTable[Average])),0)</f>
        <v>4.7193176789935771</v>
      </c>
      <c r="O1963" s="5" cm="1">
        <f t="array" ref="O1963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63" s="5" cm="1">
        <f t="array" ref="P1963">MAX(IF((ProjectInfoTable[ProjectName]=DiscreteStatsTable[[#This Row],[ProjectName]]),(ProjectInfoTable[ProjectName]=DiscreteStatsTable[[#This Row],[ProjectName]])*ProjectInfoTable[ConfidenceInterval]))</f>
        <v>0.95</v>
      </c>
      <c r="Q1963" s="5">
        <f>IF(AND(DiscreteStatsTable[[#This Row],[RepsWithStatObserved]]=1,Y1963=0),200000000000000000000,IFERROR(_xlfn.T.INV.2T(1 -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63" s="5" cm="1">
        <f t="array" ref="R1963">MIN(IF((DiscreteStatsTable[GroupByKey]=DiscreteStatsTable[[#This Row],[GroupByKey]]),(DiscreteStatsTable[GroupByKey]=DiscreteStatsTable[[#This Row],[GroupByKey]])*DiscreteStatsTable[Average]))</f>
        <v>0.99822562879195997</v>
      </c>
      <c r="S1963" s="5" cm="1">
        <f t="array" ref="S1963">MAX(IF((DiscreteStatsTable[GroupByKey]=DiscreteStatsTable[[#This Row],[GroupByKey]]),(DiscreteStatsTable[GroupByKey]=DiscreteStatsTable[[#This Row],[GroupByKey]])*DiscreteStatsTable[Average]))</f>
        <v>28.2391469314353</v>
      </c>
      <c r="T1963" s="5" cm="1">
        <f t="array" ref="T1963">MIN(IF((DiscreteStatsTable[GroupByKey]=DiscreteStatsTable[[#This Row],[GroupByKey]]),(DiscreteStatsTable[GroupByKey]=DiscreteStatsTable[[#This Row],[GroupByKey]])*DiscreteStatsTable[Minimum]))</f>
        <v>0</v>
      </c>
      <c r="U1963" s="5" cm="1">
        <f t="array" ref="U1963">MAX(IF((DiscreteStatsTable[GroupByKey]=DiscreteStatsTable[[#This Row],[GroupByKey]]),(DiscreteStatsTable[GroupByKey]=DiscreteStatsTable[[#This Row],[GroupByKey]])*DiscreteStatsTable[Maximum]))</f>
        <v>63.809412329180802</v>
      </c>
      <c r="V1963" s="5" cm="1">
        <f t="array" ref="V196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63" s="5">
        <f>IF((DiscreteStatsTable[[#This Row],[RepsRequested]]&gt;1),DiscreteStatsTable[[#This Row],[HalfWidth]],DiscreteStatsTable[[#This Row],[BatchMeansHalfWidth]])</f>
        <v>1.2545249514665935</v>
      </c>
      <c r="X1963" s="5" cm="1">
        <f t="array" ref="X1963">COUNT(IF((DiscreteStatsTable[GroupByKey]=DiscreteStatsTable[[#This Row],[GroupByKey]]),(DiscreteStatsTable[GroupByKey]=DiscreteStatsTable[[#This Row],[GroupByKey]])*DiscreteStatsTable[Replication]))</f>
        <v>50</v>
      </c>
      <c r="Y1963" s="5">
        <f>IF(DiscreteStatsTable[[#This Row],[RepsRequested]]=DiscreteStatsTable[[#This Row],[RepsWithStatObserved]],1,0)</f>
        <v>1</v>
      </c>
    </row>
    <row r="1964" spans="1:25" x14ac:dyDescent="0.25">
      <c r="A1964" t="s">
        <v>68</v>
      </c>
      <c r="B1964" t="s">
        <v>70</v>
      </c>
      <c r="C1964">
        <v>28</v>
      </c>
      <c r="D1964" t="s">
        <v>101</v>
      </c>
      <c r="E1964" t="s">
        <v>72</v>
      </c>
      <c r="F1964" t="s">
        <v>73</v>
      </c>
      <c r="G1964">
        <v>0.234519325372885</v>
      </c>
      <c r="H1964">
        <v>2E+20</v>
      </c>
      <c r="I1964">
        <v>5.90541984257546E-2</v>
      </c>
      <c r="J1964">
        <v>1.02552232894909</v>
      </c>
      <c r="K1964">
        <v>139</v>
      </c>
      <c r="L196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64" s="5" cm="1">
        <f t="array" ref="M1964">MAX(IF((ProjectInfoTable[ProjectName]=DiscreteStatsTable[[#This Row],[ProjectName]]),(ProjectInfoTable[ProjectName]=DiscreteStatsTable[[#This Row],[ProjectName]])*ProjectInfoTable[NumberOfReplications]))</f>
        <v>50</v>
      </c>
      <c r="N1964" s="5" cm="1">
        <f t="array" ref="N1964">IFERROR(AVERAGE(IF((DiscreteStatsTable[GroupByKey]=DiscreteStatsTable[[#This Row],[GroupByKey]]),(DiscreteStatsTable[GroupByKey]=DiscreteStatsTable[[#This Row],[GroupByKey]])*DiscreteStatsTable[Average])),0)</f>
        <v>0.26292505828831725</v>
      </c>
      <c r="O1964" s="5" cm="1">
        <f t="array" ref="O196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64" s="5" cm="1">
        <f t="array" ref="P1964">MAX(IF((ProjectInfoTable[ProjectName]=DiscreteStatsTable[[#This Row],[ProjectName]]),(ProjectInfoTable[ProjectName]=DiscreteStatsTable[[#This Row],[ProjectName]])*ProjectInfoTable[ConfidenceInterval]))</f>
        <v>0.95</v>
      </c>
      <c r="Q1964" s="5">
        <f>IF(AND(DiscreteStatsTable[[#This Row],[RepsWithStatObserved]]=1,Y1964=0),200000000000000000000,IFERROR(_xlfn.T.INV.2T(1 -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64" s="5" cm="1">
        <f t="array" ref="R1964">MIN(IF((DiscreteStatsTable[GroupByKey]=DiscreteStatsTable[[#This Row],[GroupByKey]]),(DiscreteStatsTable[GroupByKey]=DiscreteStatsTable[[#This Row],[GroupByKey]])*DiscreteStatsTable[Average]))</f>
        <v>0.22557766999137499</v>
      </c>
      <c r="S1964" s="5" cm="1">
        <f t="array" ref="S1964">MAX(IF((DiscreteStatsTable[GroupByKey]=DiscreteStatsTable[[#This Row],[GroupByKey]]),(DiscreteStatsTable[GroupByKey]=DiscreteStatsTable[[#This Row],[GroupByKey]])*DiscreteStatsTable[Average]))</f>
        <v>0.304973914001202</v>
      </c>
      <c r="T1964" s="5" cm="1">
        <f t="array" ref="T1964">MIN(IF((DiscreteStatsTable[GroupByKey]=DiscreteStatsTable[[#This Row],[GroupByKey]]),(DiscreteStatsTable[GroupByKey]=DiscreteStatsTable[[#This Row],[GroupByKey]])*DiscreteStatsTable[Minimum]))</f>
        <v>5.0724782129553003E-2</v>
      </c>
      <c r="U1964" s="5" cm="1">
        <f t="array" ref="U1964">MAX(IF((DiscreteStatsTable[GroupByKey]=DiscreteStatsTable[[#This Row],[GroupByKey]]),(DiscreteStatsTable[GroupByKey]=DiscreteStatsTable[[#This Row],[GroupByKey]])*DiscreteStatsTable[Maximum]))</f>
        <v>1.5964764603369801</v>
      </c>
      <c r="V1964" s="5" cm="1">
        <f t="array" ref="V196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64" s="5">
        <f>IF((DiscreteStatsTable[[#This Row],[RepsRequested]]&gt;1),DiscreteStatsTable[[#This Row],[HalfWidth]],DiscreteStatsTable[[#This Row],[BatchMeansHalfWidth]])</f>
        <v>4.5152151721692402E-3</v>
      </c>
      <c r="X1964" s="5" cm="1">
        <f t="array" ref="X1964">COUNT(IF((DiscreteStatsTable[GroupByKey]=DiscreteStatsTable[[#This Row],[GroupByKey]]),(DiscreteStatsTable[GroupByKey]=DiscreteStatsTable[[#This Row],[GroupByKey]])*DiscreteStatsTable[Replication]))</f>
        <v>50</v>
      </c>
      <c r="Y1964" s="5">
        <f>IF(DiscreteStatsTable[[#This Row],[RepsRequested]]=DiscreteStatsTable[[#This Row],[RepsWithStatObserved]],1,0)</f>
        <v>1</v>
      </c>
    </row>
    <row r="1965" spans="1:25" x14ac:dyDescent="0.25">
      <c r="A1965" t="s">
        <v>68</v>
      </c>
      <c r="B1965" t="s">
        <v>70</v>
      </c>
      <c r="C1965">
        <v>28</v>
      </c>
      <c r="D1965" t="s">
        <v>101</v>
      </c>
      <c r="E1965" t="s">
        <v>74</v>
      </c>
      <c r="F1965" t="s">
        <v>73</v>
      </c>
      <c r="G1965">
        <v>8.6562374373788096</v>
      </c>
      <c r="H1965">
        <v>2E+20</v>
      </c>
      <c r="I1965">
        <v>1.8412387996220501</v>
      </c>
      <c r="J1965">
        <v>30.765669868472699</v>
      </c>
      <c r="K1965">
        <v>139</v>
      </c>
      <c r="L196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65" s="5" cm="1">
        <f t="array" ref="M1965">MAX(IF((ProjectInfoTable[ProjectName]=DiscreteStatsTable[[#This Row],[ProjectName]]),(ProjectInfoTable[ProjectName]=DiscreteStatsTable[[#This Row],[ProjectName]])*ProjectInfoTable[NumberOfReplications]))</f>
        <v>50</v>
      </c>
      <c r="N1965" s="5" cm="1">
        <f t="array" ref="N1965">IFERROR(AVERAGE(IF((DiscreteStatsTable[GroupByKey]=DiscreteStatsTable[[#This Row],[GroupByKey]]),(DiscreteStatsTable[GroupByKey]=DiscreteStatsTable[[#This Row],[GroupByKey]])*DiscreteStatsTable[Average])),0)</f>
        <v>12.607069427643092</v>
      </c>
      <c r="O1965" s="5" cm="1">
        <f t="array" ref="O1965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65" s="5" cm="1">
        <f t="array" ref="P1965">MAX(IF((ProjectInfoTable[ProjectName]=DiscreteStatsTable[[#This Row],[ProjectName]]),(ProjectInfoTable[ProjectName]=DiscreteStatsTable[[#This Row],[ProjectName]])*ProjectInfoTable[ConfidenceInterval]))</f>
        <v>0.95</v>
      </c>
      <c r="Q1965" s="5">
        <f>IF(AND(DiscreteStatsTable[[#This Row],[RepsWithStatObserved]]=1,Y1965=0),200000000000000000000,IFERROR(_xlfn.T.INV.2T(1 -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65" s="5" cm="1">
        <f t="array" ref="R1965">MIN(IF((DiscreteStatsTable[GroupByKey]=DiscreteStatsTable[[#This Row],[GroupByKey]]),(DiscreteStatsTable[GroupByKey]=DiscreteStatsTable[[#This Row],[GroupByKey]])*DiscreteStatsTable[Average]))</f>
        <v>7.9331094948983001</v>
      </c>
      <c r="S1965" s="5" cm="1">
        <f t="array" ref="S1965">MAX(IF((DiscreteStatsTable[GroupByKey]=DiscreteStatsTable[[#This Row],[GroupByKey]]),(DiscreteStatsTable[GroupByKey]=DiscreteStatsTable[[#This Row],[GroupByKey]])*DiscreteStatsTable[Average]))</f>
        <v>37.249377369444403</v>
      </c>
      <c r="T1965" s="5" cm="1">
        <f t="array" ref="T1965">MIN(IF((DiscreteStatsTable[GroupByKey]=DiscreteStatsTable[[#This Row],[GroupByKey]]),(DiscreteStatsTable[GroupByKey]=DiscreteStatsTable[[#This Row],[GroupByKey]])*DiscreteStatsTable[Minimum]))</f>
        <v>1.6126494971337599</v>
      </c>
      <c r="U1965" s="5" cm="1">
        <f t="array" ref="U1965">MAX(IF((DiscreteStatsTable[GroupByKey]=DiscreteStatsTable[[#This Row],[GroupByKey]]),(DiscreteStatsTable[GroupByKey]=DiscreteStatsTable[[#This Row],[GroupByKey]])*DiscreteStatsTable[Maximum]))</f>
        <v>77.180378385631897</v>
      </c>
      <c r="V1965" s="5" cm="1">
        <f t="array" ref="V196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65" s="5">
        <f>IF((DiscreteStatsTable[[#This Row],[RepsRequested]]&gt;1),DiscreteStatsTable[[#This Row],[HalfWidth]],DiscreteStatsTable[[#This Row],[BatchMeansHalfWidth]])</f>
        <v>1.3504569972558542</v>
      </c>
      <c r="X1965" s="5" cm="1">
        <f t="array" ref="X1965">COUNT(IF((DiscreteStatsTable[GroupByKey]=DiscreteStatsTable[[#This Row],[GroupByKey]]),(DiscreteStatsTable[GroupByKey]=DiscreteStatsTable[[#This Row],[GroupByKey]])*DiscreteStatsTable[Replication]))</f>
        <v>50</v>
      </c>
      <c r="Y1965" s="5">
        <f>IF(DiscreteStatsTable[[#This Row],[RepsRequested]]=DiscreteStatsTable[[#This Row],[RepsWithStatObserved]],1,0)</f>
        <v>1</v>
      </c>
    </row>
    <row r="1966" spans="1:25" x14ac:dyDescent="0.25">
      <c r="A1966" t="s">
        <v>68</v>
      </c>
      <c r="B1966" t="s">
        <v>70</v>
      </c>
      <c r="C1966">
        <v>28</v>
      </c>
      <c r="D1966" t="s">
        <v>101</v>
      </c>
      <c r="E1966" t="s">
        <v>75</v>
      </c>
      <c r="F1966" t="s">
        <v>73</v>
      </c>
      <c r="G1966">
        <v>0.234519325372885</v>
      </c>
      <c r="H1966">
        <v>2E+20</v>
      </c>
      <c r="I1966">
        <v>5.90541984257546E-2</v>
      </c>
      <c r="J1966">
        <v>1.02552232894909</v>
      </c>
      <c r="K1966">
        <v>139</v>
      </c>
      <c r="L196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66" s="5" cm="1">
        <f t="array" ref="M1966">MAX(IF((ProjectInfoTable[ProjectName]=DiscreteStatsTable[[#This Row],[ProjectName]]),(ProjectInfoTable[ProjectName]=DiscreteStatsTable[[#This Row],[ProjectName]])*ProjectInfoTable[NumberOfReplications]))</f>
        <v>50</v>
      </c>
      <c r="N1966" s="5" cm="1">
        <f t="array" ref="N1966">IFERROR(AVERAGE(IF((DiscreteStatsTable[GroupByKey]=DiscreteStatsTable[[#This Row],[GroupByKey]]),(DiscreteStatsTable[GroupByKey]=DiscreteStatsTable[[#This Row],[GroupByKey]])*DiscreteStatsTable[Average])),0)</f>
        <v>0.26292505828831725</v>
      </c>
      <c r="O1966" s="5" cm="1">
        <f t="array" ref="O196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66" s="5" cm="1">
        <f t="array" ref="P1966">MAX(IF((ProjectInfoTable[ProjectName]=DiscreteStatsTable[[#This Row],[ProjectName]]),(ProjectInfoTable[ProjectName]=DiscreteStatsTable[[#This Row],[ProjectName]])*ProjectInfoTable[ConfidenceInterval]))</f>
        <v>0.95</v>
      </c>
      <c r="Q1966" s="5">
        <f>IF(AND(DiscreteStatsTable[[#This Row],[RepsWithStatObserved]]=1,Y1966=0),200000000000000000000,IFERROR(_xlfn.T.INV.2T(1 -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66" s="5" cm="1">
        <f t="array" ref="R1966">MIN(IF((DiscreteStatsTable[GroupByKey]=DiscreteStatsTable[[#This Row],[GroupByKey]]),(DiscreteStatsTable[GroupByKey]=DiscreteStatsTable[[#This Row],[GroupByKey]])*DiscreteStatsTable[Average]))</f>
        <v>0.22557766999137499</v>
      </c>
      <c r="S1966" s="5" cm="1">
        <f t="array" ref="S1966">MAX(IF((DiscreteStatsTable[GroupByKey]=DiscreteStatsTable[[#This Row],[GroupByKey]]),(DiscreteStatsTable[GroupByKey]=DiscreteStatsTable[[#This Row],[GroupByKey]])*DiscreteStatsTable[Average]))</f>
        <v>0.304973914001202</v>
      </c>
      <c r="T1966" s="5" cm="1">
        <f t="array" ref="T1966">MIN(IF((DiscreteStatsTable[GroupByKey]=DiscreteStatsTable[[#This Row],[GroupByKey]]),(DiscreteStatsTable[GroupByKey]=DiscreteStatsTable[[#This Row],[GroupByKey]])*DiscreteStatsTable[Minimum]))</f>
        <v>5.0724782129553003E-2</v>
      </c>
      <c r="U1966" s="5" cm="1">
        <f t="array" ref="U1966">MAX(IF((DiscreteStatsTable[GroupByKey]=DiscreteStatsTable[[#This Row],[GroupByKey]]),(DiscreteStatsTable[GroupByKey]=DiscreteStatsTable[[#This Row],[GroupByKey]])*DiscreteStatsTable[Maximum]))</f>
        <v>1.5964764603369801</v>
      </c>
      <c r="V1966" s="5" cm="1">
        <f t="array" ref="V196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66" s="5">
        <f>IF((DiscreteStatsTable[[#This Row],[RepsRequested]]&gt;1),DiscreteStatsTable[[#This Row],[HalfWidth]],DiscreteStatsTable[[#This Row],[BatchMeansHalfWidth]])</f>
        <v>4.5152151721692402E-3</v>
      </c>
      <c r="X1966" s="5" cm="1">
        <f t="array" ref="X1966">COUNT(IF((DiscreteStatsTable[GroupByKey]=DiscreteStatsTable[[#This Row],[GroupByKey]]),(DiscreteStatsTable[GroupByKey]=DiscreteStatsTable[[#This Row],[GroupByKey]])*DiscreteStatsTable[Replication]))</f>
        <v>50</v>
      </c>
      <c r="Y1966" s="5">
        <f>IF(DiscreteStatsTable[[#This Row],[RepsRequested]]=DiscreteStatsTable[[#This Row],[RepsWithStatObserved]],1,0)</f>
        <v>1</v>
      </c>
    </row>
    <row r="1967" spans="1:25" x14ac:dyDescent="0.25">
      <c r="A1967" t="s">
        <v>68</v>
      </c>
      <c r="B1967" t="s">
        <v>70</v>
      </c>
      <c r="C1967">
        <v>28</v>
      </c>
      <c r="D1967" t="s">
        <v>101</v>
      </c>
      <c r="E1967" t="s">
        <v>76</v>
      </c>
      <c r="F1967" t="s">
        <v>73</v>
      </c>
      <c r="G1967">
        <v>7.0355797611865398</v>
      </c>
      <c r="H1967">
        <v>2E+20</v>
      </c>
      <c r="I1967">
        <v>1.7716259527726399</v>
      </c>
      <c r="J1967">
        <v>30.765669868472699</v>
      </c>
      <c r="K1967">
        <v>139</v>
      </c>
      <c r="L196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67" s="5" cm="1">
        <f t="array" ref="M1967">MAX(IF((ProjectInfoTable[ProjectName]=DiscreteStatsTable[[#This Row],[ProjectName]]),(ProjectInfoTable[ProjectName]=DiscreteStatsTable[[#This Row],[ProjectName]])*ProjectInfoTable[NumberOfReplications]))</f>
        <v>50</v>
      </c>
      <c r="N1967" s="5" cm="1">
        <f t="array" ref="N1967">IFERROR(AVERAGE(IF((DiscreteStatsTable[GroupByKey]=DiscreteStatsTable[[#This Row],[GroupByKey]]),(DiscreteStatsTable[GroupByKey]=DiscreteStatsTable[[#This Row],[GroupByKey]])*DiscreteStatsTable[Average])),0)</f>
        <v>7.8877517486495128</v>
      </c>
      <c r="O1967" s="5" cm="1">
        <f t="array" ref="O1967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67" s="5" cm="1">
        <f t="array" ref="P1967">MAX(IF((ProjectInfoTable[ProjectName]=DiscreteStatsTable[[#This Row],[ProjectName]]),(ProjectInfoTable[ProjectName]=DiscreteStatsTable[[#This Row],[ProjectName]])*ProjectInfoTable[ConfidenceInterval]))</f>
        <v>0.95</v>
      </c>
      <c r="Q1967" s="5">
        <f>IF(AND(DiscreteStatsTable[[#This Row],[RepsWithStatObserved]]=1,Y1967=0),200000000000000000000,IFERROR(_xlfn.T.INV.2T(1 -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67" s="5" cm="1">
        <f t="array" ref="R1967">MIN(IF((DiscreteStatsTable[GroupByKey]=DiscreteStatsTable[[#This Row],[GroupByKey]]),(DiscreteStatsTable[GroupByKey]=DiscreteStatsTable[[#This Row],[GroupByKey]])*DiscreteStatsTable[Average]))</f>
        <v>6.7673300997412396</v>
      </c>
      <c r="S1967" s="5" cm="1">
        <f t="array" ref="S1967">MAX(IF((DiscreteStatsTable[GroupByKey]=DiscreteStatsTable[[#This Row],[GroupByKey]]),(DiscreteStatsTable[GroupByKey]=DiscreteStatsTable[[#This Row],[GroupByKey]])*DiscreteStatsTable[Average]))</f>
        <v>9.1492174200360505</v>
      </c>
      <c r="T1967" s="5" cm="1">
        <f t="array" ref="T1967">MIN(IF((DiscreteStatsTable[GroupByKey]=DiscreteStatsTable[[#This Row],[GroupByKey]]),(DiscreteStatsTable[GroupByKey]=DiscreteStatsTable[[#This Row],[GroupByKey]])*DiscreteStatsTable[Minimum]))</f>
        <v>1.5217434638865901</v>
      </c>
      <c r="U1967" s="5" cm="1">
        <f t="array" ref="U1967">MAX(IF((DiscreteStatsTable[GroupByKey]=DiscreteStatsTable[[#This Row],[GroupByKey]]),(DiscreteStatsTable[GroupByKey]=DiscreteStatsTable[[#This Row],[GroupByKey]])*DiscreteStatsTable[Maximum]))</f>
        <v>47.894293810109403</v>
      </c>
      <c r="V1967" s="5" cm="1">
        <f t="array" ref="V196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67" s="5">
        <f>IF((DiscreteStatsTable[[#This Row],[RepsRequested]]&gt;1),DiscreteStatsTable[[#This Row],[HalfWidth]],DiscreteStatsTable[[#This Row],[BatchMeansHalfWidth]])</f>
        <v>0.13545645516507757</v>
      </c>
      <c r="X1967" s="5" cm="1">
        <f t="array" ref="X1967">COUNT(IF((DiscreteStatsTable[GroupByKey]=DiscreteStatsTable[[#This Row],[GroupByKey]]),(DiscreteStatsTable[GroupByKey]=DiscreteStatsTable[[#This Row],[GroupByKey]])*DiscreteStatsTable[Replication]))</f>
        <v>50</v>
      </c>
      <c r="Y1967" s="5">
        <f>IF(DiscreteStatsTable[[#This Row],[RepsRequested]]=DiscreteStatsTable[[#This Row],[RepsWithStatObserved]],1,0)</f>
        <v>1</v>
      </c>
    </row>
    <row r="1968" spans="1:25" x14ac:dyDescent="0.25">
      <c r="A1968" t="s">
        <v>68</v>
      </c>
      <c r="B1968" t="s">
        <v>70</v>
      </c>
      <c r="C1968">
        <v>28</v>
      </c>
      <c r="D1968" t="s">
        <v>101</v>
      </c>
      <c r="E1968" t="s">
        <v>77</v>
      </c>
      <c r="F1968" t="s">
        <v>73</v>
      </c>
      <c r="G1968">
        <v>0</v>
      </c>
      <c r="H1968">
        <v>2E+20</v>
      </c>
      <c r="I1968">
        <v>0</v>
      </c>
      <c r="J1968">
        <v>0</v>
      </c>
      <c r="K1968">
        <v>139</v>
      </c>
      <c r="L196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68" s="5" cm="1">
        <f t="array" ref="M1968">MAX(IF((ProjectInfoTable[ProjectName]=DiscreteStatsTable[[#This Row],[ProjectName]]),(ProjectInfoTable[ProjectName]=DiscreteStatsTable[[#This Row],[ProjectName]])*ProjectInfoTable[NumberOfReplications]))</f>
        <v>50</v>
      </c>
      <c r="N1968" s="5" cm="1">
        <f t="array" ref="N1968">IFERROR(AVERAGE(IF((DiscreteStatsTable[GroupByKey]=DiscreteStatsTable[[#This Row],[GroupByKey]]),(DiscreteStatsTable[GroupByKey]=DiscreteStatsTable[[#This Row],[GroupByKey]])*DiscreteStatsTable[Average])),0)</f>
        <v>0</v>
      </c>
      <c r="O1968" s="5" cm="1">
        <f t="array" ref="O1968">IFERROR(_xlfn.STDEV.S(IF((DiscreteStatsTable[GroupByKey]=DiscreteStatsTable[[#This Row],[GroupByKey]]),(DiscreteStatsTable[GroupByKey]=DiscreteStatsTable[[#This Row],[GroupByKey]])*DiscreteStatsTable[Average])),0)</f>
        <v>0</v>
      </c>
      <c r="P1968" s="5" cm="1">
        <f t="array" ref="P1968">MAX(IF((ProjectInfoTable[ProjectName]=DiscreteStatsTable[[#This Row],[ProjectName]]),(ProjectInfoTable[ProjectName]=DiscreteStatsTable[[#This Row],[ProjectName]])*ProjectInfoTable[ConfidenceInterval]))</f>
        <v>0.95</v>
      </c>
      <c r="Q1968" s="5">
        <f>IF(AND(DiscreteStatsTable[[#This Row],[RepsWithStatObserved]]=1,Y1968=0),200000000000000000000,IFERROR(_xlfn.T.INV.2T(1 -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8" s="5" cm="1">
        <f t="array" ref="R1968">MIN(IF((DiscreteStatsTable[GroupByKey]=DiscreteStatsTable[[#This Row],[GroupByKey]]),(DiscreteStatsTable[GroupByKey]=DiscreteStatsTable[[#This Row],[GroupByKey]])*DiscreteStatsTable[Average]))</f>
        <v>0</v>
      </c>
      <c r="S1968" s="5" cm="1">
        <f t="array" ref="S1968">MAX(IF((DiscreteStatsTable[GroupByKey]=DiscreteStatsTable[[#This Row],[GroupByKey]]),(DiscreteStatsTable[GroupByKey]=DiscreteStatsTable[[#This Row],[GroupByKey]])*DiscreteStatsTable[Average]))</f>
        <v>0</v>
      </c>
      <c r="T1968" s="5" cm="1">
        <f t="array" ref="T1968">MIN(IF((DiscreteStatsTable[GroupByKey]=DiscreteStatsTable[[#This Row],[GroupByKey]]),(DiscreteStatsTable[GroupByKey]=DiscreteStatsTable[[#This Row],[GroupByKey]])*DiscreteStatsTable[Minimum]))</f>
        <v>0</v>
      </c>
      <c r="U1968" s="5" cm="1">
        <f t="array" ref="U1968">MAX(IF((DiscreteStatsTable[GroupByKey]=DiscreteStatsTable[[#This Row],[GroupByKey]]),(DiscreteStatsTable[GroupByKey]=DiscreteStatsTable[[#This Row],[GroupByKey]])*DiscreteStatsTable[Maximum]))</f>
        <v>0</v>
      </c>
      <c r="V1968" s="5" cm="1">
        <f t="array" ref="V196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68" s="5">
        <f>IF((DiscreteStatsTable[[#This Row],[RepsRequested]]&gt;1),DiscreteStatsTable[[#This Row],[HalfWidth]],DiscreteStatsTable[[#This Row],[BatchMeansHalfWidth]])</f>
        <v>0</v>
      </c>
      <c r="X1968" s="5" cm="1">
        <f t="array" ref="X1968">COUNT(IF((DiscreteStatsTable[GroupByKey]=DiscreteStatsTable[[#This Row],[GroupByKey]]),(DiscreteStatsTable[GroupByKey]=DiscreteStatsTable[[#This Row],[GroupByKey]])*DiscreteStatsTable[Replication]))</f>
        <v>50</v>
      </c>
      <c r="Y1968" s="5">
        <f>IF(DiscreteStatsTable[[#This Row],[RepsRequested]]=DiscreteStatsTable[[#This Row],[RepsWithStatObserved]],1,0)</f>
        <v>1</v>
      </c>
    </row>
    <row r="1969" spans="1:25" x14ac:dyDescent="0.25">
      <c r="A1969" t="s">
        <v>68</v>
      </c>
      <c r="B1969" t="s">
        <v>70</v>
      </c>
      <c r="C1969">
        <v>28</v>
      </c>
      <c r="D1969" t="s">
        <v>101</v>
      </c>
      <c r="E1969" t="s">
        <v>78</v>
      </c>
      <c r="F1969" t="s">
        <v>73</v>
      </c>
      <c r="G1969">
        <v>1.62065767619226</v>
      </c>
      <c r="H1969">
        <v>2E+20</v>
      </c>
      <c r="I1969">
        <v>0</v>
      </c>
      <c r="J1969">
        <v>11.6778385475373</v>
      </c>
      <c r="K1969">
        <v>139</v>
      </c>
      <c r="L196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69" s="5" cm="1">
        <f t="array" ref="M1969">MAX(IF((ProjectInfoTable[ProjectName]=DiscreteStatsTable[[#This Row],[ProjectName]]),(ProjectInfoTable[ProjectName]=DiscreteStatsTable[[#This Row],[ProjectName]])*ProjectInfoTable[NumberOfReplications]))</f>
        <v>50</v>
      </c>
      <c r="N1969" s="5" cm="1">
        <f t="array" ref="N1969">IFERROR(AVERAGE(IF((DiscreteStatsTable[GroupByKey]=DiscreteStatsTable[[#This Row],[GroupByKey]]),(DiscreteStatsTable[GroupByKey]=DiscreteStatsTable[[#This Row],[GroupByKey]])*DiscreteStatsTable[Average])),0)</f>
        <v>4.7193176789935771</v>
      </c>
      <c r="O1969" s="5" cm="1">
        <f t="array" ref="O1969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69" s="5" cm="1">
        <f t="array" ref="P1969">MAX(IF((ProjectInfoTable[ProjectName]=DiscreteStatsTable[[#This Row],[ProjectName]]),(ProjectInfoTable[ProjectName]=DiscreteStatsTable[[#This Row],[ProjectName]])*ProjectInfoTable[ConfidenceInterval]))</f>
        <v>0.95</v>
      </c>
      <c r="Q1969" s="5">
        <f>IF(AND(DiscreteStatsTable[[#This Row],[RepsWithStatObserved]]=1,Y1969=0),200000000000000000000,IFERROR(_xlfn.T.INV.2T(1 -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69" s="5" cm="1">
        <f t="array" ref="R1969">MIN(IF((DiscreteStatsTable[GroupByKey]=DiscreteStatsTable[[#This Row],[GroupByKey]]),(DiscreteStatsTable[GroupByKey]=DiscreteStatsTable[[#This Row],[GroupByKey]])*DiscreteStatsTable[Average]))</f>
        <v>0.99822562879195997</v>
      </c>
      <c r="S1969" s="5" cm="1">
        <f t="array" ref="S1969">MAX(IF((DiscreteStatsTable[GroupByKey]=DiscreteStatsTable[[#This Row],[GroupByKey]]),(DiscreteStatsTable[GroupByKey]=DiscreteStatsTable[[#This Row],[GroupByKey]])*DiscreteStatsTable[Average]))</f>
        <v>28.2391469314353</v>
      </c>
      <c r="T1969" s="5" cm="1">
        <f t="array" ref="T1969">MIN(IF((DiscreteStatsTable[GroupByKey]=DiscreteStatsTable[[#This Row],[GroupByKey]]),(DiscreteStatsTable[GroupByKey]=DiscreteStatsTable[[#This Row],[GroupByKey]])*DiscreteStatsTable[Minimum]))</f>
        <v>0</v>
      </c>
      <c r="U1969" s="5" cm="1">
        <f t="array" ref="U1969">MAX(IF((DiscreteStatsTable[GroupByKey]=DiscreteStatsTable[[#This Row],[GroupByKey]]),(DiscreteStatsTable[GroupByKey]=DiscreteStatsTable[[#This Row],[GroupByKey]])*DiscreteStatsTable[Maximum]))</f>
        <v>63.809412329180802</v>
      </c>
      <c r="V1969" s="5" cm="1">
        <f t="array" ref="V196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69" s="5">
        <f>IF((DiscreteStatsTable[[#This Row],[RepsRequested]]&gt;1),DiscreteStatsTable[[#This Row],[HalfWidth]],DiscreteStatsTable[[#This Row],[BatchMeansHalfWidth]])</f>
        <v>1.2545249514665935</v>
      </c>
      <c r="X1969" s="5" cm="1">
        <f t="array" ref="X1969">COUNT(IF((DiscreteStatsTable[GroupByKey]=DiscreteStatsTable[[#This Row],[GroupByKey]]),(DiscreteStatsTable[GroupByKey]=DiscreteStatsTable[[#This Row],[GroupByKey]])*DiscreteStatsTable[Replication]))</f>
        <v>50</v>
      </c>
      <c r="Y1969" s="5">
        <f>IF(DiscreteStatsTable[[#This Row],[RepsRequested]]=DiscreteStatsTable[[#This Row],[RepsWithStatObserved]],1,0)</f>
        <v>1</v>
      </c>
    </row>
    <row r="1970" spans="1:25" x14ac:dyDescent="0.25">
      <c r="A1970" t="s">
        <v>68</v>
      </c>
      <c r="B1970" t="s">
        <v>70</v>
      </c>
      <c r="C1970">
        <v>29</v>
      </c>
      <c r="D1970" t="s">
        <v>101</v>
      </c>
      <c r="E1970" t="s">
        <v>72</v>
      </c>
      <c r="F1970" t="s">
        <v>73</v>
      </c>
      <c r="G1970">
        <v>0.25189143565970001</v>
      </c>
      <c r="H1970">
        <v>2E+20</v>
      </c>
      <c r="I1970">
        <v>5.6439543059347397E-2</v>
      </c>
      <c r="J1970">
        <v>0.85515798252140396</v>
      </c>
      <c r="K1970">
        <v>137</v>
      </c>
      <c r="L197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70" s="5" cm="1">
        <f t="array" ref="M1970">MAX(IF((ProjectInfoTable[ProjectName]=DiscreteStatsTable[[#This Row],[ProjectName]]),(ProjectInfoTable[ProjectName]=DiscreteStatsTable[[#This Row],[ProjectName]])*ProjectInfoTable[NumberOfReplications]))</f>
        <v>50</v>
      </c>
      <c r="N1970" s="5" cm="1">
        <f t="array" ref="N1970">IFERROR(AVERAGE(IF((DiscreteStatsTable[GroupByKey]=DiscreteStatsTable[[#This Row],[GroupByKey]]),(DiscreteStatsTable[GroupByKey]=DiscreteStatsTable[[#This Row],[GroupByKey]])*DiscreteStatsTable[Average])),0)</f>
        <v>0.26292505828831725</v>
      </c>
      <c r="O1970" s="5" cm="1">
        <f t="array" ref="O197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70" s="5" cm="1">
        <f t="array" ref="P1970">MAX(IF((ProjectInfoTable[ProjectName]=DiscreteStatsTable[[#This Row],[ProjectName]]),(ProjectInfoTable[ProjectName]=DiscreteStatsTable[[#This Row],[ProjectName]])*ProjectInfoTable[ConfidenceInterval]))</f>
        <v>0.95</v>
      </c>
      <c r="Q1970" s="5">
        <f>IF(AND(DiscreteStatsTable[[#This Row],[RepsWithStatObserved]]=1,Y1970=0),200000000000000000000,IFERROR(_xlfn.T.INV.2T(1 -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70" s="5" cm="1">
        <f t="array" ref="R1970">MIN(IF((DiscreteStatsTable[GroupByKey]=DiscreteStatsTable[[#This Row],[GroupByKey]]),(DiscreteStatsTable[GroupByKey]=DiscreteStatsTable[[#This Row],[GroupByKey]])*DiscreteStatsTable[Average]))</f>
        <v>0.22557766999137499</v>
      </c>
      <c r="S1970" s="5" cm="1">
        <f t="array" ref="S1970">MAX(IF((DiscreteStatsTable[GroupByKey]=DiscreteStatsTable[[#This Row],[GroupByKey]]),(DiscreteStatsTable[GroupByKey]=DiscreteStatsTable[[#This Row],[GroupByKey]])*DiscreteStatsTable[Average]))</f>
        <v>0.304973914001202</v>
      </c>
      <c r="T1970" s="5" cm="1">
        <f t="array" ref="T1970">MIN(IF((DiscreteStatsTable[GroupByKey]=DiscreteStatsTable[[#This Row],[GroupByKey]]),(DiscreteStatsTable[GroupByKey]=DiscreteStatsTable[[#This Row],[GroupByKey]])*DiscreteStatsTable[Minimum]))</f>
        <v>5.0724782129553003E-2</v>
      </c>
      <c r="U1970" s="5" cm="1">
        <f t="array" ref="U1970">MAX(IF((DiscreteStatsTable[GroupByKey]=DiscreteStatsTable[[#This Row],[GroupByKey]]),(DiscreteStatsTable[GroupByKey]=DiscreteStatsTable[[#This Row],[GroupByKey]])*DiscreteStatsTable[Maximum]))</f>
        <v>1.5964764603369801</v>
      </c>
      <c r="V1970" s="5" cm="1">
        <f t="array" ref="V197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70" s="5">
        <f>IF((DiscreteStatsTable[[#This Row],[RepsRequested]]&gt;1),DiscreteStatsTable[[#This Row],[HalfWidth]],DiscreteStatsTable[[#This Row],[BatchMeansHalfWidth]])</f>
        <v>4.5152151721692402E-3</v>
      </c>
      <c r="X1970" s="5" cm="1">
        <f t="array" ref="X1970">COUNT(IF((DiscreteStatsTable[GroupByKey]=DiscreteStatsTable[[#This Row],[GroupByKey]]),(DiscreteStatsTable[GroupByKey]=DiscreteStatsTable[[#This Row],[GroupByKey]])*DiscreteStatsTable[Replication]))</f>
        <v>50</v>
      </c>
      <c r="Y1970" s="5">
        <f>IF(DiscreteStatsTable[[#This Row],[RepsRequested]]=DiscreteStatsTable[[#This Row],[RepsWithStatObserved]],1,0)</f>
        <v>1</v>
      </c>
    </row>
    <row r="1971" spans="1:25" x14ac:dyDescent="0.25">
      <c r="A1971" t="s">
        <v>68</v>
      </c>
      <c r="B1971" t="s">
        <v>70</v>
      </c>
      <c r="C1971">
        <v>29</v>
      </c>
      <c r="D1971" t="s">
        <v>101</v>
      </c>
      <c r="E1971" t="s">
        <v>74</v>
      </c>
      <c r="F1971" t="s">
        <v>73</v>
      </c>
      <c r="G1971">
        <v>8.9099759851659197</v>
      </c>
      <c r="H1971">
        <v>2E+20</v>
      </c>
      <c r="I1971">
        <v>1.6931862917804199</v>
      </c>
      <c r="J1971">
        <v>26.1629101891108</v>
      </c>
      <c r="K1971">
        <v>137</v>
      </c>
      <c r="L197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71" s="5" cm="1">
        <f t="array" ref="M1971">MAX(IF((ProjectInfoTable[ProjectName]=DiscreteStatsTable[[#This Row],[ProjectName]]),(ProjectInfoTable[ProjectName]=DiscreteStatsTable[[#This Row],[ProjectName]])*ProjectInfoTable[NumberOfReplications]))</f>
        <v>50</v>
      </c>
      <c r="N1971" s="5" cm="1">
        <f t="array" ref="N1971">IFERROR(AVERAGE(IF((DiscreteStatsTable[GroupByKey]=DiscreteStatsTable[[#This Row],[GroupByKey]]),(DiscreteStatsTable[GroupByKey]=DiscreteStatsTable[[#This Row],[GroupByKey]])*DiscreteStatsTable[Average])),0)</f>
        <v>12.607069427643092</v>
      </c>
      <c r="O1971" s="5" cm="1">
        <f t="array" ref="O1971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71" s="5" cm="1">
        <f t="array" ref="P1971">MAX(IF((ProjectInfoTable[ProjectName]=DiscreteStatsTable[[#This Row],[ProjectName]]),(ProjectInfoTable[ProjectName]=DiscreteStatsTable[[#This Row],[ProjectName]])*ProjectInfoTable[ConfidenceInterval]))</f>
        <v>0.95</v>
      </c>
      <c r="Q1971" s="5">
        <f>IF(AND(DiscreteStatsTable[[#This Row],[RepsWithStatObserved]]=1,Y1971=0),200000000000000000000,IFERROR(_xlfn.T.INV.2T(1 -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71" s="5" cm="1">
        <f t="array" ref="R1971">MIN(IF((DiscreteStatsTable[GroupByKey]=DiscreteStatsTable[[#This Row],[GroupByKey]]),(DiscreteStatsTable[GroupByKey]=DiscreteStatsTable[[#This Row],[GroupByKey]])*DiscreteStatsTable[Average]))</f>
        <v>7.9331094948983001</v>
      </c>
      <c r="S1971" s="5" cm="1">
        <f t="array" ref="S1971">MAX(IF((DiscreteStatsTable[GroupByKey]=DiscreteStatsTable[[#This Row],[GroupByKey]]),(DiscreteStatsTable[GroupByKey]=DiscreteStatsTable[[#This Row],[GroupByKey]])*DiscreteStatsTable[Average]))</f>
        <v>37.249377369444403</v>
      </c>
      <c r="T1971" s="5" cm="1">
        <f t="array" ref="T1971">MIN(IF((DiscreteStatsTable[GroupByKey]=DiscreteStatsTable[[#This Row],[GroupByKey]]),(DiscreteStatsTable[GroupByKey]=DiscreteStatsTable[[#This Row],[GroupByKey]])*DiscreteStatsTable[Minimum]))</f>
        <v>1.6126494971337599</v>
      </c>
      <c r="U1971" s="5" cm="1">
        <f t="array" ref="U1971">MAX(IF((DiscreteStatsTable[GroupByKey]=DiscreteStatsTable[[#This Row],[GroupByKey]]),(DiscreteStatsTable[GroupByKey]=DiscreteStatsTable[[#This Row],[GroupByKey]])*DiscreteStatsTable[Maximum]))</f>
        <v>77.180378385631897</v>
      </c>
      <c r="V1971" s="5" cm="1">
        <f t="array" ref="V197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71" s="5">
        <f>IF((DiscreteStatsTable[[#This Row],[RepsRequested]]&gt;1),DiscreteStatsTable[[#This Row],[HalfWidth]],DiscreteStatsTable[[#This Row],[BatchMeansHalfWidth]])</f>
        <v>1.3504569972558542</v>
      </c>
      <c r="X1971" s="5" cm="1">
        <f t="array" ref="X1971">COUNT(IF((DiscreteStatsTable[GroupByKey]=DiscreteStatsTable[[#This Row],[GroupByKey]]),(DiscreteStatsTable[GroupByKey]=DiscreteStatsTable[[#This Row],[GroupByKey]])*DiscreteStatsTable[Replication]))</f>
        <v>50</v>
      </c>
      <c r="Y1971" s="5">
        <f>IF(DiscreteStatsTable[[#This Row],[RepsRequested]]=DiscreteStatsTable[[#This Row],[RepsWithStatObserved]],1,0)</f>
        <v>1</v>
      </c>
    </row>
    <row r="1972" spans="1:25" x14ac:dyDescent="0.25">
      <c r="A1972" t="s">
        <v>68</v>
      </c>
      <c r="B1972" t="s">
        <v>70</v>
      </c>
      <c r="C1972">
        <v>29</v>
      </c>
      <c r="D1972" t="s">
        <v>101</v>
      </c>
      <c r="E1972" t="s">
        <v>75</v>
      </c>
      <c r="F1972" t="s">
        <v>73</v>
      </c>
      <c r="G1972">
        <v>0.25189143565970001</v>
      </c>
      <c r="H1972">
        <v>2E+20</v>
      </c>
      <c r="I1972">
        <v>5.6439543059347397E-2</v>
      </c>
      <c r="J1972">
        <v>0.85515798252140396</v>
      </c>
      <c r="K1972">
        <v>137</v>
      </c>
      <c r="L197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72" s="5" cm="1">
        <f t="array" ref="M1972">MAX(IF((ProjectInfoTable[ProjectName]=DiscreteStatsTable[[#This Row],[ProjectName]]),(ProjectInfoTable[ProjectName]=DiscreteStatsTable[[#This Row],[ProjectName]])*ProjectInfoTable[NumberOfReplications]))</f>
        <v>50</v>
      </c>
      <c r="N1972" s="5" cm="1">
        <f t="array" ref="N1972">IFERROR(AVERAGE(IF((DiscreteStatsTable[GroupByKey]=DiscreteStatsTable[[#This Row],[GroupByKey]]),(DiscreteStatsTable[GroupByKey]=DiscreteStatsTable[[#This Row],[GroupByKey]])*DiscreteStatsTable[Average])),0)</f>
        <v>0.26292505828831725</v>
      </c>
      <c r="O1972" s="5" cm="1">
        <f t="array" ref="O197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72" s="5" cm="1">
        <f t="array" ref="P1972">MAX(IF((ProjectInfoTable[ProjectName]=DiscreteStatsTable[[#This Row],[ProjectName]]),(ProjectInfoTable[ProjectName]=DiscreteStatsTable[[#This Row],[ProjectName]])*ProjectInfoTable[ConfidenceInterval]))</f>
        <v>0.95</v>
      </c>
      <c r="Q1972" s="5">
        <f>IF(AND(DiscreteStatsTable[[#This Row],[RepsWithStatObserved]]=1,Y1972=0),200000000000000000000,IFERROR(_xlfn.T.INV.2T(1 -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72" s="5" cm="1">
        <f t="array" ref="R1972">MIN(IF((DiscreteStatsTable[GroupByKey]=DiscreteStatsTable[[#This Row],[GroupByKey]]),(DiscreteStatsTable[GroupByKey]=DiscreteStatsTable[[#This Row],[GroupByKey]])*DiscreteStatsTable[Average]))</f>
        <v>0.22557766999137499</v>
      </c>
      <c r="S1972" s="5" cm="1">
        <f t="array" ref="S1972">MAX(IF((DiscreteStatsTable[GroupByKey]=DiscreteStatsTable[[#This Row],[GroupByKey]]),(DiscreteStatsTable[GroupByKey]=DiscreteStatsTable[[#This Row],[GroupByKey]])*DiscreteStatsTable[Average]))</f>
        <v>0.304973914001202</v>
      </c>
      <c r="T1972" s="5" cm="1">
        <f t="array" ref="T1972">MIN(IF((DiscreteStatsTable[GroupByKey]=DiscreteStatsTable[[#This Row],[GroupByKey]]),(DiscreteStatsTable[GroupByKey]=DiscreteStatsTable[[#This Row],[GroupByKey]])*DiscreteStatsTable[Minimum]))</f>
        <v>5.0724782129553003E-2</v>
      </c>
      <c r="U1972" s="5" cm="1">
        <f t="array" ref="U1972">MAX(IF((DiscreteStatsTable[GroupByKey]=DiscreteStatsTable[[#This Row],[GroupByKey]]),(DiscreteStatsTable[GroupByKey]=DiscreteStatsTable[[#This Row],[GroupByKey]])*DiscreteStatsTable[Maximum]))</f>
        <v>1.5964764603369801</v>
      </c>
      <c r="V1972" s="5" cm="1">
        <f t="array" ref="V197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72" s="5">
        <f>IF((DiscreteStatsTable[[#This Row],[RepsRequested]]&gt;1),DiscreteStatsTable[[#This Row],[HalfWidth]],DiscreteStatsTable[[#This Row],[BatchMeansHalfWidth]])</f>
        <v>4.5152151721692402E-3</v>
      </c>
      <c r="X1972" s="5" cm="1">
        <f t="array" ref="X1972">COUNT(IF((DiscreteStatsTable[GroupByKey]=DiscreteStatsTable[[#This Row],[GroupByKey]]),(DiscreteStatsTable[GroupByKey]=DiscreteStatsTable[[#This Row],[GroupByKey]])*DiscreteStatsTable[Replication]))</f>
        <v>50</v>
      </c>
      <c r="Y1972" s="5">
        <f>IF(DiscreteStatsTable[[#This Row],[RepsRequested]]=DiscreteStatsTable[[#This Row],[RepsWithStatObserved]],1,0)</f>
        <v>1</v>
      </c>
    </row>
    <row r="1973" spans="1:25" x14ac:dyDescent="0.25">
      <c r="A1973" t="s">
        <v>68</v>
      </c>
      <c r="B1973" t="s">
        <v>70</v>
      </c>
      <c r="C1973">
        <v>29</v>
      </c>
      <c r="D1973" t="s">
        <v>101</v>
      </c>
      <c r="E1973" t="s">
        <v>76</v>
      </c>
      <c r="F1973" t="s">
        <v>73</v>
      </c>
      <c r="G1973">
        <v>7.5567430697910103</v>
      </c>
      <c r="H1973">
        <v>2E+20</v>
      </c>
      <c r="I1973">
        <v>1.6931862917804199</v>
      </c>
      <c r="J1973">
        <v>25.654739475642099</v>
      </c>
      <c r="K1973">
        <v>137</v>
      </c>
      <c r="L197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73" s="5" cm="1">
        <f t="array" ref="M1973">MAX(IF((ProjectInfoTable[ProjectName]=DiscreteStatsTable[[#This Row],[ProjectName]]),(ProjectInfoTable[ProjectName]=DiscreteStatsTable[[#This Row],[ProjectName]])*ProjectInfoTable[NumberOfReplications]))</f>
        <v>50</v>
      </c>
      <c r="N1973" s="5" cm="1">
        <f t="array" ref="N1973">IFERROR(AVERAGE(IF((DiscreteStatsTable[GroupByKey]=DiscreteStatsTable[[#This Row],[GroupByKey]]),(DiscreteStatsTable[GroupByKey]=DiscreteStatsTable[[#This Row],[GroupByKey]])*DiscreteStatsTable[Average])),0)</f>
        <v>7.8877517486495128</v>
      </c>
      <c r="O1973" s="5" cm="1">
        <f t="array" ref="O1973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73" s="5" cm="1">
        <f t="array" ref="P1973">MAX(IF((ProjectInfoTable[ProjectName]=DiscreteStatsTable[[#This Row],[ProjectName]]),(ProjectInfoTable[ProjectName]=DiscreteStatsTable[[#This Row],[ProjectName]])*ProjectInfoTable[ConfidenceInterval]))</f>
        <v>0.95</v>
      </c>
      <c r="Q1973" s="5">
        <f>IF(AND(DiscreteStatsTable[[#This Row],[RepsWithStatObserved]]=1,Y1973=0),200000000000000000000,IFERROR(_xlfn.T.INV.2T(1 -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73" s="5" cm="1">
        <f t="array" ref="R1973">MIN(IF((DiscreteStatsTable[GroupByKey]=DiscreteStatsTable[[#This Row],[GroupByKey]]),(DiscreteStatsTable[GroupByKey]=DiscreteStatsTable[[#This Row],[GroupByKey]])*DiscreteStatsTable[Average]))</f>
        <v>6.7673300997412396</v>
      </c>
      <c r="S1973" s="5" cm="1">
        <f t="array" ref="S1973">MAX(IF((DiscreteStatsTable[GroupByKey]=DiscreteStatsTable[[#This Row],[GroupByKey]]),(DiscreteStatsTable[GroupByKey]=DiscreteStatsTable[[#This Row],[GroupByKey]])*DiscreteStatsTable[Average]))</f>
        <v>9.1492174200360505</v>
      </c>
      <c r="T1973" s="5" cm="1">
        <f t="array" ref="T1973">MIN(IF((DiscreteStatsTable[GroupByKey]=DiscreteStatsTable[[#This Row],[GroupByKey]]),(DiscreteStatsTable[GroupByKey]=DiscreteStatsTable[[#This Row],[GroupByKey]])*DiscreteStatsTable[Minimum]))</f>
        <v>1.5217434638865901</v>
      </c>
      <c r="U1973" s="5" cm="1">
        <f t="array" ref="U1973">MAX(IF((DiscreteStatsTable[GroupByKey]=DiscreteStatsTable[[#This Row],[GroupByKey]]),(DiscreteStatsTable[GroupByKey]=DiscreteStatsTable[[#This Row],[GroupByKey]])*DiscreteStatsTable[Maximum]))</f>
        <v>47.894293810109403</v>
      </c>
      <c r="V1973" s="5" cm="1">
        <f t="array" ref="V197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73" s="5">
        <f>IF((DiscreteStatsTable[[#This Row],[RepsRequested]]&gt;1),DiscreteStatsTable[[#This Row],[HalfWidth]],DiscreteStatsTable[[#This Row],[BatchMeansHalfWidth]])</f>
        <v>0.13545645516507757</v>
      </c>
      <c r="X1973" s="5" cm="1">
        <f t="array" ref="X1973">COUNT(IF((DiscreteStatsTable[GroupByKey]=DiscreteStatsTable[[#This Row],[GroupByKey]]),(DiscreteStatsTable[GroupByKey]=DiscreteStatsTable[[#This Row],[GroupByKey]])*DiscreteStatsTable[Replication]))</f>
        <v>50</v>
      </c>
      <c r="Y1973" s="5">
        <f>IF(DiscreteStatsTable[[#This Row],[RepsRequested]]=DiscreteStatsTable[[#This Row],[RepsWithStatObserved]],1,0)</f>
        <v>1</v>
      </c>
    </row>
    <row r="1974" spans="1:25" x14ac:dyDescent="0.25">
      <c r="A1974" t="s">
        <v>68</v>
      </c>
      <c r="B1974" t="s">
        <v>70</v>
      </c>
      <c r="C1974">
        <v>29</v>
      </c>
      <c r="D1974" t="s">
        <v>101</v>
      </c>
      <c r="E1974" t="s">
        <v>77</v>
      </c>
      <c r="F1974" t="s">
        <v>73</v>
      </c>
      <c r="G1974">
        <v>0</v>
      </c>
      <c r="H1974">
        <v>2E+20</v>
      </c>
      <c r="I1974">
        <v>0</v>
      </c>
      <c r="J1974">
        <v>0</v>
      </c>
      <c r="K1974">
        <v>137</v>
      </c>
      <c r="L197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74" s="5" cm="1">
        <f t="array" ref="M1974">MAX(IF((ProjectInfoTable[ProjectName]=DiscreteStatsTable[[#This Row],[ProjectName]]),(ProjectInfoTable[ProjectName]=DiscreteStatsTable[[#This Row],[ProjectName]])*ProjectInfoTable[NumberOfReplications]))</f>
        <v>50</v>
      </c>
      <c r="N1974" s="5" cm="1">
        <f t="array" ref="N1974">IFERROR(AVERAGE(IF((DiscreteStatsTable[GroupByKey]=DiscreteStatsTable[[#This Row],[GroupByKey]]),(DiscreteStatsTable[GroupByKey]=DiscreteStatsTable[[#This Row],[GroupByKey]])*DiscreteStatsTable[Average])),0)</f>
        <v>0</v>
      </c>
      <c r="O1974" s="5" cm="1">
        <f t="array" ref="O1974">IFERROR(_xlfn.STDEV.S(IF((DiscreteStatsTable[GroupByKey]=DiscreteStatsTable[[#This Row],[GroupByKey]]),(DiscreteStatsTable[GroupByKey]=DiscreteStatsTable[[#This Row],[GroupByKey]])*DiscreteStatsTable[Average])),0)</f>
        <v>0</v>
      </c>
      <c r="P1974" s="5" cm="1">
        <f t="array" ref="P1974">MAX(IF((ProjectInfoTable[ProjectName]=DiscreteStatsTable[[#This Row],[ProjectName]]),(ProjectInfoTable[ProjectName]=DiscreteStatsTable[[#This Row],[ProjectName]])*ProjectInfoTable[ConfidenceInterval]))</f>
        <v>0.95</v>
      </c>
      <c r="Q1974" s="5">
        <f>IF(AND(DiscreteStatsTable[[#This Row],[RepsWithStatObserved]]=1,Y1974=0),200000000000000000000,IFERROR(_xlfn.T.INV.2T(1 -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4" s="5" cm="1">
        <f t="array" ref="R1974">MIN(IF((DiscreteStatsTable[GroupByKey]=DiscreteStatsTable[[#This Row],[GroupByKey]]),(DiscreteStatsTable[GroupByKey]=DiscreteStatsTable[[#This Row],[GroupByKey]])*DiscreteStatsTable[Average]))</f>
        <v>0</v>
      </c>
      <c r="S1974" s="5" cm="1">
        <f t="array" ref="S1974">MAX(IF((DiscreteStatsTable[GroupByKey]=DiscreteStatsTable[[#This Row],[GroupByKey]]),(DiscreteStatsTable[GroupByKey]=DiscreteStatsTable[[#This Row],[GroupByKey]])*DiscreteStatsTable[Average]))</f>
        <v>0</v>
      </c>
      <c r="T1974" s="5" cm="1">
        <f t="array" ref="T1974">MIN(IF((DiscreteStatsTable[GroupByKey]=DiscreteStatsTable[[#This Row],[GroupByKey]]),(DiscreteStatsTable[GroupByKey]=DiscreteStatsTable[[#This Row],[GroupByKey]])*DiscreteStatsTable[Minimum]))</f>
        <v>0</v>
      </c>
      <c r="U1974" s="5" cm="1">
        <f t="array" ref="U1974">MAX(IF((DiscreteStatsTable[GroupByKey]=DiscreteStatsTable[[#This Row],[GroupByKey]]),(DiscreteStatsTable[GroupByKey]=DiscreteStatsTable[[#This Row],[GroupByKey]])*DiscreteStatsTable[Maximum]))</f>
        <v>0</v>
      </c>
      <c r="V1974" s="5" cm="1">
        <f t="array" ref="V197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74" s="5">
        <f>IF((DiscreteStatsTable[[#This Row],[RepsRequested]]&gt;1),DiscreteStatsTable[[#This Row],[HalfWidth]],DiscreteStatsTable[[#This Row],[BatchMeansHalfWidth]])</f>
        <v>0</v>
      </c>
      <c r="X1974" s="5" cm="1">
        <f t="array" ref="X1974">COUNT(IF((DiscreteStatsTable[GroupByKey]=DiscreteStatsTable[[#This Row],[GroupByKey]]),(DiscreteStatsTable[GroupByKey]=DiscreteStatsTable[[#This Row],[GroupByKey]])*DiscreteStatsTable[Replication]))</f>
        <v>50</v>
      </c>
      <c r="Y1974" s="5">
        <f>IF(DiscreteStatsTable[[#This Row],[RepsRequested]]=DiscreteStatsTable[[#This Row],[RepsWithStatObserved]],1,0)</f>
        <v>1</v>
      </c>
    </row>
    <row r="1975" spans="1:25" x14ac:dyDescent="0.25">
      <c r="A1975" t="s">
        <v>68</v>
      </c>
      <c r="B1975" t="s">
        <v>70</v>
      </c>
      <c r="C1975">
        <v>29</v>
      </c>
      <c r="D1975" t="s">
        <v>101</v>
      </c>
      <c r="E1975" t="s">
        <v>78</v>
      </c>
      <c r="F1975" t="s">
        <v>73</v>
      </c>
      <c r="G1975">
        <v>1.3532329153749101</v>
      </c>
      <c r="H1975">
        <v>2E+20</v>
      </c>
      <c r="I1975">
        <v>0</v>
      </c>
      <c r="J1975">
        <v>14.433399867917</v>
      </c>
      <c r="K1975">
        <v>137</v>
      </c>
      <c r="L197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75" s="5" cm="1">
        <f t="array" ref="M1975">MAX(IF((ProjectInfoTable[ProjectName]=DiscreteStatsTable[[#This Row],[ProjectName]]),(ProjectInfoTable[ProjectName]=DiscreteStatsTable[[#This Row],[ProjectName]])*ProjectInfoTable[NumberOfReplications]))</f>
        <v>50</v>
      </c>
      <c r="N1975" s="5" cm="1">
        <f t="array" ref="N1975">IFERROR(AVERAGE(IF((DiscreteStatsTable[GroupByKey]=DiscreteStatsTable[[#This Row],[GroupByKey]]),(DiscreteStatsTable[GroupByKey]=DiscreteStatsTable[[#This Row],[GroupByKey]])*DiscreteStatsTable[Average])),0)</f>
        <v>4.7193176789935771</v>
      </c>
      <c r="O1975" s="5" cm="1">
        <f t="array" ref="O1975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75" s="5" cm="1">
        <f t="array" ref="P1975">MAX(IF((ProjectInfoTable[ProjectName]=DiscreteStatsTable[[#This Row],[ProjectName]]),(ProjectInfoTable[ProjectName]=DiscreteStatsTable[[#This Row],[ProjectName]])*ProjectInfoTable[ConfidenceInterval]))</f>
        <v>0.95</v>
      </c>
      <c r="Q1975" s="5">
        <f>IF(AND(DiscreteStatsTable[[#This Row],[RepsWithStatObserved]]=1,Y1975=0),200000000000000000000,IFERROR(_xlfn.T.INV.2T(1 -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75" s="5" cm="1">
        <f t="array" ref="R1975">MIN(IF((DiscreteStatsTable[GroupByKey]=DiscreteStatsTable[[#This Row],[GroupByKey]]),(DiscreteStatsTable[GroupByKey]=DiscreteStatsTable[[#This Row],[GroupByKey]])*DiscreteStatsTable[Average]))</f>
        <v>0.99822562879195997</v>
      </c>
      <c r="S1975" s="5" cm="1">
        <f t="array" ref="S1975">MAX(IF((DiscreteStatsTable[GroupByKey]=DiscreteStatsTable[[#This Row],[GroupByKey]]),(DiscreteStatsTable[GroupByKey]=DiscreteStatsTable[[#This Row],[GroupByKey]])*DiscreteStatsTable[Average]))</f>
        <v>28.2391469314353</v>
      </c>
      <c r="T1975" s="5" cm="1">
        <f t="array" ref="T1975">MIN(IF((DiscreteStatsTable[GroupByKey]=DiscreteStatsTable[[#This Row],[GroupByKey]]),(DiscreteStatsTable[GroupByKey]=DiscreteStatsTable[[#This Row],[GroupByKey]])*DiscreteStatsTable[Minimum]))</f>
        <v>0</v>
      </c>
      <c r="U1975" s="5" cm="1">
        <f t="array" ref="U1975">MAX(IF((DiscreteStatsTable[GroupByKey]=DiscreteStatsTable[[#This Row],[GroupByKey]]),(DiscreteStatsTable[GroupByKey]=DiscreteStatsTable[[#This Row],[GroupByKey]])*DiscreteStatsTable[Maximum]))</f>
        <v>63.809412329180802</v>
      </c>
      <c r="V1975" s="5" cm="1">
        <f t="array" ref="V197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75" s="5">
        <f>IF((DiscreteStatsTable[[#This Row],[RepsRequested]]&gt;1),DiscreteStatsTable[[#This Row],[HalfWidth]],DiscreteStatsTable[[#This Row],[BatchMeansHalfWidth]])</f>
        <v>1.2545249514665935</v>
      </c>
      <c r="X1975" s="5" cm="1">
        <f t="array" ref="X1975">COUNT(IF((DiscreteStatsTable[GroupByKey]=DiscreteStatsTable[[#This Row],[GroupByKey]]),(DiscreteStatsTable[GroupByKey]=DiscreteStatsTable[[#This Row],[GroupByKey]])*DiscreteStatsTable[Replication]))</f>
        <v>50</v>
      </c>
      <c r="Y1975" s="5">
        <f>IF(DiscreteStatsTable[[#This Row],[RepsRequested]]=DiscreteStatsTable[[#This Row],[RepsWithStatObserved]],1,0)</f>
        <v>1</v>
      </c>
    </row>
    <row r="1976" spans="1:25" x14ac:dyDescent="0.25">
      <c r="A1976" t="s">
        <v>68</v>
      </c>
      <c r="B1976" t="s">
        <v>70</v>
      </c>
      <c r="C1976">
        <v>30</v>
      </c>
      <c r="D1976" t="s">
        <v>101</v>
      </c>
      <c r="E1976" t="s">
        <v>72</v>
      </c>
      <c r="F1976" t="s">
        <v>73</v>
      </c>
      <c r="G1976">
        <v>0.249600094762434</v>
      </c>
      <c r="H1976">
        <v>2E+20</v>
      </c>
      <c r="I1976">
        <v>6.1533742735699101E-2</v>
      </c>
      <c r="J1976">
        <v>1.02626043246418</v>
      </c>
      <c r="K1976">
        <v>139</v>
      </c>
      <c r="L197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76" s="5" cm="1">
        <f t="array" ref="M1976">MAX(IF((ProjectInfoTable[ProjectName]=DiscreteStatsTable[[#This Row],[ProjectName]]),(ProjectInfoTable[ProjectName]=DiscreteStatsTable[[#This Row],[ProjectName]])*ProjectInfoTable[NumberOfReplications]))</f>
        <v>50</v>
      </c>
      <c r="N1976" s="5" cm="1">
        <f t="array" ref="N1976">IFERROR(AVERAGE(IF((DiscreteStatsTable[GroupByKey]=DiscreteStatsTable[[#This Row],[GroupByKey]]),(DiscreteStatsTable[GroupByKey]=DiscreteStatsTable[[#This Row],[GroupByKey]])*DiscreteStatsTable[Average])),0)</f>
        <v>0.26292505828831725</v>
      </c>
      <c r="O1976" s="5" cm="1">
        <f t="array" ref="O197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76" s="5" cm="1">
        <f t="array" ref="P1976">MAX(IF((ProjectInfoTable[ProjectName]=DiscreteStatsTable[[#This Row],[ProjectName]]),(ProjectInfoTable[ProjectName]=DiscreteStatsTable[[#This Row],[ProjectName]])*ProjectInfoTable[ConfidenceInterval]))</f>
        <v>0.95</v>
      </c>
      <c r="Q1976" s="5">
        <f>IF(AND(DiscreteStatsTable[[#This Row],[RepsWithStatObserved]]=1,Y1976=0),200000000000000000000,IFERROR(_xlfn.T.INV.2T(1 -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76" s="5" cm="1">
        <f t="array" ref="R1976">MIN(IF((DiscreteStatsTable[GroupByKey]=DiscreteStatsTable[[#This Row],[GroupByKey]]),(DiscreteStatsTable[GroupByKey]=DiscreteStatsTable[[#This Row],[GroupByKey]])*DiscreteStatsTable[Average]))</f>
        <v>0.22557766999137499</v>
      </c>
      <c r="S1976" s="5" cm="1">
        <f t="array" ref="S1976">MAX(IF((DiscreteStatsTable[GroupByKey]=DiscreteStatsTable[[#This Row],[GroupByKey]]),(DiscreteStatsTable[GroupByKey]=DiscreteStatsTable[[#This Row],[GroupByKey]])*DiscreteStatsTable[Average]))</f>
        <v>0.304973914001202</v>
      </c>
      <c r="T1976" s="5" cm="1">
        <f t="array" ref="T1976">MIN(IF((DiscreteStatsTable[GroupByKey]=DiscreteStatsTable[[#This Row],[GroupByKey]]),(DiscreteStatsTable[GroupByKey]=DiscreteStatsTable[[#This Row],[GroupByKey]])*DiscreteStatsTable[Minimum]))</f>
        <v>5.0724782129553003E-2</v>
      </c>
      <c r="U1976" s="5" cm="1">
        <f t="array" ref="U1976">MAX(IF((DiscreteStatsTable[GroupByKey]=DiscreteStatsTable[[#This Row],[GroupByKey]]),(DiscreteStatsTable[GroupByKey]=DiscreteStatsTable[[#This Row],[GroupByKey]])*DiscreteStatsTable[Maximum]))</f>
        <v>1.5964764603369801</v>
      </c>
      <c r="V1976" s="5" cm="1">
        <f t="array" ref="V197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76" s="5">
        <f>IF((DiscreteStatsTable[[#This Row],[RepsRequested]]&gt;1),DiscreteStatsTable[[#This Row],[HalfWidth]],DiscreteStatsTable[[#This Row],[BatchMeansHalfWidth]])</f>
        <v>4.5152151721692402E-3</v>
      </c>
      <c r="X1976" s="5" cm="1">
        <f t="array" ref="X1976">COUNT(IF((DiscreteStatsTable[GroupByKey]=DiscreteStatsTable[[#This Row],[GroupByKey]]),(DiscreteStatsTable[GroupByKey]=DiscreteStatsTable[[#This Row],[GroupByKey]])*DiscreteStatsTable[Replication]))</f>
        <v>50</v>
      </c>
      <c r="Y1976" s="5">
        <f>IF(DiscreteStatsTable[[#This Row],[RepsRequested]]=DiscreteStatsTable[[#This Row],[RepsWithStatObserved]],1,0)</f>
        <v>1</v>
      </c>
    </row>
    <row r="1977" spans="1:25" x14ac:dyDescent="0.25">
      <c r="A1977" t="s">
        <v>68</v>
      </c>
      <c r="B1977" t="s">
        <v>70</v>
      </c>
      <c r="C1977">
        <v>30</v>
      </c>
      <c r="D1977" t="s">
        <v>101</v>
      </c>
      <c r="E1977" t="s">
        <v>74</v>
      </c>
      <c r="F1977" t="s">
        <v>73</v>
      </c>
      <c r="G1977">
        <v>10.000568609637099</v>
      </c>
      <c r="H1977">
        <v>2E+20</v>
      </c>
      <c r="I1977">
        <v>1.8460122820709699</v>
      </c>
      <c r="J1977">
        <v>32.427320080006702</v>
      </c>
      <c r="K1977">
        <v>139</v>
      </c>
      <c r="L197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77" s="5" cm="1">
        <f t="array" ref="M1977">MAX(IF((ProjectInfoTable[ProjectName]=DiscreteStatsTable[[#This Row],[ProjectName]]),(ProjectInfoTable[ProjectName]=DiscreteStatsTable[[#This Row],[ProjectName]])*ProjectInfoTable[NumberOfReplications]))</f>
        <v>50</v>
      </c>
      <c r="N1977" s="5" cm="1">
        <f t="array" ref="N1977">IFERROR(AVERAGE(IF((DiscreteStatsTable[GroupByKey]=DiscreteStatsTable[[#This Row],[GroupByKey]]),(DiscreteStatsTable[GroupByKey]=DiscreteStatsTable[[#This Row],[GroupByKey]])*DiscreteStatsTable[Average])),0)</f>
        <v>12.607069427643092</v>
      </c>
      <c r="O1977" s="5" cm="1">
        <f t="array" ref="O1977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77" s="5" cm="1">
        <f t="array" ref="P1977">MAX(IF((ProjectInfoTable[ProjectName]=DiscreteStatsTable[[#This Row],[ProjectName]]),(ProjectInfoTable[ProjectName]=DiscreteStatsTable[[#This Row],[ProjectName]])*ProjectInfoTable[ConfidenceInterval]))</f>
        <v>0.95</v>
      </c>
      <c r="Q1977" s="5">
        <f>IF(AND(DiscreteStatsTable[[#This Row],[RepsWithStatObserved]]=1,Y1977=0),200000000000000000000,IFERROR(_xlfn.T.INV.2T(1 -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77" s="5" cm="1">
        <f t="array" ref="R1977">MIN(IF((DiscreteStatsTable[GroupByKey]=DiscreteStatsTable[[#This Row],[GroupByKey]]),(DiscreteStatsTable[GroupByKey]=DiscreteStatsTable[[#This Row],[GroupByKey]])*DiscreteStatsTable[Average]))</f>
        <v>7.9331094948983001</v>
      </c>
      <c r="S1977" s="5" cm="1">
        <f t="array" ref="S1977">MAX(IF((DiscreteStatsTable[GroupByKey]=DiscreteStatsTable[[#This Row],[GroupByKey]]),(DiscreteStatsTable[GroupByKey]=DiscreteStatsTable[[#This Row],[GroupByKey]])*DiscreteStatsTable[Average]))</f>
        <v>37.249377369444403</v>
      </c>
      <c r="T1977" s="5" cm="1">
        <f t="array" ref="T1977">MIN(IF((DiscreteStatsTable[GroupByKey]=DiscreteStatsTable[[#This Row],[GroupByKey]]),(DiscreteStatsTable[GroupByKey]=DiscreteStatsTable[[#This Row],[GroupByKey]])*DiscreteStatsTable[Minimum]))</f>
        <v>1.6126494971337599</v>
      </c>
      <c r="U1977" s="5" cm="1">
        <f t="array" ref="U1977">MAX(IF((DiscreteStatsTable[GroupByKey]=DiscreteStatsTable[[#This Row],[GroupByKey]]),(DiscreteStatsTable[GroupByKey]=DiscreteStatsTable[[#This Row],[GroupByKey]])*DiscreteStatsTable[Maximum]))</f>
        <v>77.180378385631897</v>
      </c>
      <c r="V1977" s="5" cm="1">
        <f t="array" ref="V197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77" s="5">
        <f>IF((DiscreteStatsTable[[#This Row],[RepsRequested]]&gt;1),DiscreteStatsTable[[#This Row],[HalfWidth]],DiscreteStatsTable[[#This Row],[BatchMeansHalfWidth]])</f>
        <v>1.3504569972558542</v>
      </c>
      <c r="X1977" s="5" cm="1">
        <f t="array" ref="X1977">COUNT(IF((DiscreteStatsTable[GroupByKey]=DiscreteStatsTable[[#This Row],[GroupByKey]]),(DiscreteStatsTable[GroupByKey]=DiscreteStatsTable[[#This Row],[GroupByKey]])*DiscreteStatsTable[Replication]))</f>
        <v>50</v>
      </c>
      <c r="Y1977" s="5">
        <f>IF(DiscreteStatsTable[[#This Row],[RepsRequested]]=DiscreteStatsTable[[#This Row],[RepsWithStatObserved]],1,0)</f>
        <v>1</v>
      </c>
    </row>
    <row r="1978" spans="1:25" x14ac:dyDescent="0.25">
      <c r="A1978" t="s">
        <v>68</v>
      </c>
      <c r="B1978" t="s">
        <v>70</v>
      </c>
      <c r="C1978">
        <v>30</v>
      </c>
      <c r="D1978" t="s">
        <v>101</v>
      </c>
      <c r="E1978" t="s">
        <v>75</v>
      </c>
      <c r="F1978" t="s">
        <v>73</v>
      </c>
      <c r="G1978">
        <v>0.249600094762434</v>
      </c>
      <c r="H1978">
        <v>2E+20</v>
      </c>
      <c r="I1978">
        <v>6.1533742735699101E-2</v>
      </c>
      <c r="J1978">
        <v>1.02626043246418</v>
      </c>
      <c r="K1978">
        <v>139</v>
      </c>
      <c r="L197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78" s="5" cm="1">
        <f t="array" ref="M1978">MAX(IF((ProjectInfoTable[ProjectName]=DiscreteStatsTable[[#This Row],[ProjectName]]),(ProjectInfoTable[ProjectName]=DiscreteStatsTable[[#This Row],[ProjectName]])*ProjectInfoTable[NumberOfReplications]))</f>
        <v>50</v>
      </c>
      <c r="N1978" s="5" cm="1">
        <f t="array" ref="N1978">IFERROR(AVERAGE(IF((DiscreteStatsTable[GroupByKey]=DiscreteStatsTable[[#This Row],[GroupByKey]]),(DiscreteStatsTable[GroupByKey]=DiscreteStatsTable[[#This Row],[GroupByKey]])*DiscreteStatsTable[Average])),0)</f>
        <v>0.26292505828831725</v>
      </c>
      <c r="O1978" s="5" cm="1">
        <f t="array" ref="O197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78" s="5" cm="1">
        <f t="array" ref="P1978">MAX(IF((ProjectInfoTable[ProjectName]=DiscreteStatsTable[[#This Row],[ProjectName]]),(ProjectInfoTable[ProjectName]=DiscreteStatsTable[[#This Row],[ProjectName]])*ProjectInfoTable[ConfidenceInterval]))</f>
        <v>0.95</v>
      </c>
      <c r="Q1978" s="5">
        <f>IF(AND(DiscreteStatsTable[[#This Row],[RepsWithStatObserved]]=1,Y1978=0),200000000000000000000,IFERROR(_xlfn.T.INV.2T(1 -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78" s="5" cm="1">
        <f t="array" ref="R1978">MIN(IF((DiscreteStatsTable[GroupByKey]=DiscreteStatsTable[[#This Row],[GroupByKey]]),(DiscreteStatsTable[GroupByKey]=DiscreteStatsTable[[#This Row],[GroupByKey]])*DiscreteStatsTable[Average]))</f>
        <v>0.22557766999137499</v>
      </c>
      <c r="S1978" s="5" cm="1">
        <f t="array" ref="S1978">MAX(IF((DiscreteStatsTable[GroupByKey]=DiscreteStatsTable[[#This Row],[GroupByKey]]),(DiscreteStatsTable[GroupByKey]=DiscreteStatsTable[[#This Row],[GroupByKey]])*DiscreteStatsTable[Average]))</f>
        <v>0.304973914001202</v>
      </c>
      <c r="T1978" s="5" cm="1">
        <f t="array" ref="T1978">MIN(IF((DiscreteStatsTable[GroupByKey]=DiscreteStatsTable[[#This Row],[GroupByKey]]),(DiscreteStatsTable[GroupByKey]=DiscreteStatsTable[[#This Row],[GroupByKey]])*DiscreteStatsTable[Minimum]))</f>
        <v>5.0724782129553003E-2</v>
      </c>
      <c r="U1978" s="5" cm="1">
        <f t="array" ref="U1978">MAX(IF((DiscreteStatsTable[GroupByKey]=DiscreteStatsTable[[#This Row],[GroupByKey]]),(DiscreteStatsTable[GroupByKey]=DiscreteStatsTable[[#This Row],[GroupByKey]])*DiscreteStatsTable[Maximum]))</f>
        <v>1.5964764603369801</v>
      </c>
      <c r="V1978" s="5" cm="1">
        <f t="array" ref="V197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78" s="5">
        <f>IF((DiscreteStatsTable[[#This Row],[RepsRequested]]&gt;1),DiscreteStatsTable[[#This Row],[HalfWidth]],DiscreteStatsTable[[#This Row],[BatchMeansHalfWidth]])</f>
        <v>4.5152151721692402E-3</v>
      </c>
      <c r="X1978" s="5" cm="1">
        <f t="array" ref="X1978">COUNT(IF((DiscreteStatsTable[GroupByKey]=DiscreteStatsTable[[#This Row],[GroupByKey]]),(DiscreteStatsTable[GroupByKey]=DiscreteStatsTable[[#This Row],[GroupByKey]])*DiscreteStatsTable[Replication]))</f>
        <v>50</v>
      </c>
      <c r="Y1978" s="5">
        <f>IF(DiscreteStatsTable[[#This Row],[RepsRequested]]=DiscreteStatsTable[[#This Row],[RepsWithStatObserved]],1,0)</f>
        <v>1</v>
      </c>
    </row>
    <row r="1979" spans="1:25" x14ac:dyDescent="0.25">
      <c r="A1979" t="s">
        <v>68</v>
      </c>
      <c r="B1979" t="s">
        <v>70</v>
      </c>
      <c r="C1979">
        <v>30</v>
      </c>
      <c r="D1979" t="s">
        <v>101</v>
      </c>
      <c r="E1979" t="s">
        <v>76</v>
      </c>
      <c r="F1979" t="s">
        <v>73</v>
      </c>
      <c r="G1979">
        <v>7.4880028428730396</v>
      </c>
      <c r="H1979">
        <v>2E+20</v>
      </c>
      <c r="I1979">
        <v>1.8460122820709699</v>
      </c>
      <c r="J1979">
        <v>30.787812973925501</v>
      </c>
      <c r="K1979">
        <v>139</v>
      </c>
      <c r="L197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79" s="5" cm="1">
        <f t="array" ref="M1979">MAX(IF((ProjectInfoTable[ProjectName]=DiscreteStatsTable[[#This Row],[ProjectName]]),(ProjectInfoTable[ProjectName]=DiscreteStatsTable[[#This Row],[ProjectName]])*ProjectInfoTable[NumberOfReplications]))</f>
        <v>50</v>
      </c>
      <c r="N1979" s="5" cm="1">
        <f t="array" ref="N1979">IFERROR(AVERAGE(IF((DiscreteStatsTable[GroupByKey]=DiscreteStatsTable[[#This Row],[GroupByKey]]),(DiscreteStatsTable[GroupByKey]=DiscreteStatsTable[[#This Row],[GroupByKey]])*DiscreteStatsTable[Average])),0)</f>
        <v>7.8877517486495128</v>
      </c>
      <c r="O1979" s="5" cm="1">
        <f t="array" ref="O1979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79" s="5" cm="1">
        <f t="array" ref="P1979">MAX(IF((ProjectInfoTable[ProjectName]=DiscreteStatsTable[[#This Row],[ProjectName]]),(ProjectInfoTable[ProjectName]=DiscreteStatsTable[[#This Row],[ProjectName]])*ProjectInfoTable[ConfidenceInterval]))</f>
        <v>0.95</v>
      </c>
      <c r="Q1979" s="5">
        <f>IF(AND(DiscreteStatsTable[[#This Row],[RepsWithStatObserved]]=1,Y1979=0),200000000000000000000,IFERROR(_xlfn.T.INV.2T(1 -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79" s="5" cm="1">
        <f t="array" ref="R1979">MIN(IF((DiscreteStatsTable[GroupByKey]=DiscreteStatsTable[[#This Row],[GroupByKey]]),(DiscreteStatsTable[GroupByKey]=DiscreteStatsTable[[#This Row],[GroupByKey]])*DiscreteStatsTable[Average]))</f>
        <v>6.7673300997412396</v>
      </c>
      <c r="S1979" s="5" cm="1">
        <f t="array" ref="S1979">MAX(IF((DiscreteStatsTable[GroupByKey]=DiscreteStatsTable[[#This Row],[GroupByKey]]),(DiscreteStatsTable[GroupByKey]=DiscreteStatsTable[[#This Row],[GroupByKey]])*DiscreteStatsTable[Average]))</f>
        <v>9.1492174200360505</v>
      </c>
      <c r="T1979" s="5" cm="1">
        <f t="array" ref="T1979">MIN(IF((DiscreteStatsTable[GroupByKey]=DiscreteStatsTable[[#This Row],[GroupByKey]]),(DiscreteStatsTable[GroupByKey]=DiscreteStatsTable[[#This Row],[GroupByKey]])*DiscreteStatsTable[Minimum]))</f>
        <v>1.5217434638865901</v>
      </c>
      <c r="U1979" s="5" cm="1">
        <f t="array" ref="U1979">MAX(IF((DiscreteStatsTable[GroupByKey]=DiscreteStatsTable[[#This Row],[GroupByKey]]),(DiscreteStatsTable[GroupByKey]=DiscreteStatsTable[[#This Row],[GroupByKey]])*DiscreteStatsTable[Maximum]))</f>
        <v>47.894293810109403</v>
      </c>
      <c r="V1979" s="5" cm="1">
        <f t="array" ref="V197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79" s="5">
        <f>IF((DiscreteStatsTable[[#This Row],[RepsRequested]]&gt;1),DiscreteStatsTable[[#This Row],[HalfWidth]],DiscreteStatsTable[[#This Row],[BatchMeansHalfWidth]])</f>
        <v>0.13545645516507757</v>
      </c>
      <c r="X1979" s="5" cm="1">
        <f t="array" ref="X1979">COUNT(IF((DiscreteStatsTable[GroupByKey]=DiscreteStatsTable[[#This Row],[GroupByKey]]),(DiscreteStatsTable[GroupByKey]=DiscreteStatsTable[[#This Row],[GroupByKey]])*DiscreteStatsTable[Replication]))</f>
        <v>50</v>
      </c>
      <c r="Y1979" s="5">
        <f>IF(DiscreteStatsTable[[#This Row],[RepsRequested]]=DiscreteStatsTable[[#This Row],[RepsWithStatObserved]],1,0)</f>
        <v>1</v>
      </c>
    </row>
    <row r="1980" spans="1:25" x14ac:dyDescent="0.25">
      <c r="A1980" t="s">
        <v>68</v>
      </c>
      <c r="B1980" t="s">
        <v>70</v>
      </c>
      <c r="C1980">
        <v>30</v>
      </c>
      <c r="D1980" t="s">
        <v>101</v>
      </c>
      <c r="E1980" t="s">
        <v>77</v>
      </c>
      <c r="F1980" t="s">
        <v>73</v>
      </c>
      <c r="G1980">
        <v>0</v>
      </c>
      <c r="H1980">
        <v>2E+20</v>
      </c>
      <c r="I1980">
        <v>0</v>
      </c>
      <c r="J1980">
        <v>0</v>
      </c>
      <c r="K1980">
        <v>139</v>
      </c>
      <c r="L198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80" s="5" cm="1">
        <f t="array" ref="M1980">MAX(IF((ProjectInfoTable[ProjectName]=DiscreteStatsTable[[#This Row],[ProjectName]]),(ProjectInfoTable[ProjectName]=DiscreteStatsTable[[#This Row],[ProjectName]])*ProjectInfoTable[NumberOfReplications]))</f>
        <v>50</v>
      </c>
      <c r="N1980" s="5" cm="1">
        <f t="array" ref="N1980">IFERROR(AVERAGE(IF((DiscreteStatsTable[GroupByKey]=DiscreteStatsTable[[#This Row],[GroupByKey]]),(DiscreteStatsTable[GroupByKey]=DiscreteStatsTable[[#This Row],[GroupByKey]])*DiscreteStatsTable[Average])),0)</f>
        <v>0</v>
      </c>
      <c r="O1980" s="5" cm="1">
        <f t="array" ref="O1980">IFERROR(_xlfn.STDEV.S(IF((DiscreteStatsTable[GroupByKey]=DiscreteStatsTable[[#This Row],[GroupByKey]]),(DiscreteStatsTable[GroupByKey]=DiscreteStatsTable[[#This Row],[GroupByKey]])*DiscreteStatsTable[Average])),0)</f>
        <v>0</v>
      </c>
      <c r="P1980" s="5" cm="1">
        <f t="array" ref="P1980">MAX(IF((ProjectInfoTable[ProjectName]=DiscreteStatsTable[[#This Row],[ProjectName]]),(ProjectInfoTable[ProjectName]=DiscreteStatsTable[[#This Row],[ProjectName]])*ProjectInfoTable[ConfidenceInterval]))</f>
        <v>0.95</v>
      </c>
      <c r="Q1980" s="5">
        <f>IF(AND(DiscreteStatsTable[[#This Row],[RepsWithStatObserved]]=1,Y1980=0),200000000000000000000,IFERROR(_xlfn.T.INV.2T(1 -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0" s="5" cm="1">
        <f t="array" ref="R1980">MIN(IF((DiscreteStatsTable[GroupByKey]=DiscreteStatsTable[[#This Row],[GroupByKey]]),(DiscreteStatsTable[GroupByKey]=DiscreteStatsTable[[#This Row],[GroupByKey]])*DiscreteStatsTable[Average]))</f>
        <v>0</v>
      </c>
      <c r="S1980" s="5" cm="1">
        <f t="array" ref="S1980">MAX(IF((DiscreteStatsTable[GroupByKey]=DiscreteStatsTable[[#This Row],[GroupByKey]]),(DiscreteStatsTable[GroupByKey]=DiscreteStatsTable[[#This Row],[GroupByKey]])*DiscreteStatsTable[Average]))</f>
        <v>0</v>
      </c>
      <c r="T1980" s="5" cm="1">
        <f t="array" ref="T1980">MIN(IF((DiscreteStatsTable[GroupByKey]=DiscreteStatsTable[[#This Row],[GroupByKey]]),(DiscreteStatsTable[GroupByKey]=DiscreteStatsTable[[#This Row],[GroupByKey]])*DiscreteStatsTable[Minimum]))</f>
        <v>0</v>
      </c>
      <c r="U1980" s="5" cm="1">
        <f t="array" ref="U1980">MAX(IF((DiscreteStatsTable[GroupByKey]=DiscreteStatsTable[[#This Row],[GroupByKey]]),(DiscreteStatsTable[GroupByKey]=DiscreteStatsTable[[#This Row],[GroupByKey]])*DiscreteStatsTable[Maximum]))</f>
        <v>0</v>
      </c>
      <c r="V1980" s="5" cm="1">
        <f t="array" ref="V198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80" s="5">
        <f>IF((DiscreteStatsTable[[#This Row],[RepsRequested]]&gt;1),DiscreteStatsTable[[#This Row],[HalfWidth]],DiscreteStatsTable[[#This Row],[BatchMeansHalfWidth]])</f>
        <v>0</v>
      </c>
      <c r="X1980" s="5" cm="1">
        <f t="array" ref="X1980">COUNT(IF((DiscreteStatsTable[GroupByKey]=DiscreteStatsTable[[#This Row],[GroupByKey]]),(DiscreteStatsTable[GroupByKey]=DiscreteStatsTable[[#This Row],[GroupByKey]])*DiscreteStatsTable[Replication]))</f>
        <v>50</v>
      </c>
      <c r="Y1980" s="5">
        <f>IF(DiscreteStatsTable[[#This Row],[RepsRequested]]=DiscreteStatsTable[[#This Row],[RepsWithStatObserved]],1,0)</f>
        <v>1</v>
      </c>
    </row>
    <row r="1981" spans="1:25" x14ac:dyDescent="0.25">
      <c r="A1981" t="s">
        <v>68</v>
      </c>
      <c r="B1981" t="s">
        <v>70</v>
      </c>
      <c r="C1981">
        <v>30</v>
      </c>
      <c r="D1981" t="s">
        <v>101</v>
      </c>
      <c r="E1981" t="s">
        <v>78</v>
      </c>
      <c r="F1981" t="s">
        <v>73</v>
      </c>
      <c r="G1981">
        <v>2.5125657667640899</v>
      </c>
      <c r="H1981">
        <v>2E+20</v>
      </c>
      <c r="I1981">
        <v>0</v>
      </c>
      <c r="J1981">
        <v>18.456201361852202</v>
      </c>
      <c r="K1981">
        <v>139</v>
      </c>
      <c r="L198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81" s="5" cm="1">
        <f t="array" ref="M1981">MAX(IF((ProjectInfoTable[ProjectName]=DiscreteStatsTable[[#This Row],[ProjectName]]),(ProjectInfoTable[ProjectName]=DiscreteStatsTable[[#This Row],[ProjectName]])*ProjectInfoTable[NumberOfReplications]))</f>
        <v>50</v>
      </c>
      <c r="N1981" s="5" cm="1">
        <f t="array" ref="N1981">IFERROR(AVERAGE(IF((DiscreteStatsTable[GroupByKey]=DiscreteStatsTable[[#This Row],[GroupByKey]]),(DiscreteStatsTable[GroupByKey]=DiscreteStatsTable[[#This Row],[GroupByKey]])*DiscreteStatsTable[Average])),0)</f>
        <v>4.7193176789935771</v>
      </c>
      <c r="O1981" s="5" cm="1">
        <f t="array" ref="O1981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81" s="5" cm="1">
        <f t="array" ref="P1981">MAX(IF((ProjectInfoTable[ProjectName]=DiscreteStatsTable[[#This Row],[ProjectName]]),(ProjectInfoTable[ProjectName]=DiscreteStatsTable[[#This Row],[ProjectName]])*ProjectInfoTable[ConfidenceInterval]))</f>
        <v>0.95</v>
      </c>
      <c r="Q1981" s="5">
        <f>IF(AND(DiscreteStatsTable[[#This Row],[RepsWithStatObserved]]=1,Y1981=0),200000000000000000000,IFERROR(_xlfn.T.INV.2T(1 -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81" s="5" cm="1">
        <f t="array" ref="R1981">MIN(IF((DiscreteStatsTable[GroupByKey]=DiscreteStatsTable[[#This Row],[GroupByKey]]),(DiscreteStatsTable[GroupByKey]=DiscreteStatsTable[[#This Row],[GroupByKey]])*DiscreteStatsTable[Average]))</f>
        <v>0.99822562879195997</v>
      </c>
      <c r="S1981" s="5" cm="1">
        <f t="array" ref="S1981">MAX(IF((DiscreteStatsTable[GroupByKey]=DiscreteStatsTable[[#This Row],[GroupByKey]]),(DiscreteStatsTable[GroupByKey]=DiscreteStatsTable[[#This Row],[GroupByKey]])*DiscreteStatsTable[Average]))</f>
        <v>28.2391469314353</v>
      </c>
      <c r="T1981" s="5" cm="1">
        <f t="array" ref="T1981">MIN(IF((DiscreteStatsTable[GroupByKey]=DiscreteStatsTable[[#This Row],[GroupByKey]]),(DiscreteStatsTable[GroupByKey]=DiscreteStatsTable[[#This Row],[GroupByKey]])*DiscreteStatsTable[Minimum]))</f>
        <v>0</v>
      </c>
      <c r="U1981" s="5" cm="1">
        <f t="array" ref="U1981">MAX(IF((DiscreteStatsTable[GroupByKey]=DiscreteStatsTable[[#This Row],[GroupByKey]]),(DiscreteStatsTable[GroupByKey]=DiscreteStatsTable[[#This Row],[GroupByKey]])*DiscreteStatsTable[Maximum]))</f>
        <v>63.809412329180802</v>
      </c>
      <c r="V1981" s="5" cm="1">
        <f t="array" ref="V198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81" s="5">
        <f>IF((DiscreteStatsTable[[#This Row],[RepsRequested]]&gt;1),DiscreteStatsTable[[#This Row],[HalfWidth]],DiscreteStatsTable[[#This Row],[BatchMeansHalfWidth]])</f>
        <v>1.2545249514665935</v>
      </c>
      <c r="X1981" s="5" cm="1">
        <f t="array" ref="X1981">COUNT(IF((DiscreteStatsTable[GroupByKey]=DiscreteStatsTable[[#This Row],[GroupByKey]]),(DiscreteStatsTable[GroupByKey]=DiscreteStatsTable[[#This Row],[GroupByKey]])*DiscreteStatsTable[Replication]))</f>
        <v>50</v>
      </c>
      <c r="Y1981" s="5">
        <f>IF(DiscreteStatsTable[[#This Row],[RepsRequested]]=DiscreteStatsTable[[#This Row],[RepsWithStatObserved]],1,0)</f>
        <v>1</v>
      </c>
    </row>
    <row r="1982" spans="1:25" x14ac:dyDescent="0.25">
      <c r="A1982" t="s">
        <v>68</v>
      </c>
      <c r="B1982" t="s">
        <v>70</v>
      </c>
      <c r="C1982">
        <v>31</v>
      </c>
      <c r="D1982" t="s">
        <v>101</v>
      </c>
      <c r="E1982" t="s">
        <v>72</v>
      </c>
      <c r="F1982" t="s">
        <v>73</v>
      </c>
      <c r="G1982">
        <v>0.268824092627587</v>
      </c>
      <c r="H1982">
        <v>2E+20</v>
      </c>
      <c r="I1982">
        <v>5.93764079593617E-2</v>
      </c>
      <c r="J1982">
        <v>1.5419560424749199</v>
      </c>
      <c r="K1982">
        <v>139</v>
      </c>
      <c r="L198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82" s="5" cm="1">
        <f t="array" ref="M1982">MAX(IF((ProjectInfoTable[ProjectName]=DiscreteStatsTable[[#This Row],[ProjectName]]),(ProjectInfoTable[ProjectName]=DiscreteStatsTable[[#This Row],[ProjectName]])*ProjectInfoTable[NumberOfReplications]))</f>
        <v>50</v>
      </c>
      <c r="N1982" s="5" cm="1">
        <f t="array" ref="N1982">IFERROR(AVERAGE(IF((DiscreteStatsTable[GroupByKey]=DiscreteStatsTable[[#This Row],[GroupByKey]]),(DiscreteStatsTable[GroupByKey]=DiscreteStatsTable[[#This Row],[GroupByKey]])*DiscreteStatsTable[Average])),0)</f>
        <v>0.26292505828831725</v>
      </c>
      <c r="O1982" s="5" cm="1">
        <f t="array" ref="O198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82" s="5" cm="1">
        <f t="array" ref="P1982">MAX(IF((ProjectInfoTable[ProjectName]=DiscreteStatsTable[[#This Row],[ProjectName]]),(ProjectInfoTable[ProjectName]=DiscreteStatsTable[[#This Row],[ProjectName]])*ProjectInfoTable[ConfidenceInterval]))</f>
        <v>0.95</v>
      </c>
      <c r="Q1982" s="5">
        <f>IF(AND(DiscreteStatsTable[[#This Row],[RepsWithStatObserved]]=1,Y1982=0),200000000000000000000,IFERROR(_xlfn.T.INV.2T(1 -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82" s="5" cm="1">
        <f t="array" ref="R1982">MIN(IF((DiscreteStatsTable[GroupByKey]=DiscreteStatsTable[[#This Row],[GroupByKey]]),(DiscreteStatsTable[GroupByKey]=DiscreteStatsTable[[#This Row],[GroupByKey]])*DiscreteStatsTable[Average]))</f>
        <v>0.22557766999137499</v>
      </c>
      <c r="S1982" s="5" cm="1">
        <f t="array" ref="S1982">MAX(IF((DiscreteStatsTable[GroupByKey]=DiscreteStatsTable[[#This Row],[GroupByKey]]),(DiscreteStatsTable[GroupByKey]=DiscreteStatsTable[[#This Row],[GroupByKey]])*DiscreteStatsTable[Average]))</f>
        <v>0.304973914001202</v>
      </c>
      <c r="T1982" s="5" cm="1">
        <f t="array" ref="T1982">MIN(IF((DiscreteStatsTable[GroupByKey]=DiscreteStatsTable[[#This Row],[GroupByKey]]),(DiscreteStatsTable[GroupByKey]=DiscreteStatsTable[[#This Row],[GroupByKey]])*DiscreteStatsTable[Minimum]))</f>
        <v>5.0724782129553003E-2</v>
      </c>
      <c r="U1982" s="5" cm="1">
        <f t="array" ref="U1982">MAX(IF((DiscreteStatsTable[GroupByKey]=DiscreteStatsTable[[#This Row],[GroupByKey]]),(DiscreteStatsTable[GroupByKey]=DiscreteStatsTable[[#This Row],[GroupByKey]])*DiscreteStatsTable[Maximum]))</f>
        <v>1.5964764603369801</v>
      </c>
      <c r="V1982" s="5" cm="1">
        <f t="array" ref="V198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82" s="5">
        <f>IF((DiscreteStatsTable[[#This Row],[RepsRequested]]&gt;1),DiscreteStatsTable[[#This Row],[HalfWidth]],DiscreteStatsTable[[#This Row],[BatchMeansHalfWidth]])</f>
        <v>4.5152151721692402E-3</v>
      </c>
      <c r="X1982" s="5" cm="1">
        <f t="array" ref="X1982">COUNT(IF((DiscreteStatsTable[GroupByKey]=DiscreteStatsTable[[#This Row],[GroupByKey]]),(DiscreteStatsTable[GroupByKey]=DiscreteStatsTable[[#This Row],[GroupByKey]])*DiscreteStatsTable[Replication]))</f>
        <v>50</v>
      </c>
      <c r="Y1982" s="5">
        <f>IF(DiscreteStatsTable[[#This Row],[RepsRequested]]=DiscreteStatsTable[[#This Row],[RepsWithStatObserved]],1,0)</f>
        <v>1</v>
      </c>
    </row>
    <row r="1983" spans="1:25" x14ac:dyDescent="0.25">
      <c r="A1983" t="s">
        <v>68</v>
      </c>
      <c r="B1983" t="s">
        <v>70</v>
      </c>
      <c r="C1983">
        <v>31</v>
      </c>
      <c r="D1983" t="s">
        <v>101</v>
      </c>
      <c r="E1983" t="s">
        <v>74</v>
      </c>
      <c r="F1983" t="s">
        <v>73</v>
      </c>
      <c r="G1983">
        <v>12.525760822928801</v>
      </c>
      <c r="H1983">
        <v>2E+20</v>
      </c>
      <c r="I1983">
        <v>2.55059354570079</v>
      </c>
      <c r="J1983">
        <v>47.751241641862698</v>
      </c>
      <c r="K1983">
        <v>139</v>
      </c>
      <c r="L198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83" s="5" cm="1">
        <f t="array" ref="M1983">MAX(IF((ProjectInfoTable[ProjectName]=DiscreteStatsTable[[#This Row],[ProjectName]]),(ProjectInfoTable[ProjectName]=DiscreteStatsTable[[#This Row],[ProjectName]])*ProjectInfoTable[NumberOfReplications]))</f>
        <v>50</v>
      </c>
      <c r="N1983" s="5" cm="1">
        <f t="array" ref="N1983">IFERROR(AVERAGE(IF((DiscreteStatsTable[GroupByKey]=DiscreteStatsTable[[#This Row],[GroupByKey]]),(DiscreteStatsTable[GroupByKey]=DiscreteStatsTable[[#This Row],[GroupByKey]])*DiscreteStatsTable[Average])),0)</f>
        <v>12.607069427643092</v>
      </c>
      <c r="O1983" s="5" cm="1">
        <f t="array" ref="O1983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83" s="5" cm="1">
        <f t="array" ref="P1983">MAX(IF((ProjectInfoTable[ProjectName]=DiscreteStatsTable[[#This Row],[ProjectName]]),(ProjectInfoTable[ProjectName]=DiscreteStatsTable[[#This Row],[ProjectName]])*ProjectInfoTable[ConfidenceInterval]))</f>
        <v>0.95</v>
      </c>
      <c r="Q1983" s="5">
        <f>IF(AND(DiscreteStatsTable[[#This Row],[RepsWithStatObserved]]=1,Y1983=0),200000000000000000000,IFERROR(_xlfn.T.INV.2T(1 -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83" s="5" cm="1">
        <f t="array" ref="R1983">MIN(IF((DiscreteStatsTable[GroupByKey]=DiscreteStatsTable[[#This Row],[GroupByKey]]),(DiscreteStatsTable[GroupByKey]=DiscreteStatsTable[[#This Row],[GroupByKey]])*DiscreteStatsTable[Average]))</f>
        <v>7.9331094948983001</v>
      </c>
      <c r="S1983" s="5" cm="1">
        <f t="array" ref="S1983">MAX(IF((DiscreteStatsTable[GroupByKey]=DiscreteStatsTable[[#This Row],[GroupByKey]]),(DiscreteStatsTable[GroupByKey]=DiscreteStatsTable[[#This Row],[GroupByKey]])*DiscreteStatsTable[Average]))</f>
        <v>37.249377369444403</v>
      </c>
      <c r="T1983" s="5" cm="1">
        <f t="array" ref="T1983">MIN(IF((DiscreteStatsTable[GroupByKey]=DiscreteStatsTable[[#This Row],[GroupByKey]]),(DiscreteStatsTable[GroupByKey]=DiscreteStatsTable[[#This Row],[GroupByKey]])*DiscreteStatsTable[Minimum]))</f>
        <v>1.6126494971337599</v>
      </c>
      <c r="U1983" s="5" cm="1">
        <f t="array" ref="U1983">MAX(IF((DiscreteStatsTable[GroupByKey]=DiscreteStatsTable[[#This Row],[GroupByKey]]),(DiscreteStatsTable[GroupByKey]=DiscreteStatsTable[[#This Row],[GroupByKey]])*DiscreteStatsTable[Maximum]))</f>
        <v>77.180378385631897</v>
      </c>
      <c r="V1983" s="5" cm="1">
        <f t="array" ref="V198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83" s="5">
        <f>IF((DiscreteStatsTable[[#This Row],[RepsRequested]]&gt;1),DiscreteStatsTable[[#This Row],[HalfWidth]],DiscreteStatsTable[[#This Row],[BatchMeansHalfWidth]])</f>
        <v>1.3504569972558542</v>
      </c>
      <c r="X1983" s="5" cm="1">
        <f t="array" ref="X1983">COUNT(IF((DiscreteStatsTable[GroupByKey]=DiscreteStatsTable[[#This Row],[GroupByKey]]),(DiscreteStatsTable[GroupByKey]=DiscreteStatsTable[[#This Row],[GroupByKey]])*DiscreteStatsTable[Replication]))</f>
        <v>50</v>
      </c>
      <c r="Y1983" s="5">
        <f>IF(DiscreteStatsTable[[#This Row],[RepsRequested]]=DiscreteStatsTable[[#This Row],[RepsWithStatObserved]],1,0)</f>
        <v>1</v>
      </c>
    </row>
    <row r="1984" spans="1:25" x14ac:dyDescent="0.25">
      <c r="A1984" t="s">
        <v>68</v>
      </c>
      <c r="B1984" t="s">
        <v>70</v>
      </c>
      <c r="C1984">
        <v>31</v>
      </c>
      <c r="D1984" t="s">
        <v>101</v>
      </c>
      <c r="E1984" t="s">
        <v>75</v>
      </c>
      <c r="F1984" t="s">
        <v>73</v>
      </c>
      <c r="G1984">
        <v>0.268824092627587</v>
      </c>
      <c r="H1984">
        <v>2E+20</v>
      </c>
      <c r="I1984">
        <v>5.93764079593617E-2</v>
      </c>
      <c r="J1984">
        <v>1.5419560424749199</v>
      </c>
      <c r="K1984">
        <v>139</v>
      </c>
      <c r="L198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84" s="5" cm="1">
        <f t="array" ref="M1984">MAX(IF((ProjectInfoTable[ProjectName]=DiscreteStatsTable[[#This Row],[ProjectName]]),(ProjectInfoTable[ProjectName]=DiscreteStatsTable[[#This Row],[ProjectName]])*ProjectInfoTable[NumberOfReplications]))</f>
        <v>50</v>
      </c>
      <c r="N1984" s="5" cm="1">
        <f t="array" ref="N1984">IFERROR(AVERAGE(IF((DiscreteStatsTable[GroupByKey]=DiscreteStatsTable[[#This Row],[GroupByKey]]),(DiscreteStatsTable[GroupByKey]=DiscreteStatsTable[[#This Row],[GroupByKey]])*DiscreteStatsTable[Average])),0)</f>
        <v>0.26292505828831725</v>
      </c>
      <c r="O1984" s="5" cm="1">
        <f t="array" ref="O198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84" s="5" cm="1">
        <f t="array" ref="P1984">MAX(IF((ProjectInfoTable[ProjectName]=DiscreteStatsTable[[#This Row],[ProjectName]]),(ProjectInfoTable[ProjectName]=DiscreteStatsTable[[#This Row],[ProjectName]])*ProjectInfoTable[ConfidenceInterval]))</f>
        <v>0.95</v>
      </c>
      <c r="Q1984" s="5">
        <f>IF(AND(DiscreteStatsTable[[#This Row],[RepsWithStatObserved]]=1,Y1984=0),200000000000000000000,IFERROR(_xlfn.T.INV.2T(1 -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84" s="5" cm="1">
        <f t="array" ref="R1984">MIN(IF((DiscreteStatsTable[GroupByKey]=DiscreteStatsTable[[#This Row],[GroupByKey]]),(DiscreteStatsTable[GroupByKey]=DiscreteStatsTable[[#This Row],[GroupByKey]])*DiscreteStatsTable[Average]))</f>
        <v>0.22557766999137499</v>
      </c>
      <c r="S1984" s="5" cm="1">
        <f t="array" ref="S1984">MAX(IF((DiscreteStatsTable[GroupByKey]=DiscreteStatsTable[[#This Row],[GroupByKey]]),(DiscreteStatsTable[GroupByKey]=DiscreteStatsTable[[#This Row],[GroupByKey]])*DiscreteStatsTable[Average]))</f>
        <v>0.304973914001202</v>
      </c>
      <c r="T1984" s="5" cm="1">
        <f t="array" ref="T1984">MIN(IF((DiscreteStatsTable[GroupByKey]=DiscreteStatsTable[[#This Row],[GroupByKey]]),(DiscreteStatsTable[GroupByKey]=DiscreteStatsTable[[#This Row],[GroupByKey]])*DiscreteStatsTable[Minimum]))</f>
        <v>5.0724782129553003E-2</v>
      </c>
      <c r="U1984" s="5" cm="1">
        <f t="array" ref="U1984">MAX(IF((DiscreteStatsTable[GroupByKey]=DiscreteStatsTable[[#This Row],[GroupByKey]]),(DiscreteStatsTable[GroupByKey]=DiscreteStatsTable[[#This Row],[GroupByKey]])*DiscreteStatsTable[Maximum]))</f>
        <v>1.5964764603369801</v>
      </c>
      <c r="V1984" s="5" cm="1">
        <f t="array" ref="V198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84" s="5">
        <f>IF((DiscreteStatsTable[[#This Row],[RepsRequested]]&gt;1),DiscreteStatsTable[[#This Row],[HalfWidth]],DiscreteStatsTable[[#This Row],[BatchMeansHalfWidth]])</f>
        <v>4.5152151721692402E-3</v>
      </c>
      <c r="X1984" s="5" cm="1">
        <f t="array" ref="X1984">COUNT(IF((DiscreteStatsTable[GroupByKey]=DiscreteStatsTable[[#This Row],[GroupByKey]]),(DiscreteStatsTable[GroupByKey]=DiscreteStatsTable[[#This Row],[GroupByKey]])*DiscreteStatsTable[Replication]))</f>
        <v>50</v>
      </c>
      <c r="Y1984" s="5">
        <f>IF(DiscreteStatsTable[[#This Row],[RepsRequested]]=DiscreteStatsTable[[#This Row],[RepsWithStatObserved]],1,0)</f>
        <v>1</v>
      </c>
    </row>
    <row r="1985" spans="1:25" x14ac:dyDescent="0.25">
      <c r="A1985" t="s">
        <v>68</v>
      </c>
      <c r="B1985" t="s">
        <v>70</v>
      </c>
      <c r="C1985">
        <v>31</v>
      </c>
      <c r="D1985" t="s">
        <v>101</v>
      </c>
      <c r="E1985" t="s">
        <v>76</v>
      </c>
      <c r="F1985" t="s">
        <v>73</v>
      </c>
      <c r="G1985">
        <v>8.0647227788275995</v>
      </c>
      <c r="H1985">
        <v>2E+20</v>
      </c>
      <c r="I1985">
        <v>1.7812922387808501</v>
      </c>
      <c r="J1985">
        <v>46.2586812742475</v>
      </c>
      <c r="K1985">
        <v>139</v>
      </c>
      <c r="L198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85" s="5" cm="1">
        <f t="array" ref="M1985">MAX(IF((ProjectInfoTable[ProjectName]=DiscreteStatsTable[[#This Row],[ProjectName]]),(ProjectInfoTable[ProjectName]=DiscreteStatsTable[[#This Row],[ProjectName]])*ProjectInfoTable[NumberOfReplications]))</f>
        <v>50</v>
      </c>
      <c r="N1985" s="5" cm="1">
        <f t="array" ref="N1985">IFERROR(AVERAGE(IF((DiscreteStatsTable[GroupByKey]=DiscreteStatsTable[[#This Row],[GroupByKey]]),(DiscreteStatsTable[GroupByKey]=DiscreteStatsTable[[#This Row],[GroupByKey]])*DiscreteStatsTable[Average])),0)</f>
        <v>7.8877517486495128</v>
      </c>
      <c r="O1985" s="5" cm="1">
        <f t="array" ref="O1985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85" s="5" cm="1">
        <f t="array" ref="P1985">MAX(IF((ProjectInfoTable[ProjectName]=DiscreteStatsTable[[#This Row],[ProjectName]]),(ProjectInfoTable[ProjectName]=DiscreteStatsTable[[#This Row],[ProjectName]])*ProjectInfoTable[ConfidenceInterval]))</f>
        <v>0.95</v>
      </c>
      <c r="Q1985" s="5">
        <f>IF(AND(DiscreteStatsTable[[#This Row],[RepsWithStatObserved]]=1,Y1985=0),200000000000000000000,IFERROR(_xlfn.T.INV.2T(1 -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85" s="5" cm="1">
        <f t="array" ref="R1985">MIN(IF((DiscreteStatsTable[GroupByKey]=DiscreteStatsTable[[#This Row],[GroupByKey]]),(DiscreteStatsTable[GroupByKey]=DiscreteStatsTable[[#This Row],[GroupByKey]])*DiscreteStatsTable[Average]))</f>
        <v>6.7673300997412396</v>
      </c>
      <c r="S1985" s="5" cm="1">
        <f t="array" ref="S1985">MAX(IF((DiscreteStatsTable[GroupByKey]=DiscreteStatsTable[[#This Row],[GroupByKey]]),(DiscreteStatsTable[GroupByKey]=DiscreteStatsTable[[#This Row],[GroupByKey]])*DiscreteStatsTable[Average]))</f>
        <v>9.1492174200360505</v>
      </c>
      <c r="T1985" s="5" cm="1">
        <f t="array" ref="T1985">MIN(IF((DiscreteStatsTable[GroupByKey]=DiscreteStatsTable[[#This Row],[GroupByKey]]),(DiscreteStatsTable[GroupByKey]=DiscreteStatsTable[[#This Row],[GroupByKey]])*DiscreteStatsTable[Minimum]))</f>
        <v>1.5217434638865901</v>
      </c>
      <c r="U1985" s="5" cm="1">
        <f t="array" ref="U1985">MAX(IF((DiscreteStatsTable[GroupByKey]=DiscreteStatsTable[[#This Row],[GroupByKey]]),(DiscreteStatsTable[GroupByKey]=DiscreteStatsTable[[#This Row],[GroupByKey]])*DiscreteStatsTable[Maximum]))</f>
        <v>47.894293810109403</v>
      </c>
      <c r="V1985" s="5" cm="1">
        <f t="array" ref="V198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85" s="5">
        <f>IF((DiscreteStatsTable[[#This Row],[RepsRequested]]&gt;1),DiscreteStatsTable[[#This Row],[HalfWidth]],DiscreteStatsTable[[#This Row],[BatchMeansHalfWidth]])</f>
        <v>0.13545645516507757</v>
      </c>
      <c r="X1985" s="5" cm="1">
        <f t="array" ref="X1985">COUNT(IF((DiscreteStatsTable[GroupByKey]=DiscreteStatsTable[[#This Row],[GroupByKey]]),(DiscreteStatsTable[GroupByKey]=DiscreteStatsTable[[#This Row],[GroupByKey]])*DiscreteStatsTable[Replication]))</f>
        <v>50</v>
      </c>
      <c r="Y1985" s="5">
        <f>IF(DiscreteStatsTable[[#This Row],[RepsRequested]]=DiscreteStatsTable[[#This Row],[RepsWithStatObserved]],1,0)</f>
        <v>1</v>
      </c>
    </row>
    <row r="1986" spans="1:25" x14ac:dyDescent="0.25">
      <c r="A1986" t="s">
        <v>68</v>
      </c>
      <c r="B1986" t="s">
        <v>70</v>
      </c>
      <c r="C1986">
        <v>31</v>
      </c>
      <c r="D1986" t="s">
        <v>101</v>
      </c>
      <c r="E1986" t="s">
        <v>77</v>
      </c>
      <c r="F1986" t="s">
        <v>73</v>
      </c>
      <c r="G1986">
        <v>0</v>
      </c>
      <c r="H1986">
        <v>2E+20</v>
      </c>
      <c r="I1986">
        <v>0</v>
      </c>
      <c r="J1986">
        <v>0</v>
      </c>
      <c r="K1986">
        <v>139</v>
      </c>
      <c r="L198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86" s="5" cm="1">
        <f t="array" ref="M1986">MAX(IF((ProjectInfoTable[ProjectName]=DiscreteStatsTable[[#This Row],[ProjectName]]),(ProjectInfoTable[ProjectName]=DiscreteStatsTable[[#This Row],[ProjectName]])*ProjectInfoTable[NumberOfReplications]))</f>
        <v>50</v>
      </c>
      <c r="N1986" s="5" cm="1">
        <f t="array" ref="N1986">IFERROR(AVERAGE(IF((DiscreteStatsTable[GroupByKey]=DiscreteStatsTable[[#This Row],[GroupByKey]]),(DiscreteStatsTable[GroupByKey]=DiscreteStatsTable[[#This Row],[GroupByKey]])*DiscreteStatsTable[Average])),0)</f>
        <v>0</v>
      </c>
      <c r="O1986" s="5" cm="1">
        <f t="array" ref="O1986">IFERROR(_xlfn.STDEV.S(IF((DiscreteStatsTable[GroupByKey]=DiscreteStatsTable[[#This Row],[GroupByKey]]),(DiscreteStatsTable[GroupByKey]=DiscreteStatsTable[[#This Row],[GroupByKey]])*DiscreteStatsTable[Average])),0)</f>
        <v>0</v>
      </c>
      <c r="P1986" s="5" cm="1">
        <f t="array" ref="P1986">MAX(IF((ProjectInfoTable[ProjectName]=DiscreteStatsTable[[#This Row],[ProjectName]]),(ProjectInfoTable[ProjectName]=DiscreteStatsTable[[#This Row],[ProjectName]])*ProjectInfoTable[ConfidenceInterval]))</f>
        <v>0.95</v>
      </c>
      <c r="Q1986" s="5">
        <f>IF(AND(DiscreteStatsTable[[#This Row],[RepsWithStatObserved]]=1,Y1986=0),200000000000000000000,IFERROR(_xlfn.T.INV.2T(1 -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6" s="5" cm="1">
        <f t="array" ref="R1986">MIN(IF((DiscreteStatsTable[GroupByKey]=DiscreteStatsTable[[#This Row],[GroupByKey]]),(DiscreteStatsTable[GroupByKey]=DiscreteStatsTable[[#This Row],[GroupByKey]])*DiscreteStatsTable[Average]))</f>
        <v>0</v>
      </c>
      <c r="S1986" s="5" cm="1">
        <f t="array" ref="S1986">MAX(IF((DiscreteStatsTable[GroupByKey]=DiscreteStatsTable[[#This Row],[GroupByKey]]),(DiscreteStatsTable[GroupByKey]=DiscreteStatsTable[[#This Row],[GroupByKey]])*DiscreteStatsTable[Average]))</f>
        <v>0</v>
      </c>
      <c r="T1986" s="5" cm="1">
        <f t="array" ref="T1986">MIN(IF((DiscreteStatsTable[GroupByKey]=DiscreteStatsTable[[#This Row],[GroupByKey]]),(DiscreteStatsTable[GroupByKey]=DiscreteStatsTable[[#This Row],[GroupByKey]])*DiscreteStatsTable[Minimum]))</f>
        <v>0</v>
      </c>
      <c r="U1986" s="5" cm="1">
        <f t="array" ref="U1986">MAX(IF((DiscreteStatsTable[GroupByKey]=DiscreteStatsTable[[#This Row],[GroupByKey]]),(DiscreteStatsTable[GroupByKey]=DiscreteStatsTable[[#This Row],[GroupByKey]])*DiscreteStatsTable[Maximum]))</f>
        <v>0</v>
      </c>
      <c r="V1986" s="5" cm="1">
        <f t="array" ref="V198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86" s="5">
        <f>IF((DiscreteStatsTable[[#This Row],[RepsRequested]]&gt;1),DiscreteStatsTable[[#This Row],[HalfWidth]],DiscreteStatsTable[[#This Row],[BatchMeansHalfWidth]])</f>
        <v>0</v>
      </c>
      <c r="X1986" s="5" cm="1">
        <f t="array" ref="X1986">COUNT(IF((DiscreteStatsTable[GroupByKey]=DiscreteStatsTable[[#This Row],[GroupByKey]]),(DiscreteStatsTable[GroupByKey]=DiscreteStatsTable[[#This Row],[GroupByKey]])*DiscreteStatsTable[Replication]))</f>
        <v>50</v>
      </c>
      <c r="Y1986" s="5">
        <f>IF(DiscreteStatsTable[[#This Row],[RepsRequested]]=DiscreteStatsTable[[#This Row],[RepsWithStatObserved]],1,0)</f>
        <v>1</v>
      </c>
    </row>
    <row r="1987" spans="1:25" x14ac:dyDescent="0.25">
      <c r="A1987" t="s">
        <v>68</v>
      </c>
      <c r="B1987" t="s">
        <v>70</v>
      </c>
      <c r="C1987">
        <v>31</v>
      </c>
      <c r="D1987" t="s">
        <v>101</v>
      </c>
      <c r="E1987" t="s">
        <v>78</v>
      </c>
      <c r="F1987" t="s">
        <v>73</v>
      </c>
      <c r="G1987">
        <v>4.4610380441011799</v>
      </c>
      <c r="H1987">
        <v>2E+20</v>
      </c>
      <c r="I1987">
        <v>0</v>
      </c>
      <c r="J1987">
        <v>20.952363753161499</v>
      </c>
      <c r="K1987">
        <v>139</v>
      </c>
      <c r="L198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87" s="5" cm="1">
        <f t="array" ref="M1987">MAX(IF((ProjectInfoTable[ProjectName]=DiscreteStatsTable[[#This Row],[ProjectName]]),(ProjectInfoTable[ProjectName]=DiscreteStatsTable[[#This Row],[ProjectName]])*ProjectInfoTable[NumberOfReplications]))</f>
        <v>50</v>
      </c>
      <c r="N1987" s="5" cm="1">
        <f t="array" ref="N1987">IFERROR(AVERAGE(IF((DiscreteStatsTable[GroupByKey]=DiscreteStatsTable[[#This Row],[GroupByKey]]),(DiscreteStatsTable[GroupByKey]=DiscreteStatsTable[[#This Row],[GroupByKey]])*DiscreteStatsTable[Average])),0)</f>
        <v>4.7193176789935771</v>
      </c>
      <c r="O1987" s="5" cm="1">
        <f t="array" ref="O1987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87" s="5" cm="1">
        <f t="array" ref="P1987">MAX(IF((ProjectInfoTable[ProjectName]=DiscreteStatsTable[[#This Row],[ProjectName]]),(ProjectInfoTable[ProjectName]=DiscreteStatsTable[[#This Row],[ProjectName]])*ProjectInfoTable[ConfidenceInterval]))</f>
        <v>0.95</v>
      </c>
      <c r="Q1987" s="5">
        <f>IF(AND(DiscreteStatsTable[[#This Row],[RepsWithStatObserved]]=1,Y1987=0),200000000000000000000,IFERROR(_xlfn.T.INV.2T(1 -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87" s="5" cm="1">
        <f t="array" ref="R1987">MIN(IF((DiscreteStatsTable[GroupByKey]=DiscreteStatsTable[[#This Row],[GroupByKey]]),(DiscreteStatsTable[GroupByKey]=DiscreteStatsTable[[#This Row],[GroupByKey]])*DiscreteStatsTable[Average]))</f>
        <v>0.99822562879195997</v>
      </c>
      <c r="S1987" s="5" cm="1">
        <f t="array" ref="S1987">MAX(IF((DiscreteStatsTable[GroupByKey]=DiscreteStatsTable[[#This Row],[GroupByKey]]),(DiscreteStatsTable[GroupByKey]=DiscreteStatsTable[[#This Row],[GroupByKey]])*DiscreteStatsTable[Average]))</f>
        <v>28.2391469314353</v>
      </c>
      <c r="T1987" s="5" cm="1">
        <f t="array" ref="T1987">MIN(IF((DiscreteStatsTable[GroupByKey]=DiscreteStatsTable[[#This Row],[GroupByKey]]),(DiscreteStatsTable[GroupByKey]=DiscreteStatsTable[[#This Row],[GroupByKey]])*DiscreteStatsTable[Minimum]))</f>
        <v>0</v>
      </c>
      <c r="U1987" s="5" cm="1">
        <f t="array" ref="U1987">MAX(IF((DiscreteStatsTable[GroupByKey]=DiscreteStatsTable[[#This Row],[GroupByKey]]),(DiscreteStatsTable[GroupByKey]=DiscreteStatsTable[[#This Row],[GroupByKey]])*DiscreteStatsTable[Maximum]))</f>
        <v>63.809412329180802</v>
      </c>
      <c r="V1987" s="5" cm="1">
        <f t="array" ref="V198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87" s="5">
        <f>IF((DiscreteStatsTable[[#This Row],[RepsRequested]]&gt;1),DiscreteStatsTable[[#This Row],[HalfWidth]],DiscreteStatsTable[[#This Row],[BatchMeansHalfWidth]])</f>
        <v>1.2545249514665935</v>
      </c>
      <c r="X1987" s="5" cm="1">
        <f t="array" ref="X1987">COUNT(IF((DiscreteStatsTable[GroupByKey]=DiscreteStatsTable[[#This Row],[GroupByKey]]),(DiscreteStatsTable[GroupByKey]=DiscreteStatsTable[[#This Row],[GroupByKey]])*DiscreteStatsTable[Replication]))</f>
        <v>50</v>
      </c>
      <c r="Y1987" s="5">
        <f>IF(DiscreteStatsTable[[#This Row],[RepsRequested]]=DiscreteStatsTable[[#This Row],[RepsWithStatObserved]],1,0)</f>
        <v>1</v>
      </c>
    </row>
    <row r="1988" spans="1:25" x14ac:dyDescent="0.25">
      <c r="A1988" t="s">
        <v>68</v>
      </c>
      <c r="B1988" t="s">
        <v>70</v>
      </c>
      <c r="C1988">
        <v>32</v>
      </c>
      <c r="D1988" t="s">
        <v>101</v>
      </c>
      <c r="E1988" t="s">
        <v>72</v>
      </c>
      <c r="F1988" t="s">
        <v>73</v>
      </c>
      <c r="G1988">
        <v>0.26534009869214797</v>
      </c>
      <c r="H1988">
        <v>2E+20</v>
      </c>
      <c r="I1988">
        <v>7.1732239968093803E-2</v>
      </c>
      <c r="J1988">
        <v>1.04627764148487</v>
      </c>
      <c r="K1988">
        <v>136</v>
      </c>
      <c r="L198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88" s="5" cm="1">
        <f t="array" ref="M1988">MAX(IF((ProjectInfoTable[ProjectName]=DiscreteStatsTable[[#This Row],[ProjectName]]),(ProjectInfoTable[ProjectName]=DiscreteStatsTable[[#This Row],[ProjectName]])*ProjectInfoTable[NumberOfReplications]))</f>
        <v>50</v>
      </c>
      <c r="N1988" s="5" cm="1">
        <f t="array" ref="N1988">IFERROR(AVERAGE(IF((DiscreteStatsTable[GroupByKey]=DiscreteStatsTable[[#This Row],[GroupByKey]]),(DiscreteStatsTable[GroupByKey]=DiscreteStatsTable[[#This Row],[GroupByKey]])*DiscreteStatsTable[Average])),0)</f>
        <v>0.26292505828831725</v>
      </c>
      <c r="O1988" s="5" cm="1">
        <f t="array" ref="O198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88" s="5" cm="1">
        <f t="array" ref="P1988">MAX(IF((ProjectInfoTable[ProjectName]=DiscreteStatsTable[[#This Row],[ProjectName]]),(ProjectInfoTable[ProjectName]=DiscreteStatsTable[[#This Row],[ProjectName]])*ProjectInfoTable[ConfidenceInterval]))</f>
        <v>0.95</v>
      </c>
      <c r="Q1988" s="5">
        <f>IF(AND(DiscreteStatsTable[[#This Row],[RepsWithStatObserved]]=1,Y1988=0),200000000000000000000,IFERROR(_xlfn.T.INV.2T(1 -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88" s="5" cm="1">
        <f t="array" ref="R1988">MIN(IF((DiscreteStatsTable[GroupByKey]=DiscreteStatsTable[[#This Row],[GroupByKey]]),(DiscreteStatsTable[GroupByKey]=DiscreteStatsTable[[#This Row],[GroupByKey]])*DiscreteStatsTable[Average]))</f>
        <v>0.22557766999137499</v>
      </c>
      <c r="S1988" s="5" cm="1">
        <f t="array" ref="S1988">MAX(IF((DiscreteStatsTable[GroupByKey]=DiscreteStatsTable[[#This Row],[GroupByKey]]),(DiscreteStatsTable[GroupByKey]=DiscreteStatsTable[[#This Row],[GroupByKey]])*DiscreteStatsTable[Average]))</f>
        <v>0.304973914001202</v>
      </c>
      <c r="T1988" s="5" cm="1">
        <f t="array" ref="T1988">MIN(IF((DiscreteStatsTable[GroupByKey]=DiscreteStatsTable[[#This Row],[GroupByKey]]),(DiscreteStatsTable[GroupByKey]=DiscreteStatsTable[[#This Row],[GroupByKey]])*DiscreteStatsTable[Minimum]))</f>
        <v>5.0724782129553003E-2</v>
      </c>
      <c r="U1988" s="5" cm="1">
        <f t="array" ref="U1988">MAX(IF((DiscreteStatsTable[GroupByKey]=DiscreteStatsTable[[#This Row],[GroupByKey]]),(DiscreteStatsTable[GroupByKey]=DiscreteStatsTable[[#This Row],[GroupByKey]])*DiscreteStatsTable[Maximum]))</f>
        <v>1.5964764603369801</v>
      </c>
      <c r="V1988" s="5" cm="1">
        <f t="array" ref="V198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88" s="5">
        <f>IF((DiscreteStatsTable[[#This Row],[RepsRequested]]&gt;1),DiscreteStatsTable[[#This Row],[HalfWidth]],DiscreteStatsTable[[#This Row],[BatchMeansHalfWidth]])</f>
        <v>4.5152151721692402E-3</v>
      </c>
      <c r="X1988" s="5" cm="1">
        <f t="array" ref="X1988">COUNT(IF((DiscreteStatsTable[GroupByKey]=DiscreteStatsTable[[#This Row],[GroupByKey]]),(DiscreteStatsTable[GroupByKey]=DiscreteStatsTable[[#This Row],[GroupByKey]])*DiscreteStatsTable[Replication]))</f>
        <v>50</v>
      </c>
      <c r="Y1988" s="5">
        <f>IF(DiscreteStatsTable[[#This Row],[RepsRequested]]=DiscreteStatsTable[[#This Row],[RepsWithStatObserved]],1,0)</f>
        <v>1</v>
      </c>
    </row>
    <row r="1989" spans="1:25" x14ac:dyDescent="0.25">
      <c r="A1989" t="s">
        <v>68</v>
      </c>
      <c r="B1989" t="s">
        <v>70</v>
      </c>
      <c r="C1989">
        <v>32</v>
      </c>
      <c r="D1989" t="s">
        <v>101</v>
      </c>
      <c r="E1989" t="s">
        <v>74</v>
      </c>
      <c r="F1989" t="s">
        <v>73</v>
      </c>
      <c r="G1989">
        <v>10.4427496492223</v>
      </c>
      <c r="H1989">
        <v>2E+20</v>
      </c>
      <c r="I1989">
        <v>2.1863171528735599</v>
      </c>
      <c r="J1989">
        <v>31.3883292445461</v>
      </c>
      <c r="K1989">
        <v>136</v>
      </c>
      <c r="L198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89" s="5" cm="1">
        <f t="array" ref="M1989">MAX(IF((ProjectInfoTable[ProjectName]=DiscreteStatsTable[[#This Row],[ProjectName]]),(ProjectInfoTable[ProjectName]=DiscreteStatsTable[[#This Row],[ProjectName]])*ProjectInfoTable[NumberOfReplications]))</f>
        <v>50</v>
      </c>
      <c r="N1989" s="5" cm="1">
        <f t="array" ref="N1989">IFERROR(AVERAGE(IF((DiscreteStatsTable[GroupByKey]=DiscreteStatsTable[[#This Row],[GroupByKey]]),(DiscreteStatsTable[GroupByKey]=DiscreteStatsTable[[#This Row],[GroupByKey]])*DiscreteStatsTable[Average])),0)</f>
        <v>12.607069427643092</v>
      </c>
      <c r="O1989" s="5" cm="1">
        <f t="array" ref="O1989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89" s="5" cm="1">
        <f t="array" ref="P1989">MAX(IF((ProjectInfoTable[ProjectName]=DiscreteStatsTable[[#This Row],[ProjectName]]),(ProjectInfoTable[ProjectName]=DiscreteStatsTable[[#This Row],[ProjectName]])*ProjectInfoTable[ConfidenceInterval]))</f>
        <v>0.95</v>
      </c>
      <c r="Q1989" s="5">
        <f>IF(AND(DiscreteStatsTable[[#This Row],[RepsWithStatObserved]]=1,Y1989=0),200000000000000000000,IFERROR(_xlfn.T.INV.2T(1 -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89" s="5" cm="1">
        <f t="array" ref="R1989">MIN(IF((DiscreteStatsTable[GroupByKey]=DiscreteStatsTable[[#This Row],[GroupByKey]]),(DiscreteStatsTable[GroupByKey]=DiscreteStatsTable[[#This Row],[GroupByKey]])*DiscreteStatsTable[Average]))</f>
        <v>7.9331094948983001</v>
      </c>
      <c r="S1989" s="5" cm="1">
        <f t="array" ref="S1989">MAX(IF((DiscreteStatsTable[GroupByKey]=DiscreteStatsTable[[#This Row],[GroupByKey]]),(DiscreteStatsTable[GroupByKey]=DiscreteStatsTable[[#This Row],[GroupByKey]])*DiscreteStatsTable[Average]))</f>
        <v>37.249377369444403</v>
      </c>
      <c r="T1989" s="5" cm="1">
        <f t="array" ref="T1989">MIN(IF((DiscreteStatsTable[GroupByKey]=DiscreteStatsTable[[#This Row],[GroupByKey]]),(DiscreteStatsTable[GroupByKey]=DiscreteStatsTable[[#This Row],[GroupByKey]])*DiscreteStatsTable[Minimum]))</f>
        <v>1.6126494971337599</v>
      </c>
      <c r="U1989" s="5" cm="1">
        <f t="array" ref="U1989">MAX(IF((DiscreteStatsTable[GroupByKey]=DiscreteStatsTable[[#This Row],[GroupByKey]]),(DiscreteStatsTable[GroupByKey]=DiscreteStatsTable[[#This Row],[GroupByKey]])*DiscreteStatsTable[Maximum]))</f>
        <v>77.180378385631897</v>
      </c>
      <c r="V1989" s="5" cm="1">
        <f t="array" ref="V198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89" s="5">
        <f>IF((DiscreteStatsTable[[#This Row],[RepsRequested]]&gt;1),DiscreteStatsTable[[#This Row],[HalfWidth]],DiscreteStatsTable[[#This Row],[BatchMeansHalfWidth]])</f>
        <v>1.3504569972558542</v>
      </c>
      <c r="X1989" s="5" cm="1">
        <f t="array" ref="X1989">COUNT(IF((DiscreteStatsTable[GroupByKey]=DiscreteStatsTable[[#This Row],[GroupByKey]]),(DiscreteStatsTable[GroupByKey]=DiscreteStatsTable[[#This Row],[GroupByKey]])*DiscreteStatsTable[Replication]))</f>
        <v>50</v>
      </c>
      <c r="Y1989" s="5">
        <f>IF(DiscreteStatsTable[[#This Row],[RepsRequested]]=DiscreteStatsTable[[#This Row],[RepsWithStatObserved]],1,0)</f>
        <v>1</v>
      </c>
    </row>
    <row r="1990" spans="1:25" x14ac:dyDescent="0.25">
      <c r="A1990" t="s">
        <v>68</v>
      </c>
      <c r="B1990" t="s">
        <v>70</v>
      </c>
      <c r="C1990">
        <v>32</v>
      </c>
      <c r="D1990" t="s">
        <v>101</v>
      </c>
      <c r="E1990" t="s">
        <v>75</v>
      </c>
      <c r="F1990" t="s">
        <v>73</v>
      </c>
      <c r="G1990">
        <v>0.26534009869214797</v>
      </c>
      <c r="H1990">
        <v>2E+20</v>
      </c>
      <c r="I1990">
        <v>7.1732239968093803E-2</v>
      </c>
      <c r="J1990">
        <v>1.04627764148487</v>
      </c>
      <c r="K1990">
        <v>136</v>
      </c>
      <c r="L199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90" s="5" cm="1">
        <f t="array" ref="M1990">MAX(IF((ProjectInfoTable[ProjectName]=DiscreteStatsTable[[#This Row],[ProjectName]]),(ProjectInfoTable[ProjectName]=DiscreteStatsTable[[#This Row],[ProjectName]])*ProjectInfoTable[NumberOfReplications]))</f>
        <v>50</v>
      </c>
      <c r="N1990" s="5" cm="1">
        <f t="array" ref="N1990">IFERROR(AVERAGE(IF((DiscreteStatsTable[GroupByKey]=DiscreteStatsTable[[#This Row],[GroupByKey]]),(DiscreteStatsTable[GroupByKey]=DiscreteStatsTable[[#This Row],[GroupByKey]])*DiscreteStatsTable[Average])),0)</f>
        <v>0.26292505828831725</v>
      </c>
      <c r="O1990" s="5" cm="1">
        <f t="array" ref="O199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90" s="5" cm="1">
        <f t="array" ref="P1990">MAX(IF((ProjectInfoTable[ProjectName]=DiscreteStatsTable[[#This Row],[ProjectName]]),(ProjectInfoTable[ProjectName]=DiscreteStatsTable[[#This Row],[ProjectName]])*ProjectInfoTable[ConfidenceInterval]))</f>
        <v>0.95</v>
      </c>
      <c r="Q1990" s="5">
        <f>IF(AND(DiscreteStatsTable[[#This Row],[RepsWithStatObserved]]=1,Y1990=0),200000000000000000000,IFERROR(_xlfn.T.INV.2T(1 -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90" s="5" cm="1">
        <f t="array" ref="R1990">MIN(IF((DiscreteStatsTable[GroupByKey]=DiscreteStatsTable[[#This Row],[GroupByKey]]),(DiscreteStatsTable[GroupByKey]=DiscreteStatsTable[[#This Row],[GroupByKey]])*DiscreteStatsTable[Average]))</f>
        <v>0.22557766999137499</v>
      </c>
      <c r="S1990" s="5" cm="1">
        <f t="array" ref="S1990">MAX(IF((DiscreteStatsTable[GroupByKey]=DiscreteStatsTable[[#This Row],[GroupByKey]]),(DiscreteStatsTable[GroupByKey]=DiscreteStatsTable[[#This Row],[GroupByKey]])*DiscreteStatsTable[Average]))</f>
        <v>0.304973914001202</v>
      </c>
      <c r="T1990" s="5" cm="1">
        <f t="array" ref="T1990">MIN(IF((DiscreteStatsTable[GroupByKey]=DiscreteStatsTable[[#This Row],[GroupByKey]]),(DiscreteStatsTable[GroupByKey]=DiscreteStatsTable[[#This Row],[GroupByKey]])*DiscreteStatsTable[Minimum]))</f>
        <v>5.0724782129553003E-2</v>
      </c>
      <c r="U1990" s="5" cm="1">
        <f t="array" ref="U1990">MAX(IF((DiscreteStatsTable[GroupByKey]=DiscreteStatsTable[[#This Row],[GroupByKey]]),(DiscreteStatsTable[GroupByKey]=DiscreteStatsTable[[#This Row],[GroupByKey]])*DiscreteStatsTable[Maximum]))</f>
        <v>1.5964764603369801</v>
      </c>
      <c r="V1990" s="5" cm="1">
        <f t="array" ref="V199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90" s="5">
        <f>IF((DiscreteStatsTable[[#This Row],[RepsRequested]]&gt;1),DiscreteStatsTable[[#This Row],[HalfWidth]],DiscreteStatsTable[[#This Row],[BatchMeansHalfWidth]])</f>
        <v>4.5152151721692402E-3</v>
      </c>
      <c r="X1990" s="5" cm="1">
        <f t="array" ref="X1990">COUNT(IF((DiscreteStatsTable[GroupByKey]=DiscreteStatsTable[[#This Row],[GroupByKey]]),(DiscreteStatsTable[GroupByKey]=DiscreteStatsTable[[#This Row],[GroupByKey]])*DiscreteStatsTable[Replication]))</f>
        <v>50</v>
      </c>
      <c r="Y1990" s="5">
        <f>IF(DiscreteStatsTable[[#This Row],[RepsRequested]]=DiscreteStatsTable[[#This Row],[RepsWithStatObserved]],1,0)</f>
        <v>1</v>
      </c>
    </row>
    <row r="1991" spans="1:25" x14ac:dyDescent="0.25">
      <c r="A1991" t="s">
        <v>68</v>
      </c>
      <c r="B1991" t="s">
        <v>70</v>
      </c>
      <c r="C1991">
        <v>32</v>
      </c>
      <c r="D1991" t="s">
        <v>101</v>
      </c>
      <c r="E1991" t="s">
        <v>76</v>
      </c>
      <c r="F1991" t="s">
        <v>73</v>
      </c>
      <c r="G1991">
        <v>7.9602029607644296</v>
      </c>
      <c r="H1991">
        <v>2E+20</v>
      </c>
      <c r="I1991">
        <v>2.15196719904282</v>
      </c>
      <c r="J1991">
        <v>31.3883292445461</v>
      </c>
      <c r="K1991">
        <v>136</v>
      </c>
      <c r="L199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91" s="5" cm="1">
        <f t="array" ref="M1991">MAX(IF((ProjectInfoTable[ProjectName]=DiscreteStatsTable[[#This Row],[ProjectName]]),(ProjectInfoTable[ProjectName]=DiscreteStatsTable[[#This Row],[ProjectName]])*ProjectInfoTable[NumberOfReplications]))</f>
        <v>50</v>
      </c>
      <c r="N1991" s="5" cm="1">
        <f t="array" ref="N1991">IFERROR(AVERAGE(IF((DiscreteStatsTable[GroupByKey]=DiscreteStatsTable[[#This Row],[GroupByKey]]),(DiscreteStatsTable[GroupByKey]=DiscreteStatsTable[[#This Row],[GroupByKey]])*DiscreteStatsTable[Average])),0)</f>
        <v>7.8877517486495128</v>
      </c>
      <c r="O1991" s="5" cm="1">
        <f t="array" ref="O1991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91" s="5" cm="1">
        <f t="array" ref="P1991">MAX(IF((ProjectInfoTable[ProjectName]=DiscreteStatsTable[[#This Row],[ProjectName]]),(ProjectInfoTable[ProjectName]=DiscreteStatsTable[[#This Row],[ProjectName]])*ProjectInfoTable[ConfidenceInterval]))</f>
        <v>0.95</v>
      </c>
      <c r="Q1991" s="5">
        <f>IF(AND(DiscreteStatsTable[[#This Row],[RepsWithStatObserved]]=1,Y1991=0),200000000000000000000,IFERROR(_xlfn.T.INV.2T(1 -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91" s="5" cm="1">
        <f t="array" ref="R1991">MIN(IF((DiscreteStatsTable[GroupByKey]=DiscreteStatsTable[[#This Row],[GroupByKey]]),(DiscreteStatsTable[GroupByKey]=DiscreteStatsTable[[#This Row],[GroupByKey]])*DiscreteStatsTable[Average]))</f>
        <v>6.7673300997412396</v>
      </c>
      <c r="S1991" s="5" cm="1">
        <f t="array" ref="S1991">MAX(IF((DiscreteStatsTable[GroupByKey]=DiscreteStatsTable[[#This Row],[GroupByKey]]),(DiscreteStatsTable[GroupByKey]=DiscreteStatsTable[[#This Row],[GroupByKey]])*DiscreteStatsTable[Average]))</f>
        <v>9.1492174200360505</v>
      </c>
      <c r="T1991" s="5" cm="1">
        <f t="array" ref="T1991">MIN(IF((DiscreteStatsTable[GroupByKey]=DiscreteStatsTable[[#This Row],[GroupByKey]]),(DiscreteStatsTable[GroupByKey]=DiscreteStatsTable[[#This Row],[GroupByKey]])*DiscreteStatsTable[Minimum]))</f>
        <v>1.5217434638865901</v>
      </c>
      <c r="U1991" s="5" cm="1">
        <f t="array" ref="U1991">MAX(IF((DiscreteStatsTable[GroupByKey]=DiscreteStatsTable[[#This Row],[GroupByKey]]),(DiscreteStatsTable[GroupByKey]=DiscreteStatsTable[[#This Row],[GroupByKey]])*DiscreteStatsTable[Maximum]))</f>
        <v>47.894293810109403</v>
      </c>
      <c r="V1991" s="5" cm="1">
        <f t="array" ref="V199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91" s="5">
        <f>IF((DiscreteStatsTable[[#This Row],[RepsRequested]]&gt;1),DiscreteStatsTable[[#This Row],[HalfWidth]],DiscreteStatsTable[[#This Row],[BatchMeansHalfWidth]])</f>
        <v>0.13545645516507757</v>
      </c>
      <c r="X1991" s="5" cm="1">
        <f t="array" ref="X1991">COUNT(IF((DiscreteStatsTable[GroupByKey]=DiscreteStatsTable[[#This Row],[GroupByKey]]),(DiscreteStatsTable[GroupByKey]=DiscreteStatsTable[[#This Row],[GroupByKey]])*DiscreteStatsTable[Replication]))</f>
        <v>50</v>
      </c>
      <c r="Y1991" s="5">
        <f>IF(DiscreteStatsTable[[#This Row],[RepsRequested]]=DiscreteStatsTable[[#This Row],[RepsWithStatObserved]],1,0)</f>
        <v>1</v>
      </c>
    </row>
    <row r="1992" spans="1:25" x14ac:dyDescent="0.25">
      <c r="A1992" t="s">
        <v>68</v>
      </c>
      <c r="B1992" t="s">
        <v>70</v>
      </c>
      <c r="C1992">
        <v>32</v>
      </c>
      <c r="D1992" t="s">
        <v>101</v>
      </c>
      <c r="E1992" t="s">
        <v>77</v>
      </c>
      <c r="F1992" t="s">
        <v>73</v>
      </c>
      <c r="G1992">
        <v>0</v>
      </c>
      <c r="H1992">
        <v>2E+20</v>
      </c>
      <c r="I1992">
        <v>0</v>
      </c>
      <c r="J1992">
        <v>0</v>
      </c>
      <c r="K1992">
        <v>136</v>
      </c>
      <c r="L199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92" s="5" cm="1">
        <f t="array" ref="M1992">MAX(IF((ProjectInfoTable[ProjectName]=DiscreteStatsTable[[#This Row],[ProjectName]]),(ProjectInfoTable[ProjectName]=DiscreteStatsTable[[#This Row],[ProjectName]])*ProjectInfoTable[NumberOfReplications]))</f>
        <v>50</v>
      </c>
      <c r="N1992" s="5" cm="1">
        <f t="array" ref="N1992">IFERROR(AVERAGE(IF((DiscreteStatsTable[GroupByKey]=DiscreteStatsTable[[#This Row],[GroupByKey]]),(DiscreteStatsTable[GroupByKey]=DiscreteStatsTable[[#This Row],[GroupByKey]])*DiscreteStatsTable[Average])),0)</f>
        <v>0</v>
      </c>
      <c r="O1992" s="5" cm="1">
        <f t="array" ref="O1992">IFERROR(_xlfn.STDEV.S(IF((DiscreteStatsTable[GroupByKey]=DiscreteStatsTable[[#This Row],[GroupByKey]]),(DiscreteStatsTable[GroupByKey]=DiscreteStatsTable[[#This Row],[GroupByKey]])*DiscreteStatsTable[Average])),0)</f>
        <v>0</v>
      </c>
      <c r="P1992" s="5" cm="1">
        <f t="array" ref="P1992">MAX(IF((ProjectInfoTable[ProjectName]=DiscreteStatsTable[[#This Row],[ProjectName]]),(ProjectInfoTable[ProjectName]=DiscreteStatsTable[[#This Row],[ProjectName]])*ProjectInfoTable[ConfidenceInterval]))</f>
        <v>0.95</v>
      </c>
      <c r="Q1992" s="5">
        <f>IF(AND(DiscreteStatsTable[[#This Row],[RepsWithStatObserved]]=1,Y1992=0),200000000000000000000,IFERROR(_xlfn.T.INV.2T(1 -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2" s="5" cm="1">
        <f t="array" ref="R1992">MIN(IF((DiscreteStatsTable[GroupByKey]=DiscreteStatsTable[[#This Row],[GroupByKey]]),(DiscreteStatsTable[GroupByKey]=DiscreteStatsTable[[#This Row],[GroupByKey]])*DiscreteStatsTable[Average]))</f>
        <v>0</v>
      </c>
      <c r="S1992" s="5" cm="1">
        <f t="array" ref="S1992">MAX(IF((DiscreteStatsTable[GroupByKey]=DiscreteStatsTable[[#This Row],[GroupByKey]]),(DiscreteStatsTable[GroupByKey]=DiscreteStatsTable[[#This Row],[GroupByKey]])*DiscreteStatsTable[Average]))</f>
        <v>0</v>
      </c>
      <c r="T1992" s="5" cm="1">
        <f t="array" ref="T1992">MIN(IF((DiscreteStatsTable[GroupByKey]=DiscreteStatsTable[[#This Row],[GroupByKey]]),(DiscreteStatsTable[GroupByKey]=DiscreteStatsTable[[#This Row],[GroupByKey]])*DiscreteStatsTable[Minimum]))</f>
        <v>0</v>
      </c>
      <c r="U1992" s="5" cm="1">
        <f t="array" ref="U1992">MAX(IF((DiscreteStatsTable[GroupByKey]=DiscreteStatsTable[[#This Row],[GroupByKey]]),(DiscreteStatsTable[GroupByKey]=DiscreteStatsTable[[#This Row],[GroupByKey]])*DiscreteStatsTable[Maximum]))</f>
        <v>0</v>
      </c>
      <c r="V1992" s="5" cm="1">
        <f t="array" ref="V199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92" s="5">
        <f>IF((DiscreteStatsTable[[#This Row],[RepsRequested]]&gt;1),DiscreteStatsTable[[#This Row],[HalfWidth]],DiscreteStatsTable[[#This Row],[BatchMeansHalfWidth]])</f>
        <v>0</v>
      </c>
      <c r="X1992" s="5" cm="1">
        <f t="array" ref="X1992">COUNT(IF((DiscreteStatsTable[GroupByKey]=DiscreteStatsTable[[#This Row],[GroupByKey]]),(DiscreteStatsTable[GroupByKey]=DiscreteStatsTable[[#This Row],[GroupByKey]])*DiscreteStatsTable[Replication]))</f>
        <v>50</v>
      </c>
      <c r="Y1992" s="5">
        <f>IF(DiscreteStatsTable[[#This Row],[RepsRequested]]=DiscreteStatsTable[[#This Row],[RepsWithStatObserved]],1,0)</f>
        <v>1</v>
      </c>
    </row>
    <row r="1993" spans="1:25" x14ac:dyDescent="0.25">
      <c r="A1993" t="s">
        <v>68</v>
      </c>
      <c r="B1993" t="s">
        <v>70</v>
      </c>
      <c r="C1993">
        <v>32</v>
      </c>
      <c r="D1993" t="s">
        <v>101</v>
      </c>
      <c r="E1993" t="s">
        <v>78</v>
      </c>
      <c r="F1993" t="s">
        <v>73</v>
      </c>
      <c r="G1993">
        <v>2.48254668845787</v>
      </c>
      <c r="H1993">
        <v>2E+20</v>
      </c>
      <c r="I1993">
        <v>0</v>
      </c>
      <c r="J1993">
        <v>22.2588129556671</v>
      </c>
      <c r="K1993">
        <v>136</v>
      </c>
      <c r="L199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93" s="5" cm="1">
        <f t="array" ref="M1993">MAX(IF((ProjectInfoTable[ProjectName]=DiscreteStatsTable[[#This Row],[ProjectName]]),(ProjectInfoTable[ProjectName]=DiscreteStatsTable[[#This Row],[ProjectName]])*ProjectInfoTable[NumberOfReplications]))</f>
        <v>50</v>
      </c>
      <c r="N1993" s="5" cm="1">
        <f t="array" ref="N1993">IFERROR(AVERAGE(IF((DiscreteStatsTable[GroupByKey]=DiscreteStatsTable[[#This Row],[GroupByKey]]),(DiscreteStatsTable[GroupByKey]=DiscreteStatsTable[[#This Row],[GroupByKey]])*DiscreteStatsTable[Average])),0)</f>
        <v>4.7193176789935771</v>
      </c>
      <c r="O1993" s="5" cm="1">
        <f t="array" ref="O1993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93" s="5" cm="1">
        <f t="array" ref="P1993">MAX(IF((ProjectInfoTable[ProjectName]=DiscreteStatsTable[[#This Row],[ProjectName]]),(ProjectInfoTable[ProjectName]=DiscreteStatsTable[[#This Row],[ProjectName]])*ProjectInfoTable[ConfidenceInterval]))</f>
        <v>0.95</v>
      </c>
      <c r="Q1993" s="5">
        <f>IF(AND(DiscreteStatsTable[[#This Row],[RepsWithStatObserved]]=1,Y1993=0),200000000000000000000,IFERROR(_xlfn.T.INV.2T(1 -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93" s="5" cm="1">
        <f t="array" ref="R1993">MIN(IF((DiscreteStatsTable[GroupByKey]=DiscreteStatsTable[[#This Row],[GroupByKey]]),(DiscreteStatsTable[GroupByKey]=DiscreteStatsTable[[#This Row],[GroupByKey]])*DiscreteStatsTable[Average]))</f>
        <v>0.99822562879195997</v>
      </c>
      <c r="S1993" s="5" cm="1">
        <f t="array" ref="S1993">MAX(IF((DiscreteStatsTable[GroupByKey]=DiscreteStatsTable[[#This Row],[GroupByKey]]),(DiscreteStatsTable[GroupByKey]=DiscreteStatsTable[[#This Row],[GroupByKey]])*DiscreteStatsTable[Average]))</f>
        <v>28.2391469314353</v>
      </c>
      <c r="T1993" s="5" cm="1">
        <f t="array" ref="T1993">MIN(IF((DiscreteStatsTable[GroupByKey]=DiscreteStatsTable[[#This Row],[GroupByKey]]),(DiscreteStatsTable[GroupByKey]=DiscreteStatsTable[[#This Row],[GroupByKey]])*DiscreteStatsTable[Minimum]))</f>
        <v>0</v>
      </c>
      <c r="U1993" s="5" cm="1">
        <f t="array" ref="U1993">MAX(IF((DiscreteStatsTable[GroupByKey]=DiscreteStatsTable[[#This Row],[GroupByKey]]),(DiscreteStatsTable[GroupByKey]=DiscreteStatsTable[[#This Row],[GroupByKey]])*DiscreteStatsTable[Maximum]))</f>
        <v>63.809412329180802</v>
      </c>
      <c r="V1993" s="5" cm="1">
        <f t="array" ref="V199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93" s="5">
        <f>IF((DiscreteStatsTable[[#This Row],[RepsRequested]]&gt;1),DiscreteStatsTable[[#This Row],[HalfWidth]],DiscreteStatsTable[[#This Row],[BatchMeansHalfWidth]])</f>
        <v>1.2545249514665935</v>
      </c>
      <c r="X1993" s="5" cm="1">
        <f t="array" ref="X1993">COUNT(IF((DiscreteStatsTable[GroupByKey]=DiscreteStatsTable[[#This Row],[GroupByKey]]),(DiscreteStatsTable[GroupByKey]=DiscreteStatsTable[[#This Row],[GroupByKey]])*DiscreteStatsTable[Replication]))</f>
        <v>50</v>
      </c>
      <c r="Y1993" s="5">
        <f>IF(DiscreteStatsTable[[#This Row],[RepsRequested]]=DiscreteStatsTable[[#This Row],[RepsWithStatObserved]],1,0)</f>
        <v>1</v>
      </c>
    </row>
    <row r="1994" spans="1:25" x14ac:dyDescent="0.25">
      <c r="A1994" t="s">
        <v>68</v>
      </c>
      <c r="B1994" t="s">
        <v>70</v>
      </c>
      <c r="C1994">
        <v>33</v>
      </c>
      <c r="D1994" t="s">
        <v>101</v>
      </c>
      <c r="E1994" t="s">
        <v>72</v>
      </c>
      <c r="F1994" t="s">
        <v>73</v>
      </c>
      <c r="G1994">
        <v>0.245048581863442</v>
      </c>
      <c r="H1994">
        <v>2E+20</v>
      </c>
      <c r="I1994">
        <v>6.3571395085720406E-2</v>
      </c>
      <c r="J1994">
        <v>1.2217973840055301</v>
      </c>
      <c r="K1994">
        <v>139</v>
      </c>
      <c r="L199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994" s="5" cm="1">
        <f t="array" ref="M1994">MAX(IF((ProjectInfoTable[ProjectName]=DiscreteStatsTable[[#This Row],[ProjectName]]),(ProjectInfoTable[ProjectName]=DiscreteStatsTable[[#This Row],[ProjectName]])*ProjectInfoTable[NumberOfReplications]))</f>
        <v>50</v>
      </c>
      <c r="N1994" s="5" cm="1">
        <f t="array" ref="N1994">IFERROR(AVERAGE(IF((DiscreteStatsTable[GroupByKey]=DiscreteStatsTable[[#This Row],[GroupByKey]]),(DiscreteStatsTable[GroupByKey]=DiscreteStatsTable[[#This Row],[GroupByKey]])*DiscreteStatsTable[Average])),0)</f>
        <v>0.26292505828831725</v>
      </c>
      <c r="O1994" s="5" cm="1">
        <f t="array" ref="O199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94" s="5" cm="1">
        <f t="array" ref="P1994">MAX(IF((ProjectInfoTable[ProjectName]=DiscreteStatsTable[[#This Row],[ProjectName]]),(ProjectInfoTable[ProjectName]=DiscreteStatsTable[[#This Row],[ProjectName]])*ProjectInfoTable[ConfidenceInterval]))</f>
        <v>0.95</v>
      </c>
      <c r="Q1994" s="5">
        <f>IF(AND(DiscreteStatsTable[[#This Row],[RepsWithStatObserved]]=1,Y1994=0),200000000000000000000,IFERROR(_xlfn.T.INV.2T(1 -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94" s="5" cm="1">
        <f t="array" ref="R1994">MIN(IF((DiscreteStatsTable[GroupByKey]=DiscreteStatsTable[[#This Row],[GroupByKey]]),(DiscreteStatsTable[GroupByKey]=DiscreteStatsTable[[#This Row],[GroupByKey]])*DiscreteStatsTable[Average]))</f>
        <v>0.22557766999137499</v>
      </c>
      <c r="S1994" s="5" cm="1">
        <f t="array" ref="S1994">MAX(IF((DiscreteStatsTable[GroupByKey]=DiscreteStatsTable[[#This Row],[GroupByKey]]),(DiscreteStatsTable[GroupByKey]=DiscreteStatsTable[[#This Row],[GroupByKey]])*DiscreteStatsTable[Average]))</f>
        <v>0.304973914001202</v>
      </c>
      <c r="T1994" s="5" cm="1">
        <f t="array" ref="T1994">MIN(IF((DiscreteStatsTable[GroupByKey]=DiscreteStatsTable[[#This Row],[GroupByKey]]),(DiscreteStatsTable[GroupByKey]=DiscreteStatsTable[[#This Row],[GroupByKey]])*DiscreteStatsTable[Minimum]))</f>
        <v>5.0724782129553003E-2</v>
      </c>
      <c r="U1994" s="5" cm="1">
        <f t="array" ref="U1994">MAX(IF((DiscreteStatsTable[GroupByKey]=DiscreteStatsTable[[#This Row],[GroupByKey]]),(DiscreteStatsTable[GroupByKey]=DiscreteStatsTable[[#This Row],[GroupByKey]])*DiscreteStatsTable[Maximum]))</f>
        <v>1.5964764603369801</v>
      </c>
      <c r="V1994" s="5" cm="1">
        <f t="array" ref="V199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94" s="5">
        <f>IF((DiscreteStatsTable[[#This Row],[RepsRequested]]&gt;1),DiscreteStatsTable[[#This Row],[HalfWidth]],DiscreteStatsTable[[#This Row],[BatchMeansHalfWidth]])</f>
        <v>4.5152151721692402E-3</v>
      </c>
      <c r="X1994" s="5" cm="1">
        <f t="array" ref="X1994">COUNT(IF((DiscreteStatsTable[GroupByKey]=DiscreteStatsTable[[#This Row],[GroupByKey]]),(DiscreteStatsTable[GroupByKey]=DiscreteStatsTable[[#This Row],[GroupByKey]])*DiscreteStatsTable[Replication]))</f>
        <v>50</v>
      </c>
      <c r="Y1994" s="5">
        <f>IF(DiscreteStatsTable[[#This Row],[RepsRequested]]=DiscreteStatsTable[[#This Row],[RepsWithStatObserved]],1,0)</f>
        <v>1</v>
      </c>
    </row>
    <row r="1995" spans="1:25" x14ac:dyDescent="0.25">
      <c r="A1995" t="s">
        <v>68</v>
      </c>
      <c r="B1995" t="s">
        <v>70</v>
      </c>
      <c r="C1995">
        <v>33</v>
      </c>
      <c r="D1995" t="s">
        <v>101</v>
      </c>
      <c r="E1995" t="s">
        <v>74</v>
      </c>
      <c r="F1995" t="s">
        <v>73</v>
      </c>
      <c r="G1995">
        <v>9.6598545441725907</v>
      </c>
      <c r="H1995">
        <v>2E+20</v>
      </c>
      <c r="I1995">
        <v>1.90714185257161</v>
      </c>
      <c r="J1995">
        <v>36.653921520165802</v>
      </c>
      <c r="K1995">
        <v>139</v>
      </c>
      <c r="L199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995" s="5" cm="1">
        <f t="array" ref="M1995">MAX(IF((ProjectInfoTable[ProjectName]=DiscreteStatsTable[[#This Row],[ProjectName]]),(ProjectInfoTable[ProjectName]=DiscreteStatsTable[[#This Row],[ProjectName]])*ProjectInfoTable[NumberOfReplications]))</f>
        <v>50</v>
      </c>
      <c r="N1995" s="5" cm="1">
        <f t="array" ref="N1995">IFERROR(AVERAGE(IF((DiscreteStatsTable[GroupByKey]=DiscreteStatsTable[[#This Row],[GroupByKey]]),(DiscreteStatsTable[GroupByKey]=DiscreteStatsTable[[#This Row],[GroupByKey]])*DiscreteStatsTable[Average])),0)</f>
        <v>12.607069427643092</v>
      </c>
      <c r="O1995" s="5" cm="1">
        <f t="array" ref="O1995">IFERROR(_xlfn.STDEV.S(IF((DiscreteStatsTable[GroupByKey]=DiscreteStatsTable[[#This Row],[GroupByKey]]),(DiscreteStatsTable[GroupByKey]=DiscreteStatsTable[[#This Row],[GroupByKey]])*DiscreteStatsTable[Average])),0)</f>
        <v>4.7518365215555507</v>
      </c>
      <c r="P1995" s="5" cm="1">
        <f t="array" ref="P1995">MAX(IF((ProjectInfoTable[ProjectName]=DiscreteStatsTable[[#This Row],[ProjectName]]),(ProjectInfoTable[ProjectName]=DiscreteStatsTable[[#This Row],[ProjectName]])*ProjectInfoTable[ConfidenceInterval]))</f>
        <v>0.95</v>
      </c>
      <c r="Q1995" s="5">
        <f>IF(AND(DiscreteStatsTable[[#This Row],[RepsWithStatObserved]]=1,Y1995=0),200000000000000000000,IFERROR(_xlfn.T.INV.2T(1 -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1995" s="5" cm="1">
        <f t="array" ref="R1995">MIN(IF((DiscreteStatsTable[GroupByKey]=DiscreteStatsTable[[#This Row],[GroupByKey]]),(DiscreteStatsTable[GroupByKey]=DiscreteStatsTable[[#This Row],[GroupByKey]])*DiscreteStatsTable[Average]))</f>
        <v>7.9331094948983001</v>
      </c>
      <c r="S1995" s="5" cm="1">
        <f t="array" ref="S1995">MAX(IF((DiscreteStatsTable[GroupByKey]=DiscreteStatsTable[[#This Row],[GroupByKey]]),(DiscreteStatsTable[GroupByKey]=DiscreteStatsTable[[#This Row],[GroupByKey]])*DiscreteStatsTable[Average]))</f>
        <v>37.249377369444403</v>
      </c>
      <c r="T1995" s="5" cm="1">
        <f t="array" ref="T1995">MIN(IF((DiscreteStatsTable[GroupByKey]=DiscreteStatsTable[[#This Row],[GroupByKey]]),(DiscreteStatsTable[GroupByKey]=DiscreteStatsTable[[#This Row],[GroupByKey]])*DiscreteStatsTable[Minimum]))</f>
        <v>1.6126494971337599</v>
      </c>
      <c r="U1995" s="5" cm="1">
        <f t="array" ref="U1995">MAX(IF((DiscreteStatsTable[GroupByKey]=DiscreteStatsTable[[#This Row],[GroupByKey]]),(DiscreteStatsTable[GroupByKey]=DiscreteStatsTable[[#This Row],[GroupByKey]])*DiscreteStatsTable[Maximum]))</f>
        <v>77.180378385631897</v>
      </c>
      <c r="V1995" s="5" cm="1">
        <f t="array" ref="V199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95" s="5">
        <f>IF((DiscreteStatsTable[[#This Row],[RepsRequested]]&gt;1),DiscreteStatsTable[[#This Row],[HalfWidth]],DiscreteStatsTable[[#This Row],[BatchMeansHalfWidth]])</f>
        <v>1.3504569972558542</v>
      </c>
      <c r="X1995" s="5" cm="1">
        <f t="array" ref="X1995">COUNT(IF((DiscreteStatsTable[GroupByKey]=DiscreteStatsTable[[#This Row],[GroupByKey]]),(DiscreteStatsTable[GroupByKey]=DiscreteStatsTable[[#This Row],[GroupByKey]])*DiscreteStatsTable[Replication]))</f>
        <v>50</v>
      </c>
      <c r="Y1995" s="5">
        <f>IF(DiscreteStatsTable[[#This Row],[RepsRequested]]=DiscreteStatsTable[[#This Row],[RepsWithStatObserved]],1,0)</f>
        <v>1</v>
      </c>
    </row>
    <row r="1996" spans="1:25" x14ac:dyDescent="0.25">
      <c r="A1996" t="s">
        <v>68</v>
      </c>
      <c r="B1996" t="s">
        <v>70</v>
      </c>
      <c r="C1996">
        <v>33</v>
      </c>
      <c r="D1996" t="s">
        <v>101</v>
      </c>
      <c r="E1996" t="s">
        <v>75</v>
      </c>
      <c r="F1996" t="s">
        <v>73</v>
      </c>
      <c r="G1996">
        <v>0.245048581863442</v>
      </c>
      <c r="H1996">
        <v>2E+20</v>
      </c>
      <c r="I1996">
        <v>6.3571395085720406E-2</v>
      </c>
      <c r="J1996">
        <v>1.2217973840055301</v>
      </c>
      <c r="K1996">
        <v>139</v>
      </c>
      <c r="L199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996" s="5" cm="1">
        <f t="array" ref="M1996">MAX(IF((ProjectInfoTable[ProjectName]=DiscreteStatsTable[[#This Row],[ProjectName]]),(ProjectInfoTable[ProjectName]=DiscreteStatsTable[[#This Row],[ProjectName]])*ProjectInfoTable[NumberOfReplications]))</f>
        <v>50</v>
      </c>
      <c r="N1996" s="5" cm="1">
        <f t="array" ref="N1996">IFERROR(AVERAGE(IF((DiscreteStatsTable[GroupByKey]=DiscreteStatsTable[[#This Row],[GroupByKey]]),(DiscreteStatsTable[GroupByKey]=DiscreteStatsTable[[#This Row],[GroupByKey]])*DiscreteStatsTable[Average])),0)</f>
        <v>0.26292505828831725</v>
      </c>
      <c r="O1996" s="5" cm="1">
        <f t="array" ref="O199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1996" s="5" cm="1">
        <f t="array" ref="P1996">MAX(IF((ProjectInfoTable[ProjectName]=DiscreteStatsTable[[#This Row],[ProjectName]]),(ProjectInfoTable[ProjectName]=DiscreteStatsTable[[#This Row],[ProjectName]])*ProjectInfoTable[ConfidenceInterval]))</f>
        <v>0.95</v>
      </c>
      <c r="Q1996" s="5">
        <f>IF(AND(DiscreteStatsTable[[#This Row],[RepsWithStatObserved]]=1,Y1996=0),200000000000000000000,IFERROR(_xlfn.T.INV.2T(1 -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1996" s="5" cm="1">
        <f t="array" ref="R1996">MIN(IF((DiscreteStatsTable[GroupByKey]=DiscreteStatsTable[[#This Row],[GroupByKey]]),(DiscreteStatsTable[GroupByKey]=DiscreteStatsTable[[#This Row],[GroupByKey]])*DiscreteStatsTable[Average]))</f>
        <v>0.22557766999137499</v>
      </c>
      <c r="S1996" s="5" cm="1">
        <f t="array" ref="S1996">MAX(IF((DiscreteStatsTable[GroupByKey]=DiscreteStatsTable[[#This Row],[GroupByKey]]),(DiscreteStatsTable[GroupByKey]=DiscreteStatsTable[[#This Row],[GroupByKey]])*DiscreteStatsTable[Average]))</f>
        <v>0.304973914001202</v>
      </c>
      <c r="T1996" s="5" cm="1">
        <f t="array" ref="T1996">MIN(IF((DiscreteStatsTable[GroupByKey]=DiscreteStatsTable[[#This Row],[GroupByKey]]),(DiscreteStatsTable[GroupByKey]=DiscreteStatsTable[[#This Row],[GroupByKey]])*DiscreteStatsTable[Minimum]))</f>
        <v>5.0724782129553003E-2</v>
      </c>
      <c r="U1996" s="5" cm="1">
        <f t="array" ref="U1996">MAX(IF((DiscreteStatsTable[GroupByKey]=DiscreteStatsTable[[#This Row],[GroupByKey]]),(DiscreteStatsTable[GroupByKey]=DiscreteStatsTable[[#This Row],[GroupByKey]])*DiscreteStatsTable[Maximum]))</f>
        <v>1.5964764603369801</v>
      </c>
      <c r="V1996" s="5" cm="1">
        <f t="array" ref="V199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96" s="5">
        <f>IF((DiscreteStatsTable[[#This Row],[RepsRequested]]&gt;1),DiscreteStatsTable[[#This Row],[HalfWidth]],DiscreteStatsTable[[#This Row],[BatchMeansHalfWidth]])</f>
        <v>4.5152151721692402E-3</v>
      </c>
      <c r="X1996" s="5" cm="1">
        <f t="array" ref="X1996">COUNT(IF((DiscreteStatsTable[GroupByKey]=DiscreteStatsTable[[#This Row],[GroupByKey]]),(DiscreteStatsTable[GroupByKey]=DiscreteStatsTable[[#This Row],[GroupByKey]])*DiscreteStatsTable[Replication]))</f>
        <v>50</v>
      </c>
      <c r="Y1996" s="5">
        <f>IF(DiscreteStatsTable[[#This Row],[RepsRequested]]=DiscreteStatsTable[[#This Row],[RepsWithStatObserved]],1,0)</f>
        <v>1</v>
      </c>
    </row>
    <row r="1997" spans="1:25" x14ac:dyDescent="0.25">
      <c r="A1997" t="s">
        <v>68</v>
      </c>
      <c r="B1997" t="s">
        <v>70</v>
      </c>
      <c r="C1997">
        <v>33</v>
      </c>
      <c r="D1997" t="s">
        <v>101</v>
      </c>
      <c r="E1997" t="s">
        <v>76</v>
      </c>
      <c r="F1997" t="s">
        <v>73</v>
      </c>
      <c r="G1997">
        <v>7.3514574559032502</v>
      </c>
      <c r="H1997">
        <v>2E+20</v>
      </c>
      <c r="I1997">
        <v>1.90714185257161</v>
      </c>
      <c r="J1997">
        <v>36.653921520165802</v>
      </c>
      <c r="K1997">
        <v>139</v>
      </c>
      <c r="L199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997" s="5" cm="1">
        <f t="array" ref="M1997">MAX(IF((ProjectInfoTable[ProjectName]=DiscreteStatsTable[[#This Row],[ProjectName]]),(ProjectInfoTable[ProjectName]=DiscreteStatsTable[[#This Row],[ProjectName]])*ProjectInfoTable[NumberOfReplications]))</f>
        <v>50</v>
      </c>
      <c r="N1997" s="5" cm="1">
        <f t="array" ref="N1997">IFERROR(AVERAGE(IF((DiscreteStatsTable[GroupByKey]=DiscreteStatsTable[[#This Row],[GroupByKey]]),(DiscreteStatsTable[GroupByKey]=DiscreteStatsTable[[#This Row],[GroupByKey]])*DiscreteStatsTable[Average])),0)</f>
        <v>7.8877517486495128</v>
      </c>
      <c r="O1997" s="5" cm="1">
        <f t="array" ref="O1997">IFERROR(_xlfn.STDEV.S(IF((DiscreteStatsTable[GroupByKey]=DiscreteStatsTable[[#This Row],[GroupByKey]]),(DiscreteStatsTable[GroupByKey]=DiscreteStatsTable[[#This Row],[GroupByKey]])*DiscreteStatsTable[Average])),0)</f>
        <v>0.47662897229738305</v>
      </c>
      <c r="P1997" s="5" cm="1">
        <f t="array" ref="P1997">MAX(IF((ProjectInfoTable[ProjectName]=DiscreteStatsTable[[#This Row],[ProjectName]]),(ProjectInfoTable[ProjectName]=DiscreteStatsTable[[#This Row],[ProjectName]])*ProjectInfoTable[ConfidenceInterval]))</f>
        <v>0.95</v>
      </c>
      <c r="Q1997" s="5">
        <f>IF(AND(DiscreteStatsTable[[#This Row],[RepsWithStatObserved]]=1,Y1997=0),200000000000000000000,IFERROR(_xlfn.T.INV.2T(1 -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1997" s="5" cm="1">
        <f t="array" ref="R1997">MIN(IF((DiscreteStatsTable[GroupByKey]=DiscreteStatsTable[[#This Row],[GroupByKey]]),(DiscreteStatsTable[GroupByKey]=DiscreteStatsTable[[#This Row],[GroupByKey]])*DiscreteStatsTable[Average]))</f>
        <v>6.7673300997412396</v>
      </c>
      <c r="S1997" s="5" cm="1">
        <f t="array" ref="S1997">MAX(IF((DiscreteStatsTable[GroupByKey]=DiscreteStatsTable[[#This Row],[GroupByKey]]),(DiscreteStatsTable[GroupByKey]=DiscreteStatsTable[[#This Row],[GroupByKey]])*DiscreteStatsTable[Average]))</f>
        <v>9.1492174200360505</v>
      </c>
      <c r="T1997" s="5" cm="1">
        <f t="array" ref="T1997">MIN(IF((DiscreteStatsTable[GroupByKey]=DiscreteStatsTable[[#This Row],[GroupByKey]]),(DiscreteStatsTable[GroupByKey]=DiscreteStatsTable[[#This Row],[GroupByKey]])*DiscreteStatsTable[Minimum]))</f>
        <v>1.5217434638865901</v>
      </c>
      <c r="U1997" s="5" cm="1">
        <f t="array" ref="U1997">MAX(IF((DiscreteStatsTable[GroupByKey]=DiscreteStatsTable[[#This Row],[GroupByKey]]),(DiscreteStatsTable[GroupByKey]=DiscreteStatsTable[[#This Row],[GroupByKey]])*DiscreteStatsTable[Maximum]))</f>
        <v>47.894293810109403</v>
      </c>
      <c r="V1997" s="5" cm="1">
        <f t="array" ref="V199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97" s="5">
        <f>IF((DiscreteStatsTable[[#This Row],[RepsRequested]]&gt;1),DiscreteStatsTable[[#This Row],[HalfWidth]],DiscreteStatsTable[[#This Row],[BatchMeansHalfWidth]])</f>
        <v>0.13545645516507757</v>
      </c>
      <c r="X1997" s="5" cm="1">
        <f t="array" ref="X1997">COUNT(IF((DiscreteStatsTable[GroupByKey]=DiscreteStatsTable[[#This Row],[GroupByKey]]),(DiscreteStatsTable[GroupByKey]=DiscreteStatsTable[[#This Row],[GroupByKey]])*DiscreteStatsTable[Replication]))</f>
        <v>50</v>
      </c>
      <c r="Y1997" s="5">
        <f>IF(DiscreteStatsTable[[#This Row],[RepsRequested]]=DiscreteStatsTable[[#This Row],[RepsWithStatObserved]],1,0)</f>
        <v>1</v>
      </c>
    </row>
    <row r="1998" spans="1:25" x14ac:dyDescent="0.25">
      <c r="A1998" t="s">
        <v>68</v>
      </c>
      <c r="B1998" t="s">
        <v>70</v>
      </c>
      <c r="C1998">
        <v>33</v>
      </c>
      <c r="D1998" t="s">
        <v>101</v>
      </c>
      <c r="E1998" t="s">
        <v>77</v>
      </c>
      <c r="F1998" t="s">
        <v>73</v>
      </c>
      <c r="G1998">
        <v>0</v>
      </c>
      <c r="H1998">
        <v>2E+20</v>
      </c>
      <c r="I1998">
        <v>0</v>
      </c>
      <c r="J1998">
        <v>0</v>
      </c>
      <c r="K1998">
        <v>139</v>
      </c>
      <c r="L199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998" s="5" cm="1">
        <f t="array" ref="M1998">MAX(IF((ProjectInfoTable[ProjectName]=DiscreteStatsTable[[#This Row],[ProjectName]]),(ProjectInfoTable[ProjectName]=DiscreteStatsTable[[#This Row],[ProjectName]])*ProjectInfoTable[NumberOfReplications]))</f>
        <v>50</v>
      </c>
      <c r="N1998" s="5" cm="1">
        <f t="array" ref="N1998">IFERROR(AVERAGE(IF((DiscreteStatsTable[GroupByKey]=DiscreteStatsTable[[#This Row],[GroupByKey]]),(DiscreteStatsTable[GroupByKey]=DiscreteStatsTable[[#This Row],[GroupByKey]])*DiscreteStatsTable[Average])),0)</f>
        <v>0</v>
      </c>
      <c r="O1998" s="5" cm="1">
        <f t="array" ref="O1998">IFERROR(_xlfn.STDEV.S(IF((DiscreteStatsTable[GroupByKey]=DiscreteStatsTable[[#This Row],[GroupByKey]]),(DiscreteStatsTable[GroupByKey]=DiscreteStatsTable[[#This Row],[GroupByKey]])*DiscreteStatsTable[Average])),0)</f>
        <v>0</v>
      </c>
      <c r="P1998" s="5" cm="1">
        <f t="array" ref="P1998">MAX(IF((ProjectInfoTable[ProjectName]=DiscreteStatsTable[[#This Row],[ProjectName]]),(ProjectInfoTable[ProjectName]=DiscreteStatsTable[[#This Row],[ProjectName]])*ProjectInfoTable[ConfidenceInterval]))</f>
        <v>0.95</v>
      </c>
      <c r="Q1998" s="5">
        <f>IF(AND(DiscreteStatsTable[[#This Row],[RepsWithStatObserved]]=1,Y1998=0),200000000000000000000,IFERROR(_xlfn.T.INV.2T(1 -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8" s="5" cm="1">
        <f t="array" ref="R1998">MIN(IF((DiscreteStatsTable[GroupByKey]=DiscreteStatsTable[[#This Row],[GroupByKey]]),(DiscreteStatsTable[GroupByKey]=DiscreteStatsTable[[#This Row],[GroupByKey]])*DiscreteStatsTable[Average]))</f>
        <v>0</v>
      </c>
      <c r="S1998" s="5" cm="1">
        <f t="array" ref="S1998">MAX(IF((DiscreteStatsTable[GroupByKey]=DiscreteStatsTable[[#This Row],[GroupByKey]]),(DiscreteStatsTable[GroupByKey]=DiscreteStatsTable[[#This Row],[GroupByKey]])*DiscreteStatsTable[Average]))</f>
        <v>0</v>
      </c>
      <c r="T1998" s="5" cm="1">
        <f t="array" ref="T1998">MIN(IF((DiscreteStatsTable[GroupByKey]=DiscreteStatsTable[[#This Row],[GroupByKey]]),(DiscreteStatsTable[GroupByKey]=DiscreteStatsTable[[#This Row],[GroupByKey]])*DiscreteStatsTable[Minimum]))</f>
        <v>0</v>
      </c>
      <c r="U1998" s="5" cm="1">
        <f t="array" ref="U1998">MAX(IF((DiscreteStatsTable[GroupByKey]=DiscreteStatsTable[[#This Row],[GroupByKey]]),(DiscreteStatsTable[GroupByKey]=DiscreteStatsTable[[#This Row],[GroupByKey]])*DiscreteStatsTable[Maximum]))</f>
        <v>0</v>
      </c>
      <c r="V1998" s="5" cm="1">
        <f t="array" ref="V199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98" s="5">
        <f>IF((DiscreteStatsTable[[#This Row],[RepsRequested]]&gt;1),DiscreteStatsTable[[#This Row],[HalfWidth]],DiscreteStatsTable[[#This Row],[BatchMeansHalfWidth]])</f>
        <v>0</v>
      </c>
      <c r="X1998" s="5" cm="1">
        <f t="array" ref="X1998">COUNT(IF((DiscreteStatsTable[GroupByKey]=DiscreteStatsTable[[#This Row],[GroupByKey]]),(DiscreteStatsTable[GroupByKey]=DiscreteStatsTable[[#This Row],[GroupByKey]])*DiscreteStatsTable[Replication]))</f>
        <v>50</v>
      </c>
      <c r="Y1998" s="5">
        <f>IF(DiscreteStatsTable[[#This Row],[RepsRequested]]=DiscreteStatsTable[[#This Row],[RepsWithStatObserved]],1,0)</f>
        <v>1</v>
      </c>
    </row>
    <row r="1999" spans="1:25" x14ac:dyDescent="0.25">
      <c r="A1999" t="s">
        <v>68</v>
      </c>
      <c r="B1999" t="s">
        <v>70</v>
      </c>
      <c r="C1999">
        <v>33</v>
      </c>
      <c r="D1999" t="s">
        <v>101</v>
      </c>
      <c r="E1999" t="s">
        <v>78</v>
      </c>
      <c r="F1999" t="s">
        <v>73</v>
      </c>
      <c r="G1999">
        <v>2.3083970882693401</v>
      </c>
      <c r="H1999">
        <v>2E+20</v>
      </c>
      <c r="I1999">
        <v>0</v>
      </c>
      <c r="J1999">
        <v>19.384802087284601</v>
      </c>
      <c r="K1999">
        <v>139</v>
      </c>
      <c r="L199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999" s="5" cm="1">
        <f t="array" ref="M1999">MAX(IF((ProjectInfoTable[ProjectName]=DiscreteStatsTable[[#This Row],[ProjectName]]),(ProjectInfoTable[ProjectName]=DiscreteStatsTable[[#This Row],[ProjectName]])*ProjectInfoTable[NumberOfReplications]))</f>
        <v>50</v>
      </c>
      <c r="N1999" s="5" cm="1">
        <f t="array" ref="N1999">IFERROR(AVERAGE(IF((DiscreteStatsTable[GroupByKey]=DiscreteStatsTable[[#This Row],[GroupByKey]]),(DiscreteStatsTable[GroupByKey]=DiscreteStatsTable[[#This Row],[GroupByKey]])*DiscreteStatsTable[Average])),0)</f>
        <v>4.7193176789935771</v>
      </c>
      <c r="O1999" s="5" cm="1">
        <f t="array" ref="O1999">IFERROR(_xlfn.STDEV.S(IF((DiscreteStatsTable[GroupByKey]=DiscreteStatsTable[[#This Row],[GroupByKey]]),(DiscreteStatsTable[GroupByKey]=DiscreteStatsTable[[#This Row],[GroupByKey]])*DiscreteStatsTable[Average])),0)</f>
        <v>4.4142816051863152</v>
      </c>
      <c r="P1999" s="5" cm="1">
        <f t="array" ref="P1999">MAX(IF((ProjectInfoTable[ProjectName]=DiscreteStatsTable[[#This Row],[ProjectName]]),(ProjectInfoTable[ProjectName]=DiscreteStatsTable[[#This Row],[ProjectName]])*ProjectInfoTable[ConfidenceInterval]))</f>
        <v>0.95</v>
      </c>
      <c r="Q1999" s="5">
        <f>IF(AND(DiscreteStatsTable[[#This Row],[RepsWithStatObserved]]=1,Y1999=0),200000000000000000000,IFERROR(_xlfn.T.INV.2T(1 -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1999" s="5" cm="1">
        <f t="array" ref="R1999">MIN(IF((DiscreteStatsTable[GroupByKey]=DiscreteStatsTable[[#This Row],[GroupByKey]]),(DiscreteStatsTable[GroupByKey]=DiscreteStatsTable[[#This Row],[GroupByKey]])*DiscreteStatsTable[Average]))</f>
        <v>0.99822562879195997</v>
      </c>
      <c r="S1999" s="5" cm="1">
        <f t="array" ref="S1999">MAX(IF((DiscreteStatsTable[GroupByKey]=DiscreteStatsTable[[#This Row],[GroupByKey]]),(DiscreteStatsTable[GroupByKey]=DiscreteStatsTable[[#This Row],[GroupByKey]])*DiscreteStatsTable[Average]))</f>
        <v>28.2391469314353</v>
      </c>
      <c r="T1999" s="5" cm="1">
        <f t="array" ref="T1999">MIN(IF((DiscreteStatsTable[GroupByKey]=DiscreteStatsTable[[#This Row],[GroupByKey]]),(DiscreteStatsTable[GroupByKey]=DiscreteStatsTable[[#This Row],[GroupByKey]])*DiscreteStatsTable[Minimum]))</f>
        <v>0</v>
      </c>
      <c r="U1999" s="5" cm="1">
        <f t="array" ref="U1999">MAX(IF((DiscreteStatsTable[GroupByKey]=DiscreteStatsTable[[#This Row],[GroupByKey]]),(DiscreteStatsTable[GroupByKey]=DiscreteStatsTable[[#This Row],[GroupByKey]])*DiscreteStatsTable[Maximum]))</f>
        <v>63.809412329180802</v>
      </c>
      <c r="V1999" s="5" cm="1">
        <f t="array" ref="V199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1999" s="5">
        <f>IF((DiscreteStatsTable[[#This Row],[RepsRequested]]&gt;1),DiscreteStatsTable[[#This Row],[HalfWidth]],DiscreteStatsTable[[#This Row],[BatchMeansHalfWidth]])</f>
        <v>1.2545249514665935</v>
      </c>
      <c r="X1999" s="5" cm="1">
        <f t="array" ref="X1999">COUNT(IF((DiscreteStatsTable[GroupByKey]=DiscreteStatsTable[[#This Row],[GroupByKey]]),(DiscreteStatsTable[GroupByKey]=DiscreteStatsTable[[#This Row],[GroupByKey]])*DiscreteStatsTable[Replication]))</f>
        <v>50</v>
      </c>
      <c r="Y1999" s="5">
        <f>IF(DiscreteStatsTable[[#This Row],[RepsRequested]]=DiscreteStatsTable[[#This Row],[RepsWithStatObserved]],1,0)</f>
        <v>1</v>
      </c>
    </row>
    <row r="2000" spans="1:25" x14ac:dyDescent="0.25">
      <c r="A2000" t="s">
        <v>68</v>
      </c>
      <c r="B2000" t="s">
        <v>70</v>
      </c>
      <c r="C2000">
        <v>34</v>
      </c>
      <c r="D2000" t="s">
        <v>101</v>
      </c>
      <c r="E2000" t="s">
        <v>72</v>
      </c>
      <c r="F2000" t="s">
        <v>73</v>
      </c>
      <c r="G2000">
        <v>0.30034101460030399</v>
      </c>
      <c r="H2000">
        <v>2E+20</v>
      </c>
      <c r="I2000">
        <v>5.7137554330286798E-2</v>
      </c>
      <c r="J2000">
        <v>1.32442426321503</v>
      </c>
      <c r="K2000">
        <v>140</v>
      </c>
      <c r="L200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00" s="5" cm="1">
        <f t="array" ref="M2000">MAX(IF((ProjectInfoTable[ProjectName]=DiscreteStatsTable[[#This Row],[ProjectName]]),(ProjectInfoTable[ProjectName]=DiscreteStatsTable[[#This Row],[ProjectName]])*ProjectInfoTable[NumberOfReplications]))</f>
        <v>50</v>
      </c>
      <c r="N2000" s="5" cm="1">
        <f t="array" ref="N2000">IFERROR(AVERAGE(IF((DiscreteStatsTable[GroupByKey]=DiscreteStatsTable[[#This Row],[GroupByKey]]),(DiscreteStatsTable[GroupByKey]=DiscreteStatsTable[[#This Row],[GroupByKey]])*DiscreteStatsTable[Average])),0)</f>
        <v>0.26292505828831725</v>
      </c>
      <c r="O2000" s="5" cm="1">
        <f t="array" ref="O200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00" s="5" cm="1">
        <f t="array" ref="P2000">MAX(IF((ProjectInfoTable[ProjectName]=DiscreteStatsTable[[#This Row],[ProjectName]]),(ProjectInfoTable[ProjectName]=DiscreteStatsTable[[#This Row],[ProjectName]])*ProjectInfoTable[ConfidenceInterval]))</f>
        <v>0.95</v>
      </c>
      <c r="Q2000" s="5">
        <f>IF(AND(DiscreteStatsTable[[#This Row],[RepsWithStatObserved]]=1,Y2000=0),200000000000000000000,IFERROR(_xlfn.T.INV.2T(1 -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00" s="5" cm="1">
        <f t="array" ref="R2000">MIN(IF((DiscreteStatsTable[GroupByKey]=DiscreteStatsTable[[#This Row],[GroupByKey]]),(DiscreteStatsTable[GroupByKey]=DiscreteStatsTable[[#This Row],[GroupByKey]])*DiscreteStatsTable[Average]))</f>
        <v>0.22557766999137499</v>
      </c>
      <c r="S2000" s="5" cm="1">
        <f t="array" ref="S2000">MAX(IF((DiscreteStatsTable[GroupByKey]=DiscreteStatsTable[[#This Row],[GroupByKey]]),(DiscreteStatsTable[GroupByKey]=DiscreteStatsTable[[#This Row],[GroupByKey]])*DiscreteStatsTable[Average]))</f>
        <v>0.304973914001202</v>
      </c>
      <c r="T2000" s="5" cm="1">
        <f t="array" ref="T2000">MIN(IF((DiscreteStatsTable[GroupByKey]=DiscreteStatsTable[[#This Row],[GroupByKey]]),(DiscreteStatsTable[GroupByKey]=DiscreteStatsTable[[#This Row],[GroupByKey]])*DiscreteStatsTable[Minimum]))</f>
        <v>5.0724782129553003E-2</v>
      </c>
      <c r="U2000" s="5" cm="1">
        <f t="array" ref="U2000">MAX(IF((DiscreteStatsTable[GroupByKey]=DiscreteStatsTable[[#This Row],[GroupByKey]]),(DiscreteStatsTable[GroupByKey]=DiscreteStatsTable[[#This Row],[GroupByKey]])*DiscreteStatsTable[Maximum]))</f>
        <v>1.5964764603369801</v>
      </c>
      <c r="V2000" s="5" cm="1">
        <f t="array" ref="V200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00" s="5">
        <f>IF((DiscreteStatsTable[[#This Row],[RepsRequested]]&gt;1),DiscreteStatsTable[[#This Row],[HalfWidth]],DiscreteStatsTable[[#This Row],[BatchMeansHalfWidth]])</f>
        <v>4.5152151721692402E-3</v>
      </c>
      <c r="X2000" s="5" cm="1">
        <f t="array" ref="X2000">COUNT(IF((DiscreteStatsTable[GroupByKey]=DiscreteStatsTable[[#This Row],[GroupByKey]]),(DiscreteStatsTable[GroupByKey]=DiscreteStatsTable[[#This Row],[GroupByKey]])*DiscreteStatsTable[Replication]))</f>
        <v>50</v>
      </c>
      <c r="Y2000" s="5">
        <f>IF(DiscreteStatsTable[[#This Row],[RepsRequested]]=DiscreteStatsTable[[#This Row],[RepsWithStatObserved]],1,0)</f>
        <v>1</v>
      </c>
    </row>
    <row r="2001" spans="1:25" x14ac:dyDescent="0.25">
      <c r="A2001" t="s">
        <v>68</v>
      </c>
      <c r="B2001" t="s">
        <v>70</v>
      </c>
      <c r="C2001">
        <v>34</v>
      </c>
      <c r="D2001" t="s">
        <v>101</v>
      </c>
      <c r="E2001" t="s">
        <v>74</v>
      </c>
      <c r="F2001" t="s">
        <v>73</v>
      </c>
      <c r="G2001">
        <v>37.249377369444403</v>
      </c>
      <c r="H2001">
        <v>2E+20</v>
      </c>
      <c r="I2001">
        <v>2.4202606969626501</v>
      </c>
      <c r="J2001">
        <v>77.180378385631897</v>
      </c>
      <c r="K2001">
        <v>140</v>
      </c>
      <c r="L200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01" s="5" cm="1">
        <f t="array" ref="M2001">MAX(IF((ProjectInfoTable[ProjectName]=DiscreteStatsTable[[#This Row],[ProjectName]]),(ProjectInfoTable[ProjectName]=DiscreteStatsTable[[#This Row],[ProjectName]])*ProjectInfoTable[NumberOfReplications]))</f>
        <v>50</v>
      </c>
      <c r="N2001" s="5" cm="1">
        <f t="array" ref="N2001">IFERROR(AVERAGE(IF((DiscreteStatsTable[GroupByKey]=DiscreteStatsTable[[#This Row],[GroupByKey]]),(DiscreteStatsTable[GroupByKey]=DiscreteStatsTable[[#This Row],[GroupByKey]])*DiscreteStatsTable[Average])),0)</f>
        <v>12.607069427643092</v>
      </c>
      <c r="O2001" s="5" cm="1">
        <f t="array" ref="O2001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01" s="5" cm="1">
        <f t="array" ref="P2001">MAX(IF((ProjectInfoTable[ProjectName]=DiscreteStatsTable[[#This Row],[ProjectName]]),(ProjectInfoTable[ProjectName]=DiscreteStatsTable[[#This Row],[ProjectName]])*ProjectInfoTable[ConfidenceInterval]))</f>
        <v>0.95</v>
      </c>
      <c r="Q2001" s="5">
        <f>IF(AND(DiscreteStatsTable[[#This Row],[RepsWithStatObserved]]=1,Y2001=0),200000000000000000000,IFERROR(_xlfn.T.INV.2T(1 -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01" s="5" cm="1">
        <f t="array" ref="R2001">MIN(IF((DiscreteStatsTable[GroupByKey]=DiscreteStatsTable[[#This Row],[GroupByKey]]),(DiscreteStatsTable[GroupByKey]=DiscreteStatsTable[[#This Row],[GroupByKey]])*DiscreteStatsTable[Average]))</f>
        <v>7.9331094948983001</v>
      </c>
      <c r="S2001" s="5" cm="1">
        <f t="array" ref="S2001">MAX(IF((DiscreteStatsTable[GroupByKey]=DiscreteStatsTable[[#This Row],[GroupByKey]]),(DiscreteStatsTable[GroupByKey]=DiscreteStatsTable[[#This Row],[GroupByKey]])*DiscreteStatsTable[Average]))</f>
        <v>37.249377369444403</v>
      </c>
      <c r="T2001" s="5" cm="1">
        <f t="array" ref="T2001">MIN(IF((DiscreteStatsTable[GroupByKey]=DiscreteStatsTable[[#This Row],[GroupByKey]]),(DiscreteStatsTable[GroupByKey]=DiscreteStatsTable[[#This Row],[GroupByKey]])*DiscreteStatsTable[Minimum]))</f>
        <v>1.6126494971337599</v>
      </c>
      <c r="U2001" s="5" cm="1">
        <f t="array" ref="U2001">MAX(IF((DiscreteStatsTable[GroupByKey]=DiscreteStatsTable[[#This Row],[GroupByKey]]),(DiscreteStatsTable[GroupByKey]=DiscreteStatsTable[[#This Row],[GroupByKey]])*DiscreteStatsTable[Maximum]))</f>
        <v>77.180378385631897</v>
      </c>
      <c r="V2001" s="5" cm="1">
        <f t="array" ref="V200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01" s="5">
        <f>IF((DiscreteStatsTable[[#This Row],[RepsRequested]]&gt;1),DiscreteStatsTable[[#This Row],[HalfWidth]],DiscreteStatsTable[[#This Row],[BatchMeansHalfWidth]])</f>
        <v>1.3504569972558542</v>
      </c>
      <c r="X2001" s="5" cm="1">
        <f t="array" ref="X2001">COUNT(IF((DiscreteStatsTable[GroupByKey]=DiscreteStatsTable[[#This Row],[GroupByKey]]),(DiscreteStatsTable[GroupByKey]=DiscreteStatsTable[[#This Row],[GroupByKey]])*DiscreteStatsTable[Replication]))</f>
        <v>50</v>
      </c>
      <c r="Y2001" s="5">
        <f>IF(DiscreteStatsTable[[#This Row],[RepsRequested]]=DiscreteStatsTable[[#This Row],[RepsWithStatObserved]],1,0)</f>
        <v>1</v>
      </c>
    </row>
    <row r="2002" spans="1:25" x14ac:dyDescent="0.25">
      <c r="A2002" t="s">
        <v>68</v>
      </c>
      <c r="B2002" t="s">
        <v>70</v>
      </c>
      <c r="C2002">
        <v>34</v>
      </c>
      <c r="D2002" t="s">
        <v>101</v>
      </c>
      <c r="E2002" t="s">
        <v>75</v>
      </c>
      <c r="F2002" t="s">
        <v>73</v>
      </c>
      <c r="G2002">
        <v>0.30034101460030399</v>
      </c>
      <c r="H2002">
        <v>2E+20</v>
      </c>
      <c r="I2002">
        <v>5.7137554330286798E-2</v>
      </c>
      <c r="J2002">
        <v>1.32442426321503</v>
      </c>
      <c r="K2002">
        <v>140</v>
      </c>
      <c r="L200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02" s="5" cm="1">
        <f t="array" ref="M2002">MAX(IF((ProjectInfoTable[ProjectName]=DiscreteStatsTable[[#This Row],[ProjectName]]),(ProjectInfoTable[ProjectName]=DiscreteStatsTable[[#This Row],[ProjectName]])*ProjectInfoTable[NumberOfReplications]))</f>
        <v>50</v>
      </c>
      <c r="N2002" s="5" cm="1">
        <f t="array" ref="N2002">IFERROR(AVERAGE(IF((DiscreteStatsTable[GroupByKey]=DiscreteStatsTable[[#This Row],[GroupByKey]]),(DiscreteStatsTable[GroupByKey]=DiscreteStatsTable[[#This Row],[GroupByKey]])*DiscreteStatsTable[Average])),0)</f>
        <v>0.26292505828831725</v>
      </c>
      <c r="O2002" s="5" cm="1">
        <f t="array" ref="O200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02" s="5" cm="1">
        <f t="array" ref="P2002">MAX(IF((ProjectInfoTable[ProjectName]=DiscreteStatsTable[[#This Row],[ProjectName]]),(ProjectInfoTable[ProjectName]=DiscreteStatsTable[[#This Row],[ProjectName]])*ProjectInfoTable[ConfidenceInterval]))</f>
        <v>0.95</v>
      </c>
      <c r="Q2002" s="5">
        <f>IF(AND(DiscreteStatsTable[[#This Row],[RepsWithStatObserved]]=1,Y2002=0),200000000000000000000,IFERROR(_xlfn.T.INV.2T(1 -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02" s="5" cm="1">
        <f t="array" ref="R2002">MIN(IF((DiscreteStatsTable[GroupByKey]=DiscreteStatsTable[[#This Row],[GroupByKey]]),(DiscreteStatsTable[GroupByKey]=DiscreteStatsTable[[#This Row],[GroupByKey]])*DiscreteStatsTable[Average]))</f>
        <v>0.22557766999137499</v>
      </c>
      <c r="S2002" s="5" cm="1">
        <f t="array" ref="S2002">MAX(IF((DiscreteStatsTable[GroupByKey]=DiscreteStatsTable[[#This Row],[GroupByKey]]),(DiscreteStatsTable[GroupByKey]=DiscreteStatsTable[[#This Row],[GroupByKey]])*DiscreteStatsTable[Average]))</f>
        <v>0.304973914001202</v>
      </c>
      <c r="T2002" s="5" cm="1">
        <f t="array" ref="T2002">MIN(IF((DiscreteStatsTable[GroupByKey]=DiscreteStatsTable[[#This Row],[GroupByKey]]),(DiscreteStatsTable[GroupByKey]=DiscreteStatsTable[[#This Row],[GroupByKey]])*DiscreteStatsTable[Minimum]))</f>
        <v>5.0724782129553003E-2</v>
      </c>
      <c r="U2002" s="5" cm="1">
        <f t="array" ref="U2002">MAX(IF((DiscreteStatsTable[GroupByKey]=DiscreteStatsTable[[#This Row],[GroupByKey]]),(DiscreteStatsTable[GroupByKey]=DiscreteStatsTable[[#This Row],[GroupByKey]])*DiscreteStatsTable[Maximum]))</f>
        <v>1.5964764603369801</v>
      </c>
      <c r="V2002" s="5" cm="1">
        <f t="array" ref="V200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02" s="5">
        <f>IF((DiscreteStatsTable[[#This Row],[RepsRequested]]&gt;1),DiscreteStatsTable[[#This Row],[HalfWidth]],DiscreteStatsTable[[#This Row],[BatchMeansHalfWidth]])</f>
        <v>4.5152151721692402E-3</v>
      </c>
      <c r="X2002" s="5" cm="1">
        <f t="array" ref="X2002">COUNT(IF((DiscreteStatsTable[GroupByKey]=DiscreteStatsTable[[#This Row],[GroupByKey]]),(DiscreteStatsTable[GroupByKey]=DiscreteStatsTable[[#This Row],[GroupByKey]])*DiscreteStatsTable[Replication]))</f>
        <v>50</v>
      </c>
      <c r="Y2002" s="5">
        <f>IF(DiscreteStatsTable[[#This Row],[RepsRequested]]=DiscreteStatsTable[[#This Row],[RepsWithStatObserved]],1,0)</f>
        <v>1</v>
      </c>
    </row>
    <row r="2003" spans="1:25" x14ac:dyDescent="0.25">
      <c r="A2003" t="s">
        <v>68</v>
      </c>
      <c r="B2003" t="s">
        <v>70</v>
      </c>
      <c r="C2003">
        <v>34</v>
      </c>
      <c r="D2003" t="s">
        <v>101</v>
      </c>
      <c r="E2003" t="s">
        <v>76</v>
      </c>
      <c r="F2003" t="s">
        <v>73</v>
      </c>
      <c r="G2003">
        <v>9.0102304380091205</v>
      </c>
      <c r="H2003">
        <v>2E+20</v>
      </c>
      <c r="I2003">
        <v>1.71412662990861</v>
      </c>
      <c r="J2003">
        <v>39.732727896451003</v>
      </c>
      <c r="K2003">
        <v>140</v>
      </c>
      <c r="L200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03" s="5" cm="1">
        <f t="array" ref="M2003">MAX(IF((ProjectInfoTable[ProjectName]=DiscreteStatsTable[[#This Row],[ProjectName]]),(ProjectInfoTable[ProjectName]=DiscreteStatsTable[[#This Row],[ProjectName]])*ProjectInfoTable[NumberOfReplications]))</f>
        <v>50</v>
      </c>
      <c r="N2003" s="5" cm="1">
        <f t="array" ref="N2003">IFERROR(AVERAGE(IF((DiscreteStatsTable[GroupByKey]=DiscreteStatsTable[[#This Row],[GroupByKey]]),(DiscreteStatsTable[GroupByKey]=DiscreteStatsTable[[#This Row],[GroupByKey]])*DiscreteStatsTable[Average])),0)</f>
        <v>7.8877517486495128</v>
      </c>
      <c r="O2003" s="5" cm="1">
        <f t="array" ref="O2003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03" s="5" cm="1">
        <f t="array" ref="P2003">MAX(IF((ProjectInfoTable[ProjectName]=DiscreteStatsTable[[#This Row],[ProjectName]]),(ProjectInfoTable[ProjectName]=DiscreteStatsTable[[#This Row],[ProjectName]])*ProjectInfoTable[ConfidenceInterval]))</f>
        <v>0.95</v>
      </c>
      <c r="Q2003" s="5">
        <f>IF(AND(DiscreteStatsTable[[#This Row],[RepsWithStatObserved]]=1,Y2003=0),200000000000000000000,IFERROR(_xlfn.T.INV.2T(1 -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03" s="5" cm="1">
        <f t="array" ref="R2003">MIN(IF((DiscreteStatsTable[GroupByKey]=DiscreteStatsTable[[#This Row],[GroupByKey]]),(DiscreteStatsTable[GroupByKey]=DiscreteStatsTable[[#This Row],[GroupByKey]])*DiscreteStatsTable[Average]))</f>
        <v>6.7673300997412396</v>
      </c>
      <c r="S2003" s="5" cm="1">
        <f t="array" ref="S2003">MAX(IF((DiscreteStatsTable[GroupByKey]=DiscreteStatsTable[[#This Row],[GroupByKey]]),(DiscreteStatsTable[GroupByKey]=DiscreteStatsTable[[#This Row],[GroupByKey]])*DiscreteStatsTable[Average]))</f>
        <v>9.1492174200360505</v>
      </c>
      <c r="T2003" s="5" cm="1">
        <f t="array" ref="T2003">MIN(IF((DiscreteStatsTable[GroupByKey]=DiscreteStatsTable[[#This Row],[GroupByKey]]),(DiscreteStatsTable[GroupByKey]=DiscreteStatsTable[[#This Row],[GroupByKey]])*DiscreteStatsTable[Minimum]))</f>
        <v>1.5217434638865901</v>
      </c>
      <c r="U2003" s="5" cm="1">
        <f t="array" ref="U2003">MAX(IF((DiscreteStatsTable[GroupByKey]=DiscreteStatsTable[[#This Row],[GroupByKey]]),(DiscreteStatsTable[GroupByKey]=DiscreteStatsTable[[#This Row],[GroupByKey]])*DiscreteStatsTable[Maximum]))</f>
        <v>47.894293810109403</v>
      </c>
      <c r="V2003" s="5" cm="1">
        <f t="array" ref="V200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03" s="5">
        <f>IF((DiscreteStatsTable[[#This Row],[RepsRequested]]&gt;1),DiscreteStatsTable[[#This Row],[HalfWidth]],DiscreteStatsTable[[#This Row],[BatchMeansHalfWidth]])</f>
        <v>0.13545645516507757</v>
      </c>
      <c r="X2003" s="5" cm="1">
        <f t="array" ref="X2003">COUNT(IF((DiscreteStatsTable[GroupByKey]=DiscreteStatsTable[[#This Row],[GroupByKey]]),(DiscreteStatsTable[GroupByKey]=DiscreteStatsTable[[#This Row],[GroupByKey]])*DiscreteStatsTable[Replication]))</f>
        <v>50</v>
      </c>
      <c r="Y2003" s="5">
        <f>IF(DiscreteStatsTable[[#This Row],[RepsRequested]]=DiscreteStatsTable[[#This Row],[RepsWithStatObserved]],1,0)</f>
        <v>1</v>
      </c>
    </row>
    <row r="2004" spans="1:25" x14ac:dyDescent="0.25">
      <c r="A2004" t="s">
        <v>68</v>
      </c>
      <c r="B2004" t="s">
        <v>70</v>
      </c>
      <c r="C2004">
        <v>34</v>
      </c>
      <c r="D2004" t="s">
        <v>101</v>
      </c>
      <c r="E2004" t="s">
        <v>77</v>
      </c>
      <c r="F2004" t="s">
        <v>73</v>
      </c>
      <c r="G2004">
        <v>0</v>
      </c>
      <c r="H2004">
        <v>2E+20</v>
      </c>
      <c r="I2004">
        <v>0</v>
      </c>
      <c r="J2004">
        <v>0</v>
      </c>
      <c r="K2004">
        <v>140</v>
      </c>
      <c r="L200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04" s="5" cm="1">
        <f t="array" ref="M2004">MAX(IF((ProjectInfoTable[ProjectName]=DiscreteStatsTable[[#This Row],[ProjectName]]),(ProjectInfoTable[ProjectName]=DiscreteStatsTable[[#This Row],[ProjectName]])*ProjectInfoTable[NumberOfReplications]))</f>
        <v>50</v>
      </c>
      <c r="N2004" s="5" cm="1">
        <f t="array" ref="N2004">IFERROR(AVERAGE(IF((DiscreteStatsTable[GroupByKey]=DiscreteStatsTable[[#This Row],[GroupByKey]]),(DiscreteStatsTable[GroupByKey]=DiscreteStatsTable[[#This Row],[GroupByKey]])*DiscreteStatsTable[Average])),0)</f>
        <v>0</v>
      </c>
      <c r="O2004" s="5" cm="1">
        <f t="array" ref="O2004">IFERROR(_xlfn.STDEV.S(IF((DiscreteStatsTable[GroupByKey]=DiscreteStatsTable[[#This Row],[GroupByKey]]),(DiscreteStatsTable[GroupByKey]=DiscreteStatsTable[[#This Row],[GroupByKey]])*DiscreteStatsTable[Average])),0)</f>
        <v>0</v>
      </c>
      <c r="P2004" s="5" cm="1">
        <f t="array" ref="P2004">MAX(IF((ProjectInfoTable[ProjectName]=DiscreteStatsTable[[#This Row],[ProjectName]]),(ProjectInfoTable[ProjectName]=DiscreteStatsTable[[#This Row],[ProjectName]])*ProjectInfoTable[ConfidenceInterval]))</f>
        <v>0.95</v>
      </c>
      <c r="Q2004" s="5">
        <f>IF(AND(DiscreteStatsTable[[#This Row],[RepsWithStatObserved]]=1,Y2004=0),200000000000000000000,IFERROR(_xlfn.T.INV.2T(1 -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04" s="5" cm="1">
        <f t="array" ref="R2004">MIN(IF((DiscreteStatsTable[GroupByKey]=DiscreteStatsTable[[#This Row],[GroupByKey]]),(DiscreteStatsTable[GroupByKey]=DiscreteStatsTable[[#This Row],[GroupByKey]])*DiscreteStatsTable[Average]))</f>
        <v>0</v>
      </c>
      <c r="S2004" s="5" cm="1">
        <f t="array" ref="S2004">MAX(IF((DiscreteStatsTable[GroupByKey]=DiscreteStatsTable[[#This Row],[GroupByKey]]),(DiscreteStatsTable[GroupByKey]=DiscreteStatsTable[[#This Row],[GroupByKey]])*DiscreteStatsTable[Average]))</f>
        <v>0</v>
      </c>
      <c r="T2004" s="5" cm="1">
        <f t="array" ref="T2004">MIN(IF((DiscreteStatsTable[GroupByKey]=DiscreteStatsTable[[#This Row],[GroupByKey]]),(DiscreteStatsTable[GroupByKey]=DiscreteStatsTable[[#This Row],[GroupByKey]])*DiscreteStatsTable[Minimum]))</f>
        <v>0</v>
      </c>
      <c r="U2004" s="5" cm="1">
        <f t="array" ref="U2004">MAX(IF((DiscreteStatsTable[GroupByKey]=DiscreteStatsTable[[#This Row],[GroupByKey]]),(DiscreteStatsTable[GroupByKey]=DiscreteStatsTable[[#This Row],[GroupByKey]])*DiscreteStatsTable[Maximum]))</f>
        <v>0</v>
      </c>
      <c r="V2004" s="5" cm="1">
        <f t="array" ref="V200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04" s="5">
        <f>IF((DiscreteStatsTable[[#This Row],[RepsRequested]]&gt;1),DiscreteStatsTable[[#This Row],[HalfWidth]],DiscreteStatsTable[[#This Row],[BatchMeansHalfWidth]])</f>
        <v>0</v>
      </c>
      <c r="X2004" s="5" cm="1">
        <f t="array" ref="X2004">COUNT(IF((DiscreteStatsTable[GroupByKey]=DiscreteStatsTable[[#This Row],[GroupByKey]]),(DiscreteStatsTable[GroupByKey]=DiscreteStatsTable[[#This Row],[GroupByKey]])*DiscreteStatsTable[Replication]))</f>
        <v>50</v>
      </c>
      <c r="Y2004" s="5">
        <f>IF(DiscreteStatsTable[[#This Row],[RepsRequested]]=DiscreteStatsTable[[#This Row],[RepsWithStatObserved]],1,0)</f>
        <v>1</v>
      </c>
    </row>
    <row r="2005" spans="1:25" x14ac:dyDescent="0.25">
      <c r="A2005" t="s">
        <v>68</v>
      </c>
      <c r="B2005" t="s">
        <v>70</v>
      </c>
      <c r="C2005">
        <v>34</v>
      </c>
      <c r="D2005" t="s">
        <v>101</v>
      </c>
      <c r="E2005" t="s">
        <v>78</v>
      </c>
      <c r="F2005" t="s">
        <v>73</v>
      </c>
      <c r="G2005">
        <v>28.2391469314353</v>
      </c>
      <c r="H2005">
        <v>2E+20</v>
      </c>
      <c r="I2005">
        <v>0</v>
      </c>
      <c r="J2005">
        <v>63.809412329180802</v>
      </c>
      <c r="K2005">
        <v>140</v>
      </c>
      <c r="L200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05" s="5" cm="1">
        <f t="array" ref="M2005">MAX(IF((ProjectInfoTable[ProjectName]=DiscreteStatsTable[[#This Row],[ProjectName]]),(ProjectInfoTable[ProjectName]=DiscreteStatsTable[[#This Row],[ProjectName]])*ProjectInfoTable[NumberOfReplications]))</f>
        <v>50</v>
      </c>
      <c r="N2005" s="5" cm="1">
        <f t="array" ref="N2005">IFERROR(AVERAGE(IF((DiscreteStatsTable[GroupByKey]=DiscreteStatsTable[[#This Row],[GroupByKey]]),(DiscreteStatsTable[GroupByKey]=DiscreteStatsTable[[#This Row],[GroupByKey]])*DiscreteStatsTable[Average])),0)</f>
        <v>4.7193176789935771</v>
      </c>
      <c r="O2005" s="5" cm="1">
        <f t="array" ref="O2005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05" s="5" cm="1">
        <f t="array" ref="P2005">MAX(IF((ProjectInfoTable[ProjectName]=DiscreteStatsTable[[#This Row],[ProjectName]]),(ProjectInfoTable[ProjectName]=DiscreteStatsTable[[#This Row],[ProjectName]])*ProjectInfoTable[ConfidenceInterval]))</f>
        <v>0.95</v>
      </c>
      <c r="Q2005" s="5">
        <f>IF(AND(DiscreteStatsTable[[#This Row],[RepsWithStatObserved]]=1,Y2005=0),200000000000000000000,IFERROR(_xlfn.T.INV.2T(1 -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05" s="5" cm="1">
        <f t="array" ref="R2005">MIN(IF((DiscreteStatsTable[GroupByKey]=DiscreteStatsTable[[#This Row],[GroupByKey]]),(DiscreteStatsTable[GroupByKey]=DiscreteStatsTable[[#This Row],[GroupByKey]])*DiscreteStatsTable[Average]))</f>
        <v>0.99822562879195997</v>
      </c>
      <c r="S2005" s="5" cm="1">
        <f t="array" ref="S2005">MAX(IF((DiscreteStatsTable[GroupByKey]=DiscreteStatsTable[[#This Row],[GroupByKey]]),(DiscreteStatsTable[GroupByKey]=DiscreteStatsTable[[#This Row],[GroupByKey]])*DiscreteStatsTable[Average]))</f>
        <v>28.2391469314353</v>
      </c>
      <c r="T2005" s="5" cm="1">
        <f t="array" ref="T2005">MIN(IF((DiscreteStatsTable[GroupByKey]=DiscreteStatsTable[[#This Row],[GroupByKey]]),(DiscreteStatsTable[GroupByKey]=DiscreteStatsTable[[#This Row],[GroupByKey]])*DiscreteStatsTable[Minimum]))</f>
        <v>0</v>
      </c>
      <c r="U2005" s="5" cm="1">
        <f t="array" ref="U2005">MAX(IF((DiscreteStatsTable[GroupByKey]=DiscreteStatsTable[[#This Row],[GroupByKey]]),(DiscreteStatsTable[GroupByKey]=DiscreteStatsTable[[#This Row],[GroupByKey]])*DiscreteStatsTable[Maximum]))</f>
        <v>63.809412329180802</v>
      </c>
      <c r="V2005" s="5" cm="1">
        <f t="array" ref="V200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05" s="5">
        <f>IF((DiscreteStatsTable[[#This Row],[RepsRequested]]&gt;1),DiscreteStatsTable[[#This Row],[HalfWidth]],DiscreteStatsTable[[#This Row],[BatchMeansHalfWidth]])</f>
        <v>1.2545249514665935</v>
      </c>
      <c r="X2005" s="5" cm="1">
        <f t="array" ref="X2005">COUNT(IF((DiscreteStatsTable[GroupByKey]=DiscreteStatsTable[[#This Row],[GroupByKey]]),(DiscreteStatsTable[GroupByKey]=DiscreteStatsTable[[#This Row],[GroupByKey]])*DiscreteStatsTable[Replication]))</f>
        <v>50</v>
      </c>
      <c r="Y2005" s="5">
        <f>IF(DiscreteStatsTable[[#This Row],[RepsRequested]]=DiscreteStatsTable[[#This Row],[RepsWithStatObserved]],1,0)</f>
        <v>1</v>
      </c>
    </row>
    <row r="2006" spans="1:25" x14ac:dyDescent="0.25">
      <c r="A2006" t="s">
        <v>68</v>
      </c>
      <c r="B2006" t="s">
        <v>70</v>
      </c>
      <c r="C2006">
        <v>35</v>
      </c>
      <c r="D2006" t="s">
        <v>101</v>
      </c>
      <c r="E2006" t="s">
        <v>72</v>
      </c>
      <c r="F2006" t="s">
        <v>73</v>
      </c>
      <c r="G2006">
        <v>0.27081310787664598</v>
      </c>
      <c r="H2006">
        <v>2E+20</v>
      </c>
      <c r="I2006">
        <v>6.8604570064051004E-2</v>
      </c>
      <c r="J2006">
        <v>1.38700919007182</v>
      </c>
      <c r="K2006">
        <v>131</v>
      </c>
      <c r="L200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06" s="5" cm="1">
        <f t="array" ref="M2006">MAX(IF((ProjectInfoTable[ProjectName]=DiscreteStatsTable[[#This Row],[ProjectName]]),(ProjectInfoTable[ProjectName]=DiscreteStatsTable[[#This Row],[ProjectName]])*ProjectInfoTable[NumberOfReplications]))</f>
        <v>50</v>
      </c>
      <c r="N2006" s="5" cm="1">
        <f t="array" ref="N2006">IFERROR(AVERAGE(IF((DiscreteStatsTable[GroupByKey]=DiscreteStatsTable[[#This Row],[GroupByKey]]),(DiscreteStatsTable[GroupByKey]=DiscreteStatsTable[[#This Row],[GroupByKey]])*DiscreteStatsTable[Average])),0)</f>
        <v>0.26292505828831725</v>
      </c>
      <c r="O2006" s="5" cm="1">
        <f t="array" ref="O200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06" s="5" cm="1">
        <f t="array" ref="P2006">MAX(IF((ProjectInfoTable[ProjectName]=DiscreteStatsTable[[#This Row],[ProjectName]]),(ProjectInfoTable[ProjectName]=DiscreteStatsTable[[#This Row],[ProjectName]])*ProjectInfoTable[ConfidenceInterval]))</f>
        <v>0.95</v>
      </c>
      <c r="Q2006" s="5">
        <f>IF(AND(DiscreteStatsTable[[#This Row],[RepsWithStatObserved]]=1,Y2006=0),200000000000000000000,IFERROR(_xlfn.T.INV.2T(1 -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06" s="5" cm="1">
        <f t="array" ref="R2006">MIN(IF((DiscreteStatsTable[GroupByKey]=DiscreteStatsTable[[#This Row],[GroupByKey]]),(DiscreteStatsTable[GroupByKey]=DiscreteStatsTable[[#This Row],[GroupByKey]])*DiscreteStatsTable[Average]))</f>
        <v>0.22557766999137499</v>
      </c>
      <c r="S2006" s="5" cm="1">
        <f t="array" ref="S2006">MAX(IF((DiscreteStatsTable[GroupByKey]=DiscreteStatsTable[[#This Row],[GroupByKey]]),(DiscreteStatsTable[GroupByKey]=DiscreteStatsTable[[#This Row],[GroupByKey]])*DiscreteStatsTable[Average]))</f>
        <v>0.304973914001202</v>
      </c>
      <c r="T2006" s="5" cm="1">
        <f t="array" ref="T2006">MIN(IF((DiscreteStatsTable[GroupByKey]=DiscreteStatsTable[[#This Row],[GroupByKey]]),(DiscreteStatsTable[GroupByKey]=DiscreteStatsTable[[#This Row],[GroupByKey]])*DiscreteStatsTable[Minimum]))</f>
        <v>5.0724782129553003E-2</v>
      </c>
      <c r="U2006" s="5" cm="1">
        <f t="array" ref="U2006">MAX(IF((DiscreteStatsTable[GroupByKey]=DiscreteStatsTable[[#This Row],[GroupByKey]]),(DiscreteStatsTable[GroupByKey]=DiscreteStatsTable[[#This Row],[GroupByKey]])*DiscreteStatsTable[Maximum]))</f>
        <v>1.5964764603369801</v>
      </c>
      <c r="V2006" s="5" cm="1">
        <f t="array" ref="V200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06" s="5">
        <f>IF((DiscreteStatsTable[[#This Row],[RepsRequested]]&gt;1),DiscreteStatsTable[[#This Row],[HalfWidth]],DiscreteStatsTable[[#This Row],[BatchMeansHalfWidth]])</f>
        <v>4.5152151721692402E-3</v>
      </c>
      <c r="X2006" s="5" cm="1">
        <f t="array" ref="X2006">COUNT(IF((DiscreteStatsTable[GroupByKey]=DiscreteStatsTable[[#This Row],[GroupByKey]]),(DiscreteStatsTable[GroupByKey]=DiscreteStatsTable[[#This Row],[GroupByKey]])*DiscreteStatsTable[Replication]))</f>
        <v>50</v>
      </c>
      <c r="Y2006" s="5">
        <f>IF(DiscreteStatsTable[[#This Row],[RepsRequested]]=DiscreteStatsTable[[#This Row],[RepsWithStatObserved]],1,0)</f>
        <v>1</v>
      </c>
    </row>
    <row r="2007" spans="1:25" x14ac:dyDescent="0.25">
      <c r="A2007" t="s">
        <v>68</v>
      </c>
      <c r="B2007" t="s">
        <v>70</v>
      </c>
      <c r="C2007">
        <v>35</v>
      </c>
      <c r="D2007" t="s">
        <v>101</v>
      </c>
      <c r="E2007" t="s">
        <v>74</v>
      </c>
      <c r="F2007" t="s">
        <v>73</v>
      </c>
      <c r="G2007">
        <v>14.0347390848092</v>
      </c>
      <c r="H2007">
        <v>2E+20</v>
      </c>
      <c r="I2007">
        <v>2.13178000628338</v>
      </c>
      <c r="J2007">
        <v>43.494823605448303</v>
      </c>
      <c r="K2007">
        <v>131</v>
      </c>
      <c r="L200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07" s="5" cm="1">
        <f t="array" ref="M2007">MAX(IF((ProjectInfoTable[ProjectName]=DiscreteStatsTable[[#This Row],[ProjectName]]),(ProjectInfoTable[ProjectName]=DiscreteStatsTable[[#This Row],[ProjectName]])*ProjectInfoTable[NumberOfReplications]))</f>
        <v>50</v>
      </c>
      <c r="N2007" s="5" cm="1">
        <f t="array" ref="N2007">IFERROR(AVERAGE(IF((DiscreteStatsTable[GroupByKey]=DiscreteStatsTable[[#This Row],[GroupByKey]]),(DiscreteStatsTable[GroupByKey]=DiscreteStatsTable[[#This Row],[GroupByKey]])*DiscreteStatsTable[Average])),0)</f>
        <v>12.607069427643092</v>
      </c>
      <c r="O2007" s="5" cm="1">
        <f t="array" ref="O2007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07" s="5" cm="1">
        <f t="array" ref="P2007">MAX(IF((ProjectInfoTable[ProjectName]=DiscreteStatsTable[[#This Row],[ProjectName]]),(ProjectInfoTable[ProjectName]=DiscreteStatsTable[[#This Row],[ProjectName]])*ProjectInfoTable[ConfidenceInterval]))</f>
        <v>0.95</v>
      </c>
      <c r="Q2007" s="5">
        <f>IF(AND(DiscreteStatsTable[[#This Row],[RepsWithStatObserved]]=1,Y2007=0),200000000000000000000,IFERROR(_xlfn.T.INV.2T(1 -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07" s="5" cm="1">
        <f t="array" ref="R2007">MIN(IF((DiscreteStatsTable[GroupByKey]=DiscreteStatsTable[[#This Row],[GroupByKey]]),(DiscreteStatsTable[GroupByKey]=DiscreteStatsTable[[#This Row],[GroupByKey]])*DiscreteStatsTable[Average]))</f>
        <v>7.9331094948983001</v>
      </c>
      <c r="S2007" s="5" cm="1">
        <f t="array" ref="S2007">MAX(IF((DiscreteStatsTable[GroupByKey]=DiscreteStatsTable[[#This Row],[GroupByKey]]),(DiscreteStatsTable[GroupByKey]=DiscreteStatsTable[[#This Row],[GroupByKey]])*DiscreteStatsTable[Average]))</f>
        <v>37.249377369444403</v>
      </c>
      <c r="T2007" s="5" cm="1">
        <f t="array" ref="T2007">MIN(IF((DiscreteStatsTable[GroupByKey]=DiscreteStatsTable[[#This Row],[GroupByKey]]),(DiscreteStatsTable[GroupByKey]=DiscreteStatsTable[[#This Row],[GroupByKey]])*DiscreteStatsTable[Minimum]))</f>
        <v>1.6126494971337599</v>
      </c>
      <c r="U2007" s="5" cm="1">
        <f t="array" ref="U2007">MAX(IF((DiscreteStatsTable[GroupByKey]=DiscreteStatsTable[[#This Row],[GroupByKey]]),(DiscreteStatsTable[GroupByKey]=DiscreteStatsTable[[#This Row],[GroupByKey]])*DiscreteStatsTable[Maximum]))</f>
        <v>77.180378385631897</v>
      </c>
      <c r="V2007" s="5" cm="1">
        <f t="array" ref="V200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07" s="5">
        <f>IF((DiscreteStatsTable[[#This Row],[RepsRequested]]&gt;1),DiscreteStatsTable[[#This Row],[HalfWidth]],DiscreteStatsTable[[#This Row],[BatchMeansHalfWidth]])</f>
        <v>1.3504569972558542</v>
      </c>
      <c r="X2007" s="5" cm="1">
        <f t="array" ref="X2007">COUNT(IF((DiscreteStatsTable[GroupByKey]=DiscreteStatsTable[[#This Row],[GroupByKey]]),(DiscreteStatsTable[GroupByKey]=DiscreteStatsTable[[#This Row],[GroupByKey]])*DiscreteStatsTable[Replication]))</f>
        <v>50</v>
      </c>
      <c r="Y2007" s="5">
        <f>IF(DiscreteStatsTable[[#This Row],[RepsRequested]]=DiscreteStatsTable[[#This Row],[RepsWithStatObserved]],1,0)</f>
        <v>1</v>
      </c>
    </row>
    <row r="2008" spans="1:25" x14ac:dyDescent="0.25">
      <c r="A2008" t="s">
        <v>68</v>
      </c>
      <c r="B2008" t="s">
        <v>70</v>
      </c>
      <c r="C2008">
        <v>35</v>
      </c>
      <c r="D2008" t="s">
        <v>101</v>
      </c>
      <c r="E2008" t="s">
        <v>75</v>
      </c>
      <c r="F2008" t="s">
        <v>73</v>
      </c>
      <c r="G2008">
        <v>0.27081310787664598</v>
      </c>
      <c r="H2008">
        <v>2E+20</v>
      </c>
      <c r="I2008">
        <v>6.8604570064051004E-2</v>
      </c>
      <c r="J2008">
        <v>1.38700919007182</v>
      </c>
      <c r="K2008">
        <v>131</v>
      </c>
      <c r="L200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08" s="5" cm="1">
        <f t="array" ref="M2008">MAX(IF((ProjectInfoTable[ProjectName]=DiscreteStatsTable[[#This Row],[ProjectName]]),(ProjectInfoTable[ProjectName]=DiscreteStatsTable[[#This Row],[ProjectName]])*ProjectInfoTable[NumberOfReplications]))</f>
        <v>50</v>
      </c>
      <c r="N2008" s="5" cm="1">
        <f t="array" ref="N2008">IFERROR(AVERAGE(IF((DiscreteStatsTable[GroupByKey]=DiscreteStatsTable[[#This Row],[GroupByKey]]),(DiscreteStatsTable[GroupByKey]=DiscreteStatsTable[[#This Row],[GroupByKey]])*DiscreteStatsTable[Average])),0)</f>
        <v>0.26292505828831725</v>
      </c>
      <c r="O2008" s="5" cm="1">
        <f t="array" ref="O200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08" s="5" cm="1">
        <f t="array" ref="P2008">MAX(IF((ProjectInfoTable[ProjectName]=DiscreteStatsTable[[#This Row],[ProjectName]]),(ProjectInfoTable[ProjectName]=DiscreteStatsTable[[#This Row],[ProjectName]])*ProjectInfoTable[ConfidenceInterval]))</f>
        <v>0.95</v>
      </c>
      <c r="Q2008" s="5">
        <f>IF(AND(DiscreteStatsTable[[#This Row],[RepsWithStatObserved]]=1,Y2008=0),200000000000000000000,IFERROR(_xlfn.T.INV.2T(1 -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08" s="5" cm="1">
        <f t="array" ref="R2008">MIN(IF((DiscreteStatsTable[GroupByKey]=DiscreteStatsTable[[#This Row],[GroupByKey]]),(DiscreteStatsTable[GroupByKey]=DiscreteStatsTable[[#This Row],[GroupByKey]])*DiscreteStatsTable[Average]))</f>
        <v>0.22557766999137499</v>
      </c>
      <c r="S2008" s="5" cm="1">
        <f t="array" ref="S2008">MAX(IF((DiscreteStatsTable[GroupByKey]=DiscreteStatsTable[[#This Row],[GroupByKey]]),(DiscreteStatsTable[GroupByKey]=DiscreteStatsTable[[#This Row],[GroupByKey]])*DiscreteStatsTable[Average]))</f>
        <v>0.304973914001202</v>
      </c>
      <c r="T2008" s="5" cm="1">
        <f t="array" ref="T2008">MIN(IF((DiscreteStatsTable[GroupByKey]=DiscreteStatsTable[[#This Row],[GroupByKey]]),(DiscreteStatsTable[GroupByKey]=DiscreteStatsTable[[#This Row],[GroupByKey]])*DiscreteStatsTable[Minimum]))</f>
        <v>5.0724782129553003E-2</v>
      </c>
      <c r="U2008" s="5" cm="1">
        <f t="array" ref="U2008">MAX(IF((DiscreteStatsTable[GroupByKey]=DiscreteStatsTable[[#This Row],[GroupByKey]]),(DiscreteStatsTable[GroupByKey]=DiscreteStatsTable[[#This Row],[GroupByKey]])*DiscreteStatsTable[Maximum]))</f>
        <v>1.5964764603369801</v>
      </c>
      <c r="V2008" s="5" cm="1">
        <f t="array" ref="V200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08" s="5">
        <f>IF((DiscreteStatsTable[[#This Row],[RepsRequested]]&gt;1),DiscreteStatsTable[[#This Row],[HalfWidth]],DiscreteStatsTable[[#This Row],[BatchMeansHalfWidth]])</f>
        <v>4.5152151721692402E-3</v>
      </c>
      <c r="X2008" s="5" cm="1">
        <f t="array" ref="X2008">COUNT(IF((DiscreteStatsTable[GroupByKey]=DiscreteStatsTable[[#This Row],[GroupByKey]]),(DiscreteStatsTable[GroupByKey]=DiscreteStatsTable[[#This Row],[GroupByKey]])*DiscreteStatsTable[Replication]))</f>
        <v>50</v>
      </c>
      <c r="Y2008" s="5">
        <f>IF(DiscreteStatsTable[[#This Row],[RepsRequested]]=DiscreteStatsTable[[#This Row],[RepsWithStatObserved]],1,0)</f>
        <v>1</v>
      </c>
    </row>
    <row r="2009" spans="1:25" x14ac:dyDescent="0.25">
      <c r="A2009" t="s">
        <v>68</v>
      </c>
      <c r="B2009" t="s">
        <v>70</v>
      </c>
      <c r="C2009">
        <v>35</v>
      </c>
      <c r="D2009" t="s">
        <v>101</v>
      </c>
      <c r="E2009" t="s">
        <v>76</v>
      </c>
      <c r="F2009" t="s">
        <v>73</v>
      </c>
      <c r="G2009">
        <v>8.1243932362993903</v>
      </c>
      <c r="H2009">
        <v>2E+20</v>
      </c>
      <c r="I2009">
        <v>2.0581371019215302</v>
      </c>
      <c r="J2009">
        <v>41.610275702154503</v>
      </c>
      <c r="K2009">
        <v>131</v>
      </c>
      <c r="L200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09" s="5" cm="1">
        <f t="array" ref="M2009">MAX(IF((ProjectInfoTable[ProjectName]=DiscreteStatsTable[[#This Row],[ProjectName]]),(ProjectInfoTable[ProjectName]=DiscreteStatsTable[[#This Row],[ProjectName]])*ProjectInfoTable[NumberOfReplications]))</f>
        <v>50</v>
      </c>
      <c r="N2009" s="5" cm="1">
        <f t="array" ref="N2009">IFERROR(AVERAGE(IF((DiscreteStatsTable[GroupByKey]=DiscreteStatsTable[[#This Row],[GroupByKey]]),(DiscreteStatsTable[GroupByKey]=DiscreteStatsTable[[#This Row],[GroupByKey]])*DiscreteStatsTable[Average])),0)</f>
        <v>7.8877517486495128</v>
      </c>
      <c r="O2009" s="5" cm="1">
        <f t="array" ref="O2009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09" s="5" cm="1">
        <f t="array" ref="P2009">MAX(IF((ProjectInfoTable[ProjectName]=DiscreteStatsTable[[#This Row],[ProjectName]]),(ProjectInfoTable[ProjectName]=DiscreteStatsTable[[#This Row],[ProjectName]])*ProjectInfoTable[ConfidenceInterval]))</f>
        <v>0.95</v>
      </c>
      <c r="Q2009" s="5">
        <f>IF(AND(DiscreteStatsTable[[#This Row],[RepsWithStatObserved]]=1,Y2009=0),200000000000000000000,IFERROR(_xlfn.T.INV.2T(1 -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09" s="5" cm="1">
        <f t="array" ref="R2009">MIN(IF((DiscreteStatsTable[GroupByKey]=DiscreteStatsTable[[#This Row],[GroupByKey]]),(DiscreteStatsTable[GroupByKey]=DiscreteStatsTable[[#This Row],[GroupByKey]])*DiscreteStatsTable[Average]))</f>
        <v>6.7673300997412396</v>
      </c>
      <c r="S2009" s="5" cm="1">
        <f t="array" ref="S2009">MAX(IF((DiscreteStatsTable[GroupByKey]=DiscreteStatsTable[[#This Row],[GroupByKey]]),(DiscreteStatsTable[GroupByKey]=DiscreteStatsTable[[#This Row],[GroupByKey]])*DiscreteStatsTable[Average]))</f>
        <v>9.1492174200360505</v>
      </c>
      <c r="T2009" s="5" cm="1">
        <f t="array" ref="T2009">MIN(IF((DiscreteStatsTable[GroupByKey]=DiscreteStatsTable[[#This Row],[GroupByKey]]),(DiscreteStatsTable[GroupByKey]=DiscreteStatsTable[[#This Row],[GroupByKey]])*DiscreteStatsTable[Minimum]))</f>
        <v>1.5217434638865901</v>
      </c>
      <c r="U2009" s="5" cm="1">
        <f t="array" ref="U2009">MAX(IF((DiscreteStatsTable[GroupByKey]=DiscreteStatsTable[[#This Row],[GroupByKey]]),(DiscreteStatsTable[GroupByKey]=DiscreteStatsTable[[#This Row],[GroupByKey]])*DiscreteStatsTable[Maximum]))</f>
        <v>47.894293810109403</v>
      </c>
      <c r="V2009" s="5" cm="1">
        <f t="array" ref="V200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09" s="5">
        <f>IF((DiscreteStatsTable[[#This Row],[RepsRequested]]&gt;1),DiscreteStatsTable[[#This Row],[HalfWidth]],DiscreteStatsTable[[#This Row],[BatchMeansHalfWidth]])</f>
        <v>0.13545645516507757</v>
      </c>
      <c r="X2009" s="5" cm="1">
        <f t="array" ref="X2009">COUNT(IF((DiscreteStatsTable[GroupByKey]=DiscreteStatsTable[[#This Row],[GroupByKey]]),(DiscreteStatsTable[GroupByKey]=DiscreteStatsTable[[#This Row],[GroupByKey]])*DiscreteStatsTable[Replication]))</f>
        <v>50</v>
      </c>
      <c r="Y2009" s="5">
        <f>IF(DiscreteStatsTable[[#This Row],[RepsRequested]]=DiscreteStatsTable[[#This Row],[RepsWithStatObserved]],1,0)</f>
        <v>1</v>
      </c>
    </row>
    <row r="2010" spans="1:25" x14ac:dyDescent="0.25">
      <c r="A2010" t="s">
        <v>68</v>
      </c>
      <c r="B2010" t="s">
        <v>70</v>
      </c>
      <c r="C2010">
        <v>35</v>
      </c>
      <c r="D2010" t="s">
        <v>101</v>
      </c>
      <c r="E2010" t="s">
        <v>77</v>
      </c>
      <c r="F2010" t="s">
        <v>73</v>
      </c>
      <c r="G2010">
        <v>0</v>
      </c>
      <c r="H2010">
        <v>2E+20</v>
      </c>
      <c r="I2010">
        <v>0</v>
      </c>
      <c r="J2010">
        <v>0</v>
      </c>
      <c r="K2010">
        <v>131</v>
      </c>
      <c r="L201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10" s="5" cm="1">
        <f t="array" ref="M2010">MAX(IF((ProjectInfoTable[ProjectName]=DiscreteStatsTable[[#This Row],[ProjectName]]),(ProjectInfoTable[ProjectName]=DiscreteStatsTable[[#This Row],[ProjectName]])*ProjectInfoTable[NumberOfReplications]))</f>
        <v>50</v>
      </c>
      <c r="N2010" s="5" cm="1">
        <f t="array" ref="N2010">IFERROR(AVERAGE(IF((DiscreteStatsTable[GroupByKey]=DiscreteStatsTable[[#This Row],[GroupByKey]]),(DiscreteStatsTable[GroupByKey]=DiscreteStatsTable[[#This Row],[GroupByKey]])*DiscreteStatsTable[Average])),0)</f>
        <v>0</v>
      </c>
      <c r="O2010" s="5" cm="1">
        <f t="array" ref="O2010">IFERROR(_xlfn.STDEV.S(IF((DiscreteStatsTable[GroupByKey]=DiscreteStatsTable[[#This Row],[GroupByKey]]),(DiscreteStatsTable[GroupByKey]=DiscreteStatsTable[[#This Row],[GroupByKey]])*DiscreteStatsTable[Average])),0)</f>
        <v>0</v>
      </c>
      <c r="P2010" s="5" cm="1">
        <f t="array" ref="P2010">MAX(IF((ProjectInfoTable[ProjectName]=DiscreteStatsTable[[#This Row],[ProjectName]]),(ProjectInfoTable[ProjectName]=DiscreteStatsTable[[#This Row],[ProjectName]])*ProjectInfoTable[ConfidenceInterval]))</f>
        <v>0.95</v>
      </c>
      <c r="Q2010" s="5">
        <f>IF(AND(DiscreteStatsTable[[#This Row],[RepsWithStatObserved]]=1,Y2010=0),200000000000000000000,IFERROR(_xlfn.T.INV.2T(1 -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0" s="5" cm="1">
        <f t="array" ref="R2010">MIN(IF((DiscreteStatsTable[GroupByKey]=DiscreteStatsTable[[#This Row],[GroupByKey]]),(DiscreteStatsTable[GroupByKey]=DiscreteStatsTable[[#This Row],[GroupByKey]])*DiscreteStatsTable[Average]))</f>
        <v>0</v>
      </c>
      <c r="S2010" s="5" cm="1">
        <f t="array" ref="S2010">MAX(IF((DiscreteStatsTable[GroupByKey]=DiscreteStatsTable[[#This Row],[GroupByKey]]),(DiscreteStatsTable[GroupByKey]=DiscreteStatsTable[[#This Row],[GroupByKey]])*DiscreteStatsTable[Average]))</f>
        <v>0</v>
      </c>
      <c r="T2010" s="5" cm="1">
        <f t="array" ref="T2010">MIN(IF((DiscreteStatsTable[GroupByKey]=DiscreteStatsTable[[#This Row],[GroupByKey]]),(DiscreteStatsTable[GroupByKey]=DiscreteStatsTable[[#This Row],[GroupByKey]])*DiscreteStatsTable[Minimum]))</f>
        <v>0</v>
      </c>
      <c r="U2010" s="5" cm="1">
        <f t="array" ref="U2010">MAX(IF((DiscreteStatsTable[GroupByKey]=DiscreteStatsTable[[#This Row],[GroupByKey]]),(DiscreteStatsTable[GroupByKey]=DiscreteStatsTable[[#This Row],[GroupByKey]])*DiscreteStatsTable[Maximum]))</f>
        <v>0</v>
      </c>
      <c r="V2010" s="5" cm="1">
        <f t="array" ref="V201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10" s="5">
        <f>IF((DiscreteStatsTable[[#This Row],[RepsRequested]]&gt;1),DiscreteStatsTable[[#This Row],[HalfWidth]],DiscreteStatsTable[[#This Row],[BatchMeansHalfWidth]])</f>
        <v>0</v>
      </c>
      <c r="X2010" s="5" cm="1">
        <f t="array" ref="X2010">COUNT(IF((DiscreteStatsTable[GroupByKey]=DiscreteStatsTable[[#This Row],[GroupByKey]]),(DiscreteStatsTable[GroupByKey]=DiscreteStatsTable[[#This Row],[GroupByKey]])*DiscreteStatsTable[Replication]))</f>
        <v>50</v>
      </c>
      <c r="Y2010" s="5">
        <f>IF(DiscreteStatsTable[[#This Row],[RepsRequested]]=DiscreteStatsTable[[#This Row],[RepsWithStatObserved]],1,0)</f>
        <v>1</v>
      </c>
    </row>
    <row r="2011" spans="1:25" x14ac:dyDescent="0.25">
      <c r="A2011" t="s">
        <v>68</v>
      </c>
      <c r="B2011" t="s">
        <v>70</v>
      </c>
      <c r="C2011">
        <v>35</v>
      </c>
      <c r="D2011" t="s">
        <v>101</v>
      </c>
      <c r="E2011" t="s">
        <v>78</v>
      </c>
      <c r="F2011" t="s">
        <v>73</v>
      </c>
      <c r="G2011">
        <v>5.9103458485097597</v>
      </c>
      <c r="H2011">
        <v>2E+20</v>
      </c>
      <c r="I2011">
        <v>0</v>
      </c>
      <c r="J2011">
        <v>27.83327655778</v>
      </c>
      <c r="K2011">
        <v>131</v>
      </c>
      <c r="L201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11" s="5" cm="1">
        <f t="array" ref="M2011">MAX(IF((ProjectInfoTable[ProjectName]=DiscreteStatsTable[[#This Row],[ProjectName]]),(ProjectInfoTable[ProjectName]=DiscreteStatsTable[[#This Row],[ProjectName]])*ProjectInfoTable[NumberOfReplications]))</f>
        <v>50</v>
      </c>
      <c r="N2011" s="5" cm="1">
        <f t="array" ref="N2011">IFERROR(AVERAGE(IF((DiscreteStatsTable[GroupByKey]=DiscreteStatsTable[[#This Row],[GroupByKey]]),(DiscreteStatsTable[GroupByKey]=DiscreteStatsTable[[#This Row],[GroupByKey]])*DiscreteStatsTable[Average])),0)</f>
        <v>4.7193176789935771</v>
      </c>
      <c r="O2011" s="5" cm="1">
        <f t="array" ref="O2011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11" s="5" cm="1">
        <f t="array" ref="P2011">MAX(IF((ProjectInfoTable[ProjectName]=DiscreteStatsTable[[#This Row],[ProjectName]]),(ProjectInfoTable[ProjectName]=DiscreteStatsTable[[#This Row],[ProjectName]])*ProjectInfoTable[ConfidenceInterval]))</f>
        <v>0.95</v>
      </c>
      <c r="Q2011" s="5">
        <f>IF(AND(DiscreteStatsTable[[#This Row],[RepsWithStatObserved]]=1,Y2011=0),200000000000000000000,IFERROR(_xlfn.T.INV.2T(1 -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11" s="5" cm="1">
        <f t="array" ref="R2011">MIN(IF((DiscreteStatsTable[GroupByKey]=DiscreteStatsTable[[#This Row],[GroupByKey]]),(DiscreteStatsTable[GroupByKey]=DiscreteStatsTable[[#This Row],[GroupByKey]])*DiscreteStatsTable[Average]))</f>
        <v>0.99822562879195997</v>
      </c>
      <c r="S2011" s="5" cm="1">
        <f t="array" ref="S2011">MAX(IF((DiscreteStatsTable[GroupByKey]=DiscreteStatsTable[[#This Row],[GroupByKey]]),(DiscreteStatsTable[GroupByKey]=DiscreteStatsTable[[#This Row],[GroupByKey]])*DiscreteStatsTable[Average]))</f>
        <v>28.2391469314353</v>
      </c>
      <c r="T2011" s="5" cm="1">
        <f t="array" ref="T2011">MIN(IF((DiscreteStatsTable[GroupByKey]=DiscreteStatsTable[[#This Row],[GroupByKey]]),(DiscreteStatsTable[GroupByKey]=DiscreteStatsTable[[#This Row],[GroupByKey]])*DiscreteStatsTable[Minimum]))</f>
        <v>0</v>
      </c>
      <c r="U2011" s="5" cm="1">
        <f t="array" ref="U2011">MAX(IF((DiscreteStatsTable[GroupByKey]=DiscreteStatsTable[[#This Row],[GroupByKey]]),(DiscreteStatsTable[GroupByKey]=DiscreteStatsTable[[#This Row],[GroupByKey]])*DiscreteStatsTable[Maximum]))</f>
        <v>63.809412329180802</v>
      </c>
      <c r="V2011" s="5" cm="1">
        <f t="array" ref="V201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11" s="5">
        <f>IF((DiscreteStatsTable[[#This Row],[RepsRequested]]&gt;1),DiscreteStatsTable[[#This Row],[HalfWidth]],DiscreteStatsTable[[#This Row],[BatchMeansHalfWidth]])</f>
        <v>1.2545249514665935</v>
      </c>
      <c r="X2011" s="5" cm="1">
        <f t="array" ref="X2011">COUNT(IF((DiscreteStatsTable[GroupByKey]=DiscreteStatsTable[[#This Row],[GroupByKey]]),(DiscreteStatsTable[GroupByKey]=DiscreteStatsTable[[#This Row],[GroupByKey]])*DiscreteStatsTable[Replication]))</f>
        <v>50</v>
      </c>
      <c r="Y2011" s="5">
        <f>IF(DiscreteStatsTable[[#This Row],[RepsRequested]]=DiscreteStatsTable[[#This Row],[RepsWithStatObserved]],1,0)</f>
        <v>1</v>
      </c>
    </row>
    <row r="2012" spans="1:25" x14ac:dyDescent="0.25">
      <c r="A2012" t="s">
        <v>68</v>
      </c>
      <c r="B2012" t="s">
        <v>70</v>
      </c>
      <c r="C2012">
        <v>36</v>
      </c>
      <c r="D2012" t="s">
        <v>101</v>
      </c>
      <c r="E2012" t="s">
        <v>72</v>
      </c>
      <c r="F2012" t="s">
        <v>73</v>
      </c>
      <c r="G2012">
        <v>0.25385854389701901</v>
      </c>
      <c r="H2012">
        <v>2E+20</v>
      </c>
      <c r="I2012">
        <v>6.1354469903135603E-2</v>
      </c>
      <c r="J2012">
        <v>1.1054161691286899</v>
      </c>
      <c r="K2012">
        <v>138</v>
      </c>
      <c r="L201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12" s="5" cm="1">
        <f t="array" ref="M2012">MAX(IF((ProjectInfoTable[ProjectName]=DiscreteStatsTable[[#This Row],[ProjectName]]),(ProjectInfoTable[ProjectName]=DiscreteStatsTable[[#This Row],[ProjectName]])*ProjectInfoTable[NumberOfReplications]))</f>
        <v>50</v>
      </c>
      <c r="N2012" s="5" cm="1">
        <f t="array" ref="N2012">IFERROR(AVERAGE(IF((DiscreteStatsTable[GroupByKey]=DiscreteStatsTable[[#This Row],[GroupByKey]]),(DiscreteStatsTable[GroupByKey]=DiscreteStatsTable[[#This Row],[GroupByKey]])*DiscreteStatsTable[Average])),0)</f>
        <v>0.26292505828831725</v>
      </c>
      <c r="O2012" s="5" cm="1">
        <f t="array" ref="O201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12" s="5" cm="1">
        <f t="array" ref="P2012">MAX(IF((ProjectInfoTable[ProjectName]=DiscreteStatsTable[[#This Row],[ProjectName]]),(ProjectInfoTable[ProjectName]=DiscreteStatsTable[[#This Row],[ProjectName]])*ProjectInfoTable[ConfidenceInterval]))</f>
        <v>0.95</v>
      </c>
      <c r="Q2012" s="5">
        <f>IF(AND(DiscreteStatsTable[[#This Row],[RepsWithStatObserved]]=1,Y2012=0),200000000000000000000,IFERROR(_xlfn.T.INV.2T(1 -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12" s="5" cm="1">
        <f t="array" ref="R2012">MIN(IF((DiscreteStatsTable[GroupByKey]=DiscreteStatsTable[[#This Row],[GroupByKey]]),(DiscreteStatsTable[GroupByKey]=DiscreteStatsTable[[#This Row],[GroupByKey]])*DiscreteStatsTable[Average]))</f>
        <v>0.22557766999137499</v>
      </c>
      <c r="S2012" s="5" cm="1">
        <f t="array" ref="S2012">MAX(IF((DiscreteStatsTable[GroupByKey]=DiscreteStatsTable[[#This Row],[GroupByKey]]),(DiscreteStatsTable[GroupByKey]=DiscreteStatsTable[[#This Row],[GroupByKey]])*DiscreteStatsTable[Average]))</f>
        <v>0.304973914001202</v>
      </c>
      <c r="T2012" s="5" cm="1">
        <f t="array" ref="T2012">MIN(IF((DiscreteStatsTable[GroupByKey]=DiscreteStatsTable[[#This Row],[GroupByKey]]),(DiscreteStatsTable[GroupByKey]=DiscreteStatsTable[[#This Row],[GroupByKey]])*DiscreteStatsTable[Minimum]))</f>
        <v>5.0724782129553003E-2</v>
      </c>
      <c r="U2012" s="5" cm="1">
        <f t="array" ref="U2012">MAX(IF((DiscreteStatsTable[GroupByKey]=DiscreteStatsTable[[#This Row],[GroupByKey]]),(DiscreteStatsTable[GroupByKey]=DiscreteStatsTable[[#This Row],[GroupByKey]])*DiscreteStatsTable[Maximum]))</f>
        <v>1.5964764603369801</v>
      </c>
      <c r="V2012" s="5" cm="1">
        <f t="array" ref="V201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12" s="5">
        <f>IF((DiscreteStatsTable[[#This Row],[RepsRequested]]&gt;1),DiscreteStatsTable[[#This Row],[HalfWidth]],DiscreteStatsTable[[#This Row],[BatchMeansHalfWidth]])</f>
        <v>4.5152151721692402E-3</v>
      </c>
      <c r="X2012" s="5" cm="1">
        <f t="array" ref="X2012">COUNT(IF((DiscreteStatsTable[GroupByKey]=DiscreteStatsTable[[#This Row],[GroupByKey]]),(DiscreteStatsTable[GroupByKey]=DiscreteStatsTable[[#This Row],[GroupByKey]])*DiscreteStatsTable[Replication]))</f>
        <v>50</v>
      </c>
      <c r="Y2012" s="5">
        <f>IF(DiscreteStatsTable[[#This Row],[RepsRequested]]=DiscreteStatsTable[[#This Row],[RepsWithStatObserved]],1,0)</f>
        <v>1</v>
      </c>
    </row>
    <row r="2013" spans="1:25" x14ac:dyDescent="0.25">
      <c r="A2013" t="s">
        <v>68</v>
      </c>
      <c r="B2013" t="s">
        <v>70</v>
      </c>
      <c r="C2013">
        <v>36</v>
      </c>
      <c r="D2013" t="s">
        <v>101</v>
      </c>
      <c r="E2013" t="s">
        <v>74</v>
      </c>
      <c r="F2013" t="s">
        <v>73</v>
      </c>
      <c r="G2013">
        <v>9.3887760294460207</v>
      </c>
      <c r="H2013">
        <v>2E+20</v>
      </c>
      <c r="I2013">
        <v>1.8592513740021299</v>
      </c>
      <c r="J2013">
        <v>33.162485073860701</v>
      </c>
      <c r="K2013">
        <v>138</v>
      </c>
      <c r="L201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13" s="5" cm="1">
        <f t="array" ref="M2013">MAX(IF((ProjectInfoTable[ProjectName]=DiscreteStatsTable[[#This Row],[ProjectName]]),(ProjectInfoTable[ProjectName]=DiscreteStatsTable[[#This Row],[ProjectName]])*ProjectInfoTable[NumberOfReplications]))</f>
        <v>50</v>
      </c>
      <c r="N2013" s="5" cm="1">
        <f t="array" ref="N2013">IFERROR(AVERAGE(IF((DiscreteStatsTable[GroupByKey]=DiscreteStatsTable[[#This Row],[GroupByKey]]),(DiscreteStatsTable[GroupByKey]=DiscreteStatsTable[[#This Row],[GroupByKey]])*DiscreteStatsTable[Average])),0)</f>
        <v>12.607069427643092</v>
      </c>
      <c r="O2013" s="5" cm="1">
        <f t="array" ref="O2013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13" s="5" cm="1">
        <f t="array" ref="P2013">MAX(IF((ProjectInfoTable[ProjectName]=DiscreteStatsTable[[#This Row],[ProjectName]]),(ProjectInfoTable[ProjectName]=DiscreteStatsTable[[#This Row],[ProjectName]])*ProjectInfoTable[ConfidenceInterval]))</f>
        <v>0.95</v>
      </c>
      <c r="Q2013" s="5">
        <f>IF(AND(DiscreteStatsTable[[#This Row],[RepsWithStatObserved]]=1,Y2013=0),200000000000000000000,IFERROR(_xlfn.T.INV.2T(1 -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13" s="5" cm="1">
        <f t="array" ref="R2013">MIN(IF((DiscreteStatsTable[GroupByKey]=DiscreteStatsTable[[#This Row],[GroupByKey]]),(DiscreteStatsTable[GroupByKey]=DiscreteStatsTable[[#This Row],[GroupByKey]])*DiscreteStatsTable[Average]))</f>
        <v>7.9331094948983001</v>
      </c>
      <c r="S2013" s="5" cm="1">
        <f t="array" ref="S2013">MAX(IF((DiscreteStatsTable[GroupByKey]=DiscreteStatsTable[[#This Row],[GroupByKey]]),(DiscreteStatsTable[GroupByKey]=DiscreteStatsTable[[#This Row],[GroupByKey]])*DiscreteStatsTable[Average]))</f>
        <v>37.249377369444403</v>
      </c>
      <c r="T2013" s="5" cm="1">
        <f t="array" ref="T2013">MIN(IF((DiscreteStatsTable[GroupByKey]=DiscreteStatsTable[[#This Row],[GroupByKey]]),(DiscreteStatsTable[GroupByKey]=DiscreteStatsTable[[#This Row],[GroupByKey]])*DiscreteStatsTable[Minimum]))</f>
        <v>1.6126494971337599</v>
      </c>
      <c r="U2013" s="5" cm="1">
        <f t="array" ref="U2013">MAX(IF((DiscreteStatsTable[GroupByKey]=DiscreteStatsTable[[#This Row],[GroupByKey]]),(DiscreteStatsTable[GroupByKey]=DiscreteStatsTable[[#This Row],[GroupByKey]])*DiscreteStatsTable[Maximum]))</f>
        <v>77.180378385631897</v>
      </c>
      <c r="V2013" s="5" cm="1">
        <f t="array" ref="V201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13" s="5">
        <f>IF((DiscreteStatsTable[[#This Row],[RepsRequested]]&gt;1),DiscreteStatsTable[[#This Row],[HalfWidth]],DiscreteStatsTable[[#This Row],[BatchMeansHalfWidth]])</f>
        <v>1.3504569972558542</v>
      </c>
      <c r="X2013" s="5" cm="1">
        <f t="array" ref="X2013">COUNT(IF((DiscreteStatsTable[GroupByKey]=DiscreteStatsTable[[#This Row],[GroupByKey]]),(DiscreteStatsTable[GroupByKey]=DiscreteStatsTable[[#This Row],[GroupByKey]])*DiscreteStatsTable[Replication]))</f>
        <v>50</v>
      </c>
      <c r="Y2013" s="5">
        <f>IF(DiscreteStatsTable[[#This Row],[RepsRequested]]=DiscreteStatsTable[[#This Row],[RepsWithStatObserved]],1,0)</f>
        <v>1</v>
      </c>
    </row>
    <row r="2014" spans="1:25" x14ac:dyDescent="0.25">
      <c r="A2014" t="s">
        <v>68</v>
      </c>
      <c r="B2014" t="s">
        <v>70</v>
      </c>
      <c r="C2014">
        <v>36</v>
      </c>
      <c r="D2014" t="s">
        <v>101</v>
      </c>
      <c r="E2014" t="s">
        <v>75</v>
      </c>
      <c r="F2014" t="s">
        <v>73</v>
      </c>
      <c r="G2014">
        <v>0.25385854389701901</v>
      </c>
      <c r="H2014">
        <v>2E+20</v>
      </c>
      <c r="I2014">
        <v>6.1354469903135603E-2</v>
      </c>
      <c r="J2014">
        <v>1.1054161691286899</v>
      </c>
      <c r="K2014">
        <v>138</v>
      </c>
      <c r="L201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14" s="5" cm="1">
        <f t="array" ref="M2014">MAX(IF((ProjectInfoTable[ProjectName]=DiscreteStatsTable[[#This Row],[ProjectName]]),(ProjectInfoTable[ProjectName]=DiscreteStatsTable[[#This Row],[ProjectName]])*ProjectInfoTable[NumberOfReplications]))</f>
        <v>50</v>
      </c>
      <c r="N2014" s="5" cm="1">
        <f t="array" ref="N2014">IFERROR(AVERAGE(IF((DiscreteStatsTable[GroupByKey]=DiscreteStatsTable[[#This Row],[GroupByKey]]),(DiscreteStatsTable[GroupByKey]=DiscreteStatsTable[[#This Row],[GroupByKey]])*DiscreteStatsTable[Average])),0)</f>
        <v>0.26292505828831725</v>
      </c>
      <c r="O2014" s="5" cm="1">
        <f t="array" ref="O201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14" s="5" cm="1">
        <f t="array" ref="P2014">MAX(IF((ProjectInfoTable[ProjectName]=DiscreteStatsTable[[#This Row],[ProjectName]]),(ProjectInfoTable[ProjectName]=DiscreteStatsTable[[#This Row],[ProjectName]])*ProjectInfoTable[ConfidenceInterval]))</f>
        <v>0.95</v>
      </c>
      <c r="Q2014" s="5">
        <f>IF(AND(DiscreteStatsTable[[#This Row],[RepsWithStatObserved]]=1,Y2014=0),200000000000000000000,IFERROR(_xlfn.T.INV.2T(1 -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14" s="5" cm="1">
        <f t="array" ref="R2014">MIN(IF((DiscreteStatsTable[GroupByKey]=DiscreteStatsTable[[#This Row],[GroupByKey]]),(DiscreteStatsTable[GroupByKey]=DiscreteStatsTable[[#This Row],[GroupByKey]])*DiscreteStatsTable[Average]))</f>
        <v>0.22557766999137499</v>
      </c>
      <c r="S2014" s="5" cm="1">
        <f t="array" ref="S2014">MAX(IF((DiscreteStatsTable[GroupByKey]=DiscreteStatsTable[[#This Row],[GroupByKey]]),(DiscreteStatsTable[GroupByKey]=DiscreteStatsTable[[#This Row],[GroupByKey]])*DiscreteStatsTable[Average]))</f>
        <v>0.304973914001202</v>
      </c>
      <c r="T2014" s="5" cm="1">
        <f t="array" ref="T2014">MIN(IF((DiscreteStatsTable[GroupByKey]=DiscreteStatsTable[[#This Row],[GroupByKey]]),(DiscreteStatsTable[GroupByKey]=DiscreteStatsTable[[#This Row],[GroupByKey]])*DiscreteStatsTable[Minimum]))</f>
        <v>5.0724782129553003E-2</v>
      </c>
      <c r="U2014" s="5" cm="1">
        <f t="array" ref="U2014">MAX(IF((DiscreteStatsTable[GroupByKey]=DiscreteStatsTable[[#This Row],[GroupByKey]]),(DiscreteStatsTable[GroupByKey]=DiscreteStatsTable[[#This Row],[GroupByKey]])*DiscreteStatsTable[Maximum]))</f>
        <v>1.5964764603369801</v>
      </c>
      <c r="V2014" s="5" cm="1">
        <f t="array" ref="V201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14" s="5">
        <f>IF((DiscreteStatsTable[[#This Row],[RepsRequested]]&gt;1),DiscreteStatsTable[[#This Row],[HalfWidth]],DiscreteStatsTable[[#This Row],[BatchMeansHalfWidth]])</f>
        <v>4.5152151721692402E-3</v>
      </c>
      <c r="X2014" s="5" cm="1">
        <f t="array" ref="X2014">COUNT(IF((DiscreteStatsTable[GroupByKey]=DiscreteStatsTable[[#This Row],[GroupByKey]]),(DiscreteStatsTable[GroupByKey]=DiscreteStatsTable[[#This Row],[GroupByKey]])*DiscreteStatsTable[Replication]))</f>
        <v>50</v>
      </c>
      <c r="Y2014" s="5">
        <f>IF(DiscreteStatsTable[[#This Row],[RepsRequested]]=DiscreteStatsTable[[#This Row],[RepsWithStatObserved]],1,0)</f>
        <v>1</v>
      </c>
    </row>
    <row r="2015" spans="1:25" x14ac:dyDescent="0.25">
      <c r="A2015" t="s">
        <v>68</v>
      </c>
      <c r="B2015" t="s">
        <v>70</v>
      </c>
      <c r="C2015">
        <v>36</v>
      </c>
      <c r="D2015" t="s">
        <v>101</v>
      </c>
      <c r="E2015" t="s">
        <v>76</v>
      </c>
      <c r="F2015" t="s">
        <v>73</v>
      </c>
      <c r="G2015">
        <v>7.6157563169105602</v>
      </c>
      <c r="H2015">
        <v>2E+20</v>
      </c>
      <c r="I2015">
        <v>1.84063409709407</v>
      </c>
      <c r="J2015">
        <v>33.162485073860701</v>
      </c>
      <c r="K2015">
        <v>138</v>
      </c>
      <c r="L201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15" s="5" cm="1">
        <f t="array" ref="M2015">MAX(IF((ProjectInfoTable[ProjectName]=DiscreteStatsTable[[#This Row],[ProjectName]]),(ProjectInfoTable[ProjectName]=DiscreteStatsTable[[#This Row],[ProjectName]])*ProjectInfoTable[NumberOfReplications]))</f>
        <v>50</v>
      </c>
      <c r="N2015" s="5" cm="1">
        <f t="array" ref="N2015">IFERROR(AVERAGE(IF((DiscreteStatsTable[GroupByKey]=DiscreteStatsTable[[#This Row],[GroupByKey]]),(DiscreteStatsTable[GroupByKey]=DiscreteStatsTable[[#This Row],[GroupByKey]])*DiscreteStatsTable[Average])),0)</f>
        <v>7.8877517486495128</v>
      </c>
      <c r="O2015" s="5" cm="1">
        <f t="array" ref="O2015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15" s="5" cm="1">
        <f t="array" ref="P2015">MAX(IF((ProjectInfoTable[ProjectName]=DiscreteStatsTable[[#This Row],[ProjectName]]),(ProjectInfoTable[ProjectName]=DiscreteStatsTable[[#This Row],[ProjectName]])*ProjectInfoTable[ConfidenceInterval]))</f>
        <v>0.95</v>
      </c>
      <c r="Q2015" s="5">
        <f>IF(AND(DiscreteStatsTable[[#This Row],[RepsWithStatObserved]]=1,Y2015=0),200000000000000000000,IFERROR(_xlfn.T.INV.2T(1 -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15" s="5" cm="1">
        <f t="array" ref="R2015">MIN(IF((DiscreteStatsTable[GroupByKey]=DiscreteStatsTable[[#This Row],[GroupByKey]]),(DiscreteStatsTable[GroupByKey]=DiscreteStatsTable[[#This Row],[GroupByKey]])*DiscreteStatsTable[Average]))</f>
        <v>6.7673300997412396</v>
      </c>
      <c r="S2015" s="5" cm="1">
        <f t="array" ref="S2015">MAX(IF((DiscreteStatsTable[GroupByKey]=DiscreteStatsTable[[#This Row],[GroupByKey]]),(DiscreteStatsTable[GroupByKey]=DiscreteStatsTable[[#This Row],[GroupByKey]])*DiscreteStatsTable[Average]))</f>
        <v>9.1492174200360505</v>
      </c>
      <c r="T2015" s="5" cm="1">
        <f t="array" ref="T2015">MIN(IF((DiscreteStatsTable[GroupByKey]=DiscreteStatsTable[[#This Row],[GroupByKey]]),(DiscreteStatsTable[GroupByKey]=DiscreteStatsTable[[#This Row],[GroupByKey]])*DiscreteStatsTable[Minimum]))</f>
        <v>1.5217434638865901</v>
      </c>
      <c r="U2015" s="5" cm="1">
        <f t="array" ref="U2015">MAX(IF((DiscreteStatsTable[GroupByKey]=DiscreteStatsTable[[#This Row],[GroupByKey]]),(DiscreteStatsTable[GroupByKey]=DiscreteStatsTable[[#This Row],[GroupByKey]])*DiscreteStatsTable[Maximum]))</f>
        <v>47.894293810109403</v>
      </c>
      <c r="V2015" s="5" cm="1">
        <f t="array" ref="V201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15" s="5">
        <f>IF((DiscreteStatsTable[[#This Row],[RepsRequested]]&gt;1),DiscreteStatsTable[[#This Row],[HalfWidth]],DiscreteStatsTable[[#This Row],[BatchMeansHalfWidth]])</f>
        <v>0.13545645516507757</v>
      </c>
      <c r="X2015" s="5" cm="1">
        <f t="array" ref="X2015">COUNT(IF((DiscreteStatsTable[GroupByKey]=DiscreteStatsTable[[#This Row],[GroupByKey]]),(DiscreteStatsTable[GroupByKey]=DiscreteStatsTable[[#This Row],[GroupByKey]])*DiscreteStatsTable[Replication]))</f>
        <v>50</v>
      </c>
      <c r="Y2015" s="5">
        <f>IF(DiscreteStatsTable[[#This Row],[RepsRequested]]=DiscreteStatsTable[[#This Row],[RepsWithStatObserved]],1,0)</f>
        <v>1</v>
      </c>
    </row>
    <row r="2016" spans="1:25" x14ac:dyDescent="0.25">
      <c r="A2016" t="s">
        <v>68</v>
      </c>
      <c r="B2016" t="s">
        <v>70</v>
      </c>
      <c r="C2016">
        <v>36</v>
      </c>
      <c r="D2016" t="s">
        <v>101</v>
      </c>
      <c r="E2016" t="s">
        <v>77</v>
      </c>
      <c r="F2016" t="s">
        <v>73</v>
      </c>
      <c r="G2016">
        <v>0</v>
      </c>
      <c r="H2016">
        <v>2E+20</v>
      </c>
      <c r="I2016">
        <v>0</v>
      </c>
      <c r="J2016">
        <v>0</v>
      </c>
      <c r="K2016">
        <v>138</v>
      </c>
      <c r="L201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16" s="5" cm="1">
        <f t="array" ref="M2016">MAX(IF((ProjectInfoTable[ProjectName]=DiscreteStatsTable[[#This Row],[ProjectName]]),(ProjectInfoTable[ProjectName]=DiscreteStatsTable[[#This Row],[ProjectName]])*ProjectInfoTable[NumberOfReplications]))</f>
        <v>50</v>
      </c>
      <c r="N2016" s="5" cm="1">
        <f t="array" ref="N2016">IFERROR(AVERAGE(IF((DiscreteStatsTable[GroupByKey]=DiscreteStatsTable[[#This Row],[GroupByKey]]),(DiscreteStatsTable[GroupByKey]=DiscreteStatsTable[[#This Row],[GroupByKey]])*DiscreteStatsTable[Average])),0)</f>
        <v>0</v>
      </c>
      <c r="O2016" s="5" cm="1">
        <f t="array" ref="O2016">IFERROR(_xlfn.STDEV.S(IF((DiscreteStatsTable[GroupByKey]=DiscreteStatsTable[[#This Row],[GroupByKey]]),(DiscreteStatsTable[GroupByKey]=DiscreteStatsTable[[#This Row],[GroupByKey]])*DiscreteStatsTable[Average])),0)</f>
        <v>0</v>
      </c>
      <c r="P2016" s="5" cm="1">
        <f t="array" ref="P2016">MAX(IF((ProjectInfoTable[ProjectName]=DiscreteStatsTable[[#This Row],[ProjectName]]),(ProjectInfoTable[ProjectName]=DiscreteStatsTable[[#This Row],[ProjectName]])*ProjectInfoTable[ConfidenceInterval]))</f>
        <v>0.95</v>
      </c>
      <c r="Q2016" s="5">
        <f>IF(AND(DiscreteStatsTable[[#This Row],[RepsWithStatObserved]]=1,Y2016=0),200000000000000000000,IFERROR(_xlfn.T.INV.2T(1 -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6" s="5" cm="1">
        <f t="array" ref="R2016">MIN(IF((DiscreteStatsTable[GroupByKey]=DiscreteStatsTable[[#This Row],[GroupByKey]]),(DiscreteStatsTable[GroupByKey]=DiscreteStatsTable[[#This Row],[GroupByKey]])*DiscreteStatsTable[Average]))</f>
        <v>0</v>
      </c>
      <c r="S2016" s="5" cm="1">
        <f t="array" ref="S2016">MAX(IF((DiscreteStatsTable[GroupByKey]=DiscreteStatsTable[[#This Row],[GroupByKey]]),(DiscreteStatsTable[GroupByKey]=DiscreteStatsTable[[#This Row],[GroupByKey]])*DiscreteStatsTable[Average]))</f>
        <v>0</v>
      </c>
      <c r="T2016" s="5" cm="1">
        <f t="array" ref="T2016">MIN(IF((DiscreteStatsTable[GroupByKey]=DiscreteStatsTable[[#This Row],[GroupByKey]]),(DiscreteStatsTable[GroupByKey]=DiscreteStatsTable[[#This Row],[GroupByKey]])*DiscreteStatsTable[Minimum]))</f>
        <v>0</v>
      </c>
      <c r="U2016" s="5" cm="1">
        <f t="array" ref="U2016">MAX(IF((DiscreteStatsTable[GroupByKey]=DiscreteStatsTable[[#This Row],[GroupByKey]]),(DiscreteStatsTable[GroupByKey]=DiscreteStatsTable[[#This Row],[GroupByKey]])*DiscreteStatsTable[Maximum]))</f>
        <v>0</v>
      </c>
      <c r="V2016" s="5" cm="1">
        <f t="array" ref="V201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16" s="5">
        <f>IF((DiscreteStatsTable[[#This Row],[RepsRequested]]&gt;1),DiscreteStatsTable[[#This Row],[HalfWidth]],DiscreteStatsTable[[#This Row],[BatchMeansHalfWidth]])</f>
        <v>0</v>
      </c>
      <c r="X2016" s="5" cm="1">
        <f t="array" ref="X2016">COUNT(IF((DiscreteStatsTable[GroupByKey]=DiscreteStatsTable[[#This Row],[GroupByKey]]),(DiscreteStatsTable[GroupByKey]=DiscreteStatsTable[[#This Row],[GroupByKey]])*DiscreteStatsTable[Replication]))</f>
        <v>50</v>
      </c>
      <c r="Y2016" s="5">
        <f>IF(DiscreteStatsTable[[#This Row],[RepsRequested]]=DiscreteStatsTable[[#This Row],[RepsWithStatObserved]],1,0)</f>
        <v>1</v>
      </c>
    </row>
    <row r="2017" spans="1:25" x14ac:dyDescent="0.25">
      <c r="A2017" t="s">
        <v>68</v>
      </c>
      <c r="B2017" t="s">
        <v>70</v>
      </c>
      <c r="C2017">
        <v>36</v>
      </c>
      <c r="D2017" t="s">
        <v>101</v>
      </c>
      <c r="E2017" t="s">
        <v>78</v>
      </c>
      <c r="F2017" t="s">
        <v>73</v>
      </c>
      <c r="G2017">
        <v>1.7730197125354601</v>
      </c>
      <c r="H2017">
        <v>2E+20</v>
      </c>
      <c r="I2017">
        <v>0</v>
      </c>
      <c r="J2017">
        <v>13.9725625396871</v>
      </c>
      <c r="K2017">
        <v>138</v>
      </c>
      <c r="L201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17" s="5" cm="1">
        <f t="array" ref="M2017">MAX(IF((ProjectInfoTable[ProjectName]=DiscreteStatsTable[[#This Row],[ProjectName]]),(ProjectInfoTable[ProjectName]=DiscreteStatsTable[[#This Row],[ProjectName]])*ProjectInfoTable[NumberOfReplications]))</f>
        <v>50</v>
      </c>
      <c r="N2017" s="5" cm="1">
        <f t="array" ref="N2017">IFERROR(AVERAGE(IF((DiscreteStatsTable[GroupByKey]=DiscreteStatsTable[[#This Row],[GroupByKey]]),(DiscreteStatsTable[GroupByKey]=DiscreteStatsTable[[#This Row],[GroupByKey]])*DiscreteStatsTable[Average])),0)</f>
        <v>4.7193176789935771</v>
      </c>
      <c r="O2017" s="5" cm="1">
        <f t="array" ref="O2017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17" s="5" cm="1">
        <f t="array" ref="P2017">MAX(IF((ProjectInfoTable[ProjectName]=DiscreteStatsTable[[#This Row],[ProjectName]]),(ProjectInfoTable[ProjectName]=DiscreteStatsTable[[#This Row],[ProjectName]])*ProjectInfoTable[ConfidenceInterval]))</f>
        <v>0.95</v>
      </c>
      <c r="Q2017" s="5">
        <f>IF(AND(DiscreteStatsTable[[#This Row],[RepsWithStatObserved]]=1,Y2017=0),200000000000000000000,IFERROR(_xlfn.T.INV.2T(1 -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17" s="5" cm="1">
        <f t="array" ref="R2017">MIN(IF((DiscreteStatsTable[GroupByKey]=DiscreteStatsTable[[#This Row],[GroupByKey]]),(DiscreteStatsTable[GroupByKey]=DiscreteStatsTable[[#This Row],[GroupByKey]])*DiscreteStatsTable[Average]))</f>
        <v>0.99822562879195997</v>
      </c>
      <c r="S2017" s="5" cm="1">
        <f t="array" ref="S2017">MAX(IF((DiscreteStatsTable[GroupByKey]=DiscreteStatsTable[[#This Row],[GroupByKey]]),(DiscreteStatsTable[GroupByKey]=DiscreteStatsTable[[#This Row],[GroupByKey]])*DiscreteStatsTable[Average]))</f>
        <v>28.2391469314353</v>
      </c>
      <c r="T2017" s="5" cm="1">
        <f t="array" ref="T2017">MIN(IF((DiscreteStatsTable[GroupByKey]=DiscreteStatsTable[[#This Row],[GroupByKey]]),(DiscreteStatsTable[GroupByKey]=DiscreteStatsTable[[#This Row],[GroupByKey]])*DiscreteStatsTable[Minimum]))</f>
        <v>0</v>
      </c>
      <c r="U2017" s="5" cm="1">
        <f t="array" ref="U2017">MAX(IF((DiscreteStatsTable[GroupByKey]=DiscreteStatsTable[[#This Row],[GroupByKey]]),(DiscreteStatsTable[GroupByKey]=DiscreteStatsTable[[#This Row],[GroupByKey]])*DiscreteStatsTable[Maximum]))</f>
        <v>63.809412329180802</v>
      </c>
      <c r="V2017" s="5" cm="1">
        <f t="array" ref="V201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17" s="5">
        <f>IF((DiscreteStatsTable[[#This Row],[RepsRequested]]&gt;1),DiscreteStatsTable[[#This Row],[HalfWidth]],DiscreteStatsTable[[#This Row],[BatchMeansHalfWidth]])</f>
        <v>1.2545249514665935</v>
      </c>
      <c r="X2017" s="5" cm="1">
        <f t="array" ref="X2017">COUNT(IF((DiscreteStatsTable[GroupByKey]=DiscreteStatsTable[[#This Row],[GroupByKey]]),(DiscreteStatsTable[GroupByKey]=DiscreteStatsTable[[#This Row],[GroupByKey]])*DiscreteStatsTable[Replication]))</f>
        <v>50</v>
      </c>
      <c r="Y2017" s="5">
        <f>IF(DiscreteStatsTable[[#This Row],[RepsRequested]]=DiscreteStatsTable[[#This Row],[RepsWithStatObserved]],1,0)</f>
        <v>1</v>
      </c>
    </row>
    <row r="2018" spans="1:25" x14ac:dyDescent="0.25">
      <c r="A2018" t="s">
        <v>68</v>
      </c>
      <c r="B2018" t="s">
        <v>70</v>
      </c>
      <c r="C2018">
        <v>37</v>
      </c>
      <c r="D2018" t="s">
        <v>101</v>
      </c>
      <c r="E2018" t="s">
        <v>72</v>
      </c>
      <c r="F2018" t="s">
        <v>73</v>
      </c>
      <c r="G2018">
        <v>0.28477579624518901</v>
      </c>
      <c r="H2018">
        <v>2E+20</v>
      </c>
      <c r="I2018">
        <v>6.8323477167611696E-2</v>
      </c>
      <c r="J2018">
        <v>1.51476320641837</v>
      </c>
      <c r="K2018">
        <v>137</v>
      </c>
      <c r="L201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18" s="5" cm="1">
        <f t="array" ref="M2018">MAX(IF((ProjectInfoTable[ProjectName]=DiscreteStatsTable[[#This Row],[ProjectName]]),(ProjectInfoTable[ProjectName]=DiscreteStatsTable[[#This Row],[ProjectName]])*ProjectInfoTable[NumberOfReplications]))</f>
        <v>50</v>
      </c>
      <c r="N2018" s="5" cm="1">
        <f t="array" ref="N2018">IFERROR(AVERAGE(IF((DiscreteStatsTable[GroupByKey]=DiscreteStatsTable[[#This Row],[GroupByKey]]),(DiscreteStatsTable[GroupByKey]=DiscreteStatsTable[[#This Row],[GroupByKey]])*DiscreteStatsTable[Average])),0)</f>
        <v>0.26292505828831725</v>
      </c>
      <c r="O2018" s="5" cm="1">
        <f t="array" ref="O201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18" s="5" cm="1">
        <f t="array" ref="P2018">MAX(IF((ProjectInfoTable[ProjectName]=DiscreteStatsTable[[#This Row],[ProjectName]]),(ProjectInfoTable[ProjectName]=DiscreteStatsTable[[#This Row],[ProjectName]])*ProjectInfoTable[ConfidenceInterval]))</f>
        <v>0.95</v>
      </c>
      <c r="Q2018" s="5">
        <f>IF(AND(DiscreteStatsTable[[#This Row],[RepsWithStatObserved]]=1,Y2018=0),200000000000000000000,IFERROR(_xlfn.T.INV.2T(1 -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18" s="5" cm="1">
        <f t="array" ref="R2018">MIN(IF((DiscreteStatsTable[GroupByKey]=DiscreteStatsTable[[#This Row],[GroupByKey]]),(DiscreteStatsTable[GroupByKey]=DiscreteStatsTable[[#This Row],[GroupByKey]])*DiscreteStatsTable[Average]))</f>
        <v>0.22557766999137499</v>
      </c>
      <c r="S2018" s="5" cm="1">
        <f t="array" ref="S2018">MAX(IF((DiscreteStatsTable[GroupByKey]=DiscreteStatsTable[[#This Row],[GroupByKey]]),(DiscreteStatsTable[GroupByKey]=DiscreteStatsTable[[#This Row],[GroupByKey]])*DiscreteStatsTable[Average]))</f>
        <v>0.304973914001202</v>
      </c>
      <c r="T2018" s="5" cm="1">
        <f t="array" ref="T2018">MIN(IF((DiscreteStatsTable[GroupByKey]=DiscreteStatsTable[[#This Row],[GroupByKey]]),(DiscreteStatsTable[GroupByKey]=DiscreteStatsTable[[#This Row],[GroupByKey]])*DiscreteStatsTable[Minimum]))</f>
        <v>5.0724782129553003E-2</v>
      </c>
      <c r="U2018" s="5" cm="1">
        <f t="array" ref="U2018">MAX(IF((DiscreteStatsTable[GroupByKey]=DiscreteStatsTable[[#This Row],[GroupByKey]]),(DiscreteStatsTable[GroupByKey]=DiscreteStatsTable[[#This Row],[GroupByKey]])*DiscreteStatsTable[Maximum]))</f>
        <v>1.5964764603369801</v>
      </c>
      <c r="V2018" s="5" cm="1">
        <f t="array" ref="V201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18" s="5">
        <f>IF((DiscreteStatsTable[[#This Row],[RepsRequested]]&gt;1),DiscreteStatsTable[[#This Row],[HalfWidth]],DiscreteStatsTable[[#This Row],[BatchMeansHalfWidth]])</f>
        <v>4.5152151721692402E-3</v>
      </c>
      <c r="X2018" s="5" cm="1">
        <f t="array" ref="X2018">COUNT(IF((DiscreteStatsTable[GroupByKey]=DiscreteStatsTable[[#This Row],[GroupByKey]]),(DiscreteStatsTable[GroupByKey]=DiscreteStatsTable[[#This Row],[GroupByKey]])*DiscreteStatsTable[Replication]))</f>
        <v>50</v>
      </c>
      <c r="Y2018" s="5">
        <f>IF(DiscreteStatsTable[[#This Row],[RepsRequested]]=DiscreteStatsTable[[#This Row],[RepsWithStatObserved]],1,0)</f>
        <v>1</v>
      </c>
    </row>
    <row r="2019" spans="1:25" x14ac:dyDescent="0.25">
      <c r="A2019" t="s">
        <v>68</v>
      </c>
      <c r="B2019" t="s">
        <v>70</v>
      </c>
      <c r="C2019">
        <v>37</v>
      </c>
      <c r="D2019" t="s">
        <v>101</v>
      </c>
      <c r="E2019" t="s">
        <v>74</v>
      </c>
      <c r="F2019" t="s">
        <v>73</v>
      </c>
      <c r="G2019">
        <v>24.6952077937739</v>
      </c>
      <c r="H2019">
        <v>2E+20</v>
      </c>
      <c r="I2019">
        <v>2.42633181478709</v>
      </c>
      <c r="J2019">
        <v>60.338403224129699</v>
      </c>
      <c r="K2019">
        <v>137</v>
      </c>
      <c r="L201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19" s="5" cm="1">
        <f t="array" ref="M2019">MAX(IF((ProjectInfoTable[ProjectName]=DiscreteStatsTable[[#This Row],[ProjectName]]),(ProjectInfoTable[ProjectName]=DiscreteStatsTable[[#This Row],[ProjectName]])*ProjectInfoTable[NumberOfReplications]))</f>
        <v>50</v>
      </c>
      <c r="N2019" s="5" cm="1">
        <f t="array" ref="N2019">IFERROR(AVERAGE(IF((DiscreteStatsTable[GroupByKey]=DiscreteStatsTable[[#This Row],[GroupByKey]]),(DiscreteStatsTable[GroupByKey]=DiscreteStatsTable[[#This Row],[GroupByKey]])*DiscreteStatsTable[Average])),0)</f>
        <v>12.607069427643092</v>
      </c>
      <c r="O2019" s="5" cm="1">
        <f t="array" ref="O2019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19" s="5" cm="1">
        <f t="array" ref="P2019">MAX(IF((ProjectInfoTable[ProjectName]=DiscreteStatsTable[[#This Row],[ProjectName]]),(ProjectInfoTable[ProjectName]=DiscreteStatsTable[[#This Row],[ProjectName]])*ProjectInfoTable[ConfidenceInterval]))</f>
        <v>0.95</v>
      </c>
      <c r="Q2019" s="5">
        <f>IF(AND(DiscreteStatsTable[[#This Row],[RepsWithStatObserved]]=1,Y2019=0),200000000000000000000,IFERROR(_xlfn.T.INV.2T(1 -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19" s="5" cm="1">
        <f t="array" ref="R2019">MIN(IF((DiscreteStatsTable[GroupByKey]=DiscreteStatsTable[[#This Row],[GroupByKey]]),(DiscreteStatsTable[GroupByKey]=DiscreteStatsTable[[#This Row],[GroupByKey]])*DiscreteStatsTable[Average]))</f>
        <v>7.9331094948983001</v>
      </c>
      <c r="S2019" s="5" cm="1">
        <f t="array" ref="S2019">MAX(IF((DiscreteStatsTable[GroupByKey]=DiscreteStatsTable[[#This Row],[GroupByKey]]),(DiscreteStatsTable[GroupByKey]=DiscreteStatsTable[[#This Row],[GroupByKey]])*DiscreteStatsTable[Average]))</f>
        <v>37.249377369444403</v>
      </c>
      <c r="T2019" s="5" cm="1">
        <f t="array" ref="T2019">MIN(IF((DiscreteStatsTable[GroupByKey]=DiscreteStatsTable[[#This Row],[GroupByKey]]),(DiscreteStatsTable[GroupByKey]=DiscreteStatsTable[[#This Row],[GroupByKey]])*DiscreteStatsTable[Minimum]))</f>
        <v>1.6126494971337599</v>
      </c>
      <c r="U2019" s="5" cm="1">
        <f t="array" ref="U2019">MAX(IF((DiscreteStatsTable[GroupByKey]=DiscreteStatsTable[[#This Row],[GroupByKey]]),(DiscreteStatsTable[GroupByKey]=DiscreteStatsTable[[#This Row],[GroupByKey]])*DiscreteStatsTable[Maximum]))</f>
        <v>77.180378385631897</v>
      </c>
      <c r="V2019" s="5" cm="1">
        <f t="array" ref="V201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19" s="5">
        <f>IF((DiscreteStatsTable[[#This Row],[RepsRequested]]&gt;1),DiscreteStatsTable[[#This Row],[HalfWidth]],DiscreteStatsTable[[#This Row],[BatchMeansHalfWidth]])</f>
        <v>1.3504569972558542</v>
      </c>
      <c r="X2019" s="5" cm="1">
        <f t="array" ref="X2019">COUNT(IF((DiscreteStatsTable[GroupByKey]=DiscreteStatsTable[[#This Row],[GroupByKey]]),(DiscreteStatsTable[GroupByKey]=DiscreteStatsTable[[#This Row],[GroupByKey]])*DiscreteStatsTable[Replication]))</f>
        <v>50</v>
      </c>
      <c r="Y2019" s="5">
        <f>IF(DiscreteStatsTable[[#This Row],[RepsRequested]]=DiscreteStatsTable[[#This Row],[RepsWithStatObserved]],1,0)</f>
        <v>1</v>
      </c>
    </row>
    <row r="2020" spans="1:25" x14ac:dyDescent="0.25">
      <c r="A2020" t="s">
        <v>68</v>
      </c>
      <c r="B2020" t="s">
        <v>70</v>
      </c>
      <c r="C2020">
        <v>37</v>
      </c>
      <c r="D2020" t="s">
        <v>101</v>
      </c>
      <c r="E2020" t="s">
        <v>75</v>
      </c>
      <c r="F2020" t="s">
        <v>73</v>
      </c>
      <c r="G2020">
        <v>0.28477579624518901</v>
      </c>
      <c r="H2020">
        <v>2E+20</v>
      </c>
      <c r="I2020">
        <v>6.8323477167611696E-2</v>
      </c>
      <c r="J2020">
        <v>1.51476320641837</v>
      </c>
      <c r="K2020">
        <v>137</v>
      </c>
      <c r="L202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20" s="5" cm="1">
        <f t="array" ref="M2020">MAX(IF((ProjectInfoTable[ProjectName]=DiscreteStatsTable[[#This Row],[ProjectName]]),(ProjectInfoTable[ProjectName]=DiscreteStatsTable[[#This Row],[ProjectName]])*ProjectInfoTable[NumberOfReplications]))</f>
        <v>50</v>
      </c>
      <c r="N2020" s="5" cm="1">
        <f t="array" ref="N2020">IFERROR(AVERAGE(IF((DiscreteStatsTable[GroupByKey]=DiscreteStatsTable[[#This Row],[GroupByKey]]),(DiscreteStatsTable[GroupByKey]=DiscreteStatsTable[[#This Row],[GroupByKey]])*DiscreteStatsTable[Average])),0)</f>
        <v>0.26292505828831725</v>
      </c>
      <c r="O2020" s="5" cm="1">
        <f t="array" ref="O202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20" s="5" cm="1">
        <f t="array" ref="P2020">MAX(IF((ProjectInfoTable[ProjectName]=DiscreteStatsTable[[#This Row],[ProjectName]]),(ProjectInfoTable[ProjectName]=DiscreteStatsTable[[#This Row],[ProjectName]])*ProjectInfoTable[ConfidenceInterval]))</f>
        <v>0.95</v>
      </c>
      <c r="Q2020" s="5">
        <f>IF(AND(DiscreteStatsTable[[#This Row],[RepsWithStatObserved]]=1,Y2020=0),200000000000000000000,IFERROR(_xlfn.T.INV.2T(1 -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20" s="5" cm="1">
        <f t="array" ref="R2020">MIN(IF((DiscreteStatsTable[GroupByKey]=DiscreteStatsTable[[#This Row],[GroupByKey]]),(DiscreteStatsTable[GroupByKey]=DiscreteStatsTable[[#This Row],[GroupByKey]])*DiscreteStatsTable[Average]))</f>
        <v>0.22557766999137499</v>
      </c>
      <c r="S2020" s="5" cm="1">
        <f t="array" ref="S2020">MAX(IF((DiscreteStatsTable[GroupByKey]=DiscreteStatsTable[[#This Row],[GroupByKey]]),(DiscreteStatsTable[GroupByKey]=DiscreteStatsTable[[#This Row],[GroupByKey]])*DiscreteStatsTable[Average]))</f>
        <v>0.304973914001202</v>
      </c>
      <c r="T2020" s="5" cm="1">
        <f t="array" ref="T2020">MIN(IF((DiscreteStatsTable[GroupByKey]=DiscreteStatsTable[[#This Row],[GroupByKey]]),(DiscreteStatsTable[GroupByKey]=DiscreteStatsTable[[#This Row],[GroupByKey]])*DiscreteStatsTable[Minimum]))</f>
        <v>5.0724782129553003E-2</v>
      </c>
      <c r="U2020" s="5" cm="1">
        <f t="array" ref="U2020">MAX(IF((DiscreteStatsTable[GroupByKey]=DiscreteStatsTable[[#This Row],[GroupByKey]]),(DiscreteStatsTable[GroupByKey]=DiscreteStatsTable[[#This Row],[GroupByKey]])*DiscreteStatsTable[Maximum]))</f>
        <v>1.5964764603369801</v>
      </c>
      <c r="V2020" s="5" cm="1">
        <f t="array" ref="V202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20" s="5">
        <f>IF((DiscreteStatsTable[[#This Row],[RepsRequested]]&gt;1),DiscreteStatsTable[[#This Row],[HalfWidth]],DiscreteStatsTable[[#This Row],[BatchMeansHalfWidth]])</f>
        <v>4.5152151721692402E-3</v>
      </c>
      <c r="X2020" s="5" cm="1">
        <f t="array" ref="X2020">COUNT(IF((DiscreteStatsTable[GroupByKey]=DiscreteStatsTable[[#This Row],[GroupByKey]]),(DiscreteStatsTable[GroupByKey]=DiscreteStatsTable[[#This Row],[GroupByKey]])*DiscreteStatsTable[Replication]))</f>
        <v>50</v>
      </c>
      <c r="Y2020" s="5">
        <f>IF(DiscreteStatsTable[[#This Row],[RepsRequested]]=DiscreteStatsTable[[#This Row],[RepsWithStatObserved]],1,0)</f>
        <v>1</v>
      </c>
    </row>
    <row r="2021" spans="1:25" x14ac:dyDescent="0.25">
      <c r="A2021" t="s">
        <v>68</v>
      </c>
      <c r="B2021" t="s">
        <v>70</v>
      </c>
      <c r="C2021">
        <v>37</v>
      </c>
      <c r="D2021" t="s">
        <v>101</v>
      </c>
      <c r="E2021" t="s">
        <v>76</v>
      </c>
      <c r="F2021" t="s">
        <v>73</v>
      </c>
      <c r="G2021">
        <v>8.5432738873556797</v>
      </c>
      <c r="H2021">
        <v>2E+20</v>
      </c>
      <c r="I2021">
        <v>2.0497043150283498</v>
      </c>
      <c r="J2021">
        <v>45.442896192551203</v>
      </c>
      <c r="K2021">
        <v>137</v>
      </c>
      <c r="L202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21" s="5" cm="1">
        <f t="array" ref="M2021">MAX(IF((ProjectInfoTable[ProjectName]=DiscreteStatsTable[[#This Row],[ProjectName]]),(ProjectInfoTable[ProjectName]=DiscreteStatsTable[[#This Row],[ProjectName]])*ProjectInfoTable[NumberOfReplications]))</f>
        <v>50</v>
      </c>
      <c r="N2021" s="5" cm="1">
        <f t="array" ref="N2021">IFERROR(AVERAGE(IF((DiscreteStatsTable[GroupByKey]=DiscreteStatsTable[[#This Row],[GroupByKey]]),(DiscreteStatsTable[GroupByKey]=DiscreteStatsTable[[#This Row],[GroupByKey]])*DiscreteStatsTable[Average])),0)</f>
        <v>7.8877517486495128</v>
      </c>
      <c r="O2021" s="5" cm="1">
        <f t="array" ref="O2021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21" s="5" cm="1">
        <f t="array" ref="P2021">MAX(IF((ProjectInfoTable[ProjectName]=DiscreteStatsTable[[#This Row],[ProjectName]]),(ProjectInfoTable[ProjectName]=DiscreteStatsTable[[#This Row],[ProjectName]])*ProjectInfoTable[ConfidenceInterval]))</f>
        <v>0.95</v>
      </c>
      <c r="Q2021" s="5">
        <f>IF(AND(DiscreteStatsTable[[#This Row],[RepsWithStatObserved]]=1,Y2021=0),200000000000000000000,IFERROR(_xlfn.T.INV.2T(1 -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21" s="5" cm="1">
        <f t="array" ref="R2021">MIN(IF((DiscreteStatsTable[GroupByKey]=DiscreteStatsTable[[#This Row],[GroupByKey]]),(DiscreteStatsTable[GroupByKey]=DiscreteStatsTable[[#This Row],[GroupByKey]])*DiscreteStatsTable[Average]))</f>
        <v>6.7673300997412396</v>
      </c>
      <c r="S2021" s="5" cm="1">
        <f t="array" ref="S2021">MAX(IF((DiscreteStatsTable[GroupByKey]=DiscreteStatsTable[[#This Row],[GroupByKey]]),(DiscreteStatsTable[GroupByKey]=DiscreteStatsTable[[#This Row],[GroupByKey]])*DiscreteStatsTable[Average]))</f>
        <v>9.1492174200360505</v>
      </c>
      <c r="T2021" s="5" cm="1">
        <f t="array" ref="T2021">MIN(IF((DiscreteStatsTable[GroupByKey]=DiscreteStatsTable[[#This Row],[GroupByKey]]),(DiscreteStatsTable[GroupByKey]=DiscreteStatsTable[[#This Row],[GroupByKey]])*DiscreteStatsTable[Minimum]))</f>
        <v>1.5217434638865901</v>
      </c>
      <c r="U2021" s="5" cm="1">
        <f t="array" ref="U2021">MAX(IF((DiscreteStatsTable[GroupByKey]=DiscreteStatsTable[[#This Row],[GroupByKey]]),(DiscreteStatsTable[GroupByKey]=DiscreteStatsTable[[#This Row],[GroupByKey]])*DiscreteStatsTable[Maximum]))</f>
        <v>47.894293810109403</v>
      </c>
      <c r="V2021" s="5" cm="1">
        <f t="array" ref="V202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21" s="5">
        <f>IF((DiscreteStatsTable[[#This Row],[RepsRequested]]&gt;1),DiscreteStatsTable[[#This Row],[HalfWidth]],DiscreteStatsTable[[#This Row],[BatchMeansHalfWidth]])</f>
        <v>0.13545645516507757</v>
      </c>
      <c r="X2021" s="5" cm="1">
        <f t="array" ref="X2021">COUNT(IF((DiscreteStatsTable[GroupByKey]=DiscreteStatsTable[[#This Row],[GroupByKey]]),(DiscreteStatsTable[GroupByKey]=DiscreteStatsTable[[#This Row],[GroupByKey]])*DiscreteStatsTable[Replication]))</f>
        <v>50</v>
      </c>
      <c r="Y2021" s="5">
        <f>IF(DiscreteStatsTable[[#This Row],[RepsRequested]]=DiscreteStatsTable[[#This Row],[RepsWithStatObserved]],1,0)</f>
        <v>1</v>
      </c>
    </row>
    <row r="2022" spans="1:25" x14ac:dyDescent="0.25">
      <c r="A2022" t="s">
        <v>68</v>
      </c>
      <c r="B2022" t="s">
        <v>70</v>
      </c>
      <c r="C2022">
        <v>37</v>
      </c>
      <c r="D2022" t="s">
        <v>101</v>
      </c>
      <c r="E2022" t="s">
        <v>77</v>
      </c>
      <c r="F2022" t="s">
        <v>73</v>
      </c>
      <c r="G2022">
        <v>0</v>
      </c>
      <c r="H2022">
        <v>2E+20</v>
      </c>
      <c r="I2022">
        <v>0</v>
      </c>
      <c r="J2022">
        <v>0</v>
      </c>
      <c r="K2022">
        <v>137</v>
      </c>
      <c r="L202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22" s="5" cm="1">
        <f t="array" ref="M2022">MAX(IF((ProjectInfoTable[ProjectName]=DiscreteStatsTable[[#This Row],[ProjectName]]),(ProjectInfoTable[ProjectName]=DiscreteStatsTable[[#This Row],[ProjectName]])*ProjectInfoTable[NumberOfReplications]))</f>
        <v>50</v>
      </c>
      <c r="N2022" s="5" cm="1">
        <f t="array" ref="N2022">IFERROR(AVERAGE(IF((DiscreteStatsTable[GroupByKey]=DiscreteStatsTable[[#This Row],[GroupByKey]]),(DiscreteStatsTable[GroupByKey]=DiscreteStatsTable[[#This Row],[GroupByKey]])*DiscreteStatsTable[Average])),0)</f>
        <v>0</v>
      </c>
      <c r="O2022" s="5" cm="1">
        <f t="array" ref="O2022">IFERROR(_xlfn.STDEV.S(IF((DiscreteStatsTable[GroupByKey]=DiscreteStatsTable[[#This Row],[GroupByKey]]),(DiscreteStatsTable[GroupByKey]=DiscreteStatsTable[[#This Row],[GroupByKey]])*DiscreteStatsTable[Average])),0)</f>
        <v>0</v>
      </c>
      <c r="P2022" s="5" cm="1">
        <f t="array" ref="P2022">MAX(IF((ProjectInfoTable[ProjectName]=DiscreteStatsTable[[#This Row],[ProjectName]]),(ProjectInfoTable[ProjectName]=DiscreteStatsTable[[#This Row],[ProjectName]])*ProjectInfoTable[ConfidenceInterval]))</f>
        <v>0.95</v>
      </c>
      <c r="Q2022" s="5">
        <f>IF(AND(DiscreteStatsTable[[#This Row],[RepsWithStatObserved]]=1,Y2022=0),200000000000000000000,IFERROR(_xlfn.T.INV.2T(1 -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2" s="5" cm="1">
        <f t="array" ref="R2022">MIN(IF((DiscreteStatsTable[GroupByKey]=DiscreteStatsTable[[#This Row],[GroupByKey]]),(DiscreteStatsTable[GroupByKey]=DiscreteStatsTable[[#This Row],[GroupByKey]])*DiscreteStatsTable[Average]))</f>
        <v>0</v>
      </c>
      <c r="S2022" s="5" cm="1">
        <f t="array" ref="S2022">MAX(IF((DiscreteStatsTable[GroupByKey]=DiscreteStatsTable[[#This Row],[GroupByKey]]),(DiscreteStatsTable[GroupByKey]=DiscreteStatsTable[[#This Row],[GroupByKey]])*DiscreteStatsTable[Average]))</f>
        <v>0</v>
      </c>
      <c r="T2022" s="5" cm="1">
        <f t="array" ref="T2022">MIN(IF((DiscreteStatsTable[GroupByKey]=DiscreteStatsTable[[#This Row],[GroupByKey]]),(DiscreteStatsTable[GroupByKey]=DiscreteStatsTable[[#This Row],[GroupByKey]])*DiscreteStatsTable[Minimum]))</f>
        <v>0</v>
      </c>
      <c r="U2022" s="5" cm="1">
        <f t="array" ref="U2022">MAX(IF((DiscreteStatsTable[GroupByKey]=DiscreteStatsTable[[#This Row],[GroupByKey]]),(DiscreteStatsTable[GroupByKey]=DiscreteStatsTable[[#This Row],[GroupByKey]])*DiscreteStatsTable[Maximum]))</f>
        <v>0</v>
      </c>
      <c r="V2022" s="5" cm="1">
        <f t="array" ref="V202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22" s="5">
        <f>IF((DiscreteStatsTable[[#This Row],[RepsRequested]]&gt;1),DiscreteStatsTable[[#This Row],[HalfWidth]],DiscreteStatsTable[[#This Row],[BatchMeansHalfWidth]])</f>
        <v>0</v>
      </c>
      <c r="X2022" s="5" cm="1">
        <f t="array" ref="X2022">COUNT(IF((DiscreteStatsTable[GroupByKey]=DiscreteStatsTable[[#This Row],[GroupByKey]]),(DiscreteStatsTable[GroupByKey]=DiscreteStatsTable[[#This Row],[GroupByKey]])*DiscreteStatsTable[Replication]))</f>
        <v>50</v>
      </c>
      <c r="Y2022" s="5">
        <f>IF(DiscreteStatsTable[[#This Row],[RepsRequested]]=DiscreteStatsTable[[#This Row],[RepsWithStatObserved]],1,0)</f>
        <v>1</v>
      </c>
    </row>
    <row r="2023" spans="1:25" x14ac:dyDescent="0.25">
      <c r="A2023" t="s">
        <v>68</v>
      </c>
      <c r="B2023" t="s">
        <v>70</v>
      </c>
      <c r="C2023">
        <v>37</v>
      </c>
      <c r="D2023" t="s">
        <v>101</v>
      </c>
      <c r="E2023" t="s">
        <v>78</v>
      </c>
      <c r="F2023" t="s">
        <v>73</v>
      </c>
      <c r="G2023">
        <v>16.151933906418201</v>
      </c>
      <c r="H2023">
        <v>2E+20</v>
      </c>
      <c r="I2023">
        <v>0</v>
      </c>
      <c r="J2023">
        <v>41.381087832432698</v>
      </c>
      <c r="K2023">
        <v>137</v>
      </c>
      <c r="L202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23" s="5" cm="1">
        <f t="array" ref="M2023">MAX(IF((ProjectInfoTable[ProjectName]=DiscreteStatsTable[[#This Row],[ProjectName]]),(ProjectInfoTable[ProjectName]=DiscreteStatsTable[[#This Row],[ProjectName]])*ProjectInfoTable[NumberOfReplications]))</f>
        <v>50</v>
      </c>
      <c r="N2023" s="5" cm="1">
        <f t="array" ref="N2023">IFERROR(AVERAGE(IF((DiscreteStatsTable[GroupByKey]=DiscreteStatsTable[[#This Row],[GroupByKey]]),(DiscreteStatsTable[GroupByKey]=DiscreteStatsTable[[#This Row],[GroupByKey]])*DiscreteStatsTable[Average])),0)</f>
        <v>4.7193176789935771</v>
      </c>
      <c r="O2023" s="5" cm="1">
        <f t="array" ref="O2023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23" s="5" cm="1">
        <f t="array" ref="P2023">MAX(IF((ProjectInfoTable[ProjectName]=DiscreteStatsTable[[#This Row],[ProjectName]]),(ProjectInfoTable[ProjectName]=DiscreteStatsTable[[#This Row],[ProjectName]])*ProjectInfoTable[ConfidenceInterval]))</f>
        <v>0.95</v>
      </c>
      <c r="Q2023" s="5">
        <f>IF(AND(DiscreteStatsTable[[#This Row],[RepsWithStatObserved]]=1,Y2023=0),200000000000000000000,IFERROR(_xlfn.T.INV.2T(1 -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23" s="5" cm="1">
        <f t="array" ref="R2023">MIN(IF((DiscreteStatsTable[GroupByKey]=DiscreteStatsTable[[#This Row],[GroupByKey]]),(DiscreteStatsTable[GroupByKey]=DiscreteStatsTable[[#This Row],[GroupByKey]])*DiscreteStatsTable[Average]))</f>
        <v>0.99822562879195997</v>
      </c>
      <c r="S2023" s="5" cm="1">
        <f t="array" ref="S2023">MAX(IF((DiscreteStatsTable[GroupByKey]=DiscreteStatsTable[[#This Row],[GroupByKey]]),(DiscreteStatsTable[GroupByKey]=DiscreteStatsTable[[#This Row],[GroupByKey]])*DiscreteStatsTable[Average]))</f>
        <v>28.2391469314353</v>
      </c>
      <c r="T2023" s="5" cm="1">
        <f t="array" ref="T2023">MIN(IF((DiscreteStatsTable[GroupByKey]=DiscreteStatsTable[[#This Row],[GroupByKey]]),(DiscreteStatsTable[GroupByKey]=DiscreteStatsTable[[#This Row],[GroupByKey]])*DiscreteStatsTable[Minimum]))</f>
        <v>0</v>
      </c>
      <c r="U2023" s="5" cm="1">
        <f t="array" ref="U2023">MAX(IF((DiscreteStatsTable[GroupByKey]=DiscreteStatsTable[[#This Row],[GroupByKey]]),(DiscreteStatsTable[GroupByKey]=DiscreteStatsTable[[#This Row],[GroupByKey]])*DiscreteStatsTable[Maximum]))</f>
        <v>63.809412329180802</v>
      </c>
      <c r="V2023" s="5" cm="1">
        <f t="array" ref="V202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23" s="5">
        <f>IF((DiscreteStatsTable[[#This Row],[RepsRequested]]&gt;1),DiscreteStatsTable[[#This Row],[HalfWidth]],DiscreteStatsTable[[#This Row],[BatchMeansHalfWidth]])</f>
        <v>1.2545249514665935</v>
      </c>
      <c r="X2023" s="5" cm="1">
        <f t="array" ref="X2023">COUNT(IF((DiscreteStatsTable[GroupByKey]=DiscreteStatsTable[[#This Row],[GroupByKey]]),(DiscreteStatsTable[GroupByKey]=DiscreteStatsTable[[#This Row],[GroupByKey]])*DiscreteStatsTable[Replication]))</f>
        <v>50</v>
      </c>
      <c r="Y2023" s="5">
        <f>IF(DiscreteStatsTable[[#This Row],[RepsRequested]]=DiscreteStatsTable[[#This Row],[RepsWithStatObserved]],1,0)</f>
        <v>1</v>
      </c>
    </row>
    <row r="2024" spans="1:25" x14ac:dyDescent="0.25">
      <c r="A2024" t="s">
        <v>68</v>
      </c>
      <c r="B2024" t="s">
        <v>70</v>
      </c>
      <c r="C2024">
        <v>38</v>
      </c>
      <c r="D2024" t="s">
        <v>101</v>
      </c>
      <c r="E2024" t="s">
        <v>72</v>
      </c>
      <c r="F2024" t="s">
        <v>73</v>
      </c>
      <c r="G2024">
        <v>0.25671143641049698</v>
      </c>
      <c r="H2024">
        <v>2E+20</v>
      </c>
      <c r="I2024">
        <v>6.9094108830059495E-2</v>
      </c>
      <c r="J2024">
        <v>1.18674014825388</v>
      </c>
      <c r="K2024">
        <v>133</v>
      </c>
      <c r="L202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24" s="5" cm="1">
        <f t="array" ref="M2024">MAX(IF((ProjectInfoTable[ProjectName]=DiscreteStatsTable[[#This Row],[ProjectName]]),(ProjectInfoTable[ProjectName]=DiscreteStatsTable[[#This Row],[ProjectName]])*ProjectInfoTable[NumberOfReplications]))</f>
        <v>50</v>
      </c>
      <c r="N2024" s="5" cm="1">
        <f t="array" ref="N2024">IFERROR(AVERAGE(IF((DiscreteStatsTable[GroupByKey]=DiscreteStatsTable[[#This Row],[GroupByKey]]),(DiscreteStatsTable[GroupByKey]=DiscreteStatsTable[[#This Row],[GroupByKey]])*DiscreteStatsTable[Average])),0)</f>
        <v>0.26292505828831725</v>
      </c>
      <c r="O2024" s="5" cm="1">
        <f t="array" ref="O202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24" s="5" cm="1">
        <f t="array" ref="P2024">MAX(IF((ProjectInfoTable[ProjectName]=DiscreteStatsTable[[#This Row],[ProjectName]]),(ProjectInfoTable[ProjectName]=DiscreteStatsTable[[#This Row],[ProjectName]])*ProjectInfoTable[ConfidenceInterval]))</f>
        <v>0.95</v>
      </c>
      <c r="Q2024" s="5">
        <f>IF(AND(DiscreteStatsTable[[#This Row],[RepsWithStatObserved]]=1,Y2024=0),200000000000000000000,IFERROR(_xlfn.T.INV.2T(1 -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24" s="5" cm="1">
        <f t="array" ref="R2024">MIN(IF((DiscreteStatsTable[GroupByKey]=DiscreteStatsTable[[#This Row],[GroupByKey]]),(DiscreteStatsTable[GroupByKey]=DiscreteStatsTable[[#This Row],[GroupByKey]])*DiscreteStatsTable[Average]))</f>
        <v>0.22557766999137499</v>
      </c>
      <c r="S2024" s="5" cm="1">
        <f t="array" ref="S2024">MAX(IF((DiscreteStatsTable[GroupByKey]=DiscreteStatsTable[[#This Row],[GroupByKey]]),(DiscreteStatsTable[GroupByKey]=DiscreteStatsTable[[#This Row],[GroupByKey]])*DiscreteStatsTable[Average]))</f>
        <v>0.304973914001202</v>
      </c>
      <c r="T2024" s="5" cm="1">
        <f t="array" ref="T2024">MIN(IF((DiscreteStatsTable[GroupByKey]=DiscreteStatsTable[[#This Row],[GroupByKey]]),(DiscreteStatsTable[GroupByKey]=DiscreteStatsTable[[#This Row],[GroupByKey]])*DiscreteStatsTable[Minimum]))</f>
        <v>5.0724782129553003E-2</v>
      </c>
      <c r="U2024" s="5" cm="1">
        <f t="array" ref="U2024">MAX(IF((DiscreteStatsTable[GroupByKey]=DiscreteStatsTable[[#This Row],[GroupByKey]]),(DiscreteStatsTable[GroupByKey]=DiscreteStatsTable[[#This Row],[GroupByKey]])*DiscreteStatsTable[Maximum]))</f>
        <v>1.5964764603369801</v>
      </c>
      <c r="V2024" s="5" cm="1">
        <f t="array" ref="V202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24" s="5">
        <f>IF((DiscreteStatsTable[[#This Row],[RepsRequested]]&gt;1),DiscreteStatsTable[[#This Row],[HalfWidth]],DiscreteStatsTable[[#This Row],[BatchMeansHalfWidth]])</f>
        <v>4.5152151721692402E-3</v>
      </c>
      <c r="X2024" s="5" cm="1">
        <f t="array" ref="X2024">COUNT(IF((DiscreteStatsTable[GroupByKey]=DiscreteStatsTable[[#This Row],[GroupByKey]]),(DiscreteStatsTable[GroupByKey]=DiscreteStatsTable[[#This Row],[GroupByKey]])*DiscreteStatsTable[Replication]))</f>
        <v>50</v>
      </c>
      <c r="Y2024" s="5">
        <f>IF(DiscreteStatsTable[[#This Row],[RepsRequested]]=DiscreteStatsTable[[#This Row],[RepsWithStatObserved]],1,0)</f>
        <v>1</v>
      </c>
    </row>
    <row r="2025" spans="1:25" x14ac:dyDescent="0.25">
      <c r="A2025" t="s">
        <v>68</v>
      </c>
      <c r="B2025" t="s">
        <v>70</v>
      </c>
      <c r="C2025">
        <v>38</v>
      </c>
      <c r="D2025" t="s">
        <v>101</v>
      </c>
      <c r="E2025" t="s">
        <v>74</v>
      </c>
      <c r="F2025" t="s">
        <v>73</v>
      </c>
      <c r="G2025">
        <v>9.0132989043502096</v>
      </c>
      <c r="H2025">
        <v>2E+20</v>
      </c>
      <c r="I2025">
        <v>2.0728232649017899</v>
      </c>
      <c r="J2025">
        <v>36.6319656026077</v>
      </c>
      <c r="K2025">
        <v>133</v>
      </c>
      <c r="L202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25" s="5" cm="1">
        <f t="array" ref="M2025">MAX(IF((ProjectInfoTable[ProjectName]=DiscreteStatsTable[[#This Row],[ProjectName]]),(ProjectInfoTable[ProjectName]=DiscreteStatsTable[[#This Row],[ProjectName]])*ProjectInfoTable[NumberOfReplications]))</f>
        <v>50</v>
      </c>
      <c r="N2025" s="5" cm="1">
        <f t="array" ref="N2025">IFERROR(AVERAGE(IF((DiscreteStatsTable[GroupByKey]=DiscreteStatsTable[[#This Row],[GroupByKey]]),(DiscreteStatsTable[GroupByKey]=DiscreteStatsTable[[#This Row],[GroupByKey]])*DiscreteStatsTable[Average])),0)</f>
        <v>12.607069427643092</v>
      </c>
      <c r="O2025" s="5" cm="1">
        <f t="array" ref="O2025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25" s="5" cm="1">
        <f t="array" ref="P2025">MAX(IF((ProjectInfoTable[ProjectName]=DiscreteStatsTable[[#This Row],[ProjectName]]),(ProjectInfoTable[ProjectName]=DiscreteStatsTable[[#This Row],[ProjectName]])*ProjectInfoTable[ConfidenceInterval]))</f>
        <v>0.95</v>
      </c>
      <c r="Q2025" s="5">
        <f>IF(AND(DiscreteStatsTable[[#This Row],[RepsWithStatObserved]]=1,Y2025=0),200000000000000000000,IFERROR(_xlfn.T.INV.2T(1 -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25" s="5" cm="1">
        <f t="array" ref="R2025">MIN(IF((DiscreteStatsTable[GroupByKey]=DiscreteStatsTable[[#This Row],[GroupByKey]]),(DiscreteStatsTable[GroupByKey]=DiscreteStatsTable[[#This Row],[GroupByKey]])*DiscreteStatsTable[Average]))</f>
        <v>7.9331094948983001</v>
      </c>
      <c r="S2025" s="5" cm="1">
        <f t="array" ref="S2025">MAX(IF((DiscreteStatsTable[GroupByKey]=DiscreteStatsTable[[#This Row],[GroupByKey]]),(DiscreteStatsTable[GroupByKey]=DiscreteStatsTable[[#This Row],[GroupByKey]])*DiscreteStatsTable[Average]))</f>
        <v>37.249377369444403</v>
      </c>
      <c r="T2025" s="5" cm="1">
        <f t="array" ref="T2025">MIN(IF((DiscreteStatsTable[GroupByKey]=DiscreteStatsTable[[#This Row],[GroupByKey]]),(DiscreteStatsTable[GroupByKey]=DiscreteStatsTable[[#This Row],[GroupByKey]])*DiscreteStatsTable[Minimum]))</f>
        <v>1.6126494971337599</v>
      </c>
      <c r="U2025" s="5" cm="1">
        <f t="array" ref="U2025">MAX(IF((DiscreteStatsTable[GroupByKey]=DiscreteStatsTable[[#This Row],[GroupByKey]]),(DiscreteStatsTable[GroupByKey]=DiscreteStatsTable[[#This Row],[GroupByKey]])*DiscreteStatsTable[Maximum]))</f>
        <v>77.180378385631897</v>
      </c>
      <c r="V2025" s="5" cm="1">
        <f t="array" ref="V202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25" s="5">
        <f>IF((DiscreteStatsTable[[#This Row],[RepsRequested]]&gt;1),DiscreteStatsTable[[#This Row],[HalfWidth]],DiscreteStatsTable[[#This Row],[BatchMeansHalfWidth]])</f>
        <v>1.3504569972558542</v>
      </c>
      <c r="X2025" s="5" cm="1">
        <f t="array" ref="X2025">COUNT(IF((DiscreteStatsTable[GroupByKey]=DiscreteStatsTable[[#This Row],[GroupByKey]]),(DiscreteStatsTable[GroupByKey]=DiscreteStatsTable[[#This Row],[GroupByKey]])*DiscreteStatsTable[Replication]))</f>
        <v>50</v>
      </c>
      <c r="Y2025" s="5">
        <f>IF(DiscreteStatsTable[[#This Row],[RepsRequested]]=DiscreteStatsTable[[#This Row],[RepsWithStatObserved]],1,0)</f>
        <v>1</v>
      </c>
    </row>
    <row r="2026" spans="1:25" x14ac:dyDescent="0.25">
      <c r="A2026" t="s">
        <v>68</v>
      </c>
      <c r="B2026" t="s">
        <v>70</v>
      </c>
      <c r="C2026">
        <v>38</v>
      </c>
      <c r="D2026" t="s">
        <v>101</v>
      </c>
      <c r="E2026" t="s">
        <v>75</v>
      </c>
      <c r="F2026" t="s">
        <v>73</v>
      </c>
      <c r="G2026">
        <v>0.25671143641049698</v>
      </c>
      <c r="H2026">
        <v>2E+20</v>
      </c>
      <c r="I2026">
        <v>6.9094108830059495E-2</v>
      </c>
      <c r="J2026">
        <v>1.18674014825388</v>
      </c>
      <c r="K2026">
        <v>133</v>
      </c>
      <c r="L202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26" s="5" cm="1">
        <f t="array" ref="M2026">MAX(IF((ProjectInfoTable[ProjectName]=DiscreteStatsTable[[#This Row],[ProjectName]]),(ProjectInfoTable[ProjectName]=DiscreteStatsTable[[#This Row],[ProjectName]])*ProjectInfoTable[NumberOfReplications]))</f>
        <v>50</v>
      </c>
      <c r="N2026" s="5" cm="1">
        <f t="array" ref="N2026">IFERROR(AVERAGE(IF((DiscreteStatsTable[GroupByKey]=DiscreteStatsTable[[#This Row],[GroupByKey]]),(DiscreteStatsTable[GroupByKey]=DiscreteStatsTable[[#This Row],[GroupByKey]])*DiscreteStatsTable[Average])),0)</f>
        <v>0.26292505828831725</v>
      </c>
      <c r="O2026" s="5" cm="1">
        <f t="array" ref="O202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26" s="5" cm="1">
        <f t="array" ref="P2026">MAX(IF((ProjectInfoTable[ProjectName]=DiscreteStatsTable[[#This Row],[ProjectName]]),(ProjectInfoTable[ProjectName]=DiscreteStatsTable[[#This Row],[ProjectName]])*ProjectInfoTable[ConfidenceInterval]))</f>
        <v>0.95</v>
      </c>
      <c r="Q2026" s="5">
        <f>IF(AND(DiscreteStatsTable[[#This Row],[RepsWithStatObserved]]=1,Y2026=0),200000000000000000000,IFERROR(_xlfn.T.INV.2T(1 -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26" s="5" cm="1">
        <f t="array" ref="R2026">MIN(IF((DiscreteStatsTable[GroupByKey]=DiscreteStatsTable[[#This Row],[GroupByKey]]),(DiscreteStatsTable[GroupByKey]=DiscreteStatsTable[[#This Row],[GroupByKey]])*DiscreteStatsTable[Average]))</f>
        <v>0.22557766999137499</v>
      </c>
      <c r="S2026" s="5" cm="1">
        <f t="array" ref="S2026">MAX(IF((DiscreteStatsTable[GroupByKey]=DiscreteStatsTable[[#This Row],[GroupByKey]]),(DiscreteStatsTable[GroupByKey]=DiscreteStatsTable[[#This Row],[GroupByKey]])*DiscreteStatsTable[Average]))</f>
        <v>0.304973914001202</v>
      </c>
      <c r="T2026" s="5" cm="1">
        <f t="array" ref="T2026">MIN(IF((DiscreteStatsTable[GroupByKey]=DiscreteStatsTable[[#This Row],[GroupByKey]]),(DiscreteStatsTable[GroupByKey]=DiscreteStatsTable[[#This Row],[GroupByKey]])*DiscreteStatsTable[Minimum]))</f>
        <v>5.0724782129553003E-2</v>
      </c>
      <c r="U2026" s="5" cm="1">
        <f t="array" ref="U2026">MAX(IF((DiscreteStatsTable[GroupByKey]=DiscreteStatsTable[[#This Row],[GroupByKey]]),(DiscreteStatsTable[GroupByKey]=DiscreteStatsTable[[#This Row],[GroupByKey]])*DiscreteStatsTable[Maximum]))</f>
        <v>1.5964764603369801</v>
      </c>
      <c r="V2026" s="5" cm="1">
        <f t="array" ref="V202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26" s="5">
        <f>IF((DiscreteStatsTable[[#This Row],[RepsRequested]]&gt;1),DiscreteStatsTable[[#This Row],[HalfWidth]],DiscreteStatsTable[[#This Row],[BatchMeansHalfWidth]])</f>
        <v>4.5152151721692402E-3</v>
      </c>
      <c r="X2026" s="5" cm="1">
        <f t="array" ref="X2026">COUNT(IF((DiscreteStatsTable[GroupByKey]=DiscreteStatsTable[[#This Row],[GroupByKey]]),(DiscreteStatsTable[GroupByKey]=DiscreteStatsTable[[#This Row],[GroupByKey]])*DiscreteStatsTable[Replication]))</f>
        <v>50</v>
      </c>
      <c r="Y2026" s="5">
        <f>IF(DiscreteStatsTable[[#This Row],[RepsRequested]]=DiscreteStatsTable[[#This Row],[RepsWithStatObserved]],1,0)</f>
        <v>1</v>
      </c>
    </row>
    <row r="2027" spans="1:25" x14ac:dyDescent="0.25">
      <c r="A2027" t="s">
        <v>68</v>
      </c>
      <c r="B2027" t="s">
        <v>70</v>
      </c>
      <c r="C2027">
        <v>38</v>
      </c>
      <c r="D2027" t="s">
        <v>101</v>
      </c>
      <c r="E2027" t="s">
        <v>76</v>
      </c>
      <c r="F2027" t="s">
        <v>73</v>
      </c>
      <c r="G2027">
        <v>7.70134309231491</v>
      </c>
      <c r="H2027">
        <v>2E+20</v>
      </c>
      <c r="I2027">
        <v>2.0728232649017899</v>
      </c>
      <c r="J2027">
        <v>35.602204447616501</v>
      </c>
      <c r="K2027">
        <v>133</v>
      </c>
      <c r="L202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27" s="5" cm="1">
        <f t="array" ref="M2027">MAX(IF((ProjectInfoTable[ProjectName]=DiscreteStatsTable[[#This Row],[ProjectName]]),(ProjectInfoTable[ProjectName]=DiscreteStatsTable[[#This Row],[ProjectName]])*ProjectInfoTable[NumberOfReplications]))</f>
        <v>50</v>
      </c>
      <c r="N2027" s="5" cm="1">
        <f t="array" ref="N2027">IFERROR(AVERAGE(IF((DiscreteStatsTable[GroupByKey]=DiscreteStatsTable[[#This Row],[GroupByKey]]),(DiscreteStatsTable[GroupByKey]=DiscreteStatsTable[[#This Row],[GroupByKey]])*DiscreteStatsTable[Average])),0)</f>
        <v>7.8877517486495128</v>
      </c>
      <c r="O2027" s="5" cm="1">
        <f t="array" ref="O2027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27" s="5" cm="1">
        <f t="array" ref="P2027">MAX(IF((ProjectInfoTable[ProjectName]=DiscreteStatsTable[[#This Row],[ProjectName]]),(ProjectInfoTable[ProjectName]=DiscreteStatsTable[[#This Row],[ProjectName]])*ProjectInfoTable[ConfidenceInterval]))</f>
        <v>0.95</v>
      </c>
      <c r="Q2027" s="5">
        <f>IF(AND(DiscreteStatsTable[[#This Row],[RepsWithStatObserved]]=1,Y2027=0),200000000000000000000,IFERROR(_xlfn.T.INV.2T(1 -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27" s="5" cm="1">
        <f t="array" ref="R2027">MIN(IF((DiscreteStatsTable[GroupByKey]=DiscreteStatsTable[[#This Row],[GroupByKey]]),(DiscreteStatsTable[GroupByKey]=DiscreteStatsTable[[#This Row],[GroupByKey]])*DiscreteStatsTable[Average]))</f>
        <v>6.7673300997412396</v>
      </c>
      <c r="S2027" s="5" cm="1">
        <f t="array" ref="S2027">MAX(IF((DiscreteStatsTable[GroupByKey]=DiscreteStatsTable[[#This Row],[GroupByKey]]),(DiscreteStatsTable[GroupByKey]=DiscreteStatsTable[[#This Row],[GroupByKey]])*DiscreteStatsTable[Average]))</f>
        <v>9.1492174200360505</v>
      </c>
      <c r="T2027" s="5" cm="1">
        <f t="array" ref="T2027">MIN(IF((DiscreteStatsTable[GroupByKey]=DiscreteStatsTable[[#This Row],[GroupByKey]]),(DiscreteStatsTable[GroupByKey]=DiscreteStatsTable[[#This Row],[GroupByKey]])*DiscreteStatsTable[Minimum]))</f>
        <v>1.5217434638865901</v>
      </c>
      <c r="U2027" s="5" cm="1">
        <f t="array" ref="U2027">MAX(IF((DiscreteStatsTable[GroupByKey]=DiscreteStatsTable[[#This Row],[GroupByKey]]),(DiscreteStatsTable[GroupByKey]=DiscreteStatsTable[[#This Row],[GroupByKey]])*DiscreteStatsTable[Maximum]))</f>
        <v>47.894293810109403</v>
      </c>
      <c r="V2027" s="5" cm="1">
        <f t="array" ref="V202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27" s="5">
        <f>IF((DiscreteStatsTable[[#This Row],[RepsRequested]]&gt;1),DiscreteStatsTable[[#This Row],[HalfWidth]],DiscreteStatsTable[[#This Row],[BatchMeansHalfWidth]])</f>
        <v>0.13545645516507757</v>
      </c>
      <c r="X2027" s="5" cm="1">
        <f t="array" ref="X2027">COUNT(IF((DiscreteStatsTable[GroupByKey]=DiscreteStatsTable[[#This Row],[GroupByKey]]),(DiscreteStatsTable[GroupByKey]=DiscreteStatsTable[[#This Row],[GroupByKey]])*DiscreteStatsTable[Replication]))</f>
        <v>50</v>
      </c>
      <c r="Y2027" s="5">
        <f>IF(DiscreteStatsTable[[#This Row],[RepsRequested]]=DiscreteStatsTable[[#This Row],[RepsWithStatObserved]],1,0)</f>
        <v>1</v>
      </c>
    </row>
    <row r="2028" spans="1:25" x14ac:dyDescent="0.25">
      <c r="A2028" t="s">
        <v>68</v>
      </c>
      <c r="B2028" t="s">
        <v>70</v>
      </c>
      <c r="C2028">
        <v>38</v>
      </c>
      <c r="D2028" t="s">
        <v>101</v>
      </c>
      <c r="E2028" t="s">
        <v>77</v>
      </c>
      <c r="F2028" t="s">
        <v>73</v>
      </c>
      <c r="G2028">
        <v>0</v>
      </c>
      <c r="H2028">
        <v>2E+20</v>
      </c>
      <c r="I2028">
        <v>0</v>
      </c>
      <c r="J2028">
        <v>0</v>
      </c>
      <c r="K2028">
        <v>133</v>
      </c>
      <c r="L202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28" s="5" cm="1">
        <f t="array" ref="M2028">MAX(IF((ProjectInfoTable[ProjectName]=DiscreteStatsTable[[#This Row],[ProjectName]]),(ProjectInfoTable[ProjectName]=DiscreteStatsTable[[#This Row],[ProjectName]])*ProjectInfoTable[NumberOfReplications]))</f>
        <v>50</v>
      </c>
      <c r="N2028" s="5" cm="1">
        <f t="array" ref="N2028">IFERROR(AVERAGE(IF((DiscreteStatsTable[GroupByKey]=DiscreteStatsTable[[#This Row],[GroupByKey]]),(DiscreteStatsTable[GroupByKey]=DiscreteStatsTable[[#This Row],[GroupByKey]])*DiscreteStatsTable[Average])),0)</f>
        <v>0</v>
      </c>
      <c r="O2028" s="5" cm="1">
        <f t="array" ref="O2028">IFERROR(_xlfn.STDEV.S(IF((DiscreteStatsTable[GroupByKey]=DiscreteStatsTable[[#This Row],[GroupByKey]]),(DiscreteStatsTable[GroupByKey]=DiscreteStatsTable[[#This Row],[GroupByKey]])*DiscreteStatsTable[Average])),0)</f>
        <v>0</v>
      </c>
      <c r="P2028" s="5" cm="1">
        <f t="array" ref="P2028">MAX(IF((ProjectInfoTable[ProjectName]=DiscreteStatsTable[[#This Row],[ProjectName]]),(ProjectInfoTable[ProjectName]=DiscreteStatsTable[[#This Row],[ProjectName]])*ProjectInfoTable[ConfidenceInterval]))</f>
        <v>0.95</v>
      </c>
      <c r="Q2028" s="5">
        <f>IF(AND(DiscreteStatsTable[[#This Row],[RepsWithStatObserved]]=1,Y2028=0),200000000000000000000,IFERROR(_xlfn.T.INV.2T(1 -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8" s="5" cm="1">
        <f t="array" ref="R2028">MIN(IF((DiscreteStatsTable[GroupByKey]=DiscreteStatsTable[[#This Row],[GroupByKey]]),(DiscreteStatsTable[GroupByKey]=DiscreteStatsTable[[#This Row],[GroupByKey]])*DiscreteStatsTable[Average]))</f>
        <v>0</v>
      </c>
      <c r="S2028" s="5" cm="1">
        <f t="array" ref="S2028">MAX(IF((DiscreteStatsTable[GroupByKey]=DiscreteStatsTable[[#This Row],[GroupByKey]]),(DiscreteStatsTable[GroupByKey]=DiscreteStatsTable[[#This Row],[GroupByKey]])*DiscreteStatsTable[Average]))</f>
        <v>0</v>
      </c>
      <c r="T2028" s="5" cm="1">
        <f t="array" ref="T2028">MIN(IF((DiscreteStatsTable[GroupByKey]=DiscreteStatsTable[[#This Row],[GroupByKey]]),(DiscreteStatsTable[GroupByKey]=DiscreteStatsTable[[#This Row],[GroupByKey]])*DiscreteStatsTable[Minimum]))</f>
        <v>0</v>
      </c>
      <c r="U2028" s="5" cm="1">
        <f t="array" ref="U2028">MAX(IF((DiscreteStatsTable[GroupByKey]=DiscreteStatsTable[[#This Row],[GroupByKey]]),(DiscreteStatsTable[GroupByKey]=DiscreteStatsTable[[#This Row],[GroupByKey]])*DiscreteStatsTable[Maximum]))</f>
        <v>0</v>
      </c>
      <c r="V2028" s="5" cm="1">
        <f t="array" ref="V202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28" s="5">
        <f>IF((DiscreteStatsTable[[#This Row],[RepsRequested]]&gt;1),DiscreteStatsTable[[#This Row],[HalfWidth]],DiscreteStatsTable[[#This Row],[BatchMeansHalfWidth]])</f>
        <v>0</v>
      </c>
      <c r="X2028" s="5" cm="1">
        <f t="array" ref="X2028">COUNT(IF((DiscreteStatsTable[GroupByKey]=DiscreteStatsTable[[#This Row],[GroupByKey]]),(DiscreteStatsTable[GroupByKey]=DiscreteStatsTable[[#This Row],[GroupByKey]])*DiscreteStatsTable[Replication]))</f>
        <v>50</v>
      </c>
      <c r="Y2028" s="5">
        <f>IF(DiscreteStatsTable[[#This Row],[RepsRequested]]=DiscreteStatsTable[[#This Row],[RepsWithStatObserved]],1,0)</f>
        <v>1</v>
      </c>
    </row>
    <row r="2029" spans="1:25" x14ac:dyDescent="0.25">
      <c r="A2029" t="s">
        <v>68</v>
      </c>
      <c r="B2029" t="s">
        <v>70</v>
      </c>
      <c r="C2029">
        <v>38</v>
      </c>
      <c r="D2029" t="s">
        <v>101</v>
      </c>
      <c r="E2029" t="s">
        <v>78</v>
      </c>
      <c r="F2029" t="s">
        <v>73</v>
      </c>
      <c r="G2029">
        <v>1.3119558120352901</v>
      </c>
      <c r="H2029">
        <v>2E+20</v>
      </c>
      <c r="I2029">
        <v>0</v>
      </c>
      <c r="J2029">
        <v>9.4730790556304196</v>
      </c>
      <c r="K2029">
        <v>133</v>
      </c>
      <c r="L202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29" s="5" cm="1">
        <f t="array" ref="M2029">MAX(IF((ProjectInfoTable[ProjectName]=DiscreteStatsTable[[#This Row],[ProjectName]]),(ProjectInfoTable[ProjectName]=DiscreteStatsTable[[#This Row],[ProjectName]])*ProjectInfoTable[NumberOfReplications]))</f>
        <v>50</v>
      </c>
      <c r="N2029" s="5" cm="1">
        <f t="array" ref="N2029">IFERROR(AVERAGE(IF((DiscreteStatsTable[GroupByKey]=DiscreteStatsTable[[#This Row],[GroupByKey]]),(DiscreteStatsTable[GroupByKey]=DiscreteStatsTable[[#This Row],[GroupByKey]])*DiscreteStatsTable[Average])),0)</f>
        <v>4.7193176789935771</v>
      </c>
      <c r="O2029" s="5" cm="1">
        <f t="array" ref="O2029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29" s="5" cm="1">
        <f t="array" ref="P2029">MAX(IF((ProjectInfoTable[ProjectName]=DiscreteStatsTable[[#This Row],[ProjectName]]),(ProjectInfoTable[ProjectName]=DiscreteStatsTable[[#This Row],[ProjectName]])*ProjectInfoTable[ConfidenceInterval]))</f>
        <v>0.95</v>
      </c>
      <c r="Q2029" s="5">
        <f>IF(AND(DiscreteStatsTable[[#This Row],[RepsWithStatObserved]]=1,Y2029=0),200000000000000000000,IFERROR(_xlfn.T.INV.2T(1 -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29" s="5" cm="1">
        <f t="array" ref="R2029">MIN(IF((DiscreteStatsTable[GroupByKey]=DiscreteStatsTable[[#This Row],[GroupByKey]]),(DiscreteStatsTable[GroupByKey]=DiscreteStatsTable[[#This Row],[GroupByKey]])*DiscreteStatsTable[Average]))</f>
        <v>0.99822562879195997</v>
      </c>
      <c r="S2029" s="5" cm="1">
        <f t="array" ref="S2029">MAX(IF((DiscreteStatsTable[GroupByKey]=DiscreteStatsTable[[#This Row],[GroupByKey]]),(DiscreteStatsTable[GroupByKey]=DiscreteStatsTable[[#This Row],[GroupByKey]])*DiscreteStatsTable[Average]))</f>
        <v>28.2391469314353</v>
      </c>
      <c r="T2029" s="5" cm="1">
        <f t="array" ref="T2029">MIN(IF((DiscreteStatsTable[GroupByKey]=DiscreteStatsTable[[#This Row],[GroupByKey]]),(DiscreteStatsTable[GroupByKey]=DiscreteStatsTable[[#This Row],[GroupByKey]])*DiscreteStatsTable[Minimum]))</f>
        <v>0</v>
      </c>
      <c r="U2029" s="5" cm="1">
        <f t="array" ref="U2029">MAX(IF((DiscreteStatsTable[GroupByKey]=DiscreteStatsTable[[#This Row],[GroupByKey]]),(DiscreteStatsTable[GroupByKey]=DiscreteStatsTable[[#This Row],[GroupByKey]])*DiscreteStatsTable[Maximum]))</f>
        <v>63.809412329180802</v>
      </c>
      <c r="V2029" s="5" cm="1">
        <f t="array" ref="V202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29" s="5">
        <f>IF((DiscreteStatsTable[[#This Row],[RepsRequested]]&gt;1),DiscreteStatsTable[[#This Row],[HalfWidth]],DiscreteStatsTable[[#This Row],[BatchMeansHalfWidth]])</f>
        <v>1.2545249514665935</v>
      </c>
      <c r="X2029" s="5" cm="1">
        <f t="array" ref="X2029">COUNT(IF((DiscreteStatsTable[GroupByKey]=DiscreteStatsTable[[#This Row],[GroupByKey]]),(DiscreteStatsTable[GroupByKey]=DiscreteStatsTable[[#This Row],[GroupByKey]])*DiscreteStatsTable[Replication]))</f>
        <v>50</v>
      </c>
      <c r="Y2029" s="5">
        <f>IF(DiscreteStatsTable[[#This Row],[RepsRequested]]=DiscreteStatsTable[[#This Row],[RepsWithStatObserved]],1,0)</f>
        <v>1</v>
      </c>
    </row>
    <row r="2030" spans="1:25" x14ac:dyDescent="0.25">
      <c r="A2030" t="s">
        <v>68</v>
      </c>
      <c r="B2030" t="s">
        <v>70</v>
      </c>
      <c r="C2030">
        <v>39</v>
      </c>
      <c r="D2030" t="s">
        <v>101</v>
      </c>
      <c r="E2030" t="s">
        <v>72</v>
      </c>
      <c r="F2030" t="s">
        <v>73</v>
      </c>
      <c r="G2030">
        <v>0.247532993228267</v>
      </c>
      <c r="H2030">
        <v>2E+20</v>
      </c>
      <c r="I2030">
        <v>5.52993749284156E-2</v>
      </c>
      <c r="J2030">
        <v>1.1196596622070101</v>
      </c>
      <c r="K2030">
        <v>141</v>
      </c>
      <c r="L203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30" s="5" cm="1">
        <f t="array" ref="M2030">MAX(IF((ProjectInfoTable[ProjectName]=DiscreteStatsTable[[#This Row],[ProjectName]]),(ProjectInfoTable[ProjectName]=DiscreteStatsTable[[#This Row],[ProjectName]])*ProjectInfoTable[NumberOfReplications]))</f>
        <v>50</v>
      </c>
      <c r="N2030" s="5" cm="1">
        <f t="array" ref="N2030">IFERROR(AVERAGE(IF((DiscreteStatsTable[GroupByKey]=DiscreteStatsTable[[#This Row],[GroupByKey]]),(DiscreteStatsTable[GroupByKey]=DiscreteStatsTable[[#This Row],[GroupByKey]])*DiscreteStatsTable[Average])),0)</f>
        <v>0.26292505828831725</v>
      </c>
      <c r="O2030" s="5" cm="1">
        <f t="array" ref="O203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30" s="5" cm="1">
        <f t="array" ref="P2030">MAX(IF((ProjectInfoTable[ProjectName]=DiscreteStatsTable[[#This Row],[ProjectName]]),(ProjectInfoTable[ProjectName]=DiscreteStatsTable[[#This Row],[ProjectName]])*ProjectInfoTable[ConfidenceInterval]))</f>
        <v>0.95</v>
      </c>
      <c r="Q2030" s="5">
        <f>IF(AND(DiscreteStatsTable[[#This Row],[RepsWithStatObserved]]=1,Y2030=0),200000000000000000000,IFERROR(_xlfn.T.INV.2T(1 -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30" s="5" cm="1">
        <f t="array" ref="R2030">MIN(IF((DiscreteStatsTable[GroupByKey]=DiscreteStatsTable[[#This Row],[GroupByKey]]),(DiscreteStatsTable[GroupByKey]=DiscreteStatsTable[[#This Row],[GroupByKey]])*DiscreteStatsTable[Average]))</f>
        <v>0.22557766999137499</v>
      </c>
      <c r="S2030" s="5" cm="1">
        <f t="array" ref="S2030">MAX(IF((DiscreteStatsTable[GroupByKey]=DiscreteStatsTable[[#This Row],[GroupByKey]]),(DiscreteStatsTable[GroupByKey]=DiscreteStatsTable[[#This Row],[GroupByKey]])*DiscreteStatsTable[Average]))</f>
        <v>0.304973914001202</v>
      </c>
      <c r="T2030" s="5" cm="1">
        <f t="array" ref="T2030">MIN(IF((DiscreteStatsTable[GroupByKey]=DiscreteStatsTable[[#This Row],[GroupByKey]]),(DiscreteStatsTable[GroupByKey]=DiscreteStatsTable[[#This Row],[GroupByKey]])*DiscreteStatsTable[Minimum]))</f>
        <v>5.0724782129553003E-2</v>
      </c>
      <c r="U2030" s="5" cm="1">
        <f t="array" ref="U2030">MAX(IF((DiscreteStatsTable[GroupByKey]=DiscreteStatsTable[[#This Row],[GroupByKey]]),(DiscreteStatsTable[GroupByKey]=DiscreteStatsTable[[#This Row],[GroupByKey]])*DiscreteStatsTable[Maximum]))</f>
        <v>1.5964764603369801</v>
      </c>
      <c r="V2030" s="5" cm="1">
        <f t="array" ref="V203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30" s="5">
        <f>IF((DiscreteStatsTable[[#This Row],[RepsRequested]]&gt;1),DiscreteStatsTable[[#This Row],[HalfWidth]],DiscreteStatsTable[[#This Row],[BatchMeansHalfWidth]])</f>
        <v>4.5152151721692402E-3</v>
      </c>
      <c r="X2030" s="5" cm="1">
        <f t="array" ref="X2030">COUNT(IF((DiscreteStatsTable[GroupByKey]=DiscreteStatsTable[[#This Row],[GroupByKey]]),(DiscreteStatsTable[GroupByKey]=DiscreteStatsTable[[#This Row],[GroupByKey]])*DiscreteStatsTable[Replication]))</f>
        <v>50</v>
      </c>
      <c r="Y2030" s="5">
        <f>IF(DiscreteStatsTable[[#This Row],[RepsRequested]]=DiscreteStatsTable[[#This Row],[RepsWithStatObserved]],1,0)</f>
        <v>1</v>
      </c>
    </row>
    <row r="2031" spans="1:25" x14ac:dyDescent="0.25">
      <c r="A2031" t="s">
        <v>68</v>
      </c>
      <c r="B2031" t="s">
        <v>70</v>
      </c>
      <c r="C2031">
        <v>39</v>
      </c>
      <c r="D2031" t="s">
        <v>101</v>
      </c>
      <c r="E2031" t="s">
        <v>74</v>
      </c>
      <c r="F2031" t="s">
        <v>73</v>
      </c>
      <c r="G2031">
        <v>10.468921079779699</v>
      </c>
      <c r="H2031">
        <v>2E+20</v>
      </c>
      <c r="I2031">
        <v>1.6589812478524699</v>
      </c>
      <c r="J2031">
        <v>38.786798875004401</v>
      </c>
      <c r="K2031">
        <v>141</v>
      </c>
      <c r="L203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31" s="5" cm="1">
        <f t="array" ref="M2031">MAX(IF((ProjectInfoTable[ProjectName]=DiscreteStatsTable[[#This Row],[ProjectName]]),(ProjectInfoTable[ProjectName]=DiscreteStatsTable[[#This Row],[ProjectName]])*ProjectInfoTable[NumberOfReplications]))</f>
        <v>50</v>
      </c>
      <c r="N2031" s="5" cm="1">
        <f t="array" ref="N2031">IFERROR(AVERAGE(IF((DiscreteStatsTable[GroupByKey]=DiscreteStatsTable[[#This Row],[GroupByKey]]),(DiscreteStatsTable[GroupByKey]=DiscreteStatsTable[[#This Row],[GroupByKey]])*DiscreteStatsTable[Average])),0)</f>
        <v>12.607069427643092</v>
      </c>
      <c r="O2031" s="5" cm="1">
        <f t="array" ref="O2031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31" s="5" cm="1">
        <f t="array" ref="P2031">MAX(IF((ProjectInfoTable[ProjectName]=DiscreteStatsTable[[#This Row],[ProjectName]]),(ProjectInfoTable[ProjectName]=DiscreteStatsTable[[#This Row],[ProjectName]])*ProjectInfoTable[ConfidenceInterval]))</f>
        <v>0.95</v>
      </c>
      <c r="Q2031" s="5">
        <f>IF(AND(DiscreteStatsTable[[#This Row],[RepsWithStatObserved]]=1,Y2031=0),200000000000000000000,IFERROR(_xlfn.T.INV.2T(1 -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31" s="5" cm="1">
        <f t="array" ref="R2031">MIN(IF((DiscreteStatsTable[GroupByKey]=DiscreteStatsTable[[#This Row],[GroupByKey]]),(DiscreteStatsTable[GroupByKey]=DiscreteStatsTable[[#This Row],[GroupByKey]])*DiscreteStatsTable[Average]))</f>
        <v>7.9331094948983001</v>
      </c>
      <c r="S2031" s="5" cm="1">
        <f t="array" ref="S2031">MAX(IF((DiscreteStatsTable[GroupByKey]=DiscreteStatsTable[[#This Row],[GroupByKey]]),(DiscreteStatsTable[GroupByKey]=DiscreteStatsTable[[#This Row],[GroupByKey]])*DiscreteStatsTable[Average]))</f>
        <v>37.249377369444403</v>
      </c>
      <c r="T2031" s="5" cm="1">
        <f t="array" ref="T2031">MIN(IF((DiscreteStatsTable[GroupByKey]=DiscreteStatsTable[[#This Row],[GroupByKey]]),(DiscreteStatsTable[GroupByKey]=DiscreteStatsTable[[#This Row],[GroupByKey]])*DiscreteStatsTable[Minimum]))</f>
        <v>1.6126494971337599</v>
      </c>
      <c r="U2031" s="5" cm="1">
        <f t="array" ref="U2031">MAX(IF((DiscreteStatsTable[GroupByKey]=DiscreteStatsTable[[#This Row],[GroupByKey]]),(DiscreteStatsTable[GroupByKey]=DiscreteStatsTable[[#This Row],[GroupByKey]])*DiscreteStatsTable[Maximum]))</f>
        <v>77.180378385631897</v>
      </c>
      <c r="V2031" s="5" cm="1">
        <f t="array" ref="V203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31" s="5">
        <f>IF((DiscreteStatsTable[[#This Row],[RepsRequested]]&gt;1),DiscreteStatsTable[[#This Row],[HalfWidth]],DiscreteStatsTable[[#This Row],[BatchMeansHalfWidth]])</f>
        <v>1.3504569972558542</v>
      </c>
      <c r="X2031" s="5" cm="1">
        <f t="array" ref="X2031">COUNT(IF((DiscreteStatsTable[GroupByKey]=DiscreteStatsTable[[#This Row],[GroupByKey]]),(DiscreteStatsTable[GroupByKey]=DiscreteStatsTable[[#This Row],[GroupByKey]])*DiscreteStatsTable[Replication]))</f>
        <v>50</v>
      </c>
      <c r="Y2031" s="5">
        <f>IF(DiscreteStatsTable[[#This Row],[RepsRequested]]=DiscreteStatsTable[[#This Row],[RepsWithStatObserved]],1,0)</f>
        <v>1</v>
      </c>
    </row>
    <row r="2032" spans="1:25" x14ac:dyDescent="0.25">
      <c r="A2032" t="s">
        <v>68</v>
      </c>
      <c r="B2032" t="s">
        <v>70</v>
      </c>
      <c r="C2032">
        <v>39</v>
      </c>
      <c r="D2032" t="s">
        <v>101</v>
      </c>
      <c r="E2032" t="s">
        <v>75</v>
      </c>
      <c r="F2032" t="s">
        <v>73</v>
      </c>
      <c r="G2032">
        <v>0.247532993228267</v>
      </c>
      <c r="H2032">
        <v>2E+20</v>
      </c>
      <c r="I2032">
        <v>5.52993749284156E-2</v>
      </c>
      <c r="J2032">
        <v>1.1196596622070101</v>
      </c>
      <c r="K2032">
        <v>141</v>
      </c>
      <c r="L203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32" s="5" cm="1">
        <f t="array" ref="M2032">MAX(IF((ProjectInfoTable[ProjectName]=DiscreteStatsTable[[#This Row],[ProjectName]]),(ProjectInfoTable[ProjectName]=DiscreteStatsTable[[#This Row],[ProjectName]])*ProjectInfoTable[NumberOfReplications]))</f>
        <v>50</v>
      </c>
      <c r="N2032" s="5" cm="1">
        <f t="array" ref="N2032">IFERROR(AVERAGE(IF((DiscreteStatsTable[GroupByKey]=DiscreteStatsTable[[#This Row],[GroupByKey]]),(DiscreteStatsTable[GroupByKey]=DiscreteStatsTable[[#This Row],[GroupByKey]])*DiscreteStatsTable[Average])),0)</f>
        <v>0.26292505828831725</v>
      </c>
      <c r="O2032" s="5" cm="1">
        <f t="array" ref="O203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32" s="5" cm="1">
        <f t="array" ref="P2032">MAX(IF((ProjectInfoTable[ProjectName]=DiscreteStatsTable[[#This Row],[ProjectName]]),(ProjectInfoTable[ProjectName]=DiscreteStatsTable[[#This Row],[ProjectName]])*ProjectInfoTable[ConfidenceInterval]))</f>
        <v>0.95</v>
      </c>
      <c r="Q2032" s="5">
        <f>IF(AND(DiscreteStatsTable[[#This Row],[RepsWithStatObserved]]=1,Y2032=0),200000000000000000000,IFERROR(_xlfn.T.INV.2T(1 -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32" s="5" cm="1">
        <f t="array" ref="R2032">MIN(IF((DiscreteStatsTable[GroupByKey]=DiscreteStatsTable[[#This Row],[GroupByKey]]),(DiscreteStatsTable[GroupByKey]=DiscreteStatsTable[[#This Row],[GroupByKey]])*DiscreteStatsTable[Average]))</f>
        <v>0.22557766999137499</v>
      </c>
      <c r="S2032" s="5" cm="1">
        <f t="array" ref="S2032">MAX(IF((DiscreteStatsTable[GroupByKey]=DiscreteStatsTable[[#This Row],[GroupByKey]]),(DiscreteStatsTable[GroupByKey]=DiscreteStatsTable[[#This Row],[GroupByKey]])*DiscreteStatsTable[Average]))</f>
        <v>0.304973914001202</v>
      </c>
      <c r="T2032" s="5" cm="1">
        <f t="array" ref="T2032">MIN(IF((DiscreteStatsTable[GroupByKey]=DiscreteStatsTable[[#This Row],[GroupByKey]]),(DiscreteStatsTable[GroupByKey]=DiscreteStatsTable[[#This Row],[GroupByKey]])*DiscreteStatsTable[Minimum]))</f>
        <v>5.0724782129553003E-2</v>
      </c>
      <c r="U2032" s="5" cm="1">
        <f t="array" ref="U2032">MAX(IF((DiscreteStatsTable[GroupByKey]=DiscreteStatsTable[[#This Row],[GroupByKey]]),(DiscreteStatsTable[GroupByKey]=DiscreteStatsTable[[#This Row],[GroupByKey]])*DiscreteStatsTable[Maximum]))</f>
        <v>1.5964764603369801</v>
      </c>
      <c r="V2032" s="5" cm="1">
        <f t="array" ref="V203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32" s="5">
        <f>IF((DiscreteStatsTable[[#This Row],[RepsRequested]]&gt;1),DiscreteStatsTable[[#This Row],[HalfWidth]],DiscreteStatsTable[[#This Row],[BatchMeansHalfWidth]])</f>
        <v>4.5152151721692402E-3</v>
      </c>
      <c r="X2032" s="5" cm="1">
        <f t="array" ref="X2032">COUNT(IF((DiscreteStatsTable[GroupByKey]=DiscreteStatsTable[[#This Row],[GroupByKey]]),(DiscreteStatsTable[GroupByKey]=DiscreteStatsTable[[#This Row],[GroupByKey]])*DiscreteStatsTable[Replication]))</f>
        <v>50</v>
      </c>
      <c r="Y2032" s="5">
        <f>IF(DiscreteStatsTable[[#This Row],[RepsRequested]]=DiscreteStatsTable[[#This Row],[RepsWithStatObserved]],1,0)</f>
        <v>1</v>
      </c>
    </row>
    <row r="2033" spans="1:25" x14ac:dyDescent="0.25">
      <c r="A2033" t="s">
        <v>68</v>
      </c>
      <c r="B2033" t="s">
        <v>70</v>
      </c>
      <c r="C2033">
        <v>39</v>
      </c>
      <c r="D2033" t="s">
        <v>101</v>
      </c>
      <c r="E2033" t="s">
        <v>76</v>
      </c>
      <c r="F2033" t="s">
        <v>73</v>
      </c>
      <c r="G2033">
        <v>7.4259897968480004</v>
      </c>
      <c r="H2033">
        <v>2E+20</v>
      </c>
      <c r="I2033">
        <v>1.6589812478524699</v>
      </c>
      <c r="J2033">
        <v>33.589789866210403</v>
      </c>
      <c r="K2033">
        <v>141</v>
      </c>
      <c r="L203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33" s="5" cm="1">
        <f t="array" ref="M2033">MAX(IF((ProjectInfoTable[ProjectName]=DiscreteStatsTable[[#This Row],[ProjectName]]),(ProjectInfoTable[ProjectName]=DiscreteStatsTable[[#This Row],[ProjectName]])*ProjectInfoTable[NumberOfReplications]))</f>
        <v>50</v>
      </c>
      <c r="N2033" s="5" cm="1">
        <f t="array" ref="N2033">IFERROR(AVERAGE(IF((DiscreteStatsTable[GroupByKey]=DiscreteStatsTable[[#This Row],[GroupByKey]]),(DiscreteStatsTable[GroupByKey]=DiscreteStatsTable[[#This Row],[GroupByKey]])*DiscreteStatsTable[Average])),0)</f>
        <v>7.8877517486495128</v>
      </c>
      <c r="O2033" s="5" cm="1">
        <f t="array" ref="O2033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33" s="5" cm="1">
        <f t="array" ref="P2033">MAX(IF((ProjectInfoTable[ProjectName]=DiscreteStatsTable[[#This Row],[ProjectName]]),(ProjectInfoTable[ProjectName]=DiscreteStatsTable[[#This Row],[ProjectName]])*ProjectInfoTable[ConfidenceInterval]))</f>
        <v>0.95</v>
      </c>
      <c r="Q2033" s="5">
        <f>IF(AND(DiscreteStatsTable[[#This Row],[RepsWithStatObserved]]=1,Y2033=0),200000000000000000000,IFERROR(_xlfn.T.INV.2T(1 -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33" s="5" cm="1">
        <f t="array" ref="R2033">MIN(IF((DiscreteStatsTable[GroupByKey]=DiscreteStatsTable[[#This Row],[GroupByKey]]),(DiscreteStatsTable[GroupByKey]=DiscreteStatsTable[[#This Row],[GroupByKey]])*DiscreteStatsTable[Average]))</f>
        <v>6.7673300997412396</v>
      </c>
      <c r="S2033" s="5" cm="1">
        <f t="array" ref="S2033">MAX(IF((DiscreteStatsTable[GroupByKey]=DiscreteStatsTable[[#This Row],[GroupByKey]]),(DiscreteStatsTable[GroupByKey]=DiscreteStatsTable[[#This Row],[GroupByKey]])*DiscreteStatsTable[Average]))</f>
        <v>9.1492174200360505</v>
      </c>
      <c r="T2033" s="5" cm="1">
        <f t="array" ref="T2033">MIN(IF((DiscreteStatsTable[GroupByKey]=DiscreteStatsTable[[#This Row],[GroupByKey]]),(DiscreteStatsTable[GroupByKey]=DiscreteStatsTable[[#This Row],[GroupByKey]])*DiscreteStatsTable[Minimum]))</f>
        <v>1.5217434638865901</v>
      </c>
      <c r="U2033" s="5" cm="1">
        <f t="array" ref="U2033">MAX(IF((DiscreteStatsTable[GroupByKey]=DiscreteStatsTable[[#This Row],[GroupByKey]]),(DiscreteStatsTable[GroupByKey]=DiscreteStatsTable[[#This Row],[GroupByKey]])*DiscreteStatsTable[Maximum]))</f>
        <v>47.894293810109403</v>
      </c>
      <c r="V2033" s="5" cm="1">
        <f t="array" ref="V203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33" s="5">
        <f>IF((DiscreteStatsTable[[#This Row],[RepsRequested]]&gt;1),DiscreteStatsTable[[#This Row],[HalfWidth]],DiscreteStatsTable[[#This Row],[BatchMeansHalfWidth]])</f>
        <v>0.13545645516507757</v>
      </c>
      <c r="X2033" s="5" cm="1">
        <f t="array" ref="X2033">COUNT(IF((DiscreteStatsTable[GroupByKey]=DiscreteStatsTable[[#This Row],[GroupByKey]]),(DiscreteStatsTable[GroupByKey]=DiscreteStatsTable[[#This Row],[GroupByKey]])*DiscreteStatsTable[Replication]))</f>
        <v>50</v>
      </c>
      <c r="Y2033" s="5">
        <f>IF(DiscreteStatsTable[[#This Row],[RepsRequested]]=DiscreteStatsTable[[#This Row],[RepsWithStatObserved]],1,0)</f>
        <v>1</v>
      </c>
    </row>
    <row r="2034" spans="1:25" x14ac:dyDescent="0.25">
      <c r="A2034" t="s">
        <v>68</v>
      </c>
      <c r="B2034" t="s">
        <v>70</v>
      </c>
      <c r="C2034">
        <v>39</v>
      </c>
      <c r="D2034" t="s">
        <v>101</v>
      </c>
      <c r="E2034" t="s">
        <v>77</v>
      </c>
      <c r="F2034" t="s">
        <v>73</v>
      </c>
      <c r="G2034">
        <v>0</v>
      </c>
      <c r="H2034">
        <v>2E+20</v>
      </c>
      <c r="I2034">
        <v>0</v>
      </c>
      <c r="J2034">
        <v>0</v>
      </c>
      <c r="K2034">
        <v>141</v>
      </c>
      <c r="L203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34" s="5" cm="1">
        <f t="array" ref="M2034">MAX(IF((ProjectInfoTable[ProjectName]=DiscreteStatsTable[[#This Row],[ProjectName]]),(ProjectInfoTable[ProjectName]=DiscreteStatsTable[[#This Row],[ProjectName]])*ProjectInfoTable[NumberOfReplications]))</f>
        <v>50</v>
      </c>
      <c r="N2034" s="5" cm="1">
        <f t="array" ref="N2034">IFERROR(AVERAGE(IF((DiscreteStatsTable[GroupByKey]=DiscreteStatsTable[[#This Row],[GroupByKey]]),(DiscreteStatsTable[GroupByKey]=DiscreteStatsTable[[#This Row],[GroupByKey]])*DiscreteStatsTable[Average])),0)</f>
        <v>0</v>
      </c>
      <c r="O2034" s="5" cm="1">
        <f t="array" ref="O2034">IFERROR(_xlfn.STDEV.S(IF((DiscreteStatsTable[GroupByKey]=DiscreteStatsTable[[#This Row],[GroupByKey]]),(DiscreteStatsTable[GroupByKey]=DiscreteStatsTable[[#This Row],[GroupByKey]])*DiscreteStatsTable[Average])),0)</f>
        <v>0</v>
      </c>
      <c r="P2034" s="5" cm="1">
        <f t="array" ref="P2034">MAX(IF((ProjectInfoTable[ProjectName]=DiscreteStatsTable[[#This Row],[ProjectName]]),(ProjectInfoTable[ProjectName]=DiscreteStatsTable[[#This Row],[ProjectName]])*ProjectInfoTable[ConfidenceInterval]))</f>
        <v>0.95</v>
      </c>
      <c r="Q2034" s="5">
        <f>IF(AND(DiscreteStatsTable[[#This Row],[RepsWithStatObserved]]=1,Y2034=0),200000000000000000000,IFERROR(_xlfn.T.INV.2T(1 -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4" s="5" cm="1">
        <f t="array" ref="R2034">MIN(IF((DiscreteStatsTable[GroupByKey]=DiscreteStatsTable[[#This Row],[GroupByKey]]),(DiscreteStatsTable[GroupByKey]=DiscreteStatsTable[[#This Row],[GroupByKey]])*DiscreteStatsTable[Average]))</f>
        <v>0</v>
      </c>
      <c r="S2034" s="5" cm="1">
        <f t="array" ref="S2034">MAX(IF((DiscreteStatsTable[GroupByKey]=DiscreteStatsTable[[#This Row],[GroupByKey]]),(DiscreteStatsTable[GroupByKey]=DiscreteStatsTable[[#This Row],[GroupByKey]])*DiscreteStatsTable[Average]))</f>
        <v>0</v>
      </c>
      <c r="T2034" s="5" cm="1">
        <f t="array" ref="T2034">MIN(IF((DiscreteStatsTable[GroupByKey]=DiscreteStatsTable[[#This Row],[GroupByKey]]),(DiscreteStatsTable[GroupByKey]=DiscreteStatsTable[[#This Row],[GroupByKey]])*DiscreteStatsTable[Minimum]))</f>
        <v>0</v>
      </c>
      <c r="U2034" s="5" cm="1">
        <f t="array" ref="U2034">MAX(IF((DiscreteStatsTable[GroupByKey]=DiscreteStatsTable[[#This Row],[GroupByKey]]),(DiscreteStatsTable[GroupByKey]=DiscreteStatsTable[[#This Row],[GroupByKey]])*DiscreteStatsTable[Maximum]))</f>
        <v>0</v>
      </c>
      <c r="V2034" s="5" cm="1">
        <f t="array" ref="V203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34" s="5">
        <f>IF((DiscreteStatsTable[[#This Row],[RepsRequested]]&gt;1),DiscreteStatsTable[[#This Row],[HalfWidth]],DiscreteStatsTable[[#This Row],[BatchMeansHalfWidth]])</f>
        <v>0</v>
      </c>
      <c r="X2034" s="5" cm="1">
        <f t="array" ref="X2034">COUNT(IF((DiscreteStatsTable[GroupByKey]=DiscreteStatsTable[[#This Row],[GroupByKey]]),(DiscreteStatsTable[GroupByKey]=DiscreteStatsTable[[#This Row],[GroupByKey]])*DiscreteStatsTable[Replication]))</f>
        <v>50</v>
      </c>
      <c r="Y2034" s="5">
        <f>IF(DiscreteStatsTable[[#This Row],[RepsRequested]]=DiscreteStatsTable[[#This Row],[RepsWithStatObserved]],1,0)</f>
        <v>1</v>
      </c>
    </row>
    <row r="2035" spans="1:25" x14ac:dyDescent="0.25">
      <c r="A2035" t="s">
        <v>68</v>
      </c>
      <c r="B2035" t="s">
        <v>70</v>
      </c>
      <c r="C2035">
        <v>39</v>
      </c>
      <c r="D2035" t="s">
        <v>101</v>
      </c>
      <c r="E2035" t="s">
        <v>78</v>
      </c>
      <c r="F2035" t="s">
        <v>73</v>
      </c>
      <c r="G2035">
        <v>3.0429312829316801</v>
      </c>
      <c r="H2035">
        <v>2E+20</v>
      </c>
      <c r="I2035">
        <v>0</v>
      </c>
      <c r="J2035">
        <v>26.977941413278</v>
      </c>
      <c r="K2035">
        <v>141</v>
      </c>
      <c r="L203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35" s="5" cm="1">
        <f t="array" ref="M2035">MAX(IF((ProjectInfoTable[ProjectName]=DiscreteStatsTable[[#This Row],[ProjectName]]),(ProjectInfoTable[ProjectName]=DiscreteStatsTable[[#This Row],[ProjectName]])*ProjectInfoTable[NumberOfReplications]))</f>
        <v>50</v>
      </c>
      <c r="N2035" s="5" cm="1">
        <f t="array" ref="N2035">IFERROR(AVERAGE(IF((DiscreteStatsTable[GroupByKey]=DiscreteStatsTable[[#This Row],[GroupByKey]]),(DiscreteStatsTable[GroupByKey]=DiscreteStatsTable[[#This Row],[GroupByKey]])*DiscreteStatsTable[Average])),0)</f>
        <v>4.7193176789935771</v>
      </c>
      <c r="O2035" s="5" cm="1">
        <f t="array" ref="O2035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35" s="5" cm="1">
        <f t="array" ref="P2035">MAX(IF((ProjectInfoTable[ProjectName]=DiscreteStatsTable[[#This Row],[ProjectName]]),(ProjectInfoTable[ProjectName]=DiscreteStatsTable[[#This Row],[ProjectName]])*ProjectInfoTable[ConfidenceInterval]))</f>
        <v>0.95</v>
      </c>
      <c r="Q2035" s="5">
        <f>IF(AND(DiscreteStatsTable[[#This Row],[RepsWithStatObserved]]=1,Y2035=0),200000000000000000000,IFERROR(_xlfn.T.INV.2T(1 -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35" s="5" cm="1">
        <f t="array" ref="R2035">MIN(IF((DiscreteStatsTable[GroupByKey]=DiscreteStatsTable[[#This Row],[GroupByKey]]),(DiscreteStatsTable[GroupByKey]=DiscreteStatsTable[[#This Row],[GroupByKey]])*DiscreteStatsTable[Average]))</f>
        <v>0.99822562879195997</v>
      </c>
      <c r="S2035" s="5" cm="1">
        <f t="array" ref="S2035">MAX(IF((DiscreteStatsTable[GroupByKey]=DiscreteStatsTable[[#This Row],[GroupByKey]]),(DiscreteStatsTable[GroupByKey]=DiscreteStatsTable[[#This Row],[GroupByKey]])*DiscreteStatsTable[Average]))</f>
        <v>28.2391469314353</v>
      </c>
      <c r="T2035" s="5" cm="1">
        <f t="array" ref="T2035">MIN(IF((DiscreteStatsTable[GroupByKey]=DiscreteStatsTable[[#This Row],[GroupByKey]]),(DiscreteStatsTable[GroupByKey]=DiscreteStatsTable[[#This Row],[GroupByKey]])*DiscreteStatsTable[Minimum]))</f>
        <v>0</v>
      </c>
      <c r="U2035" s="5" cm="1">
        <f t="array" ref="U2035">MAX(IF((DiscreteStatsTable[GroupByKey]=DiscreteStatsTable[[#This Row],[GroupByKey]]),(DiscreteStatsTable[GroupByKey]=DiscreteStatsTable[[#This Row],[GroupByKey]])*DiscreteStatsTable[Maximum]))</f>
        <v>63.809412329180802</v>
      </c>
      <c r="V2035" s="5" cm="1">
        <f t="array" ref="V203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35" s="5">
        <f>IF((DiscreteStatsTable[[#This Row],[RepsRequested]]&gt;1),DiscreteStatsTable[[#This Row],[HalfWidth]],DiscreteStatsTable[[#This Row],[BatchMeansHalfWidth]])</f>
        <v>1.2545249514665935</v>
      </c>
      <c r="X2035" s="5" cm="1">
        <f t="array" ref="X2035">COUNT(IF((DiscreteStatsTable[GroupByKey]=DiscreteStatsTable[[#This Row],[GroupByKey]]),(DiscreteStatsTable[GroupByKey]=DiscreteStatsTable[[#This Row],[GroupByKey]])*DiscreteStatsTable[Replication]))</f>
        <v>50</v>
      </c>
      <c r="Y2035" s="5">
        <f>IF(DiscreteStatsTable[[#This Row],[RepsRequested]]=DiscreteStatsTable[[#This Row],[RepsWithStatObserved]],1,0)</f>
        <v>1</v>
      </c>
    </row>
    <row r="2036" spans="1:25" x14ac:dyDescent="0.25">
      <c r="A2036" t="s">
        <v>68</v>
      </c>
      <c r="B2036" t="s">
        <v>70</v>
      </c>
      <c r="C2036">
        <v>40</v>
      </c>
      <c r="D2036" t="s">
        <v>101</v>
      </c>
      <c r="E2036" t="s">
        <v>72</v>
      </c>
      <c r="F2036" t="s">
        <v>73</v>
      </c>
      <c r="G2036">
        <v>0.27197753873509201</v>
      </c>
      <c r="H2036">
        <v>2E+20</v>
      </c>
      <c r="I2036">
        <v>5.0724782129553003E-2</v>
      </c>
      <c r="J2036">
        <v>1.0245282584639599</v>
      </c>
      <c r="K2036">
        <v>135</v>
      </c>
      <c r="L203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36" s="5" cm="1">
        <f t="array" ref="M2036">MAX(IF((ProjectInfoTable[ProjectName]=DiscreteStatsTable[[#This Row],[ProjectName]]),(ProjectInfoTable[ProjectName]=DiscreteStatsTable[[#This Row],[ProjectName]])*ProjectInfoTable[NumberOfReplications]))</f>
        <v>50</v>
      </c>
      <c r="N2036" s="5" cm="1">
        <f t="array" ref="N2036">IFERROR(AVERAGE(IF((DiscreteStatsTable[GroupByKey]=DiscreteStatsTable[[#This Row],[GroupByKey]]),(DiscreteStatsTable[GroupByKey]=DiscreteStatsTable[[#This Row],[GroupByKey]])*DiscreteStatsTable[Average])),0)</f>
        <v>0.26292505828831725</v>
      </c>
      <c r="O2036" s="5" cm="1">
        <f t="array" ref="O203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36" s="5" cm="1">
        <f t="array" ref="P2036">MAX(IF((ProjectInfoTable[ProjectName]=DiscreteStatsTable[[#This Row],[ProjectName]]),(ProjectInfoTable[ProjectName]=DiscreteStatsTable[[#This Row],[ProjectName]])*ProjectInfoTable[ConfidenceInterval]))</f>
        <v>0.95</v>
      </c>
      <c r="Q2036" s="5">
        <f>IF(AND(DiscreteStatsTable[[#This Row],[RepsWithStatObserved]]=1,Y2036=0),200000000000000000000,IFERROR(_xlfn.T.INV.2T(1 -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36" s="5" cm="1">
        <f t="array" ref="R2036">MIN(IF((DiscreteStatsTable[GroupByKey]=DiscreteStatsTable[[#This Row],[GroupByKey]]),(DiscreteStatsTable[GroupByKey]=DiscreteStatsTable[[#This Row],[GroupByKey]])*DiscreteStatsTable[Average]))</f>
        <v>0.22557766999137499</v>
      </c>
      <c r="S2036" s="5" cm="1">
        <f t="array" ref="S2036">MAX(IF((DiscreteStatsTable[GroupByKey]=DiscreteStatsTable[[#This Row],[GroupByKey]]),(DiscreteStatsTable[GroupByKey]=DiscreteStatsTable[[#This Row],[GroupByKey]])*DiscreteStatsTable[Average]))</f>
        <v>0.304973914001202</v>
      </c>
      <c r="T2036" s="5" cm="1">
        <f t="array" ref="T2036">MIN(IF((DiscreteStatsTable[GroupByKey]=DiscreteStatsTable[[#This Row],[GroupByKey]]),(DiscreteStatsTable[GroupByKey]=DiscreteStatsTable[[#This Row],[GroupByKey]])*DiscreteStatsTable[Minimum]))</f>
        <v>5.0724782129553003E-2</v>
      </c>
      <c r="U2036" s="5" cm="1">
        <f t="array" ref="U2036">MAX(IF((DiscreteStatsTable[GroupByKey]=DiscreteStatsTable[[#This Row],[GroupByKey]]),(DiscreteStatsTable[GroupByKey]=DiscreteStatsTable[[#This Row],[GroupByKey]])*DiscreteStatsTable[Maximum]))</f>
        <v>1.5964764603369801</v>
      </c>
      <c r="V2036" s="5" cm="1">
        <f t="array" ref="V203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36" s="5">
        <f>IF((DiscreteStatsTable[[#This Row],[RepsRequested]]&gt;1),DiscreteStatsTable[[#This Row],[HalfWidth]],DiscreteStatsTable[[#This Row],[BatchMeansHalfWidth]])</f>
        <v>4.5152151721692402E-3</v>
      </c>
      <c r="X2036" s="5" cm="1">
        <f t="array" ref="X2036">COUNT(IF((DiscreteStatsTable[GroupByKey]=DiscreteStatsTable[[#This Row],[GroupByKey]]),(DiscreteStatsTable[GroupByKey]=DiscreteStatsTable[[#This Row],[GroupByKey]])*DiscreteStatsTable[Replication]))</f>
        <v>50</v>
      </c>
      <c r="Y2036" s="5">
        <f>IF(DiscreteStatsTable[[#This Row],[RepsRequested]]=DiscreteStatsTable[[#This Row],[RepsWithStatObserved]],1,0)</f>
        <v>1</v>
      </c>
    </row>
    <row r="2037" spans="1:25" x14ac:dyDescent="0.25">
      <c r="A2037" t="s">
        <v>68</v>
      </c>
      <c r="B2037" t="s">
        <v>70</v>
      </c>
      <c r="C2037">
        <v>40</v>
      </c>
      <c r="D2037" t="s">
        <v>101</v>
      </c>
      <c r="E2037" t="s">
        <v>74</v>
      </c>
      <c r="F2037" t="s">
        <v>73</v>
      </c>
      <c r="G2037">
        <v>12.3467153830622</v>
      </c>
      <c r="H2037">
        <v>2E+20</v>
      </c>
      <c r="I2037">
        <v>2.2611753992582102</v>
      </c>
      <c r="J2037">
        <v>36.219129719392598</v>
      </c>
      <c r="K2037">
        <v>135</v>
      </c>
      <c r="L203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37" s="5" cm="1">
        <f t="array" ref="M2037">MAX(IF((ProjectInfoTable[ProjectName]=DiscreteStatsTable[[#This Row],[ProjectName]]),(ProjectInfoTable[ProjectName]=DiscreteStatsTable[[#This Row],[ProjectName]])*ProjectInfoTable[NumberOfReplications]))</f>
        <v>50</v>
      </c>
      <c r="N2037" s="5" cm="1">
        <f t="array" ref="N2037">IFERROR(AVERAGE(IF((DiscreteStatsTable[GroupByKey]=DiscreteStatsTable[[#This Row],[GroupByKey]]),(DiscreteStatsTable[GroupByKey]=DiscreteStatsTable[[#This Row],[GroupByKey]])*DiscreteStatsTable[Average])),0)</f>
        <v>12.607069427643092</v>
      </c>
      <c r="O2037" s="5" cm="1">
        <f t="array" ref="O2037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37" s="5" cm="1">
        <f t="array" ref="P2037">MAX(IF((ProjectInfoTable[ProjectName]=DiscreteStatsTable[[#This Row],[ProjectName]]),(ProjectInfoTable[ProjectName]=DiscreteStatsTable[[#This Row],[ProjectName]])*ProjectInfoTable[ConfidenceInterval]))</f>
        <v>0.95</v>
      </c>
      <c r="Q2037" s="5">
        <f>IF(AND(DiscreteStatsTable[[#This Row],[RepsWithStatObserved]]=1,Y2037=0),200000000000000000000,IFERROR(_xlfn.T.INV.2T(1 -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37" s="5" cm="1">
        <f t="array" ref="R2037">MIN(IF((DiscreteStatsTable[GroupByKey]=DiscreteStatsTable[[#This Row],[GroupByKey]]),(DiscreteStatsTable[GroupByKey]=DiscreteStatsTable[[#This Row],[GroupByKey]])*DiscreteStatsTable[Average]))</f>
        <v>7.9331094948983001</v>
      </c>
      <c r="S2037" s="5" cm="1">
        <f t="array" ref="S2037">MAX(IF((DiscreteStatsTable[GroupByKey]=DiscreteStatsTable[[#This Row],[GroupByKey]]),(DiscreteStatsTable[GroupByKey]=DiscreteStatsTable[[#This Row],[GroupByKey]])*DiscreteStatsTable[Average]))</f>
        <v>37.249377369444403</v>
      </c>
      <c r="T2037" s="5" cm="1">
        <f t="array" ref="T2037">MIN(IF((DiscreteStatsTable[GroupByKey]=DiscreteStatsTable[[#This Row],[GroupByKey]]),(DiscreteStatsTable[GroupByKey]=DiscreteStatsTable[[#This Row],[GroupByKey]])*DiscreteStatsTable[Minimum]))</f>
        <v>1.6126494971337599</v>
      </c>
      <c r="U2037" s="5" cm="1">
        <f t="array" ref="U2037">MAX(IF((DiscreteStatsTable[GroupByKey]=DiscreteStatsTable[[#This Row],[GroupByKey]]),(DiscreteStatsTable[GroupByKey]=DiscreteStatsTable[[#This Row],[GroupByKey]])*DiscreteStatsTable[Maximum]))</f>
        <v>77.180378385631897</v>
      </c>
      <c r="V2037" s="5" cm="1">
        <f t="array" ref="V203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37" s="5">
        <f>IF((DiscreteStatsTable[[#This Row],[RepsRequested]]&gt;1),DiscreteStatsTable[[#This Row],[HalfWidth]],DiscreteStatsTable[[#This Row],[BatchMeansHalfWidth]])</f>
        <v>1.3504569972558542</v>
      </c>
      <c r="X2037" s="5" cm="1">
        <f t="array" ref="X2037">COUNT(IF((DiscreteStatsTable[GroupByKey]=DiscreteStatsTable[[#This Row],[GroupByKey]]),(DiscreteStatsTable[GroupByKey]=DiscreteStatsTable[[#This Row],[GroupByKey]])*DiscreteStatsTable[Replication]))</f>
        <v>50</v>
      </c>
      <c r="Y2037" s="5">
        <f>IF(DiscreteStatsTable[[#This Row],[RepsRequested]]=DiscreteStatsTable[[#This Row],[RepsWithStatObserved]],1,0)</f>
        <v>1</v>
      </c>
    </row>
    <row r="2038" spans="1:25" x14ac:dyDescent="0.25">
      <c r="A2038" t="s">
        <v>68</v>
      </c>
      <c r="B2038" t="s">
        <v>70</v>
      </c>
      <c r="C2038">
        <v>40</v>
      </c>
      <c r="D2038" t="s">
        <v>101</v>
      </c>
      <c r="E2038" t="s">
        <v>75</v>
      </c>
      <c r="F2038" t="s">
        <v>73</v>
      </c>
      <c r="G2038">
        <v>0.27197753873509201</v>
      </c>
      <c r="H2038">
        <v>2E+20</v>
      </c>
      <c r="I2038">
        <v>5.0724782129553003E-2</v>
      </c>
      <c r="J2038">
        <v>1.0245282584639599</v>
      </c>
      <c r="K2038">
        <v>135</v>
      </c>
      <c r="L203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38" s="5" cm="1">
        <f t="array" ref="M2038">MAX(IF((ProjectInfoTable[ProjectName]=DiscreteStatsTable[[#This Row],[ProjectName]]),(ProjectInfoTable[ProjectName]=DiscreteStatsTable[[#This Row],[ProjectName]])*ProjectInfoTable[NumberOfReplications]))</f>
        <v>50</v>
      </c>
      <c r="N2038" s="5" cm="1">
        <f t="array" ref="N2038">IFERROR(AVERAGE(IF((DiscreteStatsTable[GroupByKey]=DiscreteStatsTable[[#This Row],[GroupByKey]]),(DiscreteStatsTable[GroupByKey]=DiscreteStatsTable[[#This Row],[GroupByKey]])*DiscreteStatsTable[Average])),0)</f>
        <v>0.26292505828831725</v>
      </c>
      <c r="O2038" s="5" cm="1">
        <f t="array" ref="O203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38" s="5" cm="1">
        <f t="array" ref="P2038">MAX(IF((ProjectInfoTable[ProjectName]=DiscreteStatsTable[[#This Row],[ProjectName]]),(ProjectInfoTable[ProjectName]=DiscreteStatsTable[[#This Row],[ProjectName]])*ProjectInfoTable[ConfidenceInterval]))</f>
        <v>0.95</v>
      </c>
      <c r="Q2038" s="5">
        <f>IF(AND(DiscreteStatsTable[[#This Row],[RepsWithStatObserved]]=1,Y2038=0),200000000000000000000,IFERROR(_xlfn.T.INV.2T(1 -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38" s="5" cm="1">
        <f t="array" ref="R2038">MIN(IF((DiscreteStatsTable[GroupByKey]=DiscreteStatsTable[[#This Row],[GroupByKey]]),(DiscreteStatsTable[GroupByKey]=DiscreteStatsTable[[#This Row],[GroupByKey]])*DiscreteStatsTable[Average]))</f>
        <v>0.22557766999137499</v>
      </c>
      <c r="S2038" s="5" cm="1">
        <f t="array" ref="S2038">MAX(IF((DiscreteStatsTable[GroupByKey]=DiscreteStatsTable[[#This Row],[GroupByKey]]),(DiscreteStatsTable[GroupByKey]=DiscreteStatsTable[[#This Row],[GroupByKey]])*DiscreteStatsTable[Average]))</f>
        <v>0.304973914001202</v>
      </c>
      <c r="T2038" s="5" cm="1">
        <f t="array" ref="T2038">MIN(IF((DiscreteStatsTable[GroupByKey]=DiscreteStatsTable[[#This Row],[GroupByKey]]),(DiscreteStatsTable[GroupByKey]=DiscreteStatsTable[[#This Row],[GroupByKey]])*DiscreteStatsTable[Minimum]))</f>
        <v>5.0724782129553003E-2</v>
      </c>
      <c r="U2038" s="5" cm="1">
        <f t="array" ref="U2038">MAX(IF((DiscreteStatsTable[GroupByKey]=DiscreteStatsTable[[#This Row],[GroupByKey]]),(DiscreteStatsTable[GroupByKey]=DiscreteStatsTable[[#This Row],[GroupByKey]])*DiscreteStatsTable[Maximum]))</f>
        <v>1.5964764603369801</v>
      </c>
      <c r="V2038" s="5" cm="1">
        <f t="array" ref="V203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38" s="5">
        <f>IF((DiscreteStatsTable[[#This Row],[RepsRequested]]&gt;1),DiscreteStatsTable[[#This Row],[HalfWidth]],DiscreteStatsTable[[#This Row],[BatchMeansHalfWidth]])</f>
        <v>4.5152151721692402E-3</v>
      </c>
      <c r="X2038" s="5" cm="1">
        <f t="array" ref="X2038">COUNT(IF((DiscreteStatsTable[GroupByKey]=DiscreteStatsTable[[#This Row],[GroupByKey]]),(DiscreteStatsTable[GroupByKey]=DiscreteStatsTable[[#This Row],[GroupByKey]])*DiscreteStatsTable[Replication]))</f>
        <v>50</v>
      </c>
      <c r="Y2038" s="5">
        <f>IF(DiscreteStatsTable[[#This Row],[RepsRequested]]=DiscreteStatsTable[[#This Row],[RepsWithStatObserved]],1,0)</f>
        <v>1</v>
      </c>
    </row>
    <row r="2039" spans="1:25" x14ac:dyDescent="0.25">
      <c r="A2039" t="s">
        <v>68</v>
      </c>
      <c r="B2039" t="s">
        <v>70</v>
      </c>
      <c r="C2039">
        <v>40</v>
      </c>
      <c r="D2039" t="s">
        <v>101</v>
      </c>
      <c r="E2039" t="s">
        <v>76</v>
      </c>
      <c r="F2039" t="s">
        <v>73</v>
      </c>
      <c r="G2039">
        <v>8.1593261620527606</v>
      </c>
      <c r="H2039">
        <v>2E+20</v>
      </c>
      <c r="I2039">
        <v>1.5217434638865901</v>
      </c>
      <c r="J2039">
        <v>30.735847753918801</v>
      </c>
      <c r="K2039">
        <v>135</v>
      </c>
      <c r="L203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39" s="5" cm="1">
        <f t="array" ref="M2039">MAX(IF((ProjectInfoTable[ProjectName]=DiscreteStatsTable[[#This Row],[ProjectName]]),(ProjectInfoTable[ProjectName]=DiscreteStatsTable[[#This Row],[ProjectName]])*ProjectInfoTable[NumberOfReplications]))</f>
        <v>50</v>
      </c>
      <c r="N2039" s="5" cm="1">
        <f t="array" ref="N2039">IFERROR(AVERAGE(IF((DiscreteStatsTable[GroupByKey]=DiscreteStatsTable[[#This Row],[GroupByKey]]),(DiscreteStatsTable[GroupByKey]=DiscreteStatsTable[[#This Row],[GroupByKey]])*DiscreteStatsTable[Average])),0)</f>
        <v>7.8877517486495128</v>
      </c>
      <c r="O2039" s="5" cm="1">
        <f t="array" ref="O2039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39" s="5" cm="1">
        <f t="array" ref="P2039">MAX(IF((ProjectInfoTable[ProjectName]=DiscreteStatsTable[[#This Row],[ProjectName]]),(ProjectInfoTable[ProjectName]=DiscreteStatsTable[[#This Row],[ProjectName]])*ProjectInfoTable[ConfidenceInterval]))</f>
        <v>0.95</v>
      </c>
      <c r="Q2039" s="5">
        <f>IF(AND(DiscreteStatsTable[[#This Row],[RepsWithStatObserved]]=1,Y2039=0),200000000000000000000,IFERROR(_xlfn.T.INV.2T(1 -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39" s="5" cm="1">
        <f t="array" ref="R2039">MIN(IF((DiscreteStatsTable[GroupByKey]=DiscreteStatsTable[[#This Row],[GroupByKey]]),(DiscreteStatsTable[GroupByKey]=DiscreteStatsTable[[#This Row],[GroupByKey]])*DiscreteStatsTable[Average]))</f>
        <v>6.7673300997412396</v>
      </c>
      <c r="S2039" s="5" cm="1">
        <f t="array" ref="S2039">MAX(IF((DiscreteStatsTable[GroupByKey]=DiscreteStatsTable[[#This Row],[GroupByKey]]),(DiscreteStatsTable[GroupByKey]=DiscreteStatsTable[[#This Row],[GroupByKey]])*DiscreteStatsTable[Average]))</f>
        <v>9.1492174200360505</v>
      </c>
      <c r="T2039" s="5" cm="1">
        <f t="array" ref="T2039">MIN(IF((DiscreteStatsTable[GroupByKey]=DiscreteStatsTable[[#This Row],[GroupByKey]]),(DiscreteStatsTable[GroupByKey]=DiscreteStatsTable[[#This Row],[GroupByKey]])*DiscreteStatsTable[Minimum]))</f>
        <v>1.5217434638865901</v>
      </c>
      <c r="U2039" s="5" cm="1">
        <f t="array" ref="U2039">MAX(IF((DiscreteStatsTable[GroupByKey]=DiscreteStatsTable[[#This Row],[GroupByKey]]),(DiscreteStatsTable[GroupByKey]=DiscreteStatsTable[[#This Row],[GroupByKey]])*DiscreteStatsTable[Maximum]))</f>
        <v>47.894293810109403</v>
      </c>
      <c r="V2039" s="5" cm="1">
        <f t="array" ref="V203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39" s="5">
        <f>IF((DiscreteStatsTable[[#This Row],[RepsRequested]]&gt;1),DiscreteStatsTable[[#This Row],[HalfWidth]],DiscreteStatsTable[[#This Row],[BatchMeansHalfWidth]])</f>
        <v>0.13545645516507757</v>
      </c>
      <c r="X2039" s="5" cm="1">
        <f t="array" ref="X2039">COUNT(IF((DiscreteStatsTable[GroupByKey]=DiscreteStatsTable[[#This Row],[GroupByKey]]),(DiscreteStatsTable[GroupByKey]=DiscreteStatsTable[[#This Row],[GroupByKey]])*DiscreteStatsTable[Replication]))</f>
        <v>50</v>
      </c>
      <c r="Y2039" s="5">
        <f>IF(DiscreteStatsTable[[#This Row],[RepsRequested]]=DiscreteStatsTable[[#This Row],[RepsWithStatObserved]],1,0)</f>
        <v>1</v>
      </c>
    </row>
    <row r="2040" spans="1:25" x14ac:dyDescent="0.25">
      <c r="A2040" t="s">
        <v>68</v>
      </c>
      <c r="B2040" t="s">
        <v>70</v>
      </c>
      <c r="C2040">
        <v>40</v>
      </c>
      <c r="D2040" t="s">
        <v>101</v>
      </c>
      <c r="E2040" t="s">
        <v>77</v>
      </c>
      <c r="F2040" t="s">
        <v>73</v>
      </c>
      <c r="G2040">
        <v>0</v>
      </c>
      <c r="H2040">
        <v>2E+20</v>
      </c>
      <c r="I2040">
        <v>0</v>
      </c>
      <c r="J2040">
        <v>0</v>
      </c>
      <c r="K2040">
        <v>135</v>
      </c>
      <c r="L204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40" s="5" cm="1">
        <f t="array" ref="M2040">MAX(IF((ProjectInfoTable[ProjectName]=DiscreteStatsTable[[#This Row],[ProjectName]]),(ProjectInfoTable[ProjectName]=DiscreteStatsTable[[#This Row],[ProjectName]])*ProjectInfoTable[NumberOfReplications]))</f>
        <v>50</v>
      </c>
      <c r="N2040" s="5" cm="1">
        <f t="array" ref="N2040">IFERROR(AVERAGE(IF((DiscreteStatsTable[GroupByKey]=DiscreteStatsTable[[#This Row],[GroupByKey]]),(DiscreteStatsTable[GroupByKey]=DiscreteStatsTable[[#This Row],[GroupByKey]])*DiscreteStatsTable[Average])),0)</f>
        <v>0</v>
      </c>
      <c r="O2040" s="5" cm="1">
        <f t="array" ref="O2040">IFERROR(_xlfn.STDEV.S(IF((DiscreteStatsTable[GroupByKey]=DiscreteStatsTable[[#This Row],[GroupByKey]]),(DiscreteStatsTable[GroupByKey]=DiscreteStatsTable[[#This Row],[GroupByKey]])*DiscreteStatsTable[Average])),0)</f>
        <v>0</v>
      </c>
      <c r="P2040" s="5" cm="1">
        <f t="array" ref="P2040">MAX(IF((ProjectInfoTable[ProjectName]=DiscreteStatsTable[[#This Row],[ProjectName]]),(ProjectInfoTable[ProjectName]=DiscreteStatsTable[[#This Row],[ProjectName]])*ProjectInfoTable[ConfidenceInterval]))</f>
        <v>0.95</v>
      </c>
      <c r="Q2040" s="5">
        <f>IF(AND(DiscreteStatsTable[[#This Row],[RepsWithStatObserved]]=1,Y2040=0),200000000000000000000,IFERROR(_xlfn.T.INV.2T(1 -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0" s="5" cm="1">
        <f t="array" ref="R2040">MIN(IF((DiscreteStatsTable[GroupByKey]=DiscreteStatsTable[[#This Row],[GroupByKey]]),(DiscreteStatsTable[GroupByKey]=DiscreteStatsTable[[#This Row],[GroupByKey]])*DiscreteStatsTable[Average]))</f>
        <v>0</v>
      </c>
      <c r="S2040" s="5" cm="1">
        <f t="array" ref="S2040">MAX(IF((DiscreteStatsTable[GroupByKey]=DiscreteStatsTable[[#This Row],[GroupByKey]]),(DiscreteStatsTable[GroupByKey]=DiscreteStatsTable[[#This Row],[GroupByKey]])*DiscreteStatsTable[Average]))</f>
        <v>0</v>
      </c>
      <c r="T2040" s="5" cm="1">
        <f t="array" ref="T2040">MIN(IF((DiscreteStatsTable[GroupByKey]=DiscreteStatsTable[[#This Row],[GroupByKey]]),(DiscreteStatsTable[GroupByKey]=DiscreteStatsTable[[#This Row],[GroupByKey]])*DiscreteStatsTable[Minimum]))</f>
        <v>0</v>
      </c>
      <c r="U2040" s="5" cm="1">
        <f t="array" ref="U2040">MAX(IF((DiscreteStatsTable[GroupByKey]=DiscreteStatsTable[[#This Row],[GroupByKey]]),(DiscreteStatsTable[GroupByKey]=DiscreteStatsTable[[#This Row],[GroupByKey]])*DiscreteStatsTable[Maximum]))</f>
        <v>0</v>
      </c>
      <c r="V2040" s="5" cm="1">
        <f t="array" ref="V204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40" s="5">
        <f>IF((DiscreteStatsTable[[#This Row],[RepsRequested]]&gt;1),DiscreteStatsTable[[#This Row],[HalfWidth]],DiscreteStatsTable[[#This Row],[BatchMeansHalfWidth]])</f>
        <v>0</v>
      </c>
      <c r="X2040" s="5" cm="1">
        <f t="array" ref="X2040">COUNT(IF((DiscreteStatsTable[GroupByKey]=DiscreteStatsTable[[#This Row],[GroupByKey]]),(DiscreteStatsTable[GroupByKey]=DiscreteStatsTable[[#This Row],[GroupByKey]])*DiscreteStatsTable[Replication]))</f>
        <v>50</v>
      </c>
      <c r="Y2040" s="5">
        <f>IF(DiscreteStatsTable[[#This Row],[RepsRequested]]=DiscreteStatsTable[[#This Row],[RepsWithStatObserved]],1,0)</f>
        <v>1</v>
      </c>
    </row>
    <row r="2041" spans="1:25" x14ac:dyDescent="0.25">
      <c r="A2041" t="s">
        <v>68</v>
      </c>
      <c r="B2041" t="s">
        <v>70</v>
      </c>
      <c r="C2041">
        <v>40</v>
      </c>
      <c r="D2041" t="s">
        <v>101</v>
      </c>
      <c r="E2041" t="s">
        <v>78</v>
      </c>
      <c r="F2041" t="s">
        <v>73</v>
      </c>
      <c r="G2041">
        <v>4.1873892210094796</v>
      </c>
      <c r="H2041">
        <v>2E+20</v>
      </c>
      <c r="I2041">
        <v>0</v>
      </c>
      <c r="J2041">
        <v>28.665078653395</v>
      </c>
      <c r="K2041">
        <v>135</v>
      </c>
      <c r="L204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41" s="5" cm="1">
        <f t="array" ref="M2041">MAX(IF((ProjectInfoTable[ProjectName]=DiscreteStatsTable[[#This Row],[ProjectName]]),(ProjectInfoTable[ProjectName]=DiscreteStatsTable[[#This Row],[ProjectName]])*ProjectInfoTable[NumberOfReplications]))</f>
        <v>50</v>
      </c>
      <c r="N2041" s="5" cm="1">
        <f t="array" ref="N2041">IFERROR(AVERAGE(IF((DiscreteStatsTable[GroupByKey]=DiscreteStatsTable[[#This Row],[GroupByKey]]),(DiscreteStatsTable[GroupByKey]=DiscreteStatsTable[[#This Row],[GroupByKey]])*DiscreteStatsTable[Average])),0)</f>
        <v>4.7193176789935771</v>
      </c>
      <c r="O2041" s="5" cm="1">
        <f t="array" ref="O2041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41" s="5" cm="1">
        <f t="array" ref="P2041">MAX(IF((ProjectInfoTable[ProjectName]=DiscreteStatsTable[[#This Row],[ProjectName]]),(ProjectInfoTable[ProjectName]=DiscreteStatsTable[[#This Row],[ProjectName]])*ProjectInfoTable[ConfidenceInterval]))</f>
        <v>0.95</v>
      </c>
      <c r="Q2041" s="5">
        <f>IF(AND(DiscreteStatsTable[[#This Row],[RepsWithStatObserved]]=1,Y2041=0),200000000000000000000,IFERROR(_xlfn.T.INV.2T(1 -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41" s="5" cm="1">
        <f t="array" ref="R2041">MIN(IF((DiscreteStatsTable[GroupByKey]=DiscreteStatsTable[[#This Row],[GroupByKey]]),(DiscreteStatsTable[GroupByKey]=DiscreteStatsTable[[#This Row],[GroupByKey]])*DiscreteStatsTable[Average]))</f>
        <v>0.99822562879195997</v>
      </c>
      <c r="S2041" s="5" cm="1">
        <f t="array" ref="S2041">MAX(IF((DiscreteStatsTable[GroupByKey]=DiscreteStatsTable[[#This Row],[GroupByKey]]),(DiscreteStatsTable[GroupByKey]=DiscreteStatsTable[[#This Row],[GroupByKey]])*DiscreteStatsTable[Average]))</f>
        <v>28.2391469314353</v>
      </c>
      <c r="T2041" s="5" cm="1">
        <f t="array" ref="T2041">MIN(IF((DiscreteStatsTable[GroupByKey]=DiscreteStatsTable[[#This Row],[GroupByKey]]),(DiscreteStatsTable[GroupByKey]=DiscreteStatsTable[[#This Row],[GroupByKey]])*DiscreteStatsTable[Minimum]))</f>
        <v>0</v>
      </c>
      <c r="U2041" s="5" cm="1">
        <f t="array" ref="U2041">MAX(IF((DiscreteStatsTable[GroupByKey]=DiscreteStatsTable[[#This Row],[GroupByKey]]),(DiscreteStatsTable[GroupByKey]=DiscreteStatsTable[[#This Row],[GroupByKey]])*DiscreteStatsTable[Maximum]))</f>
        <v>63.809412329180802</v>
      </c>
      <c r="V2041" s="5" cm="1">
        <f t="array" ref="V204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41" s="5">
        <f>IF((DiscreteStatsTable[[#This Row],[RepsRequested]]&gt;1),DiscreteStatsTable[[#This Row],[HalfWidth]],DiscreteStatsTable[[#This Row],[BatchMeansHalfWidth]])</f>
        <v>1.2545249514665935</v>
      </c>
      <c r="X2041" s="5" cm="1">
        <f t="array" ref="X2041">COUNT(IF((DiscreteStatsTable[GroupByKey]=DiscreteStatsTable[[#This Row],[GroupByKey]]),(DiscreteStatsTable[GroupByKey]=DiscreteStatsTable[[#This Row],[GroupByKey]])*DiscreteStatsTable[Replication]))</f>
        <v>50</v>
      </c>
      <c r="Y2041" s="5">
        <f>IF(DiscreteStatsTable[[#This Row],[RepsRequested]]=DiscreteStatsTable[[#This Row],[RepsWithStatObserved]],1,0)</f>
        <v>1</v>
      </c>
    </row>
    <row r="2042" spans="1:25" x14ac:dyDescent="0.25">
      <c r="A2042" t="s">
        <v>68</v>
      </c>
      <c r="B2042" t="s">
        <v>70</v>
      </c>
      <c r="C2042">
        <v>41</v>
      </c>
      <c r="D2042" t="s">
        <v>101</v>
      </c>
      <c r="E2042" t="s">
        <v>72</v>
      </c>
      <c r="F2042" t="s">
        <v>73</v>
      </c>
      <c r="G2042">
        <v>0.24401917895455699</v>
      </c>
      <c r="H2042">
        <v>2E+20</v>
      </c>
      <c r="I2042">
        <v>6.12463679874111E-2</v>
      </c>
      <c r="J2042">
        <v>1.01222650047795</v>
      </c>
      <c r="K2042">
        <v>136</v>
      </c>
      <c r="L204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42" s="5" cm="1">
        <f t="array" ref="M2042">MAX(IF((ProjectInfoTable[ProjectName]=DiscreteStatsTable[[#This Row],[ProjectName]]),(ProjectInfoTable[ProjectName]=DiscreteStatsTable[[#This Row],[ProjectName]])*ProjectInfoTable[NumberOfReplications]))</f>
        <v>50</v>
      </c>
      <c r="N2042" s="5" cm="1">
        <f t="array" ref="N2042">IFERROR(AVERAGE(IF((DiscreteStatsTable[GroupByKey]=DiscreteStatsTable[[#This Row],[GroupByKey]]),(DiscreteStatsTable[GroupByKey]=DiscreteStatsTable[[#This Row],[GroupByKey]])*DiscreteStatsTable[Average])),0)</f>
        <v>0.26292505828831725</v>
      </c>
      <c r="O2042" s="5" cm="1">
        <f t="array" ref="O204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42" s="5" cm="1">
        <f t="array" ref="P2042">MAX(IF((ProjectInfoTable[ProjectName]=DiscreteStatsTable[[#This Row],[ProjectName]]),(ProjectInfoTable[ProjectName]=DiscreteStatsTable[[#This Row],[ProjectName]])*ProjectInfoTable[ConfidenceInterval]))</f>
        <v>0.95</v>
      </c>
      <c r="Q2042" s="5">
        <f>IF(AND(DiscreteStatsTable[[#This Row],[RepsWithStatObserved]]=1,Y2042=0),200000000000000000000,IFERROR(_xlfn.T.INV.2T(1 -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42" s="5" cm="1">
        <f t="array" ref="R2042">MIN(IF((DiscreteStatsTable[GroupByKey]=DiscreteStatsTable[[#This Row],[GroupByKey]]),(DiscreteStatsTable[GroupByKey]=DiscreteStatsTable[[#This Row],[GroupByKey]])*DiscreteStatsTable[Average]))</f>
        <v>0.22557766999137499</v>
      </c>
      <c r="S2042" s="5" cm="1">
        <f t="array" ref="S2042">MAX(IF((DiscreteStatsTable[GroupByKey]=DiscreteStatsTable[[#This Row],[GroupByKey]]),(DiscreteStatsTable[GroupByKey]=DiscreteStatsTable[[#This Row],[GroupByKey]])*DiscreteStatsTable[Average]))</f>
        <v>0.304973914001202</v>
      </c>
      <c r="T2042" s="5" cm="1">
        <f t="array" ref="T2042">MIN(IF((DiscreteStatsTable[GroupByKey]=DiscreteStatsTable[[#This Row],[GroupByKey]]),(DiscreteStatsTable[GroupByKey]=DiscreteStatsTable[[#This Row],[GroupByKey]])*DiscreteStatsTable[Minimum]))</f>
        <v>5.0724782129553003E-2</v>
      </c>
      <c r="U2042" s="5" cm="1">
        <f t="array" ref="U2042">MAX(IF((DiscreteStatsTable[GroupByKey]=DiscreteStatsTable[[#This Row],[GroupByKey]]),(DiscreteStatsTable[GroupByKey]=DiscreteStatsTable[[#This Row],[GroupByKey]])*DiscreteStatsTable[Maximum]))</f>
        <v>1.5964764603369801</v>
      </c>
      <c r="V2042" s="5" cm="1">
        <f t="array" ref="V204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42" s="5">
        <f>IF((DiscreteStatsTable[[#This Row],[RepsRequested]]&gt;1),DiscreteStatsTable[[#This Row],[HalfWidth]],DiscreteStatsTable[[#This Row],[BatchMeansHalfWidth]])</f>
        <v>4.5152151721692402E-3</v>
      </c>
      <c r="X2042" s="5" cm="1">
        <f t="array" ref="X2042">COUNT(IF((DiscreteStatsTable[GroupByKey]=DiscreteStatsTable[[#This Row],[GroupByKey]]),(DiscreteStatsTable[GroupByKey]=DiscreteStatsTable[[#This Row],[GroupByKey]])*DiscreteStatsTable[Replication]))</f>
        <v>50</v>
      </c>
      <c r="Y2042" s="5">
        <f>IF(DiscreteStatsTable[[#This Row],[RepsRequested]]=DiscreteStatsTable[[#This Row],[RepsWithStatObserved]],1,0)</f>
        <v>1</v>
      </c>
    </row>
    <row r="2043" spans="1:25" x14ac:dyDescent="0.25">
      <c r="A2043" t="s">
        <v>68</v>
      </c>
      <c r="B2043" t="s">
        <v>70</v>
      </c>
      <c r="C2043">
        <v>41</v>
      </c>
      <c r="D2043" t="s">
        <v>101</v>
      </c>
      <c r="E2043" t="s">
        <v>74</v>
      </c>
      <c r="F2043" t="s">
        <v>73</v>
      </c>
      <c r="G2043">
        <v>8.3188009974286707</v>
      </c>
      <c r="H2043">
        <v>2E+20</v>
      </c>
      <c r="I2043">
        <v>1.8373910396223301</v>
      </c>
      <c r="J2043">
        <v>34.865696023293097</v>
      </c>
      <c r="K2043">
        <v>136</v>
      </c>
      <c r="L204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43" s="5" cm="1">
        <f t="array" ref="M2043">MAX(IF((ProjectInfoTable[ProjectName]=DiscreteStatsTable[[#This Row],[ProjectName]]),(ProjectInfoTable[ProjectName]=DiscreteStatsTable[[#This Row],[ProjectName]])*ProjectInfoTable[NumberOfReplications]))</f>
        <v>50</v>
      </c>
      <c r="N2043" s="5" cm="1">
        <f t="array" ref="N2043">IFERROR(AVERAGE(IF((DiscreteStatsTable[GroupByKey]=DiscreteStatsTable[[#This Row],[GroupByKey]]),(DiscreteStatsTable[GroupByKey]=DiscreteStatsTable[[#This Row],[GroupByKey]])*DiscreteStatsTable[Average])),0)</f>
        <v>12.607069427643092</v>
      </c>
      <c r="O2043" s="5" cm="1">
        <f t="array" ref="O2043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43" s="5" cm="1">
        <f t="array" ref="P2043">MAX(IF((ProjectInfoTable[ProjectName]=DiscreteStatsTable[[#This Row],[ProjectName]]),(ProjectInfoTable[ProjectName]=DiscreteStatsTable[[#This Row],[ProjectName]])*ProjectInfoTable[ConfidenceInterval]))</f>
        <v>0.95</v>
      </c>
      <c r="Q2043" s="5">
        <f>IF(AND(DiscreteStatsTable[[#This Row],[RepsWithStatObserved]]=1,Y2043=0),200000000000000000000,IFERROR(_xlfn.T.INV.2T(1 -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43" s="5" cm="1">
        <f t="array" ref="R2043">MIN(IF((DiscreteStatsTable[GroupByKey]=DiscreteStatsTable[[#This Row],[GroupByKey]]),(DiscreteStatsTable[GroupByKey]=DiscreteStatsTable[[#This Row],[GroupByKey]])*DiscreteStatsTable[Average]))</f>
        <v>7.9331094948983001</v>
      </c>
      <c r="S2043" s="5" cm="1">
        <f t="array" ref="S2043">MAX(IF((DiscreteStatsTable[GroupByKey]=DiscreteStatsTable[[#This Row],[GroupByKey]]),(DiscreteStatsTable[GroupByKey]=DiscreteStatsTable[[#This Row],[GroupByKey]])*DiscreteStatsTable[Average]))</f>
        <v>37.249377369444403</v>
      </c>
      <c r="T2043" s="5" cm="1">
        <f t="array" ref="T2043">MIN(IF((DiscreteStatsTable[GroupByKey]=DiscreteStatsTable[[#This Row],[GroupByKey]]),(DiscreteStatsTable[GroupByKey]=DiscreteStatsTable[[#This Row],[GroupByKey]])*DiscreteStatsTable[Minimum]))</f>
        <v>1.6126494971337599</v>
      </c>
      <c r="U2043" s="5" cm="1">
        <f t="array" ref="U2043">MAX(IF((DiscreteStatsTable[GroupByKey]=DiscreteStatsTable[[#This Row],[GroupByKey]]),(DiscreteStatsTable[GroupByKey]=DiscreteStatsTable[[#This Row],[GroupByKey]])*DiscreteStatsTable[Maximum]))</f>
        <v>77.180378385631897</v>
      </c>
      <c r="V2043" s="5" cm="1">
        <f t="array" ref="V204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43" s="5">
        <f>IF((DiscreteStatsTable[[#This Row],[RepsRequested]]&gt;1),DiscreteStatsTable[[#This Row],[HalfWidth]],DiscreteStatsTable[[#This Row],[BatchMeansHalfWidth]])</f>
        <v>1.3504569972558542</v>
      </c>
      <c r="X2043" s="5" cm="1">
        <f t="array" ref="X2043">COUNT(IF((DiscreteStatsTable[GroupByKey]=DiscreteStatsTable[[#This Row],[GroupByKey]]),(DiscreteStatsTable[GroupByKey]=DiscreteStatsTable[[#This Row],[GroupByKey]])*DiscreteStatsTable[Replication]))</f>
        <v>50</v>
      </c>
      <c r="Y2043" s="5">
        <f>IF(DiscreteStatsTable[[#This Row],[RepsRequested]]=DiscreteStatsTable[[#This Row],[RepsWithStatObserved]],1,0)</f>
        <v>1</v>
      </c>
    </row>
    <row r="2044" spans="1:25" x14ac:dyDescent="0.25">
      <c r="A2044" t="s">
        <v>68</v>
      </c>
      <c r="B2044" t="s">
        <v>70</v>
      </c>
      <c r="C2044">
        <v>41</v>
      </c>
      <c r="D2044" t="s">
        <v>101</v>
      </c>
      <c r="E2044" t="s">
        <v>75</v>
      </c>
      <c r="F2044" t="s">
        <v>73</v>
      </c>
      <c r="G2044">
        <v>0.24401917895455699</v>
      </c>
      <c r="H2044">
        <v>2E+20</v>
      </c>
      <c r="I2044">
        <v>6.12463679874111E-2</v>
      </c>
      <c r="J2044">
        <v>1.01222650047795</v>
      </c>
      <c r="K2044">
        <v>136</v>
      </c>
      <c r="L204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44" s="5" cm="1">
        <f t="array" ref="M2044">MAX(IF((ProjectInfoTable[ProjectName]=DiscreteStatsTable[[#This Row],[ProjectName]]),(ProjectInfoTable[ProjectName]=DiscreteStatsTable[[#This Row],[ProjectName]])*ProjectInfoTable[NumberOfReplications]))</f>
        <v>50</v>
      </c>
      <c r="N2044" s="5" cm="1">
        <f t="array" ref="N2044">IFERROR(AVERAGE(IF((DiscreteStatsTable[GroupByKey]=DiscreteStatsTable[[#This Row],[GroupByKey]]),(DiscreteStatsTable[GroupByKey]=DiscreteStatsTable[[#This Row],[GroupByKey]])*DiscreteStatsTable[Average])),0)</f>
        <v>0.26292505828831725</v>
      </c>
      <c r="O2044" s="5" cm="1">
        <f t="array" ref="O204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44" s="5" cm="1">
        <f t="array" ref="P2044">MAX(IF((ProjectInfoTable[ProjectName]=DiscreteStatsTable[[#This Row],[ProjectName]]),(ProjectInfoTable[ProjectName]=DiscreteStatsTable[[#This Row],[ProjectName]])*ProjectInfoTable[ConfidenceInterval]))</f>
        <v>0.95</v>
      </c>
      <c r="Q2044" s="5">
        <f>IF(AND(DiscreteStatsTable[[#This Row],[RepsWithStatObserved]]=1,Y2044=0),200000000000000000000,IFERROR(_xlfn.T.INV.2T(1 -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44" s="5" cm="1">
        <f t="array" ref="R2044">MIN(IF((DiscreteStatsTable[GroupByKey]=DiscreteStatsTable[[#This Row],[GroupByKey]]),(DiscreteStatsTable[GroupByKey]=DiscreteStatsTable[[#This Row],[GroupByKey]])*DiscreteStatsTable[Average]))</f>
        <v>0.22557766999137499</v>
      </c>
      <c r="S2044" s="5" cm="1">
        <f t="array" ref="S2044">MAX(IF((DiscreteStatsTable[GroupByKey]=DiscreteStatsTable[[#This Row],[GroupByKey]]),(DiscreteStatsTable[GroupByKey]=DiscreteStatsTable[[#This Row],[GroupByKey]])*DiscreteStatsTable[Average]))</f>
        <v>0.304973914001202</v>
      </c>
      <c r="T2044" s="5" cm="1">
        <f t="array" ref="T2044">MIN(IF((DiscreteStatsTable[GroupByKey]=DiscreteStatsTable[[#This Row],[GroupByKey]]),(DiscreteStatsTable[GroupByKey]=DiscreteStatsTable[[#This Row],[GroupByKey]])*DiscreteStatsTable[Minimum]))</f>
        <v>5.0724782129553003E-2</v>
      </c>
      <c r="U2044" s="5" cm="1">
        <f t="array" ref="U2044">MAX(IF((DiscreteStatsTable[GroupByKey]=DiscreteStatsTable[[#This Row],[GroupByKey]]),(DiscreteStatsTable[GroupByKey]=DiscreteStatsTable[[#This Row],[GroupByKey]])*DiscreteStatsTable[Maximum]))</f>
        <v>1.5964764603369801</v>
      </c>
      <c r="V2044" s="5" cm="1">
        <f t="array" ref="V204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44" s="5">
        <f>IF((DiscreteStatsTable[[#This Row],[RepsRequested]]&gt;1),DiscreteStatsTable[[#This Row],[HalfWidth]],DiscreteStatsTable[[#This Row],[BatchMeansHalfWidth]])</f>
        <v>4.5152151721692402E-3</v>
      </c>
      <c r="X2044" s="5" cm="1">
        <f t="array" ref="X2044">COUNT(IF((DiscreteStatsTable[GroupByKey]=DiscreteStatsTable[[#This Row],[GroupByKey]]),(DiscreteStatsTable[GroupByKey]=DiscreteStatsTable[[#This Row],[GroupByKey]])*DiscreteStatsTable[Replication]))</f>
        <v>50</v>
      </c>
      <c r="Y2044" s="5">
        <f>IF(DiscreteStatsTable[[#This Row],[RepsRequested]]=DiscreteStatsTable[[#This Row],[RepsWithStatObserved]],1,0)</f>
        <v>1</v>
      </c>
    </row>
    <row r="2045" spans="1:25" x14ac:dyDescent="0.25">
      <c r="A2045" t="s">
        <v>68</v>
      </c>
      <c r="B2045" t="s">
        <v>70</v>
      </c>
      <c r="C2045">
        <v>41</v>
      </c>
      <c r="D2045" t="s">
        <v>101</v>
      </c>
      <c r="E2045" t="s">
        <v>76</v>
      </c>
      <c r="F2045" t="s">
        <v>73</v>
      </c>
      <c r="G2045">
        <v>7.3205753686366997</v>
      </c>
      <c r="H2045">
        <v>2E+20</v>
      </c>
      <c r="I2045">
        <v>1.8373910396223301</v>
      </c>
      <c r="J2045">
        <v>30.3667950143384</v>
      </c>
      <c r="K2045">
        <v>136</v>
      </c>
      <c r="L204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45" s="5" cm="1">
        <f t="array" ref="M2045">MAX(IF((ProjectInfoTable[ProjectName]=DiscreteStatsTable[[#This Row],[ProjectName]]),(ProjectInfoTable[ProjectName]=DiscreteStatsTable[[#This Row],[ProjectName]])*ProjectInfoTable[NumberOfReplications]))</f>
        <v>50</v>
      </c>
      <c r="N2045" s="5" cm="1">
        <f t="array" ref="N2045">IFERROR(AVERAGE(IF((DiscreteStatsTable[GroupByKey]=DiscreteStatsTable[[#This Row],[GroupByKey]]),(DiscreteStatsTable[GroupByKey]=DiscreteStatsTable[[#This Row],[GroupByKey]])*DiscreteStatsTable[Average])),0)</f>
        <v>7.8877517486495128</v>
      </c>
      <c r="O2045" s="5" cm="1">
        <f t="array" ref="O2045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45" s="5" cm="1">
        <f t="array" ref="P2045">MAX(IF((ProjectInfoTable[ProjectName]=DiscreteStatsTable[[#This Row],[ProjectName]]),(ProjectInfoTable[ProjectName]=DiscreteStatsTable[[#This Row],[ProjectName]])*ProjectInfoTable[ConfidenceInterval]))</f>
        <v>0.95</v>
      </c>
      <c r="Q2045" s="5">
        <f>IF(AND(DiscreteStatsTable[[#This Row],[RepsWithStatObserved]]=1,Y2045=0),200000000000000000000,IFERROR(_xlfn.T.INV.2T(1 -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45" s="5" cm="1">
        <f t="array" ref="R2045">MIN(IF((DiscreteStatsTable[GroupByKey]=DiscreteStatsTable[[#This Row],[GroupByKey]]),(DiscreteStatsTable[GroupByKey]=DiscreteStatsTable[[#This Row],[GroupByKey]])*DiscreteStatsTable[Average]))</f>
        <v>6.7673300997412396</v>
      </c>
      <c r="S2045" s="5" cm="1">
        <f t="array" ref="S2045">MAX(IF((DiscreteStatsTable[GroupByKey]=DiscreteStatsTable[[#This Row],[GroupByKey]]),(DiscreteStatsTable[GroupByKey]=DiscreteStatsTable[[#This Row],[GroupByKey]])*DiscreteStatsTable[Average]))</f>
        <v>9.1492174200360505</v>
      </c>
      <c r="T2045" s="5" cm="1">
        <f t="array" ref="T2045">MIN(IF((DiscreteStatsTable[GroupByKey]=DiscreteStatsTable[[#This Row],[GroupByKey]]),(DiscreteStatsTable[GroupByKey]=DiscreteStatsTable[[#This Row],[GroupByKey]])*DiscreteStatsTable[Minimum]))</f>
        <v>1.5217434638865901</v>
      </c>
      <c r="U2045" s="5" cm="1">
        <f t="array" ref="U2045">MAX(IF((DiscreteStatsTable[GroupByKey]=DiscreteStatsTable[[#This Row],[GroupByKey]]),(DiscreteStatsTable[GroupByKey]=DiscreteStatsTable[[#This Row],[GroupByKey]])*DiscreteStatsTable[Maximum]))</f>
        <v>47.894293810109403</v>
      </c>
      <c r="V2045" s="5" cm="1">
        <f t="array" ref="V204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45" s="5">
        <f>IF((DiscreteStatsTable[[#This Row],[RepsRequested]]&gt;1),DiscreteStatsTable[[#This Row],[HalfWidth]],DiscreteStatsTable[[#This Row],[BatchMeansHalfWidth]])</f>
        <v>0.13545645516507757</v>
      </c>
      <c r="X2045" s="5" cm="1">
        <f t="array" ref="X2045">COUNT(IF((DiscreteStatsTable[GroupByKey]=DiscreteStatsTable[[#This Row],[GroupByKey]]),(DiscreteStatsTable[GroupByKey]=DiscreteStatsTable[[#This Row],[GroupByKey]])*DiscreteStatsTable[Replication]))</f>
        <v>50</v>
      </c>
      <c r="Y2045" s="5">
        <f>IF(DiscreteStatsTable[[#This Row],[RepsRequested]]=DiscreteStatsTable[[#This Row],[RepsWithStatObserved]],1,0)</f>
        <v>1</v>
      </c>
    </row>
    <row r="2046" spans="1:25" x14ac:dyDescent="0.25">
      <c r="A2046" t="s">
        <v>68</v>
      </c>
      <c r="B2046" t="s">
        <v>70</v>
      </c>
      <c r="C2046">
        <v>41</v>
      </c>
      <c r="D2046" t="s">
        <v>101</v>
      </c>
      <c r="E2046" t="s">
        <v>77</v>
      </c>
      <c r="F2046" t="s">
        <v>73</v>
      </c>
      <c r="G2046">
        <v>0</v>
      </c>
      <c r="H2046">
        <v>2E+20</v>
      </c>
      <c r="I2046">
        <v>0</v>
      </c>
      <c r="J2046">
        <v>0</v>
      </c>
      <c r="K2046">
        <v>136</v>
      </c>
      <c r="L204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46" s="5" cm="1">
        <f t="array" ref="M2046">MAX(IF((ProjectInfoTable[ProjectName]=DiscreteStatsTable[[#This Row],[ProjectName]]),(ProjectInfoTable[ProjectName]=DiscreteStatsTable[[#This Row],[ProjectName]])*ProjectInfoTable[NumberOfReplications]))</f>
        <v>50</v>
      </c>
      <c r="N2046" s="5" cm="1">
        <f t="array" ref="N2046">IFERROR(AVERAGE(IF((DiscreteStatsTable[GroupByKey]=DiscreteStatsTable[[#This Row],[GroupByKey]]),(DiscreteStatsTable[GroupByKey]=DiscreteStatsTable[[#This Row],[GroupByKey]])*DiscreteStatsTable[Average])),0)</f>
        <v>0</v>
      </c>
      <c r="O2046" s="5" cm="1">
        <f t="array" ref="O2046">IFERROR(_xlfn.STDEV.S(IF((DiscreteStatsTable[GroupByKey]=DiscreteStatsTable[[#This Row],[GroupByKey]]),(DiscreteStatsTable[GroupByKey]=DiscreteStatsTable[[#This Row],[GroupByKey]])*DiscreteStatsTable[Average])),0)</f>
        <v>0</v>
      </c>
      <c r="P2046" s="5" cm="1">
        <f t="array" ref="P2046">MAX(IF((ProjectInfoTable[ProjectName]=DiscreteStatsTable[[#This Row],[ProjectName]]),(ProjectInfoTable[ProjectName]=DiscreteStatsTable[[#This Row],[ProjectName]])*ProjectInfoTable[ConfidenceInterval]))</f>
        <v>0.95</v>
      </c>
      <c r="Q2046" s="5">
        <f>IF(AND(DiscreteStatsTable[[#This Row],[RepsWithStatObserved]]=1,Y2046=0),200000000000000000000,IFERROR(_xlfn.T.INV.2T(1 -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6" s="5" cm="1">
        <f t="array" ref="R2046">MIN(IF((DiscreteStatsTable[GroupByKey]=DiscreteStatsTable[[#This Row],[GroupByKey]]),(DiscreteStatsTable[GroupByKey]=DiscreteStatsTable[[#This Row],[GroupByKey]])*DiscreteStatsTable[Average]))</f>
        <v>0</v>
      </c>
      <c r="S2046" s="5" cm="1">
        <f t="array" ref="S2046">MAX(IF((DiscreteStatsTable[GroupByKey]=DiscreteStatsTable[[#This Row],[GroupByKey]]),(DiscreteStatsTable[GroupByKey]=DiscreteStatsTable[[#This Row],[GroupByKey]])*DiscreteStatsTable[Average]))</f>
        <v>0</v>
      </c>
      <c r="T2046" s="5" cm="1">
        <f t="array" ref="T2046">MIN(IF((DiscreteStatsTable[GroupByKey]=DiscreteStatsTable[[#This Row],[GroupByKey]]),(DiscreteStatsTable[GroupByKey]=DiscreteStatsTable[[#This Row],[GroupByKey]])*DiscreteStatsTable[Minimum]))</f>
        <v>0</v>
      </c>
      <c r="U2046" s="5" cm="1">
        <f t="array" ref="U2046">MAX(IF((DiscreteStatsTable[GroupByKey]=DiscreteStatsTable[[#This Row],[GroupByKey]]),(DiscreteStatsTable[GroupByKey]=DiscreteStatsTable[[#This Row],[GroupByKey]])*DiscreteStatsTable[Maximum]))</f>
        <v>0</v>
      </c>
      <c r="V2046" s="5" cm="1">
        <f t="array" ref="V204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46" s="5">
        <f>IF((DiscreteStatsTable[[#This Row],[RepsRequested]]&gt;1),DiscreteStatsTable[[#This Row],[HalfWidth]],DiscreteStatsTable[[#This Row],[BatchMeansHalfWidth]])</f>
        <v>0</v>
      </c>
      <c r="X2046" s="5" cm="1">
        <f t="array" ref="X2046">COUNT(IF((DiscreteStatsTable[GroupByKey]=DiscreteStatsTable[[#This Row],[GroupByKey]]),(DiscreteStatsTable[GroupByKey]=DiscreteStatsTable[[#This Row],[GroupByKey]])*DiscreteStatsTable[Replication]))</f>
        <v>50</v>
      </c>
      <c r="Y2046" s="5">
        <f>IF(DiscreteStatsTable[[#This Row],[RepsRequested]]=DiscreteStatsTable[[#This Row],[RepsWithStatObserved]],1,0)</f>
        <v>1</v>
      </c>
    </row>
    <row r="2047" spans="1:25" x14ac:dyDescent="0.25">
      <c r="A2047" t="s">
        <v>68</v>
      </c>
      <c r="B2047" t="s">
        <v>70</v>
      </c>
      <c r="C2047">
        <v>41</v>
      </c>
      <c r="D2047" t="s">
        <v>101</v>
      </c>
      <c r="E2047" t="s">
        <v>78</v>
      </c>
      <c r="F2047" t="s">
        <v>73</v>
      </c>
      <c r="G2047">
        <v>0.99822562879195997</v>
      </c>
      <c r="H2047">
        <v>2E+20</v>
      </c>
      <c r="I2047">
        <v>0</v>
      </c>
      <c r="J2047">
        <v>14.2422014218995</v>
      </c>
      <c r="K2047">
        <v>136</v>
      </c>
      <c r="L204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47" s="5" cm="1">
        <f t="array" ref="M2047">MAX(IF((ProjectInfoTable[ProjectName]=DiscreteStatsTable[[#This Row],[ProjectName]]),(ProjectInfoTable[ProjectName]=DiscreteStatsTable[[#This Row],[ProjectName]])*ProjectInfoTable[NumberOfReplications]))</f>
        <v>50</v>
      </c>
      <c r="N2047" s="5" cm="1">
        <f t="array" ref="N2047">IFERROR(AVERAGE(IF((DiscreteStatsTable[GroupByKey]=DiscreteStatsTable[[#This Row],[GroupByKey]]),(DiscreteStatsTable[GroupByKey]=DiscreteStatsTable[[#This Row],[GroupByKey]])*DiscreteStatsTable[Average])),0)</f>
        <v>4.7193176789935771</v>
      </c>
      <c r="O2047" s="5" cm="1">
        <f t="array" ref="O2047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47" s="5" cm="1">
        <f t="array" ref="P2047">MAX(IF((ProjectInfoTable[ProjectName]=DiscreteStatsTable[[#This Row],[ProjectName]]),(ProjectInfoTable[ProjectName]=DiscreteStatsTable[[#This Row],[ProjectName]])*ProjectInfoTable[ConfidenceInterval]))</f>
        <v>0.95</v>
      </c>
      <c r="Q2047" s="5">
        <f>IF(AND(DiscreteStatsTable[[#This Row],[RepsWithStatObserved]]=1,Y2047=0),200000000000000000000,IFERROR(_xlfn.T.INV.2T(1 -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47" s="5" cm="1">
        <f t="array" ref="R2047">MIN(IF((DiscreteStatsTable[GroupByKey]=DiscreteStatsTable[[#This Row],[GroupByKey]]),(DiscreteStatsTable[GroupByKey]=DiscreteStatsTable[[#This Row],[GroupByKey]])*DiscreteStatsTable[Average]))</f>
        <v>0.99822562879195997</v>
      </c>
      <c r="S2047" s="5" cm="1">
        <f t="array" ref="S2047">MAX(IF((DiscreteStatsTable[GroupByKey]=DiscreteStatsTable[[#This Row],[GroupByKey]]),(DiscreteStatsTable[GroupByKey]=DiscreteStatsTable[[#This Row],[GroupByKey]])*DiscreteStatsTable[Average]))</f>
        <v>28.2391469314353</v>
      </c>
      <c r="T2047" s="5" cm="1">
        <f t="array" ref="T2047">MIN(IF((DiscreteStatsTable[GroupByKey]=DiscreteStatsTable[[#This Row],[GroupByKey]]),(DiscreteStatsTable[GroupByKey]=DiscreteStatsTable[[#This Row],[GroupByKey]])*DiscreteStatsTable[Minimum]))</f>
        <v>0</v>
      </c>
      <c r="U2047" s="5" cm="1">
        <f t="array" ref="U2047">MAX(IF((DiscreteStatsTable[GroupByKey]=DiscreteStatsTable[[#This Row],[GroupByKey]]),(DiscreteStatsTable[GroupByKey]=DiscreteStatsTable[[#This Row],[GroupByKey]])*DiscreteStatsTable[Maximum]))</f>
        <v>63.809412329180802</v>
      </c>
      <c r="V2047" s="5" cm="1">
        <f t="array" ref="V204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47" s="5">
        <f>IF((DiscreteStatsTable[[#This Row],[RepsRequested]]&gt;1),DiscreteStatsTable[[#This Row],[HalfWidth]],DiscreteStatsTable[[#This Row],[BatchMeansHalfWidth]])</f>
        <v>1.2545249514665935</v>
      </c>
      <c r="X2047" s="5" cm="1">
        <f t="array" ref="X2047">COUNT(IF((DiscreteStatsTable[GroupByKey]=DiscreteStatsTable[[#This Row],[GroupByKey]]),(DiscreteStatsTable[GroupByKey]=DiscreteStatsTable[[#This Row],[GroupByKey]])*DiscreteStatsTable[Replication]))</f>
        <v>50</v>
      </c>
      <c r="Y2047" s="5">
        <f>IF(DiscreteStatsTable[[#This Row],[RepsRequested]]=DiscreteStatsTable[[#This Row],[RepsWithStatObserved]],1,0)</f>
        <v>1</v>
      </c>
    </row>
    <row r="2048" spans="1:25" x14ac:dyDescent="0.25">
      <c r="A2048" t="s">
        <v>68</v>
      </c>
      <c r="B2048" t="s">
        <v>70</v>
      </c>
      <c r="C2048">
        <v>42</v>
      </c>
      <c r="D2048" t="s">
        <v>101</v>
      </c>
      <c r="E2048" t="s">
        <v>72</v>
      </c>
      <c r="F2048" t="s">
        <v>73</v>
      </c>
      <c r="G2048">
        <v>0.22557766999137499</v>
      </c>
      <c r="H2048">
        <v>2E+20</v>
      </c>
      <c r="I2048">
        <v>6.3284483794086493E-2</v>
      </c>
      <c r="J2048">
        <v>0.91917268772828598</v>
      </c>
      <c r="K2048">
        <v>139</v>
      </c>
      <c r="L204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48" s="5" cm="1">
        <f t="array" ref="M2048">MAX(IF((ProjectInfoTable[ProjectName]=DiscreteStatsTable[[#This Row],[ProjectName]]),(ProjectInfoTable[ProjectName]=DiscreteStatsTable[[#This Row],[ProjectName]])*ProjectInfoTable[NumberOfReplications]))</f>
        <v>50</v>
      </c>
      <c r="N2048" s="5" cm="1">
        <f t="array" ref="N2048">IFERROR(AVERAGE(IF((DiscreteStatsTable[GroupByKey]=DiscreteStatsTable[[#This Row],[GroupByKey]]),(DiscreteStatsTable[GroupByKey]=DiscreteStatsTable[[#This Row],[GroupByKey]])*DiscreteStatsTable[Average])),0)</f>
        <v>0.26292505828831725</v>
      </c>
      <c r="O2048" s="5" cm="1">
        <f t="array" ref="O204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48" s="5" cm="1">
        <f t="array" ref="P2048">MAX(IF((ProjectInfoTable[ProjectName]=DiscreteStatsTable[[#This Row],[ProjectName]]),(ProjectInfoTable[ProjectName]=DiscreteStatsTable[[#This Row],[ProjectName]])*ProjectInfoTable[ConfidenceInterval]))</f>
        <v>0.95</v>
      </c>
      <c r="Q2048" s="5">
        <f>IF(AND(DiscreteStatsTable[[#This Row],[RepsWithStatObserved]]=1,Y2048=0),200000000000000000000,IFERROR(_xlfn.T.INV.2T(1 -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48" s="5" cm="1">
        <f t="array" ref="R2048">MIN(IF((DiscreteStatsTable[GroupByKey]=DiscreteStatsTable[[#This Row],[GroupByKey]]),(DiscreteStatsTable[GroupByKey]=DiscreteStatsTable[[#This Row],[GroupByKey]])*DiscreteStatsTable[Average]))</f>
        <v>0.22557766999137499</v>
      </c>
      <c r="S2048" s="5" cm="1">
        <f t="array" ref="S2048">MAX(IF((DiscreteStatsTable[GroupByKey]=DiscreteStatsTable[[#This Row],[GroupByKey]]),(DiscreteStatsTable[GroupByKey]=DiscreteStatsTable[[#This Row],[GroupByKey]])*DiscreteStatsTable[Average]))</f>
        <v>0.304973914001202</v>
      </c>
      <c r="T2048" s="5" cm="1">
        <f t="array" ref="T2048">MIN(IF((DiscreteStatsTable[GroupByKey]=DiscreteStatsTable[[#This Row],[GroupByKey]]),(DiscreteStatsTable[GroupByKey]=DiscreteStatsTable[[#This Row],[GroupByKey]])*DiscreteStatsTable[Minimum]))</f>
        <v>5.0724782129553003E-2</v>
      </c>
      <c r="U2048" s="5" cm="1">
        <f t="array" ref="U2048">MAX(IF((DiscreteStatsTable[GroupByKey]=DiscreteStatsTable[[#This Row],[GroupByKey]]),(DiscreteStatsTable[GroupByKey]=DiscreteStatsTable[[#This Row],[GroupByKey]])*DiscreteStatsTable[Maximum]))</f>
        <v>1.5964764603369801</v>
      </c>
      <c r="V2048" s="5" cm="1">
        <f t="array" ref="V204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48" s="5">
        <f>IF((DiscreteStatsTable[[#This Row],[RepsRequested]]&gt;1),DiscreteStatsTable[[#This Row],[HalfWidth]],DiscreteStatsTable[[#This Row],[BatchMeansHalfWidth]])</f>
        <v>4.5152151721692402E-3</v>
      </c>
      <c r="X2048" s="5" cm="1">
        <f t="array" ref="X2048">COUNT(IF((DiscreteStatsTable[GroupByKey]=DiscreteStatsTable[[#This Row],[GroupByKey]]),(DiscreteStatsTable[GroupByKey]=DiscreteStatsTable[[#This Row],[GroupByKey]])*DiscreteStatsTable[Replication]))</f>
        <v>50</v>
      </c>
      <c r="Y2048" s="5">
        <f>IF(DiscreteStatsTable[[#This Row],[RepsRequested]]=DiscreteStatsTable[[#This Row],[RepsWithStatObserved]],1,0)</f>
        <v>1</v>
      </c>
    </row>
    <row r="2049" spans="1:25" x14ac:dyDescent="0.25">
      <c r="A2049" t="s">
        <v>68</v>
      </c>
      <c r="B2049" t="s">
        <v>70</v>
      </c>
      <c r="C2049">
        <v>42</v>
      </c>
      <c r="D2049" t="s">
        <v>101</v>
      </c>
      <c r="E2049" t="s">
        <v>74</v>
      </c>
      <c r="F2049" t="s">
        <v>73</v>
      </c>
      <c r="G2049">
        <v>7.9331094948983001</v>
      </c>
      <c r="H2049">
        <v>2E+20</v>
      </c>
      <c r="I2049">
        <v>1.8985345138226</v>
      </c>
      <c r="J2049">
        <v>27.5751806318486</v>
      </c>
      <c r="K2049">
        <v>139</v>
      </c>
      <c r="L204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49" s="5" cm="1">
        <f t="array" ref="M2049">MAX(IF((ProjectInfoTable[ProjectName]=DiscreteStatsTable[[#This Row],[ProjectName]]),(ProjectInfoTable[ProjectName]=DiscreteStatsTable[[#This Row],[ProjectName]])*ProjectInfoTable[NumberOfReplications]))</f>
        <v>50</v>
      </c>
      <c r="N2049" s="5" cm="1">
        <f t="array" ref="N2049">IFERROR(AVERAGE(IF((DiscreteStatsTable[GroupByKey]=DiscreteStatsTable[[#This Row],[GroupByKey]]),(DiscreteStatsTable[GroupByKey]=DiscreteStatsTable[[#This Row],[GroupByKey]])*DiscreteStatsTable[Average])),0)</f>
        <v>12.607069427643092</v>
      </c>
      <c r="O2049" s="5" cm="1">
        <f t="array" ref="O2049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49" s="5" cm="1">
        <f t="array" ref="P2049">MAX(IF((ProjectInfoTable[ProjectName]=DiscreteStatsTable[[#This Row],[ProjectName]]),(ProjectInfoTable[ProjectName]=DiscreteStatsTable[[#This Row],[ProjectName]])*ProjectInfoTable[ConfidenceInterval]))</f>
        <v>0.95</v>
      </c>
      <c r="Q2049" s="5">
        <f>IF(AND(DiscreteStatsTable[[#This Row],[RepsWithStatObserved]]=1,Y2049=0),200000000000000000000,IFERROR(_xlfn.T.INV.2T(1 -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49" s="5" cm="1">
        <f t="array" ref="R2049">MIN(IF((DiscreteStatsTable[GroupByKey]=DiscreteStatsTable[[#This Row],[GroupByKey]]),(DiscreteStatsTable[GroupByKey]=DiscreteStatsTable[[#This Row],[GroupByKey]])*DiscreteStatsTable[Average]))</f>
        <v>7.9331094948983001</v>
      </c>
      <c r="S2049" s="5" cm="1">
        <f t="array" ref="S2049">MAX(IF((DiscreteStatsTable[GroupByKey]=DiscreteStatsTable[[#This Row],[GroupByKey]]),(DiscreteStatsTable[GroupByKey]=DiscreteStatsTable[[#This Row],[GroupByKey]])*DiscreteStatsTable[Average]))</f>
        <v>37.249377369444403</v>
      </c>
      <c r="T2049" s="5" cm="1">
        <f t="array" ref="T2049">MIN(IF((DiscreteStatsTable[GroupByKey]=DiscreteStatsTable[[#This Row],[GroupByKey]]),(DiscreteStatsTable[GroupByKey]=DiscreteStatsTable[[#This Row],[GroupByKey]])*DiscreteStatsTable[Minimum]))</f>
        <v>1.6126494971337599</v>
      </c>
      <c r="U2049" s="5" cm="1">
        <f t="array" ref="U2049">MAX(IF((DiscreteStatsTable[GroupByKey]=DiscreteStatsTable[[#This Row],[GroupByKey]]),(DiscreteStatsTable[GroupByKey]=DiscreteStatsTable[[#This Row],[GroupByKey]])*DiscreteStatsTable[Maximum]))</f>
        <v>77.180378385631897</v>
      </c>
      <c r="V2049" s="5" cm="1">
        <f t="array" ref="V204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49" s="5">
        <f>IF((DiscreteStatsTable[[#This Row],[RepsRequested]]&gt;1),DiscreteStatsTable[[#This Row],[HalfWidth]],DiscreteStatsTable[[#This Row],[BatchMeansHalfWidth]])</f>
        <v>1.3504569972558542</v>
      </c>
      <c r="X2049" s="5" cm="1">
        <f t="array" ref="X2049">COUNT(IF((DiscreteStatsTable[GroupByKey]=DiscreteStatsTable[[#This Row],[GroupByKey]]),(DiscreteStatsTable[GroupByKey]=DiscreteStatsTable[[#This Row],[GroupByKey]])*DiscreteStatsTable[Replication]))</f>
        <v>50</v>
      </c>
      <c r="Y2049" s="5">
        <f>IF(DiscreteStatsTable[[#This Row],[RepsRequested]]=DiscreteStatsTable[[#This Row],[RepsWithStatObserved]],1,0)</f>
        <v>1</v>
      </c>
    </row>
    <row r="2050" spans="1:25" x14ac:dyDescent="0.25">
      <c r="A2050" t="s">
        <v>68</v>
      </c>
      <c r="B2050" t="s">
        <v>70</v>
      </c>
      <c r="C2050">
        <v>42</v>
      </c>
      <c r="D2050" t="s">
        <v>101</v>
      </c>
      <c r="E2050" t="s">
        <v>75</v>
      </c>
      <c r="F2050" t="s">
        <v>73</v>
      </c>
      <c r="G2050">
        <v>0.22557766999137499</v>
      </c>
      <c r="H2050">
        <v>2E+20</v>
      </c>
      <c r="I2050">
        <v>6.3284483794086493E-2</v>
      </c>
      <c r="J2050">
        <v>0.91917268772828598</v>
      </c>
      <c r="K2050">
        <v>139</v>
      </c>
      <c r="L205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50" s="5" cm="1">
        <f t="array" ref="M2050">MAX(IF((ProjectInfoTable[ProjectName]=DiscreteStatsTable[[#This Row],[ProjectName]]),(ProjectInfoTable[ProjectName]=DiscreteStatsTable[[#This Row],[ProjectName]])*ProjectInfoTable[NumberOfReplications]))</f>
        <v>50</v>
      </c>
      <c r="N2050" s="5" cm="1">
        <f t="array" ref="N2050">IFERROR(AVERAGE(IF((DiscreteStatsTable[GroupByKey]=DiscreteStatsTable[[#This Row],[GroupByKey]]),(DiscreteStatsTable[GroupByKey]=DiscreteStatsTable[[#This Row],[GroupByKey]])*DiscreteStatsTable[Average])),0)</f>
        <v>0.26292505828831725</v>
      </c>
      <c r="O2050" s="5" cm="1">
        <f t="array" ref="O205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50" s="5" cm="1">
        <f t="array" ref="P2050">MAX(IF((ProjectInfoTable[ProjectName]=DiscreteStatsTable[[#This Row],[ProjectName]]),(ProjectInfoTable[ProjectName]=DiscreteStatsTable[[#This Row],[ProjectName]])*ProjectInfoTable[ConfidenceInterval]))</f>
        <v>0.95</v>
      </c>
      <c r="Q2050" s="5">
        <f>IF(AND(DiscreteStatsTable[[#This Row],[RepsWithStatObserved]]=1,Y2050=0),200000000000000000000,IFERROR(_xlfn.T.INV.2T(1 -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50" s="5" cm="1">
        <f t="array" ref="R2050">MIN(IF((DiscreteStatsTable[GroupByKey]=DiscreteStatsTable[[#This Row],[GroupByKey]]),(DiscreteStatsTable[GroupByKey]=DiscreteStatsTable[[#This Row],[GroupByKey]])*DiscreteStatsTable[Average]))</f>
        <v>0.22557766999137499</v>
      </c>
      <c r="S2050" s="5" cm="1">
        <f t="array" ref="S2050">MAX(IF((DiscreteStatsTable[GroupByKey]=DiscreteStatsTable[[#This Row],[GroupByKey]]),(DiscreteStatsTable[GroupByKey]=DiscreteStatsTable[[#This Row],[GroupByKey]])*DiscreteStatsTable[Average]))</f>
        <v>0.304973914001202</v>
      </c>
      <c r="T2050" s="5" cm="1">
        <f t="array" ref="T2050">MIN(IF((DiscreteStatsTable[GroupByKey]=DiscreteStatsTable[[#This Row],[GroupByKey]]),(DiscreteStatsTable[GroupByKey]=DiscreteStatsTable[[#This Row],[GroupByKey]])*DiscreteStatsTable[Minimum]))</f>
        <v>5.0724782129553003E-2</v>
      </c>
      <c r="U2050" s="5" cm="1">
        <f t="array" ref="U2050">MAX(IF((DiscreteStatsTable[GroupByKey]=DiscreteStatsTable[[#This Row],[GroupByKey]]),(DiscreteStatsTable[GroupByKey]=DiscreteStatsTable[[#This Row],[GroupByKey]])*DiscreteStatsTable[Maximum]))</f>
        <v>1.5964764603369801</v>
      </c>
      <c r="V2050" s="5" cm="1">
        <f t="array" ref="V205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50" s="5">
        <f>IF((DiscreteStatsTable[[#This Row],[RepsRequested]]&gt;1),DiscreteStatsTable[[#This Row],[HalfWidth]],DiscreteStatsTable[[#This Row],[BatchMeansHalfWidth]])</f>
        <v>4.5152151721692402E-3</v>
      </c>
      <c r="X2050" s="5" cm="1">
        <f t="array" ref="X2050">COUNT(IF((DiscreteStatsTable[GroupByKey]=DiscreteStatsTable[[#This Row],[GroupByKey]]),(DiscreteStatsTable[GroupByKey]=DiscreteStatsTable[[#This Row],[GroupByKey]])*DiscreteStatsTable[Replication]))</f>
        <v>50</v>
      </c>
      <c r="Y2050" s="5">
        <f>IF(DiscreteStatsTable[[#This Row],[RepsRequested]]=DiscreteStatsTable[[#This Row],[RepsWithStatObserved]],1,0)</f>
        <v>1</v>
      </c>
    </row>
    <row r="2051" spans="1:25" x14ac:dyDescent="0.25">
      <c r="A2051" t="s">
        <v>68</v>
      </c>
      <c r="B2051" t="s">
        <v>70</v>
      </c>
      <c r="C2051">
        <v>42</v>
      </c>
      <c r="D2051" t="s">
        <v>101</v>
      </c>
      <c r="E2051" t="s">
        <v>76</v>
      </c>
      <c r="F2051" t="s">
        <v>73</v>
      </c>
      <c r="G2051">
        <v>6.7673300997412396</v>
      </c>
      <c r="H2051">
        <v>2E+20</v>
      </c>
      <c r="I2051">
        <v>1.8985345138226</v>
      </c>
      <c r="J2051">
        <v>27.5751806318486</v>
      </c>
      <c r="K2051">
        <v>139</v>
      </c>
      <c r="L205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51" s="5" cm="1">
        <f t="array" ref="M2051">MAX(IF((ProjectInfoTable[ProjectName]=DiscreteStatsTable[[#This Row],[ProjectName]]),(ProjectInfoTable[ProjectName]=DiscreteStatsTable[[#This Row],[ProjectName]])*ProjectInfoTable[NumberOfReplications]))</f>
        <v>50</v>
      </c>
      <c r="N2051" s="5" cm="1">
        <f t="array" ref="N2051">IFERROR(AVERAGE(IF((DiscreteStatsTable[GroupByKey]=DiscreteStatsTable[[#This Row],[GroupByKey]]),(DiscreteStatsTable[GroupByKey]=DiscreteStatsTable[[#This Row],[GroupByKey]])*DiscreteStatsTable[Average])),0)</f>
        <v>7.8877517486495128</v>
      </c>
      <c r="O2051" s="5" cm="1">
        <f t="array" ref="O2051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51" s="5" cm="1">
        <f t="array" ref="P2051">MAX(IF((ProjectInfoTable[ProjectName]=DiscreteStatsTable[[#This Row],[ProjectName]]),(ProjectInfoTable[ProjectName]=DiscreteStatsTable[[#This Row],[ProjectName]])*ProjectInfoTable[ConfidenceInterval]))</f>
        <v>0.95</v>
      </c>
      <c r="Q2051" s="5">
        <f>IF(AND(DiscreteStatsTable[[#This Row],[RepsWithStatObserved]]=1,Y2051=0),200000000000000000000,IFERROR(_xlfn.T.INV.2T(1 -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51" s="5" cm="1">
        <f t="array" ref="R2051">MIN(IF((DiscreteStatsTable[GroupByKey]=DiscreteStatsTable[[#This Row],[GroupByKey]]),(DiscreteStatsTable[GroupByKey]=DiscreteStatsTable[[#This Row],[GroupByKey]])*DiscreteStatsTable[Average]))</f>
        <v>6.7673300997412396</v>
      </c>
      <c r="S2051" s="5" cm="1">
        <f t="array" ref="S2051">MAX(IF((DiscreteStatsTable[GroupByKey]=DiscreteStatsTable[[#This Row],[GroupByKey]]),(DiscreteStatsTable[GroupByKey]=DiscreteStatsTable[[#This Row],[GroupByKey]])*DiscreteStatsTable[Average]))</f>
        <v>9.1492174200360505</v>
      </c>
      <c r="T2051" s="5" cm="1">
        <f t="array" ref="T2051">MIN(IF((DiscreteStatsTable[GroupByKey]=DiscreteStatsTable[[#This Row],[GroupByKey]]),(DiscreteStatsTable[GroupByKey]=DiscreteStatsTable[[#This Row],[GroupByKey]])*DiscreteStatsTable[Minimum]))</f>
        <v>1.5217434638865901</v>
      </c>
      <c r="U2051" s="5" cm="1">
        <f t="array" ref="U2051">MAX(IF((DiscreteStatsTable[GroupByKey]=DiscreteStatsTable[[#This Row],[GroupByKey]]),(DiscreteStatsTable[GroupByKey]=DiscreteStatsTable[[#This Row],[GroupByKey]])*DiscreteStatsTable[Maximum]))</f>
        <v>47.894293810109403</v>
      </c>
      <c r="V2051" s="5" cm="1">
        <f t="array" ref="V205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51" s="5">
        <f>IF((DiscreteStatsTable[[#This Row],[RepsRequested]]&gt;1),DiscreteStatsTable[[#This Row],[HalfWidth]],DiscreteStatsTable[[#This Row],[BatchMeansHalfWidth]])</f>
        <v>0.13545645516507757</v>
      </c>
      <c r="X2051" s="5" cm="1">
        <f t="array" ref="X2051">COUNT(IF((DiscreteStatsTable[GroupByKey]=DiscreteStatsTable[[#This Row],[GroupByKey]]),(DiscreteStatsTable[GroupByKey]=DiscreteStatsTable[[#This Row],[GroupByKey]])*DiscreteStatsTable[Replication]))</f>
        <v>50</v>
      </c>
      <c r="Y2051" s="5">
        <f>IF(DiscreteStatsTable[[#This Row],[RepsRequested]]=DiscreteStatsTable[[#This Row],[RepsWithStatObserved]],1,0)</f>
        <v>1</v>
      </c>
    </row>
    <row r="2052" spans="1:25" x14ac:dyDescent="0.25">
      <c r="A2052" t="s">
        <v>68</v>
      </c>
      <c r="B2052" t="s">
        <v>70</v>
      </c>
      <c r="C2052">
        <v>42</v>
      </c>
      <c r="D2052" t="s">
        <v>101</v>
      </c>
      <c r="E2052" t="s">
        <v>77</v>
      </c>
      <c r="F2052" t="s">
        <v>73</v>
      </c>
      <c r="G2052">
        <v>0</v>
      </c>
      <c r="H2052">
        <v>2E+20</v>
      </c>
      <c r="I2052">
        <v>0</v>
      </c>
      <c r="J2052">
        <v>0</v>
      </c>
      <c r="K2052">
        <v>139</v>
      </c>
      <c r="L205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52" s="5" cm="1">
        <f t="array" ref="M2052">MAX(IF((ProjectInfoTable[ProjectName]=DiscreteStatsTable[[#This Row],[ProjectName]]),(ProjectInfoTable[ProjectName]=DiscreteStatsTable[[#This Row],[ProjectName]])*ProjectInfoTable[NumberOfReplications]))</f>
        <v>50</v>
      </c>
      <c r="N2052" s="5" cm="1">
        <f t="array" ref="N2052">IFERROR(AVERAGE(IF((DiscreteStatsTable[GroupByKey]=DiscreteStatsTable[[#This Row],[GroupByKey]]),(DiscreteStatsTable[GroupByKey]=DiscreteStatsTable[[#This Row],[GroupByKey]])*DiscreteStatsTable[Average])),0)</f>
        <v>0</v>
      </c>
      <c r="O2052" s="5" cm="1">
        <f t="array" ref="O2052">IFERROR(_xlfn.STDEV.S(IF((DiscreteStatsTable[GroupByKey]=DiscreteStatsTable[[#This Row],[GroupByKey]]),(DiscreteStatsTable[GroupByKey]=DiscreteStatsTable[[#This Row],[GroupByKey]])*DiscreteStatsTable[Average])),0)</f>
        <v>0</v>
      </c>
      <c r="P2052" s="5" cm="1">
        <f t="array" ref="P2052">MAX(IF((ProjectInfoTable[ProjectName]=DiscreteStatsTable[[#This Row],[ProjectName]]),(ProjectInfoTable[ProjectName]=DiscreteStatsTable[[#This Row],[ProjectName]])*ProjectInfoTable[ConfidenceInterval]))</f>
        <v>0.95</v>
      </c>
      <c r="Q2052" s="5">
        <f>IF(AND(DiscreteStatsTable[[#This Row],[RepsWithStatObserved]]=1,Y2052=0),200000000000000000000,IFERROR(_xlfn.T.INV.2T(1 -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2" s="5" cm="1">
        <f t="array" ref="R2052">MIN(IF((DiscreteStatsTable[GroupByKey]=DiscreteStatsTable[[#This Row],[GroupByKey]]),(DiscreteStatsTable[GroupByKey]=DiscreteStatsTable[[#This Row],[GroupByKey]])*DiscreteStatsTable[Average]))</f>
        <v>0</v>
      </c>
      <c r="S2052" s="5" cm="1">
        <f t="array" ref="S2052">MAX(IF((DiscreteStatsTable[GroupByKey]=DiscreteStatsTable[[#This Row],[GroupByKey]]),(DiscreteStatsTable[GroupByKey]=DiscreteStatsTable[[#This Row],[GroupByKey]])*DiscreteStatsTable[Average]))</f>
        <v>0</v>
      </c>
      <c r="T2052" s="5" cm="1">
        <f t="array" ref="T2052">MIN(IF((DiscreteStatsTable[GroupByKey]=DiscreteStatsTable[[#This Row],[GroupByKey]]),(DiscreteStatsTable[GroupByKey]=DiscreteStatsTable[[#This Row],[GroupByKey]])*DiscreteStatsTable[Minimum]))</f>
        <v>0</v>
      </c>
      <c r="U2052" s="5" cm="1">
        <f t="array" ref="U2052">MAX(IF((DiscreteStatsTable[GroupByKey]=DiscreteStatsTable[[#This Row],[GroupByKey]]),(DiscreteStatsTable[GroupByKey]=DiscreteStatsTable[[#This Row],[GroupByKey]])*DiscreteStatsTable[Maximum]))</f>
        <v>0</v>
      </c>
      <c r="V2052" s="5" cm="1">
        <f t="array" ref="V205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52" s="5">
        <f>IF((DiscreteStatsTable[[#This Row],[RepsRequested]]&gt;1),DiscreteStatsTable[[#This Row],[HalfWidth]],DiscreteStatsTable[[#This Row],[BatchMeansHalfWidth]])</f>
        <v>0</v>
      </c>
      <c r="X2052" s="5" cm="1">
        <f t="array" ref="X2052">COUNT(IF((DiscreteStatsTable[GroupByKey]=DiscreteStatsTable[[#This Row],[GroupByKey]]),(DiscreteStatsTable[GroupByKey]=DiscreteStatsTable[[#This Row],[GroupByKey]])*DiscreteStatsTable[Replication]))</f>
        <v>50</v>
      </c>
      <c r="Y2052" s="5">
        <f>IF(DiscreteStatsTable[[#This Row],[RepsRequested]]=DiscreteStatsTable[[#This Row],[RepsWithStatObserved]],1,0)</f>
        <v>1</v>
      </c>
    </row>
    <row r="2053" spans="1:25" x14ac:dyDescent="0.25">
      <c r="A2053" t="s">
        <v>68</v>
      </c>
      <c r="B2053" t="s">
        <v>70</v>
      </c>
      <c r="C2053">
        <v>42</v>
      </c>
      <c r="D2053" t="s">
        <v>101</v>
      </c>
      <c r="E2053" t="s">
        <v>78</v>
      </c>
      <c r="F2053" t="s">
        <v>73</v>
      </c>
      <c r="G2053">
        <v>1.1657793951570701</v>
      </c>
      <c r="H2053">
        <v>2E+20</v>
      </c>
      <c r="I2053">
        <v>0</v>
      </c>
      <c r="J2053">
        <v>15.5880304302153</v>
      </c>
      <c r="K2053">
        <v>139</v>
      </c>
      <c r="L205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53" s="5" cm="1">
        <f t="array" ref="M2053">MAX(IF((ProjectInfoTable[ProjectName]=DiscreteStatsTable[[#This Row],[ProjectName]]),(ProjectInfoTable[ProjectName]=DiscreteStatsTable[[#This Row],[ProjectName]])*ProjectInfoTable[NumberOfReplications]))</f>
        <v>50</v>
      </c>
      <c r="N2053" s="5" cm="1">
        <f t="array" ref="N2053">IFERROR(AVERAGE(IF((DiscreteStatsTable[GroupByKey]=DiscreteStatsTable[[#This Row],[GroupByKey]]),(DiscreteStatsTable[GroupByKey]=DiscreteStatsTable[[#This Row],[GroupByKey]])*DiscreteStatsTable[Average])),0)</f>
        <v>4.7193176789935771</v>
      </c>
      <c r="O2053" s="5" cm="1">
        <f t="array" ref="O2053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53" s="5" cm="1">
        <f t="array" ref="P2053">MAX(IF((ProjectInfoTable[ProjectName]=DiscreteStatsTable[[#This Row],[ProjectName]]),(ProjectInfoTable[ProjectName]=DiscreteStatsTable[[#This Row],[ProjectName]])*ProjectInfoTable[ConfidenceInterval]))</f>
        <v>0.95</v>
      </c>
      <c r="Q2053" s="5">
        <f>IF(AND(DiscreteStatsTable[[#This Row],[RepsWithStatObserved]]=1,Y2053=0),200000000000000000000,IFERROR(_xlfn.T.INV.2T(1 -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53" s="5" cm="1">
        <f t="array" ref="R2053">MIN(IF((DiscreteStatsTable[GroupByKey]=DiscreteStatsTable[[#This Row],[GroupByKey]]),(DiscreteStatsTable[GroupByKey]=DiscreteStatsTable[[#This Row],[GroupByKey]])*DiscreteStatsTable[Average]))</f>
        <v>0.99822562879195997</v>
      </c>
      <c r="S2053" s="5" cm="1">
        <f t="array" ref="S2053">MAX(IF((DiscreteStatsTable[GroupByKey]=DiscreteStatsTable[[#This Row],[GroupByKey]]),(DiscreteStatsTable[GroupByKey]=DiscreteStatsTable[[#This Row],[GroupByKey]])*DiscreteStatsTable[Average]))</f>
        <v>28.2391469314353</v>
      </c>
      <c r="T2053" s="5" cm="1">
        <f t="array" ref="T2053">MIN(IF((DiscreteStatsTable[GroupByKey]=DiscreteStatsTable[[#This Row],[GroupByKey]]),(DiscreteStatsTable[GroupByKey]=DiscreteStatsTable[[#This Row],[GroupByKey]])*DiscreteStatsTable[Minimum]))</f>
        <v>0</v>
      </c>
      <c r="U2053" s="5" cm="1">
        <f t="array" ref="U2053">MAX(IF((DiscreteStatsTable[GroupByKey]=DiscreteStatsTable[[#This Row],[GroupByKey]]),(DiscreteStatsTable[GroupByKey]=DiscreteStatsTable[[#This Row],[GroupByKey]])*DiscreteStatsTable[Maximum]))</f>
        <v>63.809412329180802</v>
      </c>
      <c r="V2053" s="5" cm="1">
        <f t="array" ref="V205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53" s="5">
        <f>IF((DiscreteStatsTable[[#This Row],[RepsRequested]]&gt;1),DiscreteStatsTable[[#This Row],[HalfWidth]],DiscreteStatsTable[[#This Row],[BatchMeansHalfWidth]])</f>
        <v>1.2545249514665935</v>
      </c>
      <c r="X2053" s="5" cm="1">
        <f t="array" ref="X2053">COUNT(IF((DiscreteStatsTable[GroupByKey]=DiscreteStatsTable[[#This Row],[GroupByKey]]),(DiscreteStatsTable[GroupByKey]=DiscreteStatsTable[[#This Row],[GroupByKey]])*DiscreteStatsTable[Replication]))</f>
        <v>50</v>
      </c>
      <c r="Y2053" s="5">
        <f>IF(DiscreteStatsTable[[#This Row],[RepsRequested]]=DiscreteStatsTable[[#This Row],[RepsWithStatObserved]],1,0)</f>
        <v>1</v>
      </c>
    </row>
    <row r="2054" spans="1:25" x14ac:dyDescent="0.25">
      <c r="A2054" t="s">
        <v>68</v>
      </c>
      <c r="B2054" t="s">
        <v>70</v>
      </c>
      <c r="C2054">
        <v>43</v>
      </c>
      <c r="D2054" t="s">
        <v>101</v>
      </c>
      <c r="E2054" t="s">
        <v>72</v>
      </c>
      <c r="F2054" t="s">
        <v>73</v>
      </c>
      <c r="G2054">
        <v>0.25958307469942099</v>
      </c>
      <c r="H2054">
        <v>2E+20</v>
      </c>
      <c r="I2054">
        <v>6.6152718464322399E-2</v>
      </c>
      <c r="J2054">
        <v>1.3920219658105299</v>
      </c>
      <c r="K2054">
        <v>136</v>
      </c>
      <c r="L205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54" s="5" cm="1">
        <f t="array" ref="M2054">MAX(IF((ProjectInfoTable[ProjectName]=DiscreteStatsTable[[#This Row],[ProjectName]]),(ProjectInfoTable[ProjectName]=DiscreteStatsTable[[#This Row],[ProjectName]])*ProjectInfoTable[NumberOfReplications]))</f>
        <v>50</v>
      </c>
      <c r="N2054" s="5" cm="1">
        <f t="array" ref="N2054">IFERROR(AVERAGE(IF((DiscreteStatsTable[GroupByKey]=DiscreteStatsTable[[#This Row],[GroupByKey]]),(DiscreteStatsTable[GroupByKey]=DiscreteStatsTable[[#This Row],[GroupByKey]])*DiscreteStatsTable[Average])),0)</f>
        <v>0.26292505828831725</v>
      </c>
      <c r="O2054" s="5" cm="1">
        <f t="array" ref="O205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54" s="5" cm="1">
        <f t="array" ref="P2054">MAX(IF((ProjectInfoTable[ProjectName]=DiscreteStatsTable[[#This Row],[ProjectName]]),(ProjectInfoTable[ProjectName]=DiscreteStatsTable[[#This Row],[ProjectName]])*ProjectInfoTable[ConfidenceInterval]))</f>
        <v>0.95</v>
      </c>
      <c r="Q2054" s="5">
        <f>IF(AND(DiscreteStatsTable[[#This Row],[RepsWithStatObserved]]=1,Y2054=0),200000000000000000000,IFERROR(_xlfn.T.INV.2T(1 -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54" s="5" cm="1">
        <f t="array" ref="R2054">MIN(IF((DiscreteStatsTable[GroupByKey]=DiscreteStatsTable[[#This Row],[GroupByKey]]),(DiscreteStatsTable[GroupByKey]=DiscreteStatsTable[[#This Row],[GroupByKey]])*DiscreteStatsTable[Average]))</f>
        <v>0.22557766999137499</v>
      </c>
      <c r="S2054" s="5" cm="1">
        <f t="array" ref="S2054">MAX(IF((DiscreteStatsTable[GroupByKey]=DiscreteStatsTable[[#This Row],[GroupByKey]]),(DiscreteStatsTable[GroupByKey]=DiscreteStatsTable[[#This Row],[GroupByKey]])*DiscreteStatsTable[Average]))</f>
        <v>0.304973914001202</v>
      </c>
      <c r="T2054" s="5" cm="1">
        <f t="array" ref="T2054">MIN(IF((DiscreteStatsTable[GroupByKey]=DiscreteStatsTable[[#This Row],[GroupByKey]]),(DiscreteStatsTable[GroupByKey]=DiscreteStatsTable[[#This Row],[GroupByKey]])*DiscreteStatsTable[Minimum]))</f>
        <v>5.0724782129553003E-2</v>
      </c>
      <c r="U2054" s="5" cm="1">
        <f t="array" ref="U2054">MAX(IF((DiscreteStatsTable[GroupByKey]=DiscreteStatsTable[[#This Row],[GroupByKey]]),(DiscreteStatsTable[GroupByKey]=DiscreteStatsTable[[#This Row],[GroupByKey]])*DiscreteStatsTable[Maximum]))</f>
        <v>1.5964764603369801</v>
      </c>
      <c r="V2054" s="5" cm="1">
        <f t="array" ref="V205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54" s="5">
        <f>IF((DiscreteStatsTable[[#This Row],[RepsRequested]]&gt;1),DiscreteStatsTable[[#This Row],[HalfWidth]],DiscreteStatsTable[[#This Row],[BatchMeansHalfWidth]])</f>
        <v>4.5152151721692402E-3</v>
      </c>
      <c r="X2054" s="5" cm="1">
        <f t="array" ref="X2054">COUNT(IF((DiscreteStatsTable[GroupByKey]=DiscreteStatsTable[[#This Row],[GroupByKey]]),(DiscreteStatsTable[GroupByKey]=DiscreteStatsTable[[#This Row],[GroupByKey]])*DiscreteStatsTable[Replication]))</f>
        <v>50</v>
      </c>
      <c r="Y2054" s="5">
        <f>IF(DiscreteStatsTable[[#This Row],[RepsRequested]]=DiscreteStatsTable[[#This Row],[RepsWithStatObserved]],1,0)</f>
        <v>1</v>
      </c>
    </row>
    <row r="2055" spans="1:25" x14ac:dyDescent="0.25">
      <c r="A2055" t="s">
        <v>68</v>
      </c>
      <c r="B2055" t="s">
        <v>70</v>
      </c>
      <c r="C2055">
        <v>43</v>
      </c>
      <c r="D2055" t="s">
        <v>101</v>
      </c>
      <c r="E2055" t="s">
        <v>74</v>
      </c>
      <c r="F2055" t="s">
        <v>73</v>
      </c>
      <c r="G2055">
        <v>16.416871425172701</v>
      </c>
      <c r="H2055">
        <v>2E+20</v>
      </c>
      <c r="I2055">
        <v>1.9845815539296701</v>
      </c>
      <c r="J2055">
        <v>59.338701639976897</v>
      </c>
      <c r="K2055">
        <v>136</v>
      </c>
      <c r="L205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55" s="5" cm="1">
        <f t="array" ref="M2055">MAX(IF((ProjectInfoTable[ProjectName]=DiscreteStatsTable[[#This Row],[ProjectName]]),(ProjectInfoTable[ProjectName]=DiscreteStatsTable[[#This Row],[ProjectName]])*ProjectInfoTable[NumberOfReplications]))</f>
        <v>50</v>
      </c>
      <c r="N2055" s="5" cm="1">
        <f t="array" ref="N2055">IFERROR(AVERAGE(IF((DiscreteStatsTable[GroupByKey]=DiscreteStatsTable[[#This Row],[GroupByKey]]),(DiscreteStatsTable[GroupByKey]=DiscreteStatsTable[[#This Row],[GroupByKey]])*DiscreteStatsTable[Average])),0)</f>
        <v>12.607069427643092</v>
      </c>
      <c r="O2055" s="5" cm="1">
        <f t="array" ref="O2055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55" s="5" cm="1">
        <f t="array" ref="P2055">MAX(IF((ProjectInfoTable[ProjectName]=DiscreteStatsTable[[#This Row],[ProjectName]]),(ProjectInfoTable[ProjectName]=DiscreteStatsTable[[#This Row],[ProjectName]])*ProjectInfoTable[ConfidenceInterval]))</f>
        <v>0.95</v>
      </c>
      <c r="Q2055" s="5">
        <f>IF(AND(DiscreteStatsTable[[#This Row],[RepsWithStatObserved]]=1,Y2055=0),200000000000000000000,IFERROR(_xlfn.T.INV.2T(1 -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55" s="5" cm="1">
        <f t="array" ref="R2055">MIN(IF((DiscreteStatsTable[GroupByKey]=DiscreteStatsTable[[#This Row],[GroupByKey]]),(DiscreteStatsTable[GroupByKey]=DiscreteStatsTable[[#This Row],[GroupByKey]])*DiscreteStatsTable[Average]))</f>
        <v>7.9331094948983001</v>
      </c>
      <c r="S2055" s="5" cm="1">
        <f t="array" ref="S2055">MAX(IF((DiscreteStatsTable[GroupByKey]=DiscreteStatsTable[[#This Row],[GroupByKey]]),(DiscreteStatsTable[GroupByKey]=DiscreteStatsTable[[#This Row],[GroupByKey]])*DiscreteStatsTable[Average]))</f>
        <v>37.249377369444403</v>
      </c>
      <c r="T2055" s="5" cm="1">
        <f t="array" ref="T2055">MIN(IF((DiscreteStatsTable[GroupByKey]=DiscreteStatsTable[[#This Row],[GroupByKey]]),(DiscreteStatsTable[GroupByKey]=DiscreteStatsTable[[#This Row],[GroupByKey]])*DiscreteStatsTable[Minimum]))</f>
        <v>1.6126494971337599</v>
      </c>
      <c r="U2055" s="5" cm="1">
        <f t="array" ref="U2055">MAX(IF((DiscreteStatsTable[GroupByKey]=DiscreteStatsTable[[#This Row],[GroupByKey]]),(DiscreteStatsTable[GroupByKey]=DiscreteStatsTable[[#This Row],[GroupByKey]])*DiscreteStatsTable[Maximum]))</f>
        <v>77.180378385631897</v>
      </c>
      <c r="V2055" s="5" cm="1">
        <f t="array" ref="V205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55" s="5">
        <f>IF((DiscreteStatsTable[[#This Row],[RepsRequested]]&gt;1),DiscreteStatsTable[[#This Row],[HalfWidth]],DiscreteStatsTable[[#This Row],[BatchMeansHalfWidth]])</f>
        <v>1.3504569972558542</v>
      </c>
      <c r="X2055" s="5" cm="1">
        <f t="array" ref="X2055">COUNT(IF((DiscreteStatsTable[GroupByKey]=DiscreteStatsTable[[#This Row],[GroupByKey]]),(DiscreteStatsTable[GroupByKey]=DiscreteStatsTable[[#This Row],[GroupByKey]])*DiscreteStatsTable[Replication]))</f>
        <v>50</v>
      </c>
      <c r="Y2055" s="5">
        <f>IF(DiscreteStatsTable[[#This Row],[RepsRequested]]=DiscreteStatsTable[[#This Row],[RepsWithStatObserved]],1,0)</f>
        <v>1</v>
      </c>
    </row>
    <row r="2056" spans="1:25" x14ac:dyDescent="0.25">
      <c r="A2056" t="s">
        <v>68</v>
      </c>
      <c r="B2056" t="s">
        <v>70</v>
      </c>
      <c r="C2056">
        <v>43</v>
      </c>
      <c r="D2056" t="s">
        <v>101</v>
      </c>
      <c r="E2056" t="s">
        <v>75</v>
      </c>
      <c r="F2056" t="s">
        <v>73</v>
      </c>
      <c r="G2056">
        <v>0.25958307469942099</v>
      </c>
      <c r="H2056">
        <v>2E+20</v>
      </c>
      <c r="I2056">
        <v>6.6152718464322399E-2</v>
      </c>
      <c r="J2056">
        <v>1.3920219658105299</v>
      </c>
      <c r="K2056">
        <v>136</v>
      </c>
      <c r="L205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56" s="5" cm="1">
        <f t="array" ref="M2056">MAX(IF((ProjectInfoTable[ProjectName]=DiscreteStatsTable[[#This Row],[ProjectName]]),(ProjectInfoTable[ProjectName]=DiscreteStatsTable[[#This Row],[ProjectName]])*ProjectInfoTable[NumberOfReplications]))</f>
        <v>50</v>
      </c>
      <c r="N2056" s="5" cm="1">
        <f t="array" ref="N2056">IFERROR(AVERAGE(IF((DiscreteStatsTable[GroupByKey]=DiscreteStatsTable[[#This Row],[GroupByKey]]),(DiscreteStatsTable[GroupByKey]=DiscreteStatsTable[[#This Row],[GroupByKey]])*DiscreteStatsTable[Average])),0)</f>
        <v>0.26292505828831725</v>
      </c>
      <c r="O2056" s="5" cm="1">
        <f t="array" ref="O205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56" s="5" cm="1">
        <f t="array" ref="P2056">MAX(IF((ProjectInfoTable[ProjectName]=DiscreteStatsTable[[#This Row],[ProjectName]]),(ProjectInfoTable[ProjectName]=DiscreteStatsTable[[#This Row],[ProjectName]])*ProjectInfoTable[ConfidenceInterval]))</f>
        <v>0.95</v>
      </c>
      <c r="Q2056" s="5">
        <f>IF(AND(DiscreteStatsTable[[#This Row],[RepsWithStatObserved]]=1,Y2056=0),200000000000000000000,IFERROR(_xlfn.T.INV.2T(1 -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56" s="5" cm="1">
        <f t="array" ref="R2056">MIN(IF((DiscreteStatsTable[GroupByKey]=DiscreteStatsTable[[#This Row],[GroupByKey]]),(DiscreteStatsTable[GroupByKey]=DiscreteStatsTable[[#This Row],[GroupByKey]])*DiscreteStatsTable[Average]))</f>
        <v>0.22557766999137499</v>
      </c>
      <c r="S2056" s="5" cm="1">
        <f t="array" ref="S2056">MAX(IF((DiscreteStatsTable[GroupByKey]=DiscreteStatsTable[[#This Row],[GroupByKey]]),(DiscreteStatsTable[GroupByKey]=DiscreteStatsTable[[#This Row],[GroupByKey]])*DiscreteStatsTable[Average]))</f>
        <v>0.304973914001202</v>
      </c>
      <c r="T2056" s="5" cm="1">
        <f t="array" ref="T2056">MIN(IF((DiscreteStatsTable[GroupByKey]=DiscreteStatsTable[[#This Row],[GroupByKey]]),(DiscreteStatsTable[GroupByKey]=DiscreteStatsTable[[#This Row],[GroupByKey]])*DiscreteStatsTable[Minimum]))</f>
        <v>5.0724782129553003E-2</v>
      </c>
      <c r="U2056" s="5" cm="1">
        <f t="array" ref="U2056">MAX(IF((DiscreteStatsTable[GroupByKey]=DiscreteStatsTable[[#This Row],[GroupByKey]]),(DiscreteStatsTable[GroupByKey]=DiscreteStatsTable[[#This Row],[GroupByKey]])*DiscreteStatsTable[Maximum]))</f>
        <v>1.5964764603369801</v>
      </c>
      <c r="V2056" s="5" cm="1">
        <f t="array" ref="V205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56" s="5">
        <f>IF((DiscreteStatsTable[[#This Row],[RepsRequested]]&gt;1),DiscreteStatsTable[[#This Row],[HalfWidth]],DiscreteStatsTable[[#This Row],[BatchMeansHalfWidth]])</f>
        <v>4.5152151721692402E-3</v>
      </c>
      <c r="X2056" s="5" cm="1">
        <f t="array" ref="X2056">COUNT(IF((DiscreteStatsTable[GroupByKey]=DiscreteStatsTable[[#This Row],[GroupByKey]]),(DiscreteStatsTable[GroupByKey]=DiscreteStatsTable[[#This Row],[GroupByKey]])*DiscreteStatsTable[Replication]))</f>
        <v>50</v>
      </c>
      <c r="Y2056" s="5">
        <f>IF(DiscreteStatsTable[[#This Row],[RepsRequested]]=DiscreteStatsTable[[#This Row],[RepsWithStatObserved]],1,0)</f>
        <v>1</v>
      </c>
    </row>
    <row r="2057" spans="1:25" x14ac:dyDescent="0.25">
      <c r="A2057" t="s">
        <v>68</v>
      </c>
      <c r="B2057" t="s">
        <v>70</v>
      </c>
      <c r="C2057">
        <v>43</v>
      </c>
      <c r="D2057" t="s">
        <v>101</v>
      </c>
      <c r="E2057" t="s">
        <v>76</v>
      </c>
      <c r="F2057" t="s">
        <v>73</v>
      </c>
      <c r="G2057">
        <v>7.7874922409826404</v>
      </c>
      <c r="H2057">
        <v>2E+20</v>
      </c>
      <c r="I2057">
        <v>1.9845815539296701</v>
      </c>
      <c r="J2057">
        <v>41.760658974316001</v>
      </c>
      <c r="K2057">
        <v>136</v>
      </c>
      <c r="L205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57" s="5" cm="1">
        <f t="array" ref="M2057">MAX(IF((ProjectInfoTable[ProjectName]=DiscreteStatsTable[[#This Row],[ProjectName]]),(ProjectInfoTable[ProjectName]=DiscreteStatsTable[[#This Row],[ProjectName]])*ProjectInfoTable[NumberOfReplications]))</f>
        <v>50</v>
      </c>
      <c r="N2057" s="5" cm="1">
        <f t="array" ref="N2057">IFERROR(AVERAGE(IF((DiscreteStatsTable[GroupByKey]=DiscreteStatsTable[[#This Row],[GroupByKey]]),(DiscreteStatsTable[GroupByKey]=DiscreteStatsTable[[#This Row],[GroupByKey]])*DiscreteStatsTable[Average])),0)</f>
        <v>7.8877517486495128</v>
      </c>
      <c r="O2057" s="5" cm="1">
        <f t="array" ref="O2057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57" s="5" cm="1">
        <f t="array" ref="P2057">MAX(IF((ProjectInfoTable[ProjectName]=DiscreteStatsTable[[#This Row],[ProjectName]]),(ProjectInfoTable[ProjectName]=DiscreteStatsTable[[#This Row],[ProjectName]])*ProjectInfoTable[ConfidenceInterval]))</f>
        <v>0.95</v>
      </c>
      <c r="Q2057" s="5">
        <f>IF(AND(DiscreteStatsTable[[#This Row],[RepsWithStatObserved]]=1,Y2057=0),200000000000000000000,IFERROR(_xlfn.T.INV.2T(1 -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57" s="5" cm="1">
        <f t="array" ref="R2057">MIN(IF((DiscreteStatsTable[GroupByKey]=DiscreteStatsTable[[#This Row],[GroupByKey]]),(DiscreteStatsTable[GroupByKey]=DiscreteStatsTable[[#This Row],[GroupByKey]])*DiscreteStatsTable[Average]))</f>
        <v>6.7673300997412396</v>
      </c>
      <c r="S2057" s="5" cm="1">
        <f t="array" ref="S2057">MAX(IF((DiscreteStatsTable[GroupByKey]=DiscreteStatsTable[[#This Row],[GroupByKey]]),(DiscreteStatsTable[GroupByKey]=DiscreteStatsTable[[#This Row],[GroupByKey]])*DiscreteStatsTable[Average]))</f>
        <v>9.1492174200360505</v>
      </c>
      <c r="T2057" s="5" cm="1">
        <f t="array" ref="T2057">MIN(IF((DiscreteStatsTable[GroupByKey]=DiscreteStatsTable[[#This Row],[GroupByKey]]),(DiscreteStatsTable[GroupByKey]=DiscreteStatsTable[[#This Row],[GroupByKey]])*DiscreteStatsTable[Minimum]))</f>
        <v>1.5217434638865901</v>
      </c>
      <c r="U2057" s="5" cm="1">
        <f t="array" ref="U2057">MAX(IF((DiscreteStatsTable[GroupByKey]=DiscreteStatsTable[[#This Row],[GroupByKey]]),(DiscreteStatsTable[GroupByKey]=DiscreteStatsTable[[#This Row],[GroupByKey]])*DiscreteStatsTable[Maximum]))</f>
        <v>47.894293810109403</v>
      </c>
      <c r="V2057" s="5" cm="1">
        <f t="array" ref="V205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57" s="5">
        <f>IF((DiscreteStatsTable[[#This Row],[RepsRequested]]&gt;1),DiscreteStatsTable[[#This Row],[HalfWidth]],DiscreteStatsTable[[#This Row],[BatchMeansHalfWidth]])</f>
        <v>0.13545645516507757</v>
      </c>
      <c r="X2057" s="5" cm="1">
        <f t="array" ref="X2057">COUNT(IF((DiscreteStatsTable[GroupByKey]=DiscreteStatsTable[[#This Row],[GroupByKey]]),(DiscreteStatsTable[GroupByKey]=DiscreteStatsTable[[#This Row],[GroupByKey]])*DiscreteStatsTable[Replication]))</f>
        <v>50</v>
      </c>
      <c r="Y2057" s="5">
        <f>IF(DiscreteStatsTable[[#This Row],[RepsRequested]]=DiscreteStatsTable[[#This Row],[RepsWithStatObserved]],1,0)</f>
        <v>1</v>
      </c>
    </row>
    <row r="2058" spans="1:25" x14ac:dyDescent="0.25">
      <c r="A2058" t="s">
        <v>68</v>
      </c>
      <c r="B2058" t="s">
        <v>70</v>
      </c>
      <c r="C2058">
        <v>43</v>
      </c>
      <c r="D2058" t="s">
        <v>101</v>
      </c>
      <c r="E2058" t="s">
        <v>77</v>
      </c>
      <c r="F2058" t="s">
        <v>73</v>
      </c>
      <c r="G2058">
        <v>0</v>
      </c>
      <c r="H2058">
        <v>2E+20</v>
      </c>
      <c r="I2058">
        <v>0</v>
      </c>
      <c r="J2058">
        <v>0</v>
      </c>
      <c r="K2058">
        <v>136</v>
      </c>
      <c r="L205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58" s="5" cm="1">
        <f t="array" ref="M2058">MAX(IF((ProjectInfoTable[ProjectName]=DiscreteStatsTable[[#This Row],[ProjectName]]),(ProjectInfoTable[ProjectName]=DiscreteStatsTable[[#This Row],[ProjectName]])*ProjectInfoTable[NumberOfReplications]))</f>
        <v>50</v>
      </c>
      <c r="N2058" s="5" cm="1">
        <f t="array" ref="N2058">IFERROR(AVERAGE(IF((DiscreteStatsTable[GroupByKey]=DiscreteStatsTable[[#This Row],[GroupByKey]]),(DiscreteStatsTable[GroupByKey]=DiscreteStatsTable[[#This Row],[GroupByKey]])*DiscreteStatsTable[Average])),0)</f>
        <v>0</v>
      </c>
      <c r="O2058" s="5" cm="1">
        <f t="array" ref="O2058">IFERROR(_xlfn.STDEV.S(IF((DiscreteStatsTable[GroupByKey]=DiscreteStatsTable[[#This Row],[GroupByKey]]),(DiscreteStatsTable[GroupByKey]=DiscreteStatsTable[[#This Row],[GroupByKey]])*DiscreteStatsTable[Average])),0)</f>
        <v>0</v>
      </c>
      <c r="P2058" s="5" cm="1">
        <f t="array" ref="P2058">MAX(IF((ProjectInfoTable[ProjectName]=DiscreteStatsTable[[#This Row],[ProjectName]]),(ProjectInfoTable[ProjectName]=DiscreteStatsTable[[#This Row],[ProjectName]])*ProjectInfoTable[ConfidenceInterval]))</f>
        <v>0.95</v>
      </c>
      <c r="Q2058" s="5">
        <f>IF(AND(DiscreteStatsTable[[#This Row],[RepsWithStatObserved]]=1,Y2058=0),200000000000000000000,IFERROR(_xlfn.T.INV.2T(1 -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8" s="5" cm="1">
        <f t="array" ref="R2058">MIN(IF((DiscreteStatsTable[GroupByKey]=DiscreteStatsTable[[#This Row],[GroupByKey]]),(DiscreteStatsTable[GroupByKey]=DiscreteStatsTable[[#This Row],[GroupByKey]])*DiscreteStatsTable[Average]))</f>
        <v>0</v>
      </c>
      <c r="S2058" s="5" cm="1">
        <f t="array" ref="S2058">MAX(IF((DiscreteStatsTable[GroupByKey]=DiscreteStatsTable[[#This Row],[GroupByKey]]),(DiscreteStatsTable[GroupByKey]=DiscreteStatsTable[[#This Row],[GroupByKey]])*DiscreteStatsTable[Average]))</f>
        <v>0</v>
      </c>
      <c r="T2058" s="5" cm="1">
        <f t="array" ref="T2058">MIN(IF((DiscreteStatsTable[GroupByKey]=DiscreteStatsTable[[#This Row],[GroupByKey]]),(DiscreteStatsTable[GroupByKey]=DiscreteStatsTable[[#This Row],[GroupByKey]])*DiscreteStatsTable[Minimum]))</f>
        <v>0</v>
      </c>
      <c r="U2058" s="5" cm="1">
        <f t="array" ref="U2058">MAX(IF((DiscreteStatsTable[GroupByKey]=DiscreteStatsTable[[#This Row],[GroupByKey]]),(DiscreteStatsTable[GroupByKey]=DiscreteStatsTable[[#This Row],[GroupByKey]])*DiscreteStatsTable[Maximum]))</f>
        <v>0</v>
      </c>
      <c r="V2058" s="5" cm="1">
        <f t="array" ref="V205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58" s="5">
        <f>IF((DiscreteStatsTable[[#This Row],[RepsRequested]]&gt;1),DiscreteStatsTable[[#This Row],[HalfWidth]],DiscreteStatsTable[[#This Row],[BatchMeansHalfWidth]])</f>
        <v>0</v>
      </c>
      <c r="X2058" s="5" cm="1">
        <f t="array" ref="X2058">COUNT(IF((DiscreteStatsTable[GroupByKey]=DiscreteStatsTable[[#This Row],[GroupByKey]]),(DiscreteStatsTable[GroupByKey]=DiscreteStatsTable[[#This Row],[GroupByKey]])*DiscreteStatsTable[Replication]))</f>
        <v>50</v>
      </c>
      <c r="Y2058" s="5">
        <f>IF(DiscreteStatsTable[[#This Row],[RepsRequested]]=DiscreteStatsTable[[#This Row],[RepsWithStatObserved]],1,0)</f>
        <v>1</v>
      </c>
    </row>
    <row r="2059" spans="1:25" x14ac:dyDescent="0.25">
      <c r="A2059" t="s">
        <v>68</v>
      </c>
      <c r="B2059" t="s">
        <v>70</v>
      </c>
      <c r="C2059">
        <v>43</v>
      </c>
      <c r="D2059" t="s">
        <v>101</v>
      </c>
      <c r="E2059" t="s">
        <v>78</v>
      </c>
      <c r="F2059" t="s">
        <v>73</v>
      </c>
      <c r="G2059">
        <v>8.6293791841900092</v>
      </c>
      <c r="H2059">
        <v>2E+20</v>
      </c>
      <c r="I2059">
        <v>0</v>
      </c>
      <c r="J2059">
        <v>40.570210988571198</v>
      </c>
      <c r="K2059">
        <v>136</v>
      </c>
      <c r="L205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59" s="5" cm="1">
        <f t="array" ref="M2059">MAX(IF((ProjectInfoTable[ProjectName]=DiscreteStatsTable[[#This Row],[ProjectName]]),(ProjectInfoTable[ProjectName]=DiscreteStatsTable[[#This Row],[ProjectName]])*ProjectInfoTable[NumberOfReplications]))</f>
        <v>50</v>
      </c>
      <c r="N2059" s="5" cm="1">
        <f t="array" ref="N2059">IFERROR(AVERAGE(IF((DiscreteStatsTable[GroupByKey]=DiscreteStatsTable[[#This Row],[GroupByKey]]),(DiscreteStatsTable[GroupByKey]=DiscreteStatsTable[[#This Row],[GroupByKey]])*DiscreteStatsTable[Average])),0)</f>
        <v>4.7193176789935771</v>
      </c>
      <c r="O2059" s="5" cm="1">
        <f t="array" ref="O2059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59" s="5" cm="1">
        <f t="array" ref="P2059">MAX(IF((ProjectInfoTable[ProjectName]=DiscreteStatsTable[[#This Row],[ProjectName]]),(ProjectInfoTable[ProjectName]=DiscreteStatsTable[[#This Row],[ProjectName]])*ProjectInfoTable[ConfidenceInterval]))</f>
        <v>0.95</v>
      </c>
      <c r="Q2059" s="5">
        <f>IF(AND(DiscreteStatsTable[[#This Row],[RepsWithStatObserved]]=1,Y2059=0),200000000000000000000,IFERROR(_xlfn.T.INV.2T(1 -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59" s="5" cm="1">
        <f t="array" ref="R2059">MIN(IF((DiscreteStatsTable[GroupByKey]=DiscreteStatsTable[[#This Row],[GroupByKey]]),(DiscreteStatsTable[GroupByKey]=DiscreteStatsTable[[#This Row],[GroupByKey]])*DiscreteStatsTable[Average]))</f>
        <v>0.99822562879195997</v>
      </c>
      <c r="S2059" s="5" cm="1">
        <f t="array" ref="S2059">MAX(IF((DiscreteStatsTable[GroupByKey]=DiscreteStatsTable[[#This Row],[GroupByKey]]),(DiscreteStatsTable[GroupByKey]=DiscreteStatsTable[[#This Row],[GroupByKey]])*DiscreteStatsTable[Average]))</f>
        <v>28.2391469314353</v>
      </c>
      <c r="T2059" s="5" cm="1">
        <f t="array" ref="T2059">MIN(IF((DiscreteStatsTable[GroupByKey]=DiscreteStatsTable[[#This Row],[GroupByKey]]),(DiscreteStatsTable[GroupByKey]=DiscreteStatsTable[[#This Row],[GroupByKey]])*DiscreteStatsTable[Minimum]))</f>
        <v>0</v>
      </c>
      <c r="U2059" s="5" cm="1">
        <f t="array" ref="U2059">MAX(IF((DiscreteStatsTable[GroupByKey]=DiscreteStatsTable[[#This Row],[GroupByKey]]),(DiscreteStatsTable[GroupByKey]=DiscreteStatsTable[[#This Row],[GroupByKey]])*DiscreteStatsTable[Maximum]))</f>
        <v>63.809412329180802</v>
      </c>
      <c r="V2059" s="5" cm="1">
        <f t="array" ref="V205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59" s="5">
        <f>IF((DiscreteStatsTable[[#This Row],[RepsRequested]]&gt;1),DiscreteStatsTable[[#This Row],[HalfWidth]],DiscreteStatsTable[[#This Row],[BatchMeansHalfWidth]])</f>
        <v>1.2545249514665935</v>
      </c>
      <c r="X2059" s="5" cm="1">
        <f t="array" ref="X2059">COUNT(IF((DiscreteStatsTable[GroupByKey]=DiscreteStatsTable[[#This Row],[GroupByKey]]),(DiscreteStatsTable[GroupByKey]=DiscreteStatsTable[[#This Row],[GroupByKey]])*DiscreteStatsTable[Replication]))</f>
        <v>50</v>
      </c>
      <c r="Y2059" s="5">
        <f>IF(DiscreteStatsTable[[#This Row],[RepsRequested]]=DiscreteStatsTable[[#This Row],[RepsWithStatObserved]],1,0)</f>
        <v>1</v>
      </c>
    </row>
    <row r="2060" spans="1:25" x14ac:dyDescent="0.25">
      <c r="A2060" t="s">
        <v>68</v>
      </c>
      <c r="B2060" t="s">
        <v>70</v>
      </c>
      <c r="C2060">
        <v>44</v>
      </c>
      <c r="D2060" t="s">
        <v>101</v>
      </c>
      <c r="E2060" t="s">
        <v>72</v>
      </c>
      <c r="F2060" t="s">
        <v>73</v>
      </c>
      <c r="G2060">
        <v>0.26538987089763899</v>
      </c>
      <c r="H2060">
        <v>2E+20</v>
      </c>
      <c r="I2060">
        <v>6.3333437960452904E-2</v>
      </c>
      <c r="J2060">
        <v>1.3787146856298</v>
      </c>
      <c r="K2060">
        <v>139</v>
      </c>
      <c r="L206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60" s="5" cm="1">
        <f t="array" ref="M2060">MAX(IF((ProjectInfoTable[ProjectName]=DiscreteStatsTable[[#This Row],[ProjectName]]),(ProjectInfoTable[ProjectName]=DiscreteStatsTable[[#This Row],[ProjectName]])*ProjectInfoTable[NumberOfReplications]))</f>
        <v>50</v>
      </c>
      <c r="N2060" s="5" cm="1">
        <f t="array" ref="N2060">IFERROR(AVERAGE(IF((DiscreteStatsTable[GroupByKey]=DiscreteStatsTable[[#This Row],[GroupByKey]]),(DiscreteStatsTable[GroupByKey]=DiscreteStatsTable[[#This Row],[GroupByKey]])*DiscreteStatsTable[Average])),0)</f>
        <v>0.26292505828831725</v>
      </c>
      <c r="O2060" s="5" cm="1">
        <f t="array" ref="O206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60" s="5" cm="1">
        <f t="array" ref="P2060">MAX(IF((ProjectInfoTable[ProjectName]=DiscreteStatsTable[[#This Row],[ProjectName]]),(ProjectInfoTable[ProjectName]=DiscreteStatsTable[[#This Row],[ProjectName]])*ProjectInfoTable[ConfidenceInterval]))</f>
        <v>0.95</v>
      </c>
      <c r="Q2060" s="5">
        <f>IF(AND(DiscreteStatsTable[[#This Row],[RepsWithStatObserved]]=1,Y2060=0),200000000000000000000,IFERROR(_xlfn.T.INV.2T(1 -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60" s="5" cm="1">
        <f t="array" ref="R2060">MIN(IF((DiscreteStatsTable[GroupByKey]=DiscreteStatsTable[[#This Row],[GroupByKey]]),(DiscreteStatsTable[GroupByKey]=DiscreteStatsTable[[#This Row],[GroupByKey]])*DiscreteStatsTable[Average]))</f>
        <v>0.22557766999137499</v>
      </c>
      <c r="S2060" s="5" cm="1">
        <f t="array" ref="S2060">MAX(IF((DiscreteStatsTable[GroupByKey]=DiscreteStatsTable[[#This Row],[GroupByKey]]),(DiscreteStatsTable[GroupByKey]=DiscreteStatsTable[[#This Row],[GroupByKey]])*DiscreteStatsTable[Average]))</f>
        <v>0.304973914001202</v>
      </c>
      <c r="T2060" s="5" cm="1">
        <f t="array" ref="T2060">MIN(IF((DiscreteStatsTable[GroupByKey]=DiscreteStatsTable[[#This Row],[GroupByKey]]),(DiscreteStatsTable[GroupByKey]=DiscreteStatsTable[[#This Row],[GroupByKey]])*DiscreteStatsTable[Minimum]))</f>
        <v>5.0724782129553003E-2</v>
      </c>
      <c r="U2060" s="5" cm="1">
        <f t="array" ref="U2060">MAX(IF((DiscreteStatsTable[GroupByKey]=DiscreteStatsTable[[#This Row],[GroupByKey]]),(DiscreteStatsTable[GroupByKey]=DiscreteStatsTable[[#This Row],[GroupByKey]])*DiscreteStatsTable[Maximum]))</f>
        <v>1.5964764603369801</v>
      </c>
      <c r="V2060" s="5" cm="1">
        <f t="array" ref="V206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60" s="5">
        <f>IF((DiscreteStatsTable[[#This Row],[RepsRequested]]&gt;1),DiscreteStatsTable[[#This Row],[HalfWidth]],DiscreteStatsTable[[#This Row],[BatchMeansHalfWidth]])</f>
        <v>4.5152151721692402E-3</v>
      </c>
      <c r="X2060" s="5" cm="1">
        <f t="array" ref="X2060">COUNT(IF((DiscreteStatsTable[GroupByKey]=DiscreteStatsTable[[#This Row],[GroupByKey]]),(DiscreteStatsTable[GroupByKey]=DiscreteStatsTable[[#This Row],[GroupByKey]])*DiscreteStatsTable[Replication]))</f>
        <v>50</v>
      </c>
      <c r="Y2060" s="5">
        <f>IF(DiscreteStatsTable[[#This Row],[RepsRequested]]=DiscreteStatsTable[[#This Row],[RepsWithStatObserved]],1,0)</f>
        <v>1</v>
      </c>
    </row>
    <row r="2061" spans="1:25" x14ac:dyDescent="0.25">
      <c r="A2061" t="s">
        <v>68</v>
      </c>
      <c r="B2061" t="s">
        <v>70</v>
      </c>
      <c r="C2061">
        <v>44</v>
      </c>
      <c r="D2061" t="s">
        <v>101</v>
      </c>
      <c r="E2061" t="s">
        <v>74</v>
      </c>
      <c r="F2061" t="s">
        <v>73</v>
      </c>
      <c r="G2061">
        <v>13.2532582751632</v>
      </c>
      <c r="H2061">
        <v>2E+20</v>
      </c>
      <c r="I2061">
        <v>1.9000031388135901</v>
      </c>
      <c r="J2061">
        <v>41.361440568894103</v>
      </c>
      <c r="K2061">
        <v>139</v>
      </c>
      <c r="L206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61" s="5" cm="1">
        <f t="array" ref="M2061">MAX(IF((ProjectInfoTable[ProjectName]=DiscreteStatsTable[[#This Row],[ProjectName]]),(ProjectInfoTable[ProjectName]=DiscreteStatsTable[[#This Row],[ProjectName]])*ProjectInfoTable[NumberOfReplications]))</f>
        <v>50</v>
      </c>
      <c r="N2061" s="5" cm="1">
        <f t="array" ref="N2061">IFERROR(AVERAGE(IF((DiscreteStatsTable[GroupByKey]=DiscreteStatsTable[[#This Row],[GroupByKey]]),(DiscreteStatsTable[GroupByKey]=DiscreteStatsTable[[#This Row],[GroupByKey]])*DiscreteStatsTable[Average])),0)</f>
        <v>12.607069427643092</v>
      </c>
      <c r="O2061" s="5" cm="1">
        <f t="array" ref="O2061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61" s="5" cm="1">
        <f t="array" ref="P2061">MAX(IF((ProjectInfoTable[ProjectName]=DiscreteStatsTable[[#This Row],[ProjectName]]),(ProjectInfoTable[ProjectName]=DiscreteStatsTable[[#This Row],[ProjectName]])*ProjectInfoTable[ConfidenceInterval]))</f>
        <v>0.95</v>
      </c>
      <c r="Q2061" s="5">
        <f>IF(AND(DiscreteStatsTable[[#This Row],[RepsWithStatObserved]]=1,Y2061=0),200000000000000000000,IFERROR(_xlfn.T.INV.2T(1 -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61" s="5" cm="1">
        <f t="array" ref="R2061">MIN(IF((DiscreteStatsTable[GroupByKey]=DiscreteStatsTable[[#This Row],[GroupByKey]]),(DiscreteStatsTable[GroupByKey]=DiscreteStatsTable[[#This Row],[GroupByKey]])*DiscreteStatsTable[Average]))</f>
        <v>7.9331094948983001</v>
      </c>
      <c r="S2061" s="5" cm="1">
        <f t="array" ref="S2061">MAX(IF((DiscreteStatsTable[GroupByKey]=DiscreteStatsTable[[#This Row],[GroupByKey]]),(DiscreteStatsTable[GroupByKey]=DiscreteStatsTable[[#This Row],[GroupByKey]])*DiscreteStatsTable[Average]))</f>
        <v>37.249377369444403</v>
      </c>
      <c r="T2061" s="5" cm="1">
        <f t="array" ref="T2061">MIN(IF((DiscreteStatsTable[GroupByKey]=DiscreteStatsTable[[#This Row],[GroupByKey]]),(DiscreteStatsTable[GroupByKey]=DiscreteStatsTable[[#This Row],[GroupByKey]])*DiscreteStatsTable[Minimum]))</f>
        <v>1.6126494971337599</v>
      </c>
      <c r="U2061" s="5" cm="1">
        <f t="array" ref="U2061">MAX(IF((DiscreteStatsTable[GroupByKey]=DiscreteStatsTable[[#This Row],[GroupByKey]]),(DiscreteStatsTable[GroupByKey]=DiscreteStatsTable[[#This Row],[GroupByKey]])*DiscreteStatsTable[Maximum]))</f>
        <v>77.180378385631897</v>
      </c>
      <c r="V2061" s="5" cm="1">
        <f t="array" ref="V206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61" s="5">
        <f>IF((DiscreteStatsTable[[#This Row],[RepsRequested]]&gt;1),DiscreteStatsTable[[#This Row],[HalfWidth]],DiscreteStatsTable[[#This Row],[BatchMeansHalfWidth]])</f>
        <v>1.3504569972558542</v>
      </c>
      <c r="X2061" s="5" cm="1">
        <f t="array" ref="X2061">COUNT(IF((DiscreteStatsTable[GroupByKey]=DiscreteStatsTable[[#This Row],[GroupByKey]]),(DiscreteStatsTable[GroupByKey]=DiscreteStatsTable[[#This Row],[GroupByKey]])*DiscreteStatsTable[Replication]))</f>
        <v>50</v>
      </c>
      <c r="Y2061" s="5">
        <f>IF(DiscreteStatsTable[[#This Row],[RepsRequested]]=DiscreteStatsTable[[#This Row],[RepsWithStatObserved]],1,0)</f>
        <v>1</v>
      </c>
    </row>
    <row r="2062" spans="1:25" x14ac:dyDescent="0.25">
      <c r="A2062" t="s">
        <v>68</v>
      </c>
      <c r="B2062" t="s">
        <v>70</v>
      </c>
      <c r="C2062">
        <v>44</v>
      </c>
      <c r="D2062" t="s">
        <v>101</v>
      </c>
      <c r="E2062" t="s">
        <v>75</v>
      </c>
      <c r="F2062" t="s">
        <v>73</v>
      </c>
      <c r="G2062">
        <v>0.26538987089763899</v>
      </c>
      <c r="H2062">
        <v>2E+20</v>
      </c>
      <c r="I2062">
        <v>6.3333437960452904E-2</v>
      </c>
      <c r="J2062">
        <v>1.3787146856298</v>
      </c>
      <c r="K2062">
        <v>139</v>
      </c>
      <c r="L206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62" s="5" cm="1">
        <f t="array" ref="M2062">MAX(IF((ProjectInfoTable[ProjectName]=DiscreteStatsTable[[#This Row],[ProjectName]]),(ProjectInfoTable[ProjectName]=DiscreteStatsTable[[#This Row],[ProjectName]])*ProjectInfoTable[NumberOfReplications]))</f>
        <v>50</v>
      </c>
      <c r="N2062" s="5" cm="1">
        <f t="array" ref="N2062">IFERROR(AVERAGE(IF((DiscreteStatsTable[GroupByKey]=DiscreteStatsTable[[#This Row],[GroupByKey]]),(DiscreteStatsTable[GroupByKey]=DiscreteStatsTable[[#This Row],[GroupByKey]])*DiscreteStatsTable[Average])),0)</f>
        <v>0.26292505828831725</v>
      </c>
      <c r="O2062" s="5" cm="1">
        <f t="array" ref="O206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62" s="5" cm="1">
        <f t="array" ref="P2062">MAX(IF((ProjectInfoTable[ProjectName]=DiscreteStatsTable[[#This Row],[ProjectName]]),(ProjectInfoTable[ProjectName]=DiscreteStatsTable[[#This Row],[ProjectName]])*ProjectInfoTable[ConfidenceInterval]))</f>
        <v>0.95</v>
      </c>
      <c r="Q2062" s="5">
        <f>IF(AND(DiscreteStatsTable[[#This Row],[RepsWithStatObserved]]=1,Y2062=0),200000000000000000000,IFERROR(_xlfn.T.INV.2T(1 -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62" s="5" cm="1">
        <f t="array" ref="R2062">MIN(IF((DiscreteStatsTable[GroupByKey]=DiscreteStatsTable[[#This Row],[GroupByKey]]),(DiscreteStatsTable[GroupByKey]=DiscreteStatsTable[[#This Row],[GroupByKey]])*DiscreteStatsTable[Average]))</f>
        <v>0.22557766999137499</v>
      </c>
      <c r="S2062" s="5" cm="1">
        <f t="array" ref="S2062">MAX(IF((DiscreteStatsTable[GroupByKey]=DiscreteStatsTable[[#This Row],[GroupByKey]]),(DiscreteStatsTable[GroupByKey]=DiscreteStatsTable[[#This Row],[GroupByKey]])*DiscreteStatsTable[Average]))</f>
        <v>0.304973914001202</v>
      </c>
      <c r="T2062" s="5" cm="1">
        <f t="array" ref="T2062">MIN(IF((DiscreteStatsTable[GroupByKey]=DiscreteStatsTable[[#This Row],[GroupByKey]]),(DiscreteStatsTable[GroupByKey]=DiscreteStatsTable[[#This Row],[GroupByKey]])*DiscreteStatsTable[Minimum]))</f>
        <v>5.0724782129553003E-2</v>
      </c>
      <c r="U2062" s="5" cm="1">
        <f t="array" ref="U2062">MAX(IF((DiscreteStatsTable[GroupByKey]=DiscreteStatsTable[[#This Row],[GroupByKey]]),(DiscreteStatsTable[GroupByKey]=DiscreteStatsTable[[#This Row],[GroupByKey]])*DiscreteStatsTable[Maximum]))</f>
        <v>1.5964764603369801</v>
      </c>
      <c r="V2062" s="5" cm="1">
        <f t="array" ref="V206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62" s="5">
        <f>IF((DiscreteStatsTable[[#This Row],[RepsRequested]]&gt;1),DiscreteStatsTable[[#This Row],[HalfWidth]],DiscreteStatsTable[[#This Row],[BatchMeansHalfWidth]])</f>
        <v>4.5152151721692402E-3</v>
      </c>
      <c r="X2062" s="5" cm="1">
        <f t="array" ref="X2062">COUNT(IF((DiscreteStatsTable[GroupByKey]=DiscreteStatsTable[[#This Row],[GroupByKey]]),(DiscreteStatsTable[GroupByKey]=DiscreteStatsTable[[#This Row],[GroupByKey]])*DiscreteStatsTable[Replication]))</f>
        <v>50</v>
      </c>
      <c r="Y2062" s="5">
        <f>IF(DiscreteStatsTable[[#This Row],[RepsRequested]]=DiscreteStatsTable[[#This Row],[RepsWithStatObserved]],1,0)</f>
        <v>1</v>
      </c>
    </row>
    <row r="2063" spans="1:25" x14ac:dyDescent="0.25">
      <c r="A2063" t="s">
        <v>68</v>
      </c>
      <c r="B2063" t="s">
        <v>70</v>
      </c>
      <c r="C2063">
        <v>44</v>
      </c>
      <c r="D2063" t="s">
        <v>101</v>
      </c>
      <c r="E2063" t="s">
        <v>76</v>
      </c>
      <c r="F2063" t="s">
        <v>73</v>
      </c>
      <c r="G2063">
        <v>7.9616961269291702</v>
      </c>
      <c r="H2063">
        <v>2E+20</v>
      </c>
      <c r="I2063">
        <v>1.9000031388135901</v>
      </c>
      <c r="J2063">
        <v>41.361440568894103</v>
      </c>
      <c r="K2063">
        <v>139</v>
      </c>
      <c r="L206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63" s="5" cm="1">
        <f t="array" ref="M2063">MAX(IF((ProjectInfoTable[ProjectName]=DiscreteStatsTable[[#This Row],[ProjectName]]),(ProjectInfoTable[ProjectName]=DiscreteStatsTable[[#This Row],[ProjectName]])*ProjectInfoTable[NumberOfReplications]))</f>
        <v>50</v>
      </c>
      <c r="N2063" s="5" cm="1">
        <f t="array" ref="N2063">IFERROR(AVERAGE(IF((DiscreteStatsTable[GroupByKey]=DiscreteStatsTable[[#This Row],[GroupByKey]]),(DiscreteStatsTable[GroupByKey]=DiscreteStatsTable[[#This Row],[GroupByKey]])*DiscreteStatsTable[Average])),0)</f>
        <v>7.8877517486495128</v>
      </c>
      <c r="O2063" s="5" cm="1">
        <f t="array" ref="O2063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63" s="5" cm="1">
        <f t="array" ref="P2063">MAX(IF((ProjectInfoTable[ProjectName]=DiscreteStatsTable[[#This Row],[ProjectName]]),(ProjectInfoTable[ProjectName]=DiscreteStatsTable[[#This Row],[ProjectName]])*ProjectInfoTable[ConfidenceInterval]))</f>
        <v>0.95</v>
      </c>
      <c r="Q2063" s="5">
        <f>IF(AND(DiscreteStatsTable[[#This Row],[RepsWithStatObserved]]=1,Y2063=0),200000000000000000000,IFERROR(_xlfn.T.INV.2T(1 -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63" s="5" cm="1">
        <f t="array" ref="R2063">MIN(IF((DiscreteStatsTable[GroupByKey]=DiscreteStatsTable[[#This Row],[GroupByKey]]),(DiscreteStatsTable[GroupByKey]=DiscreteStatsTable[[#This Row],[GroupByKey]])*DiscreteStatsTable[Average]))</f>
        <v>6.7673300997412396</v>
      </c>
      <c r="S2063" s="5" cm="1">
        <f t="array" ref="S2063">MAX(IF((DiscreteStatsTable[GroupByKey]=DiscreteStatsTable[[#This Row],[GroupByKey]]),(DiscreteStatsTable[GroupByKey]=DiscreteStatsTable[[#This Row],[GroupByKey]])*DiscreteStatsTable[Average]))</f>
        <v>9.1492174200360505</v>
      </c>
      <c r="T2063" s="5" cm="1">
        <f t="array" ref="T2063">MIN(IF((DiscreteStatsTable[GroupByKey]=DiscreteStatsTable[[#This Row],[GroupByKey]]),(DiscreteStatsTable[GroupByKey]=DiscreteStatsTable[[#This Row],[GroupByKey]])*DiscreteStatsTable[Minimum]))</f>
        <v>1.5217434638865901</v>
      </c>
      <c r="U2063" s="5" cm="1">
        <f t="array" ref="U2063">MAX(IF((DiscreteStatsTable[GroupByKey]=DiscreteStatsTable[[#This Row],[GroupByKey]]),(DiscreteStatsTable[GroupByKey]=DiscreteStatsTable[[#This Row],[GroupByKey]])*DiscreteStatsTable[Maximum]))</f>
        <v>47.894293810109403</v>
      </c>
      <c r="V2063" s="5" cm="1">
        <f t="array" ref="V206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63" s="5">
        <f>IF((DiscreteStatsTable[[#This Row],[RepsRequested]]&gt;1),DiscreteStatsTable[[#This Row],[HalfWidth]],DiscreteStatsTable[[#This Row],[BatchMeansHalfWidth]])</f>
        <v>0.13545645516507757</v>
      </c>
      <c r="X2063" s="5" cm="1">
        <f t="array" ref="X2063">COUNT(IF((DiscreteStatsTable[GroupByKey]=DiscreteStatsTable[[#This Row],[GroupByKey]]),(DiscreteStatsTable[GroupByKey]=DiscreteStatsTable[[#This Row],[GroupByKey]])*DiscreteStatsTable[Replication]))</f>
        <v>50</v>
      </c>
      <c r="Y2063" s="5">
        <f>IF(DiscreteStatsTable[[#This Row],[RepsRequested]]=DiscreteStatsTable[[#This Row],[RepsWithStatObserved]],1,0)</f>
        <v>1</v>
      </c>
    </row>
    <row r="2064" spans="1:25" x14ac:dyDescent="0.25">
      <c r="A2064" t="s">
        <v>68</v>
      </c>
      <c r="B2064" t="s">
        <v>70</v>
      </c>
      <c r="C2064">
        <v>44</v>
      </c>
      <c r="D2064" t="s">
        <v>101</v>
      </c>
      <c r="E2064" t="s">
        <v>77</v>
      </c>
      <c r="F2064" t="s">
        <v>73</v>
      </c>
      <c r="G2064">
        <v>0</v>
      </c>
      <c r="H2064">
        <v>2E+20</v>
      </c>
      <c r="I2064">
        <v>0</v>
      </c>
      <c r="J2064">
        <v>0</v>
      </c>
      <c r="K2064">
        <v>139</v>
      </c>
      <c r="L206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64" s="5" cm="1">
        <f t="array" ref="M2064">MAX(IF((ProjectInfoTable[ProjectName]=DiscreteStatsTable[[#This Row],[ProjectName]]),(ProjectInfoTable[ProjectName]=DiscreteStatsTable[[#This Row],[ProjectName]])*ProjectInfoTable[NumberOfReplications]))</f>
        <v>50</v>
      </c>
      <c r="N2064" s="5" cm="1">
        <f t="array" ref="N2064">IFERROR(AVERAGE(IF((DiscreteStatsTable[GroupByKey]=DiscreteStatsTable[[#This Row],[GroupByKey]]),(DiscreteStatsTable[GroupByKey]=DiscreteStatsTable[[#This Row],[GroupByKey]])*DiscreteStatsTable[Average])),0)</f>
        <v>0</v>
      </c>
      <c r="O2064" s="5" cm="1">
        <f t="array" ref="O2064">IFERROR(_xlfn.STDEV.S(IF((DiscreteStatsTable[GroupByKey]=DiscreteStatsTable[[#This Row],[GroupByKey]]),(DiscreteStatsTable[GroupByKey]=DiscreteStatsTable[[#This Row],[GroupByKey]])*DiscreteStatsTable[Average])),0)</f>
        <v>0</v>
      </c>
      <c r="P2064" s="5" cm="1">
        <f t="array" ref="P2064">MAX(IF((ProjectInfoTable[ProjectName]=DiscreteStatsTable[[#This Row],[ProjectName]]),(ProjectInfoTable[ProjectName]=DiscreteStatsTable[[#This Row],[ProjectName]])*ProjectInfoTable[ConfidenceInterval]))</f>
        <v>0.95</v>
      </c>
      <c r="Q2064" s="5">
        <f>IF(AND(DiscreteStatsTable[[#This Row],[RepsWithStatObserved]]=1,Y2064=0),200000000000000000000,IFERROR(_xlfn.T.INV.2T(1 -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64" s="5" cm="1">
        <f t="array" ref="R2064">MIN(IF((DiscreteStatsTable[GroupByKey]=DiscreteStatsTable[[#This Row],[GroupByKey]]),(DiscreteStatsTable[GroupByKey]=DiscreteStatsTable[[#This Row],[GroupByKey]])*DiscreteStatsTable[Average]))</f>
        <v>0</v>
      </c>
      <c r="S2064" s="5" cm="1">
        <f t="array" ref="S2064">MAX(IF((DiscreteStatsTable[GroupByKey]=DiscreteStatsTable[[#This Row],[GroupByKey]]),(DiscreteStatsTable[GroupByKey]=DiscreteStatsTable[[#This Row],[GroupByKey]])*DiscreteStatsTable[Average]))</f>
        <v>0</v>
      </c>
      <c r="T2064" s="5" cm="1">
        <f t="array" ref="T2064">MIN(IF((DiscreteStatsTable[GroupByKey]=DiscreteStatsTable[[#This Row],[GroupByKey]]),(DiscreteStatsTable[GroupByKey]=DiscreteStatsTable[[#This Row],[GroupByKey]])*DiscreteStatsTable[Minimum]))</f>
        <v>0</v>
      </c>
      <c r="U2064" s="5" cm="1">
        <f t="array" ref="U2064">MAX(IF((DiscreteStatsTable[GroupByKey]=DiscreteStatsTable[[#This Row],[GroupByKey]]),(DiscreteStatsTable[GroupByKey]=DiscreteStatsTable[[#This Row],[GroupByKey]])*DiscreteStatsTable[Maximum]))</f>
        <v>0</v>
      </c>
      <c r="V2064" s="5" cm="1">
        <f t="array" ref="V206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64" s="5">
        <f>IF((DiscreteStatsTable[[#This Row],[RepsRequested]]&gt;1),DiscreteStatsTable[[#This Row],[HalfWidth]],DiscreteStatsTable[[#This Row],[BatchMeansHalfWidth]])</f>
        <v>0</v>
      </c>
      <c r="X2064" s="5" cm="1">
        <f t="array" ref="X2064">COUNT(IF((DiscreteStatsTable[GroupByKey]=DiscreteStatsTable[[#This Row],[GroupByKey]]),(DiscreteStatsTable[GroupByKey]=DiscreteStatsTable[[#This Row],[GroupByKey]])*DiscreteStatsTable[Replication]))</f>
        <v>50</v>
      </c>
      <c r="Y2064" s="5">
        <f>IF(DiscreteStatsTable[[#This Row],[RepsRequested]]=DiscreteStatsTable[[#This Row],[RepsWithStatObserved]],1,0)</f>
        <v>1</v>
      </c>
    </row>
    <row r="2065" spans="1:25" x14ac:dyDescent="0.25">
      <c r="A2065" t="s">
        <v>68</v>
      </c>
      <c r="B2065" t="s">
        <v>70</v>
      </c>
      <c r="C2065">
        <v>44</v>
      </c>
      <c r="D2065" t="s">
        <v>101</v>
      </c>
      <c r="E2065" t="s">
        <v>78</v>
      </c>
      <c r="F2065" t="s">
        <v>73</v>
      </c>
      <c r="G2065">
        <v>5.2915621482340498</v>
      </c>
      <c r="H2065">
        <v>2E+20</v>
      </c>
      <c r="I2065">
        <v>0</v>
      </c>
      <c r="J2065">
        <v>27.794326850122498</v>
      </c>
      <c r="K2065">
        <v>139</v>
      </c>
      <c r="L206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65" s="5" cm="1">
        <f t="array" ref="M2065">MAX(IF((ProjectInfoTable[ProjectName]=DiscreteStatsTable[[#This Row],[ProjectName]]),(ProjectInfoTable[ProjectName]=DiscreteStatsTable[[#This Row],[ProjectName]])*ProjectInfoTable[NumberOfReplications]))</f>
        <v>50</v>
      </c>
      <c r="N2065" s="5" cm="1">
        <f t="array" ref="N2065">IFERROR(AVERAGE(IF((DiscreteStatsTable[GroupByKey]=DiscreteStatsTable[[#This Row],[GroupByKey]]),(DiscreteStatsTable[GroupByKey]=DiscreteStatsTable[[#This Row],[GroupByKey]])*DiscreteStatsTable[Average])),0)</f>
        <v>4.7193176789935771</v>
      </c>
      <c r="O2065" s="5" cm="1">
        <f t="array" ref="O2065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65" s="5" cm="1">
        <f t="array" ref="P2065">MAX(IF((ProjectInfoTable[ProjectName]=DiscreteStatsTable[[#This Row],[ProjectName]]),(ProjectInfoTable[ProjectName]=DiscreteStatsTable[[#This Row],[ProjectName]])*ProjectInfoTable[ConfidenceInterval]))</f>
        <v>0.95</v>
      </c>
      <c r="Q2065" s="5">
        <f>IF(AND(DiscreteStatsTable[[#This Row],[RepsWithStatObserved]]=1,Y2065=0),200000000000000000000,IFERROR(_xlfn.T.INV.2T(1 -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65" s="5" cm="1">
        <f t="array" ref="R2065">MIN(IF((DiscreteStatsTable[GroupByKey]=DiscreteStatsTable[[#This Row],[GroupByKey]]),(DiscreteStatsTable[GroupByKey]=DiscreteStatsTable[[#This Row],[GroupByKey]])*DiscreteStatsTable[Average]))</f>
        <v>0.99822562879195997</v>
      </c>
      <c r="S2065" s="5" cm="1">
        <f t="array" ref="S2065">MAX(IF((DiscreteStatsTable[GroupByKey]=DiscreteStatsTable[[#This Row],[GroupByKey]]),(DiscreteStatsTable[GroupByKey]=DiscreteStatsTable[[#This Row],[GroupByKey]])*DiscreteStatsTable[Average]))</f>
        <v>28.2391469314353</v>
      </c>
      <c r="T2065" s="5" cm="1">
        <f t="array" ref="T2065">MIN(IF((DiscreteStatsTable[GroupByKey]=DiscreteStatsTable[[#This Row],[GroupByKey]]),(DiscreteStatsTable[GroupByKey]=DiscreteStatsTable[[#This Row],[GroupByKey]])*DiscreteStatsTable[Minimum]))</f>
        <v>0</v>
      </c>
      <c r="U2065" s="5" cm="1">
        <f t="array" ref="U2065">MAX(IF((DiscreteStatsTable[GroupByKey]=DiscreteStatsTable[[#This Row],[GroupByKey]]),(DiscreteStatsTable[GroupByKey]=DiscreteStatsTable[[#This Row],[GroupByKey]])*DiscreteStatsTable[Maximum]))</f>
        <v>63.809412329180802</v>
      </c>
      <c r="V2065" s="5" cm="1">
        <f t="array" ref="V206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65" s="5">
        <f>IF((DiscreteStatsTable[[#This Row],[RepsRequested]]&gt;1),DiscreteStatsTable[[#This Row],[HalfWidth]],DiscreteStatsTable[[#This Row],[BatchMeansHalfWidth]])</f>
        <v>1.2545249514665935</v>
      </c>
      <c r="X2065" s="5" cm="1">
        <f t="array" ref="X2065">COUNT(IF((DiscreteStatsTable[GroupByKey]=DiscreteStatsTable[[#This Row],[GroupByKey]]),(DiscreteStatsTable[GroupByKey]=DiscreteStatsTable[[#This Row],[GroupByKey]])*DiscreteStatsTable[Replication]))</f>
        <v>50</v>
      </c>
      <c r="Y2065" s="5">
        <f>IF(DiscreteStatsTable[[#This Row],[RepsRequested]]=DiscreteStatsTable[[#This Row],[RepsWithStatObserved]],1,0)</f>
        <v>1</v>
      </c>
    </row>
    <row r="2066" spans="1:25" x14ac:dyDescent="0.25">
      <c r="A2066" t="s">
        <v>68</v>
      </c>
      <c r="B2066" t="s">
        <v>70</v>
      </c>
      <c r="C2066">
        <v>45</v>
      </c>
      <c r="D2066" t="s">
        <v>101</v>
      </c>
      <c r="E2066" t="s">
        <v>72</v>
      </c>
      <c r="F2066" t="s">
        <v>73</v>
      </c>
      <c r="G2066">
        <v>0.24430054452135999</v>
      </c>
      <c r="H2066">
        <v>2E+20</v>
      </c>
      <c r="I2066">
        <v>5.72618938031762E-2</v>
      </c>
      <c r="J2066">
        <v>0.82207398066956405</v>
      </c>
      <c r="K2066">
        <v>133</v>
      </c>
      <c r="L206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66" s="5" cm="1">
        <f t="array" ref="M2066">MAX(IF((ProjectInfoTable[ProjectName]=DiscreteStatsTable[[#This Row],[ProjectName]]),(ProjectInfoTable[ProjectName]=DiscreteStatsTable[[#This Row],[ProjectName]])*ProjectInfoTable[NumberOfReplications]))</f>
        <v>50</v>
      </c>
      <c r="N2066" s="5" cm="1">
        <f t="array" ref="N2066">IFERROR(AVERAGE(IF((DiscreteStatsTable[GroupByKey]=DiscreteStatsTable[[#This Row],[GroupByKey]]),(DiscreteStatsTable[GroupByKey]=DiscreteStatsTable[[#This Row],[GroupByKey]])*DiscreteStatsTable[Average])),0)</f>
        <v>0.26292505828831725</v>
      </c>
      <c r="O2066" s="5" cm="1">
        <f t="array" ref="O206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66" s="5" cm="1">
        <f t="array" ref="P2066">MAX(IF((ProjectInfoTable[ProjectName]=DiscreteStatsTable[[#This Row],[ProjectName]]),(ProjectInfoTable[ProjectName]=DiscreteStatsTable[[#This Row],[ProjectName]])*ProjectInfoTable[ConfidenceInterval]))</f>
        <v>0.95</v>
      </c>
      <c r="Q2066" s="5">
        <f>IF(AND(DiscreteStatsTable[[#This Row],[RepsWithStatObserved]]=1,Y2066=0),200000000000000000000,IFERROR(_xlfn.T.INV.2T(1 -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66" s="5" cm="1">
        <f t="array" ref="R2066">MIN(IF((DiscreteStatsTable[GroupByKey]=DiscreteStatsTable[[#This Row],[GroupByKey]]),(DiscreteStatsTable[GroupByKey]=DiscreteStatsTable[[#This Row],[GroupByKey]])*DiscreteStatsTable[Average]))</f>
        <v>0.22557766999137499</v>
      </c>
      <c r="S2066" s="5" cm="1">
        <f t="array" ref="S2066">MAX(IF((DiscreteStatsTable[GroupByKey]=DiscreteStatsTable[[#This Row],[GroupByKey]]),(DiscreteStatsTable[GroupByKey]=DiscreteStatsTable[[#This Row],[GroupByKey]])*DiscreteStatsTable[Average]))</f>
        <v>0.304973914001202</v>
      </c>
      <c r="T2066" s="5" cm="1">
        <f t="array" ref="T2066">MIN(IF((DiscreteStatsTable[GroupByKey]=DiscreteStatsTable[[#This Row],[GroupByKey]]),(DiscreteStatsTable[GroupByKey]=DiscreteStatsTable[[#This Row],[GroupByKey]])*DiscreteStatsTable[Minimum]))</f>
        <v>5.0724782129553003E-2</v>
      </c>
      <c r="U2066" s="5" cm="1">
        <f t="array" ref="U2066">MAX(IF((DiscreteStatsTable[GroupByKey]=DiscreteStatsTable[[#This Row],[GroupByKey]]),(DiscreteStatsTable[GroupByKey]=DiscreteStatsTable[[#This Row],[GroupByKey]])*DiscreteStatsTable[Maximum]))</f>
        <v>1.5964764603369801</v>
      </c>
      <c r="V2066" s="5" cm="1">
        <f t="array" ref="V206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66" s="5">
        <f>IF((DiscreteStatsTable[[#This Row],[RepsRequested]]&gt;1),DiscreteStatsTable[[#This Row],[HalfWidth]],DiscreteStatsTable[[#This Row],[BatchMeansHalfWidth]])</f>
        <v>4.5152151721692402E-3</v>
      </c>
      <c r="X2066" s="5" cm="1">
        <f t="array" ref="X2066">COUNT(IF((DiscreteStatsTable[GroupByKey]=DiscreteStatsTable[[#This Row],[GroupByKey]]),(DiscreteStatsTable[GroupByKey]=DiscreteStatsTable[[#This Row],[GroupByKey]])*DiscreteStatsTable[Replication]))</f>
        <v>50</v>
      </c>
      <c r="Y2066" s="5">
        <f>IF(DiscreteStatsTable[[#This Row],[RepsRequested]]=DiscreteStatsTable[[#This Row],[RepsWithStatObserved]],1,0)</f>
        <v>1</v>
      </c>
    </row>
    <row r="2067" spans="1:25" x14ac:dyDescent="0.25">
      <c r="A2067" t="s">
        <v>68</v>
      </c>
      <c r="B2067" t="s">
        <v>70</v>
      </c>
      <c r="C2067">
        <v>45</v>
      </c>
      <c r="D2067" t="s">
        <v>101</v>
      </c>
      <c r="E2067" t="s">
        <v>74</v>
      </c>
      <c r="F2067" t="s">
        <v>73</v>
      </c>
      <c r="G2067">
        <v>8.6675053432217801</v>
      </c>
      <c r="H2067">
        <v>2E+20</v>
      </c>
      <c r="I2067">
        <v>1.7178568140952799</v>
      </c>
      <c r="J2067">
        <v>24.662219420086899</v>
      </c>
      <c r="K2067">
        <v>133</v>
      </c>
      <c r="L206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67" s="5" cm="1">
        <f t="array" ref="M2067">MAX(IF((ProjectInfoTable[ProjectName]=DiscreteStatsTable[[#This Row],[ProjectName]]),(ProjectInfoTable[ProjectName]=DiscreteStatsTable[[#This Row],[ProjectName]])*ProjectInfoTable[NumberOfReplications]))</f>
        <v>50</v>
      </c>
      <c r="N2067" s="5" cm="1">
        <f t="array" ref="N2067">IFERROR(AVERAGE(IF((DiscreteStatsTable[GroupByKey]=DiscreteStatsTable[[#This Row],[GroupByKey]]),(DiscreteStatsTable[GroupByKey]=DiscreteStatsTable[[#This Row],[GroupByKey]])*DiscreteStatsTable[Average])),0)</f>
        <v>12.607069427643092</v>
      </c>
      <c r="O2067" s="5" cm="1">
        <f t="array" ref="O2067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67" s="5" cm="1">
        <f t="array" ref="P2067">MAX(IF((ProjectInfoTable[ProjectName]=DiscreteStatsTable[[#This Row],[ProjectName]]),(ProjectInfoTable[ProjectName]=DiscreteStatsTable[[#This Row],[ProjectName]])*ProjectInfoTable[ConfidenceInterval]))</f>
        <v>0.95</v>
      </c>
      <c r="Q2067" s="5">
        <f>IF(AND(DiscreteStatsTable[[#This Row],[RepsWithStatObserved]]=1,Y2067=0),200000000000000000000,IFERROR(_xlfn.T.INV.2T(1 -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67" s="5" cm="1">
        <f t="array" ref="R2067">MIN(IF((DiscreteStatsTable[GroupByKey]=DiscreteStatsTable[[#This Row],[GroupByKey]]),(DiscreteStatsTable[GroupByKey]=DiscreteStatsTable[[#This Row],[GroupByKey]])*DiscreteStatsTable[Average]))</f>
        <v>7.9331094948983001</v>
      </c>
      <c r="S2067" s="5" cm="1">
        <f t="array" ref="S2067">MAX(IF((DiscreteStatsTable[GroupByKey]=DiscreteStatsTable[[#This Row],[GroupByKey]]),(DiscreteStatsTable[GroupByKey]=DiscreteStatsTable[[#This Row],[GroupByKey]])*DiscreteStatsTable[Average]))</f>
        <v>37.249377369444403</v>
      </c>
      <c r="T2067" s="5" cm="1">
        <f t="array" ref="T2067">MIN(IF((DiscreteStatsTable[GroupByKey]=DiscreteStatsTable[[#This Row],[GroupByKey]]),(DiscreteStatsTable[GroupByKey]=DiscreteStatsTable[[#This Row],[GroupByKey]])*DiscreteStatsTable[Minimum]))</f>
        <v>1.6126494971337599</v>
      </c>
      <c r="U2067" s="5" cm="1">
        <f t="array" ref="U2067">MAX(IF((DiscreteStatsTable[GroupByKey]=DiscreteStatsTable[[#This Row],[GroupByKey]]),(DiscreteStatsTable[GroupByKey]=DiscreteStatsTable[[#This Row],[GroupByKey]])*DiscreteStatsTable[Maximum]))</f>
        <v>77.180378385631897</v>
      </c>
      <c r="V2067" s="5" cm="1">
        <f t="array" ref="V206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67" s="5">
        <f>IF((DiscreteStatsTable[[#This Row],[RepsRequested]]&gt;1),DiscreteStatsTable[[#This Row],[HalfWidth]],DiscreteStatsTable[[#This Row],[BatchMeansHalfWidth]])</f>
        <v>1.3504569972558542</v>
      </c>
      <c r="X2067" s="5" cm="1">
        <f t="array" ref="X2067">COUNT(IF((DiscreteStatsTable[GroupByKey]=DiscreteStatsTable[[#This Row],[GroupByKey]]),(DiscreteStatsTable[GroupByKey]=DiscreteStatsTable[[#This Row],[GroupByKey]])*DiscreteStatsTable[Replication]))</f>
        <v>50</v>
      </c>
      <c r="Y2067" s="5">
        <f>IF(DiscreteStatsTable[[#This Row],[RepsRequested]]=DiscreteStatsTable[[#This Row],[RepsWithStatObserved]],1,0)</f>
        <v>1</v>
      </c>
    </row>
    <row r="2068" spans="1:25" x14ac:dyDescent="0.25">
      <c r="A2068" t="s">
        <v>68</v>
      </c>
      <c r="B2068" t="s">
        <v>70</v>
      </c>
      <c r="C2068">
        <v>45</v>
      </c>
      <c r="D2068" t="s">
        <v>101</v>
      </c>
      <c r="E2068" t="s">
        <v>75</v>
      </c>
      <c r="F2068" t="s">
        <v>73</v>
      </c>
      <c r="G2068">
        <v>0.24430054452135999</v>
      </c>
      <c r="H2068">
        <v>2E+20</v>
      </c>
      <c r="I2068">
        <v>5.72618938031762E-2</v>
      </c>
      <c r="J2068">
        <v>0.82207398066956405</v>
      </c>
      <c r="K2068">
        <v>133</v>
      </c>
      <c r="L206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68" s="5" cm="1">
        <f t="array" ref="M2068">MAX(IF((ProjectInfoTable[ProjectName]=DiscreteStatsTable[[#This Row],[ProjectName]]),(ProjectInfoTable[ProjectName]=DiscreteStatsTable[[#This Row],[ProjectName]])*ProjectInfoTable[NumberOfReplications]))</f>
        <v>50</v>
      </c>
      <c r="N2068" s="5" cm="1">
        <f t="array" ref="N2068">IFERROR(AVERAGE(IF((DiscreteStatsTable[GroupByKey]=DiscreteStatsTable[[#This Row],[GroupByKey]]),(DiscreteStatsTable[GroupByKey]=DiscreteStatsTable[[#This Row],[GroupByKey]])*DiscreteStatsTable[Average])),0)</f>
        <v>0.26292505828831725</v>
      </c>
      <c r="O2068" s="5" cm="1">
        <f t="array" ref="O206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68" s="5" cm="1">
        <f t="array" ref="P2068">MAX(IF((ProjectInfoTable[ProjectName]=DiscreteStatsTable[[#This Row],[ProjectName]]),(ProjectInfoTable[ProjectName]=DiscreteStatsTable[[#This Row],[ProjectName]])*ProjectInfoTable[ConfidenceInterval]))</f>
        <v>0.95</v>
      </c>
      <c r="Q2068" s="5">
        <f>IF(AND(DiscreteStatsTable[[#This Row],[RepsWithStatObserved]]=1,Y2068=0),200000000000000000000,IFERROR(_xlfn.T.INV.2T(1 -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68" s="5" cm="1">
        <f t="array" ref="R2068">MIN(IF((DiscreteStatsTable[GroupByKey]=DiscreteStatsTable[[#This Row],[GroupByKey]]),(DiscreteStatsTable[GroupByKey]=DiscreteStatsTable[[#This Row],[GroupByKey]])*DiscreteStatsTable[Average]))</f>
        <v>0.22557766999137499</v>
      </c>
      <c r="S2068" s="5" cm="1">
        <f t="array" ref="S2068">MAX(IF((DiscreteStatsTable[GroupByKey]=DiscreteStatsTable[[#This Row],[GroupByKey]]),(DiscreteStatsTable[GroupByKey]=DiscreteStatsTable[[#This Row],[GroupByKey]])*DiscreteStatsTable[Average]))</f>
        <v>0.304973914001202</v>
      </c>
      <c r="T2068" s="5" cm="1">
        <f t="array" ref="T2068">MIN(IF((DiscreteStatsTable[GroupByKey]=DiscreteStatsTable[[#This Row],[GroupByKey]]),(DiscreteStatsTable[GroupByKey]=DiscreteStatsTable[[#This Row],[GroupByKey]])*DiscreteStatsTable[Minimum]))</f>
        <v>5.0724782129553003E-2</v>
      </c>
      <c r="U2068" s="5" cm="1">
        <f t="array" ref="U2068">MAX(IF((DiscreteStatsTable[GroupByKey]=DiscreteStatsTable[[#This Row],[GroupByKey]]),(DiscreteStatsTable[GroupByKey]=DiscreteStatsTable[[#This Row],[GroupByKey]])*DiscreteStatsTable[Maximum]))</f>
        <v>1.5964764603369801</v>
      </c>
      <c r="V2068" s="5" cm="1">
        <f t="array" ref="V206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68" s="5">
        <f>IF((DiscreteStatsTable[[#This Row],[RepsRequested]]&gt;1),DiscreteStatsTable[[#This Row],[HalfWidth]],DiscreteStatsTable[[#This Row],[BatchMeansHalfWidth]])</f>
        <v>4.5152151721692402E-3</v>
      </c>
      <c r="X2068" s="5" cm="1">
        <f t="array" ref="X2068">COUNT(IF((DiscreteStatsTable[GroupByKey]=DiscreteStatsTable[[#This Row],[GroupByKey]]),(DiscreteStatsTable[GroupByKey]=DiscreteStatsTable[[#This Row],[GroupByKey]])*DiscreteStatsTable[Replication]))</f>
        <v>50</v>
      </c>
      <c r="Y2068" s="5">
        <f>IF(DiscreteStatsTable[[#This Row],[RepsRequested]]=DiscreteStatsTable[[#This Row],[RepsWithStatObserved]],1,0)</f>
        <v>1</v>
      </c>
    </row>
    <row r="2069" spans="1:25" x14ac:dyDescent="0.25">
      <c r="A2069" t="s">
        <v>68</v>
      </c>
      <c r="B2069" t="s">
        <v>70</v>
      </c>
      <c r="C2069">
        <v>45</v>
      </c>
      <c r="D2069" t="s">
        <v>101</v>
      </c>
      <c r="E2069" t="s">
        <v>76</v>
      </c>
      <c r="F2069" t="s">
        <v>73</v>
      </c>
      <c r="G2069">
        <v>7.3290163356407998</v>
      </c>
      <c r="H2069">
        <v>2E+20</v>
      </c>
      <c r="I2069">
        <v>1.7178568140952799</v>
      </c>
      <c r="J2069">
        <v>24.662219420086899</v>
      </c>
      <c r="K2069">
        <v>133</v>
      </c>
      <c r="L206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69" s="5" cm="1">
        <f t="array" ref="M2069">MAX(IF((ProjectInfoTable[ProjectName]=DiscreteStatsTable[[#This Row],[ProjectName]]),(ProjectInfoTable[ProjectName]=DiscreteStatsTable[[#This Row],[ProjectName]])*ProjectInfoTable[NumberOfReplications]))</f>
        <v>50</v>
      </c>
      <c r="N2069" s="5" cm="1">
        <f t="array" ref="N2069">IFERROR(AVERAGE(IF((DiscreteStatsTable[GroupByKey]=DiscreteStatsTable[[#This Row],[GroupByKey]]),(DiscreteStatsTable[GroupByKey]=DiscreteStatsTable[[#This Row],[GroupByKey]])*DiscreteStatsTable[Average])),0)</f>
        <v>7.8877517486495128</v>
      </c>
      <c r="O2069" s="5" cm="1">
        <f t="array" ref="O2069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69" s="5" cm="1">
        <f t="array" ref="P2069">MAX(IF((ProjectInfoTable[ProjectName]=DiscreteStatsTable[[#This Row],[ProjectName]]),(ProjectInfoTable[ProjectName]=DiscreteStatsTable[[#This Row],[ProjectName]])*ProjectInfoTable[ConfidenceInterval]))</f>
        <v>0.95</v>
      </c>
      <c r="Q2069" s="5">
        <f>IF(AND(DiscreteStatsTable[[#This Row],[RepsWithStatObserved]]=1,Y2069=0),200000000000000000000,IFERROR(_xlfn.T.INV.2T(1 -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69" s="5" cm="1">
        <f t="array" ref="R2069">MIN(IF((DiscreteStatsTable[GroupByKey]=DiscreteStatsTable[[#This Row],[GroupByKey]]),(DiscreteStatsTable[GroupByKey]=DiscreteStatsTable[[#This Row],[GroupByKey]])*DiscreteStatsTable[Average]))</f>
        <v>6.7673300997412396</v>
      </c>
      <c r="S2069" s="5" cm="1">
        <f t="array" ref="S2069">MAX(IF((DiscreteStatsTable[GroupByKey]=DiscreteStatsTable[[#This Row],[GroupByKey]]),(DiscreteStatsTable[GroupByKey]=DiscreteStatsTable[[#This Row],[GroupByKey]])*DiscreteStatsTable[Average]))</f>
        <v>9.1492174200360505</v>
      </c>
      <c r="T2069" s="5" cm="1">
        <f t="array" ref="T2069">MIN(IF((DiscreteStatsTable[GroupByKey]=DiscreteStatsTable[[#This Row],[GroupByKey]]),(DiscreteStatsTable[GroupByKey]=DiscreteStatsTable[[#This Row],[GroupByKey]])*DiscreteStatsTable[Minimum]))</f>
        <v>1.5217434638865901</v>
      </c>
      <c r="U2069" s="5" cm="1">
        <f t="array" ref="U2069">MAX(IF((DiscreteStatsTable[GroupByKey]=DiscreteStatsTable[[#This Row],[GroupByKey]]),(DiscreteStatsTable[GroupByKey]=DiscreteStatsTable[[#This Row],[GroupByKey]])*DiscreteStatsTable[Maximum]))</f>
        <v>47.894293810109403</v>
      </c>
      <c r="V2069" s="5" cm="1">
        <f t="array" ref="V206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69" s="5">
        <f>IF((DiscreteStatsTable[[#This Row],[RepsRequested]]&gt;1),DiscreteStatsTable[[#This Row],[HalfWidth]],DiscreteStatsTable[[#This Row],[BatchMeansHalfWidth]])</f>
        <v>0.13545645516507757</v>
      </c>
      <c r="X2069" s="5" cm="1">
        <f t="array" ref="X2069">COUNT(IF((DiscreteStatsTable[GroupByKey]=DiscreteStatsTable[[#This Row],[GroupByKey]]),(DiscreteStatsTable[GroupByKey]=DiscreteStatsTable[[#This Row],[GroupByKey]])*DiscreteStatsTable[Replication]))</f>
        <v>50</v>
      </c>
      <c r="Y2069" s="5">
        <f>IF(DiscreteStatsTable[[#This Row],[RepsRequested]]=DiscreteStatsTable[[#This Row],[RepsWithStatObserved]],1,0)</f>
        <v>1</v>
      </c>
    </row>
    <row r="2070" spans="1:25" x14ac:dyDescent="0.25">
      <c r="A2070" t="s">
        <v>68</v>
      </c>
      <c r="B2070" t="s">
        <v>70</v>
      </c>
      <c r="C2070">
        <v>45</v>
      </c>
      <c r="D2070" t="s">
        <v>101</v>
      </c>
      <c r="E2070" t="s">
        <v>77</v>
      </c>
      <c r="F2070" t="s">
        <v>73</v>
      </c>
      <c r="G2070">
        <v>0</v>
      </c>
      <c r="H2070">
        <v>2E+20</v>
      </c>
      <c r="I2070">
        <v>0</v>
      </c>
      <c r="J2070">
        <v>0</v>
      </c>
      <c r="K2070">
        <v>133</v>
      </c>
      <c r="L207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70" s="5" cm="1">
        <f t="array" ref="M2070">MAX(IF((ProjectInfoTable[ProjectName]=DiscreteStatsTable[[#This Row],[ProjectName]]),(ProjectInfoTable[ProjectName]=DiscreteStatsTable[[#This Row],[ProjectName]])*ProjectInfoTable[NumberOfReplications]))</f>
        <v>50</v>
      </c>
      <c r="N2070" s="5" cm="1">
        <f t="array" ref="N2070">IFERROR(AVERAGE(IF((DiscreteStatsTable[GroupByKey]=DiscreteStatsTable[[#This Row],[GroupByKey]]),(DiscreteStatsTable[GroupByKey]=DiscreteStatsTable[[#This Row],[GroupByKey]])*DiscreteStatsTable[Average])),0)</f>
        <v>0</v>
      </c>
      <c r="O2070" s="5" cm="1">
        <f t="array" ref="O2070">IFERROR(_xlfn.STDEV.S(IF((DiscreteStatsTable[GroupByKey]=DiscreteStatsTable[[#This Row],[GroupByKey]]),(DiscreteStatsTable[GroupByKey]=DiscreteStatsTable[[#This Row],[GroupByKey]])*DiscreteStatsTable[Average])),0)</f>
        <v>0</v>
      </c>
      <c r="P2070" s="5" cm="1">
        <f t="array" ref="P2070">MAX(IF((ProjectInfoTable[ProjectName]=DiscreteStatsTable[[#This Row],[ProjectName]]),(ProjectInfoTable[ProjectName]=DiscreteStatsTable[[#This Row],[ProjectName]])*ProjectInfoTable[ConfidenceInterval]))</f>
        <v>0.95</v>
      </c>
      <c r="Q2070" s="5">
        <f>IF(AND(DiscreteStatsTable[[#This Row],[RepsWithStatObserved]]=1,Y2070=0),200000000000000000000,IFERROR(_xlfn.T.INV.2T(1 -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0" s="5" cm="1">
        <f t="array" ref="R2070">MIN(IF((DiscreteStatsTable[GroupByKey]=DiscreteStatsTable[[#This Row],[GroupByKey]]),(DiscreteStatsTable[GroupByKey]=DiscreteStatsTable[[#This Row],[GroupByKey]])*DiscreteStatsTable[Average]))</f>
        <v>0</v>
      </c>
      <c r="S2070" s="5" cm="1">
        <f t="array" ref="S2070">MAX(IF((DiscreteStatsTable[GroupByKey]=DiscreteStatsTable[[#This Row],[GroupByKey]]),(DiscreteStatsTable[GroupByKey]=DiscreteStatsTable[[#This Row],[GroupByKey]])*DiscreteStatsTable[Average]))</f>
        <v>0</v>
      </c>
      <c r="T2070" s="5" cm="1">
        <f t="array" ref="T2070">MIN(IF((DiscreteStatsTable[GroupByKey]=DiscreteStatsTable[[#This Row],[GroupByKey]]),(DiscreteStatsTable[GroupByKey]=DiscreteStatsTable[[#This Row],[GroupByKey]])*DiscreteStatsTable[Minimum]))</f>
        <v>0</v>
      </c>
      <c r="U2070" s="5" cm="1">
        <f t="array" ref="U2070">MAX(IF((DiscreteStatsTable[GroupByKey]=DiscreteStatsTable[[#This Row],[GroupByKey]]),(DiscreteStatsTable[GroupByKey]=DiscreteStatsTable[[#This Row],[GroupByKey]])*DiscreteStatsTable[Maximum]))</f>
        <v>0</v>
      </c>
      <c r="V2070" s="5" cm="1">
        <f t="array" ref="V207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70" s="5">
        <f>IF((DiscreteStatsTable[[#This Row],[RepsRequested]]&gt;1),DiscreteStatsTable[[#This Row],[HalfWidth]],DiscreteStatsTable[[#This Row],[BatchMeansHalfWidth]])</f>
        <v>0</v>
      </c>
      <c r="X2070" s="5" cm="1">
        <f t="array" ref="X2070">COUNT(IF((DiscreteStatsTable[GroupByKey]=DiscreteStatsTable[[#This Row],[GroupByKey]]),(DiscreteStatsTable[GroupByKey]=DiscreteStatsTable[[#This Row],[GroupByKey]])*DiscreteStatsTable[Replication]))</f>
        <v>50</v>
      </c>
      <c r="Y2070" s="5">
        <f>IF(DiscreteStatsTable[[#This Row],[RepsRequested]]=DiscreteStatsTable[[#This Row],[RepsWithStatObserved]],1,0)</f>
        <v>1</v>
      </c>
    </row>
    <row r="2071" spans="1:25" x14ac:dyDescent="0.25">
      <c r="A2071" t="s">
        <v>68</v>
      </c>
      <c r="B2071" t="s">
        <v>70</v>
      </c>
      <c r="C2071">
        <v>45</v>
      </c>
      <c r="D2071" t="s">
        <v>101</v>
      </c>
      <c r="E2071" t="s">
        <v>78</v>
      </c>
      <c r="F2071" t="s">
        <v>73</v>
      </c>
      <c r="G2071">
        <v>1.3384890075809901</v>
      </c>
      <c r="H2071">
        <v>2E+20</v>
      </c>
      <c r="I2071">
        <v>0</v>
      </c>
      <c r="J2071">
        <v>13.575806201100701</v>
      </c>
      <c r="K2071">
        <v>133</v>
      </c>
      <c r="L207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71" s="5" cm="1">
        <f t="array" ref="M2071">MAX(IF((ProjectInfoTable[ProjectName]=DiscreteStatsTable[[#This Row],[ProjectName]]),(ProjectInfoTable[ProjectName]=DiscreteStatsTable[[#This Row],[ProjectName]])*ProjectInfoTable[NumberOfReplications]))</f>
        <v>50</v>
      </c>
      <c r="N2071" s="5" cm="1">
        <f t="array" ref="N2071">IFERROR(AVERAGE(IF((DiscreteStatsTable[GroupByKey]=DiscreteStatsTable[[#This Row],[GroupByKey]]),(DiscreteStatsTable[GroupByKey]=DiscreteStatsTable[[#This Row],[GroupByKey]])*DiscreteStatsTable[Average])),0)</f>
        <v>4.7193176789935771</v>
      </c>
      <c r="O2071" s="5" cm="1">
        <f t="array" ref="O2071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71" s="5" cm="1">
        <f t="array" ref="P2071">MAX(IF((ProjectInfoTable[ProjectName]=DiscreteStatsTable[[#This Row],[ProjectName]]),(ProjectInfoTable[ProjectName]=DiscreteStatsTable[[#This Row],[ProjectName]])*ProjectInfoTable[ConfidenceInterval]))</f>
        <v>0.95</v>
      </c>
      <c r="Q2071" s="5">
        <f>IF(AND(DiscreteStatsTable[[#This Row],[RepsWithStatObserved]]=1,Y2071=0),200000000000000000000,IFERROR(_xlfn.T.INV.2T(1 -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71" s="5" cm="1">
        <f t="array" ref="R2071">MIN(IF((DiscreteStatsTable[GroupByKey]=DiscreteStatsTable[[#This Row],[GroupByKey]]),(DiscreteStatsTable[GroupByKey]=DiscreteStatsTable[[#This Row],[GroupByKey]])*DiscreteStatsTable[Average]))</f>
        <v>0.99822562879195997</v>
      </c>
      <c r="S2071" s="5" cm="1">
        <f t="array" ref="S2071">MAX(IF((DiscreteStatsTable[GroupByKey]=DiscreteStatsTable[[#This Row],[GroupByKey]]),(DiscreteStatsTable[GroupByKey]=DiscreteStatsTable[[#This Row],[GroupByKey]])*DiscreteStatsTable[Average]))</f>
        <v>28.2391469314353</v>
      </c>
      <c r="T2071" s="5" cm="1">
        <f t="array" ref="T2071">MIN(IF((DiscreteStatsTable[GroupByKey]=DiscreteStatsTable[[#This Row],[GroupByKey]]),(DiscreteStatsTable[GroupByKey]=DiscreteStatsTable[[#This Row],[GroupByKey]])*DiscreteStatsTable[Minimum]))</f>
        <v>0</v>
      </c>
      <c r="U2071" s="5" cm="1">
        <f t="array" ref="U2071">MAX(IF((DiscreteStatsTable[GroupByKey]=DiscreteStatsTable[[#This Row],[GroupByKey]]),(DiscreteStatsTable[GroupByKey]=DiscreteStatsTable[[#This Row],[GroupByKey]])*DiscreteStatsTable[Maximum]))</f>
        <v>63.809412329180802</v>
      </c>
      <c r="V2071" s="5" cm="1">
        <f t="array" ref="V207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71" s="5">
        <f>IF((DiscreteStatsTable[[#This Row],[RepsRequested]]&gt;1),DiscreteStatsTable[[#This Row],[HalfWidth]],DiscreteStatsTable[[#This Row],[BatchMeansHalfWidth]])</f>
        <v>1.2545249514665935</v>
      </c>
      <c r="X2071" s="5" cm="1">
        <f t="array" ref="X2071">COUNT(IF((DiscreteStatsTable[GroupByKey]=DiscreteStatsTable[[#This Row],[GroupByKey]]),(DiscreteStatsTable[GroupByKey]=DiscreteStatsTable[[#This Row],[GroupByKey]])*DiscreteStatsTable[Replication]))</f>
        <v>50</v>
      </c>
      <c r="Y2071" s="5">
        <f>IF(DiscreteStatsTable[[#This Row],[RepsRequested]]=DiscreteStatsTable[[#This Row],[RepsWithStatObserved]],1,0)</f>
        <v>1</v>
      </c>
    </row>
    <row r="2072" spans="1:25" x14ac:dyDescent="0.25">
      <c r="A2072" t="s">
        <v>68</v>
      </c>
      <c r="B2072" t="s">
        <v>70</v>
      </c>
      <c r="C2072">
        <v>46</v>
      </c>
      <c r="D2072" t="s">
        <v>101</v>
      </c>
      <c r="E2072" t="s">
        <v>72</v>
      </c>
      <c r="F2072" t="s">
        <v>73</v>
      </c>
      <c r="G2072">
        <v>0.27858526343369699</v>
      </c>
      <c r="H2072">
        <v>2E+20</v>
      </c>
      <c r="I2072">
        <v>6.0157171259629702E-2</v>
      </c>
      <c r="J2072">
        <v>1.34614814454711</v>
      </c>
      <c r="K2072">
        <v>136</v>
      </c>
      <c r="L207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72" s="5" cm="1">
        <f t="array" ref="M2072">MAX(IF((ProjectInfoTable[ProjectName]=DiscreteStatsTable[[#This Row],[ProjectName]]),(ProjectInfoTable[ProjectName]=DiscreteStatsTable[[#This Row],[ProjectName]])*ProjectInfoTable[NumberOfReplications]))</f>
        <v>50</v>
      </c>
      <c r="N2072" s="5" cm="1">
        <f t="array" ref="N2072">IFERROR(AVERAGE(IF((DiscreteStatsTable[GroupByKey]=DiscreteStatsTable[[#This Row],[GroupByKey]]),(DiscreteStatsTable[GroupByKey]=DiscreteStatsTable[[#This Row],[GroupByKey]])*DiscreteStatsTable[Average])),0)</f>
        <v>0.26292505828831725</v>
      </c>
      <c r="O2072" s="5" cm="1">
        <f t="array" ref="O207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72" s="5" cm="1">
        <f t="array" ref="P2072">MAX(IF((ProjectInfoTable[ProjectName]=DiscreteStatsTable[[#This Row],[ProjectName]]),(ProjectInfoTable[ProjectName]=DiscreteStatsTable[[#This Row],[ProjectName]])*ProjectInfoTable[ConfidenceInterval]))</f>
        <v>0.95</v>
      </c>
      <c r="Q2072" s="5">
        <f>IF(AND(DiscreteStatsTable[[#This Row],[RepsWithStatObserved]]=1,Y2072=0),200000000000000000000,IFERROR(_xlfn.T.INV.2T(1 -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72" s="5" cm="1">
        <f t="array" ref="R2072">MIN(IF((DiscreteStatsTable[GroupByKey]=DiscreteStatsTable[[#This Row],[GroupByKey]]),(DiscreteStatsTable[GroupByKey]=DiscreteStatsTable[[#This Row],[GroupByKey]])*DiscreteStatsTable[Average]))</f>
        <v>0.22557766999137499</v>
      </c>
      <c r="S2072" s="5" cm="1">
        <f t="array" ref="S2072">MAX(IF((DiscreteStatsTable[GroupByKey]=DiscreteStatsTable[[#This Row],[GroupByKey]]),(DiscreteStatsTable[GroupByKey]=DiscreteStatsTable[[#This Row],[GroupByKey]])*DiscreteStatsTable[Average]))</f>
        <v>0.304973914001202</v>
      </c>
      <c r="T2072" s="5" cm="1">
        <f t="array" ref="T2072">MIN(IF((DiscreteStatsTable[GroupByKey]=DiscreteStatsTable[[#This Row],[GroupByKey]]),(DiscreteStatsTable[GroupByKey]=DiscreteStatsTable[[#This Row],[GroupByKey]])*DiscreteStatsTable[Minimum]))</f>
        <v>5.0724782129553003E-2</v>
      </c>
      <c r="U2072" s="5" cm="1">
        <f t="array" ref="U2072">MAX(IF((DiscreteStatsTable[GroupByKey]=DiscreteStatsTable[[#This Row],[GroupByKey]]),(DiscreteStatsTable[GroupByKey]=DiscreteStatsTable[[#This Row],[GroupByKey]])*DiscreteStatsTable[Maximum]))</f>
        <v>1.5964764603369801</v>
      </c>
      <c r="V2072" s="5" cm="1">
        <f t="array" ref="V207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72" s="5">
        <f>IF((DiscreteStatsTable[[#This Row],[RepsRequested]]&gt;1),DiscreteStatsTable[[#This Row],[HalfWidth]],DiscreteStatsTable[[#This Row],[BatchMeansHalfWidth]])</f>
        <v>4.5152151721692402E-3</v>
      </c>
      <c r="X2072" s="5" cm="1">
        <f t="array" ref="X2072">COUNT(IF((DiscreteStatsTable[GroupByKey]=DiscreteStatsTable[[#This Row],[GroupByKey]]),(DiscreteStatsTable[GroupByKey]=DiscreteStatsTable[[#This Row],[GroupByKey]])*DiscreteStatsTable[Replication]))</f>
        <v>50</v>
      </c>
      <c r="Y2072" s="5">
        <f>IF(DiscreteStatsTable[[#This Row],[RepsRequested]]=DiscreteStatsTable[[#This Row],[RepsWithStatObserved]],1,0)</f>
        <v>1</v>
      </c>
    </row>
    <row r="2073" spans="1:25" x14ac:dyDescent="0.25">
      <c r="A2073" t="s">
        <v>68</v>
      </c>
      <c r="B2073" t="s">
        <v>70</v>
      </c>
      <c r="C2073">
        <v>46</v>
      </c>
      <c r="D2073" t="s">
        <v>101</v>
      </c>
      <c r="E2073" t="s">
        <v>74</v>
      </c>
      <c r="F2073" t="s">
        <v>73</v>
      </c>
      <c r="G2073">
        <v>12.856842564554899</v>
      </c>
      <c r="H2073">
        <v>2E+20</v>
      </c>
      <c r="I2073">
        <v>1.89026905271538</v>
      </c>
      <c r="J2073">
        <v>43.627510324205403</v>
      </c>
      <c r="K2073">
        <v>136</v>
      </c>
      <c r="L207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73" s="5" cm="1">
        <f t="array" ref="M2073">MAX(IF((ProjectInfoTable[ProjectName]=DiscreteStatsTable[[#This Row],[ProjectName]]),(ProjectInfoTable[ProjectName]=DiscreteStatsTable[[#This Row],[ProjectName]])*ProjectInfoTable[NumberOfReplications]))</f>
        <v>50</v>
      </c>
      <c r="N2073" s="5" cm="1">
        <f t="array" ref="N2073">IFERROR(AVERAGE(IF((DiscreteStatsTable[GroupByKey]=DiscreteStatsTable[[#This Row],[GroupByKey]]),(DiscreteStatsTable[GroupByKey]=DiscreteStatsTable[[#This Row],[GroupByKey]])*DiscreteStatsTable[Average])),0)</f>
        <v>12.607069427643092</v>
      </c>
      <c r="O2073" s="5" cm="1">
        <f t="array" ref="O2073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73" s="5" cm="1">
        <f t="array" ref="P2073">MAX(IF((ProjectInfoTable[ProjectName]=DiscreteStatsTable[[#This Row],[ProjectName]]),(ProjectInfoTable[ProjectName]=DiscreteStatsTable[[#This Row],[ProjectName]])*ProjectInfoTable[ConfidenceInterval]))</f>
        <v>0.95</v>
      </c>
      <c r="Q2073" s="5">
        <f>IF(AND(DiscreteStatsTable[[#This Row],[RepsWithStatObserved]]=1,Y2073=0),200000000000000000000,IFERROR(_xlfn.T.INV.2T(1 -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73" s="5" cm="1">
        <f t="array" ref="R2073">MIN(IF((DiscreteStatsTable[GroupByKey]=DiscreteStatsTable[[#This Row],[GroupByKey]]),(DiscreteStatsTable[GroupByKey]=DiscreteStatsTable[[#This Row],[GroupByKey]])*DiscreteStatsTable[Average]))</f>
        <v>7.9331094948983001</v>
      </c>
      <c r="S2073" s="5" cm="1">
        <f t="array" ref="S2073">MAX(IF((DiscreteStatsTable[GroupByKey]=DiscreteStatsTable[[#This Row],[GroupByKey]]),(DiscreteStatsTable[GroupByKey]=DiscreteStatsTable[[#This Row],[GroupByKey]])*DiscreteStatsTable[Average]))</f>
        <v>37.249377369444403</v>
      </c>
      <c r="T2073" s="5" cm="1">
        <f t="array" ref="T2073">MIN(IF((DiscreteStatsTable[GroupByKey]=DiscreteStatsTable[[#This Row],[GroupByKey]]),(DiscreteStatsTable[GroupByKey]=DiscreteStatsTable[[#This Row],[GroupByKey]])*DiscreteStatsTable[Minimum]))</f>
        <v>1.6126494971337599</v>
      </c>
      <c r="U2073" s="5" cm="1">
        <f t="array" ref="U2073">MAX(IF((DiscreteStatsTable[GroupByKey]=DiscreteStatsTable[[#This Row],[GroupByKey]]),(DiscreteStatsTable[GroupByKey]=DiscreteStatsTable[[#This Row],[GroupByKey]])*DiscreteStatsTable[Maximum]))</f>
        <v>77.180378385631897</v>
      </c>
      <c r="V2073" s="5" cm="1">
        <f t="array" ref="V207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73" s="5">
        <f>IF((DiscreteStatsTable[[#This Row],[RepsRequested]]&gt;1),DiscreteStatsTable[[#This Row],[HalfWidth]],DiscreteStatsTable[[#This Row],[BatchMeansHalfWidth]])</f>
        <v>1.3504569972558542</v>
      </c>
      <c r="X2073" s="5" cm="1">
        <f t="array" ref="X2073">COUNT(IF((DiscreteStatsTable[GroupByKey]=DiscreteStatsTable[[#This Row],[GroupByKey]]),(DiscreteStatsTable[GroupByKey]=DiscreteStatsTable[[#This Row],[GroupByKey]])*DiscreteStatsTable[Replication]))</f>
        <v>50</v>
      </c>
      <c r="Y2073" s="5">
        <f>IF(DiscreteStatsTable[[#This Row],[RepsRequested]]=DiscreteStatsTable[[#This Row],[RepsWithStatObserved]],1,0)</f>
        <v>1</v>
      </c>
    </row>
    <row r="2074" spans="1:25" x14ac:dyDescent="0.25">
      <c r="A2074" t="s">
        <v>68</v>
      </c>
      <c r="B2074" t="s">
        <v>70</v>
      </c>
      <c r="C2074">
        <v>46</v>
      </c>
      <c r="D2074" t="s">
        <v>101</v>
      </c>
      <c r="E2074" t="s">
        <v>75</v>
      </c>
      <c r="F2074" t="s">
        <v>73</v>
      </c>
      <c r="G2074">
        <v>0.27858526343369699</v>
      </c>
      <c r="H2074">
        <v>2E+20</v>
      </c>
      <c r="I2074">
        <v>6.0157171259629702E-2</v>
      </c>
      <c r="J2074">
        <v>1.34614814454711</v>
      </c>
      <c r="K2074">
        <v>136</v>
      </c>
      <c r="L207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74" s="5" cm="1">
        <f t="array" ref="M2074">MAX(IF((ProjectInfoTable[ProjectName]=DiscreteStatsTable[[#This Row],[ProjectName]]),(ProjectInfoTable[ProjectName]=DiscreteStatsTable[[#This Row],[ProjectName]])*ProjectInfoTable[NumberOfReplications]))</f>
        <v>50</v>
      </c>
      <c r="N2074" s="5" cm="1">
        <f t="array" ref="N2074">IFERROR(AVERAGE(IF((DiscreteStatsTable[GroupByKey]=DiscreteStatsTable[[#This Row],[GroupByKey]]),(DiscreteStatsTable[GroupByKey]=DiscreteStatsTable[[#This Row],[GroupByKey]])*DiscreteStatsTable[Average])),0)</f>
        <v>0.26292505828831725</v>
      </c>
      <c r="O2074" s="5" cm="1">
        <f t="array" ref="O207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74" s="5" cm="1">
        <f t="array" ref="P2074">MAX(IF((ProjectInfoTable[ProjectName]=DiscreteStatsTable[[#This Row],[ProjectName]]),(ProjectInfoTable[ProjectName]=DiscreteStatsTable[[#This Row],[ProjectName]])*ProjectInfoTable[ConfidenceInterval]))</f>
        <v>0.95</v>
      </c>
      <c r="Q2074" s="5">
        <f>IF(AND(DiscreteStatsTable[[#This Row],[RepsWithStatObserved]]=1,Y2074=0),200000000000000000000,IFERROR(_xlfn.T.INV.2T(1 -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74" s="5" cm="1">
        <f t="array" ref="R2074">MIN(IF((DiscreteStatsTable[GroupByKey]=DiscreteStatsTable[[#This Row],[GroupByKey]]),(DiscreteStatsTable[GroupByKey]=DiscreteStatsTable[[#This Row],[GroupByKey]])*DiscreteStatsTable[Average]))</f>
        <v>0.22557766999137499</v>
      </c>
      <c r="S2074" s="5" cm="1">
        <f t="array" ref="S2074">MAX(IF((DiscreteStatsTable[GroupByKey]=DiscreteStatsTable[[#This Row],[GroupByKey]]),(DiscreteStatsTable[GroupByKey]=DiscreteStatsTable[[#This Row],[GroupByKey]])*DiscreteStatsTable[Average]))</f>
        <v>0.304973914001202</v>
      </c>
      <c r="T2074" s="5" cm="1">
        <f t="array" ref="T2074">MIN(IF((DiscreteStatsTable[GroupByKey]=DiscreteStatsTable[[#This Row],[GroupByKey]]),(DiscreteStatsTable[GroupByKey]=DiscreteStatsTable[[#This Row],[GroupByKey]])*DiscreteStatsTable[Minimum]))</f>
        <v>5.0724782129553003E-2</v>
      </c>
      <c r="U2074" s="5" cm="1">
        <f t="array" ref="U2074">MAX(IF((DiscreteStatsTable[GroupByKey]=DiscreteStatsTable[[#This Row],[GroupByKey]]),(DiscreteStatsTable[GroupByKey]=DiscreteStatsTable[[#This Row],[GroupByKey]])*DiscreteStatsTable[Maximum]))</f>
        <v>1.5964764603369801</v>
      </c>
      <c r="V2074" s="5" cm="1">
        <f t="array" ref="V207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74" s="5">
        <f>IF((DiscreteStatsTable[[#This Row],[RepsRequested]]&gt;1),DiscreteStatsTable[[#This Row],[HalfWidth]],DiscreteStatsTable[[#This Row],[BatchMeansHalfWidth]])</f>
        <v>4.5152151721692402E-3</v>
      </c>
      <c r="X2074" s="5" cm="1">
        <f t="array" ref="X2074">COUNT(IF((DiscreteStatsTable[GroupByKey]=DiscreteStatsTable[[#This Row],[GroupByKey]]),(DiscreteStatsTable[GroupByKey]=DiscreteStatsTable[[#This Row],[GroupByKey]])*DiscreteStatsTable[Replication]))</f>
        <v>50</v>
      </c>
      <c r="Y2074" s="5">
        <f>IF(DiscreteStatsTable[[#This Row],[RepsRequested]]=DiscreteStatsTable[[#This Row],[RepsWithStatObserved]],1,0)</f>
        <v>1</v>
      </c>
    </row>
    <row r="2075" spans="1:25" x14ac:dyDescent="0.25">
      <c r="A2075" t="s">
        <v>68</v>
      </c>
      <c r="B2075" t="s">
        <v>70</v>
      </c>
      <c r="C2075">
        <v>46</v>
      </c>
      <c r="D2075" t="s">
        <v>101</v>
      </c>
      <c r="E2075" t="s">
        <v>76</v>
      </c>
      <c r="F2075" t="s">
        <v>73</v>
      </c>
      <c r="G2075">
        <v>8.3575579030108997</v>
      </c>
      <c r="H2075">
        <v>2E+20</v>
      </c>
      <c r="I2075">
        <v>1.8047151377888899</v>
      </c>
      <c r="J2075">
        <v>40.384444336413303</v>
      </c>
      <c r="K2075">
        <v>136</v>
      </c>
      <c r="L207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75" s="5" cm="1">
        <f t="array" ref="M2075">MAX(IF((ProjectInfoTable[ProjectName]=DiscreteStatsTable[[#This Row],[ProjectName]]),(ProjectInfoTable[ProjectName]=DiscreteStatsTable[[#This Row],[ProjectName]])*ProjectInfoTable[NumberOfReplications]))</f>
        <v>50</v>
      </c>
      <c r="N2075" s="5" cm="1">
        <f t="array" ref="N2075">IFERROR(AVERAGE(IF((DiscreteStatsTable[GroupByKey]=DiscreteStatsTable[[#This Row],[GroupByKey]]),(DiscreteStatsTable[GroupByKey]=DiscreteStatsTable[[#This Row],[GroupByKey]])*DiscreteStatsTable[Average])),0)</f>
        <v>7.8877517486495128</v>
      </c>
      <c r="O2075" s="5" cm="1">
        <f t="array" ref="O2075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75" s="5" cm="1">
        <f t="array" ref="P2075">MAX(IF((ProjectInfoTable[ProjectName]=DiscreteStatsTable[[#This Row],[ProjectName]]),(ProjectInfoTable[ProjectName]=DiscreteStatsTable[[#This Row],[ProjectName]])*ProjectInfoTable[ConfidenceInterval]))</f>
        <v>0.95</v>
      </c>
      <c r="Q2075" s="5">
        <f>IF(AND(DiscreteStatsTable[[#This Row],[RepsWithStatObserved]]=1,Y2075=0),200000000000000000000,IFERROR(_xlfn.T.INV.2T(1 -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75" s="5" cm="1">
        <f t="array" ref="R2075">MIN(IF((DiscreteStatsTable[GroupByKey]=DiscreteStatsTable[[#This Row],[GroupByKey]]),(DiscreteStatsTable[GroupByKey]=DiscreteStatsTable[[#This Row],[GroupByKey]])*DiscreteStatsTable[Average]))</f>
        <v>6.7673300997412396</v>
      </c>
      <c r="S2075" s="5" cm="1">
        <f t="array" ref="S2075">MAX(IF((DiscreteStatsTable[GroupByKey]=DiscreteStatsTable[[#This Row],[GroupByKey]]),(DiscreteStatsTable[GroupByKey]=DiscreteStatsTable[[#This Row],[GroupByKey]])*DiscreteStatsTable[Average]))</f>
        <v>9.1492174200360505</v>
      </c>
      <c r="T2075" s="5" cm="1">
        <f t="array" ref="T2075">MIN(IF((DiscreteStatsTable[GroupByKey]=DiscreteStatsTable[[#This Row],[GroupByKey]]),(DiscreteStatsTable[GroupByKey]=DiscreteStatsTable[[#This Row],[GroupByKey]])*DiscreteStatsTable[Minimum]))</f>
        <v>1.5217434638865901</v>
      </c>
      <c r="U2075" s="5" cm="1">
        <f t="array" ref="U2075">MAX(IF((DiscreteStatsTable[GroupByKey]=DiscreteStatsTable[[#This Row],[GroupByKey]]),(DiscreteStatsTable[GroupByKey]=DiscreteStatsTable[[#This Row],[GroupByKey]])*DiscreteStatsTable[Maximum]))</f>
        <v>47.894293810109403</v>
      </c>
      <c r="V2075" s="5" cm="1">
        <f t="array" ref="V207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75" s="5">
        <f>IF((DiscreteStatsTable[[#This Row],[RepsRequested]]&gt;1),DiscreteStatsTable[[#This Row],[HalfWidth]],DiscreteStatsTable[[#This Row],[BatchMeansHalfWidth]])</f>
        <v>0.13545645516507757</v>
      </c>
      <c r="X2075" s="5" cm="1">
        <f t="array" ref="X2075">COUNT(IF((DiscreteStatsTable[GroupByKey]=DiscreteStatsTable[[#This Row],[GroupByKey]]),(DiscreteStatsTable[GroupByKey]=DiscreteStatsTable[[#This Row],[GroupByKey]])*DiscreteStatsTable[Replication]))</f>
        <v>50</v>
      </c>
      <c r="Y2075" s="5">
        <f>IF(DiscreteStatsTable[[#This Row],[RepsRequested]]=DiscreteStatsTable[[#This Row],[RepsWithStatObserved]],1,0)</f>
        <v>1</v>
      </c>
    </row>
    <row r="2076" spans="1:25" x14ac:dyDescent="0.25">
      <c r="A2076" t="s">
        <v>68</v>
      </c>
      <c r="B2076" t="s">
        <v>70</v>
      </c>
      <c r="C2076">
        <v>46</v>
      </c>
      <c r="D2076" t="s">
        <v>101</v>
      </c>
      <c r="E2076" t="s">
        <v>77</v>
      </c>
      <c r="F2076" t="s">
        <v>73</v>
      </c>
      <c r="G2076">
        <v>0</v>
      </c>
      <c r="H2076">
        <v>2E+20</v>
      </c>
      <c r="I2076">
        <v>0</v>
      </c>
      <c r="J2076">
        <v>0</v>
      </c>
      <c r="K2076">
        <v>136</v>
      </c>
      <c r="L207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76" s="5" cm="1">
        <f t="array" ref="M2076">MAX(IF((ProjectInfoTable[ProjectName]=DiscreteStatsTable[[#This Row],[ProjectName]]),(ProjectInfoTable[ProjectName]=DiscreteStatsTable[[#This Row],[ProjectName]])*ProjectInfoTable[NumberOfReplications]))</f>
        <v>50</v>
      </c>
      <c r="N2076" s="5" cm="1">
        <f t="array" ref="N2076">IFERROR(AVERAGE(IF((DiscreteStatsTable[GroupByKey]=DiscreteStatsTable[[#This Row],[GroupByKey]]),(DiscreteStatsTable[GroupByKey]=DiscreteStatsTable[[#This Row],[GroupByKey]])*DiscreteStatsTable[Average])),0)</f>
        <v>0</v>
      </c>
      <c r="O2076" s="5" cm="1">
        <f t="array" ref="O2076">IFERROR(_xlfn.STDEV.S(IF((DiscreteStatsTable[GroupByKey]=DiscreteStatsTable[[#This Row],[GroupByKey]]),(DiscreteStatsTable[GroupByKey]=DiscreteStatsTable[[#This Row],[GroupByKey]])*DiscreteStatsTable[Average])),0)</f>
        <v>0</v>
      </c>
      <c r="P2076" s="5" cm="1">
        <f t="array" ref="P2076">MAX(IF((ProjectInfoTable[ProjectName]=DiscreteStatsTable[[#This Row],[ProjectName]]),(ProjectInfoTable[ProjectName]=DiscreteStatsTable[[#This Row],[ProjectName]])*ProjectInfoTable[ConfidenceInterval]))</f>
        <v>0.95</v>
      </c>
      <c r="Q2076" s="5">
        <f>IF(AND(DiscreteStatsTable[[#This Row],[RepsWithStatObserved]]=1,Y2076=0),200000000000000000000,IFERROR(_xlfn.T.INV.2T(1 -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6" s="5" cm="1">
        <f t="array" ref="R2076">MIN(IF((DiscreteStatsTable[GroupByKey]=DiscreteStatsTable[[#This Row],[GroupByKey]]),(DiscreteStatsTable[GroupByKey]=DiscreteStatsTable[[#This Row],[GroupByKey]])*DiscreteStatsTable[Average]))</f>
        <v>0</v>
      </c>
      <c r="S2076" s="5" cm="1">
        <f t="array" ref="S2076">MAX(IF((DiscreteStatsTable[GroupByKey]=DiscreteStatsTable[[#This Row],[GroupByKey]]),(DiscreteStatsTable[GroupByKey]=DiscreteStatsTable[[#This Row],[GroupByKey]])*DiscreteStatsTable[Average]))</f>
        <v>0</v>
      </c>
      <c r="T2076" s="5" cm="1">
        <f t="array" ref="T2076">MIN(IF((DiscreteStatsTable[GroupByKey]=DiscreteStatsTable[[#This Row],[GroupByKey]]),(DiscreteStatsTable[GroupByKey]=DiscreteStatsTable[[#This Row],[GroupByKey]])*DiscreteStatsTable[Minimum]))</f>
        <v>0</v>
      </c>
      <c r="U2076" s="5" cm="1">
        <f t="array" ref="U2076">MAX(IF((DiscreteStatsTable[GroupByKey]=DiscreteStatsTable[[#This Row],[GroupByKey]]),(DiscreteStatsTable[GroupByKey]=DiscreteStatsTable[[#This Row],[GroupByKey]])*DiscreteStatsTable[Maximum]))</f>
        <v>0</v>
      </c>
      <c r="V2076" s="5" cm="1">
        <f t="array" ref="V207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76" s="5">
        <f>IF((DiscreteStatsTable[[#This Row],[RepsRequested]]&gt;1),DiscreteStatsTable[[#This Row],[HalfWidth]],DiscreteStatsTable[[#This Row],[BatchMeansHalfWidth]])</f>
        <v>0</v>
      </c>
      <c r="X2076" s="5" cm="1">
        <f t="array" ref="X2076">COUNT(IF((DiscreteStatsTable[GroupByKey]=DiscreteStatsTable[[#This Row],[GroupByKey]]),(DiscreteStatsTable[GroupByKey]=DiscreteStatsTable[[#This Row],[GroupByKey]])*DiscreteStatsTable[Replication]))</f>
        <v>50</v>
      </c>
      <c r="Y2076" s="5">
        <f>IF(DiscreteStatsTable[[#This Row],[RepsRequested]]=DiscreteStatsTable[[#This Row],[RepsWithStatObserved]],1,0)</f>
        <v>1</v>
      </c>
    </row>
    <row r="2077" spans="1:25" x14ac:dyDescent="0.25">
      <c r="A2077" t="s">
        <v>68</v>
      </c>
      <c r="B2077" t="s">
        <v>70</v>
      </c>
      <c r="C2077">
        <v>46</v>
      </c>
      <c r="D2077" t="s">
        <v>101</v>
      </c>
      <c r="E2077" t="s">
        <v>78</v>
      </c>
      <c r="F2077" t="s">
        <v>73</v>
      </c>
      <c r="G2077">
        <v>4.4992846615439497</v>
      </c>
      <c r="H2077">
        <v>2E+20</v>
      </c>
      <c r="I2077">
        <v>0</v>
      </c>
      <c r="J2077">
        <v>22.150228024976599</v>
      </c>
      <c r="K2077">
        <v>136</v>
      </c>
      <c r="L207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77" s="5" cm="1">
        <f t="array" ref="M2077">MAX(IF((ProjectInfoTable[ProjectName]=DiscreteStatsTable[[#This Row],[ProjectName]]),(ProjectInfoTable[ProjectName]=DiscreteStatsTable[[#This Row],[ProjectName]])*ProjectInfoTable[NumberOfReplications]))</f>
        <v>50</v>
      </c>
      <c r="N2077" s="5" cm="1">
        <f t="array" ref="N2077">IFERROR(AVERAGE(IF((DiscreteStatsTable[GroupByKey]=DiscreteStatsTable[[#This Row],[GroupByKey]]),(DiscreteStatsTable[GroupByKey]=DiscreteStatsTable[[#This Row],[GroupByKey]])*DiscreteStatsTable[Average])),0)</f>
        <v>4.7193176789935771</v>
      </c>
      <c r="O2077" s="5" cm="1">
        <f t="array" ref="O2077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77" s="5" cm="1">
        <f t="array" ref="P2077">MAX(IF((ProjectInfoTable[ProjectName]=DiscreteStatsTable[[#This Row],[ProjectName]]),(ProjectInfoTable[ProjectName]=DiscreteStatsTable[[#This Row],[ProjectName]])*ProjectInfoTable[ConfidenceInterval]))</f>
        <v>0.95</v>
      </c>
      <c r="Q2077" s="5">
        <f>IF(AND(DiscreteStatsTable[[#This Row],[RepsWithStatObserved]]=1,Y2077=0),200000000000000000000,IFERROR(_xlfn.T.INV.2T(1 -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77" s="5" cm="1">
        <f t="array" ref="R2077">MIN(IF((DiscreteStatsTable[GroupByKey]=DiscreteStatsTable[[#This Row],[GroupByKey]]),(DiscreteStatsTable[GroupByKey]=DiscreteStatsTable[[#This Row],[GroupByKey]])*DiscreteStatsTable[Average]))</f>
        <v>0.99822562879195997</v>
      </c>
      <c r="S2077" s="5" cm="1">
        <f t="array" ref="S2077">MAX(IF((DiscreteStatsTable[GroupByKey]=DiscreteStatsTable[[#This Row],[GroupByKey]]),(DiscreteStatsTable[GroupByKey]=DiscreteStatsTable[[#This Row],[GroupByKey]])*DiscreteStatsTable[Average]))</f>
        <v>28.2391469314353</v>
      </c>
      <c r="T2077" s="5" cm="1">
        <f t="array" ref="T2077">MIN(IF((DiscreteStatsTable[GroupByKey]=DiscreteStatsTable[[#This Row],[GroupByKey]]),(DiscreteStatsTable[GroupByKey]=DiscreteStatsTable[[#This Row],[GroupByKey]])*DiscreteStatsTable[Minimum]))</f>
        <v>0</v>
      </c>
      <c r="U2077" s="5" cm="1">
        <f t="array" ref="U2077">MAX(IF((DiscreteStatsTable[GroupByKey]=DiscreteStatsTable[[#This Row],[GroupByKey]]),(DiscreteStatsTable[GroupByKey]=DiscreteStatsTable[[#This Row],[GroupByKey]])*DiscreteStatsTable[Maximum]))</f>
        <v>63.809412329180802</v>
      </c>
      <c r="V2077" s="5" cm="1">
        <f t="array" ref="V207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77" s="5">
        <f>IF((DiscreteStatsTable[[#This Row],[RepsRequested]]&gt;1),DiscreteStatsTable[[#This Row],[HalfWidth]],DiscreteStatsTable[[#This Row],[BatchMeansHalfWidth]])</f>
        <v>1.2545249514665935</v>
      </c>
      <c r="X2077" s="5" cm="1">
        <f t="array" ref="X2077">COUNT(IF((DiscreteStatsTable[GroupByKey]=DiscreteStatsTable[[#This Row],[GroupByKey]]),(DiscreteStatsTable[GroupByKey]=DiscreteStatsTable[[#This Row],[GroupByKey]])*DiscreteStatsTable[Replication]))</f>
        <v>50</v>
      </c>
      <c r="Y2077" s="5">
        <f>IF(DiscreteStatsTable[[#This Row],[RepsRequested]]=DiscreteStatsTable[[#This Row],[RepsWithStatObserved]],1,0)</f>
        <v>1</v>
      </c>
    </row>
    <row r="2078" spans="1:25" x14ac:dyDescent="0.25">
      <c r="A2078" t="s">
        <v>68</v>
      </c>
      <c r="B2078" t="s">
        <v>70</v>
      </c>
      <c r="C2078">
        <v>47</v>
      </c>
      <c r="D2078" t="s">
        <v>101</v>
      </c>
      <c r="E2078" t="s">
        <v>72</v>
      </c>
      <c r="F2078" t="s">
        <v>73</v>
      </c>
      <c r="G2078">
        <v>0.257470153162566</v>
      </c>
      <c r="H2078">
        <v>2E+20</v>
      </c>
      <c r="I2078">
        <v>6.33676419855628E-2</v>
      </c>
      <c r="J2078">
        <v>1.5964764603369801</v>
      </c>
      <c r="K2078">
        <v>140</v>
      </c>
      <c r="L207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78" s="5" cm="1">
        <f t="array" ref="M2078">MAX(IF((ProjectInfoTable[ProjectName]=DiscreteStatsTable[[#This Row],[ProjectName]]),(ProjectInfoTable[ProjectName]=DiscreteStatsTable[[#This Row],[ProjectName]])*ProjectInfoTable[NumberOfReplications]))</f>
        <v>50</v>
      </c>
      <c r="N2078" s="5" cm="1">
        <f t="array" ref="N2078">IFERROR(AVERAGE(IF((DiscreteStatsTable[GroupByKey]=DiscreteStatsTable[[#This Row],[GroupByKey]]),(DiscreteStatsTable[GroupByKey]=DiscreteStatsTable[[#This Row],[GroupByKey]])*DiscreteStatsTable[Average])),0)</f>
        <v>0.26292505828831725</v>
      </c>
      <c r="O2078" s="5" cm="1">
        <f t="array" ref="O207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78" s="5" cm="1">
        <f t="array" ref="P2078">MAX(IF((ProjectInfoTable[ProjectName]=DiscreteStatsTable[[#This Row],[ProjectName]]),(ProjectInfoTable[ProjectName]=DiscreteStatsTable[[#This Row],[ProjectName]])*ProjectInfoTable[ConfidenceInterval]))</f>
        <v>0.95</v>
      </c>
      <c r="Q2078" s="5">
        <f>IF(AND(DiscreteStatsTable[[#This Row],[RepsWithStatObserved]]=1,Y2078=0),200000000000000000000,IFERROR(_xlfn.T.INV.2T(1 -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78" s="5" cm="1">
        <f t="array" ref="R2078">MIN(IF((DiscreteStatsTable[GroupByKey]=DiscreteStatsTable[[#This Row],[GroupByKey]]),(DiscreteStatsTable[GroupByKey]=DiscreteStatsTable[[#This Row],[GroupByKey]])*DiscreteStatsTable[Average]))</f>
        <v>0.22557766999137499</v>
      </c>
      <c r="S2078" s="5" cm="1">
        <f t="array" ref="S2078">MAX(IF((DiscreteStatsTable[GroupByKey]=DiscreteStatsTable[[#This Row],[GroupByKey]]),(DiscreteStatsTable[GroupByKey]=DiscreteStatsTable[[#This Row],[GroupByKey]])*DiscreteStatsTable[Average]))</f>
        <v>0.304973914001202</v>
      </c>
      <c r="T2078" s="5" cm="1">
        <f t="array" ref="T2078">MIN(IF((DiscreteStatsTable[GroupByKey]=DiscreteStatsTable[[#This Row],[GroupByKey]]),(DiscreteStatsTable[GroupByKey]=DiscreteStatsTable[[#This Row],[GroupByKey]])*DiscreteStatsTable[Minimum]))</f>
        <v>5.0724782129553003E-2</v>
      </c>
      <c r="U2078" s="5" cm="1">
        <f t="array" ref="U2078">MAX(IF((DiscreteStatsTable[GroupByKey]=DiscreteStatsTable[[#This Row],[GroupByKey]]),(DiscreteStatsTable[GroupByKey]=DiscreteStatsTable[[#This Row],[GroupByKey]])*DiscreteStatsTable[Maximum]))</f>
        <v>1.5964764603369801</v>
      </c>
      <c r="V2078" s="5" cm="1">
        <f t="array" ref="V207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78" s="5">
        <f>IF((DiscreteStatsTable[[#This Row],[RepsRequested]]&gt;1),DiscreteStatsTable[[#This Row],[HalfWidth]],DiscreteStatsTable[[#This Row],[BatchMeansHalfWidth]])</f>
        <v>4.5152151721692402E-3</v>
      </c>
      <c r="X2078" s="5" cm="1">
        <f t="array" ref="X2078">COUNT(IF((DiscreteStatsTable[GroupByKey]=DiscreteStatsTable[[#This Row],[GroupByKey]]),(DiscreteStatsTable[GroupByKey]=DiscreteStatsTable[[#This Row],[GroupByKey]])*DiscreteStatsTable[Replication]))</f>
        <v>50</v>
      </c>
      <c r="Y2078" s="5">
        <f>IF(DiscreteStatsTable[[#This Row],[RepsRequested]]=DiscreteStatsTable[[#This Row],[RepsWithStatObserved]],1,0)</f>
        <v>1</v>
      </c>
    </row>
    <row r="2079" spans="1:25" x14ac:dyDescent="0.25">
      <c r="A2079" t="s">
        <v>68</v>
      </c>
      <c r="B2079" t="s">
        <v>70</v>
      </c>
      <c r="C2079">
        <v>47</v>
      </c>
      <c r="D2079" t="s">
        <v>101</v>
      </c>
      <c r="E2079" t="s">
        <v>74</v>
      </c>
      <c r="F2079" t="s">
        <v>73</v>
      </c>
      <c r="G2079">
        <v>10.466010512912099</v>
      </c>
      <c r="H2079">
        <v>2E+20</v>
      </c>
      <c r="I2079">
        <v>2.1095665288478398</v>
      </c>
      <c r="J2079">
        <v>47.894293810109403</v>
      </c>
      <c r="K2079">
        <v>140</v>
      </c>
      <c r="L207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79" s="5" cm="1">
        <f t="array" ref="M2079">MAX(IF((ProjectInfoTable[ProjectName]=DiscreteStatsTable[[#This Row],[ProjectName]]),(ProjectInfoTable[ProjectName]=DiscreteStatsTable[[#This Row],[ProjectName]])*ProjectInfoTable[NumberOfReplications]))</f>
        <v>50</v>
      </c>
      <c r="N2079" s="5" cm="1">
        <f t="array" ref="N2079">IFERROR(AVERAGE(IF((DiscreteStatsTable[GroupByKey]=DiscreteStatsTable[[#This Row],[GroupByKey]]),(DiscreteStatsTable[GroupByKey]=DiscreteStatsTable[[#This Row],[GroupByKey]])*DiscreteStatsTable[Average])),0)</f>
        <v>12.607069427643092</v>
      </c>
      <c r="O2079" s="5" cm="1">
        <f t="array" ref="O2079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79" s="5" cm="1">
        <f t="array" ref="P2079">MAX(IF((ProjectInfoTable[ProjectName]=DiscreteStatsTable[[#This Row],[ProjectName]]),(ProjectInfoTable[ProjectName]=DiscreteStatsTable[[#This Row],[ProjectName]])*ProjectInfoTable[ConfidenceInterval]))</f>
        <v>0.95</v>
      </c>
      <c r="Q2079" s="5">
        <f>IF(AND(DiscreteStatsTable[[#This Row],[RepsWithStatObserved]]=1,Y2079=0),200000000000000000000,IFERROR(_xlfn.T.INV.2T(1 -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79" s="5" cm="1">
        <f t="array" ref="R2079">MIN(IF((DiscreteStatsTable[GroupByKey]=DiscreteStatsTable[[#This Row],[GroupByKey]]),(DiscreteStatsTable[GroupByKey]=DiscreteStatsTable[[#This Row],[GroupByKey]])*DiscreteStatsTable[Average]))</f>
        <v>7.9331094948983001</v>
      </c>
      <c r="S2079" s="5" cm="1">
        <f t="array" ref="S2079">MAX(IF((DiscreteStatsTable[GroupByKey]=DiscreteStatsTable[[#This Row],[GroupByKey]]),(DiscreteStatsTable[GroupByKey]=DiscreteStatsTable[[#This Row],[GroupByKey]])*DiscreteStatsTable[Average]))</f>
        <v>37.249377369444403</v>
      </c>
      <c r="T2079" s="5" cm="1">
        <f t="array" ref="T2079">MIN(IF((DiscreteStatsTable[GroupByKey]=DiscreteStatsTable[[#This Row],[GroupByKey]]),(DiscreteStatsTable[GroupByKey]=DiscreteStatsTable[[#This Row],[GroupByKey]])*DiscreteStatsTable[Minimum]))</f>
        <v>1.6126494971337599</v>
      </c>
      <c r="U2079" s="5" cm="1">
        <f t="array" ref="U2079">MAX(IF((DiscreteStatsTable[GroupByKey]=DiscreteStatsTable[[#This Row],[GroupByKey]]),(DiscreteStatsTable[GroupByKey]=DiscreteStatsTable[[#This Row],[GroupByKey]])*DiscreteStatsTable[Maximum]))</f>
        <v>77.180378385631897</v>
      </c>
      <c r="V2079" s="5" cm="1">
        <f t="array" ref="V207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79" s="5">
        <f>IF((DiscreteStatsTable[[#This Row],[RepsRequested]]&gt;1),DiscreteStatsTable[[#This Row],[HalfWidth]],DiscreteStatsTable[[#This Row],[BatchMeansHalfWidth]])</f>
        <v>1.3504569972558542</v>
      </c>
      <c r="X2079" s="5" cm="1">
        <f t="array" ref="X2079">COUNT(IF((DiscreteStatsTable[GroupByKey]=DiscreteStatsTable[[#This Row],[GroupByKey]]),(DiscreteStatsTable[GroupByKey]=DiscreteStatsTable[[#This Row],[GroupByKey]])*DiscreteStatsTable[Replication]))</f>
        <v>50</v>
      </c>
      <c r="Y2079" s="5">
        <f>IF(DiscreteStatsTable[[#This Row],[RepsRequested]]=DiscreteStatsTable[[#This Row],[RepsWithStatObserved]],1,0)</f>
        <v>1</v>
      </c>
    </row>
    <row r="2080" spans="1:25" x14ac:dyDescent="0.25">
      <c r="A2080" t="s">
        <v>68</v>
      </c>
      <c r="B2080" t="s">
        <v>70</v>
      </c>
      <c r="C2080">
        <v>47</v>
      </c>
      <c r="D2080" t="s">
        <v>101</v>
      </c>
      <c r="E2080" t="s">
        <v>75</v>
      </c>
      <c r="F2080" t="s">
        <v>73</v>
      </c>
      <c r="G2080">
        <v>0.257470153162566</v>
      </c>
      <c r="H2080">
        <v>2E+20</v>
      </c>
      <c r="I2080">
        <v>6.33676419855628E-2</v>
      </c>
      <c r="J2080">
        <v>1.5964764603369801</v>
      </c>
      <c r="K2080">
        <v>140</v>
      </c>
      <c r="L208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80" s="5" cm="1">
        <f t="array" ref="M2080">MAX(IF((ProjectInfoTable[ProjectName]=DiscreteStatsTable[[#This Row],[ProjectName]]),(ProjectInfoTable[ProjectName]=DiscreteStatsTable[[#This Row],[ProjectName]])*ProjectInfoTable[NumberOfReplications]))</f>
        <v>50</v>
      </c>
      <c r="N2080" s="5" cm="1">
        <f t="array" ref="N2080">IFERROR(AVERAGE(IF((DiscreteStatsTable[GroupByKey]=DiscreteStatsTable[[#This Row],[GroupByKey]]),(DiscreteStatsTable[GroupByKey]=DiscreteStatsTable[[#This Row],[GroupByKey]])*DiscreteStatsTable[Average])),0)</f>
        <v>0.26292505828831725</v>
      </c>
      <c r="O2080" s="5" cm="1">
        <f t="array" ref="O208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80" s="5" cm="1">
        <f t="array" ref="P2080">MAX(IF((ProjectInfoTable[ProjectName]=DiscreteStatsTable[[#This Row],[ProjectName]]),(ProjectInfoTable[ProjectName]=DiscreteStatsTable[[#This Row],[ProjectName]])*ProjectInfoTable[ConfidenceInterval]))</f>
        <v>0.95</v>
      </c>
      <c r="Q2080" s="5">
        <f>IF(AND(DiscreteStatsTable[[#This Row],[RepsWithStatObserved]]=1,Y2080=0),200000000000000000000,IFERROR(_xlfn.T.INV.2T(1 -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80" s="5" cm="1">
        <f t="array" ref="R2080">MIN(IF((DiscreteStatsTable[GroupByKey]=DiscreteStatsTable[[#This Row],[GroupByKey]]),(DiscreteStatsTable[GroupByKey]=DiscreteStatsTable[[#This Row],[GroupByKey]])*DiscreteStatsTable[Average]))</f>
        <v>0.22557766999137499</v>
      </c>
      <c r="S2080" s="5" cm="1">
        <f t="array" ref="S2080">MAX(IF((DiscreteStatsTable[GroupByKey]=DiscreteStatsTable[[#This Row],[GroupByKey]]),(DiscreteStatsTable[GroupByKey]=DiscreteStatsTable[[#This Row],[GroupByKey]])*DiscreteStatsTable[Average]))</f>
        <v>0.304973914001202</v>
      </c>
      <c r="T2080" s="5" cm="1">
        <f t="array" ref="T2080">MIN(IF((DiscreteStatsTable[GroupByKey]=DiscreteStatsTable[[#This Row],[GroupByKey]]),(DiscreteStatsTable[GroupByKey]=DiscreteStatsTable[[#This Row],[GroupByKey]])*DiscreteStatsTable[Minimum]))</f>
        <v>5.0724782129553003E-2</v>
      </c>
      <c r="U2080" s="5" cm="1">
        <f t="array" ref="U2080">MAX(IF((DiscreteStatsTable[GroupByKey]=DiscreteStatsTable[[#This Row],[GroupByKey]]),(DiscreteStatsTable[GroupByKey]=DiscreteStatsTable[[#This Row],[GroupByKey]])*DiscreteStatsTable[Maximum]))</f>
        <v>1.5964764603369801</v>
      </c>
      <c r="V2080" s="5" cm="1">
        <f t="array" ref="V208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80" s="5">
        <f>IF((DiscreteStatsTable[[#This Row],[RepsRequested]]&gt;1),DiscreteStatsTable[[#This Row],[HalfWidth]],DiscreteStatsTable[[#This Row],[BatchMeansHalfWidth]])</f>
        <v>4.5152151721692402E-3</v>
      </c>
      <c r="X2080" s="5" cm="1">
        <f t="array" ref="X2080">COUNT(IF((DiscreteStatsTable[GroupByKey]=DiscreteStatsTable[[#This Row],[GroupByKey]]),(DiscreteStatsTable[GroupByKey]=DiscreteStatsTable[[#This Row],[GroupByKey]])*DiscreteStatsTable[Replication]))</f>
        <v>50</v>
      </c>
      <c r="Y2080" s="5">
        <f>IF(DiscreteStatsTable[[#This Row],[RepsRequested]]=DiscreteStatsTable[[#This Row],[RepsWithStatObserved]],1,0)</f>
        <v>1</v>
      </c>
    </row>
    <row r="2081" spans="1:25" x14ac:dyDescent="0.25">
      <c r="A2081" t="s">
        <v>68</v>
      </c>
      <c r="B2081" t="s">
        <v>70</v>
      </c>
      <c r="C2081">
        <v>47</v>
      </c>
      <c r="D2081" t="s">
        <v>101</v>
      </c>
      <c r="E2081" t="s">
        <v>76</v>
      </c>
      <c r="F2081" t="s">
        <v>73</v>
      </c>
      <c r="G2081">
        <v>7.7241045948769802</v>
      </c>
      <c r="H2081">
        <v>2E+20</v>
      </c>
      <c r="I2081">
        <v>1.9010292595668801</v>
      </c>
      <c r="J2081">
        <v>47.894293810109403</v>
      </c>
      <c r="K2081">
        <v>140</v>
      </c>
      <c r="L208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81" s="5" cm="1">
        <f t="array" ref="M2081">MAX(IF((ProjectInfoTable[ProjectName]=DiscreteStatsTable[[#This Row],[ProjectName]]),(ProjectInfoTable[ProjectName]=DiscreteStatsTable[[#This Row],[ProjectName]])*ProjectInfoTable[NumberOfReplications]))</f>
        <v>50</v>
      </c>
      <c r="N2081" s="5" cm="1">
        <f t="array" ref="N2081">IFERROR(AVERAGE(IF((DiscreteStatsTable[GroupByKey]=DiscreteStatsTable[[#This Row],[GroupByKey]]),(DiscreteStatsTable[GroupByKey]=DiscreteStatsTable[[#This Row],[GroupByKey]])*DiscreteStatsTable[Average])),0)</f>
        <v>7.8877517486495128</v>
      </c>
      <c r="O2081" s="5" cm="1">
        <f t="array" ref="O2081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81" s="5" cm="1">
        <f t="array" ref="P2081">MAX(IF((ProjectInfoTable[ProjectName]=DiscreteStatsTable[[#This Row],[ProjectName]]),(ProjectInfoTable[ProjectName]=DiscreteStatsTable[[#This Row],[ProjectName]])*ProjectInfoTable[ConfidenceInterval]))</f>
        <v>0.95</v>
      </c>
      <c r="Q2081" s="5">
        <f>IF(AND(DiscreteStatsTable[[#This Row],[RepsWithStatObserved]]=1,Y2081=0),200000000000000000000,IFERROR(_xlfn.T.INV.2T(1 -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81" s="5" cm="1">
        <f t="array" ref="R2081">MIN(IF((DiscreteStatsTable[GroupByKey]=DiscreteStatsTable[[#This Row],[GroupByKey]]),(DiscreteStatsTable[GroupByKey]=DiscreteStatsTable[[#This Row],[GroupByKey]])*DiscreteStatsTable[Average]))</f>
        <v>6.7673300997412396</v>
      </c>
      <c r="S2081" s="5" cm="1">
        <f t="array" ref="S2081">MAX(IF((DiscreteStatsTable[GroupByKey]=DiscreteStatsTable[[#This Row],[GroupByKey]]),(DiscreteStatsTable[GroupByKey]=DiscreteStatsTable[[#This Row],[GroupByKey]])*DiscreteStatsTable[Average]))</f>
        <v>9.1492174200360505</v>
      </c>
      <c r="T2081" s="5" cm="1">
        <f t="array" ref="T2081">MIN(IF((DiscreteStatsTable[GroupByKey]=DiscreteStatsTable[[#This Row],[GroupByKey]]),(DiscreteStatsTable[GroupByKey]=DiscreteStatsTable[[#This Row],[GroupByKey]])*DiscreteStatsTable[Minimum]))</f>
        <v>1.5217434638865901</v>
      </c>
      <c r="U2081" s="5" cm="1">
        <f t="array" ref="U2081">MAX(IF((DiscreteStatsTable[GroupByKey]=DiscreteStatsTable[[#This Row],[GroupByKey]]),(DiscreteStatsTable[GroupByKey]=DiscreteStatsTable[[#This Row],[GroupByKey]])*DiscreteStatsTable[Maximum]))</f>
        <v>47.894293810109403</v>
      </c>
      <c r="V2081" s="5" cm="1">
        <f t="array" ref="V208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81" s="5">
        <f>IF((DiscreteStatsTable[[#This Row],[RepsRequested]]&gt;1),DiscreteStatsTable[[#This Row],[HalfWidth]],DiscreteStatsTable[[#This Row],[BatchMeansHalfWidth]])</f>
        <v>0.13545645516507757</v>
      </c>
      <c r="X2081" s="5" cm="1">
        <f t="array" ref="X2081">COUNT(IF((DiscreteStatsTable[GroupByKey]=DiscreteStatsTable[[#This Row],[GroupByKey]]),(DiscreteStatsTable[GroupByKey]=DiscreteStatsTable[[#This Row],[GroupByKey]])*DiscreteStatsTable[Replication]))</f>
        <v>50</v>
      </c>
      <c r="Y2081" s="5">
        <f>IF(DiscreteStatsTable[[#This Row],[RepsRequested]]=DiscreteStatsTable[[#This Row],[RepsWithStatObserved]],1,0)</f>
        <v>1</v>
      </c>
    </row>
    <row r="2082" spans="1:25" x14ac:dyDescent="0.25">
      <c r="A2082" t="s">
        <v>68</v>
      </c>
      <c r="B2082" t="s">
        <v>70</v>
      </c>
      <c r="C2082">
        <v>47</v>
      </c>
      <c r="D2082" t="s">
        <v>101</v>
      </c>
      <c r="E2082" t="s">
        <v>77</v>
      </c>
      <c r="F2082" t="s">
        <v>73</v>
      </c>
      <c r="G2082">
        <v>0</v>
      </c>
      <c r="H2082">
        <v>2E+20</v>
      </c>
      <c r="I2082">
        <v>0</v>
      </c>
      <c r="J2082">
        <v>0</v>
      </c>
      <c r="K2082">
        <v>140</v>
      </c>
      <c r="L208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82" s="5" cm="1">
        <f t="array" ref="M2082">MAX(IF((ProjectInfoTable[ProjectName]=DiscreteStatsTable[[#This Row],[ProjectName]]),(ProjectInfoTable[ProjectName]=DiscreteStatsTable[[#This Row],[ProjectName]])*ProjectInfoTable[NumberOfReplications]))</f>
        <v>50</v>
      </c>
      <c r="N2082" s="5" cm="1">
        <f t="array" ref="N2082">IFERROR(AVERAGE(IF((DiscreteStatsTable[GroupByKey]=DiscreteStatsTable[[#This Row],[GroupByKey]]),(DiscreteStatsTable[GroupByKey]=DiscreteStatsTable[[#This Row],[GroupByKey]])*DiscreteStatsTable[Average])),0)</f>
        <v>0</v>
      </c>
      <c r="O2082" s="5" cm="1">
        <f t="array" ref="O2082">IFERROR(_xlfn.STDEV.S(IF((DiscreteStatsTable[GroupByKey]=DiscreteStatsTable[[#This Row],[GroupByKey]]),(DiscreteStatsTable[GroupByKey]=DiscreteStatsTable[[#This Row],[GroupByKey]])*DiscreteStatsTable[Average])),0)</f>
        <v>0</v>
      </c>
      <c r="P2082" s="5" cm="1">
        <f t="array" ref="P2082">MAX(IF((ProjectInfoTable[ProjectName]=DiscreteStatsTable[[#This Row],[ProjectName]]),(ProjectInfoTable[ProjectName]=DiscreteStatsTable[[#This Row],[ProjectName]])*ProjectInfoTable[ConfidenceInterval]))</f>
        <v>0.95</v>
      </c>
      <c r="Q2082" s="5">
        <f>IF(AND(DiscreteStatsTable[[#This Row],[RepsWithStatObserved]]=1,Y2082=0),200000000000000000000,IFERROR(_xlfn.T.INV.2T(1 -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2" s="5" cm="1">
        <f t="array" ref="R2082">MIN(IF((DiscreteStatsTable[GroupByKey]=DiscreteStatsTable[[#This Row],[GroupByKey]]),(DiscreteStatsTable[GroupByKey]=DiscreteStatsTable[[#This Row],[GroupByKey]])*DiscreteStatsTable[Average]))</f>
        <v>0</v>
      </c>
      <c r="S2082" s="5" cm="1">
        <f t="array" ref="S2082">MAX(IF((DiscreteStatsTable[GroupByKey]=DiscreteStatsTable[[#This Row],[GroupByKey]]),(DiscreteStatsTable[GroupByKey]=DiscreteStatsTable[[#This Row],[GroupByKey]])*DiscreteStatsTable[Average]))</f>
        <v>0</v>
      </c>
      <c r="T2082" s="5" cm="1">
        <f t="array" ref="T2082">MIN(IF((DiscreteStatsTable[GroupByKey]=DiscreteStatsTable[[#This Row],[GroupByKey]]),(DiscreteStatsTable[GroupByKey]=DiscreteStatsTable[[#This Row],[GroupByKey]])*DiscreteStatsTable[Minimum]))</f>
        <v>0</v>
      </c>
      <c r="U2082" s="5" cm="1">
        <f t="array" ref="U2082">MAX(IF((DiscreteStatsTable[GroupByKey]=DiscreteStatsTable[[#This Row],[GroupByKey]]),(DiscreteStatsTable[GroupByKey]=DiscreteStatsTable[[#This Row],[GroupByKey]])*DiscreteStatsTable[Maximum]))</f>
        <v>0</v>
      </c>
      <c r="V2082" s="5" cm="1">
        <f t="array" ref="V208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82" s="5">
        <f>IF((DiscreteStatsTable[[#This Row],[RepsRequested]]&gt;1),DiscreteStatsTable[[#This Row],[HalfWidth]],DiscreteStatsTable[[#This Row],[BatchMeansHalfWidth]])</f>
        <v>0</v>
      </c>
      <c r="X2082" s="5" cm="1">
        <f t="array" ref="X2082">COUNT(IF((DiscreteStatsTable[GroupByKey]=DiscreteStatsTable[[#This Row],[GroupByKey]]),(DiscreteStatsTable[GroupByKey]=DiscreteStatsTable[[#This Row],[GroupByKey]])*DiscreteStatsTable[Replication]))</f>
        <v>50</v>
      </c>
      <c r="Y2082" s="5">
        <f>IF(DiscreteStatsTable[[#This Row],[RepsRequested]]=DiscreteStatsTable[[#This Row],[RepsWithStatObserved]],1,0)</f>
        <v>1</v>
      </c>
    </row>
    <row r="2083" spans="1:25" x14ac:dyDescent="0.25">
      <c r="A2083" t="s">
        <v>68</v>
      </c>
      <c r="B2083" t="s">
        <v>70</v>
      </c>
      <c r="C2083">
        <v>47</v>
      </c>
      <c r="D2083" t="s">
        <v>101</v>
      </c>
      <c r="E2083" t="s">
        <v>78</v>
      </c>
      <c r="F2083" t="s">
        <v>73</v>
      </c>
      <c r="G2083">
        <v>2.7419059180351102</v>
      </c>
      <c r="H2083">
        <v>2E+20</v>
      </c>
      <c r="I2083">
        <v>0</v>
      </c>
      <c r="J2083">
        <v>18.4073766676375</v>
      </c>
      <c r="K2083">
        <v>140</v>
      </c>
      <c r="L208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83" s="5" cm="1">
        <f t="array" ref="M2083">MAX(IF((ProjectInfoTable[ProjectName]=DiscreteStatsTable[[#This Row],[ProjectName]]),(ProjectInfoTable[ProjectName]=DiscreteStatsTable[[#This Row],[ProjectName]])*ProjectInfoTable[NumberOfReplications]))</f>
        <v>50</v>
      </c>
      <c r="N2083" s="5" cm="1">
        <f t="array" ref="N2083">IFERROR(AVERAGE(IF((DiscreteStatsTable[GroupByKey]=DiscreteStatsTable[[#This Row],[GroupByKey]]),(DiscreteStatsTable[GroupByKey]=DiscreteStatsTable[[#This Row],[GroupByKey]])*DiscreteStatsTable[Average])),0)</f>
        <v>4.7193176789935771</v>
      </c>
      <c r="O2083" s="5" cm="1">
        <f t="array" ref="O2083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83" s="5" cm="1">
        <f t="array" ref="P2083">MAX(IF((ProjectInfoTable[ProjectName]=DiscreteStatsTable[[#This Row],[ProjectName]]),(ProjectInfoTable[ProjectName]=DiscreteStatsTable[[#This Row],[ProjectName]])*ProjectInfoTable[ConfidenceInterval]))</f>
        <v>0.95</v>
      </c>
      <c r="Q2083" s="5">
        <f>IF(AND(DiscreteStatsTable[[#This Row],[RepsWithStatObserved]]=1,Y2083=0),200000000000000000000,IFERROR(_xlfn.T.INV.2T(1 -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83" s="5" cm="1">
        <f t="array" ref="R2083">MIN(IF((DiscreteStatsTable[GroupByKey]=DiscreteStatsTable[[#This Row],[GroupByKey]]),(DiscreteStatsTable[GroupByKey]=DiscreteStatsTable[[#This Row],[GroupByKey]])*DiscreteStatsTable[Average]))</f>
        <v>0.99822562879195997</v>
      </c>
      <c r="S2083" s="5" cm="1">
        <f t="array" ref="S2083">MAX(IF((DiscreteStatsTable[GroupByKey]=DiscreteStatsTable[[#This Row],[GroupByKey]]),(DiscreteStatsTable[GroupByKey]=DiscreteStatsTable[[#This Row],[GroupByKey]])*DiscreteStatsTable[Average]))</f>
        <v>28.2391469314353</v>
      </c>
      <c r="T2083" s="5" cm="1">
        <f t="array" ref="T2083">MIN(IF((DiscreteStatsTable[GroupByKey]=DiscreteStatsTable[[#This Row],[GroupByKey]]),(DiscreteStatsTable[GroupByKey]=DiscreteStatsTable[[#This Row],[GroupByKey]])*DiscreteStatsTable[Minimum]))</f>
        <v>0</v>
      </c>
      <c r="U2083" s="5" cm="1">
        <f t="array" ref="U2083">MAX(IF((DiscreteStatsTable[GroupByKey]=DiscreteStatsTable[[#This Row],[GroupByKey]]),(DiscreteStatsTable[GroupByKey]=DiscreteStatsTable[[#This Row],[GroupByKey]])*DiscreteStatsTable[Maximum]))</f>
        <v>63.809412329180802</v>
      </c>
      <c r="V2083" s="5" cm="1">
        <f t="array" ref="V208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83" s="5">
        <f>IF((DiscreteStatsTable[[#This Row],[RepsRequested]]&gt;1),DiscreteStatsTable[[#This Row],[HalfWidth]],DiscreteStatsTable[[#This Row],[BatchMeansHalfWidth]])</f>
        <v>1.2545249514665935</v>
      </c>
      <c r="X2083" s="5" cm="1">
        <f t="array" ref="X2083">COUNT(IF((DiscreteStatsTable[GroupByKey]=DiscreteStatsTable[[#This Row],[GroupByKey]]),(DiscreteStatsTable[GroupByKey]=DiscreteStatsTable[[#This Row],[GroupByKey]])*DiscreteStatsTable[Replication]))</f>
        <v>50</v>
      </c>
      <c r="Y2083" s="5">
        <f>IF(DiscreteStatsTable[[#This Row],[RepsRequested]]=DiscreteStatsTable[[#This Row],[RepsWithStatObserved]],1,0)</f>
        <v>1</v>
      </c>
    </row>
    <row r="2084" spans="1:25" x14ac:dyDescent="0.25">
      <c r="A2084" t="s">
        <v>68</v>
      </c>
      <c r="B2084" t="s">
        <v>70</v>
      </c>
      <c r="C2084">
        <v>48</v>
      </c>
      <c r="D2084" t="s">
        <v>101</v>
      </c>
      <c r="E2084" t="s">
        <v>72</v>
      </c>
      <c r="F2084" t="s">
        <v>73</v>
      </c>
      <c r="G2084">
        <v>0.27780218502896997</v>
      </c>
      <c r="H2084">
        <v>2E+20</v>
      </c>
      <c r="I2084">
        <v>6.2390465695432301E-2</v>
      </c>
      <c r="J2084">
        <v>1.3016790017362301</v>
      </c>
      <c r="K2084">
        <v>134</v>
      </c>
      <c r="L208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84" s="5" cm="1">
        <f t="array" ref="M2084">MAX(IF((ProjectInfoTable[ProjectName]=DiscreteStatsTable[[#This Row],[ProjectName]]),(ProjectInfoTable[ProjectName]=DiscreteStatsTable[[#This Row],[ProjectName]])*ProjectInfoTable[NumberOfReplications]))</f>
        <v>50</v>
      </c>
      <c r="N2084" s="5" cm="1">
        <f t="array" ref="N2084">IFERROR(AVERAGE(IF((DiscreteStatsTable[GroupByKey]=DiscreteStatsTable[[#This Row],[GroupByKey]]),(DiscreteStatsTable[GroupByKey]=DiscreteStatsTable[[#This Row],[GroupByKey]])*DiscreteStatsTable[Average])),0)</f>
        <v>0.26292505828831725</v>
      </c>
      <c r="O2084" s="5" cm="1">
        <f t="array" ref="O2084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84" s="5" cm="1">
        <f t="array" ref="P2084">MAX(IF((ProjectInfoTable[ProjectName]=DiscreteStatsTable[[#This Row],[ProjectName]]),(ProjectInfoTable[ProjectName]=DiscreteStatsTable[[#This Row],[ProjectName]])*ProjectInfoTable[ConfidenceInterval]))</f>
        <v>0.95</v>
      </c>
      <c r="Q2084" s="5">
        <f>IF(AND(DiscreteStatsTable[[#This Row],[RepsWithStatObserved]]=1,Y2084=0),200000000000000000000,IFERROR(_xlfn.T.INV.2T(1 -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84" s="5" cm="1">
        <f t="array" ref="R2084">MIN(IF((DiscreteStatsTable[GroupByKey]=DiscreteStatsTable[[#This Row],[GroupByKey]]),(DiscreteStatsTable[GroupByKey]=DiscreteStatsTable[[#This Row],[GroupByKey]])*DiscreteStatsTable[Average]))</f>
        <v>0.22557766999137499</v>
      </c>
      <c r="S2084" s="5" cm="1">
        <f t="array" ref="S2084">MAX(IF((DiscreteStatsTable[GroupByKey]=DiscreteStatsTable[[#This Row],[GroupByKey]]),(DiscreteStatsTable[GroupByKey]=DiscreteStatsTable[[#This Row],[GroupByKey]])*DiscreteStatsTable[Average]))</f>
        <v>0.304973914001202</v>
      </c>
      <c r="T2084" s="5" cm="1">
        <f t="array" ref="T2084">MIN(IF((DiscreteStatsTable[GroupByKey]=DiscreteStatsTable[[#This Row],[GroupByKey]]),(DiscreteStatsTable[GroupByKey]=DiscreteStatsTable[[#This Row],[GroupByKey]])*DiscreteStatsTable[Minimum]))</f>
        <v>5.0724782129553003E-2</v>
      </c>
      <c r="U2084" s="5" cm="1">
        <f t="array" ref="U2084">MAX(IF((DiscreteStatsTable[GroupByKey]=DiscreteStatsTable[[#This Row],[GroupByKey]]),(DiscreteStatsTable[GroupByKey]=DiscreteStatsTable[[#This Row],[GroupByKey]])*DiscreteStatsTable[Maximum]))</f>
        <v>1.5964764603369801</v>
      </c>
      <c r="V2084" s="5" cm="1">
        <f t="array" ref="V208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84" s="5">
        <f>IF((DiscreteStatsTable[[#This Row],[RepsRequested]]&gt;1),DiscreteStatsTable[[#This Row],[HalfWidth]],DiscreteStatsTable[[#This Row],[BatchMeansHalfWidth]])</f>
        <v>4.5152151721692402E-3</v>
      </c>
      <c r="X2084" s="5" cm="1">
        <f t="array" ref="X2084">COUNT(IF((DiscreteStatsTable[GroupByKey]=DiscreteStatsTable[[#This Row],[GroupByKey]]),(DiscreteStatsTable[GroupByKey]=DiscreteStatsTable[[#This Row],[GroupByKey]])*DiscreteStatsTable[Replication]))</f>
        <v>50</v>
      </c>
      <c r="Y2084" s="5">
        <f>IF(DiscreteStatsTable[[#This Row],[RepsRequested]]=DiscreteStatsTable[[#This Row],[RepsWithStatObserved]],1,0)</f>
        <v>1</v>
      </c>
    </row>
    <row r="2085" spans="1:25" x14ac:dyDescent="0.25">
      <c r="A2085" t="s">
        <v>68</v>
      </c>
      <c r="B2085" t="s">
        <v>70</v>
      </c>
      <c r="C2085">
        <v>48</v>
      </c>
      <c r="D2085" t="s">
        <v>101</v>
      </c>
      <c r="E2085" t="s">
        <v>74</v>
      </c>
      <c r="F2085" t="s">
        <v>73</v>
      </c>
      <c r="G2085">
        <v>17.422848029298301</v>
      </c>
      <c r="H2085">
        <v>2E+20</v>
      </c>
      <c r="I2085">
        <v>2.07861708176927</v>
      </c>
      <c r="J2085">
        <v>57.689949831758902</v>
      </c>
      <c r="K2085">
        <v>134</v>
      </c>
      <c r="L208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85" s="5" cm="1">
        <f t="array" ref="M2085">MAX(IF((ProjectInfoTable[ProjectName]=DiscreteStatsTable[[#This Row],[ProjectName]]),(ProjectInfoTable[ProjectName]=DiscreteStatsTable[[#This Row],[ProjectName]])*ProjectInfoTable[NumberOfReplications]))</f>
        <v>50</v>
      </c>
      <c r="N2085" s="5" cm="1">
        <f t="array" ref="N2085">IFERROR(AVERAGE(IF((DiscreteStatsTable[GroupByKey]=DiscreteStatsTable[[#This Row],[GroupByKey]]),(DiscreteStatsTable[GroupByKey]=DiscreteStatsTable[[#This Row],[GroupByKey]])*DiscreteStatsTable[Average])),0)</f>
        <v>12.607069427643092</v>
      </c>
      <c r="O2085" s="5" cm="1">
        <f t="array" ref="O2085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85" s="5" cm="1">
        <f t="array" ref="P2085">MAX(IF((ProjectInfoTable[ProjectName]=DiscreteStatsTable[[#This Row],[ProjectName]]),(ProjectInfoTable[ProjectName]=DiscreteStatsTable[[#This Row],[ProjectName]])*ProjectInfoTable[ConfidenceInterval]))</f>
        <v>0.95</v>
      </c>
      <c r="Q2085" s="5">
        <f>IF(AND(DiscreteStatsTable[[#This Row],[RepsWithStatObserved]]=1,Y2085=0),200000000000000000000,IFERROR(_xlfn.T.INV.2T(1 -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85" s="5" cm="1">
        <f t="array" ref="R2085">MIN(IF((DiscreteStatsTable[GroupByKey]=DiscreteStatsTable[[#This Row],[GroupByKey]]),(DiscreteStatsTable[GroupByKey]=DiscreteStatsTable[[#This Row],[GroupByKey]])*DiscreteStatsTable[Average]))</f>
        <v>7.9331094948983001</v>
      </c>
      <c r="S2085" s="5" cm="1">
        <f t="array" ref="S2085">MAX(IF((DiscreteStatsTable[GroupByKey]=DiscreteStatsTable[[#This Row],[GroupByKey]]),(DiscreteStatsTable[GroupByKey]=DiscreteStatsTable[[#This Row],[GroupByKey]])*DiscreteStatsTable[Average]))</f>
        <v>37.249377369444403</v>
      </c>
      <c r="T2085" s="5" cm="1">
        <f t="array" ref="T2085">MIN(IF((DiscreteStatsTable[GroupByKey]=DiscreteStatsTable[[#This Row],[GroupByKey]]),(DiscreteStatsTable[GroupByKey]=DiscreteStatsTable[[#This Row],[GroupByKey]])*DiscreteStatsTable[Minimum]))</f>
        <v>1.6126494971337599</v>
      </c>
      <c r="U2085" s="5" cm="1">
        <f t="array" ref="U2085">MAX(IF((DiscreteStatsTable[GroupByKey]=DiscreteStatsTable[[#This Row],[GroupByKey]]),(DiscreteStatsTable[GroupByKey]=DiscreteStatsTable[[#This Row],[GroupByKey]])*DiscreteStatsTable[Maximum]))</f>
        <v>77.180378385631897</v>
      </c>
      <c r="V2085" s="5" cm="1">
        <f t="array" ref="V208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85" s="5">
        <f>IF((DiscreteStatsTable[[#This Row],[RepsRequested]]&gt;1),DiscreteStatsTable[[#This Row],[HalfWidth]],DiscreteStatsTable[[#This Row],[BatchMeansHalfWidth]])</f>
        <v>1.3504569972558542</v>
      </c>
      <c r="X2085" s="5" cm="1">
        <f t="array" ref="X2085">COUNT(IF((DiscreteStatsTable[GroupByKey]=DiscreteStatsTable[[#This Row],[GroupByKey]]),(DiscreteStatsTable[GroupByKey]=DiscreteStatsTable[[#This Row],[GroupByKey]])*DiscreteStatsTable[Replication]))</f>
        <v>50</v>
      </c>
      <c r="Y2085" s="5">
        <f>IF(DiscreteStatsTable[[#This Row],[RepsRequested]]=DiscreteStatsTable[[#This Row],[RepsWithStatObserved]],1,0)</f>
        <v>1</v>
      </c>
    </row>
    <row r="2086" spans="1:25" x14ac:dyDescent="0.25">
      <c r="A2086" t="s">
        <v>68</v>
      </c>
      <c r="B2086" t="s">
        <v>70</v>
      </c>
      <c r="C2086">
        <v>48</v>
      </c>
      <c r="D2086" t="s">
        <v>101</v>
      </c>
      <c r="E2086" t="s">
        <v>75</v>
      </c>
      <c r="F2086" t="s">
        <v>73</v>
      </c>
      <c r="G2086">
        <v>0.27780218502896997</v>
      </c>
      <c r="H2086">
        <v>2E+20</v>
      </c>
      <c r="I2086">
        <v>6.2390465695432301E-2</v>
      </c>
      <c r="J2086">
        <v>1.3016790017362301</v>
      </c>
      <c r="K2086">
        <v>134</v>
      </c>
      <c r="L208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86" s="5" cm="1">
        <f t="array" ref="M2086">MAX(IF((ProjectInfoTable[ProjectName]=DiscreteStatsTable[[#This Row],[ProjectName]]),(ProjectInfoTable[ProjectName]=DiscreteStatsTable[[#This Row],[ProjectName]])*ProjectInfoTable[NumberOfReplications]))</f>
        <v>50</v>
      </c>
      <c r="N2086" s="5" cm="1">
        <f t="array" ref="N2086">IFERROR(AVERAGE(IF((DiscreteStatsTable[GroupByKey]=DiscreteStatsTable[[#This Row],[GroupByKey]]),(DiscreteStatsTable[GroupByKey]=DiscreteStatsTable[[#This Row],[GroupByKey]])*DiscreteStatsTable[Average])),0)</f>
        <v>0.26292505828831725</v>
      </c>
      <c r="O2086" s="5" cm="1">
        <f t="array" ref="O208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86" s="5" cm="1">
        <f t="array" ref="P2086">MAX(IF((ProjectInfoTable[ProjectName]=DiscreteStatsTable[[#This Row],[ProjectName]]),(ProjectInfoTable[ProjectName]=DiscreteStatsTable[[#This Row],[ProjectName]])*ProjectInfoTable[ConfidenceInterval]))</f>
        <v>0.95</v>
      </c>
      <c r="Q2086" s="5">
        <f>IF(AND(DiscreteStatsTable[[#This Row],[RepsWithStatObserved]]=1,Y2086=0),200000000000000000000,IFERROR(_xlfn.T.INV.2T(1 -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86" s="5" cm="1">
        <f t="array" ref="R2086">MIN(IF((DiscreteStatsTable[GroupByKey]=DiscreteStatsTable[[#This Row],[GroupByKey]]),(DiscreteStatsTable[GroupByKey]=DiscreteStatsTable[[#This Row],[GroupByKey]])*DiscreteStatsTable[Average]))</f>
        <v>0.22557766999137499</v>
      </c>
      <c r="S2086" s="5" cm="1">
        <f t="array" ref="S2086">MAX(IF((DiscreteStatsTable[GroupByKey]=DiscreteStatsTable[[#This Row],[GroupByKey]]),(DiscreteStatsTable[GroupByKey]=DiscreteStatsTable[[#This Row],[GroupByKey]])*DiscreteStatsTable[Average]))</f>
        <v>0.304973914001202</v>
      </c>
      <c r="T2086" s="5" cm="1">
        <f t="array" ref="T2086">MIN(IF((DiscreteStatsTable[GroupByKey]=DiscreteStatsTable[[#This Row],[GroupByKey]]),(DiscreteStatsTable[GroupByKey]=DiscreteStatsTable[[#This Row],[GroupByKey]])*DiscreteStatsTable[Minimum]))</f>
        <v>5.0724782129553003E-2</v>
      </c>
      <c r="U2086" s="5" cm="1">
        <f t="array" ref="U2086">MAX(IF((DiscreteStatsTable[GroupByKey]=DiscreteStatsTable[[#This Row],[GroupByKey]]),(DiscreteStatsTable[GroupByKey]=DiscreteStatsTable[[#This Row],[GroupByKey]])*DiscreteStatsTable[Maximum]))</f>
        <v>1.5964764603369801</v>
      </c>
      <c r="V2086" s="5" cm="1">
        <f t="array" ref="V208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86" s="5">
        <f>IF((DiscreteStatsTable[[#This Row],[RepsRequested]]&gt;1),DiscreteStatsTable[[#This Row],[HalfWidth]],DiscreteStatsTable[[#This Row],[BatchMeansHalfWidth]])</f>
        <v>4.5152151721692402E-3</v>
      </c>
      <c r="X2086" s="5" cm="1">
        <f t="array" ref="X2086">COUNT(IF((DiscreteStatsTable[GroupByKey]=DiscreteStatsTable[[#This Row],[GroupByKey]]),(DiscreteStatsTable[GroupByKey]=DiscreteStatsTable[[#This Row],[GroupByKey]])*DiscreteStatsTable[Replication]))</f>
        <v>50</v>
      </c>
      <c r="Y2086" s="5">
        <f>IF(DiscreteStatsTable[[#This Row],[RepsRequested]]=DiscreteStatsTable[[#This Row],[RepsWithStatObserved]],1,0)</f>
        <v>1</v>
      </c>
    </row>
    <row r="2087" spans="1:25" x14ac:dyDescent="0.25">
      <c r="A2087" t="s">
        <v>68</v>
      </c>
      <c r="B2087" t="s">
        <v>70</v>
      </c>
      <c r="C2087">
        <v>48</v>
      </c>
      <c r="D2087" t="s">
        <v>101</v>
      </c>
      <c r="E2087" t="s">
        <v>76</v>
      </c>
      <c r="F2087" t="s">
        <v>73</v>
      </c>
      <c r="G2087">
        <v>8.3340655508691093</v>
      </c>
      <c r="H2087">
        <v>2E+20</v>
      </c>
      <c r="I2087">
        <v>1.87171397086297</v>
      </c>
      <c r="J2087">
        <v>39.050370052086997</v>
      </c>
      <c r="K2087">
        <v>134</v>
      </c>
      <c r="L208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87" s="5" cm="1">
        <f t="array" ref="M2087">MAX(IF((ProjectInfoTable[ProjectName]=DiscreteStatsTable[[#This Row],[ProjectName]]),(ProjectInfoTable[ProjectName]=DiscreteStatsTable[[#This Row],[ProjectName]])*ProjectInfoTable[NumberOfReplications]))</f>
        <v>50</v>
      </c>
      <c r="N2087" s="5" cm="1">
        <f t="array" ref="N2087">IFERROR(AVERAGE(IF((DiscreteStatsTable[GroupByKey]=DiscreteStatsTable[[#This Row],[GroupByKey]]),(DiscreteStatsTable[GroupByKey]=DiscreteStatsTable[[#This Row],[GroupByKey]])*DiscreteStatsTable[Average])),0)</f>
        <v>7.8877517486495128</v>
      </c>
      <c r="O2087" s="5" cm="1">
        <f t="array" ref="O2087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87" s="5" cm="1">
        <f t="array" ref="P2087">MAX(IF((ProjectInfoTable[ProjectName]=DiscreteStatsTable[[#This Row],[ProjectName]]),(ProjectInfoTable[ProjectName]=DiscreteStatsTable[[#This Row],[ProjectName]])*ProjectInfoTable[ConfidenceInterval]))</f>
        <v>0.95</v>
      </c>
      <c r="Q2087" s="5">
        <f>IF(AND(DiscreteStatsTable[[#This Row],[RepsWithStatObserved]]=1,Y2087=0),200000000000000000000,IFERROR(_xlfn.T.INV.2T(1 -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87" s="5" cm="1">
        <f t="array" ref="R2087">MIN(IF((DiscreteStatsTable[GroupByKey]=DiscreteStatsTable[[#This Row],[GroupByKey]]),(DiscreteStatsTable[GroupByKey]=DiscreteStatsTable[[#This Row],[GroupByKey]])*DiscreteStatsTable[Average]))</f>
        <v>6.7673300997412396</v>
      </c>
      <c r="S2087" s="5" cm="1">
        <f t="array" ref="S2087">MAX(IF((DiscreteStatsTable[GroupByKey]=DiscreteStatsTable[[#This Row],[GroupByKey]]),(DiscreteStatsTable[GroupByKey]=DiscreteStatsTable[[#This Row],[GroupByKey]])*DiscreteStatsTable[Average]))</f>
        <v>9.1492174200360505</v>
      </c>
      <c r="T2087" s="5" cm="1">
        <f t="array" ref="T2087">MIN(IF((DiscreteStatsTable[GroupByKey]=DiscreteStatsTable[[#This Row],[GroupByKey]]),(DiscreteStatsTable[GroupByKey]=DiscreteStatsTable[[#This Row],[GroupByKey]])*DiscreteStatsTable[Minimum]))</f>
        <v>1.5217434638865901</v>
      </c>
      <c r="U2087" s="5" cm="1">
        <f t="array" ref="U2087">MAX(IF((DiscreteStatsTable[GroupByKey]=DiscreteStatsTable[[#This Row],[GroupByKey]]),(DiscreteStatsTable[GroupByKey]=DiscreteStatsTable[[#This Row],[GroupByKey]])*DiscreteStatsTable[Maximum]))</f>
        <v>47.894293810109403</v>
      </c>
      <c r="V2087" s="5" cm="1">
        <f t="array" ref="V208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87" s="5">
        <f>IF((DiscreteStatsTable[[#This Row],[RepsRequested]]&gt;1),DiscreteStatsTable[[#This Row],[HalfWidth]],DiscreteStatsTable[[#This Row],[BatchMeansHalfWidth]])</f>
        <v>0.13545645516507757</v>
      </c>
      <c r="X2087" s="5" cm="1">
        <f t="array" ref="X2087">COUNT(IF((DiscreteStatsTable[GroupByKey]=DiscreteStatsTable[[#This Row],[GroupByKey]]),(DiscreteStatsTable[GroupByKey]=DiscreteStatsTable[[#This Row],[GroupByKey]])*DiscreteStatsTable[Replication]))</f>
        <v>50</v>
      </c>
      <c r="Y2087" s="5">
        <f>IF(DiscreteStatsTable[[#This Row],[RepsRequested]]=DiscreteStatsTable[[#This Row],[RepsWithStatObserved]],1,0)</f>
        <v>1</v>
      </c>
    </row>
    <row r="2088" spans="1:25" x14ac:dyDescent="0.25">
      <c r="A2088" t="s">
        <v>68</v>
      </c>
      <c r="B2088" t="s">
        <v>70</v>
      </c>
      <c r="C2088">
        <v>48</v>
      </c>
      <c r="D2088" t="s">
        <v>101</v>
      </c>
      <c r="E2088" t="s">
        <v>77</v>
      </c>
      <c r="F2088" t="s">
        <v>73</v>
      </c>
      <c r="G2088">
        <v>0</v>
      </c>
      <c r="H2088">
        <v>2E+20</v>
      </c>
      <c r="I2088">
        <v>0</v>
      </c>
      <c r="J2088">
        <v>0</v>
      </c>
      <c r="K2088">
        <v>134</v>
      </c>
      <c r="L208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88" s="5" cm="1">
        <f t="array" ref="M2088">MAX(IF((ProjectInfoTable[ProjectName]=DiscreteStatsTable[[#This Row],[ProjectName]]),(ProjectInfoTable[ProjectName]=DiscreteStatsTable[[#This Row],[ProjectName]])*ProjectInfoTable[NumberOfReplications]))</f>
        <v>50</v>
      </c>
      <c r="N2088" s="5" cm="1">
        <f t="array" ref="N2088">IFERROR(AVERAGE(IF((DiscreteStatsTable[GroupByKey]=DiscreteStatsTable[[#This Row],[GroupByKey]]),(DiscreteStatsTable[GroupByKey]=DiscreteStatsTable[[#This Row],[GroupByKey]])*DiscreteStatsTable[Average])),0)</f>
        <v>0</v>
      </c>
      <c r="O2088" s="5" cm="1">
        <f t="array" ref="O2088">IFERROR(_xlfn.STDEV.S(IF((DiscreteStatsTable[GroupByKey]=DiscreteStatsTable[[#This Row],[GroupByKey]]),(DiscreteStatsTable[GroupByKey]=DiscreteStatsTable[[#This Row],[GroupByKey]])*DiscreteStatsTable[Average])),0)</f>
        <v>0</v>
      </c>
      <c r="P2088" s="5" cm="1">
        <f t="array" ref="P2088">MAX(IF((ProjectInfoTable[ProjectName]=DiscreteStatsTable[[#This Row],[ProjectName]]),(ProjectInfoTable[ProjectName]=DiscreteStatsTable[[#This Row],[ProjectName]])*ProjectInfoTable[ConfidenceInterval]))</f>
        <v>0.95</v>
      </c>
      <c r="Q2088" s="5">
        <f>IF(AND(DiscreteStatsTable[[#This Row],[RepsWithStatObserved]]=1,Y2088=0),200000000000000000000,IFERROR(_xlfn.T.INV.2T(1 -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8" s="5" cm="1">
        <f t="array" ref="R2088">MIN(IF((DiscreteStatsTable[GroupByKey]=DiscreteStatsTable[[#This Row],[GroupByKey]]),(DiscreteStatsTable[GroupByKey]=DiscreteStatsTable[[#This Row],[GroupByKey]])*DiscreteStatsTable[Average]))</f>
        <v>0</v>
      </c>
      <c r="S2088" s="5" cm="1">
        <f t="array" ref="S2088">MAX(IF((DiscreteStatsTable[GroupByKey]=DiscreteStatsTable[[#This Row],[GroupByKey]]),(DiscreteStatsTable[GroupByKey]=DiscreteStatsTable[[#This Row],[GroupByKey]])*DiscreteStatsTable[Average]))</f>
        <v>0</v>
      </c>
      <c r="T2088" s="5" cm="1">
        <f t="array" ref="T2088">MIN(IF((DiscreteStatsTable[GroupByKey]=DiscreteStatsTable[[#This Row],[GroupByKey]]),(DiscreteStatsTable[GroupByKey]=DiscreteStatsTable[[#This Row],[GroupByKey]])*DiscreteStatsTable[Minimum]))</f>
        <v>0</v>
      </c>
      <c r="U2088" s="5" cm="1">
        <f t="array" ref="U2088">MAX(IF((DiscreteStatsTable[GroupByKey]=DiscreteStatsTable[[#This Row],[GroupByKey]]),(DiscreteStatsTable[GroupByKey]=DiscreteStatsTable[[#This Row],[GroupByKey]])*DiscreteStatsTable[Maximum]))</f>
        <v>0</v>
      </c>
      <c r="V2088" s="5" cm="1">
        <f t="array" ref="V208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88" s="5">
        <f>IF((DiscreteStatsTable[[#This Row],[RepsRequested]]&gt;1),DiscreteStatsTable[[#This Row],[HalfWidth]],DiscreteStatsTable[[#This Row],[BatchMeansHalfWidth]])</f>
        <v>0</v>
      </c>
      <c r="X2088" s="5" cm="1">
        <f t="array" ref="X2088">COUNT(IF((DiscreteStatsTable[GroupByKey]=DiscreteStatsTable[[#This Row],[GroupByKey]]),(DiscreteStatsTable[GroupByKey]=DiscreteStatsTable[[#This Row],[GroupByKey]])*DiscreteStatsTable[Replication]))</f>
        <v>50</v>
      </c>
      <c r="Y2088" s="5">
        <f>IF(DiscreteStatsTable[[#This Row],[RepsRequested]]=DiscreteStatsTable[[#This Row],[RepsWithStatObserved]],1,0)</f>
        <v>1</v>
      </c>
    </row>
    <row r="2089" spans="1:25" x14ac:dyDescent="0.25">
      <c r="A2089" t="s">
        <v>68</v>
      </c>
      <c r="B2089" t="s">
        <v>70</v>
      </c>
      <c r="C2089">
        <v>48</v>
      </c>
      <c r="D2089" t="s">
        <v>101</v>
      </c>
      <c r="E2089" t="s">
        <v>78</v>
      </c>
      <c r="F2089" t="s">
        <v>73</v>
      </c>
      <c r="G2089">
        <v>9.0887824784292199</v>
      </c>
      <c r="H2089">
        <v>2E+20</v>
      </c>
      <c r="I2089">
        <v>0</v>
      </c>
      <c r="J2089">
        <v>37.534584865090999</v>
      </c>
      <c r="K2089">
        <v>134</v>
      </c>
      <c r="L208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89" s="5" cm="1">
        <f t="array" ref="M2089">MAX(IF((ProjectInfoTable[ProjectName]=DiscreteStatsTable[[#This Row],[ProjectName]]),(ProjectInfoTable[ProjectName]=DiscreteStatsTable[[#This Row],[ProjectName]])*ProjectInfoTable[NumberOfReplications]))</f>
        <v>50</v>
      </c>
      <c r="N2089" s="5" cm="1">
        <f t="array" ref="N2089">IFERROR(AVERAGE(IF((DiscreteStatsTable[GroupByKey]=DiscreteStatsTable[[#This Row],[GroupByKey]]),(DiscreteStatsTable[GroupByKey]=DiscreteStatsTable[[#This Row],[GroupByKey]])*DiscreteStatsTable[Average])),0)</f>
        <v>4.7193176789935771</v>
      </c>
      <c r="O2089" s="5" cm="1">
        <f t="array" ref="O2089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89" s="5" cm="1">
        <f t="array" ref="P2089">MAX(IF((ProjectInfoTable[ProjectName]=DiscreteStatsTable[[#This Row],[ProjectName]]),(ProjectInfoTable[ProjectName]=DiscreteStatsTable[[#This Row],[ProjectName]])*ProjectInfoTable[ConfidenceInterval]))</f>
        <v>0.95</v>
      </c>
      <c r="Q2089" s="5">
        <f>IF(AND(DiscreteStatsTable[[#This Row],[RepsWithStatObserved]]=1,Y2089=0),200000000000000000000,IFERROR(_xlfn.T.INV.2T(1 -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89" s="5" cm="1">
        <f t="array" ref="R2089">MIN(IF((DiscreteStatsTable[GroupByKey]=DiscreteStatsTable[[#This Row],[GroupByKey]]),(DiscreteStatsTable[GroupByKey]=DiscreteStatsTable[[#This Row],[GroupByKey]])*DiscreteStatsTable[Average]))</f>
        <v>0.99822562879195997</v>
      </c>
      <c r="S2089" s="5" cm="1">
        <f t="array" ref="S2089">MAX(IF((DiscreteStatsTable[GroupByKey]=DiscreteStatsTable[[#This Row],[GroupByKey]]),(DiscreteStatsTable[GroupByKey]=DiscreteStatsTable[[#This Row],[GroupByKey]])*DiscreteStatsTable[Average]))</f>
        <v>28.2391469314353</v>
      </c>
      <c r="T2089" s="5" cm="1">
        <f t="array" ref="T2089">MIN(IF((DiscreteStatsTable[GroupByKey]=DiscreteStatsTable[[#This Row],[GroupByKey]]),(DiscreteStatsTable[GroupByKey]=DiscreteStatsTable[[#This Row],[GroupByKey]])*DiscreteStatsTable[Minimum]))</f>
        <v>0</v>
      </c>
      <c r="U2089" s="5" cm="1">
        <f t="array" ref="U2089">MAX(IF((DiscreteStatsTable[GroupByKey]=DiscreteStatsTable[[#This Row],[GroupByKey]]),(DiscreteStatsTable[GroupByKey]=DiscreteStatsTable[[#This Row],[GroupByKey]])*DiscreteStatsTable[Maximum]))</f>
        <v>63.809412329180802</v>
      </c>
      <c r="V2089" s="5" cm="1">
        <f t="array" ref="V208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89" s="5">
        <f>IF((DiscreteStatsTable[[#This Row],[RepsRequested]]&gt;1),DiscreteStatsTable[[#This Row],[HalfWidth]],DiscreteStatsTable[[#This Row],[BatchMeansHalfWidth]])</f>
        <v>1.2545249514665935</v>
      </c>
      <c r="X2089" s="5" cm="1">
        <f t="array" ref="X2089">COUNT(IF((DiscreteStatsTable[GroupByKey]=DiscreteStatsTable[[#This Row],[GroupByKey]]),(DiscreteStatsTable[GroupByKey]=DiscreteStatsTable[[#This Row],[GroupByKey]])*DiscreteStatsTable[Replication]))</f>
        <v>50</v>
      </c>
      <c r="Y2089" s="5">
        <f>IF(DiscreteStatsTable[[#This Row],[RepsRequested]]=DiscreteStatsTable[[#This Row],[RepsWithStatObserved]],1,0)</f>
        <v>1</v>
      </c>
    </row>
    <row r="2090" spans="1:25" x14ac:dyDescent="0.25">
      <c r="A2090" t="s">
        <v>68</v>
      </c>
      <c r="B2090" t="s">
        <v>70</v>
      </c>
      <c r="C2090">
        <v>49</v>
      </c>
      <c r="D2090" t="s">
        <v>101</v>
      </c>
      <c r="E2090" t="s">
        <v>72</v>
      </c>
      <c r="F2090" t="s">
        <v>73</v>
      </c>
      <c r="G2090">
        <v>0.24697800034023801</v>
      </c>
      <c r="H2090">
        <v>2E+20</v>
      </c>
      <c r="I2090">
        <v>5.6817074440427502E-2</v>
      </c>
      <c r="J2090">
        <v>1.42846653023688</v>
      </c>
      <c r="K2090">
        <v>139</v>
      </c>
      <c r="L209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90" s="5" cm="1">
        <f t="array" ref="M2090">MAX(IF((ProjectInfoTable[ProjectName]=DiscreteStatsTable[[#This Row],[ProjectName]]),(ProjectInfoTable[ProjectName]=DiscreteStatsTable[[#This Row],[ProjectName]])*ProjectInfoTable[NumberOfReplications]))</f>
        <v>50</v>
      </c>
      <c r="N2090" s="5" cm="1">
        <f t="array" ref="N2090">IFERROR(AVERAGE(IF((DiscreteStatsTable[GroupByKey]=DiscreteStatsTable[[#This Row],[GroupByKey]]),(DiscreteStatsTable[GroupByKey]=DiscreteStatsTable[[#This Row],[GroupByKey]])*DiscreteStatsTable[Average])),0)</f>
        <v>0.26292505828831725</v>
      </c>
      <c r="O2090" s="5" cm="1">
        <f t="array" ref="O2090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90" s="5" cm="1">
        <f t="array" ref="P2090">MAX(IF((ProjectInfoTable[ProjectName]=DiscreteStatsTable[[#This Row],[ProjectName]]),(ProjectInfoTable[ProjectName]=DiscreteStatsTable[[#This Row],[ProjectName]])*ProjectInfoTable[ConfidenceInterval]))</f>
        <v>0.95</v>
      </c>
      <c r="Q2090" s="5">
        <f>IF(AND(DiscreteStatsTable[[#This Row],[RepsWithStatObserved]]=1,Y2090=0),200000000000000000000,IFERROR(_xlfn.T.INV.2T(1 -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90" s="5" cm="1">
        <f t="array" ref="R2090">MIN(IF((DiscreteStatsTable[GroupByKey]=DiscreteStatsTable[[#This Row],[GroupByKey]]),(DiscreteStatsTable[GroupByKey]=DiscreteStatsTable[[#This Row],[GroupByKey]])*DiscreteStatsTable[Average]))</f>
        <v>0.22557766999137499</v>
      </c>
      <c r="S2090" s="5" cm="1">
        <f t="array" ref="S2090">MAX(IF((DiscreteStatsTable[GroupByKey]=DiscreteStatsTable[[#This Row],[GroupByKey]]),(DiscreteStatsTable[GroupByKey]=DiscreteStatsTable[[#This Row],[GroupByKey]])*DiscreteStatsTable[Average]))</f>
        <v>0.304973914001202</v>
      </c>
      <c r="T2090" s="5" cm="1">
        <f t="array" ref="T2090">MIN(IF((DiscreteStatsTable[GroupByKey]=DiscreteStatsTable[[#This Row],[GroupByKey]]),(DiscreteStatsTable[GroupByKey]=DiscreteStatsTable[[#This Row],[GroupByKey]])*DiscreteStatsTable[Minimum]))</f>
        <v>5.0724782129553003E-2</v>
      </c>
      <c r="U2090" s="5" cm="1">
        <f t="array" ref="U2090">MAX(IF((DiscreteStatsTable[GroupByKey]=DiscreteStatsTable[[#This Row],[GroupByKey]]),(DiscreteStatsTable[GroupByKey]=DiscreteStatsTable[[#This Row],[GroupByKey]])*DiscreteStatsTable[Maximum]))</f>
        <v>1.5964764603369801</v>
      </c>
      <c r="V2090" s="5" cm="1">
        <f t="array" ref="V209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90" s="5">
        <f>IF((DiscreteStatsTable[[#This Row],[RepsRequested]]&gt;1),DiscreteStatsTable[[#This Row],[HalfWidth]],DiscreteStatsTable[[#This Row],[BatchMeansHalfWidth]])</f>
        <v>4.5152151721692402E-3</v>
      </c>
      <c r="X2090" s="5" cm="1">
        <f t="array" ref="X2090">COUNT(IF((DiscreteStatsTable[GroupByKey]=DiscreteStatsTable[[#This Row],[GroupByKey]]),(DiscreteStatsTable[GroupByKey]=DiscreteStatsTable[[#This Row],[GroupByKey]])*DiscreteStatsTable[Replication]))</f>
        <v>50</v>
      </c>
      <c r="Y2090" s="5">
        <f>IF(DiscreteStatsTable[[#This Row],[RepsRequested]]=DiscreteStatsTable[[#This Row],[RepsWithStatObserved]],1,0)</f>
        <v>1</v>
      </c>
    </row>
    <row r="2091" spans="1:25" x14ac:dyDescent="0.25">
      <c r="A2091" t="s">
        <v>68</v>
      </c>
      <c r="B2091" t="s">
        <v>70</v>
      </c>
      <c r="C2091">
        <v>49</v>
      </c>
      <c r="D2091" t="s">
        <v>101</v>
      </c>
      <c r="E2091" t="s">
        <v>74</v>
      </c>
      <c r="F2091" t="s">
        <v>73</v>
      </c>
      <c r="G2091">
        <v>10.3778408411246</v>
      </c>
      <c r="H2091">
        <v>2E+20</v>
      </c>
      <c r="I2091">
        <v>2.4090089406474799</v>
      </c>
      <c r="J2091">
        <v>46.915924285984701</v>
      </c>
      <c r="K2091">
        <v>139</v>
      </c>
      <c r="L209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91" s="5" cm="1">
        <f t="array" ref="M2091">MAX(IF((ProjectInfoTable[ProjectName]=DiscreteStatsTable[[#This Row],[ProjectName]]),(ProjectInfoTable[ProjectName]=DiscreteStatsTable[[#This Row],[ProjectName]])*ProjectInfoTable[NumberOfReplications]))</f>
        <v>50</v>
      </c>
      <c r="N2091" s="5" cm="1">
        <f t="array" ref="N2091">IFERROR(AVERAGE(IF((DiscreteStatsTable[GroupByKey]=DiscreteStatsTable[[#This Row],[GroupByKey]]),(DiscreteStatsTable[GroupByKey]=DiscreteStatsTable[[#This Row],[GroupByKey]])*DiscreteStatsTable[Average])),0)</f>
        <v>12.607069427643092</v>
      </c>
      <c r="O2091" s="5" cm="1">
        <f t="array" ref="O2091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91" s="5" cm="1">
        <f t="array" ref="P2091">MAX(IF((ProjectInfoTable[ProjectName]=DiscreteStatsTable[[#This Row],[ProjectName]]),(ProjectInfoTable[ProjectName]=DiscreteStatsTable[[#This Row],[ProjectName]])*ProjectInfoTable[ConfidenceInterval]))</f>
        <v>0.95</v>
      </c>
      <c r="Q2091" s="5">
        <f>IF(AND(DiscreteStatsTable[[#This Row],[RepsWithStatObserved]]=1,Y2091=0),200000000000000000000,IFERROR(_xlfn.T.INV.2T(1 -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91" s="5" cm="1">
        <f t="array" ref="R2091">MIN(IF((DiscreteStatsTable[GroupByKey]=DiscreteStatsTable[[#This Row],[GroupByKey]]),(DiscreteStatsTable[GroupByKey]=DiscreteStatsTable[[#This Row],[GroupByKey]])*DiscreteStatsTable[Average]))</f>
        <v>7.9331094948983001</v>
      </c>
      <c r="S2091" s="5" cm="1">
        <f t="array" ref="S2091">MAX(IF((DiscreteStatsTable[GroupByKey]=DiscreteStatsTable[[#This Row],[GroupByKey]]),(DiscreteStatsTable[GroupByKey]=DiscreteStatsTable[[#This Row],[GroupByKey]])*DiscreteStatsTable[Average]))</f>
        <v>37.249377369444403</v>
      </c>
      <c r="T2091" s="5" cm="1">
        <f t="array" ref="T2091">MIN(IF((DiscreteStatsTable[GroupByKey]=DiscreteStatsTable[[#This Row],[GroupByKey]]),(DiscreteStatsTable[GroupByKey]=DiscreteStatsTable[[#This Row],[GroupByKey]])*DiscreteStatsTable[Minimum]))</f>
        <v>1.6126494971337599</v>
      </c>
      <c r="U2091" s="5" cm="1">
        <f t="array" ref="U2091">MAX(IF((DiscreteStatsTable[GroupByKey]=DiscreteStatsTable[[#This Row],[GroupByKey]]),(DiscreteStatsTable[GroupByKey]=DiscreteStatsTable[[#This Row],[GroupByKey]])*DiscreteStatsTable[Maximum]))</f>
        <v>77.180378385631897</v>
      </c>
      <c r="V2091" s="5" cm="1">
        <f t="array" ref="V209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91" s="5">
        <f>IF((DiscreteStatsTable[[#This Row],[RepsRequested]]&gt;1),DiscreteStatsTable[[#This Row],[HalfWidth]],DiscreteStatsTable[[#This Row],[BatchMeansHalfWidth]])</f>
        <v>1.3504569972558542</v>
      </c>
      <c r="X2091" s="5" cm="1">
        <f t="array" ref="X2091">COUNT(IF((DiscreteStatsTable[GroupByKey]=DiscreteStatsTable[[#This Row],[GroupByKey]]),(DiscreteStatsTable[GroupByKey]=DiscreteStatsTable[[#This Row],[GroupByKey]])*DiscreteStatsTable[Replication]))</f>
        <v>50</v>
      </c>
      <c r="Y2091" s="5">
        <f>IF(DiscreteStatsTable[[#This Row],[RepsRequested]]=DiscreteStatsTable[[#This Row],[RepsWithStatObserved]],1,0)</f>
        <v>1</v>
      </c>
    </row>
    <row r="2092" spans="1:25" x14ac:dyDescent="0.25">
      <c r="A2092" t="s">
        <v>68</v>
      </c>
      <c r="B2092" t="s">
        <v>70</v>
      </c>
      <c r="C2092">
        <v>49</v>
      </c>
      <c r="D2092" t="s">
        <v>101</v>
      </c>
      <c r="E2092" t="s">
        <v>75</v>
      </c>
      <c r="F2092" t="s">
        <v>73</v>
      </c>
      <c r="G2092">
        <v>0.24697800034023801</v>
      </c>
      <c r="H2092">
        <v>2E+20</v>
      </c>
      <c r="I2092">
        <v>5.6817074440427502E-2</v>
      </c>
      <c r="J2092">
        <v>1.42846653023688</v>
      </c>
      <c r="K2092">
        <v>139</v>
      </c>
      <c r="L209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92" s="5" cm="1">
        <f t="array" ref="M2092">MAX(IF((ProjectInfoTable[ProjectName]=DiscreteStatsTable[[#This Row],[ProjectName]]),(ProjectInfoTable[ProjectName]=DiscreteStatsTable[[#This Row],[ProjectName]])*ProjectInfoTable[NumberOfReplications]))</f>
        <v>50</v>
      </c>
      <c r="N2092" s="5" cm="1">
        <f t="array" ref="N2092">IFERROR(AVERAGE(IF((DiscreteStatsTable[GroupByKey]=DiscreteStatsTable[[#This Row],[GroupByKey]]),(DiscreteStatsTable[GroupByKey]=DiscreteStatsTable[[#This Row],[GroupByKey]])*DiscreteStatsTable[Average])),0)</f>
        <v>0.26292505828831725</v>
      </c>
      <c r="O2092" s="5" cm="1">
        <f t="array" ref="O2092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92" s="5" cm="1">
        <f t="array" ref="P2092">MAX(IF((ProjectInfoTable[ProjectName]=DiscreteStatsTable[[#This Row],[ProjectName]]),(ProjectInfoTable[ProjectName]=DiscreteStatsTable[[#This Row],[ProjectName]])*ProjectInfoTable[ConfidenceInterval]))</f>
        <v>0.95</v>
      </c>
      <c r="Q2092" s="5">
        <f>IF(AND(DiscreteStatsTable[[#This Row],[RepsWithStatObserved]]=1,Y2092=0),200000000000000000000,IFERROR(_xlfn.T.INV.2T(1 -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92" s="5" cm="1">
        <f t="array" ref="R2092">MIN(IF((DiscreteStatsTable[GroupByKey]=DiscreteStatsTable[[#This Row],[GroupByKey]]),(DiscreteStatsTable[GroupByKey]=DiscreteStatsTable[[#This Row],[GroupByKey]])*DiscreteStatsTable[Average]))</f>
        <v>0.22557766999137499</v>
      </c>
      <c r="S2092" s="5" cm="1">
        <f t="array" ref="S2092">MAX(IF((DiscreteStatsTable[GroupByKey]=DiscreteStatsTable[[#This Row],[GroupByKey]]),(DiscreteStatsTable[GroupByKey]=DiscreteStatsTable[[#This Row],[GroupByKey]])*DiscreteStatsTable[Average]))</f>
        <v>0.304973914001202</v>
      </c>
      <c r="T2092" s="5" cm="1">
        <f t="array" ref="T2092">MIN(IF((DiscreteStatsTable[GroupByKey]=DiscreteStatsTable[[#This Row],[GroupByKey]]),(DiscreteStatsTable[GroupByKey]=DiscreteStatsTable[[#This Row],[GroupByKey]])*DiscreteStatsTable[Minimum]))</f>
        <v>5.0724782129553003E-2</v>
      </c>
      <c r="U2092" s="5" cm="1">
        <f t="array" ref="U2092">MAX(IF((DiscreteStatsTable[GroupByKey]=DiscreteStatsTable[[#This Row],[GroupByKey]]),(DiscreteStatsTable[GroupByKey]=DiscreteStatsTable[[#This Row],[GroupByKey]])*DiscreteStatsTable[Maximum]))</f>
        <v>1.5964764603369801</v>
      </c>
      <c r="V2092" s="5" cm="1">
        <f t="array" ref="V2092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92" s="5">
        <f>IF((DiscreteStatsTable[[#This Row],[RepsRequested]]&gt;1),DiscreteStatsTable[[#This Row],[HalfWidth]],DiscreteStatsTable[[#This Row],[BatchMeansHalfWidth]])</f>
        <v>4.5152151721692402E-3</v>
      </c>
      <c r="X2092" s="5" cm="1">
        <f t="array" ref="X2092">COUNT(IF((DiscreteStatsTable[GroupByKey]=DiscreteStatsTable[[#This Row],[GroupByKey]]),(DiscreteStatsTable[GroupByKey]=DiscreteStatsTable[[#This Row],[GroupByKey]])*DiscreteStatsTable[Replication]))</f>
        <v>50</v>
      </c>
      <c r="Y2092" s="5">
        <f>IF(DiscreteStatsTable[[#This Row],[RepsRequested]]=DiscreteStatsTable[[#This Row],[RepsWithStatObserved]],1,0)</f>
        <v>1</v>
      </c>
    </row>
    <row r="2093" spans="1:25" x14ac:dyDescent="0.25">
      <c r="A2093" t="s">
        <v>68</v>
      </c>
      <c r="B2093" t="s">
        <v>70</v>
      </c>
      <c r="C2093">
        <v>49</v>
      </c>
      <c r="D2093" t="s">
        <v>101</v>
      </c>
      <c r="E2093" t="s">
        <v>76</v>
      </c>
      <c r="F2093" t="s">
        <v>73</v>
      </c>
      <c r="G2093">
        <v>7.4093400102071501</v>
      </c>
      <c r="H2093">
        <v>2E+20</v>
      </c>
      <c r="I2093">
        <v>1.70451223321282</v>
      </c>
      <c r="J2093">
        <v>42.853995907106302</v>
      </c>
      <c r="K2093">
        <v>139</v>
      </c>
      <c r="L209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93" s="5" cm="1">
        <f t="array" ref="M2093">MAX(IF((ProjectInfoTable[ProjectName]=DiscreteStatsTable[[#This Row],[ProjectName]]),(ProjectInfoTable[ProjectName]=DiscreteStatsTable[[#This Row],[ProjectName]])*ProjectInfoTable[NumberOfReplications]))</f>
        <v>50</v>
      </c>
      <c r="N2093" s="5" cm="1">
        <f t="array" ref="N2093">IFERROR(AVERAGE(IF((DiscreteStatsTable[GroupByKey]=DiscreteStatsTable[[#This Row],[GroupByKey]]),(DiscreteStatsTable[GroupByKey]=DiscreteStatsTable[[#This Row],[GroupByKey]])*DiscreteStatsTable[Average])),0)</f>
        <v>7.8877517486495128</v>
      </c>
      <c r="O2093" s="5" cm="1">
        <f t="array" ref="O2093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93" s="5" cm="1">
        <f t="array" ref="P2093">MAX(IF((ProjectInfoTable[ProjectName]=DiscreteStatsTable[[#This Row],[ProjectName]]),(ProjectInfoTable[ProjectName]=DiscreteStatsTable[[#This Row],[ProjectName]])*ProjectInfoTable[ConfidenceInterval]))</f>
        <v>0.95</v>
      </c>
      <c r="Q2093" s="5">
        <f>IF(AND(DiscreteStatsTable[[#This Row],[RepsWithStatObserved]]=1,Y2093=0),200000000000000000000,IFERROR(_xlfn.T.INV.2T(1 -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93" s="5" cm="1">
        <f t="array" ref="R2093">MIN(IF((DiscreteStatsTable[GroupByKey]=DiscreteStatsTable[[#This Row],[GroupByKey]]),(DiscreteStatsTable[GroupByKey]=DiscreteStatsTable[[#This Row],[GroupByKey]])*DiscreteStatsTable[Average]))</f>
        <v>6.7673300997412396</v>
      </c>
      <c r="S2093" s="5" cm="1">
        <f t="array" ref="S2093">MAX(IF((DiscreteStatsTable[GroupByKey]=DiscreteStatsTable[[#This Row],[GroupByKey]]),(DiscreteStatsTable[GroupByKey]=DiscreteStatsTable[[#This Row],[GroupByKey]])*DiscreteStatsTable[Average]))</f>
        <v>9.1492174200360505</v>
      </c>
      <c r="T2093" s="5" cm="1">
        <f t="array" ref="T2093">MIN(IF((DiscreteStatsTable[GroupByKey]=DiscreteStatsTable[[#This Row],[GroupByKey]]),(DiscreteStatsTable[GroupByKey]=DiscreteStatsTable[[#This Row],[GroupByKey]])*DiscreteStatsTable[Minimum]))</f>
        <v>1.5217434638865901</v>
      </c>
      <c r="U2093" s="5" cm="1">
        <f t="array" ref="U2093">MAX(IF((DiscreteStatsTable[GroupByKey]=DiscreteStatsTable[[#This Row],[GroupByKey]]),(DiscreteStatsTable[GroupByKey]=DiscreteStatsTable[[#This Row],[GroupByKey]])*DiscreteStatsTable[Maximum]))</f>
        <v>47.894293810109403</v>
      </c>
      <c r="V2093" s="5" cm="1">
        <f t="array" ref="V2093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93" s="5">
        <f>IF((DiscreteStatsTable[[#This Row],[RepsRequested]]&gt;1),DiscreteStatsTable[[#This Row],[HalfWidth]],DiscreteStatsTable[[#This Row],[BatchMeansHalfWidth]])</f>
        <v>0.13545645516507757</v>
      </c>
      <c r="X2093" s="5" cm="1">
        <f t="array" ref="X2093">COUNT(IF((DiscreteStatsTable[GroupByKey]=DiscreteStatsTable[[#This Row],[GroupByKey]]),(DiscreteStatsTable[GroupByKey]=DiscreteStatsTable[[#This Row],[GroupByKey]])*DiscreteStatsTable[Replication]))</f>
        <v>50</v>
      </c>
      <c r="Y2093" s="5">
        <f>IF(DiscreteStatsTable[[#This Row],[RepsRequested]]=DiscreteStatsTable[[#This Row],[RepsWithStatObserved]],1,0)</f>
        <v>1</v>
      </c>
    </row>
    <row r="2094" spans="1:25" x14ac:dyDescent="0.25">
      <c r="A2094" t="s">
        <v>68</v>
      </c>
      <c r="B2094" t="s">
        <v>70</v>
      </c>
      <c r="C2094">
        <v>49</v>
      </c>
      <c r="D2094" t="s">
        <v>101</v>
      </c>
      <c r="E2094" t="s">
        <v>77</v>
      </c>
      <c r="F2094" t="s">
        <v>73</v>
      </c>
      <c r="G2094">
        <v>0</v>
      </c>
      <c r="H2094">
        <v>2E+20</v>
      </c>
      <c r="I2094">
        <v>0</v>
      </c>
      <c r="J2094">
        <v>0</v>
      </c>
      <c r="K2094">
        <v>139</v>
      </c>
      <c r="L209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094" s="5" cm="1">
        <f t="array" ref="M2094">MAX(IF((ProjectInfoTable[ProjectName]=DiscreteStatsTable[[#This Row],[ProjectName]]),(ProjectInfoTable[ProjectName]=DiscreteStatsTable[[#This Row],[ProjectName]])*ProjectInfoTable[NumberOfReplications]))</f>
        <v>50</v>
      </c>
      <c r="N2094" s="5" cm="1">
        <f t="array" ref="N2094">IFERROR(AVERAGE(IF((DiscreteStatsTable[GroupByKey]=DiscreteStatsTable[[#This Row],[GroupByKey]]),(DiscreteStatsTable[GroupByKey]=DiscreteStatsTable[[#This Row],[GroupByKey]])*DiscreteStatsTable[Average])),0)</f>
        <v>0</v>
      </c>
      <c r="O2094" s="5" cm="1">
        <f t="array" ref="O2094">IFERROR(_xlfn.STDEV.S(IF((DiscreteStatsTable[GroupByKey]=DiscreteStatsTable[[#This Row],[GroupByKey]]),(DiscreteStatsTable[GroupByKey]=DiscreteStatsTable[[#This Row],[GroupByKey]])*DiscreteStatsTable[Average])),0)</f>
        <v>0</v>
      </c>
      <c r="P2094" s="5" cm="1">
        <f t="array" ref="P2094">MAX(IF((ProjectInfoTable[ProjectName]=DiscreteStatsTable[[#This Row],[ProjectName]]),(ProjectInfoTable[ProjectName]=DiscreteStatsTable[[#This Row],[ProjectName]])*ProjectInfoTable[ConfidenceInterval]))</f>
        <v>0.95</v>
      </c>
      <c r="Q2094" s="5">
        <f>IF(AND(DiscreteStatsTable[[#This Row],[RepsWithStatObserved]]=1,Y2094=0),200000000000000000000,IFERROR(_xlfn.T.INV.2T(1 -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4" s="5" cm="1">
        <f t="array" ref="R2094">MIN(IF((DiscreteStatsTable[GroupByKey]=DiscreteStatsTable[[#This Row],[GroupByKey]]),(DiscreteStatsTable[GroupByKey]=DiscreteStatsTable[[#This Row],[GroupByKey]])*DiscreteStatsTable[Average]))</f>
        <v>0</v>
      </c>
      <c r="S2094" s="5" cm="1">
        <f t="array" ref="S2094">MAX(IF((DiscreteStatsTable[GroupByKey]=DiscreteStatsTable[[#This Row],[GroupByKey]]),(DiscreteStatsTable[GroupByKey]=DiscreteStatsTable[[#This Row],[GroupByKey]])*DiscreteStatsTable[Average]))</f>
        <v>0</v>
      </c>
      <c r="T2094" s="5" cm="1">
        <f t="array" ref="T2094">MIN(IF((DiscreteStatsTable[GroupByKey]=DiscreteStatsTable[[#This Row],[GroupByKey]]),(DiscreteStatsTable[GroupByKey]=DiscreteStatsTable[[#This Row],[GroupByKey]])*DiscreteStatsTable[Minimum]))</f>
        <v>0</v>
      </c>
      <c r="U2094" s="5" cm="1">
        <f t="array" ref="U2094">MAX(IF((DiscreteStatsTable[GroupByKey]=DiscreteStatsTable[[#This Row],[GroupByKey]]),(DiscreteStatsTable[GroupByKey]=DiscreteStatsTable[[#This Row],[GroupByKey]])*DiscreteStatsTable[Maximum]))</f>
        <v>0</v>
      </c>
      <c r="V2094" s="5" cm="1">
        <f t="array" ref="V2094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94" s="5">
        <f>IF((DiscreteStatsTable[[#This Row],[RepsRequested]]&gt;1),DiscreteStatsTable[[#This Row],[HalfWidth]],DiscreteStatsTable[[#This Row],[BatchMeansHalfWidth]])</f>
        <v>0</v>
      </c>
      <c r="X2094" s="5" cm="1">
        <f t="array" ref="X2094">COUNT(IF((DiscreteStatsTable[GroupByKey]=DiscreteStatsTable[[#This Row],[GroupByKey]]),(DiscreteStatsTable[GroupByKey]=DiscreteStatsTable[[#This Row],[GroupByKey]])*DiscreteStatsTable[Replication]))</f>
        <v>50</v>
      </c>
      <c r="Y2094" s="5">
        <f>IF(DiscreteStatsTable[[#This Row],[RepsRequested]]=DiscreteStatsTable[[#This Row],[RepsWithStatObserved]],1,0)</f>
        <v>1</v>
      </c>
    </row>
    <row r="2095" spans="1:25" x14ac:dyDescent="0.25">
      <c r="A2095" t="s">
        <v>68</v>
      </c>
      <c r="B2095" t="s">
        <v>70</v>
      </c>
      <c r="C2095">
        <v>49</v>
      </c>
      <c r="D2095" t="s">
        <v>101</v>
      </c>
      <c r="E2095" t="s">
        <v>78</v>
      </c>
      <c r="F2095" t="s">
        <v>73</v>
      </c>
      <c r="G2095">
        <v>2.9685008309174199</v>
      </c>
      <c r="H2095">
        <v>2E+20</v>
      </c>
      <c r="I2095">
        <v>0</v>
      </c>
      <c r="J2095">
        <v>27.629138373897799</v>
      </c>
      <c r="K2095">
        <v>139</v>
      </c>
      <c r="L209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095" s="5" cm="1">
        <f t="array" ref="M2095">MAX(IF((ProjectInfoTable[ProjectName]=DiscreteStatsTable[[#This Row],[ProjectName]]),(ProjectInfoTable[ProjectName]=DiscreteStatsTable[[#This Row],[ProjectName]])*ProjectInfoTable[NumberOfReplications]))</f>
        <v>50</v>
      </c>
      <c r="N2095" s="5" cm="1">
        <f t="array" ref="N2095">IFERROR(AVERAGE(IF((DiscreteStatsTable[GroupByKey]=DiscreteStatsTable[[#This Row],[GroupByKey]]),(DiscreteStatsTable[GroupByKey]=DiscreteStatsTable[[#This Row],[GroupByKey]])*DiscreteStatsTable[Average])),0)</f>
        <v>4.7193176789935771</v>
      </c>
      <c r="O2095" s="5" cm="1">
        <f t="array" ref="O2095">IFERROR(_xlfn.STDEV.S(IF((DiscreteStatsTable[GroupByKey]=DiscreteStatsTable[[#This Row],[GroupByKey]]),(DiscreteStatsTable[GroupByKey]=DiscreteStatsTable[[#This Row],[GroupByKey]])*DiscreteStatsTable[Average])),0)</f>
        <v>4.4142816051863152</v>
      </c>
      <c r="P2095" s="5" cm="1">
        <f t="array" ref="P2095">MAX(IF((ProjectInfoTable[ProjectName]=DiscreteStatsTable[[#This Row],[ProjectName]]),(ProjectInfoTable[ProjectName]=DiscreteStatsTable[[#This Row],[ProjectName]])*ProjectInfoTable[ConfidenceInterval]))</f>
        <v>0.95</v>
      </c>
      <c r="Q2095" s="5">
        <f>IF(AND(DiscreteStatsTable[[#This Row],[RepsWithStatObserved]]=1,Y2095=0),200000000000000000000,IFERROR(_xlfn.T.INV.2T(1 -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095" s="5" cm="1">
        <f t="array" ref="R2095">MIN(IF((DiscreteStatsTable[GroupByKey]=DiscreteStatsTable[[#This Row],[GroupByKey]]),(DiscreteStatsTable[GroupByKey]=DiscreteStatsTable[[#This Row],[GroupByKey]])*DiscreteStatsTable[Average]))</f>
        <v>0.99822562879195997</v>
      </c>
      <c r="S2095" s="5" cm="1">
        <f t="array" ref="S2095">MAX(IF((DiscreteStatsTable[GroupByKey]=DiscreteStatsTable[[#This Row],[GroupByKey]]),(DiscreteStatsTable[GroupByKey]=DiscreteStatsTable[[#This Row],[GroupByKey]])*DiscreteStatsTable[Average]))</f>
        <v>28.2391469314353</v>
      </c>
      <c r="T2095" s="5" cm="1">
        <f t="array" ref="T2095">MIN(IF((DiscreteStatsTable[GroupByKey]=DiscreteStatsTable[[#This Row],[GroupByKey]]),(DiscreteStatsTable[GroupByKey]=DiscreteStatsTable[[#This Row],[GroupByKey]])*DiscreteStatsTable[Minimum]))</f>
        <v>0</v>
      </c>
      <c r="U2095" s="5" cm="1">
        <f t="array" ref="U2095">MAX(IF((DiscreteStatsTable[GroupByKey]=DiscreteStatsTable[[#This Row],[GroupByKey]]),(DiscreteStatsTable[GroupByKey]=DiscreteStatsTable[[#This Row],[GroupByKey]])*DiscreteStatsTable[Maximum]))</f>
        <v>63.809412329180802</v>
      </c>
      <c r="V2095" s="5" cm="1">
        <f t="array" ref="V2095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95" s="5">
        <f>IF((DiscreteStatsTable[[#This Row],[RepsRequested]]&gt;1),DiscreteStatsTable[[#This Row],[HalfWidth]],DiscreteStatsTable[[#This Row],[BatchMeansHalfWidth]])</f>
        <v>1.2545249514665935</v>
      </c>
      <c r="X2095" s="5" cm="1">
        <f t="array" ref="X2095">COUNT(IF((DiscreteStatsTable[GroupByKey]=DiscreteStatsTable[[#This Row],[GroupByKey]]),(DiscreteStatsTable[GroupByKey]=DiscreteStatsTable[[#This Row],[GroupByKey]])*DiscreteStatsTable[Replication]))</f>
        <v>50</v>
      </c>
      <c r="Y2095" s="5">
        <f>IF(DiscreteStatsTable[[#This Row],[RepsRequested]]=DiscreteStatsTable[[#This Row],[RepsWithStatObserved]],1,0)</f>
        <v>1</v>
      </c>
    </row>
    <row r="2096" spans="1:25" x14ac:dyDescent="0.25">
      <c r="A2096" t="s">
        <v>68</v>
      </c>
      <c r="B2096" t="s">
        <v>70</v>
      </c>
      <c r="C2096">
        <v>50</v>
      </c>
      <c r="D2096" t="s">
        <v>101</v>
      </c>
      <c r="E2096" t="s">
        <v>72</v>
      </c>
      <c r="F2096" t="s">
        <v>73</v>
      </c>
      <c r="G2096">
        <v>0.274630909744143</v>
      </c>
      <c r="H2096">
        <v>2E+20</v>
      </c>
      <c r="I2096">
        <v>6.3162791046925806E-2</v>
      </c>
      <c r="J2096">
        <v>1.2316062505973699</v>
      </c>
      <c r="K2096">
        <v>138</v>
      </c>
      <c r="L209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2096" s="5" cm="1">
        <f t="array" ref="M2096">MAX(IF((ProjectInfoTable[ProjectName]=DiscreteStatsTable[[#This Row],[ProjectName]]),(ProjectInfoTable[ProjectName]=DiscreteStatsTable[[#This Row],[ProjectName]])*ProjectInfoTable[NumberOfReplications]))</f>
        <v>50</v>
      </c>
      <c r="N2096" s="5" cm="1">
        <f t="array" ref="N2096">IFERROR(AVERAGE(IF((DiscreteStatsTable[GroupByKey]=DiscreteStatsTable[[#This Row],[GroupByKey]]),(DiscreteStatsTable[GroupByKey]=DiscreteStatsTable[[#This Row],[GroupByKey]])*DiscreteStatsTable[Average])),0)</f>
        <v>0.26292505828831725</v>
      </c>
      <c r="O2096" s="5" cm="1">
        <f t="array" ref="O2096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96" s="5" cm="1">
        <f t="array" ref="P2096">MAX(IF((ProjectInfoTable[ProjectName]=DiscreteStatsTable[[#This Row],[ProjectName]]),(ProjectInfoTable[ProjectName]=DiscreteStatsTable[[#This Row],[ProjectName]])*ProjectInfoTable[ConfidenceInterval]))</f>
        <v>0.95</v>
      </c>
      <c r="Q2096" s="5">
        <f>IF(AND(DiscreteStatsTable[[#This Row],[RepsWithStatObserved]]=1,Y2096=0),200000000000000000000,IFERROR(_xlfn.T.INV.2T(1 -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96" s="5" cm="1">
        <f t="array" ref="R2096">MIN(IF((DiscreteStatsTable[GroupByKey]=DiscreteStatsTable[[#This Row],[GroupByKey]]),(DiscreteStatsTable[GroupByKey]=DiscreteStatsTable[[#This Row],[GroupByKey]])*DiscreteStatsTable[Average]))</f>
        <v>0.22557766999137499</v>
      </c>
      <c r="S2096" s="5" cm="1">
        <f t="array" ref="S2096">MAX(IF((DiscreteStatsTable[GroupByKey]=DiscreteStatsTable[[#This Row],[GroupByKey]]),(DiscreteStatsTable[GroupByKey]=DiscreteStatsTable[[#This Row],[GroupByKey]])*DiscreteStatsTable[Average]))</f>
        <v>0.304973914001202</v>
      </c>
      <c r="T2096" s="5" cm="1">
        <f t="array" ref="T2096">MIN(IF((DiscreteStatsTable[GroupByKey]=DiscreteStatsTable[[#This Row],[GroupByKey]]),(DiscreteStatsTable[GroupByKey]=DiscreteStatsTable[[#This Row],[GroupByKey]])*DiscreteStatsTable[Minimum]))</f>
        <v>5.0724782129553003E-2</v>
      </c>
      <c r="U2096" s="5" cm="1">
        <f t="array" ref="U2096">MAX(IF((DiscreteStatsTable[GroupByKey]=DiscreteStatsTable[[#This Row],[GroupByKey]]),(DiscreteStatsTable[GroupByKey]=DiscreteStatsTable[[#This Row],[GroupByKey]])*DiscreteStatsTable[Maximum]))</f>
        <v>1.5964764603369801</v>
      </c>
      <c r="V2096" s="5" cm="1">
        <f t="array" ref="V2096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96" s="5">
        <f>IF((DiscreteStatsTable[[#This Row],[RepsRequested]]&gt;1),DiscreteStatsTable[[#This Row],[HalfWidth]],DiscreteStatsTable[[#This Row],[BatchMeansHalfWidth]])</f>
        <v>4.5152151721692402E-3</v>
      </c>
      <c r="X2096" s="5" cm="1">
        <f t="array" ref="X2096">COUNT(IF((DiscreteStatsTable[GroupByKey]=DiscreteStatsTable[[#This Row],[GroupByKey]]),(DiscreteStatsTable[GroupByKey]=DiscreteStatsTable[[#This Row],[GroupByKey]])*DiscreteStatsTable[Replication]))</f>
        <v>50</v>
      </c>
      <c r="Y2096" s="5">
        <f>IF(DiscreteStatsTable[[#This Row],[RepsRequested]]=DiscreteStatsTable[[#This Row],[RepsWithStatObserved]],1,0)</f>
        <v>1</v>
      </c>
    </row>
    <row r="2097" spans="1:25" x14ac:dyDescent="0.25">
      <c r="A2097" t="s">
        <v>68</v>
      </c>
      <c r="B2097" t="s">
        <v>70</v>
      </c>
      <c r="C2097">
        <v>50</v>
      </c>
      <c r="D2097" t="s">
        <v>101</v>
      </c>
      <c r="E2097" t="s">
        <v>74</v>
      </c>
      <c r="F2097" t="s">
        <v>73</v>
      </c>
      <c r="G2097">
        <v>12.171261574555899</v>
      </c>
      <c r="H2097">
        <v>2E+20</v>
      </c>
      <c r="I2097">
        <v>1.89488373140777</v>
      </c>
      <c r="J2097">
        <v>45.077278013796899</v>
      </c>
      <c r="K2097">
        <v>138</v>
      </c>
      <c r="L209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2097" s="5" cm="1">
        <f t="array" ref="M2097">MAX(IF((ProjectInfoTable[ProjectName]=DiscreteStatsTable[[#This Row],[ProjectName]]),(ProjectInfoTable[ProjectName]=DiscreteStatsTable[[#This Row],[ProjectName]])*ProjectInfoTable[NumberOfReplications]))</f>
        <v>50</v>
      </c>
      <c r="N2097" s="5" cm="1">
        <f t="array" ref="N2097">IFERROR(AVERAGE(IF((DiscreteStatsTable[GroupByKey]=DiscreteStatsTable[[#This Row],[GroupByKey]]),(DiscreteStatsTable[GroupByKey]=DiscreteStatsTable[[#This Row],[GroupByKey]])*DiscreteStatsTable[Average])),0)</f>
        <v>12.607069427643092</v>
      </c>
      <c r="O2097" s="5" cm="1">
        <f t="array" ref="O2097">IFERROR(_xlfn.STDEV.S(IF((DiscreteStatsTable[GroupByKey]=DiscreteStatsTable[[#This Row],[GroupByKey]]),(DiscreteStatsTable[GroupByKey]=DiscreteStatsTable[[#This Row],[GroupByKey]])*DiscreteStatsTable[Average])),0)</f>
        <v>4.7518365215555507</v>
      </c>
      <c r="P2097" s="5" cm="1">
        <f t="array" ref="P2097">MAX(IF((ProjectInfoTable[ProjectName]=DiscreteStatsTable[[#This Row],[ProjectName]]),(ProjectInfoTable[ProjectName]=DiscreteStatsTable[[#This Row],[ProjectName]])*ProjectInfoTable[ConfidenceInterval]))</f>
        <v>0.95</v>
      </c>
      <c r="Q2097" s="5">
        <f>IF(AND(DiscreteStatsTable[[#This Row],[RepsWithStatObserved]]=1,Y2097=0),200000000000000000000,IFERROR(_xlfn.T.INV.2T(1 -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1.3504569972558542</v>
      </c>
      <c r="R2097" s="5" cm="1">
        <f t="array" ref="R2097">MIN(IF((DiscreteStatsTable[GroupByKey]=DiscreteStatsTable[[#This Row],[GroupByKey]]),(DiscreteStatsTable[GroupByKey]=DiscreteStatsTable[[#This Row],[GroupByKey]])*DiscreteStatsTable[Average]))</f>
        <v>7.9331094948983001</v>
      </c>
      <c r="S2097" s="5" cm="1">
        <f t="array" ref="S2097">MAX(IF((DiscreteStatsTable[GroupByKey]=DiscreteStatsTable[[#This Row],[GroupByKey]]),(DiscreteStatsTable[GroupByKey]=DiscreteStatsTable[[#This Row],[GroupByKey]])*DiscreteStatsTable[Average]))</f>
        <v>37.249377369444403</v>
      </c>
      <c r="T2097" s="5" cm="1">
        <f t="array" ref="T2097">MIN(IF((DiscreteStatsTable[GroupByKey]=DiscreteStatsTable[[#This Row],[GroupByKey]]),(DiscreteStatsTable[GroupByKey]=DiscreteStatsTable[[#This Row],[GroupByKey]])*DiscreteStatsTable[Minimum]))</f>
        <v>1.6126494971337599</v>
      </c>
      <c r="U2097" s="5" cm="1">
        <f t="array" ref="U2097">MAX(IF((DiscreteStatsTable[GroupByKey]=DiscreteStatsTable[[#This Row],[GroupByKey]]),(DiscreteStatsTable[GroupByKey]=DiscreteStatsTable[[#This Row],[GroupByKey]])*DiscreteStatsTable[Maximum]))</f>
        <v>77.180378385631897</v>
      </c>
      <c r="V2097" s="5" cm="1">
        <f t="array" ref="V2097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97" s="5">
        <f>IF((DiscreteStatsTable[[#This Row],[RepsRequested]]&gt;1),DiscreteStatsTable[[#This Row],[HalfWidth]],DiscreteStatsTable[[#This Row],[BatchMeansHalfWidth]])</f>
        <v>1.3504569972558542</v>
      </c>
      <c r="X2097" s="5" cm="1">
        <f t="array" ref="X2097">COUNT(IF((DiscreteStatsTable[GroupByKey]=DiscreteStatsTable[[#This Row],[GroupByKey]]),(DiscreteStatsTable[GroupByKey]=DiscreteStatsTable[[#This Row],[GroupByKey]])*DiscreteStatsTable[Replication]))</f>
        <v>50</v>
      </c>
      <c r="Y2097" s="5">
        <f>IF(DiscreteStatsTable[[#This Row],[RepsRequested]]=DiscreteStatsTable[[#This Row],[RepsWithStatObserved]],1,0)</f>
        <v>1</v>
      </c>
    </row>
    <row r="2098" spans="1:25" x14ac:dyDescent="0.25">
      <c r="A2098" t="s">
        <v>68</v>
      </c>
      <c r="B2098" t="s">
        <v>70</v>
      </c>
      <c r="C2098">
        <v>50</v>
      </c>
      <c r="D2098" t="s">
        <v>101</v>
      </c>
      <c r="E2098" t="s">
        <v>75</v>
      </c>
      <c r="F2098" t="s">
        <v>73</v>
      </c>
      <c r="G2098">
        <v>0.274630909744143</v>
      </c>
      <c r="H2098">
        <v>2E+20</v>
      </c>
      <c r="I2098">
        <v>6.3162791046925806E-2</v>
      </c>
      <c r="J2098">
        <v>1.2316062505973699</v>
      </c>
      <c r="K2098">
        <v>138</v>
      </c>
      <c r="L209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2098" s="5" cm="1">
        <f t="array" ref="M2098">MAX(IF((ProjectInfoTable[ProjectName]=DiscreteStatsTable[[#This Row],[ProjectName]]),(ProjectInfoTable[ProjectName]=DiscreteStatsTable[[#This Row],[ProjectName]])*ProjectInfoTable[NumberOfReplications]))</f>
        <v>50</v>
      </c>
      <c r="N2098" s="5" cm="1">
        <f t="array" ref="N2098">IFERROR(AVERAGE(IF((DiscreteStatsTable[GroupByKey]=DiscreteStatsTable[[#This Row],[GroupByKey]]),(DiscreteStatsTable[GroupByKey]=DiscreteStatsTable[[#This Row],[GroupByKey]])*DiscreteStatsTable[Average])),0)</f>
        <v>0.26292505828831725</v>
      </c>
      <c r="O2098" s="5" cm="1">
        <f t="array" ref="O2098">IFERROR(_xlfn.STDEV.S(IF((DiscreteStatsTable[GroupByKey]=DiscreteStatsTable[[#This Row],[GroupByKey]]),(DiscreteStatsTable[GroupByKey]=DiscreteStatsTable[[#This Row],[GroupByKey]])*DiscreteStatsTable[Average])),0)</f>
        <v>1.5887632409912724E-2</v>
      </c>
      <c r="P2098" s="5" cm="1">
        <f t="array" ref="P2098">MAX(IF((ProjectInfoTable[ProjectName]=DiscreteStatsTable[[#This Row],[ProjectName]]),(ProjectInfoTable[ProjectName]=DiscreteStatsTable[[#This Row],[ProjectName]])*ProjectInfoTable[ConfidenceInterval]))</f>
        <v>0.95</v>
      </c>
      <c r="Q2098" s="5">
        <f>IF(AND(DiscreteStatsTable[[#This Row],[RepsWithStatObserved]]=1,Y2098=0),200000000000000000000,IFERROR(_xlfn.T.INV.2T(1 -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4.5152151721692402E-3</v>
      </c>
      <c r="R2098" s="5" cm="1">
        <f t="array" ref="R2098">MIN(IF((DiscreteStatsTable[GroupByKey]=DiscreteStatsTable[[#This Row],[GroupByKey]]),(DiscreteStatsTable[GroupByKey]=DiscreteStatsTable[[#This Row],[GroupByKey]])*DiscreteStatsTable[Average]))</f>
        <v>0.22557766999137499</v>
      </c>
      <c r="S2098" s="5" cm="1">
        <f t="array" ref="S2098">MAX(IF((DiscreteStatsTable[GroupByKey]=DiscreteStatsTable[[#This Row],[GroupByKey]]),(DiscreteStatsTable[GroupByKey]=DiscreteStatsTable[[#This Row],[GroupByKey]])*DiscreteStatsTable[Average]))</f>
        <v>0.304973914001202</v>
      </c>
      <c r="T2098" s="5" cm="1">
        <f t="array" ref="T2098">MIN(IF((DiscreteStatsTable[GroupByKey]=DiscreteStatsTable[[#This Row],[GroupByKey]]),(DiscreteStatsTable[GroupByKey]=DiscreteStatsTable[[#This Row],[GroupByKey]])*DiscreteStatsTable[Minimum]))</f>
        <v>5.0724782129553003E-2</v>
      </c>
      <c r="U2098" s="5" cm="1">
        <f t="array" ref="U2098">MAX(IF((DiscreteStatsTable[GroupByKey]=DiscreteStatsTable[[#This Row],[GroupByKey]]),(DiscreteStatsTable[GroupByKey]=DiscreteStatsTable[[#This Row],[GroupByKey]])*DiscreteStatsTable[Maximum]))</f>
        <v>1.5964764603369801</v>
      </c>
      <c r="V2098" s="5" cm="1">
        <f t="array" ref="V2098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98" s="5">
        <f>IF((DiscreteStatsTable[[#This Row],[RepsRequested]]&gt;1),DiscreteStatsTable[[#This Row],[HalfWidth]],DiscreteStatsTable[[#This Row],[BatchMeansHalfWidth]])</f>
        <v>4.5152151721692402E-3</v>
      </c>
      <c r="X2098" s="5" cm="1">
        <f t="array" ref="X2098">COUNT(IF((DiscreteStatsTable[GroupByKey]=DiscreteStatsTable[[#This Row],[GroupByKey]]),(DiscreteStatsTable[GroupByKey]=DiscreteStatsTable[[#This Row],[GroupByKey]])*DiscreteStatsTable[Replication]))</f>
        <v>50</v>
      </c>
      <c r="Y2098" s="5">
        <f>IF(DiscreteStatsTable[[#This Row],[RepsRequested]]=DiscreteStatsTable[[#This Row],[RepsWithStatObserved]],1,0)</f>
        <v>1</v>
      </c>
    </row>
    <row r="2099" spans="1:25" x14ac:dyDescent="0.25">
      <c r="A2099" t="s">
        <v>68</v>
      </c>
      <c r="B2099" t="s">
        <v>70</v>
      </c>
      <c r="C2099">
        <v>50</v>
      </c>
      <c r="D2099" t="s">
        <v>101</v>
      </c>
      <c r="E2099" t="s">
        <v>76</v>
      </c>
      <c r="F2099" t="s">
        <v>73</v>
      </c>
      <c r="G2099">
        <v>8.2389272923243002</v>
      </c>
      <c r="H2099">
        <v>2E+20</v>
      </c>
      <c r="I2099">
        <v>1.89488373140777</v>
      </c>
      <c r="J2099">
        <v>36.948187517921198</v>
      </c>
      <c r="K2099">
        <v>138</v>
      </c>
      <c r="L209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2099" s="5" cm="1">
        <f t="array" ref="M2099">MAX(IF((ProjectInfoTable[ProjectName]=DiscreteStatsTable[[#This Row],[ProjectName]]),(ProjectInfoTable[ProjectName]=DiscreteStatsTable[[#This Row],[ProjectName]])*ProjectInfoTable[NumberOfReplications]))</f>
        <v>50</v>
      </c>
      <c r="N2099" s="5" cm="1">
        <f t="array" ref="N2099">IFERROR(AVERAGE(IF((DiscreteStatsTable[GroupByKey]=DiscreteStatsTable[[#This Row],[GroupByKey]]),(DiscreteStatsTable[GroupByKey]=DiscreteStatsTable[[#This Row],[GroupByKey]])*DiscreteStatsTable[Average])),0)</f>
        <v>7.8877517486495128</v>
      </c>
      <c r="O2099" s="5" cm="1">
        <f t="array" ref="O2099">IFERROR(_xlfn.STDEV.S(IF((DiscreteStatsTable[GroupByKey]=DiscreteStatsTable[[#This Row],[GroupByKey]]),(DiscreteStatsTable[GroupByKey]=DiscreteStatsTable[[#This Row],[GroupByKey]])*DiscreteStatsTable[Average])),0)</f>
        <v>0.47662897229738305</v>
      </c>
      <c r="P2099" s="5" cm="1">
        <f t="array" ref="P2099">MAX(IF((ProjectInfoTable[ProjectName]=DiscreteStatsTable[[#This Row],[ProjectName]]),(ProjectInfoTable[ProjectName]=DiscreteStatsTable[[#This Row],[ProjectName]])*ProjectInfoTable[ConfidenceInterval]))</f>
        <v>0.95</v>
      </c>
      <c r="Q2099" s="5">
        <f>IF(AND(DiscreteStatsTable[[#This Row],[RepsWithStatObserved]]=1,Y2099=0),200000000000000000000,IFERROR(_xlfn.T.INV.2T(1 -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0.13545645516507757</v>
      </c>
      <c r="R2099" s="5" cm="1">
        <f t="array" ref="R2099">MIN(IF((DiscreteStatsTable[GroupByKey]=DiscreteStatsTable[[#This Row],[GroupByKey]]),(DiscreteStatsTable[GroupByKey]=DiscreteStatsTable[[#This Row],[GroupByKey]])*DiscreteStatsTable[Average]))</f>
        <v>6.7673300997412396</v>
      </c>
      <c r="S2099" s="5" cm="1">
        <f t="array" ref="S2099">MAX(IF((DiscreteStatsTable[GroupByKey]=DiscreteStatsTable[[#This Row],[GroupByKey]]),(DiscreteStatsTable[GroupByKey]=DiscreteStatsTable[[#This Row],[GroupByKey]])*DiscreteStatsTable[Average]))</f>
        <v>9.1492174200360505</v>
      </c>
      <c r="T2099" s="5" cm="1">
        <f t="array" ref="T2099">MIN(IF((DiscreteStatsTable[GroupByKey]=DiscreteStatsTable[[#This Row],[GroupByKey]]),(DiscreteStatsTable[GroupByKey]=DiscreteStatsTable[[#This Row],[GroupByKey]])*DiscreteStatsTable[Minimum]))</f>
        <v>1.5217434638865901</v>
      </c>
      <c r="U2099" s="5" cm="1">
        <f t="array" ref="U2099">MAX(IF((DiscreteStatsTable[GroupByKey]=DiscreteStatsTable[[#This Row],[GroupByKey]]),(DiscreteStatsTable[GroupByKey]=DiscreteStatsTable[[#This Row],[GroupByKey]])*DiscreteStatsTable[Maximum]))</f>
        <v>47.894293810109403</v>
      </c>
      <c r="V2099" s="5" cm="1">
        <f t="array" ref="V2099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099" s="5">
        <f>IF((DiscreteStatsTable[[#This Row],[RepsRequested]]&gt;1),DiscreteStatsTable[[#This Row],[HalfWidth]],DiscreteStatsTable[[#This Row],[BatchMeansHalfWidth]])</f>
        <v>0.13545645516507757</v>
      </c>
      <c r="X2099" s="5" cm="1">
        <f t="array" ref="X2099">COUNT(IF((DiscreteStatsTable[GroupByKey]=DiscreteStatsTable[[#This Row],[GroupByKey]]),(DiscreteStatsTable[GroupByKey]=DiscreteStatsTable[[#This Row],[GroupByKey]])*DiscreteStatsTable[Replication]))</f>
        <v>50</v>
      </c>
      <c r="Y2099" s="5">
        <f>IF(DiscreteStatsTable[[#This Row],[RepsRequested]]=DiscreteStatsTable[[#This Row],[RepsWithStatObserved]],1,0)</f>
        <v>1</v>
      </c>
    </row>
    <row r="2100" spans="1:25" x14ac:dyDescent="0.25">
      <c r="A2100" t="s">
        <v>68</v>
      </c>
      <c r="B2100" t="s">
        <v>70</v>
      </c>
      <c r="C2100">
        <v>50</v>
      </c>
      <c r="D2100" t="s">
        <v>101</v>
      </c>
      <c r="E2100" t="s">
        <v>77</v>
      </c>
      <c r="F2100" t="s">
        <v>73</v>
      </c>
      <c r="G2100">
        <v>0</v>
      </c>
      <c r="H2100">
        <v>2E+20</v>
      </c>
      <c r="I2100">
        <v>0</v>
      </c>
      <c r="J2100">
        <v>0</v>
      </c>
      <c r="K2100">
        <v>138</v>
      </c>
      <c r="L210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2100" s="5" cm="1">
        <f t="array" ref="M2100">MAX(IF((ProjectInfoTable[ProjectName]=DiscreteStatsTable[[#This Row],[ProjectName]]),(ProjectInfoTable[ProjectName]=DiscreteStatsTable[[#This Row],[ProjectName]])*ProjectInfoTable[NumberOfReplications]))</f>
        <v>50</v>
      </c>
      <c r="N2100" s="5" cm="1">
        <f t="array" ref="N2100">IFERROR(AVERAGE(IF((DiscreteStatsTable[GroupByKey]=DiscreteStatsTable[[#This Row],[GroupByKey]]),(DiscreteStatsTable[GroupByKey]=DiscreteStatsTable[[#This Row],[GroupByKey]])*DiscreteStatsTable[Average])),0)</f>
        <v>0</v>
      </c>
      <c r="O2100" s="5" cm="1">
        <f t="array" ref="O2100">IFERROR(_xlfn.STDEV.S(IF((DiscreteStatsTable[GroupByKey]=DiscreteStatsTable[[#This Row],[GroupByKey]]),(DiscreteStatsTable[GroupByKey]=DiscreteStatsTable[[#This Row],[GroupByKey]])*DiscreteStatsTable[Average])),0)</f>
        <v>0</v>
      </c>
      <c r="P2100" s="5" cm="1">
        <f t="array" ref="P2100">MAX(IF((ProjectInfoTable[ProjectName]=DiscreteStatsTable[[#This Row],[ProjectName]]),(ProjectInfoTable[ProjectName]=DiscreteStatsTable[[#This Row],[ProjectName]])*ProjectInfoTable[ConfidenceInterval]))</f>
        <v>0.95</v>
      </c>
      <c r="Q2100" s="5">
        <f>IF(AND(DiscreteStatsTable[[#This Row],[RepsWithStatObserved]]=1,Y2100=0),200000000000000000000,IFERROR(_xlfn.T.INV.2T(1 -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0" s="5" cm="1">
        <f t="array" ref="R2100">MIN(IF((DiscreteStatsTable[GroupByKey]=DiscreteStatsTable[[#This Row],[GroupByKey]]),(DiscreteStatsTable[GroupByKey]=DiscreteStatsTable[[#This Row],[GroupByKey]])*DiscreteStatsTable[Average]))</f>
        <v>0</v>
      </c>
      <c r="S2100" s="5" cm="1">
        <f t="array" ref="S2100">MAX(IF((DiscreteStatsTable[GroupByKey]=DiscreteStatsTable[[#This Row],[GroupByKey]]),(DiscreteStatsTable[GroupByKey]=DiscreteStatsTable[[#This Row],[GroupByKey]])*DiscreteStatsTable[Average]))</f>
        <v>0</v>
      </c>
      <c r="T2100" s="5" cm="1">
        <f t="array" ref="T2100">MIN(IF((DiscreteStatsTable[GroupByKey]=DiscreteStatsTable[[#This Row],[GroupByKey]]),(DiscreteStatsTable[GroupByKey]=DiscreteStatsTable[[#This Row],[GroupByKey]])*DiscreteStatsTable[Minimum]))</f>
        <v>0</v>
      </c>
      <c r="U2100" s="5" cm="1">
        <f t="array" ref="U2100">MAX(IF((DiscreteStatsTable[GroupByKey]=DiscreteStatsTable[[#This Row],[GroupByKey]]),(DiscreteStatsTable[GroupByKey]=DiscreteStatsTable[[#This Row],[GroupByKey]])*DiscreteStatsTable[Maximum]))</f>
        <v>0</v>
      </c>
      <c r="V2100" s="5" cm="1">
        <f t="array" ref="V2100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100" s="5">
        <f>IF((DiscreteStatsTable[[#This Row],[RepsRequested]]&gt;1),DiscreteStatsTable[[#This Row],[HalfWidth]],DiscreteStatsTable[[#This Row],[BatchMeansHalfWidth]])</f>
        <v>0</v>
      </c>
      <c r="X2100" s="5" cm="1">
        <f t="array" ref="X2100">COUNT(IF((DiscreteStatsTable[GroupByKey]=DiscreteStatsTable[[#This Row],[GroupByKey]]),(DiscreteStatsTable[GroupByKey]=DiscreteStatsTable[[#This Row],[GroupByKey]])*DiscreteStatsTable[Replication]))</f>
        <v>50</v>
      </c>
      <c r="Y2100" s="5">
        <f>IF(DiscreteStatsTable[[#This Row],[RepsRequested]]=DiscreteStatsTable[[#This Row],[RepsWithStatObserved]],1,0)</f>
        <v>1</v>
      </c>
    </row>
    <row r="2101" spans="1:25" x14ac:dyDescent="0.25">
      <c r="A2101" t="s">
        <v>68</v>
      </c>
      <c r="B2101" t="s">
        <v>70</v>
      </c>
      <c r="C2101">
        <v>50</v>
      </c>
      <c r="D2101" t="s">
        <v>101</v>
      </c>
      <c r="E2101" t="s">
        <v>78</v>
      </c>
      <c r="F2101" t="s">
        <v>73</v>
      </c>
      <c r="G2101">
        <v>3.9323342822316301</v>
      </c>
      <c r="H2101">
        <v>2E+20</v>
      </c>
      <c r="I2101">
        <v>0</v>
      </c>
      <c r="J2101">
        <v>21.173498087994901</v>
      </c>
      <c r="K2101">
        <v>138</v>
      </c>
      <c r="L210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2101" s="5" cm="1">
        <f t="array" ref="M2101">MAX(IF((ProjectInfoTable[ProjectName]=DiscreteStatsTable[[#This Row],[ProjectName]]),(ProjectInfoTable[ProjectName]=DiscreteStatsTable[[#This Row],[ProjectName]])*ProjectInfoTable[NumberOfReplications]))</f>
        <v>50</v>
      </c>
      <c r="N2101" s="5" cm="1">
        <f t="array" ref="N2101">IFERROR(AVERAGE(IF((DiscreteStatsTable[GroupByKey]=DiscreteStatsTable[[#This Row],[GroupByKey]]),(DiscreteStatsTable[GroupByKey]=DiscreteStatsTable[[#This Row],[GroupByKey]])*DiscreteStatsTable[Average])),0)</f>
        <v>4.7193176789935771</v>
      </c>
      <c r="O2101" s="5" cm="1">
        <f t="array" ref="O2101">IFERROR(_xlfn.STDEV.S(IF((DiscreteStatsTable[GroupByKey]=DiscreteStatsTable[[#This Row],[GroupByKey]]),(DiscreteStatsTable[GroupByKey]=DiscreteStatsTable[[#This Row],[GroupByKey]])*DiscreteStatsTable[Average])),0)</f>
        <v>4.4142816051863152</v>
      </c>
      <c r="P2101" s="5" cm="1">
        <f t="array" ref="P2101">MAX(IF((ProjectInfoTable[ProjectName]=DiscreteStatsTable[[#This Row],[ProjectName]]),(ProjectInfoTable[ProjectName]=DiscreteStatsTable[[#This Row],[ProjectName]])*ProjectInfoTable[ConfidenceInterval]))</f>
        <v>0.95</v>
      </c>
      <c r="Q2101" s="5">
        <f>IF(AND(DiscreteStatsTable[[#This Row],[RepsWithStatObserved]]=1,Y2101=0),200000000000000000000,IFERROR(_xlfn.T.INV.2T(1 -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1.2545249514665935</v>
      </c>
      <c r="R2101" s="5" cm="1">
        <f t="array" ref="R2101">MIN(IF((DiscreteStatsTable[GroupByKey]=DiscreteStatsTable[[#This Row],[GroupByKey]]),(DiscreteStatsTable[GroupByKey]=DiscreteStatsTable[[#This Row],[GroupByKey]])*DiscreteStatsTable[Average]))</f>
        <v>0.99822562879195997</v>
      </c>
      <c r="S2101" s="5" cm="1">
        <f t="array" ref="S2101">MAX(IF((DiscreteStatsTable[GroupByKey]=DiscreteStatsTable[[#This Row],[GroupByKey]]),(DiscreteStatsTable[GroupByKey]=DiscreteStatsTable[[#This Row],[GroupByKey]])*DiscreteStatsTable[Average]))</f>
        <v>28.2391469314353</v>
      </c>
      <c r="T2101" s="5" cm="1">
        <f t="array" ref="T2101">MIN(IF((DiscreteStatsTable[GroupByKey]=DiscreteStatsTable[[#This Row],[GroupByKey]]),(DiscreteStatsTable[GroupByKey]=DiscreteStatsTable[[#This Row],[GroupByKey]])*DiscreteStatsTable[Minimum]))</f>
        <v>0</v>
      </c>
      <c r="U2101" s="5" cm="1">
        <f t="array" ref="U2101">MAX(IF((DiscreteStatsTable[GroupByKey]=DiscreteStatsTable[[#This Row],[GroupByKey]]),(DiscreteStatsTable[GroupByKey]=DiscreteStatsTable[[#This Row],[GroupByKey]])*DiscreteStatsTable[Maximum]))</f>
        <v>63.809412329180802</v>
      </c>
      <c r="V2101" s="5" cm="1">
        <f t="array" ref="V2101">IFERROR(AVERAGE(IF((DiscreteStatsTable[GroupByKey]=DiscreteStatsTable[[#This Row],[GroupByKey]]),(DiscreteStatsTable[GroupByKey]=DiscreteStatsTable[[#This Row],[GroupByKey]])*DiscreteStatsTable[NumberObservations])),0)</f>
        <v>137.02000000000001</v>
      </c>
      <c r="W2101" s="5">
        <f>IF((DiscreteStatsTable[[#This Row],[RepsRequested]]&gt;1),DiscreteStatsTable[[#This Row],[HalfWidth]],DiscreteStatsTable[[#This Row],[BatchMeansHalfWidth]])</f>
        <v>1.2545249514665935</v>
      </c>
      <c r="X2101" s="5" cm="1">
        <f t="array" ref="X2101">COUNT(IF((DiscreteStatsTable[GroupByKey]=DiscreteStatsTable[[#This Row],[GroupByKey]]),(DiscreteStatsTable[GroupByKey]=DiscreteStatsTable[[#This Row],[GroupByKey]])*DiscreteStatsTable[Replication]))</f>
        <v>50</v>
      </c>
      <c r="Y2101" s="5">
        <f>IF(DiscreteStatsTable[[#This Row],[RepsRequested]]=DiscreteStatsTable[[#This Row],[RepsWithStatObserved]],1,0)</f>
        <v>1</v>
      </c>
    </row>
    <row r="2102" spans="1:25" x14ac:dyDescent="0.25">
      <c r="A2102" t="s">
        <v>68</v>
      </c>
      <c r="B2102" t="s">
        <v>70</v>
      </c>
      <c r="C2102">
        <v>1</v>
      </c>
      <c r="D2102" t="s">
        <v>102</v>
      </c>
      <c r="E2102" t="s">
        <v>80</v>
      </c>
      <c r="F2102" t="s">
        <v>81</v>
      </c>
      <c r="G2102">
        <v>0</v>
      </c>
      <c r="H2102">
        <v>2E+20</v>
      </c>
      <c r="I2102">
        <v>0</v>
      </c>
      <c r="J2102">
        <v>0</v>
      </c>
      <c r="K2102">
        <v>138</v>
      </c>
      <c r="L210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02" s="5" cm="1">
        <f t="array" ref="M2102">MAX(IF((ProjectInfoTable[ProjectName]=DiscreteStatsTable[[#This Row],[ProjectName]]),(ProjectInfoTable[ProjectName]=DiscreteStatsTable[[#This Row],[ProjectName]])*ProjectInfoTable[NumberOfReplications]))</f>
        <v>50</v>
      </c>
      <c r="N2102" s="5" cm="1">
        <f t="array" ref="N2102">IFERROR(AVERAGE(IF((DiscreteStatsTable[GroupByKey]=DiscreteStatsTable[[#This Row],[GroupByKey]]),(DiscreteStatsTable[GroupByKey]=DiscreteStatsTable[[#This Row],[GroupByKey]])*DiscreteStatsTable[Average])),0)</f>
        <v>0</v>
      </c>
      <c r="O2102" s="5" cm="1">
        <f t="array" ref="O2102">IFERROR(_xlfn.STDEV.S(IF((DiscreteStatsTable[GroupByKey]=DiscreteStatsTable[[#This Row],[GroupByKey]]),(DiscreteStatsTable[GroupByKey]=DiscreteStatsTable[[#This Row],[GroupByKey]])*DiscreteStatsTable[Average])),0)</f>
        <v>0</v>
      </c>
      <c r="P2102" s="5" cm="1">
        <f t="array" ref="P2102">MAX(IF((ProjectInfoTable[ProjectName]=DiscreteStatsTable[[#This Row],[ProjectName]]),(ProjectInfoTable[ProjectName]=DiscreteStatsTable[[#This Row],[ProjectName]])*ProjectInfoTable[ConfidenceInterval]))</f>
        <v>0.95</v>
      </c>
      <c r="Q2102" s="5">
        <f>IF(AND(DiscreteStatsTable[[#This Row],[RepsWithStatObserved]]=1,Y2102=0),200000000000000000000,IFERROR(_xlfn.T.INV.2T(1 -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2" s="5" cm="1">
        <f t="array" ref="R2102">MIN(IF((DiscreteStatsTable[GroupByKey]=DiscreteStatsTable[[#This Row],[GroupByKey]]),(DiscreteStatsTable[GroupByKey]=DiscreteStatsTable[[#This Row],[GroupByKey]])*DiscreteStatsTable[Average]))</f>
        <v>0</v>
      </c>
      <c r="S2102" s="5" cm="1">
        <f t="array" ref="S2102">MAX(IF((DiscreteStatsTable[GroupByKey]=DiscreteStatsTable[[#This Row],[GroupByKey]]),(DiscreteStatsTable[GroupByKey]=DiscreteStatsTable[[#This Row],[GroupByKey]])*DiscreteStatsTable[Average]))</f>
        <v>0</v>
      </c>
      <c r="T2102" s="5" cm="1">
        <f t="array" ref="T2102">MIN(IF((DiscreteStatsTable[GroupByKey]=DiscreteStatsTable[[#This Row],[GroupByKey]]),(DiscreteStatsTable[GroupByKey]=DiscreteStatsTable[[#This Row],[GroupByKey]])*DiscreteStatsTable[Minimum]))</f>
        <v>0</v>
      </c>
      <c r="U2102" s="5" cm="1">
        <f t="array" ref="U2102">MAX(IF((DiscreteStatsTable[GroupByKey]=DiscreteStatsTable[[#This Row],[GroupByKey]]),(DiscreteStatsTable[GroupByKey]=DiscreteStatsTable[[#This Row],[GroupByKey]])*DiscreteStatsTable[Maximum]))</f>
        <v>0</v>
      </c>
      <c r="V2102" s="5" cm="1">
        <f t="array" ref="V2102">IFERROR(AVERAGE(IF((DiscreteStatsTable[GroupByKey]=DiscreteStatsTable[[#This Row],[GroupByKey]]),(DiscreteStatsTable[GroupByKey]=DiscreteStatsTable[[#This Row],[GroupByKey]])*DiscreteStatsTable[NumberObservations])),0)</f>
        <v>138.38</v>
      </c>
      <c r="W2102" s="5">
        <f>IF((DiscreteStatsTable[[#This Row],[RepsRequested]]&gt;1),DiscreteStatsTable[[#This Row],[HalfWidth]],DiscreteStatsTable[[#This Row],[BatchMeansHalfWidth]])</f>
        <v>0</v>
      </c>
      <c r="X2102" s="5" cm="1">
        <f t="array" ref="X2102">COUNT(IF((DiscreteStatsTable[GroupByKey]=DiscreteStatsTable[[#This Row],[GroupByKey]]),(DiscreteStatsTable[GroupByKey]=DiscreteStatsTable[[#This Row],[GroupByKey]])*DiscreteStatsTable[Replication]))</f>
        <v>50</v>
      </c>
      <c r="Y2102" s="5">
        <f>IF(DiscreteStatsTable[[#This Row],[RepsRequested]]=DiscreteStatsTable[[#This Row],[RepsWithStatObserved]],1,0)</f>
        <v>1</v>
      </c>
    </row>
    <row r="2103" spans="1:25" x14ac:dyDescent="0.25">
      <c r="A2103" t="s">
        <v>68</v>
      </c>
      <c r="B2103" t="s">
        <v>70</v>
      </c>
      <c r="C2103">
        <v>1</v>
      </c>
      <c r="D2103" t="s">
        <v>102</v>
      </c>
      <c r="E2103" t="s">
        <v>82</v>
      </c>
      <c r="F2103" t="s">
        <v>81</v>
      </c>
      <c r="G2103">
        <v>2.4038284346743102</v>
      </c>
      <c r="H2103">
        <v>2E+20</v>
      </c>
      <c r="I2103">
        <v>0</v>
      </c>
      <c r="J2103">
        <v>18.4421684674118</v>
      </c>
      <c r="K2103">
        <v>138</v>
      </c>
      <c r="L210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03" s="5" cm="1">
        <f t="array" ref="M2103">MAX(IF((ProjectInfoTable[ProjectName]=DiscreteStatsTable[[#This Row],[ProjectName]]),(ProjectInfoTable[ProjectName]=DiscreteStatsTable[[#This Row],[ProjectName]])*ProjectInfoTable[NumberOfReplications]))</f>
        <v>50</v>
      </c>
      <c r="N2103" s="5" cm="1">
        <f t="array" ref="N2103">IFERROR(AVERAGE(IF((DiscreteStatsTable[GroupByKey]=DiscreteStatsTable[[#This Row],[GroupByKey]]),(DiscreteStatsTable[GroupByKey]=DiscreteStatsTable[[#This Row],[GroupByKey]])*DiscreteStatsTable[Average])),0)</f>
        <v>4.7150067560367441</v>
      </c>
      <c r="O2103" s="5" cm="1">
        <f t="array" ref="O2103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03" s="5" cm="1">
        <f t="array" ref="P2103">MAX(IF((ProjectInfoTable[ProjectName]=DiscreteStatsTable[[#This Row],[ProjectName]]),(ProjectInfoTable[ProjectName]=DiscreteStatsTable[[#This Row],[ProjectName]])*ProjectInfoTable[ConfidenceInterval]))</f>
        <v>0.95</v>
      </c>
      <c r="Q2103" s="5">
        <f>IF(AND(DiscreteStatsTable[[#This Row],[RepsWithStatObserved]]=1,Y2103=0),200000000000000000000,IFERROR(_xlfn.T.INV.2T(1 -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03" s="5" cm="1">
        <f t="array" ref="R2103">MIN(IF((DiscreteStatsTable[GroupByKey]=DiscreteStatsTable[[#This Row],[GroupByKey]]),(DiscreteStatsTable[GroupByKey]=DiscreteStatsTable[[#This Row],[GroupByKey]])*DiscreteStatsTable[Average]))</f>
        <v>1.0011734930501499</v>
      </c>
      <c r="S2103" s="5" cm="1">
        <f t="array" ref="S2103">MAX(IF((DiscreteStatsTable[GroupByKey]=DiscreteStatsTable[[#This Row],[GroupByKey]]),(DiscreteStatsTable[GroupByKey]=DiscreteStatsTable[[#This Row],[GroupByKey]])*DiscreteStatsTable[Average]))</f>
        <v>28.038869293623701</v>
      </c>
      <c r="T2103" s="5" cm="1">
        <f t="array" ref="T2103">MIN(IF((DiscreteStatsTable[GroupByKey]=DiscreteStatsTable[[#This Row],[GroupByKey]]),(DiscreteStatsTable[GroupByKey]=DiscreteStatsTable[[#This Row],[GroupByKey]])*DiscreteStatsTable[Minimum]))</f>
        <v>0</v>
      </c>
      <c r="U2103" s="5" cm="1">
        <f t="array" ref="U2103">MAX(IF((DiscreteStatsTable[GroupByKey]=DiscreteStatsTable[[#This Row],[GroupByKey]]),(DiscreteStatsTable[GroupByKey]=DiscreteStatsTable[[#This Row],[GroupByKey]])*DiscreteStatsTable[Maximum]))</f>
        <v>63.809412329180802</v>
      </c>
      <c r="V2103" s="5" cm="1">
        <f t="array" ref="V2103">IFERROR(AVERAGE(IF((DiscreteStatsTable[GroupByKey]=DiscreteStatsTable[[#This Row],[GroupByKey]]),(DiscreteStatsTable[GroupByKey]=DiscreteStatsTable[[#This Row],[GroupByKey]])*DiscreteStatsTable[NumberObservations])),0)</f>
        <v>138.38</v>
      </c>
      <c r="W2103" s="5">
        <f>IF((DiscreteStatsTable[[#This Row],[RepsRequested]]&gt;1),DiscreteStatsTable[[#This Row],[HalfWidth]],DiscreteStatsTable[[#This Row],[BatchMeansHalfWidth]])</f>
        <v>1.2453418539016112</v>
      </c>
      <c r="X2103" s="5" cm="1">
        <f t="array" ref="X2103">COUNT(IF((DiscreteStatsTable[GroupByKey]=DiscreteStatsTable[[#This Row],[GroupByKey]]),(DiscreteStatsTable[GroupByKey]=DiscreteStatsTable[[#This Row],[GroupByKey]])*DiscreteStatsTable[Replication]))</f>
        <v>50</v>
      </c>
      <c r="Y2103" s="5">
        <f>IF(DiscreteStatsTable[[#This Row],[RepsRequested]]=DiscreteStatsTable[[#This Row],[RepsWithStatObserved]],1,0)</f>
        <v>1</v>
      </c>
    </row>
    <row r="2104" spans="1:25" x14ac:dyDescent="0.25">
      <c r="A2104" t="s">
        <v>68</v>
      </c>
      <c r="B2104" t="s">
        <v>70</v>
      </c>
      <c r="C2104">
        <v>2</v>
      </c>
      <c r="D2104" t="s">
        <v>102</v>
      </c>
      <c r="E2104" t="s">
        <v>80</v>
      </c>
      <c r="F2104" t="s">
        <v>81</v>
      </c>
      <c r="G2104">
        <v>0</v>
      </c>
      <c r="H2104">
        <v>2E+20</v>
      </c>
      <c r="I2104">
        <v>0</v>
      </c>
      <c r="J2104">
        <v>0</v>
      </c>
      <c r="K2104">
        <v>140</v>
      </c>
      <c r="L210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04" s="5" cm="1">
        <f t="array" ref="M2104">MAX(IF((ProjectInfoTable[ProjectName]=DiscreteStatsTable[[#This Row],[ProjectName]]),(ProjectInfoTable[ProjectName]=DiscreteStatsTable[[#This Row],[ProjectName]])*ProjectInfoTable[NumberOfReplications]))</f>
        <v>50</v>
      </c>
      <c r="N2104" s="5" cm="1">
        <f t="array" ref="N2104">IFERROR(AVERAGE(IF((DiscreteStatsTable[GroupByKey]=DiscreteStatsTable[[#This Row],[GroupByKey]]),(DiscreteStatsTable[GroupByKey]=DiscreteStatsTable[[#This Row],[GroupByKey]])*DiscreteStatsTable[Average])),0)</f>
        <v>0</v>
      </c>
      <c r="O2104" s="5" cm="1">
        <f t="array" ref="O2104">IFERROR(_xlfn.STDEV.S(IF((DiscreteStatsTable[GroupByKey]=DiscreteStatsTable[[#This Row],[GroupByKey]]),(DiscreteStatsTable[GroupByKey]=DiscreteStatsTable[[#This Row],[GroupByKey]])*DiscreteStatsTable[Average])),0)</f>
        <v>0</v>
      </c>
      <c r="P2104" s="5" cm="1">
        <f t="array" ref="P2104">MAX(IF((ProjectInfoTable[ProjectName]=DiscreteStatsTable[[#This Row],[ProjectName]]),(ProjectInfoTable[ProjectName]=DiscreteStatsTable[[#This Row],[ProjectName]])*ProjectInfoTable[ConfidenceInterval]))</f>
        <v>0.95</v>
      </c>
      <c r="Q2104" s="5">
        <f>IF(AND(DiscreteStatsTable[[#This Row],[RepsWithStatObserved]]=1,Y2104=0),200000000000000000000,IFERROR(_xlfn.T.INV.2T(1 -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4" s="5" cm="1">
        <f t="array" ref="R2104">MIN(IF((DiscreteStatsTable[GroupByKey]=DiscreteStatsTable[[#This Row],[GroupByKey]]),(DiscreteStatsTable[GroupByKey]=DiscreteStatsTable[[#This Row],[GroupByKey]])*DiscreteStatsTable[Average]))</f>
        <v>0</v>
      </c>
      <c r="S2104" s="5" cm="1">
        <f t="array" ref="S2104">MAX(IF((DiscreteStatsTable[GroupByKey]=DiscreteStatsTable[[#This Row],[GroupByKey]]),(DiscreteStatsTable[GroupByKey]=DiscreteStatsTable[[#This Row],[GroupByKey]])*DiscreteStatsTable[Average]))</f>
        <v>0</v>
      </c>
      <c r="T2104" s="5" cm="1">
        <f t="array" ref="T2104">MIN(IF((DiscreteStatsTable[GroupByKey]=DiscreteStatsTable[[#This Row],[GroupByKey]]),(DiscreteStatsTable[GroupByKey]=DiscreteStatsTable[[#This Row],[GroupByKey]])*DiscreteStatsTable[Minimum]))</f>
        <v>0</v>
      </c>
      <c r="U2104" s="5" cm="1">
        <f t="array" ref="U2104">MAX(IF((DiscreteStatsTable[GroupByKey]=DiscreteStatsTable[[#This Row],[GroupByKey]]),(DiscreteStatsTable[GroupByKey]=DiscreteStatsTable[[#This Row],[GroupByKey]])*DiscreteStatsTable[Maximum]))</f>
        <v>0</v>
      </c>
      <c r="V2104" s="5" cm="1">
        <f t="array" ref="V2104">IFERROR(AVERAGE(IF((DiscreteStatsTable[GroupByKey]=DiscreteStatsTable[[#This Row],[GroupByKey]]),(DiscreteStatsTable[GroupByKey]=DiscreteStatsTable[[#This Row],[GroupByKey]])*DiscreteStatsTable[NumberObservations])),0)</f>
        <v>138.38</v>
      </c>
      <c r="W2104" s="5">
        <f>IF((DiscreteStatsTable[[#This Row],[RepsRequested]]&gt;1),DiscreteStatsTable[[#This Row],[HalfWidth]],DiscreteStatsTable[[#This Row],[BatchMeansHalfWidth]])</f>
        <v>0</v>
      </c>
      <c r="X2104" s="5" cm="1">
        <f t="array" ref="X2104">COUNT(IF((DiscreteStatsTable[GroupByKey]=DiscreteStatsTable[[#This Row],[GroupByKey]]),(DiscreteStatsTable[GroupByKey]=DiscreteStatsTable[[#This Row],[GroupByKey]])*DiscreteStatsTable[Replication]))</f>
        <v>50</v>
      </c>
      <c r="Y2104" s="5">
        <f>IF(DiscreteStatsTable[[#This Row],[RepsRequested]]=DiscreteStatsTable[[#This Row],[RepsWithStatObserved]],1,0)</f>
        <v>1</v>
      </c>
    </row>
    <row r="2105" spans="1:25" x14ac:dyDescent="0.25">
      <c r="A2105" t="s">
        <v>68</v>
      </c>
      <c r="B2105" t="s">
        <v>70</v>
      </c>
      <c r="C2105">
        <v>2</v>
      </c>
      <c r="D2105" t="s">
        <v>102</v>
      </c>
      <c r="E2105" t="s">
        <v>82</v>
      </c>
      <c r="F2105" t="s">
        <v>81</v>
      </c>
      <c r="G2105">
        <v>6.7056396179507196</v>
      </c>
      <c r="H2105">
        <v>2E+20</v>
      </c>
      <c r="I2105">
        <v>0</v>
      </c>
      <c r="J2105">
        <v>30.991850885521401</v>
      </c>
      <c r="K2105">
        <v>140</v>
      </c>
      <c r="L210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05" s="5" cm="1">
        <f t="array" ref="M2105">MAX(IF((ProjectInfoTable[ProjectName]=DiscreteStatsTable[[#This Row],[ProjectName]]),(ProjectInfoTable[ProjectName]=DiscreteStatsTable[[#This Row],[ProjectName]])*ProjectInfoTable[NumberOfReplications]))</f>
        <v>50</v>
      </c>
      <c r="N2105" s="5" cm="1">
        <f t="array" ref="N2105">IFERROR(AVERAGE(IF((DiscreteStatsTable[GroupByKey]=DiscreteStatsTable[[#This Row],[GroupByKey]]),(DiscreteStatsTable[GroupByKey]=DiscreteStatsTable[[#This Row],[GroupByKey]])*DiscreteStatsTable[Average])),0)</f>
        <v>4.7150067560367441</v>
      </c>
      <c r="O2105" s="5" cm="1">
        <f t="array" ref="O2105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05" s="5" cm="1">
        <f t="array" ref="P2105">MAX(IF((ProjectInfoTable[ProjectName]=DiscreteStatsTable[[#This Row],[ProjectName]]),(ProjectInfoTable[ProjectName]=DiscreteStatsTable[[#This Row],[ProjectName]])*ProjectInfoTable[ConfidenceInterval]))</f>
        <v>0.95</v>
      </c>
      <c r="Q2105" s="5">
        <f>IF(AND(DiscreteStatsTable[[#This Row],[RepsWithStatObserved]]=1,Y2105=0),200000000000000000000,IFERROR(_xlfn.T.INV.2T(1 -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05" s="5" cm="1">
        <f t="array" ref="R2105">MIN(IF((DiscreteStatsTable[GroupByKey]=DiscreteStatsTable[[#This Row],[GroupByKey]]),(DiscreteStatsTable[GroupByKey]=DiscreteStatsTable[[#This Row],[GroupByKey]])*DiscreteStatsTable[Average]))</f>
        <v>1.0011734930501499</v>
      </c>
      <c r="S2105" s="5" cm="1">
        <f t="array" ref="S2105">MAX(IF((DiscreteStatsTable[GroupByKey]=DiscreteStatsTable[[#This Row],[GroupByKey]]),(DiscreteStatsTable[GroupByKey]=DiscreteStatsTable[[#This Row],[GroupByKey]])*DiscreteStatsTable[Average]))</f>
        <v>28.038869293623701</v>
      </c>
      <c r="T2105" s="5" cm="1">
        <f t="array" ref="T2105">MIN(IF((DiscreteStatsTable[GroupByKey]=DiscreteStatsTable[[#This Row],[GroupByKey]]),(DiscreteStatsTable[GroupByKey]=DiscreteStatsTable[[#This Row],[GroupByKey]])*DiscreteStatsTable[Minimum]))</f>
        <v>0</v>
      </c>
      <c r="U2105" s="5" cm="1">
        <f t="array" ref="U2105">MAX(IF((DiscreteStatsTable[GroupByKey]=DiscreteStatsTable[[#This Row],[GroupByKey]]),(DiscreteStatsTable[GroupByKey]=DiscreteStatsTable[[#This Row],[GroupByKey]])*DiscreteStatsTable[Maximum]))</f>
        <v>63.809412329180802</v>
      </c>
      <c r="V2105" s="5" cm="1">
        <f t="array" ref="V2105">IFERROR(AVERAGE(IF((DiscreteStatsTable[GroupByKey]=DiscreteStatsTable[[#This Row],[GroupByKey]]),(DiscreteStatsTable[GroupByKey]=DiscreteStatsTable[[#This Row],[GroupByKey]])*DiscreteStatsTable[NumberObservations])),0)</f>
        <v>138.38</v>
      </c>
      <c r="W2105" s="5">
        <f>IF((DiscreteStatsTable[[#This Row],[RepsRequested]]&gt;1),DiscreteStatsTable[[#This Row],[HalfWidth]],DiscreteStatsTable[[#This Row],[BatchMeansHalfWidth]])</f>
        <v>1.2453418539016112</v>
      </c>
      <c r="X2105" s="5" cm="1">
        <f t="array" ref="X2105">COUNT(IF((DiscreteStatsTable[GroupByKey]=DiscreteStatsTable[[#This Row],[GroupByKey]]),(DiscreteStatsTable[GroupByKey]=DiscreteStatsTable[[#This Row],[GroupByKey]])*DiscreteStatsTable[Replication]))</f>
        <v>50</v>
      </c>
      <c r="Y2105" s="5">
        <f>IF(DiscreteStatsTable[[#This Row],[RepsRequested]]=DiscreteStatsTable[[#This Row],[RepsWithStatObserved]],1,0)</f>
        <v>1</v>
      </c>
    </row>
    <row r="2106" spans="1:25" x14ac:dyDescent="0.25">
      <c r="A2106" t="s">
        <v>68</v>
      </c>
      <c r="B2106" t="s">
        <v>70</v>
      </c>
      <c r="C2106">
        <v>3</v>
      </c>
      <c r="D2106" t="s">
        <v>102</v>
      </c>
      <c r="E2106" t="s">
        <v>80</v>
      </c>
      <c r="F2106" t="s">
        <v>81</v>
      </c>
      <c r="G2106">
        <v>0</v>
      </c>
      <c r="H2106">
        <v>2E+20</v>
      </c>
      <c r="I2106">
        <v>0</v>
      </c>
      <c r="J2106">
        <v>0</v>
      </c>
      <c r="K2106">
        <v>138</v>
      </c>
      <c r="L210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06" s="5" cm="1">
        <f t="array" ref="M2106">MAX(IF((ProjectInfoTable[ProjectName]=DiscreteStatsTable[[#This Row],[ProjectName]]),(ProjectInfoTable[ProjectName]=DiscreteStatsTable[[#This Row],[ProjectName]])*ProjectInfoTable[NumberOfReplications]))</f>
        <v>50</v>
      </c>
      <c r="N2106" s="5" cm="1">
        <f t="array" ref="N2106">IFERROR(AVERAGE(IF((DiscreteStatsTable[GroupByKey]=DiscreteStatsTable[[#This Row],[GroupByKey]]),(DiscreteStatsTable[GroupByKey]=DiscreteStatsTable[[#This Row],[GroupByKey]])*DiscreteStatsTable[Average])),0)</f>
        <v>0</v>
      </c>
      <c r="O2106" s="5" cm="1">
        <f t="array" ref="O2106">IFERROR(_xlfn.STDEV.S(IF((DiscreteStatsTable[GroupByKey]=DiscreteStatsTable[[#This Row],[GroupByKey]]),(DiscreteStatsTable[GroupByKey]=DiscreteStatsTable[[#This Row],[GroupByKey]])*DiscreteStatsTable[Average])),0)</f>
        <v>0</v>
      </c>
      <c r="P2106" s="5" cm="1">
        <f t="array" ref="P2106">MAX(IF((ProjectInfoTable[ProjectName]=DiscreteStatsTable[[#This Row],[ProjectName]]),(ProjectInfoTable[ProjectName]=DiscreteStatsTable[[#This Row],[ProjectName]])*ProjectInfoTable[ConfidenceInterval]))</f>
        <v>0.95</v>
      </c>
      <c r="Q2106" s="5">
        <f>IF(AND(DiscreteStatsTable[[#This Row],[RepsWithStatObserved]]=1,Y2106=0),200000000000000000000,IFERROR(_xlfn.T.INV.2T(1 -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6" s="5" cm="1">
        <f t="array" ref="R2106">MIN(IF((DiscreteStatsTable[GroupByKey]=DiscreteStatsTable[[#This Row],[GroupByKey]]),(DiscreteStatsTable[GroupByKey]=DiscreteStatsTable[[#This Row],[GroupByKey]])*DiscreteStatsTable[Average]))</f>
        <v>0</v>
      </c>
      <c r="S2106" s="5" cm="1">
        <f t="array" ref="S2106">MAX(IF((DiscreteStatsTable[GroupByKey]=DiscreteStatsTable[[#This Row],[GroupByKey]]),(DiscreteStatsTable[GroupByKey]=DiscreteStatsTable[[#This Row],[GroupByKey]])*DiscreteStatsTable[Average]))</f>
        <v>0</v>
      </c>
      <c r="T2106" s="5" cm="1">
        <f t="array" ref="T2106">MIN(IF((DiscreteStatsTable[GroupByKey]=DiscreteStatsTable[[#This Row],[GroupByKey]]),(DiscreteStatsTable[GroupByKey]=DiscreteStatsTable[[#This Row],[GroupByKey]])*DiscreteStatsTable[Minimum]))</f>
        <v>0</v>
      </c>
      <c r="U2106" s="5" cm="1">
        <f t="array" ref="U2106">MAX(IF((DiscreteStatsTable[GroupByKey]=DiscreteStatsTable[[#This Row],[GroupByKey]]),(DiscreteStatsTable[GroupByKey]=DiscreteStatsTable[[#This Row],[GroupByKey]])*DiscreteStatsTable[Maximum]))</f>
        <v>0</v>
      </c>
      <c r="V2106" s="5" cm="1">
        <f t="array" ref="V2106">IFERROR(AVERAGE(IF((DiscreteStatsTable[GroupByKey]=DiscreteStatsTable[[#This Row],[GroupByKey]]),(DiscreteStatsTable[GroupByKey]=DiscreteStatsTable[[#This Row],[GroupByKey]])*DiscreteStatsTable[NumberObservations])),0)</f>
        <v>138.38</v>
      </c>
      <c r="W2106" s="5">
        <f>IF((DiscreteStatsTable[[#This Row],[RepsRequested]]&gt;1),DiscreteStatsTable[[#This Row],[HalfWidth]],DiscreteStatsTable[[#This Row],[BatchMeansHalfWidth]])</f>
        <v>0</v>
      </c>
      <c r="X2106" s="5" cm="1">
        <f t="array" ref="X2106">COUNT(IF((DiscreteStatsTable[GroupByKey]=DiscreteStatsTable[[#This Row],[GroupByKey]]),(DiscreteStatsTable[GroupByKey]=DiscreteStatsTable[[#This Row],[GroupByKey]])*DiscreteStatsTable[Replication]))</f>
        <v>50</v>
      </c>
      <c r="Y2106" s="5">
        <f>IF(DiscreteStatsTable[[#This Row],[RepsRequested]]=DiscreteStatsTable[[#This Row],[RepsWithStatObserved]],1,0)</f>
        <v>1</v>
      </c>
    </row>
    <row r="2107" spans="1:25" x14ac:dyDescent="0.25">
      <c r="A2107" t="s">
        <v>68</v>
      </c>
      <c r="B2107" t="s">
        <v>70</v>
      </c>
      <c r="C2107">
        <v>3</v>
      </c>
      <c r="D2107" t="s">
        <v>102</v>
      </c>
      <c r="E2107" t="s">
        <v>82</v>
      </c>
      <c r="F2107" t="s">
        <v>81</v>
      </c>
      <c r="G2107">
        <v>1.08667111202931</v>
      </c>
      <c r="H2107">
        <v>2E+20</v>
      </c>
      <c r="I2107">
        <v>0</v>
      </c>
      <c r="J2107">
        <v>12.0385579523236</v>
      </c>
      <c r="K2107">
        <v>138</v>
      </c>
      <c r="L210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07" s="5" cm="1">
        <f t="array" ref="M2107">MAX(IF((ProjectInfoTable[ProjectName]=DiscreteStatsTable[[#This Row],[ProjectName]]),(ProjectInfoTable[ProjectName]=DiscreteStatsTable[[#This Row],[ProjectName]])*ProjectInfoTable[NumberOfReplications]))</f>
        <v>50</v>
      </c>
      <c r="N2107" s="5" cm="1">
        <f t="array" ref="N2107">IFERROR(AVERAGE(IF((DiscreteStatsTable[GroupByKey]=DiscreteStatsTable[[#This Row],[GroupByKey]]),(DiscreteStatsTable[GroupByKey]=DiscreteStatsTable[[#This Row],[GroupByKey]])*DiscreteStatsTable[Average])),0)</f>
        <v>4.7150067560367441</v>
      </c>
      <c r="O2107" s="5" cm="1">
        <f t="array" ref="O2107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07" s="5" cm="1">
        <f t="array" ref="P2107">MAX(IF((ProjectInfoTable[ProjectName]=DiscreteStatsTable[[#This Row],[ProjectName]]),(ProjectInfoTable[ProjectName]=DiscreteStatsTable[[#This Row],[ProjectName]])*ProjectInfoTable[ConfidenceInterval]))</f>
        <v>0.95</v>
      </c>
      <c r="Q2107" s="5">
        <f>IF(AND(DiscreteStatsTable[[#This Row],[RepsWithStatObserved]]=1,Y2107=0),200000000000000000000,IFERROR(_xlfn.T.INV.2T(1 -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07" s="5" cm="1">
        <f t="array" ref="R2107">MIN(IF((DiscreteStatsTable[GroupByKey]=DiscreteStatsTable[[#This Row],[GroupByKey]]),(DiscreteStatsTable[GroupByKey]=DiscreteStatsTable[[#This Row],[GroupByKey]])*DiscreteStatsTable[Average]))</f>
        <v>1.0011734930501499</v>
      </c>
      <c r="S2107" s="5" cm="1">
        <f t="array" ref="S2107">MAX(IF((DiscreteStatsTable[GroupByKey]=DiscreteStatsTable[[#This Row],[GroupByKey]]),(DiscreteStatsTable[GroupByKey]=DiscreteStatsTable[[#This Row],[GroupByKey]])*DiscreteStatsTable[Average]))</f>
        <v>28.038869293623701</v>
      </c>
      <c r="T2107" s="5" cm="1">
        <f t="array" ref="T2107">MIN(IF((DiscreteStatsTable[GroupByKey]=DiscreteStatsTable[[#This Row],[GroupByKey]]),(DiscreteStatsTable[GroupByKey]=DiscreteStatsTable[[#This Row],[GroupByKey]])*DiscreteStatsTable[Minimum]))</f>
        <v>0</v>
      </c>
      <c r="U2107" s="5" cm="1">
        <f t="array" ref="U2107">MAX(IF((DiscreteStatsTable[GroupByKey]=DiscreteStatsTable[[#This Row],[GroupByKey]]),(DiscreteStatsTable[GroupByKey]=DiscreteStatsTable[[#This Row],[GroupByKey]])*DiscreteStatsTable[Maximum]))</f>
        <v>63.809412329180802</v>
      </c>
      <c r="V2107" s="5" cm="1">
        <f t="array" ref="V2107">IFERROR(AVERAGE(IF((DiscreteStatsTable[GroupByKey]=DiscreteStatsTable[[#This Row],[GroupByKey]]),(DiscreteStatsTable[GroupByKey]=DiscreteStatsTable[[#This Row],[GroupByKey]])*DiscreteStatsTable[NumberObservations])),0)</f>
        <v>138.38</v>
      </c>
      <c r="W2107" s="5">
        <f>IF((DiscreteStatsTable[[#This Row],[RepsRequested]]&gt;1),DiscreteStatsTable[[#This Row],[HalfWidth]],DiscreteStatsTable[[#This Row],[BatchMeansHalfWidth]])</f>
        <v>1.2453418539016112</v>
      </c>
      <c r="X2107" s="5" cm="1">
        <f t="array" ref="X2107">COUNT(IF((DiscreteStatsTable[GroupByKey]=DiscreteStatsTable[[#This Row],[GroupByKey]]),(DiscreteStatsTable[GroupByKey]=DiscreteStatsTable[[#This Row],[GroupByKey]])*DiscreteStatsTable[Replication]))</f>
        <v>50</v>
      </c>
      <c r="Y2107" s="5">
        <f>IF(DiscreteStatsTable[[#This Row],[RepsRequested]]=DiscreteStatsTable[[#This Row],[RepsWithStatObserved]],1,0)</f>
        <v>1</v>
      </c>
    </row>
    <row r="2108" spans="1:25" x14ac:dyDescent="0.25">
      <c r="A2108" t="s">
        <v>68</v>
      </c>
      <c r="B2108" t="s">
        <v>70</v>
      </c>
      <c r="C2108">
        <v>4</v>
      </c>
      <c r="D2108" t="s">
        <v>102</v>
      </c>
      <c r="E2108" t="s">
        <v>80</v>
      </c>
      <c r="F2108" t="s">
        <v>81</v>
      </c>
      <c r="G2108">
        <v>0</v>
      </c>
      <c r="H2108">
        <v>2E+20</v>
      </c>
      <c r="I2108">
        <v>0</v>
      </c>
      <c r="J2108">
        <v>0</v>
      </c>
      <c r="K2108">
        <v>142</v>
      </c>
      <c r="L210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08" s="5" cm="1">
        <f t="array" ref="M2108">MAX(IF((ProjectInfoTable[ProjectName]=DiscreteStatsTable[[#This Row],[ProjectName]]),(ProjectInfoTable[ProjectName]=DiscreteStatsTable[[#This Row],[ProjectName]])*ProjectInfoTable[NumberOfReplications]))</f>
        <v>50</v>
      </c>
      <c r="N2108" s="5" cm="1">
        <f t="array" ref="N2108">IFERROR(AVERAGE(IF((DiscreteStatsTable[GroupByKey]=DiscreteStatsTable[[#This Row],[GroupByKey]]),(DiscreteStatsTable[GroupByKey]=DiscreteStatsTable[[#This Row],[GroupByKey]])*DiscreteStatsTable[Average])),0)</f>
        <v>0</v>
      </c>
      <c r="O2108" s="5" cm="1">
        <f t="array" ref="O2108">IFERROR(_xlfn.STDEV.S(IF((DiscreteStatsTable[GroupByKey]=DiscreteStatsTable[[#This Row],[GroupByKey]]),(DiscreteStatsTable[GroupByKey]=DiscreteStatsTable[[#This Row],[GroupByKey]])*DiscreteStatsTable[Average])),0)</f>
        <v>0</v>
      </c>
      <c r="P2108" s="5" cm="1">
        <f t="array" ref="P2108">MAX(IF((ProjectInfoTable[ProjectName]=DiscreteStatsTable[[#This Row],[ProjectName]]),(ProjectInfoTable[ProjectName]=DiscreteStatsTable[[#This Row],[ProjectName]])*ProjectInfoTable[ConfidenceInterval]))</f>
        <v>0.95</v>
      </c>
      <c r="Q2108" s="5">
        <f>IF(AND(DiscreteStatsTable[[#This Row],[RepsWithStatObserved]]=1,Y2108=0),200000000000000000000,IFERROR(_xlfn.T.INV.2T(1 -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8" s="5" cm="1">
        <f t="array" ref="R2108">MIN(IF((DiscreteStatsTable[GroupByKey]=DiscreteStatsTable[[#This Row],[GroupByKey]]),(DiscreteStatsTable[GroupByKey]=DiscreteStatsTable[[#This Row],[GroupByKey]])*DiscreteStatsTable[Average]))</f>
        <v>0</v>
      </c>
      <c r="S2108" s="5" cm="1">
        <f t="array" ref="S2108">MAX(IF((DiscreteStatsTable[GroupByKey]=DiscreteStatsTable[[#This Row],[GroupByKey]]),(DiscreteStatsTable[GroupByKey]=DiscreteStatsTable[[#This Row],[GroupByKey]])*DiscreteStatsTable[Average]))</f>
        <v>0</v>
      </c>
      <c r="T2108" s="5" cm="1">
        <f t="array" ref="T2108">MIN(IF((DiscreteStatsTable[GroupByKey]=DiscreteStatsTable[[#This Row],[GroupByKey]]),(DiscreteStatsTable[GroupByKey]=DiscreteStatsTable[[#This Row],[GroupByKey]])*DiscreteStatsTable[Minimum]))</f>
        <v>0</v>
      </c>
      <c r="U2108" s="5" cm="1">
        <f t="array" ref="U2108">MAX(IF((DiscreteStatsTable[GroupByKey]=DiscreteStatsTable[[#This Row],[GroupByKey]]),(DiscreteStatsTable[GroupByKey]=DiscreteStatsTable[[#This Row],[GroupByKey]])*DiscreteStatsTable[Maximum]))</f>
        <v>0</v>
      </c>
      <c r="V2108" s="5" cm="1">
        <f t="array" ref="V2108">IFERROR(AVERAGE(IF((DiscreteStatsTable[GroupByKey]=DiscreteStatsTable[[#This Row],[GroupByKey]]),(DiscreteStatsTable[GroupByKey]=DiscreteStatsTable[[#This Row],[GroupByKey]])*DiscreteStatsTable[NumberObservations])),0)</f>
        <v>138.38</v>
      </c>
      <c r="W2108" s="5">
        <f>IF((DiscreteStatsTable[[#This Row],[RepsRequested]]&gt;1),DiscreteStatsTable[[#This Row],[HalfWidth]],DiscreteStatsTable[[#This Row],[BatchMeansHalfWidth]])</f>
        <v>0</v>
      </c>
      <c r="X2108" s="5" cm="1">
        <f t="array" ref="X2108">COUNT(IF((DiscreteStatsTable[GroupByKey]=DiscreteStatsTable[[#This Row],[GroupByKey]]),(DiscreteStatsTable[GroupByKey]=DiscreteStatsTable[[#This Row],[GroupByKey]])*DiscreteStatsTable[Replication]))</f>
        <v>50</v>
      </c>
      <c r="Y2108" s="5">
        <f>IF(DiscreteStatsTable[[#This Row],[RepsRequested]]=DiscreteStatsTable[[#This Row],[RepsWithStatObserved]],1,0)</f>
        <v>1</v>
      </c>
    </row>
    <row r="2109" spans="1:25" x14ac:dyDescent="0.25">
      <c r="A2109" t="s">
        <v>68</v>
      </c>
      <c r="B2109" t="s">
        <v>70</v>
      </c>
      <c r="C2109">
        <v>4</v>
      </c>
      <c r="D2109" t="s">
        <v>102</v>
      </c>
      <c r="E2109" t="s">
        <v>82</v>
      </c>
      <c r="F2109" t="s">
        <v>81</v>
      </c>
      <c r="G2109">
        <v>2.2831011984399598</v>
      </c>
      <c r="H2109">
        <v>2E+20</v>
      </c>
      <c r="I2109">
        <v>0</v>
      </c>
      <c r="J2109">
        <v>15.892311631158799</v>
      </c>
      <c r="K2109">
        <v>142</v>
      </c>
      <c r="L210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09" s="5" cm="1">
        <f t="array" ref="M2109">MAX(IF((ProjectInfoTable[ProjectName]=DiscreteStatsTable[[#This Row],[ProjectName]]),(ProjectInfoTable[ProjectName]=DiscreteStatsTable[[#This Row],[ProjectName]])*ProjectInfoTable[NumberOfReplications]))</f>
        <v>50</v>
      </c>
      <c r="N2109" s="5" cm="1">
        <f t="array" ref="N2109">IFERROR(AVERAGE(IF((DiscreteStatsTable[GroupByKey]=DiscreteStatsTable[[#This Row],[GroupByKey]]),(DiscreteStatsTable[GroupByKey]=DiscreteStatsTable[[#This Row],[GroupByKey]])*DiscreteStatsTable[Average])),0)</f>
        <v>4.7150067560367441</v>
      </c>
      <c r="O2109" s="5" cm="1">
        <f t="array" ref="O2109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09" s="5" cm="1">
        <f t="array" ref="P2109">MAX(IF((ProjectInfoTable[ProjectName]=DiscreteStatsTable[[#This Row],[ProjectName]]),(ProjectInfoTable[ProjectName]=DiscreteStatsTable[[#This Row],[ProjectName]])*ProjectInfoTable[ConfidenceInterval]))</f>
        <v>0.95</v>
      </c>
      <c r="Q2109" s="5">
        <f>IF(AND(DiscreteStatsTable[[#This Row],[RepsWithStatObserved]]=1,Y2109=0),200000000000000000000,IFERROR(_xlfn.T.INV.2T(1 -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09" s="5" cm="1">
        <f t="array" ref="R2109">MIN(IF((DiscreteStatsTable[GroupByKey]=DiscreteStatsTable[[#This Row],[GroupByKey]]),(DiscreteStatsTable[GroupByKey]=DiscreteStatsTable[[#This Row],[GroupByKey]])*DiscreteStatsTable[Average]))</f>
        <v>1.0011734930501499</v>
      </c>
      <c r="S2109" s="5" cm="1">
        <f t="array" ref="S2109">MAX(IF((DiscreteStatsTable[GroupByKey]=DiscreteStatsTable[[#This Row],[GroupByKey]]),(DiscreteStatsTable[GroupByKey]=DiscreteStatsTable[[#This Row],[GroupByKey]])*DiscreteStatsTable[Average]))</f>
        <v>28.038869293623701</v>
      </c>
      <c r="T2109" s="5" cm="1">
        <f t="array" ref="T2109">MIN(IF((DiscreteStatsTable[GroupByKey]=DiscreteStatsTable[[#This Row],[GroupByKey]]),(DiscreteStatsTable[GroupByKey]=DiscreteStatsTable[[#This Row],[GroupByKey]])*DiscreteStatsTable[Minimum]))</f>
        <v>0</v>
      </c>
      <c r="U2109" s="5" cm="1">
        <f t="array" ref="U2109">MAX(IF((DiscreteStatsTable[GroupByKey]=DiscreteStatsTable[[#This Row],[GroupByKey]]),(DiscreteStatsTable[GroupByKey]=DiscreteStatsTable[[#This Row],[GroupByKey]])*DiscreteStatsTable[Maximum]))</f>
        <v>63.809412329180802</v>
      </c>
      <c r="V2109" s="5" cm="1">
        <f t="array" ref="V2109">IFERROR(AVERAGE(IF((DiscreteStatsTable[GroupByKey]=DiscreteStatsTable[[#This Row],[GroupByKey]]),(DiscreteStatsTable[GroupByKey]=DiscreteStatsTable[[#This Row],[GroupByKey]])*DiscreteStatsTable[NumberObservations])),0)</f>
        <v>138.38</v>
      </c>
      <c r="W2109" s="5">
        <f>IF((DiscreteStatsTable[[#This Row],[RepsRequested]]&gt;1),DiscreteStatsTable[[#This Row],[HalfWidth]],DiscreteStatsTable[[#This Row],[BatchMeansHalfWidth]])</f>
        <v>1.2453418539016112</v>
      </c>
      <c r="X2109" s="5" cm="1">
        <f t="array" ref="X2109">COUNT(IF((DiscreteStatsTable[GroupByKey]=DiscreteStatsTable[[#This Row],[GroupByKey]]),(DiscreteStatsTable[GroupByKey]=DiscreteStatsTable[[#This Row],[GroupByKey]])*DiscreteStatsTable[Replication]))</f>
        <v>50</v>
      </c>
      <c r="Y2109" s="5">
        <f>IF(DiscreteStatsTable[[#This Row],[RepsRequested]]=DiscreteStatsTable[[#This Row],[RepsWithStatObserved]],1,0)</f>
        <v>1</v>
      </c>
    </row>
    <row r="2110" spans="1:25" x14ac:dyDescent="0.25">
      <c r="A2110" t="s">
        <v>68</v>
      </c>
      <c r="B2110" t="s">
        <v>70</v>
      </c>
      <c r="C2110">
        <v>5</v>
      </c>
      <c r="D2110" t="s">
        <v>102</v>
      </c>
      <c r="E2110" t="s">
        <v>80</v>
      </c>
      <c r="F2110" t="s">
        <v>81</v>
      </c>
      <c r="G2110">
        <v>0</v>
      </c>
      <c r="H2110">
        <v>2E+20</v>
      </c>
      <c r="I2110">
        <v>0</v>
      </c>
      <c r="J2110">
        <v>0</v>
      </c>
      <c r="K2110">
        <v>140</v>
      </c>
      <c r="L211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10" s="5" cm="1">
        <f t="array" ref="M2110">MAX(IF((ProjectInfoTable[ProjectName]=DiscreteStatsTable[[#This Row],[ProjectName]]),(ProjectInfoTable[ProjectName]=DiscreteStatsTable[[#This Row],[ProjectName]])*ProjectInfoTable[NumberOfReplications]))</f>
        <v>50</v>
      </c>
      <c r="N2110" s="5" cm="1">
        <f t="array" ref="N2110">IFERROR(AVERAGE(IF((DiscreteStatsTable[GroupByKey]=DiscreteStatsTable[[#This Row],[GroupByKey]]),(DiscreteStatsTable[GroupByKey]=DiscreteStatsTable[[#This Row],[GroupByKey]])*DiscreteStatsTable[Average])),0)</f>
        <v>0</v>
      </c>
      <c r="O2110" s="5" cm="1">
        <f t="array" ref="O2110">IFERROR(_xlfn.STDEV.S(IF((DiscreteStatsTable[GroupByKey]=DiscreteStatsTable[[#This Row],[GroupByKey]]),(DiscreteStatsTable[GroupByKey]=DiscreteStatsTable[[#This Row],[GroupByKey]])*DiscreteStatsTable[Average])),0)</f>
        <v>0</v>
      </c>
      <c r="P2110" s="5" cm="1">
        <f t="array" ref="P2110">MAX(IF((ProjectInfoTable[ProjectName]=DiscreteStatsTable[[#This Row],[ProjectName]]),(ProjectInfoTable[ProjectName]=DiscreteStatsTable[[#This Row],[ProjectName]])*ProjectInfoTable[ConfidenceInterval]))</f>
        <v>0.95</v>
      </c>
      <c r="Q2110" s="5">
        <f>IF(AND(DiscreteStatsTable[[#This Row],[RepsWithStatObserved]]=1,Y2110=0),200000000000000000000,IFERROR(_xlfn.T.INV.2T(1 -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0" s="5" cm="1">
        <f t="array" ref="R2110">MIN(IF((DiscreteStatsTable[GroupByKey]=DiscreteStatsTable[[#This Row],[GroupByKey]]),(DiscreteStatsTable[GroupByKey]=DiscreteStatsTable[[#This Row],[GroupByKey]])*DiscreteStatsTable[Average]))</f>
        <v>0</v>
      </c>
      <c r="S2110" s="5" cm="1">
        <f t="array" ref="S2110">MAX(IF((DiscreteStatsTable[GroupByKey]=DiscreteStatsTable[[#This Row],[GroupByKey]]),(DiscreteStatsTable[GroupByKey]=DiscreteStatsTable[[#This Row],[GroupByKey]])*DiscreteStatsTable[Average]))</f>
        <v>0</v>
      </c>
      <c r="T2110" s="5" cm="1">
        <f t="array" ref="T2110">MIN(IF((DiscreteStatsTable[GroupByKey]=DiscreteStatsTable[[#This Row],[GroupByKey]]),(DiscreteStatsTable[GroupByKey]=DiscreteStatsTable[[#This Row],[GroupByKey]])*DiscreteStatsTable[Minimum]))</f>
        <v>0</v>
      </c>
      <c r="U2110" s="5" cm="1">
        <f t="array" ref="U2110">MAX(IF((DiscreteStatsTable[GroupByKey]=DiscreteStatsTable[[#This Row],[GroupByKey]]),(DiscreteStatsTable[GroupByKey]=DiscreteStatsTable[[#This Row],[GroupByKey]])*DiscreteStatsTable[Maximum]))</f>
        <v>0</v>
      </c>
      <c r="V2110" s="5" cm="1">
        <f t="array" ref="V2110">IFERROR(AVERAGE(IF((DiscreteStatsTable[GroupByKey]=DiscreteStatsTable[[#This Row],[GroupByKey]]),(DiscreteStatsTable[GroupByKey]=DiscreteStatsTable[[#This Row],[GroupByKey]])*DiscreteStatsTable[NumberObservations])),0)</f>
        <v>138.38</v>
      </c>
      <c r="W2110" s="5">
        <f>IF((DiscreteStatsTable[[#This Row],[RepsRequested]]&gt;1),DiscreteStatsTable[[#This Row],[HalfWidth]],DiscreteStatsTable[[#This Row],[BatchMeansHalfWidth]])</f>
        <v>0</v>
      </c>
      <c r="X2110" s="5" cm="1">
        <f t="array" ref="X2110">COUNT(IF((DiscreteStatsTable[GroupByKey]=DiscreteStatsTable[[#This Row],[GroupByKey]]),(DiscreteStatsTable[GroupByKey]=DiscreteStatsTable[[#This Row],[GroupByKey]])*DiscreteStatsTable[Replication]))</f>
        <v>50</v>
      </c>
      <c r="Y2110" s="5">
        <f>IF(DiscreteStatsTable[[#This Row],[RepsRequested]]=DiscreteStatsTable[[#This Row],[RepsWithStatObserved]],1,0)</f>
        <v>1</v>
      </c>
    </row>
    <row r="2111" spans="1:25" x14ac:dyDescent="0.25">
      <c r="A2111" t="s">
        <v>68</v>
      </c>
      <c r="B2111" t="s">
        <v>70</v>
      </c>
      <c r="C2111">
        <v>5</v>
      </c>
      <c r="D2111" t="s">
        <v>102</v>
      </c>
      <c r="E2111" t="s">
        <v>82</v>
      </c>
      <c r="F2111" t="s">
        <v>81</v>
      </c>
      <c r="G2111">
        <v>7.1899553150706303</v>
      </c>
      <c r="H2111">
        <v>2E+20</v>
      </c>
      <c r="I2111">
        <v>0</v>
      </c>
      <c r="J2111">
        <v>37.668737618102703</v>
      </c>
      <c r="K2111">
        <v>140</v>
      </c>
      <c r="L211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11" s="5" cm="1">
        <f t="array" ref="M2111">MAX(IF((ProjectInfoTable[ProjectName]=DiscreteStatsTable[[#This Row],[ProjectName]]),(ProjectInfoTable[ProjectName]=DiscreteStatsTable[[#This Row],[ProjectName]])*ProjectInfoTable[NumberOfReplications]))</f>
        <v>50</v>
      </c>
      <c r="N2111" s="5" cm="1">
        <f t="array" ref="N2111">IFERROR(AVERAGE(IF((DiscreteStatsTable[GroupByKey]=DiscreteStatsTable[[#This Row],[GroupByKey]]),(DiscreteStatsTable[GroupByKey]=DiscreteStatsTable[[#This Row],[GroupByKey]])*DiscreteStatsTable[Average])),0)</f>
        <v>4.7150067560367441</v>
      </c>
      <c r="O2111" s="5" cm="1">
        <f t="array" ref="O2111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11" s="5" cm="1">
        <f t="array" ref="P2111">MAX(IF((ProjectInfoTable[ProjectName]=DiscreteStatsTable[[#This Row],[ProjectName]]),(ProjectInfoTable[ProjectName]=DiscreteStatsTable[[#This Row],[ProjectName]])*ProjectInfoTable[ConfidenceInterval]))</f>
        <v>0.95</v>
      </c>
      <c r="Q2111" s="5">
        <f>IF(AND(DiscreteStatsTable[[#This Row],[RepsWithStatObserved]]=1,Y2111=0),200000000000000000000,IFERROR(_xlfn.T.INV.2T(1 -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11" s="5" cm="1">
        <f t="array" ref="R2111">MIN(IF((DiscreteStatsTable[GroupByKey]=DiscreteStatsTable[[#This Row],[GroupByKey]]),(DiscreteStatsTable[GroupByKey]=DiscreteStatsTable[[#This Row],[GroupByKey]])*DiscreteStatsTable[Average]))</f>
        <v>1.0011734930501499</v>
      </c>
      <c r="S2111" s="5" cm="1">
        <f t="array" ref="S2111">MAX(IF((DiscreteStatsTable[GroupByKey]=DiscreteStatsTable[[#This Row],[GroupByKey]]),(DiscreteStatsTable[GroupByKey]=DiscreteStatsTable[[#This Row],[GroupByKey]])*DiscreteStatsTable[Average]))</f>
        <v>28.038869293623701</v>
      </c>
      <c r="T2111" s="5" cm="1">
        <f t="array" ref="T2111">MIN(IF((DiscreteStatsTable[GroupByKey]=DiscreteStatsTable[[#This Row],[GroupByKey]]),(DiscreteStatsTable[GroupByKey]=DiscreteStatsTable[[#This Row],[GroupByKey]])*DiscreteStatsTable[Minimum]))</f>
        <v>0</v>
      </c>
      <c r="U2111" s="5" cm="1">
        <f t="array" ref="U2111">MAX(IF((DiscreteStatsTable[GroupByKey]=DiscreteStatsTable[[#This Row],[GroupByKey]]),(DiscreteStatsTable[GroupByKey]=DiscreteStatsTable[[#This Row],[GroupByKey]])*DiscreteStatsTable[Maximum]))</f>
        <v>63.809412329180802</v>
      </c>
      <c r="V2111" s="5" cm="1">
        <f t="array" ref="V2111">IFERROR(AVERAGE(IF((DiscreteStatsTable[GroupByKey]=DiscreteStatsTable[[#This Row],[GroupByKey]]),(DiscreteStatsTable[GroupByKey]=DiscreteStatsTable[[#This Row],[GroupByKey]])*DiscreteStatsTable[NumberObservations])),0)</f>
        <v>138.38</v>
      </c>
      <c r="W2111" s="5">
        <f>IF((DiscreteStatsTable[[#This Row],[RepsRequested]]&gt;1),DiscreteStatsTable[[#This Row],[HalfWidth]],DiscreteStatsTable[[#This Row],[BatchMeansHalfWidth]])</f>
        <v>1.2453418539016112</v>
      </c>
      <c r="X2111" s="5" cm="1">
        <f t="array" ref="X2111">COUNT(IF((DiscreteStatsTable[GroupByKey]=DiscreteStatsTable[[#This Row],[GroupByKey]]),(DiscreteStatsTable[GroupByKey]=DiscreteStatsTable[[#This Row],[GroupByKey]])*DiscreteStatsTable[Replication]))</f>
        <v>50</v>
      </c>
      <c r="Y2111" s="5">
        <f>IF(DiscreteStatsTable[[#This Row],[RepsRequested]]=DiscreteStatsTable[[#This Row],[RepsWithStatObserved]],1,0)</f>
        <v>1</v>
      </c>
    </row>
    <row r="2112" spans="1:25" x14ac:dyDescent="0.25">
      <c r="A2112" t="s">
        <v>68</v>
      </c>
      <c r="B2112" t="s">
        <v>70</v>
      </c>
      <c r="C2112">
        <v>6</v>
      </c>
      <c r="D2112" t="s">
        <v>102</v>
      </c>
      <c r="E2112" t="s">
        <v>80</v>
      </c>
      <c r="F2112" t="s">
        <v>81</v>
      </c>
      <c r="G2112">
        <v>0</v>
      </c>
      <c r="H2112">
        <v>2E+20</v>
      </c>
      <c r="I2112">
        <v>0</v>
      </c>
      <c r="J2112">
        <v>0</v>
      </c>
      <c r="K2112">
        <v>140</v>
      </c>
      <c r="L211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12" s="5" cm="1">
        <f t="array" ref="M2112">MAX(IF((ProjectInfoTable[ProjectName]=DiscreteStatsTable[[#This Row],[ProjectName]]),(ProjectInfoTable[ProjectName]=DiscreteStatsTable[[#This Row],[ProjectName]])*ProjectInfoTable[NumberOfReplications]))</f>
        <v>50</v>
      </c>
      <c r="N2112" s="5" cm="1">
        <f t="array" ref="N2112">IFERROR(AVERAGE(IF((DiscreteStatsTable[GroupByKey]=DiscreteStatsTable[[#This Row],[GroupByKey]]),(DiscreteStatsTable[GroupByKey]=DiscreteStatsTable[[#This Row],[GroupByKey]])*DiscreteStatsTable[Average])),0)</f>
        <v>0</v>
      </c>
      <c r="O2112" s="5" cm="1">
        <f t="array" ref="O2112">IFERROR(_xlfn.STDEV.S(IF((DiscreteStatsTable[GroupByKey]=DiscreteStatsTable[[#This Row],[GroupByKey]]),(DiscreteStatsTable[GroupByKey]=DiscreteStatsTable[[#This Row],[GroupByKey]])*DiscreteStatsTable[Average])),0)</f>
        <v>0</v>
      </c>
      <c r="P2112" s="5" cm="1">
        <f t="array" ref="P2112">MAX(IF((ProjectInfoTable[ProjectName]=DiscreteStatsTable[[#This Row],[ProjectName]]),(ProjectInfoTable[ProjectName]=DiscreteStatsTable[[#This Row],[ProjectName]])*ProjectInfoTable[ConfidenceInterval]))</f>
        <v>0.95</v>
      </c>
      <c r="Q2112" s="5">
        <f>IF(AND(DiscreteStatsTable[[#This Row],[RepsWithStatObserved]]=1,Y2112=0),200000000000000000000,IFERROR(_xlfn.T.INV.2T(1 -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2" s="5" cm="1">
        <f t="array" ref="R2112">MIN(IF((DiscreteStatsTable[GroupByKey]=DiscreteStatsTable[[#This Row],[GroupByKey]]),(DiscreteStatsTable[GroupByKey]=DiscreteStatsTable[[#This Row],[GroupByKey]])*DiscreteStatsTable[Average]))</f>
        <v>0</v>
      </c>
      <c r="S2112" s="5" cm="1">
        <f t="array" ref="S2112">MAX(IF((DiscreteStatsTable[GroupByKey]=DiscreteStatsTable[[#This Row],[GroupByKey]]),(DiscreteStatsTable[GroupByKey]=DiscreteStatsTable[[#This Row],[GroupByKey]])*DiscreteStatsTable[Average]))</f>
        <v>0</v>
      </c>
      <c r="T2112" s="5" cm="1">
        <f t="array" ref="T2112">MIN(IF((DiscreteStatsTable[GroupByKey]=DiscreteStatsTable[[#This Row],[GroupByKey]]),(DiscreteStatsTable[GroupByKey]=DiscreteStatsTable[[#This Row],[GroupByKey]])*DiscreteStatsTable[Minimum]))</f>
        <v>0</v>
      </c>
      <c r="U2112" s="5" cm="1">
        <f t="array" ref="U2112">MAX(IF((DiscreteStatsTable[GroupByKey]=DiscreteStatsTable[[#This Row],[GroupByKey]]),(DiscreteStatsTable[GroupByKey]=DiscreteStatsTable[[#This Row],[GroupByKey]])*DiscreteStatsTable[Maximum]))</f>
        <v>0</v>
      </c>
      <c r="V2112" s="5" cm="1">
        <f t="array" ref="V2112">IFERROR(AVERAGE(IF((DiscreteStatsTable[GroupByKey]=DiscreteStatsTable[[#This Row],[GroupByKey]]),(DiscreteStatsTable[GroupByKey]=DiscreteStatsTable[[#This Row],[GroupByKey]])*DiscreteStatsTable[NumberObservations])),0)</f>
        <v>138.38</v>
      </c>
      <c r="W2112" s="5">
        <f>IF((DiscreteStatsTable[[#This Row],[RepsRequested]]&gt;1),DiscreteStatsTable[[#This Row],[HalfWidth]],DiscreteStatsTable[[#This Row],[BatchMeansHalfWidth]])</f>
        <v>0</v>
      </c>
      <c r="X2112" s="5" cm="1">
        <f t="array" ref="X2112">COUNT(IF((DiscreteStatsTable[GroupByKey]=DiscreteStatsTable[[#This Row],[GroupByKey]]),(DiscreteStatsTable[GroupByKey]=DiscreteStatsTable[[#This Row],[GroupByKey]])*DiscreteStatsTable[Replication]))</f>
        <v>50</v>
      </c>
      <c r="Y2112" s="5">
        <f>IF(DiscreteStatsTable[[#This Row],[RepsRequested]]=DiscreteStatsTable[[#This Row],[RepsWithStatObserved]],1,0)</f>
        <v>1</v>
      </c>
    </row>
    <row r="2113" spans="1:25" x14ac:dyDescent="0.25">
      <c r="A2113" t="s">
        <v>68</v>
      </c>
      <c r="B2113" t="s">
        <v>70</v>
      </c>
      <c r="C2113">
        <v>6</v>
      </c>
      <c r="D2113" t="s">
        <v>102</v>
      </c>
      <c r="E2113" t="s">
        <v>82</v>
      </c>
      <c r="F2113" t="s">
        <v>81</v>
      </c>
      <c r="G2113">
        <v>6.8558099581138201</v>
      </c>
      <c r="H2113">
        <v>2E+20</v>
      </c>
      <c r="I2113">
        <v>0</v>
      </c>
      <c r="J2113">
        <v>26.617176474141001</v>
      </c>
      <c r="K2113">
        <v>140</v>
      </c>
      <c r="L211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13" s="5" cm="1">
        <f t="array" ref="M2113">MAX(IF((ProjectInfoTable[ProjectName]=DiscreteStatsTable[[#This Row],[ProjectName]]),(ProjectInfoTable[ProjectName]=DiscreteStatsTable[[#This Row],[ProjectName]])*ProjectInfoTable[NumberOfReplications]))</f>
        <v>50</v>
      </c>
      <c r="N2113" s="5" cm="1">
        <f t="array" ref="N2113">IFERROR(AVERAGE(IF((DiscreteStatsTable[GroupByKey]=DiscreteStatsTable[[#This Row],[GroupByKey]]),(DiscreteStatsTable[GroupByKey]=DiscreteStatsTable[[#This Row],[GroupByKey]])*DiscreteStatsTable[Average])),0)</f>
        <v>4.7150067560367441</v>
      </c>
      <c r="O2113" s="5" cm="1">
        <f t="array" ref="O2113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13" s="5" cm="1">
        <f t="array" ref="P2113">MAX(IF((ProjectInfoTable[ProjectName]=DiscreteStatsTable[[#This Row],[ProjectName]]),(ProjectInfoTable[ProjectName]=DiscreteStatsTable[[#This Row],[ProjectName]])*ProjectInfoTable[ConfidenceInterval]))</f>
        <v>0.95</v>
      </c>
      <c r="Q2113" s="5">
        <f>IF(AND(DiscreteStatsTable[[#This Row],[RepsWithStatObserved]]=1,Y2113=0),200000000000000000000,IFERROR(_xlfn.T.INV.2T(1 -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13" s="5" cm="1">
        <f t="array" ref="R2113">MIN(IF((DiscreteStatsTable[GroupByKey]=DiscreteStatsTable[[#This Row],[GroupByKey]]),(DiscreteStatsTable[GroupByKey]=DiscreteStatsTable[[#This Row],[GroupByKey]])*DiscreteStatsTable[Average]))</f>
        <v>1.0011734930501499</v>
      </c>
      <c r="S2113" s="5" cm="1">
        <f t="array" ref="S2113">MAX(IF((DiscreteStatsTable[GroupByKey]=DiscreteStatsTable[[#This Row],[GroupByKey]]),(DiscreteStatsTable[GroupByKey]=DiscreteStatsTable[[#This Row],[GroupByKey]])*DiscreteStatsTable[Average]))</f>
        <v>28.038869293623701</v>
      </c>
      <c r="T2113" s="5" cm="1">
        <f t="array" ref="T2113">MIN(IF((DiscreteStatsTable[GroupByKey]=DiscreteStatsTable[[#This Row],[GroupByKey]]),(DiscreteStatsTable[GroupByKey]=DiscreteStatsTable[[#This Row],[GroupByKey]])*DiscreteStatsTable[Minimum]))</f>
        <v>0</v>
      </c>
      <c r="U2113" s="5" cm="1">
        <f t="array" ref="U2113">MAX(IF((DiscreteStatsTable[GroupByKey]=DiscreteStatsTable[[#This Row],[GroupByKey]]),(DiscreteStatsTable[GroupByKey]=DiscreteStatsTable[[#This Row],[GroupByKey]])*DiscreteStatsTable[Maximum]))</f>
        <v>63.809412329180802</v>
      </c>
      <c r="V2113" s="5" cm="1">
        <f t="array" ref="V2113">IFERROR(AVERAGE(IF((DiscreteStatsTable[GroupByKey]=DiscreteStatsTable[[#This Row],[GroupByKey]]),(DiscreteStatsTable[GroupByKey]=DiscreteStatsTable[[#This Row],[GroupByKey]])*DiscreteStatsTable[NumberObservations])),0)</f>
        <v>138.38</v>
      </c>
      <c r="W2113" s="5">
        <f>IF((DiscreteStatsTable[[#This Row],[RepsRequested]]&gt;1),DiscreteStatsTable[[#This Row],[HalfWidth]],DiscreteStatsTable[[#This Row],[BatchMeansHalfWidth]])</f>
        <v>1.2453418539016112</v>
      </c>
      <c r="X2113" s="5" cm="1">
        <f t="array" ref="X2113">COUNT(IF((DiscreteStatsTable[GroupByKey]=DiscreteStatsTable[[#This Row],[GroupByKey]]),(DiscreteStatsTable[GroupByKey]=DiscreteStatsTable[[#This Row],[GroupByKey]])*DiscreteStatsTable[Replication]))</f>
        <v>50</v>
      </c>
      <c r="Y2113" s="5">
        <f>IF(DiscreteStatsTable[[#This Row],[RepsRequested]]=DiscreteStatsTable[[#This Row],[RepsWithStatObserved]],1,0)</f>
        <v>1</v>
      </c>
    </row>
    <row r="2114" spans="1:25" x14ac:dyDescent="0.25">
      <c r="A2114" t="s">
        <v>68</v>
      </c>
      <c r="B2114" t="s">
        <v>70</v>
      </c>
      <c r="C2114">
        <v>7</v>
      </c>
      <c r="D2114" t="s">
        <v>102</v>
      </c>
      <c r="E2114" t="s">
        <v>80</v>
      </c>
      <c r="F2114" t="s">
        <v>81</v>
      </c>
      <c r="G2114">
        <v>0</v>
      </c>
      <c r="H2114">
        <v>2E+20</v>
      </c>
      <c r="I2114">
        <v>0</v>
      </c>
      <c r="J2114">
        <v>0</v>
      </c>
      <c r="K2114">
        <v>137</v>
      </c>
      <c r="L211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14" s="5" cm="1">
        <f t="array" ref="M2114">MAX(IF((ProjectInfoTable[ProjectName]=DiscreteStatsTable[[#This Row],[ProjectName]]),(ProjectInfoTable[ProjectName]=DiscreteStatsTable[[#This Row],[ProjectName]])*ProjectInfoTable[NumberOfReplications]))</f>
        <v>50</v>
      </c>
      <c r="N2114" s="5" cm="1">
        <f t="array" ref="N2114">IFERROR(AVERAGE(IF((DiscreteStatsTable[GroupByKey]=DiscreteStatsTable[[#This Row],[GroupByKey]]),(DiscreteStatsTable[GroupByKey]=DiscreteStatsTable[[#This Row],[GroupByKey]])*DiscreteStatsTable[Average])),0)</f>
        <v>0</v>
      </c>
      <c r="O2114" s="5" cm="1">
        <f t="array" ref="O2114">IFERROR(_xlfn.STDEV.S(IF((DiscreteStatsTable[GroupByKey]=DiscreteStatsTable[[#This Row],[GroupByKey]]),(DiscreteStatsTable[GroupByKey]=DiscreteStatsTable[[#This Row],[GroupByKey]])*DiscreteStatsTable[Average])),0)</f>
        <v>0</v>
      </c>
      <c r="P2114" s="5" cm="1">
        <f t="array" ref="P2114">MAX(IF((ProjectInfoTable[ProjectName]=DiscreteStatsTable[[#This Row],[ProjectName]]),(ProjectInfoTable[ProjectName]=DiscreteStatsTable[[#This Row],[ProjectName]])*ProjectInfoTable[ConfidenceInterval]))</f>
        <v>0.95</v>
      </c>
      <c r="Q2114" s="5">
        <f>IF(AND(DiscreteStatsTable[[#This Row],[RepsWithStatObserved]]=1,Y2114=0),200000000000000000000,IFERROR(_xlfn.T.INV.2T(1 -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4" s="5" cm="1">
        <f t="array" ref="R2114">MIN(IF((DiscreteStatsTable[GroupByKey]=DiscreteStatsTable[[#This Row],[GroupByKey]]),(DiscreteStatsTable[GroupByKey]=DiscreteStatsTable[[#This Row],[GroupByKey]])*DiscreteStatsTable[Average]))</f>
        <v>0</v>
      </c>
      <c r="S2114" s="5" cm="1">
        <f t="array" ref="S2114">MAX(IF((DiscreteStatsTable[GroupByKey]=DiscreteStatsTable[[#This Row],[GroupByKey]]),(DiscreteStatsTable[GroupByKey]=DiscreteStatsTable[[#This Row],[GroupByKey]])*DiscreteStatsTable[Average]))</f>
        <v>0</v>
      </c>
      <c r="T2114" s="5" cm="1">
        <f t="array" ref="T2114">MIN(IF((DiscreteStatsTable[GroupByKey]=DiscreteStatsTable[[#This Row],[GroupByKey]]),(DiscreteStatsTable[GroupByKey]=DiscreteStatsTable[[#This Row],[GroupByKey]])*DiscreteStatsTable[Minimum]))</f>
        <v>0</v>
      </c>
      <c r="U2114" s="5" cm="1">
        <f t="array" ref="U2114">MAX(IF((DiscreteStatsTable[GroupByKey]=DiscreteStatsTable[[#This Row],[GroupByKey]]),(DiscreteStatsTable[GroupByKey]=DiscreteStatsTable[[#This Row],[GroupByKey]])*DiscreteStatsTable[Maximum]))</f>
        <v>0</v>
      </c>
      <c r="V2114" s="5" cm="1">
        <f t="array" ref="V2114">IFERROR(AVERAGE(IF((DiscreteStatsTable[GroupByKey]=DiscreteStatsTable[[#This Row],[GroupByKey]]),(DiscreteStatsTable[GroupByKey]=DiscreteStatsTable[[#This Row],[GroupByKey]])*DiscreteStatsTable[NumberObservations])),0)</f>
        <v>138.38</v>
      </c>
      <c r="W2114" s="5">
        <f>IF((DiscreteStatsTable[[#This Row],[RepsRequested]]&gt;1),DiscreteStatsTable[[#This Row],[HalfWidth]],DiscreteStatsTable[[#This Row],[BatchMeansHalfWidth]])</f>
        <v>0</v>
      </c>
      <c r="X2114" s="5" cm="1">
        <f t="array" ref="X2114">COUNT(IF((DiscreteStatsTable[GroupByKey]=DiscreteStatsTable[[#This Row],[GroupByKey]]),(DiscreteStatsTable[GroupByKey]=DiscreteStatsTable[[#This Row],[GroupByKey]])*DiscreteStatsTable[Replication]))</f>
        <v>50</v>
      </c>
      <c r="Y2114" s="5">
        <f>IF(DiscreteStatsTable[[#This Row],[RepsRequested]]=DiscreteStatsTable[[#This Row],[RepsWithStatObserved]],1,0)</f>
        <v>1</v>
      </c>
    </row>
    <row r="2115" spans="1:25" x14ac:dyDescent="0.25">
      <c r="A2115" t="s">
        <v>68</v>
      </c>
      <c r="B2115" t="s">
        <v>70</v>
      </c>
      <c r="C2115">
        <v>7</v>
      </c>
      <c r="D2115" t="s">
        <v>102</v>
      </c>
      <c r="E2115" t="s">
        <v>82</v>
      </c>
      <c r="F2115" t="s">
        <v>81</v>
      </c>
      <c r="G2115">
        <v>2.8934318344919601</v>
      </c>
      <c r="H2115">
        <v>2E+20</v>
      </c>
      <c r="I2115">
        <v>0</v>
      </c>
      <c r="J2115">
        <v>16.890744539569202</v>
      </c>
      <c r="K2115">
        <v>137</v>
      </c>
      <c r="L211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15" s="5" cm="1">
        <f t="array" ref="M2115">MAX(IF((ProjectInfoTable[ProjectName]=DiscreteStatsTable[[#This Row],[ProjectName]]),(ProjectInfoTable[ProjectName]=DiscreteStatsTable[[#This Row],[ProjectName]])*ProjectInfoTable[NumberOfReplications]))</f>
        <v>50</v>
      </c>
      <c r="N2115" s="5" cm="1">
        <f t="array" ref="N2115">IFERROR(AVERAGE(IF((DiscreteStatsTable[GroupByKey]=DiscreteStatsTable[[#This Row],[GroupByKey]]),(DiscreteStatsTable[GroupByKey]=DiscreteStatsTable[[#This Row],[GroupByKey]])*DiscreteStatsTable[Average])),0)</f>
        <v>4.7150067560367441</v>
      </c>
      <c r="O2115" s="5" cm="1">
        <f t="array" ref="O2115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15" s="5" cm="1">
        <f t="array" ref="P2115">MAX(IF((ProjectInfoTable[ProjectName]=DiscreteStatsTable[[#This Row],[ProjectName]]),(ProjectInfoTable[ProjectName]=DiscreteStatsTable[[#This Row],[ProjectName]])*ProjectInfoTable[ConfidenceInterval]))</f>
        <v>0.95</v>
      </c>
      <c r="Q2115" s="5">
        <f>IF(AND(DiscreteStatsTable[[#This Row],[RepsWithStatObserved]]=1,Y2115=0),200000000000000000000,IFERROR(_xlfn.T.INV.2T(1 -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15" s="5" cm="1">
        <f t="array" ref="R2115">MIN(IF((DiscreteStatsTable[GroupByKey]=DiscreteStatsTable[[#This Row],[GroupByKey]]),(DiscreteStatsTable[GroupByKey]=DiscreteStatsTable[[#This Row],[GroupByKey]])*DiscreteStatsTable[Average]))</f>
        <v>1.0011734930501499</v>
      </c>
      <c r="S2115" s="5" cm="1">
        <f t="array" ref="S2115">MAX(IF((DiscreteStatsTable[GroupByKey]=DiscreteStatsTable[[#This Row],[GroupByKey]]),(DiscreteStatsTable[GroupByKey]=DiscreteStatsTable[[#This Row],[GroupByKey]])*DiscreteStatsTable[Average]))</f>
        <v>28.038869293623701</v>
      </c>
      <c r="T2115" s="5" cm="1">
        <f t="array" ref="T2115">MIN(IF((DiscreteStatsTable[GroupByKey]=DiscreteStatsTable[[#This Row],[GroupByKey]]),(DiscreteStatsTable[GroupByKey]=DiscreteStatsTable[[#This Row],[GroupByKey]])*DiscreteStatsTable[Minimum]))</f>
        <v>0</v>
      </c>
      <c r="U2115" s="5" cm="1">
        <f t="array" ref="U2115">MAX(IF((DiscreteStatsTable[GroupByKey]=DiscreteStatsTable[[#This Row],[GroupByKey]]),(DiscreteStatsTable[GroupByKey]=DiscreteStatsTable[[#This Row],[GroupByKey]])*DiscreteStatsTable[Maximum]))</f>
        <v>63.809412329180802</v>
      </c>
      <c r="V2115" s="5" cm="1">
        <f t="array" ref="V2115">IFERROR(AVERAGE(IF((DiscreteStatsTable[GroupByKey]=DiscreteStatsTable[[#This Row],[GroupByKey]]),(DiscreteStatsTable[GroupByKey]=DiscreteStatsTable[[#This Row],[GroupByKey]])*DiscreteStatsTable[NumberObservations])),0)</f>
        <v>138.38</v>
      </c>
      <c r="W2115" s="5">
        <f>IF((DiscreteStatsTable[[#This Row],[RepsRequested]]&gt;1),DiscreteStatsTable[[#This Row],[HalfWidth]],DiscreteStatsTable[[#This Row],[BatchMeansHalfWidth]])</f>
        <v>1.2453418539016112</v>
      </c>
      <c r="X2115" s="5" cm="1">
        <f t="array" ref="X2115">COUNT(IF((DiscreteStatsTable[GroupByKey]=DiscreteStatsTable[[#This Row],[GroupByKey]]),(DiscreteStatsTable[GroupByKey]=DiscreteStatsTable[[#This Row],[GroupByKey]])*DiscreteStatsTable[Replication]))</f>
        <v>50</v>
      </c>
      <c r="Y2115" s="5">
        <f>IF(DiscreteStatsTable[[#This Row],[RepsRequested]]=DiscreteStatsTable[[#This Row],[RepsWithStatObserved]],1,0)</f>
        <v>1</v>
      </c>
    </row>
    <row r="2116" spans="1:25" x14ac:dyDescent="0.25">
      <c r="A2116" t="s">
        <v>68</v>
      </c>
      <c r="B2116" t="s">
        <v>70</v>
      </c>
      <c r="C2116">
        <v>8</v>
      </c>
      <c r="D2116" t="s">
        <v>102</v>
      </c>
      <c r="E2116" t="s">
        <v>80</v>
      </c>
      <c r="F2116" t="s">
        <v>81</v>
      </c>
      <c r="G2116">
        <v>0</v>
      </c>
      <c r="H2116">
        <v>2E+20</v>
      </c>
      <c r="I2116">
        <v>0</v>
      </c>
      <c r="J2116">
        <v>0</v>
      </c>
      <c r="K2116">
        <v>138</v>
      </c>
      <c r="L211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16" s="5" cm="1">
        <f t="array" ref="M2116">MAX(IF((ProjectInfoTable[ProjectName]=DiscreteStatsTable[[#This Row],[ProjectName]]),(ProjectInfoTable[ProjectName]=DiscreteStatsTable[[#This Row],[ProjectName]])*ProjectInfoTable[NumberOfReplications]))</f>
        <v>50</v>
      </c>
      <c r="N2116" s="5" cm="1">
        <f t="array" ref="N2116">IFERROR(AVERAGE(IF((DiscreteStatsTable[GroupByKey]=DiscreteStatsTable[[#This Row],[GroupByKey]]),(DiscreteStatsTable[GroupByKey]=DiscreteStatsTable[[#This Row],[GroupByKey]])*DiscreteStatsTable[Average])),0)</f>
        <v>0</v>
      </c>
      <c r="O2116" s="5" cm="1">
        <f t="array" ref="O2116">IFERROR(_xlfn.STDEV.S(IF((DiscreteStatsTable[GroupByKey]=DiscreteStatsTable[[#This Row],[GroupByKey]]),(DiscreteStatsTable[GroupByKey]=DiscreteStatsTable[[#This Row],[GroupByKey]])*DiscreteStatsTable[Average])),0)</f>
        <v>0</v>
      </c>
      <c r="P2116" s="5" cm="1">
        <f t="array" ref="P2116">MAX(IF((ProjectInfoTable[ProjectName]=DiscreteStatsTable[[#This Row],[ProjectName]]),(ProjectInfoTable[ProjectName]=DiscreteStatsTable[[#This Row],[ProjectName]])*ProjectInfoTable[ConfidenceInterval]))</f>
        <v>0.95</v>
      </c>
      <c r="Q2116" s="5">
        <f>IF(AND(DiscreteStatsTable[[#This Row],[RepsWithStatObserved]]=1,Y2116=0),200000000000000000000,IFERROR(_xlfn.T.INV.2T(1 -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6" s="5" cm="1">
        <f t="array" ref="R2116">MIN(IF((DiscreteStatsTable[GroupByKey]=DiscreteStatsTable[[#This Row],[GroupByKey]]),(DiscreteStatsTable[GroupByKey]=DiscreteStatsTable[[#This Row],[GroupByKey]])*DiscreteStatsTable[Average]))</f>
        <v>0</v>
      </c>
      <c r="S2116" s="5" cm="1">
        <f t="array" ref="S2116">MAX(IF((DiscreteStatsTable[GroupByKey]=DiscreteStatsTable[[#This Row],[GroupByKey]]),(DiscreteStatsTable[GroupByKey]=DiscreteStatsTable[[#This Row],[GroupByKey]])*DiscreteStatsTable[Average]))</f>
        <v>0</v>
      </c>
      <c r="T2116" s="5" cm="1">
        <f t="array" ref="T2116">MIN(IF((DiscreteStatsTable[GroupByKey]=DiscreteStatsTable[[#This Row],[GroupByKey]]),(DiscreteStatsTable[GroupByKey]=DiscreteStatsTable[[#This Row],[GroupByKey]])*DiscreteStatsTable[Minimum]))</f>
        <v>0</v>
      </c>
      <c r="U2116" s="5" cm="1">
        <f t="array" ref="U2116">MAX(IF((DiscreteStatsTable[GroupByKey]=DiscreteStatsTable[[#This Row],[GroupByKey]]),(DiscreteStatsTable[GroupByKey]=DiscreteStatsTable[[#This Row],[GroupByKey]])*DiscreteStatsTable[Maximum]))</f>
        <v>0</v>
      </c>
      <c r="V2116" s="5" cm="1">
        <f t="array" ref="V2116">IFERROR(AVERAGE(IF((DiscreteStatsTable[GroupByKey]=DiscreteStatsTable[[#This Row],[GroupByKey]]),(DiscreteStatsTable[GroupByKey]=DiscreteStatsTable[[#This Row],[GroupByKey]])*DiscreteStatsTable[NumberObservations])),0)</f>
        <v>138.38</v>
      </c>
      <c r="W2116" s="5">
        <f>IF((DiscreteStatsTable[[#This Row],[RepsRequested]]&gt;1),DiscreteStatsTable[[#This Row],[HalfWidth]],DiscreteStatsTable[[#This Row],[BatchMeansHalfWidth]])</f>
        <v>0</v>
      </c>
      <c r="X2116" s="5" cm="1">
        <f t="array" ref="X2116">COUNT(IF((DiscreteStatsTable[GroupByKey]=DiscreteStatsTable[[#This Row],[GroupByKey]]),(DiscreteStatsTable[GroupByKey]=DiscreteStatsTable[[#This Row],[GroupByKey]])*DiscreteStatsTable[Replication]))</f>
        <v>50</v>
      </c>
      <c r="Y2116" s="5">
        <f>IF(DiscreteStatsTable[[#This Row],[RepsRequested]]=DiscreteStatsTable[[#This Row],[RepsWithStatObserved]],1,0)</f>
        <v>1</v>
      </c>
    </row>
    <row r="2117" spans="1:25" x14ac:dyDescent="0.25">
      <c r="A2117" t="s">
        <v>68</v>
      </c>
      <c r="B2117" t="s">
        <v>70</v>
      </c>
      <c r="C2117">
        <v>8</v>
      </c>
      <c r="D2117" t="s">
        <v>102</v>
      </c>
      <c r="E2117" t="s">
        <v>82</v>
      </c>
      <c r="F2117" t="s">
        <v>81</v>
      </c>
      <c r="G2117">
        <v>7.2024839832345799</v>
      </c>
      <c r="H2117">
        <v>2E+20</v>
      </c>
      <c r="I2117">
        <v>0</v>
      </c>
      <c r="J2117">
        <v>23.1786236964012</v>
      </c>
      <c r="K2117">
        <v>138</v>
      </c>
      <c r="L211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17" s="5" cm="1">
        <f t="array" ref="M2117">MAX(IF((ProjectInfoTable[ProjectName]=DiscreteStatsTable[[#This Row],[ProjectName]]),(ProjectInfoTable[ProjectName]=DiscreteStatsTable[[#This Row],[ProjectName]])*ProjectInfoTable[NumberOfReplications]))</f>
        <v>50</v>
      </c>
      <c r="N2117" s="5" cm="1">
        <f t="array" ref="N2117">IFERROR(AVERAGE(IF((DiscreteStatsTable[GroupByKey]=DiscreteStatsTable[[#This Row],[GroupByKey]]),(DiscreteStatsTable[GroupByKey]=DiscreteStatsTable[[#This Row],[GroupByKey]])*DiscreteStatsTable[Average])),0)</f>
        <v>4.7150067560367441</v>
      </c>
      <c r="O2117" s="5" cm="1">
        <f t="array" ref="O2117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17" s="5" cm="1">
        <f t="array" ref="P2117">MAX(IF((ProjectInfoTable[ProjectName]=DiscreteStatsTable[[#This Row],[ProjectName]]),(ProjectInfoTable[ProjectName]=DiscreteStatsTable[[#This Row],[ProjectName]])*ProjectInfoTable[ConfidenceInterval]))</f>
        <v>0.95</v>
      </c>
      <c r="Q2117" s="5">
        <f>IF(AND(DiscreteStatsTable[[#This Row],[RepsWithStatObserved]]=1,Y2117=0),200000000000000000000,IFERROR(_xlfn.T.INV.2T(1 -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17" s="5" cm="1">
        <f t="array" ref="R2117">MIN(IF((DiscreteStatsTable[GroupByKey]=DiscreteStatsTable[[#This Row],[GroupByKey]]),(DiscreteStatsTable[GroupByKey]=DiscreteStatsTable[[#This Row],[GroupByKey]])*DiscreteStatsTable[Average]))</f>
        <v>1.0011734930501499</v>
      </c>
      <c r="S2117" s="5" cm="1">
        <f t="array" ref="S2117">MAX(IF((DiscreteStatsTable[GroupByKey]=DiscreteStatsTable[[#This Row],[GroupByKey]]),(DiscreteStatsTable[GroupByKey]=DiscreteStatsTable[[#This Row],[GroupByKey]])*DiscreteStatsTable[Average]))</f>
        <v>28.038869293623701</v>
      </c>
      <c r="T2117" s="5" cm="1">
        <f t="array" ref="T2117">MIN(IF((DiscreteStatsTable[GroupByKey]=DiscreteStatsTable[[#This Row],[GroupByKey]]),(DiscreteStatsTable[GroupByKey]=DiscreteStatsTable[[#This Row],[GroupByKey]])*DiscreteStatsTable[Minimum]))</f>
        <v>0</v>
      </c>
      <c r="U2117" s="5" cm="1">
        <f t="array" ref="U2117">MAX(IF((DiscreteStatsTable[GroupByKey]=DiscreteStatsTable[[#This Row],[GroupByKey]]),(DiscreteStatsTable[GroupByKey]=DiscreteStatsTable[[#This Row],[GroupByKey]])*DiscreteStatsTable[Maximum]))</f>
        <v>63.809412329180802</v>
      </c>
      <c r="V2117" s="5" cm="1">
        <f t="array" ref="V2117">IFERROR(AVERAGE(IF((DiscreteStatsTable[GroupByKey]=DiscreteStatsTable[[#This Row],[GroupByKey]]),(DiscreteStatsTable[GroupByKey]=DiscreteStatsTable[[#This Row],[GroupByKey]])*DiscreteStatsTable[NumberObservations])),0)</f>
        <v>138.38</v>
      </c>
      <c r="W2117" s="5">
        <f>IF((DiscreteStatsTable[[#This Row],[RepsRequested]]&gt;1),DiscreteStatsTable[[#This Row],[HalfWidth]],DiscreteStatsTable[[#This Row],[BatchMeansHalfWidth]])</f>
        <v>1.2453418539016112</v>
      </c>
      <c r="X2117" s="5" cm="1">
        <f t="array" ref="X2117">COUNT(IF((DiscreteStatsTable[GroupByKey]=DiscreteStatsTable[[#This Row],[GroupByKey]]),(DiscreteStatsTable[GroupByKey]=DiscreteStatsTable[[#This Row],[GroupByKey]])*DiscreteStatsTable[Replication]))</f>
        <v>50</v>
      </c>
      <c r="Y2117" s="5">
        <f>IF(DiscreteStatsTable[[#This Row],[RepsRequested]]=DiscreteStatsTable[[#This Row],[RepsWithStatObserved]],1,0)</f>
        <v>1</v>
      </c>
    </row>
    <row r="2118" spans="1:25" x14ac:dyDescent="0.25">
      <c r="A2118" t="s">
        <v>68</v>
      </c>
      <c r="B2118" t="s">
        <v>70</v>
      </c>
      <c r="C2118">
        <v>9</v>
      </c>
      <c r="D2118" t="s">
        <v>102</v>
      </c>
      <c r="E2118" t="s">
        <v>80</v>
      </c>
      <c r="F2118" t="s">
        <v>81</v>
      </c>
      <c r="G2118">
        <v>0</v>
      </c>
      <c r="H2118">
        <v>2E+20</v>
      </c>
      <c r="I2118">
        <v>0</v>
      </c>
      <c r="J2118">
        <v>0</v>
      </c>
      <c r="K2118">
        <v>138</v>
      </c>
      <c r="L211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18" s="5" cm="1">
        <f t="array" ref="M2118">MAX(IF((ProjectInfoTable[ProjectName]=DiscreteStatsTable[[#This Row],[ProjectName]]),(ProjectInfoTable[ProjectName]=DiscreteStatsTable[[#This Row],[ProjectName]])*ProjectInfoTable[NumberOfReplications]))</f>
        <v>50</v>
      </c>
      <c r="N2118" s="5" cm="1">
        <f t="array" ref="N2118">IFERROR(AVERAGE(IF((DiscreteStatsTable[GroupByKey]=DiscreteStatsTable[[#This Row],[GroupByKey]]),(DiscreteStatsTable[GroupByKey]=DiscreteStatsTable[[#This Row],[GroupByKey]])*DiscreteStatsTable[Average])),0)</f>
        <v>0</v>
      </c>
      <c r="O2118" s="5" cm="1">
        <f t="array" ref="O2118">IFERROR(_xlfn.STDEV.S(IF((DiscreteStatsTable[GroupByKey]=DiscreteStatsTable[[#This Row],[GroupByKey]]),(DiscreteStatsTable[GroupByKey]=DiscreteStatsTable[[#This Row],[GroupByKey]])*DiscreteStatsTable[Average])),0)</f>
        <v>0</v>
      </c>
      <c r="P2118" s="5" cm="1">
        <f t="array" ref="P2118">MAX(IF((ProjectInfoTable[ProjectName]=DiscreteStatsTable[[#This Row],[ProjectName]]),(ProjectInfoTable[ProjectName]=DiscreteStatsTable[[#This Row],[ProjectName]])*ProjectInfoTable[ConfidenceInterval]))</f>
        <v>0.95</v>
      </c>
      <c r="Q2118" s="5">
        <f>IF(AND(DiscreteStatsTable[[#This Row],[RepsWithStatObserved]]=1,Y2118=0),200000000000000000000,IFERROR(_xlfn.T.INV.2T(1 -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8" s="5" cm="1">
        <f t="array" ref="R2118">MIN(IF((DiscreteStatsTable[GroupByKey]=DiscreteStatsTable[[#This Row],[GroupByKey]]),(DiscreteStatsTable[GroupByKey]=DiscreteStatsTable[[#This Row],[GroupByKey]])*DiscreteStatsTable[Average]))</f>
        <v>0</v>
      </c>
      <c r="S2118" s="5" cm="1">
        <f t="array" ref="S2118">MAX(IF((DiscreteStatsTable[GroupByKey]=DiscreteStatsTable[[#This Row],[GroupByKey]]),(DiscreteStatsTable[GroupByKey]=DiscreteStatsTable[[#This Row],[GroupByKey]])*DiscreteStatsTable[Average]))</f>
        <v>0</v>
      </c>
      <c r="T2118" s="5" cm="1">
        <f t="array" ref="T2118">MIN(IF((DiscreteStatsTable[GroupByKey]=DiscreteStatsTable[[#This Row],[GroupByKey]]),(DiscreteStatsTable[GroupByKey]=DiscreteStatsTable[[#This Row],[GroupByKey]])*DiscreteStatsTable[Minimum]))</f>
        <v>0</v>
      </c>
      <c r="U2118" s="5" cm="1">
        <f t="array" ref="U2118">MAX(IF((DiscreteStatsTable[GroupByKey]=DiscreteStatsTable[[#This Row],[GroupByKey]]),(DiscreteStatsTable[GroupByKey]=DiscreteStatsTable[[#This Row],[GroupByKey]])*DiscreteStatsTable[Maximum]))</f>
        <v>0</v>
      </c>
      <c r="V2118" s="5" cm="1">
        <f t="array" ref="V2118">IFERROR(AVERAGE(IF((DiscreteStatsTable[GroupByKey]=DiscreteStatsTable[[#This Row],[GroupByKey]]),(DiscreteStatsTable[GroupByKey]=DiscreteStatsTable[[#This Row],[GroupByKey]])*DiscreteStatsTable[NumberObservations])),0)</f>
        <v>138.38</v>
      </c>
      <c r="W2118" s="5">
        <f>IF((DiscreteStatsTable[[#This Row],[RepsRequested]]&gt;1),DiscreteStatsTable[[#This Row],[HalfWidth]],DiscreteStatsTable[[#This Row],[BatchMeansHalfWidth]])</f>
        <v>0</v>
      </c>
      <c r="X2118" s="5" cm="1">
        <f t="array" ref="X2118">COUNT(IF((DiscreteStatsTable[GroupByKey]=DiscreteStatsTable[[#This Row],[GroupByKey]]),(DiscreteStatsTable[GroupByKey]=DiscreteStatsTable[[#This Row],[GroupByKey]])*DiscreteStatsTable[Replication]))</f>
        <v>50</v>
      </c>
      <c r="Y2118" s="5">
        <f>IF(DiscreteStatsTable[[#This Row],[RepsRequested]]=DiscreteStatsTable[[#This Row],[RepsWithStatObserved]],1,0)</f>
        <v>1</v>
      </c>
    </row>
    <row r="2119" spans="1:25" x14ac:dyDescent="0.25">
      <c r="A2119" t="s">
        <v>68</v>
      </c>
      <c r="B2119" t="s">
        <v>70</v>
      </c>
      <c r="C2119">
        <v>9</v>
      </c>
      <c r="D2119" t="s">
        <v>102</v>
      </c>
      <c r="E2119" t="s">
        <v>82</v>
      </c>
      <c r="F2119" t="s">
        <v>81</v>
      </c>
      <c r="G2119">
        <v>7.0191114832511801</v>
      </c>
      <c r="H2119">
        <v>2E+20</v>
      </c>
      <c r="I2119">
        <v>0</v>
      </c>
      <c r="J2119">
        <v>37.124250270339402</v>
      </c>
      <c r="K2119">
        <v>138</v>
      </c>
      <c r="L211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19" s="5" cm="1">
        <f t="array" ref="M2119">MAX(IF((ProjectInfoTable[ProjectName]=DiscreteStatsTable[[#This Row],[ProjectName]]),(ProjectInfoTable[ProjectName]=DiscreteStatsTable[[#This Row],[ProjectName]])*ProjectInfoTable[NumberOfReplications]))</f>
        <v>50</v>
      </c>
      <c r="N2119" s="5" cm="1">
        <f t="array" ref="N2119">IFERROR(AVERAGE(IF((DiscreteStatsTable[GroupByKey]=DiscreteStatsTable[[#This Row],[GroupByKey]]),(DiscreteStatsTable[GroupByKey]=DiscreteStatsTable[[#This Row],[GroupByKey]])*DiscreteStatsTable[Average])),0)</f>
        <v>4.7150067560367441</v>
      </c>
      <c r="O2119" s="5" cm="1">
        <f t="array" ref="O2119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19" s="5" cm="1">
        <f t="array" ref="P2119">MAX(IF((ProjectInfoTable[ProjectName]=DiscreteStatsTable[[#This Row],[ProjectName]]),(ProjectInfoTable[ProjectName]=DiscreteStatsTable[[#This Row],[ProjectName]])*ProjectInfoTable[ConfidenceInterval]))</f>
        <v>0.95</v>
      </c>
      <c r="Q2119" s="5">
        <f>IF(AND(DiscreteStatsTable[[#This Row],[RepsWithStatObserved]]=1,Y2119=0),200000000000000000000,IFERROR(_xlfn.T.INV.2T(1 -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19" s="5" cm="1">
        <f t="array" ref="R2119">MIN(IF((DiscreteStatsTable[GroupByKey]=DiscreteStatsTable[[#This Row],[GroupByKey]]),(DiscreteStatsTable[GroupByKey]=DiscreteStatsTable[[#This Row],[GroupByKey]])*DiscreteStatsTable[Average]))</f>
        <v>1.0011734930501499</v>
      </c>
      <c r="S2119" s="5" cm="1">
        <f t="array" ref="S2119">MAX(IF((DiscreteStatsTable[GroupByKey]=DiscreteStatsTable[[#This Row],[GroupByKey]]),(DiscreteStatsTable[GroupByKey]=DiscreteStatsTable[[#This Row],[GroupByKey]])*DiscreteStatsTable[Average]))</f>
        <v>28.038869293623701</v>
      </c>
      <c r="T2119" s="5" cm="1">
        <f t="array" ref="T2119">MIN(IF((DiscreteStatsTable[GroupByKey]=DiscreteStatsTable[[#This Row],[GroupByKey]]),(DiscreteStatsTable[GroupByKey]=DiscreteStatsTable[[#This Row],[GroupByKey]])*DiscreteStatsTable[Minimum]))</f>
        <v>0</v>
      </c>
      <c r="U2119" s="5" cm="1">
        <f t="array" ref="U2119">MAX(IF((DiscreteStatsTable[GroupByKey]=DiscreteStatsTable[[#This Row],[GroupByKey]]),(DiscreteStatsTable[GroupByKey]=DiscreteStatsTable[[#This Row],[GroupByKey]])*DiscreteStatsTable[Maximum]))</f>
        <v>63.809412329180802</v>
      </c>
      <c r="V2119" s="5" cm="1">
        <f t="array" ref="V2119">IFERROR(AVERAGE(IF((DiscreteStatsTable[GroupByKey]=DiscreteStatsTable[[#This Row],[GroupByKey]]),(DiscreteStatsTable[GroupByKey]=DiscreteStatsTable[[#This Row],[GroupByKey]])*DiscreteStatsTable[NumberObservations])),0)</f>
        <v>138.38</v>
      </c>
      <c r="W2119" s="5">
        <f>IF((DiscreteStatsTable[[#This Row],[RepsRequested]]&gt;1),DiscreteStatsTable[[#This Row],[HalfWidth]],DiscreteStatsTable[[#This Row],[BatchMeansHalfWidth]])</f>
        <v>1.2453418539016112</v>
      </c>
      <c r="X2119" s="5" cm="1">
        <f t="array" ref="X2119">COUNT(IF((DiscreteStatsTable[GroupByKey]=DiscreteStatsTable[[#This Row],[GroupByKey]]),(DiscreteStatsTable[GroupByKey]=DiscreteStatsTable[[#This Row],[GroupByKey]])*DiscreteStatsTable[Replication]))</f>
        <v>50</v>
      </c>
      <c r="Y2119" s="5">
        <f>IF(DiscreteStatsTable[[#This Row],[RepsRequested]]=DiscreteStatsTable[[#This Row],[RepsWithStatObserved]],1,0)</f>
        <v>1</v>
      </c>
    </row>
    <row r="2120" spans="1:25" x14ac:dyDescent="0.25">
      <c r="A2120" t="s">
        <v>68</v>
      </c>
      <c r="B2120" t="s">
        <v>70</v>
      </c>
      <c r="C2120">
        <v>10</v>
      </c>
      <c r="D2120" t="s">
        <v>102</v>
      </c>
      <c r="E2120" t="s">
        <v>80</v>
      </c>
      <c r="F2120" t="s">
        <v>81</v>
      </c>
      <c r="G2120">
        <v>0</v>
      </c>
      <c r="H2120">
        <v>2E+20</v>
      </c>
      <c r="I2120">
        <v>0</v>
      </c>
      <c r="J2120">
        <v>0</v>
      </c>
      <c r="K2120">
        <v>139</v>
      </c>
      <c r="L212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20" s="5" cm="1">
        <f t="array" ref="M2120">MAX(IF((ProjectInfoTable[ProjectName]=DiscreteStatsTable[[#This Row],[ProjectName]]),(ProjectInfoTable[ProjectName]=DiscreteStatsTable[[#This Row],[ProjectName]])*ProjectInfoTable[NumberOfReplications]))</f>
        <v>50</v>
      </c>
      <c r="N2120" s="5" cm="1">
        <f t="array" ref="N2120">IFERROR(AVERAGE(IF((DiscreteStatsTable[GroupByKey]=DiscreteStatsTable[[#This Row],[GroupByKey]]),(DiscreteStatsTable[GroupByKey]=DiscreteStatsTable[[#This Row],[GroupByKey]])*DiscreteStatsTable[Average])),0)</f>
        <v>0</v>
      </c>
      <c r="O2120" s="5" cm="1">
        <f t="array" ref="O2120">IFERROR(_xlfn.STDEV.S(IF((DiscreteStatsTable[GroupByKey]=DiscreteStatsTable[[#This Row],[GroupByKey]]),(DiscreteStatsTable[GroupByKey]=DiscreteStatsTable[[#This Row],[GroupByKey]])*DiscreteStatsTable[Average])),0)</f>
        <v>0</v>
      </c>
      <c r="P2120" s="5" cm="1">
        <f t="array" ref="P2120">MAX(IF((ProjectInfoTable[ProjectName]=DiscreteStatsTable[[#This Row],[ProjectName]]),(ProjectInfoTable[ProjectName]=DiscreteStatsTable[[#This Row],[ProjectName]])*ProjectInfoTable[ConfidenceInterval]))</f>
        <v>0.95</v>
      </c>
      <c r="Q2120" s="5">
        <f>IF(AND(DiscreteStatsTable[[#This Row],[RepsWithStatObserved]]=1,Y2120=0),200000000000000000000,IFERROR(_xlfn.T.INV.2T(1 -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0" s="5" cm="1">
        <f t="array" ref="R2120">MIN(IF((DiscreteStatsTable[GroupByKey]=DiscreteStatsTable[[#This Row],[GroupByKey]]),(DiscreteStatsTable[GroupByKey]=DiscreteStatsTable[[#This Row],[GroupByKey]])*DiscreteStatsTable[Average]))</f>
        <v>0</v>
      </c>
      <c r="S2120" s="5" cm="1">
        <f t="array" ref="S2120">MAX(IF((DiscreteStatsTable[GroupByKey]=DiscreteStatsTable[[#This Row],[GroupByKey]]),(DiscreteStatsTable[GroupByKey]=DiscreteStatsTable[[#This Row],[GroupByKey]])*DiscreteStatsTable[Average]))</f>
        <v>0</v>
      </c>
      <c r="T2120" s="5" cm="1">
        <f t="array" ref="T2120">MIN(IF((DiscreteStatsTable[GroupByKey]=DiscreteStatsTable[[#This Row],[GroupByKey]]),(DiscreteStatsTable[GroupByKey]=DiscreteStatsTable[[#This Row],[GroupByKey]])*DiscreteStatsTable[Minimum]))</f>
        <v>0</v>
      </c>
      <c r="U2120" s="5" cm="1">
        <f t="array" ref="U2120">MAX(IF((DiscreteStatsTable[GroupByKey]=DiscreteStatsTable[[#This Row],[GroupByKey]]),(DiscreteStatsTable[GroupByKey]=DiscreteStatsTable[[#This Row],[GroupByKey]])*DiscreteStatsTable[Maximum]))</f>
        <v>0</v>
      </c>
      <c r="V2120" s="5" cm="1">
        <f t="array" ref="V2120">IFERROR(AVERAGE(IF((DiscreteStatsTable[GroupByKey]=DiscreteStatsTable[[#This Row],[GroupByKey]]),(DiscreteStatsTable[GroupByKey]=DiscreteStatsTable[[#This Row],[GroupByKey]])*DiscreteStatsTable[NumberObservations])),0)</f>
        <v>138.38</v>
      </c>
      <c r="W2120" s="5">
        <f>IF((DiscreteStatsTable[[#This Row],[RepsRequested]]&gt;1),DiscreteStatsTable[[#This Row],[HalfWidth]],DiscreteStatsTable[[#This Row],[BatchMeansHalfWidth]])</f>
        <v>0</v>
      </c>
      <c r="X2120" s="5" cm="1">
        <f t="array" ref="X2120">COUNT(IF((DiscreteStatsTable[GroupByKey]=DiscreteStatsTable[[#This Row],[GroupByKey]]),(DiscreteStatsTable[GroupByKey]=DiscreteStatsTable[[#This Row],[GroupByKey]])*DiscreteStatsTable[Replication]))</f>
        <v>50</v>
      </c>
      <c r="Y2120" s="5">
        <f>IF(DiscreteStatsTable[[#This Row],[RepsRequested]]=DiscreteStatsTable[[#This Row],[RepsWithStatObserved]],1,0)</f>
        <v>1</v>
      </c>
    </row>
    <row r="2121" spans="1:25" x14ac:dyDescent="0.25">
      <c r="A2121" t="s">
        <v>68</v>
      </c>
      <c r="B2121" t="s">
        <v>70</v>
      </c>
      <c r="C2121">
        <v>10</v>
      </c>
      <c r="D2121" t="s">
        <v>102</v>
      </c>
      <c r="E2121" t="s">
        <v>82</v>
      </c>
      <c r="F2121" t="s">
        <v>81</v>
      </c>
      <c r="G2121">
        <v>4.0499925523769003</v>
      </c>
      <c r="H2121">
        <v>2E+20</v>
      </c>
      <c r="I2121">
        <v>0</v>
      </c>
      <c r="J2121">
        <v>21.442401277743301</v>
      </c>
      <c r="K2121">
        <v>139</v>
      </c>
      <c r="L212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21" s="5" cm="1">
        <f t="array" ref="M2121">MAX(IF((ProjectInfoTable[ProjectName]=DiscreteStatsTable[[#This Row],[ProjectName]]),(ProjectInfoTable[ProjectName]=DiscreteStatsTable[[#This Row],[ProjectName]])*ProjectInfoTable[NumberOfReplications]))</f>
        <v>50</v>
      </c>
      <c r="N2121" s="5" cm="1">
        <f t="array" ref="N2121">IFERROR(AVERAGE(IF((DiscreteStatsTable[GroupByKey]=DiscreteStatsTable[[#This Row],[GroupByKey]]),(DiscreteStatsTable[GroupByKey]=DiscreteStatsTable[[#This Row],[GroupByKey]])*DiscreteStatsTable[Average])),0)</f>
        <v>4.7150067560367441</v>
      </c>
      <c r="O2121" s="5" cm="1">
        <f t="array" ref="O2121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21" s="5" cm="1">
        <f t="array" ref="P2121">MAX(IF((ProjectInfoTable[ProjectName]=DiscreteStatsTable[[#This Row],[ProjectName]]),(ProjectInfoTable[ProjectName]=DiscreteStatsTable[[#This Row],[ProjectName]])*ProjectInfoTable[ConfidenceInterval]))</f>
        <v>0.95</v>
      </c>
      <c r="Q2121" s="5">
        <f>IF(AND(DiscreteStatsTable[[#This Row],[RepsWithStatObserved]]=1,Y2121=0),200000000000000000000,IFERROR(_xlfn.T.INV.2T(1 -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21" s="5" cm="1">
        <f t="array" ref="R2121">MIN(IF((DiscreteStatsTable[GroupByKey]=DiscreteStatsTable[[#This Row],[GroupByKey]]),(DiscreteStatsTable[GroupByKey]=DiscreteStatsTable[[#This Row],[GroupByKey]])*DiscreteStatsTable[Average]))</f>
        <v>1.0011734930501499</v>
      </c>
      <c r="S2121" s="5" cm="1">
        <f t="array" ref="S2121">MAX(IF((DiscreteStatsTable[GroupByKey]=DiscreteStatsTable[[#This Row],[GroupByKey]]),(DiscreteStatsTable[GroupByKey]=DiscreteStatsTable[[#This Row],[GroupByKey]])*DiscreteStatsTable[Average]))</f>
        <v>28.038869293623701</v>
      </c>
      <c r="T2121" s="5" cm="1">
        <f t="array" ref="T2121">MIN(IF((DiscreteStatsTable[GroupByKey]=DiscreteStatsTable[[#This Row],[GroupByKey]]),(DiscreteStatsTable[GroupByKey]=DiscreteStatsTable[[#This Row],[GroupByKey]])*DiscreteStatsTable[Minimum]))</f>
        <v>0</v>
      </c>
      <c r="U2121" s="5" cm="1">
        <f t="array" ref="U2121">MAX(IF((DiscreteStatsTable[GroupByKey]=DiscreteStatsTable[[#This Row],[GroupByKey]]),(DiscreteStatsTable[GroupByKey]=DiscreteStatsTable[[#This Row],[GroupByKey]])*DiscreteStatsTable[Maximum]))</f>
        <v>63.809412329180802</v>
      </c>
      <c r="V2121" s="5" cm="1">
        <f t="array" ref="V2121">IFERROR(AVERAGE(IF((DiscreteStatsTable[GroupByKey]=DiscreteStatsTable[[#This Row],[GroupByKey]]),(DiscreteStatsTable[GroupByKey]=DiscreteStatsTable[[#This Row],[GroupByKey]])*DiscreteStatsTable[NumberObservations])),0)</f>
        <v>138.38</v>
      </c>
      <c r="W2121" s="5">
        <f>IF((DiscreteStatsTable[[#This Row],[RepsRequested]]&gt;1),DiscreteStatsTable[[#This Row],[HalfWidth]],DiscreteStatsTable[[#This Row],[BatchMeansHalfWidth]])</f>
        <v>1.2453418539016112</v>
      </c>
      <c r="X2121" s="5" cm="1">
        <f t="array" ref="X2121">COUNT(IF((DiscreteStatsTable[GroupByKey]=DiscreteStatsTable[[#This Row],[GroupByKey]]),(DiscreteStatsTable[GroupByKey]=DiscreteStatsTable[[#This Row],[GroupByKey]])*DiscreteStatsTable[Replication]))</f>
        <v>50</v>
      </c>
      <c r="Y2121" s="5">
        <f>IF(DiscreteStatsTable[[#This Row],[RepsRequested]]=DiscreteStatsTable[[#This Row],[RepsWithStatObserved]],1,0)</f>
        <v>1</v>
      </c>
    </row>
    <row r="2122" spans="1:25" x14ac:dyDescent="0.25">
      <c r="A2122" t="s">
        <v>68</v>
      </c>
      <c r="B2122" t="s">
        <v>70</v>
      </c>
      <c r="C2122">
        <v>11</v>
      </c>
      <c r="D2122" t="s">
        <v>102</v>
      </c>
      <c r="E2122" t="s">
        <v>80</v>
      </c>
      <c r="F2122" t="s">
        <v>81</v>
      </c>
      <c r="G2122">
        <v>0</v>
      </c>
      <c r="H2122">
        <v>2E+20</v>
      </c>
      <c r="I2122">
        <v>0</v>
      </c>
      <c r="J2122">
        <v>0</v>
      </c>
      <c r="K2122">
        <v>138</v>
      </c>
      <c r="L212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22" s="5" cm="1">
        <f t="array" ref="M2122">MAX(IF((ProjectInfoTable[ProjectName]=DiscreteStatsTable[[#This Row],[ProjectName]]),(ProjectInfoTable[ProjectName]=DiscreteStatsTable[[#This Row],[ProjectName]])*ProjectInfoTable[NumberOfReplications]))</f>
        <v>50</v>
      </c>
      <c r="N2122" s="5" cm="1">
        <f t="array" ref="N2122">IFERROR(AVERAGE(IF((DiscreteStatsTable[GroupByKey]=DiscreteStatsTable[[#This Row],[GroupByKey]]),(DiscreteStatsTable[GroupByKey]=DiscreteStatsTable[[#This Row],[GroupByKey]])*DiscreteStatsTable[Average])),0)</f>
        <v>0</v>
      </c>
      <c r="O2122" s="5" cm="1">
        <f t="array" ref="O2122">IFERROR(_xlfn.STDEV.S(IF((DiscreteStatsTable[GroupByKey]=DiscreteStatsTable[[#This Row],[GroupByKey]]),(DiscreteStatsTable[GroupByKey]=DiscreteStatsTable[[#This Row],[GroupByKey]])*DiscreteStatsTable[Average])),0)</f>
        <v>0</v>
      </c>
      <c r="P2122" s="5" cm="1">
        <f t="array" ref="P2122">MAX(IF((ProjectInfoTable[ProjectName]=DiscreteStatsTable[[#This Row],[ProjectName]]),(ProjectInfoTable[ProjectName]=DiscreteStatsTable[[#This Row],[ProjectName]])*ProjectInfoTable[ConfidenceInterval]))</f>
        <v>0.95</v>
      </c>
      <c r="Q2122" s="5">
        <f>IF(AND(DiscreteStatsTable[[#This Row],[RepsWithStatObserved]]=1,Y2122=0),200000000000000000000,IFERROR(_xlfn.T.INV.2T(1 -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2" s="5" cm="1">
        <f t="array" ref="R2122">MIN(IF((DiscreteStatsTable[GroupByKey]=DiscreteStatsTable[[#This Row],[GroupByKey]]),(DiscreteStatsTable[GroupByKey]=DiscreteStatsTable[[#This Row],[GroupByKey]])*DiscreteStatsTable[Average]))</f>
        <v>0</v>
      </c>
      <c r="S2122" s="5" cm="1">
        <f t="array" ref="S2122">MAX(IF((DiscreteStatsTable[GroupByKey]=DiscreteStatsTable[[#This Row],[GroupByKey]]),(DiscreteStatsTable[GroupByKey]=DiscreteStatsTable[[#This Row],[GroupByKey]])*DiscreteStatsTable[Average]))</f>
        <v>0</v>
      </c>
      <c r="T2122" s="5" cm="1">
        <f t="array" ref="T2122">MIN(IF((DiscreteStatsTable[GroupByKey]=DiscreteStatsTable[[#This Row],[GroupByKey]]),(DiscreteStatsTable[GroupByKey]=DiscreteStatsTable[[#This Row],[GroupByKey]])*DiscreteStatsTable[Minimum]))</f>
        <v>0</v>
      </c>
      <c r="U2122" s="5" cm="1">
        <f t="array" ref="U2122">MAX(IF((DiscreteStatsTable[GroupByKey]=DiscreteStatsTable[[#This Row],[GroupByKey]]),(DiscreteStatsTable[GroupByKey]=DiscreteStatsTable[[#This Row],[GroupByKey]])*DiscreteStatsTable[Maximum]))</f>
        <v>0</v>
      </c>
      <c r="V2122" s="5" cm="1">
        <f t="array" ref="V2122">IFERROR(AVERAGE(IF((DiscreteStatsTable[GroupByKey]=DiscreteStatsTable[[#This Row],[GroupByKey]]),(DiscreteStatsTable[GroupByKey]=DiscreteStatsTable[[#This Row],[GroupByKey]])*DiscreteStatsTable[NumberObservations])),0)</f>
        <v>138.38</v>
      </c>
      <c r="W2122" s="5">
        <f>IF((DiscreteStatsTable[[#This Row],[RepsRequested]]&gt;1),DiscreteStatsTable[[#This Row],[HalfWidth]],DiscreteStatsTable[[#This Row],[BatchMeansHalfWidth]])</f>
        <v>0</v>
      </c>
      <c r="X2122" s="5" cm="1">
        <f t="array" ref="X2122">COUNT(IF((DiscreteStatsTable[GroupByKey]=DiscreteStatsTable[[#This Row],[GroupByKey]]),(DiscreteStatsTable[GroupByKey]=DiscreteStatsTable[[#This Row],[GroupByKey]])*DiscreteStatsTable[Replication]))</f>
        <v>50</v>
      </c>
      <c r="Y2122" s="5">
        <f>IF(DiscreteStatsTable[[#This Row],[RepsRequested]]=DiscreteStatsTable[[#This Row],[RepsWithStatObserved]],1,0)</f>
        <v>1</v>
      </c>
    </row>
    <row r="2123" spans="1:25" x14ac:dyDescent="0.25">
      <c r="A2123" t="s">
        <v>68</v>
      </c>
      <c r="B2123" t="s">
        <v>70</v>
      </c>
      <c r="C2123">
        <v>11</v>
      </c>
      <c r="D2123" t="s">
        <v>102</v>
      </c>
      <c r="E2123" t="s">
        <v>82</v>
      </c>
      <c r="F2123" t="s">
        <v>81</v>
      </c>
      <c r="G2123">
        <v>3.3786483312453401</v>
      </c>
      <c r="H2123">
        <v>2E+20</v>
      </c>
      <c r="I2123">
        <v>0</v>
      </c>
      <c r="J2123">
        <v>28.584292862435198</v>
      </c>
      <c r="K2123">
        <v>138</v>
      </c>
      <c r="L212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23" s="5" cm="1">
        <f t="array" ref="M2123">MAX(IF((ProjectInfoTable[ProjectName]=DiscreteStatsTable[[#This Row],[ProjectName]]),(ProjectInfoTable[ProjectName]=DiscreteStatsTable[[#This Row],[ProjectName]])*ProjectInfoTable[NumberOfReplications]))</f>
        <v>50</v>
      </c>
      <c r="N2123" s="5" cm="1">
        <f t="array" ref="N2123">IFERROR(AVERAGE(IF((DiscreteStatsTable[GroupByKey]=DiscreteStatsTable[[#This Row],[GroupByKey]]),(DiscreteStatsTable[GroupByKey]=DiscreteStatsTable[[#This Row],[GroupByKey]])*DiscreteStatsTable[Average])),0)</f>
        <v>4.7150067560367441</v>
      </c>
      <c r="O2123" s="5" cm="1">
        <f t="array" ref="O2123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23" s="5" cm="1">
        <f t="array" ref="P2123">MAX(IF((ProjectInfoTable[ProjectName]=DiscreteStatsTable[[#This Row],[ProjectName]]),(ProjectInfoTable[ProjectName]=DiscreteStatsTable[[#This Row],[ProjectName]])*ProjectInfoTable[ConfidenceInterval]))</f>
        <v>0.95</v>
      </c>
      <c r="Q2123" s="5">
        <f>IF(AND(DiscreteStatsTable[[#This Row],[RepsWithStatObserved]]=1,Y2123=0),200000000000000000000,IFERROR(_xlfn.T.INV.2T(1 -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23" s="5" cm="1">
        <f t="array" ref="R2123">MIN(IF((DiscreteStatsTable[GroupByKey]=DiscreteStatsTable[[#This Row],[GroupByKey]]),(DiscreteStatsTable[GroupByKey]=DiscreteStatsTable[[#This Row],[GroupByKey]])*DiscreteStatsTable[Average]))</f>
        <v>1.0011734930501499</v>
      </c>
      <c r="S2123" s="5" cm="1">
        <f t="array" ref="S2123">MAX(IF((DiscreteStatsTable[GroupByKey]=DiscreteStatsTable[[#This Row],[GroupByKey]]),(DiscreteStatsTable[GroupByKey]=DiscreteStatsTable[[#This Row],[GroupByKey]])*DiscreteStatsTable[Average]))</f>
        <v>28.038869293623701</v>
      </c>
      <c r="T2123" s="5" cm="1">
        <f t="array" ref="T2123">MIN(IF((DiscreteStatsTable[GroupByKey]=DiscreteStatsTable[[#This Row],[GroupByKey]]),(DiscreteStatsTable[GroupByKey]=DiscreteStatsTable[[#This Row],[GroupByKey]])*DiscreteStatsTable[Minimum]))</f>
        <v>0</v>
      </c>
      <c r="U2123" s="5" cm="1">
        <f t="array" ref="U2123">MAX(IF((DiscreteStatsTable[GroupByKey]=DiscreteStatsTable[[#This Row],[GroupByKey]]),(DiscreteStatsTable[GroupByKey]=DiscreteStatsTable[[#This Row],[GroupByKey]])*DiscreteStatsTable[Maximum]))</f>
        <v>63.809412329180802</v>
      </c>
      <c r="V2123" s="5" cm="1">
        <f t="array" ref="V2123">IFERROR(AVERAGE(IF((DiscreteStatsTable[GroupByKey]=DiscreteStatsTable[[#This Row],[GroupByKey]]),(DiscreteStatsTable[GroupByKey]=DiscreteStatsTable[[#This Row],[GroupByKey]])*DiscreteStatsTable[NumberObservations])),0)</f>
        <v>138.38</v>
      </c>
      <c r="W2123" s="5">
        <f>IF((DiscreteStatsTable[[#This Row],[RepsRequested]]&gt;1),DiscreteStatsTable[[#This Row],[HalfWidth]],DiscreteStatsTable[[#This Row],[BatchMeansHalfWidth]])</f>
        <v>1.2453418539016112</v>
      </c>
      <c r="X2123" s="5" cm="1">
        <f t="array" ref="X2123">COUNT(IF((DiscreteStatsTable[GroupByKey]=DiscreteStatsTable[[#This Row],[GroupByKey]]),(DiscreteStatsTable[GroupByKey]=DiscreteStatsTable[[#This Row],[GroupByKey]])*DiscreteStatsTable[Replication]))</f>
        <v>50</v>
      </c>
      <c r="Y2123" s="5">
        <f>IF(DiscreteStatsTable[[#This Row],[RepsRequested]]=DiscreteStatsTable[[#This Row],[RepsWithStatObserved]],1,0)</f>
        <v>1</v>
      </c>
    </row>
    <row r="2124" spans="1:25" x14ac:dyDescent="0.25">
      <c r="A2124" t="s">
        <v>68</v>
      </c>
      <c r="B2124" t="s">
        <v>70</v>
      </c>
      <c r="C2124">
        <v>12</v>
      </c>
      <c r="D2124" t="s">
        <v>102</v>
      </c>
      <c r="E2124" t="s">
        <v>80</v>
      </c>
      <c r="F2124" t="s">
        <v>81</v>
      </c>
      <c r="G2124">
        <v>0</v>
      </c>
      <c r="H2124">
        <v>2E+20</v>
      </c>
      <c r="I2124">
        <v>0</v>
      </c>
      <c r="J2124">
        <v>0</v>
      </c>
      <c r="K2124">
        <v>136</v>
      </c>
      <c r="L212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24" s="5" cm="1">
        <f t="array" ref="M2124">MAX(IF((ProjectInfoTable[ProjectName]=DiscreteStatsTable[[#This Row],[ProjectName]]),(ProjectInfoTable[ProjectName]=DiscreteStatsTable[[#This Row],[ProjectName]])*ProjectInfoTable[NumberOfReplications]))</f>
        <v>50</v>
      </c>
      <c r="N2124" s="5" cm="1">
        <f t="array" ref="N2124">IFERROR(AVERAGE(IF((DiscreteStatsTable[GroupByKey]=DiscreteStatsTable[[#This Row],[GroupByKey]]),(DiscreteStatsTable[GroupByKey]=DiscreteStatsTable[[#This Row],[GroupByKey]])*DiscreteStatsTable[Average])),0)</f>
        <v>0</v>
      </c>
      <c r="O2124" s="5" cm="1">
        <f t="array" ref="O2124">IFERROR(_xlfn.STDEV.S(IF((DiscreteStatsTable[GroupByKey]=DiscreteStatsTable[[#This Row],[GroupByKey]]),(DiscreteStatsTable[GroupByKey]=DiscreteStatsTable[[#This Row],[GroupByKey]])*DiscreteStatsTable[Average])),0)</f>
        <v>0</v>
      </c>
      <c r="P2124" s="5" cm="1">
        <f t="array" ref="P2124">MAX(IF((ProjectInfoTable[ProjectName]=DiscreteStatsTable[[#This Row],[ProjectName]]),(ProjectInfoTable[ProjectName]=DiscreteStatsTable[[#This Row],[ProjectName]])*ProjectInfoTable[ConfidenceInterval]))</f>
        <v>0.95</v>
      </c>
      <c r="Q2124" s="5">
        <f>IF(AND(DiscreteStatsTable[[#This Row],[RepsWithStatObserved]]=1,Y2124=0),200000000000000000000,IFERROR(_xlfn.T.INV.2T(1 -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4" s="5" cm="1">
        <f t="array" ref="R2124">MIN(IF((DiscreteStatsTable[GroupByKey]=DiscreteStatsTable[[#This Row],[GroupByKey]]),(DiscreteStatsTable[GroupByKey]=DiscreteStatsTable[[#This Row],[GroupByKey]])*DiscreteStatsTable[Average]))</f>
        <v>0</v>
      </c>
      <c r="S2124" s="5" cm="1">
        <f t="array" ref="S2124">MAX(IF((DiscreteStatsTable[GroupByKey]=DiscreteStatsTable[[#This Row],[GroupByKey]]),(DiscreteStatsTable[GroupByKey]=DiscreteStatsTable[[#This Row],[GroupByKey]])*DiscreteStatsTable[Average]))</f>
        <v>0</v>
      </c>
      <c r="T2124" s="5" cm="1">
        <f t="array" ref="T2124">MIN(IF((DiscreteStatsTable[GroupByKey]=DiscreteStatsTable[[#This Row],[GroupByKey]]),(DiscreteStatsTable[GroupByKey]=DiscreteStatsTable[[#This Row],[GroupByKey]])*DiscreteStatsTable[Minimum]))</f>
        <v>0</v>
      </c>
      <c r="U2124" s="5" cm="1">
        <f t="array" ref="U2124">MAX(IF((DiscreteStatsTable[GroupByKey]=DiscreteStatsTable[[#This Row],[GroupByKey]]),(DiscreteStatsTable[GroupByKey]=DiscreteStatsTable[[#This Row],[GroupByKey]])*DiscreteStatsTable[Maximum]))</f>
        <v>0</v>
      </c>
      <c r="V2124" s="5" cm="1">
        <f t="array" ref="V2124">IFERROR(AVERAGE(IF((DiscreteStatsTable[GroupByKey]=DiscreteStatsTable[[#This Row],[GroupByKey]]),(DiscreteStatsTable[GroupByKey]=DiscreteStatsTable[[#This Row],[GroupByKey]])*DiscreteStatsTable[NumberObservations])),0)</f>
        <v>138.38</v>
      </c>
      <c r="W2124" s="5">
        <f>IF((DiscreteStatsTable[[#This Row],[RepsRequested]]&gt;1),DiscreteStatsTable[[#This Row],[HalfWidth]],DiscreteStatsTable[[#This Row],[BatchMeansHalfWidth]])</f>
        <v>0</v>
      </c>
      <c r="X2124" s="5" cm="1">
        <f t="array" ref="X2124">COUNT(IF((DiscreteStatsTable[GroupByKey]=DiscreteStatsTable[[#This Row],[GroupByKey]]),(DiscreteStatsTable[GroupByKey]=DiscreteStatsTable[[#This Row],[GroupByKey]])*DiscreteStatsTable[Replication]))</f>
        <v>50</v>
      </c>
      <c r="Y2124" s="5">
        <f>IF(DiscreteStatsTable[[#This Row],[RepsRequested]]=DiscreteStatsTable[[#This Row],[RepsWithStatObserved]],1,0)</f>
        <v>1</v>
      </c>
    </row>
    <row r="2125" spans="1:25" x14ac:dyDescent="0.25">
      <c r="A2125" t="s">
        <v>68</v>
      </c>
      <c r="B2125" t="s">
        <v>70</v>
      </c>
      <c r="C2125">
        <v>12</v>
      </c>
      <c r="D2125" t="s">
        <v>102</v>
      </c>
      <c r="E2125" t="s">
        <v>82</v>
      </c>
      <c r="F2125" t="s">
        <v>81</v>
      </c>
      <c r="G2125">
        <v>10.369871081722801</v>
      </c>
      <c r="H2125">
        <v>2E+20</v>
      </c>
      <c r="I2125">
        <v>0</v>
      </c>
      <c r="J2125">
        <v>34.957092213402298</v>
      </c>
      <c r="K2125">
        <v>136</v>
      </c>
      <c r="L212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25" s="5" cm="1">
        <f t="array" ref="M2125">MAX(IF((ProjectInfoTable[ProjectName]=DiscreteStatsTable[[#This Row],[ProjectName]]),(ProjectInfoTable[ProjectName]=DiscreteStatsTable[[#This Row],[ProjectName]])*ProjectInfoTable[NumberOfReplications]))</f>
        <v>50</v>
      </c>
      <c r="N2125" s="5" cm="1">
        <f t="array" ref="N2125">IFERROR(AVERAGE(IF((DiscreteStatsTable[GroupByKey]=DiscreteStatsTable[[#This Row],[GroupByKey]]),(DiscreteStatsTable[GroupByKey]=DiscreteStatsTable[[#This Row],[GroupByKey]])*DiscreteStatsTable[Average])),0)</f>
        <v>4.7150067560367441</v>
      </c>
      <c r="O2125" s="5" cm="1">
        <f t="array" ref="O2125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25" s="5" cm="1">
        <f t="array" ref="P2125">MAX(IF((ProjectInfoTable[ProjectName]=DiscreteStatsTable[[#This Row],[ProjectName]]),(ProjectInfoTable[ProjectName]=DiscreteStatsTable[[#This Row],[ProjectName]])*ProjectInfoTable[ConfidenceInterval]))</f>
        <v>0.95</v>
      </c>
      <c r="Q2125" s="5">
        <f>IF(AND(DiscreteStatsTable[[#This Row],[RepsWithStatObserved]]=1,Y2125=0),200000000000000000000,IFERROR(_xlfn.T.INV.2T(1 -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25" s="5" cm="1">
        <f t="array" ref="R2125">MIN(IF((DiscreteStatsTable[GroupByKey]=DiscreteStatsTable[[#This Row],[GroupByKey]]),(DiscreteStatsTable[GroupByKey]=DiscreteStatsTable[[#This Row],[GroupByKey]])*DiscreteStatsTable[Average]))</f>
        <v>1.0011734930501499</v>
      </c>
      <c r="S2125" s="5" cm="1">
        <f t="array" ref="S2125">MAX(IF((DiscreteStatsTable[GroupByKey]=DiscreteStatsTable[[#This Row],[GroupByKey]]),(DiscreteStatsTable[GroupByKey]=DiscreteStatsTable[[#This Row],[GroupByKey]])*DiscreteStatsTable[Average]))</f>
        <v>28.038869293623701</v>
      </c>
      <c r="T2125" s="5" cm="1">
        <f t="array" ref="T2125">MIN(IF((DiscreteStatsTable[GroupByKey]=DiscreteStatsTable[[#This Row],[GroupByKey]]),(DiscreteStatsTable[GroupByKey]=DiscreteStatsTable[[#This Row],[GroupByKey]])*DiscreteStatsTable[Minimum]))</f>
        <v>0</v>
      </c>
      <c r="U2125" s="5" cm="1">
        <f t="array" ref="U2125">MAX(IF((DiscreteStatsTable[GroupByKey]=DiscreteStatsTable[[#This Row],[GroupByKey]]),(DiscreteStatsTable[GroupByKey]=DiscreteStatsTable[[#This Row],[GroupByKey]])*DiscreteStatsTable[Maximum]))</f>
        <v>63.809412329180802</v>
      </c>
      <c r="V2125" s="5" cm="1">
        <f t="array" ref="V2125">IFERROR(AVERAGE(IF((DiscreteStatsTable[GroupByKey]=DiscreteStatsTable[[#This Row],[GroupByKey]]),(DiscreteStatsTable[GroupByKey]=DiscreteStatsTable[[#This Row],[GroupByKey]])*DiscreteStatsTable[NumberObservations])),0)</f>
        <v>138.38</v>
      </c>
      <c r="W2125" s="5">
        <f>IF((DiscreteStatsTable[[#This Row],[RepsRequested]]&gt;1),DiscreteStatsTable[[#This Row],[HalfWidth]],DiscreteStatsTable[[#This Row],[BatchMeansHalfWidth]])</f>
        <v>1.2453418539016112</v>
      </c>
      <c r="X2125" s="5" cm="1">
        <f t="array" ref="X2125">COUNT(IF((DiscreteStatsTable[GroupByKey]=DiscreteStatsTable[[#This Row],[GroupByKey]]),(DiscreteStatsTable[GroupByKey]=DiscreteStatsTable[[#This Row],[GroupByKey]])*DiscreteStatsTable[Replication]))</f>
        <v>50</v>
      </c>
      <c r="Y2125" s="5">
        <f>IF(DiscreteStatsTable[[#This Row],[RepsRequested]]=DiscreteStatsTable[[#This Row],[RepsWithStatObserved]],1,0)</f>
        <v>1</v>
      </c>
    </row>
    <row r="2126" spans="1:25" x14ac:dyDescent="0.25">
      <c r="A2126" t="s">
        <v>68</v>
      </c>
      <c r="B2126" t="s">
        <v>70</v>
      </c>
      <c r="C2126">
        <v>13</v>
      </c>
      <c r="D2126" t="s">
        <v>102</v>
      </c>
      <c r="E2126" t="s">
        <v>80</v>
      </c>
      <c r="F2126" t="s">
        <v>81</v>
      </c>
      <c r="G2126">
        <v>0</v>
      </c>
      <c r="H2126">
        <v>2E+20</v>
      </c>
      <c r="I2126">
        <v>0</v>
      </c>
      <c r="J2126">
        <v>0</v>
      </c>
      <c r="K2126">
        <v>135</v>
      </c>
      <c r="L212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26" s="5" cm="1">
        <f t="array" ref="M2126">MAX(IF((ProjectInfoTable[ProjectName]=DiscreteStatsTable[[#This Row],[ProjectName]]),(ProjectInfoTable[ProjectName]=DiscreteStatsTable[[#This Row],[ProjectName]])*ProjectInfoTable[NumberOfReplications]))</f>
        <v>50</v>
      </c>
      <c r="N2126" s="5" cm="1">
        <f t="array" ref="N2126">IFERROR(AVERAGE(IF((DiscreteStatsTable[GroupByKey]=DiscreteStatsTable[[#This Row],[GroupByKey]]),(DiscreteStatsTable[GroupByKey]=DiscreteStatsTable[[#This Row],[GroupByKey]])*DiscreteStatsTable[Average])),0)</f>
        <v>0</v>
      </c>
      <c r="O2126" s="5" cm="1">
        <f t="array" ref="O2126">IFERROR(_xlfn.STDEV.S(IF((DiscreteStatsTable[GroupByKey]=DiscreteStatsTable[[#This Row],[GroupByKey]]),(DiscreteStatsTable[GroupByKey]=DiscreteStatsTable[[#This Row],[GroupByKey]])*DiscreteStatsTable[Average])),0)</f>
        <v>0</v>
      </c>
      <c r="P2126" s="5" cm="1">
        <f t="array" ref="P2126">MAX(IF((ProjectInfoTable[ProjectName]=DiscreteStatsTable[[#This Row],[ProjectName]]),(ProjectInfoTable[ProjectName]=DiscreteStatsTable[[#This Row],[ProjectName]])*ProjectInfoTable[ConfidenceInterval]))</f>
        <v>0.95</v>
      </c>
      <c r="Q2126" s="5">
        <f>IF(AND(DiscreteStatsTable[[#This Row],[RepsWithStatObserved]]=1,Y2126=0),200000000000000000000,IFERROR(_xlfn.T.INV.2T(1 -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6" s="5" cm="1">
        <f t="array" ref="R2126">MIN(IF((DiscreteStatsTable[GroupByKey]=DiscreteStatsTable[[#This Row],[GroupByKey]]),(DiscreteStatsTable[GroupByKey]=DiscreteStatsTable[[#This Row],[GroupByKey]])*DiscreteStatsTable[Average]))</f>
        <v>0</v>
      </c>
      <c r="S2126" s="5" cm="1">
        <f t="array" ref="S2126">MAX(IF((DiscreteStatsTable[GroupByKey]=DiscreteStatsTable[[#This Row],[GroupByKey]]),(DiscreteStatsTable[GroupByKey]=DiscreteStatsTable[[#This Row],[GroupByKey]])*DiscreteStatsTable[Average]))</f>
        <v>0</v>
      </c>
      <c r="T2126" s="5" cm="1">
        <f t="array" ref="T2126">MIN(IF((DiscreteStatsTable[GroupByKey]=DiscreteStatsTable[[#This Row],[GroupByKey]]),(DiscreteStatsTable[GroupByKey]=DiscreteStatsTable[[#This Row],[GroupByKey]])*DiscreteStatsTable[Minimum]))</f>
        <v>0</v>
      </c>
      <c r="U2126" s="5" cm="1">
        <f t="array" ref="U2126">MAX(IF((DiscreteStatsTable[GroupByKey]=DiscreteStatsTable[[#This Row],[GroupByKey]]),(DiscreteStatsTable[GroupByKey]=DiscreteStatsTable[[#This Row],[GroupByKey]])*DiscreteStatsTable[Maximum]))</f>
        <v>0</v>
      </c>
      <c r="V2126" s="5" cm="1">
        <f t="array" ref="V2126">IFERROR(AVERAGE(IF((DiscreteStatsTable[GroupByKey]=DiscreteStatsTable[[#This Row],[GroupByKey]]),(DiscreteStatsTable[GroupByKey]=DiscreteStatsTable[[#This Row],[GroupByKey]])*DiscreteStatsTable[NumberObservations])),0)</f>
        <v>138.38</v>
      </c>
      <c r="W2126" s="5">
        <f>IF((DiscreteStatsTable[[#This Row],[RepsRequested]]&gt;1),DiscreteStatsTable[[#This Row],[HalfWidth]],DiscreteStatsTable[[#This Row],[BatchMeansHalfWidth]])</f>
        <v>0</v>
      </c>
      <c r="X2126" s="5" cm="1">
        <f t="array" ref="X2126">COUNT(IF((DiscreteStatsTable[GroupByKey]=DiscreteStatsTable[[#This Row],[GroupByKey]]),(DiscreteStatsTable[GroupByKey]=DiscreteStatsTable[[#This Row],[GroupByKey]])*DiscreteStatsTable[Replication]))</f>
        <v>50</v>
      </c>
      <c r="Y2126" s="5">
        <f>IF(DiscreteStatsTable[[#This Row],[RepsRequested]]=DiscreteStatsTable[[#This Row],[RepsWithStatObserved]],1,0)</f>
        <v>1</v>
      </c>
    </row>
    <row r="2127" spans="1:25" x14ac:dyDescent="0.25">
      <c r="A2127" t="s">
        <v>68</v>
      </c>
      <c r="B2127" t="s">
        <v>70</v>
      </c>
      <c r="C2127">
        <v>13</v>
      </c>
      <c r="D2127" t="s">
        <v>102</v>
      </c>
      <c r="E2127" t="s">
        <v>82</v>
      </c>
      <c r="F2127" t="s">
        <v>81</v>
      </c>
      <c r="G2127">
        <v>1.4636407529208999</v>
      </c>
      <c r="H2127">
        <v>2E+20</v>
      </c>
      <c r="I2127">
        <v>0</v>
      </c>
      <c r="J2127">
        <v>17.3706051086663</v>
      </c>
      <c r="K2127">
        <v>135</v>
      </c>
      <c r="L212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27" s="5" cm="1">
        <f t="array" ref="M2127">MAX(IF((ProjectInfoTable[ProjectName]=DiscreteStatsTable[[#This Row],[ProjectName]]),(ProjectInfoTable[ProjectName]=DiscreteStatsTable[[#This Row],[ProjectName]])*ProjectInfoTable[NumberOfReplications]))</f>
        <v>50</v>
      </c>
      <c r="N2127" s="5" cm="1">
        <f t="array" ref="N2127">IFERROR(AVERAGE(IF((DiscreteStatsTable[GroupByKey]=DiscreteStatsTable[[#This Row],[GroupByKey]]),(DiscreteStatsTable[GroupByKey]=DiscreteStatsTable[[#This Row],[GroupByKey]])*DiscreteStatsTable[Average])),0)</f>
        <v>4.7150067560367441</v>
      </c>
      <c r="O2127" s="5" cm="1">
        <f t="array" ref="O2127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27" s="5" cm="1">
        <f t="array" ref="P2127">MAX(IF((ProjectInfoTable[ProjectName]=DiscreteStatsTable[[#This Row],[ProjectName]]),(ProjectInfoTable[ProjectName]=DiscreteStatsTable[[#This Row],[ProjectName]])*ProjectInfoTable[ConfidenceInterval]))</f>
        <v>0.95</v>
      </c>
      <c r="Q2127" s="5">
        <f>IF(AND(DiscreteStatsTable[[#This Row],[RepsWithStatObserved]]=1,Y2127=0),200000000000000000000,IFERROR(_xlfn.T.INV.2T(1 -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27" s="5" cm="1">
        <f t="array" ref="R2127">MIN(IF((DiscreteStatsTable[GroupByKey]=DiscreteStatsTable[[#This Row],[GroupByKey]]),(DiscreteStatsTable[GroupByKey]=DiscreteStatsTable[[#This Row],[GroupByKey]])*DiscreteStatsTable[Average]))</f>
        <v>1.0011734930501499</v>
      </c>
      <c r="S2127" s="5" cm="1">
        <f t="array" ref="S2127">MAX(IF((DiscreteStatsTable[GroupByKey]=DiscreteStatsTable[[#This Row],[GroupByKey]]),(DiscreteStatsTable[GroupByKey]=DiscreteStatsTable[[#This Row],[GroupByKey]])*DiscreteStatsTable[Average]))</f>
        <v>28.038869293623701</v>
      </c>
      <c r="T2127" s="5" cm="1">
        <f t="array" ref="T2127">MIN(IF((DiscreteStatsTable[GroupByKey]=DiscreteStatsTable[[#This Row],[GroupByKey]]),(DiscreteStatsTable[GroupByKey]=DiscreteStatsTable[[#This Row],[GroupByKey]])*DiscreteStatsTable[Minimum]))</f>
        <v>0</v>
      </c>
      <c r="U2127" s="5" cm="1">
        <f t="array" ref="U2127">MAX(IF((DiscreteStatsTable[GroupByKey]=DiscreteStatsTable[[#This Row],[GroupByKey]]),(DiscreteStatsTable[GroupByKey]=DiscreteStatsTable[[#This Row],[GroupByKey]])*DiscreteStatsTable[Maximum]))</f>
        <v>63.809412329180802</v>
      </c>
      <c r="V2127" s="5" cm="1">
        <f t="array" ref="V2127">IFERROR(AVERAGE(IF((DiscreteStatsTable[GroupByKey]=DiscreteStatsTable[[#This Row],[GroupByKey]]),(DiscreteStatsTable[GroupByKey]=DiscreteStatsTable[[#This Row],[GroupByKey]])*DiscreteStatsTable[NumberObservations])),0)</f>
        <v>138.38</v>
      </c>
      <c r="W2127" s="5">
        <f>IF((DiscreteStatsTable[[#This Row],[RepsRequested]]&gt;1),DiscreteStatsTable[[#This Row],[HalfWidth]],DiscreteStatsTable[[#This Row],[BatchMeansHalfWidth]])</f>
        <v>1.2453418539016112</v>
      </c>
      <c r="X2127" s="5" cm="1">
        <f t="array" ref="X2127">COUNT(IF((DiscreteStatsTable[GroupByKey]=DiscreteStatsTable[[#This Row],[GroupByKey]]),(DiscreteStatsTable[GroupByKey]=DiscreteStatsTable[[#This Row],[GroupByKey]])*DiscreteStatsTable[Replication]))</f>
        <v>50</v>
      </c>
      <c r="Y2127" s="5">
        <f>IF(DiscreteStatsTable[[#This Row],[RepsRequested]]=DiscreteStatsTable[[#This Row],[RepsWithStatObserved]],1,0)</f>
        <v>1</v>
      </c>
    </row>
    <row r="2128" spans="1:25" x14ac:dyDescent="0.25">
      <c r="A2128" t="s">
        <v>68</v>
      </c>
      <c r="B2128" t="s">
        <v>70</v>
      </c>
      <c r="C2128">
        <v>14</v>
      </c>
      <c r="D2128" t="s">
        <v>102</v>
      </c>
      <c r="E2128" t="s">
        <v>80</v>
      </c>
      <c r="F2128" t="s">
        <v>81</v>
      </c>
      <c r="G2128">
        <v>0</v>
      </c>
      <c r="H2128">
        <v>2E+20</v>
      </c>
      <c r="I2128">
        <v>0</v>
      </c>
      <c r="J2128">
        <v>0</v>
      </c>
      <c r="K2128">
        <v>140</v>
      </c>
      <c r="L212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28" s="5" cm="1">
        <f t="array" ref="M2128">MAX(IF((ProjectInfoTable[ProjectName]=DiscreteStatsTable[[#This Row],[ProjectName]]),(ProjectInfoTable[ProjectName]=DiscreteStatsTable[[#This Row],[ProjectName]])*ProjectInfoTable[NumberOfReplications]))</f>
        <v>50</v>
      </c>
      <c r="N2128" s="5" cm="1">
        <f t="array" ref="N2128">IFERROR(AVERAGE(IF((DiscreteStatsTable[GroupByKey]=DiscreteStatsTable[[#This Row],[GroupByKey]]),(DiscreteStatsTable[GroupByKey]=DiscreteStatsTable[[#This Row],[GroupByKey]])*DiscreteStatsTable[Average])),0)</f>
        <v>0</v>
      </c>
      <c r="O2128" s="5" cm="1">
        <f t="array" ref="O2128">IFERROR(_xlfn.STDEV.S(IF((DiscreteStatsTable[GroupByKey]=DiscreteStatsTable[[#This Row],[GroupByKey]]),(DiscreteStatsTable[GroupByKey]=DiscreteStatsTable[[#This Row],[GroupByKey]])*DiscreteStatsTable[Average])),0)</f>
        <v>0</v>
      </c>
      <c r="P2128" s="5" cm="1">
        <f t="array" ref="P2128">MAX(IF((ProjectInfoTable[ProjectName]=DiscreteStatsTable[[#This Row],[ProjectName]]),(ProjectInfoTable[ProjectName]=DiscreteStatsTable[[#This Row],[ProjectName]])*ProjectInfoTable[ConfidenceInterval]))</f>
        <v>0.95</v>
      </c>
      <c r="Q2128" s="5">
        <f>IF(AND(DiscreteStatsTable[[#This Row],[RepsWithStatObserved]]=1,Y2128=0),200000000000000000000,IFERROR(_xlfn.T.INV.2T(1 -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8" s="5" cm="1">
        <f t="array" ref="R2128">MIN(IF((DiscreteStatsTable[GroupByKey]=DiscreteStatsTable[[#This Row],[GroupByKey]]),(DiscreteStatsTable[GroupByKey]=DiscreteStatsTable[[#This Row],[GroupByKey]])*DiscreteStatsTable[Average]))</f>
        <v>0</v>
      </c>
      <c r="S2128" s="5" cm="1">
        <f t="array" ref="S2128">MAX(IF((DiscreteStatsTable[GroupByKey]=DiscreteStatsTable[[#This Row],[GroupByKey]]),(DiscreteStatsTable[GroupByKey]=DiscreteStatsTable[[#This Row],[GroupByKey]])*DiscreteStatsTable[Average]))</f>
        <v>0</v>
      </c>
      <c r="T2128" s="5" cm="1">
        <f t="array" ref="T2128">MIN(IF((DiscreteStatsTable[GroupByKey]=DiscreteStatsTable[[#This Row],[GroupByKey]]),(DiscreteStatsTable[GroupByKey]=DiscreteStatsTable[[#This Row],[GroupByKey]])*DiscreteStatsTable[Minimum]))</f>
        <v>0</v>
      </c>
      <c r="U2128" s="5" cm="1">
        <f t="array" ref="U2128">MAX(IF((DiscreteStatsTable[GroupByKey]=DiscreteStatsTable[[#This Row],[GroupByKey]]),(DiscreteStatsTable[GroupByKey]=DiscreteStatsTable[[#This Row],[GroupByKey]])*DiscreteStatsTable[Maximum]))</f>
        <v>0</v>
      </c>
      <c r="V2128" s="5" cm="1">
        <f t="array" ref="V2128">IFERROR(AVERAGE(IF((DiscreteStatsTable[GroupByKey]=DiscreteStatsTable[[#This Row],[GroupByKey]]),(DiscreteStatsTable[GroupByKey]=DiscreteStatsTable[[#This Row],[GroupByKey]])*DiscreteStatsTable[NumberObservations])),0)</f>
        <v>138.38</v>
      </c>
      <c r="W2128" s="5">
        <f>IF((DiscreteStatsTable[[#This Row],[RepsRequested]]&gt;1),DiscreteStatsTable[[#This Row],[HalfWidth]],DiscreteStatsTable[[#This Row],[BatchMeansHalfWidth]])</f>
        <v>0</v>
      </c>
      <c r="X2128" s="5" cm="1">
        <f t="array" ref="X2128">COUNT(IF((DiscreteStatsTable[GroupByKey]=DiscreteStatsTable[[#This Row],[GroupByKey]]),(DiscreteStatsTable[GroupByKey]=DiscreteStatsTable[[#This Row],[GroupByKey]])*DiscreteStatsTable[Replication]))</f>
        <v>50</v>
      </c>
      <c r="Y2128" s="5">
        <f>IF(DiscreteStatsTable[[#This Row],[RepsRequested]]=DiscreteStatsTable[[#This Row],[RepsWithStatObserved]],1,0)</f>
        <v>1</v>
      </c>
    </row>
    <row r="2129" spans="1:25" x14ac:dyDescent="0.25">
      <c r="A2129" t="s">
        <v>68</v>
      </c>
      <c r="B2129" t="s">
        <v>70</v>
      </c>
      <c r="C2129">
        <v>14</v>
      </c>
      <c r="D2129" t="s">
        <v>102</v>
      </c>
      <c r="E2129" t="s">
        <v>82</v>
      </c>
      <c r="F2129" t="s">
        <v>81</v>
      </c>
      <c r="G2129">
        <v>5.4108267216644403</v>
      </c>
      <c r="H2129">
        <v>2E+20</v>
      </c>
      <c r="I2129">
        <v>0</v>
      </c>
      <c r="J2129">
        <v>26.286001822036202</v>
      </c>
      <c r="K2129">
        <v>140</v>
      </c>
      <c r="L212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29" s="5" cm="1">
        <f t="array" ref="M2129">MAX(IF((ProjectInfoTable[ProjectName]=DiscreteStatsTable[[#This Row],[ProjectName]]),(ProjectInfoTable[ProjectName]=DiscreteStatsTable[[#This Row],[ProjectName]])*ProjectInfoTable[NumberOfReplications]))</f>
        <v>50</v>
      </c>
      <c r="N2129" s="5" cm="1">
        <f t="array" ref="N2129">IFERROR(AVERAGE(IF((DiscreteStatsTable[GroupByKey]=DiscreteStatsTable[[#This Row],[GroupByKey]]),(DiscreteStatsTable[GroupByKey]=DiscreteStatsTable[[#This Row],[GroupByKey]])*DiscreteStatsTable[Average])),0)</f>
        <v>4.7150067560367441</v>
      </c>
      <c r="O2129" s="5" cm="1">
        <f t="array" ref="O2129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29" s="5" cm="1">
        <f t="array" ref="P2129">MAX(IF((ProjectInfoTable[ProjectName]=DiscreteStatsTable[[#This Row],[ProjectName]]),(ProjectInfoTable[ProjectName]=DiscreteStatsTable[[#This Row],[ProjectName]])*ProjectInfoTable[ConfidenceInterval]))</f>
        <v>0.95</v>
      </c>
      <c r="Q2129" s="5">
        <f>IF(AND(DiscreteStatsTable[[#This Row],[RepsWithStatObserved]]=1,Y2129=0),200000000000000000000,IFERROR(_xlfn.T.INV.2T(1 -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29" s="5" cm="1">
        <f t="array" ref="R2129">MIN(IF((DiscreteStatsTable[GroupByKey]=DiscreteStatsTable[[#This Row],[GroupByKey]]),(DiscreteStatsTable[GroupByKey]=DiscreteStatsTable[[#This Row],[GroupByKey]])*DiscreteStatsTable[Average]))</f>
        <v>1.0011734930501499</v>
      </c>
      <c r="S2129" s="5" cm="1">
        <f t="array" ref="S2129">MAX(IF((DiscreteStatsTable[GroupByKey]=DiscreteStatsTable[[#This Row],[GroupByKey]]),(DiscreteStatsTable[GroupByKey]=DiscreteStatsTable[[#This Row],[GroupByKey]])*DiscreteStatsTable[Average]))</f>
        <v>28.038869293623701</v>
      </c>
      <c r="T2129" s="5" cm="1">
        <f t="array" ref="T2129">MIN(IF((DiscreteStatsTable[GroupByKey]=DiscreteStatsTable[[#This Row],[GroupByKey]]),(DiscreteStatsTable[GroupByKey]=DiscreteStatsTable[[#This Row],[GroupByKey]])*DiscreteStatsTable[Minimum]))</f>
        <v>0</v>
      </c>
      <c r="U2129" s="5" cm="1">
        <f t="array" ref="U2129">MAX(IF((DiscreteStatsTable[GroupByKey]=DiscreteStatsTable[[#This Row],[GroupByKey]]),(DiscreteStatsTable[GroupByKey]=DiscreteStatsTable[[#This Row],[GroupByKey]])*DiscreteStatsTable[Maximum]))</f>
        <v>63.809412329180802</v>
      </c>
      <c r="V2129" s="5" cm="1">
        <f t="array" ref="V2129">IFERROR(AVERAGE(IF((DiscreteStatsTable[GroupByKey]=DiscreteStatsTable[[#This Row],[GroupByKey]]),(DiscreteStatsTable[GroupByKey]=DiscreteStatsTable[[#This Row],[GroupByKey]])*DiscreteStatsTable[NumberObservations])),0)</f>
        <v>138.38</v>
      </c>
      <c r="W2129" s="5">
        <f>IF((DiscreteStatsTable[[#This Row],[RepsRequested]]&gt;1),DiscreteStatsTable[[#This Row],[HalfWidth]],DiscreteStatsTable[[#This Row],[BatchMeansHalfWidth]])</f>
        <v>1.2453418539016112</v>
      </c>
      <c r="X2129" s="5" cm="1">
        <f t="array" ref="X2129">COUNT(IF((DiscreteStatsTable[GroupByKey]=DiscreteStatsTable[[#This Row],[GroupByKey]]),(DiscreteStatsTable[GroupByKey]=DiscreteStatsTable[[#This Row],[GroupByKey]])*DiscreteStatsTable[Replication]))</f>
        <v>50</v>
      </c>
      <c r="Y2129" s="5">
        <f>IF(DiscreteStatsTable[[#This Row],[RepsRequested]]=DiscreteStatsTable[[#This Row],[RepsWithStatObserved]],1,0)</f>
        <v>1</v>
      </c>
    </row>
    <row r="2130" spans="1:25" x14ac:dyDescent="0.25">
      <c r="A2130" t="s">
        <v>68</v>
      </c>
      <c r="B2130" t="s">
        <v>70</v>
      </c>
      <c r="C2130">
        <v>15</v>
      </c>
      <c r="D2130" t="s">
        <v>102</v>
      </c>
      <c r="E2130" t="s">
        <v>80</v>
      </c>
      <c r="F2130" t="s">
        <v>81</v>
      </c>
      <c r="G2130">
        <v>0</v>
      </c>
      <c r="H2130">
        <v>2E+20</v>
      </c>
      <c r="I2130">
        <v>0</v>
      </c>
      <c r="J2130">
        <v>0</v>
      </c>
      <c r="K2130">
        <v>138</v>
      </c>
      <c r="L213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30" s="5" cm="1">
        <f t="array" ref="M2130">MAX(IF((ProjectInfoTable[ProjectName]=DiscreteStatsTable[[#This Row],[ProjectName]]),(ProjectInfoTable[ProjectName]=DiscreteStatsTable[[#This Row],[ProjectName]])*ProjectInfoTable[NumberOfReplications]))</f>
        <v>50</v>
      </c>
      <c r="N2130" s="5" cm="1">
        <f t="array" ref="N2130">IFERROR(AVERAGE(IF((DiscreteStatsTable[GroupByKey]=DiscreteStatsTable[[#This Row],[GroupByKey]]),(DiscreteStatsTable[GroupByKey]=DiscreteStatsTable[[#This Row],[GroupByKey]])*DiscreteStatsTable[Average])),0)</f>
        <v>0</v>
      </c>
      <c r="O2130" s="5" cm="1">
        <f t="array" ref="O2130">IFERROR(_xlfn.STDEV.S(IF((DiscreteStatsTable[GroupByKey]=DiscreteStatsTable[[#This Row],[GroupByKey]]),(DiscreteStatsTable[GroupByKey]=DiscreteStatsTable[[#This Row],[GroupByKey]])*DiscreteStatsTable[Average])),0)</f>
        <v>0</v>
      </c>
      <c r="P2130" s="5" cm="1">
        <f t="array" ref="P2130">MAX(IF((ProjectInfoTable[ProjectName]=DiscreteStatsTable[[#This Row],[ProjectName]]),(ProjectInfoTable[ProjectName]=DiscreteStatsTable[[#This Row],[ProjectName]])*ProjectInfoTable[ConfidenceInterval]))</f>
        <v>0.95</v>
      </c>
      <c r="Q2130" s="5">
        <f>IF(AND(DiscreteStatsTable[[#This Row],[RepsWithStatObserved]]=1,Y2130=0),200000000000000000000,IFERROR(_xlfn.T.INV.2T(1 -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0" s="5" cm="1">
        <f t="array" ref="R2130">MIN(IF((DiscreteStatsTable[GroupByKey]=DiscreteStatsTable[[#This Row],[GroupByKey]]),(DiscreteStatsTable[GroupByKey]=DiscreteStatsTable[[#This Row],[GroupByKey]])*DiscreteStatsTable[Average]))</f>
        <v>0</v>
      </c>
      <c r="S2130" s="5" cm="1">
        <f t="array" ref="S2130">MAX(IF((DiscreteStatsTable[GroupByKey]=DiscreteStatsTable[[#This Row],[GroupByKey]]),(DiscreteStatsTable[GroupByKey]=DiscreteStatsTable[[#This Row],[GroupByKey]])*DiscreteStatsTable[Average]))</f>
        <v>0</v>
      </c>
      <c r="T2130" s="5" cm="1">
        <f t="array" ref="T2130">MIN(IF((DiscreteStatsTable[GroupByKey]=DiscreteStatsTable[[#This Row],[GroupByKey]]),(DiscreteStatsTable[GroupByKey]=DiscreteStatsTable[[#This Row],[GroupByKey]])*DiscreteStatsTable[Minimum]))</f>
        <v>0</v>
      </c>
      <c r="U2130" s="5" cm="1">
        <f t="array" ref="U2130">MAX(IF((DiscreteStatsTable[GroupByKey]=DiscreteStatsTable[[#This Row],[GroupByKey]]),(DiscreteStatsTable[GroupByKey]=DiscreteStatsTable[[#This Row],[GroupByKey]])*DiscreteStatsTable[Maximum]))</f>
        <v>0</v>
      </c>
      <c r="V2130" s="5" cm="1">
        <f t="array" ref="V2130">IFERROR(AVERAGE(IF((DiscreteStatsTable[GroupByKey]=DiscreteStatsTable[[#This Row],[GroupByKey]]),(DiscreteStatsTable[GroupByKey]=DiscreteStatsTable[[#This Row],[GroupByKey]])*DiscreteStatsTable[NumberObservations])),0)</f>
        <v>138.38</v>
      </c>
      <c r="W2130" s="5">
        <f>IF((DiscreteStatsTable[[#This Row],[RepsRequested]]&gt;1),DiscreteStatsTable[[#This Row],[HalfWidth]],DiscreteStatsTable[[#This Row],[BatchMeansHalfWidth]])</f>
        <v>0</v>
      </c>
      <c r="X2130" s="5" cm="1">
        <f t="array" ref="X2130">COUNT(IF((DiscreteStatsTable[GroupByKey]=DiscreteStatsTable[[#This Row],[GroupByKey]]),(DiscreteStatsTable[GroupByKey]=DiscreteStatsTable[[#This Row],[GroupByKey]])*DiscreteStatsTable[Replication]))</f>
        <v>50</v>
      </c>
      <c r="Y2130" s="5">
        <f>IF(DiscreteStatsTable[[#This Row],[RepsRequested]]=DiscreteStatsTable[[#This Row],[RepsWithStatObserved]],1,0)</f>
        <v>1</v>
      </c>
    </row>
    <row r="2131" spans="1:25" x14ac:dyDescent="0.25">
      <c r="A2131" t="s">
        <v>68</v>
      </c>
      <c r="B2131" t="s">
        <v>70</v>
      </c>
      <c r="C2131">
        <v>15</v>
      </c>
      <c r="D2131" t="s">
        <v>102</v>
      </c>
      <c r="E2131" t="s">
        <v>82</v>
      </c>
      <c r="F2131" t="s">
        <v>81</v>
      </c>
      <c r="G2131">
        <v>5.0883594630920497</v>
      </c>
      <c r="H2131">
        <v>2E+20</v>
      </c>
      <c r="I2131">
        <v>0</v>
      </c>
      <c r="J2131">
        <v>27.171301887670001</v>
      </c>
      <c r="K2131">
        <v>138</v>
      </c>
      <c r="L213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31" s="5" cm="1">
        <f t="array" ref="M2131">MAX(IF((ProjectInfoTable[ProjectName]=DiscreteStatsTable[[#This Row],[ProjectName]]),(ProjectInfoTable[ProjectName]=DiscreteStatsTable[[#This Row],[ProjectName]])*ProjectInfoTable[NumberOfReplications]))</f>
        <v>50</v>
      </c>
      <c r="N2131" s="5" cm="1">
        <f t="array" ref="N2131">IFERROR(AVERAGE(IF((DiscreteStatsTable[GroupByKey]=DiscreteStatsTable[[#This Row],[GroupByKey]]),(DiscreteStatsTable[GroupByKey]=DiscreteStatsTable[[#This Row],[GroupByKey]])*DiscreteStatsTable[Average])),0)</f>
        <v>4.7150067560367441</v>
      </c>
      <c r="O2131" s="5" cm="1">
        <f t="array" ref="O2131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31" s="5" cm="1">
        <f t="array" ref="P2131">MAX(IF((ProjectInfoTable[ProjectName]=DiscreteStatsTable[[#This Row],[ProjectName]]),(ProjectInfoTable[ProjectName]=DiscreteStatsTable[[#This Row],[ProjectName]])*ProjectInfoTable[ConfidenceInterval]))</f>
        <v>0.95</v>
      </c>
      <c r="Q2131" s="5">
        <f>IF(AND(DiscreteStatsTable[[#This Row],[RepsWithStatObserved]]=1,Y2131=0),200000000000000000000,IFERROR(_xlfn.T.INV.2T(1 -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31" s="5" cm="1">
        <f t="array" ref="R2131">MIN(IF((DiscreteStatsTable[GroupByKey]=DiscreteStatsTable[[#This Row],[GroupByKey]]),(DiscreteStatsTable[GroupByKey]=DiscreteStatsTable[[#This Row],[GroupByKey]])*DiscreteStatsTable[Average]))</f>
        <v>1.0011734930501499</v>
      </c>
      <c r="S2131" s="5" cm="1">
        <f t="array" ref="S2131">MAX(IF((DiscreteStatsTable[GroupByKey]=DiscreteStatsTable[[#This Row],[GroupByKey]]),(DiscreteStatsTable[GroupByKey]=DiscreteStatsTable[[#This Row],[GroupByKey]])*DiscreteStatsTable[Average]))</f>
        <v>28.038869293623701</v>
      </c>
      <c r="T2131" s="5" cm="1">
        <f t="array" ref="T2131">MIN(IF((DiscreteStatsTable[GroupByKey]=DiscreteStatsTable[[#This Row],[GroupByKey]]),(DiscreteStatsTable[GroupByKey]=DiscreteStatsTable[[#This Row],[GroupByKey]])*DiscreteStatsTable[Minimum]))</f>
        <v>0</v>
      </c>
      <c r="U2131" s="5" cm="1">
        <f t="array" ref="U2131">MAX(IF((DiscreteStatsTable[GroupByKey]=DiscreteStatsTable[[#This Row],[GroupByKey]]),(DiscreteStatsTable[GroupByKey]=DiscreteStatsTable[[#This Row],[GroupByKey]])*DiscreteStatsTable[Maximum]))</f>
        <v>63.809412329180802</v>
      </c>
      <c r="V2131" s="5" cm="1">
        <f t="array" ref="V2131">IFERROR(AVERAGE(IF((DiscreteStatsTable[GroupByKey]=DiscreteStatsTable[[#This Row],[GroupByKey]]),(DiscreteStatsTable[GroupByKey]=DiscreteStatsTable[[#This Row],[GroupByKey]])*DiscreteStatsTable[NumberObservations])),0)</f>
        <v>138.38</v>
      </c>
      <c r="W2131" s="5">
        <f>IF((DiscreteStatsTable[[#This Row],[RepsRequested]]&gt;1),DiscreteStatsTable[[#This Row],[HalfWidth]],DiscreteStatsTable[[#This Row],[BatchMeansHalfWidth]])</f>
        <v>1.2453418539016112</v>
      </c>
      <c r="X2131" s="5" cm="1">
        <f t="array" ref="X2131">COUNT(IF((DiscreteStatsTable[GroupByKey]=DiscreteStatsTable[[#This Row],[GroupByKey]]),(DiscreteStatsTable[GroupByKey]=DiscreteStatsTable[[#This Row],[GroupByKey]])*DiscreteStatsTable[Replication]))</f>
        <v>50</v>
      </c>
      <c r="Y2131" s="5">
        <f>IF(DiscreteStatsTable[[#This Row],[RepsRequested]]=DiscreteStatsTable[[#This Row],[RepsWithStatObserved]],1,0)</f>
        <v>1</v>
      </c>
    </row>
    <row r="2132" spans="1:25" x14ac:dyDescent="0.25">
      <c r="A2132" t="s">
        <v>68</v>
      </c>
      <c r="B2132" t="s">
        <v>70</v>
      </c>
      <c r="C2132">
        <v>16</v>
      </c>
      <c r="D2132" t="s">
        <v>102</v>
      </c>
      <c r="E2132" t="s">
        <v>80</v>
      </c>
      <c r="F2132" t="s">
        <v>81</v>
      </c>
      <c r="G2132">
        <v>0</v>
      </c>
      <c r="H2132">
        <v>2E+20</v>
      </c>
      <c r="I2132">
        <v>0</v>
      </c>
      <c r="J2132">
        <v>0</v>
      </c>
      <c r="K2132">
        <v>136</v>
      </c>
      <c r="L213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32" s="5" cm="1">
        <f t="array" ref="M2132">MAX(IF((ProjectInfoTable[ProjectName]=DiscreteStatsTable[[#This Row],[ProjectName]]),(ProjectInfoTable[ProjectName]=DiscreteStatsTable[[#This Row],[ProjectName]])*ProjectInfoTable[NumberOfReplications]))</f>
        <v>50</v>
      </c>
      <c r="N2132" s="5" cm="1">
        <f t="array" ref="N2132">IFERROR(AVERAGE(IF((DiscreteStatsTable[GroupByKey]=DiscreteStatsTable[[#This Row],[GroupByKey]]),(DiscreteStatsTable[GroupByKey]=DiscreteStatsTable[[#This Row],[GroupByKey]])*DiscreteStatsTable[Average])),0)</f>
        <v>0</v>
      </c>
      <c r="O2132" s="5" cm="1">
        <f t="array" ref="O2132">IFERROR(_xlfn.STDEV.S(IF((DiscreteStatsTable[GroupByKey]=DiscreteStatsTable[[#This Row],[GroupByKey]]),(DiscreteStatsTable[GroupByKey]=DiscreteStatsTable[[#This Row],[GroupByKey]])*DiscreteStatsTable[Average])),0)</f>
        <v>0</v>
      </c>
      <c r="P2132" s="5" cm="1">
        <f t="array" ref="P2132">MAX(IF((ProjectInfoTable[ProjectName]=DiscreteStatsTable[[#This Row],[ProjectName]]),(ProjectInfoTable[ProjectName]=DiscreteStatsTable[[#This Row],[ProjectName]])*ProjectInfoTable[ConfidenceInterval]))</f>
        <v>0.95</v>
      </c>
      <c r="Q2132" s="5">
        <f>IF(AND(DiscreteStatsTable[[#This Row],[RepsWithStatObserved]]=1,Y2132=0),200000000000000000000,IFERROR(_xlfn.T.INV.2T(1 -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2" s="5" cm="1">
        <f t="array" ref="R2132">MIN(IF((DiscreteStatsTable[GroupByKey]=DiscreteStatsTable[[#This Row],[GroupByKey]]),(DiscreteStatsTable[GroupByKey]=DiscreteStatsTable[[#This Row],[GroupByKey]])*DiscreteStatsTable[Average]))</f>
        <v>0</v>
      </c>
      <c r="S2132" s="5" cm="1">
        <f t="array" ref="S2132">MAX(IF((DiscreteStatsTable[GroupByKey]=DiscreteStatsTable[[#This Row],[GroupByKey]]),(DiscreteStatsTable[GroupByKey]=DiscreteStatsTable[[#This Row],[GroupByKey]])*DiscreteStatsTable[Average]))</f>
        <v>0</v>
      </c>
      <c r="T2132" s="5" cm="1">
        <f t="array" ref="T2132">MIN(IF((DiscreteStatsTable[GroupByKey]=DiscreteStatsTable[[#This Row],[GroupByKey]]),(DiscreteStatsTable[GroupByKey]=DiscreteStatsTable[[#This Row],[GroupByKey]])*DiscreteStatsTable[Minimum]))</f>
        <v>0</v>
      </c>
      <c r="U2132" s="5" cm="1">
        <f t="array" ref="U2132">MAX(IF((DiscreteStatsTable[GroupByKey]=DiscreteStatsTable[[#This Row],[GroupByKey]]),(DiscreteStatsTable[GroupByKey]=DiscreteStatsTable[[#This Row],[GroupByKey]])*DiscreteStatsTable[Maximum]))</f>
        <v>0</v>
      </c>
      <c r="V2132" s="5" cm="1">
        <f t="array" ref="V2132">IFERROR(AVERAGE(IF((DiscreteStatsTable[GroupByKey]=DiscreteStatsTable[[#This Row],[GroupByKey]]),(DiscreteStatsTable[GroupByKey]=DiscreteStatsTable[[#This Row],[GroupByKey]])*DiscreteStatsTable[NumberObservations])),0)</f>
        <v>138.38</v>
      </c>
      <c r="W2132" s="5">
        <f>IF((DiscreteStatsTable[[#This Row],[RepsRequested]]&gt;1),DiscreteStatsTable[[#This Row],[HalfWidth]],DiscreteStatsTable[[#This Row],[BatchMeansHalfWidth]])</f>
        <v>0</v>
      </c>
      <c r="X2132" s="5" cm="1">
        <f t="array" ref="X2132">COUNT(IF((DiscreteStatsTable[GroupByKey]=DiscreteStatsTable[[#This Row],[GroupByKey]]),(DiscreteStatsTable[GroupByKey]=DiscreteStatsTable[[#This Row],[GroupByKey]])*DiscreteStatsTable[Replication]))</f>
        <v>50</v>
      </c>
      <c r="Y2132" s="5">
        <f>IF(DiscreteStatsTable[[#This Row],[RepsRequested]]=DiscreteStatsTable[[#This Row],[RepsWithStatObserved]],1,0)</f>
        <v>1</v>
      </c>
    </row>
    <row r="2133" spans="1:25" x14ac:dyDescent="0.25">
      <c r="A2133" t="s">
        <v>68</v>
      </c>
      <c r="B2133" t="s">
        <v>70</v>
      </c>
      <c r="C2133">
        <v>16</v>
      </c>
      <c r="D2133" t="s">
        <v>102</v>
      </c>
      <c r="E2133" t="s">
        <v>82</v>
      </c>
      <c r="F2133" t="s">
        <v>81</v>
      </c>
      <c r="G2133">
        <v>5.3592744574459301</v>
      </c>
      <c r="H2133">
        <v>2E+20</v>
      </c>
      <c r="I2133">
        <v>0</v>
      </c>
      <c r="J2133">
        <v>31.336636292700099</v>
      </c>
      <c r="K2133">
        <v>136</v>
      </c>
      <c r="L213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33" s="5" cm="1">
        <f t="array" ref="M2133">MAX(IF((ProjectInfoTable[ProjectName]=DiscreteStatsTable[[#This Row],[ProjectName]]),(ProjectInfoTable[ProjectName]=DiscreteStatsTable[[#This Row],[ProjectName]])*ProjectInfoTable[NumberOfReplications]))</f>
        <v>50</v>
      </c>
      <c r="N2133" s="5" cm="1">
        <f t="array" ref="N2133">IFERROR(AVERAGE(IF((DiscreteStatsTable[GroupByKey]=DiscreteStatsTable[[#This Row],[GroupByKey]]),(DiscreteStatsTable[GroupByKey]=DiscreteStatsTable[[#This Row],[GroupByKey]])*DiscreteStatsTable[Average])),0)</f>
        <v>4.7150067560367441</v>
      </c>
      <c r="O2133" s="5" cm="1">
        <f t="array" ref="O2133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33" s="5" cm="1">
        <f t="array" ref="P2133">MAX(IF((ProjectInfoTable[ProjectName]=DiscreteStatsTable[[#This Row],[ProjectName]]),(ProjectInfoTable[ProjectName]=DiscreteStatsTable[[#This Row],[ProjectName]])*ProjectInfoTable[ConfidenceInterval]))</f>
        <v>0.95</v>
      </c>
      <c r="Q2133" s="5">
        <f>IF(AND(DiscreteStatsTable[[#This Row],[RepsWithStatObserved]]=1,Y2133=0),200000000000000000000,IFERROR(_xlfn.T.INV.2T(1 -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33" s="5" cm="1">
        <f t="array" ref="R2133">MIN(IF((DiscreteStatsTable[GroupByKey]=DiscreteStatsTable[[#This Row],[GroupByKey]]),(DiscreteStatsTable[GroupByKey]=DiscreteStatsTable[[#This Row],[GroupByKey]])*DiscreteStatsTable[Average]))</f>
        <v>1.0011734930501499</v>
      </c>
      <c r="S2133" s="5" cm="1">
        <f t="array" ref="S2133">MAX(IF((DiscreteStatsTable[GroupByKey]=DiscreteStatsTable[[#This Row],[GroupByKey]]),(DiscreteStatsTable[GroupByKey]=DiscreteStatsTable[[#This Row],[GroupByKey]])*DiscreteStatsTable[Average]))</f>
        <v>28.038869293623701</v>
      </c>
      <c r="T2133" s="5" cm="1">
        <f t="array" ref="T2133">MIN(IF((DiscreteStatsTable[GroupByKey]=DiscreteStatsTable[[#This Row],[GroupByKey]]),(DiscreteStatsTable[GroupByKey]=DiscreteStatsTable[[#This Row],[GroupByKey]])*DiscreteStatsTable[Minimum]))</f>
        <v>0</v>
      </c>
      <c r="U2133" s="5" cm="1">
        <f t="array" ref="U2133">MAX(IF((DiscreteStatsTable[GroupByKey]=DiscreteStatsTable[[#This Row],[GroupByKey]]),(DiscreteStatsTable[GroupByKey]=DiscreteStatsTable[[#This Row],[GroupByKey]])*DiscreteStatsTable[Maximum]))</f>
        <v>63.809412329180802</v>
      </c>
      <c r="V2133" s="5" cm="1">
        <f t="array" ref="V2133">IFERROR(AVERAGE(IF((DiscreteStatsTable[GroupByKey]=DiscreteStatsTable[[#This Row],[GroupByKey]]),(DiscreteStatsTable[GroupByKey]=DiscreteStatsTable[[#This Row],[GroupByKey]])*DiscreteStatsTable[NumberObservations])),0)</f>
        <v>138.38</v>
      </c>
      <c r="W2133" s="5">
        <f>IF((DiscreteStatsTable[[#This Row],[RepsRequested]]&gt;1),DiscreteStatsTable[[#This Row],[HalfWidth]],DiscreteStatsTable[[#This Row],[BatchMeansHalfWidth]])</f>
        <v>1.2453418539016112</v>
      </c>
      <c r="X2133" s="5" cm="1">
        <f t="array" ref="X2133">COUNT(IF((DiscreteStatsTable[GroupByKey]=DiscreteStatsTable[[#This Row],[GroupByKey]]),(DiscreteStatsTable[GroupByKey]=DiscreteStatsTable[[#This Row],[GroupByKey]])*DiscreteStatsTable[Replication]))</f>
        <v>50</v>
      </c>
      <c r="Y2133" s="5">
        <f>IF(DiscreteStatsTable[[#This Row],[RepsRequested]]=DiscreteStatsTable[[#This Row],[RepsWithStatObserved]],1,0)</f>
        <v>1</v>
      </c>
    </row>
    <row r="2134" spans="1:25" x14ac:dyDescent="0.25">
      <c r="A2134" t="s">
        <v>68</v>
      </c>
      <c r="B2134" t="s">
        <v>70</v>
      </c>
      <c r="C2134">
        <v>17</v>
      </c>
      <c r="D2134" t="s">
        <v>102</v>
      </c>
      <c r="E2134" t="s">
        <v>80</v>
      </c>
      <c r="F2134" t="s">
        <v>81</v>
      </c>
      <c r="G2134">
        <v>0</v>
      </c>
      <c r="H2134">
        <v>2E+20</v>
      </c>
      <c r="I2134">
        <v>0</v>
      </c>
      <c r="J2134">
        <v>0</v>
      </c>
      <c r="K2134">
        <v>132</v>
      </c>
      <c r="L213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34" s="5" cm="1">
        <f t="array" ref="M2134">MAX(IF((ProjectInfoTable[ProjectName]=DiscreteStatsTable[[#This Row],[ProjectName]]),(ProjectInfoTable[ProjectName]=DiscreteStatsTable[[#This Row],[ProjectName]])*ProjectInfoTable[NumberOfReplications]))</f>
        <v>50</v>
      </c>
      <c r="N2134" s="5" cm="1">
        <f t="array" ref="N2134">IFERROR(AVERAGE(IF((DiscreteStatsTable[GroupByKey]=DiscreteStatsTable[[#This Row],[GroupByKey]]),(DiscreteStatsTable[GroupByKey]=DiscreteStatsTable[[#This Row],[GroupByKey]])*DiscreteStatsTable[Average])),0)</f>
        <v>0</v>
      </c>
      <c r="O2134" s="5" cm="1">
        <f t="array" ref="O2134">IFERROR(_xlfn.STDEV.S(IF((DiscreteStatsTable[GroupByKey]=DiscreteStatsTable[[#This Row],[GroupByKey]]),(DiscreteStatsTable[GroupByKey]=DiscreteStatsTable[[#This Row],[GroupByKey]])*DiscreteStatsTable[Average])),0)</f>
        <v>0</v>
      </c>
      <c r="P2134" s="5" cm="1">
        <f t="array" ref="P2134">MAX(IF((ProjectInfoTable[ProjectName]=DiscreteStatsTable[[#This Row],[ProjectName]]),(ProjectInfoTable[ProjectName]=DiscreteStatsTable[[#This Row],[ProjectName]])*ProjectInfoTable[ConfidenceInterval]))</f>
        <v>0.95</v>
      </c>
      <c r="Q2134" s="5">
        <f>IF(AND(DiscreteStatsTable[[#This Row],[RepsWithStatObserved]]=1,Y2134=0),200000000000000000000,IFERROR(_xlfn.T.INV.2T(1 -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4" s="5" cm="1">
        <f t="array" ref="R2134">MIN(IF((DiscreteStatsTable[GroupByKey]=DiscreteStatsTable[[#This Row],[GroupByKey]]),(DiscreteStatsTable[GroupByKey]=DiscreteStatsTable[[#This Row],[GroupByKey]])*DiscreteStatsTable[Average]))</f>
        <v>0</v>
      </c>
      <c r="S2134" s="5" cm="1">
        <f t="array" ref="S2134">MAX(IF((DiscreteStatsTable[GroupByKey]=DiscreteStatsTable[[#This Row],[GroupByKey]]),(DiscreteStatsTable[GroupByKey]=DiscreteStatsTable[[#This Row],[GroupByKey]])*DiscreteStatsTable[Average]))</f>
        <v>0</v>
      </c>
      <c r="T2134" s="5" cm="1">
        <f t="array" ref="T2134">MIN(IF((DiscreteStatsTable[GroupByKey]=DiscreteStatsTable[[#This Row],[GroupByKey]]),(DiscreteStatsTable[GroupByKey]=DiscreteStatsTable[[#This Row],[GroupByKey]])*DiscreteStatsTable[Minimum]))</f>
        <v>0</v>
      </c>
      <c r="U2134" s="5" cm="1">
        <f t="array" ref="U2134">MAX(IF((DiscreteStatsTable[GroupByKey]=DiscreteStatsTable[[#This Row],[GroupByKey]]),(DiscreteStatsTable[GroupByKey]=DiscreteStatsTable[[#This Row],[GroupByKey]])*DiscreteStatsTable[Maximum]))</f>
        <v>0</v>
      </c>
      <c r="V2134" s="5" cm="1">
        <f t="array" ref="V2134">IFERROR(AVERAGE(IF((DiscreteStatsTable[GroupByKey]=DiscreteStatsTable[[#This Row],[GroupByKey]]),(DiscreteStatsTable[GroupByKey]=DiscreteStatsTable[[#This Row],[GroupByKey]])*DiscreteStatsTable[NumberObservations])),0)</f>
        <v>138.38</v>
      </c>
      <c r="W2134" s="5">
        <f>IF((DiscreteStatsTable[[#This Row],[RepsRequested]]&gt;1),DiscreteStatsTable[[#This Row],[HalfWidth]],DiscreteStatsTable[[#This Row],[BatchMeansHalfWidth]])</f>
        <v>0</v>
      </c>
      <c r="X2134" s="5" cm="1">
        <f t="array" ref="X2134">COUNT(IF((DiscreteStatsTable[GroupByKey]=DiscreteStatsTable[[#This Row],[GroupByKey]]),(DiscreteStatsTable[GroupByKey]=DiscreteStatsTable[[#This Row],[GroupByKey]])*DiscreteStatsTable[Replication]))</f>
        <v>50</v>
      </c>
      <c r="Y2134" s="5">
        <f>IF(DiscreteStatsTable[[#This Row],[RepsRequested]]=DiscreteStatsTable[[#This Row],[RepsWithStatObserved]],1,0)</f>
        <v>1</v>
      </c>
    </row>
    <row r="2135" spans="1:25" x14ac:dyDescent="0.25">
      <c r="A2135" t="s">
        <v>68</v>
      </c>
      <c r="B2135" t="s">
        <v>70</v>
      </c>
      <c r="C2135">
        <v>17</v>
      </c>
      <c r="D2135" t="s">
        <v>102</v>
      </c>
      <c r="E2135" t="s">
        <v>82</v>
      </c>
      <c r="F2135" t="s">
        <v>81</v>
      </c>
      <c r="G2135">
        <v>4.4192801209062997</v>
      </c>
      <c r="H2135">
        <v>2E+20</v>
      </c>
      <c r="I2135">
        <v>0</v>
      </c>
      <c r="J2135">
        <v>33.899107909987201</v>
      </c>
      <c r="K2135">
        <v>132</v>
      </c>
      <c r="L213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35" s="5" cm="1">
        <f t="array" ref="M2135">MAX(IF((ProjectInfoTable[ProjectName]=DiscreteStatsTable[[#This Row],[ProjectName]]),(ProjectInfoTable[ProjectName]=DiscreteStatsTable[[#This Row],[ProjectName]])*ProjectInfoTable[NumberOfReplications]))</f>
        <v>50</v>
      </c>
      <c r="N2135" s="5" cm="1">
        <f t="array" ref="N2135">IFERROR(AVERAGE(IF((DiscreteStatsTable[GroupByKey]=DiscreteStatsTable[[#This Row],[GroupByKey]]),(DiscreteStatsTable[GroupByKey]=DiscreteStatsTable[[#This Row],[GroupByKey]])*DiscreteStatsTable[Average])),0)</f>
        <v>4.7150067560367441</v>
      </c>
      <c r="O2135" s="5" cm="1">
        <f t="array" ref="O2135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35" s="5" cm="1">
        <f t="array" ref="P2135">MAX(IF((ProjectInfoTable[ProjectName]=DiscreteStatsTable[[#This Row],[ProjectName]]),(ProjectInfoTable[ProjectName]=DiscreteStatsTable[[#This Row],[ProjectName]])*ProjectInfoTable[ConfidenceInterval]))</f>
        <v>0.95</v>
      </c>
      <c r="Q2135" s="5">
        <f>IF(AND(DiscreteStatsTable[[#This Row],[RepsWithStatObserved]]=1,Y2135=0),200000000000000000000,IFERROR(_xlfn.T.INV.2T(1 -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35" s="5" cm="1">
        <f t="array" ref="R2135">MIN(IF((DiscreteStatsTable[GroupByKey]=DiscreteStatsTable[[#This Row],[GroupByKey]]),(DiscreteStatsTable[GroupByKey]=DiscreteStatsTable[[#This Row],[GroupByKey]])*DiscreteStatsTable[Average]))</f>
        <v>1.0011734930501499</v>
      </c>
      <c r="S2135" s="5" cm="1">
        <f t="array" ref="S2135">MAX(IF((DiscreteStatsTable[GroupByKey]=DiscreteStatsTable[[#This Row],[GroupByKey]]),(DiscreteStatsTable[GroupByKey]=DiscreteStatsTable[[#This Row],[GroupByKey]])*DiscreteStatsTable[Average]))</f>
        <v>28.038869293623701</v>
      </c>
      <c r="T2135" s="5" cm="1">
        <f t="array" ref="T2135">MIN(IF((DiscreteStatsTable[GroupByKey]=DiscreteStatsTable[[#This Row],[GroupByKey]]),(DiscreteStatsTable[GroupByKey]=DiscreteStatsTable[[#This Row],[GroupByKey]])*DiscreteStatsTable[Minimum]))</f>
        <v>0</v>
      </c>
      <c r="U2135" s="5" cm="1">
        <f t="array" ref="U2135">MAX(IF((DiscreteStatsTable[GroupByKey]=DiscreteStatsTable[[#This Row],[GroupByKey]]),(DiscreteStatsTable[GroupByKey]=DiscreteStatsTable[[#This Row],[GroupByKey]])*DiscreteStatsTable[Maximum]))</f>
        <v>63.809412329180802</v>
      </c>
      <c r="V2135" s="5" cm="1">
        <f t="array" ref="V2135">IFERROR(AVERAGE(IF((DiscreteStatsTable[GroupByKey]=DiscreteStatsTable[[#This Row],[GroupByKey]]),(DiscreteStatsTable[GroupByKey]=DiscreteStatsTable[[#This Row],[GroupByKey]])*DiscreteStatsTable[NumberObservations])),0)</f>
        <v>138.38</v>
      </c>
      <c r="W2135" s="5">
        <f>IF((DiscreteStatsTable[[#This Row],[RepsRequested]]&gt;1),DiscreteStatsTable[[#This Row],[HalfWidth]],DiscreteStatsTable[[#This Row],[BatchMeansHalfWidth]])</f>
        <v>1.2453418539016112</v>
      </c>
      <c r="X2135" s="5" cm="1">
        <f t="array" ref="X2135">COUNT(IF((DiscreteStatsTable[GroupByKey]=DiscreteStatsTable[[#This Row],[GroupByKey]]),(DiscreteStatsTable[GroupByKey]=DiscreteStatsTable[[#This Row],[GroupByKey]])*DiscreteStatsTable[Replication]))</f>
        <v>50</v>
      </c>
      <c r="Y2135" s="5">
        <f>IF(DiscreteStatsTable[[#This Row],[RepsRequested]]=DiscreteStatsTable[[#This Row],[RepsWithStatObserved]],1,0)</f>
        <v>1</v>
      </c>
    </row>
    <row r="2136" spans="1:25" x14ac:dyDescent="0.25">
      <c r="A2136" t="s">
        <v>68</v>
      </c>
      <c r="B2136" t="s">
        <v>70</v>
      </c>
      <c r="C2136">
        <v>18</v>
      </c>
      <c r="D2136" t="s">
        <v>102</v>
      </c>
      <c r="E2136" t="s">
        <v>80</v>
      </c>
      <c r="F2136" t="s">
        <v>81</v>
      </c>
      <c r="G2136">
        <v>0</v>
      </c>
      <c r="H2136">
        <v>2E+20</v>
      </c>
      <c r="I2136">
        <v>0</v>
      </c>
      <c r="J2136">
        <v>0</v>
      </c>
      <c r="K2136">
        <v>140</v>
      </c>
      <c r="L213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36" s="5" cm="1">
        <f t="array" ref="M2136">MAX(IF((ProjectInfoTable[ProjectName]=DiscreteStatsTable[[#This Row],[ProjectName]]),(ProjectInfoTable[ProjectName]=DiscreteStatsTable[[#This Row],[ProjectName]])*ProjectInfoTable[NumberOfReplications]))</f>
        <v>50</v>
      </c>
      <c r="N2136" s="5" cm="1">
        <f t="array" ref="N2136">IFERROR(AVERAGE(IF((DiscreteStatsTable[GroupByKey]=DiscreteStatsTable[[#This Row],[GroupByKey]]),(DiscreteStatsTable[GroupByKey]=DiscreteStatsTable[[#This Row],[GroupByKey]])*DiscreteStatsTable[Average])),0)</f>
        <v>0</v>
      </c>
      <c r="O2136" s="5" cm="1">
        <f t="array" ref="O2136">IFERROR(_xlfn.STDEV.S(IF((DiscreteStatsTable[GroupByKey]=DiscreteStatsTable[[#This Row],[GroupByKey]]),(DiscreteStatsTable[GroupByKey]=DiscreteStatsTable[[#This Row],[GroupByKey]])*DiscreteStatsTable[Average])),0)</f>
        <v>0</v>
      </c>
      <c r="P2136" s="5" cm="1">
        <f t="array" ref="P2136">MAX(IF((ProjectInfoTable[ProjectName]=DiscreteStatsTable[[#This Row],[ProjectName]]),(ProjectInfoTable[ProjectName]=DiscreteStatsTable[[#This Row],[ProjectName]])*ProjectInfoTable[ConfidenceInterval]))</f>
        <v>0.95</v>
      </c>
      <c r="Q2136" s="5">
        <f>IF(AND(DiscreteStatsTable[[#This Row],[RepsWithStatObserved]]=1,Y2136=0),200000000000000000000,IFERROR(_xlfn.T.INV.2T(1 -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6" s="5" cm="1">
        <f t="array" ref="R2136">MIN(IF((DiscreteStatsTable[GroupByKey]=DiscreteStatsTable[[#This Row],[GroupByKey]]),(DiscreteStatsTable[GroupByKey]=DiscreteStatsTable[[#This Row],[GroupByKey]])*DiscreteStatsTable[Average]))</f>
        <v>0</v>
      </c>
      <c r="S2136" s="5" cm="1">
        <f t="array" ref="S2136">MAX(IF((DiscreteStatsTable[GroupByKey]=DiscreteStatsTable[[#This Row],[GroupByKey]]),(DiscreteStatsTable[GroupByKey]=DiscreteStatsTable[[#This Row],[GroupByKey]])*DiscreteStatsTable[Average]))</f>
        <v>0</v>
      </c>
      <c r="T2136" s="5" cm="1">
        <f t="array" ref="T2136">MIN(IF((DiscreteStatsTable[GroupByKey]=DiscreteStatsTable[[#This Row],[GroupByKey]]),(DiscreteStatsTable[GroupByKey]=DiscreteStatsTable[[#This Row],[GroupByKey]])*DiscreteStatsTable[Minimum]))</f>
        <v>0</v>
      </c>
      <c r="U2136" s="5" cm="1">
        <f t="array" ref="U2136">MAX(IF((DiscreteStatsTable[GroupByKey]=DiscreteStatsTable[[#This Row],[GroupByKey]]),(DiscreteStatsTable[GroupByKey]=DiscreteStatsTable[[#This Row],[GroupByKey]])*DiscreteStatsTable[Maximum]))</f>
        <v>0</v>
      </c>
      <c r="V2136" s="5" cm="1">
        <f t="array" ref="V2136">IFERROR(AVERAGE(IF((DiscreteStatsTable[GroupByKey]=DiscreteStatsTable[[#This Row],[GroupByKey]]),(DiscreteStatsTable[GroupByKey]=DiscreteStatsTable[[#This Row],[GroupByKey]])*DiscreteStatsTable[NumberObservations])),0)</f>
        <v>138.38</v>
      </c>
      <c r="W2136" s="5">
        <f>IF((DiscreteStatsTable[[#This Row],[RepsRequested]]&gt;1),DiscreteStatsTable[[#This Row],[HalfWidth]],DiscreteStatsTable[[#This Row],[BatchMeansHalfWidth]])</f>
        <v>0</v>
      </c>
      <c r="X2136" s="5" cm="1">
        <f t="array" ref="X2136">COUNT(IF((DiscreteStatsTable[GroupByKey]=DiscreteStatsTable[[#This Row],[GroupByKey]]),(DiscreteStatsTable[GroupByKey]=DiscreteStatsTable[[#This Row],[GroupByKey]])*DiscreteStatsTable[Replication]))</f>
        <v>50</v>
      </c>
      <c r="Y2136" s="5">
        <f>IF(DiscreteStatsTable[[#This Row],[RepsRequested]]=DiscreteStatsTable[[#This Row],[RepsWithStatObserved]],1,0)</f>
        <v>1</v>
      </c>
    </row>
    <row r="2137" spans="1:25" x14ac:dyDescent="0.25">
      <c r="A2137" t="s">
        <v>68</v>
      </c>
      <c r="B2137" t="s">
        <v>70</v>
      </c>
      <c r="C2137">
        <v>18</v>
      </c>
      <c r="D2137" t="s">
        <v>102</v>
      </c>
      <c r="E2137" t="s">
        <v>82</v>
      </c>
      <c r="F2137" t="s">
        <v>81</v>
      </c>
      <c r="G2137">
        <v>3.7531097360183501</v>
      </c>
      <c r="H2137">
        <v>2E+20</v>
      </c>
      <c r="I2137">
        <v>0</v>
      </c>
      <c r="J2137">
        <v>34.415428690623401</v>
      </c>
      <c r="K2137">
        <v>140</v>
      </c>
      <c r="L213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37" s="5" cm="1">
        <f t="array" ref="M2137">MAX(IF((ProjectInfoTable[ProjectName]=DiscreteStatsTable[[#This Row],[ProjectName]]),(ProjectInfoTable[ProjectName]=DiscreteStatsTable[[#This Row],[ProjectName]])*ProjectInfoTable[NumberOfReplications]))</f>
        <v>50</v>
      </c>
      <c r="N2137" s="5" cm="1">
        <f t="array" ref="N2137">IFERROR(AVERAGE(IF((DiscreteStatsTable[GroupByKey]=DiscreteStatsTable[[#This Row],[GroupByKey]]),(DiscreteStatsTable[GroupByKey]=DiscreteStatsTable[[#This Row],[GroupByKey]])*DiscreteStatsTable[Average])),0)</f>
        <v>4.7150067560367441</v>
      </c>
      <c r="O2137" s="5" cm="1">
        <f t="array" ref="O2137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37" s="5" cm="1">
        <f t="array" ref="P2137">MAX(IF((ProjectInfoTable[ProjectName]=DiscreteStatsTable[[#This Row],[ProjectName]]),(ProjectInfoTable[ProjectName]=DiscreteStatsTable[[#This Row],[ProjectName]])*ProjectInfoTable[ConfidenceInterval]))</f>
        <v>0.95</v>
      </c>
      <c r="Q2137" s="5">
        <f>IF(AND(DiscreteStatsTable[[#This Row],[RepsWithStatObserved]]=1,Y2137=0),200000000000000000000,IFERROR(_xlfn.T.INV.2T(1 -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37" s="5" cm="1">
        <f t="array" ref="R2137">MIN(IF((DiscreteStatsTable[GroupByKey]=DiscreteStatsTable[[#This Row],[GroupByKey]]),(DiscreteStatsTable[GroupByKey]=DiscreteStatsTable[[#This Row],[GroupByKey]])*DiscreteStatsTable[Average]))</f>
        <v>1.0011734930501499</v>
      </c>
      <c r="S2137" s="5" cm="1">
        <f t="array" ref="S2137">MAX(IF((DiscreteStatsTable[GroupByKey]=DiscreteStatsTable[[#This Row],[GroupByKey]]),(DiscreteStatsTable[GroupByKey]=DiscreteStatsTable[[#This Row],[GroupByKey]])*DiscreteStatsTable[Average]))</f>
        <v>28.038869293623701</v>
      </c>
      <c r="T2137" s="5" cm="1">
        <f t="array" ref="T2137">MIN(IF((DiscreteStatsTable[GroupByKey]=DiscreteStatsTable[[#This Row],[GroupByKey]]),(DiscreteStatsTable[GroupByKey]=DiscreteStatsTable[[#This Row],[GroupByKey]])*DiscreteStatsTable[Minimum]))</f>
        <v>0</v>
      </c>
      <c r="U2137" s="5" cm="1">
        <f t="array" ref="U2137">MAX(IF((DiscreteStatsTable[GroupByKey]=DiscreteStatsTable[[#This Row],[GroupByKey]]),(DiscreteStatsTable[GroupByKey]=DiscreteStatsTable[[#This Row],[GroupByKey]])*DiscreteStatsTable[Maximum]))</f>
        <v>63.809412329180802</v>
      </c>
      <c r="V2137" s="5" cm="1">
        <f t="array" ref="V2137">IFERROR(AVERAGE(IF((DiscreteStatsTable[GroupByKey]=DiscreteStatsTable[[#This Row],[GroupByKey]]),(DiscreteStatsTable[GroupByKey]=DiscreteStatsTable[[#This Row],[GroupByKey]])*DiscreteStatsTable[NumberObservations])),0)</f>
        <v>138.38</v>
      </c>
      <c r="W2137" s="5">
        <f>IF((DiscreteStatsTable[[#This Row],[RepsRequested]]&gt;1),DiscreteStatsTable[[#This Row],[HalfWidth]],DiscreteStatsTable[[#This Row],[BatchMeansHalfWidth]])</f>
        <v>1.2453418539016112</v>
      </c>
      <c r="X2137" s="5" cm="1">
        <f t="array" ref="X2137">COUNT(IF((DiscreteStatsTable[GroupByKey]=DiscreteStatsTable[[#This Row],[GroupByKey]]),(DiscreteStatsTable[GroupByKey]=DiscreteStatsTable[[#This Row],[GroupByKey]])*DiscreteStatsTable[Replication]))</f>
        <v>50</v>
      </c>
      <c r="Y2137" s="5">
        <f>IF(DiscreteStatsTable[[#This Row],[RepsRequested]]=DiscreteStatsTable[[#This Row],[RepsWithStatObserved]],1,0)</f>
        <v>1</v>
      </c>
    </row>
    <row r="2138" spans="1:25" x14ac:dyDescent="0.25">
      <c r="A2138" t="s">
        <v>68</v>
      </c>
      <c r="B2138" t="s">
        <v>70</v>
      </c>
      <c r="C2138">
        <v>19</v>
      </c>
      <c r="D2138" t="s">
        <v>102</v>
      </c>
      <c r="E2138" t="s">
        <v>80</v>
      </c>
      <c r="F2138" t="s">
        <v>81</v>
      </c>
      <c r="G2138">
        <v>0</v>
      </c>
      <c r="H2138">
        <v>2E+20</v>
      </c>
      <c r="I2138">
        <v>0</v>
      </c>
      <c r="J2138">
        <v>0</v>
      </c>
      <c r="K2138">
        <v>137</v>
      </c>
      <c r="L213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38" s="5" cm="1">
        <f t="array" ref="M2138">MAX(IF((ProjectInfoTable[ProjectName]=DiscreteStatsTable[[#This Row],[ProjectName]]),(ProjectInfoTable[ProjectName]=DiscreteStatsTable[[#This Row],[ProjectName]])*ProjectInfoTable[NumberOfReplications]))</f>
        <v>50</v>
      </c>
      <c r="N2138" s="5" cm="1">
        <f t="array" ref="N2138">IFERROR(AVERAGE(IF((DiscreteStatsTable[GroupByKey]=DiscreteStatsTable[[#This Row],[GroupByKey]]),(DiscreteStatsTable[GroupByKey]=DiscreteStatsTable[[#This Row],[GroupByKey]])*DiscreteStatsTable[Average])),0)</f>
        <v>0</v>
      </c>
      <c r="O2138" s="5" cm="1">
        <f t="array" ref="O2138">IFERROR(_xlfn.STDEV.S(IF((DiscreteStatsTable[GroupByKey]=DiscreteStatsTable[[#This Row],[GroupByKey]]),(DiscreteStatsTable[GroupByKey]=DiscreteStatsTable[[#This Row],[GroupByKey]])*DiscreteStatsTable[Average])),0)</f>
        <v>0</v>
      </c>
      <c r="P2138" s="5" cm="1">
        <f t="array" ref="P2138">MAX(IF((ProjectInfoTable[ProjectName]=DiscreteStatsTable[[#This Row],[ProjectName]]),(ProjectInfoTable[ProjectName]=DiscreteStatsTable[[#This Row],[ProjectName]])*ProjectInfoTable[ConfidenceInterval]))</f>
        <v>0.95</v>
      </c>
      <c r="Q2138" s="5">
        <f>IF(AND(DiscreteStatsTable[[#This Row],[RepsWithStatObserved]]=1,Y2138=0),200000000000000000000,IFERROR(_xlfn.T.INV.2T(1 -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8" s="5" cm="1">
        <f t="array" ref="R2138">MIN(IF((DiscreteStatsTable[GroupByKey]=DiscreteStatsTable[[#This Row],[GroupByKey]]),(DiscreteStatsTable[GroupByKey]=DiscreteStatsTable[[#This Row],[GroupByKey]])*DiscreteStatsTable[Average]))</f>
        <v>0</v>
      </c>
      <c r="S2138" s="5" cm="1">
        <f t="array" ref="S2138">MAX(IF((DiscreteStatsTable[GroupByKey]=DiscreteStatsTable[[#This Row],[GroupByKey]]),(DiscreteStatsTable[GroupByKey]=DiscreteStatsTable[[#This Row],[GroupByKey]])*DiscreteStatsTable[Average]))</f>
        <v>0</v>
      </c>
      <c r="T2138" s="5" cm="1">
        <f t="array" ref="T2138">MIN(IF((DiscreteStatsTable[GroupByKey]=DiscreteStatsTable[[#This Row],[GroupByKey]]),(DiscreteStatsTable[GroupByKey]=DiscreteStatsTable[[#This Row],[GroupByKey]])*DiscreteStatsTable[Minimum]))</f>
        <v>0</v>
      </c>
      <c r="U2138" s="5" cm="1">
        <f t="array" ref="U2138">MAX(IF((DiscreteStatsTable[GroupByKey]=DiscreteStatsTable[[#This Row],[GroupByKey]]),(DiscreteStatsTable[GroupByKey]=DiscreteStatsTable[[#This Row],[GroupByKey]])*DiscreteStatsTable[Maximum]))</f>
        <v>0</v>
      </c>
      <c r="V2138" s="5" cm="1">
        <f t="array" ref="V2138">IFERROR(AVERAGE(IF((DiscreteStatsTable[GroupByKey]=DiscreteStatsTable[[#This Row],[GroupByKey]]),(DiscreteStatsTable[GroupByKey]=DiscreteStatsTable[[#This Row],[GroupByKey]])*DiscreteStatsTable[NumberObservations])),0)</f>
        <v>138.38</v>
      </c>
      <c r="W2138" s="5">
        <f>IF((DiscreteStatsTable[[#This Row],[RepsRequested]]&gt;1),DiscreteStatsTable[[#This Row],[HalfWidth]],DiscreteStatsTable[[#This Row],[BatchMeansHalfWidth]])</f>
        <v>0</v>
      </c>
      <c r="X2138" s="5" cm="1">
        <f t="array" ref="X2138">COUNT(IF((DiscreteStatsTable[GroupByKey]=DiscreteStatsTable[[#This Row],[GroupByKey]]),(DiscreteStatsTable[GroupByKey]=DiscreteStatsTable[[#This Row],[GroupByKey]])*DiscreteStatsTable[Replication]))</f>
        <v>50</v>
      </c>
      <c r="Y2138" s="5">
        <f>IF(DiscreteStatsTable[[#This Row],[RepsRequested]]=DiscreteStatsTable[[#This Row],[RepsWithStatObserved]],1,0)</f>
        <v>1</v>
      </c>
    </row>
    <row r="2139" spans="1:25" x14ac:dyDescent="0.25">
      <c r="A2139" t="s">
        <v>68</v>
      </c>
      <c r="B2139" t="s">
        <v>70</v>
      </c>
      <c r="C2139">
        <v>19</v>
      </c>
      <c r="D2139" t="s">
        <v>102</v>
      </c>
      <c r="E2139" t="s">
        <v>82</v>
      </c>
      <c r="F2139" t="s">
        <v>81</v>
      </c>
      <c r="G2139">
        <v>3.08309180398266</v>
      </c>
      <c r="H2139">
        <v>2E+20</v>
      </c>
      <c r="I2139">
        <v>0</v>
      </c>
      <c r="J2139">
        <v>18.672213275568801</v>
      </c>
      <c r="K2139">
        <v>137</v>
      </c>
      <c r="L213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39" s="5" cm="1">
        <f t="array" ref="M2139">MAX(IF((ProjectInfoTable[ProjectName]=DiscreteStatsTable[[#This Row],[ProjectName]]),(ProjectInfoTable[ProjectName]=DiscreteStatsTable[[#This Row],[ProjectName]])*ProjectInfoTable[NumberOfReplications]))</f>
        <v>50</v>
      </c>
      <c r="N2139" s="5" cm="1">
        <f t="array" ref="N2139">IFERROR(AVERAGE(IF((DiscreteStatsTable[GroupByKey]=DiscreteStatsTable[[#This Row],[GroupByKey]]),(DiscreteStatsTable[GroupByKey]=DiscreteStatsTable[[#This Row],[GroupByKey]])*DiscreteStatsTable[Average])),0)</f>
        <v>4.7150067560367441</v>
      </c>
      <c r="O2139" s="5" cm="1">
        <f t="array" ref="O2139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39" s="5" cm="1">
        <f t="array" ref="P2139">MAX(IF((ProjectInfoTable[ProjectName]=DiscreteStatsTable[[#This Row],[ProjectName]]),(ProjectInfoTable[ProjectName]=DiscreteStatsTable[[#This Row],[ProjectName]])*ProjectInfoTable[ConfidenceInterval]))</f>
        <v>0.95</v>
      </c>
      <c r="Q2139" s="5">
        <f>IF(AND(DiscreteStatsTable[[#This Row],[RepsWithStatObserved]]=1,Y2139=0),200000000000000000000,IFERROR(_xlfn.T.INV.2T(1 -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39" s="5" cm="1">
        <f t="array" ref="R2139">MIN(IF((DiscreteStatsTable[GroupByKey]=DiscreteStatsTable[[#This Row],[GroupByKey]]),(DiscreteStatsTable[GroupByKey]=DiscreteStatsTable[[#This Row],[GroupByKey]])*DiscreteStatsTable[Average]))</f>
        <v>1.0011734930501499</v>
      </c>
      <c r="S2139" s="5" cm="1">
        <f t="array" ref="S2139">MAX(IF((DiscreteStatsTable[GroupByKey]=DiscreteStatsTable[[#This Row],[GroupByKey]]),(DiscreteStatsTable[GroupByKey]=DiscreteStatsTable[[#This Row],[GroupByKey]])*DiscreteStatsTable[Average]))</f>
        <v>28.038869293623701</v>
      </c>
      <c r="T2139" s="5" cm="1">
        <f t="array" ref="T2139">MIN(IF((DiscreteStatsTable[GroupByKey]=DiscreteStatsTable[[#This Row],[GroupByKey]]),(DiscreteStatsTable[GroupByKey]=DiscreteStatsTable[[#This Row],[GroupByKey]])*DiscreteStatsTable[Minimum]))</f>
        <v>0</v>
      </c>
      <c r="U2139" s="5" cm="1">
        <f t="array" ref="U2139">MAX(IF((DiscreteStatsTable[GroupByKey]=DiscreteStatsTable[[#This Row],[GroupByKey]]),(DiscreteStatsTable[GroupByKey]=DiscreteStatsTable[[#This Row],[GroupByKey]])*DiscreteStatsTable[Maximum]))</f>
        <v>63.809412329180802</v>
      </c>
      <c r="V2139" s="5" cm="1">
        <f t="array" ref="V2139">IFERROR(AVERAGE(IF((DiscreteStatsTable[GroupByKey]=DiscreteStatsTable[[#This Row],[GroupByKey]]),(DiscreteStatsTable[GroupByKey]=DiscreteStatsTable[[#This Row],[GroupByKey]])*DiscreteStatsTable[NumberObservations])),0)</f>
        <v>138.38</v>
      </c>
      <c r="W2139" s="5">
        <f>IF((DiscreteStatsTable[[#This Row],[RepsRequested]]&gt;1),DiscreteStatsTable[[#This Row],[HalfWidth]],DiscreteStatsTable[[#This Row],[BatchMeansHalfWidth]])</f>
        <v>1.2453418539016112</v>
      </c>
      <c r="X2139" s="5" cm="1">
        <f t="array" ref="X2139">COUNT(IF((DiscreteStatsTable[GroupByKey]=DiscreteStatsTable[[#This Row],[GroupByKey]]),(DiscreteStatsTable[GroupByKey]=DiscreteStatsTable[[#This Row],[GroupByKey]])*DiscreteStatsTable[Replication]))</f>
        <v>50</v>
      </c>
      <c r="Y2139" s="5">
        <f>IF(DiscreteStatsTable[[#This Row],[RepsRequested]]=DiscreteStatsTable[[#This Row],[RepsWithStatObserved]],1,0)</f>
        <v>1</v>
      </c>
    </row>
    <row r="2140" spans="1:25" x14ac:dyDescent="0.25">
      <c r="A2140" t="s">
        <v>68</v>
      </c>
      <c r="B2140" t="s">
        <v>70</v>
      </c>
      <c r="C2140">
        <v>20</v>
      </c>
      <c r="D2140" t="s">
        <v>102</v>
      </c>
      <c r="E2140" t="s">
        <v>80</v>
      </c>
      <c r="F2140" t="s">
        <v>81</v>
      </c>
      <c r="G2140">
        <v>0</v>
      </c>
      <c r="H2140">
        <v>2E+20</v>
      </c>
      <c r="I2140">
        <v>0</v>
      </c>
      <c r="J2140">
        <v>0</v>
      </c>
      <c r="K2140">
        <v>141</v>
      </c>
      <c r="L214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40" s="5" cm="1">
        <f t="array" ref="M2140">MAX(IF((ProjectInfoTable[ProjectName]=DiscreteStatsTable[[#This Row],[ProjectName]]),(ProjectInfoTable[ProjectName]=DiscreteStatsTable[[#This Row],[ProjectName]])*ProjectInfoTable[NumberOfReplications]))</f>
        <v>50</v>
      </c>
      <c r="N2140" s="5" cm="1">
        <f t="array" ref="N2140">IFERROR(AVERAGE(IF((DiscreteStatsTable[GroupByKey]=DiscreteStatsTable[[#This Row],[GroupByKey]]),(DiscreteStatsTable[GroupByKey]=DiscreteStatsTable[[#This Row],[GroupByKey]])*DiscreteStatsTable[Average])),0)</f>
        <v>0</v>
      </c>
      <c r="O2140" s="5" cm="1">
        <f t="array" ref="O2140">IFERROR(_xlfn.STDEV.S(IF((DiscreteStatsTable[GroupByKey]=DiscreteStatsTable[[#This Row],[GroupByKey]]),(DiscreteStatsTable[GroupByKey]=DiscreteStatsTable[[#This Row],[GroupByKey]])*DiscreteStatsTable[Average])),0)</f>
        <v>0</v>
      </c>
      <c r="P2140" s="5" cm="1">
        <f t="array" ref="P2140">MAX(IF((ProjectInfoTable[ProjectName]=DiscreteStatsTable[[#This Row],[ProjectName]]),(ProjectInfoTable[ProjectName]=DiscreteStatsTable[[#This Row],[ProjectName]])*ProjectInfoTable[ConfidenceInterval]))</f>
        <v>0.95</v>
      </c>
      <c r="Q2140" s="5">
        <f>IF(AND(DiscreteStatsTable[[#This Row],[RepsWithStatObserved]]=1,Y2140=0),200000000000000000000,IFERROR(_xlfn.T.INV.2T(1 -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0" s="5" cm="1">
        <f t="array" ref="R2140">MIN(IF((DiscreteStatsTable[GroupByKey]=DiscreteStatsTable[[#This Row],[GroupByKey]]),(DiscreteStatsTable[GroupByKey]=DiscreteStatsTable[[#This Row],[GroupByKey]])*DiscreteStatsTable[Average]))</f>
        <v>0</v>
      </c>
      <c r="S2140" s="5" cm="1">
        <f t="array" ref="S2140">MAX(IF((DiscreteStatsTable[GroupByKey]=DiscreteStatsTable[[#This Row],[GroupByKey]]),(DiscreteStatsTable[GroupByKey]=DiscreteStatsTable[[#This Row],[GroupByKey]])*DiscreteStatsTable[Average]))</f>
        <v>0</v>
      </c>
      <c r="T2140" s="5" cm="1">
        <f t="array" ref="T2140">MIN(IF((DiscreteStatsTable[GroupByKey]=DiscreteStatsTable[[#This Row],[GroupByKey]]),(DiscreteStatsTable[GroupByKey]=DiscreteStatsTable[[#This Row],[GroupByKey]])*DiscreteStatsTable[Minimum]))</f>
        <v>0</v>
      </c>
      <c r="U2140" s="5" cm="1">
        <f t="array" ref="U2140">MAX(IF((DiscreteStatsTable[GroupByKey]=DiscreteStatsTable[[#This Row],[GroupByKey]]),(DiscreteStatsTable[GroupByKey]=DiscreteStatsTable[[#This Row],[GroupByKey]])*DiscreteStatsTable[Maximum]))</f>
        <v>0</v>
      </c>
      <c r="V2140" s="5" cm="1">
        <f t="array" ref="V2140">IFERROR(AVERAGE(IF((DiscreteStatsTable[GroupByKey]=DiscreteStatsTable[[#This Row],[GroupByKey]]),(DiscreteStatsTable[GroupByKey]=DiscreteStatsTable[[#This Row],[GroupByKey]])*DiscreteStatsTable[NumberObservations])),0)</f>
        <v>138.38</v>
      </c>
      <c r="W2140" s="5">
        <f>IF((DiscreteStatsTable[[#This Row],[RepsRequested]]&gt;1),DiscreteStatsTable[[#This Row],[HalfWidth]],DiscreteStatsTable[[#This Row],[BatchMeansHalfWidth]])</f>
        <v>0</v>
      </c>
      <c r="X2140" s="5" cm="1">
        <f t="array" ref="X2140">COUNT(IF((DiscreteStatsTable[GroupByKey]=DiscreteStatsTable[[#This Row],[GroupByKey]]),(DiscreteStatsTable[GroupByKey]=DiscreteStatsTable[[#This Row],[GroupByKey]])*DiscreteStatsTable[Replication]))</f>
        <v>50</v>
      </c>
      <c r="Y2140" s="5">
        <f>IF(DiscreteStatsTable[[#This Row],[RepsRequested]]=DiscreteStatsTable[[#This Row],[RepsWithStatObserved]],1,0)</f>
        <v>1</v>
      </c>
    </row>
    <row r="2141" spans="1:25" x14ac:dyDescent="0.25">
      <c r="A2141" t="s">
        <v>68</v>
      </c>
      <c r="B2141" t="s">
        <v>70</v>
      </c>
      <c r="C2141">
        <v>20</v>
      </c>
      <c r="D2141" t="s">
        <v>102</v>
      </c>
      <c r="E2141" t="s">
        <v>82</v>
      </c>
      <c r="F2141" t="s">
        <v>81</v>
      </c>
      <c r="G2141">
        <v>3.4240676005875001</v>
      </c>
      <c r="H2141">
        <v>2E+20</v>
      </c>
      <c r="I2141">
        <v>0</v>
      </c>
      <c r="J2141">
        <v>21.4749570734004</v>
      </c>
      <c r="K2141">
        <v>141</v>
      </c>
      <c r="L214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41" s="5" cm="1">
        <f t="array" ref="M2141">MAX(IF((ProjectInfoTable[ProjectName]=DiscreteStatsTable[[#This Row],[ProjectName]]),(ProjectInfoTable[ProjectName]=DiscreteStatsTable[[#This Row],[ProjectName]])*ProjectInfoTable[NumberOfReplications]))</f>
        <v>50</v>
      </c>
      <c r="N2141" s="5" cm="1">
        <f t="array" ref="N2141">IFERROR(AVERAGE(IF((DiscreteStatsTable[GroupByKey]=DiscreteStatsTable[[#This Row],[GroupByKey]]),(DiscreteStatsTable[GroupByKey]=DiscreteStatsTable[[#This Row],[GroupByKey]])*DiscreteStatsTable[Average])),0)</f>
        <v>4.7150067560367441</v>
      </c>
      <c r="O2141" s="5" cm="1">
        <f t="array" ref="O2141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41" s="5" cm="1">
        <f t="array" ref="P2141">MAX(IF((ProjectInfoTable[ProjectName]=DiscreteStatsTable[[#This Row],[ProjectName]]),(ProjectInfoTable[ProjectName]=DiscreteStatsTable[[#This Row],[ProjectName]])*ProjectInfoTable[ConfidenceInterval]))</f>
        <v>0.95</v>
      </c>
      <c r="Q2141" s="5">
        <f>IF(AND(DiscreteStatsTable[[#This Row],[RepsWithStatObserved]]=1,Y2141=0),200000000000000000000,IFERROR(_xlfn.T.INV.2T(1 -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41" s="5" cm="1">
        <f t="array" ref="R2141">MIN(IF((DiscreteStatsTable[GroupByKey]=DiscreteStatsTable[[#This Row],[GroupByKey]]),(DiscreteStatsTable[GroupByKey]=DiscreteStatsTable[[#This Row],[GroupByKey]])*DiscreteStatsTable[Average]))</f>
        <v>1.0011734930501499</v>
      </c>
      <c r="S2141" s="5" cm="1">
        <f t="array" ref="S2141">MAX(IF((DiscreteStatsTable[GroupByKey]=DiscreteStatsTable[[#This Row],[GroupByKey]]),(DiscreteStatsTable[GroupByKey]=DiscreteStatsTable[[#This Row],[GroupByKey]])*DiscreteStatsTable[Average]))</f>
        <v>28.038869293623701</v>
      </c>
      <c r="T2141" s="5" cm="1">
        <f t="array" ref="T2141">MIN(IF((DiscreteStatsTable[GroupByKey]=DiscreteStatsTable[[#This Row],[GroupByKey]]),(DiscreteStatsTable[GroupByKey]=DiscreteStatsTable[[#This Row],[GroupByKey]])*DiscreteStatsTable[Minimum]))</f>
        <v>0</v>
      </c>
      <c r="U2141" s="5" cm="1">
        <f t="array" ref="U2141">MAX(IF((DiscreteStatsTable[GroupByKey]=DiscreteStatsTable[[#This Row],[GroupByKey]]),(DiscreteStatsTable[GroupByKey]=DiscreteStatsTable[[#This Row],[GroupByKey]])*DiscreteStatsTable[Maximum]))</f>
        <v>63.809412329180802</v>
      </c>
      <c r="V2141" s="5" cm="1">
        <f t="array" ref="V2141">IFERROR(AVERAGE(IF((DiscreteStatsTable[GroupByKey]=DiscreteStatsTable[[#This Row],[GroupByKey]]),(DiscreteStatsTable[GroupByKey]=DiscreteStatsTable[[#This Row],[GroupByKey]])*DiscreteStatsTable[NumberObservations])),0)</f>
        <v>138.38</v>
      </c>
      <c r="W2141" s="5">
        <f>IF((DiscreteStatsTable[[#This Row],[RepsRequested]]&gt;1),DiscreteStatsTable[[#This Row],[HalfWidth]],DiscreteStatsTable[[#This Row],[BatchMeansHalfWidth]])</f>
        <v>1.2453418539016112</v>
      </c>
      <c r="X2141" s="5" cm="1">
        <f t="array" ref="X2141">COUNT(IF((DiscreteStatsTable[GroupByKey]=DiscreteStatsTable[[#This Row],[GroupByKey]]),(DiscreteStatsTable[GroupByKey]=DiscreteStatsTable[[#This Row],[GroupByKey]])*DiscreteStatsTable[Replication]))</f>
        <v>50</v>
      </c>
      <c r="Y2141" s="5">
        <f>IF(DiscreteStatsTable[[#This Row],[RepsRequested]]=DiscreteStatsTable[[#This Row],[RepsWithStatObserved]],1,0)</f>
        <v>1</v>
      </c>
    </row>
    <row r="2142" spans="1:25" x14ac:dyDescent="0.25">
      <c r="A2142" t="s">
        <v>68</v>
      </c>
      <c r="B2142" t="s">
        <v>70</v>
      </c>
      <c r="C2142">
        <v>21</v>
      </c>
      <c r="D2142" t="s">
        <v>102</v>
      </c>
      <c r="E2142" t="s">
        <v>80</v>
      </c>
      <c r="F2142" t="s">
        <v>81</v>
      </c>
      <c r="G2142">
        <v>0</v>
      </c>
      <c r="H2142">
        <v>2E+20</v>
      </c>
      <c r="I2142">
        <v>0</v>
      </c>
      <c r="J2142">
        <v>0</v>
      </c>
      <c r="K2142">
        <v>141</v>
      </c>
      <c r="L214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42" s="5" cm="1">
        <f t="array" ref="M2142">MAX(IF((ProjectInfoTable[ProjectName]=DiscreteStatsTable[[#This Row],[ProjectName]]),(ProjectInfoTable[ProjectName]=DiscreteStatsTable[[#This Row],[ProjectName]])*ProjectInfoTable[NumberOfReplications]))</f>
        <v>50</v>
      </c>
      <c r="N2142" s="5" cm="1">
        <f t="array" ref="N2142">IFERROR(AVERAGE(IF((DiscreteStatsTable[GroupByKey]=DiscreteStatsTable[[#This Row],[GroupByKey]]),(DiscreteStatsTable[GroupByKey]=DiscreteStatsTable[[#This Row],[GroupByKey]])*DiscreteStatsTable[Average])),0)</f>
        <v>0</v>
      </c>
      <c r="O2142" s="5" cm="1">
        <f t="array" ref="O2142">IFERROR(_xlfn.STDEV.S(IF((DiscreteStatsTable[GroupByKey]=DiscreteStatsTable[[#This Row],[GroupByKey]]),(DiscreteStatsTable[GroupByKey]=DiscreteStatsTable[[#This Row],[GroupByKey]])*DiscreteStatsTable[Average])),0)</f>
        <v>0</v>
      </c>
      <c r="P2142" s="5" cm="1">
        <f t="array" ref="P2142">MAX(IF((ProjectInfoTable[ProjectName]=DiscreteStatsTable[[#This Row],[ProjectName]]),(ProjectInfoTable[ProjectName]=DiscreteStatsTable[[#This Row],[ProjectName]])*ProjectInfoTable[ConfidenceInterval]))</f>
        <v>0.95</v>
      </c>
      <c r="Q2142" s="5">
        <f>IF(AND(DiscreteStatsTable[[#This Row],[RepsWithStatObserved]]=1,Y2142=0),200000000000000000000,IFERROR(_xlfn.T.INV.2T(1 -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2" s="5" cm="1">
        <f t="array" ref="R2142">MIN(IF((DiscreteStatsTable[GroupByKey]=DiscreteStatsTable[[#This Row],[GroupByKey]]),(DiscreteStatsTable[GroupByKey]=DiscreteStatsTable[[#This Row],[GroupByKey]])*DiscreteStatsTable[Average]))</f>
        <v>0</v>
      </c>
      <c r="S2142" s="5" cm="1">
        <f t="array" ref="S2142">MAX(IF((DiscreteStatsTable[GroupByKey]=DiscreteStatsTable[[#This Row],[GroupByKey]]),(DiscreteStatsTable[GroupByKey]=DiscreteStatsTable[[#This Row],[GroupByKey]])*DiscreteStatsTable[Average]))</f>
        <v>0</v>
      </c>
      <c r="T2142" s="5" cm="1">
        <f t="array" ref="T2142">MIN(IF((DiscreteStatsTable[GroupByKey]=DiscreteStatsTable[[#This Row],[GroupByKey]]),(DiscreteStatsTable[GroupByKey]=DiscreteStatsTable[[#This Row],[GroupByKey]])*DiscreteStatsTable[Minimum]))</f>
        <v>0</v>
      </c>
      <c r="U2142" s="5" cm="1">
        <f t="array" ref="U2142">MAX(IF((DiscreteStatsTable[GroupByKey]=DiscreteStatsTable[[#This Row],[GroupByKey]]),(DiscreteStatsTable[GroupByKey]=DiscreteStatsTable[[#This Row],[GroupByKey]])*DiscreteStatsTable[Maximum]))</f>
        <v>0</v>
      </c>
      <c r="V2142" s="5" cm="1">
        <f t="array" ref="V2142">IFERROR(AVERAGE(IF((DiscreteStatsTable[GroupByKey]=DiscreteStatsTable[[#This Row],[GroupByKey]]),(DiscreteStatsTable[GroupByKey]=DiscreteStatsTable[[#This Row],[GroupByKey]])*DiscreteStatsTable[NumberObservations])),0)</f>
        <v>138.38</v>
      </c>
      <c r="W2142" s="5">
        <f>IF((DiscreteStatsTable[[#This Row],[RepsRequested]]&gt;1),DiscreteStatsTable[[#This Row],[HalfWidth]],DiscreteStatsTable[[#This Row],[BatchMeansHalfWidth]])</f>
        <v>0</v>
      </c>
      <c r="X2142" s="5" cm="1">
        <f t="array" ref="X2142">COUNT(IF((DiscreteStatsTable[GroupByKey]=DiscreteStatsTable[[#This Row],[GroupByKey]]),(DiscreteStatsTable[GroupByKey]=DiscreteStatsTable[[#This Row],[GroupByKey]])*DiscreteStatsTable[Replication]))</f>
        <v>50</v>
      </c>
      <c r="Y2142" s="5">
        <f>IF(DiscreteStatsTable[[#This Row],[RepsRequested]]=DiscreteStatsTable[[#This Row],[RepsWithStatObserved]],1,0)</f>
        <v>1</v>
      </c>
    </row>
    <row r="2143" spans="1:25" x14ac:dyDescent="0.25">
      <c r="A2143" t="s">
        <v>68</v>
      </c>
      <c r="B2143" t="s">
        <v>70</v>
      </c>
      <c r="C2143">
        <v>21</v>
      </c>
      <c r="D2143" t="s">
        <v>102</v>
      </c>
      <c r="E2143" t="s">
        <v>82</v>
      </c>
      <c r="F2143" t="s">
        <v>81</v>
      </c>
      <c r="G2143">
        <v>3.5365027335449</v>
      </c>
      <c r="H2143">
        <v>2E+20</v>
      </c>
      <c r="I2143">
        <v>0</v>
      </c>
      <c r="J2143">
        <v>27.458662737533601</v>
      </c>
      <c r="K2143">
        <v>141</v>
      </c>
      <c r="L214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43" s="5" cm="1">
        <f t="array" ref="M2143">MAX(IF((ProjectInfoTable[ProjectName]=DiscreteStatsTable[[#This Row],[ProjectName]]),(ProjectInfoTable[ProjectName]=DiscreteStatsTable[[#This Row],[ProjectName]])*ProjectInfoTable[NumberOfReplications]))</f>
        <v>50</v>
      </c>
      <c r="N2143" s="5" cm="1">
        <f t="array" ref="N2143">IFERROR(AVERAGE(IF((DiscreteStatsTable[GroupByKey]=DiscreteStatsTable[[#This Row],[GroupByKey]]),(DiscreteStatsTable[GroupByKey]=DiscreteStatsTable[[#This Row],[GroupByKey]])*DiscreteStatsTable[Average])),0)</f>
        <v>4.7150067560367441</v>
      </c>
      <c r="O2143" s="5" cm="1">
        <f t="array" ref="O2143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43" s="5" cm="1">
        <f t="array" ref="P2143">MAX(IF((ProjectInfoTable[ProjectName]=DiscreteStatsTable[[#This Row],[ProjectName]]),(ProjectInfoTable[ProjectName]=DiscreteStatsTable[[#This Row],[ProjectName]])*ProjectInfoTable[ConfidenceInterval]))</f>
        <v>0.95</v>
      </c>
      <c r="Q2143" s="5">
        <f>IF(AND(DiscreteStatsTable[[#This Row],[RepsWithStatObserved]]=1,Y2143=0),200000000000000000000,IFERROR(_xlfn.T.INV.2T(1 -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43" s="5" cm="1">
        <f t="array" ref="R2143">MIN(IF((DiscreteStatsTable[GroupByKey]=DiscreteStatsTable[[#This Row],[GroupByKey]]),(DiscreteStatsTable[GroupByKey]=DiscreteStatsTable[[#This Row],[GroupByKey]])*DiscreteStatsTable[Average]))</f>
        <v>1.0011734930501499</v>
      </c>
      <c r="S2143" s="5" cm="1">
        <f t="array" ref="S2143">MAX(IF((DiscreteStatsTable[GroupByKey]=DiscreteStatsTable[[#This Row],[GroupByKey]]),(DiscreteStatsTable[GroupByKey]=DiscreteStatsTable[[#This Row],[GroupByKey]])*DiscreteStatsTable[Average]))</f>
        <v>28.038869293623701</v>
      </c>
      <c r="T2143" s="5" cm="1">
        <f t="array" ref="T2143">MIN(IF((DiscreteStatsTable[GroupByKey]=DiscreteStatsTable[[#This Row],[GroupByKey]]),(DiscreteStatsTable[GroupByKey]=DiscreteStatsTable[[#This Row],[GroupByKey]])*DiscreteStatsTable[Minimum]))</f>
        <v>0</v>
      </c>
      <c r="U2143" s="5" cm="1">
        <f t="array" ref="U2143">MAX(IF((DiscreteStatsTable[GroupByKey]=DiscreteStatsTable[[#This Row],[GroupByKey]]),(DiscreteStatsTable[GroupByKey]=DiscreteStatsTable[[#This Row],[GroupByKey]])*DiscreteStatsTable[Maximum]))</f>
        <v>63.809412329180802</v>
      </c>
      <c r="V2143" s="5" cm="1">
        <f t="array" ref="V2143">IFERROR(AVERAGE(IF((DiscreteStatsTable[GroupByKey]=DiscreteStatsTable[[#This Row],[GroupByKey]]),(DiscreteStatsTable[GroupByKey]=DiscreteStatsTable[[#This Row],[GroupByKey]])*DiscreteStatsTable[NumberObservations])),0)</f>
        <v>138.38</v>
      </c>
      <c r="W2143" s="5">
        <f>IF((DiscreteStatsTable[[#This Row],[RepsRequested]]&gt;1),DiscreteStatsTable[[#This Row],[HalfWidth]],DiscreteStatsTable[[#This Row],[BatchMeansHalfWidth]])</f>
        <v>1.2453418539016112</v>
      </c>
      <c r="X2143" s="5" cm="1">
        <f t="array" ref="X2143">COUNT(IF((DiscreteStatsTable[GroupByKey]=DiscreteStatsTable[[#This Row],[GroupByKey]]),(DiscreteStatsTable[GroupByKey]=DiscreteStatsTable[[#This Row],[GroupByKey]])*DiscreteStatsTable[Replication]))</f>
        <v>50</v>
      </c>
      <c r="Y2143" s="5">
        <f>IF(DiscreteStatsTable[[#This Row],[RepsRequested]]=DiscreteStatsTable[[#This Row],[RepsWithStatObserved]],1,0)</f>
        <v>1</v>
      </c>
    </row>
    <row r="2144" spans="1:25" x14ac:dyDescent="0.25">
      <c r="A2144" t="s">
        <v>68</v>
      </c>
      <c r="B2144" t="s">
        <v>70</v>
      </c>
      <c r="C2144">
        <v>22</v>
      </c>
      <c r="D2144" t="s">
        <v>102</v>
      </c>
      <c r="E2144" t="s">
        <v>80</v>
      </c>
      <c r="F2144" t="s">
        <v>81</v>
      </c>
      <c r="G2144">
        <v>0</v>
      </c>
      <c r="H2144">
        <v>2E+20</v>
      </c>
      <c r="I2144">
        <v>0</v>
      </c>
      <c r="J2144">
        <v>0</v>
      </c>
      <c r="K2144">
        <v>137</v>
      </c>
      <c r="L214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44" s="5" cm="1">
        <f t="array" ref="M2144">MAX(IF((ProjectInfoTable[ProjectName]=DiscreteStatsTable[[#This Row],[ProjectName]]),(ProjectInfoTable[ProjectName]=DiscreteStatsTable[[#This Row],[ProjectName]])*ProjectInfoTable[NumberOfReplications]))</f>
        <v>50</v>
      </c>
      <c r="N2144" s="5" cm="1">
        <f t="array" ref="N2144">IFERROR(AVERAGE(IF((DiscreteStatsTable[GroupByKey]=DiscreteStatsTable[[#This Row],[GroupByKey]]),(DiscreteStatsTable[GroupByKey]=DiscreteStatsTable[[#This Row],[GroupByKey]])*DiscreteStatsTable[Average])),0)</f>
        <v>0</v>
      </c>
      <c r="O2144" s="5" cm="1">
        <f t="array" ref="O2144">IFERROR(_xlfn.STDEV.S(IF((DiscreteStatsTable[GroupByKey]=DiscreteStatsTable[[#This Row],[GroupByKey]]),(DiscreteStatsTable[GroupByKey]=DiscreteStatsTable[[#This Row],[GroupByKey]])*DiscreteStatsTable[Average])),0)</f>
        <v>0</v>
      </c>
      <c r="P2144" s="5" cm="1">
        <f t="array" ref="P2144">MAX(IF((ProjectInfoTable[ProjectName]=DiscreteStatsTable[[#This Row],[ProjectName]]),(ProjectInfoTable[ProjectName]=DiscreteStatsTable[[#This Row],[ProjectName]])*ProjectInfoTable[ConfidenceInterval]))</f>
        <v>0.95</v>
      </c>
      <c r="Q2144" s="5">
        <f>IF(AND(DiscreteStatsTable[[#This Row],[RepsWithStatObserved]]=1,Y2144=0),200000000000000000000,IFERROR(_xlfn.T.INV.2T(1 -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4" s="5" cm="1">
        <f t="array" ref="R2144">MIN(IF((DiscreteStatsTable[GroupByKey]=DiscreteStatsTable[[#This Row],[GroupByKey]]),(DiscreteStatsTable[GroupByKey]=DiscreteStatsTable[[#This Row],[GroupByKey]])*DiscreteStatsTable[Average]))</f>
        <v>0</v>
      </c>
      <c r="S2144" s="5" cm="1">
        <f t="array" ref="S2144">MAX(IF((DiscreteStatsTable[GroupByKey]=DiscreteStatsTable[[#This Row],[GroupByKey]]),(DiscreteStatsTable[GroupByKey]=DiscreteStatsTable[[#This Row],[GroupByKey]])*DiscreteStatsTable[Average]))</f>
        <v>0</v>
      </c>
      <c r="T2144" s="5" cm="1">
        <f t="array" ref="T2144">MIN(IF((DiscreteStatsTable[GroupByKey]=DiscreteStatsTable[[#This Row],[GroupByKey]]),(DiscreteStatsTable[GroupByKey]=DiscreteStatsTable[[#This Row],[GroupByKey]])*DiscreteStatsTable[Minimum]))</f>
        <v>0</v>
      </c>
      <c r="U2144" s="5" cm="1">
        <f t="array" ref="U2144">MAX(IF((DiscreteStatsTable[GroupByKey]=DiscreteStatsTable[[#This Row],[GroupByKey]]),(DiscreteStatsTable[GroupByKey]=DiscreteStatsTable[[#This Row],[GroupByKey]])*DiscreteStatsTable[Maximum]))</f>
        <v>0</v>
      </c>
      <c r="V2144" s="5" cm="1">
        <f t="array" ref="V2144">IFERROR(AVERAGE(IF((DiscreteStatsTable[GroupByKey]=DiscreteStatsTable[[#This Row],[GroupByKey]]),(DiscreteStatsTable[GroupByKey]=DiscreteStatsTable[[#This Row],[GroupByKey]])*DiscreteStatsTable[NumberObservations])),0)</f>
        <v>138.38</v>
      </c>
      <c r="W2144" s="5">
        <f>IF((DiscreteStatsTable[[#This Row],[RepsRequested]]&gt;1),DiscreteStatsTable[[#This Row],[HalfWidth]],DiscreteStatsTable[[#This Row],[BatchMeansHalfWidth]])</f>
        <v>0</v>
      </c>
      <c r="X2144" s="5" cm="1">
        <f t="array" ref="X2144">COUNT(IF((DiscreteStatsTable[GroupByKey]=DiscreteStatsTable[[#This Row],[GroupByKey]]),(DiscreteStatsTable[GroupByKey]=DiscreteStatsTable[[#This Row],[GroupByKey]])*DiscreteStatsTable[Replication]))</f>
        <v>50</v>
      </c>
      <c r="Y2144" s="5">
        <f>IF(DiscreteStatsTable[[#This Row],[RepsRequested]]=DiscreteStatsTable[[#This Row],[RepsWithStatObserved]],1,0)</f>
        <v>1</v>
      </c>
    </row>
    <row r="2145" spans="1:25" x14ac:dyDescent="0.25">
      <c r="A2145" t="s">
        <v>68</v>
      </c>
      <c r="B2145" t="s">
        <v>70</v>
      </c>
      <c r="C2145">
        <v>22</v>
      </c>
      <c r="D2145" t="s">
        <v>102</v>
      </c>
      <c r="E2145" t="s">
        <v>82</v>
      </c>
      <c r="F2145" t="s">
        <v>81</v>
      </c>
      <c r="G2145">
        <v>3.7592651961774401</v>
      </c>
      <c r="H2145">
        <v>2E+20</v>
      </c>
      <c r="I2145">
        <v>0</v>
      </c>
      <c r="J2145">
        <v>27.9962380963143</v>
      </c>
      <c r="K2145">
        <v>137</v>
      </c>
      <c r="L214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45" s="5" cm="1">
        <f t="array" ref="M2145">MAX(IF((ProjectInfoTable[ProjectName]=DiscreteStatsTable[[#This Row],[ProjectName]]),(ProjectInfoTable[ProjectName]=DiscreteStatsTable[[#This Row],[ProjectName]])*ProjectInfoTable[NumberOfReplications]))</f>
        <v>50</v>
      </c>
      <c r="N2145" s="5" cm="1">
        <f t="array" ref="N2145">IFERROR(AVERAGE(IF((DiscreteStatsTable[GroupByKey]=DiscreteStatsTable[[#This Row],[GroupByKey]]),(DiscreteStatsTable[GroupByKey]=DiscreteStatsTable[[#This Row],[GroupByKey]])*DiscreteStatsTable[Average])),0)</f>
        <v>4.7150067560367441</v>
      </c>
      <c r="O2145" s="5" cm="1">
        <f t="array" ref="O2145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45" s="5" cm="1">
        <f t="array" ref="P2145">MAX(IF((ProjectInfoTable[ProjectName]=DiscreteStatsTable[[#This Row],[ProjectName]]),(ProjectInfoTable[ProjectName]=DiscreteStatsTable[[#This Row],[ProjectName]])*ProjectInfoTable[ConfidenceInterval]))</f>
        <v>0.95</v>
      </c>
      <c r="Q2145" s="5">
        <f>IF(AND(DiscreteStatsTable[[#This Row],[RepsWithStatObserved]]=1,Y2145=0),200000000000000000000,IFERROR(_xlfn.T.INV.2T(1 -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45" s="5" cm="1">
        <f t="array" ref="R2145">MIN(IF((DiscreteStatsTable[GroupByKey]=DiscreteStatsTable[[#This Row],[GroupByKey]]),(DiscreteStatsTable[GroupByKey]=DiscreteStatsTable[[#This Row],[GroupByKey]])*DiscreteStatsTable[Average]))</f>
        <v>1.0011734930501499</v>
      </c>
      <c r="S2145" s="5" cm="1">
        <f t="array" ref="S2145">MAX(IF((DiscreteStatsTable[GroupByKey]=DiscreteStatsTable[[#This Row],[GroupByKey]]),(DiscreteStatsTable[GroupByKey]=DiscreteStatsTable[[#This Row],[GroupByKey]])*DiscreteStatsTable[Average]))</f>
        <v>28.038869293623701</v>
      </c>
      <c r="T2145" s="5" cm="1">
        <f t="array" ref="T2145">MIN(IF((DiscreteStatsTable[GroupByKey]=DiscreteStatsTable[[#This Row],[GroupByKey]]),(DiscreteStatsTable[GroupByKey]=DiscreteStatsTable[[#This Row],[GroupByKey]])*DiscreteStatsTable[Minimum]))</f>
        <v>0</v>
      </c>
      <c r="U2145" s="5" cm="1">
        <f t="array" ref="U2145">MAX(IF((DiscreteStatsTable[GroupByKey]=DiscreteStatsTable[[#This Row],[GroupByKey]]),(DiscreteStatsTable[GroupByKey]=DiscreteStatsTable[[#This Row],[GroupByKey]])*DiscreteStatsTable[Maximum]))</f>
        <v>63.809412329180802</v>
      </c>
      <c r="V2145" s="5" cm="1">
        <f t="array" ref="V2145">IFERROR(AVERAGE(IF((DiscreteStatsTable[GroupByKey]=DiscreteStatsTable[[#This Row],[GroupByKey]]),(DiscreteStatsTable[GroupByKey]=DiscreteStatsTable[[#This Row],[GroupByKey]])*DiscreteStatsTable[NumberObservations])),0)</f>
        <v>138.38</v>
      </c>
      <c r="W2145" s="5">
        <f>IF((DiscreteStatsTable[[#This Row],[RepsRequested]]&gt;1),DiscreteStatsTable[[#This Row],[HalfWidth]],DiscreteStatsTable[[#This Row],[BatchMeansHalfWidth]])</f>
        <v>1.2453418539016112</v>
      </c>
      <c r="X2145" s="5" cm="1">
        <f t="array" ref="X2145">COUNT(IF((DiscreteStatsTable[GroupByKey]=DiscreteStatsTable[[#This Row],[GroupByKey]]),(DiscreteStatsTable[GroupByKey]=DiscreteStatsTable[[#This Row],[GroupByKey]])*DiscreteStatsTable[Replication]))</f>
        <v>50</v>
      </c>
      <c r="Y2145" s="5">
        <f>IF(DiscreteStatsTable[[#This Row],[RepsRequested]]=DiscreteStatsTable[[#This Row],[RepsWithStatObserved]],1,0)</f>
        <v>1</v>
      </c>
    </row>
    <row r="2146" spans="1:25" x14ac:dyDescent="0.25">
      <c r="A2146" t="s">
        <v>68</v>
      </c>
      <c r="B2146" t="s">
        <v>70</v>
      </c>
      <c r="C2146">
        <v>23</v>
      </c>
      <c r="D2146" t="s">
        <v>102</v>
      </c>
      <c r="E2146" t="s">
        <v>80</v>
      </c>
      <c r="F2146" t="s">
        <v>81</v>
      </c>
      <c r="G2146">
        <v>0</v>
      </c>
      <c r="H2146">
        <v>2E+20</v>
      </c>
      <c r="I2146">
        <v>0</v>
      </c>
      <c r="J2146">
        <v>0</v>
      </c>
      <c r="K2146">
        <v>138</v>
      </c>
      <c r="L214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46" s="5" cm="1">
        <f t="array" ref="M2146">MAX(IF((ProjectInfoTable[ProjectName]=DiscreteStatsTable[[#This Row],[ProjectName]]),(ProjectInfoTable[ProjectName]=DiscreteStatsTable[[#This Row],[ProjectName]])*ProjectInfoTable[NumberOfReplications]))</f>
        <v>50</v>
      </c>
      <c r="N2146" s="5" cm="1">
        <f t="array" ref="N2146">IFERROR(AVERAGE(IF((DiscreteStatsTable[GroupByKey]=DiscreteStatsTable[[#This Row],[GroupByKey]]),(DiscreteStatsTable[GroupByKey]=DiscreteStatsTable[[#This Row],[GroupByKey]])*DiscreteStatsTable[Average])),0)</f>
        <v>0</v>
      </c>
      <c r="O2146" s="5" cm="1">
        <f t="array" ref="O2146">IFERROR(_xlfn.STDEV.S(IF((DiscreteStatsTable[GroupByKey]=DiscreteStatsTable[[#This Row],[GroupByKey]]),(DiscreteStatsTable[GroupByKey]=DiscreteStatsTable[[#This Row],[GroupByKey]])*DiscreteStatsTable[Average])),0)</f>
        <v>0</v>
      </c>
      <c r="P2146" s="5" cm="1">
        <f t="array" ref="P2146">MAX(IF((ProjectInfoTable[ProjectName]=DiscreteStatsTable[[#This Row],[ProjectName]]),(ProjectInfoTable[ProjectName]=DiscreteStatsTable[[#This Row],[ProjectName]])*ProjectInfoTable[ConfidenceInterval]))</f>
        <v>0.95</v>
      </c>
      <c r="Q2146" s="5">
        <f>IF(AND(DiscreteStatsTable[[#This Row],[RepsWithStatObserved]]=1,Y2146=0),200000000000000000000,IFERROR(_xlfn.T.INV.2T(1 -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6" s="5" cm="1">
        <f t="array" ref="R2146">MIN(IF((DiscreteStatsTable[GroupByKey]=DiscreteStatsTable[[#This Row],[GroupByKey]]),(DiscreteStatsTable[GroupByKey]=DiscreteStatsTable[[#This Row],[GroupByKey]])*DiscreteStatsTable[Average]))</f>
        <v>0</v>
      </c>
      <c r="S2146" s="5" cm="1">
        <f t="array" ref="S2146">MAX(IF((DiscreteStatsTable[GroupByKey]=DiscreteStatsTable[[#This Row],[GroupByKey]]),(DiscreteStatsTable[GroupByKey]=DiscreteStatsTable[[#This Row],[GroupByKey]])*DiscreteStatsTable[Average]))</f>
        <v>0</v>
      </c>
      <c r="T2146" s="5" cm="1">
        <f t="array" ref="T2146">MIN(IF((DiscreteStatsTable[GroupByKey]=DiscreteStatsTable[[#This Row],[GroupByKey]]),(DiscreteStatsTable[GroupByKey]=DiscreteStatsTable[[#This Row],[GroupByKey]])*DiscreteStatsTable[Minimum]))</f>
        <v>0</v>
      </c>
      <c r="U2146" s="5" cm="1">
        <f t="array" ref="U2146">MAX(IF((DiscreteStatsTable[GroupByKey]=DiscreteStatsTable[[#This Row],[GroupByKey]]),(DiscreteStatsTable[GroupByKey]=DiscreteStatsTable[[#This Row],[GroupByKey]])*DiscreteStatsTable[Maximum]))</f>
        <v>0</v>
      </c>
      <c r="V2146" s="5" cm="1">
        <f t="array" ref="V2146">IFERROR(AVERAGE(IF((DiscreteStatsTable[GroupByKey]=DiscreteStatsTable[[#This Row],[GroupByKey]]),(DiscreteStatsTable[GroupByKey]=DiscreteStatsTable[[#This Row],[GroupByKey]])*DiscreteStatsTable[NumberObservations])),0)</f>
        <v>138.38</v>
      </c>
      <c r="W2146" s="5">
        <f>IF((DiscreteStatsTable[[#This Row],[RepsRequested]]&gt;1),DiscreteStatsTable[[#This Row],[HalfWidth]],DiscreteStatsTable[[#This Row],[BatchMeansHalfWidth]])</f>
        <v>0</v>
      </c>
      <c r="X2146" s="5" cm="1">
        <f t="array" ref="X2146">COUNT(IF((DiscreteStatsTable[GroupByKey]=DiscreteStatsTable[[#This Row],[GroupByKey]]),(DiscreteStatsTable[GroupByKey]=DiscreteStatsTable[[#This Row],[GroupByKey]])*DiscreteStatsTable[Replication]))</f>
        <v>50</v>
      </c>
      <c r="Y2146" s="5">
        <f>IF(DiscreteStatsTable[[#This Row],[RepsRequested]]=DiscreteStatsTable[[#This Row],[RepsWithStatObserved]],1,0)</f>
        <v>1</v>
      </c>
    </row>
    <row r="2147" spans="1:25" x14ac:dyDescent="0.25">
      <c r="A2147" t="s">
        <v>68</v>
      </c>
      <c r="B2147" t="s">
        <v>70</v>
      </c>
      <c r="C2147">
        <v>23</v>
      </c>
      <c r="D2147" t="s">
        <v>102</v>
      </c>
      <c r="E2147" t="s">
        <v>82</v>
      </c>
      <c r="F2147" t="s">
        <v>81</v>
      </c>
      <c r="G2147">
        <v>6.6157738341072099</v>
      </c>
      <c r="H2147">
        <v>2E+20</v>
      </c>
      <c r="I2147">
        <v>0</v>
      </c>
      <c r="J2147">
        <v>22.164135225834801</v>
      </c>
      <c r="K2147">
        <v>138</v>
      </c>
      <c r="L214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47" s="5" cm="1">
        <f t="array" ref="M2147">MAX(IF((ProjectInfoTable[ProjectName]=DiscreteStatsTable[[#This Row],[ProjectName]]),(ProjectInfoTable[ProjectName]=DiscreteStatsTable[[#This Row],[ProjectName]])*ProjectInfoTable[NumberOfReplications]))</f>
        <v>50</v>
      </c>
      <c r="N2147" s="5" cm="1">
        <f t="array" ref="N2147">IFERROR(AVERAGE(IF((DiscreteStatsTable[GroupByKey]=DiscreteStatsTable[[#This Row],[GroupByKey]]),(DiscreteStatsTable[GroupByKey]=DiscreteStatsTable[[#This Row],[GroupByKey]])*DiscreteStatsTable[Average])),0)</f>
        <v>4.7150067560367441</v>
      </c>
      <c r="O2147" s="5" cm="1">
        <f t="array" ref="O2147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47" s="5" cm="1">
        <f t="array" ref="P2147">MAX(IF((ProjectInfoTable[ProjectName]=DiscreteStatsTable[[#This Row],[ProjectName]]),(ProjectInfoTable[ProjectName]=DiscreteStatsTable[[#This Row],[ProjectName]])*ProjectInfoTable[ConfidenceInterval]))</f>
        <v>0.95</v>
      </c>
      <c r="Q2147" s="5">
        <f>IF(AND(DiscreteStatsTable[[#This Row],[RepsWithStatObserved]]=1,Y2147=0),200000000000000000000,IFERROR(_xlfn.T.INV.2T(1 -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47" s="5" cm="1">
        <f t="array" ref="R2147">MIN(IF((DiscreteStatsTable[GroupByKey]=DiscreteStatsTable[[#This Row],[GroupByKey]]),(DiscreteStatsTable[GroupByKey]=DiscreteStatsTable[[#This Row],[GroupByKey]])*DiscreteStatsTable[Average]))</f>
        <v>1.0011734930501499</v>
      </c>
      <c r="S2147" s="5" cm="1">
        <f t="array" ref="S2147">MAX(IF((DiscreteStatsTable[GroupByKey]=DiscreteStatsTable[[#This Row],[GroupByKey]]),(DiscreteStatsTable[GroupByKey]=DiscreteStatsTable[[#This Row],[GroupByKey]])*DiscreteStatsTable[Average]))</f>
        <v>28.038869293623701</v>
      </c>
      <c r="T2147" s="5" cm="1">
        <f t="array" ref="T2147">MIN(IF((DiscreteStatsTable[GroupByKey]=DiscreteStatsTable[[#This Row],[GroupByKey]]),(DiscreteStatsTable[GroupByKey]=DiscreteStatsTable[[#This Row],[GroupByKey]])*DiscreteStatsTable[Minimum]))</f>
        <v>0</v>
      </c>
      <c r="U2147" s="5" cm="1">
        <f t="array" ref="U2147">MAX(IF((DiscreteStatsTable[GroupByKey]=DiscreteStatsTable[[#This Row],[GroupByKey]]),(DiscreteStatsTable[GroupByKey]=DiscreteStatsTable[[#This Row],[GroupByKey]])*DiscreteStatsTable[Maximum]))</f>
        <v>63.809412329180802</v>
      </c>
      <c r="V2147" s="5" cm="1">
        <f t="array" ref="V2147">IFERROR(AVERAGE(IF((DiscreteStatsTable[GroupByKey]=DiscreteStatsTable[[#This Row],[GroupByKey]]),(DiscreteStatsTable[GroupByKey]=DiscreteStatsTable[[#This Row],[GroupByKey]])*DiscreteStatsTable[NumberObservations])),0)</f>
        <v>138.38</v>
      </c>
      <c r="W2147" s="5">
        <f>IF((DiscreteStatsTable[[#This Row],[RepsRequested]]&gt;1),DiscreteStatsTable[[#This Row],[HalfWidth]],DiscreteStatsTable[[#This Row],[BatchMeansHalfWidth]])</f>
        <v>1.2453418539016112</v>
      </c>
      <c r="X2147" s="5" cm="1">
        <f t="array" ref="X2147">COUNT(IF((DiscreteStatsTable[GroupByKey]=DiscreteStatsTable[[#This Row],[GroupByKey]]),(DiscreteStatsTable[GroupByKey]=DiscreteStatsTable[[#This Row],[GroupByKey]])*DiscreteStatsTable[Replication]))</f>
        <v>50</v>
      </c>
      <c r="Y2147" s="5">
        <f>IF(DiscreteStatsTable[[#This Row],[RepsRequested]]=DiscreteStatsTable[[#This Row],[RepsWithStatObserved]],1,0)</f>
        <v>1</v>
      </c>
    </row>
    <row r="2148" spans="1:25" x14ac:dyDescent="0.25">
      <c r="A2148" t="s">
        <v>68</v>
      </c>
      <c r="B2148" t="s">
        <v>70</v>
      </c>
      <c r="C2148">
        <v>24</v>
      </c>
      <c r="D2148" t="s">
        <v>102</v>
      </c>
      <c r="E2148" t="s">
        <v>80</v>
      </c>
      <c r="F2148" t="s">
        <v>81</v>
      </c>
      <c r="G2148">
        <v>0</v>
      </c>
      <c r="H2148">
        <v>2E+20</v>
      </c>
      <c r="I2148">
        <v>0</v>
      </c>
      <c r="J2148">
        <v>0</v>
      </c>
      <c r="K2148">
        <v>142</v>
      </c>
      <c r="L214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48" s="5" cm="1">
        <f t="array" ref="M2148">MAX(IF((ProjectInfoTable[ProjectName]=DiscreteStatsTable[[#This Row],[ProjectName]]),(ProjectInfoTable[ProjectName]=DiscreteStatsTable[[#This Row],[ProjectName]])*ProjectInfoTable[NumberOfReplications]))</f>
        <v>50</v>
      </c>
      <c r="N2148" s="5" cm="1">
        <f t="array" ref="N2148">IFERROR(AVERAGE(IF((DiscreteStatsTable[GroupByKey]=DiscreteStatsTable[[#This Row],[GroupByKey]]),(DiscreteStatsTable[GroupByKey]=DiscreteStatsTable[[#This Row],[GroupByKey]])*DiscreteStatsTable[Average])),0)</f>
        <v>0</v>
      </c>
      <c r="O2148" s="5" cm="1">
        <f t="array" ref="O2148">IFERROR(_xlfn.STDEV.S(IF((DiscreteStatsTable[GroupByKey]=DiscreteStatsTable[[#This Row],[GroupByKey]]),(DiscreteStatsTable[GroupByKey]=DiscreteStatsTable[[#This Row],[GroupByKey]])*DiscreteStatsTable[Average])),0)</f>
        <v>0</v>
      </c>
      <c r="P2148" s="5" cm="1">
        <f t="array" ref="P2148">MAX(IF((ProjectInfoTable[ProjectName]=DiscreteStatsTable[[#This Row],[ProjectName]]),(ProjectInfoTable[ProjectName]=DiscreteStatsTable[[#This Row],[ProjectName]])*ProjectInfoTable[ConfidenceInterval]))</f>
        <v>0.95</v>
      </c>
      <c r="Q2148" s="5">
        <f>IF(AND(DiscreteStatsTable[[#This Row],[RepsWithStatObserved]]=1,Y2148=0),200000000000000000000,IFERROR(_xlfn.T.INV.2T(1 -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8" s="5" cm="1">
        <f t="array" ref="R2148">MIN(IF((DiscreteStatsTable[GroupByKey]=DiscreteStatsTable[[#This Row],[GroupByKey]]),(DiscreteStatsTable[GroupByKey]=DiscreteStatsTable[[#This Row],[GroupByKey]])*DiscreteStatsTable[Average]))</f>
        <v>0</v>
      </c>
      <c r="S2148" s="5" cm="1">
        <f t="array" ref="S2148">MAX(IF((DiscreteStatsTable[GroupByKey]=DiscreteStatsTable[[#This Row],[GroupByKey]]),(DiscreteStatsTable[GroupByKey]=DiscreteStatsTable[[#This Row],[GroupByKey]])*DiscreteStatsTable[Average]))</f>
        <v>0</v>
      </c>
      <c r="T2148" s="5" cm="1">
        <f t="array" ref="T2148">MIN(IF((DiscreteStatsTable[GroupByKey]=DiscreteStatsTable[[#This Row],[GroupByKey]]),(DiscreteStatsTable[GroupByKey]=DiscreteStatsTable[[#This Row],[GroupByKey]])*DiscreteStatsTable[Minimum]))</f>
        <v>0</v>
      </c>
      <c r="U2148" s="5" cm="1">
        <f t="array" ref="U2148">MAX(IF((DiscreteStatsTable[GroupByKey]=DiscreteStatsTable[[#This Row],[GroupByKey]]),(DiscreteStatsTable[GroupByKey]=DiscreteStatsTable[[#This Row],[GroupByKey]])*DiscreteStatsTable[Maximum]))</f>
        <v>0</v>
      </c>
      <c r="V2148" s="5" cm="1">
        <f t="array" ref="V2148">IFERROR(AVERAGE(IF((DiscreteStatsTable[GroupByKey]=DiscreteStatsTable[[#This Row],[GroupByKey]]),(DiscreteStatsTable[GroupByKey]=DiscreteStatsTable[[#This Row],[GroupByKey]])*DiscreteStatsTable[NumberObservations])),0)</f>
        <v>138.38</v>
      </c>
      <c r="W2148" s="5">
        <f>IF((DiscreteStatsTable[[#This Row],[RepsRequested]]&gt;1),DiscreteStatsTable[[#This Row],[HalfWidth]],DiscreteStatsTable[[#This Row],[BatchMeansHalfWidth]])</f>
        <v>0</v>
      </c>
      <c r="X2148" s="5" cm="1">
        <f t="array" ref="X2148">COUNT(IF((DiscreteStatsTable[GroupByKey]=DiscreteStatsTable[[#This Row],[GroupByKey]]),(DiscreteStatsTable[GroupByKey]=DiscreteStatsTable[[#This Row],[GroupByKey]])*DiscreteStatsTable[Replication]))</f>
        <v>50</v>
      </c>
      <c r="Y2148" s="5">
        <f>IF(DiscreteStatsTable[[#This Row],[RepsRequested]]=DiscreteStatsTable[[#This Row],[RepsWithStatObserved]],1,0)</f>
        <v>1</v>
      </c>
    </row>
    <row r="2149" spans="1:25" x14ac:dyDescent="0.25">
      <c r="A2149" t="s">
        <v>68</v>
      </c>
      <c r="B2149" t="s">
        <v>70</v>
      </c>
      <c r="C2149">
        <v>24</v>
      </c>
      <c r="D2149" t="s">
        <v>102</v>
      </c>
      <c r="E2149" t="s">
        <v>82</v>
      </c>
      <c r="F2149" t="s">
        <v>81</v>
      </c>
      <c r="G2149">
        <v>5.4924372331000697</v>
      </c>
      <c r="H2149">
        <v>2E+20</v>
      </c>
      <c r="I2149">
        <v>0</v>
      </c>
      <c r="J2149">
        <v>30.596450642762001</v>
      </c>
      <c r="K2149">
        <v>142</v>
      </c>
      <c r="L214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49" s="5" cm="1">
        <f t="array" ref="M2149">MAX(IF((ProjectInfoTable[ProjectName]=DiscreteStatsTable[[#This Row],[ProjectName]]),(ProjectInfoTable[ProjectName]=DiscreteStatsTable[[#This Row],[ProjectName]])*ProjectInfoTable[NumberOfReplications]))</f>
        <v>50</v>
      </c>
      <c r="N2149" s="5" cm="1">
        <f t="array" ref="N2149">IFERROR(AVERAGE(IF((DiscreteStatsTable[GroupByKey]=DiscreteStatsTable[[#This Row],[GroupByKey]]),(DiscreteStatsTable[GroupByKey]=DiscreteStatsTable[[#This Row],[GroupByKey]])*DiscreteStatsTable[Average])),0)</f>
        <v>4.7150067560367441</v>
      </c>
      <c r="O2149" s="5" cm="1">
        <f t="array" ref="O2149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49" s="5" cm="1">
        <f t="array" ref="P2149">MAX(IF((ProjectInfoTable[ProjectName]=DiscreteStatsTable[[#This Row],[ProjectName]]),(ProjectInfoTable[ProjectName]=DiscreteStatsTable[[#This Row],[ProjectName]])*ProjectInfoTable[ConfidenceInterval]))</f>
        <v>0.95</v>
      </c>
      <c r="Q2149" s="5">
        <f>IF(AND(DiscreteStatsTable[[#This Row],[RepsWithStatObserved]]=1,Y2149=0),200000000000000000000,IFERROR(_xlfn.T.INV.2T(1 -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49" s="5" cm="1">
        <f t="array" ref="R2149">MIN(IF((DiscreteStatsTable[GroupByKey]=DiscreteStatsTable[[#This Row],[GroupByKey]]),(DiscreteStatsTable[GroupByKey]=DiscreteStatsTable[[#This Row],[GroupByKey]])*DiscreteStatsTable[Average]))</f>
        <v>1.0011734930501499</v>
      </c>
      <c r="S2149" s="5" cm="1">
        <f t="array" ref="S2149">MAX(IF((DiscreteStatsTable[GroupByKey]=DiscreteStatsTable[[#This Row],[GroupByKey]]),(DiscreteStatsTable[GroupByKey]=DiscreteStatsTable[[#This Row],[GroupByKey]])*DiscreteStatsTable[Average]))</f>
        <v>28.038869293623701</v>
      </c>
      <c r="T2149" s="5" cm="1">
        <f t="array" ref="T2149">MIN(IF((DiscreteStatsTable[GroupByKey]=DiscreteStatsTable[[#This Row],[GroupByKey]]),(DiscreteStatsTable[GroupByKey]=DiscreteStatsTable[[#This Row],[GroupByKey]])*DiscreteStatsTable[Minimum]))</f>
        <v>0</v>
      </c>
      <c r="U2149" s="5" cm="1">
        <f t="array" ref="U2149">MAX(IF((DiscreteStatsTable[GroupByKey]=DiscreteStatsTable[[#This Row],[GroupByKey]]),(DiscreteStatsTable[GroupByKey]=DiscreteStatsTable[[#This Row],[GroupByKey]])*DiscreteStatsTable[Maximum]))</f>
        <v>63.809412329180802</v>
      </c>
      <c r="V2149" s="5" cm="1">
        <f t="array" ref="V2149">IFERROR(AVERAGE(IF((DiscreteStatsTable[GroupByKey]=DiscreteStatsTable[[#This Row],[GroupByKey]]),(DiscreteStatsTable[GroupByKey]=DiscreteStatsTable[[#This Row],[GroupByKey]])*DiscreteStatsTable[NumberObservations])),0)</f>
        <v>138.38</v>
      </c>
      <c r="W2149" s="5">
        <f>IF((DiscreteStatsTable[[#This Row],[RepsRequested]]&gt;1),DiscreteStatsTable[[#This Row],[HalfWidth]],DiscreteStatsTable[[#This Row],[BatchMeansHalfWidth]])</f>
        <v>1.2453418539016112</v>
      </c>
      <c r="X2149" s="5" cm="1">
        <f t="array" ref="X2149">COUNT(IF((DiscreteStatsTable[GroupByKey]=DiscreteStatsTable[[#This Row],[GroupByKey]]),(DiscreteStatsTable[GroupByKey]=DiscreteStatsTable[[#This Row],[GroupByKey]])*DiscreteStatsTable[Replication]))</f>
        <v>50</v>
      </c>
      <c r="Y2149" s="5">
        <f>IF(DiscreteStatsTable[[#This Row],[RepsRequested]]=DiscreteStatsTable[[#This Row],[RepsWithStatObserved]],1,0)</f>
        <v>1</v>
      </c>
    </row>
    <row r="2150" spans="1:25" x14ac:dyDescent="0.25">
      <c r="A2150" t="s">
        <v>68</v>
      </c>
      <c r="B2150" t="s">
        <v>70</v>
      </c>
      <c r="C2150">
        <v>25</v>
      </c>
      <c r="D2150" t="s">
        <v>102</v>
      </c>
      <c r="E2150" t="s">
        <v>80</v>
      </c>
      <c r="F2150" t="s">
        <v>81</v>
      </c>
      <c r="G2150">
        <v>0</v>
      </c>
      <c r="H2150">
        <v>2E+20</v>
      </c>
      <c r="I2150">
        <v>0</v>
      </c>
      <c r="J2150">
        <v>0</v>
      </c>
      <c r="K2150">
        <v>138</v>
      </c>
      <c r="L215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50" s="5" cm="1">
        <f t="array" ref="M2150">MAX(IF((ProjectInfoTable[ProjectName]=DiscreteStatsTable[[#This Row],[ProjectName]]),(ProjectInfoTable[ProjectName]=DiscreteStatsTable[[#This Row],[ProjectName]])*ProjectInfoTable[NumberOfReplications]))</f>
        <v>50</v>
      </c>
      <c r="N2150" s="5" cm="1">
        <f t="array" ref="N2150">IFERROR(AVERAGE(IF((DiscreteStatsTable[GroupByKey]=DiscreteStatsTable[[#This Row],[GroupByKey]]),(DiscreteStatsTable[GroupByKey]=DiscreteStatsTable[[#This Row],[GroupByKey]])*DiscreteStatsTable[Average])),0)</f>
        <v>0</v>
      </c>
      <c r="O2150" s="5" cm="1">
        <f t="array" ref="O2150">IFERROR(_xlfn.STDEV.S(IF((DiscreteStatsTable[GroupByKey]=DiscreteStatsTable[[#This Row],[GroupByKey]]),(DiscreteStatsTable[GroupByKey]=DiscreteStatsTable[[#This Row],[GroupByKey]])*DiscreteStatsTable[Average])),0)</f>
        <v>0</v>
      </c>
      <c r="P2150" s="5" cm="1">
        <f t="array" ref="P2150">MAX(IF((ProjectInfoTable[ProjectName]=DiscreteStatsTable[[#This Row],[ProjectName]]),(ProjectInfoTable[ProjectName]=DiscreteStatsTable[[#This Row],[ProjectName]])*ProjectInfoTable[ConfidenceInterval]))</f>
        <v>0.95</v>
      </c>
      <c r="Q2150" s="5">
        <f>IF(AND(DiscreteStatsTable[[#This Row],[RepsWithStatObserved]]=1,Y2150=0),200000000000000000000,IFERROR(_xlfn.T.INV.2T(1 -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0" s="5" cm="1">
        <f t="array" ref="R2150">MIN(IF((DiscreteStatsTable[GroupByKey]=DiscreteStatsTable[[#This Row],[GroupByKey]]),(DiscreteStatsTable[GroupByKey]=DiscreteStatsTable[[#This Row],[GroupByKey]])*DiscreteStatsTable[Average]))</f>
        <v>0</v>
      </c>
      <c r="S2150" s="5" cm="1">
        <f t="array" ref="S2150">MAX(IF((DiscreteStatsTable[GroupByKey]=DiscreteStatsTable[[#This Row],[GroupByKey]]),(DiscreteStatsTable[GroupByKey]=DiscreteStatsTable[[#This Row],[GroupByKey]])*DiscreteStatsTable[Average]))</f>
        <v>0</v>
      </c>
      <c r="T2150" s="5" cm="1">
        <f t="array" ref="T2150">MIN(IF((DiscreteStatsTable[GroupByKey]=DiscreteStatsTable[[#This Row],[GroupByKey]]),(DiscreteStatsTable[GroupByKey]=DiscreteStatsTable[[#This Row],[GroupByKey]])*DiscreteStatsTable[Minimum]))</f>
        <v>0</v>
      </c>
      <c r="U2150" s="5" cm="1">
        <f t="array" ref="U2150">MAX(IF((DiscreteStatsTable[GroupByKey]=DiscreteStatsTable[[#This Row],[GroupByKey]]),(DiscreteStatsTable[GroupByKey]=DiscreteStatsTable[[#This Row],[GroupByKey]])*DiscreteStatsTable[Maximum]))</f>
        <v>0</v>
      </c>
      <c r="V2150" s="5" cm="1">
        <f t="array" ref="V2150">IFERROR(AVERAGE(IF((DiscreteStatsTable[GroupByKey]=DiscreteStatsTable[[#This Row],[GroupByKey]]),(DiscreteStatsTable[GroupByKey]=DiscreteStatsTable[[#This Row],[GroupByKey]])*DiscreteStatsTable[NumberObservations])),0)</f>
        <v>138.38</v>
      </c>
      <c r="W2150" s="5">
        <f>IF((DiscreteStatsTable[[#This Row],[RepsRequested]]&gt;1),DiscreteStatsTable[[#This Row],[HalfWidth]],DiscreteStatsTable[[#This Row],[BatchMeansHalfWidth]])</f>
        <v>0</v>
      </c>
      <c r="X2150" s="5" cm="1">
        <f t="array" ref="X2150">COUNT(IF((DiscreteStatsTable[GroupByKey]=DiscreteStatsTable[[#This Row],[GroupByKey]]),(DiscreteStatsTable[GroupByKey]=DiscreteStatsTable[[#This Row],[GroupByKey]])*DiscreteStatsTable[Replication]))</f>
        <v>50</v>
      </c>
      <c r="Y2150" s="5">
        <f>IF(DiscreteStatsTable[[#This Row],[RepsRequested]]=DiscreteStatsTable[[#This Row],[RepsWithStatObserved]],1,0)</f>
        <v>1</v>
      </c>
    </row>
    <row r="2151" spans="1:25" x14ac:dyDescent="0.25">
      <c r="A2151" t="s">
        <v>68</v>
      </c>
      <c r="B2151" t="s">
        <v>70</v>
      </c>
      <c r="C2151">
        <v>25</v>
      </c>
      <c r="D2151" t="s">
        <v>102</v>
      </c>
      <c r="E2151" t="s">
        <v>82</v>
      </c>
      <c r="F2151" t="s">
        <v>81</v>
      </c>
      <c r="G2151">
        <v>2.5375442490293398</v>
      </c>
      <c r="H2151">
        <v>2E+20</v>
      </c>
      <c r="I2151">
        <v>0</v>
      </c>
      <c r="J2151">
        <v>19.8493775236776</v>
      </c>
      <c r="K2151">
        <v>138</v>
      </c>
      <c r="L215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51" s="5" cm="1">
        <f t="array" ref="M2151">MAX(IF((ProjectInfoTable[ProjectName]=DiscreteStatsTable[[#This Row],[ProjectName]]),(ProjectInfoTable[ProjectName]=DiscreteStatsTable[[#This Row],[ProjectName]])*ProjectInfoTable[NumberOfReplications]))</f>
        <v>50</v>
      </c>
      <c r="N2151" s="5" cm="1">
        <f t="array" ref="N2151">IFERROR(AVERAGE(IF((DiscreteStatsTable[GroupByKey]=DiscreteStatsTable[[#This Row],[GroupByKey]]),(DiscreteStatsTable[GroupByKey]=DiscreteStatsTable[[#This Row],[GroupByKey]])*DiscreteStatsTable[Average])),0)</f>
        <v>4.7150067560367441</v>
      </c>
      <c r="O2151" s="5" cm="1">
        <f t="array" ref="O2151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51" s="5" cm="1">
        <f t="array" ref="P2151">MAX(IF((ProjectInfoTable[ProjectName]=DiscreteStatsTable[[#This Row],[ProjectName]]),(ProjectInfoTable[ProjectName]=DiscreteStatsTable[[#This Row],[ProjectName]])*ProjectInfoTable[ConfidenceInterval]))</f>
        <v>0.95</v>
      </c>
      <c r="Q2151" s="5">
        <f>IF(AND(DiscreteStatsTable[[#This Row],[RepsWithStatObserved]]=1,Y2151=0),200000000000000000000,IFERROR(_xlfn.T.INV.2T(1 -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51" s="5" cm="1">
        <f t="array" ref="R2151">MIN(IF((DiscreteStatsTable[GroupByKey]=DiscreteStatsTable[[#This Row],[GroupByKey]]),(DiscreteStatsTable[GroupByKey]=DiscreteStatsTable[[#This Row],[GroupByKey]])*DiscreteStatsTable[Average]))</f>
        <v>1.0011734930501499</v>
      </c>
      <c r="S2151" s="5" cm="1">
        <f t="array" ref="S2151">MAX(IF((DiscreteStatsTable[GroupByKey]=DiscreteStatsTable[[#This Row],[GroupByKey]]),(DiscreteStatsTable[GroupByKey]=DiscreteStatsTable[[#This Row],[GroupByKey]])*DiscreteStatsTable[Average]))</f>
        <v>28.038869293623701</v>
      </c>
      <c r="T2151" s="5" cm="1">
        <f t="array" ref="T2151">MIN(IF((DiscreteStatsTable[GroupByKey]=DiscreteStatsTable[[#This Row],[GroupByKey]]),(DiscreteStatsTable[GroupByKey]=DiscreteStatsTable[[#This Row],[GroupByKey]])*DiscreteStatsTable[Minimum]))</f>
        <v>0</v>
      </c>
      <c r="U2151" s="5" cm="1">
        <f t="array" ref="U2151">MAX(IF((DiscreteStatsTable[GroupByKey]=DiscreteStatsTable[[#This Row],[GroupByKey]]),(DiscreteStatsTable[GroupByKey]=DiscreteStatsTable[[#This Row],[GroupByKey]])*DiscreteStatsTable[Maximum]))</f>
        <v>63.809412329180802</v>
      </c>
      <c r="V2151" s="5" cm="1">
        <f t="array" ref="V2151">IFERROR(AVERAGE(IF((DiscreteStatsTable[GroupByKey]=DiscreteStatsTable[[#This Row],[GroupByKey]]),(DiscreteStatsTable[GroupByKey]=DiscreteStatsTable[[#This Row],[GroupByKey]])*DiscreteStatsTable[NumberObservations])),0)</f>
        <v>138.38</v>
      </c>
      <c r="W2151" s="5">
        <f>IF((DiscreteStatsTable[[#This Row],[RepsRequested]]&gt;1),DiscreteStatsTable[[#This Row],[HalfWidth]],DiscreteStatsTable[[#This Row],[BatchMeansHalfWidth]])</f>
        <v>1.2453418539016112</v>
      </c>
      <c r="X2151" s="5" cm="1">
        <f t="array" ref="X2151">COUNT(IF((DiscreteStatsTable[GroupByKey]=DiscreteStatsTable[[#This Row],[GroupByKey]]),(DiscreteStatsTable[GroupByKey]=DiscreteStatsTable[[#This Row],[GroupByKey]])*DiscreteStatsTable[Replication]))</f>
        <v>50</v>
      </c>
      <c r="Y2151" s="5">
        <f>IF(DiscreteStatsTable[[#This Row],[RepsRequested]]=DiscreteStatsTable[[#This Row],[RepsWithStatObserved]],1,0)</f>
        <v>1</v>
      </c>
    </row>
    <row r="2152" spans="1:25" x14ac:dyDescent="0.25">
      <c r="A2152" t="s">
        <v>68</v>
      </c>
      <c r="B2152" t="s">
        <v>70</v>
      </c>
      <c r="C2152">
        <v>26</v>
      </c>
      <c r="D2152" t="s">
        <v>102</v>
      </c>
      <c r="E2152" t="s">
        <v>80</v>
      </c>
      <c r="F2152" t="s">
        <v>81</v>
      </c>
      <c r="G2152">
        <v>0</v>
      </c>
      <c r="H2152">
        <v>2E+20</v>
      </c>
      <c r="I2152">
        <v>0</v>
      </c>
      <c r="J2152">
        <v>0</v>
      </c>
      <c r="K2152">
        <v>139</v>
      </c>
      <c r="L215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52" s="5" cm="1">
        <f t="array" ref="M2152">MAX(IF((ProjectInfoTable[ProjectName]=DiscreteStatsTable[[#This Row],[ProjectName]]),(ProjectInfoTable[ProjectName]=DiscreteStatsTable[[#This Row],[ProjectName]])*ProjectInfoTable[NumberOfReplications]))</f>
        <v>50</v>
      </c>
      <c r="N2152" s="5" cm="1">
        <f t="array" ref="N2152">IFERROR(AVERAGE(IF((DiscreteStatsTable[GroupByKey]=DiscreteStatsTable[[#This Row],[GroupByKey]]),(DiscreteStatsTable[GroupByKey]=DiscreteStatsTable[[#This Row],[GroupByKey]])*DiscreteStatsTable[Average])),0)</f>
        <v>0</v>
      </c>
      <c r="O2152" s="5" cm="1">
        <f t="array" ref="O2152">IFERROR(_xlfn.STDEV.S(IF((DiscreteStatsTable[GroupByKey]=DiscreteStatsTable[[#This Row],[GroupByKey]]),(DiscreteStatsTable[GroupByKey]=DiscreteStatsTable[[#This Row],[GroupByKey]])*DiscreteStatsTable[Average])),0)</f>
        <v>0</v>
      </c>
      <c r="P2152" s="5" cm="1">
        <f t="array" ref="P2152">MAX(IF((ProjectInfoTable[ProjectName]=DiscreteStatsTable[[#This Row],[ProjectName]]),(ProjectInfoTable[ProjectName]=DiscreteStatsTable[[#This Row],[ProjectName]])*ProjectInfoTable[ConfidenceInterval]))</f>
        <v>0.95</v>
      </c>
      <c r="Q2152" s="5">
        <f>IF(AND(DiscreteStatsTable[[#This Row],[RepsWithStatObserved]]=1,Y2152=0),200000000000000000000,IFERROR(_xlfn.T.INV.2T(1 -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2" s="5" cm="1">
        <f t="array" ref="R2152">MIN(IF((DiscreteStatsTable[GroupByKey]=DiscreteStatsTable[[#This Row],[GroupByKey]]),(DiscreteStatsTable[GroupByKey]=DiscreteStatsTable[[#This Row],[GroupByKey]])*DiscreteStatsTable[Average]))</f>
        <v>0</v>
      </c>
      <c r="S2152" s="5" cm="1">
        <f t="array" ref="S2152">MAX(IF((DiscreteStatsTable[GroupByKey]=DiscreteStatsTable[[#This Row],[GroupByKey]]),(DiscreteStatsTable[GroupByKey]=DiscreteStatsTable[[#This Row],[GroupByKey]])*DiscreteStatsTable[Average]))</f>
        <v>0</v>
      </c>
      <c r="T2152" s="5" cm="1">
        <f t="array" ref="T2152">MIN(IF((DiscreteStatsTable[GroupByKey]=DiscreteStatsTable[[#This Row],[GroupByKey]]),(DiscreteStatsTable[GroupByKey]=DiscreteStatsTable[[#This Row],[GroupByKey]])*DiscreteStatsTable[Minimum]))</f>
        <v>0</v>
      </c>
      <c r="U2152" s="5" cm="1">
        <f t="array" ref="U2152">MAX(IF((DiscreteStatsTable[GroupByKey]=DiscreteStatsTable[[#This Row],[GroupByKey]]),(DiscreteStatsTable[GroupByKey]=DiscreteStatsTable[[#This Row],[GroupByKey]])*DiscreteStatsTable[Maximum]))</f>
        <v>0</v>
      </c>
      <c r="V2152" s="5" cm="1">
        <f t="array" ref="V2152">IFERROR(AVERAGE(IF((DiscreteStatsTable[GroupByKey]=DiscreteStatsTable[[#This Row],[GroupByKey]]),(DiscreteStatsTable[GroupByKey]=DiscreteStatsTable[[#This Row],[GroupByKey]])*DiscreteStatsTable[NumberObservations])),0)</f>
        <v>138.38</v>
      </c>
      <c r="W2152" s="5">
        <f>IF((DiscreteStatsTable[[#This Row],[RepsRequested]]&gt;1),DiscreteStatsTable[[#This Row],[HalfWidth]],DiscreteStatsTable[[#This Row],[BatchMeansHalfWidth]])</f>
        <v>0</v>
      </c>
      <c r="X2152" s="5" cm="1">
        <f t="array" ref="X2152">COUNT(IF((DiscreteStatsTable[GroupByKey]=DiscreteStatsTable[[#This Row],[GroupByKey]]),(DiscreteStatsTable[GroupByKey]=DiscreteStatsTable[[#This Row],[GroupByKey]])*DiscreteStatsTable[Replication]))</f>
        <v>50</v>
      </c>
      <c r="Y2152" s="5">
        <f>IF(DiscreteStatsTable[[#This Row],[RepsRequested]]=DiscreteStatsTable[[#This Row],[RepsWithStatObserved]],1,0)</f>
        <v>1</v>
      </c>
    </row>
    <row r="2153" spans="1:25" x14ac:dyDescent="0.25">
      <c r="A2153" t="s">
        <v>68</v>
      </c>
      <c r="B2153" t="s">
        <v>70</v>
      </c>
      <c r="C2153">
        <v>26</v>
      </c>
      <c r="D2153" t="s">
        <v>102</v>
      </c>
      <c r="E2153" t="s">
        <v>82</v>
      </c>
      <c r="F2153" t="s">
        <v>81</v>
      </c>
      <c r="G2153">
        <v>2.8114908501554501</v>
      </c>
      <c r="H2153">
        <v>2E+20</v>
      </c>
      <c r="I2153">
        <v>0</v>
      </c>
      <c r="J2153">
        <v>18.9740408012015</v>
      </c>
      <c r="K2153">
        <v>139</v>
      </c>
      <c r="L215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53" s="5" cm="1">
        <f t="array" ref="M2153">MAX(IF((ProjectInfoTable[ProjectName]=DiscreteStatsTable[[#This Row],[ProjectName]]),(ProjectInfoTable[ProjectName]=DiscreteStatsTable[[#This Row],[ProjectName]])*ProjectInfoTable[NumberOfReplications]))</f>
        <v>50</v>
      </c>
      <c r="N2153" s="5" cm="1">
        <f t="array" ref="N2153">IFERROR(AVERAGE(IF((DiscreteStatsTable[GroupByKey]=DiscreteStatsTable[[#This Row],[GroupByKey]]),(DiscreteStatsTable[GroupByKey]=DiscreteStatsTable[[#This Row],[GroupByKey]])*DiscreteStatsTable[Average])),0)</f>
        <v>4.7150067560367441</v>
      </c>
      <c r="O2153" s="5" cm="1">
        <f t="array" ref="O2153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53" s="5" cm="1">
        <f t="array" ref="P2153">MAX(IF((ProjectInfoTable[ProjectName]=DiscreteStatsTable[[#This Row],[ProjectName]]),(ProjectInfoTable[ProjectName]=DiscreteStatsTable[[#This Row],[ProjectName]])*ProjectInfoTable[ConfidenceInterval]))</f>
        <v>0.95</v>
      </c>
      <c r="Q2153" s="5">
        <f>IF(AND(DiscreteStatsTable[[#This Row],[RepsWithStatObserved]]=1,Y2153=0),200000000000000000000,IFERROR(_xlfn.T.INV.2T(1 -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53" s="5" cm="1">
        <f t="array" ref="R2153">MIN(IF((DiscreteStatsTable[GroupByKey]=DiscreteStatsTable[[#This Row],[GroupByKey]]),(DiscreteStatsTable[GroupByKey]=DiscreteStatsTable[[#This Row],[GroupByKey]])*DiscreteStatsTable[Average]))</f>
        <v>1.0011734930501499</v>
      </c>
      <c r="S2153" s="5" cm="1">
        <f t="array" ref="S2153">MAX(IF((DiscreteStatsTable[GroupByKey]=DiscreteStatsTable[[#This Row],[GroupByKey]]),(DiscreteStatsTable[GroupByKey]=DiscreteStatsTable[[#This Row],[GroupByKey]])*DiscreteStatsTable[Average]))</f>
        <v>28.038869293623701</v>
      </c>
      <c r="T2153" s="5" cm="1">
        <f t="array" ref="T2153">MIN(IF((DiscreteStatsTable[GroupByKey]=DiscreteStatsTable[[#This Row],[GroupByKey]]),(DiscreteStatsTable[GroupByKey]=DiscreteStatsTable[[#This Row],[GroupByKey]])*DiscreteStatsTable[Minimum]))</f>
        <v>0</v>
      </c>
      <c r="U2153" s="5" cm="1">
        <f t="array" ref="U2153">MAX(IF((DiscreteStatsTable[GroupByKey]=DiscreteStatsTable[[#This Row],[GroupByKey]]),(DiscreteStatsTable[GroupByKey]=DiscreteStatsTable[[#This Row],[GroupByKey]])*DiscreteStatsTable[Maximum]))</f>
        <v>63.809412329180802</v>
      </c>
      <c r="V2153" s="5" cm="1">
        <f t="array" ref="V2153">IFERROR(AVERAGE(IF((DiscreteStatsTable[GroupByKey]=DiscreteStatsTable[[#This Row],[GroupByKey]]),(DiscreteStatsTable[GroupByKey]=DiscreteStatsTable[[#This Row],[GroupByKey]])*DiscreteStatsTable[NumberObservations])),0)</f>
        <v>138.38</v>
      </c>
      <c r="W2153" s="5">
        <f>IF((DiscreteStatsTable[[#This Row],[RepsRequested]]&gt;1),DiscreteStatsTable[[#This Row],[HalfWidth]],DiscreteStatsTable[[#This Row],[BatchMeansHalfWidth]])</f>
        <v>1.2453418539016112</v>
      </c>
      <c r="X2153" s="5" cm="1">
        <f t="array" ref="X2153">COUNT(IF((DiscreteStatsTable[GroupByKey]=DiscreteStatsTable[[#This Row],[GroupByKey]]),(DiscreteStatsTable[GroupByKey]=DiscreteStatsTable[[#This Row],[GroupByKey]])*DiscreteStatsTable[Replication]))</f>
        <v>50</v>
      </c>
      <c r="Y2153" s="5">
        <f>IF(DiscreteStatsTable[[#This Row],[RepsRequested]]=DiscreteStatsTable[[#This Row],[RepsWithStatObserved]],1,0)</f>
        <v>1</v>
      </c>
    </row>
    <row r="2154" spans="1:25" x14ac:dyDescent="0.25">
      <c r="A2154" t="s">
        <v>68</v>
      </c>
      <c r="B2154" t="s">
        <v>70</v>
      </c>
      <c r="C2154">
        <v>27</v>
      </c>
      <c r="D2154" t="s">
        <v>102</v>
      </c>
      <c r="E2154" t="s">
        <v>80</v>
      </c>
      <c r="F2154" t="s">
        <v>81</v>
      </c>
      <c r="G2154">
        <v>0</v>
      </c>
      <c r="H2154">
        <v>2E+20</v>
      </c>
      <c r="I2154">
        <v>0</v>
      </c>
      <c r="J2154">
        <v>0</v>
      </c>
      <c r="K2154">
        <v>137</v>
      </c>
      <c r="L215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54" s="5" cm="1">
        <f t="array" ref="M2154">MAX(IF((ProjectInfoTable[ProjectName]=DiscreteStatsTable[[#This Row],[ProjectName]]),(ProjectInfoTable[ProjectName]=DiscreteStatsTable[[#This Row],[ProjectName]])*ProjectInfoTable[NumberOfReplications]))</f>
        <v>50</v>
      </c>
      <c r="N2154" s="5" cm="1">
        <f t="array" ref="N2154">IFERROR(AVERAGE(IF((DiscreteStatsTable[GroupByKey]=DiscreteStatsTable[[#This Row],[GroupByKey]]),(DiscreteStatsTable[GroupByKey]=DiscreteStatsTable[[#This Row],[GroupByKey]])*DiscreteStatsTable[Average])),0)</f>
        <v>0</v>
      </c>
      <c r="O2154" s="5" cm="1">
        <f t="array" ref="O2154">IFERROR(_xlfn.STDEV.S(IF((DiscreteStatsTable[GroupByKey]=DiscreteStatsTable[[#This Row],[GroupByKey]]),(DiscreteStatsTable[GroupByKey]=DiscreteStatsTable[[#This Row],[GroupByKey]])*DiscreteStatsTable[Average])),0)</f>
        <v>0</v>
      </c>
      <c r="P2154" s="5" cm="1">
        <f t="array" ref="P2154">MAX(IF((ProjectInfoTable[ProjectName]=DiscreteStatsTable[[#This Row],[ProjectName]]),(ProjectInfoTable[ProjectName]=DiscreteStatsTable[[#This Row],[ProjectName]])*ProjectInfoTable[ConfidenceInterval]))</f>
        <v>0.95</v>
      </c>
      <c r="Q2154" s="5">
        <f>IF(AND(DiscreteStatsTable[[#This Row],[RepsWithStatObserved]]=1,Y2154=0),200000000000000000000,IFERROR(_xlfn.T.INV.2T(1 -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4" s="5" cm="1">
        <f t="array" ref="R2154">MIN(IF((DiscreteStatsTable[GroupByKey]=DiscreteStatsTable[[#This Row],[GroupByKey]]),(DiscreteStatsTable[GroupByKey]=DiscreteStatsTable[[#This Row],[GroupByKey]])*DiscreteStatsTable[Average]))</f>
        <v>0</v>
      </c>
      <c r="S2154" s="5" cm="1">
        <f t="array" ref="S2154">MAX(IF((DiscreteStatsTable[GroupByKey]=DiscreteStatsTable[[#This Row],[GroupByKey]]),(DiscreteStatsTable[GroupByKey]=DiscreteStatsTable[[#This Row],[GroupByKey]])*DiscreteStatsTable[Average]))</f>
        <v>0</v>
      </c>
      <c r="T2154" s="5" cm="1">
        <f t="array" ref="T2154">MIN(IF((DiscreteStatsTable[GroupByKey]=DiscreteStatsTable[[#This Row],[GroupByKey]]),(DiscreteStatsTable[GroupByKey]=DiscreteStatsTable[[#This Row],[GroupByKey]])*DiscreteStatsTable[Minimum]))</f>
        <v>0</v>
      </c>
      <c r="U2154" s="5" cm="1">
        <f t="array" ref="U2154">MAX(IF((DiscreteStatsTable[GroupByKey]=DiscreteStatsTable[[#This Row],[GroupByKey]]),(DiscreteStatsTable[GroupByKey]=DiscreteStatsTable[[#This Row],[GroupByKey]])*DiscreteStatsTable[Maximum]))</f>
        <v>0</v>
      </c>
      <c r="V2154" s="5" cm="1">
        <f t="array" ref="V2154">IFERROR(AVERAGE(IF((DiscreteStatsTable[GroupByKey]=DiscreteStatsTable[[#This Row],[GroupByKey]]),(DiscreteStatsTable[GroupByKey]=DiscreteStatsTable[[#This Row],[GroupByKey]])*DiscreteStatsTable[NumberObservations])),0)</f>
        <v>138.38</v>
      </c>
      <c r="W2154" s="5">
        <f>IF((DiscreteStatsTable[[#This Row],[RepsRequested]]&gt;1),DiscreteStatsTable[[#This Row],[HalfWidth]],DiscreteStatsTable[[#This Row],[BatchMeansHalfWidth]])</f>
        <v>0</v>
      </c>
      <c r="X2154" s="5" cm="1">
        <f t="array" ref="X2154">COUNT(IF((DiscreteStatsTable[GroupByKey]=DiscreteStatsTable[[#This Row],[GroupByKey]]),(DiscreteStatsTable[GroupByKey]=DiscreteStatsTable[[#This Row],[GroupByKey]])*DiscreteStatsTable[Replication]))</f>
        <v>50</v>
      </c>
      <c r="Y2154" s="5">
        <f>IF(DiscreteStatsTable[[#This Row],[RepsRequested]]=DiscreteStatsTable[[#This Row],[RepsWithStatObserved]],1,0)</f>
        <v>1</v>
      </c>
    </row>
    <row r="2155" spans="1:25" x14ac:dyDescent="0.25">
      <c r="A2155" t="s">
        <v>68</v>
      </c>
      <c r="B2155" t="s">
        <v>70</v>
      </c>
      <c r="C2155">
        <v>27</v>
      </c>
      <c r="D2155" t="s">
        <v>102</v>
      </c>
      <c r="E2155" t="s">
        <v>82</v>
      </c>
      <c r="F2155" t="s">
        <v>81</v>
      </c>
      <c r="G2155">
        <v>1.9137353299773401</v>
      </c>
      <c r="H2155">
        <v>2E+20</v>
      </c>
      <c r="I2155">
        <v>0</v>
      </c>
      <c r="J2155">
        <v>19.499042477559499</v>
      </c>
      <c r="K2155">
        <v>137</v>
      </c>
      <c r="L215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55" s="5" cm="1">
        <f t="array" ref="M2155">MAX(IF((ProjectInfoTable[ProjectName]=DiscreteStatsTable[[#This Row],[ProjectName]]),(ProjectInfoTable[ProjectName]=DiscreteStatsTable[[#This Row],[ProjectName]])*ProjectInfoTable[NumberOfReplications]))</f>
        <v>50</v>
      </c>
      <c r="N2155" s="5" cm="1">
        <f t="array" ref="N2155">IFERROR(AVERAGE(IF((DiscreteStatsTable[GroupByKey]=DiscreteStatsTable[[#This Row],[GroupByKey]]),(DiscreteStatsTable[GroupByKey]=DiscreteStatsTable[[#This Row],[GroupByKey]])*DiscreteStatsTable[Average])),0)</f>
        <v>4.7150067560367441</v>
      </c>
      <c r="O2155" s="5" cm="1">
        <f t="array" ref="O2155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55" s="5" cm="1">
        <f t="array" ref="P2155">MAX(IF((ProjectInfoTable[ProjectName]=DiscreteStatsTable[[#This Row],[ProjectName]]),(ProjectInfoTable[ProjectName]=DiscreteStatsTable[[#This Row],[ProjectName]])*ProjectInfoTable[ConfidenceInterval]))</f>
        <v>0.95</v>
      </c>
      <c r="Q2155" s="5">
        <f>IF(AND(DiscreteStatsTable[[#This Row],[RepsWithStatObserved]]=1,Y2155=0),200000000000000000000,IFERROR(_xlfn.T.INV.2T(1 -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55" s="5" cm="1">
        <f t="array" ref="R2155">MIN(IF((DiscreteStatsTable[GroupByKey]=DiscreteStatsTable[[#This Row],[GroupByKey]]),(DiscreteStatsTable[GroupByKey]=DiscreteStatsTable[[#This Row],[GroupByKey]])*DiscreteStatsTable[Average]))</f>
        <v>1.0011734930501499</v>
      </c>
      <c r="S2155" s="5" cm="1">
        <f t="array" ref="S2155">MAX(IF((DiscreteStatsTable[GroupByKey]=DiscreteStatsTable[[#This Row],[GroupByKey]]),(DiscreteStatsTable[GroupByKey]=DiscreteStatsTable[[#This Row],[GroupByKey]])*DiscreteStatsTable[Average]))</f>
        <v>28.038869293623701</v>
      </c>
      <c r="T2155" s="5" cm="1">
        <f t="array" ref="T2155">MIN(IF((DiscreteStatsTable[GroupByKey]=DiscreteStatsTable[[#This Row],[GroupByKey]]),(DiscreteStatsTable[GroupByKey]=DiscreteStatsTable[[#This Row],[GroupByKey]])*DiscreteStatsTable[Minimum]))</f>
        <v>0</v>
      </c>
      <c r="U2155" s="5" cm="1">
        <f t="array" ref="U2155">MAX(IF((DiscreteStatsTable[GroupByKey]=DiscreteStatsTable[[#This Row],[GroupByKey]]),(DiscreteStatsTable[GroupByKey]=DiscreteStatsTable[[#This Row],[GroupByKey]])*DiscreteStatsTable[Maximum]))</f>
        <v>63.809412329180802</v>
      </c>
      <c r="V2155" s="5" cm="1">
        <f t="array" ref="V2155">IFERROR(AVERAGE(IF((DiscreteStatsTable[GroupByKey]=DiscreteStatsTable[[#This Row],[GroupByKey]]),(DiscreteStatsTable[GroupByKey]=DiscreteStatsTable[[#This Row],[GroupByKey]])*DiscreteStatsTable[NumberObservations])),0)</f>
        <v>138.38</v>
      </c>
      <c r="W2155" s="5">
        <f>IF((DiscreteStatsTable[[#This Row],[RepsRequested]]&gt;1),DiscreteStatsTable[[#This Row],[HalfWidth]],DiscreteStatsTable[[#This Row],[BatchMeansHalfWidth]])</f>
        <v>1.2453418539016112</v>
      </c>
      <c r="X2155" s="5" cm="1">
        <f t="array" ref="X2155">COUNT(IF((DiscreteStatsTable[GroupByKey]=DiscreteStatsTable[[#This Row],[GroupByKey]]),(DiscreteStatsTable[GroupByKey]=DiscreteStatsTable[[#This Row],[GroupByKey]])*DiscreteStatsTable[Replication]))</f>
        <v>50</v>
      </c>
      <c r="Y2155" s="5">
        <f>IF(DiscreteStatsTable[[#This Row],[RepsRequested]]=DiscreteStatsTable[[#This Row],[RepsWithStatObserved]],1,0)</f>
        <v>1</v>
      </c>
    </row>
    <row r="2156" spans="1:25" x14ac:dyDescent="0.25">
      <c r="A2156" t="s">
        <v>68</v>
      </c>
      <c r="B2156" t="s">
        <v>70</v>
      </c>
      <c r="C2156">
        <v>28</v>
      </c>
      <c r="D2156" t="s">
        <v>102</v>
      </c>
      <c r="E2156" t="s">
        <v>80</v>
      </c>
      <c r="F2156" t="s">
        <v>81</v>
      </c>
      <c r="G2156">
        <v>0</v>
      </c>
      <c r="H2156">
        <v>2E+20</v>
      </c>
      <c r="I2156">
        <v>0</v>
      </c>
      <c r="J2156">
        <v>0</v>
      </c>
      <c r="K2156">
        <v>139</v>
      </c>
      <c r="L215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56" s="5" cm="1">
        <f t="array" ref="M2156">MAX(IF((ProjectInfoTable[ProjectName]=DiscreteStatsTable[[#This Row],[ProjectName]]),(ProjectInfoTable[ProjectName]=DiscreteStatsTable[[#This Row],[ProjectName]])*ProjectInfoTable[NumberOfReplications]))</f>
        <v>50</v>
      </c>
      <c r="N2156" s="5" cm="1">
        <f t="array" ref="N2156">IFERROR(AVERAGE(IF((DiscreteStatsTable[GroupByKey]=DiscreteStatsTable[[#This Row],[GroupByKey]]),(DiscreteStatsTable[GroupByKey]=DiscreteStatsTable[[#This Row],[GroupByKey]])*DiscreteStatsTable[Average])),0)</f>
        <v>0</v>
      </c>
      <c r="O2156" s="5" cm="1">
        <f t="array" ref="O2156">IFERROR(_xlfn.STDEV.S(IF((DiscreteStatsTable[GroupByKey]=DiscreteStatsTable[[#This Row],[GroupByKey]]),(DiscreteStatsTable[GroupByKey]=DiscreteStatsTable[[#This Row],[GroupByKey]])*DiscreteStatsTable[Average])),0)</f>
        <v>0</v>
      </c>
      <c r="P2156" s="5" cm="1">
        <f t="array" ref="P2156">MAX(IF((ProjectInfoTable[ProjectName]=DiscreteStatsTable[[#This Row],[ProjectName]]),(ProjectInfoTable[ProjectName]=DiscreteStatsTable[[#This Row],[ProjectName]])*ProjectInfoTable[ConfidenceInterval]))</f>
        <v>0.95</v>
      </c>
      <c r="Q2156" s="5">
        <f>IF(AND(DiscreteStatsTable[[#This Row],[RepsWithStatObserved]]=1,Y2156=0),200000000000000000000,IFERROR(_xlfn.T.INV.2T(1 -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6" s="5" cm="1">
        <f t="array" ref="R2156">MIN(IF((DiscreteStatsTable[GroupByKey]=DiscreteStatsTable[[#This Row],[GroupByKey]]),(DiscreteStatsTable[GroupByKey]=DiscreteStatsTable[[#This Row],[GroupByKey]])*DiscreteStatsTable[Average]))</f>
        <v>0</v>
      </c>
      <c r="S2156" s="5" cm="1">
        <f t="array" ref="S2156">MAX(IF((DiscreteStatsTable[GroupByKey]=DiscreteStatsTable[[#This Row],[GroupByKey]]),(DiscreteStatsTable[GroupByKey]=DiscreteStatsTable[[#This Row],[GroupByKey]])*DiscreteStatsTable[Average]))</f>
        <v>0</v>
      </c>
      <c r="T2156" s="5" cm="1">
        <f t="array" ref="T2156">MIN(IF((DiscreteStatsTable[GroupByKey]=DiscreteStatsTable[[#This Row],[GroupByKey]]),(DiscreteStatsTable[GroupByKey]=DiscreteStatsTable[[#This Row],[GroupByKey]])*DiscreteStatsTable[Minimum]))</f>
        <v>0</v>
      </c>
      <c r="U2156" s="5" cm="1">
        <f t="array" ref="U2156">MAX(IF((DiscreteStatsTable[GroupByKey]=DiscreteStatsTable[[#This Row],[GroupByKey]]),(DiscreteStatsTable[GroupByKey]=DiscreteStatsTable[[#This Row],[GroupByKey]])*DiscreteStatsTable[Maximum]))</f>
        <v>0</v>
      </c>
      <c r="V2156" s="5" cm="1">
        <f t="array" ref="V2156">IFERROR(AVERAGE(IF((DiscreteStatsTable[GroupByKey]=DiscreteStatsTable[[#This Row],[GroupByKey]]),(DiscreteStatsTable[GroupByKey]=DiscreteStatsTable[[#This Row],[GroupByKey]])*DiscreteStatsTable[NumberObservations])),0)</f>
        <v>138.38</v>
      </c>
      <c r="W2156" s="5">
        <f>IF((DiscreteStatsTable[[#This Row],[RepsRequested]]&gt;1),DiscreteStatsTable[[#This Row],[HalfWidth]],DiscreteStatsTable[[#This Row],[BatchMeansHalfWidth]])</f>
        <v>0</v>
      </c>
      <c r="X2156" s="5" cm="1">
        <f t="array" ref="X2156">COUNT(IF((DiscreteStatsTable[GroupByKey]=DiscreteStatsTable[[#This Row],[GroupByKey]]),(DiscreteStatsTable[GroupByKey]=DiscreteStatsTable[[#This Row],[GroupByKey]])*DiscreteStatsTable[Replication]))</f>
        <v>50</v>
      </c>
      <c r="Y2156" s="5">
        <f>IF(DiscreteStatsTable[[#This Row],[RepsRequested]]=DiscreteStatsTable[[#This Row],[RepsWithStatObserved]],1,0)</f>
        <v>1</v>
      </c>
    </row>
    <row r="2157" spans="1:25" x14ac:dyDescent="0.25">
      <c r="A2157" t="s">
        <v>68</v>
      </c>
      <c r="B2157" t="s">
        <v>70</v>
      </c>
      <c r="C2157">
        <v>28</v>
      </c>
      <c r="D2157" t="s">
        <v>102</v>
      </c>
      <c r="E2157" t="s">
        <v>82</v>
      </c>
      <c r="F2157" t="s">
        <v>81</v>
      </c>
      <c r="G2157">
        <v>1.62065767619226</v>
      </c>
      <c r="H2157">
        <v>2E+20</v>
      </c>
      <c r="I2157">
        <v>0</v>
      </c>
      <c r="J2157">
        <v>11.6778385475373</v>
      </c>
      <c r="K2157">
        <v>139</v>
      </c>
      <c r="L215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57" s="5" cm="1">
        <f t="array" ref="M2157">MAX(IF((ProjectInfoTable[ProjectName]=DiscreteStatsTable[[#This Row],[ProjectName]]),(ProjectInfoTable[ProjectName]=DiscreteStatsTable[[#This Row],[ProjectName]])*ProjectInfoTable[NumberOfReplications]))</f>
        <v>50</v>
      </c>
      <c r="N2157" s="5" cm="1">
        <f t="array" ref="N2157">IFERROR(AVERAGE(IF((DiscreteStatsTable[GroupByKey]=DiscreteStatsTable[[#This Row],[GroupByKey]]),(DiscreteStatsTable[GroupByKey]=DiscreteStatsTable[[#This Row],[GroupByKey]])*DiscreteStatsTable[Average])),0)</f>
        <v>4.7150067560367441</v>
      </c>
      <c r="O2157" s="5" cm="1">
        <f t="array" ref="O2157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57" s="5" cm="1">
        <f t="array" ref="P2157">MAX(IF((ProjectInfoTable[ProjectName]=DiscreteStatsTable[[#This Row],[ProjectName]]),(ProjectInfoTable[ProjectName]=DiscreteStatsTable[[#This Row],[ProjectName]])*ProjectInfoTable[ConfidenceInterval]))</f>
        <v>0.95</v>
      </c>
      <c r="Q2157" s="5">
        <f>IF(AND(DiscreteStatsTable[[#This Row],[RepsWithStatObserved]]=1,Y2157=0),200000000000000000000,IFERROR(_xlfn.T.INV.2T(1 -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57" s="5" cm="1">
        <f t="array" ref="R2157">MIN(IF((DiscreteStatsTable[GroupByKey]=DiscreteStatsTable[[#This Row],[GroupByKey]]),(DiscreteStatsTable[GroupByKey]=DiscreteStatsTable[[#This Row],[GroupByKey]])*DiscreteStatsTable[Average]))</f>
        <v>1.0011734930501499</v>
      </c>
      <c r="S2157" s="5" cm="1">
        <f t="array" ref="S2157">MAX(IF((DiscreteStatsTable[GroupByKey]=DiscreteStatsTable[[#This Row],[GroupByKey]]),(DiscreteStatsTable[GroupByKey]=DiscreteStatsTable[[#This Row],[GroupByKey]])*DiscreteStatsTable[Average]))</f>
        <v>28.038869293623701</v>
      </c>
      <c r="T2157" s="5" cm="1">
        <f t="array" ref="T2157">MIN(IF((DiscreteStatsTable[GroupByKey]=DiscreteStatsTable[[#This Row],[GroupByKey]]),(DiscreteStatsTable[GroupByKey]=DiscreteStatsTable[[#This Row],[GroupByKey]])*DiscreteStatsTable[Minimum]))</f>
        <v>0</v>
      </c>
      <c r="U2157" s="5" cm="1">
        <f t="array" ref="U2157">MAX(IF((DiscreteStatsTable[GroupByKey]=DiscreteStatsTable[[#This Row],[GroupByKey]]),(DiscreteStatsTable[GroupByKey]=DiscreteStatsTable[[#This Row],[GroupByKey]])*DiscreteStatsTable[Maximum]))</f>
        <v>63.809412329180802</v>
      </c>
      <c r="V2157" s="5" cm="1">
        <f t="array" ref="V2157">IFERROR(AVERAGE(IF((DiscreteStatsTable[GroupByKey]=DiscreteStatsTable[[#This Row],[GroupByKey]]),(DiscreteStatsTable[GroupByKey]=DiscreteStatsTable[[#This Row],[GroupByKey]])*DiscreteStatsTable[NumberObservations])),0)</f>
        <v>138.38</v>
      </c>
      <c r="W2157" s="5">
        <f>IF((DiscreteStatsTable[[#This Row],[RepsRequested]]&gt;1),DiscreteStatsTable[[#This Row],[HalfWidth]],DiscreteStatsTable[[#This Row],[BatchMeansHalfWidth]])</f>
        <v>1.2453418539016112</v>
      </c>
      <c r="X2157" s="5" cm="1">
        <f t="array" ref="X2157">COUNT(IF((DiscreteStatsTable[GroupByKey]=DiscreteStatsTable[[#This Row],[GroupByKey]]),(DiscreteStatsTable[GroupByKey]=DiscreteStatsTable[[#This Row],[GroupByKey]])*DiscreteStatsTable[Replication]))</f>
        <v>50</v>
      </c>
      <c r="Y2157" s="5">
        <f>IF(DiscreteStatsTable[[#This Row],[RepsRequested]]=DiscreteStatsTable[[#This Row],[RepsWithStatObserved]],1,0)</f>
        <v>1</v>
      </c>
    </row>
    <row r="2158" spans="1:25" x14ac:dyDescent="0.25">
      <c r="A2158" t="s">
        <v>68</v>
      </c>
      <c r="B2158" t="s">
        <v>70</v>
      </c>
      <c r="C2158">
        <v>29</v>
      </c>
      <c r="D2158" t="s">
        <v>102</v>
      </c>
      <c r="E2158" t="s">
        <v>80</v>
      </c>
      <c r="F2158" t="s">
        <v>81</v>
      </c>
      <c r="G2158">
        <v>0</v>
      </c>
      <c r="H2158">
        <v>2E+20</v>
      </c>
      <c r="I2158">
        <v>0</v>
      </c>
      <c r="J2158">
        <v>0</v>
      </c>
      <c r="K2158">
        <v>139</v>
      </c>
      <c r="L215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58" s="5" cm="1">
        <f t="array" ref="M2158">MAX(IF((ProjectInfoTable[ProjectName]=DiscreteStatsTable[[#This Row],[ProjectName]]),(ProjectInfoTable[ProjectName]=DiscreteStatsTable[[#This Row],[ProjectName]])*ProjectInfoTable[NumberOfReplications]))</f>
        <v>50</v>
      </c>
      <c r="N2158" s="5" cm="1">
        <f t="array" ref="N2158">IFERROR(AVERAGE(IF((DiscreteStatsTable[GroupByKey]=DiscreteStatsTable[[#This Row],[GroupByKey]]),(DiscreteStatsTable[GroupByKey]=DiscreteStatsTable[[#This Row],[GroupByKey]])*DiscreteStatsTable[Average])),0)</f>
        <v>0</v>
      </c>
      <c r="O2158" s="5" cm="1">
        <f t="array" ref="O2158">IFERROR(_xlfn.STDEV.S(IF((DiscreteStatsTable[GroupByKey]=DiscreteStatsTable[[#This Row],[GroupByKey]]),(DiscreteStatsTable[GroupByKey]=DiscreteStatsTable[[#This Row],[GroupByKey]])*DiscreteStatsTable[Average])),0)</f>
        <v>0</v>
      </c>
      <c r="P2158" s="5" cm="1">
        <f t="array" ref="P2158">MAX(IF((ProjectInfoTable[ProjectName]=DiscreteStatsTable[[#This Row],[ProjectName]]),(ProjectInfoTable[ProjectName]=DiscreteStatsTable[[#This Row],[ProjectName]])*ProjectInfoTable[ConfidenceInterval]))</f>
        <v>0.95</v>
      </c>
      <c r="Q2158" s="5">
        <f>IF(AND(DiscreteStatsTable[[#This Row],[RepsWithStatObserved]]=1,Y2158=0),200000000000000000000,IFERROR(_xlfn.T.INV.2T(1 -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8" s="5" cm="1">
        <f t="array" ref="R2158">MIN(IF((DiscreteStatsTable[GroupByKey]=DiscreteStatsTable[[#This Row],[GroupByKey]]),(DiscreteStatsTable[GroupByKey]=DiscreteStatsTable[[#This Row],[GroupByKey]])*DiscreteStatsTable[Average]))</f>
        <v>0</v>
      </c>
      <c r="S2158" s="5" cm="1">
        <f t="array" ref="S2158">MAX(IF((DiscreteStatsTable[GroupByKey]=DiscreteStatsTable[[#This Row],[GroupByKey]]),(DiscreteStatsTable[GroupByKey]=DiscreteStatsTable[[#This Row],[GroupByKey]])*DiscreteStatsTable[Average]))</f>
        <v>0</v>
      </c>
      <c r="T2158" s="5" cm="1">
        <f t="array" ref="T2158">MIN(IF((DiscreteStatsTable[GroupByKey]=DiscreteStatsTable[[#This Row],[GroupByKey]]),(DiscreteStatsTable[GroupByKey]=DiscreteStatsTable[[#This Row],[GroupByKey]])*DiscreteStatsTable[Minimum]))</f>
        <v>0</v>
      </c>
      <c r="U2158" s="5" cm="1">
        <f t="array" ref="U2158">MAX(IF((DiscreteStatsTable[GroupByKey]=DiscreteStatsTable[[#This Row],[GroupByKey]]),(DiscreteStatsTable[GroupByKey]=DiscreteStatsTable[[#This Row],[GroupByKey]])*DiscreteStatsTable[Maximum]))</f>
        <v>0</v>
      </c>
      <c r="V2158" s="5" cm="1">
        <f t="array" ref="V2158">IFERROR(AVERAGE(IF((DiscreteStatsTable[GroupByKey]=DiscreteStatsTable[[#This Row],[GroupByKey]]),(DiscreteStatsTable[GroupByKey]=DiscreteStatsTable[[#This Row],[GroupByKey]])*DiscreteStatsTable[NumberObservations])),0)</f>
        <v>138.38</v>
      </c>
      <c r="W2158" s="5">
        <f>IF((DiscreteStatsTable[[#This Row],[RepsRequested]]&gt;1),DiscreteStatsTable[[#This Row],[HalfWidth]],DiscreteStatsTable[[#This Row],[BatchMeansHalfWidth]])</f>
        <v>0</v>
      </c>
      <c r="X2158" s="5" cm="1">
        <f t="array" ref="X2158">COUNT(IF((DiscreteStatsTable[GroupByKey]=DiscreteStatsTable[[#This Row],[GroupByKey]]),(DiscreteStatsTable[GroupByKey]=DiscreteStatsTable[[#This Row],[GroupByKey]])*DiscreteStatsTable[Replication]))</f>
        <v>50</v>
      </c>
      <c r="Y2158" s="5">
        <f>IF(DiscreteStatsTable[[#This Row],[RepsRequested]]=DiscreteStatsTable[[#This Row],[RepsWithStatObserved]],1,0)</f>
        <v>1</v>
      </c>
    </row>
    <row r="2159" spans="1:25" x14ac:dyDescent="0.25">
      <c r="A2159" t="s">
        <v>68</v>
      </c>
      <c r="B2159" t="s">
        <v>70</v>
      </c>
      <c r="C2159">
        <v>29</v>
      </c>
      <c r="D2159" t="s">
        <v>102</v>
      </c>
      <c r="E2159" t="s">
        <v>82</v>
      </c>
      <c r="F2159" t="s">
        <v>81</v>
      </c>
      <c r="G2159">
        <v>1.3343909484712699</v>
      </c>
      <c r="H2159">
        <v>2E+20</v>
      </c>
      <c r="I2159">
        <v>0</v>
      </c>
      <c r="J2159">
        <v>14.433399867917</v>
      </c>
      <c r="K2159">
        <v>139</v>
      </c>
      <c r="L215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59" s="5" cm="1">
        <f t="array" ref="M2159">MAX(IF((ProjectInfoTable[ProjectName]=DiscreteStatsTable[[#This Row],[ProjectName]]),(ProjectInfoTable[ProjectName]=DiscreteStatsTable[[#This Row],[ProjectName]])*ProjectInfoTable[NumberOfReplications]))</f>
        <v>50</v>
      </c>
      <c r="N2159" s="5" cm="1">
        <f t="array" ref="N2159">IFERROR(AVERAGE(IF((DiscreteStatsTable[GroupByKey]=DiscreteStatsTable[[#This Row],[GroupByKey]]),(DiscreteStatsTable[GroupByKey]=DiscreteStatsTable[[#This Row],[GroupByKey]])*DiscreteStatsTable[Average])),0)</f>
        <v>4.7150067560367441</v>
      </c>
      <c r="O2159" s="5" cm="1">
        <f t="array" ref="O2159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59" s="5" cm="1">
        <f t="array" ref="P2159">MAX(IF((ProjectInfoTable[ProjectName]=DiscreteStatsTable[[#This Row],[ProjectName]]),(ProjectInfoTable[ProjectName]=DiscreteStatsTable[[#This Row],[ProjectName]])*ProjectInfoTable[ConfidenceInterval]))</f>
        <v>0.95</v>
      </c>
      <c r="Q2159" s="5">
        <f>IF(AND(DiscreteStatsTable[[#This Row],[RepsWithStatObserved]]=1,Y2159=0),200000000000000000000,IFERROR(_xlfn.T.INV.2T(1 -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59" s="5" cm="1">
        <f t="array" ref="R2159">MIN(IF((DiscreteStatsTable[GroupByKey]=DiscreteStatsTable[[#This Row],[GroupByKey]]),(DiscreteStatsTable[GroupByKey]=DiscreteStatsTable[[#This Row],[GroupByKey]])*DiscreteStatsTable[Average]))</f>
        <v>1.0011734930501499</v>
      </c>
      <c r="S2159" s="5" cm="1">
        <f t="array" ref="S2159">MAX(IF((DiscreteStatsTable[GroupByKey]=DiscreteStatsTable[[#This Row],[GroupByKey]]),(DiscreteStatsTable[GroupByKey]=DiscreteStatsTable[[#This Row],[GroupByKey]])*DiscreteStatsTable[Average]))</f>
        <v>28.038869293623701</v>
      </c>
      <c r="T2159" s="5" cm="1">
        <f t="array" ref="T2159">MIN(IF((DiscreteStatsTable[GroupByKey]=DiscreteStatsTable[[#This Row],[GroupByKey]]),(DiscreteStatsTable[GroupByKey]=DiscreteStatsTable[[#This Row],[GroupByKey]])*DiscreteStatsTable[Minimum]))</f>
        <v>0</v>
      </c>
      <c r="U2159" s="5" cm="1">
        <f t="array" ref="U2159">MAX(IF((DiscreteStatsTable[GroupByKey]=DiscreteStatsTable[[#This Row],[GroupByKey]]),(DiscreteStatsTable[GroupByKey]=DiscreteStatsTable[[#This Row],[GroupByKey]])*DiscreteStatsTable[Maximum]))</f>
        <v>63.809412329180802</v>
      </c>
      <c r="V2159" s="5" cm="1">
        <f t="array" ref="V2159">IFERROR(AVERAGE(IF((DiscreteStatsTable[GroupByKey]=DiscreteStatsTable[[#This Row],[GroupByKey]]),(DiscreteStatsTable[GroupByKey]=DiscreteStatsTable[[#This Row],[GroupByKey]])*DiscreteStatsTable[NumberObservations])),0)</f>
        <v>138.38</v>
      </c>
      <c r="W2159" s="5">
        <f>IF((DiscreteStatsTable[[#This Row],[RepsRequested]]&gt;1),DiscreteStatsTable[[#This Row],[HalfWidth]],DiscreteStatsTable[[#This Row],[BatchMeansHalfWidth]])</f>
        <v>1.2453418539016112</v>
      </c>
      <c r="X2159" s="5" cm="1">
        <f t="array" ref="X2159">COUNT(IF((DiscreteStatsTable[GroupByKey]=DiscreteStatsTable[[#This Row],[GroupByKey]]),(DiscreteStatsTable[GroupByKey]=DiscreteStatsTable[[#This Row],[GroupByKey]])*DiscreteStatsTable[Replication]))</f>
        <v>50</v>
      </c>
      <c r="Y2159" s="5">
        <f>IF(DiscreteStatsTable[[#This Row],[RepsRequested]]=DiscreteStatsTable[[#This Row],[RepsWithStatObserved]],1,0)</f>
        <v>1</v>
      </c>
    </row>
    <row r="2160" spans="1:25" x14ac:dyDescent="0.25">
      <c r="A2160" t="s">
        <v>68</v>
      </c>
      <c r="B2160" t="s">
        <v>70</v>
      </c>
      <c r="C2160">
        <v>30</v>
      </c>
      <c r="D2160" t="s">
        <v>102</v>
      </c>
      <c r="E2160" t="s">
        <v>80</v>
      </c>
      <c r="F2160" t="s">
        <v>81</v>
      </c>
      <c r="G2160">
        <v>0</v>
      </c>
      <c r="H2160">
        <v>2E+20</v>
      </c>
      <c r="I2160">
        <v>0</v>
      </c>
      <c r="J2160">
        <v>0</v>
      </c>
      <c r="K2160">
        <v>139</v>
      </c>
      <c r="L216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60" s="5" cm="1">
        <f t="array" ref="M2160">MAX(IF((ProjectInfoTable[ProjectName]=DiscreteStatsTable[[#This Row],[ProjectName]]),(ProjectInfoTable[ProjectName]=DiscreteStatsTable[[#This Row],[ProjectName]])*ProjectInfoTable[NumberOfReplications]))</f>
        <v>50</v>
      </c>
      <c r="N2160" s="5" cm="1">
        <f t="array" ref="N2160">IFERROR(AVERAGE(IF((DiscreteStatsTable[GroupByKey]=DiscreteStatsTable[[#This Row],[GroupByKey]]),(DiscreteStatsTable[GroupByKey]=DiscreteStatsTable[[#This Row],[GroupByKey]])*DiscreteStatsTable[Average])),0)</f>
        <v>0</v>
      </c>
      <c r="O2160" s="5" cm="1">
        <f t="array" ref="O2160">IFERROR(_xlfn.STDEV.S(IF((DiscreteStatsTable[GroupByKey]=DiscreteStatsTable[[#This Row],[GroupByKey]]),(DiscreteStatsTable[GroupByKey]=DiscreteStatsTable[[#This Row],[GroupByKey]])*DiscreteStatsTable[Average])),0)</f>
        <v>0</v>
      </c>
      <c r="P2160" s="5" cm="1">
        <f t="array" ref="P2160">MAX(IF((ProjectInfoTable[ProjectName]=DiscreteStatsTable[[#This Row],[ProjectName]]),(ProjectInfoTable[ProjectName]=DiscreteStatsTable[[#This Row],[ProjectName]])*ProjectInfoTable[ConfidenceInterval]))</f>
        <v>0.95</v>
      </c>
      <c r="Q2160" s="5">
        <f>IF(AND(DiscreteStatsTable[[#This Row],[RepsWithStatObserved]]=1,Y2160=0),200000000000000000000,IFERROR(_xlfn.T.INV.2T(1 -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0" s="5" cm="1">
        <f t="array" ref="R2160">MIN(IF((DiscreteStatsTable[GroupByKey]=DiscreteStatsTable[[#This Row],[GroupByKey]]),(DiscreteStatsTable[GroupByKey]=DiscreteStatsTable[[#This Row],[GroupByKey]])*DiscreteStatsTable[Average]))</f>
        <v>0</v>
      </c>
      <c r="S2160" s="5" cm="1">
        <f t="array" ref="S2160">MAX(IF((DiscreteStatsTable[GroupByKey]=DiscreteStatsTable[[#This Row],[GroupByKey]]),(DiscreteStatsTable[GroupByKey]=DiscreteStatsTable[[#This Row],[GroupByKey]])*DiscreteStatsTable[Average]))</f>
        <v>0</v>
      </c>
      <c r="T2160" s="5" cm="1">
        <f t="array" ref="T2160">MIN(IF((DiscreteStatsTable[GroupByKey]=DiscreteStatsTable[[#This Row],[GroupByKey]]),(DiscreteStatsTable[GroupByKey]=DiscreteStatsTable[[#This Row],[GroupByKey]])*DiscreteStatsTable[Minimum]))</f>
        <v>0</v>
      </c>
      <c r="U2160" s="5" cm="1">
        <f t="array" ref="U2160">MAX(IF((DiscreteStatsTable[GroupByKey]=DiscreteStatsTable[[#This Row],[GroupByKey]]),(DiscreteStatsTable[GroupByKey]=DiscreteStatsTable[[#This Row],[GroupByKey]])*DiscreteStatsTable[Maximum]))</f>
        <v>0</v>
      </c>
      <c r="V2160" s="5" cm="1">
        <f t="array" ref="V2160">IFERROR(AVERAGE(IF((DiscreteStatsTable[GroupByKey]=DiscreteStatsTable[[#This Row],[GroupByKey]]),(DiscreteStatsTable[GroupByKey]=DiscreteStatsTable[[#This Row],[GroupByKey]])*DiscreteStatsTable[NumberObservations])),0)</f>
        <v>138.38</v>
      </c>
      <c r="W2160" s="5">
        <f>IF((DiscreteStatsTable[[#This Row],[RepsRequested]]&gt;1),DiscreteStatsTable[[#This Row],[HalfWidth]],DiscreteStatsTable[[#This Row],[BatchMeansHalfWidth]])</f>
        <v>0</v>
      </c>
      <c r="X2160" s="5" cm="1">
        <f t="array" ref="X2160">COUNT(IF((DiscreteStatsTable[GroupByKey]=DiscreteStatsTable[[#This Row],[GroupByKey]]),(DiscreteStatsTable[GroupByKey]=DiscreteStatsTable[[#This Row],[GroupByKey]])*DiscreteStatsTable[Replication]))</f>
        <v>50</v>
      </c>
      <c r="Y2160" s="5">
        <f>IF(DiscreteStatsTable[[#This Row],[RepsRequested]]=DiscreteStatsTable[[#This Row],[RepsWithStatObserved]],1,0)</f>
        <v>1</v>
      </c>
    </row>
    <row r="2161" spans="1:25" x14ac:dyDescent="0.25">
      <c r="A2161" t="s">
        <v>68</v>
      </c>
      <c r="B2161" t="s">
        <v>70</v>
      </c>
      <c r="C2161">
        <v>30</v>
      </c>
      <c r="D2161" t="s">
        <v>102</v>
      </c>
      <c r="E2161" t="s">
        <v>82</v>
      </c>
      <c r="F2161" t="s">
        <v>81</v>
      </c>
      <c r="G2161">
        <v>2.5125657667640899</v>
      </c>
      <c r="H2161">
        <v>2E+20</v>
      </c>
      <c r="I2161">
        <v>0</v>
      </c>
      <c r="J2161">
        <v>18.456201361852202</v>
      </c>
      <c r="K2161">
        <v>139</v>
      </c>
      <c r="L216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61" s="5" cm="1">
        <f t="array" ref="M2161">MAX(IF((ProjectInfoTable[ProjectName]=DiscreteStatsTable[[#This Row],[ProjectName]]),(ProjectInfoTable[ProjectName]=DiscreteStatsTable[[#This Row],[ProjectName]])*ProjectInfoTable[NumberOfReplications]))</f>
        <v>50</v>
      </c>
      <c r="N2161" s="5" cm="1">
        <f t="array" ref="N2161">IFERROR(AVERAGE(IF((DiscreteStatsTable[GroupByKey]=DiscreteStatsTable[[#This Row],[GroupByKey]]),(DiscreteStatsTable[GroupByKey]=DiscreteStatsTable[[#This Row],[GroupByKey]])*DiscreteStatsTable[Average])),0)</f>
        <v>4.7150067560367441</v>
      </c>
      <c r="O2161" s="5" cm="1">
        <f t="array" ref="O2161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61" s="5" cm="1">
        <f t="array" ref="P2161">MAX(IF((ProjectInfoTable[ProjectName]=DiscreteStatsTable[[#This Row],[ProjectName]]),(ProjectInfoTable[ProjectName]=DiscreteStatsTable[[#This Row],[ProjectName]])*ProjectInfoTable[ConfidenceInterval]))</f>
        <v>0.95</v>
      </c>
      <c r="Q2161" s="5">
        <f>IF(AND(DiscreteStatsTable[[#This Row],[RepsWithStatObserved]]=1,Y2161=0),200000000000000000000,IFERROR(_xlfn.T.INV.2T(1 -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61" s="5" cm="1">
        <f t="array" ref="R2161">MIN(IF((DiscreteStatsTable[GroupByKey]=DiscreteStatsTable[[#This Row],[GroupByKey]]),(DiscreteStatsTable[GroupByKey]=DiscreteStatsTable[[#This Row],[GroupByKey]])*DiscreteStatsTable[Average]))</f>
        <v>1.0011734930501499</v>
      </c>
      <c r="S2161" s="5" cm="1">
        <f t="array" ref="S2161">MAX(IF((DiscreteStatsTable[GroupByKey]=DiscreteStatsTable[[#This Row],[GroupByKey]]),(DiscreteStatsTable[GroupByKey]=DiscreteStatsTable[[#This Row],[GroupByKey]])*DiscreteStatsTable[Average]))</f>
        <v>28.038869293623701</v>
      </c>
      <c r="T2161" s="5" cm="1">
        <f t="array" ref="T2161">MIN(IF((DiscreteStatsTable[GroupByKey]=DiscreteStatsTable[[#This Row],[GroupByKey]]),(DiscreteStatsTable[GroupByKey]=DiscreteStatsTable[[#This Row],[GroupByKey]])*DiscreteStatsTable[Minimum]))</f>
        <v>0</v>
      </c>
      <c r="U2161" s="5" cm="1">
        <f t="array" ref="U2161">MAX(IF((DiscreteStatsTable[GroupByKey]=DiscreteStatsTable[[#This Row],[GroupByKey]]),(DiscreteStatsTable[GroupByKey]=DiscreteStatsTable[[#This Row],[GroupByKey]])*DiscreteStatsTable[Maximum]))</f>
        <v>63.809412329180802</v>
      </c>
      <c r="V2161" s="5" cm="1">
        <f t="array" ref="V2161">IFERROR(AVERAGE(IF((DiscreteStatsTable[GroupByKey]=DiscreteStatsTable[[#This Row],[GroupByKey]]),(DiscreteStatsTable[GroupByKey]=DiscreteStatsTable[[#This Row],[GroupByKey]])*DiscreteStatsTable[NumberObservations])),0)</f>
        <v>138.38</v>
      </c>
      <c r="W2161" s="5">
        <f>IF((DiscreteStatsTable[[#This Row],[RepsRequested]]&gt;1),DiscreteStatsTable[[#This Row],[HalfWidth]],DiscreteStatsTable[[#This Row],[BatchMeansHalfWidth]])</f>
        <v>1.2453418539016112</v>
      </c>
      <c r="X2161" s="5" cm="1">
        <f t="array" ref="X2161">COUNT(IF((DiscreteStatsTable[GroupByKey]=DiscreteStatsTable[[#This Row],[GroupByKey]]),(DiscreteStatsTable[GroupByKey]=DiscreteStatsTable[[#This Row],[GroupByKey]])*DiscreteStatsTable[Replication]))</f>
        <v>50</v>
      </c>
      <c r="Y2161" s="5">
        <f>IF(DiscreteStatsTable[[#This Row],[RepsRequested]]=DiscreteStatsTable[[#This Row],[RepsWithStatObserved]],1,0)</f>
        <v>1</v>
      </c>
    </row>
    <row r="2162" spans="1:25" x14ac:dyDescent="0.25">
      <c r="A2162" t="s">
        <v>68</v>
      </c>
      <c r="B2162" t="s">
        <v>70</v>
      </c>
      <c r="C2162">
        <v>31</v>
      </c>
      <c r="D2162" t="s">
        <v>102</v>
      </c>
      <c r="E2162" t="s">
        <v>80</v>
      </c>
      <c r="F2162" t="s">
        <v>81</v>
      </c>
      <c r="G2162">
        <v>0</v>
      </c>
      <c r="H2162">
        <v>2E+20</v>
      </c>
      <c r="I2162">
        <v>0</v>
      </c>
      <c r="J2162">
        <v>0</v>
      </c>
      <c r="K2162">
        <v>141</v>
      </c>
      <c r="L216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62" s="5" cm="1">
        <f t="array" ref="M2162">MAX(IF((ProjectInfoTable[ProjectName]=DiscreteStatsTable[[#This Row],[ProjectName]]),(ProjectInfoTable[ProjectName]=DiscreteStatsTable[[#This Row],[ProjectName]])*ProjectInfoTable[NumberOfReplications]))</f>
        <v>50</v>
      </c>
      <c r="N2162" s="5" cm="1">
        <f t="array" ref="N2162">IFERROR(AVERAGE(IF((DiscreteStatsTable[GroupByKey]=DiscreteStatsTable[[#This Row],[GroupByKey]]),(DiscreteStatsTable[GroupByKey]=DiscreteStatsTable[[#This Row],[GroupByKey]])*DiscreteStatsTable[Average])),0)</f>
        <v>0</v>
      </c>
      <c r="O2162" s="5" cm="1">
        <f t="array" ref="O2162">IFERROR(_xlfn.STDEV.S(IF((DiscreteStatsTable[GroupByKey]=DiscreteStatsTable[[#This Row],[GroupByKey]]),(DiscreteStatsTable[GroupByKey]=DiscreteStatsTable[[#This Row],[GroupByKey]])*DiscreteStatsTable[Average])),0)</f>
        <v>0</v>
      </c>
      <c r="P2162" s="5" cm="1">
        <f t="array" ref="P2162">MAX(IF((ProjectInfoTable[ProjectName]=DiscreteStatsTable[[#This Row],[ProjectName]]),(ProjectInfoTable[ProjectName]=DiscreteStatsTable[[#This Row],[ProjectName]])*ProjectInfoTable[ConfidenceInterval]))</f>
        <v>0.95</v>
      </c>
      <c r="Q2162" s="5">
        <f>IF(AND(DiscreteStatsTable[[#This Row],[RepsWithStatObserved]]=1,Y2162=0),200000000000000000000,IFERROR(_xlfn.T.INV.2T(1 -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2" s="5" cm="1">
        <f t="array" ref="R2162">MIN(IF((DiscreteStatsTable[GroupByKey]=DiscreteStatsTable[[#This Row],[GroupByKey]]),(DiscreteStatsTable[GroupByKey]=DiscreteStatsTable[[#This Row],[GroupByKey]])*DiscreteStatsTable[Average]))</f>
        <v>0</v>
      </c>
      <c r="S2162" s="5" cm="1">
        <f t="array" ref="S2162">MAX(IF((DiscreteStatsTable[GroupByKey]=DiscreteStatsTable[[#This Row],[GroupByKey]]),(DiscreteStatsTable[GroupByKey]=DiscreteStatsTable[[#This Row],[GroupByKey]])*DiscreteStatsTable[Average]))</f>
        <v>0</v>
      </c>
      <c r="T2162" s="5" cm="1">
        <f t="array" ref="T2162">MIN(IF((DiscreteStatsTable[GroupByKey]=DiscreteStatsTable[[#This Row],[GroupByKey]]),(DiscreteStatsTable[GroupByKey]=DiscreteStatsTable[[#This Row],[GroupByKey]])*DiscreteStatsTable[Minimum]))</f>
        <v>0</v>
      </c>
      <c r="U2162" s="5" cm="1">
        <f t="array" ref="U2162">MAX(IF((DiscreteStatsTable[GroupByKey]=DiscreteStatsTable[[#This Row],[GroupByKey]]),(DiscreteStatsTable[GroupByKey]=DiscreteStatsTable[[#This Row],[GroupByKey]])*DiscreteStatsTable[Maximum]))</f>
        <v>0</v>
      </c>
      <c r="V2162" s="5" cm="1">
        <f t="array" ref="V2162">IFERROR(AVERAGE(IF((DiscreteStatsTable[GroupByKey]=DiscreteStatsTable[[#This Row],[GroupByKey]]),(DiscreteStatsTable[GroupByKey]=DiscreteStatsTable[[#This Row],[GroupByKey]])*DiscreteStatsTable[NumberObservations])),0)</f>
        <v>138.38</v>
      </c>
      <c r="W2162" s="5">
        <f>IF((DiscreteStatsTable[[#This Row],[RepsRequested]]&gt;1),DiscreteStatsTable[[#This Row],[HalfWidth]],DiscreteStatsTable[[#This Row],[BatchMeansHalfWidth]])</f>
        <v>0</v>
      </c>
      <c r="X2162" s="5" cm="1">
        <f t="array" ref="X2162">COUNT(IF((DiscreteStatsTable[GroupByKey]=DiscreteStatsTable[[#This Row],[GroupByKey]]),(DiscreteStatsTable[GroupByKey]=DiscreteStatsTable[[#This Row],[GroupByKey]])*DiscreteStatsTable[Replication]))</f>
        <v>50</v>
      </c>
      <c r="Y2162" s="5">
        <f>IF(DiscreteStatsTable[[#This Row],[RepsRequested]]=DiscreteStatsTable[[#This Row],[RepsWithStatObserved]],1,0)</f>
        <v>1</v>
      </c>
    </row>
    <row r="2163" spans="1:25" x14ac:dyDescent="0.25">
      <c r="A2163" t="s">
        <v>68</v>
      </c>
      <c r="B2163" t="s">
        <v>70</v>
      </c>
      <c r="C2163">
        <v>31</v>
      </c>
      <c r="D2163" t="s">
        <v>102</v>
      </c>
      <c r="E2163" t="s">
        <v>82</v>
      </c>
      <c r="F2163" t="s">
        <v>81</v>
      </c>
      <c r="G2163">
        <v>4.4047681035348498</v>
      </c>
      <c r="H2163">
        <v>2E+20</v>
      </c>
      <c r="I2163">
        <v>0</v>
      </c>
      <c r="J2163">
        <v>20.952363753161499</v>
      </c>
      <c r="K2163">
        <v>141</v>
      </c>
      <c r="L216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63" s="5" cm="1">
        <f t="array" ref="M2163">MAX(IF((ProjectInfoTable[ProjectName]=DiscreteStatsTable[[#This Row],[ProjectName]]),(ProjectInfoTable[ProjectName]=DiscreteStatsTable[[#This Row],[ProjectName]])*ProjectInfoTable[NumberOfReplications]))</f>
        <v>50</v>
      </c>
      <c r="N2163" s="5" cm="1">
        <f t="array" ref="N2163">IFERROR(AVERAGE(IF((DiscreteStatsTable[GroupByKey]=DiscreteStatsTable[[#This Row],[GroupByKey]]),(DiscreteStatsTable[GroupByKey]=DiscreteStatsTable[[#This Row],[GroupByKey]])*DiscreteStatsTable[Average])),0)</f>
        <v>4.7150067560367441</v>
      </c>
      <c r="O2163" s="5" cm="1">
        <f t="array" ref="O2163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63" s="5" cm="1">
        <f t="array" ref="P2163">MAX(IF((ProjectInfoTable[ProjectName]=DiscreteStatsTable[[#This Row],[ProjectName]]),(ProjectInfoTable[ProjectName]=DiscreteStatsTable[[#This Row],[ProjectName]])*ProjectInfoTable[ConfidenceInterval]))</f>
        <v>0.95</v>
      </c>
      <c r="Q2163" s="5">
        <f>IF(AND(DiscreteStatsTable[[#This Row],[RepsWithStatObserved]]=1,Y2163=0),200000000000000000000,IFERROR(_xlfn.T.INV.2T(1 -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63" s="5" cm="1">
        <f t="array" ref="R2163">MIN(IF((DiscreteStatsTable[GroupByKey]=DiscreteStatsTable[[#This Row],[GroupByKey]]),(DiscreteStatsTable[GroupByKey]=DiscreteStatsTable[[#This Row],[GroupByKey]])*DiscreteStatsTable[Average]))</f>
        <v>1.0011734930501499</v>
      </c>
      <c r="S2163" s="5" cm="1">
        <f t="array" ref="S2163">MAX(IF((DiscreteStatsTable[GroupByKey]=DiscreteStatsTable[[#This Row],[GroupByKey]]),(DiscreteStatsTable[GroupByKey]=DiscreteStatsTable[[#This Row],[GroupByKey]])*DiscreteStatsTable[Average]))</f>
        <v>28.038869293623701</v>
      </c>
      <c r="T2163" s="5" cm="1">
        <f t="array" ref="T2163">MIN(IF((DiscreteStatsTable[GroupByKey]=DiscreteStatsTable[[#This Row],[GroupByKey]]),(DiscreteStatsTable[GroupByKey]=DiscreteStatsTable[[#This Row],[GroupByKey]])*DiscreteStatsTable[Minimum]))</f>
        <v>0</v>
      </c>
      <c r="U2163" s="5" cm="1">
        <f t="array" ref="U2163">MAX(IF((DiscreteStatsTable[GroupByKey]=DiscreteStatsTable[[#This Row],[GroupByKey]]),(DiscreteStatsTable[GroupByKey]=DiscreteStatsTable[[#This Row],[GroupByKey]])*DiscreteStatsTable[Maximum]))</f>
        <v>63.809412329180802</v>
      </c>
      <c r="V2163" s="5" cm="1">
        <f t="array" ref="V2163">IFERROR(AVERAGE(IF((DiscreteStatsTable[GroupByKey]=DiscreteStatsTable[[#This Row],[GroupByKey]]),(DiscreteStatsTable[GroupByKey]=DiscreteStatsTable[[#This Row],[GroupByKey]])*DiscreteStatsTable[NumberObservations])),0)</f>
        <v>138.38</v>
      </c>
      <c r="W2163" s="5">
        <f>IF((DiscreteStatsTable[[#This Row],[RepsRequested]]&gt;1),DiscreteStatsTable[[#This Row],[HalfWidth]],DiscreteStatsTable[[#This Row],[BatchMeansHalfWidth]])</f>
        <v>1.2453418539016112</v>
      </c>
      <c r="X2163" s="5" cm="1">
        <f t="array" ref="X2163">COUNT(IF((DiscreteStatsTable[GroupByKey]=DiscreteStatsTable[[#This Row],[GroupByKey]]),(DiscreteStatsTable[GroupByKey]=DiscreteStatsTable[[#This Row],[GroupByKey]])*DiscreteStatsTable[Replication]))</f>
        <v>50</v>
      </c>
      <c r="Y2163" s="5">
        <f>IF(DiscreteStatsTable[[#This Row],[RepsRequested]]=DiscreteStatsTable[[#This Row],[RepsWithStatObserved]],1,0)</f>
        <v>1</v>
      </c>
    </row>
    <row r="2164" spans="1:25" x14ac:dyDescent="0.25">
      <c r="A2164" t="s">
        <v>68</v>
      </c>
      <c r="B2164" t="s">
        <v>70</v>
      </c>
      <c r="C2164">
        <v>32</v>
      </c>
      <c r="D2164" t="s">
        <v>102</v>
      </c>
      <c r="E2164" t="s">
        <v>80</v>
      </c>
      <c r="F2164" t="s">
        <v>81</v>
      </c>
      <c r="G2164">
        <v>0</v>
      </c>
      <c r="H2164">
        <v>2E+20</v>
      </c>
      <c r="I2164">
        <v>0</v>
      </c>
      <c r="J2164">
        <v>0</v>
      </c>
      <c r="K2164">
        <v>138</v>
      </c>
      <c r="L216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64" s="5" cm="1">
        <f t="array" ref="M2164">MAX(IF((ProjectInfoTable[ProjectName]=DiscreteStatsTable[[#This Row],[ProjectName]]),(ProjectInfoTable[ProjectName]=DiscreteStatsTable[[#This Row],[ProjectName]])*ProjectInfoTable[NumberOfReplications]))</f>
        <v>50</v>
      </c>
      <c r="N2164" s="5" cm="1">
        <f t="array" ref="N2164">IFERROR(AVERAGE(IF((DiscreteStatsTable[GroupByKey]=DiscreteStatsTable[[#This Row],[GroupByKey]]),(DiscreteStatsTable[GroupByKey]=DiscreteStatsTable[[#This Row],[GroupByKey]])*DiscreteStatsTable[Average])),0)</f>
        <v>0</v>
      </c>
      <c r="O2164" s="5" cm="1">
        <f t="array" ref="O2164">IFERROR(_xlfn.STDEV.S(IF((DiscreteStatsTable[GroupByKey]=DiscreteStatsTable[[#This Row],[GroupByKey]]),(DiscreteStatsTable[GroupByKey]=DiscreteStatsTable[[#This Row],[GroupByKey]])*DiscreteStatsTable[Average])),0)</f>
        <v>0</v>
      </c>
      <c r="P2164" s="5" cm="1">
        <f t="array" ref="P2164">MAX(IF((ProjectInfoTable[ProjectName]=DiscreteStatsTable[[#This Row],[ProjectName]]),(ProjectInfoTable[ProjectName]=DiscreteStatsTable[[#This Row],[ProjectName]])*ProjectInfoTable[ConfidenceInterval]))</f>
        <v>0.95</v>
      </c>
      <c r="Q2164" s="5">
        <f>IF(AND(DiscreteStatsTable[[#This Row],[RepsWithStatObserved]]=1,Y2164=0),200000000000000000000,IFERROR(_xlfn.T.INV.2T(1 -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4" s="5" cm="1">
        <f t="array" ref="R2164">MIN(IF((DiscreteStatsTable[GroupByKey]=DiscreteStatsTable[[#This Row],[GroupByKey]]),(DiscreteStatsTable[GroupByKey]=DiscreteStatsTable[[#This Row],[GroupByKey]])*DiscreteStatsTable[Average]))</f>
        <v>0</v>
      </c>
      <c r="S2164" s="5" cm="1">
        <f t="array" ref="S2164">MAX(IF((DiscreteStatsTable[GroupByKey]=DiscreteStatsTable[[#This Row],[GroupByKey]]),(DiscreteStatsTable[GroupByKey]=DiscreteStatsTable[[#This Row],[GroupByKey]])*DiscreteStatsTable[Average]))</f>
        <v>0</v>
      </c>
      <c r="T2164" s="5" cm="1">
        <f t="array" ref="T2164">MIN(IF((DiscreteStatsTable[GroupByKey]=DiscreteStatsTable[[#This Row],[GroupByKey]]),(DiscreteStatsTable[GroupByKey]=DiscreteStatsTable[[#This Row],[GroupByKey]])*DiscreteStatsTable[Minimum]))</f>
        <v>0</v>
      </c>
      <c r="U2164" s="5" cm="1">
        <f t="array" ref="U2164">MAX(IF((DiscreteStatsTable[GroupByKey]=DiscreteStatsTable[[#This Row],[GroupByKey]]),(DiscreteStatsTable[GroupByKey]=DiscreteStatsTable[[#This Row],[GroupByKey]])*DiscreteStatsTable[Maximum]))</f>
        <v>0</v>
      </c>
      <c r="V2164" s="5" cm="1">
        <f t="array" ref="V2164">IFERROR(AVERAGE(IF((DiscreteStatsTable[GroupByKey]=DiscreteStatsTable[[#This Row],[GroupByKey]]),(DiscreteStatsTable[GroupByKey]=DiscreteStatsTable[[#This Row],[GroupByKey]])*DiscreteStatsTable[NumberObservations])),0)</f>
        <v>138.38</v>
      </c>
      <c r="W2164" s="5">
        <f>IF((DiscreteStatsTable[[#This Row],[RepsRequested]]&gt;1),DiscreteStatsTable[[#This Row],[HalfWidth]],DiscreteStatsTable[[#This Row],[BatchMeansHalfWidth]])</f>
        <v>0</v>
      </c>
      <c r="X2164" s="5" cm="1">
        <f t="array" ref="X2164">COUNT(IF((DiscreteStatsTable[GroupByKey]=DiscreteStatsTable[[#This Row],[GroupByKey]]),(DiscreteStatsTable[GroupByKey]=DiscreteStatsTable[[#This Row],[GroupByKey]])*DiscreteStatsTable[Replication]))</f>
        <v>50</v>
      </c>
      <c r="Y2164" s="5">
        <f>IF(DiscreteStatsTable[[#This Row],[RepsRequested]]=DiscreteStatsTable[[#This Row],[RepsWithStatObserved]],1,0)</f>
        <v>1</v>
      </c>
    </row>
    <row r="2165" spans="1:25" x14ac:dyDescent="0.25">
      <c r="A2165" t="s">
        <v>68</v>
      </c>
      <c r="B2165" t="s">
        <v>70</v>
      </c>
      <c r="C2165">
        <v>32</v>
      </c>
      <c r="D2165" t="s">
        <v>102</v>
      </c>
      <c r="E2165" t="s">
        <v>82</v>
      </c>
      <c r="F2165" t="s">
        <v>81</v>
      </c>
      <c r="G2165">
        <v>2.4927178683649802</v>
      </c>
      <c r="H2165">
        <v>2E+20</v>
      </c>
      <c r="I2165">
        <v>0</v>
      </c>
      <c r="J2165">
        <v>22.2588129556671</v>
      </c>
      <c r="K2165">
        <v>138</v>
      </c>
      <c r="L216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65" s="5" cm="1">
        <f t="array" ref="M2165">MAX(IF((ProjectInfoTable[ProjectName]=DiscreteStatsTable[[#This Row],[ProjectName]]),(ProjectInfoTable[ProjectName]=DiscreteStatsTable[[#This Row],[ProjectName]])*ProjectInfoTable[NumberOfReplications]))</f>
        <v>50</v>
      </c>
      <c r="N2165" s="5" cm="1">
        <f t="array" ref="N2165">IFERROR(AVERAGE(IF((DiscreteStatsTable[GroupByKey]=DiscreteStatsTable[[#This Row],[GroupByKey]]),(DiscreteStatsTable[GroupByKey]=DiscreteStatsTable[[#This Row],[GroupByKey]])*DiscreteStatsTable[Average])),0)</f>
        <v>4.7150067560367441</v>
      </c>
      <c r="O2165" s="5" cm="1">
        <f t="array" ref="O2165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65" s="5" cm="1">
        <f t="array" ref="P2165">MAX(IF((ProjectInfoTable[ProjectName]=DiscreteStatsTable[[#This Row],[ProjectName]]),(ProjectInfoTable[ProjectName]=DiscreteStatsTable[[#This Row],[ProjectName]])*ProjectInfoTable[ConfidenceInterval]))</f>
        <v>0.95</v>
      </c>
      <c r="Q2165" s="5">
        <f>IF(AND(DiscreteStatsTable[[#This Row],[RepsWithStatObserved]]=1,Y2165=0),200000000000000000000,IFERROR(_xlfn.T.INV.2T(1 -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65" s="5" cm="1">
        <f t="array" ref="R2165">MIN(IF((DiscreteStatsTable[GroupByKey]=DiscreteStatsTable[[#This Row],[GroupByKey]]),(DiscreteStatsTable[GroupByKey]=DiscreteStatsTable[[#This Row],[GroupByKey]])*DiscreteStatsTable[Average]))</f>
        <v>1.0011734930501499</v>
      </c>
      <c r="S2165" s="5" cm="1">
        <f t="array" ref="S2165">MAX(IF((DiscreteStatsTable[GroupByKey]=DiscreteStatsTable[[#This Row],[GroupByKey]]),(DiscreteStatsTable[GroupByKey]=DiscreteStatsTable[[#This Row],[GroupByKey]])*DiscreteStatsTable[Average]))</f>
        <v>28.038869293623701</v>
      </c>
      <c r="T2165" s="5" cm="1">
        <f t="array" ref="T2165">MIN(IF((DiscreteStatsTable[GroupByKey]=DiscreteStatsTable[[#This Row],[GroupByKey]]),(DiscreteStatsTable[GroupByKey]=DiscreteStatsTable[[#This Row],[GroupByKey]])*DiscreteStatsTable[Minimum]))</f>
        <v>0</v>
      </c>
      <c r="U2165" s="5" cm="1">
        <f t="array" ref="U2165">MAX(IF((DiscreteStatsTable[GroupByKey]=DiscreteStatsTable[[#This Row],[GroupByKey]]),(DiscreteStatsTable[GroupByKey]=DiscreteStatsTable[[#This Row],[GroupByKey]])*DiscreteStatsTable[Maximum]))</f>
        <v>63.809412329180802</v>
      </c>
      <c r="V2165" s="5" cm="1">
        <f t="array" ref="V2165">IFERROR(AVERAGE(IF((DiscreteStatsTable[GroupByKey]=DiscreteStatsTable[[#This Row],[GroupByKey]]),(DiscreteStatsTable[GroupByKey]=DiscreteStatsTable[[#This Row],[GroupByKey]])*DiscreteStatsTable[NumberObservations])),0)</f>
        <v>138.38</v>
      </c>
      <c r="W2165" s="5">
        <f>IF((DiscreteStatsTable[[#This Row],[RepsRequested]]&gt;1),DiscreteStatsTable[[#This Row],[HalfWidth]],DiscreteStatsTable[[#This Row],[BatchMeansHalfWidth]])</f>
        <v>1.2453418539016112</v>
      </c>
      <c r="X2165" s="5" cm="1">
        <f t="array" ref="X2165">COUNT(IF((DiscreteStatsTable[GroupByKey]=DiscreteStatsTable[[#This Row],[GroupByKey]]),(DiscreteStatsTable[GroupByKey]=DiscreteStatsTable[[#This Row],[GroupByKey]])*DiscreteStatsTable[Replication]))</f>
        <v>50</v>
      </c>
      <c r="Y2165" s="5">
        <f>IF(DiscreteStatsTable[[#This Row],[RepsRequested]]=DiscreteStatsTable[[#This Row],[RepsWithStatObserved]],1,0)</f>
        <v>1</v>
      </c>
    </row>
    <row r="2166" spans="1:25" x14ac:dyDescent="0.25">
      <c r="A2166" t="s">
        <v>68</v>
      </c>
      <c r="B2166" t="s">
        <v>70</v>
      </c>
      <c r="C2166">
        <v>33</v>
      </c>
      <c r="D2166" t="s">
        <v>102</v>
      </c>
      <c r="E2166" t="s">
        <v>80</v>
      </c>
      <c r="F2166" t="s">
        <v>81</v>
      </c>
      <c r="G2166">
        <v>0</v>
      </c>
      <c r="H2166">
        <v>2E+20</v>
      </c>
      <c r="I2166">
        <v>0</v>
      </c>
      <c r="J2166">
        <v>0</v>
      </c>
      <c r="K2166">
        <v>140</v>
      </c>
      <c r="L216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66" s="5" cm="1">
        <f t="array" ref="M2166">MAX(IF((ProjectInfoTable[ProjectName]=DiscreteStatsTable[[#This Row],[ProjectName]]),(ProjectInfoTable[ProjectName]=DiscreteStatsTable[[#This Row],[ProjectName]])*ProjectInfoTable[NumberOfReplications]))</f>
        <v>50</v>
      </c>
      <c r="N2166" s="5" cm="1">
        <f t="array" ref="N2166">IFERROR(AVERAGE(IF((DiscreteStatsTable[GroupByKey]=DiscreteStatsTable[[#This Row],[GroupByKey]]),(DiscreteStatsTable[GroupByKey]=DiscreteStatsTable[[#This Row],[GroupByKey]])*DiscreteStatsTable[Average])),0)</f>
        <v>0</v>
      </c>
      <c r="O2166" s="5" cm="1">
        <f t="array" ref="O2166">IFERROR(_xlfn.STDEV.S(IF((DiscreteStatsTable[GroupByKey]=DiscreteStatsTable[[#This Row],[GroupByKey]]),(DiscreteStatsTable[GroupByKey]=DiscreteStatsTable[[#This Row],[GroupByKey]])*DiscreteStatsTable[Average])),0)</f>
        <v>0</v>
      </c>
      <c r="P2166" s="5" cm="1">
        <f t="array" ref="P2166">MAX(IF((ProjectInfoTable[ProjectName]=DiscreteStatsTable[[#This Row],[ProjectName]]),(ProjectInfoTable[ProjectName]=DiscreteStatsTable[[#This Row],[ProjectName]])*ProjectInfoTable[ConfidenceInterval]))</f>
        <v>0.95</v>
      </c>
      <c r="Q2166" s="5">
        <f>IF(AND(DiscreteStatsTable[[#This Row],[RepsWithStatObserved]]=1,Y2166=0),200000000000000000000,IFERROR(_xlfn.T.INV.2T(1 -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6" s="5" cm="1">
        <f t="array" ref="R2166">MIN(IF((DiscreteStatsTable[GroupByKey]=DiscreteStatsTable[[#This Row],[GroupByKey]]),(DiscreteStatsTable[GroupByKey]=DiscreteStatsTable[[#This Row],[GroupByKey]])*DiscreteStatsTable[Average]))</f>
        <v>0</v>
      </c>
      <c r="S2166" s="5" cm="1">
        <f t="array" ref="S2166">MAX(IF((DiscreteStatsTable[GroupByKey]=DiscreteStatsTable[[#This Row],[GroupByKey]]),(DiscreteStatsTable[GroupByKey]=DiscreteStatsTable[[#This Row],[GroupByKey]])*DiscreteStatsTable[Average]))</f>
        <v>0</v>
      </c>
      <c r="T2166" s="5" cm="1">
        <f t="array" ref="T2166">MIN(IF((DiscreteStatsTable[GroupByKey]=DiscreteStatsTable[[#This Row],[GroupByKey]]),(DiscreteStatsTable[GroupByKey]=DiscreteStatsTable[[#This Row],[GroupByKey]])*DiscreteStatsTable[Minimum]))</f>
        <v>0</v>
      </c>
      <c r="U2166" s="5" cm="1">
        <f t="array" ref="U2166">MAX(IF((DiscreteStatsTable[GroupByKey]=DiscreteStatsTable[[#This Row],[GroupByKey]]),(DiscreteStatsTable[GroupByKey]=DiscreteStatsTable[[#This Row],[GroupByKey]])*DiscreteStatsTable[Maximum]))</f>
        <v>0</v>
      </c>
      <c r="V2166" s="5" cm="1">
        <f t="array" ref="V2166">IFERROR(AVERAGE(IF((DiscreteStatsTable[GroupByKey]=DiscreteStatsTable[[#This Row],[GroupByKey]]),(DiscreteStatsTable[GroupByKey]=DiscreteStatsTable[[#This Row],[GroupByKey]])*DiscreteStatsTable[NumberObservations])),0)</f>
        <v>138.38</v>
      </c>
      <c r="W2166" s="5">
        <f>IF((DiscreteStatsTable[[#This Row],[RepsRequested]]&gt;1),DiscreteStatsTable[[#This Row],[HalfWidth]],DiscreteStatsTable[[#This Row],[BatchMeansHalfWidth]])</f>
        <v>0</v>
      </c>
      <c r="X2166" s="5" cm="1">
        <f t="array" ref="X2166">COUNT(IF((DiscreteStatsTable[GroupByKey]=DiscreteStatsTable[[#This Row],[GroupByKey]]),(DiscreteStatsTable[GroupByKey]=DiscreteStatsTable[[#This Row],[GroupByKey]])*DiscreteStatsTable[Replication]))</f>
        <v>50</v>
      </c>
      <c r="Y2166" s="5">
        <f>IF(DiscreteStatsTable[[#This Row],[RepsRequested]]=DiscreteStatsTable[[#This Row],[RepsWithStatObserved]],1,0)</f>
        <v>1</v>
      </c>
    </row>
    <row r="2167" spans="1:25" x14ac:dyDescent="0.25">
      <c r="A2167" t="s">
        <v>68</v>
      </c>
      <c r="B2167" t="s">
        <v>70</v>
      </c>
      <c r="C2167">
        <v>33</v>
      </c>
      <c r="D2167" t="s">
        <v>102</v>
      </c>
      <c r="E2167" t="s">
        <v>82</v>
      </c>
      <c r="F2167" t="s">
        <v>81</v>
      </c>
      <c r="G2167">
        <v>2.2919085376388502</v>
      </c>
      <c r="H2167">
        <v>2E+20</v>
      </c>
      <c r="I2167">
        <v>0</v>
      </c>
      <c r="J2167">
        <v>19.384802087284601</v>
      </c>
      <c r="K2167">
        <v>140</v>
      </c>
      <c r="L216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67" s="5" cm="1">
        <f t="array" ref="M2167">MAX(IF((ProjectInfoTable[ProjectName]=DiscreteStatsTable[[#This Row],[ProjectName]]),(ProjectInfoTable[ProjectName]=DiscreteStatsTable[[#This Row],[ProjectName]])*ProjectInfoTable[NumberOfReplications]))</f>
        <v>50</v>
      </c>
      <c r="N2167" s="5" cm="1">
        <f t="array" ref="N2167">IFERROR(AVERAGE(IF((DiscreteStatsTable[GroupByKey]=DiscreteStatsTable[[#This Row],[GroupByKey]]),(DiscreteStatsTable[GroupByKey]=DiscreteStatsTable[[#This Row],[GroupByKey]])*DiscreteStatsTable[Average])),0)</f>
        <v>4.7150067560367441</v>
      </c>
      <c r="O2167" s="5" cm="1">
        <f t="array" ref="O2167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67" s="5" cm="1">
        <f t="array" ref="P2167">MAX(IF((ProjectInfoTable[ProjectName]=DiscreteStatsTable[[#This Row],[ProjectName]]),(ProjectInfoTable[ProjectName]=DiscreteStatsTable[[#This Row],[ProjectName]])*ProjectInfoTable[ConfidenceInterval]))</f>
        <v>0.95</v>
      </c>
      <c r="Q2167" s="5">
        <f>IF(AND(DiscreteStatsTable[[#This Row],[RepsWithStatObserved]]=1,Y2167=0),200000000000000000000,IFERROR(_xlfn.T.INV.2T(1 -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67" s="5" cm="1">
        <f t="array" ref="R2167">MIN(IF((DiscreteStatsTable[GroupByKey]=DiscreteStatsTable[[#This Row],[GroupByKey]]),(DiscreteStatsTable[GroupByKey]=DiscreteStatsTable[[#This Row],[GroupByKey]])*DiscreteStatsTable[Average]))</f>
        <v>1.0011734930501499</v>
      </c>
      <c r="S2167" s="5" cm="1">
        <f t="array" ref="S2167">MAX(IF((DiscreteStatsTable[GroupByKey]=DiscreteStatsTable[[#This Row],[GroupByKey]]),(DiscreteStatsTable[GroupByKey]=DiscreteStatsTable[[#This Row],[GroupByKey]])*DiscreteStatsTable[Average]))</f>
        <v>28.038869293623701</v>
      </c>
      <c r="T2167" s="5" cm="1">
        <f t="array" ref="T2167">MIN(IF((DiscreteStatsTable[GroupByKey]=DiscreteStatsTable[[#This Row],[GroupByKey]]),(DiscreteStatsTable[GroupByKey]=DiscreteStatsTable[[#This Row],[GroupByKey]])*DiscreteStatsTable[Minimum]))</f>
        <v>0</v>
      </c>
      <c r="U2167" s="5" cm="1">
        <f t="array" ref="U2167">MAX(IF((DiscreteStatsTable[GroupByKey]=DiscreteStatsTable[[#This Row],[GroupByKey]]),(DiscreteStatsTable[GroupByKey]=DiscreteStatsTable[[#This Row],[GroupByKey]])*DiscreteStatsTable[Maximum]))</f>
        <v>63.809412329180802</v>
      </c>
      <c r="V2167" s="5" cm="1">
        <f t="array" ref="V2167">IFERROR(AVERAGE(IF((DiscreteStatsTable[GroupByKey]=DiscreteStatsTable[[#This Row],[GroupByKey]]),(DiscreteStatsTable[GroupByKey]=DiscreteStatsTable[[#This Row],[GroupByKey]])*DiscreteStatsTable[NumberObservations])),0)</f>
        <v>138.38</v>
      </c>
      <c r="W2167" s="5">
        <f>IF((DiscreteStatsTable[[#This Row],[RepsRequested]]&gt;1),DiscreteStatsTable[[#This Row],[HalfWidth]],DiscreteStatsTable[[#This Row],[BatchMeansHalfWidth]])</f>
        <v>1.2453418539016112</v>
      </c>
      <c r="X2167" s="5" cm="1">
        <f t="array" ref="X2167">COUNT(IF((DiscreteStatsTable[GroupByKey]=DiscreteStatsTable[[#This Row],[GroupByKey]]),(DiscreteStatsTable[GroupByKey]=DiscreteStatsTable[[#This Row],[GroupByKey]])*DiscreteStatsTable[Replication]))</f>
        <v>50</v>
      </c>
      <c r="Y2167" s="5">
        <f>IF(DiscreteStatsTable[[#This Row],[RepsRequested]]=DiscreteStatsTable[[#This Row],[RepsWithStatObserved]],1,0)</f>
        <v>1</v>
      </c>
    </row>
    <row r="2168" spans="1:25" x14ac:dyDescent="0.25">
      <c r="A2168" t="s">
        <v>68</v>
      </c>
      <c r="B2168" t="s">
        <v>70</v>
      </c>
      <c r="C2168">
        <v>34</v>
      </c>
      <c r="D2168" t="s">
        <v>102</v>
      </c>
      <c r="E2168" t="s">
        <v>80</v>
      </c>
      <c r="F2168" t="s">
        <v>81</v>
      </c>
      <c r="G2168">
        <v>0</v>
      </c>
      <c r="H2168">
        <v>2E+20</v>
      </c>
      <c r="I2168">
        <v>0</v>
      </c>
      <c r="J2168">
        <v>0</v>
      </c>
      <c r="K2168">
        <v>141</v>
      </c>
      <c r="L216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68" s="5" cm="1">
        <f t="array" ref="M2168">MAX(IF((ProjectInfoTable[ProjectName]=DiscreteStatsTable[[#This Row],[ProjectName]]),(ProjectInfoTable[ProjectName]=DiscreteStatsTable[[#This Row],[ProjectName]])*ProjectInfoTable[NumberOfReplications]))</f>
        <v>50</v>
      </c>
      <c r="N2168" s="5" cm="1">
        <f t="array" ref="N2168">IFERROR(AVERAGE(IF((DiscreteStatsTable[GroupByKey]=DiscreteStatsTable[[#This Row],[GroupByKey]]),(DiscreteStatsTable[GroupByKey]=DiscreteStatsTable[[#This Row],[GroupByKey]])*DiscreteStatsTable[Average])),0)</f>
        <v>0</v>
      </c>
      <c r="O2168" s="5" cm="1">
        <f t="array" ref="O2168">IFERROR(_xlfn.STDEV.S(IF((DiscreteStatsTable[GroupByKey]=DiscreteStatsTable[[#This Row],[GroupByKey]]),(DiscreteStatsTable[GroupByKey]=DiscreteStatsTable[[#This Row],[GroupByKey]])*DiscreteStatsTable[Average])),0)</f>
        <v>0</v>
      </c>
      <c r="P2168" s="5" cm="1">
        <f t="array" ref="P2168">MAX(IF((ProjectInfoTable[ProjectName]=DiscreteStatsTable[[#This Row],[ProjectName]]),(ProjectInfoTable[ProjectName]=DiscreteStatsTable[[#This Row],[ProjectName]])*ProjectInfoTable[ConfidenceInterval]))</f>
        <v>0.95</v>
      </c>
      <c r="Q2168" s="5">
        <f>IF(AND(DiscreteStatsTable[[#This Row],[RepsWithStatObserved]]=1,Y2168=0),200000000000000000000,IFERROR(_xlfn.T.INV.2T(1 -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8" s="5" cm="1">
        <f t="array" ref="R2168">MIN(IF((DiscreteStatsTable[GroupByKey]=DiscreteStatsTable[[#This Row],[GroupByKey]]),(DiscreteStatsTable[GroupByKey]=DiscreteStatsTable[[#This Row],[GroupByKey]])*DiscreteStatsTable[Average]))</f>
        <v>0</v>
      </c>
      <c r="S2168" s="5" cm="1">
        <f t="array" ref="S2168">MAX(IF((DiscreteStatsTable[GroupByKey]=DiscreteStatsTable[[#This Row],[GroupByKey]]),(DiscreteStatsTable[GroupByKey]=DiscreteStatsTable[[#This Row],[GroupByKey]])*DiscreteStatsTable[Average]))</f>
        <v>0</v>
      </c>
      <c r="T2168" s="5" cm="1">
        <f t="array" ref="T2168">MIN(IF((DiscreteStatsTable[GroupByKey]=DiscreteStatsTable[[#This Row],[GroupByKey]]),(DiscreteStatsTable[GroupByKey]=DiscreteStatsTable[[#This Row],[GroupByKey]])*DiscreteStatsTable[Minimum]))</f>
        <v>0</v>
      </c>
      <c r="U2168" s="5" cm="1">
        <f t="array" ref="U2168">MAX(IF((DiscreteStatsTable[GroupByKey]=DiscreteStatsTable[[#This Row],[GroupByKey]]),(DiscreteStatsTable[GroupByKey]=DiscreteStatsTable[[#This Row],[GroupByKey]])*DiscreteStatsTable[Maximum]))</f>
        <v>0</v>
      </c>
      <c r="V2168" s="5" cm="1">
        <f t="array" ref="V2168">IFERROR(AVERAGE(IF((DiscreteStatsTable[GroupByKey]=DiscreteStatsTable[[#This Row],[GroupByKey]]),(DiscreteStatsTable[GroupByKey]=DiscreteStatsTable[[#This Row],[GroupByKey]])*DiscreteStatsTable[NumberObservations])),0)</f>
        <v>138.38</v>
      </c>
      <c r="W2168" s="5">
        <f>IF((DiscreteStatsTable[[#This Row],[RepsRequested]]&gt;1),DiscreteStatsTable[[#This Row],[HalfWidth]],DiscreteStatsTable[[#This Row],[BatchMeansHalfWidth]])</f>
        <v>0</v>
      </c>
      <c r="X2168" s="5" cm="1">
        <f t="array" ref="X2168">COUNT(IF((DiscreteStatsTable[GroupByKey]=DiscreteStatsTable[[#This Row],[GroupByKey]]),(DiscreteStatsTable[GroupByKey]=DiscreteStatsTable[[#This Row],[GroupByKey]])*DiscreteStatsTable[Replication]))</f>
        <v>50</v>
      </c>
      <c r="Y2168" s="5">
        <f>IF(DiscreteStatsTable[[#This Row],[RepsRequested]]=DiscreteStatsTable[[#This Row],[RepsWithStatObserved]],1,0)</f>
        <v>1</v>
      </c>
    </row>
    <row r="2169" spans="1:25" x14ac:dyDescent="0.25">
      <c r="A2169" t="s">
        <v>68</v>
      </c>
      <c r="B2169" t="s">
        <v>70</v>
      </c>
      <c r="C2169">
        <v>34</v>
      </c>
      <c r="D2169" t="s">
        <v>102</v>
      </c>
      <c r="E2169" t="s">
        <v>82</v>
      </c>
      <c r="F2169" t="s">
        <v>81</v>
      </c>
      <c r="G2169">
        <v>28.038869293623701</v>
      </c>
      <c r="H2169">
        <v>2E+20</v>
      </c>
      <c r="I2169">
        <v>0</v>
      </c>
      <c r="J2169">
        <v>63.809412329180802</v>
      </c>
      <c r="K2169">
        <v>141</v>
      </c>
      <c r="L216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69" s="5" cm="1">
        <f t="array" ref="M2169">MAX(IF((ProjectInfoTable[ProjectName]=DiscreteStatsTable[[#This Row],[ProjectName]]),(ProjectInfoTable[ProjectName]=DiscreteStatsTable[[#This Row],[ProjectName]])*ProjectInfoTable[NumberOfReplications]))</f>
        <v>50</v>
      </c>
      <c r="N2169" s="5" cm="1">
        <f t="array" ref="N2169">IFERROR(AVERAGE(IF((DiscreteStatsTable[GroupByKey]=DiscreteStatsTable[[#This Row],[GroupByKey]]),(DiscreteStatsTable[GroupByKey]=DiscreteStatsTable[[#This Row],[GroupByKey]])*DiscreteStatsTable[Average])),0)</f>
        <v>4.7150067560367441</v>
      </c>
      <c r="O2169" s="5" cm="1">
        <f t="array" ref="O2169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69" s="5" cm="1">
        <f t="array" ref="P2169">MAX(IF((ProjectInfoTable[ProjectName]=DiscreteStatsTable[[#This Row],[ProjectName]]),(ProjectInfoTable[ProjectName]=DiscreteStatsTable[[#This Row],[ProjectName]])*ProjectInfoTable[ConfidenceInterval]))</f>
        <v>0.95</v>
      </c>
      <c r="Q2169" s="5">
        <f>IF(AND(DiscreteStatsTable[[#This Row],[RepsWithStatObserved]]=1,Y2169=0),200000000000000000000,IFERROR(_xlfn.T.INV.2T(1 -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69" s="5" cm="1">
        <f t="array" ref="R2169">MIN(IF((DiscreteStatsTable[GroupByKey]=DiscreteStatsTable[[#This Row],[GroupByKey]]),(DiscreteStatsTable[GroupByKey]=DiscreteStatsTable[[#This Row],[GroupByKey]])*DiscreteStatsTable[Average]))</f>
        <v>1.0011734930501499</v>
      </c>
      <c r="S2169" s="5" cm="1">
        <f t="array" ref="S2169">MAX(IF((DiscreteStatsTable[GroupByKey]=DiscreteStatsTable[[#This Row],[GroupByKey]]),(DiscreteStatsTable[GroupByKey]=DiscreteStatsTable[[#This Row],[GroupByKey]])*DiscreteStatsTable[Average]))</f>
        <v>28.038869293623701</v>
      </c>
      <c r="T2169" s="5" cm="1">
        <f t="array" ref="T2169">MIN(IF((DiscreteStatsTable[GroupByKey]=DiscreteStatsTable[[#This Row],[GroupByKey]]),(DiscreteStatsTable[GroupByKey]=DiscreteStatsTable[[#This Row],[GroupByKey]])*DiscreteStatsTable[Minimum]))</f>
        <v>0</v>
      </c>
      <c r="U2169" s="5" cm="1">
        <f t="array" ref="U2169">MAX(IF((DiscreteStatsTable[GroupByKey]=DiscreteStatsTable[[#This Row],[GroupByKey]]),(DiscreteStatsTable[GroupByKey]=DiscreteStatsTable[[#This Row],[GroupByKey]])*DiscreteStatsTable[Maximum]))</f>
        <v>63.809412329180802</v>
      </c>
      <c r="V2169" s="5" cm="1">
        <f t="array" ref="V2169">IFERROR(AVERAGE(IF((DiscreteStatsTable[GroupByKey]=DiscreteStatsTable[[#This Row],[GroupByKey]]),(DiscreteStatsTable[GroupByKey]=DiscreteStatsTable[[#This Row],[GroupByKey]])*DiscreteStatsTable[NumberObservations])),0)</f>
        <v>138.38</v>
      </c>
      <c r="W2169" s="5">
        <f>IF((DiscreteStatsTable[[#This Row],[RepsRequested]]&gt;1),DiscreteStatsTable[[#This Row],[HalfWidth]],DiscreteStatsTable[[#This Row],[BatchMeansHalfWidth]])</f>
        <v>1.2453418539016112</v>
      </c>
      <c r="X2169" s="5" cm="1">
        <f t="array" ref="X2169">COUNT(IF((DiscreteStatsTable[GroupByKey]=DiscreteStatsTable[[#This Row],[GroupByKey]]),(DiscreteStatsTable[GroupByKey]=DiscreteStatsTable[[#This Row],[GroupByKey]])*DiscreteStatsTable[Replication]))</f>
        <v>50</v>
      </c>
      <c r="Y2169" s="5">
        <f>IF(DiscreteStatsTable[[#This Row],[RepsRequested]]=DiscreteStatsTable[[#This Row],[RepsWithStatObserved]],1,0)</f>
        <v>1</v>
      </c>
    </row>
    <row r="2170" spans="1:25" x14ac:dyDescent="0.25">
      <c r="A2170" t="s">
        <v>68</v>
      </c>
      <c r="B2170" t="s">
        <v>70</v>
      </c>
      <c r="C2170">
        <v>35</v>
      </c>
      <c r="D2170" t="s">
        <v>102</v>
      </c>
      <c r="E2170" t="s">
        <v>80</v>
      </c>
      <c r="F2170" t="s">
        <v>81</v>
      </c>
      <c r="G2170">
        <v>0</v>
      </c>
      <c r="H2170">
        <v>2E+20</v>
      </c>
      <c r="I2170">
        <v>0</v>
      </c>
      <c r="J2170">
        <v>0</v>
      </c>
      <c r="K2170">
        <v>133</v>
      </c>
      <c r="L217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70" s="5" cm="1">
        <f t="array" ref="M2170">MAX(IF((ProjectInfoTable[ProjectName]=DiscreteStatsTable[[#This Row],[ProjectName]]),(ProjectInfoTable[ProjectName]=DiscreteStatsTable[[#This Row],[ProjectName]])*ProjectInfoTable[NumberOfReplications]))</f>
        <v>50</v>
      </c>
      <c r="N2170" s="5" cm="1">
        <f t="array" ref="N2170">IFERROR(AVERAGE(IF((DiscreteStatsTable[GroupByKey]=DiscreteStatsTable[[#This Row],[GroupByKey]]),(DiscreteStatsTable[GroupByKey]=DiscreteStatsTable[[#This Row],[GroupByKey]])*DiscreteStatsTable[Average])),0)</f>
        <v>0</v>
      </c>
      <c r="O2170" s="5" cm="1">
        <f t="array" ref="O2170">IFERROR(_xlfn.STDEV.S(IF((DiscreteStatsTable[GroupByKey]=DiscreteStatsTable[[#This Row],[GroupByKey]]),(DiscreteStatsTable[GroupByKey]=DiscreteStatsTable[[#This Row],[GroupByKey]])*DiscreteStatsTable[Average])),0)</f>
        <v>0</v>
      </c>
      <c r="P2170" s="5" cm="1">
        <f t="array" ref="P2170">MAX(IF((ProjectInfoTable[ProjectName]=DiscreteStatsTable[[#This Row],[ProjectName]]),(ProjectInfoTable[ProjectName]=DiscreteStatsTable[[#This Row],[ProjectName]])*ProjectInfoTable[ConfidenceInterval]))</f>
        <v>0.95</v>
      </c>
      <c r="Q2170" s="5">
        <f>IF(AND(DiscreteStatsTable[[#This Row],[RepsWithStatObserved]]=1,Y2170=0),200000000000000000000,IFERROR(_xlfn.T.INV.2T(1 -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0" s="5" cm="1">
        <f t="array" ref="R2170">MIN(IF((DiscreteStatsTable[GroupByKey]=DiscreteStatsTable[[#This Row],[GroupByKey]]),(DiscreteStatsTable[GroupByKey]=DiscreteStatsTable[[#This Row],[GroupByKey]])*DiscreteStatsTable[Average]))</f>
        <v>0</v>
      </c>
      <c r="S2170" s="5" cm="1">
        <f t="array" ref="S2170">MAX(IF((DiscreteStatsTable[GroupByKey]=DiscreteStatsTable[[#This Row],[GroupByKey]]),(DiscreteStatsTable[GroupByKey]=DiscreteStatsTable[[#This Row],[GroupByKey]])*DiscreteStatsTable[Average]))</f>
        <v>0</v>
      </c>
      <c r="T2170" s="5" cm="1">
        <f t="array" ref="T2170">MIN(IF((DiscreteStatsTable[GroupByKey]=DiscreteStatsTable[[#This Row],[GroupByKey]]),(DiscreteStatsTable[GroupByKey]=DiscreteStatsTable[[#This Row],[GroupByKey]])*DiscreteStatsTable[Minimum]))</f>
        <v>0</v>
      </c>
      <c r="U2170" s="5" cm="1">
        <f t="array" ref="U2170">MAX(IF((DiscreteStatsTable[GroupByKey]=DiscreteStatsTable[[#This Row],[GroupByKey]]),(DiscreteStatsTable[GroupByKey]=DiscreteStatsTable[[#This Row],[GroupByKey]])*DiscreteStatsTable[Maximum]))</f>
        <v>0</v>
      </c>
      <c r="V2170" s="5" cm="1">
        <f t="array" ref="V2170">IFERROR(AVERAGE(IF((DiscreteStatsTable[GroupByKey]=DiscreteStatsTable[[#This Row],[GroupByKey]]),(DiscreteStatsTable[GroupByKey]=DiscreteStatsTable[[#This Row],[GroupByKey]])*DiscreteStatsTable[NumberObservations])),0)</f>
        <v>138.38</v>
      </c>
      <c r="W2170" s="5">
        <f>IF((DiscreteStatsTable[[#This Row],[RepsRequested]]&gt;1),DiscreteStatsTable[[#This Row],[HalfWidth]],DiscreteStatsTable[[#This Row],[BatchMeansHalfWidth]])</f>
        <v>0</v>
      </c>
      <c r="X2170" s="5" cm="1">
        <f t="array" ref="X2170">COUNT(IF((DiscreteStatsTable[GroupByKey]=DiscreteStatsTable[[#This Row],[GroupByKey]]),(DiscreteStatsTable[GroupByKey]=DiscreteStatsTable[[#This Row],[GroupByKey]])*DiscreteStatsTable[Replication]))</f>
        <v>50</v>
      </c>
      <c r="Y2170" s="5">
        <f>IF(DiscreteStatsTable[[#This Row],[RepsRequested]]=DiscreteStatsTable[[#This Row],[RepsWithStatObserved]],1,0)</f>
        <v>1</v>
      </c>
    </row>
    <row r="2171" spans="1:25" x14ac:dyDescent="0.25">
      <c r="A2171" t="s">
        <v>68</v>
      </c>
      <c r="B2171" t="s">
        <v>70</v>
      </c>
      <c r="C2171">
        <v>35</v>
      </c>
      <c r="D2171" t="s">
        <v>102</v>
      </c>
      <c r="E2171" t="s">
        <v>82</v>
      </c>
      <c r="F2171" t="s">
        <v>81</v>
      </c>
      <c r="G2171">
        <v>6.2039167203721304</v>
      </c>
      <c r="H2171">
        <v>2E+20</v>
      </c>
      <c r="I2171">
        <v>0</v>
      </c>
      <c r="J2171">
        <v>29.1698387389342</v>
      </c>
      <c r="K2171">
        <v>133</v>
      </c>
      <c r="L217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71" s="5" cm="1">
        <f t="array" ref="M2171">MAX(IF((ProjectInfoTable[ProjectName]=DiscreteStatsTable[[#This Row],[ProjectName]]),(ProjectInfoTable[ProjectName]=DiscreteStatsTable[[#This Row],[ProjectName]])*ProjectInfoTable[NumberOfReplications]))</f>
        <v>50</v>
      </c>
      <c r="N2171" s="5" cm="1">
        <f t="array" ref="N2171">IFERROR(AVERAGE(IF((DiscreteStatsTable[GroupByKey]=DiscreteStatsTable[[#This Row],[GroupByKey]]),(DiscreteStatsTable[GroupByKey]=DiscreteStatsTable[[#This Row],[GroupByKey]])*DiscreteStatsTable[Average])),0)</f>
        <v>4.7150067560367441</v>
      </c>
      <c r="O2171" s="5" cm="1">
        <f t="array" ref="O2171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71" s="5" cm="1">
        <f t="array" ref="P2171">MAX(IF((ProjectInfoTable[ProjectName]=DiscreteStatsTable[[#This Row],[ProjectName]]),(ProjectInfoTable[ProjectName]=DiscreteStatsTable[[#This Row],[ProjectName]])*ProjectInfoTable[ConfidenceInterval]))</f>
        <v>0.95</v>
      </c>
      <c r="Q2171" s="5">
        <f>IF(AND(DiscreteStatsTable[[#This Row],[RepsWithStatObserved]]=1,Y2171=0),200000000000000000000,IFERROR(_xlfn.T.INV.2T(1 -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71" s="5" cm="1">
        <f t="array" ref="R2171">MIN(IF((DiscreteStatsTable[GroupByKey]=DiscreteStatsTable[[#This Row],[GroupByKey]]),(DiscreteStatsTable[GroupByKey]=DiscreteStatsTable[[#This Row],[GroupByKey]])*DiscreteStatsTable[Average]))</f>
        <v>1.0011734930501499</v>
      </c>
      <c r="S2171" s="5" cm="1">
        <f t="array" ref="S2171">MAX(IF((DiscreteStatsTable[GroupByKey]=DiscreteStatsTable[[#This Row],[GroupByKey]]),(DiscreteStatsTable[GroupByKey]=DiscreteStatsTable[[#This Row],[GroupByKey]])*DiscreteStatsTable[Average]))</f>
        <v>28.038869293623701</v>
      </c>
      <c r="T2171" s="5" cm="1">
        <f t="array" ref="T2171">MIN(IF((DiscreteStatsTable[GroupByKey]=DiscreteStatsTable[[#This Row],[GroupByKey]]),(DiscreteStatsTable[GroupByKey]=DiscreteStatsTable[[#This Row],[GroupByKey]])*DiscreteStatsTable[Minimum]))</f>
        <v>0</v>
      </c>
      <c r="U2171" s="5" cm="1">
        <f t="array" ref="U2171">MAX(IF((DiscreteStatsTable[GroupByKey]=DiscreteStatsTable[[#This Row],[GroupByKey]]),(DiscreteStatsTable[GroupByKey]=DiscreteStatsTable[[#This Row],[GroupByKey]])*DiscreteStatsTable[Maximum]))</f>
        <v>63.809412329180802</v>
      </c>
      <c r="V2171" s="5" cm="1">
        <f t="array" ref="V2171">IFERROR(AVERAGE(IF((DiscreteStatsTable[GroupByKey]=DiscreteStatsTable[[#This Row],[GroupByKey]]),(DiscreteStatsTable[GroupByKey]=DiscreteStatsTable[[#This Row],[GroupByKey]])*DiscreteStatsTable[NumberObservations])),0)</f>
        <v>138.38</v>
      </c>
      <c r="W2171" s="5">
        <f>IF((DiscreteStatsTable[[#This Row],[RepsRequested]]&gt;1),DiscreteStatsTable[[#This Row],[HalfWidth]],DiscreteStatsTable[[#This Row],[BatchMeansHalfWidth]])</f>
        <v>1.2453418539016112</v>
      </c>
      <c r="X2171" s="5" cm="1">
        <f t="array" ref="X2171">COUNT(IF((DiscreteStatsTable[GroupByKey]=DiscreteStatsTable[[#This Row],[GroupByKey]]),(DiscreteStatsTable[GroupByKey]=DiscreteStatsTable[[#This Row],[GroupByKey]])*DiscreteStatsTable[Replication]))</f>
        <v>50</v>
      </c>
      <c r="Y2171" s="5">
        <f>IF(DiscreteStatsTable[[#This Row],[RepsRequested]]=DiscreteStatsTable[[#This Row],[RepsWithStatObserved]],1,0)</f>
        <v>1</v>
      </c>
    </row>
    <row r="2172" spans="1:25" x14ac:dyDescent="0.25">
      <c r="A2172" t="s">
        <v>68</v>
      </c>
      <c r="B2172" t="s">
        <v>70</v>
      </c>
      <c r="C2172">
        <v>36</v>
      </c>
      <c r="D2172" t="s">
        <v>102</v>
      </c>
      <c r="E2172" t="s">
        <v>80</v>
      </c>
      <c r="F2172" t="s">
        <v>81</v>
      </c>
      <c r="G2172">
        <v>0</v>
      </c>
      <c r="H2172">
        <v>2E+20</v>
      </c>
      <c r="I2172">
        <v>0</v>
      </c>
      <c r="J2172">
        <v>0</v>
      </c>
      <c r="K2172">
        <v>138</v>
      </c>
      <c r="L217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72" s="5" cm="1">
        <f t="array" ref="M2172">MAX(IF((ProjectInfoTable[ProjectName]=DiscreteStatsTable[[#This Row],[ProjectName]]),(ProjectInfoTable[ProjectName]=DiscreteStatsTable[[#This Row],[ProjectName]])*ProjectInfoTable[NumberOfReplications]))</f>
        <v>50</v>
      </c>
      <c r="N2172" s="5" cm="1">
        <f t="array" ref="N2172">IFERROR(AVERAGE(IF((DiscreteStatsTable[GroupByKey]=DiscreteStatsTable[[#This Row],[GroupByKey]]),(DiscreteStatsTable[GroupByKey]=DiscreteStatsTable[[#This Row],[GroupByKey]])*DiscreteStatsTable[Average])),0)</f>
        <v>0</v>
      </c>
      <c r="O2172" s="5" cm="1">
        <f t="array" ref="O2172">IFERROR(_xlfn.STDEV.S(IF((DiscreteStatsTable[GroupByKey]=DiscreteStatsTable[[#This Row],[GroupByKey]]),(DiscreteStatsTable[GroupByKey]=DiscreteStatsTable[[#This Row],[GroupByKey]])*DiscreteStatsTable[Average])),0)</f>
        <v>0</v>
      </c>
      <c r="P2172" s="5" cm="1">
        <f t="array" ref="P2172">MAX(IF((ProjectInfoTable[ProjectName]=DiscreteStatsTable[[#This Row],[ProjectName]]),(ProjectInfoTable[ProjectName]=DiscreteStatsTable[[#This Row],[ProjectName]])*ProjectInfoTable[ConfidenceInterval]))</f>
        <v>0.95</v>
      </c>
      <c r="Q2172" s="5">
        <f>IF(AND(DiscreteStatsTable[[#This Row],[RepsWithStatObserved]]=1,Y2172=0),200000000000000000000,IFERROR(_xlfn.T.INV.2T(1 -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2" s="5" cm="1">
        <f t="array" ref="R2172">MIN(IF((DiscreteStatsTable[GroupByKey]=DiscreteStatsTable[[#This Row],[GroupByKey]]),(DiscreteStatsTable[GroupByKey]=DiscreteStatsTable[[#This Row],[GroupByKey]])*DiscreteStatsTable[Average]))</f>
        <v>0</v>
      </c>
      <c r="S2172" s="5" cm="1">
        <f t="array" ref="S2172">MAX(IF((DiscreteStatsTable[GroupByKey]=DiscreteStatsTable[[#This Row],[GroupByKey]]),(DiscreteStatsTable[GroupByKey]=DiscreteStatsTable[[#This Row],[GroupByKey]])*DiscreteStatsTable[Average]))</f>
        <v>0</v>
      </c>
      <c r="T2172" s="5" cm="1">
        <f t="array" ref="T2172">MIN(IF((DiscreteStatsTable[GroupByKey]=DiscreteStatsTable[[#This Row],[GroupByKey]]),(DiscreteStatsTable[GroupByKey]=DiscreteStatsTable[[#This Row],[GroupByKey]])*DiscreteStatsTable[Minimum]))</f>
        <v>0</v>
      </c>
      <c r="U2172" s="5" cm="1">
        <f t="array" ref="U2172">MAX(IF((DiscreteStatsTable[GroupByKey]=DiscreteStatsTable[[#This Row],[GroupByKey]]),(DiscreteStatsTable[GroupByKey]=DiscreteStatsTable[[#This Row],[GroupByKey]])*DiscreteStatsTable[Maximum]))</f>
        <v>0</v>
      </c>
      <c r="V2172" s="5" cm="1">
        <f t="array" ref="V2172">IFERROR(AVERAGE(IF((DiscreteStatsTable[GroupByKey]=DiscreteStatsTable[[#This Row],[GroupByKey]]),(DiscreteStatsTable[GroupByKey]=DiscreteStatsTable[[#This Row],[GroupByKey]])*DiscreteStatsTable[NumberObservations])),0)</f>
        <v>138.38</v>
      </c>
      <c r="W2172" s="5">
        <f>IF((DiscreteStatsTable[[#This Row],[RepsRequested]]&gt;1),DiscreteStatsTable[[#This Row],[HalfWidth]],DiscreteStatsTable[[#This Row],[BatchMeansHalfWidth]])</f>
        <v>0</v>
      </c>
      <c r="X2172" s="5" cm="1">
        <f t="array" ref="X2172">COUNT(IF((DiscreteStatsTable[GroupByKey]=DiscreteStatsTable[[#This Row],[GroupByKey]]),(DiscreteStatsTable[GroupByKey]=DiscreteStatsTable[[#This Row],[GroupByKey]])*DiscreteStatsTable[Replication]))</f>
        <v>50</v>
      </c>
      <c r="Y2172" s="5">
        <f>IF(DiscreteStatsTable[[#This Row],[RepsRequested]]=DiscreteStatsTable[[#This Row],[RepsWithStatObserved]],1,0)</f>
        <v>1</v>
      </c>
    </row>
    <row r="2173" spans="1:25" x14ac:dyDescent="0.25">
      <c r="A2173" t="s">
        <v>68</v>
      </c>
      <c r="B2173" t="s">
        <v>70</v>
      </c>
      <c r="C2173">
        <v>36</v>
      </c>
      <c r="D2173" t="s">
        <v>102</v>
      </c>
      <c r="E2173" t="s">
        <v>82</v>
      </c>
      <c r="F2173" t="s">
        <v>81</v>
      </c>
      <c r="G2173">
        <v>1.7730197125354601</v>
      </c>
      <c r="H2173">
        <v>2E+20</v>
      </c>
      <c r="I2173">
        <v>0</v>
      </c>
      <c r="J2173">
        <v>13.9725625396871</v>
      </c>
      <c r="K2173">
        <v>138</v>
      </c>
      <c r="L217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73" s="5" cm="1">
        <f t="array" ref="M2173">MAX(IF((ProjectInfoTable[ProjectName]=DiscreteStatsTable[[#This Row],[ProjectName]]),(ProjectInfoTable[ProjectName]=DiscreteStatsTable[[#This Row],[ProjectName]])*ProjectInfoTable[NumberOfReplications]))</f>
        <v>50</v>
      </c>
      <c r="N2173" s="5" cm="1">
        <f t="array" ref="N2173">IFERROR(AVERAGE(IF((DiscreteStatsTable[GroupByKey]=DiscreteStatsTable[[#This Row],[GroupByKey]]),(DiscreteStatsTable[GroupByKey]=DiscreteStatsTable[[#This Row],[GroupByKey]])*DiscreteStatsTable[Average])),0)</f>
        <v>4.7150067560367441</v>
      </c>
      <c r="O2173" s="5" cm="1">
        <f t="array" ref="O2173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73" s="5" cm="1">
        <f t="array" ref="P2173">MAX(IF((ProjectInfoTable[ProjectName]=DiscreteStatsTable[[#This Row],[ProjectName]]),(ProjectInfoTable[ProjectName]=DiscreteStatsTable[[#This Row],[ProjectName]])*ProjectInfoTable[ConfidenceInterval]))</f>
        <v>0.95</v>
      </c>
      <c r="Q2173" s="5">
        <f>IF(AND(DiscreteStatsTable[[#This Row],[RepsWithStatObserved]]=1,Y2173=0),200000000000000000000,IFERROR(_xlfn.T.INV.2T(1 -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73" s="5" cm="1">
        <f t="array" ref="R2173">MIN(IF((DiscreteStatsTable[GroupByKey]=DiscreteStatsTable[[#This Row],[GroupByKey]]),(DiscreteStatsTable[GroupByKey]=DiscreteStatsTable[[#This Row],[GroupByKey]])*DiscreteStatsTable[Average]))</f>
        <v>1.0011734930501499</v>
      </c>
      <c r="S2173" s="5" cm="1">
        <f t="array" ref="S2173">MAX(IF((DiscreteStatsTable[GroupByKey]=DiscreteStatsTable[[#This Row],[GroupByKey]]),(DiscreteStatsTable[GroupByKey]=DiscreteStatsTable[[#This Row],[GroupByKey]])*DiscreteStatsTable[Average]))</f>
        <v>28.038869293623701</v>
      </c>
      <c r="T2173" s="5" cm="1">
        <f t="array" ref="T2173">MIN(IF((DiscreteStatsTable[GroupByKey]=DiscreteStatsTable[[#This Row],[GroupByKey]]),(DiscreteStatsTable[GroupByKey]=DiscreteStatsTable[[#This Row],[GroupByKey]])*DiscreteStatsTable[Minimum]))</f>
        <v>0</v>
      </c>
      <c r="U2173" s="5" cm="1">
        <f t="array" ref="U2173">MAX(IF((DiscreteStatsTable[GroupByKey]=DiscreteStatsTable[[#This Row],[GroupByKey]]),(DiscreteStatsTable[GroupByKey]=DiscreteStatsTable[[#This Row],[GroupByKey]])*DiscreteStatsTable[Maximum]))</f>
        <v>63.809412329180802</v>
      </c>
      <c r="V2173" s="5" cm="1">
        <f t="array" ref="V2173">IFERROR(AVERAGE(IF((DiscreteStatsTable[GroupByKey]=DiscreteStatsTable[[#This Row],[GroupByKey]]),(DiscreteStatsTable[GroupByKey]=DiscreteStatsTable[[#This Row],[GroupByKey]])*DiscreteStatsTable[NumberObservations])),0)</f>
        <v>138.38</v>
      </c>
      <c r="W2173" s="5">
        <f>IF((DiscreteStatsTable[[#This Row],[RepsRequested]]&gt;1),DiscreteStatsTable[[#This Row],[HalfWidth]],DiscreteStatsTable[[#This Row],[BatchMeansHalfWidth]])</f>
        <v>1.2453418539016112</v>
      </c>
      <c r="X2173" s="5" cm="1">
        <f t="array" ref="X2173">COUNT(IF((DiscreteStatsTable[GroupByKey]=DiscreteStatsTable[[#This Row],[GroupByKey]]),(DiscreteStatsTable[GroupByKey]=DiscreteStatsTable[[#This Row],[GroupByKey]])*DiscreteStatsTable[Replication]))</f>
        <v>50</v>
      </c>
      <c r="Y2173" s="5">
        <f>IF(DiscreteStatsTable[[#This Row],[RepsRequested]]=DiscreteStatsTable[[#This Row],[RepsWithStatObserved]],1,0)</f>
        <v>1</v>
      </c>
    </row>
    <row r="2174" spans="1:25" x14ac:dyDescent="0.25">
      <c r="A2174" t="s">
        <v>68</v>
      </c>
      <c r="B2174" t="s">
        <v>70</v>
      </c>
      <c r="C2174">
        <v>37</v>
      </c>
      <c r="D2174" t="s">
        <v>102</v>
      </c>
      <c r="E2174" t="s">
        <v>80</v>
      </c>
      <c r="F2174" t="s">
        <v>81</v>
      </c>
      <c r="G2174">
        <v>0</v>
      </c>
      <c r="H2174">
        <v>2E+20</v>
      </c>
      <c r="I2174">
        <v>0</v>
      </c>
      <c r="J2174">
        <v>0</v>
      </c>
      <c r="K2174">
        <v>138</v>
      </c>
      <c r="L217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74" s="5" cm="1">
        <f t="array" ref="M2174">MAX(IF((ProjectInfoTable[ProjectName]=DiscreteStatsTable[[#This Row],[ProjectName]]),(ProjectInfoTable[ProjectName]=DiscreteStatsTable[[#This Row],[ProjectName]])*ProjectInfoTable[NumberOfReplications]))</f>
        <v>50</v>
      </c>
      <c r="N2174" s="5" cm="1">
        <f t="array" ref="N2174">IFERROR(AVERAGE(IF((DiscreteStatsTable[GroupByKey]=DiscreteStatsTable[[#This Row],[GroupByKey]]),(DiscreteStatsTable[GroupByKey]=DiscreteStatsTable[[#This Row],[GroupByKey]])*DiscreteStatsTable[Average])),0)</f>
        <v>0</v>
      </c>
      <c r="O2174" s="5" cm="1">
        <f t="array" ref="O2174">IFERROR(_xlfn.STDEV.S(IF((DiscreteStatsTable[GroupByKey]=DiscreteStatsTable[[#This Row],[GroupByKey]]),(DiscreteStatsTable[GroupByKey]=DiscreteStatsTable[[#This Row],[GroupByKey]])*DiscreteStatsTable[Average])),0)</f>
        <v>0</v>
      </c>
      <c r="P2174" s="5" cm="1">
        <f t="array" ref="P2174">MAX(IF((ProjectInfoTable[ProjectName]=DiscreteStatsTable[[#This Row],[ProjectName]]),(ProjectInfoTable[ProjectName]=DiscreteStatsTable[[#This Row],[ProjectName]])*ProjectInfoTable[ConfidenceInterval]))</f>
        <v>0.95</v>
      </c>
      <c r="Q2174" s="5">
        <f>IF(AND(DiscreteStatsTable[[#This Row],[RepsWithStatObserved]]=1,Y2174=0),200000000000000000000,IFERROR(_xlfn.T.INV.2T(1 -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4" s="5" cm="1">
        <f t="array" ref="R2174">MIN(IF((DiscreteStatsTable[GroupByKey]=DiscreteStatsTable[[#This Row],[GroupByKey]]),(DiscreteStatsTable[GroupByKey]=DiscreteStatsTable[[#This Row],[GroupByKey]])*DiscreteStatsTable[Average]))</f>
        <v>0</v>
      </c>
      <c r="S2174" s="5" cm="1">
        <f t="array" ref="S2174">MAX(IF((DiscreteStatsTable[GroupByKey]=DiscreteStatsTable[[#This Row],[GroupByKey]]),(DiscreteStatsTable[GroupByKey]=DiscreteStatsTable[[#This Row],[GroupByKey]])*DiscreteStatsTable[Average]))</f>
        <v>0</v>
      </c>
      <c r="T2174" s="5" cm="1">
        <f t="array" ref="T2174">MIN(IF((DiscreteStatsTable[GroupByKey]=DiscreteStatsTable[[#This Row],[GroupByKey]]),(DiscreteStatsTable[GroupByKey]=DiscreteStatsTable[[#This Row],[GroupByKey]])*DiscreteStatsTable[Minimum]))</f>
        <v>0</v>
      </c>
      <c r="U2174" s="5" cm="1">
        <f t="array" ref="U2174">MAX(IF((DiscreteStatsTable[GroupByKey]=DiscreteStatsTable[[#This Row],[GroupByKey]]),(DiscreteStatsTable[GroupByKey]=DiscreteStatsTable[[#This Row],[GroupByKey]])*DiscreteStatsTable[Maximum]))</f>
        <v>0</v>
      </c>
      <c r="V2174" s="5" cm="1">
        <f t="array" ref="V2174">IFERROR(AVERAGE(IF((DiscreteStatsTable[GroupByKey]=DiscreteStatsTable[[#This Row],[GroupByKey]]),(DiscreteStatsTable[GroupByKey]=DiscreteStatsTable[[#This Row],[GroupByKey]])*DiscreteStatsTable[NumberObservations])),0)</f>
        <v>138.38</v>
      </c>
      <c r="W2174" s="5">
        <f>IF((DiscreteStatsTable[[#This Row],[RepsRequested]]&gt;1),DiscreteStatsTable[[#This Row],[HalfWidth]],DiscreteStatsTable[[#This Row],[BatchMeansHalfWidth]])</f>
        <v>0</v>
      </c>
      <c r="X2174" s="5" cm="1">
        <f t="array" ref="X2174">COUNT(IF((DiscreteStatsTable[GroupByKey]=DiscreteStatsTable[[#This Row],[GroupByKey]]),(DiscreteStatsTable[GroupByKey]=DiscreteStatsTable[[#This Row],[GroupByKey]])*DiscreteStatsTable[Replication]))</f>
        <v>50</v>
      </c>
      <c r="Y2174" s="5">
        <f>IF(DiscreteStatsTable[[#This Row],[RepsRequested]]=DiscreteStatsTable[[#This Row],[RepsWithStatObserved]],1,0)</f>
        <v>1</v>
      </c>
    </row>
    <row r="2175" spans="1:25" x14ac:dyDescent="0.25">
      <c r="A2175" t="s">
        <v>68</v>
      </c>
      <c r="B2175" t="s">
        <v>70</v>
      </c>
      <c r="C2175">
        <v>37</v>
      </c>
      <c r="D2175" t="s">
        <v>102</v>
      </c>
      <c r="E2175" t="s">
        <v>82</v>
      </c>
      <c r="F2175" t="s">
        <v>81</v>
      </c>
      <c r="G2175">
        <v>16.034890907096401</v>
      </c>
      <c r="H2175">
        <v>2E+20</v>
      </c>
      <c r="I2175">
        <v>0</v>
      </c>
      <c r="J2175">
        <v>41.381087832432698</v>
      </c>
      <c r="K2175">
        <v>138</v>
      </c>
      <c r="L217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75" s="5" cm="1">
        <f t="array" ref="M2175">MAX(IF((ProjectInfoTable[ProjectName]=DiscreteStatsTable[[#This Row],[ProjectName]]),(ProjectInfoTable[ProjectName]=DiscreteStatsTable[[#This Row],[ProjectName]])*ProjectInfoTable[NumberOfReplications]))</f>
        <v>50</v>
      </c>
      <c r="N2175" s="5" cm="1">
        <f t="array" ref="N2175">IFERROR(AVERAGE(IF((DiscreteStatsTable[GroupByKey]=DiscreteStatsTable[[#This Row],[GroupByKey]]),(DiscreteStatsTable[GroupByKey]=DiscreteStatsTable[[#This Row],[GroupByKey]])*DiscreteStatsTable[Average])),0)</f>
        <v>4.7150067560367441</v>
      </c>
      <c r="O2175" s="5" cm="1">
        <f t="array" ref="O2175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75" s="5" cm="1">
        <f t="array" ref="P2175">MAX(IF((ProjectInfoTable[ProjectName]=DiscreteStatsTable[[#This Row],[ProjectName]]),(ProjectInfoTable[ProjectName]=DiscreteStatsTable[[#This Row],[ProjectName]])*ProjectInfoTable[ConfidenceInterval]))</f>
        <v>0.95</v>
      </c>
      <c r="Q2175" s="5">
        <f>IF(AND(DiscreteStatsTable[[#This Row],[RepsWithStatObserved]]=1,Y2175=0),200000000000000000000,IFERROR(_xlfn.T.INV.2T(1 -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75" s="5" cm="1">
        <f t="array" ref="R2175">MIN(IF((DiscreteStatsTable[GroupByKey]=DiscreteStatsTable[[#This Row],[GroupByKey]]),(DiscreteStatsTable[GroupByKey]=DiscreteStatsTable[[#This Row],[GroupByKey]])*DiscreteStatsTable[Average]))</f>
        <v>1.0011734930501499</v>
      </c>
      <c r="S2175" s="5" cm="1">
        <f t="array" ref="S2175">MAX(IF((DiscreteStatsTable[GroupByKey]=DiscreteStatsTable[[#This Row],[GroupByKey]]),(DiscreteStatsTable[GroupByKey]=DiscreteStatsTable[[#This Row],[GroupByKey]])*DiscreteStatsTable[Average]))</f>
        <v>28.038869293623701</v>
      </c>
      <c r="T2175" s="5" cm="1">
        <f t="array" ref="T2175">MIN(IF((DiscreteStatsTable[GroupByKey]=DiscreteStatsTable[[#This Row],[GroupByKey]]),(DiscreteStatsTable[GroupByKey]=DiscreteStatsTable[[#This Row],[GroupByKey]])*DiscreteStatsTable[Minimum]))</f>
        <v>0</v>
      </c>
      <c r="U2175" s="5" cm="1">
        <f t="array" ref="U2175">MAX(IF((DiscreteStatsTable[GroupByKey]=DiscreteStatsTable[[#This Row],[GroupByKey]]),(DiscreteStatsTable[GroupByKey]=DiscreteStatsTable[[#This Row],[GroupByKey]])*DiscreteStatsTable[Maximum]))</f>
        <v>63.809412329180802</v>
      </c>
      <c r="V2175" s="5" cm="1">
        <f t="array" ref="V2175">IFERROR(AVERAGE(IF((DiscreteStatsTable[GroupByKey]=DiscreteStatsTable[[#This Row],[GroupByKey]]),(DiscreteStatsTable[GroupByKey]=DiscreteStatsTable[[#This Row],[GroupByKey]])*DiscreteStatsTable[NumberObservations])),0)</f>
        <v>138.38</v>
      </c>
      <c r="W2175" s="5">
        <f>IF((DiscreteStatsTable[[#This Row],[RepsRequested]]&gt;1),DiscreteStatsTable[[#This Row],[HalfWidth]],DiscreteStatsTable[[#This Row],[BatchMeansHalfWidth]])</f>
        <v>1.2453418539016112</v>
      </c>
      <c r="X2175" s="5" cm="1">
        <f t="array" ref="X2175">COUNT(IF((DiscreteStatsTable[GroupByKey]=DiscreteStatsTable[[#This Row],[GroupByKey]]),(DiscreteStatsTable[GroupByKey]=DiscreteStatsTable[[#This Row],[GroupByKey]])*DiscreteStatsTable[Replication]))</f>
        <v>50</v>
      </c>
      <c r="Y2175" s="5">
        <f>IF(DiscreteStatsTable[[#This Row],[RepsRequested]]=DiscreteStatsTable[[#This Row],[RepsWithStatObserved]],1,0)</f>
        <v>1</v>
      </c>
    </row>
    <row r="2176" spans="1:25" x14ac:dyDescent="0.25">
      <c r="A2176" t="s">
        <v>68</v>
      </c>
      <c r="B2176" t="s">
        <v>70</v>
      </c>
      <c r="C2176">
        <v>38</v>
      </c>
      <c r="D2176" t="s">
        <v>102</v>
      </c>
      <c r="E2176" t="s">
        <v>80</v>
      </c>
      <c r="F2176" t="s">
        <v>81</v>
      </c>
      <c r="G2176">
        <v>0</v>
      </c>
      <c r="H2176">
        <v>2E+20</v>
      </c>
      <c r="I2176">
        <v>0</v>
      </c>
      <c r="J2176">
        <v>0</v>
      </c>
      <c r="K2176">
        <v>135</v>
      </c>
      <c r="L217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76" s="5" cm="1">
        <f t="array" ref="M2176">MAX(IF((ProjectInfoTable[ProjectName]=DiscreteStatsTable[[#This Row],[ProjectName]]),(ProjectInfoTable[ProjectName]=DiscreteStatsTable[[#This Row],[ProjectName]])*ProjectInfoTable[NumberOfReplications]))</f>
        <v>50</v>
      </c>
      <c r="N2176" s="5" cm="1">
        <f t="array" ref="N2176">IFERROR(AVERAGE(IF((DiscreteStatsTable[GroupByKey]=DiscreteStatsTable[[#This Row],[GroupByKey]]),(DiscreteStatsTable[GroupByKey]=DiscreteStatsTable[[#This Row],[GroupByKey]])*DiscreteStatsTable[Average])),0)</f>
        <v>0</v>
      </c>
      <c r="O2176" s="5" cm="1">
        <f t="array" ref="O2176">IFERROR(_xlfn.STDEV.S(IF((DiscreteStatsTable[GroupByKey]=DiscreteStatsTable[[#This Row],[GroupByKey]]),(DiscreteStatsTable[GroupByKey]=DiscreteStatsTable[[#This Row],[GroupByKey]])*DiscreteStatsTable[Average])),0)</f>
        <v>0</v>
      </c>
      <c r="P2176" s="5" cm="1">
        <f t="array" ref="P2176">MAX(IF((ProjectInfoTable[ProjectName]=DiscreteStatsTable[[#This Row],[ProjectName]]),(ProjectInfoTable[ProjectName]=DiscreteStatsTable[[#This Row],[ProjectName]])*ProjectInfoTable[ConfidenceInterval]))</f>
        <v>0.95</v>
      </c>
      <c r="Q2176" s="5">
        <f>IF(AND(DiscreteStatsTable[[#This Row],[RepsWithStatObserved]]=1,Y2176=0),200000000000000000000,IFERROR(_xlfn.T.INV.2T(1 -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6" s="5" cm="1">
        <f t="array" ref="R2176">MIN(IF((DiscreteStatsTable[GroupByKey]=DiscreteStatsTable[[#This Row],[GroupByKey]]),(DiscreteStatsTable[GroupByKey]=DiscreteStatsTable[[#This Row],[GroupByKey]])*DiscreteStatsTable[Average]))</f>
        <v>0</v>
      </c>
      <c r="S2176" s="5" cm="1">
        <f t="array" ref="S2176">MAX(IF((DiscreteStatsTable[GroupByKey]=DiscreteStatsTable[[#This Row],[GroupByKey]]),(DiscreteStatsTable[GroupByKey]=DiscreteStatsTable[[#This Row],[GroupByKey]])*DiscreteStatsTable[Average]))</f>
        <v>0</v>
      </c>
      <c r="T2176" s="5" cm="1">
        <f t="array" ref="T2176">MIN(IF((DiscreteStatsTable[GroupByKey]=DiscreteStatsTable[[#This Row],[GroupByKey]]),(DiscreteStatsTable[GroupByKey]=DiscreteStatsTable[[#This Row],[GroupByKey]])*DiscreteStatsTable[Minimum]))</f>
        <v>0</v>
      </c>
      <c r="U2176" s="5" cm="1">
        <f t="array" ref="U2176">MAX(IF((DiscreteStatsTable[GroupByKey]=DiscreteStatsTable[[#This Row],[GroupByKey]]),(DiscreteStatsTable[GroupByKey]=DiscreteStatsTable[[#This Row],[GroupByKey]])*DiscreteStatsTable[Maximum]))</f>
        <v>0</v>
      </c>
      <c r="V2176" s="5" cm="1">
        <f t="array" ref="V2176">IFERROR(AVERAGE(IF((DiscreteStatsTable[GroupByKey]=DiscreteStatsTable[[#This Row],[GroupByKey]]),(DiscreteStatsTable[GroupByKey]=DiscreteStatsTable[[#This Row],[GroupByKey]])*DiscreteStatsTable[NumberObservations])),0)</f>
        <v>138.38</v>
      </c>
      <c r="W2176" s="5">
        <f>IF((DiscreteStatsTable[[#This Row],[RepsRequested]]&gt;1),DiscreteStatsTable[[#This Row],[HalfWidth]],DiscreteStatsTable[[#This Row],[BatchMeansHalfWidth]])</f>
        <v>0</v>
      </c>
      <c r="X2176" s="5" cm="1">
        <f t="array" ref="X2176">COUNT(IF((DiscreteStatsTable[GroupByKey]=DiscreteStatsTable[[#This Row],[GroupByKey]]),(DiscreteStatsTable[GroupByKey]=DiscreteStatsTable[[#This Row],[GroupByKey]])*DiscreteStatsTable[Replication]))</f>
        <v>50</v>
      </c>
      <c r="Y2176" s="5">
        <f>IF(DiscreteStatsTable[[#This Row],[RepsRequested]]=DiscreteStatsTable[[#This Row],[RepsWithStatObserved]],1,0)</f>
        <v>1</v>
      </c>
    </row>
    <row r="2177" spans="1:25" x14ac:dyDescent="0.25">
      <c r="A2177" t="s">
        <v>68</v>
      </c>
      <c r="B2177" t="s">
        <v>70</v>
      </c>
      <c r="C2177">
        <v>38</v>
      </c>
      <c r="D2177" t="s">
        <v>102</v>
      </c>
      <c r="E2177" t="s">
        <v>82</v>
      </c>
      <c r="F2177" t="s">
        <v>81</v>
      </c>
      <c r="G2177">
        <v>1.4164532362122</v>
      </c>
      <c r="H2177">
        <v>2E+20</v>
      </c>
      <c r="I2177">
        <v>0</v>
      </c>
      <c r="J2177">
        <v>11.2938176962114</v>
      </c>
      <c r="K2177">
        <v>135</v>
      </c>
      <c r="L217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77" s="5" cm="1">
        <f t="array" ref="M2177">MAX(IF((ProjectInfoTable[ProjectName]=DiscreteStatsTable[[#This Row],[ProjectName]]),(ProjectInfoTable[ProjectName]=DiscreteStatsTable[[#This Row],[ProjectName]])*ProjectInfoTable[NumberOfReplications]))</f>
        <v>50</v>
      </c>
      <c r="N2177" s="5" cm="1">
        <f t="array" ref="N2177">IFERROR(AVERAGE(IF((DiscreteStatsTable[GroupByKey]=DiscreteStatsTable[[#This Row],[GroupByKey]]),(DiscreteStatsTable[GroupByKey]=DiscreteStatsTable[[#This Row],[GroupByKey]])*DiscreteStatsTable[Average])),0)</f>
        <v>4.7150067560367441</v>
      </c>
      <c r="O2177" s="5" cm="1">
        <f t="array" ref="O2177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77" s="5" cm="1">
        <f t="array" ref="P2177">MAX(IF((ProjectInfoTable[ProjectName]=DiscreteStatsTable[[#This Row],[ProjectName]]),(ProjectInfoTable[ProjectName]=DiscreteStatsTable[[#This Row],[ProjectName]])*ProjectInfoTable[ConfidenceInterval]))</f>
        <v>0.95</v>
      </c>
      <c r="Q2177" s="5">
        <f>IF(AND(DiscreteStatsTable[[#This Row],[RepsWithStatObserved]]=1,Y2177=0),200000000000000000000,IFERROR(_xlfn.T.INV.2T(1 -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77" s="5" cm="1">
        <f t="array" ref="R2177">MIN(IF((DiscreteStatsTable[GroupByKey]=DiscreteStatsTable[[#This Row],[GroupByKey]]),(DiscreteStatsTable[GroupByKey]=DiscreteStatsTable[[#This Row],[GroupByKey]])*DiscreteStatsTable[Average]))</f>
        <v>1.0011734930501499</v>
      </c>
      <c r="S2177" s="5" cm="1">
        <f t="array" ref="S2177">MAX(IF((DiscreteStatsTable[GroupByKey]=DiscreteStatsTable[[#This Row],[GroupByKey]]),(DiscreteStatsTable[GroupByKey]=DiscreteStatsTable[[#This Row],[GroupByKey]])*DiscreteStatsTable[Average]))</f>
        <v>28.038869293623701</v>
      </c>
      <c r="T2177" s="5" cm="1">
        <f t="array" ref="T2177">MIN(IF((DiscreteStatsTable[GroupByKey]=DiscreteStatsTable[[#This Row],[GroupByKey]]),(DiscreteStatsTable[GroupByKey]=DiscreteStatsTable[[#This Row],[GroupByKey]])*DiscreteStatsTable[Minimum]))</f>
        <v>0</v>
      </c>
      <c r="U2177" s="5" cm="1">
        <f t="array" ref="U2177">MAX(IF((DiscreteStatsTable[GroupByKey]=DiscreteStatsTable[[#This Row],[GroupByKey]]),(DiscreteStatsTable[GroupByKey]=DiscreteStatsTable[[#This Row],[GroupByKey]])*DiscreteStatsTable[Maximum]))</f>
        <v>63.809412329180802</v>
      </c>
      <c r="V2177" s="5" cm="1">
        <f t="array" ref="V2177">IFERROR(AVERAGE(IF((DiscreteStatsTable[GroupByKey]=DiscreteStatsTable[[#This Row],[GroupByKey]]),(DiscreteStatsTable[GroupByKey]=DiscreteStatsTable[[#This Row],[GroupByKey]])*DiscreteStatsTable[NumberObservations])),0)</f>
        <v>138.38</v>
      </c>
      <c r="W2177" s="5">
        <f>IF((DiscreteStatsTable[[#This Row],[RepsRequested]]&gt;1),DiscreteStatsTable[[#This Row],[HalfWidth]],DiscreteStatsTable[[#This Row],[BatchMeansHalfWidth]])</f>
        <v>1.2453418539016112</v>
      </c>
      <c r="X2177" s="5" cm="1">
        <f t="array" ref="X2177">COUNT(IF((DiscreteStatsTable[GroupByKey]=DiscreteStatsTable[[#This Row],[GroupByKey]]),(DiscreteStatsTable[GroupByKey]=DiscreteStatsTable[[#This Row],[GroupByKey]])*DiscreteStatsTable[Replication]))</f>
        <v>50</v>
      </c>
      <c r="Y2177" s="5">
        <f>IF(DiscreteStatsTable[[#This Row],[RepsRequested]]=DiscreteStatsTable[[#This Row],[RepsWithStatObserved]],1,0)</f>
        <v>1</v>
      </c>
    </row>
    <row r="2178" spans="1:25" x14ac:dyDescent="0.25">
      <c r="A2178" t="s">
        <v>68</v>
      </c>
      <c r="B2178" t="s">
        <v>70</v>
      </c>
      <c r="C2178">
        <v>39</v>
      </c>
      <c r="D2178" t="s">
        <v>102</v>
      </c>
      <c r="E2178" t="s">
        <v>80</v>
      </c>
      <c r="F2178" t="s">
        <v>81</v>
      </c>
      <c r="G2178">
        <v>0</v>
      </c>
      <c r="H2178">
        <v>2E+20</v>
      </c>
      <c r="I2178">
        <v>0</v>
      </c>
      <c r="J2178">
        <v>0</v>
      </c>
      <c r="K2178">
        <v>142</v>
      </c>
      <c r="L217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78" s="5" cm="1">
        <f t="array" ref="M2178">MAX(IF((ProjectInfoTable[ProjectName]=DiscreteStatsTable[[#This Row],[ProjectName]]),(ProjectInfoTable[ProjectName]=DiscreteStatsTable[[#This Row],[ProjectName]])*ProjectInfoTable[NumberOfReplications]))</f>
        <v>50</v>
      </c>
      <c r="N2178" s="5" cm="1">
        <f t="array" ref="N2178">IFERROR(AVERAGE(IF((DiscreteStatsTable[GroupByKey]=DiscreteStatsTable[[#This Row],[GroupByKey]]),(DiscreteStatsTable[GroupByKey]=DiscreteStatsTable[[#This Row],[GroupByKey]])*DiscreteStatsTable[Average])),0)</f>
        <v>0</v>
      </c>
      <c r="O2178" s="5" cm="1">
        <f t="array" ref="O2178">IFERROR(_xlfn.STDEV.S(IF((DiscreteStatsTable[GroupByKey]=DiscreteStatsTable[[#This Row],[GroupByKey]]),(DiscreteStatsTable[GroupByKey]=DiscreteStatsTable[[#This Row],[GroupByKey]])*DiscreteStatsTable[Average])),0)</f>
        <v>0</v>
      </c>
      <c r="P2178" s="5" cm="1">
        <f t="array" ref="P2178">MAX(IF((ProjectInfoTable[ProjectName]=DiscreteStatsTable[[#This Row],[ProjectName]]),(ProjectInfoTable[ProjectName]=DiscreteStatsTable[[#This Row],[ProjectName]])*ProjectInfoTable[ConfidenceInterval]))</f>
        <v>0.95</v>
      </c>
      <c r="Q2178" s="5">
        <f>IF(AND(DiscreteStatsTable[[#This Row],[RepsWithStatObserved]]=1,Y2178=0),200000000000000000000,IFERROR(_xlfn.T.INV.2T(1 -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8" s="5" cm="1">
        <f t="array" ref="R2178">MIN(IF((DiscreteStatsTable[GroupByKey]=DiscreteStatsTable[[#This Row],[GroupByKey]]),(DiscreteStatsTable[GroupByKey]=DiscreteStatsTable[[#This Row],[GroupByKey]])*DiscreteStatsTable[Average]))</f>
        <v>0</v>
      </c>
      <c r="S2178" s="5" cm="1">
        <f t="array" ref="S2178">MAX(IF((DiscreteStatsTable[GroupByKey]=DiscreteStatsTable[[#This Row],[GroupByKey]]),(DiscreteStatsTable[GroupByKey]=DiscreteStatsTable[[#This Row],[GroupByKey]])*DiscreteStatsTable[Average]))</f>
        <v>0</v>
      </c>
      <c r="T2178" s="5" cm="1">
        <f t="array" ref="T2178">MIN(IF((DiscreteStatsTable[GroupByKey]=DiscreteStatsTable[[#This Row],[GroupByKey]]),(DiscreteStatsTable[GroupByKey]=DiscreteStatsTable[[#This Row],[GroupByKey]])*DiscreteStatsTable[Minimum]))</f>
        <v>0</v>
      </c>
      <c r="U2178" s="5" cm="1">
        <f t="array" ref="U2178">MAX(IF((DiscreteStatsTable[GroupByKey]=DiscreteStatsTable[[#This Row],[GroupByKey]]),(DiscreteStatsTable[GroupByKey]=DiscreteStatsTable[[#This Row],[GroupByKey]])*DiscreteStatsTable[Maximum]))</f>
        <v>0</v>
      </c>
      <c r="V2178" s="5" cm="1">
        <f t="array" ref="V2178">IFERROR(AVERAGE(IF((DiscreteStatsTable[GroupByKey]=DiscreteStatsTable[[#This Row],[GroupByKey]]),(DiscreteStatsTable[GroupByKey]=DiscreteStatsTable[[#This Row],[GroupByKey]])*DiscreteStatsTable[NumberObservations])),0)</f>
        <v>138.38</v>
      </c>
      <c r="W2178" s="5">
        <f>IF((DiscreteStatsTable[[#This Row],[RepsRequested]]&gt;1),DiscreteStatsTable[[#This Row],[HalfWidth]],DiscreteStatsTable[[#This Row],[BatchMeansHalfWidth]])</f>
        <v>0</v>
      </c>
      <c r="X2178" s="5" cm="1">
        <f t="array" ref="X2178">COUNT(IF((DiscreteStatsTable[GroupByKey]=DiscreteStatsTable[[#This Row],[GroupByKey]]),(DiscreteStatsTable[GroupByKey]=DiscreteStatsTable[[#This Row],[GroupByKey]])*DiscreteStatsTable[Replication]))</f>
        <v>50</v>
      </c>
      <c r="Y2178" s="5">
        <f>IF(DiscreteStatsTable[[#This Row],[RepsRequested]]=DiscreteStatsTable[[#This Row],[RepsWithStatObserved]],1,0)</f>
        <v>1</v>
      </c>
    </row>
    <row r="2179" spans="1:25" x14ac:dyDescent="0.25">
      <c r="A2179" t="s">
        <v>68</v>
      </c>
      <c r="B2179" t="s">
        <v>70</v>
      </c>
      <c r="C2179">
        <v>39</v>
      </c>
      <c r="D2179" t="s">
        <v>102</v>
      </c>
      <c r="E2179" t="s">
        <v>82</v>
      </c>
      <c r="F2179" t="s">
        <v>81</v>
      </c>
      <c r="G2179">
        <v>3.0215021893899099</v>
      </c>
      <c r="H2179">
        <v>2E+20</v>
      </c>
      <c r="I2179">
        <v>0</v>
      </c>
      <c r="J2179">
        <v>26.977941413278</v>
      </c>
      <c r="K2179">
        <v>142</v>
      </c>
      <c r="L217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79" s="5" cm="1">
        <f t="array" ref="M2179">MAX(IF((ProjectInfoTable[ProjectName]=DiscreteStatsTable[[#This Row],[ProjectName]]),(ProjectInfoTable[ProjectName]=DiscreteStatsTable[[#This Row],[ProjectName]])*ProjectInfoTable[NumberOfReplications]))</f>
        <v>50</v>
      </c>
      <c r="N2179" s="5" cm="1">
        <f t="array" ref="N2179">IFERROR(AVERAGE(IF((DiscreteStatsTable[GroupByKey]=DiscreteStatsTable[[#This Row],[GroupByKey]]),(DiscreteStatsTable[GroupByKey]=DiscreteStatsTable[[#This Row],[GroupByKey]])*DiscreteStatsTable[Average])),0)</f>
        <v>4.7150067560367441</v>
      </c>
      <c r="O2179" s="5" cm="1">
        <f t="array" ref="O2179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79" s="5" cm="1">
        <f t="array" ref="P2179">MAX(IF((ProjectInfoTable[ProjectName]=DiscreteStatsTable[[#This Row],[ProjectName]]),(ProjectInfoTable[ProjectName]=DiscreteStatsTable[[#This Row],[ProjectName]])*ProjectInfoTable[ConfidenceInterval]))</f>
        <v>0.95</v>
      </c>
      <c r="Q2179" s="5">
        <f>IF(AND(DiscreteStatsTable[[#This Row],[RepsWithStatObserved]]=1,Y2179=0),200000000000000000000,IFERROR(_xlfn.T.INV.2T(1 -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79" s="5" cm="1">
        <f t="array" ref="R2179">MIN(IF((DiscreteStatsTable[GroupByKey]=DiscreteStatsTable[[#This Row],[GroupByKey]]),(DiscreteStatsTable[GroupByKey]=DiscreteStatsTable[[#This Row],[GroupByKey]])*DiscreteStatsTable[Average]))</f>
        <v>1.0011734930501499</v>
      </c>
      <c r="S2179" s="5" cm="1">
        <f t="array" ref="S2179">MAX(IF((DiscreteStatsTable[GroupByKey]=DiscreteStatsTable[[#This Row],[GroupByKey]]),(DiscreteStatsTable[GroupByKey]=DiscreteStatsTable[[#This Row],[GroupByKey]])*DiscreteStatsTable[Average]))</f>
        <v>28.038869293623701</v>
      </c>
      <c r="T2179" s="5" cm="1">
        <f t="array" ref="T2179">MIN(IF((DiscreteStatsTable[GroupByKey]=DiscreteStatsTable[[#This Row],[GroupByKey]]),(DiscreteStatsTable[GroupByKey]=DiscreteStatsTable[[#This Row],[GroupByKey]])*DiscreteStatsTable[Minimum]))</f>
        <v>0</v>
      </c>
      <c r="U2179" s="5" cm="1">
        <f t="array" ref="U2179">MAX(IF((DiscreteStatsTable[GroupByKey]=DiscreteStatsTable[[#This Row],[GroupByKey]]),(DiscreteStatsTable[GroupByKey]=DiscreteStatsTable[[#This Row],[GroupByKey]])*DiscreteStatsTable[Maximum]))</f>
        <v>63.809412329180802</v>
      </c>
      <c r="V2179" s="5" cm="1">
        <f t="array" ref="V2179">IFERROR(AVERAGE(IF((DiscreteStatsTable[GroupByKey]=DiscreteStatsTable[[#This Row],[GroupByKey]]),(DiscreteStatsTable[GroupByKey]=DiscreteStatsTable[[#This Row],[GroupByKey]])*DiscreteStatsTable[NumberObservations])),0)</f>
        <v>138.38</v>
      </c>
      <c r="W2179" s="5">
        <f>IF((DiscreteStatsTable[[#This Row],[RepsRequested]]&gt;1),DiscreteStatsTable[[#This Row],[HalfWidth]],DiscreteStatsTable[[#This Row],[BatchMeansHalfWidth]])</f>
        <v>1.2453418539016112</v>
      </c>
      <c r="X2179" s="5" cm="1">
        <f t="array" ref="X2179">COUNT(IF((DiscreteStatsTable[GroupByKey]=DiscreteStatsTable[[#This Row],[GroupByKey]]),(DiscreteStatsTable[GroupByKey]=DiscreteStatsTable[[#This Row],[GroupByKey]])*DiscreteStatsTable[Replication]))</f>
        <v>50</v>
      </c>
      <c r="Y2179" s="5">
        <f>IF(DiscreteStatsTable[[#This Row],[RepsRequested]]=DiscreteStatsTable[[#This Row],[RepsWithStatObserved]],1,0)</f>
        <v>1</v>
      </c>
    </row>
    <row r="2180" spans="1:25" x14ac:dyDescent="0.25">
      <c r="A2180" t="s">
        <v>68</v>
      </c>
      <c r="B2180" t="s">
        <v>70</v>
      </c>
      <c r="C2180">
        <v>40</v>
      </c>
      <c r="D2180" t="s">
        <v>102</v>
      </c>
      <c r="E2180" t="s">
        <v>80</v>
      </c>
      <c r="F2180" t="s">
        <v>81</v>
      </c>
      <c r="G2180">
        <v>0</v>
      </c>
      <c r="H2180">
        <v>2E+20</v>
      </c>
      <c r="I2180">
        <v>0</v>
      </c>
      <c r="J2180">
        <v>0</v>
      </c>
      <c r="K2180">
        <v>137</v>
      </c>
      <c r="L218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80" s="5" cm="1">
        <f t="array" ref="M2180">MAX(IF((ProjectInfoTable[ProjectName]=DiscreteStatsTable[[#This Row],[ProjectName]]),(ProjectInfoTable[ProjectName]=DiscreteStatsTable[[#This Row],[ProjectName]])*ProjectInfoTable[NumberOfReplications]))</f>
        <v>50</v>
      </c>
      <c r="N2180" s="5" cm="1">
        <f t="array" ref="N2180">IFERROR(AVERAGE(IF((DiscreteStatsTable[GroupByKey]=DiscreteStatsTable[[#This Row],[GroupByKey]]),(DiscreteStatsTable[GroupByKey]=DiscreteStatsTable[[#This Row],[GroupByKey]])*DiscreteStatsTable[Average])),0)</f>
        <v>0</v>
      </c>
      <c r="O2180" s="5" cm="1">
        <f t="array" ref="O2180">IFERROR(_xlfn.STDEV.S(IF((DiscreteStatsTable[GroupByKey]=DiscreteStatsTable[[#This Row],[GroupByKey]]),(DiscreteStatsTable[GroupByKey]=DiscreteStatsTable[[#This Row],[GroupByKey]])*DiscreteStatsTable[Average])),0)</f>
        <v>0</v>
      </c>
      <c r="P2180" s="5" cm="1">
        <f t="array" ref="P2180">MAX(IF((ProjectInfoTable[ProjectName]=DiscreteStatsTable[[#This Row],[ProjectName]]),(ProjectInfoTable[ProjectName]=DiscreteStatsTable[[#This Row],[ProjectName]])*ProjectInfoTable[ConfidenceInterval]))</f>
        <v>0.95</v>
      </c>
      <c r="Q2180" s="5">
        <f>IF(AND(DiscreteStatsTable[[#This Row],[RepsWithStatObserved]]=1,Y2180=0),200000000000000000000,IFERROR(_xlfn.T.INV.2T(1 -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0" s="5" cm="1">
        <f t="array" ref="R2180">MIN(IF((DiscreteStatsTable[GroupByKey]=DiscreteStatsTable[[#This Row],[GroupByKey]]),(DiscreteStatsTable[GroupByKey]=DiscreteStatsTable[[#This Row],[GroupByKey]])*DiscreteStatsTable[Average]))</f>
        <v>0</v>
      </c>
      <c r="S2180" s="5" cm="1">
        <f t="array" ref="S2180">MAX(IF((DiscreteStatsTable[GroupByKey]=DiscreteStatsTable[[#This Row],[GroupByKey]]),(DiscreteStatsTable[GroupByKey]=DiscreteStatsTable[[#This Row],[GroupByKey]])*DiscreteStatsTable[Average]))</f>
        <v>0</v>
      </c>
      <c r="T2180" s="5" cm="1">
        <f t="array" ref="T2180">MIN(IF((DiscreteStatsTable[GroupByKey]=DiscreteStatsTable[[#This Row],[GroupByKey]]),(DiscreteStatsTable[GroupByKey]=DiscreteStatsTable[[#This Row],[GroupByKey]])*DiscreteStatsTable[Minimum]))</f>
        <v>0</v>
      </c>
      <c r="U2180" s="5" cm="1">
        <f t="array" ref="U2180">MAX(IF((DiscreteStatsTable[GroupByKey]=DiscreteStatsTable[[#This Row],[GroupByKey]]),(DiscreteStatsTable[GroupByKey]=DiscreteStatsTable[[#This Row],[GroupByKey]])*DiscreteStatsTable[Maximum]))</f>
        <v>0</v>
      </c>
      <c r="V2180" s="5" cm="1">
        <f t="array" ref="V2180">IFERROR(AVERAGE(IF((DiscreteStatsTable[GroupByKey]=DiscreteStatsTable[[#This Row],[GroupByKey]]),(DiscreteStatsTable[GroupByKey]=DiscreteStatsTable[[#This Row],[GroupByKey]])*DiscreteStatsTable[NumberObservations])),0)</f>
        <v>138.38</v>
      </c>
      <c r="W2180" s="5">
        <f>IF((DiscreteStatsTable[[#This Row],[RepsRequested]]&gt;1),DiscreteStatsTable[[#This Row],[HalfWidth]],DiscreteStatsTable[[#This Row],[BatchMeansHalfWidth]])</f>
        <v>0</v>
      </c>
      <c r="X2180" s="5" cm="1">
        <f t="array" ref="X2180">COUNT(IF((DiscreteStatsTable[GroupByKey]=DiscreteStatsTable[[#This Row],[GroupByKey]]),(DiscreteStatsTable[GroupByKey]=DiscreteStatsTable[[#This Row],[GroupByKey]])*DiscreteStatsTable[Replication]))</f>
        <v>50</v>
      </c>
      <c r="Y2180" s="5">
        <f>IF(DiscreteStatsTable[[#This Row],[RepsRequested]]=DiscreteStatsTable[[#This Row],[RepsWithStatObserved]],1,0)</f>
        <v>1</v>
      </c>
    </row>
    <row r="2181" spans="1:25" x14ac:dyDescent="0.25">
      <c r="A2181" t="s">
        <v>68</v>
      </c>
      <c r="B2181" t="s">
        <v>70</v>
      </c>
      <c r="C2181">
        <v>40</v>
      </c>
      <c r="D2181" t="s">
        <v>102</v>
      </c>
      <c r="E2181" t="s">
        <v>82</v>
      </c>
      <c r="F2181" t="s">
        <v>81</v>
      </c>
      <c r="G2181">
        <v>4.1262594513597097</v>
      </c>
      <c r="H2181">
        <v>2E+20</v>
      </c>
      <c r="I2181">
        <v>0</v>
      </c>
      <c r="J2181">
        <v>28.665078653395</v>
      </c>
      <c r="K2181">
        <v>137</v>
      </c>
      <c r="L218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81" s="5" cm="1">
        <f t="array" ref="M2181">MAX(IF((ProjectInfoTable[ProjectName]=DiscreteStatsTable[[#This Row],[ProjectName]]),(ProjectInfoTable[ProjectName]=DiscreteStatsTable[[#This Row],[ProjectName]])*ProjectInfoTable[NumberOfReplications]))</f>
        <v>50</v>
      </c>
      <c r="N2181" s="5" cm="1">
        <f t="array" ref="N2181">IFERROR(AVERAGE(IF((DiscreteStatsTable[GroupByKey]=DiscreteStatsTable[[#This Row],[GroupByKey]]),(DiscreteStatsTable[GroupByKey]=DiscreteStatsTable[[#This Row],[GroupByKey]])*DiscreteStatsTable[Average])),0)</f>
        <v>4.7150067560367441</v>
      </c>
      <c r="O2181" s="5" cm="1">
        <f t="array" ref="O2181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81" s="5" cm="1">
        <f t="array" ref="P2181">MAX(IF((ProjectInfoTable[ProjectName]=DiscreteStatsTable[[#This Row],[ProjectName]]),(ProjectInfoTable[ProjectName]=DiscreteStatsTable[[#This Row],[ProjectName]])*ProjectInfoTable[ConfidenceInterval]))</f>
        <v>0.95</v>
      </c>
      <c r="Q2181" s="5">
        <f>IF(AND(DiscreteStatsTable[[#This Row],[RepsWithStatObserved]]=1,Y2181=0),200000000000000000000,IFERROR(_xlfn.T.INV.2T(1 -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81" s="5" cm="1">
        <f t="array" ref="R2181">MIN(IF((DiscreteStatsTable[GroupByKey]=DiscreteStatsTable[[#This Row],[GroupByKey]]),(DiscreteStatsTable[GroupByKey]=DiscreteStatsTable[[#This Row],[GroupByKey]])*DiscreteStatsTable[Average]))</f>
        <v>1.0011734930501499</v>
      </c>
      <c r="S2181" s="5" cm="1">
        <f t="array" ref="S2181">MAX(IF((DiscreteStatsTable[GroupByKey]=DiscreteStatsTable[[#This Row],[GroupByKey]]),(DiscreteStatsTable[GroupByKey]=DiscreteStatsTable[[#This Row],[GroupByKey]])*DiscreteStatsTable[Average]))</f>
        <v>28.038869293623701</v>
      </c>
      <c r="T2181" s="5" cm="1">
        <f t="array" ref="T2181">MIN(IF((DiscreteStatsTable[GroupByKey]=DiscreteStatsTable[[#This Row],[GroupByKey]]),(DiscreteStatsTable[GroupByKey]=DiscreteStatsTable[[#This Row],[GroupByKey]])*DiscreteStatsTable[Minimum]))</f>
        <v>0</v>
      </c>
      <c r="U2181" s="5" cm="1">
        <f t="array" ref="U2181">MAX(IF((DiscreteStatsTable[GroupByKey]=DiscreteStatsTable[[#This Row],[GroupByKey]]),(DiscreteStatsTable[GroupByKey]=DiscreteStatsTable[[#This Row],[GroupByKey]])*DiscreteStatsTable[Maximum]))</f>
        <v>63.809412329180802</v>
      </c>
      <c r="V2181" s="5" cm="1">
        <f t="array" ref="V2181">IFERROR(AVERAGE(IF((DiscreteStatsTable[GroupByKey]=DiscreteStatsTable[[#This Row],[GroupByKey]]),(DiscreteStatsTable[GroupByKey]=DiscreteStatsTable[[#This Row],[GroupByKey]])*DiscreteStatsTable[NumberObservations])),0)</f>
        <v>138.38</v>
      </c>
      <c r="W2181" s="5">
        <f>IF((DiscreteStatsTable[[#This Row],[RepsRequested]]&gt;1),DiscreteStatsTable[[#This Row],[HalfWidth]],DiscreteStatsTable[[#This Row],[BatchMeansHalfWidth]])</f>
        <v>1.2453418539016112</v>
      </c>
      <c r="X2181" s="5" cm="1">
        <f t="array" ref="X2181">COUNT(IF((DiscreteStatsTable[GroupByKey]=DiscreteStatsTable[[#This Row],[GroupByKey]]),(DiscreteStatsTable[GroupByKey]=DiscreteStatsTable[[#This Row],[GroupByKey]])*DiscreteStatsTable[Replication]))</f>
        <v>50</v>
      </c>
      <c r="Y2181" s="5">
        <f>IF(DiscreteStatsTable[[#This Row],[RepsRequested]]=DiscreteStatsTable[[#This Row],[RepsWithStatObserved]],1,0)</f>
        <v>1</v>
      </c>
    </row>
    <row r="2182" spans="1:25" x14ac:dyDescent="0.25">
      <c r="A2182" t="s">
        <v>68</v>
      </c>
      <c r="B2182" t="s">
        <v>70</v>
      </c>
      <c r="C2182">
        <v>41</v>
      </c>
      <c r="D2182" t="s">
        <v>102</v>
      </c>
      <c r="E2182" t="s">
        <v>80</v>
      </c>
      <c r="F2182" t="s">
        <v>81</v>
      </c>
      <c r="G2182">
        <v>0</v>
      </c>
      <c r="H2182">
        <v>2E+20</v>
      </c>
      <c r="I2182">
        <v>0</v>
      </c>
      <c r="J2182">
        <v>0</v>
      </c>
      <c r="K2182">
        <v>138</v>
      </c>
      <c r="L218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82" s="5" cm="1">
        <f t="array" ref="M2182">MAX(IF((ProjectInfoTable[ProjectName]=DiscreteStatsTable[[#This Row],[ProjectName]]),(ProjectInfoTable[ProjectName]=DiscreteStatsTable[[#This Row],[ProjectName]])*ProjectInfoTable[NumberOfReplications]))</f>
        <v>50</v>
      </c>
      <c r="N2182" s="5" cm="1">
        <f t="array" ref="N2182">IFERROR(AVERAGE(IF((DiscreteStatsTable[GroupByKey]=DiscreteStatsTable[[#This Row],[GroupByKey]]),(DiscreteStatsTable[GroupByKey]=DiscreteStatsTable[[#This Row],[GroupByKey]])*DiscreteStatsTable[Average])),0)</f>
        <v>0</v>
      </c>
      <c r="O2182" s="5" cm="1">
        <f t="array" ref="O2182">IFERROR(_xlfn.STDEV.S(IF((DiscreteStatsTable[GroupByKey]=DiscreteStatsTable[[#This Row],[GroupByKey]]),(DiscreteStatsTable[GroupByKey]=DiscreteStatsTable[[#This Row],[GroupByKey]])*DiscreteStatsTable[Average])),0)</f>
        <v>0</v>
      </c>
      <c r="P2182" s="5" cm="1">
        <f t="array" ref="P2182">MAX(IF((ProjectInfoTable[ProjectName]=DiscreteStatsTable[[#This Row],[ProjectName]]),(ProjectInfoTable[ProjectName]=DiscreteStatsTable[[#This Row],[ProjectName]])*ProjectInfoTable[ConfidenceInterval]))</f>
        <v>0.95</v>
      </c>
      <c r="Q2182" s="5">
        <f>IF(AND(DiscreteStatsTable[[#This Row],[RepsWithStatObserved]]=1,Y2182=0),200000000000000000000,IFERROR(_xlfn.T.INV.2T(1 -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2" s="5" cm="1">
        <f t="array" ref="R2182">MIN(IF((DiscreteStatsTable[GroupByKey]=DiscreteStatsTable[[#This Row],[GroupByKey]]),(DiscreteStatsTable[GroupByKey]=DiscreteStatsTable[[#This Row],[GroupByKey]])*DiscreteStatsTable[Average]))</f>
        <v>0</v>
      </c>
      <c r="S2182" s="5" cm="1">
        <f t="array" ref="S2182">MAX(IF((DiscreteStatsTable[GroupByKey]=DiscreteStatsTable[[#This Row],[GroupByKey]]),(DiscreteStatsTable[GroupByKey]=DiscreteStatsTable[[#This Row],[GroupByKey]])*DiscreteStatsTable[Average]))</f>
        <v>0</v>
      </c>
      <c r="T2182" s="5" cm="1">
        <f t="array" ref="T2182">MIN(IF((DiscreteStatsTable[GroupByKey]=DiscreteStatsTable[[#This Row],[GroupByKey]]),(DiscreteStatsTable[GroupByKey]=DiscreteStatsTable[[#This Row],[GroupByKey]])*DiscreteStatsTable[Minimum]))</f>
        <v>0</v>
      </c>
      <c r="U2182" s="5" cm="1">
        <f t="array" ref="U2182">MAX(IF((DiscreteStatsTable[GroupByKey]=DiscreteStatsTable[[#This Row],[GroupByKey]]),(DiscreteStatsTable[GroupByKey]=DiscreteStatsTable[[#This Row],[GroupByKey]])*DiscreteStatsTable[Maximum]))</f>
        <v>0</v>
      </c>
      <c r="V2182" s="5" cm="1">
        <f t="array" ref="V2182">IFERROR(AVERAGE(IF((DiscreteStatsTable[GroupByKey]=DiscreteStatsTable[[#This Row],[GroupByKey]]),(DiscreteStatsTable[GroupByKey]=DiscreteStatsTable[[#This Row],[GroupByKey]])*DiscreteStatsTable[NumberObservations])),0)</f>
        <v>138.38</v>
      </c>
      <c r="W2182" s="5">
        <f>IF((DiscreteStatsTable[[#This Row],[RepsRequested]]&gt;1),DiscreteStatsTable[[#This Row],[HalfWidth]],DiscreteStatsTable[[#This Row],[BatchMeansHalfWidth]])</f>
        <v>0</v>
      </c>
      <c r="X2182" s="5" cm="1">
        <f t="array" ref="X2182">COUNT(IF((DiscreteStatsTable[GroupByKey]=DiscreteStatsTable[[#This Row],[GroupByKey]]),(DiscreteStatsTable[GroupByKey]=DiscreteStatsTable[[#This Row],[GroupByKey]])*DiscreteStatsTable[Replication]))</f>
        <v>50</v>
      </c>
      <c r="Y2182" s="5">
        <f>IF(DiscreteStatsTable[[#This Row],[RepsRequested]]=DiscreteStatsTable[[#This Row],[RepsWithStatObserved]],1,0)</f>
        <v>1</v>
      </c>
    </row>
    <row r="2183" spans="1:25" x14ac:dyDescent="0.25">
      <c r="A2183" t="s">
        <v>68</v>
      </c>
      <c r="B2183" t="s">
        <v>70</v>
      </c>
      <c r="C2183">
        <v>41</v>
      </c>
      <c r="D2183" t="s">
        <v>102</v>
      </c>
      <c r="E2183" t="s">
        <v>82</v>
      </c>
      <c r="F2183" t="s">
        <v>81</v>
      </c>
      <c r="G2183">
        <v>1.0011734930501499</v>
      </c>
      <c r="H2183">
        <v>2E+20</v>
      </c>
      <c r="I2183">
        <v>0</v>
      </c>
      <c r="J2183">
        <v>14.2422014218995</v>
      </c>
      <c r="K2183">
        <v>138</v>
      </c>
      <c r="L218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83" s="5" cm="1">
        <f t="array" ref="M2183">MAX(IF((ProjectInfoTable[ProjectName]=DiscreteStatsTable[[#This Row],[ProjectName]]),(ProjectInfoTable[ProjectName]=DiscreteStatsTable[[#This Row],[ProjectName]])*ProjectInfoTable[NumberOfReplications]))</f>
        <v>50</v>
      </c>
      <c r="N2183" s="5" cm="1">
        <f t="array" ref="N2183">IFERROR(AVERAGE(IF((DiscreteStatsTable[GroupByKey]=DiscreteStatsTable[[#This Row],[GroupByKey]]),(DiscreteStatsTable[GroupByKey]=DiscreteStatsTable[[#This Row],[GroupByKey]])*DiscreteStatsTable[Average])),0)</f>
        <v>4.7150067560367441</v>
      </c>
      <c r="O2183" s="5" cm="1">
        <f t="array" ref="O2183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83" s="5" cm="1">
        <f t="array" ref="P2183">MAX(IF((ProjectInfoTable[ProjectName]=DiscreteStatsTable[[#This Row],[ProjectName]]),(ProjectInfoTable[ProjectName]=DiscreteStatsTable[[#This Row],[ProjectName]])*ProjectInfoTable[ConfidenceInterval]))</f>
        <v>0.95</v>
      </c>
      <c r="Q2183" s="5">
        <f>IF(AND(DiscreteStatsTable[[#This Row],[RepsWithStatObserved]]=1,Y2183=0),200000000000000000000,IFERROR(_xlfn.T.INV.2T(1 -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83" s="5" cm="1">
        <f t="array" ref="R2183">MIN(IF((DiscreteStatsTable[GroupByKey]=DiscreteStatsTable[[#This Row],[GroupByKey]]),(DiscreteStatsTable[GroupByKey]=DiscreteStatsTable[[#This Row],[GroupByKey]])*DiscreteStatsTable[Average]))</f>
        <v>1.0011734930501499</v>
      </c>
      <c r="S2183" s="5" cm="1">
        <f t="array" ref="S2183">MAX(IF((DiscreteStatsTable[GroupByKey]=DiscreteStatsTable[[#This Row],[GroupByKey]]),(DiscreteStatsTable[GroupByKey]=DiscreteStatsTable[[#This Row],[GroupByKey]])*DiscreteStatsTable[Average]))</f>
        <v>28.038869293623701</v>
      </c>
      <c r="T2183" s="5" cm="1">
        <f t="array" ref="T2183">MIN(IF((DiscreteStatsTable[GroupByKey]=DiscreteStatsTable[[#This Row],[GroupByKey]]),(DiscreteStatsTable[GroupByKey]=DiscreteStatsTable[[#This Row],[GroupByKey]])*DiscreteStatsTable[Minimum]))</f>
        <v>0</v>
      </c>
      <c r="U2183" s="5" cm="1">
        <f t="array" ref="U2183">MAX(IF((DiscreteStatsTable[GroupByKey]=DiscreteStatsTable[[#This Row],[GroupByKey]]),(DiscreteStatsTable[GroupByKey]=DiscreteStatsTable[[#This Row],[GroupByKey]])*DiscreteStatsTable[Maximum]))</f>
        <v>63.809412329180802</v>
      </c>
      <c r="V2183" s="5" cm="1">
        <f t="array" ref="V2183">IFERROR(AVERAGE(IF((DiscreteStatsTable[GroupByKey]=DiscreteStatsTable[[#This Row],[GroupByKey]]),(DiscreteStatsTable[GroupByKey]=DiscreteStatsTable[[#This Row],[GroupByKey]])*DiscreteStatsTable[NumberObservations])),0)</f>
        <v>138.38</v>
      </c>
      <c r="W2183" s="5">
        <f>IF((DiscreteStatsTable[[#This Row],[RepsRequested]]&gt;1),DiscreteStatsTable[[#This Row],[HalfWidth]],DiscreteStatsTable[[#This Row],[BatchMeansHalfWidth]])</f>
        <v>1.2453418539016112</v>
      </c>
      <c r="X2183" s="5" cm="1">
        <f t="array" ref="X2183">COUNT(IF((DiscreteStatsTable[GroupByKey]=DiscreteStatsTable[[#This Row],[GroupByKey]]),(DiscreteStatsTable[GroupByKey]=DiscreteStatsTable[[#This Row],[GroupByKey]])*DiscreteStatsTable[Replication]))</f>
        <v>50</v>
      </c>
      <c r="Y2183" s="5">
        <f>IF(DiscreteStatsTable[[#This Row],[RepsRequested]]=DiscreteStatsTable[[#This Row],[RepsWithStatObserved]],1,0)</f>
        <v>1</v>
      </c>
    </row>
    <row r="2184" spans="1:25" x14ac:dyDescent="0.25">
      <c r="A2184" t="s">
        <v>68</v>
      </c>
      <c r="B2184" t="s">
        <v>70</v>
      </c>
      <c r="C2184">
        <v>42</v>
      </c>
      <c r="D2184" t="s">
        <v>102</v>
      </c>
      <c r="E2184" t="s">
        <v>80</v>
      </c>
      <c r="F2184" t="s">
        <v>81</v>
      </c>
      <c r="G2184">
        <v>0</v>
      </c>
      <c r="H2184">
        <v>2E+20</v>
      </c>
      <c r="I2184">
        <v>0</v>
      </c>
      <c r="J2184">
        <v>0</v>
      </c>
      <c r="K2184">
        <v>140</v>
      </c>
      <c r="L218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84" s="5" cm="1">
        <f t="array" ref="M2184">MAX(IF((ProjectInfoTable[ProjectName]=DiscreteStatsTable[[#This Row],[ProjectName]]),(ProjectInfoTable[ProjectName]=DiscreteStatsTable[[#This Row],[ProjectName]])*ProjectInfoTable[NumberOfReplications]))</f>
        <v>50</v>
      </c>
      <c r="N2184" s="5" cm="1">
        <f t="array" ref="N2184">IFERROR(AVERAGE(IF((DiscreteStatsTable[GroupByKey]=DiscreteStatsTable[[#This Row],[GroupByKey]]),(DiscreteStatsTable[GroupByKey]=DiscreteStatsTable[[#This Row],[GroupByKey]])*DiscreteStatsTable[Average])),0)</f>
        <v>0</v>
      </c>
      <c r="O2184" s="5" cm="1">
        <f t="array" ref="O2184">IFERROR(_xlfn.STDEV.S(IF((DiscreteStatsTable[GroupByKey]=DiscreteStatsTable[[#This Row],[GroupByKey]]),(DiscreteStatsTable[GroupByKey]=DiscreteStatsTable[[#This Row],[GroupByKey]])*DiscreteStatsTable[Average])),0)</f>
        <v>0</v>
      </c>
      <c r="P2184" s="5" cm="1">
        <f t="array" ref="P2184">MAX(IF((ProjectInfoTable[ProjectName]=DiscreteStatsTable[[#This Row],[ProjectName]]),(ProjectInfoTable[ProjectName]=DiscreteStatsTable[[#This Row],[ProjectName]])*ProjectInfoTable[ConfidenceInterval]))</f>
        <v>0.95</v>
      </c>
      <c r="Q2184" s="5">
        <f>IF(AND(DiscreteStatsTable[[#This Row],[RepsWithStatObserved]]=1,Y2184=0),200000000000000000000,IFERROR(_xlfn.T.INV.2T(1 -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4" s="5" cm="1">
        <f t="array" ref="R2184">MIN(IF((DiscreteStatsTable[GroupByKey]=DiscreteStatsTable[[#This Row],[GroupByKey]]),(DiscreteStatsTable[GroupByKey]=DiscreteStatsTable[[#This Row],[GroupByKey]])*DiscreteStatsTable[Average]))</f>
        <v>0</v>
      </c>
      <c r="S2184" s="5" cm="1">
        <f t="array" ref="S2184">MAX(IF((DiscreteStatsTable[GroupByKey]=DiscreteStatsTable[[#This Row],[GroupByKey]]),(DiscreteStatsTable[GroupByKey]=DiscreteStatsTable[[#This Row],[GroupByKey]])*DiscreteStatsTable[Average]))</f>
        <v>0</v>
      </c>
      <c r="T2184" s="5" cm="1">
        <f t="array" ref="T2184">MIN(IF((DiscreteStatsTable[GroupByKey]=DiscreteStatsTable[[#This Row],[GroupByKey]]),(DiscreteStatsTable[GroupByKey]=DiscreteStatsTable[[#This Row],[GroupByKey]])*DiscreteStatsTable[Minimum]))</f>
        <v>0</v>
      </c>
      <c r="U2184" s="5" cm="1">
        <f t="array" ref="U2184">MAX(IF((DiscreteStatsTable[GroupByKey]=DiscreteStatsTable[[#This Row],[GroupByKey]]),(DiscreteStatsTable[GroupByKey]=DiscreteStatsTable[[#This Row],[GroupByKey]])*DiscreteStatsTable[Maximum]))</f>
        <v>0</v>
      </c>
      <c r="V2184" s="5" cm="1">
        <f t="array" ref="V2184">IFERROR(AVERAGE(IF((DiscreteStatsTable[GroupByKey]=DiscreteStatsTable[[#This Row],[GroupByKey]]),(DiscreteStatsTable[GroupByKey]=DiscreteStatsTable[[#This Row],[GroupByKey]])*DiscreteStatsTable[NumberObservations])),0)</f>
        <v>138.38</v>
      </c>
      <c r="W2184" s="5">
        <f>IF((DiscreteStatsTable[[#This Row],[RepsRequested]]&gt;1),DiscreteStatsTable[[#This Row],[HalfWidth]],DiscreteStatsTable[[#This Row],[BatchMeansHalfWidth]])</f>
        <v>0</v>
      </c>
      <c r="X2184" s="5" cm="1">
        <f t="array" ref="X2184">COUNT(IF((DiscreteStatsTable[GroupByKey]=DiscreteStatsTable[[#This Row],[GroupByKey]]),(DiscreteStatsTable[GroupByKey]=DiscreteStatsTable[[#This Row],[GroupByKey]])*DiscreteStatsTable[Replication]))</f>
        <v>50</v>
      </c>
      <c r="Y2184" s="5">
        <f>IF(DiscreteStatsTable[[#This Row],[RepsRequested]]=DiscreteStatsTable[[#This Row],[RepsWithStatObserved]],1,0)</f>
        <v>1</v>
      </c>
    </row>
    <row r="2185" spans="1:25" x14ac:dyDescent="0.25">
      <c r="A2185" t="s">
        <v>68</v>
      </c>
      <c r="B2185" t="s">
        <v>70</v>
      </c>
      <c r="C2185">
        <v>42</v>
      </c>
      <c r="D2185" t="s">
        <v>102</v>
      </c>
      <c r="E2185" t="s">
        <v>82</v>
      </c>
      <c r="F2185" t="s">
        <v>81</v>
      </c>
      <c r="G2185">
        <v>1.15745239947737</v>
      </c>
      <c r="H2185">
        <v>2E+20</v>
      </c>
      <c r="I2185">
        <v>0</v>
      </c>
      <c r="J2185">
        <v>15.5880304302153</v>
      </c>
      <c r="K2185">
        <v>140</v>
      </c>
      <c r="L218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85" s="5" cm="1">
        <f t="array" ref="M2185">MAX(IF((ProjectInfoTable[ProjectName]=DiscreteStatsTable[[#This Row],[ProjectName]]),(ProjectInfoTable[ProjectName]=DiscreteStatsTable[[#This Row],[ProjectName]])*ProjectInfoTable[NumberOfReplications]))</f>
        <v>50</v>
      </c>
      <c r="N2185" s="5" cm="1">
        <f t="array" ref="N2185">IFERROR(AVERAGE(IF((DiscreteStatsTable[GroupByKey]=DiscreteStatsTable[[#This Row],[GroupByKey]]),(DiscreteStatsTable[GroupByKey]=DiscreteStatsTable[[#This Row],[GroupByKey]])*DiscreteStatsTable[Average])),0)</f>
        <v>4.7150067560367441</v>
      </c>
      <c r="O2185" s="5" cm="1">
        <f t="array" ref="O2185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85" s="5" cm="1">
        <f t="array" ref="P2185">MAX(IF((ProjectInfoTable[ProjectName]=DiscreteStatsTable[[#This Row],[ProjectName]]),(ProjectInfoTable[ProjectName]=DiscreteStatsTable[[#This Row],[ProjectName]])*ProjectInfoTable[ConfidenceInterval]))</f>
        <v>0.95</v>
      </c>
      <c r="Q2185" s="5">
        <f>IF(AND(DiscreteStatsTable[[#This Row],[RepsWithStatObserved]]=1,Y2185=0),200000000000000000000,IFERROR(_xlfn.T.INV.2T(1 -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85" s="5" cm="1">
        <f t="array" ref="R2185">MIN(IF((DiscreteStatsTable[GroupByKey]=DiscreteStatsTable[[#This Row],[GroupByKey]]),(DiscreteStatsTable[GroupByKey]=DiscreteStatsTable[[#This Row],[GroupByKey]])*DiscreteStatsTable[Average]))</f>
        <v>1.0011734930501499</v>
      </c>
      <c r="S2185" s="5" cm="1">
        <f t="array" ref="S2185">MAX(IF((DiscreteStatsTable[GroupByKey]=DiscreteStatsTable[[#This Row],[GroupByKey]]),(DiscreteStatsTable[GroupByKey]=DiscreteStatsTable[[#This Row],[GroupByKey]])*DiscreteStatsTable[Average]))</f>
        <v>28.038869293623701</v>
      </c>
      <c r="T2185" s="5" cm="1">
        <f t="array" ref="T2185">MIN(IF((DiscreteStatsTable[GroupByKey]=DiscreteStatsTable[[#This Row],[GroupByKey]]),(DiscreteStatsTable[GroupByKey]=DiscreteStatsTable[[#This Row],[GroupByKey]])*DiscreteStatsTable[Minimum]))</f>
        <v>0</v>
      </c>
      <c r="U2185" s="5" cm="1">
        <f t="array" ref="U2185">MAX(IF((DiscreteStatsTable[GroupByKey]=DiscreteStatsTable[[#This Row],[GroupByKey]]),(DiscreteStatsTable[GroupByKey]=DiscreteStatsTable[[#This Row],[GroupByKey]])*DiscreteStatsTable[Maximum]))</f>
        <v>63.809412329180802</v>
      </c>
      <c r="V2185" s="5" cm="1">
        <f t="array" ref="V2185">IFERROR(AVERAGE(IF((DiscreteStatsTable[GroupByKey]=DiscreteStatsTable[[#This Row],[GroupByKey]]),(DiscreteStatsTable[GroupByKey]=DiscreteStatsTable[[#This Row],[GroupByKey]])*DiscreteStatsTable[NumberObservations])),0)</f>
        <v>138.38</v>
      </c>
      <c r="W2185" s="5">
        <f>IF((DiscreteStatsTable[[#This Row],[RepsRequested]]&gt;1),DiscreteStatsTable[[#This Row],[HalfWidth]],DiscreteStatsTable[[#This Row],[BatchMeansHalfWidth]])</f>
        <v>1.2453418539016112</v>
      </c>
      <c r="X2185" s="5" cm="1">
        <f t="array" ref="X2185">COUNT(IF((DiscreteStatsTable[GroupByKey]=DiscreteStatsTable[[#This Row],[GroupByKey]]),(DiscreteStatsTable[GroupByKey]=DiscreteStatsTable[[#This Row],[GroupByKey]])*DiscreteStatsTable[Replication]))</f>
        <v>50</v>
      </c>
      <c r="Y2185" s="5">
        <f>IF(DiscreteStatsTable[[#This Row],[RepsRequested]]=DiscreteStatsTable[[#This Row],[RepsWithStatObserved]],1,0)</f>
        <v>1</v>
      </c>
    </row>
    <row r="2186" spans="1:25" x14ac:dyDescent="0.25">
      <c r="A2186" t="s">
        <v>68</v>
      </c>
      <c r="B2186" t="s">
        <v>70</v>
      </c>
      <c r="C2186">
        <v>43</v>
      </c>
      <c r="D2186" t="s">
        <v>102</v>
      </c>
      <c r="E2186" t="s">
        <v>80</v>
      </c>
      <c r="F2186" t="s">
        <v>81</v>
      </c>
      <c r="G2186">
        <v>0</v>
      </c>
      <c r="H2186">
        <v>2E+20</v>
      </c>
      <c r="I2186">
        <v>0</v>
      </c>
      <c r="J2186">
        <v>0</v>
      </c>
      <c r="K2186">
        <v>138</v>
      </c>
      <c r="L218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86" s="5" cm="1">
        <f t="array" ref="M2186">MAX(IF((ProjectInfoTable[ProjectName]=DiscreteStatsTable[[#This Row],[ProjectName]]),(ProjectInfoTable[ProjectName]=DiscreteStatsTable[[#This Row],[ProjectName]])*ProjectInfoTable[NumberOfReplications]))</f>
        <v>50</v>
      </c>
      <c r="N2186" s="5" cm="1">
        <f t="array" ref="N2186">IFERROR(AVERAGE(IF((DiscreteStatsTable[GroupByKey]=DiscreteStatsTable[[#This Row],[GroupByKey]]),(DiscreteStatsTable[GroupByKey]=DiscreteStatsTable[[#This Row],[GroupByKey]])*DiscreteStatsTable[Average])),0)</f>
        <v>0</v>
      </c>
      <c r="O2186" s="5" cm="1">
        <f t="array" ref="O2186">IFERROR(_xlfn.STDEV.S(IF((DiscreteStatsTable[GroupByKey]=DiscreteStatsTable[[#This Row],[GroupByKey]]),(DiscreteStatsTable[GroupByKey]=DiscreteStatsTable[[#This Row],[GroupByKey]])*DiscreteStatsTable[Average])),0)</f>
        <v>0</v>
      </c>
      <c r="P2186" s="5" cm="1">
        <f t="array" ref="P2186">MAX(IF((ProjectInfoTable[ProjectName]=DiscreteStatsTable[[#This Row],[ProjectName]]),(ProjectInfoTable[ProjectName]=DiscreteStatsTable[[#This Row],[ProjectName]])*ProjectInfoTable[ConfidenceInterval]))</f>
        <v>0.95</v>
      </c>
      <c r="Q2186" s="5">
        <f>IF(AND(DiscreteStatsTable[[#This Row],[RepsWithStatObserved]]=1,Y2186=0),200000000000000000000,IFERROR(_xlfn.T.INV.2T(1 -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6" s="5" cm="1">
        <f t="array" ref="R2186">MIN(IF((DiscreteStatsTable[GroupByKey]=DiscreteStatsTable[[#This Row],[GroupByKey]]),(DiscreteStatsTable[GroupByKey]=DiscreteStatsTable[[#This Row],[GroupByKey]])*DiscreteStatsTable[Average]))</f>
        <v>0</v>
      </c>
      <c r="S2186" s="5" cm="1">
        <f t="array" ref="S2186">MAX(IF((DiscreteStatsTable[GroupByKey]=DiscreteStatsTable[[#This Row],[GroupByKey]]),(DiscreteStatsTable[GroupByKey]=DiscreteStatsTable[[#This Row],[GroupByKey]])*DiscreteStatsTable[Average]))</f>
        <v>0</v>
      </c>
      <c r="T2186" s="5" cm="1">
        <f t="array" ref="T2186">MIN(IF((DiscreteStatsTable[GroupByKey]=DiscreteStatsTable[[#This Row],[GroupByKey]]),(DiscreteStatsTable[GroupByKey]=DiscreteStatsTable[[#This Row],[GroupByKey]])*DiscreteStatsTable[Minimum]))</f>
        <v>0</v>
      </c>
      <c r="U2186" s="5" cm="1">
        <f t="array" ref="U2186">MAX(IF((DiscreteStatsTable[GroupByKey]=DiscreteStatsTable[[#This Row],[GroupByKey]]),(DiscreteStatsTable[GroupByKey]=DiscreteStatsTable[[#This Row],[GroupByKey]])*DiscreteStatsTable[Maximum]))</f>
        <v>0</v>
      </c>
      <c r="V2186" s="5" cm="1">
        <f t="array" ref="V2186">IFERROR(AVERAGE(IF((DiscreteStatsTable[GroupByKey]=DiscreteStatsTable[[#This Row],[GroupByKey]]),(DiscreteStatsTable[GroupByKey]=DiscreteStatsTable[[#This Row],[GroupByKey]])*DiscreteStatsTable[NumberObservations])),0)</f>
        <v>138.38</v>
      </c>
      <c r="W2186" s="5">
        <f>IF((DiscreteStatsTable[[#This Row],[RepsRequested]]&gt;1),DiscreteStatsTable[[#This Row],[HalfWidth]],DiscreteStatsTable[[#This Row],[BatchMeansHalfWidth]])</f>
        <v>0</v>
      </c>
      <c r="X2186" s="5" cm="1">
        <f t="array" ref="X2186">COUNT(IF((DiscreteStatsTable[GroupByKey]=DiscreteStatsTable[[#This Row],[GroupByKey]]),(DiscreteStatsTable[GroupByKey]=DiscreteStatsTable[[#This Row],[GroupByKey]])*DiscreteStatsTable[Replication]))</f>
        <v>50</v>
      </c>
      <c r="Y2186" s="5">
        <f>IF(DiscreteStatsTable[[#This Row],[RepsRequested]]=DiscreteStatsTable[[#This Row],[RepsWithStatObserved]],1,0)</f>
        <v>1</v>
      </c>
    </row>
    <row r="2187" spans="1:25" x14ac:dyDescent="0.25">
      <c r="A2187" t="s">
        <v>68</v>
      </c>
      <c r="B2187" t="s">
        <v>70</v>
      </c>
      <c r="C2187">
        <v>43</v>
      </c>
      <c r="D2187" t="s">
        <v>102</v>
      </c>
      <c r="E2187" t="s">
        <v>82</v>
      </c>
      <c r="F2187" t="s">
        <v>81</v>
      </c>
      <c r="G2187">
        <v>8.5309627003978399</v>
      </c>
      <c r="H2187">
        <v>2E+20</v>
      </c>
      <c r="I2187">
        <v>0</v>
      </c>
      <c r="J2187">
        <v>40.570210988571198</v>
      </c>
      <c r="K2187">
        <v>138</v>
      </c>
      <c r="L218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87" s="5" cm="1">
        <f t="array" ref="M2187">MAX(IF((ProjectInfoTable[ProjectName]=DiscreteStatsTable[[#This Row],[ProjectName]]),(ProjectInfoTable[ProjectName]=DiscreteStatsTable[[#This Row],[ProjectName]])*ProjectInfoTable[NumberOfReplications]))</f>
        <v>50</v>
      </c>
      <c r="N2187" s="5" cm="1">
        <f t="array" ref="N2187">IFERROR(AVERAGE(IF((DiscreteStatsTable[GroupByKey]=DiscreteStatsTable[[#This Row],[GroupByKey]]),(DiscreteStatsTable[GroupByKey]=DiscreteStatsTable[[#This Row],[GroupByKey]])*DiscreteStatsTable[Average])),0)</f>
        <v>4.7150067560367441</v>
      </c>
      <c r="O2187" s="5" cm="1">
        <f t="array" ref="O2187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87" s="5" cm="1">
        <f t="array" ref="P2187">MAX(IF((ProjectInfoTable[ProjectName]=DiscreteStatsTable[[#This Row],[ProjectName]]),(ProjectInfoTable[ProjectName]=DiscreteStatsTable[[#This Row],[ProjectName]])*ProjectInfoTable[ConfidenceInterval]))</f>
        <v>0.95</v>
      </c>
      <c r="Q2187" s="5">
        <f>IF(AND(DiscreteStatsTable[[#This Row],[RepsWithStatObserved]]=1,Y2187=0),200000000000000000000,IFERROR(_xlfn.T.INV.2T(1 -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87" s="5" cm="1">
        <f t="array" ref="R2187">MIN(IF((DiscreteStatsTable[GroupByKey]=DiscreteStatsTable[[#This Row],[GroupByKey]]),(DiscreteStatsTable[GroupByKey]=DiscreteStatsTable[[#This Row],[GroupByKey]])*DiscreteStatsTable[Average]))</f>
        <v>1.0011734930501499</v>
      </c>
      <c r="S2187" s="5" cm="1">
        <f t="array" ref="S2187">MAX(IF((DiscreteStatsTable[GroupByKey]=DiscreteStatsTable[[#This Row],[GroupByKey]]),(DiscreteStatsTable[GroupByKey]=DiscreteStatsTable[[#This Row],[GroupByKey]])*DiscreteStatsTable[Average]))</f>
        <v>28.038869293623701</v>
      </c>
      <c r="T2187" s="5" cm="1">
        <f t="array" ref="T2187">MIN(IF((DiscreteStatsTable[GroupByKey]=DiscreteStatsTable[[#This Row],[GroupByKey]]),(DiscreteStatsTable[GroupByKey]=DiscreteStatsTable[[#This Row],[GroupByKey]])*DiscreteStatsTable[Minimum]))</f>
        <v>0</v>
      </c>
      <c r="U2187" s="5" cm="1">
        <f t="array" ref="U2187">MAX(IF((DiscreteStatsTable[GroupByKey]=DiscreteStatsTable[[#This Row],[GroupByKey]]),(DiscreteStatsTable[GroupByKey]=DiscreteStatsTable[[#This Row],[GroupByKey]])*DiscreteStatsTable[Maximum]))</f>
        <v>63.809412329180802</v>
      </c>
      <c r="V2187" s="5" cm="1">
        <f t="array" ref="V2187">IFERROR(AVERAGE(IF((DiscreteStatsTable[GroupByKey]=DiscreteStatsTable[[#This Row],[GroupByKey]]),(DiscreteStatsTable[GroupByKey]=DiscreteStatsTable[[#This Row],[GroupByKey]])*DiscreteStatsTable[NumberObservations])),0)</f>
        <v>138.38</v>
      </c>
      <c r="W2187" s="5">
        <f>IF((DiscreteStatsTable[[#This Row],[RepsRequested]]&gt;1),DiscreteStatsTable[[#This Row],[HalfWidth]],DiscreteStatsTable[[#This Row],[BatchMeansHalfWidth]])</f>
        <v>1.2453418539016112</v>
      </c>
      <c r="X2187" s="5" cm="1">
        <f t="array" ref="X2187">COUNT(IF((DiscreteStatsTable[GroupByKey]=DiscreteStatsTable[[#This Row],[GroupByKey]]),(DiscreteStatsTable[GroupByKey]=DiscreteStatsTable[[#This Row],[GroupByKey]])*DiscreteStatsTable[Replication]))</f>
        <v>50</v>
      </c>
      <c r="Y2187" s="5">
        <f>IF(DiscreteStatsTable[[#This Row],[RepsRequested]]=DiscreteStatsTable[[#This Row],[RepsWithStatObserved]],1,0)</f>
        <v>1</v>
      </c>
    </row>
    <row r="2188" spans="1:25" x14ac:dyDescent="0.25">
      <c r="A2188" t="s">
        <v>68</v>
      </c>
      <c r="B2188" t="s">
        <v>70</v>
      </c>
      <c r="C2188">
        <v>44</v>
      </c>
      <c r="D2188" t="s">
        <v>102</v>
      </c>
      <c r="E2188" t="s">
        <v>80</v>
      </c>
      <c r="F2188" t="s">
        <v>81</v>
      </c>
      <c r="G2188">
        <v>0</v>
      </c>
      <c r="H2188">
        <v>2E+20</v>
      </c>
      <c r="I2188">
        <v>0</v>
      </c>
      <c r="J2188">
        <v>0</v>
      </c>
      <c r="K2188">
        <v>140</v>
      </c>
      <c r="L218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88" s="5" cm="1">
        <f t="array" ref="M2188">MAX(IF((ProjectInfoTable[ProjectName]=DiscreteStatsTable[[#This Row],[ProjectName]]),(ProjectInfoTable[ProjectName]=DiscreteStatsTable[[#This Row],[ProjectName]])*ProjectInfoTable[NumberOfReplications]))</f>
        <v>50</v>
      </c>
      <c r="N2188" s="5" cm="1">
        <f t="array" ref="N2188">IFERROR(AVERAGE(IF((DiscreteStatsTable[GroupByKey]=DiscreteStatsTable[[#This Row],[GroupByKey]]),(DiscreteStatsTable[GroupByKey]=DiscreteStatsTable[[#This Row],[GroupByKey]])*DiscreteStatsTable[Average])),0)</f>
        <v>0</v>
      </c>
      <c r="O2188" s="5" cm="1">
        <f t="array" ref="O2188">IFERROR(_xlfn.STDEV.S(IF((DiscreteStatsTable[GroupByKey]=DiscreteStatsTable[[#This Row],[GroupByKey]]),(DiscreteStatsTable[GroupByKey]=DiscreteStatsTable[[#This Row],[GroupByKey]])*DiscreteStatsTable[Average])),0)</f>
        <v>0</v>
      </c>
      <c r="P2188" s="5" cm="1">
        <f t="array" ref="P2188">MAX(IF((ProjectInfoTable[ProjectName]=DiscreteStatsTable[[#This Row],[ProjectName]]),(ProjectInfoTable[ProjectName]=DiscreteStatsTable[[#This Row],[ProjectName]])*ProjectInfoTable[ConfidenceInterval]))</f>
        <v>0.95</v>
      </c>
      <c r="Q2188" s="5">
        <f>IF(AND(DiscreteStatsTable[[#This Row],[RepsWithStatObserved]]=1,Y2188=0),200000000000000000000,IFERROR(_xlfn.T.INV.2T(1 -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8" s="5" cm="1">
        <f t="array" ref="R2188">MIN(IF((DiscreteStatsTable[GroupByKey]=DiscreteStatsTable[[#This Row],[GroupByKey]]),(DiscreteStatsTable[GroupByKey]=DiscreteStatsTable[[#This Row],[GroupByKey]])*DiscreteStatsTable[Average]))</f>
        <v>0</v>
      </c>
      <c r="S2188" s="5" cm="1">
        <f t="array" ref="S2188">MAX(IF((DiscreteStatsTable[GroupByKey]=DiscreteStatsTable[[#This Row],[GroupByKey]]),(DiscreteStatsTable[GroupByKey]=DiscreteStatsTable[[#This Row],[GroupByKey]])*DiscreteStatsTable[Average]))</f>
        <v>0</v>
      </c>
      <c r="T2188" s="5" cm="1">
        <f t="array" ref="T2188">MIN(IF((DiscreteStatsTable[GroupByKey]=DiscreteStatsTable[[#This Row],[GroupByKey]]),(DiscreteStatsTable[GroupByKey]=DiscreteStatsTable[[#This Row],[GroupByKey]])*DiscreteStatsTable[Minimum]))</f>
        <v>0</v>
      </c>
      <c r="U2188" s="5" cm="1">
        <f t="array" ref="U2188">MAX(IF((DiscreteStatsTable[GroupByKey]=DiscreteStatsTable[[#This Row],[GroupByKey]]),(DiscreteStatsTable[GroupByKey]=DiscreteStatsTable[[#This Row],[GroupByKey]])*DiscreteStatsTable[Maximum]))</f>
        <v>0</v>
      </c>
      <c r="V2188" s="5" cm="1">
        <f t="array" ref="V2188">IFERROR(AVERAGE(IF((DiscreteStatsTable[GroupByKey]=DiscreteStatsTable[[#This Row],[GroupByKey]]),(DiscreteStatsTable[GroupByKey]=DiscreteStatsTable[[#This Row],[GroupByKey]])*DiscreteStatsTable[NumberObservations])),0)</f>
        <v>138.38</v>
      </c>
      <c r="W2188" s="5">
        <f>IF((DiscreteStatsTable[[#This Row],[RepsRequested]]&gt;1),DiscreteStatsTable[[#This Row],[HalfWidth]],DiscreteStatsTable[[#This Row],[BatchMeansHalfWidth]])</f>
        <v>0</v>
      </c>
      <c r="X2188" s="5" cm="1">
        <f t="array" ref="X2188">COUNT(IF((DiscreteStatsTable[GroupByKey]=DiscreteStatsTable[[#This Row],[GroupByKey]]),(DiscreteStatsTable[GroupByKey]=DiscreteStatsTable[[#This Row],[GroupByKey]])*DiscreteStatsTable[Replication]))</f>
        <v>50</v>
      </c>
      <c r="Y2188" s="5">
        <f>IF(DiscreteStatsTable[[#This Row],[RepsRequested]]=DiscreteStatsTable[[#This Row],[RepsWithStatObserved]],1,0)</f>
        <v>1</v>
      </c>
    </row>
    <row r="2189" spans="1:25" x14ac:dyDescent="0.25">
      <c r="A2189" t="s">
        <v>68</v>
      </c>
      <c r="B2189" t="s">
        <v>70</v>
      </c>
      <c r="C2189">
        <v>44</v>
      </c>
      <c r="D2189" t="s">
        <v>102</v>
      </c>
      <c r="E2189" t="s">
        <v>82</v>
      </c>
      <c r="F2189" t="s">
        <v>81</v>
      </c>
      <c r="G2189">
        <v>5.2537652757466704</v>
      </c>
      <c r="H2189">
        <v>2E+20</v>
      </c>
      <c r="I2189">
        <v>0</v>
      </c>
      <c r="J2189">
        <v>27.794326850122498</v>
      </c>
      <c r="K2189">
        <v>140</v>
      </c>
      <c r="L218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89" s="5" cm="1">
        <f t="array" ref="M2189">MAX(IF((ProjectInfoTable[ProjectName]=DiscreteStatsTable[[#This Row],[ProjectName]]),(ProjectInfoTable[ProjectName]=DiscreteStatsTable[[#This Row],[ProjectName]])*ProjectInfoTable[NumberOfReplications]))</f>
        <v>50</v>
      </c>
      <c r="N2189" s="5" cm="1">
        <f t="array" ref="N2189">IFERROR(AVERAGE(IF((DiscreteStatsTable[GroupByKey]=DiscreteStatsTable[[#This Row],[GroupByKey]]),(DiscreteStatsTable[GroupByKey]=DiscreteStatsTable[[#This Row],[GroupByKey]])*DiscreteStatsTable[Average])),0)</f>
        <v>4.7150067560367441</v>
      </c>
      <c r="O2189" s="5" cm="1">
        <f t="array" ref="O2189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89" s="5" cm="1">
        <f t="array" ref="P2189">MAX(IF((ProjectInfoTable[ProjectName]=DiscreteStatsTable[[#This Row],[ProjectName]]),(ProjectInfoTable[ProjectName]=DiscreteStatsTable[[#This Row],[ProjectName]])*ProjectInfoTable[ConfidenceInterval]))</f>
        <v>0.95</v>
      </c>
      <c r="Q2189" s="5">
        <f>IF(AND(DiscreteStatsTable[[#This Row],[RepsWithStatObserved]]=1,Y2189=0),200000000000000000000,IFERROR(_xlfn.T.INV.2T(1 -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89" s="5" cm="1">
        <f t="array" ref="R2189">MIN(IF((DiscreteStatsTable[GroupByKey]=DiscreteStatsTable[[#This Row],[GroupByKey]]),(DiscreteStatsTable[GroupByKey]=DiscreteStatsTable[[#This Row],[GroupByKey]])*DiscreteStatsTable[Average]))</f>
        <v>1.0011734930501499</v>
      </c>
      <c r="S2189" s="5" cm="1">
        <f t="array" ref="S2189">MAX(IF((DiscreteStatsTable[GroupByKey]=DiscreteStatsTable[[#This Row],[GroupByKey]]),(DiscreteStatsTable[GroupByKey]=DiscreteStatsTable[[#This Row],[GroupByKey]])*DiscreteStatsTable[Average]))</f>
        <v>28.038869293623701</v>
      </c>
      <c r="T2189" s="5" cm="1">
        <f t="array" ref="T2189">MIN(IF((DiscreteStatsTable[GroupByKey]=DiscreteStatsTable[[#This Row],[GroupByKey]]),(DiscreteStatsTable[GroupByKey]=DiscreteStatsTable[[#This Row],[GroupByKey]])*DiscreteStatsTable[Minimum]))</f>
        <v>0</v>
      </c>
      <c r="U2189" s="5" cm="1">
        <f t="array" ref="U2189">MAX(IF((DiscreteStatsTable[GroupByKey]=DiscreteStatsTable[[#This Row],[GroupByKey]]),(DiscreteStatsTable[GroupByKey]=DiscreteStatsTable[[#This Row],[GroupByKey]])*DiscreteStatsTable[Maximum]))</f>
        <v>63.809412329180802</v>
      </c>
      <c r="V2189" s="5" cm="1">
        <f t="array" ref="V2189">IFERROR(AVERAGE(IF((DiscreteStatsTable[GroupByKey]=DiscreteStatsTable[[#This Row],[GroupByKey]]),(DiscreteStatsTable[GroupByKey]=DiscreteStatsTable[[#This Row],[GroupByKey]])*DiscreteStatsTable[NumberObservations])),0)</f>
        <v>138.38</v>
      </c>
      <c r="W2189" s="5">
        <f>IF((DiscreteStatsTable[[#This Row],[RepsRequested]]&gt;1),DiscreteStatsTable[[#This Row],[HalfWidth]],DiscreteStatsTable[[#This Row],[BatchMeansHalfWidth]])</f>
        <v>1.2453418539016112</v>
      </c>
      <c r="X2189" s="5" cm="1">
        <f t="array" ref="X2189">COUNT(IF((DiscreteStatsTable[GroupByKey]=DiscreteStatsTable[[#This Row],[GroupByKey]]),(DiscreteStatsTable[GroupByKey]=DiscreteStatsTable[[#This Row],[GroupByKey]])*DiscreteStatsTable[Replication]))</f>
        <v>50</v>
      </c>
      <c r="Y2189" s="5">
        <f>IF(DiscreteStatsTable[[#This Row],[RepsRequested]]=DiscreteStatsTable[[#This Row],[RepsWithStatObserved]],1,0)</f>
        <v>1</v>
      </c>
    </row>
    <row r="2190" spans="1:25" x14ac:dyDescent="0.25">
      <c r="A2190" t="s">
        <v>68</v>
      </c>
      <c r="B2190" t="s">
        <v>70</v>
      </c>
      <c r="C2190">
        <v>45</v>
      </c>
      <c r="D2190" t="s">
        <v>102</v>
      </c>
      <c r="E2190" t="s">
        <v>80</v>
      </c>
      <c r="F2190" t="s">
        <v>81</v>
      </c>
      <c r="G2190">
        <v>0</v>
      </c>
      <c r="H2190">
        <v>2E+20</v>
      </c>
      <c r="I2190">
        <v>0</v>
      </c>
      <c r="J2190">
        <v>0</v>
      </c>
      <c r="K2190">
        <v>133</v>
      </c>
      <c r="L219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90" s="5" cm="1">
        <f t="array" ref="M2190">MAX(IF((ProjectInfoTable[ProjectName]=DiscreteStatsTable[[#This Row],[ProjectName]]),(ProjectInfoTable[ProjectName]=DiscreteStatsTable[[#This Row],[ProjectName]])*ProjectInfoTable[NumberOfReplications]))</f>
        <v>50</v>
      </c>
      <c r="N2190" s="5" cm="1">
        <f t="array" ref="N2190">IFERROR(AVERAGE(IF((DiscreteStatsTable[GroupByKey]=DiscreteStatsTable[[#This Row],[GroupByKey]]),(DiscreteStatsTable[GroupByKey]=DiscreteStatsTable[[#This Row],[GroupByKey]])*DiscreteStatsTable[Average])),0)</f>
        <v>0</v>
      </c>
      <c r="O2190" s="5" cm="1">
        <f t="array" ref="O2190">IFERROR(_xlfn.STDEV.S(IF((DiscreteStatsTable[GroupByKey]=DiscreteStatsTable[[#This Row],[GroupByKey]]),(DiscreteStatsTable[GroupByKey]=DiscreteStatsTable[[#This Row],[GroupByKey]])*DiscreteStatsTable[Average])),0)</f>
        <v>0</v>
      </c>
      <c r="P2190" s="5" cm="1">
        <f t="array" ref="P2190">MAX(IF((ProjectInfoTable[ProjectName]=DiscreteStatsTable[[#This Row],[ProjectName]]),(ProjectInfoTable[ProjectName]=DiscreteStatsTable[[#This Row],[ProjectName]])*ProjectInfoTable[ConfidenceInterval]))</f>
        <v>0.95</v>
      </c>
      <c r="Q2190" s="5">
        <f>IF(AND(DiscreteStatsTable[[#This Row],[RepsWithStatObserved]]=1,Y2190=0),200000000000000000000,IFERROR(_xlfn.T.INV.2T(1 -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0" s="5" cm="1">
        <f t="array" ref="R2190">MIN(IF((DiscreteStatsTable[GroupByKey]=DiscreteStatsTable[[#This Row],[GroupByKey]]),(DiscreteStatsTable[GroupByKey]=DiscreteStatsTable[[#This Row],[GroupByKey]])*DiscreteStatsTable[Average]))</f>
        <v>0</v>
      </c>
      <c r="S2190" s="5" cm="1">
        <f t="array" ref="S2190">MAX(IF((DiscreteStatsTable[GroupByKey]=DiscreteStatsTable[[#This Row],[GroupByKey]]),(DiscreteStatsTable[GroupByKey]=DiscreteStatsTable[[#This Row],[GroupByKey]])*DiscreteStatsTable[Average]))</f>
        <v>0</v>
      </c>
      <c r="T2190" s="5" cm="1">
        <f t="array" ref="T2190">MIN(IF((DiscreteStatsTable[GroupByKey]=DiscreteStatsTable[[#This Row],[GroupByKey]]),(DiscreteStatsTable[GroupByKey]=DiscreteStatsTable[[#This Row],[GroupByKey]])*DiscreteStatsTable[Minimum]))</f>
        <v>0</v>
      </c>
      <c r="U2190" s="5" cm="1">
        <f t="array" ref="U2190">MAX(IF((DiscreteStatsTable[GroupByKey]=DiscreteStatsTable[[#This Row],[GroupByKey]]),(DiscreteStatsTable[GroupByKey]=DiscreteStatsTable[[#This Row],[GroupByKey]])*DiscreteStatsTable[Maximum]))</f>
        <v>0</v>
      </c>
      <c r="V2190" s="5" cm="1">
        <f t="array" ref="V2190">IFERROR(AVERAGE(IF((DiscreteStatsTable[GroupByKey]=DiscreteStatsTable[[#This Row],[GroupByKey]]),(DiscreteStatsTable[GroupByKey]=DiscreteStatsTable[[#This Row],[GroupByKey]])*DiscreteStatsTable[NumberObservations])),0)</f>
        <v>138.38</v>
      </c>
      <c r="W2190" s="5">
        <f>IF((DiscreteStatsTable[[#This Row],[RepsRequested]]&gt;1),DiscreteStatsTable[[#This Row],[HalfWidth]],DiscreteStatsTable[[#This Row],[BatchMeansHalfWidth]])</f>
        <v>0</v>
      </c>
      <c r="X2190" s="5" cm="1">
        <f t="array" ref="X2190">COUNT(IF((DiscreteStatsTable[GroupByKey]=DiscreteStatsTable[[#This Row],[GroupByKey]]),(DiscreteStatsTable[GroupByKey]=DiscreteStatsTable[[#This Row],[GroupByKey]])*DiscreteStatsTable[Replication]))</f>
        <v>50</v>
      </c>
      <c r="Y2190" s="5">
        <f>IF(DiscreteStatsTable[[#This Row],[RepsRequested]]=DiscreteStatsTable[[#This Row],[RepsWithStatObserved]],1,0)</f>
        <v>1</v>
      </c>
    </row>
    <row r="2191" spans="1:25" x14ac:dyDescent="0.25">
      <c r="A2191" t="s">
        <v>68</v>
      </c>
      <c r="B2191" t="s">
        <v>70</v>
      </c>
      <c r="C2191">
        <v>45</v>
      </c>
      <c r="D2191" t="s">
        <v>102</v>
      </c>
      <c r="E2191" t="s">
        <v>82</v>
      </c>
      <c r="F2191" t="s">
        <v>81</v>
      </c>
      <c r="G2191">
        <v>1.3384890075809901</v>
      </c>
      <c r="H2191">
        <v>2E+20</v>
      </c>
      <c r="I2191">
        <v>0</v>
      </c>
      <c r="J2191">
        <v>13.575806201100701</v>
      </c>
      <c r="K2191">
        <v>133</v>
      </c>
      <c r="L219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91" s="5" cm="1">
        <f t="array" ref="M2191">MAX(IF((ProjectInfoTable[ProjectName]=DiscreteStatsTable[[#This Row],[ProjectName]]),(ProjectInfoTable[ProjectName]=DiscreteStatsTable[[#This Row],[ProjectName]])*ProjectInfoTable[NumberOfReplications]))</f>
        <v>50</v>
      </c>
      <c r="N2191" s="5" cm="1">
        <f t="array" ref="N2191">IFERROR(AVERAGE(IF((DiscreteStatsTable[GroupByKey]=DiscreteStatsTable[[#This Row],[GroupByKey]]),(DiscreteStatsTable[GroupByKey]=DiscreteStatsTable[[#This Row],[GroupByKey]])*DiscreteStatsTable[Average])),0)</f>
        <v>4.7150067560367441</v>
      </c>
      <c r="O2191" s="5" cm="1">
        <f t="array" ref="O2191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91" s="5" cm="1">
        <f t="array" ref="P2191">MAX(IF((ProjectInfoTable[ProjectName]=DiscreteStatsTable[[#This Row],[ProjectName]]),(ProjectInfoTable[ProjectName]=DiscreteStatsTable[[#This Row],[ProjectName]])*ProjectInfoTable[ConfidenceInterval]))</f>
        <v>0.95</v>
      </c>
      <c r="Q2191" s="5">
        <f>IF(AND(DiscreteStatsTable[[#This Row],[RepsWithStatObserved]]=1,Y2191=0),200000000000000000000,IFERROR(_xlfn.T.INV.2T(1 -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91" s="5" cm="1">
        <f t="array" ref="R2191">MIN(IF((DiscreteStatsTable[GroupByKey]=DiscreteStatsTable[[#This Row],[GroupByKey]]),(DiscreteStatsTable[GroupByKey]=DiscreteStatsTable[[#This Row],[GroupByKey]])*DiscreteStatsTable[Average]))</f>
        <v>1.0011734930501499</v>
      </c>
      <c r="S2191" s="5" cm="1">
        <f t="array" ref="S2191">MAX(IF((DiscreteStatsTable[GroupByKey]=DiscreteStatsTable[[#This Row],[GroupByKey]]),(DiscreteStatsTable[GroupByKey]=DiscreteStatsTable[[#This Row],[GroupByKey]])*DiscreteStatsTable[Average]))</f>
        <v>28.038869293623701</v>
      </c>
      <c r="T2191" s="5" cm="1">
        <f t="array" ref="T2191">MIN(IF((DiscreteStatsTable[GroupByKey]=DiscreteStatsTable[[#This Row],[GroupByKey]]),(DiscreteStatsTable[GroupByKey]=DiscreteStatsTable[[#This Row],[GroupByKey]])*DiscreteStatsTable[Minimum]))</f>
        <v>0</v>
      </c>
      <c r="U2191" s="5" cm="1">
        <f t="array" ref="U2191">MAX(IF((DiscreteStatsTable[GroupByKey]=DiscreteStatsTable[[#This Row],[GroupByKey]]),(DiscreteStatsTable[GroupByKey]=DiscreteStatsTable[[#This Row],[GroupByKey]])*DiscreteStatsTable[Maximum]))</f>
        <v>63.809412329180802</v>
      </c>
      <c r="V2191" s="5" cm="1">
        <f t="array" ref="V2191">IFERROR(AVERAGE(IF((DiscreteStatsTable[GroupByKey]=DiscreteStatsTable[[#This Row],[GroupByKey]]),(DiscreteStatsTable[GroupByKey]=DiscreteStatsTable[[#This Row],[GroupByKey]])*DiscreteStatsTable[NumberObservations])),0)</f>
        <v>138.38</v>
      </c>
      <c r="W2191" s="5">
        <f>IF((DiscreteStatsTable[[#This Row],[RepsRequested]]&gt;1),DiscreteStatsTable[[#This Row],[HalfWidth]],DiscreteStatsTable[[#This Row],[BatchMeansHalfWidth]])</f>
        <v>1.2453418539016112</v>
      </c>
      <c r="X2191" s="5" cm="1">
        <f t="array" ref="X2191">COUNT(IF((DiscreteStatsTable[GroupByKey]=DiscreteStatsTable[[#This Row],[GroupByKey]]),(DiscreteStatsTable[GroupByKey]=DiscreteStatsTable[[#This Row],[GroupByKey]])*DiscreteStatsTable[Replication]))</f>
        <v>50</v>
      </c>
      <c r="Y2191" s="5">
        <f>IF(DiscreteStatsTable[[#This Row],[RepsRequested]]=DiscreteStatsTable[[#This Row],[RepsWithStatObserved]],1,0)</f>
        <v>1</v>
      </c>
    </row>
    <row r="2192" spans="1:25" x14ac:dyDescent="0.25">
      <c r="A2192" t="s">
        <v>68</v>
      </c>
      <c r="B2192" t="s">
        <v>70</v>
      </c>
      <c r="C2192">
        <v>46</v>
      </c>
      <c r="D2192" t="s">
        <v>102</v>
      </c>
      <c r="E2192" t="s">
        <v>80</v>
      </c>
      <c r="F2192" t="s">
        <v>81</v>
      </c>
      <c r="G2192">
        <v>0</v>
      </c>
      <c r="H2192">
        <v>2E+20</v>
      </c>
      <c r="I2192">
        <v>0</v>
      </c>
      <c r="J2192">
        <v>0</v>
      </c>
      <c r="K2192">
        <v>138</v>
      </c>
      <c r="L219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92" s="5" cm="1">
        <f t="array" ref="M2192">MAX(IF((ProjectInfoTable[ProjectName]=DiscreteStatsTable[[#This Row],[ProjectName]]),(ProjectInfoTable[ProjectName]=DiscreteStatsTable[[#This Row],[ProjectName]])*ProjectInfoTable[NumberOfReplications]))</f>
        <v>50</v>
      </c>
      <c r="N2192" s="5" cm="1">
        <f t="array" ref="N2192">IFERROR(AVERAGE(IF((DiscreteStatsTable[GroupByKey]=DiscreteStatsTable[[#This Row],[GroupByKey]]),(DiscreteStatsTable[GroupByKey]=DiscreteStatsTable[[#This Row],[GroupByKey]])*DiscreteStatsTable[Average])),0)</f>
        <v>0</v>
      </c>
      <c r="O2192" s="5" cm="1">
        <f t="array" ref="O2192">IFERROR(_xlfn.STDEV.S(IF((DiscreteStatsTable[GroupByKey]=DiscreteStatsTable[[#This Row],[GroupByKey]]),(DiscreteStatsTable[GroupByKey]=DiscreteStatsTable[[#This Row],[GroupByKey]])*DiscreteStatsTable[Average])),0)</f>
        <v>0</v>
      </c>
      <c r="P2192" s="5" cm="1">
        <f t="array" ref="P2192">MAX(IF((ProjectInfoTable[ProjectName]=DiscreteStatsTable[[#This Row],[ProjectName]]),(ProjectInfoTable[ProjectName]=DiscreteStatsTable[[#This Row],[ProjectName]])*ProjectInfoTable[ConfidenceInterval]))</f>
        <v>0.95</v>
      </c>
      <c r="Q2192" s="5">
        <f>IF(AND(DiscreteStatsTable[[#This Row],[RepsWithStatObserved]]=1,Y2192=0),200000000000000000000,IFERROR(_xlfn.T.INV.2T(1 -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2" s="5" cm="1">
        <f t="array" ref="R2192">MIN(IF((DiscreteStatsTable[GroupByKey]=DiscreteStatsTable[[#This Row],[GroupByKey]]),(DiscreteStatsTable[GroupByKey]=DiscreteStatsTable[[#This Row],[GroupByKey]])*DiscreteStatsTable[Average]))</f>
        <v>0</v>
      </c>
      <c r="S2192" s="5" cm="1">
        <f t="array" ref="S2192">MAX(IF((DiscreteStatsTable[GroupByKey]=DiscreteStatsTable[[#This Row],[GroupByKey]]),(DiscreteStatsTable[GroupByKey]=DiscreteStatsTable[[#This Row],[GroupByKey]])*DiscreteStatsTable[Average]))</f>
        <v>0</v>
      </c>
      <c r="T2192" s="5" cm="1">
        <f t="array" ref="T2192">MIN(IF((DiscreteStatsTable[GroupByKey]=DiscreteStatsTable[[#This Row],[GroupByKey]]),(DiscreteStatsTable[GroupByKey]=DiscreteStatsTable[[#This Row],[GroupByKey]])*DiscreteStatsTable[Minimum]))</f>
        <v>0</v>
      </c>
      <c r="U2192" s="5" cm="1">
        <f t="array" ref="U2192">MAX(IF((DiscreteStatsTable[GroupByKey]=DiscreteStatsTable[[#This Row],[GroupByKey]]),(DiscreteStatsTable[GroupByKey]=DiscreteStatsTable[[#This Row],[GroupByKey]])*DiscreteStatsTable[Maximum]))</f>
        <v>0</v>
      </c>
      <c r="V2192" s="5" cm="1">
        <f t="array" ref="V2192">IFERROR(AVERAGE(IF((DiscreteStatsTable[GroupByKey]=DiscreteStatsTable[[#This Row],[GroupByKey]]),(DiscreteStatsTable[GroupByKey]=DiscreteStatsTable[[#This Row],[GroupByKey]])*DiscreteStatsTable[NumberObservations])),0)</f>
        <v>138.38</v>
      </c>
      <c r="W2192" s="5">
        <f>IF((DiscreteStatsTable[[#This Row],[RepsRequested]]&gt;1),DiscreteStatsTable[[#This Row],[HalfWidth]],DiscreteStatsTable[[#This Row],[BatchMeansHalfWidth]])</f>
        <v>0</v>
      </c>
      <c r="X2192" s="5" cm="1">
        <f t="array" ref="X2192">COUNT(IF((DiscreteStatsTable[GroupByKey]=DiscreteStatsTable[[#This Row],[GroupByKey]]),(DiscreteStatsTable[GroupByKey]=DiscreteStatsTable[[#This Row],[GroupByKey]])*DiscreteStatsTable[Replication]))</f>
        <v>50</v>
      </c>
      <c r="Y2192" s="5">
        <f>IF(DiscreteStatsTable[[#This Row],[RepsRequested]]=DiscreteStatsTable[[#This Row],[RepsWithStatObserved]],1,0)</f>
        <v>1</v>
      </c>
    </row>
    <row r="2193" spans="1:25" x14ac:dyDescent="0.25">
      <c r="A2193" t="s">
        <v>68</v>
      </c>
      <c r="B2193" t="s">
        <v>70</v>
      </c>
      <c r="C2193">
        <v>46</v>
      </c>
      <c r="D2193" t="s">
        <v>102</v>
      </c>
      <c r="E2193" t="s">
        <v>82</v>
      </c>
      <c r="F2193" t="s">
        <v>81</v>
      </c>
      <c r="G2193">
        <v>4.43961584310264</v>
      </c>
      <c r="H2193">
        <v>2E+20</v>
      </c>
      <c r="I2193">
        <v>0</v>
      </c>
      <c r="J2193">
        <v>22.150228024976599</v>
      </c>
      <c r="K2193">
        <v>138</v>
      </c>
      <c r="L219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93" s="5" cm="1">
        <f t="array" ref="M2193">MAX(IF((ProjectInfoTable[ProjectName]=DiscreteStatsTable[[#This Row],[ProjectName]]),(ProjectInfoTable[ProjectName]=DiscreteStatsTable[[#This Row],[ProjectName]])*ProjectInfoTable[NumberOfReplications]))</f>
        <v>50</v>
      </c>
      <c r="N2193" s="5" cm="1">
        <f t="array" ref="N2193">IFERROR(AVERAGE(IF((DiscreteStatsTable[GroupByKey]=DiscreteStatsTable[[#This Row],[GroupByKey]]),(DiscreteStatsTable[GroupByKey]=DiscreteStatsTable[[#This Row],[GroupByKey]])*DiscreteStatsTable[Average])),0)</f>
        <v>4.7150067560367441</v>
      </c>
      <c r="O2193" s="5" cm="1">
        <f t="array" ref="O2193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93" s="5" cm="1">
        <f t="array" ref="P2193">MAX(IF((ProjectInfoTable[ProjectName]=DiscreteStatsTable[[#This Row],[ProjectName]]),(ProjectInfoTable[ProjectName]=DiscreteStatsTable[[#This Row],[ProjectName]])*ProjectInfoTable[ConfidenceInterval]))</f>
        <v>0.95</v>
      </c>
      <c r="Q2193" s="5">
        <f>IF(AND(DiscreteStatsTable[[#This Row],[RepsWithStatObserved]]=1,Y2193=0),200000000000000000000,IFERROR(_xlfn.T.INV.2T(1 -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93" s="5" cm="1">
        <f t="array" ref="R2193">MIN(IF((DiscreteStatsTable[GroupByKey]=DiscreteStatsTable[[#This Row],[GroupByKey]]),(DiscreteStatsTable[GroupByKey]=DiscreteStatsTable[[#This Row],[GroupByKey]])*DiscreteStatsTable[Average]))</f>
        <v>1.0011734930501499</v>
      </c>
      <c r="S2193" s="5" cm="1">
        <f t="array" ref="S2193">MAX(IF((DiscreteStatsTable[GroupByKey]=DiscreteStatsTable[[#This Row],[GroupByKey]]),(DiscreteStatsTable[GroupByKey]=DiscreteStatsTable[[#This Row],[GroupByKey]])*DiscreteStatsTable[Average]))</f>
        <v>28.038869293623701</v>
      </c>
      <c r="T2193" s="5" cm="1">
        <f t="array" ref="T2193">MIN(IF((DiscreteStatsTable[GroupByKey]=DiscreteStatsTable[[#This Row],[GroupByKey]]),(DiscreteStatsTable[GroupByKey]=DiscreteStatsTable[[#This Row],[GroupByKey]])*DiscreteStatsTable[Minimum]))</f>
        <v>0</v>
      </c>
      <c r="U2193" s="5" cm="1">
        <f t="array" ref="U2193">MAX(IF((DiscreteStatsTable[GroupByKey]=DiscreteStatsTable[[#This Row],[GroupByKey]]),(DiscreteStatsTable[GroupByKey]=DiscreteStatsTable[[#This Row],[GroupByKey]])*DiscreteStatsTable[Maximum]))</f>
        <v>63.809412329180802</v>
      </c>
      <c r="V2193" s="5" cm="1">
        <f t="array" ref="V2193">IFERROR(AVERAGE(IF((DiscreteStatsTable[GroupByKey]=DiscreteStatsTable[[#This Row],[GroupByKey]]),(DiscreteStatsTable[GroupByKey]=DiscreteStatsTable[[#This Row],[GroupByKey]])*DiscreteStatsTable[NumberObservations])),0)</f>
        <v>138.38</v>
      </c>
      <c r="W2193" s="5">
        <f>IF((DiscreteStatsTable[[#This Row],[RepsRequested]]&gt;1),DiscreteStatsTable[[#This Row],[HalfWidth]],DiscreteStatsTable[[#This Row],[BatchMeansHalfWidth]])</f>
        <v>1.2453418539016112</v>
      </c>
      <c r="X2193" s="5" cm="1">
        <f t="array" ref="X2193">COUNT(IF((DiscreteStatsTable[GroupByKey]=DiscreteStatsTable[[#This Row],[GroupByKey]]),(DiscreteStatsTable[GroupByKey]=DiscreteStatsTable[[#This Row],[GroupByKey]])*DiscreteStatsTable[Replication]))</f>
        <v>50</v>
      </c>
      <c r="Y2193" s="5">
        <f>IF(DiscreteStatsTable[[#This Row],[RepsRequested]]=DiscreteStatsTable[[#This Row],[RepsWithStatObserved]],1,0)</f>
        <v>1</v>
      </c>
    </row>
    <row r="2194" spans="1:25" x14ac:dyDescent="0.25">
      <c r="A2194" t="s">
        <v>68</v>
      </c>
      <c r="B2194" t="s">
        <v>70</v>
      </c>
      <c r="C2194">
        <v>47</v>
      </c>
      <c r="D2194" t="s">
        <v>102</v>
      </c>
      <c r="E2194" t="s">
        <v>80</v>
      </c>
      <c r="F2194" t="s">
        <v>81</v>
      </c>
      <c r="G2194">
        <v>0</v>
      </c>
      <c r="H2194">
        <v>2E+20</v>
      </c>
      <c r="I2194">
        <v>0</v>
      </c>
      <c r="J2194">
        <v>0</v>
      </c>
      <c r="K2194">
        <v>141</v>
      </c>
      <c r="L219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94" s="5" cm="1">
        <f t="array" ref="M2194">MAX(IF((ProjectInfoTable[ProjectName]=DiscreteStatsTable[[#This Row],[ProjectName]]),(ProjectInfoTable[ProjectName]=DiscreteStatsTable[[#This Row],[ProjectName]])*ProjectInfoTable[NumberOfReplications]))</f>
        <v>50</v>
      </c>
      <c r="N2194" s="5" cm="1">
        <f t="array" ref="N2194">IFERROR(AVERAGE(IF((DiscreteStatsTable[GroupByKey]=DiscreteStatsTable[[#This Row],[GroupByKey]]),(DiscreteStatsTable[GroupByKey]=DiscreteStatsTable[[#This Row],[GroupByKey]])*DiscreteStatsTable[Average])),0)</f>
        <v>0</v>
      </c>
      <c r="O2194" s="5" cm="1">
        <f t="array" ref="O2194">IFERROR(_xlfn.STDEV.S(IF((DiscreteStatsTable[GroupByKey]=DiscreteStatsTable[[#This Row],[GroupByKey]]),(DiscreteStatsTable[GroupByKey]=DiscreteStatsTable[[#This Row],[GroupByKey]])*DiscreteStatsTable[Average])),0)</f>
        <v>0</v>
      </c>
      <c r="P2194" s="5" cm="1">
        <f t="array" ref="P2194">MAX(IF((ProjectInfoTable[ProjectName]=DiscreteStatsTable[[#This Row],[ProjectName]]),(ProjectInfoTable[ProjectName]=DiscreteStatsTable[[#This Row],[ProjectName]])*ProjectInfoTable[ConfidenceInterval]))</f>
        <v>0.95</v>
      </c>
      <c r="Q2194" s="5">
        <f>IF(AND(DiscreteStatsTable[[#This Row],[RepsWithStatObserved]]=1,Y2194=0),200000000000000000000,IFERROR(_xlfn.T.INV.2T(1 -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4" s="5" cm="1">
        <f t="array" ref="R2194">MIN(IF((DiscreteStatsTable[GroupByKey]=DiscreteStatsTable[[#This Row],[GroupByKey]]),(DiscreteStatsTable[GroupByKey]=DiscreteStatsTable[[#This Row],[GroupByKey]])*DiscreteStatsTable[Average]))</f>
        <v>0</v>
      </c>
      <c r="S2194" s="5" cm="1">
        <f t="array" ref="S2194">MAX(IF((DiscreteStatsTable[GroupByKey]=DiscreteStatsTable[[#This Row],[GroupByKey]]),(DiscreteStatsTable[GroupByKey]=DiscreteStatsTable[[#This Row],[GroupByKey]])*DiscreteStatsTable[Average]))</f>
        <v>0</v>
      </c>
      <c r="T2194" s="5" cm="1">
        <f t="array" ref="T2194">MIN(IF((DiscreteStatsTable[GroupByKey]=DiscreteStatsTable[[#This Row],[GroupByKey]]),(DiscreteStatsTable[GroupByKey]=DiscreteStatsTable[[#This Row],[GroupByKey]])*DiscreteStatsTable[Minimum]))</f>
        <v>0</v>
      </c>
      <c r="U2194" s="5" cm="1">
        <f t="array" ref="U2194">MAX(IF((DiscreteStatsTable[GroupByKey]=DiscreteStatsTable[[#This Row],[GroupByKey]]),(DiscreteStatsTable[GroupByKey]=DiscreteStatsTable[[#This Row],[GroupByKey]])*DiscreteStatsTable[Maximum]))</f>
        <v>0</v>
      </c>
      <c r="V2194" s="5" cm="1">
        <f t="array" ref="V2194">IFERROR(AVERAGE(IF((DiscreteStatsTable[GroupByKey]=DiscreteStatsTable[[#This Row],[GroupByKey]]),(DiscreteStatsTable[GroupByKey]=DiscreteStatsTable[[#This Row],[GroupByKey]])*DiscreteStatsTable[NumberObservations])),0)</f>
        <v>138.38</v>
      </c>
      <c r="W2194" s="5">
        <f>IF((DiscreteStatsTable[[#This Row],[RepsRequested]]&gt;1),DiscreteStatsTable[[#This Row],[HalfWidth]],DiscreteStatsTable[[#This Row],[BatchMeansHalfWidth]])</f>
        <v>0</v>
      </c>
      <c r="X2194" s="5" cm="1">
        <f t="array" ref="X2194">COUNT(IF((DiscreteStatsTable[GroupByKey]=DiscreteStatsTable[[#This Row],[GroupByKey]]),(DiscreteStatsTable[GroupByKey]=DiscreteStatsTable[[#This Row],[GroupByKey]])*DiscreteStatsTable[Replication]))</f>
        <v>50</v>
      </c>
      <c r="Y2194" s="5">
        <f>IF(DiscreteStatsTable[[#This Row],[RepsRequested]]=DiscreteStatsTable[[#This Row],[RepsWithStatObserved]],1,0)</f>
        <v>1</v>
      </c>
    </row>
    <row r="2195" spans="1:25" x14ac:dyDescent="0.25">
      <c r="A2195" t="s">
        <v>68</v>
      </c>
      <c r="B2195" t="s">
        <v>70</v>
      </c>
      <c r="C2195">
        <v>47</v>
      </c>
      <c r="D2195" t="s">
        <v>102</v>
      </c>
      <c r="E2195" t="s">
        <v>82</v>
      </c>
      <c r="F2195" t="s">
        <v>81</v>
      </c>
      <c r="G2195">
        <v>2.7224597767724501</v>
      </c>
      <c r="H2195">
        <v>2E+20</v>
      </c>
      <c r="I2195">
        <v>0</v>
      </c>
      <c r="J2195">
        <v>18.4073766676375</v>
      </c>
      <c r="K2195">
        <v>141</v>
      </c>
      <c r="L219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95" s="5" cm="1">
        <f t="array" ref="M2195">MAX(IF((ProjectInfoTable[ProjectName]=DiscreteStatsTable[[#This Row],[ProjectName]]),(ProjectInfoTable[ProjectName]=DiscreteStatsTable[[#This Row],[ProjectName]])*ProjectInfoTable[NumberOfReplications]))</f>
        <v>50</v>
      </c>
      <c r="N2195" s="5" cm="1">
        <f t="array" ref="N2195">IFERROR(AVERAGE(IF((DiscreteStatsTable[GroupByKey]=DiscreteStatsTable[[#This Row],[GroupByKey]]),(DiscreteStatsTable[GroupByKey]=DiscreteStatsTable[[#This Row],[GroupByKey]])*DiscreteStatsTable[Average])),0)</f>
        <v>4.7150067560367441</v>
      </c>
      <c r="O2195" s="5" cm="1">
        <f t="array" ref="O2195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95" s="5" cm="1">
        <f t="array" ref="P2195">MAX(IF((ProjectInfoTable[ProjectName]=DiscreteStatsTable[[#This Row],[ProjectName]]),(ProjectInfoTable[ProjectName]=DiscreteStatsTable[[#This Row],[ProjectName]])*ProjectInfoTable[ConfidenceInterval]))</f>
        <v>0.95</v>
      </c>
      <c r="Q2195" s="5">
        <f>IF(AND(DiscreteStatsTable[[#This Row],[RepsWithStatObserved]]=1,Y2195=0),200000000000000000000,IFERROR(_xlfn.T.INV.2T(1 -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95" s="5" cm="1">
        <f t="array" ref="R2195">MIN(IF((DiscreteStatsTable[GroupByKey]=DiscreteStatsTable[[#This Row],[GroupByKey]]),(DiscreteStatsTable[GroupByKey]=DiscreteStatsTable[[#This Row],[GroupByKey]])*DiscreteStatsTable[Average]))</f>
        <v>1.0011734930501499</v>
      </c>
      <c r="S2195" s="5" cm="1">
        <f t="array" ref="S2195">MAX(IF((DiscreteStatsTable[GroupByKey]=DiscreteStatsTable[[#This Row],[GroupByKey]]),(DiscreteStatsTable[GroupByKey]=DiscreteStatsTable[[#This Row],[GroupByKey]])*DiscreteStatsTable[Average]))</f>
        <v>28.038869293623701</v>
      </c>
      <c r="T2195" s="5" cm="1">
        <f t="array" ref="T2195">MIN(IF((DiscreteStatsTable[GroupByKey]=DiscreteStatsTable[[#This Row],[GroupByKey]]),(DiscreteStatsTable[GroupByKey]=DiscreteStatsTable[[#This Row],[GroupByKey]])*DiscreteStatsTable[Minimum]))</f>
        <v>0</v>
      </c>
      <c r="U2195" s="5" cm="1">
        <f t="array" ref="U2195">MAX(IF((DiscreteStatsTable[GroupByKey]=DiscreteStatsTable[[#This Row],[GroupByKey]]),(DiscreteStatsTable[GroupByKey]=DiscreteStatsTable[[#This Row],[GroupByKey]])*DiscreteStatsTable[Maximum]))</f>
        <v>63.809412329180802</v>
      </c>
      <c r="V2195" s="5" cm="1">
        <f t="array" ref="V2195">IFERROR(AVERAGE(IF((DiscreteStatsTable[GroupByKey]=DiscreteStatsTable[[#This Row],[GroupByKey]]),(DiscreteStatsTable[GroupByKey]=DiscreteStatsTable[[#This Row],[GroupByKey]])*DiscreteStatsTable[NumberObservations])),0)</f>
        <v>138.38</v>
      </c>
      <c r="W2195" s="5">
        <f>IF((DiscreteStatsTable[[#This Row],[RepsRequested]]&gt;1),DiscreteStatsTable[[#This Row],[HalfWidth]],DiscreteStatsTable[[#This Row],[BatchMeansHalfWidth]])</f>
        <v>1.2453418539016112</v>
      </c>
      <c r="X2195" s="5" cm="1">
        <f t="array" ref="X2195">COUNT(IF((DiscreteStatsTable[GroupByKey]=DiscreteStatsTable[[#This Row],[GroupByKey]]),(DiscreteStatsTable[GroupByKey]=DiscreteStatsTable[[#This Row],[GroupByKey]])*DiscreteStatsTable[Replication]))</f>
        <v>50</v>
      </c>
      <c r="Y2195" s="5">
        <f>IF(DiscreteStatsTable[[#This Row],[RepsRequested]]=DiscreteStatsTable[[#This Row],[RepsWithStatObserved]],1,0)</f>
        <v>1</v>
      </c>
    </row>
    <row r="2196" spans="1:25" x14ac:dyDescent="0.25">
      <c r="A2196" t="s">
        <v>68</v>
      </c>
      <c r="B2196" t="s">
        <v>70</v>
      </c>
      <c r="C2196">
        <v>48</v>
      </c>
      <c r="D2196" t="s">
        <v>102</v>
      </c>
      <c r="E2196" t="s">
        <v>80</v>
      </c>
      <c r="F2196" t="s">
        <v>81</v>
      </c>
      <c r="G2196">
        <v>0</v>
      </c>
      <c r="H2196">
        <v>2E+20</v>
      </c>
      <c r="I2196">
        <v>0</v>
      </c>
      <c r="J2196">
        <v>0</v>
      </c>
      <c r="K2196">
        <v>136</v>
      </c>
      <c r="L219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96" s="5" cm="1">
        <f t="array" ref="M2196">MAX(IF((ProjectInfoTable[ProjectName]=DiscreteStatsTable[[#This Row],[ProjectName]]),(ProjectInfoTable[ProjectName]=DiscreteStatsTable[[#This Row],[ProjectName]])*ProjectInfoTable[NumberOfReplications]))</f>
        <v>50</v>
      </c>
      <c r="N2196" s="5" cm="1">
        <f t="array" ref="N2196">IFERROR(AVERAGE(IF((DiscreteStatsTable[GroupByKey]=DiscreteStatsTable[[#This Row],[GroupByKey]]),(DiscreteStatsTable[GroupByKey]=DiscreteStatsTable[[#This Row],[GroupByKey]])*DiscreteStatsTable[Average])),0)</f>
        <v>0</v>
      </c>
      <c r="O2196" s="5" cm="1">
        <f t="array" ref="O2196">IFERROR(_xlfn.STDEV.S(IF((DiscreteStatsTable[GroupByKey]=DiscreteStatsTable[[#This Row],[GroupByKey]]),(DiscreteStatsTable[GroupByKey]=DiscreteStatsTable[[#This Row],[GroupByKey]])*DiscreteStatsTable[Average])),0)</f>
        <v>0</v>
      </c>
      <c r="P2196" s="5" cm="1">
        <f t="array" ref="P2196">MAX(IF((ProjectInfoTable[ProjectName]=DiscreteStatsTable[[#This Row],[ProjectName]]),(ProjectInfoTable[ProjectName]=DiscreteStatsTable[[#This Row],[ProjectName]])*ProjectInfoTable[ConfidenceInterval]))</f>
        <v>0.95</v>
      </c>
      <c r="Q2196" s="5">
        <f>IF(AND(DiscreteStatsTable[[#This Row],[RepsWithStatObserved]]=1,Y2196=0),200000000000000000000,IFERROR(_xlfn.T.INV.2T(1 -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6" s="5" cm="1">
        <f t="array" ref="R2196">MIN(IF((DiscreteStatsTable[GroupByKey]=DiscreteStatsTable[[#This Row],[GroupByKey]]),(DiscreteStatsTable[GroupByKey]=DiscreteStatsTable[[#This Row],[GroupByKey]])*DiscreteStatsTable[Average]))</f>
        <v>0</v>
      </c>
      <c r="S2196" s="5" cm="1">
        <f t="array" ref="S2196">MAX(IF((DiscreteStatsTable[GroupByKey]=DiscreteStatsTable[[#This Row],[GroupByKey]]),(DiscreteStatsTable[GroupByKey]=DiscreteStatsTable[[#This Row],[GroupByKey]])*DiscreteStatsTable[Average]))</f>
        <v>0</v>
      </c>
      <c r="T2196" s="5" cm="1">
        <f t="array" ref="T2196">MIN(IF((DiscreteStatsTable[GroupByKey]=DiscreteStatsTable[[#This Row],[GroupByKey]]),(DiscreteStatsTable[GroupByKey]=DiscreteStatsTable[[#This Row],[GroupByKey]])*DiscreteStatsTable[Minimum]))</f>
        <v>0</v>
      </c>
      <c r="U2196" s="5" cm="1">
        <f t="array" ref="U2196">MAX(IF((DiscreteStatsTable[GroupByKey]=DiscreteStatsTable[[#This Row],[GroupByKey]]),(DiscreteStatsTable[GroupByKey]=DiscreteStatsTable[[#This Row],[GroupByKey]])*DiscreteStatsTable[Maximum]))</f>
        <v>0</v>
      </c>
      <c r="V2196" s="5" cm="1">
        <f t="array" ref="V2196">IFERROR(AVERAGE(IF((DiscreteStatsTable[GroupByKey]=DiscreteStatsTable[[#This Row],[GroupByKey]]),(DiscreteStatsTable[GroupByKey]=DiscreteStatsTable[[#This Row],[GroupByKey]])*DiscreteStatsTable[NumberObservations])),0)</f>
        <v>138.38</v>
      </c>
      <c r="W2196" s="5">
        <f>IF((DiscreteStatsTable[[#This Row],[RepsRequested]]&gt;1),DiscreteStatsTable[[#This Row],[HalfWidth]],DiscreteStatsTable[[#This Row],[BatchMeansHalfWidth]])</f>
        <v>0</v>
      </c>
      <c r="X2196" s="5" cm="1">
        <f t="array" ref="X2196">COUNT(IF((DiscreteStatsTable[GroupByKey]=DiscreteStatsTable[[#This Row],[GroupByKey]]),(DiscreteStatsTable[GroupByKey]=DiscreteStatsTable[[#This Row],[GroupByKey]])*DiscreteStatsTable[Replication]))</f>
        <v>50</v>
      </c>
      <c r="Y2196" s="5">
        <f>IF(DiscreteStatsTable[[#This Row],[RepsRequested]]=DiscreteStatsTable[[#This Row],[RepsWithStatObserved]],1,0)</f>
        <v>1</v>
      </c>
    </row>
    <row r="2197" spans="1:25" x14ac:dyDescent="0.25">
      <c r="A2197" t="s">
        <v>68</v>
      </c>
      <c r="B2197" t="s">
        <v>70</v>
      </c>
      <c r="C2197">
        <v>48</v>
      </c>
      <c r="D2197" t="s">
        <v>102</v>
      </c>
      <c r="E2197" t="s">
        <v>82</v>
      </c>
      <c r="F2197" t="s">
        <v>81</v>
      </c>
      <c r="G2197">
        <v>9.0436563316695793</v>
      </c>
      <c r="H2197">
        <v>2E+20</v>
      </c>
      <c r="I2197">
        <v>0</v>
      </c>
      <c r="J2197">
        <v>37.534584865090999</v>
      </c>
      <c r="K2197">
        <v>136</v>
      </c>
      <c r="L219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97" s="5" cm="1">
        <f t="array" ref="M2197">MAX(IF((ProjectInfoTable[ProjectName]=DiscreteStatsTable[[#This Row],[ProjectName]]),(ProjectInfoTable[ProjectName]=DiscreteStatsTable[[#This Row],[ProjectName]])*ProjectInfoTable[NumberOfReplications]))</f>
        <v>50</v>
      </c>
      <c r="N2197" s="5" cm="1">
        <f t="array" ref="N2197">IFERROR(AVERAGE(IF((DiscreteStatsTable[GroupByKey]=DiscreteStatsTable[[#This Row],[GroupByKey]]),(DiscreteStatsTable[GroupByKey]=DiscreteStatsTable[[#This Row],[GroupByKey]])*DiscreteStatsTable[Average])),0)</f>
        <v>4.7150067560367441</v>
      </c>
      <c r="O2197" s="5" cm="1">
        <f t="array" ref="O2197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97" s="5" cm="1">
        <f t="array" ref="P2197">MAX(IF((ProjectInfoTable[ProjectName]=DiscreteStatsTable[[#This Row],[ProjectName]]),(ProjectInfoTable[ProjectName]=DiscreteStatsTable[[#This Row],[ProjectName]])*ProjectInfoTable[ConfidenceInterval]))</f>
        <v>0.95</v>
      </c>
      <c r="Q2197" s="5">
        <f>IF(AND(DiscreteStatsTable[[#This Row],[RepsWithStatObserved]]=1,Y2197=0),200000000000000000000,IFERROR(_xlfn.T.INV.2T(1 -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97" s="5" cm="1">
        <f t="array" ref="R2197">MIN(IF((DiscreteStatsTable[GroupByKey]=DiscreteStatsTable[[#This Row],[GroupByKey]]),(DiscreteStatsTable[GroupByKey]=DiscreteStatsTable[[#This Row],[GroupByKey]])*DiscreteStatsTable[Average]))</f>
        <v>1.0011734930501499</v>
      </c>
      <c r="S2197" s="5" cm="1">
        <f t="array" ref="S2197">MAX(IF((DiscreteStatsTable[GroupByKey]=DiscreteStatsTable[[#This Row],[GroupByKey]]),(DiscreteStatsTable[GroupByKey]=DiscreteStatsTable[[#This Row],[GroupByKey]])*DiscreteStatsTable[Average]))</f>
        <v>28.038869293623701</v>
      </c>
      <c r="T2197" s="5" cm="1">
        <f t="array" ref="T2197">MIN(IF((DiscreteStatsTable[GroupByKey]=DiscreteStatsTable[[#This Row],[GroupByKey]]),(DiscreteStatsTable[GroupByKey]=DiscreteStatsTable[[#This Row],[GroupByKey]])*DiscreteStatsTable[Minimum]))</f>
        <v>0</v>
      </c>
      <c r="U2197" s="5" cm="1">
        <f t="array" ref="U2197">MAX(IF((DiscreteStatsTable[GroupByKey]=DiscreteStatsTable[[#This Row],[GroupByKey]]),(DiscreteStatsTable[GroupByKey]=DiscreteStatsTable[[#This Row],[GroupByKey]])*DiscreteStatsTable[Maximum]))</f>
        <v>63.809412329180802</v>
      </c>
      <c r="V2197" s="5" cm="1">
        <f t="array" ref="V2197">IFERROR(AVERAGE(IF((DiscreteStatsTable[GroupByKey]=DiscreteStatsTable[[#This Row],[GroupByKey]]),(DiscreteStatsTable[GroupByKey]=DiscreteStatsTable[[#This Row],[GroupByKey]])*DiscreteStatsTable[NumberObservations])),0)</f>
        <v>138.38</v>
      </c>
      <c r="W2197" s="5">
        <f>IF((DiscreteStatsTable[[#This Row],[RepsRequested]]&gt;1),DiscreteStatsTable[[#This Row],[HalfWidth]],DiscreteStatsTable[[#This Row],[BatchMeansHalfWidth]])</f>
        <v>1.2453418539016112</v>
      </c>
      <c r="X2197" s="5" cm="1">
        <f t="array" ref="X2197">COUNT(IF((DiscreteStatsTable[GroupByKey]=DiscreteStatsTable[[#This Row],[GroupByKey]]),(DiscreteStatsTable[GroupByKey]=DiscreteStatsTable[[#This Row],[GroupByKey]])*DiscreteStatsTable[Replication]))</f>
        <v>50</v>
      </c>
      <c r="Y2197" s="5">
        <f>IF(DiscreteStatsTable[[#This Row],[RepsRequested]]=DiscreteStatsTable[[#This Row],[RepsWithStatObserved]],1,0)</f>
        <v>1</v>
      </c>
    </row>
    <row r="2198" spans="1:25" x14ac:dyDescent="0.25">
      <c r="A2198" t="s">
        <v>68</v>
      </c>
      <c r="B2198" t="s">
        <v>70</v>
      </c>
      <c r="C2198">
        <v>49</v>
      </c>
      <c r="D2198" t="s">
        <v>102</v>
      </c>
      <c r="E2198" t="s">
        <v>80</v>
      </c>
      <c r="F2198" t="s">
        <v>81</v>
      </c>
      <c r="G2198">
        <v>0</v>
      </c>
      <c r="H2198">
        <v>2E+20</v>
      </c>
      <c r="I2198">
        <v>0</v>
      </c>
      <c r="J2198">
        <v>0</v>
      </c>
      <c r="K2198">
        <v>140</v>
      </c>
      <c r="L219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198" s="5" cm="1">
        <f t="array" ref="M2198">MAX(IF((ProjectInfoTable[ProjectName]=DiscreteStatsTable[[#This Row],[ProjectName]]),(ProjectInfoTable[ProjectName]=DiscreteStatsTable[[#This Row],[ProjectName]])*ProjectInfoTable[NumberOfReplications]))</f>
        <v>50</v>
      </c>
      <c r="N2198" s="5" cm="1">
        <f t="array" ref="N2198">IFERROR(AVERAGE(IF((DiscreteStatsTable[GroupByKey]=DiscreteStatsTable[[#This Row],[GroupByKey]]),(DiscreteStatsTable[GroupByKey]=DiscreteStatsTable[[#This Row],[GroupByKey]])*DiscreteStatsTable[Average])),0)</f>
        <v>0</v>
      </c>
      <c r="O2198" s="5" cm="1">
        <f t="array" ref="O2198">IFERROR(_xlfn.STDEV.S(IF((DiscreteStatsTable[GroupByKey]=DiscreteStatsTable[[#This Row],[GroupByKey]]),(DiscreteStatsTable[GroupByKey]=DiscreteStatsTable[[#This Row],[GroupByKey]])*DiscreteStatsTable[Average])),0)</f>
        <v>0</v>
      </c>
      <c r="P2198" s="5" cm="1">
        <f t="array" ref="P2198">MAX(IF((ProjectInfoTable[ProjectName]=DiscreteStatsTable[[#This Row],[ProjectName]]),(ProjectInfoTable[ProjectName]=DiscreteStatsTable[[#This Row],[ProjectName]])*ProjectInfoTable[ConfidenceInterval]))</f>
        <v>0.95</v>
      </c>
      <c r="Q2198" s="5">
        <f>IF(AND(DiscreteStatsTable[[#This Row],[RepsWithStatObserved]]=1,Y2198=0),200000000000000000000,IFERROR(_xlfn.T.INV.2T(1 -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8" s="5" cm="1">
        <f t="array" ref="R2198">MIN(IF((DiscreteStatsTable[GroupByKey]=DiscreteStatsTable[[#This Row],[GroupByKey]]),(DiscreteStatsTable[GroupByKey]=DiscreteStatsTable[[#This Row],[GroupByKey]])*DiscreteStatsTable[Average]))</f>
        <v>0</v>
      </c>
      <c r="S2198" s="5" cm="1">
        <f t="array" ref="S2198">MAX(IF((DiscreteStatsTable[GroupByKey]=DiscreteStatsTable[[#This Row],[GroupByKey]]),(DiscreteStatsTable[GroupByKey]=DiscreteStatsTable[[#This Row],[GroupByKey]])*DiscreteStatsTable[Average]))</f>
        <v>0</v>
      </c>
      <c r="T2198" s="5" cm="1">
        <f t="array" ref="T2198">MIN(IF((DiscreteStatsTable[GroupByKey]=DiscreteStatsTable[[#This Row],[GroupByKey]]),(DiscreteStatsTable[GroupByKey]=DiscreteStatsTable[[#This Row],[GroupByKey]])*DiscreteStatsTable[Minimum]))</f>
        <v>0</v>
      </c>
      <c r="U2198" s="5" cm="1">
        <f t="array" ref="U2198">MAX(IF((DiscreteStatsTable[GroupByKey]=DiscreteStatsTable[[#This Row],[GroupByKey]]),(DiscreteStatsTable[GroupByKey]=DiscreteStatsTable[[#This Row],[GroupByKey]])*DiscreteStatsTable[Maximum]))</f>
        <v>0</v>
      </c>
      <c r="V2198" s="5" cm="1">
        <f t="array" ref="V2198">IFERROR(AVERAGE(IF((DiscreteStatsTable[GroupByKey]=DiscreteStatsTable[[#This Row],[GroupByKey]]),(DiscreteStatsTable[GroupByKey]=DiscreteStatsTable[[#This Row],[GroupByKey]])*DiscreteStatsTable[NumberObservations])),0)</f>
        <v>138.38</v>
      </c>
      <c r="W2198" s="5">
        <f>IF((DiscreteStatsTable[[#This Row],[RepsRequested]]&gt;1),DiscreteStatsTable[[#This Row],[HalfWidth]],DiscreteStatsTable[[#This Row],[BatchMeansHalfWidth]])</f>
        <v>0</v>
      </c>
      <c r="X2198" s="5" cm="1">
        <f t="array" ref="X2198">COUNT(IF((DiscreteStatsTable[GroupByKey]=DiscreteStatsTable[[#This Row],[GroupByKey]]),(DiscreteStatsTable[GroupByKey]=DiscreteStatsTable[[#This Row],[GroupByKey]])*DiscreteStatsTable[Replication]))</f>
        <v>50</v>
      </c>
      <c r="Y2198" s="5">
        <f>IF(DiscreteStatsTable[[#This Row],[RepsRequested]]=DiscreteStatsTable[[#This Row],[RepsWithStatObserved]],1,0)</f>
        <v>1</v>
      </c>
    </row>
    <row r="2199" spans="1:25" x14ac:dyDescent="0.25">
      <c r="A2199" t="s">
        <v>68</v>
      </c>
      <c r="B2199" t="s">
        <v>70</v>
      </c>
      <c r="C2199">
        <v>49</v>
      </c>
      <c r="D2199" t="s">
        <v>102</v>
      </c>
      <c r="E2199" t="s">
        <v>82</v>
      </c>
      <c r="F2199" t="s">
        <v>81</v>
      </c>
      <c r="G2199">
        <v>2.9472972535537298</v>
      </c>
      <c r="H2199">
        <v>2E+20</v>
      </c>
      <c r="I2199">
        <v>0</v>
      </c>
      <c r="J2199">
        <v>27.629138373897799</v>
      </c>
      <c r="K2199">
        <v>140</v>
      </c>
      <c r="L219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199" s="5" cm="1">
        <f t="array" ref="M2199">MAX(IF((ProjectInfoTable[ProjectName]=DiscreteStatsTable[[#This Row],[ProjectName]]),(ProjectInfoTable[ProjectName]=DiscreteStatsTable[[#This Row],[ProjectName]])*ProjectInfoTable[NumberOfReplications]))</f>
        <v>50</v>
      </c>
      <c r="N2199" s="5" cm="1">
        <f t="array" ref="N2199">IFERROR(AVERAGE(IF((DiscreteStatsTable[GroupByKey]=DiscreteStatsTable[[#This Row],[GroupByKey]]),(DiscreteStatsTable[GroupByKey]=DiscreteStatsTable[[#This Row],[GroupByKey]])*DiscreteStatsTable[Average])),0)</f>
        <v>4.7150067560367441</v>
      </c>
      <c r="O2199" s="5" cm="1">
        <f t="array" ref="O2199">IFERROR(_xlfn.STDEV.S(IF((DiscreteStatsTable[GroupByKey]=DiscreteStatsTable[[#This Row],[GroupByKey]]),(DiscreteStatsTable[GroupByKey]=DiscreteStatsTable[[#This Row],[GroupByKey]])*DiscreteStatsTable[Average])),0)</f>
        <v>4.3819691520841726</v>
      </c>
      <c r="P2199" s="5" cm="1">
        <f t="array" ref="P2199">MAX(IF((ProjectInfoTable[ProjectName]=DiscreteStatsTable[[#This Row],[ProjectName]]),(ProjectInfoTable[ProjectName]=DiscreteStatsTable[[#This Row],[ProjectName]])*ProjectInfoTable[ConfidenceInterval]))</f>
        <v>0.95</v>
      </c>
      <c r="Q2199" s="5">
        <f>IF(AND(DiscreteStatsTable[[#This Row],[RepsWithStatObserved]]=1,Y2199=0),200000000000000000000,IFERROR(_xlfn.T.INV.2T(1 -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199" s="5" cm="1">
        <f t="array" ref="R2199">MIN(IF((DiscreteStatsTable[GroupByKey]=DiscreteStatsTable[[#This Row],[GroupByKey]]),(DiscreteStatsTable[GroupByKey]=DiscreteStatsTable[[#This Row],[GroupByKey]])*DiscreteStatsTable[Average]))</f>
        <v>1.0011734930501499</v>
      </c>
      <c r="S2199" s="5" cm="1">
        <f t="array" ref="S2199">MAX(IF((DiscreteStatsTable[GroupByKey]=DiscreteStatsTable[[#This Row],[GroupByKey]]),(DiscreteStatsTable[GroupByKey]=DiscreteStatsTable[[#This Row],[GroupByKey]])*DiscreteStatsTable[Average]))</f>
        <v>28.038869293623701</v>
      </c>
      <c r="T2199" s="5" cm="1">
        <f t="array" ref="T2199">MIN(IF((DiscreteStatsTable[GroupByKey]=DiscreteStatsTable[[#This Row],[GroupByKey]]),(DiscreteStatsTable[GroupByKey]=DiscreteStatsTable[[#This Row],[GroupByKey]])*DiscreteStatsTable[Minimum]))</f>
        <v>0</v>
      </c>
      <c r="U2199" s="5" cm="1">
        <f t="array" ref="U2199">MAX(IF((DiscreteStatsTable[GroupByKey]=DiscreteStatsTable[[#This Row],[GroupByKey]]),(DiscreteStatsTable[GroupByKey]=DiscreteStatsTable[[#This Row],[GroupByKey]])*DiscreteStatsTable[Maximum]))</f>
        <v>63.809412329180802</v>
      </c>
      <c r="V2199" s="5" cm="1">
        <f t="array" ref="V2199">IFERROR(AVERAGE(IF((DiscreteStatsTable[GroupByKey]=DiscreteStatsTable[[#This Row],[GroupByKey]]),(DiscreteStatsTable[GroupByKey]=DiscreteStatsTable[[#This Row],[GroupByKey]])*DiscreteStatsTable[NumberObservations])),0)</f>
        <v>138.38</v>
      </c>
      <c r="W2199" s="5">
        <f>IF((DiscreteStatsTable[[#This Row],[RepsRequested]]&gt;1),DiscreteStatsTable[[#This Row],[HalfWidth]],DiscreteStatsTable[[#This Row],[BatchMeansHalfWidth]])</f>
        <v>1.2453418539016112</v>
      </c>
      <c r="X2199" s="5" cm="1">
        <f t="array" ref="X2199">COUNT(IF((DiscreteStatsTable[GroupByKey]=DiscreteStatsTable[[#This Row],[GroupByKey]]),(DiscreteStatsTable[GroupByKey]=DiscreteStatsTable[[#This Row],[GroupByKey]])*DiscreteStatsTable[Replication]))</f>
        <v>50</v>
      </c>
      <c r="Y2199" s="5">
        <f>IF(DiscreteStatsTable[[#This Row],[RepsRequested]]=DiscreteStatsTable[[#This Row],[RepsWithStatObserved]],1,0)</f>
        <v>1</v>
      </c>
    </row>
    <row r="2200" spans="1:25" x14ac:dyDescent="0.25">
      <c r="A2200" t="s">
        <v>68</v>
      </c>
      <c r="B2200" t="s">
        <v>70</v>
      </c>
      <c r="C2200">
        <v>50</v>
      </c>
      <c r="D2200" t="s">
        <v>102</v>
      </c>
      <c r="E2200" t="s">
        <v>80</v>
      </c>
      <c r="F2200" t="s">
        <v>81</v>
      </c>
      <c r="G2200">
        <v>0</v>
      </c>
      <c r="H2200">
        <v>2E+20</v>
      </c>
      <c r="I2200">
        <v>0</v>
      </c>
      <c r="J2200">
        <v>0</v>
      </c>
      <c r="K2200">
        <v>140</v>
      </c>
      <c r="L220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2200" s="5" cm="1">
        <f t="array" ref="M2200">MAX(IF((ProjectInfoTable[ProjectName]=DiscreteStatsTable[[#This Row],[ProjectName]]),(ProjectInfoTable[ProjectName]=DiscreteStatsTable[[#This Row],[ProjectName]])*ProjectInfoTable[NumberOfReplications]))</f>
        <v>50</v>
      </c>
      <c r="N2200" s="5" cm="1">
        <f t="array" ref="N2200">IFERROR(AVERAGE(IF((DiscreteStatsTable[GroupByKey]=DiscreteStatsTable[[#This Row],[GroupByKey]]),(DiscreteStatsTable[GroupByKey]=DiscreteStatsTable[[#This Row],[GroupByKey]])*DiscreteStatsTable[Average])),0)</f>
        <v>0</v>
      </c>
      <c r="O2200" s="5" cm="1">
        <f t="array" ref="O2200">IFERROR(_xlfn.STDEV.S(IF((DiscreteStatsTable[GroupByKey]=DiscreteStatsTable[[#This Row],[GroupByKey]]),(DiscreteStatsTable[GroupByKey]=DiscreteStatsTable[[#This Row],[GroupByKey]])*DiscreteStatsTable[Average])),0)</f>
        <v>0</v>
      </c>
      <c r="P2200" s="5" cm="1">
        <f t="array" ref="P2200">MAX(IF((ProjectInfoTable[ProjectName]=DiscreteStatsTable[[#This Row],[ProjectName]]),(ProjectInfoTable[ProjectName]=DiscreteStatsTable[[#This Row],[ProjectName]])*ProjectInfoTable[ConfidenceInterval]))</f>
        <v>0.95</v>
      </c>
      <c r="Q2200" s="5">
        <f>IF(AND(DiscreteStatsTable[[#This Row],[RepsWithStatObserved]]=1,Y2200=0),200000000000000000000,IFERROR(_xlfn.T.INV.2T(1 -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0" s="5" cm="1">
        <f t="array" ref="R2200">MIN(IF((DiscreteStatsTable[GroupByKey]=DiscreteStatsTable[[#This Row],[GroupByKey]]),(DiscreteStatsTable[GroupByKey]=DiscreteStatsTable[[#This Row],[GroupByKey]])*DiscreteStatsTable[Average]))</f>
        <v>0</v>
      </c>
      <c r="S2200" s="5" cm="1">
        <f t="array" ref="S2200">MAX(IF((DiscreteStatsTable[GroupByKey]=DiscreteStatsTable[[#This Row],[GroupByKey]]),(DiscreteStatsTable[GroupByKey]=DiscreteStatsTable[[#This Row],[GroupByKey]])*DiscreteStatsTable[Average]))</f>
        <v>0</v>
      </c>
      <c r="T2200" s="5" cm="1">
        <f t="array" ref="T2200">MIN(IF((DiscreteStatsTable[GroupByKey]=DiscreteStatsTable[[#This Row],[GroupByKey]]),(DiscreteStatsTable[GroupByKey]=DiscreteStatsTable[[#This Row],[GroupByKey]])*DiscreteStatsTable[Minimum]))</f>
        <v>0</v>
      </c>
      <c r="U2200" s="5" cm="1">
        <f t="array" ref="U2200">MAX(IF((DiscreteStatsTable[GroupByKey]=DiscreteStatsTable[[#This Row],[GroupByKey]]),(DiscreteStatsTable[GroupByKey]=DiscreteStatsTable[[#This Row],[GroupByKey]])*DiscreteStatsTable[Maximum]))</f>
        <v>0</v>
      </c>
      <c r="V2200" s="5" cm="1">
        <f t="array" ref="V2200">IFERROR(AVERAGE(IF((DiscreteStatsTable[GroupByKey]=DiscreteStatsTable[[#This Row],[GroupByKey]]),(DiscreteStatsTable[GroupByKey]=DiscreteStatsTable[[#This Row],[GroupByKey]])*DiscreteStatsTable[NumberObservations])),0)</f>
        <v>138.38</v>
      </c>
      <c r="W2200" s="5">
        <f>IF((DiscreteStatsTable[[#This Row],[RepsRequested]]&gt;1),DiscreteStatsTable[[#This Row],[HalfWidth]],DiscreteStatsTable[[#This Row],[BatchMeansHalfWidth]])</f>
        <v>0</v>
      </c>
      <c r="X2200" s="5" cm="1">
        <f t="array" ref="X2200">COUNT(IF((DiscreteStatsTable[GroupByKey]=DiscreteStatsTable[[#This Row],[GroupByKey]]),(DiscreteStatsTable[GroupByKey]=DiscreteStatsTable[[#This Row],[GroupByKey]])*DiscreteStatsTable[Replication]))</f>
        <v>50</v>
      </c>
      <c r="Y2200" s="5">
        <f>IF(DiscreteStatsTable[[#This Row],[RepsRequested]]=DiscreteStatsTable[[#This Row],[RepsWithStatObserved]],1,0)</f>
        <v>1</v>
      </c>
    </row>
    <row r="2201" spans="1:25" x14ac:dyDescent="0.25">
      <c r="A2201" t="s">
        <v>68</v>
      </c>
      <c r="B2201" t="s">
        <v>70</v>
      </c>
      <c r="C2201">
        <v>50</v>
      </c>
      <c r="D2201" t="s">
        <v>102</v>
      </c>
      <c r="E2201" t="s">
        <v>82</v>
      </c>
      <c r="F2201" t="s">
        <v>81</v>
      </c>
      <c r="G2201">
        <v>3.9366003236185501</v>
      </c>
      <c r="H2201">
        <v>2E+20</v>
      </c>
      <c r="I2201">
        <v>0</v>
      </c>
      <c r="J2201">
        <v>21.173498087994901</v>
      </c>
      <c r="K2201">
        <v>140</v>
      </c>
      <c r="L220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2201" s="5" cm="1">
        <f t="array" ref="M2201">MAX(IF((ProjectInfoTable[ProjectName]=DiscreteStatsTable[[#This Row],[ProjectName]]),(ProjectInfoTable[ProjectName]=DiscreteStatsTable[[#This Row],[ProjectName]])*ProjectInfoTable[NumberOfReplications]))</f>
        <v>50</v>
      </c>
      <c r="N2201" s="5" cm="1">
        <f t="array" ref="N2201">IFERROR(AVERAGE(IF((DiscreteStatsTable[GroupByKey]=DiscreteStatsTable[[#This Row],[GroupByKey]]),(DiscreteStatsTable[GroupByKey]=DiscreteStatsTable[[#This Row],[GroupByKey]])*DiscreteStatsTable[Average])),0)</f>
        <v>4.7150067560367441</v>
      </c>
      <c r="O2201" s="5" cm="1">
        <f t="array" ref="O2201">IFERROR(_xlfn.STDEV.S(IF((DiscreteStatsTable[GroupByKey]=DiscreteStatsTable[[#This Row],[GroupByKey]]),(DiscreteStatsTable[GroupByKey]=DiscreteStatsTable[[#This Row],[GroupByKey]])*DiscreteStatsTable[Average])),0)</f>
        <v>4.3819691520841726</v>
      </c>
      <c r="P2201" s="5" cm="1">
        <f t="array" ref="P2201">MAX(IF((ProjectInfoTable[ProjectName]=DiscreteStatsTable[[#This Row],[ProjectName]]),(ProjectInfoTable[ProjectName]=DiscreteStatsTable[[#This Row],[ProjectName]])*ProjectInfoTable[ConfidenceInterval]))</f>
        <v>0.95</v>
      </c>
      <c r="Q2201" s="5">
        <f>IF(AND(DiscreteStatsTable[[#This Row],[RepsWithStatObserved]]=1,Y2201=0),200000000000000000000,IFERROR(_xlfn.T.INV.2T(1 -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1.2453418539016112</v>
      </c>
      <c r="R2201" s="5" cm="1">
        <f t="array" ref="R2201">MIN(IF((DiscreteStatsTable[GroupByKey]=DiscreteStatsTable[[#This Row],[GroupByKey]]),(DiscreteStatsTable[GroupByKey]=DiscreteStatsTable[[#This Row],[GroupByKey]])*DiscreteStatsTable[Average]))</f>
        <v>1.0011734930501499</v>
      </c>
      <c r="S2201" s="5" cm="1">
        <f t="array" ref="S2201">MAX(IF((DiscreteStatsTable[GroupByKey]=DiscreteStatsTable[[#This Row],[GroupByKey]]),(DiscreteStatsTable[GroupByKey]=DiscreteStatsTable[[#This Row],[GroupByKey]])*DiscreteStatsTable[Average]))</f>
        <v>28.038869293623701</v>
      </c>
      <c r="T2201" s="5" cm="1">
        <f t="array" ref="T2201">MIN(IF((DiscreteStatsTable[GroupByKey]=DiscreteStatsTable[[#This Row],[GroupByKey]]),(DiscreteStatsTable[GroupByKey]=DiscreteStatsTable[[#This Row],[GroupByKey]])*DiscreteStatsTable[Minimum]))</f>
        <v>0</v>
      </c>
      <c r="U2201" s="5" cm="1">
        <f t="array" ref="U2201">MAX(IF((DiscreteStatsTable[GroupByKey]=DiscreteStatsTable[[#This Row],[GroupByKey]]),(DiscreteStatsTable[GroupByKey]=DiscreteStatsTable[[#This Row],[GroupByKey]])*DiscreteStatsTable[Maximum]))</f>
        <v>63.809412329180802</v>
      </c>
      <c r="V2201" s="5" cm="1">
        <f t="array" ref="V2201">IFERROR(AVERAGE(IF((DiscreteStatsTable[GroupByKey]=DiscreteStatsTable[[#This Row],[GroupByKey]]),(DiscreteStatsTable[GroupByKey]=DiscreteStatsTable[[#This Row],[GroupByKey]])*DiscreteStatsTable[NumberObservations])),0)</f>
        <v>138.38</v>
      </c>
      <c r="W2201" s="5">
        <f>IF((DiscreteStatsTable[[#This Row],[RepsRequested]]&gt;1),DiscreteStatsTable[[#This Row],[HalfWidth]],DiscreteStatsTable[[#This Row],[BatchMeansHalfWidth]])</f>
        <v>1.2453418539016112</v>
      </c>
      <c r="X2201" s="5" cm="1">
        <f t="array" ref="X2201">COUNT(IF((DiscreteStatsTable[GroupByKey]=DiscreteStatsTable[[#This Row],[GroupByKey]]),(DiscreteStatsTable[GroupByKey]=DiscreteStatsTable[[#This Row],[GroupByKey]])*DiscreteStatsTable[Replication]))</f>
        <v>50</v>
      </c>
      <c r="Y2201" s="5">
        <f>IF(DiscreteStatsTable[[#This Row],[RepsRequested]]=DiscreteStatsTable[[#This Row],[RepsWithStatObserved]],1,0)</f>
        <v>1</v>
      </c>
    </row>
  </sheetData>
  <phoneticPr fontId="2" type="noConversion"/>
  <conditionalFormatting sqref="H2:H2201 Q2:Q2201">
    <cfRule type="expression" dxfId="20" priority="23">
      <formula>H2=200000000000000000000</formula>
    </cfRule>
  </conditionalFormatting>
  <conditionalFormatting sqref="H2:H2201">
    <cfRule type="expression" dxfId="19" priority="21">
      <formula>H2=300000000000000000000</formula>
    </cfRule>
  </conditionalFormatting>
  <conditionalFormatting sqref="L2:Y2201">
    <cfRule type="expression" dxfId="18" priority="19">
      <formula>MOD(ROW(),2)=0</formula>
    </cfRule>
  </conditionalFormatting>
  <conditionalFormatting sqref="Y2:Y2201">
    <cfRule type="expression" dxfId="17" priority="14">
      <formula>Y2=0</formula>
    </cfRule>
    <cfRule type="expression" dxfId="16" priority="16">
      <formula>Y2=1</formula>
    </cfRule>
  </conditionalFormatting>
  <conditionalFormatting sqref="Y3:Y2201">
    <cfRule type="expression" dxfId="15" priority="15">
      <formula>Y3=1</formula>
    </cfRule>
  </conditionalFormatting>
  <conditionalFormatting sqref="W2:W220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2201 W2:W220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701"/>
  <sheetViews>
    <sheetView workbookViewId="0">
      <selection activeCell="A2" sqref="A2:L1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79</v>
      </c>
      <c r="E2" t="s">
        <v>103</v>
      </c>
      <c r="F2" t="s">
        <v>81</v>
      </c>
      <c r="G2">
        <v>5.8966091364610002E-3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0.19932088640805501</v>
      </c>
      <c r="U2">
        <f>IF((ContinuousStatsTable[[#This Row],[RepsRequested]]&gt;1),ContinuousStatsTable[[#This Row],[HalfWidth]],ContinuousStatsTable[[#This Row],[BatchMeansHalfWidth]])</f>
        <v>9.3562180916944085E-3</v>
      </c>
    </row>
    <row r="3" spans="1:21" x14ac:dyDescent="0.25">
      <c r="A3" t="s">
        <v>68</v>
      </c>
      <c r="B3" t="s">
        <v>70</v>
      </c>
      <c r="C3">
        <v>1</v>
      </c>
      <c r="D3" t="s">
        <v>84</v>
      </c>
      <c r="E3" t="s">
        <v>103</v>
      </c>
      <c r="F3" t="s">
        <v>81</v>
      </c>
      <c r="G3">
        <v>8.0195568714048093E-2</v>
      </c>
      <c r="H3">
        <v>2E+20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1.39644749780735E-2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1.6678000682321801</v>
      </c>
      <c r="U3">
        <f>IF((ContinuousStatsTable[[#This Row],[RepsRequested]]&gt;1),ContinuousStatsTable[[#This Row],[HalfWidth]],ContinuousStatsTable[[#This Row],[BatchMeansHalfWidth]])</f>
        <v>7.6930967807074077E-2</v>
      </c>
    </row>
    <row r="4" spans="1:21" x14ac:dyDescent="0.25">
      <c r="A4" t="s">
        <v>68</v>
      </c>
      <c r="B4" t="s">
        <v>70</v>
      </c>
      <c r="C4">
        <v>1</v>
      </c>
      <c r="D4" t="s">
        <v>85</v>
      </c>
      <c r="E4" t="s">
        <v>104</v>
      </c>
      <c r="F4" t="s">
        <v>87</v>
      </c>
      <c r="G4">
        <v>3.0189866690867802</v>
      </c>
      <c r="H4">
        <v>2E+20</v>
      </c>
      <c r="I4">
        <v>0</v>
      </c>
      <c r="J4">
        <v>6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2.40422103967127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10.2687249502188</v>
      </c>
      <c r="U4">
        <f>IF((ContinuousStatsTable[[#This Row],[RepsRequested]]&gt;1),ContinuousStatsTable[[#This Row],[HalfWidth]],ContinuousStatsTable[[#This Row],[BatchMeansHalfWidth]])</f>
        <v>0.35615857598446116</v>
      </c>
    </row>
    <row r="5" spans="1:21" x14ac:dyDescent="0.25">
      <c r="A5" t="s">
        <v>68</v>
      </c>
      <c r="B5" t="s">
        <v>70</v>
      </c>
      <c r="C5">
        <v>1</v>
      </c>
      <c r="D5" t="s">
        <v>100</v>
      </c>
      <c r="E5" t="s">
        <v>103</v>
      </c>
      <c r="F5" t="s">
        <v>81</v>
      </c>
      <c r="G5">
        <v>7.6439014570212297E-3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0.106816394444955</v>
      </c>
      <c r="U5">
        <f>IF((ContinuousStatsTable[[#This Row],[RepsRequested]]&gt;1),ContinuousStatsTable[[#This Row],[HalfWidth]],ContinuousStatsTable[[#This Row],[BatchMeansHalfWidth]])</f>
        <v>6.064265491757044E-3</v>
      </c>
    </row>
    <row r="6" spans="1:21" x14ac:dyDescent="0.25">
      <c r="A6" t="s">
        <v>68</v>
      </c>
      <c r="B6" t="s">
        <v>70</v>
      </c>
      <c r="C6">
        <v>1</v>
      </c>
      <c r="D6" t="s">
        <v>105</v>
      </c>
      <c r="E6" t="s">
        <v>106</v>
      </c>
      <c r="F6" t="s">
        <v>107</v>
      </c>
      <c r="G6">
        <v>7.1397510555988197E-2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1.6518466630091499E-2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0.18039060663533099</v>
      </c>
      <c r="U6">
        <f>IF((ContinuousStatsTable[[#This Row],[RepsRequested]]&gt;1),ContinuousStatsTable[[#This Row],[HalfWidth]],ContinuousStatsTable[[#This Row],[BatchMeansHalfWidth]])</f>
        <v>9.0604727638161874E-3</v>
      </c>
    </row>
    <row r="7" spans="1:21" x14ac:dyDescent="0.25">
      <c r="A7" t="s">
        <v>68</v>
      </c>
      <c r="B7" t="s">
        <v>70</v>
      </c>
      <c r="C7">
        <v>1</v>
      </c>
      <c r="D7" t="s">
        <v>105</v>
      </c>
      <c r="E7" t="s">
        <v>108</v>
      </c>
      <c r="F7" t="s">
        <v>107</v>
      </c>
      <c r="G7">
        <v>7.1397510555988197E-2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1.6518466630091499E-2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0.18039060663533099</v>
      </c>
      <c r="U7">
        <f>IF((ContinuousStatsTable[[#This Row],[RepsRequested]]&gt;1),ContinuousStatsTable[[#This Row],[HalfWidth]],ContinuousStatsTable[[#This Row],[BatchMeansHalfWidth]])</f>
        <v>9.0604727638161874E-3</v>
      </c>
    </row>
    <row r="8" spans="1:21" x14ac:dyDescent="0.25">
      <c r="A8" t="s">
        <v>68</v>
      </c>
      <c r="B8" t="s">
        <v>70</v>
      </c>
      <c r="C8">
        <v>1</v>
      </c>
      <c r="D8" t="s">
        <v>105</v>
      </c>
      <c r="E8" t="s">
        <v>109</v>
      </c>
      <c r="F8" t="s">
        <v>107</v>
      </c>
      <c r="G8">
        <v>1</v>
      </c>
      <c r="H8">
        <v>2E+20</v>
      </c>
      <c r="I8">
        <v>1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25">
      <c r="A9" t="s">
        <v>68</v>
      </c>
      <c r="B9" t="s">
        <v>70</v>
      </c>
      <c r="C9">
        <v>1</v>
      </c>
      <c r="D9" t="s">
        <v>110</v>
      </c>
      <c r="E9" t="s">
        <v>106</v>
      </c>
      <c r="F9" t="s">
        <v>107</v>
      </c>
      <c r="G9">
        <v>0.82150560215555701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0.71461756258065001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0.94034020197328505</v>
      </c>
      <c r="U9">
        <f>IF((ContinuousStatsTable[[#This Row],[RepsRequested]]&gt;1),ContinuousStatsTable[[#This Row],[HalfWidth]],ContinuousStatsTable[[#This Row],[BatchMeansHalfWidth]])</f>
        <v>1.3128379112122017E-2</v>
      </c>
    </row>
    <row r="10" spans="1:21" x14ac:dyDescent="0.25">
      <c r="A10" t="s">
        <v>68</v>
      </c>
      <c r="B10" t="s">
        <v>70</v>
      </c>
      <c r="C10">
        <v>1</v>
      </c>
      <c r="D10" t="s">
        <v>110</v>
      </c>
      <c r="E10" t="s">
        <v>108</v>
      </c>
      <c r="F10" t="s">
        <v>107</v>
      </c>
      <c r="G10">
        <v>2.46451680646667</v>
      </c>
      <c r="H10">
        <v>2E+20</v>
      </c>
      <c r="I10">
        <v>0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2.1438526877419499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2.8210206059198599</v>
      </c>
      <c r="U10">
        <f>IF((ContinuousStatsTable[[#This Row],[RepsRequested]]&gt;1),ContinuousStatsTable[[#This Row],[HalfWidth]],ContinuousStatsTable[[#This Row],[BatchMeansHalfWidth]])</f>
        <v>3.9385137336366303E-2</v>
      </c>
    </row>
    <row r="11" spans="1:21" x14ac:dyDescent="0.25">
      <c r="A11" t="s">
        <v>68</v>
      </c>
      <c r="B11" t="s">
        <v>70</v>
      </c>
      <c r="C11">
        <v>1</v>
      </c>
      <c r="D11" t="s">
        <v>110</v>
      </c>
      <c r="E11" t="s">
        <v>109</v>
      </c>
      <c r="F11" t="s">
        <v>107</v>
      </c>
      <c r="G11">
        <v>3</v>
      </c>
      <c r="H11">
        <v>2E+20</v>
      </c>
      <c r="I11">
        <v>3</v>
      </c>
      <c r="J11">
        <v>3</v>
      </c>
      <c r="K11">
        <v>3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3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25">
      <c r="A12" t="s">
        <v>68</v>
      </c>
      <c r="B12" t="s">
        <v>70</v>
      </c>
      <c r="C12">
        <v>1</v>
      </c>
      <c r="D12" t="s">
        <v>102</v>
      </c>
      <c r="E12" t="s">
        <v>103</v>
      </c>
      <c r="F12" t="s">
        <v>81</v>
      </c>
      <c r="G12">
        <v>0.46073378331257597</v>
      </c>
      <c r="H12">
        <v>2E+20</v>
      </c>
      <c r="I12">
        <v>0</v>
      </c>
      <c r="J12">
        <v>3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0.19189158616794599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5.4909452366679696</v>
      </c>
      <c r="U12" s="5">
        <f>IF((ContinuousStatsTable[[#This Row],[RepsRequested]]&gt;1),ContinuousStatsTable[[#This Row],[HalfWidth]],ContinuousStatsTable[[#This Row],[BatchMeansHalfWidth]])</f>
        <v>0.24231721094461828</v>
      </c>
    </row>
    <row r="13" spans="1:21" x14ac:dyDescent="0.25">
      <c r="A13" t="s">
        <v>68</v>
      </c>
      <c r="B13" t="s">
        <v>70</v>
      </c>
      <c r="C13">
        <v>1</v>
      </c>
      <c r="D13" t="s">
        <v>111</v>
      </c>
      <c r="E13" t="s">
        <v>106</v>
      </c>
      <c r="F13" t="s">
        <v>107</v>
      </c>
      <c r="G13">
        <v>0.772151973100352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0.65446751492631405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0.87655661977495902</v>
      </c>
      <c r="U13" s="5">
        <f>IF((ContinuousStatsTable[[#This Row],[RepsRequested]]&gt;1),ContinuousStatsTable[[#This Row],[HalfWidth]],ContinuousStatsTable[[#This Row],[BatchMeansHalfWidth]])</f>
        <v>1.2908170108515506E-2</v>
      </c>
    </row>
    <row r="14" spans="1:21" x14ac:dyDescent="0.25">
      <c r="A14" t="s">
        <v>68</v>
      </c>
      <c r="B14" t="s">
        <v>70</v>
      </c>
      <c r="C14">
        <v>1</v>
      </c>
      <c r="D14" t="s">
        <v>111</v>
      </c>
      <c r="E14" t="s">
        <v>108</v>
      </c>
      <c r="F14" t="s">
        <v>107</v>
      </c>
      <c r="G14">
        <v>1.5443039462007</v>
      </c>
      <c r="H14">
        <v>2E+20</v>
      </c>
      <c r="I14">
        <v>0</v>
      </c>
      <c r="J14">
        <v>2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1.3089350298526301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1.75311323954992</v>
      </c>
      <c r="U14" s="5">
        <f>IF((ContinuousStatsTable[[#This Row],[RepsRequested]]&gt;1),ContinuousStatsTable[[#This Row],[HalfWidth]],ContinuousStatsTable[[#This Row],[BatchMeansHalfWidth]])</f>
        <v>2.5816340217031112E-2</v>
      </c>
    </row>
    <row r="15" spans="1:21" x14ac:dyDescent="0.25">
      <c r="A15" t="s">
        <v>68</v>
      </c>
      <c r="B15" t="s">
        <v>70</v>
      </c>
      <c r="C15">
        <v>1</v>
      </c>
      <c r="D15" t="s">
        <v>111</v>
      </c>
      <c r="E15" t="s">
        <v>109</v>
      </c>
      <c r="F15" t="s">
        <v>107</v>
      </c>
      <c r="G15">
        <v>2</v>
      </c>
      <c r="H15">
        <v>2E+20</v>
      </c>
      <c r="I15">
        <v>2</v>
      </c>
      <c r="J15">
        <v>2</v>
      </c>
      <c r="K15">
        <v>2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2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2</v>
      </c>
      <c r="U15" s="5">
        <f>IF((ContinuousStatsTable[[#This Row],[RepsRequested]]&gt;1),ContinuousStatsTable[[#This Row],[HalfWidth]],ContinuousStatsTable[[#This Row],[BatchMeansHalfWidth]])</f>
        <v>0</v>
      </c>
    </row>
    <row r="16" spans="1:21" x14ac:dyDescent="0.25">
      <c r="A16" t="s">
        <v>68</v>
      </c>
      <c r="B16" t="s">
        <v>70</v>
      </c>
      <c r="C16">
        <v>2</v>
      </c>
      <c r="D16" t="s">
        <v>79</v>
      </c>
      <c r="E16" t="s">
        <v>103</v>
      </c>
      <c r="F16" t="s">
        <v>81</v>
      </c>
      <c r="G16">
        <v>3.0298829844722801E-2</v>
      </c>
      <c r="H16">
        <v>2E+20</v>
      </c>
      <c r="I16">
        <v>0</v>
      </c>
      <c r="J16">
        <v>1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0.19932088640805501</v>
      </c>
      <c r="U16" s="5">
        <f>IF((ContinuousStatsTable[[#This Row],[RepsRequested]]&gt;1),ContinuousStatsTable[[#This Row],[HalfWidth]],ContinuousStatsTable[[#This Row],[BatchMeansHalfWidth]])</f>
        <v>9.3562180916944085E-3</v>
      </c>
    </row>
    <row r="17" spans="1:21" x14ac:dyDescent="0.25">
      <c r="A17" t="s">
        <v>68</v>
      </c>
      <c r="B17" t="s">
        <v>70</v>
      </c>
      <c r="C17">
        <v>2</v>
      </c>
      <c r="D17" t="s">
        <v>84</v>
      </c>
      <c r="E17" t="s">
        <v>103</v>
      </c>
      <c r="F17" t="s">
        <v>81</v>
      </c>
      <c r="G17">
        <v>0.21899764959667301</v>
      </c>
      <c r="H17">
        <v>2E+20</v>
      </c>
      <c r="I17">
        <v>0</v>
      </c>
      <c r="J17">
        <v>3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1.39644749780735E-2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1.6678000682321801</v>
      </c>
      <c r="U17" s="5">
        <f>IF((ContinuousStatsTable[[#This Row],[RepsRequested]]&gt;1),ContinuousStatsTable[[#This Row],[HalfWidth]],ContinuousStatsTable[[#This Row],[BatchMeansHalfWidth]])</f>
        <v>7.6930967807074077E-2</v>
      </c>
    </row>
    <row r="18" spans="1:21" x14ac:dyDescent="0.25">
      <c r="A18" t="s">
        <v>68</v>
      </c>
      <c r="B18" t="s">
        <v>70</v>
      </c>
      <c r="C18">
        <v>2</v>
      </c>
      <c r="D18" t="s">
        <v>85</v>
      </c>
      <c r="E18" t="s">
        <v>104</v>
      </c>
      <c r="F18" t="s">
        <v>87</v>
      </c>
      <c r="G18">
        <v>4.0518977666104101</v>
      </c>
      <c r="H18">
        <v>2E+20</v>
      </c>
      <c r="I18">
        <v>0</v>
      </c>
      <c r="J18">
        <v>9</v>
      </c>
      <c r="K18">
        <v>4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2.40422103967127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10.2687249502188</v>
      </c>
      <c r="U18" s="5">
        <f>IF((ContinuousStatsTable[[#This Row],[RepsRequested]]&gt;1),ContinuousStatsTable[[#This Row],[HalfWidth]],ContinuousStatsTable[[#This Row],[BatchMeansHalfWidth]])</f>
        <v>0.35615857598446116</v>
      </c>
    </row>
    <row r="19" spans="1:21" x14ac:dyDescent="0.25">
      <c r="A19" t="s">
        <v>68</v>
      </c>
      <c r="B19" t="s">
        <v>70</v>
      </c>
      <c r="C19">
        <v>2</v>
      </c>
      <c r="D19" t="s">
        <v>100</v>
      </c>
      <c r="E19" t="s">
        <v>103</v>
      </c>
      <c r="F19" t="s">
        <v>81</v>
      </c>
      <c r="G19">
        <v>5.7818331187488902E-3</v>
      </c>
      <c r="H19">
        <v>2E+20</v>
      </c>
      <c r="I19">
        <v>0</v>
      </c>
      <c r="J19">
        <v>1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0.106816394444955</v>
      </c>
      <c r="U19" s="5">
        <f>IF((ContinuousStatsTable[[#This Row],[RepsRequested]]&gt;1),ContinuousStatsTable[[#This Row],[HalfWidth]],ContinuousStatsTable[[#This Row],[BatchMeansHalfWidth]])</f>
        <v>6.064265491757044E-3</v>
      </c>
    </row>
    <row r="20" spans="1:21" x14ac:dyDescent="0.25">
      <c r="A20" t="s">
        <v>68</v>
      </c>
      <c r="B20" t="s">
        <v>70</v>
      </c>
      <c r="C20">
        <v>2</v>
      </c>
      <c r="D20" t="s">
        <v>105</v>
      </c>
      <c r="E20" t="s">
        <v>106</v>
      </c>
      <c r="F20" t="s">
        <v>107</v>
      </c>
      <c r="G20">
        <v>7.2781220986740003E-2</v>
      </c>
      <c r="H20">
        <v>2E+20</v>
      </c>
      <c r="I20">
        <v>0</v>
      </c>
      <c r="J20">
        <v>1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1.6518466630091499E-2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0.18039060663533099</v>
      </c>
      <c r="U20" s="5">
        <f>IF((ContinuousStatsTable[[#This Row],[RepsRequested]]&gt;1),ContinuousStatsTable[[#This Row],[HalfWidth]],ContinuousStatsTable[[#This Row],[BatchMeansHalfWidth]])</f>
        <v>9.0604727638161874E-3</v>
      </c>
    </row>
    <row r="21" spans="1:21" x14ac:dyDescent="0.25">
      <c r="A21" t="s">
        <v>68</v>
      </c>
      <c r="B21" t="s">
        <v>70</v>
      </c>
      <c r="C21">
        <v>2</v>
      </c>
      <c r="D21" t="s">
        <v>105</v>
      </c>
      <c r="E21" t="s">
        <v>108</v>
      </c>
      <c r="F21" t="s">
        <v>107</v>
      </c>
      <c r="G21">
        <v>7.2781220986740003E-2</v>
      </c>
      <c r="H21">
        <v>2E+20</v>
      </c>
      <c r="I21">
        <v>0</v>
      </c>
      <c r="J21">
        <v>1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1.6518466630091499E-2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0.18039060663533099</v>
      </c>
      <c r="U21" s="5">
        <f>IF((ContinuousStatsTable[[#This Row],[RepsRequested]]&gt;1),ContinuousStatsTable[[#This Row],[HalfWidth]],ContinuousStatsTable[[#This Row],[BatchMeansHalfWidth]])</f>
        <v>9.0604727638161874E-3</v>
      </c>
    </row>
    <row r="22" spans="1:21" x14ac:dyDescent="0.25">
      <c r="A22" t="s">
        <v>68</v>
      </c>
      <c r="B22" t="s">
        <v>70</v>
      </c>
      <c r="C22">
        <v>2</v>
      </c>
      <c r="D22" t="s">
        <v>105</v>
      </c>
      <c r="E22" t="s">
        <v>109</v>
      </c>
      <c r="F22" t="s">
        <v>107</v>
      </c>
      <c r="G22">
        <v>1</v>
      </c>
      <c r="H22">
        <v>2E+20</v>
      </c>
      <c r="I22">
        <v>1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25">
      <c r="A23" t="s">
        <v>68</v>
      </c>
      <c r="B23" t="s">
        <v>70</v>
      </c>
      <c r="C23">
        <v>2</v>
      </c>
      <c r="D23" t="s">
        <v>110</v>
      </c>
      <c r="E23" t="s">
        <v>106</v>
      </c>
      <c r="F23" t="s">
        <v>107</v>
      </c>
      <c r="G23">
        <v>0.83046656115614503</v>
      </c>
      <c r="H23">
        <v>2E+20</v>
      </c>
      <c r="I23">
        <v>0</v>
      </c>
      <c r="J23">
        <v>1</v>
      </c>
      <c r="K23">
        <v>1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0.71461756258065001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0.94034020197328505</v>
      </c>
      <c r="U23" s="5">
        <f>IF((ContinuousStatsTable[[#This Row],[RepsRequested]]&gt;1),ContinuousStatsTable[[#This Row],[HalfWidth]],ContinuousStatsTable[[#This Row],[BatchMeansHalfWidth]])</f>
        <v>1.3128379112122017E-2</v>
      </c>
    </row>
    <row r="24" spans="1:21" x14ac:dyDescent="0.25">
      <c r="A24" t="s">
        <v>68</v>
      </c>
      <c r="B24" t="s">
        <v>70</v>
      </c>
      <c r="C24">
        <v>2</v>
      </c>
      <c r="D24" t="s">
        <v>110</v>
      </c>
      <c r="E24" t="s">
        <v>108</v>
      </c>
      <c r="F24" t="s">
        <v>107</v>
      </c>
      <c r="G24">
        <v>2.49139968346844</v>
      </c>
      <c r="H24">
        <v>2E+20</v>
      </c>
      <c r="I24">
        <v>0</v>
      </c>
      <c r="J24">
        <v>3</v>
      </c>
      <c r="K24">
        <v>3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2.1438526877419499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2.8210206059198599</v>
      </c>
      <c r="U24" s="5">
        <f>IF((ContinuousStatsTable[[#This Row],[RepsRequested]]&gt;1),ContinuousStatsTable[[#This Row],[HalfWidth]],ContinuousStatsTable[[#This Row],[BatchMeansHalfWidth]])</f>
        <v>3.9385137336366303E-2</v>
      </c>
    </row>
    <row r="25" spans="1:21" x14ac:dyDescent="0.25">
      <c r="A25" t="s">
        <v>68</v>
      </c>
      <c r="B25" t="s">
        <v>70</v>
      </c>
      <c r="C25">
        <v>2</v>
      </c>
      <c r="D25" t="s">
        <v>110</v>
      </c>
      <c r="E25" t="s">
        <v>109</v>
      </c>
      <c r="F25" t="s">
        <v>107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25">
      <c r="A26" t="s">
        <v>68</v>
      </c>
      <c r="B26" t="s">
        <v>70</v>
      </c>
      <c r="C26">
        <v>2</v>
      </c>
      <c r="D26" t="s">
        <v>102</v>
      </c>
      <c r="E26" t="s">
        <v>103</v>
      </c>
      <c r="F26" t="s">
        <v>81</v>
      </c>
      <c r="G26">
        <v>1.30541977058182</v>
      </c>
      <c r="H26">
        <v>2E+20</v>
      </c>
      <c r="I26">
        <v>0</v>
      </c>
      <c r="J26">
        <v>6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0.19189158616794599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5.4909452366679696</v>
      </c>
      <c r="U26" s="5">
        <f>IF((ContinuousStatsTable[[#This Row],[RepsRequested]]&gt;1),ContinuousStatsTable[[#This Row],[HalfWidth]],ContinuousStatsTable[[#This Row],[BatchMeansHalfWidth]])</f>
        <v>0.24231721094461828</v>
      </c>
    </row>
    <row r="27" spans="1:21" x14ac:dyDescent="0.25">
      <c r="A27" t="s">
        <v>68</v>
      </c>
      <c r="B27" t="s">
        <v>70</v>
      </c>
      <c r="C27">
        <v>2</v>
      </c>
      <c r="D27" t="s">
        <v>111</v>
      </c>
      <c r="E27" t="s">
        <v>106</v>
      </c>
      <c r="F27" t="s">
        <v>107</v>
      </c>
      <c r="G27">
        <v>0.76885044367453503</v>
      </c>
      <c r="H27">
        <v>2E+20</v>
      </c>
      <c r="I27">
        <v>0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0.65446751492631405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0.87655661977495902</v>
      </c>
      <c r="U27" s="5">
        <f>IF((ContinuousStatsTable[[#This Row],[RepsRequested]]&gt;1),ContinuousStatsTable[[#This Row],[HalfWidth]],ContinuousStatsTable[[#This Row],[BatchMeansHalfWidth]])</f>
        <v>1.2908170108515506E-2</v>
      </c>
    </row>
    <row r="28" spans="1:21" x14ac:dyDescent="0.25">
      <c r="A28" t="s">
        <v>68</v>
      </c>
      <c r="B28" t="s">
        <v>70</v>
      </c>
      <c r="C28">
        <v>2</v>
      </c>
      <c r="D28" t="s">
        <v>111</v>
      </c>
      <c r="E28" t="s">
        <v>108</v>
      </c>
      <c r="F28" t="s">
        <v>107</v>
      </c>
      <c r="G28">
        <v>1.5377008873490701</v>
      </c>
      <c r="H28">
        <v>2E+20</v>
      </c>
      <c r="I28">
        <v>0</v>
      </c>
      <c r="J28">
        <v>2</v>
      </c>
      <c r="K28">
        <v>2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1.3089350298526301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1.75311323954992</v>
      </c>
      <c r="U28" s="5">
        <f>IF((ContinuousStatsTable[[#This Row],[RepsRequested]]&gt;1),ContinuousStatsTable[[#This Row],[HalfWidth]],ContinuousStatsTable[[#This Row],[BatchMeansHalfWidth]])</f>
        <v>2.5816340217031112E-2</v>
      </c>
    </row>
    <row r="29" spans="1:21" x14ac:dyDescent="0.25">
      <c r="A29" t="s">
        <v>68</v>
      </c>
      <c r="B29" t="s">
        <v>70</v>
      </c>
      <c r="C29">
        <v>2</v>
      </c>
      <c r="D29" t="s">
        <v>111</v>
      </c>
      <c r="E29" t="s">
        <v>109</v>
      </c>
      <c r="F29" t="s">
        <v>107</v>
      </c>
      <c r="G29">
        <v>2</v>
      </c>
      <c r="H29">
        <v>2E+20</v>
      </c>
      <c r="I29">
        <v>2</v>
      </c>
      <c r="J29">
        <v>2</v>
      </c>
      <c r="K29">
        <v>2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2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2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2</v>
      </c>
      <c r="U29" s="5">
        <f>IF((ContinuousStatsTable[[#This Row],[RepsRequested]]&gt;1),ContinuousStatsTable[[#This Row],[HalfWidth]],ContinuousStatsTable[[#This Row],[BatchMeansHalfWidth]])</f>
        <v>0</v>
      </c>
    </row>
    <row r="30" spans="1:21" x14ac:dyDescent="0.25">
      <c r="A30" t="s">
        <v>68</v>
      </c>
      <c r="B30" t="s">
        <v>70</v>
      </c>
      <c r="C30">
        <v>3</v>
      </c>
      <c r="D30" t="s">
        <v>79</v>
      </c>
      <c r="E30" t="s">
        <v>103</v>
      </c>
      <c r="F30" t="s">
        <v>81</v>
      </c>
      <c r="G30">
        <v>3.2981580203720602E-3</v>
      </c>
      <c r="H30">
        <v>2E+20</v>
      </c>
      <c r="I30">
        <v>0</v>
      </c>
      <c r="J30">
        <v>1</v>
      </c>
      <c r="K30">
        <v>0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0.19932088640805501</v>
      </c>
      <c r="U30" s="5">
        <f>IF((ContinuousStatsTable[[#This Row],[RepsRequested]]&gt;1),ContinuousStatsTable[[#This Row],[HalfWidth]],ContinuousStatsTable[[#This Row],[BatchMeansHalfWidth]])</f>
        <v>9.3562180916944085E-3</v>
      </c>
    </row>
    <row r="31" spans="1:21" x14ac:dyDescent="0.25">
      <c r="A31" t="s">
        <v>68</v>
      </c>
      <c r="B31" t="s">
        <v>70</v>
      </c>
      <c r="C31">
        <v>3</v>
      </c>
      <c r="D31" t="s">
        <v>84</v>
      </c>
      <c r="E31" t="s">
        <v>103</v>
      </c>
      <c r="F31" t="s">
        <v>81</v>
      </c>
      <c r="G31">
        <v>8.3671890338014199E-2</v>
      </c>
      <c r="H31">
        <v>2E+20</v>
      </c>
      <c r="I31">
        <v>0</v>
      </c>
      <c r="J31">
        <v>3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1.39644749780735E-2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1.6678000682321801</v>
      </c>
      <c r="U31" s="5">
        <f>IF((ContinuousStatsTable[[#This Row],[RepsRequested]]&gt;1),ContinuousStatsTable[[#This Row],[HalfWidth]],ContinuousStatsTable[[#This Row],[BatchMeansHalfWidth]])</f>
        <v>7.6930967807074077E-2</v>
      </c>
    </row>
    <row r="32" spans="1:21" x14ac:dyDescent="0.25">
      <c r="A32" t="s">
        <v>68</v>
      </c>
      <c r="B32" t="s">
        <v>70</v>
      </c>
      <c r="C32">
        <v>3</v>
      </c>
      <c r="D32" t="s">
        <v>85</v>
      </c>
      <c r="E32" t="s">
        <v>104</v>
      </c>
      <c r="F32" t="s">
        <v>87</v>
      </c>
      <c r="G32">
        <v>2.4486711684323899</v>
      </c>
      <c r="H32">
        <v>2E+20</v>
      </c>
      <c r="I32">
        <v>0</v>
      </c>
      <c r="J32">
        <v>6</v>
      </c>
      <c r="K32">
        <v>2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2.40422103967127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10.2687249502188</v>
      </c>
      <c r="U32" s="5">
        <f>IF((ContinuousStatsTable[[#This Row],[RepsRequested]]&gt;1),ContinuousStatsTable[[#This Row],[HalfWidth]],ContinuousStatsTable[[#This Row],[BatchMeansHalfWidth]])</f>
        <v>0.35615857598446116</v>
      </c>
    </row>
    <row r="33" spans="1:21" x14ac:dyDescent="0.25">
      <c r="A33" t="s">
        <v>68</v>
      </c>
      <c r="B33" t="s">
        <v>70</v>
      </c>
      <c r="C33">
        <v>3</v>
      </c>
      <c r="D33" t="s">
        <v>100</v>
      </c>
      <c r="E33" t="s">
        <v>103</v>
      </c>
      <c r="F33" t="s">
        <v>81</v>
      </c>
      <c r="G33">
        <v>0</v>
      </c>
      <c r="H33">
        <v>2E+20</v>
      </c>
      <c r="I33">
        <v>0</v>
      </c>
      <c r="J33">
        <v>0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0.106816394444955</v>
      </c>
      <c r="U33" s="5">
        <f>IF((ContinuousStatsTable[[#This Row],[RepsRequested]]&gt;1),ContinuousStatsTable[[#This Row],[HalfWidth]],ContinuousStatsTable[[#This Row],[BatchMeansHalfWidth]])</f>
        <v>6.064265491757044E-3</v>
      </c>
    </row>
    <row r="34" spans="1:21" x14ac:dyDescent="0.25">
      <c r="A34" t="s">
        <v>68</v>
      </c>
      <c r="B34" t="s">
        <v>70</v>
      </c>
      <c r="C34">
        <v>3</v>
      </c>
      <c r="D34" t="s">
        <v>105</v>
      </c>
      <c r="E34" t="s">
        <v>106</v>
      </c>
      <c r="F34" t="s">
        <v>107</v>
      </c>
      <c r="G34">
        <v>3.8546944766148797E-2</v>
      </c>
      <c r="H34">
        <v>2E+20</v>
      </c>
      <c r="I34">
        <v>0</v>
      </c>
      <c r="J34">
        <v>1</v>
      </c>
      <c r="K34">
        <v>0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1.6518466630091499E-2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0.18039060663533099</v>
      </c>
      <c r="U34" s="5">
        <f>IF((ContinuousStatsTable[[#This Row],[RepsRequested]]&gt;1),ContinuousStatsTable[[#This Row],[HalfWidth]],ContinuousStatsTable[[#This Row],[BatchMeansHalfWidth]])</f>
        <v>9.0604727638161874E-3</v>
      </c>
    </row>
    <row r="35" spans="1:21" x14ac:dyDescent="0.25">
      <c r="A35" t="s">
        <v>68</v>
      </c>
      <c r="B35" t="s">
        <v>70</v>
      </c>
      <c r="C35">
        <v>3</v>
      </c>
      <c r="D35" t="s">
        <v>105</v>
      </c>
      <c r="E35" t="s">
        <v>108</v>
      </c>
      <c r="F35" t="s">
        <v>107</v>
      </c>
      <c r="G35">
        <v>3.8546944766148797E-2</v>
      </c>
      <c r="H35">
        <v>2E+20</v>
      </c>
      <c r="I35">
        <v>0</v>
      </c>
      <c r="J35">
        <v>1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1.6518466630091499E-2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0.18039060663533099</v>
      </c>
      <c r="U35" s="5">
        <f>IF((ContinuousStatsTable[[#This Row],[RepsRequested]]&gt;1),ContinuousStatsTable[[#This Row],[HalfWidth]],ContinuousStatsTable[[#This Row],[BatchMeansHalfWidth]])</f>
        <v>9.0604727638161874E-3</v>
      </c>
    </row>
    <row r="36" spans="1:21" x14ac:dyDescent="0.25">
      <c r="A36" t="s">
        <v>68</v>
      </c>
      <c r="B36" t="s">
        <v>70</v>
      </c>
      <c r="C36">
        <v>3</v>
      </c>
      <c r="D36" t="s">
        <v>105</v>
      </c>
      <c r="E36" t="s">
        <v>109</v>
      </c>
      <c r="F36" t="s">
        <v>107</v>
      </c>
      <c r="G36">
        <v>1</v>
      </c>
      <c r="H36">
        <v>2E+20</v>
      </c>
      <c r="I36">
        <v>1</v>
      </c>
      <c r="J36">
        <v>1</v>
      </c>
      <c r="K36">
        <v>1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1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1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1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68</v>
      </c>
      <c r="B37" t="s">
        <v>70</v>
      </c>
      <c r="C37">
        <v>3</v>
      </c>
      <c r="D37" t="s">
        <v>110</v>
      </c>
      <c r="E37" t="s">
        <v>106</v>
      </c>
      <c r="F37" t="s">
        <v>107</v>
      </c>
      <c r="G37">
        <v>0.71780749675612998</v>
      </c>
      <c r="H37">
        <v>2E+20</v>
      </c>
      <c r="I37">
        <v>0</v>
      </c>
      <c r="J37">
        <v>1</v>
      </c>
      <c r="K37">
        <v>0.66666666666666696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0.71461756258065001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0.94034020197328505</v>
      </c>
      <c r="U37" s="5">
        <f>IF((ContinuousStatsTable[[#This Row],[RepsRequested]]&gt;1),ContinuousStatsTable[[#This Row],[HalfWidth]],ContinuousStatsTable[[#This Row],[BatchMeansHalfWidth]])</f>
        <v>1.3128379112122017E-2</v>
      </c>
    </row>
    <row r="38" spans="1:21" x14ac:dyDescent="0.25">
      <c r="A38" t="s">
        <v>68</v>
      </c>
      <c r="B38" t="s">
        <v>70</v>
      </c>
      <c r="C38">
        <v>3</v>
      </c>
      <c r="D38" t="s">
        <v>110</v>
      </c>
      <c r="E38" t="s">
        <v>108</v>
      </c>
      <c r="F38" t="s">
        <v>107</v>
      </c>
      <c r="G38">
        <v>2.1534224902683898</v>
      </c>
      <c r="H38">
        <v>2E+20</v>
      </c>
      <c r="I38">
        <v>0</v>
      </c>
      <c r="J38">
        <v>3</v>
      </c>
      <c r="K38">
        <v>2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2.1438526877419499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2.8210206059198599</v>
      </c>
      <c r="U38" s="5">
        <f>IF((ContinuousStatsTable[[#This Row],[RepsRequested]]&gt;1),ContinuousStatsTable[[#This Row],[HalfWidth]],ContinuousStatsTable[[#This Row],[BatchMeansHalfWidth]])</f>
        <v>3.9385137336366303E-2</v>
      </c>
    </row>
    <row r="39" spans="1:21" x14ac:dyDescent="0.25">
      <c r="A39" t="s">
        <v>68</v>
      </c>
      <c r="B39" t="s">
        <v>70</v>
      </c>
      <c r="C39">
        <v>3</v>
      </c>
      <c r="D39" t="s">
        <v>110</v>
      </c>
      <c r="E39" t="s">
        <v>109</v>
      </c>
      <c r="F39" t="s">
        <v>107</v>
      </c>
      <c r="G39">
        <v>3</v>
      </c>
      <c r="H39">
        <v>2E+20</v>
      </c>
      <c r="I39">
        <v>3</v>
      </c>
      <c r="J39">
        <v>3</v>
      </c>
      <c r="K39">
        <v>3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3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3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3</v>
      </c>
      <c r="U39" s="5">
        <f>IF((ContinuousStatsTable[[#This Row],[RepsRequested]]&gt;1),ContinuousStatsTable[[#This Row],[HalfWidth]],ContinuousStatsTable[[#This Row],[BatchMeansHalfWidth]])</f>
        <v>0</v>
      </c>
    </row>
    <row r="40" spans="1:21" x14ac:dyDescent="0.25">
      <c r="A40" t="s">
        <v>68</v>
      </c>
      <c r="B40" t="s">
        <v>70</v>
      </c>
      <c r="C40">
        <v>3</v>
      </c>
      <c r="D40" t="s">
        <v>102</v>
      </c>
      <c r="E40" t="s">
        <v>103</v>
      </c>
      <c r="F40" t="s">
        <v>81</v>
      </c>
      <c r="G40">
        <v>0.20827862980561801</v>
      </c>
      <c r="H40">
        <v>2E+20</v>
      </c>
      <c r="I40">
        <v>0</v>
      </c>
      <c r="J40">
        <v>3</v>
      </c>
      <c r="K40">
        <v>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0.19189158616794599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5.4909452366679696</v>
      </c>
      <c r="U40" s="5">
        <f>IF((ContinuousStatsTable[[#This Row],[RepsRequested]]&gt;1),ContinuousStatsTable[[#This Row],[HalfWidth]],ContinuousStatsTable[[#This Row],[BatchMeansHalfWidth]])</f>
        <v>0.24231721094461828</v>
      </c>
    </row>
    <row r="41" spans="1:21" x14ac:dyDescent="0.25">
      <c r="A41" t="s">
        <v>68</v>
      </c>
      <c r="B41" t="s">
        <v>70</v>
      </c>
      <c r="C41">
        <v>3</v>
      </c>
      <c r="D41" t="s">
        <v>111</v>
      </c>
      <c r="E41" t="s">
        <v>106</v>
      </c>
      <c r="F41" t="s">
        <v>107</v>
      </c>
      <c r="G41">
        <v>0.66788050995264203</v>
      </c>
      <c r="H41">
        <v>2E+20</v>
      </c>
      <c r="I41">
        <v>0</v>
      </c>
      <c r="J41">
        <v>1</v>
      </c>
      <c r="K41">
        <v>0.5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0.65446751492631405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0.87655661977495902</v>
      </c>
      <c r="U41" s="5">
        <f>IF((ContinuousStatsTable[[#This Row],[RepsRequested]]&gt;1),ContinuousStatsTable[[#This Row],[HalfWidth]],ContinuousStatsTable[[#This Row],[BatchMeansHalfWidth]])</f>
        <v>1.2908170108515506E-2</v>
      </c>
    </row>
    <row r="42" spans="1:21" x14ac:dyDescent="0.25">
      <c r="A42" t="s">
        <v>68</v>
      </c>
      <c r="B42" t="s">
        <v>70</v>
      </c>
      <c r="C42">
        <v>3</v>
      </c>
      <c r="D42" t="s">
        <v>111</v>
      </c>
      <c r="E42" t="s">
        <v>108</v>
      </c>
      <c r="F42" t="s">
        <v>107</v>
      </c>
      <c r="G42">
        <v>1.3357610199052801</v>
      </c>
      <c r="H42">
        <v>2E+20</v>
      </c>
      <c r="I42">
        <v>0</v>
      </c>
      <c r="J42">
        <v>2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1.3089350298526301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1.75311323954992</v>
      </c>
      <c r="U42" s="5">
        <f>IF((ContinuousStatsTable[[#This Row],[RepsRequested]]&gt;1),ContinuousStatsTable[[#This Row],[HalfWidth]],ContinuousStatsTable[[#This Row],[BatchMeansHalfWidth]])</f>
        <v>2.5816340217031112E-2</v>
      </c>
    </row>
    <row r="43" spans="1:21" x14ac:dyDescent="0.25">
      <c r="A43" t="s">
        <v>68</v>
      </c>
      <c r="B43" t="s">
        <v>70</v>
      </c>
      <c r="C43">
        <v>3</v>
      </c>
      <c r="D43" t="s">
        <v>111</v>
      </c>
      <c r="E43" t="s">
        <v>109</v>
      </c>
      <c r="F43" t="s">
        <v>107</v>
      </c>
      <c r="G43">
        <v>2</v>
      </c>
      <c r="H43">
        <v>2E+20</v>
      </c>
      <c r="I43">
        <v>2</v>
      </c>
      <c r="J43">
        <v>2</v>
      </c>
      <c r="K43">
        <v>2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2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2</v>
      </c>
      <c r="U43" s="5">
        <f>IF((ContinuousStatsTable[[#This Row],[RepsRequested]]&gt;1),ContinuousStatsTable[[#This Row],[HalfWidth]],ContinuousStatsTable[[#This Row],[BatchMeansHalfWidth]])</f>
        <v>0</v>
      </c>
    </row>
    <row r="44" spans="1:21" x14ac:dyDescent="0.25">
      <c r="A44" t="s">
        <v>68</v>
      </c>
      <c r="B44" t="s">
        <v>70</v>
      </c>
      <c r="C44">
        <v>4</v>
      </c>
      <c r="D44" t="s">
        <v>79</v>
      </c>
      <c r="E44" t="s">
        <v>103</v>
      </c>
      <c r="F44" t="s">
        <v>81</v>
      </c>
      <c r="G44">
        <v>6.66274774567436E-3</v>
      </c>
      <c r="H44">
        <v>2E+20</v>
      </c>
      <c r="I44">
        <v>0</v>
      </c>
      <c r="J44">
        <v>1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0.19932088640805501</v>
      </c>
      <c r="U44" s="5">
        <f>IF((ContinuousStatsTable[[#This Row],[RepsRequested]]&gt;1),ContinuousStatsTable[[#This Row],[HalfWidth]],ContinuousStatsTable[[#This Row],[BatchMeansHalfWidth]])</f>
        <v>9.3562180916944085E-3</v>
      </c>
    </row>
    <row r="45" spans="1:21" x14ac:dyDescent="0.25">
      <c r="A45" t="s">
        <v>68</v>
      </c>
      <c r="B45" t="s">
        <v>70</v>
      </c>
      <c r="C45">
        <v>4</v>
      </c>
      <c r="D45" t="s">
        <v>84</v>
      </c>
      <c r="E45" t="s">
        <v>103</v>
      </c>
      <c r="F45" t="s">
        <v>81</v>
      </c>
      <c r="G45">
        <v>8.4876117171378704E-2</v>
      </c>
      <c r="H45">
        <v>2E+20</v>
      </c>
      <c r="I45">
        <v>0</v>
      </c>
      <c r="J45">
        <v>2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1.39644749780735E-2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1.6678000682321801</v>
      </c>
      <c r="U45" s="5">
        <f>IF((ContinuousStatsTable[[#This Row],[RepsRequested]]&gt;1),ContinuousStatsTable[[#This Row],[HalfWidth]],ContinuousStatsTable[[#This Row],[BatchMeansHalfWidth]])</f>
        <v>7.6930967807074077E-2</v>
      </c>
    </row>
    <row r="46" spans="1:21" x14ac:dyDescent="0.25">
      <c r="A46" t="s">
        <v>68</v>
      </c>
      <c r="B46" t="s">
        <v>70</v>
      </c>
      <c r="C46">
        <v>4</v>
      </c>
      <c r="D46" t="s">
        <v>85</v>
      </c>
      <c r="E46" t="s">
        <v>104</v>
      </c>
      <c r="F46" t="s">
        <v>87</v>
      </c>
      <c r="G46">
        <v>2.83787524002775</v>
      </c>
      <c r="H46">
        <v>2E+20</v>
      </c>
      <c r="I46">
        <v>0</v>
      </c>
      <c r="J46">
        <v>6</v>
      </c>
      <c r="K46">
        <v>2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2.40422103967127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10.2687249502188</v>
      </c>
      <c r="U46" s="5">
        <f>IF((ContinuousStatsTable[[#This Row],[RepsRequested]]&gt;1),ContinuousStatsTable[[#This Row],[HalfWidth]],ContinuousStatsTable[[#This Row],[BatchMeansHalfWidth]])</f>
        <v>0.35615857598446116</v>
      </c>
    </row>
    <row r="47" spans="1:21" x14ac:dyDescent="0.25">
      <c r="A47" t="s">
        <v>68</v>
      </c>
      <c r="B47" t="s">
        <v>70</v>
      </c>
      <c r="C47">
        <v>4</v>
      </c>
      <c r="D47" t="s">
        <v>100</v>
      </c>
      <c r="E47" t="s">
        <v>103</v>
      </c>
      <c r="F47" t="s">
        <v>81</v>
      </c>
      <c r="G47">
        <v>0</v>
      </c>
      <c r="H47">
        <v>2E+20</v>
      </c>
      <c r="I47">
        <v>0</v>
      </c>
      <c r="J47">
        <v>0</v>
      </c>
      <c r="K47">
        <v>0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0.106816394444955</v>
      </c>
      <c r="U47" s="5">
        <f>IF((ContinuousStatsTable[[#This Row],[RepsRequested]]&gt;1),ContinuousStatsTable[[#This Row],[HalfWidth]],ContinuousStatsTable[[#This Row],[BatchMeansHalfWidth]])</f>
        <v>6.064265491757044E-3</v>
      </c>
    </row>
    <row r="48" spans="1:21" x14ac:dyDescent="0.25">
      <c r="A48" t="s">
        <v>68</v>
      </c>
      <c r="B48" t="s">
        <v>70</v>
      </c>
      <c r="C48">
        <v>4</v>
      </c>
      <c r="D48" t="s">
        <v>105</v>
      </c>
      <c r="E48" t="s">
        <v>106</v>
      </c>
      <c r="F48" t="s">
        <v>107</v>
      </c>
      <c r="G48">
        <v>6.0371675362940198E-2</v>
      </c>
      <c r="H48">
        <v>2E+20</v>
      </c>
      <c r="I48">
        <v>0</v>
      </c>
      <c r="J48">
        <v>1</v>
      </c>
      <c r="K48">
        <v>0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1.6518466630091499E-2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0.18039060663533099</v>
      </c>
      <c r="U48" s="5">
        <f>IF((ContinuousStatsTable[[#This Row],[RepsRequested]]&gt;1),ContinuousStatsTable[[#This Row],[HalfWidth]],ContinuousStatsTable[[#This Row],[BatchMeansHalfWidth]])</f>
        <v>9.0604727638161874E-3</v>
      </c>
    </row>
    <row r="49" spans="1:21" x14ac:dyDescent="0.25">
      <c r="A49" t="s">
        <v>68</v>
      </c>
      <c r="B49" t="s">
        <v>70</v>
      </c>
      <c r="C49">
        <v>4</v>
      </c>
      <c r="D49" t="s">
        <v>105</v>
      </c>
      <c r="E49" t="s">
        <v>108</v>
      </c>
      <c r="F49" t="s">
        <v>107</v>
      </c>
      <c r="G49">
        <v>6.0371675362940198E-2</v>
      </c>
      <c r="H49">
        <v>2E+20</v>
      </c>
      <c r="I49">
        <v>0</v>
      </c>
      <c r="J49">
        <v>1</v>
      </c>
      <c r="K49">
        <v>0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1.6518466630091499E-2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0.18039060663533099</v>
      </c>
      <c r="U49" s="5">
        <f>IF((ContinuousStatsTable[[#This Row],[RepsRequested]]&gt;1),ContinuousStatsTable[[#This Row],[HalfWidth]],ContinuousStatsTable[[#This Row],[BatchMeansHalfWidth]])</f>
        <v>9.0604727638161874E-3</v>
      </c>
    </row>
    <row r="50" spans="1:21" x14ac:dyDescent="0.25">
      <c r="A50" t="s">
        <v>68</v>
      </c>
      <c r="B50" t="s">
        <v>70</v>
      </c>
      <c r="C50">
        <v>4</v>
      </c>
      <c r="D50" t="s">
        <v>105</v>
      </c>
      <c r="E50" t="s">
        <v>109</v>
      </c>
      <c r="F50" t="s">
        <v>107</v>
      </c>
      <c r="G50">
        <v>1</v>
      </c>
      <c r="H50">
        <v>2E+20</v>
      </c>
      <c r="I50">
        <v>1</v>
      </c>
      <c r="J50">
        <v>1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1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1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1</v>
      </c>
      <c r="U50" s="5">
        <f>IF((ContinuousStatsTable[[#This Row],[RepsRequested]]&gt;1),ContinuousStatsTable[[#This Row],[HalfWidth]],ContinuousStatsTable[[#This Row],[BatchMeansHalfWidth]])</f>
        <v>0</v>
      </c>
    </row>
    <row r="51" spans="1:21" x14ac:dyDescent="0.25">
      <c r="A51" t="s">
        <v>68</v>
      </c>
      <c r="B51" t="s">
        <v>70</v>
      </c>
      <c r="C51">
        <v>4</v>
      </c>
      <c r="D51" t="s">
        <v>110</v>
      </c>
      <c r="E51" t="s">
        <v>106</v>
      </c>
      <c r="F51" t="s">
        <v>107</v>
      </c>
      <c r="G51">
        <v>0.765352694398717</v>
      </c>
      <c r="H51">
        <v>2E+20</v>
      </c>
      <c r="I51">
        <v>0</v>
      </c>
      <c r="J51">
        <v>1</v>
      </c>
      <c r="K51">
        <v>0.66666666666666696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0.71461756258065001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0.94034020197328505</v>
      </c>
      <c r="U51" s="5">
        <f>IF((ContinuousStatsTable[[#This Row],[RepsRequested]]&gt;1),ContinuousStatsTable[[#This Row],[HalfWidth]],ContinuousStatsTable[[#This Row],[BatchMeansHalfWidth]])</f>
        <v>1.3128379112122017E-2</v>
      </c>
    </row>
    <row r="52" spans="1:21" x14ac:dyDescent="0.25">
      <c r="A52" t="s">
        <v>68</v>
      </c>
      <c r="B52" t="s">
        <v>70</v>
      </c>
      <c r="C52">
        <v>4</v>
      </c>
      <c r="D52" t="s">
        <v>110</v>
      </c>
      <c r="E52" t="s">
        <v>108</v>
      </c>
      <c r="F52" t="s">
        <v>107</v>
      </c>
      <c r="G52">
        <v>2.2960580831961499</v>
      </c>
      <c r="H52">
        <v>2E+20</v>
      </c>
      <c r="I52">
        <v>0</v>
      </c>
      <c r="J52">
        <v>3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2.1438526877419499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2.8210206059198599</v>
      </c>
      <c r="U52" s="5">
        <f>IF((ContinuousStatsTable[[#This Row],[RepsRequested]]&gt;1),ContinuousStatsTable[[#This Row],[HalfWidth]],ContinuousStatsTable[[#This Row],[BatchMeansHalfWidth]])</f>
        <v>3.9385137336366303E-2</v>
      </c>
    </row>
    <row r="53" spans="1:21" x14ac:dyDescent="0.25">
      <c r="A53" t="s">
        <v>68</v>
      </c>
      <c r="B53" t="s">
        <v>70</v>
      </c>
      <c r="C53">
        <v>4</v>
      </c>
      <c r="D53" t="s">
        <v>110</v>
      </c>
      <c r="E53" t="s">
        <v>109</v>
      </c>
      <c r="F53" t="s">
        <v>107</v>
      </c>
      <c r="G53">
        <v>3</v>
      </c>
      <c r="H53">
        <v>2E+20</v>
      </c>
      <c r="I53">
        <v>3</v>
      </c>
      <c r="J53">
        <v>3</v>
      </c>
      <c r="K53">
        <v>3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3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3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3</v>
      </c>
      <c r="U53" s="5">
        <f>IF((ContinuousStatsTable[[#This Row],[RepsRequested]]&gt;1),ContinuousStatsTable[[#This Row],[HalfWidth]],ContinuousStatsTable[[#This Row],[BatchMeansHalfWidth]])</f>
        <v>0</v>
      </c>
    </row>
    <row r="54" spans="1:21" x14ac:dyDescent="0.25">
      <c r="A54" t="s">
        <v>68</v>
      </c>
      <c r="B54" t="s">
        <v>70</v>
      </c>
      <c r="C54">
        <v>4</v>
      </c>
      <c r="D54" t="s">
        <v>102</v>
      </c>
      <c r="E54" t="s">
        <v>103</v>
      </c>
      <c r="F54" t="s">
        <v>81</v>
      </c>
      <c r="G54">
        <v>0.45027829191454699</v>
      </c>
      <c r="H54">
        <v>2E+20</v>
      </c>
      <c r="I54">
        <v>0</v>
      </c>
      <c r="J54">
        <v>4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0.19189158616794599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5.4909452366679696</v>
      </c>
      <c r="U54" s="5">
        <f>IF((ContinuousStatsTable[[#This Row],[RepsRequested]]&gt;1),ContinuousStatsTable[[#This Row],[HalfWidth]],ContinuousStatsTable[[#This Row],[BatchMeansHalfWidth]])</f>
        <v>0.24231721094461828</v>
      </c>
    </row>
    <row r="55" spans="1:21" x14ac:dyDescent="0.25">
      <c r="A55" t="s">
        <v>68</v>
      </c>
      <c r="B55" t="s">
        <v>70</v>
      </c>
      <c r="C55">
        <v>4</v>
      </c>
      <c r="D55" t="s">
        <v>111</v>
      </c>
      <c r="E55" t="s">
        <v>106</v>
      </c>
      <c r="F55" t="s">
        <v>107</v>
      </c>
      <c r="G55">
        <v>0.72173736380528397</v>
      </c>
      <c r="H55">
        <v>2E+20</v>
      </c>
      <c r="I55">
        <v>0</v>
      </c>
      <c r="J55">
        <v>1</v>
      </c>
      <c r="K55">
        <v>0.5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0.65446751492631405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0.87655661977495902</v>
      </c>
      <c r="U55" s="5">
        <f>IF((ContinuousStatsTable[[#This Row],[RepsRequested]]&gt;1),ContinuousStatsTable[[#This Row],[HalfWidth]],ContinuousStatsTable[[#This Row],[BatchMeansHalfWidth]])</f>
        <v>1.2908170108515506E-2</v>
      </c>
    </row>
    <row r="56" spans="1:21" x14ac:dyDescent="0.25">
      <c r="A56" t="s">
        <v>68</v>
      </c>
      <c r="B56" t="s">
        <v>70</v>
      </c>
      <c r="C56">
        <v>4</v>
      </c>
      <c r="D56" t="s">
        <v>111</v>
      </c>
      <c r="E56" t="s">
        <v>108</v>
      </c>
      <c r="F56" t="s">
        <v>107</v>
      </c>
      <c r="G56">
        <v>1.4434747276105699</v>
      </c>
      <c r="H56">
        <v>2E+20</v>
      </c>
      <c r="I56">
        <v>0</v>
      </c>
      <c r="J56">
        <v>2</v>
      </c>
      <c r="K56">
        <v>1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1.3089350298526301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1.75311323954992</v>
      </c>
      <c r="U56" s="5">
        <f>IF((ContinuousStatsTable[[#This Row],[RepsRequested]]&gt;1),ContinuousStatsTable[[#This Row],[HalfWidth]],ContinuousStatsTable[[#This Row],[BatchMeansHalfWidth]])</f>
        <v>2.5816340217031112E-2</v>
      </c>
    </row>
    <row r="57" spans="1:21" x14ac:dyDescent="0.25">
      <c r="A57" t="s">
        <v>68</v>
      </c>
      <c r="B57" t="s">
        <v>70</v>
      </c>
      <c r="C57">
        <v>4</v>
      </c>
      <c r="D57" t="s">
        <v>111</v>
      </c>
      <c r="E57" t="s">
        <v>109</v>
      </c>
      <c r="F57" t="s">
        <v>107</v>
      </c>
      <c r="G57">
        <v>2</v>
      </c>
      <c r="H57">
        <v>2E+20</v>
      </c>
      <c r="I57">
        <v>2</v>
      </c>
      <c r="J57">
        <v>2</v>
      </c>
      <c r="K57">
        <v>2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2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2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2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68</v>
      </c>
      <c r="B58" t="s">
        <v>70</v>
      </c>
      <c r="C58">
        <v>5</v>
      </c>
      <c r="D58" t="s">
        <v>79</v>
      </c>
      <c r="E58" t="s">
        <v>103</v>
      </c>
      <c r="F58" t="s">
        <v>81</v>
      </c>
      <c r="G58">
        <v>5.4111060927488699E-3</v>
      </c>
      <c r="H58">
        <v>2E+20</v>
      </c>
      <c r="I58">
        <v>0</v>
      </c>
      <c r="J58">
        <v>1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0.19932088640805501</v>
      </c>
      <c r="U58" s="5">
        <f>IF((ContinuousStatsTable[[#This Row],[RepsRequested]]&gt;1),ContinuousStatsTable[[#This Row],[HalfWidth]],ContinuousStatsTable[[#This Row],[BatchMeansHalfWidth]])</f>
        <v>9.3562180916944085E-3</v>
      </c>
    </row>
    <row r="59" spans="1:21" x14ac:dyDescent="0.25">
      <c r="A59" t="s">
        <v>68</v>
      </c>
      <c r="B59" t="s">
        <v>70</v>
      </c>
      <c r="C59">
        <v>5</v>
      </c>
      <c r="D59" t="s">
        <v>84</v>
      </c>
      <c r="E59" t="s">
        <v>103</v>
      </c>
      <c r="F59" t="s">
        <v>81</v>
      </c>
      <c r="G59">
        <v>8.7846851153705094E-2</v>
      </c>
      <c r="H59">
        <v>2E+20</v>
      </c>
      <c r="I59">
        <v>0</v>
      </c>
      <c r="J59">
        <v>2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1.39644749780735E-2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1.6678000682321801</v>
      </c>
      <c r="U59" s="5">
        <f>IF((ContinuousStatsTable[[#This Row],[RepsRequested]]&gt;1),ContinuousStatsTable[[#This Row],[HalfWidth]],ContinuousStatsTable[[#This Row],[BatchMeansHalfWidth]])</f>
        <v>7.6930967807074077E-2</v>
      </c>
    </row>
    <row r="60" spans="1:21" x14ac:dyDescent="0.25">
      <c r="A60" t="s">
        <v>68</v>
      </c>
      <c r="B60" t="s">
        <v>70</v>
      </c>
      <c r="C60">
        <v>5</v>
      </c>
      <c r="D60" t="s">
        <v>85</v>
      </c>
      <c r="E60" t="s">
        <v>104</v>
      </c>
      <c r="F60" t="s">
        <v>87</v>
      </c>
      <c r="G60">
        <v>3.9272215367441698</v>
      </c>
      <c r="H60">
        <v>2E+20</v>
      </c>
      <c r="I60">
        <v>0</v>
      </c>
      <c r="J60">
        <v>11</v>
      </c>
      <c r="K60">
        <v>3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2.40422103967127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10.2687249502188</v>
      </c>
      <c r="U60" s="5">
        <f>IF((ContinuousStatsTable[[#This Row],[RepsRequested]]&gt;1),ContinuousStatsTable[[#This Row],[HalfWidth]],ContinuousStatsTable[[#This Row],[BatchMeansHalfWidth]])</f>
        <v>0.35615857598446116</v>
      </c>
    </row>
    <row r="61" spans="1:21" x14ac:dyDescent="0.25">
      <c r="A61" t="s">
        <v>68</v>
      </c>
      <c r="B61" t="s">
        <v>70</v>
      </c>
      <c r="C61">
        <v>5</v>
      </c>
      <c r="D61" t="s">
        <v>100</v>
      </c>
      <c r="E61" t="s">
        <v>103</v>
      </c>
      <c r="F61" t="s">
        <v>81</v>
      </c>
      <c r="G61">
        <v>5.4361966060802597E-3</v>
      </c>
      <c r="H61">
        <v>2E+20</v>
      </c>
      <c r="I61">
        <v>0</v>
      </c>
      <c r="J61">
        <v>1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0.106816394444955</v>
      </c>
      <c r="U61" s="5">
        <f>IF((ContinuousStatsTable[[#This Row],[RepsRequested]]&gt;1),ContinuousStatsTable[[#This Row],[HalfWidth]],ContinuousStatsTable[[#This Row],[BatchMeansHalfWidth]])</f>
        <v>6.064265491757044E-3</v>
      </c>
    </row>
    <row r="62" spans="1:21" x14ac:dyDescent="0.25">
      <c r="A62" t="s">
        <v>68</v>
      </c>
      <c r="B62" t="s">
        <v>70</v>
      </c>
      <c r="C62">
        <v>5</v>
      </c>
      <c r="D62" t="s">
        <v>105</v>
      </c>
      <c r="E62" t="s">
        <v>106</v>
      </c>
      <c r="F62" t="s">
        <v>107</v>
      </c>
      <c r="G62">
        <v>6.3703757166841596E-2</v>
      </c>
      <c r="H62">
        <v>2E+20</v>
      </c>
      <c r="I62">
        <v>0</v>
      </c>
      <c r="J62">
        <v>1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1.6518466630091499E-2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0.18039060663533099</v>
      </c>
      <c r="U62" s="5">
        <f>IF((ContinuousStatsTable[[#This Row],[RepsRequested]]&gt;1),ContinuousStatsTable[[#This Row],[HalfWidth]],ContinuousStatsTable[[#This Row],[BatchMeansHalfWidth]])</f>
        <v>9.0604727638161874E-3</v>
      </c>
    </row>
    <row r="63" spans="1:21" x14ac:dyDescent="0.25">
      <c r="A63" t="s">
        <v>68</v>
      </c>
      <c r="B63" t="s">
        <v>70</v>
      </c>
      <c r="C63">
        <v>5</v>
      </c>
      <c r="D63" t="s">
        <v>105</v>
      </c>
      <c r="E63" t="s">
        <v>108</v>
      </c>
      <c r="F63" t="s">
        <v>107</v>
      </c>
      <c r="G63">
        <v>6.3703757166841596E-2</v>
      </c>
      <c r="H63">
        <v>2E+20</v>
      </c>
      <c r="I63">
        <v>0</v>
      </c>
      <c r="J63">
        <v>1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1.6518466630091499E-2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0.18039060663533099</v>
      </c>
      <c r="U63" s="5">
        <f>IF((ContinuousStatsTable[[#This Row],[RepsRequested]]&gt;1),ContinuousStatsTable[[#This Row],[HalfWidth]],ContinuousStatsTable[[#This Row],[BatchMeansHalfWidth]])</f>
        <v>9.0604727638161874E-3</v>
      </c>
    </row>
    <row r="64" spans="1:21" x14ac:dyDescent="0.25">
      <c r="A64" t="s">
        <v>68</v>
      </c>
      <c r="B64" t="s">
        <v>70</v>
      </c>
      <c r="C64">
        <v>5</v>
      </c>
      <c r="D64" t="s">
        <v>105</v>
      </c>
      <c r="E64" t="s">
        <v>109</v>
      </c>
      <c r="F64" t="s">
        <v>107</v>
      </c>
      <c r="G64">
        <v>1</v>
      </c>
      <c r="H64">
        <v>2E+20</v>
      </c>
      <c r="I64">
        <v>1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1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1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1</v>
      </c>
      <c r="U64" s="5">
        <f>IF((ContinuousStatsTable[[#This Row],[RepsRequested]]&gt;1),ContinuousStatsTable[[#This Row],[HalfWidth]],ContinuousStatsTable[[#This Row],[BatchMeansHalfWidth]])</f>
        <v>0</v>
      </c>
    </row>
    <row r="65" spans="1:21" x14ac:dyDescent="0.25">
      <c r="A65" t="s">
        <v>68</v>
      </c>
      <c r="B65" t="s">
        <v>70</v>
      </c>
      <c r="C65">
        <v>5</v>
      </c>
      <c r="D65" t="s">
        <v>110</v>
      </c>
      <c r="E65" t="s">
        <v>106</v>
      </c>
      <c r="F65" t="s">
        <v>107</v>
      </c>
      <c r="G65">
        <v>0.81016017202411705</v>
      </c>
      <c r="H65">
        <v>2E+20</v>
      </c>
      <c r="I65">
        <v>0</v>
      </c>
      <c r="J65">
        <v>1</v>
      </c>
      <c r="K65">
        <v>1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0.71461756258065001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0.94034020197328505</v>
      </c>
      <c r="U65" s="5">
        <f>IF((ContinuousStatsTable[[#This Row],[RepsRequested]]&gt;1),ContinuousStatsTable[[#This Row],[HalfWidth]],ContinuousStatsTable[[#This Row],[BatchMeansHalfWidth]])</f>
        <v>1.3128379112122017E-2</v>
      </c>
    </row>
    <row r="66" spans="1:21" x14ac:dyDescent="0.25">
      <c r="A66" t="s">
        <v>68</v>
      </c>
      <c r="B66" t="s">
        <v>70</v>
      </c>
      <c r="C66">
        <v>5</v>
      </c>
      <c r="D66" t="s">
        <v>110</v>
      </c>
      <c r="E66" t="s">
        <v>108</v>
      </c>
      <c r="F66" t="s">
        <v>107</v>
      </c>
      <c r="G66">
        <v>2.4304805160723499</v>
      </c>
      <c r="H66">
        <v>2E+20</v>
      </c>
      <c r="I66">
        <v>0</v>
      </c>
      <c r="J66">
        <v>3</v>
      </c>
      <c r="K66">
        <v>3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2.1438526877419499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2.8210206059198599</v>
      </c>
      <c r="U66" s="5">
        <f>IF((ContinuousStatsTable[[#This Row],[RepsRequested]]&gt;1),ContinuousStatsTable[[#This Row],[HalfWidth]],ContinuousStatsTable[[#This Row],[BatchMeansHalfWidth]])</f>
        <v>3.9385137336366303E-2</v>
      </c>
    </row>
    <row r="67" spans="1:21" x14ac:dyDescent="0.25">
      <c r="A67" t="s">
        <v>68</v>
      </c>
      <c r="B67" t="s">
        <v>70</v>
      </c>
      <c r="C67">
        <v>5</v>
      </c>
      <c r="D67" t="s">
        <v>110</v>
      </c>
      <c r="E67" t="s">
        <v>109</v>
      </c>
      <c r="F67" t="s">
        <v>107</v>
      </c>
      <c r="G67">
        <v>3</v>
      </c>
      <c r="H67">
        <v>2E+20</v>
      </c>
      <c r="I67">
        <v>3</v>
      </c>
      <c r="J67">
        <v>3</v>
      </c>
      <c r="K67">
        <v>3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3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3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3</v>
      </c>
      <c r="U67" s="5">
        <f>IF((ContinuousStatsTable[[#This Row],[RepsRequested]]&gt;1),ContinuousStatsTable[[#This Row],[HalfWidth]],ContinuousStatsTable[[#This Row],[BatchMeansHalfWidth]])</f>
        <v>0</v>
      </c>
    </row>
    <row r="68" spans="1:21" x14ac:dyDescent="0.25">
      <c r="A68" t="s">
        <v>68</v>
      </c>
      <c r="B68" t="s">
        <v>70</v>
      </c>
      <c r="C68">
        <v>5</v>
      </c>
      <c r="D68" t="s">
        <v>102</v>
      </c>
      <c r="E68" t="s">
        <v>103</v>
      </c>
      <c r="F68" t="s">
        <v>81</v>
      </c>
      <c r="G68">
        <v>1.39804686681929</v>
      </c>
      <c r="H68">
        <v>2E+20</v>
      </c>
      <c r="I68">
        <v>0</v>
      </c>
      <c r="J68">
        <v>8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0.19189158616794599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5.4909452366679696</v>
      </c>
      <c r="U68" s="5">
        <f>IF((ContinuousStatsTable[[#This Row],[RepsRequested]]&gt;1),ContinuousStatsTable[[#This Row],[HalfWidth]],ContinuousStatsTable[[#This Row],[BatchMeansHalfWidth]])</f>
        <v>0.24231721094461828</v>
      </c>
    </row>
    <row r="69" spans="1:21" x14ac:dyDescent="0.25">
      <c r="A69" t="s">
        <v>68</v>
      </c>
      <c r="B69" t="s">
        <v>70</v>
      </c>
      <c r="C69">
        <v>5</v>
      </c>
      <c r="D69" t="s">
        <v>111</v>
      </c>
      <c r="E69" t="s">
        <v>106</v>
      </c>
      <c r="F69" t="s">
        <v>107</v>
      </c>
      <c r="G69">
        <v>0.78561286524048901</v>
      </c>
      <c r="H69">
        <v>2E+20</v>
      </c>
      <c r="I69">
        <v>0</v>
      </c>
      <c r="J69">
        <v>1</v>
      </c>
      <c r="K69">
        <v>0.5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0.65446751492631405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0.87655661977495902</v>
      </c>
      <c r="U69" s="5">
        <f>IF((ContinuousStatsTable[[#This Row],[RepsRequested]]&gt;1),ContinuousStatsTable[[#This Row],[HalfWidth]],ContinuousStatsTable[[#This Row],[BatchMeansHalfWidth]])</f>
        <v>1.2908170108515506E-2</v>
      </c>
    </row>
    <row r="70" spans="1:21" x14ac:dyDescent="0.25">
      <c r="A70" t="s">
        <v>68</v>
      </c>
      <c r="B70" t="s">
        <v>70</v>
      </c>
      <c r="C70">
        <v>5</v>
      </c>
      <c r="D70" t="s">
        <v>111</v>
      </c>
      <c r="E70" t="s">
        <v>108</v>
      </c>
      <c r="F70" t="s">
        <v>107</v>
      </c>
      <c r="G70">
        <v>1.57122573048098</v>
      </c>
      <c r="H70">
        <v>2E+20</v>
      </c>
      <c r="I70">
        <v>0</v>
      </c>
      <c r="J70">
        <v>2</v>
      </c>
      <c r="K70">
        <v>1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1.3089350298526301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1.75311323954992</v>
      </c>
      <c r="U70" s="5">
        <f>IF((ContinuousStatsTable[[#This Row],[RepsRequested]]&gt;1),ContinuousStatsTable[[#This Row],[HalfWidth]],ContinuousStatsTable[[#This Row],[BatchMeansHalfWidth]])</f>
        <v>2.5816340217031112E-2</v>
      </c>
    </row>
    <row r="71" spans="1:21" x14ac:dyDescent="0.25">
      <c r="A71" t="s">
        <v>68</v>
      </c>
      <c r="B71" t="s">
        <v>70</v>
      </c>
      <c r="C71">
        <v>5</v>
      </c>
      <c r="D71" t="s">
        <v>111</v>
      </c>
      <c r="E71" t="s">
        <v>109</v>
      </c>
      <c r="F71" t="s">
        <v>107</v>
      </c>
      <c r="G71">
        <v>2</v>
      </c>
      <c r="H71">
        <v>2E+20</v>
      </c>
      <c r="I71">
        <v>2</v>
      </c>
      <c r="J71">
        <v>2</v>
      </c>
      <c r="K71">
        <v>2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2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2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2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68</v>
      </c>
      <c r="B72" t="s">
        <v>70</v>
      </c>
      <c r="C72">
        <v>6</v>
      </c>
      <c r="D72" t="s">
        <v>79</v>
      </c>
      <c r="E72" t="s">
        <v>103</v>
      </c>
      <c r="F72" t="s">
        <v>81</v>
      </c>
      <c r="G72">
        <v>7.8402446379769192E-3</v>
      </c>
      <c r="H72">
        <v>2E+20</v>
      </c>
      <c r="I72">
        <v>0</v>
      </c>
      <c r="J72">
        <v>1</v>
      </c>
      <c r="K72">
        <v>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0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0.19932088640805501</v>
      </c>
      <c r="U72" s="5">
        <f>IF((ContinuousStatsTable[[#This Row],[RepsRequested]]&gt;1),ContinuousStatsTable[[#This Row],[HalfWidth]],ContinuousStatsTable[[#This Row],[BatchMeansHalfWidth]])</f>
        <v>9.3562180916944085E-3</v>
      </c>
    </row>
    <row r="73" spans="1:21" x14ac:dyDescent="0.25">
      <c r="A73" t="s">
        <v>68</v>
      </c>
      <c r="B73" t="s">
        <v>70</v>
      </c>
      <c r="C73">
        <v>6</v>
      </c>
      <c r="D73" t="s">
        <v>84</v>
      </c>
      <c r="E73" t="s">
        <v>103</v>
      </c>
      <c r="F73" t="s">
        <v>81</v>
      </c>
      <c r="G73">
        <v>0.20079882122889001</v>
      </c>
      <c r="H73">
        <v>2E+20</v>
      </c>
      <c r="I73">
        <v>0</v>
      </c>
      <c r="J73">
        <v>3</v>
      </c>
      <c r="K73">
        <v>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1.39644749780735E-2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1.6678000682321801</v>
      </c>
      <c r="U73" s="5">
        <f>IF((ContinuousStatsTable[[#This Row],[RepsRequested]]&gt;1),ContinuousStatsTable[[#This Row],[HalfWidth]],ContinuousStatsTable[[#This Row],[BatchMeansHalfWidth]])</f>
        <v>7.6930967807074077E-2</v>
      </c>
    </row>
    <row r="74" spans="1:21" x14ac:dyDescent="0.25">
      <c r="A74" t="s">
        <v>68</v>
      </c>
      <c r="B74" t="s">
        <v>70</v>
      </c>
      <c r="C74">
        <v>6</v>
      </c>
      <c r="D74" t="s">
        <v>85</v>
      </c>
      <c r="E74" t="s">
        <v>104</v>
      </c>
      <c r="F74" t="s">
        <v>87</v>
      </c>
      <c r="G74">
        <v>4.0684975222256003</v>
      </c>
      <c r="H74">
        <v>2E+20</v>
      </c>
      <c r="I74">
        <v>0</v>
      </c>
      <c r="J74">
        <v>9</v>
      </c>
      <c r="K74">
        <v>5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2.40422103967127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10.2687249502188</v>
      </c>
      <c r="U74" s="5">
        <f>IF((ContinuousStatsTable[[#This Row],[RepsRequested]]&gt;1),ContinuousStatsTable[[#This Row],[HalfWidth]],ContinuousStatsTable[[#This Row],[BatchMeansHalfWidth]])</f>
        <v>0.35615857598446116</v>
      </c>
    </row>
    <row r="75" spans="1:21" x14ac:dyDescent="0.25">
      <c r="A75" t="s">
        <v>68</v>
      </c>
      <c r="B75" t="s">
        <v>70</v>
      </c>
      <c r="C75">
        <v>6</v>
      </c>
      <c r="D75" t="s">
        <v>100</v>
      </c>
      <c r="E75" t="s">
        <v>103</v>
      </c>
      <c r="F75" t="s">
        <v>81</v>
      </c>
      <c r="G75">
        <v>8.8066418199376304E-3</v>
      </c>
      <c r="H75">
        <v>2E+20</v>
      </c>
      <c r="I75">
        <v>0</v>
      </c>
      <c r="J75">
        <v>1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0.106816394444955</v>
      </c>
      <c r="U75" s="5">
        <f>IF((ContinuousStatsTable[[#This Row],[RepsRequested]]&gt;1),ContinuousStatsTable[[#This Row],[HalfWidth]],ContinuousStatsTable[[#This Row],[BatchMeansHalfWidth]])</f>
        <v>6.064265491757044E-3</v>
      </c>
    </row>
    <row r="76" spans="1:21" x14ac:dyDescent="0.25">
      <c r="A76" t="s">
        <v>68</v>
      </c>
      <c r="B76" t="s">
        <v>70</v>
      </c>
      <c r="C76">
        <v>6</v>
      </c>
      <c r="D76" t="s">
        <v>105</v>
      </c>
      <c r="E76" t="s">
        <v>106</v>
      </c>
      <c r="F76" t="s">
        <v>107</v>
      </c>
      <c r="G76">
        <v>7.5423363452291697E-2</v>
      </c>
      <c r="H76">
        <v>2E+20</v>
      </c>
      <c r="I76">
        <v>0</v>
      </c>
      <c r="J76">
        <v>1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1.6518466630091499E-2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0.18039060663533099</v>
      </c>
      <c r="U76" s="5">
        <f>IF((ContinuousStatsTable[[#This Row],[RepsRequested]]&gt;1),ContinuousStatsTable[[#This Row],[HalfWidth]],ContinuousStatsTable[[#This Row],[BatchMeansHalfWidth]])</f>
        <v>9.0604727638161874E-3</v>
      </c>
    </row>
    <row r="77" spans="1:21" x14ac:dyDescent="0.25">
      <c r="A77" t="s">
        <v>68</v>
      </c>
      <c r="B77" t="s">
        <v>70</v>
      </c>
      <c r="C77">
        <v>6</v>
      </c>
      <c r="D77" t="s">
        <v>105</v>
      </c>
      <c r="E77" t="s">
        <v>108</v>
      </c>
      <c r="F77" t="s">
        <v>107</v>
      </c>
      <c r="G77">
        <v>7.5423363452291697E-2</v>
      </c>
      <c r="H77">
        <v>2E+20</v>
      </c>
      <c r="I77">
        <v>0</v>
      </c>
      <c r="J77">
        <v>1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1.6518466630091499E-2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0.18039060663533099</v>
      </c>
      <c r="U77" s="5">
        <f>IF((ContinuousStatsTable[[#This Row],[RepsRequested]]&gt;1),ContinuousStatsTable[[#This Row],[HalfWidth]],ContinuousStatsTable[[#This Row],[BatchMeansHalfWidth]])</f>
        <v>9.0604727638161874E-3</v>
      </c>
    </row>
    <row r="78" spans="1:21" x14ac:dyDescent="0.25">
      <c r="A78" t="s">
        <v>68</v>
      </c>
      <c r="B78" t="s">
        <v>70</v>
      </c>
      <c r="C78">
        <v>6</v>
      </c>
      <c r="D78" t="s">
        <v>105</v>
      </c>
      <c r="E78" t="s">
        <v>109</v>
      </c>
      <c r="F78" t="s">
        <v>107</v>
      </c>
      <c r="G78">
        <v>1</v>
      </c>
      <c r="H78">
        <v>2E+20</v>
      </c>
      <c r="I78">
        <v>1</v>
      </c>
      <c r="J78">
        <v>1</v>
      </c>
      <c r="K78">
        <v>1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1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</v>
      </c>
      <c r="U78" s="5">
        <f>IF((ContinuousStatsTable[[#This Row],[RepsRequested]]&gt;1),ContinuousStatsTable[[#This Row],[HalfWidth]],ContinuousStatsTable[[#This Row],[BatchMeansHalfWidth]])</f>
        <v>0</v>
      </c>
    </row>
    <row r="79" spans="1:21" x14ac:dyDescent="0.25">
      <c r="A79" t="s">
        <v>68</v>
      </c>
      <c r="B79" t="s">
        <v>70</v>
      </c>
      <c r="C79">
        <v>6</v>
      </c>
      <c r="D79" t="s">
        <v>110</v>
      </c>
      <c r="E79" t="s">
        <v>106</v>
      </c>
      <c r="F79" t="s">
        <v>107</v>
      </c>
      <c r="G79">
        <v>0.83485643195251602</v>
      </c>
      <c r="H79">
        <v>2E+20</v>
      </c>
      <c r="I79">
        <v>0</v>
      </c>
      <c r="J79">
        <v>1</v>
      </c>
      <c r="K79">
        <v>1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0.71461756258065001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0.94034020197328505</v>
      </c>
      <c r="U79" s="5">
        <f>IF((ContinuousStatsTable[[#This Row],[RepsRequested]]&gt;1),ContinuousStatsTable[[#This Row],[HalfWidth]],ContinuousStatsTable[[#This Row],[BatchMeansHalfWidth]])</f>
        <v>1.3128379112122017E-2</v>
      </c>
    </row>
    <row r="80" spans="1:21" x14ac:dyDescent="0.25">
      <c r="A80" t="s">
        <v>68</v>
      </c>
      <c r="B80" t="s">
        <v>70</v>
      </c>
      <c r="C80">
        <v>6</v>
      </c>
      <c r="D80" t="s">
        <v>110</v>
      </c>
      <c r="E80" t="s">
        <v>108</v>
      </c>
      <c r="F80" t="s">
        <v>107</v>
      </c>
      <c r="G80">
        <v>2.5045692958575501</v>
      </c>
      <c r="H80">
        <v>2E+20</v>
      </c>
      <c r="I80">
        <v>0</v>
      </c>
      <c r="J80">
        <v>3</v>
      </c>
      <c r="K80">
        <v>3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2.1438526877419499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2.8210206059198599</v>
      </c>
      <c r="U80" s="5">
        <f>IF((ContinuousStatsTable[[#This Row],[RepsRequested]]&gt;1),ContinuousStatsTable[[#This Row],[HalfWidth]],ContinuousStatsTable[[#This Row],[BatchMeansHalfWidth]])</f>
        <v>3.9385137336366303E-2</v>
      </c>
    </row>
    <row r="81" spans="1:21" x14ac:dyDescent="0.25">
      <c r="A81" t="s">
        <v>68</v>
      </c>
      <c r="B81" t="s">
        <v>70</v>
      </c>
      <c r="C81">
        <v>6</v>
      </c>
      <c r="D81" t="s">
        <v>110</v>
      </c>
      <c r="E81" t="s">
        <v>109</v>
      </c>
      <c r="F81" t="s">
        <v>107</v>
      </c>
      <c r="G81">
        <v>3</v>
      </c>
      <c r="H81">
        <v>2E+20</v>
      </c>
      <c r="I81">
        <v>3</v>
      </c>
      <c r="J81">
        <v>3</v>
      </c>
      <c r="K81">
        <v>3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3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3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3</v>
      </c>
      <c r="U81" s="5">
        <f>IF((ContinuousStatsTable[[#This Row],[RepsRequested]]&gt;1),ContinuousStatsTable[[#This Row],[HalfWidth]],ContinuousStatsTable[[#This Row],[BatchMeansHalfWidth]])</f>
        <v>0</v>
      </c>
    </row>
    <row r="82" spans="1:21" x14ac:dyDescent="0.25">
      <c r="A82" t="s">
        <v>68</v>
      </c>
      <c r="B82" t="s">
        <v>70</v>
      </c>
      <c r="C82">
        <v>6</v>
      </c>
      <c r="D82" t="s">
        <v>102</v>
      </c>
      <c r="E82" t="s">
        <v>103</v>
      </c>
      <c r="F82" t="s">
        <v>81</v>
      </c>
      <c r="G82">
        <v>1.3464825186812499</v>
      </c>
      <c r="H82">
        <v>2E+20</v>
      </c>
      <c r="I82">
        <v>0</v>
      </c>
      <c r="J82">
        <v>7</v>
      </c>
      <c r="K82">
        <v>2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0.19189158616794599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5.4909452366679696</v>
      </c>
      <c r="U82" s="5">
        <f>IF((ContinuousStatsTable[[#This Row],[RepsRequested]]&gt;1),ContinuousStatsTable[[#This Row],[HalfWidth]],ContinuousStatsTable[[#This Row],[BatchMeansHalfWidth]])</f>
        <v>0.24231721094461828</v>
      </c>
    </row>
    <row r="83" spans="1:21" x14ac:dyDescent="0.25">
      <c r="A83" t="s">
        <v>68</v>
      </c>
      <c r="B83" t="s">
        <v>70</v>
      </c>
      <c r="C83">
        <v>6</v>
      </c>
      <c r="D83" t="s">
        <v>111</v>
      </c>
      <c r="E83" t="s">
        <v>106</v>
      </c>
      <c r="F83" t="s">
        <v>107</v>
      </c>
      <c r="G83">
        <v>0.82168424989166899</v>
      </c>
      <c r="H83">
        <v>2E+20</v>
      </c>
      <c r="I83">
        <v>0</v>
      </c>
      <c r="J83">
        <v>1</v>
      </c>
      <c r="K83">
        <v>1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0.65446751492631405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0.87655661977495902</v>
      </c>
      <c r="U83" s="5">
        <f>IF((ContinuousStatsTable[[#This Row],[RepsRequested]]&gt;1),ContinuousStatsTable[[#This Row],[HalfWidth]],ContinuousStatsTable[[#This Row],[BatchMeansHalfWidth]])</f>
        <v>1.2908170108515506E-2</v>
      </c>
    </row>
    <row r="84" spans="1:21" x14ac:dyDescent="0.25">
      <c r="A84" t="s">
        <v>68</v>
      </c>
      <c r="B84" t="s">
        <v>70</v>
      </c>
      <c r="C84">
        <v>6</v>
      </c>
      <c r="D84" t="s">
        <v>111</v>
      </c>
      <c r="E84" t="s">
        <v>108</v>
      </c>
      <c r="F84" t="s">
        <v>107</v>
      </c>
      <c r="G84">
        <v>1.64336849978334</v>
      </c>
      <c r="H84">
        <v>2E+20</v>
      </c>
      <c r="I84">
        <v>0</v>
      </c>
      <c r="J84">
        <v>2</v>
      </c>
      <c r="K84">
        <v>2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1.3089350298526301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1.75311323954992</v>
      </c>
      <c r="U84" s="5">
        <f>IF((ContinuousStatsTable[[#This Row],[RepsRequested]]&gt;1),ContinuousStatsTable[[#This Row],[HalfWidth]],ContinuousStatsTable[[#This Row],[BatchMeansHalfWidth]])</f>
        <v>2.5816340217031112E-2</v>
      </c>
    </row>
    <row r="85" spans="1:21" x14ac:dyDescent="0.25">
      <c r="A85" t="s">
        <v>68</v>
      </c>
      <c r="B85" t="s">
        <v>70</v>
      </c>
      <c r="C85">
        <v>6</v>
      </c>
      <c r="D85" t="s">
        <v>111</v>
      </c>
      <c r="E85" t="s">
        <v>109</v>
      </c>
      <c r="F85" t="s">
        <v>107</v>
      </c>
      <c r="G85">
        <v>2</v>
      </c>
      <c r="H85">
        <v>2E+20</v>
      </c>
      <c r="I85">
        <v>2</v>
      </c>
      <c r="J85">
        <v>2</v>
      </c>
      <c r="K85">
        <v>2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2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2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2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70</v>
      </c>
      <c r="C86">
        <v>7</v>
      </c>
      <c r="D86" t="s">
        <v>79</v>
      </c>
      <c r="E86" t="s">
        <v>103</v>
      </c>
      <c r="F86" t="s">
        <v>81</v>
      </c>
      <c r="G86">
        <v>1.19698268432621E-2</v>
      </c>
      <c r="H86">
        <v>2E+20</v>
      </c>
      <c r="I86">
        <v>0</v>
      </c>
      <c r="J86">
        <v>1</v>
      </c>
      <c r="K86">
        <v>0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0.19932088640805501</v>
      </c>
      <c r="U86" s="5">
        <f>IF((ContinuousStatsTable[[#This Row],[RepsRequested]]&gt;1),ContinuousStatsTable[[#This Row],[HalfWidth]],ContinuousStatsTable[[#This Row],[BatchMeansHalfWidth]])</f>
        <v>9.3562180916944085E-3</v>
      </c>
    </row>
    <row r="87" spans="1:21" x14ac:dyDescent="0.25">
      <c r="A87" t="s">
        <v>68</v>
      </c>
      <c r="B87" t="s">
        <v>70</v>
      </c>
      <c r="C87">
        <v>7</v>
      </c>
      <c r="D87" t="s">
        <v>84</v>
      </c>
      <c r="E87" t="s">
        <v>103</v>
      </c>
      <c r="F87" t="s">
        <v>81</v>
      </c>
      <c r="G87">
        <v>9.2425348441065105E-2</v>
      </c>
      <c r="H87">
        <v>2E+20</v>
      </c>
      <c r="I87">
        <v>0</v>
      </c>
      <c r="J87">
        <v>2</v>
      </c>
      <c r="K87">
        <v>2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1.39644749780735E-2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1.6678000682321801</v>
      </c>
      <c r="U87" s="5">
        <f>IF((ContinuousStatsTable[[#This Row],[RepsRequested]]&gt;1),ContinuousStatsTable[[#This Row],[HalfWidth]],ContinuousStatsTable[[#This Row],[BatchMeansHalfWidth]])</f>
        <v>7.6930967807074077E-2</v>
      </c>
    </row>
    <row r="88" spans="1:21" x14ac:dyDescent="0.25">
      <c r="A88" t="s">
        <v>68</v>
      </c>
      <c r="B88" t="s">
        <v>70</v>
      </c>
      <c r="C88">
        <v>7</v>
      </c>
      <c r="D88" t="s">
        <v>85</v>
      </c>
      <c r="E88" t="s">
        <v>104</v>
      </c>
      <c r="F88" t="s">
        <v>87</v>
      </c>
      <c r="G88">
        <v>3.1721266426172998</v>
      </c>
      <c r="H88">
        <v>2E+20</v>
      </c>
      <c r="I88">
        <v>0</v>
      </c>
      <c r="J88">
        <v>7</v>
      </c>
      <c r="K88">
        <v>5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2.40422103967127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10.2687249502188</v>
      </c>
      <c r="U88" s="5">
        <f>IF((ContinuousStatsTable[[#This Row],[RepsRequested]]&gt;1),ContinuousStatsTable[[#This Row],[HalfWidth]],ContinuousStatsTable[[#This Row],[BatchMeansHalfWidth]])</f>
        <v>0.35615857598446116</v>
      </c>
    </row>
    <row r="89" spans="1:21" x14ac:dyDescent="0.25">
      <c r="A89" t="s">
        <v>68</v>
      </c>
      <c r="B89" t="s">
        <v>70</v>
      </c>
      <c r="C89">
        <v>7</v>
      </c>
      <c r="D89" t="s">
        <v>100</v>
      </c>
      <c r="E89" t="s">
        <v>103</v>
      </c>
      <c r="F89" t="s">
        <v>81</v>
      </c>
      <c r="G89">
        <v>1.5044945337931499E-2</v>
      </c>
      <c r="H89">
        <v>2E+20</v>
      </c>
      <c r="I89">
        <v>0</v>
      </c>
      <c r="J89">
        <v>1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0.106816394444955</v>
      </c>
      <c r="U89" s="5">
        <f>IF((ContinuousStatsTable[[#This Row],[RepsRequested]]&gt;1),ContinuousStatsTable[[#This Row],[HalfWidth]],ContinuousStatsTable[[#This Row],[BatchMeansHalfWidth]])</f>
        <v>6.064265491757044E-3</v>
      </c>
    </row>
    <row r="90" spans="1:21" x14ac:dyDescent="0.25">
      <c r="A90" t="s">
        <v>68</v>
      </c>
      <c r="B90" t="s">
        <v>70</v>
      </c>
      <c r="C90">
        <v>7</v>
      </c>
      <c r="D90" t="s">
        <v>105</v>
      </c>
      <c r="E90" t="s">
        <v>106</v>
      </c>
      <c r="F90" t="s">
        <v>107</v>
      </c>
      <c r="G90">
        <v>9.31423882138359E-2</v>
      </c>
      <c r="H90">
        <v>2E+20</v>
      </c>
      <c r="I90">
        <v>0</v>
      </c>
      <c r="J90">
        <v>1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1.6518466630091499E-2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0.18039060663533099</v>
      </c>
      <c r="U90" s="5">
        <f>IF((ContinuousStatsTable[[#This Row],[RepsRequested]]&gt;1),ContinuousStatsTable[[#This Row],[HalfWidth]],ContinuousStatsTable[[#This Row],[BatchMeansHalfWidth]])</f>
        <v>9.0604727638161874E-3</v>
      </c>
    </row>
    <row r="91" spans="1:21" x14ac:dyDescent="0.25">
      <c r="A91" t="s">
        <v>68</v>
      </c>
      <c r="B91" t="s">
        <v>70</v>
      </c>
      <c r="C91">
        <v>7</v>
      </c>
      <c r="D91" t="s">
        <v>105</v>
      </c>
      <c r="E91" t="s">
        <v>108</v>
      </c>
      <c r="F91" t="s">
        <v>107</v>
      </c>
      <c r="G91">
        <v>9.31423882138359E-2</v>
      </c>
      <c r="H91">
        <v>2E+20</v>
      </c>
      <c r="I91">
        <v>0</v>
      </c>
      <c r="J91">
        <v>1</v>
      </c>
      <c r="K91">
        <v>0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1.6518466630091499E-2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0.18039060663533099</v>
      </c>
      <c r="U91" s="5">
        <f>IF((ContinuousStatsTable[[#This Row],[RepsRequested]]&gt;1),ContinuousStatsTable[[#This Row],[HalfWidth]],ContinuousStatsTable[[#This Row],[BatchMeansHalfWidth]])</f>
        <v>9.0604727638161874E-3</v>
      </c>
    </row>
    <row r="92" spans="1:21" x14ac:dyDescent="0.25">
      <c r="A92" t="s">
        <v>68</v>
      </c>
      <c r="B92" t="s">
        <v>70</v>
      </c>
      <c r="C92">
        <v>7</v>
      </c>
      <c r="D92" t="s">
        <v>105</v>
      </c>
      <c r="E92" t="s">
        <v>109</v>
      </c>
      <c r="F92" t="s">
        <v>107</v>
      </c>
      <c r="G92">
        <v>1</v>
      </c>
      <c r="H92">
        <v>2E+20</v>
      </c>
      <c r="I92">
        <v>1</v>
      </c>
      <c r="J92">
        <v>1</v>
      </c>
      <c r="K92">
        <v>1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1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1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1</v>
      </c>
      <c r="U92" s="5">
        <f>IF((ContinuousStatsTable[[#This Row],[RepsRequested]]&gt;1),ContinuousStatsTable[[#This Row],[HalfWidth]],ContinuousStatsTable[[#This Row],[BatchMeansHalfWidth]])</f>
        <v>0</v>
      </c>
    </row>
    <row r="93" spans="1:21" x14ac:dyDescent="0.25">
      <c r="A93" t="s">
        <v>68</v>
      </c>
      <c r="B93" t="s">
        <v>70</v>
      </c>
      <c r="C93">
        <v>7</v>
      </c>
      <c r="D93" t="s">
        <v>110</v>
      </c>
      <c r="E93" t="s">
        <v>106</v>
      </c>
      <c r="F93" t="s">
        <v>107</v>
      </c>
      <c r="G93">
        <v>0.83404358079214402</v>
      </c>
      <c r="H93">
        <v>2E+20</v>
      </c>
      <c r="I93">
        <v>0</v>
      </c>
      <c r="J93">
        <v>1</v>
      </c>
      <c r="K93">
        <v>1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0.71461756258065001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0.94034020197328505</v>
      </c>
      <c r="U93" s="5">
        <f>IF((ContinuousStatsTable[[#This Row],[RepsRequested]]&gt;1),ContinuousStatsTable[[#This Row],[HalfWidth]],ContinuousStatsTable[[#This Row],[BatchMeansHalfWidth]])</f>
        <v>1.3128379112122017E-2</v>
      </c>
    </row>
    <row r="94" spans="1:21" x14ac:dyDescent="0.25">
      <c r="A94" t="s">
        <v>68</v>
      </c>
      <c r="B94" t="s">
        <v>70</v>
      </c>
      <c r="C94">
        <v>7</v>
      </c>
      <c r="D94" t="s">
        <v>110</v>
      </c>
      <c r="E94" t="s">
        <v>108</v>
      </c>
      <c r="F94" t="s">
        <v>107</v>
      </c>
      <c r="G94">
        <v>2.5021307423764299</v>
      </c>
      <c r="H94">
        <v>2E+20</v>
      </c>
      <c r="I94">
        <v>0</v>
      </c>
      <c r="J94">
        <v>3</v>
      </c>
      <c r="K94">
        <v>3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2.1438526877419499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2.8210206059198599</v>
      </c>
      <c r="U94" s="5">
        <f>IF((ContinuousStatsTable[[#This Row],[RepsRequested]]&gt;1),ContinuousStatsTable[[#This Row],[HalfWidth]],ContinuousStatsTable[[#This Row],[BatchMeansHalfWidth]])</f>
        <v>3.9385137336366303E-2</v>
      </c>
    </row>
    <row r="95" spans="1:21" x14ac:dyDescent="0.25">
      <c r="A95" t="s">
        <v>68</v>
      </c>
      <c r="B95" t="s">
        <v>70</v>
      </c>
      <c r="C95">
        <v>7</v>
      </c>
      <c r="D95" t="s">
        <v>110</v>
      </c>
      <c r="E95" t="s">
        <v>109</v>
      </c>
      <c r="F95" t="s">
        <v>107</v>
      </c>
      <c r="G95">
        <v>3</v>
      </c>
      <c r="H95">
        <v>2E+20</v>
      </c>
      <c r="I95">
        <v>3</v>
      </c>
      <c r="J95">
        <v>3</v>
      </c>
      <c r="K95">
        <v>3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3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3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3</v>
      </c>
      <c r="U95" s="5">
        <f>IF((ContinuousStatsTable[[#This Row],[RepsRequested]]&gt;1),ContinuousStatsTable[[#This Row],[HalfWidth]],ContinuousStatsTable[[#This Row],[BatchMeansHalfWidth]])</f>
        <v>0</v>
      </c>
    </row>
    <row r="96" spans="1:21" x14ac:dyDescent="0.25">
      <c r="A96" t="s">
        <v>68</v>
      </c>
      <c r="B96" t="s">
        <v>70</v>
      </c>
      <c r="C96">
        <v>7</v>
      </c>
      <c r="D96" t="s">
        <v>102</v>
      </c>
      <c r="E96" t="s">
        <v>103</v>
      </c>
      <c r="F96" t="s">
        <v>81</v>
      </c>
      <c r="G96">
        <v>0.55055577961861002</v>
      </c>
      <c r="H96">
        <v>2E+20</v>
      </c>
      <c r="I96">
        <v>0</v>
      </c>
      <c r="J96">
        <v>4</v>
      </c>
      <c r="K96">
        <v>0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0.19189158616794599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5.4909452366679696</v>
      </c>
      <c r="U96" s="5">
        <f>IF((ContinuousStatsTable[[#This Row],[RepsRequested]]&gt;1),ContinuousStatsTable[[#This Row],[HalfWidth]],ContinuousStatsTable[[#This Row],[BatchMeansHalfWidth]])</f>
        <v>0.24231721094461828</v>
      </c>
    </row>
    <row r="97" spans="1:21" x14ac:dyDescent="0.25">
      <c r="A97" t="s">
        <v>68</v>
      </c>
      <c r="B97" t="s">
        <v>70</v>
      </c>
      <c r="C97">
        <v>7</v>
      </c>
      <c r="D97" t="s">
        <v>111</v>
      </c>
      <c r="E97" t="s">
        <v>106</v>
      </c>
      <c r="F97" t="s">
        <v>107</v>
      </c>
      <c r="G97">
        <v>0.77702462690274299</v>
      </c>
      <c r="H97">
        <v>2E+20</v>
      </c>
      <c r="I97">
        <v>0</v>
      </c>
      <c r="J97">
        <v>1</v>
      </c>
      <c r="K97">
        <v>1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0.65446751492631405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0.87655661977495902</v>
      </c>
      <c r="U97" s="5">
        <f>IF((ContinuousStatsTable[[#This Row],[RepsRequested]]&gt;1),ContinuousStatsTable[[#This Row],[HalfWidth]],ContinuousStatsTable[[#This Row],[BatchMeansHalfWidth]])</f>
        <v>1.2908170108515506E-2</v>
      </c>
    </row>
    <row r="98" spans="1:21" x14ac:dyDescent="0.25">
      <c r="A98" t="s">
        <v>68</v>
      </c>
      <c r="B98" t="s">
        <v>70</v>
      </c>
      <c r="C98">
        <v>7</v>
      </c>
      <c r="D98" t="s">
        <v>111</v>
      </c>
      <c r="E98" t="s">
        <v>108</v>
      </c>
      <c r="F98" t="s">
        <v>107</v>
      </c>
      <c r="G98">
        <v>1.55404925380549</v>
      </c>
      <c r="H98">
        <v>2E+20</v>
      </c>
      <c r="I98">
        <v>0</v>
      </c>
      <c r="J98">
        <v>2</v>
      </c>
      <c r="K98">
        <v>2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1.3089350298526301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1.75311323954992</v>
      </c>
      <c r="U98" s="5">
        <f>IF((ContinuousStatsTable[[#This Row],[RepsRequested]]&gt;1),ContinuousStatsTable[[#This Row],[HalfWidth]],ContinuousStatsTable[[#This Row],[BatchMeansHalfWidth]])</f>
        <v>2.5816340217031112E-2</v>
      </c>
    </row>
    <row r="99" spans="1:21" x14ac:dyDescent="0.25">
      <c r="A99" t="s">
        <v>68</v>
      </c>
      <c r="B99" t="s">
        <v>70</v>
      </c>
      <c r="C99">
        <v>7</v>
      </c>
      <c r="D99" t="s">
        <v>111</v>
      </c>
      <c r="E99" t="s">
        <v>109</v>
      </c>
      <c r="F99" t="s">
        <v>107</v>
      </c>
      <c r="G99">
        <v>2</v>
      </c>
      <c r="H99">
        <v>2E+20</v>
      </c>
      <c r="I99">
        <v>2</v>
      </c>
      <c r="J99">
        <v>2</v>
      </c>
      <c r="K99">
        <v>2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2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2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2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25">
      <c r="A100" t="s">
        <v>68</v>
      </c>
      <c r="B100" t="s">
        <v>70</v>
      </c>
      <c r="C100">
        <v>8</v>
      </c>
      <c r="D100" t="s">
        <v>79</v>
      </c>
      <c r="E100" t="s">
        <v>103</v>
      </c>
      <c r="F100" t="s">
        <v>81</v>
      </c>
      <c r="G100">
        <v>6.4618985532387697E-3</v>
      </c>
      <c r="H100">
        <v>2E+20</v>
      </c>
      <c r="I100">
        <v>0</v>
      </c>
      <c r="J100">
        <v>1</v>
      </c>
      <c r="K100">
        <v>0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0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0.19932088640805501</v>
      </c>
      <c r="U100" s="5">
        <f>IF((ContinuousStatsTable[[#This Row],[RepsRequested]]&gt;1),ContinuousStatsTable[[#This Row],[HalfWidth]],ContinuousStatsTable[[#This Row],[BatchMeansHalfWidth]])</f>
        <v>9.3562180916944085E-3</v>
      </c>
    </row>
    <row r="101" spans="1:21" x14ac:dyDescent="0.25">
      <c r="A101" t="s">
        <v>68</v>
      </c>
      <c r="B101" t="s">
        <v>70</v>
      </c>
      <c r="C101">
        <v>8</v>
      </c>
      <c r="D101" t="s">
        <v>84</v>
      </c>
      <c r="E101" t="s">
        <v>103</v>
      </c>
      <c r="F101" t="s">
        <v>81</v>
      </c>
      <c r="G101">
        <v>0.18727137045981301</v>
      </c>
      <c r="H101">
        <v>2E+20</v>
      </c>
      <c r="I101">
        <v>0</v>
      </c>
      <c r="J101">
        <v>2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1.39644749780735E-2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1.6678000682321801</v>
      </c>
      <c r="U101" s="5">
        <f>IF((ContinuousStatsTable[[#This Row],[RepsRequested]]&gt;1),ContinuousStatsTable[[#This Row],[HalfWidth]],ContinuousStatsTable[[#This Row],[BatchMeansHalfWidth]])</f>
        <v>7.6930967807074077E-2</v>
      </c>
    </row>
    <row r="102" spans="1:21" x14ac:dyDescent="0.25">
      <c r="A102" t="s">
        <v>68</v>
      </c>
      <c r="B102" t="s">
        <v>70</v>
      </c>
      <c r="C102">
        <v>8</v>
      </c>
      <c r="D102" t="s">
        <v>85</v>
      </c>
      <c r="E102" t="s">
        <v>104</v>
      </c>
      <c r="F102" t="s">
        <v>87</v>
      </c>
      <c r="G102">
        <v>4.2576528150363302</v>
      </c>
      <c r="H102">
        <v>2E+20</v>
      </c>
      <c r="I102">
        <v>0</v>
      </c>
      <c r="J102">
        <v>9</v>
      </c>
      <c r="K102">
        <v>6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2.40422103967127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10.2687249502188</v>
      </c>
      <c r="U102" s="5">
        <f>IF((ContinuousStatsTable[[#This Row],[RepsRequested]]&gt;1),ContinuousStatsTable[[#This Row],[HalfWidth]],ContinuousStatsTable[[#This Row],[BatchMeansHalfWidth]])</f>
        <v>0.35615857598446116</v>
      </c>
    </row>
    <row r="103" spans="1:21" x14ac:dyDescent="0.25">
      <c r="A103" t="s">
        <v>68</v>
      </c>
      <c r="B103" t="s">
        <v>70</v>
      </c>
      <c r="C103">
        <v>8</v>
      </c>
      <c r="D103" t="s">
        <v>100</v>
      </c>
      <c r="E103" t="s">
        <v>103</v>
      </c>
      <c r="F103" t="s">
        <v>81</v>
      </c>
      <c r="G103">
        <v>2.3342459455934501E-2</v>
      </c>
      <c r="H103">
        <v>2E+20</v>
      </c>
      <c r="I103">
        <v>0</v>
      </c>
      <c r="J103">
        <v>1</v>
      </c>
      <c r="K103">
        <v>0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0.106816394444955</v>
      </c>
      <c r="U103" s="5">
        <f>IF((ContinuousStatsTable[[#This Row],[RepsRequested]]&gt;1),ContinuousStatsTable[[#This Row],[HalfWidth]],ContinuousStatsTable[[#This Row],[BatchMeansHalfWidth]])</f>
        <v>6.064265491757044E-3</v>
      </c>
    </row>
    <row r="104" spans="1:21" x14ac:dyDescent="0.25">
      <c r="A104" t="s">
        <v>68</v>
      </c>
      <c r="B104" t="s">
        <v>70</v>
      </c>
      <c r="C104">
        <v>8</v>
      </c>
      <c r="D104" t="s">
        <v>105</v>
      </c>
      <c r="E104" t="s">
        <v>106</v>
      </c>
      <c r="F104" t="s">
        <v>107</v>
      </c>
      <c r="G104">
        <v>6.6819746130724E-2</v>
      </c>
      <c r="H104">
        <v>2E+20</v>
      </c>
      <c r="I104">
        <v>0</v>
      </c>
      <c r="J104">
        <v>1</v>
      </c>
      <c r="K104">
        <v>0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1.6518466630091499E-2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0.18039060663533099</v>
      </c>
      <c r="U104" s="5">
        <f>IF((ContinuousStatsTable[[#This Row],[RepsRequested]]&gt;1),ContinuousStatsTable[[#This Row],[HalfWidth]],ContinuousStatsTable[[#This Row],[BatchMeansHalfWidth]])</f>
        <v>9.0604727638161874E-3</v>
      </c>
    </row>
    <row r="105" spans="1:21" x14ac:dyDescent="0.25">
      <c r="A105" t="s">
        <v>68</v>
      </c>
      <c r="B105" t="s">
        <v>70</v>
      </c>
      <c r="C105">
        <v>8</v>
      </c>
      <c r="D105" t="s">
        <v>105</v>
      </c>
      <c r="E105" t="s">
        <v>108</v>
      </c>
      <c r="F105" t="s">
        <v>107</v>
      </c>
      <c r="G105">
        <v>6.6819746130724E-2</v>
      </c>
      <c r="H105">
        <v>2E+20</v>
      </c>
      <c r="I105">
        <v>0</v>
      </c>
      <c r="J105">
        <v>1</v>
      </c>
      <c r="K105">
        <v>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1.6518466630091499E-2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0.18039060663533099</v>
      </c>
      <c r="U105" s="5">
        <f>IF((ContinuousStatsTable[[#This Row],[RepsRequested]]&gt;1),ContinuousStatsTable[[#This Row],[HalfWidth]],ContinuousStatsTable[[#This Row],[BatchMeansHalfWidth]])</f>
        <v>9.0604727638161874E-3</v>
      </c>
    </row>
    <row r="106" spans="1:21" x14ac:dyDescent="0.25">
      <c r="A106" t="s">
        <v>68</v>
      </c>
      <c r="B106" t="s">
        <v>70</v>
      </c>
      <c r="C106">
        <v>8</v>
      </c>
      <c r="D106" t="s">
        <v>105</v>
      </c>
      <c r="E106" t="s">
        <v>109</v>
      </c>
      <c r="F106" t="s">
        <v>107</v>
      </c>
      <c r="G106">
        <v>1</v>
      </c>
      <c r="H106">
        <v>2E+20</v>
      </c>
      <c r="I106">
        <v>1</v>
      </c>
      <c r="J106">
        <v>1</v>
      </c>
      <c r="K106">
        <v>1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1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1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25">
      <c r="A107" t="s">
        <v>68</v>
      </c>
      <c r="B107" t="s">
        <v>70</v>
      </c>
      <c r="C107">
        <v>8</v>
      </c>
      <c r="D107" t="s">
        <v>110</v>
      </c>
      <c r="E107" t="s">
        <v>106</v>
      </c>
      <c r="F107" t="s">
        <v>107</v>
      </c>
      <c r="G107">
        <v>0.87821957077776303</v>
      </c>
      <c r="H107">
        <v>2E+20</v>
      </c>
      <c r="I107">
        <v>0</v>
      </c>
      <c r="J107">
        <v>1</v>
      </c>
      <c r="K107">
        <v>1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0.71461756258065001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0.94034020197328505</v>
      </c>
      <c r="U107" s="5">
        <f>IF((ContinuousStatsTable[[#This Row],[RepsRequested]]&gt;1),ContinuousStatsTable[[#This Row],[HalfWidth]],ContinuousStatsTable[[#This Row],[BatchMeansHalfWidth]])</f>
        <v>1.3128379112122017E-2</v>
      </c>
    </row>
    <row r="108" spans="1:21" x14ac:dyDescent="0.25">
      <c r="A108" t="s">
        <v>68</v>
      </c>
      <c r="B108" t="s">
        <v>70</v>
      </c>
      <c r="C108">
        <v>8</v>
      </c>
      <c r="D108" t="s">
        <v>110</v>
      </c>
      <c r="E108" t="s">
        <v>108</v>
      </c>
      <c r="F108" t="s">
        <v>107</v>
      </c>
      <c r="G108">
        <v>2.6346587123332901</v>
      </c>
      <c r="H108">
        <v>2E+20</v>
      </c>
      <c r="I108">
        <v>0</v>
      </c>
      <c r="J108">
        <v>3</v>
      </c>
      <c r="K108">
        <v>3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2.1438526877419499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2.8210206059198599</v>
      </c>
      <c r="U108" s="5">
        <f>IF((ContinuousStatsTable[[#This Row],[RepsRequested]]&gt;1),ContinuousStatsTable[[#This Row],[HalfWidth]],ContinuousStatsTable[[#This Row],[BatchMeansHalfWidth]])</f>
        <v>3.9385137336366303E-2</v>
      </c>
    </row>
    <row r="109" spans="1:21" x14ac:dyDescent="0.25">
      <c r="A109" t="s">
        <v>68</v>
      </c>
      <c r="B109" t="s">
        <v>70</v>
      </c>
      <c r="C109">
        <v>8</v>
      </c>
      <c r="D109" t="s">
        <v>110</v>
      </c>
      <c r="E109" t="s">
        <v>109</v>
      </c>
      <c r="F109" t="s">
        <v>107</v>
      </c>
      <c r="G109">
        <v>3</v>
      </c>
      <c r="H109">
        <v>2E+20</v>
      </c>
      <c r="I109">
        <v>3</v>
      </c>
      <c r="J109">
        <v>3</v>
      </c>
      <c r="K109">
        <v>3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3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3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3</v>
      </c>
      <c r="U109" s="5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68</v>
      </c>
      <c r="B110" t="s">
        <v>70</v>
      </c>
      <c r="C110">
        <v>8</v>
      </c>
      <c r="D110" t="s">
        <v>102</v>
      </c>
      <c r="E110" t="s">
        <v>103</v>
      </c>
      <c r="F110" t="s">
        <v>81</v>
      </c>
      <c r="G110">
        <v>1.40591837423406</v>
      </c>
      <c r="H110">
        <v>2E+20</v>
      </c>
      <c r="I110">
        <v>0</v>
      </c>
      <c r="J110">
        <v>6</v>
      </c>
      <c r="K110">
        <v>3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0.19189158616794599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5.4909452366679696</v>
      </c>
      <c r="U110" s="5">
        <f>IF((ContinuousStatsTable[[#This Row],[RepsRequested]]&gt;1),ContinuousStatsTable[[#This Row],[HalfWidth]],ContinuousStatsTable[[#This Row],[BatchMeansHalfWidth]])</f>
        <v>0.24231721094461828</v>
      </c>
    </row>
    <row r="111" spans="1:21" x14ac:dyDescent="0.25">
      <c r="A111" t="s">
        <v>68</v>
      </c>
      <c r="B111" t="s">
        <v>70</v>
      </c>
      <c r="C111">
        <v>8</v>
      </c>
      <c r="D111" t="s">
        <v>111</v>
      </c>
      <c r="E111" t="s">
        <v>106</v>
      </c>
      <c r="F111" t="s">
        <v>107</v>
      </c>
      <c r="G111">
        <v>0.82948672016682501</v>
      </c>
      <c r="H111">
        <v>2E+20</v>
      </c>
      <c r="I111">
        <v>0</v>
      </c>
      <c r="J111">
        <v>1</v>
      </c>
      <c r="K111">
        <v>1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0.65446751492631405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0.87655661977495902</v>
      </c>
      <c r="U111" s="5">
        <f>IF((ContinuousStatsTable[[#This Row],[RepsRequested]]&gt;1),ContinuousStatsTable[[#This Row],[HalfWidth]],ContinuousStatsTable[[#This Row],[BatchMeansHalfWidth]])</f>
        <v>1.2908170108515506E-2</v>
      </c>
    </row>
    <row r="112" spans="1:21" x14ac:dyDescent="0.25">
      <c r="A112" t="s">
        <v>68</v>
      </c>
      <c r="B112" t="s">
        <v>70</v>
      </c>
      <c r="C112">
        <v>8</v>
      </c>
      <c r="D112" t="s">
        <v>111</v>
      </c>
      <c r="E112" t="s">
        <v>108</v>
      </c>
      <c r="F112" t="s">
        <v>107</v>
      </c>
      <c r="G112">
        <v>1.65897344033365</v>
      </c>
      <c r="H112">
        <v>2E+20</v>
      </c>
      <c r="I112">
        <v>0</v>
      </c>
      <c r="J112">
        <v>2</v>
      </c>
      <c r="K112">
        <v>2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1.3089350298526301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1.75311323954992</v>
      </c>
      <c r="U112" s="5">
        <f>IF((ContinuousStatsTable[[#This Row],[RepsRequested]]&gt;1),ContinuousStatsTable[[#This Row],[HalfWidth]],ContinuousStatsTable[[#This Row],[BatchMeansHalfWidth]])</f>
        <v>2.5816340217031112E-2</v>
      </c>
    </row>
    <row r="113" spans="1:21" x14ac:dyDescent="0.25">
      <c r="A113" t="s">
        <v>68</v>
      </c>
      <c r="B113" t="s">
        <v>70</v>
      </c>
      <c r="C113">
        <v>8</v>
      </c>
      <c r="D113" t="s">
        <v>111</v>
      </c>
      <c r="E113" t="s">
        <v>109</v>
      </c>
      <c r="F113" t="s">
        <v>107</v>
      </c>
      <c r="G113">
        <v>2</v>
      </c>
      <c r="H113">
        <v>2E+20</v>
      </c>
      <c r="I113">
        <v>2</v>
      </c>
      <c r="J113">
        <v>2</v>
      </c>
      <c r="K113">
        <v>2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2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2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2</v>
      </c>
      <c r="U113" s="5">
        <f>IF((ContinuousStatsTable[[#This Row],[RepsRequested]]&gt;1),ContinuousStatsTable[[#This Row],[HalfWidth]],ContinuousStatsTable[[#This Row],[BatchMeansHalfWidth]])</f>
        <v>0</v>
      </c>
    </row>
    <row r="114" spans="1:21" x14ac:dyDescent="0.25">
      <c r="A114" t="s">
        <v>68</v>
      </c>
      <c r="B114" t="s">
        <v>70</v>
      </c>
      <c r="C114">
        <v>9</v>
      </c>
      <c r="D114" t="s">
        <v>79</v>
      </c>
      <c r="E114" t="s">
        <v>103</v>
      </c>
      <c r="F114" t="s">
        <v>81</v>
      </c>
      <c r="G114">
        <v>3.1369288527298999E-3</v>
      </c>
      <c r="H114">
        <v>2E+20</v>
      </c>
      <c r="I114">
        <v>0</v>
      </c>
      <c r="J114">
        <v>1</v>
      </c>
      <c r="K114">
        <v>0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0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0.19932088640805501</v>
      </c>
      <c r="U114" s="5">
        <f>IF((ContinuousStatsTable[[#This Row],[RepsRequested]]&gt;1),ContinuousStatsTable[[#This Row],[HalfWidth]],ContinuousStatsTable[[#This Row],[BatchMeansHalfWidth]])</f>
        <v>9.3562180916944085E-3</v>
      </c>
    </row>
    <row r="115" spans="1:21" x14ac:dyDescent="0.25">
      <c r="A115" t="s">
        <v>68</v>
      </c>
      <c r="B115" t="s">
        <v>70</v>
      </c>
      <c r="C115">
        <v>9</v>
      </c>
      <c r="D115" t="s">
        <v>84</v>
      </c>
      <c r="E115" t="s">
        <v>103</v>
      </c>
      <c r="F115" t="s">
        <v>81</v>
      </c>
      <c r="G115">
        <v>0.13110802694267601</v>
      </c>
      <c r="H115">
        <v>2E+20</v>
      </c>
      <c r="I115">
        <v>0</v>
      </c>
      <c r="J115">
        <v>2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1.39644749780735E-2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1.6678000682321801</v>
      </c>
      <c r="U115" s="5">
        <f>IF((ContinuousStatsTable[[#This Row],[RepsRequested]]&gt;1),ContinuousStatsTable[[#This Row],[HalfWidth]],ContinuousStatsTable[[#This Row],[BatchMeansHalfWidth]])</f>
        <v>7.6930967807074077E-2</v>
      </c>
    </row>
    <row r="116" spans="1:21" x14ac:dyDescent="0.25">
      <c r="A116" t="s">
        <v>68</v>
      </c>
      <c r="B116" t="s">
        <v>70</v>
      </c>
      <c r="C116">
        <v>9</v>
      </c>
      <c r="D116" t="s">
        <v>85</v>
      </c>
      <c r="E116" t="s">
        <v>104</v>
      </c>
      <c r="F116" t="s">
        <v>87</v>
      </c>
      <c r="G116">
        <v>3.8896084534406099</v>
      </c>
      <c r="H116">
        <v>2E+20</v>
      </c>
      <c r="I116">
        <v>0</v>
      </c>
      <c r="J116">
        <v>10</v>
      </c>
      <c r="K116">
        <v>3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2.40422103967127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10.2687249502188</v>
      </c>
      <c r="U116" s="5">
        <f>IF((ContinuousStatsTable[[#This Row],[RepsRequested]]&gt;1),ContinuousStatsTable[[#This Row],[HalfWidth]],ContinuousStatsTable[[#This Row],[BatchMeansHalfWidth]])</f>
        <v>0.35615857598446116</v>
      </c>
    </row>
    <row r="117" spans="1:21" x14ac:dyDescent="0.25">
      <c r="A117" t="s">
        <v>68</v>
      </c>
      <c r="B117" t="s">
        <v>70</v>
      </c>
      <c r="C117">
        <v>9</v>
      </c>
      <c r="D117" t="s">
        <v>100</v>
      </c>
      <c r="E117" t="s">
        <v>103</v>
      </c>
      <c r="F117" t="s">
        <v>81</v>
      </c>
      <c r="G117">
        <v>2.81542993728926E-3</v>
      </c>
      <c r="H117">
        <v>2E+20</v>
      </c>
      <c r="I117">
        <v>0</v>
      </c>
      <c r="J117">
        <v>1</v>
      </c>
      <c r="K117">
        <v>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0.106816394444955</v>
      </c>
      <c r="U117" s="5">
        <f>IF((ContinuousStatsTable[[#This Row],[RepsRequested]]&gt;1),ContinuousStatsTable[[#This Row],[HalfWidth]],ContinuousStatsTable[[#This Row],[BatchMeansHalfWidth]])</f>
        <v>6.064265491757044E-3</v>
      </c>
    </row>
    <row r="118" spans="1:21" x14ac:dyDescent="0.25">
      <c r="A118" t="s">
        <v>68</v>
      </c>
      <c r="B118" t="s">
        <v>70</v>
      </c>
      <c r="C118">
        <v>9</v>
      </c>
      <c r="D118" t="s">
        <v>105</v>
      </c>
      <c r="E118" t="s">
        <v>106</v>
      </c>
      <c r="F118" t="s">
        <v>107</v>
      </c>
      <c r="G118">
        <v>1.6518466630091499E-2</v>
      </c>
      <c r="H118">
        <v>2E+20</v>
      </c>
      <c r="I118">
        <v>0</v>
      </c>
      <c r="J118">
        <v>1</v>
      </c>
      <c r="K118">
        <v>0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1.6518466630091499E-2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0.18039060663533099</v>
      </c>
      <c r="U118" s="5">
        <f>IF((ContinuousStatsTable[[#This Row],[RepsRequested]]&gt;1),ContinuousStatsTable[[#This Row],[HalfWidth]],ContinuousStatsTable[[#This Row],[BatchMeansHalfWidth]])</f>
        <v>9.0604727638161874E-3</v>
      </c>
    </row>
    <row r="119" spans="1:21" x14ac:dyDescent="0.25">
      <c r="A119" t="s">
        <v>68</v>
      </c>
      <c r="B119" t="s">
        <v>70</v>
      </c>
      <c r="C119">
        <v>9</v>
      </c>
      <c r="D119" t="s">
        <v>105</v>
      </c>
      <c r="E119" t="s">
        <v>108</v>
      </c>
      <c r="F119" t="s">
        <v>107</v>
      </c>
      <c r="G119">
        <v>1.6518466630091499E-2</v>
      </c>
      <c r="H119">
        <v>2E+20</v>
      </c>
      <c r="I119">
        <v>0</v>
      </c>
      <c r="J119">
        <v>1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1.6518466630091499E-2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0.18039060663533099</v>
      </c>
      <c r="U119" s="5">
        <f>IF((ContinuousStatsTable[[#This Row],[RepsRequested]]&gt;1),ContinuousStatsTable[[#This Row],[HalfWidth]],ContinuousStatsTable[[#This Row],[BatchMeansHalfWidth]])</f>
        <v>9.0604727638161874E-3</v>
      </c>
    </row>
    <row r="120" spans="1:21" x14ac:dyDescent="0.25">
      <c r="A120" t="s">
        <v>68</v>
      </c>
      <c r="B120" t="s">
        <v>70</v>
      </c>
      <c r="C120">
        <v>9</v>
      </c>
      <c r="D120" t="s">
        <v>105</v>
      </c>
      <c r="E120" t="s">
        <v>109</v>
      </c>
      <c r="F120" t="s">
        <v>107</v>
      </c>
      <c r="G120">
        <v>1</v>
      </c>
      <c r="H120">
        <v>2E+20</v>
      </c>
      <c r="I120">
        <v>1</v>
      </c>
      <c r="J120">
        <v>1</v>
      </c>
      <c r="K120">
        <v>1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1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1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1</v>
      </c>
      <c r="U120" s="5">
        <f>IF((ContinuousStatsTable[[#This Row],[RepsRequested]]&gt;1),ContinuousStatsTable[[#This Row],[HalfWidth]],ContinuousStatsTable[[#This Row],[BatchMeansHalfWidth]])</f>
        <v>0</v>
      </c>
    </row>
    <row r="121" spans="1:21" x14ac:dyDescent="0.25">
      <c r="A121" t="s">
        <v>68</v>
      </c>
      <c r="B121" t="s">
        <v>70</v>
      </c>
      <c r="C121">
        <v>9</v>
      </c>
      <c r="D121" t="s">
        <v>110</v>
      </c>
      <c r="E121" t="s">
        <v>106</v>
      </c>
      <c r="F121" t="s">
        <v>107</v>
      </c>
      <c r="G121">
        <v>0.80240612225048102</v>
      </c>
      <c r="H121">
        <v>2E+20</v>
      </c>
      <c r="I121">
        <v>0</v>
      </c>
      <c r="J121">
        <v>1</v>
      </c>
      <c r="K121">
        <v>1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0.71461756258065001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0.94034020197328505</v>
      </c>
      <c r="U121" s="5">
        <f>IF((ContinuousStatsTable[[#This Row],[RepsRequested]]&gt;1),ContinuousStatsTable[[#This Row],[HalfWidth]],ContinuousStatsTable[[#This Row],[BatchMeansHalfWidth]])</f>
        <v>1.3128379112122017E-2</v>
      </c>
    </row>
    <row r="122" spans="1:21" x14ac:dyDescent="0.25">
      <c r="A122" t="s">
        <v>68</v>
      </c>
      <c r="B122" t="s">
        <v>70</v>
      </c>
      <c r="C122">
        <v>9</v>
      </c>
      <c r="D122" t="s">
        <v>110</v>
      </c>
      <c r="E122" t="s">
        <v>108</v>
      </c>
      <c r="F122" t="s">
        <v>107</v>
      </c>
      <c r="G122">
        <v>2.4072183667514402</v>
      </c>
      <c r="H122">
        <v>2E+20</v>
      </c>
      <c r="I122">
        <v>0</v>
      </c>
      <c r="J122">
        <v>3</v>
      </c>
      <c r="K122">
        <v>3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2.1438526877419499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2.8210206059198599</v>
      </c>
      <c r="U122" s="5">
        <f>IF((ContinuousStatsTable[[#This Row],[RepsRequested]]&gt;1),ContinuousStatsTable[[#This Row],[HalfWidth]],ContinuousStatsTable[[#This Row],[BatchMeansHalfWidth]])</f>
        <v>3.9385137336366303E-2</v>
      </c>
    </row>
    <row r="123" spans="1:21" x14ac:dyDescent="0.25">
      <c r="A123" t="s">
        <v>68</v>
      </c>
      <c r="B123" t="s">
        <v>70</v>
      </c>
      <c r="C123">
        <v>9</v>
      </c>
      <c r="D123" t="s">
        <v>110</v>
      </c>
      <c r="E123" t="s">
        <v>109</v>
      </c>
      <c r="F123" t="s">
        <v>107</v>
      </c>
      <c r="G123">
        <v>3</v>
      </c>
      <c r="H123">
        <v>2E+20</v>
      </c>
      <c r="I123">
        <v>3</v>
      </c>
      <c r="J123">
        <v>3</v>
      </c>
      <c r="K123">
        <v>3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3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3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3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68</v>
      </c>
      <c r="B124" t="s">
        <v>70</v>
      </c>
      <c r="C124">
        <v>9</v>
      </c>
      <c r="D124" t="s">
        <v>102</v>
      </c>
      <c r="E124" t="s">
        <v>103</v>
      </c>
      <c r="F124" t="s">
        <v>81</v>
      </c>
      <c r="G124">
        <v>1.34532970095648</v>
      </c>
      <c r="H124">
        <v>2E+20</v>
      </c>
      <c r="I124">
        <v>0</v>
      </c>
      <c r="J124">
        <v>7</v>
      </c>
      <c r="K124">
        <v>0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0.19189158616794599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5.4909452366679696</v>
      </c>
      <c r="U124" s="5">
        <f>IF((ContinuousStatsTable[[#This Row],[RepsRequested]]&gt;1),ContinuousStatsTable[[#This Row],[HalfWidth]],ContinuousStatsTable[[#This Row],[BatchMeansHalfWidth]])</f>
        <v>0.24231721094461828</v>
      </c>
    </row>
    <row r="125" spans="1:21" x14ac:dyDescent="0.25">
      <c r="A125" t="s">
        <v>68</v>
      </c>
      <c r="B125" t="s">
        <v>70</v>
      </c>
      <c r="C125">
        <v>9</v>
      </c>
      <c r="D125" t="s">
        <v>111</v>
      </c>
      <c r="E125" t="s">
        <v>106</v>
      </c>
      <c r="F125" t="s">
        <v>107</v>
      </c>
      <c r="G125">
        <v>0.79232936288873301</v>
      </c>
      <c r="H125">
        <v>2E+20</v>
      </c>
      <c r="I125">
        <v>0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0.65446751492631405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0.87655661977495902</v>
      </c>
      <c r="U125" s="5">
        <f>IF((ContinuousStatsTable[[#This Row],[RepsRequested]]&gt;1),ContinuousStatsTable[[#This Row],[HalfWidth]],ContinuousStatsTable[[#This Row],[BatchMeansHalfWidth]])</f>
        <v>1.2908170108515506E-2</v>
      </c>
    </row>
    <row r="126" spans="1:21" x14ac:dyDescent="0.25">
      <c r="A126" t="s">
        <v>68</v>
      </c>
      <c r="B126" t="s">
        <v>70</v>
      </c>
      <c r="C126">
        <v>9</v>
      </c>
      <c r="D126" t="s">
        <v>111</v>
      </c>
      <c r="E126" t="s">
        <v>108</v>
      </c>
      <c r="F126" t="s">
        <v>107</v>
      </c>
      <c r="G126">
        <v>1.58465872577747</v>
      </c>
      <c r="H126">
        <v>2E+20</v>
      </c>
      <c r="I126">
        <v>0</v>
      </c>
      <c r="J126">
        <v>2</v>
      </c>
      <c r="K126">
        <v>2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1.3089350298526301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1.75311323954992</v>
      </c>
      <c r="U126" s="5">
        <f>IF((ContinuousStatsTable[[#This Row],[RepsRequested]]&gt;1),ContinuousStatsTable[[#This Row],[HalfWidth]],ContinuousStatsTable[[#This Row],[BatchMeansHalfWidth]])</f>
        <v>2.5816340217031112E-2</v>
      </c>
    </row>
    <row r="127" spans="1:21" x14ac:dyDescent="0.25">
      <c r="A127" t="s">
        <v>68</v>
      </c>
      <c r="B127" t="s">
        <v>70</v>
      </c>
      <c r="C127">
        <v>9</v>
      </c>
      <c r="D127" t="s">
        <v>111</v>
      </c>
      <c r="E127" t="s">
        <v>109</v>
      </c>
      <c r="F127" t="s">
        <v>107</v>
      </c>
      <c r="G127">
        <v>2</v>
      </c>
      <c r="H127">
        <v>2E+20</v>
      </c>
      <c r="I127">
        <v>2</v>
      </c>
      <c r="J127">
        <v>2</v>
      </c>
      <c r="K127">
        <v>2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2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2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2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70</v>
      </c>
      <c r="C128">
        <v>10</v>
      </c>
      <c r="D128" t="s">
        <v>79</v>
      </c>
      <c r="E128" t="s">
        <v>103</v>
      </c>
      <c r="F128" t="s">
        <v>81</v>
      </c>
      <c r="G128">
        <v>1.24997766814489E-2</v>
      </c>
      <c r="H128">
        <v>2E+20</v>
      </c>
      <c r="I128">
        <v>0</v>
      </c>
      <c r="J128">
        <v>1</v>
      </c>
      <c r="K128">
        <v>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0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0.19932088640805501</v>
      </c>
      <c r="U128" s="5">
        <f>IF((ContinuousStatsTable[[#This Row],[RepsRequested]]&gt;1),ContinuousStatsTable[[#This Row],[HalfWidth]],ContinuousStatsTable[[#This Row],[BatchMeansHalfWidth]])</f>
        <v>9.3562180916944085E-3</v>
      </c>
    </row>
    <row r="129" spans="1:21" x14ac:dyDescent="0.25">
      <c r="A129" t="s">
        <v>68</v>
      </c>
      <c r="B129" t="s">
        <v>70</v>
      </c>
      <c r="C129">
        <v>10</v>
      </c>
      <c r="D129" t="s">
        <v>84</v>
      </c>
      <c r="E129" t="s">
        <v>103</v>
      </c>
      <c r="F129" t="s">
        <v>81</v>
      </c>
      <c r="G129">
        <v>9.7478849807383194E-2</v>
      </c>
      <c r="H129">
        <v>2E+20</v>
      </c>
      <c r="I129">
        <v>0</v>
      </c>
      <c r="J129">
        <v>2</v>
      </c>
      <c r="K129">
        <v>0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1.39644749780735E-2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1.6678000682321801</v>
      </c>
      <c r="U129" s="5">
        <f>IF((ContinuousStatsTable[[#This Row],[RepsRequested]]&gt;1),ContinuousStatsTable[[#This Row],[HalfWidth]],ContinuousStatsTable[[#This Row],[BatchMeansHalfWidth]])</f>
        <v>7.6930967807074077E-2</v>
      </c>
    </row>
    <row r="130" spans="1:21" x14ac:dyDescent="0.25">
      <c r="A130" t="s">
        <v>68</v>
      </c>
      <c r="B130" t="s">
        <v>70</v>
      </c>
      <c r="C130">
        <v>10</v>
      </c>
      <c r="D130" t="s">
        <v>85</v>
      </c>
      <c r="E130" t="s">
        <v>104</v>
      </c>
      <c r="F130" t="s">
        <v>87</v>
      </c>
      <c r="G130">
        <v>3.3054810577130702</v>
      </c>
      <c r="H130">
        <v>2E+20</v>
      </c>
      <c r="I130">
        <v>0</v>
      </c>
      <c r="J130">
        <v>8</v>
      </c>
      <c r="K130">
        <v>3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2.40422103967127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10.2687249502188</v>
      </c>
      <c r="U130" s="5">
        <f>IF((ContinuousStatsTable[[#This Row],[RepsRequested]]&gt;1),ContinuousStatsTable[[#This Row],[HalfWidth]],ContinuousStatsTable[[#This Row],[BatchMeansHalfWidth]])</f>
        <v>0.35615857598446116</v>
      </c>
    </row>
    <row r="131" spans="1:21" x14ac:dyDescent="0.25">
      <c r="A131" t="s">
        <v>68</v>
      </c>
      <c r="B131" t="s">
        <v>70</v>
      </c>
      <c r="C131">
        <v>10</v>
      </c>
      <c r="D131" t="s">
        <v>100</v>
      </c>
      <c r="E131" t="s">
        <v>103</v>
      </c>
      <c r="F131" t="s">
        <v>81</v>
      </c>
      <c r="G131">
        <v>1.1247282127253899E-2</v>
      </c>
      <c r="H131">
        <v>2E+20</v>
      </c>
      <c r="I131">
        <v>0</v>
      </c>
      <c r="J131">
        <v>1</v>
      </c>
      <c r="K131">
        <v>0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0.106816394444955</v>
      </c>
      <c r="U131" s="5">
        <f>IF((ContinuousStatsTable[[#This Row],[RepsRequested]]&gt;1),ContinuousStatsTable[[#This Row],[HalfWidth]],ContinuousStatsTable[[#This Row],[BatchMeansHalfWidth]])</f>
        <v>6.064265491757044E-3</v>
      </c>
    </row>
    <row r="132" spans="1:21" x14ac:dyDescent="0.25">
      <c r="A132" t="s">
        <v>68</v>
      </c>
      <c r="B132" t="s">
        <v>70</v>
      </c>
      <c r="C132">
        <v>10</v>
      </c>
      <c r="D132" t="s">
        <v>105</v>
      </c>
      <c r="E132" t="s">
        <v>106</v>
      </c>
      <c r="F132" t="s">
        <v>107</v>
      </c>
      <c r="G132">
        <v>5.7545407141362498E-2</v>
      </c>
      <c r="H132">
        <v>2E+20</v>
      </c>
      <c r="I132">
        <v>0</v>
      </c>
      <c r="J132">
        <v>1</v>
      </c>
      <c r="K132">
        <v>0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1.6518466630091499E-2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0.18039060663533099</v>
      </c>
      <c r="U132" s="5">
        <f>IF((ContinuousStatsTable[[#This Row],[RepsRequested]]&gt;1),ContinuousStatsTable[[#This Row],[HalfWidth]],ContinuousStatsTable[[#This Row],[BatchMeansHalfWidth]])</f>
        <v>9.0604727638161874E-3</v>
      </c>
    </row>
    <row r="133" spans="1:21" x14ac:dyDescent="0.25">
      <c r="A133" t="s">
        <v>68</v>
      </c>
      <c r="B133" t="s">
        <v>70</v>
      </c>
      <c r="C133">
        <v>10</v>
      </c>
      <c r="D133" t="s">
        <v>105</v>
      </c>
      <c r="E133" t="s">
        <v>108</v>
      </c>
      <c r="F133" t="s">
        <v>107</v>
      </c>
      <c r="G133">
        <v>5.7545407141362498E-2</v>
      </c>
      <c r="H133">
        <v>2E+20</v>
      </c>
      <c r="I133">
        <v>0</v>
      </c>
      <c r="J133">
        <v>1</v>
      </c>
      <c r="K133">
        <v>0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1.6518466630091499E-2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0.18039060663533099</v>
      </c>
      <c r="U133" s="5">
        <f>IF((ContinuousStatsTable[[#This Row],[RepsRequested]]&gt;1),ContinuousStatsTable[[#This Row],[HalfWidth]],ContinuousStatsTable[[#This Row],[BatchMeansHalfWidth]])</f>
        <v>9.0604727638161874E-3</v>
      </c>
    </row>
    <row r="134" spans="1:21" x14ac:dyDescent="0.25">
      <c r="A134" t="s">
        <v>68</v>
      </c>
      <c r="B134" t="s">
        <v>70</v>
      </c>
      <c r="C134">
        <v>10</v>
      </c>
      <c r="D134" t="s">
        <v>105</v>
      </c>
      <c r="E134" t="s">
        <v>109</v>
      </c>
      <c r="F134" t="s">
        <v>107</v>
      </c>
      <c r="G134">
        <v>1</v>
      </c>
      <c r="H134">
        <v>2E+20</v>
      </c>
      <c r="I134">
        <v>1</v>
      </c>
      <c r="J134">
        <v>1</v>
      </c>
      <c r="K134">
        <v>1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1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1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1</v>
      </c>
      <c r="U134" s="5">
        <f>IF((ContinuousStatsTable[[#This Row],[RepsRequested]]&gt;1),ContinuousStatsTable[[#This Row],[HalfWidth]],ContinuousStatsTable[[#This Row],[BatchMeansHalfWidth]])</f>
        <v>0</v>
      </c>
    </row>
    <row r="135" spans="1:21" x14ac:dyDescent="0.25">
      <c r="A135" t="s">
        <v>68</v>
      </c>
      <c r="B135" t="s">
        <v>70</v>
      </c>
      <c r="C135">
        <v>10</v>
      </c>
      <c r="D135" t="s">
        <v>110</v>
      </c>
      <c r="E135" t="s">
        <v>106</v>
      </c>
      <c r="F135" t="s">
        <v>107</v>
      </c>
      <c r="G135">
        <v>0.80079386230066796</v>
      </c>
      <c r="H135">
        <v>2E+20</v>
      </c>
      <c r="I135">
        <v>0</v>
      </c>
      <c r="J135">
        <v>1</v>
      </c>
      <c r="K135">
        <v>1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0.71461756258065001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0.94034020197328505</v>
      </c>
      <c r="U135" s="5">
        <f>IF((ContinuousStatsTable[[#This Row],[RepsRequested]]&gt;1),ContinuousStatsTable[[#This Row],[HalfWidth]],ContinuousStatsTable[[#This Row],[BatchMeansHalfWidth]])</f>
        <v>1.3128379112122017E-2</v>
      </c>
    </row>
    <row r="136" spans="1:21" x14ac:dyDescent="0.25">
      <c r="A136" t="s">
        <v>68</v>
      </c>
      <c r="B136" t="s">
        <v>70</v>
      </c>
      <c r="C136">
        <v>10</v>
      </c>
      <c r="D136" t="s">
        <v>110</v>
      </c>
      <c r="E136" t="s">
        <v>108</v>
      </c>
      <c r="F136" t="s">
        <v>107</v>
      </c>
      <c r="G136">
        <v>2.4023815869020102</v>
      </c>
      <c r="H136">
        <v>2E+20</v>
      </c>
      <c r="I136">
        <v>0</v>
      </c>
      <c r="J136">
        <v>3</v>
      </c>
      <c r="K136">
        <v>3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2.1438526877419499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2.8210206059198599</v>
      </c>
      <c r="U136" s="5">
        <f>IF((ContinuousStatsTable[[#This Row],[RepsRequested]]&gt;1),ContinuousStatsTable[[#This Row],[HalfWidth]],ContinuousStatsTable[[#This Row],[BatchMeansHalfWidth]])</f>
        <v>3.9385137336366303E-2</v>
      </c>
    </row>
    <row r="137" spans="1:21" x14ac:dyDescent="0.25">
      <c r="A137" t="s">
        <v>68</v>
      </c>
      <c r="B137" t="s">
        <v>70</v>
      </c>
      <c r="C137">
        <v>10</v>
      </c>
      <c r="D137" t="s">
        <v>110</v>
      </c>
      <c r="E137" t="s">
        <v>109</v>
      </c>
      <c r="F137" t="s">
        <v>107</v>
      </c>
      <c r="G137">
        <v>3</v>
      </c>
      <c r="H137">
        <v>2E+20</v>
      </c>
      <c r="I137">
        <v>3</v>
      </c>
      <c r="J137">
        <v>3</v>
      </c>
      <c r="K137">
        <v>3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3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3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3</v>
      </c>
      <c r="U137" s="5">
        <f>IF((ContinuousStatsTable[[#This Row],[RepsRequested]]&gt;1),ContinuousStatsTable[[#This Row],[HalfWidth]],ContinuousStatsTable[[#This Row],[BatchMeansHalfWidth]])</f>
        <v>0</v>
      </c>
    </row>
    <row r="138" spans="1:21" x14ac:dyDescent="0.25">
      <c r="A138" t="s">
        <v>68</v>
      </c>
      <c r="B138" t="s">
        <v>70</v>
      </c>
      <c r="C138">
        <v>10</v>
      </c>
      <c r="D138" t="s">
        <v>102</v>
      </c>
      <c r="E138" t="s">
        <v>103</v>
      </c>
      <c r="F138" t="s">
        <v>81</v>
      </c>
      <c r="G138">
        <v>0.78187356219498405</v>
      </c>
      <c r="H138">
        <v>2E+20</v>
      </c>
      <c r="I138">
        <v>0</v>
      </c>
      <c r="J138">
        <v>5</v>
      </c>
      <c r="K138">
        <v>0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0.19189158616794599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5.4909452366679696</v>
      </c>
      <c r="U138" s="5">
        <f>IF((ContinuousStatsTable[[#This Row],[RepsRequested]]&gt;1),ContinuousStatsTable[[#This Row],[HalfWidth]],ContinuousStatsTable[[#This Row],[BatchMeansHalfWidth]])</f>
        <v>0.24231721094461828</v>
      </c>
    </row>
    <row r="139" spans="1:21" x14ac:dyDescent="0.25">
      <c r="A139" t="s">
        <v>68</v>
      </c>
      <c r="B139" t="s">
        <v>70</v>
      </c>
      <c r="C139">
        <v>10</v>
      </c>
      <c r="D139" t="s">
        <v>111</v>
      </c>
      <c r="E139" t="s">
        <v>106</v>
      </c>
      <c r="F139" t="s">
        <v>107</v>
      </c>
      <c r="G139">
        <v>0.76779256756814596</v>
      </c>
      <c r="H139">
        <v>2E+20</v>
      </c>
      <c r="I139">
        <v>0</v>
      </c>
      <c r="J139">
        <v>1</v>
      </c>
      <c r="K139">
        <v>1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0.65446751492631405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0.87655661977495902</v>
      </c>
      <c r="U139" s="5">
        <f>IF((ContinuousStatsTable[[#This Row],[RepsRequested]]&gt;1),ContinuousStatsTable[[#This Row],[HalfWidth]],ContinuousStatsTable[[#This Row],[BatchMeansHalfWidth]])</f>
        <v>1.2908170108515506E-2</v>
      </c>
    </row>
    <row r="140" spans="1:21" x14ac:dyDescent="0.25">
      <c r="A140" t="s">
        <v>68</v>
      </c>
      <c r="B140" t="s">
        <v>70</v>
      </c>
      <c r="C140">
        <v>10</v>
      </c>
      <c r="D140" t="s">
        <v>111</v>
      </c>
      <c r="E140" t="s">
        <v>108</v>
      </c>
      <c r="F140" t="s">
        <v>107</v>
      </c>
      <c r="G140">
        <v>1.5355851351362899</v>
      </c>
      <c r="H140">
        <v>2E+20</v>
      </c>
      <c r="I140">
        <v>0</v>
      </c>
      <c r="J140">
        <v>2</v>
      </c>
      <c r="K140">
        <v>2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1.3089350298526301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1.75311323954992</v>
      </c>
      <c r="U140" s="5">
        <f>IF((ContinuousStatsTable[[#This Row],[RepsRequested]]&gt;1),ContinuousStatsTable[[#This Row],[HalfWidth]],ContinuousStatsTable[[#This Row],[BatchMeansHalfWidth]])</f>
        <v>2.5816340217031112E-2</v>
      </c>
    </row>
    <row r="141" spans="1:21" x14ac:dyDescent="0.25">
      <c r="A141" t="s">
        <v>68</v>
      </c>
      <c r="B141" t="s">
        <v>70</v>
      </c>
      <c r="C141">
        <v>10</v>
      </c>
      <c r="D141" t="s">
        <v>111</v>
      </c>
      <c r="E141" t="s">
        <v>109</v>
      </c>
      <c r="F141" t="s">
        <v>107</v>
      </c>
      <c r="G141">
        <v>2</v>
      </c>
      <c r="H141">
        <v>2E+20</v>
      </c>
      <c r="I141">
        <v>2</v>
      </c>
      <c r="J141">
        <v>2</v>
      </c>
      <c r="K141">
        <v>2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2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2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2</v>
      </c>
      <c r="U141" s="5">
        <f>IF((ContinuousStatsTable[[#This Row],[RepsRequested]]&gt;1),ContinuousStatsTable[[#This Row],[HalfWidth]],ContinuousStatsTable[[#This Row],[BatchMeansHalfWidth]])</f>
        <v>0</v>
      </c>
    </row>
    <row r="142" spans="1:21" x14ac:dyDescent="0.25">
      <c r="A142" t="s">
        <v>68</v>
      </c>
      <c r="B142" t="s">
        <v>70</v>
      </c>
      <c r="C142">
        <v>11</v>
      </c>
      <c r="D142" t="s">
        <v>79</v>
      </c>
      <c r="E142" t="s">
        <v>103</v>
      </c>
      <c r="F142" t="s">
        <v>81</v>
      </c>
      <c r="G142">
        <v>0</v>
      </c>
      <c r="H142">
        <v>2E+20</v>
      </c>
      <c r="I142">
        <v>0</v>
      </c>
      <c r="J142">
        <v>0</v>
      </c>
      <c r="K142">
        <v>0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0.19932088640805501</v>
      </c>
      <c r="U142" s="5">
        <f>IF((ContinuousStatsTable[[#This Row],[RepsRequested]]&gt;1),ContinuousStatsTable[[#This Row],[HalfWidth]],ContinuousStatsTable[[#This Row],[BatchMeansHalfWidth]])</f>
        <v>9.3562180916944085E-3</v>
      </c>
    </row>
    <row r="143" spans="1:21" x14ac:dyDescent="0.25">
      <c r="A143" t="s">
        <v>68</v>
      </c>
      <c r="B143" t="s">
        <v>70</v>
      </c>
      <c r="C143">
        <v>11</v>
      </c>
      <c r="D143" t="s">
        <v>84</v>
      </c>
      <c r="E143" t="s">
        <v>103</v>
      </c>
      <c r="F143" t="s">
        <v>81</v>
      </c>
      <c r="G143">
        <v>8.2918275604873498E-2</v>
      </c>
      <c r="H143">
        <v>2E+20</v>
      </c>
      <c r="I143">
        <v>0</v>
      </c>
      <c r="J143">
        <v>2</v>
      </c>
      <c r="K143">
        <v>0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1.39644749780735E-2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1.6678000682321801</v>
      </c>
      <c r="U143" s="5">
        <f>IF((ContinuousStatsTable[[#This Row],[RepsRequested]]&gt;1),ContinuousStatsTable[[#This Row],[HalfWidth]],ContinuousStatsTable[[#This Row],[BatchMeansHalfWidth]])</f>
        <v>7.6930967807074077E-2</v>
      </c>
    </row>
    <row r="144" spans="1:21" x14ac:dyDescent="0.25">
      <c r="A144" t="s">
        <v>68</v>
      </c>
      <c r="B144" t="s">
        <v>70</v>
      </c>
      <c r="C144">
        <v>11</v>
      </c>
      <c r="D144" t="s">
        <v>85</v>
      </c>
      <c r="E144" t="s">
        <v>104</v>
      </c>
      <c r="F144" t="s">
        <v>87</v>
      </c>
      <c r="G144">
        <v>3.0243218311202198</v>
      </c>
      <c r="H144">
        <v>2E+20</v>
      </c>
      <c r="I144">
        <v>0</v>
      </c>
      <c r="J144">
        <v>9</v>
      </c>
      <c r="K144">
        <v>3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2.40422103967127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10.2687249502188</v>
      </c>
      <c r="U144" s="5">
        <f>IF((ContinuousStatsTable[[#This Row],[RepsRequested]]&gt;1),ContinuousStatsTable[[#This Row],[HalfWidth]],ContinuousStatsTable[[#This Row],[BatchMeansHalfWidth]])</f>
        <v>0.35615857598446116</v>
      </c>
    </row>
    <row r="145" spans="1:21" x14ac:dyDescent="0.25">
      <c r="A145" t="s">
        <v>68</v>
      </c>
      <c r="B145" t="s">
        <v>70</v>
      </c>
      <c r="C145">
        <v>11</v>
      </c>
      <c r="D145" t="s">
        <v>100</v>
      </c>
      <c r="E145" t="s">
        <v>103</v>
      </c>
      <c r="F145" t="s">
        <v>81</v>
      </c>
      <c r="G145">
        <v>3.5154823237430999E-3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0.106816394444955</v>
      </c>
      <c r="U145" s="5">
        <f>IF((ContinuousStatsTable[[#This Row],[RepsRequested]]&gt;1),ContinuousStatsTable[[#This Row],[HalfWidth]],ContinuousStatsTable[[#This Row],[BatchMeansHalfWidth]])</f>
        <v>6.064265491757044E-3</v>
      </c>
    </row>
    <row r="146" spans="1:21" x14ac:dyDescent="0.25">
      <c r="A146" t="s">
        <v>68</v>
      </c>
      <c r="B146" t="s">
        <v>70</v>
      </c>
      <c r="C146">
        <v>11</v>
      </c>
      <c r="D146" t="s">
        <v>105</v>
      </c>
      <c r="E146" t="s">
        <v>106</v>
      </c>
      <c r="F146" t="s">
        <v>107</v>
      </c>
      <c r="G146">
        <v>6.9255337775229006E-2</v>
      </c>
      <c r="H146">
        <v>2E+20</v>
      </c>
      <c r="I146">
        <v>0</v>
      </c>
      <c r="J146">
        <v>1</v>
      </c>
      <c r="K146">
        <v>0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1.6518466630091499E-2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0.18039060663533099</v>
      </c>
      <c r="U146" s="5">
        <f>IF((ContinuousStatsTable[[#This Row],[RepsRequested]]&gt;1),ContinuousStatsTable[[#This Row],[HalfWidth]],ContinuousStatsTable[[#This Row],[BatchMeansHalfWidth]])</f>
        <v>9.0604727638161874E-3</v>
      </c>
    </row>
    <row r="147" spans="1:21" x14ac:dyDescent="0.25">
      <c r="A147" t="s">
        <v>68</v>
      </c>
      <c r="B147" t="s">
        <v>70</v>
      </c>
      <c r="C147">
        <v>11</v>
      </c>
      <c r="D147" t="s">
        <v>105</v>
      </c>
      <c r="E147" t="s">
        <v>108</v>
      </c>
      <c r="F147" t="s">
        <v>107</v>
      </c>
      <c r="G147">
        <v>6.9255337775229006E-2</v>
      </c>
      <c r="H147">
        <v>2E+20</v>
      </c>
      <c r="I147">
        <v>0</v>
      </c>
      <c r="J147">
        <v>1</v>
      </c>
      <c r="K147">
        <v>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1.6518466630091499E-2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0.18039060663533099</v>
      </c>
      <c r="U147" s="5">
        <f>IF((ContinuousStatsTable[[#This Row],[RepsRequested]]&gt;1),ContinuousStatsTable[[#This Row],[HalfWidth]],ContinuousStatsTable[[#This Row],[BatchMeansHalfWidth]])</f>
        <v>9.0604727638161874E-3</v>
      </c>
    </row>
    <row r="148" spans="1:21" x14ac:dyDescent="0.25">
      <c r="A148" t="s">
        <v>68</v>
      </c>
      <c r="B148" t="s">
        <v>70</v>
      </c>
      <c r="C148">
        <v>11</v>
      </c>
      <c r="D148" t="s">
        <v>105</v>
      </c>
      <c r="E148" t="s">
        <v>109</v>
      </c>
      <c r="F148" t="s">
        <v>107</v>
      </c>
      <c r="G148">
        <v>1</v>
      </c>
      <c r="H148">
        <v>2E+20</v>
      </c>
      <c r="I148">
        <v>1</v>
      </c>
      <c r="J148">
        <v>1</v>
      </c>
      <c r="K148">
        <v>1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1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1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1</v>
      </c>
      <c r="U148" s="5">
        <f>IF((ContinuousStatsTable[[#This Row],[RepsRequested]]&gt;1),ContinuousStatsTable[[#This Row],[HalfWidth]],ContinuousStatsTable[[#This Row],[BatchMeansHalfWidth]])</f>
        <v>0</v>
      </c>
    </row>
    <row r="149" spans="1:21" x14ac:dyDescent="0.25">
      <c r="A149" t="s">
        <v>68</v>
      </c>
      <c r="B149" t="s">
        <v>70</v>
      </c>
      <c r="C149">
        <v>11</v>
      </c>
      <c r="D149" t="s">
        <v>110</v>
      </c>
      <c r="E149" t="s">
        <v>106</v>
      </c>
      <c r="F149" t="s">
        <v>107</v>
      </c>
      <c r="G149">
        <v>0.76343793656763703</v>
      </c>
      <c r="H149">
        <v>2E+20</v>
      </c>
      <c r="I149">
        <v>0</v>
      </c>
      <c r="J149">
        <v>1</v>
      </c>
      <c r="K149">
        <v>1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0.71461756258065001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0.94034020197328505</v>
      </c>
      <c r="U149" s="5">
        <f>IF((ContinuousStatsTable[[#This Row],[RepsRequested]]&gt;1),ContinuousStatsTable[[#This Row],[HalfWidth]],ContinuousStatsTable[[#This Row],[BatchMeansHalfWidth]])</f>
        <v>1.3128379112122017E-2</v>
      </c>
    </row>
    <row r="150" spans="1:21" x14ac:dyDescent="0.25">
      <c r="A150" t="s">
        <v>68</v>
      </c>
      <c r="B150" t="s">
        <v>70</v>
      </c>
      <c r="C150">
        <v>11</v>
      </c>
      <c r="D150" t="s">
        <v>110</v>
      </c>
      <c r="E150" t="s">
        <v>108</v>
      </c>
      <c r="F150" t="s">
        <v>107</v>
      </c>
      <c r="G150">
        <v>2.2903138097029099</v>
      </c>
      <c r="H150">
        <v>2E+20</v>
      </c>
      <c r="I150">
        <v>0</v>
      </c>
      <c r="J150">
        <v>3</v>
      </c>
      <c r="K150">
        <v>3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2.1438526877419499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2.8210206059198599</v>
      </c>
      <c r="U150" s="5">
        <f>IF((ContinuousStatsTable[[#This Row],[RepsRequested]]&gt;1),ContinuousStatsTable[[#This Row],[HalfWidth]],ContinuousStatsTable[[#This Row],[BatchMeansHalfWidth]])</f>
        <v>3.9385137336366303E-2</v>
      </c>
    </row>
    <row r="151" spans="1:21" x14ac:dyDescent="0.25">
      <c r="A151" t="s">
        <v>68</v>
      </c>
      <c r="B151" t="s">
        <v>70</v>
      </c>
      <c r="C151">
        <v>11</v>
      </c>
      <c r="D151" t="s">
        <v>110</v>
      </c>
      <c r="E151" t="s">
        <v>109</v>
      </c>
      <c r="F151" t="s">
        <v>107</v>
      </c>
      <c r="G151">
        <v>3</v>
      </c>
      <c r="H151">
        <v>2E+20</v>
      </c>
      <c r="I151">
        <v>3</v>
      </c>
      <c r="J151">
        <v>3</v>
      </c>
      <c r="K151">
        <v>3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3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3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3</v>
      </c>
      <c r="U151" s="5">
        <f>IF((ContinuousStatsTable[[#This Row],[RepsRequested]]&gt;1),ContinuousStatsTable[[#This Row],[HalfWidth]],ContinuousStatsTable[[#This Row],[BatchMeansHalfWidth]])</f>
        <v>0</v>
      </c>
    </row>
    <row r="152" spans="1:21" x14ac:dyDescent="0.25">
      <c r="A152" t="s">
        <v>68</v>
      </c>
      <c r="B152" t="s">
        <v>70</v>
      </c>
      <c r="C152">
        <v>11</v>
      </c>
      <c r="D152" t="s">
        <v>102</v>
      </c>
      <c r="E152" t="s">
        <v>103</v>
      </c>
      <c r="F152" t="s">
        <v>81</v>
      </c>
      <c r="G152">
        <v>0.64757426348868896</v>
      </c>
      <c r="H152">
        <v>2E+20</v>
      </c>
      <c r="I152">
        <v>0</v>
      </c>
      <c r="J152">
        <v>6</v>
      </c>
      <c r="K152">
        <v>0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0.19189158616794599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5.4909452366679696</v>
      </c>
      <c r="U152" s="5">
        <f>IF((ContinuousStatsTable[[#This Row],[RepsRequested]]&gt;1),ContinuousStatsTable[[#This Row],[HalfWidth]],ContinuousStatsTable[[#This Row],[BatchMeansHalfWidth]])</f>
        <v>0.24231721094461828</v>
      </c>
    </row>
    <row r="153" spans="1:21" x14ac:dyDescent="0.25">
      <c r="A153" t="s">
        <v>68</v>
      </c>
      <c r="B153" t="s">
        <v>70</v>
      </c>
      <c r="C153">
        <v>11</v>
      </c>
      <c r="D153" t="s">
        <v>111</v>
      </c>
      <c r="E153" t="s">
        <v>106</v>
      </c>
      <c r="F153" t="s">
        <v>107</v>
      </c>
      <c r="G153">
        <v>0.71514461834688203</v>
      </c>
      <c r="H153">
        <v>2E+20</v>
      </c>
      <c r="I153">
        <v>0</v>
      </c>
      <c r="J153">
        <v>1</v>
      </c>
      <c r="K153">
        <v>1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0.65446751492631405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0.87655661977495902</v>
      </c>
      <c r="U153" s="5">
        <f>IF((ContinuousStatsTable[[#This Row],[RepsRequested]]&gt;1),ContinuousStatsTable[[#This Row],[HalfWidth]],ContinuousStatsTable[[#This Row],[BatchMeansHalfWidth]])</f>
        <v>1.2908170108515506E-2</v>
      </c>
    </row>
    <row r="154" spans="1:21" x14ac:dyDescent="0.25">
      <c r="A154" t="s">
        <v>68</v>
      </c>
      <c r="B154" t="s">
        <v>70</v>
      </c>
      <c r="C154">
        <v>11</v>
      </c>
      <c r="D154" t="s">
        <v>111</v>
      </c>
      <c r="E154" t="s">
        <v>108</v>
      </c>
      <c r="F154" t="s">
        <v>107</v>
      </c>
      <c r="G154">
        <v>1.4302892366937601</v>
      </c>
      <c r="H154">
        <v>2E+20</v>
      </c>
      <c r="I154">
        <v>0</v>
      </c>
      <c r="J154">
        <v>2</v>
      </c>
      <c r="K154">
        <v>2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1.3089350298526301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1.75311323954992</v>
      </c>
      <c r="U154" s="5">
        <f>IF((ContinuousStatsTable[[#This Row],[RepsRequested]]&gt;1),ContinuousStatsTable[[#This Row],[HalfWidth]],ContinuousStatsTable[[#This Row],[BatchMeansHalfWidth]])</f>
        <v>2.5816340217031112E-2</v>
      </c>
    </row>
    <row r="155" spans="1:21" x14ac:dyDescent="0.25">
      <c r="A155" t="s">
        <v>68</v>
      </c>
      <c r="B155" t="s">
        <v>70</v>
      </c>
      <c r="C155">
        <v>11</v>
      </c>
      <c r="D155" t="s">
        <v>111</v>
      </c>
      <c r="E155" t="s">
        <v>109</v>
      </c>
      <c r="F155" t="s">
        <v>107</v>
      </c>
      <c r="G155">
        <v>2</v>
      </c>
      <c r="H155">
        <v>2E+20</v>
      </c>
      <c r="I155">
        <v>2</v>
      </c>
      <c r="J155">
        <v>2</v>
      </c>
      <c r="K155">
        <v>2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2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2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2</v>
      </c>
      <c r="U155" s="5">
        <f>IF((ContinuousStatsTable[[#This Row],[RepsRequested]]&gt;1),ContinuousStatsTable[[#This Row],[HalfWidth]],ContinuousStatsTable[[#This Row],[BatchMeansHalfWidth]])</f>
        <v>0</v>
      </c>
    </row>
    <row r="156" spans="1:21" x14ac:dyDescent="0.25">
      <c r="A156" t="s">
        <v>68</v>
      </c>
      <c r="B156" t="s">
        <v>70</v>
      </c>
      <c r="C156">
        <v>12</v>
      </c>
      <c r="D156" t="s">
        <v>79</v>
      </c>
      <c r="E156" t="s">
        <v>103</v>
      </c>
      <c r="F156" t="s">
        <v>81</v>
      </c>
      <c r="G156">
        <v>8.4590525179917102E-3</v>
      </c>
      <c r="H156">
        <v>2E+20</v>
      </c>
      <c r="I156">
        <v>0</v>
      </c>
      <c r="J156">
        <v>1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0.19932088640805501</v>
      </c>
      <c r="U156" s="5">
        <f>IF((ContinuousStatsTable[[#This Row],[RepsRequested]]&gt;1),ContinuousStatsTable[[#This Row],[HalfWidth]],ContinuousStatsTable[[#This Row],[BatchMeansHalfWidth]])</f>
        <v>9.3562180916944085E-3</v>
      </c>
    </row>
    <row r="157" spans="1:21" x14ac:dyDescent="0.25">
      <c r="A157" t="s">
        <v>68</v>
      </c>
      <c r="B157" t="s">
        <v>70</v>
      </c>
      <c r="C157">
        <v>12</v>
      </c>
      <c r="D157" t="s">
        <v>84</v>
      </c>
      <c r="E157" t="s">
        <v>103</v>
      </c>
      <c r="F157" t="s">
        <v>81</v>
      </c>
      <c r="G157">
        <v>0.34137958727407097</v>
      </c>
      <c r="H157">
        <v>2E+20</v>
      </c>
      <c r="I157">
        <v>0</v>
      </c>
      <c r="J157">
        <v>3</v>
      </c>
      <c r="K157">
        <v>0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1.39644749780735E-2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1.6678000682321801</v>
      </c>
      <c r="U157" s="5">
        <f>IF((ContinuousStatsTable[[#This Row],[RepsRequested]]&gt;1),ContinuousStatsTable[[#This Row],[HalfWidth]],ContinuousStatsTable[[#This Row],[BatchMeansHalfWidth]])</f>
        <v>7.6930967807074077E-2</v>
      </c>
    </row>
    <row r="158" spans="1:21" x14ac:dyDescent="0.25">
      <c r="A158" t="s">
        <v>68</v>
      </c>
      <c r="B158" t="s">
        <v>70</v>
      </c>
      <c r="C158">
        <v>12</v>
      </c>
      <c r="D158" t="s">
        <v>85</v>
      </c>
      <c r="E158" t="s">
        <v>104</v>
      </c>
      <c r="F158" t="s">
        <v>87</v>
      </c>
      <c r="G158">
        <v>4.9461633708286197</v>
      </c>
      <c r="H158">
        <v>2E+20</v>
      </c>
      <c r="I158">
        <v>0</v>
      </c>
      <c r="J158">
        <v>10</v>
      </c>
      <c r="K158">
        <v>2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2.40422103967127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10.2687249502188</v>
      </c>
      <c r="U158" s="5">
        <f>IF((ContinuousStatsTable[[#This Row],[RepsRequested]]&gt;1),ContinuousStatsTable[[#This Row],[HalfWidth]],ContinuousStatsTable[[#This Row],[BatchMeansHalfWidth]])</f>
        <v>0.35615857598446116</v>
      </c>
    </row>
    <row r="159" spans="1:21" x14ac:dyDescent="0.25">
      <c r="A159" t="s">
        <v>68</v>
      </c>
      <c r="B159" t="s">
        <v>70</v>
      </c>
      <c r="C159">
        <v>12</v>
      </c>
      <c r="D159" t="s">
        <v>100</v>
      </c>
      <c r="E159" t="s">
        <v>103</v>
      </c>
      <c r="F159" t="s">
        <v>81</v>
      </c>
      <c r="G159">
        <v>2.7568968923150299E-2</v>
      </c>
      <c r="H159">
        <v>2E+20</v>
      </c>
      <c r="I159">
        <v>0</v>
      </c>
      <c r="J159">
        <v>1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0.106816394444955</v>
      </c>
      <c r="U159" s="5">
        <f>IF((ContinuousStatsTable[[#This Row],[RepsRequested]]&gt;1),ContinuousStatsTable[[#This Row],[HalfWidth]],ContinuousStatsTable[[#This Row],[BatchMeansHalfWidth]])</f>
        <v>6.064265491757044E-3</v>
      </c>
    </row>
    <row r="160" spans="1:21" x14ac:dyDescent="0.25">
      <c r="A160" t="s">
        <v>68</v>
      </c>
      <c r="B160" t="s">
        <v>70</v>
      </c>
      <c r="C160">
        <v>12</v>
      </c>
      <c r="D160" t="s">
        <v>105</v>
      </c>
      <c r="E160" t="s">
        <v>106</v>
      </c>
      <c r="F160" t="s">
        <v>107</v>
      </c>
      <c r="G160">
        <v>7.3523733602084196E-2</v>
      </c>
      <c r="H160">
        <v>2E+20</v>
      </c>
      <c r="I160">
        <v>0</v>
      </c>
      <c r="J160">
        <v>1</v>
      </c>
      <c r="K160">
        <v>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1.6518466630091499E-2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0.18039060663533099</v>
      </c>
      <c r="U160" s="5">
        <f>IF((ContinuousStatsTable[[#This Row],[RepsRequested]]&gt;1),ContinuousStatsTable[[#This Row],[HalfWidth]],ContinuousStatsTable[[#This Row],[BatchMeansHalfWidth]])</f>
        <v>9.0604727638161874E-3</v>
      </c>
    </row>
    <row r="161" spans="1:21" x14ac:dyDescent="0.25">
      <c r="A161" t="s">
        <v>68</v>
      </c>
      <c r="B161" t="s">
        <v>70</v>
      </c>
      <c r="C161">
        <v>12</v>
      </c>
      <c r="D161" t="s">
        <v>105</v>
      </c>
      <c r="E161" t="s">
        <v>108</v>
      </c>
      <c r="F161" t="s">
        <v>107</v>
      </c>
      <c r="G161">
        <v>7.3523733602084196E-2</v>
      </c>
      <c r="H161">
        <v>2E+20</v>
      </c>
      <c r="I161">
        <v>0</v>
      </c>
      <c r="J161">
        <v>1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1.6518466630091499E-2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0.18039060663533099</v>
      </c>
      <c r="U161" s="5">
        <f>IF((ContinuousStatsTable[[#This Row],[RepsRequested]]&gt;1),ContinuousStatsTable[[#This Row],[HalfWidth]],ContinuousStatsTable[[#This Row],[BatchMeansHalfWidth]])</f>
        <v>9.0604727638161874E-3</v>
      </c>
    </row>
    <row r="162" spans="1:21" x14ac:dyDescent="0.25">
      <c r="A162" t="s">
        <v>68</v>
      </c>
      <c r="B162" t="s">
        <v>70</v>
      </c>
      <c r="C162">
        <v>12</v>
      </c>
      <c r="D162" t="s">
        <v>105</v>
      </c>
      <c r="E162" t="s">
        <v>109</v>
      </c>
      <c r="F162" t="s">
        <v>107</v>
      </c>
      <c r="G162">
        <v>1</v>
      </c>
      <c r="H162">
        <v>2E+20</v>
      </c>
      <c r="I162">
        <v>1</v>
      </c>
      <c r="J162">
        <v>1</v>
      </c>
      <c r="K162">
        <v>1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1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1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1</v>
      </c>
      <c r="U162" s="5">
        <f>IF((ContinuousStatsTable[[#This Row],[RepsRequested]]&gt;1),ContinuousStatsTable[[#This Row],[HalfWidth]],ContinuousStatsTable[[#This Row],[BatchMeansHalfWidth]])</f>
        <v>0</v>
      </c>
    </row>
    <row r="163" spans="1:21" x14ac:dyDescent="0.25">
      <c r="A163" t="s">
        <v>68</v>
      </c>
      <c r="B163" t="s">
        <v>70</v>
      </c>
      <c r="C163">
        <v>12</v>
      </c>
      <c r="D163" t="s">
        <v>110</v>
      </c>
      <c r="E163" t="s">
        <v>106</v>
      </c>
      <c r="F163" t="s">
        <v>107</v>
      </c>
      <c r="G163">
        <v>0.87000077852192503</v>
      </c>
      <c r="H163">
        <v>2E+20</v>
      </c>
      <c r="I163">
        <v>0</v>
      </c>
      <c r="J163">
        <v>1</v>
      </c>
      <c r="K163">
        <v>0.66666666666666696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0.71461756258065001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0.94034020197328505</v>
      </c>
      <c r="U163" s="5">
        <f>IF((ContinuousStatsTable[[#This Row],[RepsRequested]]&gt;1),ContinuousStatsTable[[#This Row],[HalfWidth]],ContinuousStatsTable[[#This Row],[BatchMeansHalfWidth]])</f>
        <v>1.3128379112122017E-2</v>
      </c>
    </row>
    <row r="164" spans="1:21" x14ac:dyDescent="0.25">
      <c r="A164" t="s">
        <v>68</v>
      </c>
      <c r="B164" t="s">
        <v>70</v>
      </c>
      <c r="C164">
        <v>12</v>
      </c>
      <c r="D164" t="s">
        <v>110</v>
      </c>
      <c r="E164" t="s">
        <v>108</v>
      </c>
      <c r="F164" t="s">
        <v>107</v>
      </c>
      <c r="G164">
        <v>2.61000233556577</v>
      </c>
      <c r="H164">
        <v>2E+20</v>
      </c>
      <c r="I164">
        <v>0</v>
      </c>
      <c r="J164">
        <v>3</v>
      </c>
      <c r="K164">
        <v>2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2.1438526877419499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2.8210206059198599</v>
      </c>
      <c r="U164" s="5">
        <f>IF((ContinuousStatsTable[[#This Row],[RepsRequested]]&gt;1),ContinuousStatsTable[[#This Row],[HalfWidth]],ContinuousStatsTable[[#This Row],[BatchMeansHalfWidth]])</f>
        <v>3.9385137336366303E-2</v>
      </c>
    </row>
    <row r="165" spans="1:21" x14ac:dyDescent="0.25">
      <c r="A165" t="s">
        <v>68</v>
      </c>
      <c r="B165" t="s">
        <v>70</v>
      </c>
      <c r="C165">
        <v>12</v>
      </c>
      <c r="D165" t="s">
        <v>110</v>
      </c>
      <c r="E165" t="s">
        <v>109</v>
      </c>
      <c r="F165" t="s">
        <v>107</v>
      </c>
      <c r="G165">
        <v>3</v>
      </c>
      <c r="H165">
        <v>2E+20</v>
      </c>
      <c r="I165">
        <v>3</v>
      </c>
      <c r="J165">
        <v>3</v>
      </c>
      <c r="K165">
        <v>3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3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3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3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25">
      <c r="A166" t="s">
        <v>68</v>
      </c>
      <c r="B166" t="s">
        <v>70</v>
      </c>
      <c r="C166">
        <v>12</v>
      </c>
      <c r="D166" t="s">
        <v>102</v>
      </c>
      <c r="E166" t="s">
        <v>103</v>
      </c>
      <c r="F166" t="s">
        <v>81</v>
      </c>
      <c r="G166">
        <v>1.9587534265476301</v>
      </c>
      <c r="H166">
        <v>2E+20</v>
      </c>
      <c r="I166">
        <v>0</v>
      </c>
      <c r="J166">
        <v>7</v>
      </c>
      <c r="K166">
        <v>0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0.19189158616794599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5.4909452366679696</v>
      </c>
      <c r="U166" s="5">
        <f>IF((ContinuousStatsTable[[#This Row],[RepsRequested]]&gt;1),ContinuousStatsTable[[#This Row],[HalfWidth]],ContinuousStatsTable[[#This Row],[BatchMeansHalfWidth]])</f>
        <v>0.24231721094461828</v>
      </c>
    </row>
    <row r="167" spans="1:21" x14ac:dyDescent="0.25">
      <c r="A167" t="s">
        <v>68</v>
      </c>
      <c r="B167" t="s">
        <v>70</v>
      </c>
      <c r="C167">
        <v>12</v>
      </c>
      <c r="D167" t="s">
        <v>111</v>
      </c>
      <c r="E167" t="s">
        <v>106</v>
      </c>
      <c r="F167" t="s">
        <v>107</v>
      </c>
      <c r="G167">
        <v>0.85959389495300298</v>
      </c>
      <c r="H167">
        <v>2E+20</v>
      </c>
      <c r="I167">
        <v>0</v>
      </c>
      <c r="J167">
        <v>1</v>
      </c>
      <c r="K167">
        <v>0.5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0.65446751492631405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0.87655661977495902</v>
      </c>
      <c r="U167" s="5">
        <f>IF((ContinuousStatsTable[[#This Row],[RepsRequested]]&gt;1),ContinuousStatsTable[[#This Row],[HalfWidth]],ContinuousStatsTable[[#This Row],[BatchMeansHalfWidth]])</f>
        <v>1.2908170108515506E-2</v>
      </c>
    </row>
    <row r="168" spans="1:21" x14ac:dyDescent="0.25">
      <c r="A168" t="s">
        <v>68</v>
      </c>
      <c r="B168" t="s">
        <v>70</v>
      </c>
      <c r="C168">
        <v>12</v>
      </c>
      <c r="D168" t="s">
        <v>111</v>
      </c>
      <c r="E168" t="s">
        <v>108</v>
      </c>
      <c r="F168" t="s">
        <v>107</v>
      </c>
      <c r="G168">
        <v>1.71918778990601</v>
      </c>
      <c r="H168">
        <v>2E+20</v>
      </c>
      <c r="I168">
        <v>0</v>
      </c>
      <c r="J168">
        <v>2</v>
      </c>
      <c r="K168">
        <v>1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1.3089350298526301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1.75311323954992</v>
      </c>
      <c r="U168" s="5">
        <f>IF((ContinuousStatsTable[[#This Row],[RepsRequested]]&gt;1),ContinuousStatsTable[[#This Row],[HalfWidth]],ContinuousStatsTable[[#This Row],[BatchMeansHalfWidth]])</f>
        <v>2.5816340217031112E-2</v>
      </c>
    </row>
    <row r="169" spans="1:21" x14ac:dyDescent="0.25">
      <c r="A169" t="s">
        <v>68</v>
      </c>
      <c r="B169" t="s">
        <v>70</v>
      </c>
      <c r="C169">
        <v>12</v>
      </c>
      <c r="D169" t="s">
        <v>111</v>
      </c>
      <c r="E169" t="s">
        <v>109</v>
      </c>
      <c r="F169" t="s">
        <v>107</v>
      </c>
      <c r="G169">
        <v>2</v>
      </c>
      <c r="H169">
        <v>2E+20</v>
      </c>
      <c r="I169">
        <v>2</v>
      </c>
      <c r="J169">
        <v>2</v>
      </c>
      <c r="K169">
        <v>2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2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2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2</v>
      </c>
      <c r="U169" s="5">
        <f>IF((ContinuousStatsTable[[#This Row],[RepsRequested]]&gt;1),ContinuousStatsTable[[#This Row],[HalfWidth]],ContinuousStatsTable[[#This Row],[BatchMeansHalfWidth]])</f>
        <v>0</v>
      </c>
    </row>
    <row r="170" spans="1:21" x14ac:dyDescent="0.25">
      <c r="A170" t="s">
        <v>68</v>
      </c>
      <c r="B170" t="s">
        <v>70</v>
      </c>
      <c r="C170">
        <v>13</v>
      </c>
      <c r="D170" t="s">
        <v>79</v>
      </c>
      <c r="E170" t="s">
        <v>103</v>
      </c>
      <c r="F170" t="s">
        <v>81</v>
      </c>
      <c r="G170">
        <v>3.1517218859894499E-3</v>
      </c>
      <c r="H170">
        <v>2E+20</v>
      </c>
      <c r="I170">
        <v>0</v>
      </c>
      <c r="J170">
        <v>1</v>
      </c>
      <c r="K170">
        <v>0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0.19932088640805501</v>
      </c>
      <c r="U170" s="5">
        <f>IF((ContinuousStatsTable[[#This Row],[RepsRequested]]&gt;1),ContinuousStatsTable[[#This Row],[HalfWidth]],ContinuousStatsTable[[#This Row],[BatchMeansHalfWidth]])</f>
        <v>9.3562180916944085E-3</v>
      </c>
    </row>
    <row r="171" spans="1:21" x14ac:dyDescent="0.25">
      <c r="A171" t="s">
        <v>68</v>
      </c>
      <c r="B171" t="s">
        <v>70</v>
      </c>
      <c r="C171">
        <v>13</v>
      </c>
      <c r="D171" t="s">
        <v>84</v>
      </c>
      <c r="E171" t="s">
        <v>103</v>
      </c>
      <c r="F171" t="s">
        <v>81</v>
      </c>
      <c r="G171">
        <v>5.7299437720903498E-2</v>
      </c>
      <c r="H171">
        <v>2E+20</v>
      </c>
      <c r="I171">
        <v>0</v>
      </c>
      <c r="J171">
        <v>2</v>
      </c>
      <c r="K171">
        <v>1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1.39644749780735E-2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1.6678000682321801</v>
      </c>
      <c r="U171" s="5">
        <f>IF((ContinuousStatsTable[[#This Row],[RepsRequested]]&gt;1),ContinuousStatsTable[[#This Row],[HalfWidth]],ContinuousStatsTable[[#This Row],[BatchMeansHalfWidth]])</f>
        <v>7.6930967807074077E-2</v>
      </c>
    </row>
    <row r="172" spans="1:21" x14ac:dyDescent="0.25">
      <c r="A172" t="s">
        <v>68</v>
      </c>
      <c r="B172" t="s">
        <v>70</v>
      </c>
      <c r="C172">
        <v>13</v>
      </c>
      <c r="D172" t="s">
        <v>85</v>
      </c>
      <c r="E172" t="s">
        <v>104</v>
      </c>
      <c r="F172" t="s">
        <v>87</v>
      </c>
      <c r="G172">
        <v>2.6333077836894998</v>
      </c>
      <c r="H172">
        <v>2E+20</v>
      </c>
      <c r="I172">
        <v>0</v>
      </c>
      <c r="J172">
        <v>7</v>
      </c>
      <c r="K172">
        <v>4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2.40422103967127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10.2687249502188</v>
      </c>
      <c r="U172" s="5">
        <f>IF((ContinuousStatsTable[[#This Row],[RepsRequested]]&gt;1),ContinuousStatsTable[[#This Row],[HalfWidth]],ContinuousStatsTable[[#This Row],[BatchMeansHalfWidth]])</f>
        <v>0.35615857598446116</v>
      </c>
    </row>
    <row r="173" spans="1:21" x14ac:dyDescent="0.25">
      <c r="A173" t="s">
        <v>68</v>
      </c>
      <c r="B173" t="s">
        <v>70</v>
      </c>
      <c r="C173">
        <v>13</v>
      </c>
      <c r="D173" t="s">
        <v>100</v>
      </c>
      <c r="E173" t="s">
        <v>103</v>
      </c>
      <c r="F173" t="s">
        <v>81</v>
      </c>
      <c r="G173">
        <v>0</v>
      </c>
      <c r="H173">
        <v>2E+20</v>
      </c>
      <c r="I173">
        <v>0</v>
      </c>
      <c r="J173">
        <v>0</v>
      </c>
      <c r="K173">
        <v>0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0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0.106816394444955</v>
      </c>
      <c r="U173" s="5">
        <f>IF((ContinuousStatsTable[[#This Row],[RepsRequested]]&gt;1),ContinuousStatsTable[[#This Row],[HalfWidth]],ContinuousStatsTable[[#This Row],[BatchMeansHalfWidth]])</f>
        <v>6.064265491757044E-3</v>
      </c>
    </row>
    <row r="174" spans="1:21" x14ac:dyDescent="0.25">
      <c r="A174" t="s">
        <v>68</v>
      </c>
      <c r="B174" t="s">
        <v>70</v>
      </c>
      <c r="C174">
        <v>13</v>
      </c>
      <c r="D174" t="s">
        <v>105</v>
      </c>
      <c r="E174" t="s">
        <v>106</v>
      </c>
      <c r="F174" t="s">
        <v>107</v>
      </c>
      <c r="G174">
        <v>7.0824526738371196E-2</v>
      </c>
      <c r="H174">
        <v>2E+20</v>
      </c>
      <c r="I174">
        <v>0</v>
      </c>
      <c r="J174">
        <v>1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1.6518466630091499E-2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0.18039060663533099</v>
      </c>
      <c r="U174" s="5">
        <f>IF((ContinuousStatsTable[[#This Row],[RepsRequested]]&gt;1),ContinuousStatsTable[[#This Row],[HalfWidth]],ContinuousStatsTable[[#This Row],[BatchMeansHalfWidth]])</f>
        <v>9.0604727638161874E-3</v>
      </c>
    </row>
    <row r="175" spans="1:21" x14ac:dyDescent="0.25">
      <c r="A175" t="s">
        <v>68</v>
      </c>
      <c r="B175" t="s">
        <v>70</v>
      </c>
      <c r="C175">
        <v>13</v>
      </c>
      <c r="D175" t="s">
        <v>105</v>
      </c>
      <c r="E175" t="s">
        <v>108</v>
      </c>
      <c r="F175" t="s">
        <v>107</v>
      </c>
      <c r="G175">
        <v>7.0824526738371196E-2</v>
      </c>
      <c r="H175">
        <v>2E+20</v>
      </c>
      <c r="I175">
        <v>0</v>
      </c>
      <c r="J175">
        <v>1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1.6518466630091499E-2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0.18039060663533099</v>
      </c>
      <c r="U175" s="5">
        <f>IF((ContinuousStatsTable[[#This Row],[RepsRequested]]&gt;1),ContinuousStatsTable[[#This Row],[HalfWidth]],ContinuousStatsTable[[#This Row],[BatchMeansHalfWidth]])</f>
        <v>9.0604727638161874E-3</v>
      </c>
    </row>
    <row r="176" spans="1:21" x14ac:dyDescent="0.25">
      <c r="A176" t="s">
        <v>68</v>
      </c>
      <c r="B176" t="s">
        <v>70</v>
      </c>
      <c r="C176">
        <v>13</v>
      </c>
      <c r="D176" t="s">
        <v>105</v>
      </c>
      <c r="E176" t="s">
        <v>109</v>
      </c>
      <c r="F176" t="s">
        <v>107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68</v>
      </c>
      <c r="B177" t="s">
        <v>70</v>
      </c>
      <c r="C177">
        <v>13</v>
      </c>
      <c r="D177" t="s">
        <v>110</v>
      </c>
      <c r="E177" t="s">
        <v>106</v>
      </c>
      <c r="F177" t="s">
        <v>107</v>
      </c>
      <c r="G177">
        <v>0.766141327636646</v>
      </c>
      <c r="H177">
        <v>2E+20</v>
      </c>
      <c r="I177">
        <v>0</v>
      </c>
      <c r="J177">
        <v>1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0.71461756258065001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0.94034020197328505</v>
      </c>
      <c r="U177" s="5">
        <f>IF((ContinuousStatsTable[[#This Row],[RepsRequested]]&gt;1),ContinuousStatsTable[[#This Row],[HalfWidth]],ContinuousStatsTable[[#This Row],[BatchMeansHalfWidth]])</f>
        <v>1.3128379112122017E-2</v>
      </c>
    </row>
    <row r="178" spans="1:21" x14ac:dyDescent="0.25">
      <c r="A178" t="s">
        <v>68</v>
      </c>
      <c r="B178" t="s">
        <v>70</v>
      </c>
      <c r="C178">
        <v>13</v>
      </c>
      <c r="D178" t="s">
        <v>110</v>
      </c>
      <c r="E178" t="s">
        <v>108</v>
      </c>
      <c r="F178" t="s">
        <v>107</v>
      </c>
      <c r="G178">
        <v>2.29842398290993</v>
      </c>
      <c r="H178">
        <v>2E+20</v>
      </c>
      <c r="I178">
        <v>0</v>
      </c>
      <c r="J178">
        <v>3</v>
      </c>
      <c r="K178">
        <v>3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2.1438526877419499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2.8210206059198599</v>
      </c>
      <c r="U178" s="5">
        <f>IF((ContinuousStatsTable[[#This Row],[RepsRequested]]&gt;1),ContinuousStatsTable[[#This Row],[HalfWidth]],ContinuousStatsTable[[#This Row],[BatchMeansHalfWidth]])</f>
        <v>3.9385137336366303E-2</v>
      </c>
    </row>
    <row r="179" spans="1:21" x14ac:dyDescent="0.25">
      <c r="A179" t="s">
        <v>68</v>
      </c>
      <c r="B179" t="s">
        <v>70</v>
      </c>
      <c r="C179">
        <v>13</v>
      </c>
      <c r="D179" t="s">
        <v>110</v>
      </c>
      <c r="E179" t="s">
        <v>109</v>
      </c>
      <c r="F179" t="s">
        <v>107</v>
      </c>
      <c r="G179">
        <v>3</v>
      </c>
      <c r="H179">
        <v>2E+20</v>
      </c>
      <c r="I179">
        <v>3</v>
      </c>
      <c r="J179">
        <v>3</v>
      </c>
      <c r="K179">
        <v>3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3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3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3</v>
      </c>
      <c r="U179" s="5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68</v>
      </c>
      <c r="B180" t="s">
        <v>70</v>
      </c>
      <c r="C180">
        <v>13</v>
      </c>
      <c r="D180" t="s">
        <v>102</v>
      </c>
      <c r="E180" t="s">
        <v>103</v>
      </c>
      <c r="F180" t="s">
        <v>81</v>
      </c>
      <c r="G180">
        <v>0.27443264117266902</v>
      </c>
      <c r="H180">
        <v>2E+20</v>
      </c>
      <c r="I180">
        <v>0</v>
      </c>
      <c r="J180">
        <v>4</v>
      </c>
      <c r="K180">
        <v>0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0.19189158616794599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5.4909452366679696</v>
      </c>
      <c r="U180" s="5">
        <f>IF((ContinuousStatsTable[[#This Row],[RepsRequested]]&gt;1),ContinuousStatsTable[[#This Row],[HalfWidth]],ContinuousStatsTable[[#This Row],[BatchMeansHalfWidth]])</f>
        <v>0.24231721094461828</v>
      </c>
    </row>
    <row r="181" spans="1:21" x14ac:dyDescent="0.25">
      <c r="A181" t="s">
        <v>68</v>
      </c>
      <c r="B181" t="s">
        <v>70</v>
      </c>
      <c r="C181">
        <v>13</v>
      </c>
      <c r="D181" t="s">
        <v>111</v>
      </c>
      <c r="E181" t="s">
        <v>106</v>
      </c>
      <c r="F181" t="s">
        <v>107</v>
      </c>
      <c r="G181">
        <v>0.71958273446397203</v>
      </c>
      <c r="H181">
        <v>2E+20</v>
      </c>
      <c r="I181">
        <v>0</v>
      </c>
      <c r="J181">
        <v>1</v>
      </c>
      <c r="K181">
        <v>0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0.65446751492631405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0.87655661977495902</v>
      </c>
      <c r="U181" s="5">
        <f>IF((ContinuousStatsTable[[#This Row],[RepsRequested]]&gt;1),ContinuousStatsTable[[#This Row],[HalfWidth]],ContinuousStatsTable[[#This Row],[BatchMeansHalfWidth]])</f>
        <v>1.2908170108515506E-2</v>
      </c>
    </row>
    <row r="182" spans="1:21" x14ac:dyDescent="0.25">
      <c r="A182" t="s">
        <v>68</v>
      </c>
      <c r="B182" t="s">
        <v>70</v>
      </c>
      <c r="C182">
        <v>13</v>
      </c>
      <c r="D182" t="s">
        <v>111</v>
      </c>
      <c r="E182" t="s">
        <v>108</v>
      </c>
      <c r="F182" t="s">
        <v>107</v>
      </c>
      <c r="G182">
        <v>1.4391654689279401</v>
      </c>
      <c r="H182">
        <v>2E+20</v>
      </c>
      <c r="I182">
        <v>0</v>
      </c>
      <c r="J182">
        <v>2</v>
      </c>
      <c r="K182">
        <v>0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1.3089350298526301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1.75311323954992</v>
      </c>
      <c r="U182" s="5">
        <f>IF((ContinuousStatsTable[[#This Row],[RepsRequested]]&gt;1),ContinuousStatsTable[[#This Row],[HalfWidth]],ContinuousStatsTable[[#This Row],[BatchMeansHalfWidth]])</f>
        <v>2.5816340217031112E-2</v>
      </c>
    </row>
    <row r="183" spans="1:21" x14ac:dyDescent="0.25">
      <c r="A183" t="s">
        <v>68</v>
      </c>
      <c r="B183" t="s">
        <v>70</v>
      </c>
      <c r="C183">
        <v>13</v>
      </c>
      <c r="D183" t="s">
        <v>111</v>
      </c>
      <c r="E183" t="s">
        <v>109</v>
      </c>
      <c r="F183" t="s">
        <v>107</v>
      </c>
      <c r="G183">
        <v>2</v>
      </c>
      <c r="H183">
        <v>2E+20</v>
      </c>
      <c r="I183">
        <v>2</v>
      </c>
      <c r="J183">
        <v>2</v>
      </c>
      <c r="K183">
        <v>2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2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2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68</v>
      </c>
      <c r="B184" t="s">
        <v>70</v>
      </c>
      <c r="C184">
        <v>14</v>
      </c>
      <c r="D184" t="s">
        <v>79</v>
      </c>
      <c r="E184" t="s">
        <v>103</v>
      </c>
      <c r="F184" t="s">
        <v>81</v>
      </c>
      <c r="G184">
        <v>5.4838767242324001E-3</v>
      </c>
      <c r="H184">
        <v>2E+20</v>
      </c>
      <c r="I184">
        <v>0</v>
      </c>
      <c r="J184">
        <v>1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0.19932088640805501</v>
      </c>
      <c r="U184" s="5">
        <f>IF((ContinuousStatsTable[[#This Row],[RepsRequested]]&gt;1),ContinuousStatsTable[[#This Row],[HalfWidth]],ContinuousStatsTable[[#This Row],[BatchMeansHalfWidth]])</f>
        <v>9.3562180916944085E-3</v>
      </c>
    </row>
    <row r="185" spans="1:21" x14ac:dyDescent="0.25">
      <c r="A185" t="s">
        <v>68</v>
      </c>
      <c r="B185" t="s">
        <v>70</v>
      </c>
      <c r="C185">
        <v>14</v>
      </c>
      <c r="D185" t="s">
        <v>84</v>
      </c>
      <c r="E185" t="s">
        <v>103</v>
      </c>
      <c r="F185" t="s">
        <v>81</v>
      </c>
      <c r="G185">
        <v>0.18845234773196001</v>
      </c>
      <c r="H185">
        <v>2E+20</v>
      </c>
      <c r="I185">
        <v>0</v>
      </c>
      <c r="J185">
        <v>3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1.39644749780735E-2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1.6678000682321801</v>
      </c>
      <c r="U185" s="5">
        <f>IF((ContinuousStatsTable[[#This Row],[RepsRequested]]&gt;1),ContinuousStatsTable[[#This Row],[HalfWidth]],ContinuousStatsTable[[#This Row],[BatchMeansHalfWidth]])</f>
        <v>7.6930967807074077E-2</v>
      </c>
    </row>
    <row r="186" spans="1:21" x14ac:dyDescent="0.25">
      <c r="A186" t="s">
        <v>68</v>
      </c>
      <c r="B186" t="s">
        <v>70</v>
      </c>
      <c r="C186">
        <v>14</v>
      </c>
      <c r="D186" t="s">
        <v>85</v>
      </c>
      <c r="E186" t="s">
        <v>104</v>
      </c>
      <c r="F186" t="s">
        <v>87</v>
      </c>
      <c r="G186">
        <v>3.7192967267256098</v>
      </c>
      <c r="H186">
        <v>2E+20</v>
      </c>
      <c r="I186">
        <v>0</v>
      </c>
      <c r="J186">
        <v>9</v>
      </c>
      <c r="K186">
        <v>3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2.40422103967127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10.2687249502188</v>
      </c>
      <c r="U186" s="5">
        <f>IF((ContinuousStatsTable[[#This Row],[RepsRequested]]&gt;1),ContinuousStatsTable[[#This Row],[HalfWidth]],ContinuousStatsTable[[#This Row],[BatchMeansHalfWidth]])</f>
        <v>0.35615857598446116</v>
      </c>
    </row>
    <row r="187" spans="1:21" x14ac:dyDescent="0.25">
      <c r="A187" t="s">
        <v>68</v>
      </c>
      <c r="B187" t="s">
        <v>70</v>
      </c>
      <c r="C187">
        <v>14</v>
      </c>
      <c r="D187" t="s">
        <v>100</v>
      </c>
      <c r="E187" t="s">
        <v>103</v>
      </c>
      <c r="F187" t="s">
        <v>81</v>
      </c>
      <c r="G187">
        <v>1.31835720366899E-2</v>
      </c>
      <c r="H187">
        <v>2E+20</v>
      </c>
      <c r="I187">
        <v>0</v>
      </c>
      <c r="J187">
        <v>1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0.106816394444955</v>
      </c>
      <c r="U187" s="5">
        <f>IF((ContinuousStatsTable[[#This Row],[RepsRequested]]&gt;1),ContinuousStatsTable[[#This Row],[HalfWidth]],ContinuousStatsTable[[#This Row],[BatchMeansHalfWidth]])</f>
        <v>6.064265491757044E-3</v>
      </c>
    </row>
    <row r="188" spans="1:21" x14ac:dyDescent="0.25">
      <c r="A188" t="s">
        <v>68</v>
      </c>
      <c r="B188" t="s">
        <v>70</v>
      </c>
      <c r="C188">
        <v>14</v>
      </c>
      <c r="D188" t="s">
        <v>105</v>
      </c>
      <c r="E188" t="s">
        <v>106</v>
      </c>
      <c r="F188" t="s">
        <v>107</v>
      </c>
      <c r="G188">
        <v>8.0813742597451901E-2</v>
      </c>
      <c r="H188">
        <v>2E+20</v>
      </c>
      <c r="I188">
        <v>0</v>
      </c>
      <c r="J188">
        <v>1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1.6518466630091499E-2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0.18039060663533099</v>
      </c>
      <c r="U188" s="5">
        <f>IF((ContinuousStatsTable[[#This Row],[RepsRequested]]&gt;1),ContinuousStatsTable[[#This Row],[HalfWidth]],ContinuousStatsTable[[#This Row],[BatchMeansHalfWidth]])</f>
        <v>9.0604727638161874E-3</v>
      </c>
    </row>
    <row r="189" spans="1:21" x14ac:dyDescent="0.25">
      <c r="A189" t="s">
        <v>68</v>
      </c>
      <c r="B189" t="s">
        <v>70</v>
      </c>
      <c r="C189">
        <v>14</v>
      </c>
      <c r="D189" t="s">
        <v>105</v>
      </c>
      <c r="E189" t="s">
        <v>108</v>
      </c>
      <c r="F189" t="s">
        <v>107</v>
      </c>
      <c r="G189">
        <v>8.0813742597451901E-2</v>
      </c>
      <c r="H189">
        <v>2E+20</v>
      </c>
      <c r="I189">
        <v>0</v>
      </c>
      <c r="J189">
        <v>1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1.6518466630091499E-2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0.18039060663533099</v>
      </c>
      <c r="U189" s="5">
        <f>IF((ContinuousStatsTable[[#This Row],[RepsRequested]]&gt;1),ContinuousStatsTable[[#This Row],[HalfWidth]],ContinuousStatsTable[[#This Row],[BatchMeansHalfWidth]])</f>
        <v>9.0604727638161874E-3</v>
      </c>
    </row>
    <row r="190" spans="1:21" x14ac:dyDescent="0.25">
      <c r="A190" t="s">
        <v>68</v>
      </c>
      <c r="B190" t="s">
        <v>70</v>
      </c>
      <c r="C190">
        <v>14</v>
      </c>
      <c r="D190" t="s">
        <v>105</v>
      </c>
      <c r="E190" t="s">
        <v>109</v>
      </c>
      <c r="F190" t="s">
        <v>107</v>
      </c>
      <c r="G190">
        <v>1</v>
      </c>
      <c r="H190">
        <v>2E+20</v>
      </c>
      <c r="I190">
        <v>1</v>
      </c>
      <c r="J190">
        <v>1</v>
      </c>
      <c r="K190">
        <v>1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1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1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1</v>
      </c>
      <c r="U190" s="5">
        <f>IF((ContinuousStatsTable[[#This Row],[RepsRequested]]&gt;1),ContinuousStatsTable[[#This Row],[HalfWidth]],ContinuousStatsTable[[#This Row],[BatchMeansHalfWidth]])</f>
        <v>0</v>
      </c>
    </row>
    <row r="191" spans="1:21" x14ac:dyDescent="0.25">
      <c r="A191" t="s">
        <v>68</v>
      </c>
      <c r="B191" t="s">
        <v>70</v>
      </c>
      <c r="C191">
        <v>14</v>
      </c>
      <c r="D191" t="s">
        <v>110</v>
      </c>
      <c r="E191" t="s">
        <v>106</v>
      </c>
      <c r="F191" t="s">
        <v>107</v>
      </c>
      <c r="G191">
        <v>0.82002391145117604</v>
      </c>
      <c r="H191">
        <v>2E+20</v>
      </c>
      <c r="I191">
        <v>0</v>
      </c>
      <c r="J191">
        <v>1</v>
      </c>
      <c r="K191">
        <v>1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0.71461756258065001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0.94034020197328505</v>
      </c>
      <c r="U191" s="5">
        <f>IF((ContinuousStatsTable[[#This Row],[RepsRequested]]&gt;1),ContinuousStatsTable[[#This Row],[HalfWidth]],ContinuousStatsTable[[#This Row],[BatchMeansHalfWidth]])</f>
        <v>1.3128379112122017E-2</v>
      </c>
    </row>
    <row r="192" spans="1:21" x14ac:dyDescent="0.25">
      <c r="A192" t="s">
        <v>68</v>
      </c>
      <c r="B192" t="s">
        <v>70</v>
      </c>
      <c r="C192">
        <v>14</v>
      </c>
      <c r="D192" t="s">
        <v>110</v>
      </c>
      <c r="E192" t="s">
        <v>108</v>
      </c>
      <c r="F192" t="s">
        <v>107</v>
      </c>
      <c r="G192">
        <v>2.4600717343535301</v>
      </c>
      <c r="H192">
        <v>2E+20</v>
      </c>
      <c r="I192">
        <v>0</v>
      </c>
      <c r="J192">
        <v>3</v>
      </c>
      <c r="K192">
        <v>3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2.1438526877419499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2.8210206059198599</v>
      </c>
      <c r="U192" s="5">
        <f>IF((ContinuousStatsTable[[#This Row],[RepsRequested]]&gt;1),ContinuousStatsTable[[#This Row],[HalfWidth]],ContinuousStatsTable[[#This Row],[BatchMeansHalfWidth]])</f>
        <v>3.9385137336366303E-2</v>
      </c>
    </row>
    <row r="193" spans="1:21" x14ac:dyDescent="0.25">
      <c r="A193" t="s">
        <v>68</v>
      </c>
      <c r="B193" t="s">
        <v>70</v>
      </c>
      <c r="C193">
        <v>14</v>
      </c>
      <c r="D193" t="s">
        <v>110</v>
      </c>
      <c r="E193" t="s">
        <v>109</v>
      </c>
      <c r="F193" t="s">
        <v>107</v>
      </c>
      <c r="G193">
        <v>3</v>
      </c>
      <c r="H193">
        <v>2E+20</v>
      </c>
      <c r="I193">
        <v>3</v>
      </c>
      <c r="J193">
        <v>3</v>
      </c>
      <c r="K193">
        <v>3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3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3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3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25">
      <c r="A194" t="s">
        <v>68</v>
      </c>
      <c r="B194" t="s">
        <v>70</v>
      </c>
      <c r="C194">
        <v>14</v>
      </c>
      <c r="D194" t="s">
        <v>102</v>
      </c>
      <c r="E194" t="s">
        <v>103</v>
      </c>
      <c r="F194" t="s">
        <v>81</v>
      </c>
      <c r="G194">
        <v>1.0521051958792</v>
      </c>
      <c r="H194">
        <v>2E+20</v>
      </c>
      <c r="I194">
        <v>0</v>
      </c>
      <c r="J194">
        <v>6</v>
      </c>
      <c r="K194">
        <v>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0.19189158616794599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5.4909452366679696</v>
      </c>
      <c r="U194" s="5">
        <f>IF((ContinuousStatsTable[[#This Row],[RepsRequested]]&gt;1),ContinuousStatsTable[[#This Row],[HalfWidth]],ContinuousStatsTable[[#This Row],[BatchMeansHalfWidth]])</f>
        <v>0.24231721094461828</v>
      </c>
    </row>
    <row r="195" spans="1:21" x14ac:dyDescent="0.25">
      <c r="A195" t="s">
        <v>68</v>
      </c>
      <c r="B195" t="s">
        <v>70</v>
      </c>
      <c r="C195">
        <v>14</v>
      </c>
      <c r="D195" t="s">
        <v>111</v>
      </c>
      <c r="E195" t="s">
        <v>106</v>
      </c>
      <c r="F195" t="s">
        <v>107</v>
      </c>
      <c r="G195">
        <v>0.77551946677142003</v>
      </c>
      <c r="H195">
        <v>2E+20</v>
      </c>
      <c r="I195">
        <v>0</v>
      </c>
      <c r="J195">
        <v>1</v>
      </c>
      <c r="K195">
        <v>0.5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0.65446751492631405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0.87655661977495902</v>
      </c>
      <c r="U195" s="5">
        <f>IF((ContinuousStatsTable[[#This Row],[RepsRequested]]&gt;1),ContinuousStatsTable[[#This Row],[HalfWidth]],ContinuousStatsTable[[#This Row],[BatchMeansHalfWidth]])</f>
        <v>1.2908170108515506E-2</v>
      </c>
    </row>
    <row r="196" spans="1:21" x14ac:dyDescent="0.25">
      <c r="A196" t="s">
        <v>68</v>
      </c>
      <c r="B196" t="s">
        <v>70</v>
      </c>
      <c r="C196">
        <v>14</v>
      </c>
      <c r="D196" t="s">
        <v>111</v>
      </c>
      <c r="E196" t="s">
        <v>108</v>
      </c>
      <c r="F196" t="s">
        <v>107</v>
      </c>
      <c r="G196">
        <v>1.5510389335428401</v>
      </c>
      <c r="H196">
        <v>2E+20</v>
      </c>
      <c r="I196">
        <v>0</v>
      </c>
      <c r="J196">
        <v>2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1.3089350298526301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1.75311323954992</v>
      </c>
      <c r="U196" s="5">
        <f>IF((ContinuousStatsTable[[#This Row],[RepsRequested]]&gt;1),ContinuousStatsTable[[#This Row],[HalfWidth]],ContinuousStatsTable[[#This Row],[BatchMeansHalfWidth]])</f>
        <v>2.5816340217031112E-2</v>
      </c>
    </row>
    <row r="197" spans="1:21" x14ac:dyDescent="0.25">
      <c r="A197" t="s">
        <v>68</v>
      </c>
      <c r="B197" t="s">
        <v>70</v>
      </c>
      <c r="C197">
        <v>14</v>
      </c>
      <c r="D197" t="s">
        <v>111</v>
      </c>
      <c r="E197" t="s">
        <v>109</v>
      </c>
      <c r="F197" t="s">
        <v>107</v>
      </c>
      <c r="G197">
        <v>2</v>
      </c>
      <c r="H197">
        <v>2E+20</v>
      </c>
      <c r="I197">
        <v>2</v>
      </c>
      <c r="J197">
        <v>2</v>
      </c>
      <c r="K197">
        <v>2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2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0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2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2</v>
      </c>
      <c r="U197" s="5">
        <f>IF((ContinuousStatsTable[[#This Row],[RepsRequested]]&gt;1),ContinuousStatsTable[[#This Row],[HalfWidth]],ContinuousStatsTable[[#This Row],[BatchMeansHalfWidth]])</f>
        <v>0</v>
      </c>
    </row>
    <row r="198" spans="1:21" x14ac:dyDescent="0.25">
      <c r="A198" t="s">
        <v>68</v>
      </c>
      <c r="B198" t="s">
        <v>70</v>
      </c>
      <c r="C198">
        <v>15</v>
      </c>
      <c r="D198" t="s">
        <v>79</v>
      </c>
      <c r="E198" t="s">
        <v>103</v>
      </c>
      <c r="F198" t="s">
        <v>81</v>
      </c>
      <c r="G198">
        <v>1.75466321100963E-2</v>
      </c>
      <c r="H198">
        <v>2E+20</v>
      </c>
      <c r="I198">
        <v>0</v>
      </c>
      <c r="J198">
        <v>1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0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0.19932088640805501</v>
      </c>
      <c r="U198" s="5">
        <f>IF((ContinuousStatsTable[[#This Row],[RepsRequested]]&gt;1),ContinuousStatsTable[[#This Row],[HalfWidth]],ContinuousStatsTable[[#This Row],[BatchMeansHalfWidth]])</f>
        <v>9.3562180916944085E-3</v>
      </c>
    </row>
    <row r="199" spans="1:21" x14ac:dyDescent="0.25">
      <c r="A199" t="s">
        <v>68</v>
      </c>
      <c r="B199" t="s">
        <v>70</v>
      </c>
      <c r="C199">
        <v>15</v>
      </c>
      <c r="D199" t="s">
        <v>84</v>
      </c>
      <c r="E199" t="s">
        <v>103</v>
      </c>
      <c r="F199" t="s">
        <v>81</v>
      </c>
      <c r="G199">
        <v>0.17106558529173099</v>
      </c>
      <c r="H199">
        <v>2E+20</v>
      </c>
      <c r="I199">
        <v>0</v>
      </c>
      <c r="J199">
        <v>2</v>
      </c>
      <c r="K199">
        <v>1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1.39644749780735E-2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1.6678000682321801</v>
      </c>
      <c r="U199" s="5">
        <f>IF((ContinuousStatsTable[[#This Row],[RepsRequested]]&gt;1),ContinuousStatsTable[[#This Row],[HalfWidth]],ContinuousStatsTable[[#This Row],[BatchMeansHalfWidth]])</f>
        <v>7.6930967807074077E-2</v>
      </c>
    </row>
    <row r="200" spans="1:21" x14ac:dyDescent="0.25">
      <c r="A200" t="s">
        <v>68</v>
      </c>
      <c r="B200" t="s">
        <v>70</v>
      </c>
      <c r="C200">
        <v>15</v>
      </c>
      <c r="D200" t="s">
        <v>85</v>
      </c>
      <c r="E200" t="s">
        <v>104</v>
      </c>
      <c r="F200" t="s">
        <v>87</v>
      </c>
      <c r="G200">
        <v>3.65338437407673</v>
      </c>
      <c r="H200">
        <v>2E+20</v>
      </c>
      <c r="I200">
        <v>0</v>
      </c>
      <c r="J200">
        <v>10</v>
      </c>
      <c r="K200">
        <v>7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2.40422103967127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10.2687249502188</v>
      </c>
      <c r="U200" s="5">
        <f>IF((ContinuousStatsTable[[#This Row],[RepsRequested]]&gt;1),ContinuousStatsTable[[#This Row],[HalfWidth]],ContinuousStatsTable[[#This Row],[BatchMeansHalfWidth]])</f>
        <v>0.35615857598446116</v>
      </c>
    </row>
    <row r="201" spans="1:21" x14ac:dyDescent="0.25">
      <c r="A201" t="s">
        <v>68</v>
      </c>
      <c r="B201" t="s">
        <v>70</v>
      </c>
      <c r="C201">
        <v>15</v>
      </c>
      <c r="D201" t="s">
        <v>100</v>
      </c>
      <c r="E201" t="s">
        <v>103</v>
      </c>
      <c r="F201" t="s">
        <v>81</v>
      </c>
      <c r="G201">
        <v>2.0493305420593601E-2</v>
      </c>
      <c r="H201">
        <v>2E+20</v>
      </c>
      <c r="I201">
        <v>0</v>
      </c>
      <c r="J201">
        <v>1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0.106816394444955</v>
      </c>
      <c r="U201" s="5">
        <f>IF((ContinuousStatsTable[[#This Row],[RepsRequested]]&gt;1),ContinuousStatsTable[[#This Row],[HalfWidth]],ContinuousStatsTable[[#This Row],[BatchMeansHalfWidth]])</f>
        <v>6.064265491757044E-3</v>
      </c>
    </row>
    <row r="202" spans="1:21" x14ac:dyDescent="0.25">
      <c r="A202" t="s">
        <v>68</v>
      </c>
      <c r="B202" t="s">
        <v>70</v>
      </c>
      <c r="C202">
        <v>15</v>
      </c>
      <c r="D202" t="s">
        <v>105</v>
      </c>
      <c r="E202" t="s">
        <v>106</v>
      </c>
      <c r="F202" t="s">
        <v>107</v>
      </c>
      <c r="G202">
        <v>8.7942632230637793E-2</v>
      </c>
      <c r="H202">
        <v>2E+20</v>
      </c>
      <c r="I202">
        <v>0</v>
      </c>
      <c r="J202">
        <v>1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1.6518466630091499E-2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0.18039060663533099</v>
      </c>
      <c r="U202" s="5">
        <f>IF((ContinuousStatsTable[[#This Row],[RepsRequested]]&gt;1),ContinuousStatsTable[[#This Row],[HalfWidth]],ContinuousStatsTable[[#This Row],[BatchMeansHalfWidth]])</f>
        <v>9.0604727638161874E-3</v>
      </c>
    </row>
    <row r="203" spans="1:21" x14ac:dyDescent="0.25">
      <c r="A203" t="s">
        <v>68</v>
      </c>
      <c r="B203" t="s">
        <v>70</v>
      </c>
      <c r="C203">
        <v>15</v>
      </c>
      <c r="D203" t="s">
        <v>105</v>
      </c>
      <c r="E203" t="s">
        <v>108</v>
      </c>
      <c r="F203" t="s">
        <v>107</v>
      </c>
      <c r="G203">
        <v>8.7942632230637793E-2</v>
      </c>
      <c r="H203">
        <v>2E+20</v>
      </c>
      <c r="I203">
        <v>0</v>
      </c>
      <c r="J203">
        <v>1</v>
      </c>
      <c r="K203">
        <v>0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1.6518466630091499E-2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0.18039060663533099</v>
      </c>
      <c r="U203" s="5">
        <f>IF((ContinuousStatsTable[[#This Row],[RepsRequested]]&gt;1),ContinuousStatsTable[[#This Row],[HalfWidth]],ContinuousStatsTable[[#This Row],[BatchMeansHalfWidth]])</f>
        <v>9.0604727638161874E-3</v>
      </c>
    </row>
    <row r="204" spans="1:21" x14ac:dyDescent="0.25">
      <c r="A204" t="s">
        <v>68</v>
      </c>
      <c r="B204" t="s">
        <v>70</v>
      </c>
      <c r="C204">
        <v>15</v>
      </c>
      <c r="D204" t="s">
        <v>105</v>
      </c>
      <c r="E204" t="s">
        <v>109</v>
      </c>
      <c r="F204" t="s">
        <v>107</v>
      </c>
      <c r="G204">
        <v>1</v>
      </c>
      <c r="H204">
        <v>2E+20</v>
      </c>
      <c r="I204">
        <v>1</v>
      </c>
      <c r="J204">
        <v>1</v>
      </c>
      <c r="K204">
        <v>1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1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1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1</v>
      </c>
      <c r="U204" s="5">
        <f>IF((ContinuousStatsTable[[#This Row],[RepsRequested]]&gt;1),ContinuousStatsTable[[#This Row],[HalfWidth]],ContinuousStatsTable[[#This Row],[BatchMeansHalfWidth]])</f>
        <v>0</v>
      </c>
    </row>
    <row r="205" spans="1:21" x14ac:dyDescent="0.25">
      <c r="A205" t="s">
        <v>68</v>
      </c>
      <c r="B205" t="s">
        <v>70</v>
      </c>
      <c r="C205">
        <v>15</v>
      </c>
      <c r="D205" t="s">
        <v>110</v>
      </c>
      <c r="E205" t="s">
        <v>106</v>
      </c>
      <c r="F205" t="s">
        <v>107</v>
      </c>
      <c r="G205">
        <v>0.81520444834823402</v>
      </c>
      <c r="H205">
        <v>2E+20</v>
      </c>
      <c r="I205">
        <v>0</v>
      </c>
      <c r="J205">
        <v>1</v>
      </c>
      <c r="K205">
        <v>1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0.71461756258065001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0.94034020197328505</v>
      </c>
      <c r="U205" s="5">
        <f>IF((ContinuousStatsTable[[#This Row],[RepsRequested]]&gt;1),ContinuousStatsTable[[#This Row],[HalfWidth]],ContinuousStatsTable[[#This Row],[BatchMeansHalfWidth]])</f>
        <v>1.3128379112122017E-2</v>
      </c>
    </row>
    <row r="206" spans="1:21" x14ac:dyDescent="0.25">
      <c r="A206" t="s">
        <v>68</v>
      </c>
      <c r="B206" t="s">
        <v>70</v>
      </c>
      <c r="C206">
        <v>15</v>
      </c>
      <c r="D206" t="s">
        <v>110</v>
      </c>
      <c r="E206" t="s">
        <v>108</v>
      </c>
      <c r="F206" t="s">
        <v>107</v>
      </c>
      <c r="G206">
        <v>2.4456133450447002</v>
      </c>
      <c r="H206">
        <v>2E+20</v>
      </c>
      <c r="I206">
        <v>0</v>
      </c>
      <c r="J206">
        <v>3</v>
      </c>
      <c r="K206">
        <v>3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2.1438526877419499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2.8210206059198599</v>
      </c>
      <c r="U206" s="5">
        <f>IF((ContinuousStatsTable[[#This Row],[RepsRequested]]&gt;1),ContinuousStatsTable[[#This Row],[HalfWidth]],ContinuousStatsTable[[#This Row],[BatchMeansHalfWidth]])</f>
        <v>3.9385137336366303E-2</v>
      </c>
    </row>
    <row r="207" spans="1:21" x14ac:dyDescent="0.25">
      <c r="A207" t="s">
        <v>68</v>
      </c>
      <c r="B207" t="s">
        <v>70</v>
      </c>
      <c r="C207">
        <v>15</v>
      </c>
      <c r="D207" t="s">
        <v>110</v>
      </c>
      <c r="E207" t="s">
        <v>109</v>
      </c>
      <c r="F207" t="s">
        <v>107</v>
      </c>
      <c r="G207">
        <v>3</v>
      </c>
      <c r="H207">
        <v>2E+20</v>
      </c>
      <c r="I207">
        <v>3</v>
      </c>
      <c r="J207">
        <v>3</v>
      </c>
      <c r="K207">
        <v>3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3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3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3</v>
      </c>
      <c r="U207" s="5">
        <f>IF((ContinuousStatsTable[[#This Row],[RepsRequested]]&gt;1),ContinuousStatsTable[[#This Row],[HalfWidth]],ContinuousStatsTable[[#This Row],[BatchMeansHalfWidth]])</f>
        <v>0</v>
      </c>
    </row>
    <row r="208" spans="1:21" x14ac:dyDescent="0.25">
      <c r="A208" t="s">
        <v>68</v>
      </c>
      <c r="B208" t="s">
        <v>70</v>
      </c>
      <c r="C208">
        <v>15</v>
      </c>
      <c r="D208" t="s">
        <v>102</v>
      </c>
      <c r="E208" t="s">
        <v>103</v>
      </c>
      <c r="F208" t="s">
        <v>81</v>
      </c>
      <c r="G208">
        <v>0.99866550620960504</v>
      </c>
      <c r="H208">
        <v>2E+20</v>
      </c>
      <c r="I208">
        <v>0</v>
      </c>
      <c r="J208">
        <v>7</v>
      </c>
      <c r="K208">
        <v>3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0.19189158616794599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5.4909452366679696</v>
      </c>
      <c r="U208" s="5">
        <f>IF((ContinuousStatsTable[[#This Row],[RepsRequested]]&gt;1),ContinuousStatsTable[[#This Row],[HalfWidth]],ContinuousStatsTable[[#This Row],[BatchMeansHalfWidth]])</f>
        <v>0.24231721094461828</v>
      </c>
    </row>
    <row r="209" spans="1:21" x14ac:dyDescent="0.25">
      <c r="A209" t="s">
        <v>68</v>
      </c>
      <c r="B209" t="s">
        <v>70</v>
      </c>
      <c r="C209">
        <v>15</v>
      </c>
      <c r="D209" t="s">
        <v>111</v>
      </c>
      <c r="E209" t="s">
        <v>106</v>
      </c>
      <c r="F209" t="s">
        <v>107</v>
      </c>
      <c r="G209">
        <v>0.75880561094163901</v>
      </c>
      <c r="H209">
        <v>2E+20</v>
      </c>
      <c r="I209">
        <v>0</v>
      </c>
      <c r="J209">
        <v>1</v>
      </c>
      <c r="K209">
        <v>1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0.65446751492631405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0.87655661977495902</v>
      </c>
      <c r="U209" s="5">
        <f>IF((ContinuousStatsTable[[#This Row],[RepsRequested]]&gt;1),ContinuousStatsTable[[#This Row],[HalfWidth]],ContinuousStatsTable[[#This Row],[BatchMeansHalfWidth]])</f>
        <v>1.2908170108515506E-2</v>
      </c>
    </row>
    <row r="210" spans="1:21" x14ac:dyDescent="0.25">
      <c r="A210" t="s">
        <v>68</v>
      </c>
      <c r="B210" t="s">
        <v>70</v>
      </c>
      <c r="C210">
        <v>15</v>
      </c>
      <c r="D210" t="s">
        <v>111</v>
      </c>
      <c r="E210" t="s">
        <v>108</v>
      </c>
      <c r="F210" t="s">
        <v>107</v>
      </c>
      <c r="G210">
        <v>1.51761122188328</v>
      </c>
      <c r="H210">
        <v>2E+20</v>
      </c>
      <c r="I210">
        <v>0</v>
      </c>
      <c r="J210">
        <v>2</v>
      </c>
      <c r="K210">
        <v>2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1.3089350298526301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1.75311323954992</v>
      </c>
      <c r="U210" s="5">
        <f>IF((ContinuousStatsTable[[#This Row],[RepsRequested]]&gt;1),ContinuousStatsTable[[#This Row],[HalfWidth]],ContinuousStatsTable[[#This Row],[BatchMeansHalfWidth]])</f>
        <v>2.5816340217031112E-2</v>
      </c>
    </row>
    <row r="211" spans="1:21" x14ac:dyDescent="0.25">
      <c r="A211" t="s">
        <v>68</v>
      </c>
      <c r="B211" t="s">
        <v>70</v>
      </c>
      <c r="C211">
        <v>15</v>
      </c>
      <c r="D211" t="s">
        <v>111</v>
      </c>
      <c r="E211" t="s">
        <v>109</v>
      </c>
      <c r="F211" t="s">
        <v>107</v>
      </c>
      <c r="G211">
        <v>2</v>
      </c>
      <c r="H211">
        <v>2E+20</v>
      </c>
      <c r="I211">
        <v>2</v>
      </c>
      <c r="J211">
        <v>2</v>
      </c>
      <c r="K211">
        <v>2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2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2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2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25">
      <c r="A212" t="s">
        <v>68</v>
      </c>
      <c r="B212" t="s">
        <v>70</v>
      </c>
      <c r="C212">
        <v>16</v>
      </c>
      <c r="D212" t="s">
        <v>79</v>
      </c>
      <c r="E212" t="s">
        <v>103</v>
      </c>
      <c r="F212" t="s">
        <v>81</v>
      </c>
      <c r="G212">
        <v>1.4649635467781001E-2</v>
      </c>
      <c r="H212">
        <v>2E+20</v>
      </c>
      <c r="I212">
        <v>0</v>
      </c>
      <c r="J212">
        <v>1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0.19932088640805501</v>
      </c>
      <c r="U212" s="5">
        <f>IF((ContinuousStatsTable[[#This Row],[RepsRequested]]&gt;1),ContinuousStatsTable[[#This Row],[HalfWidth]],ContinuousStatsTable[[#This Row],[BatchMeansHalfWidth]])</f>
        <v>9.3562180916944085E-3</v>
      </c>
    </row>
    <row r="213" spans="1:21" x14ac:dyDescent="0.25">
      <c r="A213" t="s">
        <v>68</v>
      </c>
      <c r="B213" t="s">
        <v>70</v>
      </c>
      <c r="C213">
        <v>16</v>
      </c>
      <c r="D213" t="s">
        <v>84</v>
      </c>
      <c r="E213" t="s">
        <v>103</v>
      </c>
      <c r="F213" t="s">
        <v>81</v>
      </c>
      <c r="G213">
        <v>0.12197599057688301</v>
      </c>
      <c r="H213">
        <v>2E+20</v>
      </c>
      <c r="I213">
        <v>0</v>
      </c>
      <c r="J213">
        <v>2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1.39644749780735E-2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1.6678000682321801</v>
      </c>
      <c r="U213" s="5">
        <f>IF((ContinuousStatsTable[[#This Row],[RepsRequested]]&gt;1),ContinuousStatsTable[[#This Row],[HalfWidth]],ContinuousStatsTable[[#This Row],[BatchMeansHalfWidth]])</f>
        <v>7.6930967807074077E-2</v>
      </c>
    </row>
    <row r="214" spans="1:21" x14ac:dyDescent="0.25">
      <c r="A214" t="s">
        <v>68</v>
      </c>
      <c r="B214" t="s">
        <v>70</v>
      </c>
      <c r="C214">
        <v>16</v>
      </c>
      <c r="D214" t="s">
        <v>85</v>
      </c>
      <c r="E214" t="s">
        <v>104</v>
      </c>
      <c r="F214" t="s">
        <v>87</v>
      </c>
      <c r="G214">
        <v>3.7060228527044301</v>
      </c>
      <c r="H214">
        <v>2E+20</v>
      </c>
      <c r="I214">
        <v>0</v>
      </c>
      <c r="J214">
        <v>10</v>
      </c>
      <c r="K214">
        <v>9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2.40422103967127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10.2687249502188</v>
      </c>
      <c r="U214" s="5">
        <f>IF((ContinuousStatsTable[[#This Row],[RepsRequested]]&gt;1),ContinuousStatsTable[[#This Row],[HalfWidth]],ContinuousStatsTable[[#This Row],[BatchMeansHalfWidth]])</f>
        <v>0.35615857598446116</v>
      </c>
    </row>
    <row r="215" spans="1:21" x14ac:dyDescent="0.25">
      <c r="A215" t="s">
        <v>68</v>
      </c>
      <c r="B215" t="s">
        <v>70</v>
      </c>
      <c r="C215">
        <v>16</v>
      </c>
      <c r="D215" t="s">
        <v>100</v>
      </c>
      <c r="E215" t="s">
        <v>103</v>
      </c>
      <c r="F215" t="s">
        <v>81</v>
      </c>
      <c r="G215">
        <v>1.03424239248386E-2</v>
      </c>
      <c r="H215">
        <v>2E+20</v>
      </c>
      <c r="I215">
        <v>0</v>
      </c>
      <c r="J215">
        <v>1</v>
      </c>
      <c r="K215">
        <v>0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0.106816394444955</v>
      </c>
      <c r="U215" s="5">
        <f>IF((ContinuousStatsTable[[#This Row],[RepsRequested]]&gt;1),ContinuousStatsTable[[#This Row],[HalfWidth]],ContinuousStatsTable[[#This Row],[BatchMeansHalfWidth]])</f>
        <v>6.064265491757044E-3</v>
      </c>
    </row>
    <row r="216" spans="1:21" x14ac:dyDescent="0.25">
      <c r="A216" t="s">
        <v>68</v>
      </c>
      <c r="B216" t="s">
        <v>70</v>
      </c>
      <c r="C216">
        <v>16</v>
      </c>
      <c r="D216" t="s">
        <v>105</v>
      </c>
      <c r="E216" t="s">
        <v>106</v>
      </c>
      <c r="F216" t="s">
        <v>107</v>
      </c>
      <c r="G216">
        <v>6.7729757263278401E-2</v>
      </c>
      <c r="H216">
        <v>2E+20</v>
      </c>
      <c r="I216">
        <v>0</v>
      </c>
      <c r="J216">
        <v>1</v>
      </c>
      <c r="K216">
        <v>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1.6518466630091499E-2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0.18039060663533099</v>
      </c>
      <c r="U216" s="5">
        <f>IF((ContinuousStatsTable[[#This Row],[RepsRequested]]&gt;1),ContinuousStatsTable[[#This Row],[HalfWidth]],ContinuousStatsTable[[#This Row],[BatchMeansHalfWidth]])</f>
        <v>9.0604727638161874E-3</v>
      </c>
    </row>
    <row r="217" spans="1:21" x14ac:dyDescent="0.25">
      <c r="A217" t="s">
        <v>68</v>
      </c>
      <c r="B217" t="s">
        <v>70</v>
      </c>
      <c r="C217">
        <v>16</v>
      </c>
      <c r="D217" t="s">
        <v>105</v>
      </c>
      <c r="E217" t="s">
        <v>108</v>
      </c>
      <c r="F217" t="s">
        <v>107</v>
      </c>
      <c r="G217">
        <v>6.7729757263278401E-2</v>
      </c>
      <c r="H217">
        <v>2E+20</v>
      </c>
      <c r="I217">
        <v>0</v>
      </c>
      <c r="J217">
        <v>1</v>
      </c>
      <c r="K217">
        <v>0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1.6518466630091499E-2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0.18039060663533099</v>
      </c>
      <c r="U217" s="5">
        <f>IF((ContinuousStatsTable[[#This Row],[RepsRequested]]&gt;1),ContinuousStatsTable[[#This Row],[HalfWidth]],ContinuousStatsTable[[#This Row],[BatchMeansHalfWidth]])</f>
        <v>9.0604727638161874E-3</v>
      </c>
    </row>
    <row r="218" spans="1:21" x14ac:dyDescent="0.25">
      <c r="A218" t="s">
        <v>68</v>
      </c>
      <c r="B218" t="s">
        <v>70</v>
      </c>
      <c r="C218">
        <v>16</v>
      </c>
      <c r="D218" t="s">
        <v>105</v>
      </c>
      <c r="E218" t="s">
        <v>109</v>
      </c>
      <c r="F218" t="s">
        <v>107</v>
      </c>
      <c r="G218">
        <v>1</v>
      </c>
      <c r="H218">
        <v>2E+20</v>
      </c>
      <c r="I218">
        <v>1</v>
      </c>
      <c r="J218">
        <v>1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1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1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1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68</v>
      </c>
      <c r="B219" t="s">
        <v>70</v>
      </c>
      <c r="C219">
        <v>16</v>
      </c>
      <c r="D219" t="s">
        <v>110</v>
      </c>
      <c r="E219" t="s">
        <v>106</v>
      </c>
      <c r="F219" t="s">
        <v>107</v>
      </c>
      <c r="G219">
        <v>0.80809789622727102</v>
      </c>
      <c r="H219">
        <v>2E+20</v>
      </c>
      <c r="I219">
        <v>0</v>
      </c>
      <c r="J219">
        <v>1</v>
      </c>
      <c r="K219">
        <v>1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0.71461756258065001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0.94034020197328505</v>
      </c>
      <c r="U219" s="5">
        <f>IF((ContinuousStatsTable[[#This Row],[RepsRequested]]&gt;1),ContinuousStatsTable[[#This Row],[HalfWidth]],ContinuousStatsTable[[#This Row],[BatchMeansHalfWidth]])</f>
        <v>1.3128379112122017E-2</v>
      </c>
    </row>
    <row r="220" spans="1:21" x14ac:dyDescent="0.25">
      <c r="A220" t="s">
        <v>68</v>
      </c>
      <c r="B220" t="s">
        <v>70</v>
      </c>
      <c r="C220">
        <v>16</v>
      </c>
      <c r="D220" t="s">
        <v>110</v>
      </c>
      <c r="E220" t="s">
        <v>108</v>
      </c>
      <c r="F220" t="s">
        <v>107</v>
      </c>
      <c r="G220">
        <v>2.4242936886818098</v>
      </c>
      <c r="H220">
        <v>2E+20</v>
      </c>
      <c r="I220">
        <v>0</v>
      </c>
      <c r="J220">
        <v>3</v>
      </c>
      <c r="K220">
        <v>3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2.1438526877419499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2.8210206059198599</v>
      </c>
      <c r="U220" s="5">
        <f>IF((ContinuousStatsTable[[#This Row],[RepsRequested]]&gt;1),ContinuousStatsTable[[#This Row],[HalfWidth]],ContinuousStatsTable[[#This Row],[BatchMeansHalfWidth]])</f>
        <v>3.9385137336366303E-2</v>
      </c>
    </row>
    <row r="221" spans="1:21" x14ac:dyDescent="0.25">
      <c r="A221" t="s">
        <v>68</v>
      </c>
      <c r="B221" t="s">
        <v>70</v>
      </c>
      <c r="C221">
        <v>16</v>
      </c>
      <c r="D221" t="s">
        <v>110</v>
      </c>
      <c r="E221" t="s">
        <v>109</v>
      </c>
      <c r="F221" t="s">
        <v>107</v>
      </c>
      <c r="G221">
        <v>3</v>
      </c>
      <c r="H221">
        <v>2E+20</v>
      </c>
      <c r="I221">
        <v>3</v>
      </c>
      <c r="J221">
        <v>3</v>
      </c>
      <c r="K221">
        <v>3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3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3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3</v>
      </c>
      <c r="U221" s="5">
        <f>IF((ContinuousStatsTable[[#This Row],[RepsRequested]]&gt;1),ContinuousStatsTable[[#This Row],[HalfWidth]],ContinuousStatsTable[[#This Row],[BatchMeansHalfWidth]])</f>
        <v>0</v>
      </c>
    </row>
    <row r="222" spans="1:21" x14ac:dyDescent="0.25">
      <c r="A222" t="s">
        <v>68</v>
      </c>
      <c r="B222" t="s">
        <v>70</v>
      </c>
      <c r="C222">
        <v>16</v>
      </c>
      <c r="D222" t="s">
        <v>102</v>
      </c>
      <c r="E222" t="s">
        <v>103</v>
      </c>
      <c r="F222" t="s">
        <v>81</v>
      </c>
      <c r="G222">
        <v>1.13476111405311</v>
      </c>
      <c r="H222">
        <v>2E+20</v>
      </c>
      <c r="I222">
        <v>0</v>
      </c>
      <c r="J222">
        <v>7</v>
      </c>
      <c r="K222">
        <v>6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0.19189158616794599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5.4909452366679696</v>
      </c>
      <c r="U222" s="5">
        <f>IF((ContinuousStatsTable[[#This Row],[RepsRequested]]&gt;1),ContinuousStatsTable[[#This Row],[HalfWidth]],ContinuousStatsTable[[#This Row],[BatchMeansHalfWidth]])</f>
        <v>0.24231721094461828</v>
      </c>
    </row>
    <row r="223" spans="1:21" x14ac:dyDescent="0.25">
      <c r="A223" t="s">
        <v>68</v>
      </c>
      <c r="B223" t="s">
        <v>70</v>
      </c>
      <c r="C223">
        <v>16</v>
      </c>
      <c r="D223" t="s">
        <v>111</v>
      </c>
      <c r="E223" t="s">
        <v>106</v>
      </c>
      <c r="F223" t="s">
        <v>107</v>
      </c>
      <c r="G223">
        <v>0.77246571109852302</v>
      </c>
      <c r="H223">
        <v>2E+20</v>
      </c>
      <c r="I223">
        <v>0</v>
      </c>
      <c r="J223">
        <v>1</v>
      </c>
      <c r="K223">
        <v>1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0.65446751492631405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0.87655661977495902</v>
      </c>
      <c r="U223" s="5">
        <f>IF((ContinuousStatsTable[[#This Row],[RepsRequested]]&gt;1),ContinuousStatsTable[[#This Row],[HalfWidth]],ContinuousStatsTable[[#This Row],[BatchMeansHalfWidth]])</f>
        <v>1.2908170108515506E-2</v>
      </c>
    </row>
    <row r="224" spans="1:21" x14ac:dyDescent="0.25">
      <c r="A224" t="s">
        <v>68</v>
      </c>
      <c r="B224" t="s">
        <v>70</v>
      </c>
      <c r="C224">
        <v>16</v>
      </c>
      <c r="D224" t="s">
        <v>111</v>
      </c>
      <c r="E224" t="s">
        <v>108</v>
      </c>
      <c r="F224" t="s">
        <v>107</v>
      </c>
      <c r="G224">
        <v>1.54493142219705</v>
      </c>
      <c r="H224">
        <v>2E+20</v>
      </c>
      <c r="I224">
        <v>0</v>
      </c>
      <c r="J224">
        <v>2</v>
      </c>
      <c r="K224">
        <v>2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1.3089350298526301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1.75311323954992</v>
      </c>
      <c r="U224" s="5">
        <f>IF((ContinuousStatsTable[[#This Row],[RepsRequested]]&gt;1),ContinuousStatsTable[[#This Row],[HalfWidth]],ContinuousStatsTable[[#This Row],[BatchMeansHalfWidth]])</f>
        <v>2.5816340217031112E-2</v>
      </c>
    </row>
    <row r="225" spans="1:21" x14ac:dyDescent="0.25">
      <c r="A225" t="s">
        <v>68</v>
      </c>
      <c r="B225" t="s">
        <v>70</v>
      </c>
      <c r="C225">
        <v>16</v>
      </c>
      <c r="D225" t="s">
        <v>111</v>
      </c>
      <c r="E225" t="s">
        <v>109</v>
      </c>
      <c r="F225" t="s">
        <v>107</v>
      </c>
      <c r="G225">
        <v>2</v>
      </c>
      <c r="H225">
        <v>2E+20</v>
      </c>
      <c r="I225">
        <v>2</v>
      </c>
      <c r="J225">
        <v>2</v>
      </c>
      <c r="K225">
        <v>2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2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2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2</v>
      </c>
      <c r="U225" s="5">
        <f>IF((ContinuousStatsTable[[#This Row],[RepsRequested]]&gt;1),ContinuousStatsTable[[#This Row],[HalfWidth]],ContinuousStatsTable[[#This Row],[BatchMeansHalfWidth]])</f>
        <v>0</v>
      </c>
    </row>
    <row r="226" spans="1:21" x14ac:dyDescent="0.25">
      <c r="A226" t="s">
        <v>68</v>
      </c>
      <c r="B226" t="s">
        <v>70</v>
      </c>
      <c r="C226">
        <v>17</v>
      </c>
      <c r="D226" t="s">
        <v>79</v>
      </c>
      <c r="E226" t="s">
        <v>103</v>
      </c>
      <c r="F226" t="s">
        <v>81</v>
      </c>
      <c r="G226">
        <v>2.1682407148989401E-2</v>
      </c>
      <c r="H226">
        <v>2E+20</v>
      </c>
      <c r="I226">
        <v>0</v>
      </c>
      <c r="J226">
        <v>1</v>
      </c>
      <c r="K226">
        <v>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0.19932088640805501</v>
      </c>
      <c r="U226" s="5">
        <f>IF((ContinuousStatsTable[[#This Row],[RepsRequested]]&gt;1),ContinuousStatsTable[[#This Row],[HalfWidth]],ContinuousStatsTable[[#This Row],[BatchMeansHalfWidth]])</f>
        <v>9.3562180916944085E-3</v>
      </c>
    </row>
    <row r="227" spans="1:21" x14ac:dyDescent="0.25">
      <c r="A227" t="s">
        <v>68</v>
      </c>
      <c r="B227" t="s">
        <v>70</v>
      </c>
      <c r="C227">
        <v>17</v>
      </c>
      <c r="D227" t="s">
        <v>84</v>
      </c>
      <c r="E227" t="s">
        <v>103</v>
      </c>
      <c r="F227" t="s">
        <v>81</v>
      </c>
      <c r="G227">
        <v>0.23331757183539301</v>
      </c>
      <c r="H227">
        <v>2E+20</v>
      </c>
      <c r="I227">
        <v>0</v>
      </c>
      <c r="J227">
        <v>3</v>
      </c>
      <c r="K227">
        <v>2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1.39644749780735E-2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1.6678000682321801</v>
      </c>
      <c r="U227" s="5">
        <f>IF((ContinuousStatsTable[[#This Row],[RepsRequested]]&gt;1),ContinuousStatsTable[[#This Row],[HalfWidth]],ContinuousStatsTable[[#This Row],[BatchMeansHalfWidth]])</f>
        <v>7.6930967807074077E-2</v>
      </c>
    </row>
    <row r="228" spans="1:21" x14ac:dyDescent="0.25">
      <c r="A228" t="s">
        <v>68</v>
      </c>
      <c r="B228" t="s">
        <v>70</v>
      </c>
      <c r="C228">
        <v>17</v>
      </c>
      <c r="D228" t="s">
        <v>85</v>
      </c>
      <c r="E228" t="s">
        <v>104</v>
      </c>
      <c r="F228" t="s">
        <v>87</v>
      </c>
      <c r="G228">
        <v>3.7198473830576702</v>
      </c>
      <c r="H228">
        <v>2E+20</v>
      </c>
      <c r="I228">
        <v>0</v>
      </c>
      <c r="J228">
        <v>11</v>
      </c>
      <c r="K228">
        <v>11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2.40422103967127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10.2687249502188</v>
      </c>
      <c r="U228" s="5">
        <f>IF((ContinuousStatsTable[[#This Row],[RepsRequested]]&gt;1),ContinuousStatsTable[[#This Row],[HalfWidth]],ContinuousStatsTable[[#This Row],[BatchMeansHalfWidth]])</f>
        <v>0.35615857598446116</v>
      </c>
    </row>
    <row r="229" spans="1:21" x14ac:dyDescent="0.25">
      <c r="A229" t="s">
        <v>68</v>
      </c>
      <c r="B229" t="s">
        <v>70</v>
      </c>
      <c r="C229">
        <v>17</v>
      </c>
      <c r="D229" t="s">
        <v>100</v>
      </c>
      <c r="E229" t="s">
        <v>103</v>
      </c>
      <c r="F229" t="s">
        <v>81</v>
      </c>
      <c r="G229">
        <v>3.49284454054875E-2</v>
      </c>
      <c r="H229">
        <v>2E+20</v>
      </c>
      <c r="I229">
        <v>0</v>
      </c>
      <c r="J229">
        <v>1</v>
      </c>
      <c r="K229">
        <v>0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0.106816394444955</v>
      </c>
      <c r="U229" s="5">
        <f>IF((ContinuousStatsTable[[#This Row],[RepsRequested]]&gt;1),ContinuousStatsTable[[#This Row],[HalfWidth]],ContinuousStatsTable[[#This Row],[BatchMeansHalfWidth]])</f>
        <v>6.064265491757044E-3</v>
      </c>
    </row>
    <row r="230" spans="1:21" x14ac:dyDescent="0.25">
      <c r="A230" t="s">
        <v>68</v>
      </c>
      <c r="B230" t="s">
        <v>70</v>
      </c>
      <c r="C230">
        <v>17</v>
      </c>
      <c r="D230" t="s">
        <v>105</v>
      </c>
      <c r="E230" t="s">
        <v>106</v>
      </c>
      <c r="F230" t="s">
        <v>107</v>
      </c>
      <c r="G230">
        <v>0.12697799005291599</v>
      </c>
      <c r="H230">
        <v>2E+20</v>
      </c>
      <c r="I230">
        <v>0</v>
      </c>
      <c r="J230">
        <v>1</v>
      </c>
      <c r="K230">
        <v>0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1.6518466630091499E-2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0.18039060663533099</v>
      </c>
      <c r="U230" s="5">
        <f>IF((ContinuousStatsTable[[#This Row],[RepsRequested]]&gt;1),ContinuousStatsTable[[#This Row],[HalfWidth]],ContinuousStatsTable[[#This Row],[BatchMeansHalfWidth]])</f>
        <v>9.0604727638161874E-3</v>
      </c>
    </row>
    <row r="231" spans="1:21" x14ac:dyDescent="0.25">
      <c r="A231" t="s">
        <v>68</v>
      </c>
      <c r="B231" t="s">
        <v>70</v>
      </c>
      <c r="C231">
        <v>17</v>
      </c>
      <c r="D231" t="s">
        <v>105</v>
      </c>
      <c r="E231" t="s">
        <v>108</v>
      </c>
      <c r="F231" t="s">
        <v>107</v>
      </c>
      <c r="G231">
        <v>0.12697799005291599</v>
      </c>
      <c r="H231">
        <v>2E+20</v>
      </c>
      <c r="I231">
        <v>0</v>
      </c>
      <c r="J231">
        <v>1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1.6518466630091499E-2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0.18039060663533099</v>
      </c>
      <c r="U231" s="5">
        <f>IF((ContinuousStatsTable[[#This Row],[RepsRequested]]&gt;1),ContinuousStatsTable[[#This Row],[HalfWidth]],ContinuousStatsTable[[#This Row],[BatchMeansHalfWidth]])</f>
        <v>9.0604727638161874E-3</v>
      </c>
    </row>
    <row r="232" spans="1:21" x14ac:dyDescent="0.25">
      <c r="A232" t="s">
        <v>68</v>
      </c>
      <c r="B232" t="s">
        <v>70</v>
      </c>
      <c r="C232">
        <v>17</v>
      </c>
      <c r="D232" t="s">
        <v>105</v>
      </c>
      <c r="E232" t="s">
        <v>109</v>
      </c>
      <c r="F232" t="s">
        <v>107</v>
      </c>
      <c r="G232">
        <v>1</v>
      </c>
      <c r="H232">
        <v>2E+20</v>
      </c>
      <c r="I232">
        <v>1</v>
      </c>
      <c r="J232">
        <v>1</v>
      </c>
      <c r="K232">
        <v>1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1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1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1</v>
      </c>
      <c r="U232" s="5">
        <f>IF((ContinuousStatsTable[[#This Row],[RepsRequested]]&gt;1),ContinuousStatsTable[[#This Row],[HalfWidth]],ContinuousStatsTable[[#This Row],[BatchMeansHalfWidth]])</f>
        <v>0</v>
      </c>
    </row>
    <row r="233" spans="1:21" x14ac:dyDescent="0.25">
      <c r="A233" t="s">
        <v>68</v>
      </c>
      <c r="B233" t="s">
        <v>70</v>
      </c>
      <c r="C233">
        <v>17</v>
      </c>
      <c r="D233" t="s">
        <v>110</v>
      </c>
      <c r="E233" t="s">
        <v>106</v>
      </c>
      <c r="F233" t="s">
        <v>107</v>
      </c>
      <c r="G233">
        <v>0.81880279800386502</v>
      </c>
      <c r="H233">
        <v>2E+20</v>
      </c>
      <c r="I233">
        <v>0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0.71461756258065001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0.94034020197328505</v>
      </c>
      <c r="U233" s="5">
        <f>IF((ContinuousStatsTable[[#This Row],[RepsRequested]]&gt;1),ContinuousStatsTable[[#This Row],[HalfWidth]],ContinuousStatsTable[[#This Row],[BatchMeansHalfWidth]])</f>
        <v>1.3128379112122017E-2</v>
      </c>
    </row>
    <row r="234" spans="1:21" x14ac:dyDescent="0.25">
      <c r="A234" t="s">
        <v>68</v>
      </c>
      <c r="B234" t="s">
        <v>70</v>
      </c>
      <c r="C234">
        <v>17</v>
      </c>
      <c r="D234" t="s">
        <v>110</v>
      </c>
      <c r="E234" t="s">
        <v>108</v>
      </c>
      <c r="F234" t="s">
        <v>107</v>
      </c>
      <c r="G234">
        <v>2.4564083940115902</v>
      </c>
      <c r="H234">
        <v>2E+20</v>
      </c>
      <c r="I234">
        <v>0</v>
      </c>
      <c r="J234">
        <v>3</v>
      </c>
      <c r="K234">
        <v>3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2.1438526877419499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2.8210206059198599</v>
      </c>
      <c r="U234" s="5">
        <f>IF((ContinuousStatsTable[[#This Row],[RepsRequested]]&gt;1),ContinuousStatsTable[[#This Row],[HalfWidth]],ContinuousStatsTable[[#This Row],[BatchMeansHalfWidth]])</f>
        <v>3.9385137336366303E-2</v>
      </c>
    </row>
    <row r="235" spans="1:21" x14ac:dyDescent="0.25">
      <c r="A235" t="s">
        <v>68</v>
      </c>
      <c r="B235" t="s">
        <v>70</v>
      </c>
      <c r="C235">
        <v>17</v>
      </c>
      <c r="D235" t="s">
        <v>110</v>
      </c>
      <c r="E235" t="s">
        <v>109</v>
      </c>
      <c r="F235" t="s">
        <v>107</v>
      </c>
      <c r="G235">
        <v>3</v>
      </c>
      <c r="H235">
        <v>2E+20</v>
      </c>
      <c r="I235">
        <v>3</v>
      </c>
      <c r="J235">
        <v>3</v>
      </c>
      <c r="K235">
        <v>3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3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3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3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70</v>
      </c>
      <c r="C236">
        <v>17</v>
      </c>
      <c r="D236" t="s">
        <v>102</v>
      </c>
      <c r="E236" t="s">
        <v>103</v>
      </c>
      <c r="F236" t="s">
        <v>81</v>
      </c>
      <c r="G236">
        <v>0.97351056465620101</v>
      </c>
      <c r="H236">
        <v>2E+20</v>
      </c>
      <c r="I236">
        <v>0</v>
      </c>
      <c r="J236">
        <v>7</v>
      </c>
      <c r="K236">
        <v>6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0.19189158616794599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5.4909452366679696</v>
      </c>
      <c r="U236" s="5">
        <f>IF((ContinuousStatsTable[[#This Row],[RepsRequested]]&gt;1),ContinuousStatsTable[[#This Row],[HalfWidth]],ContinuousStatsTable[[#This Row],[BatchMeansHalfWidth]])</f>
        <v>0.24231721094461828</v>
      </c>
    </row>
    <row r="237" spans="1:21" x14ac:dyDescent="0.25">
      <c r="A237" t="s">
        <v>68</v>
      </c>
      <c r="B237" t="s">
        <v>70</v>
      </c>
      <c r="C237">
        <v>17</v>
      </c>
      <c r="D237" t="s">
        <v>111</v>
      </c>
      <c r="E237" t="s">
        <v>106</v>
      </c>
      <c r="F237" t="s">
        <v>107</v>
      </c>
      <c r="G237">
        <v>0.74485331080308204</v>
      </c>
      <c r="H237">
        <v>2E+20</v>
      </c>
      <c r="I237">
        <v>0</v>
      </c>
      <c r="J237">
        <v>1</v>
      </c>
      <c r="K237">
        <v>1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0.65446751492631405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0.87655661977495902</v>
      </c>
      <c r="U237" s="5">
        <f>IF((ContinuousStatsTable[[#This Row],[RepsRequested]]&gt;1),ContinuousStatsTable[[#This Row],[HalfWidth]],ContinuousStatsTable[[#This Row],[BatchMeansHalfWidth]])</f>
        <v>1.2908170108515506E-2</v>
      </c>
    </row>
    <row r="238" spans="1:21" x14ac:dyDescent="0.25">
      <c r="A238" t="s">
        <v>68</v>
      </c>
      <c r="B238" t="s">
        <v>70</v>
      </c>
      <c r="C238">
        <v>17</v>
      </c>
      <c r="D238" t="s">
        <v>111</v>
      </c>
      <c r="E238" t="s">
        <v>108</v>
      </c>
      <c r="F238" t="s">
        <v>107</v>
      </c>
      <c r="G238">
        <v>1.4897066216061601</v>
      </c>
      <c r="H238">
        <v>2E+20</v>
      </c>
      <c r="I238">
        <v>0</v>
      </c>
      <c r="J238">
        <v>2</v>
      </c>
      <c r="K238">
        <v>2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1.3089350298526301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1.75311323954992</v>
      </c>
      <c r="U238" s="5">
        <f>IF((ContinuousStatsTable[[#This Row],[RepsRequested]]&gt;1),ContinuousStatsTable[[#This Row],[HalfWidth]],ContinuousStatsTable[[#This Row],[BatchMeansHalfWidth]])</f>
        <v>2.5816340217031112E-2</v>
      </c>
    </row>
    <row r="239" spans="1:21" x14ac:dyDescent="0.25">
      <c r="A239" t="s">
        <v>68</v>
      </c>
      <c r="B239" t="s">
        <v>70</v>
      </c>
      <c r="C239">
        <v>17</v>
      </c>
      <c r="D239" t="s">
        <v>111</v>
      </c>
      <c r="E239" t="s">
        <v>109</v>
      </c>
      <c r="F239" t="s">
        <v>107</v>
      </c>
      <c r="G239">
        <v>2</v>
      </c>
      <c r="H239">
        <v>2E+20</v>
      </c>
      <c r="I239">
        <v>2</v>
      </c>
      <c r="J239">
        <v>2</v>
      </c>
      <c r="K239">
        <v>2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2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2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2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68</v>
      </c>
      <c r="B240" t="s">
        <v>70</v>
      </c>
      <c r="C240">
        <v>18</v>
      </c>
      <c r="D240" t="s">
        <v>79</v>
      </c>
      <c r="E240" t="s">
        <v>103</v>
      </c>
      <c r="F240" t="s">
        <v>81</v>
      </c>
      <c r="G240">
        <v>7.9840620412663099E-3</v>
      </c>
      <c r="H240">
        <v>2E+20</v>
      </c>
      <c r="I240">
        <v>0</v>
      </c>
      <c r="J240">
        <v>1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0.19932088640805501</v>
      </c>
      <c r="U240" s="5">
        <f>IF((ContinuousStatsTable[[#This Row],[RepsRequested]]&gt;1),ContinuousStatsTable[[#This Row],[HalfWidth]],ContinuousStatsTable[[#This Row],[BatchMeansHalfWidth]])</f>
        <v>9.3562180916944085E-3</v>
      </c>
    </row>
    <row r="241" spans="1:21" x14ac:dyDescent="0.25">
      <c r="A241" t="s">
        <v>68</v>
      </c>
      <c r="B241" t="s">
        <v>70</v>
      </c>
      <c r="C241">
        <v>18</v>
      </c>
      <c r="D241" t="s">
        <v>84</v>
      </c>
      <c r="E241" t="s">
        <v>103</v>
      </c>
      <c r="F241" t="s">
        <v>81</v>
      </c>
      <c r="G241">
        <v>9.9321485246474897E-2</v>
      </c>
      <c r="H241">
        <v>2E+20</v>
      </c>
      <c r="I241">
        <v>0</v>
      </c>
      <c r="J241">
        <v>3</v>
      </c>
      <c r="K241">
        <v>0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1.39644749780735E-2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1.6678000682321801</v>
      </c>
      <c r="U241" s="5">
        <f>IF((ContinuousStatsTable[[#This Row],[RepsRequested]]&gt;1),ContinuousStatsTable[[#This Row],[HalfWidth]],ContinuousStatsTable[[#This Row],[BatchMeansHalfWidth]])</f>
        <v>7.6930967807074077E-2</v>
      </c>
    </row>
    <row r="242" spans="1:21" x14ac:dyDescent="0.25">
      <c r="A242" t="s">
        <v>68</v>
      </c>
      <c r="B242" t="s">
        <v>70</v>
      </c>
      <c r="C242">
        <v>18</v>
      </c>
      <c r="D242" t="s">
        <v>85</v>
      </c>
      <c r="E242" t="s">
        <v>104</v>
      </c>
      <c r="F242" t="s">
        <v>87</v>
      </c>
      <c r="G242">
        <v>3.0937625190240601</v>
      </c>
      <c r="H242">
        <v>2E+20</v>
      </c>
      <c r="I242">
        <v>0</v>
      </c>
      <c r="J242">
        <v>9</v>
      </c>
      <c r="K242">
        <v>2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2.40422103967127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10.2687249502188</v>
      </c>
      <c r="U242" s="5">
        <f>IF((ContinuousStatsTable[[#This Row],[RepsRequested]]&gt;1),ContinuousStatsTable[[#This Row],[HalfWidth]],ContinuousStatsTable[[#This Row],[BatchMeansHalfWidth]])</f>
        <v>0.35615857598446116</v>
      </c>
    </row>
    <row r="243" spans="1:21" x14ac:dyDescent="0.25">
      <c r="A243" t="s">
        <v>68</v>
      </c>
      <c r="B243" t="s">
        <v>70</v>
      </c>
      <c r="C243">
        <v>18</v>
      </c>
      <c r="D243" t="s">
        <v>100</v>
      </c>
      <c r="E243" t="s">
        <v>103</v>
      </c>
      <c r="F243" t="s">
        <v>81</v>
      </c>
      <c r="G243">
        <v>6.4520342247721199E-3</v>
      </c>
      <c r="H243">
        <v>2E+20</v>
      </c>
      <c r="I243">
        <v>0</v>
      </c>
      <c r="J243">
        <v>1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0.106816394444955</v>
      </c>
      <c r="U243" s="5">
        <f>IF((ContinuousStatsTable[[#This Row],[RepsRequested]]&gt;1),ContinuousStatsTable[[#This Row],[HalfWidth]],ContinuousStatsTable[[#This Row],[BatchMeansHalfWidth]])</f>
        <v>6.064265491757044E-3</v>
      </c>
    </row>
    <row r="244" spans="1:21" x14ac:dyDescent="0.25">
      <c r="A244" t="s">
        <v>68</v>
      </c>
      <c r="B244" t="s">
        <v>70</v>
      </c>
      <c r="C244">
        <v>18</v>
      </c>
      <c r="D244" t="s">
        <v>105</v>
      </c>
      <c r="E244" t="s">
        <v>106</v>
      </c>
      <c r="F244" t="s">
        <v>107</v>
      </c>
      <c r="G244">
        <v>4.5358855690766198E-2</v>
      </c>
      <c r="H244">
        <v>2E+20</v>
      </c>
      <c r="I244">
        <v>0</v>
      </c>
      <c r="J244">
        <v>1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1.6518466630091499E-2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0.18039060663533099</v>
      </c>
      <c r="U244" s="5">
        <f>IF((ContinuousStatsTable[[#This Row],[RepsRequested]]&gt;1),ContinuousStatsTable[[#This Row],[HalfWidth]],ContinuousStatsTable[[#This Row],[BatchMeansHalfWidth]])</f>
        <v>9.0604727638161874E-3</v>
      </c>
    </row>
    <row r="245" spans="1:21" x14ac:dyDescent="0.25">
      <c r="A245" t="s">
        <v>68</v>
      </c>
      <c r="B245" t="s">
        <v>70</v>
      </c>
      <c r="C245">
        <v>18</v>
      </c>
      <c r="D245" t="s">
        <v>105</v>
      </c>
      <c r="E245" t="s">
        <v>108</v>
      </c>
      <c r="F245" t="s">
        <v>107</v>
      </c>
      <c r="G245">
        <v>4.5358855690766198E-2</v>
      </c>
      <c r="H245">
        <v>2E+20</v>
      </c>
      <c r="I245">
        <v>0</v>
      </c>
      <c r="J245">
        <v>1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1.6518466630091499E-2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0.18039060663533099</v>
      </c>
      <c r="U245" s="5">
        <f>IF((ContinuousStatsTable[[#This Row],[RepsRequested]]&gt;1),ContinuousStatsTable[[#This Row],[HalfWidth]],ContinuousStatsTable[[#This Row],[BatchMeansHalfWidth]])</f>
        <v>9.0604727638161874E-3</v>
      </c>
    </row>
    <row r="246" spans="1:21" x14ac:dyDescent="0.25">
      <c r="A246" t="s">
        <v>68</v>
      </c>
      <c r="B246" t="s">
        <v>70</v>
      </c>
      <c r="C246">
        <v>18</v>
      </c>
      <c r="D246" t="s">
        <v>105</v>
      </c>
      <c r="E246" t="s">
        <v>109</v>
      </c>
      <c r="F246" t="s">
        <v>107</v>
      </c>
      <c r="G246">
        <v>1</v>
      </c>
      <c r="H246">
        <v>2E+20</v>
      </c>
      <c r="I246">
        <v>1</v>
      </c>
      <c r="J246">
        <v>1</v>
      </c>
      <c r="K246">
        <v>1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1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0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1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1</v>
      </c>
      <c r="U246" s="5">
        <f>IF((ContinuousStatsTable[[#This Row],[RepsRequested]]&gt;1),ContinuousStatsTable[[#This Row],[HalfWidth]],ContinuousStatsTable[[#This Row],[BatchMeansHalfWidth]])</f>
        <v>0</v>
      </c>
    </row>
    <row r="247" spans="1:21" x14ac:dyDescent="0.25">
      <c r="A247" t="s">
        <v>68</v>
      </c>
      <c r="B247" t="s">
        <v>70</v>
      </c>
      <c r="C247">
        <v>18</v>
      </c>
      <c r="D247" t="s">
        <v>110</v>
      </c>
      <c r="E247" t="s">
        <v>106</v>
      </c>
      <c r="F247" t="s">
        <v>107</v>
      </c>
      <c r="G247">
        <v>0.750077866650808</v>
      </c>
      <c r="H247">
        <v>2E+20</v>
      </c>
      <c r="I247">
        <v>0</v>
      </c>
      <c r="J247">
        <v>1</v>
      </c>
      <c r="K247">
        <v>0.66666666666666696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0.71461756258065001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0.94034020197328505</v>
      </c>
      <c r="U247" s="5">
        <f>IF((ContinuousStatsTable[[#This Row],[RepsRequested]]&gt;1),ContinuousStatsTable[[#This Row],[HalfWidth]],ContinuousStatsTable[[#This Row],[BatchMeansHalfWidth]])</f>
        <v>1.3128379112122017E-2</v>
      </c>
    </row>
    <row r="248" spans="1:21" x14ac:dyDescent="0.25">
      <c r="A248" t="s">
        <v>68</v>
      </c>
      <c r="B248" t="s">
        <v>70</v>
      </c>
      <c r="C248">
        <v>18</v>
      </c>
      <c r="D248" t="s">
        <v>110</v>
      </c>
      <c r="E248" t="s">
        <v>108</v>
      </c>
      <c r="F248" t="s">
        <v>107</v>
      </c>
      <c r="G248">
        <v>2.2502335999524199</v>
      </c>
      <c r="H248">
        <v>2E+20</v>
      </c>
      <c r="I248">
        <v>0</v>
      </c>
      <c r="J248">
        <v>3</v>
      </c>
      <c r="K248">
        <v>2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2.1438526877419499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2.8210206059198599</v>
      </c>
      <c r="U248" s="5">
        <f>IF((ContinuousStatsTable[[#This Row],[RepsRequested]]&gt;1),ContinuousStatsTable[[#This Row],[HalfWidth]],ContinuousStatsTable[[#This Row],[BatchMeansHalfWidth]])</f>
        <v>3.9385137336366303E-2</v>
      </c>
    </row>
    <row r="249" spans="1:21" x14ac:dyDescent="0.25">
      <c r="A249" t="s">
        <v>68</v>
      </c>
      <c r="B249" t="s">
        <v>70</v>
      </c>
      <c r="C249">
        <v>18</v>
      </c>
      <c r="D249" t="s">
        <v>110</v>
      </c>
      <c r="E249" t="s">
        <v>109</v>
      </c>
      <c r="F249" t="s">
        <v>107</v>
      </c>
      <c r="G249">
        <v>3</v>
      </c>
      <c r="H249">
        <v>2E+20</v>
      </c>
      <c r="I249">
        <v>3</v>
      </c>
      <c r="J249">
        <v>3</v>
      </c>
      <c r="K249">
        <v>3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3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3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3</v>
      </c>
      <c r="U249" s="5">
        <f>IF((ContinuousStatsTable[[#This Row],[RepsRequested]]&gt;1),ContinuousStatsTable[[#This Row],[HalfWidth]],ContinuousStatsTable[[#This Row],[BatchMeansHalfWidth]])</f>
        <v>0</v>
      </c>
    </row>
    <row r="250" spans="1:21" x14ac:dyDescent="0.25">
      <c r="A250" t="s">
        <v>68</v>
      </c>
      <c r="B250" t="s">
        <v>70</v>
      </c>
      <c r="C250">
        <v>18</v>
      </c>
      <c r="D250" t="s">
        <v>102</v>
      </c>
      <c r="E250" t="s">
        <v>103</v>
      </c>
      <c r="F250" t="s">
        <v>81</v>
      </c>
      <c r="G250">
        <v>0.72977133755912305</v>
      </c>
      <c r="H250">
        <v>2E+20</v>
      </c>
      <c r="I250">
        <v>0</v>
      </c>
      <c r="J250">
        <v>5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0.19189158616794599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5.4909452366679696</v>
      </c>
      <c r="U250" s="5">
        <f>IF((ContinuousStatsTable[[#This Row],[RepsRequested]]&gt;1),ContinuousStatsTable[[#This Row],[HalfWidth]],ContinuousStatsTable[[#This Row],[BatchMeansHalfWidth]])</f>
        <v>0.24231721094461828</v>
      </c>
    </row>
    <row r="251" spans="1:21" x14ac:dyDescent="0.25">
      <c r="A251" t="s">
        <v>68</v>
      </c>
      <c r="B251" t="s">
        <v>70</v>
      </c>
      <c r="C251">
        <v>18</v>
      </c>
      <c r="D251" t="s">
        <v>111</v>
      </c>
      <c r="E251" t="s">
        <v>106</v>
      </c>
      <c r="F251" t="s">
        <v>107</v>
      </c>
      <c r="G251">
        <v>0.722694205089077</v>
      </c>
      <c r="H251">
        <v>2E+20</v>
      </c>
      <c r="I251">
        <v>0</v>
      </c>
      <c r="J251">
        <v>1</v>
      </c>
      <c r="K251">
        <v>0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0.65446751492631405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0.87655661977495902</v>
      </c>
      <c r="U251" s="5">
        <f>IF((ContinuousStatsTable[[#This Row],[RepsRequested]]&gt;1),ContinuousStatsTable[[#This Row],[HalfWidth]],ContinuousStatsTable[[#This Row],[BatchMeansHalfWidth]])</f>
        <v>1.2908170108515506E-2</v>
      </c>
    </row>
    <row r="252" spans="1:21" x14ac:dyDescent="0.25">
      <c r="A252" t="s">
        <v>68</v>
      </c>
      <c r="B252" t="s">
        <v>70</v>
      </c>
      <c r="C252">
        <v>18</v>
      </c>
      <c r="D252" t="s">
        <v>111</v>
      </c>
      <c r="E252" t="s">
        <v>108</v>
      </c>
      <c r="F252" t="s">
        <v>107</v>
      </c>
      <c r="G252">
        <v>1.44538841017815</v>
      </c>
      <c r="H252">
        <v>2E+20</v>
      </c>
      <c r="I252">
        <v>0</v>
      </c>
      <c r="J252">
        <v>2</v>
      </c>
      <c r="K252">
        <v>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1.3089350298526301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1.75311323954992</v>
      </c>
      <c r="U252" s="5">
        <f>IF((ContinuousStatsTable[[#This Row],[RepsRequested]]&gt;1),ContinuousStatsTable[[#This Row],[HalfWidth]],ContinuousStatsTable[[#This Row],[BatchMeansHalfWidth]])</f>
        <v>2.5816340217031112E-2</v>
      </c>
    </row>
    <row r="253" spans="1:21" x14ac:dyDescent="0.25">
      <c r="A253" t="s">
        <v>68</v>
      </c>
      <c r="B253" t="s">
        <v>70</v>
      </c>
      <c r="C253">
        <v>18</v>
      </c>
      <c r="D253" t="s">
        <v>111</v>
      </c>
      <c r="E253" t="s">
        <v>109</v>
      </c>
      <c r="F253" t="s">
        <v>107</v>
      </c>
      <c r="G253">
        <v>2</v>
      </c>
      <c r="H253">
        <v>2E+20</v>
      </c>
      <c r="I253">
        <v>2</v>
      </c>
      <c r="J253">
        <v>2</v>
      </c>
      <c r="K253">
        <v>2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2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2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2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68</v>
      </c>
      <c r="B254" t="s">
        <v>70</v>
      </c>
      <c r="C254">
        <v>19</v>
      </c>
      <c r="D254" t="s">
        <v>79</v>
      </c>
      <c r="E254" t="s">
        <v>103</v>
      </c>
      <c r="F254" t="s">
        <v>81</v>
      </c>
      <c r="G254">
        <v>2.75475824691527E-2</v>
      </c>
      <c r="H254">
        <v>2E+20</v>
      </c>
      <c r="I254">
        <v>0</v>
      </c>
      <c r="J254">
        <v>1</v>
      </c>
      <c r="K254">
        <v>0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0.19932088640805501</v>
      </c>
      <c r="U254" s="5">
        <f>IF((ContinuousStatsTable[[#This Row],[RepsRequested]]&gt;1),ContinuousStatsTable[[#This Row],[HalfWidth]],ContinuousStatsTable[[#This Row],[BatchMeansHalfWidth]])</f>
        <v>9.3562180916944085E-3</v>
      </c>
    </row>
    <row r="255" spans="1:21" x14ac:dyDescent="0.25">
      <c r="A255" t="s">
        <v>68</v>
      </c>
      <c r="B255" t="s">
        <v>70</v>
      </c>
      <c r="C255">
        <v>19</v>
      </c>
      <c r="D255" t="s">
        <v>84</v>
      </c>
      <c r="E255" t="s">
        <v>103</v>
      </c>
      <c r="F255" t="s">
        <v>81</v>
      </c>
      <c r="G255">
        <v>9.6802005044153802E-2</v>
      </c>
      <c r="H255">
        <v>2E+20</v>
      </c>
      <c r="I255">
        <v>0</v>
      </c>
      <c r="J255">
        <v>3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1.39644749780735E-2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1.6678000682321801</v>
      </c>
      <c r="U255" s="5">
        <f>IF((ContinuousStatsTable[[#This Row],[RepsRequested]]&gt;1),ContinuousStatsTable[[#This Row],[HalfWidth]],ContinuousStatsTable[[#This Row],[BatchMeansHalfWidth]])</f>
        <v>7.6930967807074077E-2</v>
      </c>
    </row>
    <row r="256" spans="1:21" x14ac:dyDescent="0.25">
      <c r="A256" t="s">
        <v>68</v>
      </c>
      <c r="B256" t="s">
        <v>70</v>
      </c>
      <c r="C256">
        <v>19</v>
      </c>
      <c r="D256" t="s">
        <v>85</v>
      </c>
      <c r="E256" t="s">
        <v>104</v>
      </c>
      <c r="F256" t="s">
        <v>87</v>
      </c>
      <c r="G256">
        <v>3.0668046241340501</v>
      </c>
      <c r="H256">
        <v>2E+20</v>
      </c>
      <c r="I256">
        <v>0</v>
      </c>
      <c r="J256">
        <v>7</v>
      </c>
      <c r="K256">
        <v>4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2.40422103967127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10.2687249502188</v>
      </c>
      <c r="U256" s="5">
        <f>IF((ContinuousStatsTable[[#This Row],[RepsRequested]]&gt;1),ContinuousStatsTable[[#This Row],[HalfWidth]],ContinuousStatsTable[[#This Row],[BatchMeansHalfWidth]])</f>
        <v>0.35615857598446116</v>
      </c>
    </row>
    <row r="257" spans="1:21" x14ac:dyDescent="0.25">
      <c r="A257" t="s">
        <v>68</v>
      </c>
      <c r="B257" t="s">
        <v>70</v>
      </c>
      <c r="C257">
        <v>19</v>
      </c>
      <c r="D257" t="s">
        <v>100</v>
      </c>
      <c r="E257" t="s">
        <v>103</v>
      </c>
      <c r="F257" t="s">
        <v>81</v>
      </c>
      <c r="G257">
        <v>2.18702025040112E-3</v>
      </c>
      <c r="H257">
        <v>2E+20</v>
      </c>
      <c r="I257">
        <v>0</v>
      </c>
      <c r="J257">
        <v>1</v>
      </c>
      <c r="K257">
        <v>0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0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0.106816394444955</v>
      </c>
      <c r="U257" s="5">
        <f>IF((ContinuousStatsTable[[#This Row],[RepsRequested]]&gt;1),ContinuousStatsTable[[#This Row],[HalfWidth]],ContinuousStatsTable[[#This Row],[BatchMeansHalfWidth]])</f>
        <v>6.064265491757044E-3</v>
      </c>
    </row>
    <row r="258" spans="1:21" x14ac:dyDescent="0.25">
      <c r="A258" t="s">
        <v>68</v>
      </c>
      <c r="B258" t="s">
        <v>70</v>
      </c>
      <c r="C258">
        <v>19</v>
      </c>
      <c r="D258" t="s">
        <v>105</v>
      </c>
      <c r="E258" t="s">
        <v>106</v>
      </c>
      <c r="F258" t="s">
        <v>107</v>
      </c>
      <c r="G258">
        <v>6.7160752658004294E-2</v>
      </c>
      <c r="H258">
        <v>2E+20</v>
      </c>
      <c r="I258">
        <v>0</v>
      </c>
      <c r="J258">
        <v>1</v>
      </c>
      <c r="K258">
        <v>0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1.6518466630091499E-2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0.18039060663533099</v>
      </c>
      <c r="U258" s="5">
        <f>IF((ContinuousStatsTable[[#This Row],[RepsRequested]]&gt;1),ContinuousStatsTable[[#This Row],[HalfWidth]],ContinuousStatsTable[[#This Row],[BatchMeansHalfWidth]])</f>
        <v>9.0604727638161874E-3</v>
      </c>
    </row>
    <row r="259" spans="1:21" x14ac:dyDescent="0.25">
      <c r="A259" t="s">
        <v>68</v>
      </c>
      <c r="B259" t="s">
        <v>70</v>
      </c>
      <c r="C259">
        <v>19</v>
      </c>
      <c r="D259" t="s">
        <v>105</v>
      </c>
      <c r="E259" t="s">
        <v>108</v>
      </c>
      <c r="F259" t="s">
        <v>107</v>
      </c>
      <c r="G259">
        <v>6.7160752658004294E-2</v>
      </c>
      <c r="H259">
        <v>2E+20</v>
      </c>
      <c r="I259">
        <v>0</v>
      </c>
      <c r="J259">
        <v>1</v>
      </c>
      <c r="K259">
        <v>0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1.6518466630091499E-2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0.18039060663533099</v>
      </c>
      <c r="U259" s="5">
        <f>IF((ContinuousStatsTable[[#This Row],[RepsRequested]]&gt;1),ContinuousStatsTable[[#This Row],[HalfWidth]],ContinuousStatsTable[[#This Row],[BatchMeansHalfWidth]])</f>
        <v>9.0604727638161874E-3</v>
      </c>
    </row>
    <row r="260" spans="1:21" x14ac:dyDescent="0.25">
      <c r="A260" t="s">
        <v>68</v>
      </c>
      <c r="B260" t="s">
        <v>70</v>
      </c>
      <c r="C260">
        <v>19</v>
      </c>
      <c r="D260" t="s">
        <v>105</v>
      </c>
      <c r="E260" t="s">
        <v>109</v>
      </c>
      <c r="F260" t="s">
        <v>107</v>
      </c>
      <c r="G260">
        <v>1</v>
      </c>
      <c r="H260">
        <v>2E+20</v>
      </c>
      <c r="I260">
        <v>1</v>
      </c>
      <c r="J260">
        <v>1</v>
      </c>
      <c r="K260">
        <v>1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</v>
      </c>
      <c r="U260" s="5">
        <f>IF((ContinuousStatsTable[[#This Row],[RepsRequested]]&gt;1),ContinuousStatsTable[[#This Row],[HalfWidth]],ContinuousStatsTable[[#This Row],[BatchMeansHalfWidth]])</f>
        <v>0</v>
      </c>
    </row>
    <row r="261" spans="1:21" x14ac:dyDescent="0.25">
      <c r="A261" t="s">
        <v>68</v>
      </c>
      <c r="B261" t="s">
        <v>70</v>
      </c>
      <c r="C261">
        <v>19</v>
      </c>
      <c r="D261" t="s">
        <v>110</v>
      </c>
      <c r="E261" t="s">
        <v>106</v>
      </c>
      <c r="F261" t="s">
        <v>107</v>
      </c>
      <c r="G261">
        <v>0.78425549110911397</v>
      </c>
      <c r="H261">
        <v>2E+20</v>
      </c>
      <c r="I261">
        <v>0</v>
      </c>
      <c r="J261">
        <v>1</v>
      </c>
      <c r="K261">
        <v>1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0.71461756258065001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0.94034020197328505</v>
      </c>
      <c r="U261" s="5">
        <f>IF((ContinuousStatsTable[[#This Row],[RepsRequested]]&gt;1),ContinuousStatsTable[[#This Row],[HalfWidth]],ContinuousStatsTable[[#This Row],[BatchMeansHalfWidth]])</f>
        <v>1.3128379112122017E-2</v>
      </c>
    </row>
    <row r="262" spans="1:21" x14ac:dyDescent="0.25">
      <c r="A262" t="s">
        <v>68</v>
      </c>
      <c r="B262" t="s">
        <v>70</v>
      </c>
      <c r="C262">
        <v>19</v>
      </c>
      <c r="D262" t="s">
        <v>110</v>
      </c>
      <c r="E262" t="s">
        <v>108</v>
      </c>
      <c r="F262" t="s">
        <v>107</v>
      </c>
      <c r="G262">
        <v>2.3527664733273399</v>
      </c>
      <c r="H262">
        <v>2E+20</v>
      </c>
      <c r="I262">
        <v>0</v>
      </c>
      <c r="J262">
        <v>3</v>
      </c>
      <c r="K262">
        <v>3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2.1438526877419499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2.8210206059198599</v>
      </c>
      <c r="U262" s="5">
        <f>IF((ContinuousStatsTable[[#This Row],[RepsRequested]]&gt;1),ContinuousStatsTable[[#This Row],[HalfWidth]],ContinuousStatsTable[[#This Row],[BatchMeansHalfWidth]])</f>
        <v>3.9385137336366303E-2</v>
      </c>
    </row>
    <row r="263" spans="1:21" x14ac:dyDescent="0.25">
      <c r="A263" t="s">
        <v>68</v>
      </c>
      <c r="B263" t="s">
        <v>70</v>
      </c>
      <c r="C263">
        <v>19</v>
      </c>
      <c r="D263" t="s">
        <v>110</v>
      </c>
      <c r="E263" t="s">
        <v>109</v>
      </c>
      <c r="F263" t="s">
        <v>107</v>
      </c>
      <c r="G263">
        <v>3</v>
      </c>
      <c r="H263">
        <v>2E+20</v>
      </c>
      <c r="I263">
        <v>3</v>
      </c>
      <c r="J263">
        <v>3</v>
      </c>
      <c r="K263">
        <v>3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3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0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3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3</v>
      </c>
      <c r="U263" s="5">
        <f>IF((ContinuousStatsTable[[#This Row],[RepsRequested]]&gt;1),ContinuousStatsTable[[#This Row],[HalfWidth]],ContinuousStatsTable[[#This Row],[BatchMeansHalfWidth]])</f>
        <v>0</v>
      </c>
    </row>
    <row r="264" spans="1:21" x14ac:dyDescent="0.25">
      <c r="A264" t="s">
        <v>68</v>
      </c>
      <c r="B264" t="s">
        <v>70</v>
      </c>
      <c r="C264">
        <v>19</v>
      </c>
      <c r="D264" t="s">
        <v>102</v>
      </c>
      <c r="E264" t="s">
        <v>103</v>
      </c>
      <c r="F264" t="s">
        <v>81</v>
      </c>
      <c r="G264">
        <v>0.58750154304299995</v>
      </c>
      <c r="H264">
        <v>2E+20</v>
      </c>
      <c r="I264">
        <v>0</v>
      </c>
      <c r="J264">
        <v>4</v>
      </c>
      <c r="K264">
        <v>1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0.19189158616794599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5.4909452366679696</v>
      </c>
      <c r="U264" s="5">
        <f>IF((ContinuousStatsTable[[#This Row],[RepsRequested]]&gt;1),ContinuousStatsTable[[#This Row],[HalfWidth]],ContinuousStatsTable[[#This Row],[BatchMeansHalfWidth]])</f>
        <v>0.24231721094461828</v>
      </c>
    </row>
    <row r="265" spans="1:21" x14ac:dyDescent="0.25">
      <c r="A265" t="s">
        <v>68</v>
      </c>
      <c r="B265" t="s">
        <v>70</v>
      </c>
      <c r="C265">
        <v>19</v>
      </c>
      <c r="D265" t="s">
        <v>111</v>
      </c>
      <c r="E265" t="s">
        <v>106</v>
      </c>
      <c r="F265" t="s">
        <v>107</v>
      </c>
      <c r="G265">
        <v>0.72565350383397498</v>
      </c>
      <c r="H265">
        <v>2E+20</v>
      </c>
      <c r="I265">
        <v>0</v>
      </c>
      <c r="J265">
        <v>1</v>
      </c>
      <c r="K265">
        <v>1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0.65446751492631405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0.87655661977495902</v>
      </c>
      <c r="U265" s="5">
        <f>IF((ContinuousStatsTable[[#This Row],[RepsRequested]]&gt;1),ContinuousStatsTable[[#This Row],[HalfWidth]],ContinuousStatsTable[[#This Row],[BatchMeansHalfWidth]])</f>
        <v>1.2908170108515506E-2</v>
      </c>
    </row>
    <row r="266" spans="1:21" x14ac:dyDescent="0.25">
      <c r="A266" t="s">
        <v>68</v>
      </c>
      <c r="B266" t="s">
        <v>70</v>
      </c>
      <c r="C266">
        <v>19</v>
      </c>
      <c r="D266" t="s">
        <v>111</v>
      </c>
      <c r="E266" t="s">
        <v>108</v>
      </c>
      <c r="F266" t="s">
        <v>107</v>
      </c>
      <c r="G266">
        <v>1.45130700766795</v>
      </c>
      <c r="H266">
        <v>2E+20</v>
      </c>
      <c r="I266">
        <v>0</v>
      </c>
      <c r="J266">
        <v>2</v>
      </c>
      <c r="K266">
        <v>2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1.3089350298526301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1.75311323954992</v>
      </c>
      <c r="U266" s="5">
        <f>IF((ContinuousStatsTable[[#This Row],[RepsRequested]]&gt;1),ContinuousStatsTable[[#This Row],[HalfWidth]],ContinuousStatsTable[[#This Row],[BatchMeansHalfWidth]])</f>
        <v>2.5816340217031112E-2</v>
      </c>
    </row>
    <row r="267" spans="1:21" x14ac:dyDescent="0.25">
      <c r="A267" t="s">
        <v>68</v>
      </c>
      <c r="B267" t="s">
        <v>70</v>
      </c>
      <c r="C267">
        <v>19</v>
      </c>
      <c r="D267" t="s">
        <v>111</v>
      </c>
      <c r="E267" t="s">
        <v>109</v>
      </c>
      <c r="F267" t="s">
        <v>107</v>
      </c>
      <c r="G267">
        <v>2</v>
      </c>
      <c r="H267">
        <v>2E+20</v>
      </c>
      <c r="I267">
        <v>2</v>
      </c>
      <c r="J267">
        <v>2</v>
      </c>
      <c r="K267">
        <v>2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2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2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2</v>
      </c>
      <c r="U267" s="5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68</v>
      </c>
      <c r="B268" t="s">
        <v>70</v>
      </c>
      <c r="C268">
        <v>20</v>
      </c>
      <c r="D268" t="s">
        <v>79</v>
      </c>
      <c r="E268" t="s">
        <v>103</v>
      </c>
      <c r="F268" t="s">
        <v>81</v>
      </c>
      <c r="G268">
        <v>2.2388867385340399E-5</v>
      </c>
      <c r="H268">
        <v>2E+20</v>
      </c>
      <c r="I268">
        <v>0</v>
      </c>
      <c r="J268">
        <v>1</v>
      </c>
      <c r="K268">
        <v>0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0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0.19932088640805501</v>
      </c>
      <c r="U268" s="5">
        <f>IF((ContinuousStatsTable[[#This Row],[RepsRequested]]&gt;1),ContinuousStatsTable[[#This Row],[HalfWidth]],ContinuousStatsTable[[#This Row],[BatchMeansHalfWidth]])</f>
        <v>9.3562180916944085E-3</v>
      </c>
    </row>
    <row r="269" spans="1:21" x14ac:dyDescent="0.25">
      <c r="A269" t="s">
        <v>68</v>
      </c>
      <c r="B269" t="s">
        <v>70</v>
      </c>
      <c r="C269">
        <v>20</v>
      </c>
      <c r="D269" t="s">
        <v>84</v>
      </c>
      <c r="E269" t="s">
        <v>103</v>
      </c>
      <c r="F269" t="s">
        <v>81</v>
      </c>
      <c r="G269">
        <v>0.113267314924219</v>
      </c>
      <c r="H269">
        <v>2E+20</v>
      </c>
      <c r="I269">
        <v>0</v>
      </c>
      <c r="J269">
        <v>2</v>
      </c>
      <c r="K269">
        <v>1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1.39644749780735E-2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1.6678000682321801</v>
      </c>
      <c r="U269" s="5">
        <f>IF((ContinuousStatsTable[[#This Row],[RepsRequested]]&gt;1),ContinuousStatsTable[[#This Row],[HalfWidth]],ContinuousStatsTable[[#This Row],[BatchMeansHalfWidth]])</f>
        <v>7.6930967807074077E-2</v>
      </c>
    </row>
    <row r="270" spans="1:21" x14ac:dyDescent="0.25">
      <c r="A270" t="s">
        <v>68</v>
      </c>
      <c r="B270" t="s">
        <v>70</v>
      </c>
      <c r="C270">
        <v>20</v>
      </c>
      <c r="D270" t="s">
        <v>85</v>
      </c>
      <c r="E270" t="s">
        <v>104</v>
      </c>
      <c r="F270" t="s">
        <v>87</v>
      </c>
      <c r="G270">
        <v>3.3549802416577501</v>
      </c>
      <c r="H270">
        <v>2E+20</v>
      </c>
      <c r="I270">
        <v>0</v>
      </c>
      <c r="J270">
        <v>7</v>
      </c>
      <c r="K270">
        <v>5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2.40422103967127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10.2687249502188</v>
      </c>
      <c r="U270" s="5">
        <f>IF((ContinuousStatsTable[[#This Row],[RepsRequested]]&gt;1),ContinuousStatsTable[[#This Row],[HalfWidth]],ContinuousStatsTable[[#This Row],[BatchMeansHalfWidth]])</f>
        <v>0.35615857598446116</v>
      </c>
    </row>
    <row r="271" spans="1:21" x14ac:dyDescent="0.25">
      <c r="A271" t="s">
        <v>68</v>
      </c>
      <c r="B271" t="s">
        <v>70</v>
      </c>
      <c r="C271">
        <v>20</v>
      </c>
      <c r="D271" t="s">
        <v>100</v>
      </c>
      <c r="E271" t="s">
        <v>103</v>
      </c>
      <c r="F271" t="s">
        <v>81</v>
      </c>
      <c r="G271">
        <v>7.8130563111995406E-3</v>
      </c>
      <c r="H271">
        <v>2E+20</v>
      </c>
      <c r="I271">
        <v>0</v>
      </c>
      <c r="J271">
        <v>1</v>
      </c>
      <c r="K271">
        <v>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0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0.106816394444955</v>
      </c>
      <c r="U271" s="5">
        <f>IF((ContinuousStatsTable[[#This Row],[RepsRequested]]&gt;1),ContinuousStatsTable[[#This Row],[HalfWidth]],ContinuousStatsTable[[#This Row],[BatchMeansHalfWidth]])</f>
        <v>6.064265491757044E-3</v>
      </c>
    </row>
    <row r="272" spans="1:21" x14ac:dyDescent="0.25">
      <c r="A272" t="s">
        <v>68</v>
      </c>
      <c r="B272" t="s">
        <v>70</v>
      </c>
      <c r="C272">
        <v>20</v>
      </c>
      <c r="D272" t="s">
        <v>105</v>
      </c>
      <c r="E272" t="s">
        <v>106</v>
      </c>
      <c r="F272" t="s">
        <v>107</v>
      </c>
      <c r="G272">
        <v>5.7128234585210297E-2</v>
      </c>
      <c r="H272">
        <v>2E+20</v>
      </c>
      <c r="I272">
        <v>0</v>
      </c>
      <c r="J272">
        <v>1</v>
      </c>
      <c r="K272">
        <v>0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1.6518466630091499E-2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0.18039060663533099</v>
      </c>
      <c r="U272" s="5">
        <f>IF((ContinuousStatsTable[[#This Row],[RepsRequested]]&gt;1),ContinuousStatsTable[[#This Row],[HalfWidth]],ContinuousStatsTable[[#This Row],[BatchMeansHalfWidth]])</f>
        <v>9.0604727638161874E-3</v>
      </c>
    </row>
    <row r="273" spans="1:21" x14ac:dyDescent="0.25">
      <c r="A273" t="s">
        <v>68</v>
      </c>
      <c r="B273" t="s">
        <v>70</v>
      </c>
      <c r="C273">
        <v>20</v>
      </c>
      <c r="D273" t="s">
        <v>105</v>
      </c>
      <c r="E273" t="s">
        <v>108</v>
      </c>
      <c r="F273" t="s">
        <v>107</v>
      </c>
      <c r="G273">
        <v>5.7128234585210297E-2</v>
      </c>
      <c r="H273">
        <v>2E+20</v>
      </c>
      <c r="I273">
        <v>0</v>
      </c>
      <c r="J273">
        <v>1</v>
      </c>
      <c r="K273">
        <v>0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1.6518466630091499E-2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0.18039060663533099</v>
      </c>
      <c r="U273" s="5">
        <f>IF((ContinuousStatsTable[[#This Row],[RepsRequested]]&gt;1),ContinuousStatsTable[[#This Row],[HalfWidth]],ContinuousStatsTable[[#This Row],[BatchMeansHalfWidth]])</f>
        <v>9.0604727638161874E-3</v>
      </c>
    </row>
    <row r="274" spans="1:21" x14ac:dyDescent="0.25">
      <c r="A274" t="s">
        <v>68</v>
      </c>
      <c r="B274" t="s">
        <v>70</v>
      </c>
      <c r="C274">
        <v>20</v>
      </c>
      <c r="D274" t="s">
        <v>105</v>
      </c>
      <c r="E274" t="s">
        <v>109</v>
      </c>
      <c r="F274" t="s">
        <v>107</v>
      </c>
      <c r="G274">
        <v>1</v>
      </c>
      <c r="H274">
        <v>2E+20</v>
      </c>
      <c r="I274">
        <v>1</v>
      </c>
      <c r="J274">
        <v>1</v>
      </c>
      <c r="K274">
        <v>1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1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1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1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68</v>
      </c>
      <c r="B275" t="s">
        <v>70</v>
      </c>
      <c r="C275">
        <v>20</v>
      </c>
      <c r="D275" t="s">
        <v>110</v>
      </c>
      <c r="E275" t="s">
        <v>106</v>
      </c>
      <c r="F275" t="s">
        <v>107</v>
      </c>
      <c r="G275">
        <v>0.85200299096115695</v>
      </c>
      <c r="H275">
        <v>2E+20</v>
      </c>
      <c r="I275">
        <v>0</v>
      </c>
      <c r="J275">
        <v>1</v>
      </c>
      <c r="K275">
        <v>1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0.71461756258065001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0.94034020197328505</v>
      </c>
      <c r="U275" s="5">
        <f>IF((ContinuousStatsTable[[#This Row],[RepsRequested]]&gt;1),ContinuousStatsTable[[#This Row],[HalfWidth]],ContinuousStatsTable[[#This Row],[BatchMeansHalfWidth]])</f>
        <v>1.3128379112122017E-2</v>
      </c>
    </row>
    <row r="276" spans="1:21" x14ac:dyDescent="0.25">
      <c r="A276" t="s">
        <v>68</v>
      </c>
      <c r="B276" t="s">
        <v>70</v>
      </c>
      <c r="C276">
        <v>20</v>
      </c>
      <c r="D276" t="s">
        <v>110</v>
      </c>
      <c r="E276" t="s">
        <v>108</v>
      </c>
      <c r="F276" t="s">
        <v>107</v>
      </c>
      <c r="G276">
        <v>2.5560089728834701</v>
      </c>
      <c r="H276">
        <v>2E+20</v>
      </c>
      <c r="I276">
        <v>0</v>
      </c>
      <c r="J276">
        <v>3</v>
      </c>
      <c r="K276">
        <v>3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2.1438526877419499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2.8210206059198599</v>
      </c>
      <c r="U276" s="5">
        <f>IF((ContinuousStatsTable[[#This Row],[RepsRequested]]&gt;1),ContinuousStatsTable[[#This Row],[HalfWidth]],ContinuousStatsTable[[#This Row],[BatchMeansHalfWidth]])</f>
        <v>3.9385137336366303E-2</v>
      </c>
    </row>
    <row r="277" spans="1:21" x14ac:dyDescent="0.25">
      <c r="A277" t="s">
        <v>68</v>
      </c>
      <c r="B277" t="s">
        <v>70</v>
      </c>
      <c r="C277">
        <v>20</v>
      </c>
      <c r="D277" t="s">
        <v>110</v>
      </c>
      <c r="E277" t="s">
        <v>109</v>
      </c>
      <c r="F277" t="s">
        <v>107</v>
      </c>
      <c r="G277">
        <v>3</v>
      </c>
      <c r="H277">
        <v>2E+20</v>
      </c>
      <c r="I277">
        <v>3</v>
      </c>
      <c r="J277">
        <v>3</v>
      </c>
      <c r="K277">
        <v>3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3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3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3</v>
      </c>
      <c r="U277" s="5">
        <f>IF((ContinuousStatsTable[[#This Row],[RepsRequested]]&gt;1),ContinuousStatsTable[[#This Row],[HalfWidth]],ContinuousStatsTable[[#This Row],[BatchMeansHalfWidth]])</f>
        <v>0</v>
      </c>
    </row>
    <row r="278" spans="1:21" x14ac:dyDescent="0.25">
      <c r="A278" t="s">
        <v>68</v>
      </c>
      <c r="B278" t="s">
        <v>70</v>
      </c>
      <c r="C278">
        <v>20</v>
      </c>
      <c r="D278" t="s">
        <v>102</v>
      </c>
      <c r="E278" t="s">
        <v>103</v>
      </c>
      <c r="F278" t="s">
        <v>81</v>
      </c>
      <c r="G278">
        <v>0.67786850867147397</v>
      </c>
      <c r="H278">
        <v>2E+20</v>
      </c>
      <c r="I278">
        <v>0</v>
      </c>
      <c r="J278">
        <v>4</v>
      </c>
      <c r="K278">
        <v>1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0.19189158616794599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5.4909452366679696</v>
      </c>
      <c r="U278" s="5">
        <f>IF((ContinuousStatsTable[[#This Row],[RepsRequested]]&gt;1),ContinuousStatsTable[[#This Row],[HalfWidth]],ContinuousStatsTable[[#This Row],[BatchMeansHalfWidth]])</f>
        <v>0.24231721094461828</v>
      </c>
    </row>
    <row r="279" spans="1:21" x14ac:dyDescent="0.25">
      <c r="A279" t="s">
        <v>68</v>
      </c>
      <c r="B279" t="s">
        <v>70</v>
      </c>
      <c r="C279">
        <v>20</v>
      </c>
      <c r="D279" t="s">
        <v>111</v>
      </c>
      <c r="E279" t="s">
        <v>106</v>
      </c>
      <c r="F279" t="s">
        <v>107</v>
      </c>
      <c r="G279">
        <v>0.81659544662950601</v>
      </c>
      <c r="H279">
        <v>2E+20</v>
      </c>
      <c r="I279">
        <v>0</v>
      </c>
      <c r="J279">
        <v>1</v>
      </c>
      <c r="K279">
        <v>0.5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0.65446751492631405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0.87655661977495902</v>
      </c>
      <c r="U279" s="5">
        <f>IF((ContinuousStatsTable[[#This Row],[RepsRequested]]&gt;1),ContinuousStatsTable[[#This Row],[HalfWidth]],ContinuousStatsTable[[#This Row],[BatchMeansHalfWidth]])</f>
        <v>1.2908170108515506E-2</v>
      </c>
    </row>
    <row r="280" spans="1:21" x14ac:dyDescent="0.25">
      <c r="A280" t="s">
        <v>68</v>
      </c>
      <c r="B280" t="s">
        <v>70</v>
      </c>
      <c r="C280">
        <v>20</v>
      </c>
      <c r="D280" t="s">
        <v>111</v>
      </c>
      <c r="E280" t="s">
        <v>108</v>
      </c>
      <c r="F280" t="s">
        <v>107</v>
      </c>
      <c r="G280">
        <v>1.63319089325901</v>
      </c>
      <c r="H280">
        <v>2E+20</v>
      </c>
      <c r="I280">
        <v>0</v>
      </c>
      <c r="J280">
        <v>2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1.3089350298526301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1.75311323954992</v>
      </c>
      <c r="U280" s="5">
        <f>IF((ContinuousStatsTable[[#This Row],[RepsRequested]]&gt;1),ContinuousStatsTable[[#This Row],[HalfWidth]],ContinuousStatsTable[[#This Row],[BatchMeansHalfWidth]])</f>
        <v>2.5816340217031112E-2</v>
      </c>
    </row>
    <row r="281" spans="1:21" x14ac:dyDescent="0.25">
      <c r="A281" t="s">
        <v>68</v>
      </c>
      <c r="B281" t="s">
        <v>70</v>
      </c>
      <c r="C281">
        <v>20</v>
      </c>
      <c r="D281" t="s">
        <v>111</v>
      </c>
      <c r="E281" t="s">
        <v>109</v>
      </c>
      <c r="F281" t="s">
        <v>107</v>
      </c>
      <c r="G281">
        <v>2</v>
      </c>
      <c r="H281">
        <v>2E+20</v>
      </c>
      <c r="I281">
        <v>2</v>
      </c>
      <c r="J281">
        <v>2</v>
      </c>
      <c r="K281">
        <v>2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2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0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2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2</v>
      </c>
      <c r="U281" s="5">
        <f>IF((ContinuousStatsTable[[#This Row],[RepsRequested]]&gt;1),ContinuousStatsTable[[#This Row],[HalfWidth]],ContinuousStatsTable[[#This Row],[BatchMeansHalfWidth]])</f>
        <v>0</v>
      </c>
    </row>
    <row r="282" spans="1:21" x14ac:dyDescent="0.25">
      <c r="A282" t="s">
        <v>68</v>
      </c>
      <c r="B282" t="s">
        <v>70</v>
      </c>
      <c r="C282">
        <v>21</v>
      </c>
      <c r="D282" t="s">
        <v>79</v>
      </c>
      <c r="E282" t="s">
        <v>103</v>
      </c>
      <c r="F282" t="s">
        <v>81</v>
      </c>
      <c r="G282">
        <v>3.7108764406729201E-3</v>
      </c>
      <c r="H282">
        <v>2E+20</v>
      </c>
      <c r="I282">
        <v>0</v>
      </c>
      <c r="J282">
        <v>1</v>
      </c>
      <c r="K282">
        <v>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0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0.19932088640805501</v>
      </c>
      <c r="U282" s="5">
        <f>IF((ContinuousStatsTable[[#This Row],[RepsRequested]]&gt;1),ContinuousStatsTable[[#This Row],[HalfWidth]],ContinuousStatsTable[[#This Row],[BatchMeansHalfWidth]])</f>
        <v>9.3562180916944085E-3</v>
      </c>
    </row>
    <row r="283" spans="1:21" x14ac:dyDescent="0.25">
      <c r="A283" t="s">
        <v>68</v>
      </c>
      <c r="B283" t="s">
        <v>70</v>
      </c>
      <c r="C283">
        <v>21</v>
      </c>
      <c r="D283" t="s">
        <v>84</v>
      </c>
      <c r="E283" t="s">
        <v>103</v>
      </c>
      <c r="F283" t="s">
        <v>81</v>
      </c>
      <c r="G283">
        <v>0.15884004204483901</v>
      </c>
      <c r="H283">
        <v>2E+20</v>
      </c>
      <c r="I283">
        <v>0</v>
      </c>
      <c r="J283">
        <v>3</v>
      </c>
      <c r="K283">
        <v>1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1.39644749780735E-2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1.6678000682321801</v>
      </c>
      <c r="U283" s="5">
        <f>IF((ContinuousStatsTable[[#This Row],[RepsRequested]]&gt;1),ContinuousStatsTable[[#This Row],[HalfWidth]],ContinuousStatsTable[[#This Row],[BatchMeansHalfWidth]])</f>
        <v>7.6930967807074077E-2</v>
      </c>
    </row>
    <row r="284" spans="1:21" x14ac:dyDescent="0.25">
      <c r="A284" t="s">
        <v>68</v>
      </c>
      <c r="B284" t="s">
        <v>70</v>
      </c>
      <c r="C284">
        <v>21</v>
      </c>
      <c r="D284" t="s">
        <v>85</v>
      </c>
      <c r="E284" t="s">
        <v>104</v>
      </c>
      <c r="F284" t="s">
        <v>87</v>
      </c>
      <c r="G284">
        <v>3.3108287136366599</v>
      </c>
      <c r="H284">
        <v>2E+20</v>
      </c>
      <c r="I284">
        <v>0</v>
      </c>
      <c r="J284">
        <v>10</v>
      </c>
      <c r="K284">
        <v>4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2.40422103967127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10.2687249502188</v>
      </c>
      <c r="U284" s="5">
        <f>IF((ContinuousStatsTable[[#This Row],[RepsRequested]]&gt;1),ContinuousStatsTable[[#This Row],[HalfWidth]],ContinuousStatsTable[[#This Row],[BatchMeansHalfWidth]])</f>
        <v>0.35615857598446116</v>
      </c>
    </row>
    <row r="285" spans="1:21" x14ac:dyDescent="0.25">
      <c r="A285" t="s">
        <v>68</v>
      </c>
      <c r="B285" t="s">
        <v>70</v>
      </c>
      <c r="C285">
        <v>21</v>
      </c>
      <c r="D285" t="s">
        <v>100</v>
      </c>
      <c r="E285" t="s">
        <v>103</v>
      </c>
      <c r="F285" t="s">
        <v>81</v>
      </c>
      <c r="G285">
        <v>3.1396336155820798E-2</v>
      </c>
      <c r="H285">
        <v>2E+20</v>
      </c>
      <c r="I285">
        <v>0</v>
      </c>
      <c r="J285">
        <v>1</v>
      </c>
      <c r="K285">
        <v>0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0.106816394444955</v>
      </c>
      <c r="U285" s="5">
        <f>IF((ContinuousStatsTable[[#This Row],[RepsRequested]]&gt;1),ContinuousStatsTable[[#This Row],[HalfWidth]],ContinuousStatsTable[[#This Row],[BatchMeansHalfWidth]])</f>
        <v>6.064265491757044E-3</v>
      </c>
    </row>
    <row r="286" spans="1:21" x14ac:dyDescent="0.25">
      <c r="A286" t="s">
        <v>68</v>
      </c>
      <c r="B286" t="s">
        <v>70</v>
      </c>
      <c r="C286">
        <v>21</v>
      </c>
      <c r="D286" t="s">
        <v>105</v>
      </c>
      <c r="E286" t="s">
        <v>106</v>
      </c>
      <c r="F286" t="s">
        <v>107</v>
      </c>
      <c r="G286">
        <v>6.9675399589757506E-2</v>
      </c>
      <c r="H286">
        <v>2E+20</v>
      </c>
      <c r="I286">
        <v>0</v>
      </c>
      <c r="J286">
        <v>1</v>
      </c>
      <c r="K286">
        <v>0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1.6518466630091499E-2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0.18039060663533099</v>
      </c>
      <c r="U286" s="5">
        <f>IF((ContinuousStatsTable[[#This Row],[RepsRequested]]&gt;1),ContinuousStatsTable[[#This Row],[HalfWidth]],ContinuousStatsTable[[#This Row],[BatchMeansHalfWidth]])</f>
        <v>9.0604727638161874E-3</v>
      </c>
    </row>
    <row r="287" spans="1:21" x14ac:dyDescent="0.25">
      <c r="A287" t="s">
        <v>68</v>
      </c>
      <c r="B287" t="s">
        <v>70</v>
      </c>
      <c r="C287">
        <v>21</v>
      </c>
      <c r="D287" t="s">
        <v>105</v>
      </c>
      <c r="E287" t="s">
        <v>108</v>
      </c>
      <c r="F287" t="s">
        <v>107</v>
      </c>
      <c r="G287">
        <v>6.9675399589757506E-2</v>
      </c>
      <c r="H287">
        <v>2E+20</v>
      </c>
      <c r="I287">
        <v>0</v>
      </c>
      <c r="J287">
        <v>1</v>
      </c>
      <c r="K287">
        <v>0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1.6518466630091499E-2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0.18039060663533099</v>
      </c>
      <c r="U287" s="5">
        <f>IF((ContinuousStatsTable[[#This Row],[RepsRequested]]&gt;1),ContinuousStatsTable[[#This Row],[HalfWidth]],ContinuousStatsTable[[#This Row],[BatchMeansHalfWidth]])</f>
        <v>9.0604727638161874E-3</v>
      </c>
    </row>
    <row r="288" spans="1:21" x14ac:dyDescent="0.25">
      <c r="A288" t="s">
        <v>68</v>
      </c>
      <c r="B288" t="s">
        <v>70</v>
      </c>
      <c r="C288">
        <v>21</v>
      </c>
      <c r="D288" t="s">
        <v>105</v>
      </c>
      <c r="E288" t="s">
        <v>109</v>
      </c>
      <c r="F288" t="s">
        <v>107</v>
      </c>
      <c r="G288">
        <v>1</v>
      </c>
      <c r="H288">
        <v>2E+20</v>
      </c>
      <c r="I288">
        <v>1</v>
      </c>
      <c r="J288">
        <v>1</v>
      </c>
      <c r="K288">
        <v>1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1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1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1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25">
      <c r="A289" t="s">
        <v>68</v>
      </c>
      <c r="B289" t="s">
        <v>70</v>
      </c>
      <c r="C289">
        <v>21</v>
      </c>
      <c r="D289" t="s">
        <v>110</v>
      </c>
      <c r="E289" t="s">
        <v>106</v>
      </c>
      <c r="F289" t="s">
        <v>107</v>
      </c>
      <c r="G289">
        <v>0.80810544678092899</v>
      </c>
      <c r="H289">
        <v>2E+20</v>
      </c>
      <c r="I289">
        <v>0</v>
      </c>
      <c r="J289">
        <v>1</v>
      </c>
      <c r="K289">
        <v>1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0.71461756258065001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0.94034020197328505</v>
      </c>
      <c r="U289" s="5">
        <f>IF((ContinuousStatsTable[[#This Row],[RepsRequested]]&gt;1),ContinuousStatsTable[[#This Row],[HalfWidth]],ContinuousStatsTable[[#This Row],[BatchMeansHalfWidth]])</f>
        <v>1.3128379112122017E-2</v>
      </c>
    </row>
    <row r="290" spans="1:21" x14ac:dyDescent="0.25">
      <c r="A290" t="s">
        <v>68</v>
      </c>
      <c r="B290" t="s">
        <v>70</v>
      </c>
      <c r="C290">
        <v>21</v>
      </c>
      <c r="D290" t="s">
        <v>110</v>
      </c>
      <c r="E290" t="s">
        <v>108</v>
      </c>
      <c r="F290" t="s">
        <v>107</v>
      </c>
      <c r="G290">
        <v>2.4243163403427901</v>
      </c>
      <c r="H290">
        <v>2E+20</v>
      </c>
      <c r="I290">
        <v>0</v>
      </c>
      <c r="J290">
        <v>3</v>
      </c>
      <c r="K290">
        <v>3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2.1438526877419499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2.8210206059198599</v>
      </c>
      <c r="U290" s="5">
        <f>IF((ContinuousStatsTable[[#This Row],[RepsRequested]]&gt;1),ContinuousStatsTable[[#This Row],[HalfWidth]],ContinuousStatsTable[[#This Row],[BatchMeansHalfWidth]])</f>
        <v>3.9385137336366303E-2</v>
      </c>
    </row>
    <row r="291" spans="1:21" x14ac:dyDescent="0.25">
      <c r="A291" t="s">
        <v>68</v>
      </c>
      <c r="B291" t="s">
        <v>70</v>
      </c>
      <c r="C291">
        <v>21</v>
      </c>
      <c r="D291" t="s">
        <v>110</v>
      </c>
      <c r="E291" t="s">
        <v>109</v>
      </c>
      <c r="F291" t="s">
        <v>107</v>
      </c>
      <c r="G291">
        <v>3</v>
      </c>
      <c r="H291">
        <v>2E+20</v>
      </c>
      <c r="I291">
        <v>3</v>
      </c>
      <c r="J291">
        <v>3</v>
      </c>
      <c r="K291">
        <v>3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3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3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3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25">
      <c r="A292" t="s">
        <v>68</v>
      </c>
      <c r="B292" t="s">
        <v>70</v>
      </c>
      <c r="C292">
        <v>21</v>
      </c>
      <c r="D292" t="s">
        <v>102</v>
      </c>
      <c r="E292" t="s">
        <v>103</v>
      </c>
      <c r="F292" t="s">
        <v>81</v>
      </c>
      <c r="G292">
        <v>0.692565118652542</v>
      </c>
      <c r="H292">
        <v>2E+20</v>
      </c>
      <c r="I292">
        <v>0</v>
      </c>
      <c r="J292">
        <v>6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0.19189158616794599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5.4909452366679696</v>
      </c>
      <c r="U292" s="5">
        <f>IF((ContinuousStatsTable[[#This Row],[RepsRequested]]&gt;1),ContinuousStatsTable[[#This Row],[HalfWidth]],ContinuousStatsTable[[#This Row],[BatchMeansHalfWidth]])</f>
        <v>0.24231721094461828</v>
      </c>
    </row>
    <row r="293" spans="1:21" x14ac:dyDescent="0.25">
      <c r="A293" t="s">
        <v>68</v>
      </c>
      <c r="B293" t="s">
        <v>70</v>
      </c>
      <c r="C293">
        <v>21</v>
      </c>
      <c r="D293" t="s">
        <v>111</v>
      </c>
      <c r="E293" t="s">
        <v>106</v>
      </c>
      <c r="F293" t="s">
        <v>107</v>
      </c>
      <c r="G293">
        <v>0.75245661155934496</v>
      </c>
      <c r="H293">
        <v>2E+20</v>
      </c>
      <c r="I293">
        <v>0</v>
      </c>
      <c r="J293">
        <v>1</v>
      </c>
      <c r="K293">
        <v>0.5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0.65446751492631405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0.87655661977495902</v>
      </c>
      <c r="U293" s="5">
        <f>IF((ContinuousStatsTable[[#This Row],[RepsRequested]]&gt;1),ContinuousStatsTable[[#This Row],[HalfWidth]],ContinuousStatsTable[[#This Row],[BatchMeansHalfWidth]])</f>
        <v>1.2908170108515506E-2</v>
      </c>
    </row>
    <row r="294" spans="1:21" x14ac:dyDescent="0.25">
      <c r="A294" t="s">
        <v>68</v>
      </c>
      <c r="B294" t="s">
        <v>70</v>
      </c>
      <c r="C294">
        <v>21</v>
      </c>
      <c r="D294" t="s">
        <v>111</v>
      </c>
      <c r="E294" t="s">
        <v>108</v>
      </c>
      <c r="F294" t="s">
        <v>107</v>
      </c>
      <c r="G294">
        <v>1.5049132231186899</v>
      </c>
      <c r="H294">
        <v>2E+20</v>
      </c>
      <c r="I294">
        <v>0</v>
      </c>
      <c r="J294">
        <v>2</v>
      </c>
      <c r="K294">
        <v>1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1.3089350298526301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1.75311323954992</v>
      </c>
      <c r="U294" s="5">
        <f>IF((ContinuousStatsTable[[#This Row],[RepsRequested]]&gt;1),ContinuousStatsTable[[#This Row],[HalfWidth]],ContinuousStatsTable[[#This Row],[BatchMeansHalfWidth]])</f>
        <v>2.5816340217031112E-2</v>
      </c>
    </row>
    <row r="295" spans="1:21" x14ac:dyDescent="0.25">
      <c r="A295" t="s">
        <v>68</v>
      </c>
      <c r="B295" t="s">
        <v>70</v>
      </c>
      <c r="C295">
        <v>21</v>
      </c>
      <c r="D295" t="s">
        <v>111</v>
      </c>
      <c r="E295" t="s">
        <v>109</v>
      </c>
      <c r="F295" t="s">
        <v>107</v>
      </c>
      <c r="G295">
        <v>2</v>
      </c>
      <c r="H295">
        <v>2E+20</v>
      </c>
      <c r="I295">
        <v>2</v>
      </c>
      <c r="J295">
        <v>2</v>
      </c>
      <c r="K295">
        <v>2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2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0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2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2</v>
      </c>
      <c r="U295" s="5">
        <f>IF((ContinuousStatsTable[[#This Row],[RepsRequested]]&gt;1),ContinuousStatsTable[[#This Row],[HalfWidth]],ContinuousStatsTable[[#This Row],[BatchMeansHalfWidth]])</f>
        <v>0</v>
      </c>
    </row>
    <row r="296" spans="1:21" x14ac:dyDescent="0.25">
      <c r="A296" t="s">
        <v>68</v>
      </c>
      <c r="B296" t="s">
        <v>70</v>
      </c>
      <c r="C296">
        <v>22</v>
      </c>
      <c r="D296" t="s">
        <v>79</v>
      </c>
      <c r="E296" t="s">
        <v>103</v>
      </c>
      <c r="F296" t="s">
        <v>81</v>
      </c>
      <c r="G296">
        <v>9.8158682933654692E-3</v>
      </c>
      <c r="H296">
        <v>2E+20</v>
      </c>
      <c r="I296">
        <v>0</v>
      </c>
      <c r="J296">
        <v>1</v>
      </c>
      <c r="K296">
        <v>0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0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0.19932088640805501</v>
      </c>
      <c r="U296" s="5">
        <f>IF((ContinuousStatsTable[[#This Row],[RepsRequested]]&gt;1),ContinuousStatsTable[[#This Row],[HalfWidth]],ContinuousStatsTable[[#This Row],[BatchMeansHalfWidth]])</f>
        <v>9.3562180916944085E-3</v>
      </c>
    </row>
    <row r="297" spans="1:21" x14ac:dyDescent="0.25">
      <c r="A297" t="s">
        <v>68</v>
      </c>
      <c r="B297" t="s">
        <v>70</v>
      </c>
      <c r="C297">
        <v>22</v>
      </c>
      <c r="D297" t="s">
        <v>84</v>
      </c>
      <c r="E297" t="s">
        <v>103</v>
      </c>
      <c r="F297" t="s">
        <v>81</v>
      </c>
      <c r="G297">
        <v>0.143817293971685</v>
      </c>
      <c r="H297">
        <v>2E+20</v>
      </c>
      <c r="I297">
        <v>0</v>
      </c>
      <c r="J297">
        <v>3</v>
      </c>
      <c r="K297">
        <v>0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1.39644749780735E-2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1.6678000682321801</v>
      </c>
      <c r="U297" s="5">
        <f>IF((ContinuousStatsTable[[#This Row],[RepsRequested]]&gt;1),ContinuousStatsTable[[#This Row],[HalfWidth]],ContinuousStatsTable[[#This Row],[BatchMeansHalfWidth]])</f>
        <v>7.6930967807074077E-2</v>
      </c>
    </row>
    <row r="298" spans="1:21" x14ac:dyDescent="0.25">
      <c r="A298" t="s">
        <v>68</v>
      </c>
      <c r="B298" t="s">
        <v>70</v>
      </c>
      <c r="C298">
        <v>22</v>
      </c>
      <c r="D298" t="s">
        <v>85</v>
      </c>
      <c r="E298" t="s">
        <v>104</v>
      </c>
      <c r="F298" t="s">
        <v>87</v>
      </c>
      <c r="G298">
        <v>3.2070191334894802</v>
      </c>
      <c r="H298">
        <v>2E+20</v>
      </c>
      <c r="I298">
        <v>0</v>
      </c>
      <c r="J298">
        <v>8</v>
      </c>
      <c r="K298">
        <v>3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2.40422103967127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10.2687249502188</v>
      </c>
      <c r="U298" s="5">
        <f>IF((ContinuousStatsTable[[#This Row],[RepsRequested]]&gt;1),ContinuousStatsTable[[#This Row],[HalfWidth]],ContinuousStatsTable[[#This Row],[BatchMeansHalfWidth]])</f>
        <v>0.35615857598446116</v>
      </c>
    </row>
    <row r="299" spans="1:21" x14ac:dyDescent="0.25">
      <c r="A299" t="s">
        <v>68</v>
      </c>
      <c r="B299" t="s">
        <v>70</v>
      </c>
      <c r="C299">
        <v>22</v>
      </c>
      <c r="D299" t="s">
        <v>100</v>
      </c>
      <c r="E299" t="s">
        <v>103</v>
      </c>
      <c r="F299" t="s">
        <v>81</v>
      </c>
      <c r="G299">
        <v>1.0347508073921201E-2</v>
      </c>
      <c r="H299">
        <v>2E+20</v>
      </c>
      <c r="I299">
        <v>0</v>
      </c>
      <c r="J299">
        <v>1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0.106816394444955</v>
      </c>
      <c r="U299" s="5">
        <f>IF((ContinuousStatsTable[[#This Row],[RepsRequested]]&gt;1),ContinuousStatsTable[[#This Row],[HalfWidth]],ContinuousStatsTable[[#This Row],[BatchMeansHalfWidth]])</f>
        <v>6.064265491757044E-3</v>
      </c>
    </row>
    <row r="300" spans="1:21" x14ac:dyDescent="0.25">
      <c r="A300" t="s">
        <v>68</v>
      </c>
      <c r="B300" t="s">
        <v>70</v>
      </c>
      <c r="C300">
        <v>22</v>
      </c>
      <c r="D300" t="s">
        <v>105</v>
      </c>
      <c r="E300" t="s">
        <v>106</v>
      </c>
      <c r="F300" t="s">
        <v>107</v>
      </c>
      <c r="G300">
        <v>5.7424941439401002E-2</v>
      </c>
      <c r="H300">
        <v>2E+20</v>
      </c>
      <c r="I300">
        <v>0</v>
      </c>
      <c r="J300">
        <v>1</v>
      </c>
      <c r="K300">
        <v>0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1.6518466630091499E-2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0.18039060663533099</v>
      </c>
      <c r="U300" s="5">
        <f>IF((ContinuousStatsTable[[#This Row],[RepsRequested]]&gt;1),ContinuousStatsTable[[#This Row],[HalfWidth]],ContinuousStatsTable[[#This Row],[BatchMeansHalfWidth]])</f>
        <v>9.0604727638161874E-3</v>
      </c>
    </row>
    <row r="301" spans="1:21" x14ac:dyDescent="0.25">
      <c r="A301" t="s">
        <v>68</v>
      </c>
      <c r="B301" t="s">
        <v>70</v>
      </c>
      <c r="C301">
        <v>22</v>
      </c>
      <c r="D301" t="s">
        <v>105</v>
      </c>
      <c r="E301" t="s">
        <v>108</v>
      </c>
      <c r="F301" t="s">
        <v>107</v>
      </c>
      <c r="G301">
        <v>5.7424941439401002E-2</v>
      </c>
      <c r="H301">
        <v>2E+20</v>
      </c>
      <c r="I301">
        <v>0</v>
      </c>
      <c r="J301">
        <v>1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1.6518466630091499E-2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0.18039060663533099</v>
      </c>
      <c r="U301" s="5">
        <f>IF((ContinuousStatsTable[[#This Row],[RepsRequested]]&gt;1),ContinuousStatsTable[[#This Row],[HalfWidth]],ContinuousStatsTable[[#This Row],[BatchMeansHalfWidth]])</f>
        <v>9.0604727638161874E-3</v>
      </c>
    </row>
    <row r="302" spans="1:21" x14ac:dyDescent="0.25">
      <c r="A302" t="s">
        <v>68</v>
      </c>
      <c r="B302" t="s">
        <v>70</v>
      </c>
      <c r="C302">
        <v>22</v>
      </c>
      <c r="D302" t="s">
        <v>105</v>
      </c>
      <c r="E302" t="s">
        <v>109</v>
      </c>
      <c r="F302" t="s">
        <v>107</v>
      </c>
      <c r="G302">
        <v>1</v>
      </c>
      <c r="H302">
        <v>2E+20</v>
      </c>
      <c r="I302">
        <v>1</v>
      </c>
      <c r="J302">
        <v>1</v>
      </c>
      <c r="K302">
        <v>1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1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1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1</v>
      </c>
      <c r="U302" s="5">
        <f>IF((ContinuousStatsTable[[#This Row],[RepsRequested]]&gt;1),ContinuousStatsTable[[#This Row],[HalfWidth]],ContinuousStatsTable[[#This Row],[BatchMeansHalfWidth]])</f>
        <v>0</v>
      </c>
    </row>
    <row r="303" spans="1:21" x14ac:dyDescent="0.25">
      <c r="A303" t="s">
        <v>68</v>
      </c>
      <c r="B303" t="s">
        <v>70</v>
      </c>
      <c r="C303">
        <v>22</v>
      </c>
      <c r="D303" t="s">
        <v>110</v>
      </c>
      <c r="E303" t="s">
        <v>106</v>
      </c>
      <c r="F303" t="s">
        <v>107</v>
      </c>
      <c r="G303">
        <v>0.77591127851483999</v>
      </c>
      <c r="H303">
        <v>2E+20</v>
      </c>
      <c r="I303">
        <v>0</v>
      </c>
      <c r="J303">
        <v>1</v>
      </c>
      <c r="K303">
        <v>1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0.71461756258065001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0.94034020197328505</v>
      </c>
      <c r="U303" s="5">
        <f>IF((ContinuousStatsTable[[#This Row],[RepsRequested]]&gt;1),ContinuousStatsTable[[#This Row],[HalfWidth]],ContinuousStatsTable[[#This Row],[BatchMeansHalfWidth]])</f>
        <v>1.3128379112122017E-2</v>
      </c>
    </row>
    <row r="304" spans="1:21" x14ac:dyDescent="0.25">
      <c r="A304" t="s">
        <v>68</v>
      </c>
      <c r="B304" t="s">
        <v>70</v>
      </c>
      <c r="C304">
        <v>22</v>
      </c>
      <c r="D304" t="s">
        <v>110</v>
      </c>
      <c r="E304" t="s">
        <v>108</v>
      </c>
      <c r="F304" t="s">
        <v>107</v>
      </c>
      <c r="G304">
        <v>2.3277338355445201</v>
      </c>
      <c r="H304">
        <v>2E+20</v>
      </c>
      <c r="I304">
        <v>0</v>
      </c>
      <c r="J304">
        <v>3</v>
      </c>
      <c r="K304">
        <v>3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2.1438526877419499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2.8210206059198599</v>
      </c>
      <c r="U304" s="5">
        <f>IF((ContinuousStatsTable[[#This Row],[RepsRequested]]&gt;1),ContinuousStatsTable[[#This Row],[HalfWidth]],ContinuousStatsTable[[#This Row],[BatchMeansHalfWidth]])</f>
        <v>3.9385137336366303E-2</v>
      </c>
    </row>
    <row r="305" spans="1:21" x14ac:dyDescent="0.25">
      <c r="A305" t="s">
        <v>68</v>
      </c>
      <c r="B305" t="s">
        <v>70</v>
      </c>
      <c r="C305">
        <v>22</v>
      </c>
      <c r="D305" t="s">
        <v>110</v>
      </c>
      <c r="E305" t="s">
        <v>109</v>
      </c>
      <c r="F305" t="s">
        <v>107</v>
      </c>
      <c r="G305">
        <v>3</v>
      </c>
      <c r="H305">
        <v>2E+20</v>
      </c>
      <c r="I305">
        <v>3</v>
      </c>
      <c r="J305">
        <v>3</v>
      </c>
      <c r="K305">
        <v>3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3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3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3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68</v>
      </c>
      <c r="B306" t="s">
        <v>70</v>
      </c>
      <c r="C306">
        <v>22</v>
      </c>
      <c r="D306" t="s">
        <v>102</v>
      </c>
      <c r="E306" t="s">
        <v>103</v>
      </c>
      <c r="F306" t="s">
        <v>81</v>
      </c>
      <c r="G306">
        <v>0.71530462760598501</v>
      </c>
      <c r="H306">
        <v>2E+20</v>
      </c>
      <c r="I306">
        <v>0</v>
      </c>
      <c r="J306">
        <v>6</v>
      </c>
      <c r="K306">
        <v>0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0.19189158616794599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5.4909452366679696</v>
      </c>
      <c r="U306" s="5">
        <f>IF((ContinuousStatsTable[[#This Row],[RepsRequested]]&gt;1),ContinuousStatsTable[[#This Row],[HalfWidth]],ContinuousStatsTable[[#This Row],[BatchMeansHalfWidth]])</f>
        <v>0.24231721094461828</v>
      </c>
    </row>
    <row r="307" spans="1:21" x14ac:dyDescent="0.25">
      <c r="A307" t="s">
        <v>68</v>
      </c>
      <c r="B307" t="s">
        <v>70</v>
      </c>
      <c r="C307">
        <v>22</v>
      </c>
      <c r="D307" t="s">
        <v>111</v>
      </c>
      <c r="E307" t="s">
        <v>106</v>
      </c>
      <c r="F307" t="s">
        <v>107</v>
      </c>
      <c r="G307">
        <v>0.743443493167247</v>
      </c>
      <c r="H307">
        <v>2E+20</v>
      </c>
      <c r="I307">
        <v>0</v>
      </c>
      <c r="J307">
        <v>1</v>
      </c>
      <c r="K307">
        <v>0.5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0.65446751492631405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0.87655661977495902</v>
      </c>
      <c r="U307" s="5">
        <f>IF((ContinuousStatsTable[[#This Row],[RepsRequested]]&gt;1),ContinuousStatsTable[[#This Row],[HalfWidth]],ContinuousStatsTable[[#This Row],[BatchMeansHalfWidth]])</f>
        <v>1.2908170108515506E-2</v>
      </c>
    </row>
    <row r="308" spans="1:21" x14ac:dyDescent="0.25">
      <c r="A308" t="s">
        <v>68</v>
      </c>
      <c r="B308" t="s">
        <v>70</v>
      </c>
      <c r="C308">
        <v>22</v>
      </c>
      <c r="D308" t="s">
        <v>111</v>
      </c>
      <c r="E308" t="s">
        <v>108</v>
      </c>
      <c r="F308" t="s">
        <v>107</v>
      </c>
      <c r="G308">
        <v>1.48688698633449</v>
      </c>
      <c r="H308">
        <v>2E+20</v>
      </c>
      <c r="I308">
        <v>0</v>
      </c>
      <c r="J308">
        <v>2</v>
      </c>
      <c r="K308">
        <v>1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1.3089350298526301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1.75311323954992</v>
      </c>
      <c r="U308" s="5">
        <f>IF((ContinuousStatsTable[[#This Row],[RepsRequested]]&gt;1),ContinuousStatsTable[[#This Row],[HalfWidth]],ContinuousStatsTable[[#This Row],[BatchMeansHalfWidth]])</f>
        <v>2.5816340217031112E-2</v>
      </c>
    </row>
    <row r="309" spans="1:21" x14ac:dyDescent="0.25">
      <c r="A309" t="s">
        <v>68</v>
      </c>
      <c r="B309" t="s">
        <v>70</v>
      </c>
      <c r="C309">
        <v>22</v>
      </c>
      <c r="D309" t="s">
        <v>111</v>
      </c>
      <c r="E309" t="s">
        <v>109</v>
      </c>
      <c r="F309" t="s">
        <v>107</v>
      </c>
      <c r="G309">
        <v>2</v>
      </c>
      <c r="H309">
        <v>2E+20</v>
      </c>
      <c r="I309">
        <v>2</v>
      </c>
      <c r="J309">
        <v>2</v>
      </c>
      <c r="K309">
        <v>2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2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2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2</v>
      </c>
      <c r="U309" s="5">
        <f>IF((ContinuousStatsTable[[#This Row],[RepsRequested]]&gt;1),ContinuousStatsTable[[#This Row],[HalfWidth]],ContinuousStatsTable[[#This Row],[BatchMeansHalfWidth]])</f>
        <v>0</v>
      </c>
    </row>
    <row r="310" spans="1:21" x14ac:dyDescent="0.25">
      <c r="A310" t="s">
        <v>68</v>
      </c>
      <c r="B310" t="s">
        <v>70</v>
      </c>
      <c r="C310">
        <v>23</v>
      </c>
      <c r="D310" t="s">
        <v>79</v>
      </c>
      <c r="E310" t="s">
        <v>103</v>
      </c>
      <c r="F310" t="s">
        <v>81</v>
      </c>
      <c r="G310">
        <v>3.8747570393531598E-2</v>
      </c>
      <c r="H310">
        <v>2E+20</v>
      </c>
      <c r="I310">
        <v>0</v>
      </c>
      <c r="J310">
        <v>1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0.19932088640805501</v>
      </c>
      <c r="U310" s="5">
        <f>IF((ContinuousStatsTable[[#This Row],[RepsRequested]]&gt;1),ContinuousStatsTable[[#This Row],[HalfWidth]],ContinuousStatsTable[[#This Row],[BatchMeansHalfWidth]])</f>
        <v>9.3562180916944085E-3</v>
      </c>
    </row>
    <row r="311" spans="1:21" x14ac:dyDescent="0.25">
      <c r="A311" t="s">
        <v>68</v>
      </c>
      <c r="B311" t="s">
        <v>70</v>
      </c>
      <c r="C311">
        <v>23</v>
      </c>
      <c r="D311" t="s">
        <v>84</v>
      </c>
      <c r="E311" t="s">
        <v>103</v>
      </c>
      <c r="F311" t="s">
        <v>81</v>
      </c>
      <c r="G311">
        <v>0.616882921750325</v>
      </c>
      <c r="H311">
        <v>2E+20</v>
      </c>
      <c r="I311">
        <v>0</v>
      </c>
      <c r="J311">
        <v>4</v>
      </c>
      <c r="K311">
        <v>1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1.39644749780735E-2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1.6678000682321801</v>
      </c>
      <c r="U311" s="5">
        <f>IF((ContinuousStatsTable[[#This Row],[RepsRequested]]&gt;1),ContinuousStatsTable[[#This Row],[HalfWidth]],ContinuousStatsTable[[#This Row],[BatchMeansHalfWidth]])</f>
        <v>7.6930967807074077E-2</v>
      </c>
    </row>
    <row r="312" spans="1:21" x14ac:dyDescent="0.25">
      <c r="A312" t="s">
        <v>68</v>
      </c>
      <c r="B312" t="s">
        <v>70</v>
      </c>
      <c r="C312">
        <v>23</v>
      </c>
      <c r="D312" t="s">
        <v>85</v>
      </c>
      <c r="E312" t="s">
        <v>104</v>
      </c>
      <c r="F312" t="s">
        <v>87</v>
      </c>
      <c r="G312">
        <v>4.5370074634618298</v>
      </c>
      <c r="H312">
        <v>2E+20</v>
      </c>
      <c r="I312">
        <v>0</v>
      </c>
      <c r="J312">
        <v>10</v>
      </c>
      <c r="K312">
        <v>5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2.40422103967127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10.2687249502188</v>
      </c>
      <c r="U312" s="5">
        <f>IF((ContinuousStatsTable[[#This Row],[RepsRequested]]&gt;1),ContinuousStatsTable[[#This Row],[HalfWidth]],ContinuousStatsTable[[#This Row],[BatchMeansHalfWidth]])</f>
        <v>0.35615857598446116</v>
      </c>
    </row>
    <row r="313" spans="1:21" x14ac:dyDescent="0.25">
      <c r="A313" t="s">
        <v>68</v>
      </c>
      <c r="B313" t="s">
        <v>70</v>
      </c>
      <c r="C313">
        <v>23</v>
      </c>
      <c r="D313" t="s">
        <v>100</v>
      </c>
      <c r="E313" t="s">
        <v>103</v>
      </c>
      <c r="F313" t="s">
        <v>81</v>
      </c>
      <c r="G313">
        <v>4.8917902397886598E-2</v>
      </c>
      <c r="H313">
        <v>2E+20</v>
      </c>
      <c r="I313">
        <v>0</v>
      </c>
      <c r="J313">
        <v>1</v>
      </c>
      <c r="K313">
        <v>0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0.106816394444955</v>
      </c>
      <c r="U313" s="5">
        <f>IF((ContinuousStatsTable[[#This Row],[RepsRequested]]&gt;1),ContinuousStatsTable[[#This Row],[HalfWidth]],ContinuousStatsTable[[#This Row],[BatchMeansHalfWidth]])</f>
        <v>6.064265491757044E-3</v>
      </c>
    </row>
    <row r="314" spans="1:21" x14ac:dyDescent="0.25">
      <c r="A314" t="s">
        <v>68</v>
      </c>
      <c r="B314" t="s">
        <v>70</v>
      </c>
      <c r="C314">
        <v>23</v>
      </c>
      <c r="D314" t="s">
        <v>105</v>
      </c>
      <c r="E314" t="s">
        <v>106</v>
      </c>
      <c r="F314" t="s">
        <v>107</v>
      </c>
      <c r="G314">
        <v>0.115074219880894</v>
      </c>
      <c r="H314">
        <v>2E+20</v>
      </c>
      <c r="I314">
        <v>0</v>
      </c>
      <c r="J314">
        <v>1</v>
      </c>
      <c r="K314">
        <v>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1.6518466630091499E-2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0.18039060663533099</v>
      </c>
      <c r="U314" s="5">
        <f>IF((ContinuousStatsTable[[#This Row],[RepsRequested]]&gt;1),ContinuousStatsTable[[#This Row],[HalfWidth]],ContinuousStatsTable[[#This Row],[BatchMeansHalfWidth]])</f>
        <v>9.0604727638161874E-3</v>
      </c>
    </row>
    <row r="315" spans="1:21" x14ac:dyDescent="0.25">
      <c r="A315" t="s">
        <v>68</v>
      </c>
      <c r="B315" t="s">
        <v>70</v>
      </c>
      <c r="C315">
        <v>23</v>
      </c>
      <c r="D315" t="s">
        <v>105</v>
      </c>
      <c r="E315" t="s">
        <v>108</v>
      </c>
      <c r="F315" t="s">
        <v>107</v>
      </c>
      <c r="G315">
        <v>0.115074219880894</v>
      </c>
      <c r="H315">
        <v>2E+20</v>
      </c>
      <c r="I315">
        <v>0</v>
      </c>
      <c r="J315">
        <v>1</v>
      </c>
      <c r="K315">
        <v>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1.6518466630091499E-2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0.18039060663533099</v>
      </c>
      <c r="U315" s="5">
        <f>IF((ContinuousStatsTable[[#This Row],[RepsRequested]]&gt;1),ContinuousStatsTable[[#This Row],[HalfWidth]],ContinuousStatsTable[[#This Row],[BatchMeansHalfWidth]])</f>
        <v>9.0604727638161874E-3</v>
      </c>
    </row>
    <row r="316" spans="1:21" x14ac:dyDescent="0.25">
      <c r="A316" t="s">
        <v>68</v>
      </c>
      <c r="B316" t="s">
        <v>70</v>
      </c>
      <c r="C316">
        <v>23</v>
      </c>
      <c r="D316" t="s">
        <v>105</v>
      </c>
      <c r="E316" t="s">
        <v>109</v>
      </c>
      <c r="F316" t="s">
        <v>107</v>
      </c>
      <c r="G316">
        <v>1</v>
      </c>
      <c r="H316">
        <v>2E+20</v>
      </c>
      <c r="I316">
        <v>1</v>
      </c>
      <c r="J316">
        <v>1</v>
      </c>
      <c r="K316">
        <v>1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1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1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1</v>
      </c>
      <c r="U316" s="5">
        <f>IF((ContinuousStatsTable[[#This Row],[RepsRequested]]&gt;1),ContinuousStatsTable[[#This Row],[HalfWidth]],ContinuousStatsTable[[#This Row],[BatchMeansHalfWidth]])</f>
        <v>0</v>
      </c>
    </row>
    <row r="317" spans="1:21" x14ac:dyDescent="0.25">
      <c r="A317" t="s">
        <v>68</v>
      </c>
      <c r="B317" t="s">
        <v>70</v>
      </c>
      <c r="C317">
        <v>23</v>
      </c>
      <c r="D317" t="s">
        <v>110</v>
      </c>
      <c r="E317" t="s">
        <v>106</v>
      </c>
      <c r="F317" t="s">
        <v>107</v>
      </c>
      <c r="G317">
        <v>0.85202886487348595</v>
      </c>
      <c r="H317">
        <v>2E+20</v>
      </c>
      <c r="I317">
        <v>0</v>
      </c>
      <c r="J317">
        <v>1</v>
      </c>
      <c r="K317">
        <v>1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0.71461756258065001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0.94034020197328505</v>
      </c>
      <c r="U317" s="5">
        <f>IF((ContinuousStatsTable[[#This Row],[RepsRequested]]&gt;1),ContinuousStatsTable[[#This Row],[HalfWidth]],ContinuousStatsTable[[#This Row],[BatchMeansHalfWidth]])</f>
        <v>1.3128379112122017E-2</v>
      </c>
    </row>
    <row r="318" spans="1:21" x14ac:dyDescent="0.25">
      <c r="A318" t="s">
        <v>68</v>
      </c>
      <c r="B318" t="s">
        <v>70</v>
      </c>
      <c r="C318">
        <v>23</v>
      </c>
      <c r="D318" t="s">
        <v>110</v>
      </c>
      <c r="E318" t="s">
        <v>108</v>
      </c>
      <c r="F318" t="s">
        <v>107</v>
      </c>
      <c r="G318">
        <v>2.5560865946204601</v>
      </c>
      <c r="H318">
        <v>2E+20</v>
      </c>
      <c r="I318">
        <v>0</v>
      </c>
      <c r="J318">
        <v>3</v>
      </c>
      <c r="K318">
        <v>3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2.1438526877419499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2.8210206059198599</v>
      </c>
      <c r="U318" s="5">
        <f>IF((ContinuousStatsTable[[#This Row],[RepsRequested]]&gt;1),ContinuousStatsTable[[#This Row],[HalfWidth]],ContinuousStatsTable[[#This Row],[BatchMeansHalfWidth]])</f>
        <v>3.9385137336366303E-2</v>
      </c>
    </row>
    <row r="319" spans="1:21" x14ac:dyDescent="0.25">
      <c r="A319" t="s">
        <v>68</v>
      </c>
      <c r="B319" t="s">
        <v>70</v>
      </c>
      <c r="C319">
        <v>23</v>
      </c>
      <c r="D319" t="s">
        <v>110</v>
      </c>
      <c r="E319" t="s">
        <v>109</v>
      </c>
      <c r="F319" t="s">
        <v>107</v>
      </c>
      <c r="G319">
        <v>3</v>
      </c>
      <c r="H319">
        <v>2E+20</v>
      </c>
      <c r="I319">
        <v>3</v>
      </c>
      <c r="J319">
        <v>3</v>
      </c>
      <c r="K319">
        <v>3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3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3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3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68</v>
      </c>
      <c r="B320" t="s">
        <v>70</v>
      </c>
      <c r="C320">
        <v>23</v>
      </c>
      <c r="D320" t="s">
        <v>102</v>
      </c>
      <c r="E320" t="s">
        <v>103</v>
      </c>
      <c r="F320" t="s">
        <v>81</v>
      </c>
      <c r="G320">
        <v>1.2763724742996201</v>
      </c>
      <c r="H320">
        <v>2E+20</v>
      </c>
      <c r="I320">
        <v>0</v>
      </c>
      <c r="J320">
        <v>6</v>
      </c>
      <c r="K320">
        <v>1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0.19189158616794599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5.4909452366679696</v>
      </c>
      <c r="U320" s="5">
        <f>IF((ContinuousStatsTable[[#This Row],[RepsRequested]]&gt;1),ContinuousStatsTable[[#This Row],[HalfWidth]],ContinuousStatsTable[[#This Row],[BatchMeansHalfWidth]])</f>
        <v>0.24231721094461828</v>
      </c>
    </row>
    <row r="321" spans="1:21" x14ac:dyDescent="0.25">
      <c r="A321" t="s">
        <v>68</v>
      </c>
      <c r="B321" t="s">
        <v>70</v>
      </c>
      <c r="C321">
        <v>23</v>
      </c>
      <c r="D321" t="s">
        <v>111</v>
      </c>
      <c r="E321" t="s">
        <v>106</v>
      </c>
      <c r="F321" t="s">
        <v>107</v>
      </c>
      <c r="G321">
        <v>0.77361809340854804</v>
      </c>
      <c r="H321">
        <v>2E+20</v>
      </c>
      <c r="I321">
        <v>0</v>
      </c>
      <c r="J321">
        <v>1</v>
      </c>
      <c r="K321">
        <v>1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0.65446751492631405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0.87655661977495902</v>
      </c>
      <c r="U321" s="5">
        <f>IF((ContinuousStatsTable[[#This Row],[RepsRequested]]&gt;1),ContinuousStatsTable[[#This Row],[HalfWidth]],ContinuousStatsTable[[#This Row],[BatchMeansHalfWidth]])</f>
        <v>1.2908170108515506E-2</v>
      </c>
    </row>
    <row r="322" spans="1:21" x14ac:dyDescent="0.25">
      <c r="A322" t="s">
        <v>68</v>
      </c>
      <c r="B322" t="s">
        <v>70</v>
      </c>
      <c r="C322">
        <v>23</v>
      </c>
      <c r="D322" t="s">
        <v>111</v>
      </c>
      <c r="E322" t="s">
        <v>108</v>
      </c>
      <c r="F322" t="s">
        <v>107</v>
      </c>
      <c r="G322">
        <v>1.5472361868171001</v>
      </c>
      <c r="H322">
        <v>2E+20</v>
      </c>
      <c r="I322">
        <v>0</v>
      </c>
      <c r="J322">
        <v>2</v>
      </c>
      <c r="K322">
        <v>2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1.3089350298526301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1.75311323954992</v>
      </c>
      <c r="U322" s="5">
        <f>IF((ContinuousStatsTable[[#This Row],[RepsRequested]]&gt;1),ContinuousStatsTable[[#This Row],[HalfWidth]],ContinuousStatsTable[[#This Row],[BatchMeansHalfWidth]])</f>
        <v>2.5816340217031112E-2</v>
      </c>
    </row>
    <row r="323" spans="1:21" x14ac:dyDescent="0.25">
      <c r="A323" t="s">
        <v>68</v>
      </c>
      <c r="B323" t="s">
        <v>70</v>
      </c>
      <c r="C323">
        <v>23</v>
      </c>
      <c r="D323" t="s">
        <v>111</v>
      </c>
      <c r="E323" t="s">
        <v>109</v>
      </c>
      <c r="F323" t="s">
        <v>107</v>
      </c>
      <c r="G323">
        <v>2</v>
      </c>
      <c r="H323">
        <v>2E+20</v>
      </c>
      <c r="I323">
        <v>2</v>
      </c>
      <c r="J323">
        <v>2</v>
      </c>
      <c r="K323">
        <v>2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2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0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2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2</v>
      </c>
      <c r="U323" s="5">
        <f>IF((ContinuousStatsTable[[#This Row],[RepsRequested]]&gt;1),ContinuousStatsTable[[#This Row],[HalfWidth]],ContinuousStatsTable[[#This Row],[BatchMeansHalfWidth]])</f>
        <v>0</v>
      </c>
    </row>
    <row r="324" spans="1:21" x14ac:dyDescent="0.25">
      <c r="A324" t="s">
        <v>68</v>
      </c>
      <c r="B324" t="s">
        <v>70</v>
      </c>
      <c r="C324">
        <v>24</v>
      </c>
      <c r="D324" t="s">
        <v>79</v>
      </c>
      <c r="E324" t="s">
        <v>103</v>
      </c>
      <c r="F324" t="s">
        <v>81</v>
      </c>
      <c r="G324">
        <v>3.0571736039568202E-2</v>
      </c>
      <c r="H324">
        <v>2E+20</v>
      </c>
      <c r="I324">
        <v>0</v>
      </c>
      <c r="J324">
        <v>2</v>
      </c>
      <c r="K324">
        <v>0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0.19932088640805501</v>
      </c>
      <c r="U324" s="5">
        <f>IF((ContinuousStatsTable[[#This Row],[RepsRequested]]&gt;1),ContinuousStatsTable[[#This Row],[HalfWidth]],ContinuousStatsTable[[#This Row],[BatchMeansHalfWidth]])</f>
        <v>9.3562180916944085E-3</v>
      </c>
    </row>
    <row r="325" spans="1:21" x14ac:dyDescent="0.25">
      <c r="A325" t="s">
        <v>68</v>
      </c>
      <c r="B325" t="s">
        <v>70</v>
      </c>
      <c r="C325">
        <v>24</v>
      </c>
      <c r="D325" t="s">
        <v>84</v>
      </c>
      <c r="E325" t="s">
        <v>103</v>
      </c>
      <c r="F325" t="s">
        <v>81</v>
      </c>
      <c r="G325">
        <v>0.23734958406512399</v>
      </c>
      <c r="H325">
        <v>2E+20</v>
      </c>
      <c r="I325">
        <v>0</v>
      </c>
      <c r="J325">
        <v>3</v>
      </c>
      <c r="K325">
        <v>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1.39644749780735E-2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1.6678000682321801</v>
      </c>
      <c r="U325" s="5">
        <f>IF((ContinuousStatsTable[[#This Row],[RepsRequested]]&gt;1),ContinuousStatsTable[[#This Row],[HalfWidth]],ContinuousStatsTable[[#This Row],[BatchMeansHalfWidth]])</f>
        <v>7.6930967807074077E-2</v>
      </c>
    </row>
    <row r="326" spans="1:21" x14ac:dyDescent="0.25">
      <c r="A326" t="s">
        <v>68</v>
      </c>
      <c r="B326" t="s">
        <v>70</v>
      </c>
      <c r="C326">
        <v>24</v>
      </c>
      <c r="D326" t="s">
        <v>85</v>
      </c>
      <c r="E326" t="s">
        <v>104</v>
      </c>
      <c r="F326" t="s">
        <v>87</v>
      </c>
      <c r="G326">
        <v>3.8165314403579198</v>
      </c>
      <c r="H326">
        <v>2E+20</v>
      </c>
      <c r="I326">
        <v>0</v>
      </c>
      <c r="J326">
        <v>9</v>
      </c>
      <c r="K326">
        <v>3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2.40422103967127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10.2687249502188</v>
      </c>
      <c r="U326" s="5">
        <f>IF((ContinuousStatsTable[[#This Row],[RepsRequested]]&gt;1),ContinuousStatsTable[[#This Row],[HalfWidth]],ContinuousStatsTable[[#This Row],[BatchMeansHalfWidth]])</f>
        <v>0.35615857598446116</v>
      </c>
    </row>
    <row r="327" spans="1:21" x14ac:dyDescent="0.25">
      <c r="A327" t="s">
        <v>68</v>
      </c>
      <c r="B327" t="s">
        <v>70</v>
      </c>
      <c r="C327">
        <v>24</v>
      </c>
      <c r="D327" t="s">
        <v>100</v>
      </c>
      <c r="E327" t="s">
        <v>103</v>
      </c>
      <c r="F327" t="s">
        <v>81</v>
      </c>
      <c r="G327">
        <v>4.2417954819563501E-2</v>
      </c>
      <c r="H327">
        <v>2E+20</v>
      </c>
      <c r="I327">
        <v>0</v>
      </c>
      <c r="J327">
        <v>1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0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0.106816394444955</v>
      </c>
      <c r="U327" s="5">
        <f>IF((ContinuousStatsTable[[#This Row],[RepsRequested]]&gt;1),ContinuousStatsTable[[#This Row],[HalfWidth]],ContinuousStatsTable[[#This Row],[BatchMeansHalfWidth]])</f>
        <v>6.064265491757044E-3</v>
      </c>
    </row>
    <row r="328" spans="1:21" x14ac:dyDescent="0.25">
      <c r="A328" t="s">
        <v>68</v>
      </c>
      <c r="B328" t="s">
        <v>70</v>
      </c>
      <c r="C328">
        <v>24</v>
      </c>
      <c r="D328" t="s">
        <v>105</v>
      </c>
      <c r="E328" t="s">
        <v>106</v>
      </c>
      <c r="F328" t="s">
        <v>107</v>
      </c>
      <c r="G328">
        <v>3.6978926408691097E-2</v>
      </c>
      <c r="H328">
        <v>2E+20</v>
      </c>
      <c r="I328">
        <v>0</v>
      </c>
      <c r="J328">
        <v>1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1.6518466630091499E-2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0.18039060663533099</v>
      </c>
      <c r="U328" s="5">
        <f>IF((ContinuousStatsTable[[#This Row],[RepsRequested]]&gt;1),ContinuousStatsTable[[#This Row],[HalfWidth]],ContinuousStatsTable[[#This Row],[BatchMeansHalfWidth]])</f>
        <v>9.0604727638161874E-3</v>
      </c>
    </row>
    <row r="329" spans="1:21" x14ac:dyDescent="0.25">
      <c r="A329" t="s">
        <v>68</v>
      </c>
      <c r="B329" t="s">
        <v>70</v>
      </c>
      <c r="C329">
        <v>24</v>
      </c>
      <c r="D329" t="s">
        <v>105</v>
      </c>
      <c r="E329" t="s">
        <v>108</v>
      </c>
      <c r="F329" t="s">
        <v>107</v>
      </c>
      <c r="G329">
        <v>3.6978926408691097E-2</v>
      </c>
      <c r="H329">
        <v>2E+20</v>
      </c>
      <c r="I329">
        <v>0</v>
      </c>
      <c r="J329">
        <v>1</v>
      </c>
      <c r="K329">
        <v>0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1.6518466630091499E-2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0.18039060663533099</v>
      </c>
      <c r="U329" s="5">
        <f>IF((ContinuousStatsTable[[#This Row],[RepsRequested]]&gt;1),ContinuousStatsTable[[#This Row],[HalfWidth]],ContinuousStatsTable[[#This Row],[BatchMeansHalfWidth]])</f>
        <v>9.0604727638161874E-3</v>
      </c>
    </row>
    <row r="330" spans="1:21" x14ac:dyDescent="0.25">
      <c r="A330" t="s">
        <v>68</v>
      </c>
      <c r="B330" t="s">
        <v>70</v>
      </c>
      <c r="C330">
        <v>24</v>
      </c>
      <c r="D330" t="s">
        <v>105</v>
      </c>
      <c r="E330" t="s">
        <v>109</v>
      </c>
      <c r="F330" t="s">
        <v>107</v>
      </c>
      <c r="G330">
        <v>1</v>
      </c>
      <c r="H330">
        <v>2E+20</v>
      </c>
      <c r="I330">
        <v>1</v>
      </c>
      <c r="J330">
        <v>1</v>
      </c>
      <c r="K330">
        <v>1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1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1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1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25">
      <c r="A331" t="s">
        <v>68</v>
      </c>
      <c r="B331" t="s">
        <v>70</v>
      </c>
      <c r="C331">
        <v>24</v>
      </c>
      <c r="D331" t="s">
        <v>110</v>
      </c>
      <c r="E331" t="s">
        <v>106</v>
      </c>
      <c r="F331" t="s">
        <v>107</v>
      </c>
      <c r="G331">
        <v>0.80765382963519905</v>
      </c>
      <c r="H331">
        <v>2E+20</v>
      </c>
      <c r="I331">
        <v>0</v>
      </c>
      <c r="J331">
        <v>1</v>
      </c>
      <c r="K331">
        <v>1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0.71461756258065001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0.94034020197328505</v>
      </c>
      <c r="U331" s="5">
        <f>IF((ContinuousStatsTable[[#This Row],[RepsRequested]]&gt;1),ContinuousStatsTable[[#This Row],[HalfWidth]],ContinuousStatsTable[[#This Row],[BatchMeansHalfWidth]])</f>
        <v>1.3128379112122017E-2</v>
      </c>
    </row>
    <row r="332" spans="1:21" x14ac:dyDescent="0.25">
      <c r="A332" t="s">
        <v>68</v>
      </c>
      <c r="B332" t="s">
        <v>70</v>
      </c>
      <c r="C332">
        <v>24</v>
      </c>
      <c r="D332" t="s">
        <v>110</v>
      </c>
      <c r="E332" t="s">
        <v>108</v>
      </c>
      <c r="F332" t="s">
        <v>107</v>
      </c>
      <c r="G332">
        <v>2.4229614889055999</v>
      </c>
      <c r="H332">
        <v>2E+20</v>
      </c>
      <c r="I332">
        <v>0</v>
      </c>
      <c r="J332">
        <v>3</v>
      </c>
      <c r="K332">
        <v>3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2.1438526877419499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2.8210206059198599</v>
      </c>
      <c r="U332" s="5">
        <f>IF((ContinuousStatsTable[[#This Row],[RepsRequested]]&gt;1),ContinuousStatsTable[[#This Row],[HalfWidth]],ContinuousStatsTable[[#This Row],[BatchMeansHalfWidth]])</f>
        <v>3.9385137336366303E-2</v>
      </c>
    </row>
    <row r="333" spans="1:21" x14ac:dyDescent="0.25">
      <c r="A333" t="s">
        <v>68</v>
      </c>
      <c r="B333" t="s">
        <v>70</v>
      </c>
      <c r="C333">
        <v>24</v>
      </c>
      <c r="D333" t="s">
        <v>110</v>
      </c>
      <c r="E333" t="s">
        <v>109</v>
      </c>
      <c r="F333" t="s">
        <v>107</v>
      </c>
      <c r="G333">
        <v>3</v>
      </c>
      <c r="H333">
        <v>2E+20</v>
      </c>
      <c r="I333">
        <v>3</v>
      </c>
      <c r="J333">
        <v>3</v>
      </c>
      <c r="K333">
        <v>3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3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0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3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3</v>
      </c>
      <c r="U333" s="5">
        <f>IF((ContinuousStatsTable[[#This Row],[RepsRequested]]&gt;1),ContinuousStatsTable[[#This Row],[HalfWidth]],ContinuousStatsTable[[#This Row],[BatchMeansHalfWidth]])</f>
        <v>0</v>
      </c>
    </row>
    <row r="334" spans="1:21" x14ac:dyDescent="0.25">
      <c r="A334" t="s">
        <v>68</v>
      </c>
      <c r="B334" t="s">
        <v>70</v>
      </c>
      <c r="C334">
        <v>24</v>
      </c>
      <c r="D334" t="s">
        <v>102</v>
      </c>
      <c r="E334" t="s">
        <v>103</v>
      </c>
      <c r="F334" t="s">
        <v>81</v>
      </c>
      <c r="G334">
        <v>1.0832306765280699</v>
      </c>
      <c r="H334">
        <v>2E+20</v>
      </c>
      <c r="I334">
        <v>0</v>
      </c>
      <c r="J334">
        <v>6</v>
      </c>
      <c r="K334">
        <v>0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0.19189158616794599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5.4909452366679696</v>
      </c>
      <c r="U334" s="5">
        <f>IF((ContinuousStatsTable[[#This Row],[RepsRequested]]&gt;1),ContinuousStatsTable[[#This Row],[HalfWidth]],ContinuousStatsTable[[#This Row],[BatchMeansHalfWidth]])</f>
        <v>0.24231721094461828</v>
      </c>
    </row>
    <row r="335" spans="1:21" x14ac:dyDescent="0.25">
      <c r="A335" t="s">
        <v>68</v>
      </c>
      <c r="B335" t="s">
        <v>70</v>
      </c>
      <c r="C335">
        <v>24</v>
      </c>
      <c r="D335" t="s">
        <v>111</v>
      </c>
      <c r="E335" t="s">
        <v>106</v>
      </c>
      <c r="F335" t="s">
        <v>107</v>
      </c>
      <c r="G335">
        <v>0.767729513364379</v>
      </c>
      <c r="H335">
        <v>2E+20</v>
      </c>
      <c r="I335">
        <v>0</v>
      </c>
      <c r="J335">
        <v>1</v>
      </c>
      <c r="K335">
        <v>1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0.65446751492631405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0.87655661977495902</v>
      </c>
      <c r="U335" s="5">
        <f>IF((ContinuousStatsTable[[#This Row],[RepsRequested]]&gt;1),ContinuousStatsTable[[#This Row],[HalfWidth]],ContinuousStatsTable[[#This Row],[BatchMeansHalfWidth]])</f>
        <v>1.2908170108515506E-2</v>
      </c>
    </row>
    <row r="336" spans="1:21" x14ac:dyDescent="0.25">
      <c r="A336" t="s">
        <v>68</v>
      </c>
      <c r="B336" t="s">
        <v>70</v>
      </c>
      <c r="C336">
        <v>24</v>
      </c>
      <c r="D336" t="s">
        <v>111</v>
      </c>
      <c r="E336" t="s">
        <v>108</v>
      </c>
      <c r="F336" t="s">
        <v>107</v>
      </c>
      <c r="G336">
        <v>1.53545902672876</v>
      </c>
      <c r="H336">
        <v>2E+20</v>
      </c>
      <c r="I336">
        <v>0</v>
      </c>
      <c r="J336">
        <v>2</v>
      </c>
      <c r="K336">
        <v>2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1.3089350298526301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1.75311323954992</v>
      </c>
      <c r="U336" s="5">
        <f>IF((ContinuousStatsTable[[#This Row],[RepsRequested]]&gt;1),ContinuousStatsTable[[#This Row],[HalfWidth]],ContinuousStatsTable[[#This Row],[BatchMeansHalfWidth]])</f>
        <v>2.5816340217031112E-2</v>
      </c>
    </row>
    <row r="337" spans="1:21" x14ac:dyDescent="0.25">
      <c r="A337" t="s">
        <v>68</v>
      </c>
      <c r="B337" t="s">
        <v>70</v>
      </c>
      <c r="C337">
        <v>24</v>
      </c>
      <c r="D337" t="s">
        <v>111</v>
      </c>
      <c r="E337" t="s">
        <v>109</v>
      </c>
      <c r="F337" t="s">
        <v>107</v>
      </c>
      <c r="G337">
        <v>2</v>
      </c>
      <c r="H337">
        <v>2E+20</v>
      </c>
      <c r="I337">
        <v>2</v>
      </c>
      <c r="J337">
        <v>2</v>
      </c>
      <c r="K337">
        <v>2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2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2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2</v>
      </c>
      <c r="U337" s="5">
        <f>IF((ContinuousStatsTable[[#This Row],[RepsRequested]]&gt;1),ContinuousStatsTable[[#This Row],[HalfWidth]],ContinuousStatsTable[[#This Row],[BatchMeansHalfWidth]])</f>
        <v>0</v>
      </c>
    </row>
    <row r="338" spans="1:21" x14ac:dyDescent="0.25">
      <c r="A338" t="s">
        <v>68</v>
      </c>
      <c r="B338" t="s">
        <v>70</v>
      </c>
      <c r="C338">
        <v>25</v>
      </c>
      <c r="D338" t="s">
        <v>79</v>
      </c>
      <c r="E338" t="s">
        <v>103</v>
      </c>
      <c r="F338" t="s">
        <v>81</v>
      </c>
      <c r="G338">
        <v>2.7522771110897001E-2</v>
      </c>
      <c r="H338">
        <v>2E+20</v>
      </c>
      <c r="I338">
        <v>0</v>
      </c>
      <c r="J338">
        <v>1</v>
      </c>
      <c r="K338">
        <v>0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0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0.19932088640805501</v>
      </c>
      <c r="U338" s="5">
        <f>IF((ContinuousStatsTable[[#This Row],[RepsRequested]]&gt;1),ContinuousStatsTable[[#This Row],[HalfWidth]],ContinuousStatsTable[[#This Row],[BatchMeansHalfWidth]])</f>
        <v>9.3562180916944085E-3</v>
      </c>
    </row>
    <row r="339" spans="1:21" x14ac:dyDescent="0.25">
      <c r="A339" t="s">
        <v>68</v>
      </c>
      <c r="B339" t="s">
        <v>70</v>
      </c>
      <c r="C339">
        <v>25</v>
      </c>
      <c r="D339" t="s">
        <v>84</v>
      </c>
      <c r="E339" t="s">
        <v>103</v>
      </c>
      <c r="F339" t="s">
        <v>81</v>
      </c>
      <c r="G339">
        <v>0.155414101145841</v>
      </c>
      <c r="H339">
        <v>2E+20</v>
      </c>
      <c r="I339">
        <v>0</v>
      </c>
      <c r="J339">
        <v>2</v>
      </c>
      <c r="K339">
        <v>0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1.39644749780735E-2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1.6678000682321801</v>
      </c>
      <c r="U339" s="5">
        <f>IF((ContinuousStatsTable[[#This Row],[RepsRequested]]&gt;1),ContinuousStatsTable[[#This Row],[HalfWidth]],ContinuousStatsTable[[#This Row],[BatchMeansHalfWidth]])</f>
        <v>7.6930967807074077E-2</v>
      </c>
    </row>
    <row r="340" spans="1:21" x14ac:dyDescent="0.25">
      <c r="A340" t="s">
        <v>68</v>
      </c>
      <c r="B340" t="s">
        <v>70</v>
      </c>
      <c r="C340">
        <v>25</v>
      </c>
      <c r="D340" t="s">
        <v>85</v>
      </c>
      <c r="E340" t="s">
        <v>104</v>
      </c>
      <c r="F340" t="s">
        <v>87</v>
      </c>
      <c r="G340">
        <v>3.1679240008013299</v>
      </c>
      <c r="H340">
        <v>2E+20</v>
      </c>
      <c r="I340">
        <v>0</v>
      </c>
      <c r="J340">
        <v>8</v>
      </c>
      <c r="K340">
        <v>2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2.40422103967127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10.2687249502188</v>
      </c>
      <c r="U340" s="5">
        <f>IF((ContinuousStatsTable[[#This Row],[RepsRequested]]&gt;1),ContinuousStatsTable[[#This Row],[HalfWidth]],ContinuousStatsTable[[#This Row],[BatchMeansHalfWidth]])</f>
        <v>0.35615857598446116</v>
      </c>
    </row>
    <row r="341" spans="1:21" x14ac:dyDescent="0.25">
      <c r="A341" t="s">
        <v>68</v>
      </c>
      <c r="B341" t="s">
        <v>70</v>
      </c>
      <c r="C341">
        <v>25</v>
      </c>
      <c r="D341" t="s">
        <v>100</v>
      </c>
      <c r="E341" t="s">
        <v>103</v>
      </c>
      <c r="F341" t="s">
        <v>81</v>
      </c>
      <c r="G341">
        <v>8.1556594722292895E-3</v>
      </c>
      <c r="H341">
        <v>2E+20</v>
      </c>
      <c r="I341">
        <v>0</v>
      </c>
      <c r="J341">
        <v>1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0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0.106816394444955</v>
      </c>
      <c r="U341" s="5">
        <f>IF((ContinuousStatsTable[[#This Row],[RepsRequested]]&gt;1),ContinuousStatsTable[[#This Row],[HalfWidth]],ContinuousStatsTable[[#This Row],[BatchMeansHalfWidth]])</f>
        <v>6.064265491757044E-3</v>
      </c>
    </row>
    <row r="342" spans="1:21" x14ac:dyDescent="0.25">
      <c r="A342" t="s">
        <v>68</v>
      </c>
      <c r="B342" t="s">
        <v>70</v>
      </c>
      <c r="C342">
        <v>25</v>
      </c>
      <c r="D342" t="s">
        <v>105</v>
      </c>
      <c r="E342" t="s">
        <v>106</v>
      </c>
      <c r="F342" t="s">
        <v>107</v>
      </c>
      <c r="G342">
        <v>0.11450156228293901</v>
      </c>
      <c r="H342">
        <v>2E+20</v>
      </c>
      <c r="I342">
        <v>0</v>
      </c>
      <c r="J342">
        <v>1</v>
      </c>
      <c r="K342">
        <v>0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1.6518466630091499E-2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0.18039060663533099</v>
      </c>
      <c r="U342" s="5">
        <f>IF((ContinuousStatsTable[[#This Row],[RepsRequested]]&gt;1),ContinuousStatsTable[[#This Row],[HalfWidth]],ContinuousStatsTable[[#This Row],[BatchMeansHalfWidth]])</f>
        <v>9.0604727638161874E-3</v>
      </c>
    </row>
    <row r="343" spans="1:21" x14ac:dyDescent="0.25">
      <c r="A343" t="s">
        <v>68</v>
      </c>
      <c r="B343" t="s">
        <v>70</v>
      </c>
      <c r="C343">
        <v>25</v>
      </c>
      <c r="D343" t="s">
        <v>105</v>
      </c>
      <c r="E343" t="s">
        <v>108</v>
      </c>
      <c r="F343" t="s">
        <v>107</v>
      </c>
      <c r="G343">
        <v>0.11450156228293901</v>
      </c>
      <c r="H343">
        <v>2E+20</v>
      </c>
      <c r="I343">
        <v>0</v>
      </c>
      <c r="J343">
        <v>1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1.6518466630091499E-2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0.18039060663533099</v>
      </c>
      <c r="U343" s="5">
        <f>IF((ContinuousStatsTable[[#This Row],[RepsRequested]]&gt;1),ContinuousStatsTable[[#This Row],[HalfWidth]],ContinuousStatsTable[[#This Row],[BatchMeansHalfWidth]])</f>
        <v>9.0604727638161874E-3</v>
      </c>
    </row>
    <row r="344" spans="1:21" x14ac:dyDescent="0.25">
      <c r="A344" t="s">
        <v>68</v>
      </c>
      <c r="B344" t="s">
        <v>70</v>
      </c>
      <c r="C344">
        <v>25</v>
      </c>
      <c r="D344" t="s">
        <v>105</v>
      </c>
      <c r="E344" t="s">
        <v>109</v>
      </c>
      <c r="F344" t="s">
        <v>107</v>
      </c>
      <c r="G344">
        <v>1</v>
      </c>
      <c r="H344">
        <v>2E+20</v>
      </c>
      <c r="I344">
        <v>1</v>
      </c>
      <c r="J344">
        <v>1</v>
      </c>
      <c r="K344">
        <v>1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1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1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1</v>
      </c>
      <c r="U344" s="5">
        <f>IF((ContinuousStatsTable[[#This Row],[RepsRequested]]&gt;1),ContinuousStatsTable[[#This Row],[HalfWidth]],ContinuousStatsTable[[#This Row],[BatchMeansHalfWidth]])</f>
        <v>0</v>
      </c>
    </row>
    <row r="345" spans="1:21" x14ac:dyDescent="0.25">
      <c r="A345" t="s">
        <v>68</v>
      </c>
      <c r="B345" t="s">
        <v>70</v>
      </c>
      <c r="C345">
        <v>25</v>
      </c>
      <c r="D345" t="s">
        <v>110</v>
      </c>
      <c r="E345" t="s">
        <v>106</v>
      </c>
      <c r="F345" t="s">
        <v>107</v>
      </c>
      <c r="G345">
        <v>0.83015627378058099</v>
      </c>
      <c r="H345">
        <v>2E+20</v>
      </c>
      <c r="I345">
        <v>0</v>
      </c>
      <c r="J345">
        <v>1</v>
      </c>
      <c r="K345">
        <v>0.66666666666666696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0.71461756258065001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0.94034020197328505</v>
      </c>
      <c r="U345" s="5">
        <f>IF((ContinuousStatsTable[[#This Row],[RepsRequested]]&gt;1),ContinuousStatsTable[[#This Row],[HalfWidth]],ContinuousStatsTable[[#This Row],[BatchMeansHalfWidth]])</f>
        <v>1.3128379112122017E-2</v>
      </c>
    </row>
    <row r="346" spans="1:21" x14ac:dyDescent="0.25">
      <c r="A346" t="s">
        <v>68</v>
      </c>
      <c r="B346" t="s">
        <v>70</v>
      </c>
      <c r="C346">
        <v>25</v>
      </c>
      <c r="D346" t="s">
        <v>110</v>
      </c>
      <c r="E346" t="s">
        <v>108</v>
      </c>
      <c r="F346" t="s">
        <v>107</v>
      </c>
      <c r="G346">
        <v>2.4904688213417399</v>
      </c>
      <c r="H346">
        <v>2E+20</v>
      </c>
      <c r="I346">
        <v>0</v>
      </c>
      <c r="J346">
        <v>3</v>
      </c>
      <c r="K346">
        <v>2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2.1438526877419499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2.8210206059198599</v>
      </c>
      <c r="U346" s="5">
        <f>IF((ContinuousStatsTable[[#This Row],[RepsRequested]]&gt;1),ContinuousStatsTable[[#This Row],[HalfWidth]],ContinuousStatsTable[[#This Row],[BatchMeansHalfWidth]])</f>
        <v>3.9385137336366303E-2</v>
      </c>
    </row>
    <row r="347" spans="1:21" x14ac:dyDescent="0.25">
      <c r="A347" t="s">
        <v>68</v>
      </c>
      <c r="B347" t="s">
        <v>70</v>
      </c>
      <c r="C347">
        <v>25</v>
      </c>
      <c r="D347" t="s">
        <v>110</v>
      </c>
      <c r="E347" t="s">
        <v>109</v>
      </c>
      <c r="F347" t="s">
        <v>107</v>
      </c>
      <c r="G347">
        <v>3</v>
      </c>
      <c r="H347">
        <v>2E+20</v>
      </c>
      <c r="I347">
        <v>3</v>
      </c>
      <c r="J347">
        <v>3</v>
      </c>
      <c r="K347">
        <v>3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3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3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3</v>
      </c>
      <c r="U347" s="5">
        <f>IF((ContinuousStatsTable[[#This Row],[RepsRequested]]&gt;1),ContinuousStatsTable[[#This Row],[HalfWidth]],ContinuousStatsTable[[#This Row],[BatchMeansHalfWidth]])</f>
        <v>0</v>
      </c>
    </row>
    <row r="348" spans="1:21" x14ac:dyDescent="0.25">
      <c r="A348" t="s">
        <v>68</v>
      </c>
      <c r="B348" t="s">
        <v>70</v>
      </c>
      <c r="C348">
        <v>25</v>
      </c>
      <c r="D348" t="s">
        <v>102</v>
      </c>
      <c r="E348" t="s">
        <v>103</v>
      </c>
      <c r="F348" t="s">
        <v>81</v>
      </c>
      <c r="G348">
        <v>0.48636264773062299</v>
      </c>
      <c r="H348">
        <v>2E+20</v>
      </c>
      <c r="I348">
        <v>0</v>
      </c>
      <c r="J348">
        <v>5</v>
      </c>
      <c r="K348">
        <v>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0.19189158616794599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5.4909452366679696</v>
      </c>
      <c r="U348" s="5">
        <f>IF((ContinuousStatsTable[[#This Row],[RepsRequested]]&gt;1),ContinuousStatsTable[[#This Row],[HalfWidth]],ContinuousStatsTable[[#This Row],[BatchMeansHalfWidth]])</f>
        <v>0.24231721094461828</v>
      </c>
    </row>
    <row r="349" spans="1:21" x14ac:dyDescent="0.25">
      <c r="A349" t="s">
        <v>68</v>
      </c>
      <c r="B349" t="s">
        <v>70</v>
      </c>
      <c r="C349">
        <v>25</v>
      </c>
      <c r="D349" t="s">
        <v>111</v>
      </c>
      <c r="E349" t="s">
        <v>106</v>
      </c>
      <c r="F349" t="s">
        <v>107</v>
      </c>
      <c r="G349">
        <v>0.75714962348493298</v>
      </c>
      <c r="H349">
        <v>2E+20</v>
      </c>
      <c r="I349">
        <v>0</v>
      </c>
      <c r="J349">
        <v>1</v>
      </c>
      <c r="K349">
        <v>0.5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0.65446751492631405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0.87655661977495902</v>
      </c>
      <c r="U349" s="5">
        <f>IF((ContinuousStatsTable[[#This Row],[RepsRequested]]&gt;1),ContinuousStatsTable[[#This Row],[HalfWidth]],ContinuousStatsTable[[#This Row],[BatchMeansHalfWidth]])</f>
        <v>1.2908170108515506E-2</v>
      </c>
    </row>
    <row r="350" spans="1:21" x14ac:dyDescent="0.25">
      <c r="A350" t="s">
        <v>68</v>
      </c>
      <c r="B350" t="s">
        <v>70</v>
      </c>
      <c r="C350">
        <v>25</v>
      </c>
      <c r="D350" t="s">
        <v>111</v>
      </c>
      <c r="E350" t="s">
        <v>108</v>
      </c>
      <c r="F350" t="s">
        <v>107</v>
      </c>
      <c r="G350">
        <v>1.5142992469698699</v>
      </c>
      <c r="H350">
        <v>2E+20</v>
      </c>
      <c r="I350">
        <v>0</v>
      </c>
      <c r="J350">
        <v>2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1.3089350298526301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1.75311323954992</v>
      </c>
      <c r="U350" s="5">
        <f>IF((ContinuousStatsTable[[#This Row],[RepsRequested]]&gt;1),ContinuousStatsTable[[#This Row],[HalfWidth]],ContinuousStatsTable[[#This Row],[BatchMeansHalfWidth]])</f>
        <v>2.5816340217031112E-2</v>
      </c>
    </row>
    <row r="351" spans="1:21" x14ac:dyDescent="0.25">
      <c r="A351" t="s">
        <v>68</v>
      </c>
      <c r="B351" t="s">
        <v>70</v>
      </c>
      <c r="C351">
        <v>25</v>
      </c>
      <c r="D351" t="s">
        <v>111</v>
      </c>
      <c r="E351" t="s">
        <v>109</v>
      </c>
      <c r="F351" t="s">
        <v>107</v>
      </c>
      <c r="G351">
        <v>2</v>
      </c>
      <c r="H351">
        <v>2E+20</v>
      </c>
      <c r="I351">
        <v>2</v>
      </c>
      <c r="J351">
        <v>2</v>
      </c>
      <c r="K351">
        <v>2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2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2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2</v>
      </c>
      <c r="U351" s="5">
        <f>IF((ContinuousStatsTable[[#This Row],[RepsRequested]]&gt;1),ContinuousStatsTable[[#This Row],[HalfWidth]],ContinuousStatsTable[[#This Row],[BatchMeansHalfWidth]])</f>
        <v>0</v>
      </c>
    </row>
    <row r="352" spans="1:21" x14ac:dyDescent="0.25">
      <c r="A352" t="s">
        <v>68</v>
      </c>
      <c r="B352" t="s">
        <v>70</v>
      </c>
      <c r="C352">
        <v>26</v>
      </c>
      <c r="D352" t="s">
        <v>79</v>
      </c>
      <c r="E352" t="s">
        <v>103</v>
      </c>
      <c r="F352" t="s">
        <v>81</v>
      </c>
      <c r="G352">
        <v>5.0353053347194903E-3</v>
      </c>
      <c r="H352">
        <v>2E+20</v>
      </c>
      <c r="I352">
        <v>0</v>
      </c>
      <c r="J352">
        <v>1</v>
      </c>
      <c r="K352">
        <v>0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0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0.19932088640805501</v>
      </c>
      <c r="U352" s="5">
        <f>IF((ContinuousStatsTable[[#This Row],[RepsRequested]]&gt;1),ContinuousStatsTable[[#This Row],[HalfWidth]],ContinuousStatsTable[[#This Row],[BatchMeansHalfWidth]])</f>
        <v>9.3562180916944085E-3</v>
      </c>
    </row>
    <row r="353" spans="1:21" x14ac:dyDescent="0.25">
      <c r="A353" t="s">
        <v>68</v>
      </c>
      <c r="B353" t="s">
        <v>70</v>
      </c>
      <c r="C353">
        <v>26</v>
      </c>
      <c r="D353" t="s">
        <v>84</v>
      </c>
      <c r="E353" t="s">
        <v>103</v>
      </c>
      <c r="F353" t="s">
        <v>81</v>
      </c>
      <c r="G353">
        <v>8.3784392622984302E-2</v>
      </c>
      <c r="H353">
        <v>2E+20</v>
      </c>
      <c r="I353">
        <v>0</v>
      </c>
      <c r="J353">
        <v>2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1.39644749780735E-2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1.6678000682321801</v>
      </c>
      <c r="U353" s="5">
        <f>IF((ContinuousStatsTable[[#This Row],[RepsRequested]]&gt;1),ContinuousStatsTable[[#This Row],[HalfWidth]],ContinuousStatsTable[[#This Row],[BatchMeansHalfWidth]])</f>
        <v>7.6930967807074077E-2</v>
      </c>
    </row>
    <row r="354" spans="1:21" x14ac:dyDescent="0.25">
      <c r="A354" t="s">
        <v>68</v>
      </c>
      <c r="B354" t="s">
        <v>70</v>
      </c>
      <c r="C354">
        <v>26</v>
      </c>
      <c r="D354" t="s">
        <v>85</v>
      </c>
      <c r="E354" t="s">
        <v>104</v>
      </c>
      <c r="F354" t="s">
        <v>87</v>
      </c>
      <c r="G354">
        <v>3.0133593579422899</v>
      </c>
      <c r="H354">
        <v>2E+20</v>
      </c>
      <c r="I354">
        <v>0</v>
      </c>
      <c r="J354">
        <v>7</v>
      </c>
      <c r="K354">
        <v>2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2.40422103967127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10.2687249502188</v>
      </c>
      <c r="U354" s="5">
        <f>IF((ContinuousStatsTable[[#This Row],[RepsRequested]]&gt;1),ContinuousStatsTable[[#This Row],[HalfWidth]],ContinuousStatsTable[[#This Row],[BatchMeansHalfWidth]])</f>
        <v>0.35615857598446116</v>
      </c>
    </row>
    <row r="355" spans="1:21" x14ac:dyDescent="0.25">
      <c r="A355" t="s">
        <v>68</v>
      </c>
      <c r="B355" t="s">
        <v>70</v>
      </c>
      <c r="C355">
        <v>26</v>
      </c>
      <c r="D355" t="s">
        <v>100</v>
      </c>
      <c r="E355" t="s">
        <v>103</v>
      </c>
      <c r="F355" t="s">
        <v>81</v>
      </c>
      <c r="G355">
        <v>6.6501020463708496E-3</v>
      </c>
      <c r="H355">
        <v>2E+20</v>
      </c>
      <c r="I355">
        <v>0</v>
      </c>
      <c r="J355">
        <v>1</v>
      </c>
      <c r="K355">
        <v>0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0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0.106816394444955</v>
      </c>
      <c r="U355" s="5">
        <f>IF((ContinuousStatsTable[[#This Row],[RepsRequested]]&gt;1),ContinuousStatsTable[[#This Row],[HalfWidth]],ContinuousStatsTable[[#This Row],[BatchMeansHalfWidth]])</f>
        <v>6.064265491757044E-3</v>
      </c>
    </row>
    <row r="356" spans="1:21" x14ac:dyDescent="0.25">
      <c r="A356" t="s">
        <v>68</v>
      </c>
      <c r="B356" t="s">
        <v>70</v>
      </c>
      <c r="C356">
        <v>26</v>
      </c>
      <c r="D356" t="s">
        <v>105</v>
      </c>
      <c r="E356" t="s">
        <v>106</v>
      </c>
      <c r="F356" t="s">
        <v>107</v>
      </c>
      <c r="G356">
        <v>0.10897422912600301</v>
      </c>
      <c r="H356">
        <v>2E+20</v>
      </c>
      <c r="I356">
        <v>0</v>
      </c>
      <c r="J356">
        <v>1</v>
      </c>
      <c r="K356">
        <v>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1.6518466630091499E-2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0.18039060663533099</v>
      </c>
      <c r="U356" s="5">
        <f>IF((ContinuousStatsTable[[#This Row],[RepsRequested]]&gt;1),ContinuousStatsTable[[#This Row],[HalfWidth]],ContinuousStatsTable[[#This Row],[BatchMeansHalfWidth]])</f>
        <v>9.0604727638161874E-3</v>
      </c>
    </row>
    <row r="357" spans="1:21" x14ac:dyDescent="0.25">
      <c r="A357" t="s">
        <v>68</v>
      </c>
      <c r="B357" t="s">
        <v>70</v>
      </c>
      <c r="C357">
        <v>26</v>
      </c>
      <c r="D357" t="s">
        <v>105</v>
      </c>
      <c r="E357" t="s">
        <v>108</v>
      </c>
      <c r="F357" t="s">
        <v>107</v>
      </c>
      <c r="G357">
        <v>0.10897422912600301</v>
      </c>
      <c r="H357">
        <v>2E+20</v>
      </c>
      <c r="I357">
        <v>0</v>
      </c>
      <c r="J357">
        <v>1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1.6518466630091499E-2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0.18039060663533099</v>
      </c>
      <c r="U357" s="5">
        <f>IF((ContinuousStatsTable[[#This Row],[RepsRequested]]&gt;1),ContinuousStatsTable[[#This Row],[HalfWidth]],ContinuousStatsTable[[#This Row],[BatchMeansHalfWidth]])</f>
        <v>9.0604727638161874E-3</v>
      </c>
    </row>
    <row r="358" spans="1:21" x14ac:dyDescent="0.25">
      <c r="A358" t="s">
        <v>68</v>
      </c>
      <c r="B358" t="s">
        <v>70</v>
      </c>
      <c r="C358">
        <v>26</v>
      </c>
      <c r="D358" t="s">
        <v>105</v>
      </c>
      <c r="E358" t="s">
        <v>109</v>
      </c>
      <c r="F358" t="s">
        <v>107</v>
      </c>
      <c r="G358">
        <v>1</v>
      </c>
      <c r="H358">
        <v>2E+20</v>
      </c>
      <c r="I358">
        <v>1</v>
      </c>
      <c r="J358">
        <v>1</v>
      </c>
      <c r="K358">
        <v>1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1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1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1</v>
      </c>
      <c r="U358" s="5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68</v>
      </c>
      <c r="B359" t="s">
        <v>70</v>
      </c>
      <c r="C359">
        <v>26</v>
      </c>
      <c r="D359" t="s">
        <v>110</v>
      </c>
      <c r="E359" t="s">
        <v>106</v>
      </c>
      <c r="F359" t="s">
        <v>107</v>
      </c>
      <c r="G359">
        <v>0.79170520997402904</v>
      </c>
      <c r="H359">
        <v>2E+20</v>
      </c>
      <c r="I359">
        <v>0</v>
      </c>
      <c r="J359">
        <v>1</v>
      </c>
      <c r="K359">
        <v>0.66666666666666696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0.71461756258065001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0.94034020197328505</v>
      </c>
      <c r="U359" s="5">
        <f>IF((ContinuousStatsTable[[#This Row],[RepsRequested]]&gt;1),ContinuousStatsTable[[#This Row],[HalfWidth]],ContinuousStatsTable[[#This Row],[BatchMeansHalfWidth]])</f>
        <v>1.3128379112122017E-2</v>
      </c>
    </row>
    <row r="360" spans="1:21" x14ac:dyDescent="0.25">
      <c r="A360" t="s">
        <v>68</v>
      </c>
      <c r="B360" t="s">
        <v>70</v>
      </c>
      <c r="C360">
        <v>26</v>
      </c>
      <c r="D360" t="s">
        <v>110</v>
      </c>
      <c r="E360" t="s">
        <v>108</v>
      </c>
      <c r="F360" t="s">
        <v>107</v>
      </c>
      <c r="G360">
        <v>2.3751156299220901</v>
      </c>
      <c r="H360">
        <v>2E+20</v>
      </c>
      <c r="I360">
        <v>0</v>
      </c>
      <c r="J360">
        <v>3</v>
      </c>
      <c r="K360">
        <v>2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2.1438526877419499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2.8210206059198599</v>
      </c>
      <c r="U360" s="5">
        <f>IF((ContinuousStatsTable[[#This Row],[RepsRequested]]&gt;1),ContinuousStatsTable[[#This Row],[HalfWidth]],ContinuousStatsTable[[#This Row],[BatchMeansHalfWidth]])</f>
        <v>3.9385137336366303E-2</v>
      </c>
    </row>
    <row r="361" spans="1:21" x14ac:dyDescent="0.25">
      <c r="A361" t="s">
        <v>68</v>
      </c>
      <c r="B361" t="s">
        <v>70</v>
      </c>
      <c r="C361">
        <v>26</v>
      </c>
      <c r="D361" t="s">
        <v>110</v>
      </c>
      <c r="E361" t="s">
        <v>109</v>
      </c>
      <c r="F361" t="s">
        <v>107</v>
      </c>
      <c r="G361">
        <v>3</v>
      </c>
      <c r="H361">
        <v>2E+20</v>
      </c>
      <c r="I361">
        <v>3</v>
      </c>
      <c r="J361">
        <v>3</v>
      </c>
      <c r="K361">
        <v>3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3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3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3</v>
      </c>
      <c r="U361" s="5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68</v>
      </c>
      <c r="B362" t="s">
        <v>70</v>
      </c>
      <c r="C362">
        <v>26</v>
      </c>
      <c r="D362" t="s">
        <v>102</v>
      </c>
      <c r="E362" t="s">
        <v>103</v>
      </c>
      <c r="F362" t="s">
        <v>81</v>
      </c>
      <c r="G362">
        <v>0.54277392801612301</v>
      </c>
      <c r="H362">
        <v>2E+20</v>
      </c>
      <c r="I362">
        <v>0</v>
      </c>
      <c r="J362">
        <v>4</v>
      </c>
      <c r="K362">
        <v>0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0.19189158616794599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5.4909452366679696</v>
      </c>
      <c r="U362" s="5">
        <f>IF((ContinuousStatsTable[[#This Row],[RepsRequested]]&gt;1),ContinuousStatsTable[[#This Row],[HalfWidth]],ContinuousStatsTable[[#This Row],[BatchMeansHalfWidth]])</f>
        <v>0.24231721094461828</v>
      </c>
    </row>
    <row r="363" spans="1:21" x14ac:dyDescent="0.25">
      <c r="A363" t="s">
        <v>68</v>
      </c>
      <c r="B363" t="s">
        <v>70</v>
      </c>
      <c r="C363">
        <v>26</v>
      </c>
      <c r="D363" t="s">
        <v>111</v>
      </c>
      <c r="E363" t="s">
        <v>106</v>
      </c>
      <c r="F363" t="s">
        <v>107</v>
      </c>
      <c r="G363">
        <v>0.75637358917358699</v>
      </c>
      <c r="H363">
        <v>2E+20</v>
      </c>
      <c r="I363">
        <v>0</v>
      </c>
      <c r="J363">
        <v>1</v>
      </c>
      <c r="K363">
        <v>0.5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0.65446751492631405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0.87655661977495902</v>
      </c>
      <c r="U363" s="5">
        <f>IF((ContinuousStatsTable[[#This Row],[RepsRequested]]&gt;1),ContinuousStatsTable[[#This Row],[HalfWidth]],ContinuousStatsTable[[#This Row],[BatchMeansHalfWidth]])</f>
        <v>1.2908170108515506E-2</v>
      </c>
    </row>
    <row r="364" spans="1:21" x14ac:dyDescent="0.25">
      <c r="A364" t="s">
        <v>68</v>
      </c>
      <c r="B364" t="s">
        <v>70</v>
      </c>
      <c r="C364">
        <v>26</v>
      </c>
      <c r="D364" t="s">
        <v>111</v>
      </c>
      <c r="E364" t="s">
        <v>108</v>
      </c>
      <c r="F364" t="s">
        <v>107</v>
      </c>
      <c r="G364">
        <v>1.51274717834717</v>
      </c>
      <c r="H364">
        <v>2E+20</v>
      </c>
      <c r="I364">
        <v>0</v>
      </c>
      <c r="J364">
        <v>2</v>
      </c>
      <c r="K364">
        <v>1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1.3089350298526301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1.75311323954992</v>
      </c>
      <c r="U364" s="5">
        <f>IF((ContinuousStatsTable[[#This Row],[RepsRequested]]&gt;1),ContinuousStatsTable[[#This Row],[HalfWidth]],ContinuousStatsTable[[#This Row],[BatchMeansHalfWidth]])</f>
        <v>2.5816340217031112E-2</v>
      </c>
    </row>
    <row r="365" spans="1:21" x14ac:dyDescent="0.25">
      <c r="A365" t="s">
        <v>68</v>
      </c>
      <c r="B365" t="s">
        <v>70</v>
      </c>
      <c r="C365">
        <v>26</v>
      </c>
      <c r="D365" t="s">
        <v>111</v>
      </c>
      <c r="E365" t="s">
        <v>109</v>
      </c>
      <c r="F365" t="s">
        <v>107</v>
      </c>
      <c r="G365">
        <v>2</v>
      </c>
      <c r="H365">
        <v>2E+20</v>
      </c>
      <c r="I365">
        <v>2</v>
      </c>
      <c r="J365">
        <v>2</v>
      </c>
      <c r="K365">
        <v>2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2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2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2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68</v>
      </c>
      <c r="B366" t="s">
        <v>70</v>
      </c>
      <c r="C366">
        <v>27</v>
      </c>
      <c r="D366" t="s">
        <v>79</v>
      </c>
      <c r="E366" t="s">
        <v>103</v>
      </c>
      <c r="F366" t="s">
        <v>81</v>
      </c>
      <c r="G366">
        <v>8.8632946413958903E-3</v>
      </c>
      <c r="H366">
        <v>2E+20</v>
      </c>
      <c r="I366">
        <v>0</v>
      </c>
      <c r="J366">
        <v>1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0.19932088640805501</v>
      </c>
      <c r="U366" s="5">
        <f>IF((ContinuousStatsTable[[#This Row],[RepsRequested]]&gt;1),ContinuousStatsTable[[#This Row],[HalfWidth]],ContinuousStatsTable[[#This Row],[BatchMeansHalfWidth]])</f>
        <v>9.3562180916944085E-3</v>
      </c>
    </row>
    <row r="367" spans="1:21" x14ac:dyDescent="0.25">
      <c r="A367" t="s">
        <v>68</v>
      </c>
      <c r="B367" t="s">
        <v>70</v>
      </c>
      <c r="C367">
        <v>27</v>
      </c>
      <c r="D367" t="s">
        <v>84</v>
      </c>
      <c r="E367" t="s">
        <v>103</v>
      </c>
      <c r="F367" t="s">
        <v>81</v>
      </c>
      <c r="G367">
        <v>4.9601101945725E-2</v>
      </c>
      <c r="H367">
        <v>2E+20</v>
      </c>
      <c r="I367">
        <v>0</v>
      </c>
      <c r="J367">
        <v>1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1.39644749780735E-2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1.6678000682321801</v>
      </c>
      <c r="U367" s="5">
        <f>IF((ContinuousStatsTable[[#This Row],[RepsRequested]]&gt;1),ContinuousStatsTable[[#This Row],[HalfWidth]],ContinuousStatsTable[[#This Row],[BatchMeansHalfWidth]])</f>
        <v>7.6930967807074077E-2</v>
      </c>
    </row>
    <row r="368" spans="1:21" x14ac:dyDescent="0.25">
      <c r="A368" t="s">
        <v>68</v>
      </c>
      <c r="B368" t="s">
        <v>70</v>
      </c>
      <c r="C368">
        <v>27</v>
      </c>
      <c r="D368" t="s">
        <v>85</v>
      </c>
      <c r="E368" t="s">
        <v>104</v>
      </c>
      <c r="F368" t="s">
        <v>87</v>
      </c>
      <c r="G368">
        <v>2.8203066649733199</v>
      </c>
      <c r="H368">
        <v>2E+20</v>
      </c>
      <c r="I368">
        <v>0</v>
      </c>
      <c r="J368">
        <v>7</v>
      </c>
      <c r="K368">
        <v>3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2.40422103967127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10.2687249502188</v>
      </c>
      <c r="U368" s="5">
        <f>IF((ContinuousStatsTable[[#This Row],[RepsRequested]]&gt;1),ContinuousStatsTable[[#This Row],[HalfWidth]],ContinuousStatsTable[[#This Row],[BatchMeansHalfWidth]])</f>
        <v>0.35615857598446116</v>
      </c>
    </row>
    <row r="369" spans="1:21" x14ac:dyDescent="0.25">
      <c r="A369" t="s">
        <v>68</v>
      </c>
      <c r="B369" t="s">
        <v>70</v>
      </c>
      <c r="C369">
        <v>27</v>
      </c>
      <c r="D369" t="s">
        <v>100</v>
      </c>
      <c r="E369" t="s">
        <v>103</v>
      </c>
      <c r="F369" t="s">
        <v>81</v>
      </c>
      <c r="G369">
        <v>2.40031100813091E-3</v>
      </c>
      <c r="H369">
        <v>2E+20</v>
      </c>
      <c r="I369">
        <v>0</v>
      </c>
      <c r="J369">
        <v>1</v>
      </c>
      <c r="K369">
        <v>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0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0.106816394444955</v>
      </c>
      <c r="U369" s="5">
        <f>IF((ContinuousStatsTable[[#This Row],[RepsRequested]]&gt;1),ContinuousStatsTable[[#This Row],[HalfWidth]],ContinuousStatsTable[[#This Row],[BatchMeansHalfWidth]])</f>
        <v>6.064265491757044E-3</v>
      </c>
    </row>
    <row r="370" spans="1:21" x14ac:dyDescent="0.25">
      <c r="A370" t="s">
        <v>68</v>
      </c>
      <c r="B370" t="s">
        <v>70</v>
      </c>
      <c r="C370">
        <v>27</v>
      </c>
      <c r="D370" t="s">
        <v>105</v>
      </c>
      <c r="E370" t="s">
        <v>106</v>
      </c>
      <c r="F370" t="s">
        <v>107</v>
      </c>
      <c r="G370">
        <v>9.0881675907376794E-2</v>
      </c>
      <c r="H370">
        <v>2E+20</v>
      </c>
      <c r="I370">
        <v>0</v>
      </c>
      <c r="J370">
        <v>1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1.6518466630091499E-2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0.18039060663533099</v>
      </c>
      <c r="U370" s="5">
        <f>IF((ContinuousStatsTable[[#This Row],[RepsRequested]]&gt;1),ContinuousStatsTable[[#This Row],[HalfWidth]],ContinuousStatsTable[[#This Row],[BatchMeansHalfWidth]])</f>
        <v>9.0604727638161874E-3</v>
      </c>
    </row>
    <row r="371" spans="1:21" x14ac:dyDescent="0.25">
      <c r="A371" t="s">
        <v>68</v>
      </c>
      <c r="B371" t="s">
        <v>70</v>
      </c>
      <c r="C371">
        <v>27</v>
      </c>
      <c r="D371" t="s">
        <v>105</v>
      </c>
      <c r="E371" t="s">
        <v>108</v>
      </c>
      <c r="F371" t="s">
        <v>107</v>
      </c>
      <c r="G371">
        <v>9.0881675907376794E-2</v>
      </c>
      <c r="H371">
        <v>2E+20</v>
      </c>
      <c r="I371">
        <v>0</v>
      </c>
      <c r="J371">
        <v>1</v>
      </c>
      <c r="K371">
        <v>0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1.6518466630091499E-2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0.18039060663533099</v>
      </c>
      <c r="U371" s="5">
        <f>IF((ContinuousStatsTable[[#This Row],[RepsRequested]]&gt;1),ContinuousStatsTable[[#This Row],[HalfWidth]],ContinuousStatsTable[[#This Row],[BatchMeansHalfWidth]])</f>
        <v>9.0604727638161874E-3</v>
      </c>
    </row>
    <row r="372" spans="1:21" x14ac:dyDescent="0.25">
      <c r="A372" t="s">
        <v>68</v>
      </c>
      <c r="B372" t="s">
        <v>70</v>
      </c>
      <c r="C372">
        <v>27</v>
      </c>
      <c r="D372" t="s">
        <v>105</v>
      </c>
      <c r="E372" t="s">
        <v>109</v>
      </c>
      <c r="F372" t="s">
        <v>107</v>
      </c>
      <c r="G372">
        <v>1</v>
      </c>
      <c r="H372">
        <v>2E+20</v>
      </c>
      <c r="I372">
        <v>1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1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0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1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1</v>
      </c>
      <c r="U372" s="5">
        <f>IF((ContinuousStatsTable[[#This Row],[RepsRequested]]&gt;1),ContinuousStatsTable[[#This Row],[HalfWidth]],ContinuousStatsTable[[#This Row],[BatchMeansHalfWidth]])</f>
        <v>0</v>
      </c>
    </row>
    <row r="373" spans="1:21" x14ac:dyDescent="0.25">
      <c r="A373" t="s">
        <v>68</v>
      </c>
      <c r="B373" t="s">
        <v>70</v>
      </c>
      <c r="C373">
        <v>27</v>
      </c>
      <c r="D373" t="s">
        <v>110</v>
      </c>
      <c r="E373" t="s">
        <v>106</v>
      </c>
      <c r="F373" t="s">
        <v>107</v>
      </c>
      <c r="G373">
        <v>0.79843355051171805</v>
      </c>
      <c r="H373">
        <v>2E+20</v>
      </c>
      <c r="I373">
        <v>0</v>
      </c>
      <c r="J373">
        <v>1</v>
      </c>
      <c r="K373">
        <v>1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0.71461756258065001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0.94034020197328505</v>
      </c>
      <c r="U373" s="5">
        <f>IF((ContinuousStatsTable[[#This Row],[RepsRequested]]&gt;1),ContinuousStatsTable[[#This Row],[HalfWidth]],ContinuousStatsTable[[#This Row],[BatchMeansHalfWidth]])</f>
        <v>1.3128379112122017E-2</v>
      </c>
    </row>
    <row r="374" spans="1:21" x14ac:dyDescent="0.25">
      <c r="A374" t="s">
        <v>68</v>
      </c>
      <c r="B374" t="s">
        <v>70</v>
      </c>
      <c r="C374">
        <v>27</v>
      </c>
      <c r="D374" t="s">
        <v>110</v>
      </c>
      <c r="E374" t="s">
        <v>108</v>
      </c>
      <c r="F374" t="s">
        <v>107</v>
      </c>
      <c r="G374">
        <v>2.39530065153515</v>
      </c>
      <c r="H374">
        <v>2E+20</v>
      </c>
      <c r="I374">
        <v>0</v>
      </c>
      <c r="J374">
        <v>3</v>
      </c>
      <c r="K374">
        <v>3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2.1438526877419499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2.8210206059198599</v>
      </c>
      <c r="U374" s="5">
        <f>IF((ContinuousStatsTable[[#This Row],[RepsRequested]]&gt;1),ContinuousStatsTable[[#This Row],[HalfWidth]],ContinuousStatsTable[[#This Row],[BatchMeansHalfWidth]])</f>
        <v>3.9385137336366303E-2</v>
      </c>
    </row>
    <row r="375" spans="1:21" x14ac:dyDescent="0.25">
      <c r="A375" t="s">
        <v>68</v>
      </c>
      <c r="B375" t="s">
        <v>70</v>
      </c>
      <c r="C375">
        <v>27</v>
      </c>
      <c r="D375" t="s">
        <v>110</v>
      </c>
      <c r="E375" t="s">
        <v>109</v>
      </c>
      <c r="F375" t="s">
        <v>107</v>
      </c>
      <c r="G375">
        <v>3</v>
      </c>
      <c r="H375">
        <v>2E+20</v>
      </c>
      <c r="I375">
        <v>3</v>
      </c>
      <c r="J375">
        <v>3</v>
      </c>
      <c r="K375">
        <v>3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3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3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3</v>
      </c>
      <c r="U375" s="5">
        <f>IF((ContinuousStatsTable[[#This Row],[RepsRequested]]&gt;1),ContinuousStatsTable[[#This Row],[HalfWidth]],ContinuousStatsTable[[#This Row],[BatchMeansHalfWidth]])</f>
        <v>0</v>
      </c>
    </row>
    <row r="376" spans="1:21" x14ac:dyDescent="0.25">
      <c r="A376" t="s">
        <v>68</v>
      </c>
      <c r="B376" t="s">
        <v>70</v>
      </c>
      <c r="C376">
        <v>27</v>
      </c>
      <c r="D376" t="s">
        <v>102</v>
      </c>
      <c r="E376" t="s">
        <v>103</v>
      </c>
      <c r="F376" t="s">
        <v>81</v>
      </c>
      <c r="G376">
        <v>0.36414130584291099</v>
      </c>
      <c r="H376">
        <v>2E+20</v>
      </c>
      <c r="I376">
        <v>0</v>
      </c>
      <c r="J376">
        <v>4</v>
      </c>
      <c r="K376">
        <v>0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0.19189158616794599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5.4909452366679696</v>
      </c>
      <c r="U376" s="5">
        <f>IF((ContinuousStatsTable[[#This Row],[RepsRequested]]&gt;1),ContinuousStatsTable[[#This Row],[HalfWidth]],ContinuousStatsTable[[#This Row],[BatchMeansHalfWidth]])</f>
        <v>0.24231721094461828</v>
      </c>
    </row>
    <row r="377" spans="1:21" x14ac:dyDescent="0.25">
      <c r="A377" t="s">
        <v>68</v>
      </c>
      <c r="B377" t="s">
        <v>70</v>
      </c>
      <c r="C377">
        <v>27</v>
      </c>
      <c r="D377" t="s">
        <v>111</v>
      </c>
      <c r="E377" t="s">
        <v>106</v>
      </c>
      <c r="F377" t="s">
        <v>107</v>
      </c>
      <c r="G377">
        <v>0.73973270329221397</v>
      </c>
      <c r="H377">
        <v>2E+20</v>
      </c>
      <c r="I377">
        <v>0</v>
      </c>
      <c r="J377">
        <v>1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0.65446751492631405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0.87655661977495902</v>
      </c>
      <c r="U377" s="5">
        <f>IF((ContinuousStatsTable[[#This Row],[RepsRequested]]&gt;1),ContinuousStatsTable[[#This Row],[HalfWidth]],ContinuousStatsTable[[#This Row],[BatchMeansHalfWidth]])</f>
        <v>1.2908170108515506E-2</v>
      </c>
    </row>
    <row r="378" spans="1:21" x14ac:dyDescent="0.25">
      <c r="A378" t="s">
        <v>68</v>
      </c>
      <c r="B378" t="s">
        <v>70</v>
      </c>
      <c r="C378">
        <v>27</v>
      </c>
      <c r="D378" t="s">
        <v>111</v>
      </c>
      <c r="E378" t="s">
        <v>108</v>
      </c>
      <c r="F378" t="s">
        <v>107</v>
      </c>
      <c r="G378">
        <v>1.4794654065844299</v>
      </c>
      <c r="H378">
        <v>2E+20</v>
      </c>
      <c r="I378">
        <v>0</v>
      </c>
      <c r="J378">
        <v>2</v>
      </c>
      <c r="K378">
        <v>2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1.3089350298526301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1.75311323954992</v>
      </c>
      <c r="U378" s="5">
        <f>IF((ContinuousStatsTable[[#This Row],[RepsRequested]]&gt;1),ContinuousStatsTable[[#This Row],[HalfWidth]],ContinuousStatsTable[[#This Row],[BatchMeansHalfWidth]])</f>
        <v>2.5816340217031112E-2</v>
      </c>
    </row>
    <row r="379" spans="1:21" x14ac:dyDescent="0.25">
      <c r="A379" t="s">
        <v>68</v>
      </c>
      <c r="B379" t="s">
        <v>70</v>
      </c>
      <c r="C379">
        <v>27</v>
      </c>
      <c r="D379" t="s">
        <v>111</v>
      </c>
      <c r="E379" t="s">
        <v>109</v>
      </c>
      <c r="F379" t="s">
        <v>107</v>
      </c>
      <c r="G379">
        <v>2</v>
      </c>
      <c r="H379">
        <v>2E+20</v>
      </c>
      <c r="I379">
        <v>2</v>
      </c>
      <c r="J379">
        <v>2</v>
      </c>
      <c r="K379">
        <v>2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2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0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2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2</v>
      </c>
      <c r="U379" s="5">
        <f>IF((ContinuousStatsTable[[#This Row],[RepsRequested]]&gt;1),ContinuousStatsTable[[#This Row],[HalfWidth]],ContinuousStatsTable[[#This Row],[BatchMeansHalfWidth]])</f>
        <v>0</v>
      </c>
    </row>
    <row r="380" spans="1:21" x14ac:dyDescent="0.25">
      <c r="A380" t="s">
        <v>68</v>
      </c>
      <c r="B380" t="s">
        <v>70</v>
      </c>
      <c r="C380">
        <v>28</v>
      </c>
      <c r="D380" t="s">
        <v>79</v>
      </c>
      <c r="E380" t="s">
        <v>103</v>
      </c>
      <c r="F380" t="s">
        <v>81</v>
      </c>
      <c r="G380">
        <v>5.2124792437569503E-3</v>
      </c>
      <c r="H380">
        <v>2E+20</v>
      </c>
      <c r="I380">
        <v>0</v>
      </c>
      <c r="J380">
        <v>1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0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0.19932088640805501</v>
      </c>
      <c r="U380" s="5">
        <f>IF((ContinuousStatsTable[[#This Row],[RepsRequested]]&gt;1),ContinuousStatsTable[[#This Row],[HalfWidth]],ContinuousStatsTable[[#This Row],[BatchMeansHalfWidth]])</f>
        <v>9.3562180916944085E-3</v>
      </c>
    </row>
    <row r="381" spans="1:21" x14ac:dyDescent="0.25">
      <c r="A381" t="s">
        <v>68</v>
      </c>
      <c r="B381" t="s">
        <v>70</v>
      </c>
      <c r="C381">
        <v>28</v>
      </c>
      <c r="D381" t="s">
        <v>84</v>
      </c>
      <c r="E381" t="s">
        <v>103</v>
      </c>
      <c r="F381" t="s">
        <v>81</v>
      </c>
      <c r="G381">
        <v>1.39644749780735E-2</v>
      </c>
      <c r="H381">
        <v>2E+20</v>
      </c>
      <c r="I381">
        <v>0</v>
      </c>
      <c r="J381">
        <v>1</v>
      </c>
      <c r="K381">
        <v>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1.39644749780735E-2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1.6678000682321801</v>
      </c>
      <c r="U381" s="5">
        <f>IF((ContinuousStatsTable[[#This Row],[RepsRequested]]&gt;1),ContinuousStatsTable[[#This Row],[HalfWidth]],ContinuousStatsTable[[#This Row],[BatchMeansHalfWidth]])</f>
        <v>7.6930967807074077E-2</v>
      </c>
    </row>
    <row r="382" spans="1:21" x14ac:dyDescent="0.25">
      <c r="A382" t="s">
        <v>68</v>
      </c>
      <c r="B382" t="s">
        <v>70</v>
      </c>
      <c r="C382">
        <v>28</v>
      </c>
      <c r="D382" t="s">
        <v>85</v>
      </c>
      <c r="E382" t="s">
        <v>104</v>
      </c>
      <c r="F382" t="s">
        <v>87</v>
      </c>
      <c r="G382">
        <v>2.5213133710074298</v>
      </c>
      <c r="H382">
        <v>2E+20</v>
      </c>
      <c r="I382">
        <v>0</v>
      </c>
      <c r="J382">
        <v>6</v>
      </c>
      <c r="K382">
        <v>3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2.40422103967127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10.2687249502188</v>
      </c>
      <c r="U382" s="5">
        <f>IF((ContinuousStatsTable[[#This Row],[RepsRequested]]&gt;1),ContinuousStatsTable[[#This Row],[HalfWidth]],ContinuousStatsTable[[#This Row],[BatchMeansHalfWidth]])</f>
        <v>0.35615857598446116</v>
      </c>
    </row>
    <row r="383" spans="1:21" x14ac:dyDescent="0.25">
      <c r="A383" t="s">
        <v>68</v>
      </c>
      <c r="B383" t="s">
        <v>70</v>
      </c>
      <c r="C383">
        <v>28</v>
      </c>
      <c r="D383" t="s">
        <v>100</v>
      </c>
      <c r="E383" t="s">
        <v>103</v>
      </c>
      <c r="F383" t="s">
        <v>81</v>
      </c>
      <c r="G383">
        <v>7.90136848431189E-4</v>
      </c>
      <c r="H383">
        <v>2E+20</v>
      </c>
      <c r="I383">
        <v>0</v>
      </c>
      <c r="J383">
        <v>1</v>
      </c>
      <c r="K383">
        <v>1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0.106816394444955</v>
      </c>
      <c r="U383" s="5">
        <f>IF((ContinuousStatsTable[[#This Row],[RepsRequested]]&gt;1),ContinuousStatsTable[[#This Row],[HalfWidth]],ContinuousStatsTable[[#This Row],[BatchMeansHalfWidth]])</f>
        <v>6.064265491757044E-3</v>
      </c>
    </row>
    <row r="384" spans="1:21" x14ac:dyDescent="0.25">
      <c r="A384" t="s">
        <v>68</v>
      </c>
      <c r="B384" t="s">
        <v>70</v>
      </c>
      <c r="C384">
        <v>28</v>
      </c>
      <c r="D384" t="s">
        <v>105</v>
      </c>
      <c r="E384" t="s">
        <v>106</v>
      </c>
      <c r="F384" t="s">
        <v>107</v>
      </c>
      <c r="G384">
        <v>5.88042696612684E-2</v>
      </c>
      <c r="H384">
        <v>2E+20</v>
      </c>
      <c r="I384">
        <v>0</v>
      </c>
      <c r="J384">
        <v>1</v>
      </c>
      <c r="K384">
        <v>1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1.6518466630091499E-2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0.18039060663533099</v>
      </c>
      <c r="U384" s="5">
        <f>IF((ContinuousStatsTable[[#This Row],[RepsRequested]]&gt;1),ContinuousStatsTable[[#This Row],[HalfWidth]],ContinuousStatsTable[[#This Row],[BatchMeansHalfWidth]])</f>
        <v>9.0604727638161874E-3</v>
      </c>
    </row>
    <row r="385" spans="1:21" x14ac:dyDescent="0.25">
      <c r="A385" t="s">
        <v>68</v>
      </c>
      <c r="B385" t="s">
        <v>70</v>
      </c>
      <c r="C385">
        <v>28</v>
      </c>
      <c r="D385" t="s">
        <v>105</v>
      </c>
      <c r="E385" t="s">
        <v>108</v>
      </c>
      <c r="F385" t="s">
        <v>107</v>
      </c>
      <c r="G385">
        <v>5.88042696612684E-2</v>
      </c>
      <c r="H385">
        <v>2E+20</v>
      </c>
      <c r="I385">
        <v>0</v>
      </c>
      <c r="J385">
        <v>1</v>
      </c>
      <c r="K385">
        <v>1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1.6518466630091499E-2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0.18039060663533099</v>
      </c>
      <c r="U385" s="5">
        <f>IF((ContinuousStatsTable[[#This Row],[RepsRequested]]&gt;1),ContinuousStatsTable[[#This Row],[HalfWidth]],ContinuousStatsTable[[#This Row],[BatchMeansHalfWidth]])</f>
        <v>9.0604727638161874E-3</v>
      </c>
    </row>
    <row r="386" spans="1:21" x14ac:dyDescent="0.25">
      <c r="A386" t="s">
        <v>68</v>
      </c>
      <c r="B386" t="s">
        <v>70</v>
      </c>
      <c r="C386">
        <v>28</v>
      </c>
      <c r="D386" t="s">
        <v>105</v>
      </c>
      <c r="E386" t="s">
        <v>109</v>
      </c>
      <c r="F386" t="s">
        <v>107</v>
      </c>
      <c r="G386">
        <v>1</v>
      </c>
      <c r="H386">
        <v>2E+20</v>
      </c>
      <c r="I386">
        <v>1</v>
      </c>
      <c r="J386">
        <v>1</v>
      </c>
      <c r="K386">
        <v>1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1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1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1</v>
      </c>
      <c r="U386" s="5">
        <f>IF((ContinuousStatsTable[[#This Row],[RepsRequested]]&gt;1),ContinuousStatsTable[[#This Row],[HalfWidth]],ContinuousStatsTable[[#This Row],[BatchMeansHalfWidth]])</f>
        <v>0</v>
      </c>
    </row>
    <row r="387" spans="1:21" x14ac:dyDescent="0.25">
      <c r="A387" t="s">
        <v>68</v>
      </c>
      <c r="B387" t="s">
        <v>70</v>
      </c>
      <c r="C387">
        <v>28</v>
      </c>
      <c r="D387" t="s">
        <v>110</v>
      </c>
      <c r="E387" t="s">
        <v>106</v>
      </c>
      <c r="F387" t="s">
        <v>107</v>
      </c>
      <c r="G387">
        <v>0.729489770631497</v>
      </c>
      <c r="H387">
        <v>2E+20</v>
      </c>
      <c r="I387">
        <v>0</v>
      </c>
      <c r="J387">
        <v>1</v>
      </c>
      <c r="K387">
        <v>0.66666666666666696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0.71461756258065001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0.94034020197328505</v>
      </c>
      <c r="U387" s="5">
        <f>IF((ContinuousStatsTable[[#This Row],[RepsRequested]]&gt;1),ContinuousStatsTable[[#This Row],[HalfWidth]],ContinuousStatsTable[[#This Row],[BatchMeansHalfWidth]])</f>
        <v>1.3128379112122017E-2</v>
      </c>
    </row>
    <row r="388" spans="1:21" x14ac:dyDescent="0.25">
      <c r="A388" t="s">
        <v>68</v>
      </c>
      <c r="B388" t="s">
        <v>70</v>
      </c>
      <c r="C388">
        <v>28</v>
      </c>
      <c r="D388" t="s">
        <v>110</v>
      </c>
      <c r="E388" t="s">
        <v>108</v>
      </c>
      <c r="F388" t="s">
        <v>107</v>
      </c>
      <c r="G388">
        <v>2.1884693118944898</v>
      </c>
      <c r="H388">
        <v>2E+20</v>
      </c>
      <c r="I388">
        <v>0</v>
      </c>
      <c r="J388">
        <v>3</v>
      </c>
      <c r="K388">
        <v>2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2.1438526877419499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2.8210206059198599</v>
      </c>
      <c r="U388" s="5">
        <f>IF((ContinuousStatsTable[[#This Row],[RepsRequested]]&gt;1),ContinuousStatsTable[[#This Row],[HalfWidth]],ContinuousStatsTable[[#This Row],[BatchMeansHalfWidth]])</f>
        <v>3.9385137336366303E-2</v>
      </c>
    </row>
    <row r="389" spans="1:21" x14ac:dyDescent="0.25">
      <c r="A389" t="s">
        <v>68</v>
      </c>
      <c r="B389" t="s">
        <v>70</v>
      </c>
      <c r="C389">
        <v>28</v>
      </c>
      <c r="D389" t="s">
        <v>110</v>
      </c>
      <c r="E389" t="s">
        <v>109</v>
      </c>
      <c r="F389" t="s">
        <v>107</v>
      </c>
      <c r="G389">
        <v>3</v>
      </c>
      <c r="H389">
        <v>2E+20</v>
      </c>
      <c r="I389">
        <v>3</v>
      </c>
      <c r="J389">
        <v>3</v>
      </c>
      <c r="K389">
        <v>3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3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0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3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3</v>
      </c>
      <c r="U389" s="5">
        <f>IF((ContinuousStatsTable[[#This Row],[RepsRequested]]&gt;1),ContinuousStatsTable[[#This Row],[HalfWidth]],ContinuousStatsTable[[#This Row],[BatchMeansHalfWidth]])</f>
        <v>0</v>
      </c>
    </row>
    <row r="390" spans="1:21" x14ac:dyDescent="0.25">
      <c r="A390" t="s">
        <v>68</v>
      </c>
      <c r="B390" t="s">
        <v>70</v>
      </c>
      <c r="C390">
        <v>28</v>
      </c>
      <c r="D390" t="s">
        <v>102</v>
      </c>
      <c r="E390" t="s">
        <v>103</v>
      </c>
      <c r="F390" t="s">
        <v>81</v>
      </c>
      <c r="G390">
        <v>0.31287696804267301</v>
      </c>
      <c r="H390">
        <v>2E+20</v>
      </c>
      <c r="I390">
        <v>0</v>
      </c>
      <c r="J390">
        <v>3</v>
      </c>
      <c r="K390">
        <v>0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0.19189158616794599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5.4909452366679696</v>
      </c>
      <c r="U390" s="5">
        <f>IF((ContinuousStatsTable[[#This Row],[RepsRequested]]&gt;1),ContinuousStatsTable[[#This Row],[HalfWidth]],ContinuousStatsTable[[#This Row],[BatchMeansHalfWidth]])</f>
        <v>0.24231721094461828</v>
      </c>
    </row>
    <row r="391" spans="1:21" x14ac:dyDescent="0.25">
      <c r="A391" t="s">
        <v>68</v>
      </c>
      <c r="B391" t="s">
        <v>70</v>
      </c>
      <c r="C391">
        <v>28</v>
      </c>
      <c r="D391" t="s">
        <v>111</v>
      </c>
      <c r="E391" t="s">
        <v>106</v>
      </c>
      <c r="F391" t="s">
        <v>107</v>
      </c>
      <c r="G391">
        <v>0.67912887972564495</v>
      </c>
      <c r="H391">
        <v>2E+20</v>
      </c>
      <c r="I391">
        <v>0</v>
      </c>
      <c r="J391">
        <v>1</v>
      </c>
      <c r="K391">
        <v>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0.65446751492631405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0.87655661977495902</v>
      </c>
      <c r="U391" s="5">
        <f>IF((ContinuousStatsTable[[#This Row],[RepsRequested]]&gt;1),ContinuousStatsTable[[#This Row],[HalfWidth]],ContinuousStatsTable[[#This Row],[BatchMeansHalfWidth]])</f>
        <v>1.2908170108515506E-2</v>
      </c>
    </row>
    <row r="392" spans="1:21" x14ac:dyDescent="0.25">
      <c r="A392" t="s">
        <v>68</v>
      </c>
      <c r="B392" t="s">
        <v>70</v>
      </c>
      <c r="C392">
        <v>28</v>
      </c>
      <c r="D392" t="s">
        <v>111</v>
      </c>
      <c r="E392" t="s">
        <v>108</v>
      </c>
      <c r="F392" t="s">
        <v>107</v>
      </c>
      <c r="G392">
        <v>1.3582577594512899</v>
      </c>
      <c r="H392">
        <v>2E+20</v>
      </c>
      <c r="I392">
        <v>0</v>
      </c>
      <c r="J392">
        <v>2</v>
      </c>
      <c r="K392">
        <v>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1.3089350298526301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1.75311323954992</v>
      </c>
      <c r="U392" s="5">
        <f>IF((ContinuousStatsTable[[#This Row],[RepsRequested]]&gt;1),ContinuousStatsTable[[#This Row],[HalfWidth]],ContinuousStatsTable[[#This Row],[BatchMeansHalfWidth]])</f>
        <v>2.5816340217031112E-2</v>
      </c>
    </row>
    <row r="393" spans="1:21" x14ac:dyDescent="0.25">
      <c r="A393" t="s">
        <v>68</v>
      </c>
      <c r="B393" t="s">
        <v>70</v>
      </c>
      <c r="C393">
        <v>28</v>
      </c>
      <c r="D393" t="s">
        <v>111</v>
      </c>
      <c r="E393" t="s">
        <v>109</v>
      </c>
      <c r="F393" t="s">
        <v>107</v>
      </c>
      <c r="G393">
        <v>2</v>
      </c>
      <c r="H393">
        <v>2E+20</v>
      </c>
      <c r="I393">
        <v>2</v>
      </c>
      <c r="J393">
        <v>2</v>
      </c>
      <c r="K393">
        <v>2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2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2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2</v>
      </c>
      <c r="U393" s="5">
        <f>IF((ContinuousStatsTable[[#This Row],[RepsRequested]]&gt;1),ContinuousStatsTable[[#This Row],[HalfWidth]],ContinuousStatsTable[[#This Row],[BatchMeansHalfWidth]])</f>
        <v>0</v>
      </c>
    </row>
    <row r="394" spans="1:21" x14ac:dyDescent="0.25">
      <c r="A394" t="s">
        <v>68</v>
      </c>
      <c r="B394" t="s">
        <v>70</v>
      </c>
      <c r="C394">
        <v>29</v>
      </c>
      <c r="D394" t="s">
        <v>79</v>
      </c>
      <c r="E394" t="s">
        <v>103</v>
      </c>
      <c r="F394" t="s">
        <v>81</v>
      </c>
      <c r="G394">
        <v>1.8161780666510401E-2</v>
      </c>
      <c r="H394">
        <v>2E+20</v>
      </c>
      <c r="I394">
        <v>0</v>
      </c>
      <c r="J394">
        <v>1</v>
      </c>
      <c r="K394">
        <v>0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0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0.19932088640805501</v>
      </c>
      <c r="U394" s="5">
        <f>IF((ContinuousStatsTable[[#This Row],[RepsRequested]]&gt;1),ContinuousStatsTable[[#This Row],[HalfWidth]],ContinuousStatsTable[[#This Row],[BatchMeansHalfWidth]])</f>
        <v>9.3562180916944085E-3</v>
      </c>
    </row>
    <row r="395" spans="1:21" x14ac:dyDescent="0.25">
      <c r="A395" t="s">
        <v>68</v>
      </c>
      <c r="B395" t="s">
        <v>70</v>
      </c>
      <c r="C395">
        <v>29</v>
      </c>
      <c r="D395" t="s">
        <v>84</v>
      </c>
      <c r="E395" t="s">
        <v>103</v>
      </c>
      <c r="F395" t="s">
        <v>81</v>
      </c>
      <c r="G395">
        <v>0.126973912759792</v>
      </c>
      <c r="H395">
        <v>2E+20</v>
      </c>
      <c r="I395">
        <v>0</v>
      </c>
      <c r="J395">
        <v>2</v>
      </c>
      <c r="K395">
        <v>0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1.39644749780735E-2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1.6678000682321801</v>
      </c>
      <c r="U395" s="5">
        <f>IF((ContinuousStatsTable[[#This Row],[RepsRequested]]&gt;1),ContinuousStatsTable[[#This Row],[HalfWidth]],ContinuousStatsTable[[#This Row],[BatchMeansHalfWidth]])</f>
        <v>7.6930967807074077E-2</v>
      </c>
    </row>
    <row r="396" spans="1:21" x14ac:dyDescent="0.25">
      <c r="A396" t="s">
        <v>68</v>
      </c>
      <c r="B396" t="s">
        <v>70</v>
      </c>
      <c r="C396">
        <v>29</v>
      </c>
      <c r="D396" t="s">
        <v>85</v>
      </c>
      <c r="E396" t="s">
        <v>104</v>
      </c>
      <c r="F396" t="s">
        <v>87</v>
      </c>
      <c r="G396">
        <v>2.8175001741457399</v>
      </c>
      <c r="H396">
        <v>2E+20</v>
      </c>
      <c r="I396">
        <v>0</v>
      </c>
      <c r="J396">
        <v>6</v>
      </c>
      <c r="K396">
        <v>3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2.40422103967127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10.2687249502188</v>
      </c>
      <c r="U396" s="5">
        <f>IF((ContinuousStatsTable[[#This Row],[RepsRequested]]&gt;1),ContinuousStatsTable[[#This Row],[HalfWidth]],ContinuousStatsTable[[#This Row],[BatchMeansHalfWidth]])</f>
        <v>0.35615857598446116</v>
      </c>
    </row>
    <row r="397" spans="1:21" x14ac:dyDescent="0.25">
      <c r="A397" t="s">
        <v>68</v>
      </c>
      <c r="B397" t="s">
        <v>70</v>
      </c>
      <c r="C397">
        <v>29</v>
      </c>
      <c r="D397" t="s">
        <v>100</v>
      </c>
      <c r="E397" t="s">
        <v>103</v>
      </c>
      <c r="F397" t="s">
        <v>81</v>
      </c>
      <c r="G397">
        <v>3.11195520250559E-3</v>
      </c>
      <c r="H397">
        <v>2E+20</v>
      </c>
      <c r="I397">
        <v>0</v>
      </c>
      <c r="J397">
        <v>1</v>
      </c>
      <c r="K397">
        <v>0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0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0.106816394444955</v>
      </c>
      <c r="U397" s="5">
        <f>IF((ContinuousStatsTable[[#This Row],[RepsRequested]]&gt;1),ContinuousStatsTable[[#This Row],[HalfWidth]],ContinuousStatsTable[[#This Row],[BatchMeansHalfWidth]])</f>
        <v>6.064265491757044E-3</v>
      </c>
    </row>
    <row r="398" spans="1:21" x14ac:dyDescent="0.25">
      <c r="A398" t="s">
        <v>68</v>
      </c>
      <c r="B398" t="s">
        <v>70</v>
      </c>
      <c r="C398">
        <v>29</v>
      </c>
      <c r="D398" t="s">
        <v>105</v>
      </c>
      <c r="E398" t="s">
        <v>106</v>
      </c>
      <c r="F398" t="s">
        <v>107</v>
      </c>
      <c r="G398">
        <v>8.7628747598755996E-2</v>
      </c>
      <c r="H398">
        <v>2E+20</v>
      </c>
      <c r="I398">
        <v>0</v>
      </c>
      <c r="J398">
        <v>1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1.6518466630091499E-2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0.18039060663533099</v>
      </c>
      <c r="U398" s="5">
        <f>IF((ContinuousStatsTable[[#This Row],[RepsRequested]]&gt;1),ContinuousStatsTable[[#This Row],[HalfWidth]],ContinuousStatsTable[[#This Row],[BatchMeansHalfWidth]])</f>
        <v>9.0604727638161874E-3</v>
      </c>
    </row>
    <row r="399" spans="1:21" x14ac:dyDescent="0.25">
      <c r="A399" t="s">
        <v>68</v>
      </c>
      <c r="B399" t="s">
        <v>70</v>
      </c>
      <c r="C399">
        <v>29</v>
      </c>
      <c r="D399" t="s">
        <v>105</v>
      </c>
      <c r="E399" t="s">
        <v>108</v>
      </c>
      <c r="F399" t="s">
        <v>107</v>
      </c>
      <c r="G399">
        <v>8.7628747598755996E-2</v>
      </c>
      <c r="H399">
        <v>2E+20</v>
      </c>
      <c r="I399">
        <v>0</v>
      </c>
      <c r="J399">
        <v>1</v>
      </c>
      <c r="K399">
        <v>0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1.6518466630091499E-2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0.18039060663533099</v>
      </c>
      <c r="U399" s="5">
        <f>IF((ContinuousStatsTable[[#This Row],[RepsRequested]]&gt;1),ContinuousStatsTable[[#This Row],[HalfWidth]],ContinuousStatsTable[[#This Row],[BatchMeansHalfWidth]])</f>
        <v>9.0604727638161874E-3</v>
      </c>
    </row>
    <row r="400" spans="1:21" x14ac:dyDescent="0.25">
      <c r="A400" t="s">
        <v>68</v>
      </c>
      <c r="B400" t="s">
        <v>70</v>
      </c>
      <c r="C400">
        <v>29</v>
      </c>
      <c r="D400" t="s">
        <v>105</v>
      </c>
      <c r="E400" t="s">
        <v>109</v>
      </c>
      <c r="F400" t="s">
        <v>107</v>
      </c>
      <c r="G400">
        <v>1</v>
      </c>
      <c r="H400">
        <v>2E+20</v>
      </c>
      <c r="I400">
        <v>1</v>
      </c>
      <c r="J400">
        <v>1</v>
      </c>
      <c r="K400">
        <v>1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1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1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1</v>
      </c>
      <c r="U400" s="5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68</v>
      </c>
      <c r="B401" t="s">
        <v>70</v>
      </c>
      <c r="C401">
        <v>29</v>
      </c>
      <c r="D401" t="s">
        <v>110</v>
      </c>
      <c r="E401" t="s">
        <v>106</v>
      </c>
      <c r="F401" t="s">
        <v>107</v>
      </c>
      <c r="G401">
        <v>0.80388031321050202</v>
      </c>
      <c r="H401">
        <v>2E+20</v>
      </c>
      <c r="I401">
        <v>0</v>
      </c>
      <c r="J401">
        <v>1</v>
      </c>
      <c r="K401">
        <v>1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0.71461756258065001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0.94034020197328505</v>
      </c>
      <c r="U401" s="5">
        <f>IF((ContinuousStatsTable[[#This Row],[RepsRequested]]&gt;1),ContinuousStatsTable[[#This Row],[HalfWidth]],ContinuousStatsTable[[#This Row],[BatchMeansHalfWidth]])</f>
        <v>1.3128379112122017E-2</v>
      </c>
    </row>
    <row r="402" spans="1:21" x14ac:dyDescent="0.25">
      <c r="A402" t="s">
        <v>68</v>
      </c>
      <c r="B402" t="s">
        <v>70</v>
      </c>
      <c r="C402">
        <v>29</v>
      </c>
      <c r="D402" t="s">
        <v>110</v>
      </c>
      <c r="E402" t="s">
        <v>108</v>
      </c>
      <c r="F402" t="s">
        <v>107</v>
      </c>
      <c r="G402">
        <v>2.4116409396314999</v>
      </c>
      <c r="H402">
        <v>2E+20</v>
      </c>
      <c r="I402">
        <v>0</v>
      </c>
      <c r="J402">
        <v>3</v>
      </c>
      <c r="K402">
        <v>3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2.1438526877419499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2.8210206059198599</v>
      </c>
      <c r="U402" s="5">
        <f>IF((ContinuousStatsTable[[#This Row],[RepsRequested]]&gt;1),ContinuousStatsTable[[#This Row],[HalfWidth]],ContinuousStatsTable[[#This Row],[BatchMeansHalfWidth]])</f>
        <v>3.9385137336366303E-2</v>
      </c>
    </row>
    <row r="403" spans="1:21" x14ac:dyDescent="0.25">
      <c r="A403" t="s">
        <v>68</v>
      </c>
      <c r="B403" t="s">
        <v>70</v>
      </c>
      <c r="C403">
        <v>29</v>
      </c>
      <c r="D403" t="s">
        <v>110</v>
      </c>
      <c r="E403" t="s">
        <v>109</v>
      </c>
      <c r="F403" t="s">
        <v>107</v>
      </c>
      <c r="G403">
        <v>3</v>
      </c>
      <c r="H403">
        <v>2E+20</v>
      </c>
      <c r="I403">
        <v>3</v>
      </c>
      <c r="J403">
        <v>3</v>
      </c>
      <c r="K403">
        <v>3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3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3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3</v>
      </c>
      <c r="U403" s="5">
        <f>IF((ContinuousStatsTable[[#This Row],[RepsRequested]]&gt;1),ContinuousStatsTable[[#This Row],[HalfWidth]],ContinuousStatsTable[[#This Row],[BatchMeansHalfWidth]])</f>
        <v>0</v>
      </c>
    </row>
    <row r="404" spans="1:21" x14ac:dyDescent="0.25">
      <c r="A404" t="s">
        <v>68</v>
      </c>
      <c r="B404" t="s">
        <v>70</v>
      </c>
      <c r="C404">
        <v>29</v>
      </c>
      <c r="D404" t="s">
        <v>102</v>
      </c>
      <c r="E404" t="s">
        <v>103</v>
      </c>
      <c r="F404" t="s">
        <v>81</v>
      </c>
      <c r="G404">
        <v>0.25761158588542699</v>
      </c>
      <c r="H404">
        <v>2E+20</v>
      </c>
      <c r="I404">
        <v>0</v>
      </c>
      <c r="J404">
        <v>2</v>
      </c>
      <c r="K404">
        <v>0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0.19189158616794599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5.4909452366679696</v>
      </c>
      <c r="U404" s="5">
        <f>IF((ContinuousStatsTable[[#This Row],[RepsRequested]]&gt;1),ContinuousStatsTable[[#This Row],[HalfWidth]],ContinuousStatsTable[[#This Row],[BatchMeansHalfWidth]])</f>
        <v>0.24231721094461828</v>
      </c>
    </row>
    <row r="405" spans="1:21" x14ac:dyDescent="0.25">
      <c r="A405" t="s">
        <v>68</v>
      </c>
      <c r="B405" t="s">
        <v>70</v>
      </c>
      <c r="C405">
        <v>29</v>
      </c>
      <c r="D405" t="s">
        <v>111</v>
      </c>
      <c r="E405" t="s">
        <v>106</v>
      </c>
      <c r="F405" t="s">
        <v>107</v>
      </c>
      <c r="G405">
        <v>0.72443961227050602</v>
      </c>
      <c r="H405">
        <v>2E+20</v>
      </c>
      <c r="I405">
        <v>0</v>
      </c>
      <c r="J405">
        <v>1</v>
      </c>
      <c r="K405">
        <v>1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0.65446751492631405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0.87655661977495902</v>
      </c>
      <c r="U405" s="5">
        <f>IF((ContinuousStatsTable[[#This Row],[RepsRequested]]&gt;1),ContinuousStatsTable[[#This Row],[HalfWidth]],ContinuousStatsTable[[#This Row],[BatchMeansHalfWidth]])</f>
        <v>1.2908170108515506E-2</v>
      </c>
    </row>
    <row r="406" spans="1:21" x14ac:dyDescent="0.25">
      <c r="A406" t="s">
        <v>68</v>
      </c>
      <c r="B406" t="s">
        <v>70</v>
      </c>
      <c r="C406">
        <v>29</v>
      </c>
      <c r="D406" t="s">
        <v>111</v>
      </c>
      <c r="E406" t="s">
        <v>108</v>
      </c>
      <c r="F406" t="s">
        <v>107</v>
      </c>
      <c r="G406">
        <v>1.44887922454101</v>
      </c>
      <c r="H406">
        <v>2E+20</v>
      </c>
      <c r="I406">
        <v>0</v>
      </c>
      <c r="J406">
        <v>2</v>
      </c>
      <c r="K406">
        <v>2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1.3089350298526301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1.75311323954992</v>
      </c>
      <c r="U406" s="5">
        <f>IF((ContinuousStatsTable[[#This Row],[RepsRequested]]&gt;1),ContinuousStatsTable[[#This Row],[HalfWidth]],ContinuousStatsTable[[#This Row],[BatchMeansHalfWidth]])</f>
        <v>2.5816340217031112E-2</v>
      </c>
    </row>
    <row r="407" spans="1:21" x14ac:dyDescent="0.25">
      <c r="A407" t="s">
        <v>68</v>
      </c>
      <c r="B407" t="s">
        <v>70</v>
      </c>
      <c r="C407">
        <v>29</v>
      </c>
      <c r="D407" t="s">
        <v>111</v>
      </c>
      <c r="E407" t="s">
        <v>109</v>
      </c>
      <c r="F407" t="s">
        <v>107</v>
      </c>
      <c r="G407">
        <v>2</v>
      </c>
      <c r="H407">
        <v>2E+20</v>
      </c>
      <c r="I407">
        <v>2</v>
      </c>
      <c r="J407">
        <v>2</v>
      </c>
      <c r="K407">
        <v>2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2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2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2</v>
      </c>
      <c r="U407" s="5">
        <f>IF((ContinuousStatsTable[[#This Row],[RepsRequested]]&gt;1),ContinuousStatsTable[[#This Row],[HalfWidth]],ContinuousStatsTable[[#This Row],[BatchMeansHalfWidth]])</f>
        <v>0</v>
      </c>
    </row>
    <row r="408" spans="1:21" x14ac:dyDescent="0.25">
      <c r="A408" t="s">
        <v>68</v>
      </c>
      <c r="B408" t="s">
        <v>70</v>
      </c>
      <c r="C408">
        <v>30</v>
      </c>
      <c r="D408" t="s">
        <v>79</v>
      </c>
      <c r="E408" t="s">
        <v>103</v>
      </c>
      <c r="F408" t="s">
        <v>81</v>
      </c>
      <c r="G408">
        <v>2.27120116517203E-2</v>
      </c>
      <c r="H408">
        <v>2E+20</v>
      </c>
      <c r="I408">
        <v>0</v>
      </c>
      <c r="J408">
        <v>1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0.19932088640805501</v>
      </c>
      <c r="U408" s="5">
        <f>IF((ContinuousStatsTable[[#This Row],[RepsRequested]]&gt;1),ContinuousStatsTable[[#This Row],[HalfWidth]],ContinuousStatsTable[[#This Row],[BatchMeansHalfWidth]])</f>
        <v>9.3562180916944085E-3</v>
      </c>
    </row>
    <row r="409" spans="1:21" x14ac:dyDescent="0.25">
      <c r="A409" t="s">
        <v>68</v>
      </c>
      <c r="B409" t="s">
        <v>70</v>
      </c>
      <c r="C409">
        <v>30</v>
      </c>
      <c r="D409" t="s">
        <v>84</v>
      </c>
      <c r="E409" t="s">
        <v>103</v>
      </c>
      <c r="F409" t="s">
        <v>81</v>
      </c>
      <c r="G409">
        <v>0.119319072595945</v>
      </c>
      <c r="H409">
        <v>2E+20</v>
      </c>
      <c r="I409">
        <v>0</v>
      </c>
      <c r="J409">
        <v>3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1.39644749780735E-2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1.6678000682321801</v>
      </c>
      <c r="U409" s="5">
        <f>IF((ContinuousStatsTable[[#This Row],[RepsRequested]]&gt;1),ContinuousStatsTable[[#This Row],[HalfWidth]],ContinuousStatsTable[[#This Row],[BatchMeansHalfWidth]])</f>
        <v>7.6930967807074077E-2</v>
      </c>
    </row>
    <row r="410" spans="1:21" x14ac:dyDescent="0.25">
      <c r="A410" t="s">
        <v>68</v>
      </c>
      <c r="B410" t="s">
        <v>70</v>
      </c>
      <c r="C410">
        <v>30</v>
      </c>
      <c r="D410" t="s">
        <v>85</v>
      </c>
      <c r="E410" t="s">
        <v>104</v>
      </c>
      <c r="F410" t="s">
        <v>87</v>
      </c>
      <c r="G410">
        <v>2.9313096755872801</v>
      </c>
      <c r="H410">
        <v>2E+20</v>
      </c>
      <c r="I410">
        <v>0</v>
      </c>
      <c r="J410">
        <v>9</v>
      </c>
      <c r="K410">
        <v>1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2.40422103967127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10.2687249502188</v>
      </c>
      <c r="U410" s="5">
        <f>IF((ContinuousStatsTable[[#This Row],[RepsRequested]]&gt;1),ContinuousStatsTable[[#This Row],[HalfWidth]],ContinuousStatsTable[[#This Row],[BatchMeansHalfWidth]])</f>
        <v>0.35615857598446116</v>
      </c>
    </row>
    <row r="411" spans="1:21" x14ac:dyDescent="0.25">
      <c r="A411" t="s">
        <v>68</v>
      </c>
      <c r="B411" t="s">
        <v>70</v>
      </c>
      <c r="C411">
        <v>30</v>
      </c>
      <c r="D411" t="s">
        <v>100</v>
      </c>
      <c r="E411" t="s">
        <v>103</v>
      </c>
      <c r="F411" t="s">
        <v>81</v>
      </c>
      <c r="G411">
        <v>2.5122684026403299E-2</v>
      </c>
      <c r="H411">
        <v>2E+20</v>
      </c>
      <c r="I411">
        <v>0</v>
      </c>
      <c r="J411">
        <v>1</v>
      </c>
      <c r="K411">
        <v>0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0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0.106816394444955</v>
      </c>
      <c r="U411" s="5">
        <f>IF((ContinuousStatsTable[[#This Row],[RepsRequested]]&gt;1),ContinuousStatsTable[[#This Row],[HalfWidth]],ContinuousStatsTable[[#This Row],[BatchMeansHalfWidth]])</f>
        <v>6.064265491757044E-3</v>
      </c>
    </row>
    <row r="412" spans="1:21" x14ac:dyDescent="0.25">
      <c r="A412" t="s">
        <v>68</v>
      </c>
      <c r="B412" t="s">
        <v>70</v>
      </c>
      <c r="C412">
        <v>30</v>
      </c>
      <c r="D412" t="s">
        <v>105</v>
      </c>
      <c r="E412" t="s">
        <v>106</v>
      </c>
      <c r="F412" t="s">
        <v>107</v>
      </c>
      <c r="G412">
        <v>5.5087527886208E-2</v>
      </c>
      <c r="H412">
        <v>2E+20</v>
      </c>
      <c r="I412">
        <v>0</v>
      </c>
      <c r="J412">
        <v>1</v>
      </c>
      <c r="K412">
        <v>0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1.6518466630091499E-2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0.18039060663533099</v>
      </c>
      <c r="U412" s="5">
        <f>IF((ContinuousStatsTable[[#This Row],[RepsRequested]]&gt;1),ContinuousStatsTable[[#This Row],[HalfWidth]],ContinuousStatsTable[[#This Row],[BatchMeansHalfWidth]])</f>
        <v>9.0604727638161874E-3</v>
      </c>
    </row>
    <row r="413" spans="1:21" x14ac:dyDescent="0.25">
      <c r="A413" t="s">
        <v>68</v>
      </c>
      <c r="B413" t="s">
        <v>70</v>
      </c>
      <c r="C413">
        <v>30</v>
      </c>
      <c r="D413" t="s">
        <v>105</v>
      </c>
      <c r="E413" t="s">
        <v>108</v>
      </c>
      <c r="F413" t="s">
        <v>107</v>
      </c>
      <c r="G413">
        <v>5.5087527886208E-2</v>
      </c>
      <c r="H413">
        <v>2E+20</v>
      </c>
      <c r="I413">
        <v>0</v>
      </c>
      <c r="J413">
        <v>1</v>
      </c>
      <c r="K413">
        <v>0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1.6518466630091499E-2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0.18039060663533099</v>
      </c>
      <c r="U413" s="5">
        <f>IF((ContinuousStatsTable[[#This Row],[RepsRequested]]&gt;1),ContinuousStatsTable[[#This Row],[HalfWidth]],ContinuousStatsTable[[#This Row],[BatchMeansHalfWidth]])</f>
        <v>9.0604727638161874E-3</v>
      </c>
    </row>
    <row r="414" spans="1:21" x14ac:dyDescent="0.25">
      <c r="A414" t="s">
        <v>68</v>
      </c>
      <c r="B414" t="s">
        <v>70</v>
      </c>
      <c r="C414">
        <v>30</v>
      </c>
      <c r="D414" t="s">
        <v>105</v>
      </c>
      <c r="E414" t="s">
        <v>109</v>
      </c>
      <c r="F414" t="s">
        <v>107</v>
      </c>
      <c r="G414">
        <v>1</v>
      </c>
      <c r="H414">
        <v>2E+20</v>
      </c>
      <c r="I414">
        <v>1</v>
      </c>
      <c r="J414">
        <v>1</v>
      </c>
      <c r="K414">
        <v>1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1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1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25">
      <c r="A415" t="s">
        <v>68</v>
      </c>
      <c r="B415" t="s">
        <v>70</v>
      </c>
      <c r="C415">
        <v>30</v>
      </c>
      <c r="D415" t="s">
        <v>110</v>
      </c>
      <c r="E415" t="s">
        <v>106</v>
      </c>
      <c r="F415" t="s">
        <v>107</v>
      </c>
      <c r="G415">
        <v>0.75969704244690195</v>
      </c>
      <c r="H415">
        <v>2E+20</v>
      </c>
      <c r="I415">
        <v>0</v>
      </c>
      <c r="J415">
        <v>1</v>
      </c>
      <c r="K415">
        <v>0.33333333333333298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0.71461756258065001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0.94034020197328505</v>
      </c>
      <c r="U415" s="5">
        <f>IF((ContinuousStatsTable[[#This Row],[RepsRequested]]&gt;1),ContinuousStatsTable[[#This Row],[HalfWidth]],ContinuousStatsTable[[#This Row],[BatchMeansHalfWidth]])</f>
        <v>1.3128379112122017E-2</v>
      </c>
    </row>
    <row r="416" spans="1:21" x14ac:dyDescent="0.25">
      <c r="A416" t="s">
        <v>68</v>
      </c>
      <c r="B416" t="s">
        <v>70</v>
      </c>
      <c r="C416">
        <v>30</v>
      </c>
      <c r="D416" t="s">
        <v>110</v>
      </c>
      <c r="E416" t="s">
        <v>108</v>
      </c>
      <c r="F416" t="s">
        <v>107</v>
      </c>
      <c r="G416">
        <v>2.2790911273407</v>
      </c>
      <c r="H416">
        <v>2E+20</v>
      </c>
      <c r="I416">
        <v>0</v>
      </c>
      <c r="J416">
        <v>3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2.1438526877419499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2.8210206059198599</v>
      </c>
      <c r="U416" s="5">
        <f>IF((ContinuousStatsTable[[#This Row],[RepsRequested]]&gt;1),ContinuousStatsTable[[#This Row],[HalfWidth]],ContinuousStatsTable[[#This Row],[BatchMeansHalfWidth]])</f>
        <v>3.9385137336366303E-2</v>
      </c>
    </row>
    <row r="417" spans="1:21" x14ac:dyDescent="0.25">
      <c r="A417" t="s">
        <v>68</v>
      </c>
      <c r="B417" t="s">
        <v>70</v>
      </c>
      <c r="C417">
        <v>30</v>
      </c>
      <c r="D417" t="s">
        <v>110</v>
      </c>
      <c r="E417" t="s">
        <v>109</v>
      </c>
      <c r="F417" t="s">
        <v>107</v>
      </c>
      <c r="G417">
        <v>3</v>
      </c>
      <c r="H417">
        <v>2E+20</v>
      </c>
      <c r="I417">
        <v>3</v>
      </c>
      <c r="J417">
        <v>3</v>
      </c>
      <c r="K417">
        <v>3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3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3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3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68</v>
      </c>
      <c r="B418" t="s">
        <v>70</v>
      </c>
      <c r="C418">
        <v>30</v>
      </c>
      <c r="D418" t="s">
        <v>102</v>
      </c>
      <c r="E418" t="s">
        <v>103</v>
      </c>
      <c r="F418" t="s">
        <v>81</v>
      </c>
      <c r="G418">
        <v>0.48506477997251202</v>
      </c>
      <c r="H418">
        <v>2E+20</v>
      </c>
      <c r="I418">
        <v>0</v>
      </c>
      <c r="J418">
        <v>4</v>
      </c>
      <c r="K418">
        <v>0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0.19189158616794599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5.4909452366679696</v>
      </c>
      <c r="U418" s="5">
        <f>IF((ContinuousStatsTable[[#This Row],[RepsRequested]]&gt;1),ContinuousStatsTable[[#This Row],[HalfWidth]],ContinuousStatsTable[[#This Row],[BatchMeansHalfWidth]])</f>
        <v>0.24231721094461828</v>
      </c>
    </row>
    <row r="419" spans="1:21" x14ac:dyDescent="0.25">
      <c r="A419" t="s">
        <v>68</v>
      </c>
      <c r="B419" t="s">
        <v>70</v>
      </c>
      <c r="C419">
        <v>30</v>
      </c>
      <c r="D419" t="s">
        <v>111</v>
      </c>
      <c r="E419" t="s">
        <v>106</v>
      </c>
      <c r="F419" t="s">
        <v>107</v>
      </c>
      <c r="G419">
        <v>0.72280027441621697</v>
      </c>
      <c r="H419">
        <v>2E+20</v>
      </c>
      <c r="I419">
        <v>0</v>
      </c>
      <c r="J419">
        <v>1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0.65446751492631405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0.87655661977495902</v>
      </c>
      <c r="U419" s="5">
        <f>IF((ContinuousStatsTable[[#This Row],[RepsRequested]]&gt;1),ContinuousStatsTable[[#This Row],[HalfWidth]],ContinuousStatsTable[[#This Row],[BatchMeansHalfWidth]])</f>
        <v>1.2908170108515506E-2</v>
      </c>
    </row>
    <row r="420" spans="1:21" x14ac:dyDescent="0.25">
      <c r="A420" t="s">
        <v>68</v>
      </c>
      <c r="B420" t="s">
        <v>70</v>
      </c>
      <c r="C420">
        <v>30</v>
      </c>
      <c r="D420" t="s">
        <v>111</v>
      </c>
      <c r="E420" t="s">
        <v>108</v>
      </c>
      <c r="F420" t="s">
        <v>107</v>
      </c>
      <c r="G420">
        <v>1.4456005488324299</v>
      </c>
      <c r="H420">
        <v>2E+20</v>
      </c>
      <c r="I420">
        <v>0</v>
      </c>
      <c r="J420">
        <v>2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1.3089350298526301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1.75311323954992</v>
      </c>
      <c r="U420" s="5">
        <f>IF((ContinuousStatsTable[[#This Row],[RepsRequested]]&gt;1),ContinuousStatsTable[[#This Row],[HalfWidth]],ContinuousStatsTable[[#This Row],[BatchMeansHalfWidth]])</f>
        <v>2.5816340217031112E-2</v>
      </c>
    </row>
    <row r="421" spans="1:21" x14ac:dyDescent="0.25">
      <c r="A421" t="s">
        <v>68</v>
      </c>
      <c r="B421" t="s">
        <v>70</v>
      </c>
      <c r="C421">
        <v>30</v>
      </c>
      <c r="D421" t="s">
        <v>111</v>
      </c>
      <c r="E421" t="s">
        <v>109</v>
      </c>
      <c r="F421" t="s">
        <v>107</v>
      </c>
      <c r="G421">
        <v>2</v>
      </c>
      <c r="H421">
        <v>2E+20</v>
      </c>
      <c r="I421">
        <v>2</v>
      </c>
      <c r="J421">
        <v>2</v>
      </c>
      <c r="K421">
        <v>2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2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2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2</v>
      </c>
      <c r="U421" s="5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68</v>
      </c>
      <c r="B422" t="s">
        <v>70</v>
      </c>
      <c r="C422">
        <v>31</v>
      </c>
      <c r="D422" t="s">
        <v>79</v>
      </c>
      <c r="E422" t="s">
        <v>103</v>
      </c>
      <c r="F422" t="s">
        <v>81</v>
      </c>
      <c r="G422">
        <v>9.1639478339047304E-3</v>
      </c>
      <c r="H422">
        <v>2E+20</v>
      </c>
      <c r="I422">
        <v>0</v>
      </c>
      <c r="J422">
        <v>1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0.19932088640805501</v>
      </c>
      <c r="U422" s="5">
        <f>IF((ContinuousStatsTable[[#This Row],[RepsRequested]]&gt;1),ContinuousStatsTable[[#This Row],[HalfWidth]],ContinuousStatsTable[[#This Row],[BatchMeansHalfWidth]])</f>
        <v>9.3562180916944085E-3</v>
      </c>
    </row>
    <row r="423" spans="1:21" x14ac:dyDescent="0.25">
      <c r="A423" t="s">
        <v>68</v>
      </c>
      <c r="B423" t="s">
        <v>70</v>
      </c>
      <c r="C423">
        <v>31</v>
      </c>
      <c r="D423" t="s">
        <v>84</v>
      </c>
      <c r="E423" t="s">
        <v>103</v>
      </c>
      <c r="F423" t="s">
        <v>81</v>
      </c>
      <c r="G423">
        <v>0.13418804186830799</v>
      </c>
      <c r="H423">
        <v>2E+20</v>
      </c>
      <c r="I423">
        <v>0</v>
      </c>
      <c r="J423">
        <v>2</v>
      </c>
      <c r="K423">
        <v>0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1.39644749780735E-2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1.6678000682321801</v>
      </c>
      <c r="U423" s="5">
        <f>IF((ContinuousStatsTable[[#This Row],[RepsRequested]]&gt;1),ContinuousStatsTable[[#This Row],[HalfWidth]],ContinuousStatsTable[[#This Row],[BatchMeansHalfWidth]])</f>
        <v>7.6930967807074077E-2</v>
      </c>
    </row>
    <row r="424" spans="1:21" x14ac:dyDescent="0.25">
      <c r="A424" t="s">
        <v>68</v>
      </c>
      <c r="B424" t="s">
        <v>70</v>
      </c>
      <c r="C424">
        <v>31</v>
      </c>
      <c r="D424" t="s">
        <v>85</v>
      </c>
      <c r="E424" t="s">
        <v>104</v>
      </c>
      <c r="F424" t="s">
        <v>87</v>
      </c>
      <c r="G424">
        <v>3.4470100104899499</v>
      </c>
      <c r="H424">
        <v>2E+20</v>
      </c>
      <c r="I424">
        <v>0</v>
      </c>
      <c r="J424">
        <v>7</v>
      </c>
      <c r="K424">
        <v>4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2.40422103967127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10.2687249502188</v>
      </c>
      <c r="U424" s="5">
        <f>IF((ContinuousStatsTable[[#This Row],[RepsRequested]]&gt;1),ContinuousStatsTable[[#This Row],[HalfWidth]],ContinuousStatsTable[[#This Row],[BatchMeansHalfWidth]])</f>
        <v>0.35615857598446116</v>
      </c>
    </row>
    <row r="425" spans="1:21" x14ac:dyDescent="0.25">
      <c r="A425" t="s">
        <v>68</v>
      </c>
      <c r="B425" t="s">
        <v>70</v>
      </c>
      <c r="C425">
        <v>31</v>
      </c>
      <c r="D425" t="s">
        <v>100</v>
      </c>
      <c r="E425" t="s">
        <v>103</v>
      </c>
      <c r="F425" t="s">
        <v>81</v>
      </c>
      <c r="G425">
        <v>0</v>
      </c>
      <c r="H425">
        <v>2E+20</v>
      </c>
      <c r="I425">
        <v>0</v>
      </c>
      <c r="J425">
        <v>0</v>
      </c>
      <c r="K425">
        <v>0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0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0.106816394444955</v>
      </c>
      <c r="U425" s="5">
        <f>IF((ContinuousStatsTable[[#This Row],[RepsRequested]]&gt;1),ContinuousStatsTable[[#This Row],[HalfWidth]],ContinuousStatsTable[[#This Row],[BatchMeansHalfWidth]])</f>
        <v>6.064265491757044E-3</v>
      </c>
    </row>
    <row r="426" spans="1:21" x14ac:dyDescent="0.25">
      <c r="A426" t="s">
        <v>68</v>
      </c>
      <c r="B426" t="s">
        <v>70</v>
      </c>
      <c r="C426">
        <v>31</v>
      </c>
      <c r="D426" t="s">
        <v>105</v>
      </c>
      <c r="E426" t="s">
        <v>106</v>
      </c>
      <c r="F426" t="s">
        <v>107</v>
      </c>
      <c r="G426">
        <v>3.2536941333663798E-2</v>
      </c>
      <c r="H426">
        <v>2E+20</v>
      </c>
      <c r="I426">
        <v>0</v>
      </c>
      <c r="J426">
        <v>1</v>
      </c>
      <c r="K426">
        <v>0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1.6518466630091499E-2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0.18039060663533099</v>
      </c>
      <c r="U426" s="5">
        <f>IF((ContinuousStatsTable[[#This Row],[RepsRequested]]&gt;1),ContinuousStatsTable[[#This Row],[HalfWidth]],ContinuousStatsTable[[#This Row],[BatchMeansHalfWidth]])</f>
        <v>9.0604727638161874E-3</v>
      </c>
    </row>
    <row r="427" spans="1:21" x14ac:dyDescent="0.25">
      <c r="A427" t="s">
        <v>68</v>
      </c>
      <c r="B427" t="s">
        <v>70</v>
      </c>
      <c r="C427">
        <v>31</v>
      </c>
      <c r="D427" t="s">
        <v>105</v>
      </c>
      <c r="E427" t="s">
        <v>108</v>
      </c>
      <c r="F427" t="s">
        <v>107</v>
      </c>
      <c r="G427">
        <v>3.2536941333663798E-2</v>
      </c>
      <c r="H427">
        <v>2E+20</v>
      </c>
      <c r="I427">
        <v>0</v>
      </c>
      <c r="J427">
        <v>1</v>
      </c>
      <c r="K427">
        <v>0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1.6518466630091499E-2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0.18039060663533099</v>
      </c>
      <c r="U427" s="5">
        <f>IF((ContinuousStatsTable[[#This Row],[RepsRequested]]&gt;1),ContinuousStatsTable[[#This Row],[HalfWidth]],ContinuousStatsTable[[#This Row],[BatchMeansHalfWidth]])</f>
        <v>9.0604727638161874E-3</v>
      </c>
    </row>
    <row r="428" spans="1:21" x14ac:dyDescent="0.25">
      <c r="A428" t="s">
        <v>68</v>
      </c>
      <c r="B428" t="s">
        <v>70</v>
      </c>
      <c r="C428">
        <v>31</v>
      </c>
      <c r="D428" t="s">
        <v>105</v>
      </c>
      <c r="E428" t="s">
        <v>109</v>
      </c>
      <c r="F428" t="s">
        <v>107</v>
      </c>
      <c r="G428">
        <v>1</v>
      </c>
      <c r="H428">
        <v>2E+20</v>
      </c>
      <c r="I428">
        <v>1</v>
      </c>
      <c r="J428">
        <v>1</v>
      </c>
      <c r="K428">
        <v>1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1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0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1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1</v>
      </c>
      <c r="U428" s="5">
        <f>IF((ContinuousStatsTable[[#This Row],[RepsRequested]]&gt;1),ContinuousStatsTable[[#This Row],[HalfWidth]],ContinuousStatsTable[[#This Row],[BatchMeansHalfWidth]])</f>
        <v>0</v>
      </c>
    </row>
    <row r="429" spans="1:21" x14ac:dyDescent="0.25">
      <c r="A429" t="s">
        <v>68</v>
      </c>
      <c r="B429" t="s">
        <v>70</v>
      </c>
      <c r="C429">
        <v>31</v>
      </c>
      <c r="D429" t="s">
        <v>110</v>
      </c>
      <c r="E429" t="s">
        <v>106</v>
      </c>
      <c r="F429" t="s">
        <v>107</v>
      </c>
      <c r="G429">
        <v>0.81243637353651899</v>
      </c>
      <c r="H429">
        <v>2E+20</v>
      </c>
      <c r="I429">
        <v>0</v>
      </c>
      <c r="J429">
        <v>1</v>
      </c>
      <c r="K429">
        <v>1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0.71461756258065001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0.94034020197328505</v>
      </c>
      <c r="U429" s="5">
        <f>IF((ContinuousStatsTable[[#This Row],[RepsRequested]]&gt;1),ContinuousStatsTable[[#This Row],[HalfWidth]],ContinuousStatsTable[[#This Row],[BatchMeansHalfWidth]])</f>
        <v>1.3128379112122017E-2</v>
      </c>
    </row>
    <row r="430" spans="1:21" x14ac:dyDescent="0.25">
      <c r="A430" t="s">
        <v>68</v>
      </c>
      <c r="B430" t="s">
        <v>70</v>
      </c>
      <c r="C430">
        <v>31</v>
      </c>
      <c r="D430" t="s">
        <v>110</v>
      </c>
      <c r="E430" t="s">
        <v>108</v>
      </c>
      <c r="F430" t="s">
        <v>107</v>
      </c>
      <c r="G430">
        <v>2.4373091206095601</v>
      </c>
      <c r="H430">
        <v>2E+20</v>
      </c>
      <c r="I430">
        <v>0</v>
      </c>
      <c r="J430">
        <v>3</v>
      </c>
      <c r="K430">
        <v>3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2.1438526877419499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2.8210206059198599</v>
      </c>
      <c r="U430" s="5">
        <f>IF((ContinuousStatsTable[[#This Row],[RepsRequested]]&gt;1),ContinuousStatsTable[[#This Row],[HalfWidth]],ContinuousStatsTable[[#This Row],[BatchMeansHalfWidth]])</f>
        <v>3.9385137336366303E-2</v>
      </c>
    </row>
    <row r="431" spans="1:21" x14ac:dyDescent="0.25">
      <c r="A431" t="s">
        <v>68</v>
      </c>
      <c r="B431" t="s">
        <v>70</v>
      </c>
      <c r="C431">
        <v>31</v>
      </c>
      <c r="D431" t="s">
        <v>110</v>
      </c>
      <c r="E431" t="s">
        <v>109</v>
      </c>
      <c r="F431" t="s">
        <v>107</v>
      </c>
      <c r="G431">
        <v>3</v>
      </c>
      <c r="H431">
        <v>2E+20</v>
      </c>
      <c r="I431">
        <v>3</v>
      </c>
      <c r="J431">
        <v>3</v>
      </c>
      <c r="K431">
        <v>3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3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3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3</v>
      </c>
      <c r="U431" s="5">
        <f>IF((ContinuousStatsTable[[#This Row],[RepsRequested]]&gt;1),ContinuousStatsTable[[#This Row],[HalfWidth]],ContinuousStatsTable[[#This Row],[BatchMeansHalfWidth]])</f>
        <v>0</v>
      </c>
    </row>
    <row r="432" spans="1:21" x14ac:dyDescent="0.25">
      <c r="A432" t="s">
        <v>68</v>
      </c>
      <c r="B432" t="s">
        <v>70</v>
      </c>
      <c r="C432">
        <v>31</v>
      </c>
      <c r="D432" t="s">
        <v>102</v>
      </c>
      <c r="E432" t="s">
        <v>103</v>
      </c>
      <c r="F432" t="s">
        <v>81</v>
      </c>
      <c r="G432">
        <v>0.866348900178183</v>
      </c>
      <c r="H432">
        <v>2E+20</v>
      </c>
      <c r="I432">
        <v>0</v>
      </c>
      <c r="J432">
        <v>5</v>
      </c>
      <c r="K432">
        <v>1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0.19189158616794599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5.4909452366679696</v>
      </c>
      <c r="U432" s="5">
        <f>IF((ContinuousStatsTable[[#This Row],[RepsRequested]]&gt;1),ContinuousStatsTable[[#This Row],[HalfWidth]],ContinuousStatsTable[[#This Row],[BatchMeansHalfWidth]])</f>
        <v>0.24231721094461828</v>
      </c>
    </row>
    <row r="433" spans="1:21" x14ac:dyDescent="0.25">
      <c r="A433" t="s">
        <v>68</v>
      </c>
      <c r="B433" t="s">
        <v>70</v>
      </c>
      <c r="C433">
        <v>31</v>
      </c>
      <c r="D433" t="s">
        <v>111</v>
      </c>
      <c r="E433" t="s">
        <v>106</v>
      </c>
      <c r="F433" t="s">
        <v>107</v>
      </c>
      <c r="G433">
        <v>0.79076010547241704</v>
      </c>
      <c r="H433">
        <v>2E+20</v>
      </c>
      <c r="I433">
        <v>0</v>
      </c>
      <c r="J433">
        <v>1</v>
      </c>
      <c r="K433">
        <v>1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0.65446751492631405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0.87655661977495902</v>
      </c>
      <c r="U433" s="5">
        <f>IF((ContinuousStatsTable[[#This Row],[RepsRequested]]&gt;1),ContinuousStatsTable[[#This Row],[HalfWidth]],ContinuousStatsTable[[#This Row],[BatchMeansHalfWidth]])</f>
        <v>1.2908170108515506E-2</v>
      </c>
    </row>
    <row r="434" spans="1:21" x14ac:dyDescent="0.25">
      <c r="A434" t="s">
        <v>68</v>
      </c>
      <c r="B434" t="s">
        <v>70</v>
      </c>
      <c r="C434">
        <v>31</v>
      </c>
      <c r="D434" t="s">
        <v>111</v>
      </c>
      <c r="E434" t="s">
        <v>108</v>
      </c>
      <c r="F434" t="s">
        <v>107</v>
      </c>
      <c r="G434">
        <v>1.5815202109448301</v>
      </c>
      <c r="H434">
        <v>2E+20</v>
      </c>
      <c r="I434">
        <v>0</v>
      </c>
      <c r="J434">
        <v>2</v>
      </c>
      <c r="K434">
        <v>2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1.3089350298526301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1.75311323954992</v>
      </c>
      <c r="U434" s="5">
        <f>IF((ContinuousStatsTable[[#This Row],[RepsRequested]]&gt;1),ContinuousStatsTable[[#This Row],[HalfWidth]],ContinuousStatsTable[[#This Row],[BatchMeansHalfWidth]])</f>
        <v>2.5816340217031112E-2</v>
      </c>
    </row>
    <row r="435" spans="1:21" x14ac:dyDescent="0.25">
      <c r="A435" t="s">
        <v>68</v>
      </c>
      <c r="B435" t="s">
        <v>70</v>
      </c>
      <c r="C435">
        <v>31</v>
      </c>
      <c r="D435" t="s">
        <v>111</v>
      </c>
      <c r="E435" t="s">
        <v>109</v>
      </c>
      <c r="F435" t="s">
        <v>107</v>
      </c>
      <c r="G435">
        <v>2</v>
      </c>
      <c r="H435">
        <v>2E+20</v>
      </c>
      <c r="I435">
        <v>2</v>
      </c>
      <c r="J435">
        <v>2</v>
      </c>
      <c r="K435">
        <v>2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2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2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2</v>
      </c>
      <c r="U435" s="5">
        <f>IF((ContinuousStatsTable[[#This Row],[RepsRequested]]&gt;1),ContinuousStatsTable[[#This Row],[HalfWidth]],ContinuousStatsTable[[#This Row],[BatchMeansHalfWidth]])</f>
        <v>0</v>
      </c>
    </row>
    <row r="436" spans="1:21" x14ac:dyDescent="0.25">
      <c r="A436" t="s">
        <v>68</v>
      </c>
      <c r="B436" t="s">
        <v>70</v>
      </c>
      <c r="C436">
        <v>32</v>
      </c>
      <c r="D436" t="s">
        <v>79</v>
      </c>
      <c r="E436" t="s">
        <v>103</v>
      </c>
      <c r="F436" t="s">
        <v>81</v>
      </c>
      <c r="G436">
        <v>1.3499622039378699E-2</v>
      </c>
      <c r="H436">
        <v>2E+20</v>
      </c>
      <c r="I436">
        <v>0</v>
      </c>
      <c r="J436">
        <v>1</v>
      </c>
      <c r="K436">
        <v>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0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0.19932088640805501</v>
      </c>
      <c r="U436" s="5">
        <f>IF((ContinuousStatsTable[[#This Row],[RepsRequested]]&gt;1),ContinuousStatsTable[[#This Row],[HalfWidth]],ContinuousStatsTable[[#This Row],[BatchMeansHalfWidth]])</f>
        <v>9.3562180916944085E-3</v>
      </c>
    </row>
    <row r="437" spans="1:21" x14ac:dyDescent="0.25">
      <c r="A437" t="s">
        <v>68</v>
      </c>
      <c r="B437" t="s">
        <v>70</v>
      </c>
      <c r="C437">
        <v>32</v>
      </c>
      <c r="D437" t="s">
        <v>84</v>
      </c>
      <c r="E437" t="s">
        <v>103</v>
      </c>
      <c r="F437" t="s">
        <v>81</v>
      </c>
      <c r="G437">
        <v>8.5480421195241907E-2</v>
      </c>
      <c r="H437">
        <v>2E+20</v>
      </c>
      <c r="I437">
        <v>0</v>
      </c>
      <c r="J437">
        <v>2</v>
      </c>
      <c r="K437">
        <v>0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1.39644749780735E-2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1.6678000682321801</v>
      </c>
      <c r="U437" s="5">
        <f>IF((ContinuousStatsTable[[#This Row],[RepsRequested]]&gt;1),ContinuousStatsTable[[#This Row],[HalfWidth]],ContinuousStatsTable[[#This Row],[BatchMeansHalfWidth]])</f>
        <v>7.6930967807074077E-2</v>
      </c>
    </row>
    <row r="438" spans="1:21" x14ac:dyDescent="0.25">
      <c r="A438" t="s">
        <v>68</v>
      </c>
      <c r="B438" t="s">
        <v>70</v>
      </c>
      <c r="C438">
        <v>32</v>
      </c>
      <c r="D438" t="s">
        <v>85</v>
      </c>
      <c r="E438" t="s">
        <v>104</v>
      </c>
      <c r="F438" t="s">
        <v>87</v>
      </c>
      <c r="G438">
        <v>2.9702799147515302</v>
      </c>
      <c r="H438">
        <v>2E+20</v>
      </c>
      <c r="I438">
        <v>0</v>
      </c>
      <c r="J438">
        <v>7</v>
      </c>
      <c r="K438">
        <v>4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2.40422103967127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10.2687249502188</v>
      </c>
      <c r="U438" s="5">
        <f>IF((ContinuousStatsTable[[#This Row],[RepsRequested]]&gt;1),ContinuousStatsTable[[#This Row],[HalfWidth]],ContinuousStatsTable[[#This Row],[BatchMeansHalfWidth]])</f>
        <v>0.35615857598446116</v>
      </c>
    </row>
    <row r="439" spans="1:21" x14ac:dyDescent="0.25">
      <c r="A439" t="s">
        <v>68</v>
      </c>
      <c r="B439" t="s">
        <v>70</v>
      </c>
      <c r="C439">
        <v>32</v>
      </c>
      <c r="D439" t="s">
        <v>100</v>
      </c>
      <c r="E439" t="s">
        <v>103</v>
      </c>
      <c r="F439" t="s">
        <v>81</v>
      </c>
      <c r="G439">
        <v>1.2128767848877599E-3</v>
      </c>
      <c r="H439">
        <v>2E+20</v>
      </c>
      <c r="I439">
        <v>0</v>
      </c>
      <c r="J439">
        <v>1</v>
      </c>
      <c r="K439">
        <v>0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0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0.106816394444955</v>
      </c>
      <c r="U439" s="5">
        <f>IF((ContinuousStatsTable[[#This Row],[RepsRequested]]&gt;1),ContinuousStatsTable[[#This Row],[HalfWidth]],ContinuousStatsTable[[#This Row],[BatchMeansHalfWidth]])</f>
        <v>6.064265491757044E-3</v>
      </c>
    </row>
    <row r="440" spans="1:21" x14ac:dyDescent="0.25">
      <c r="A440" t="s">
        <v>68</v>
      </c>
      <c r="B440" t="s">
        <v>70</v>
      </c>
      <c r="C440">
        <v>32</v>
      </c>
      <c r="D440" t="s">
        <v>105</v>
      </c>
      <c r="E440" t="s">
        <v>106</v>
      </c>
      <c r="F440" t="s">
        <v>107</v>
      </c>
      <c r="G440">
        <v>3.7744076627502003E-2</v>
      </c>
      <c r="H440">
        <v>2E+20</v>
      </c>
      <c r="I440">
        <v>0</v>
      </c>
      <c r="J440">
        <v>1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1.6518466630091499E-2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0.18039060663533099</v>
      </c>
      <c r="U440" s="5">
        <f>IF((ContinuousStatsTable[[#This Row],[RepsRequested]]&gt;1),ContinuousStatsTable[[#This Row],[HalfWidth]],ContinuousStatsTable[[#This Row],[BatchMeansHalfWidth]])</f>
        <v>9.0604727638161874E-3</v>
      </c>
    </row>
    <row r="441" spans="1:21" x14ac:dyDescent="0.25">
      <c r="A441" t="s">
        <v>68</v>
      </c>
      <c r="B441" t="s">
        <v>70</v>
      </c>
      <c r="C441">
        <v>32</v>
      </c>
      <c r="D441" t="s">
        <v>105</v>
      </c>
      <c r="E441" t="s">
        <v>108</v>
      </c>
      <c r="F441" t="s">
        <v>107</v>
      </c>
      <c r="G441">
        <v>3.7744076627502003E-2</v>
      </c>
      <c r="H441">
        <v>2E+20</v>
      </c>
      <c r="I441">
        <v>0</v>
      </c>
      <c r="J441">
        <v>1</v>
      </c>
      <c r="K441">
        <v>0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1.6518466630091499E-2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0.18039060663533099</v>
      </c>
      <c r="U441" s="5">
        <f>IF((ContinuousStatsTable[[#This Row],[RepsRequested]]&gt;1),ContinuousStatsTable[[#This Row],[HalfWidth]],ContinuousStatsTable[[#This Row],[BatchMeansHalfWidth]])</f>
        <v>9.0604727638161874E-3</v>
      </c>
    </row>
    <row r="442" spans="1:21" x14ac:dyDescent="0.25">
      <c r="A442" t="s">
        <v>68</v>
      </c>
      <c r="B442" t="s">
        <v>70</v>
      </c>
      <c r="C442">
        <v>32</v>
      </c>
      <c r="D442" t="s">
        <v>105</v>
      </c>
      <c r="E442" t="s">
        <v>109</v>
      </c>
      <c r="F442" t="s">
        <v>107</v>
      </c>
      <c r="G442">
        <v>1</v>
      </c>
      <c r="H442">
        <v>2E+20</v>
      </c>
      <c r="I442">
        <v>1</v>
      </c>
      <c r="J442">
        <v>1</v>
      </c>
      <c r="K442">
        <v>1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1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0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1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1</v>
      </c>
      <c r="U442" s="5">
        <f>IF((ContinuousStatsTable[[#This Row],[RepsRequested]]&gt;1),ContinuousStatsTable[[#This Row],[HalfWidth]],ContinuousStatsTable[[#This Row],[BatchMeansHalfWidth]])</f>
        <v>0</v>
      </c>
    </row>
    <row r="443" spans="1:21" x14ac:dyDescent="0.25">
      <c r="A443" t="s">
        <v>68</v>
      </c>
      <c r="B443" t="s">
        <v>70</v>
      </c>
      <c r="C443">
        <v>32</v>
      </c>
      <c r="D443" t="s">
        <v>110</v>
      </c>
      <c r="E443" t="s">
        <v>106</v>
      </c>
      <c r="F443" t="s">
        <v>107</v>
      </c>
      <c r="G443">
        <v>0.79591337605550905</v>
      </c>
      <c r="H443">
        <v>2E+20</v>
      </c>
      <c r="I443">
        <v>0</v>
      </c>
      <c r="J443">
        <v>1</v>
      </c>
      <c r="K443">
        <v>1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0.71461756258065001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0.94034020197328505</v>
      </c>
      <c r="U443" s="5">
        <f>IF((ContinuousStatsTable[[#This Row],[RepsRequested]]&gt;1),ContinuousStatsTable[[#This Row],[HalfWidth]],ContinuousStatsTable[[#This Row],[BatchMeansHalfWidth]])</f>
        <v>1.3128379112122017E-2</v>
      </c>
    </row>
    <row r="444" spans="1:21" x14ac:dyDescent="0.25">
      <c r="A444" t="s">
        <v>68</v>
      </c>
      <c r="B444" t="s">
        <v>70</v>
      </c>
      <c r="C444">
        <v>32</v>
      </c>
      <c r="D444" t="s">
        <v>110</v>
      </c>
      <c r="E444" t="s">
        <v>108</v>
      </c>
      <c r="F444" t="s">
        <v>107</v>
      </c>
      <c r="G444">
        <v>2.3877401281665298</v>
      </c>
      <c r="H444">
        <v>2E+20</v>
      </c>
      <c r="I444">
        <v>0</v>
      </c>
      <c r="J444">
        <v>3</v>
      </c>
      <c r="K444">
        <v>3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2.1438526877419499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2.8210206059198599</v>
      </c>
      <c r="U444" s="5">
        <f>IF((ContinuousStatsTable[[#This Row],[RepsRequested]]&gt;1),ContinuousStatsTable[[#This Row],[HalfWidth]],ContinuousStatsTable[[#This Row],[BatchMeansHalfWidth]])</f>
        <v>3.9385137336366303E-2</v>
      </c>
    </row>
    <row r="445" spans="1:21" x14ac:dyDescent="0.25">
      <c r="A445" t="s">
        <v>68</v>
      </c>
      <c r="B445" t="s">
        <v>70</v>
      </c>
      <c r="C445">
        <v>32</v>
      </c>
      <c r="D445" t="s">
        <v>110</v>
      </c>
      <c r="E445" t="s">
        <v>109</v>
      </c>
      <c r="F445" t="s">
        <v>107</v>
      </c>
      <c r="G445">
        <v>3</v>
      </c>
      <c r="H445">
        <v>2E+20</v>
      </c>
      <c r="I445">
        <v>3</v>
      </c>
      <c r="J445">
        <v>3</v>
      </c>
      <c r="K445">
        <v>3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3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0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3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3</v>
      </c>
      <c r="U445" s="5">
        <f>IF((ContinuousStatsTable[[#This Row],[RepsRequested]]&gt;1),ContinuousStatsTable[[#This Row],[HalfWidth]],ContinuousStatsTable[[#This Row],[BatchMeansHalfWidth]])</f>
        <v>0</v>
      </c>
    </row>
    <row r="446" spans="1:21" x14ac:dyDescent="0.25">
      <c r="A446" t="s">
        <v>68</v>
      </c>
      <c r="B446" t="s">
        <v>70</v>
      </c>
      <c r="C446">
        <v>32</v>
      </c>
      <c r="D446" t="s">
        <v>102</v>
      </c>
      <c r="E446" t="s">
        <v>103</v>
      </c>
      <c r="F446" t="s">
        <v>81</v>
      </c>
      <c r="G446">
        <v>0.48234686656549502</v>
      </c>
      <c r="H446">
        <v>2E+20</v>
      </c>
      <c r="I446">
        <v>0</v>
      </c>
      <c r="J446">
        <v>5</v>
      </c>
      <c r="K446">
        <v>1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0.19189158616794599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5.4909452366679696</v>
      </c>
      <c r="U446" s="5">
        <f>IF((ContinuousStatsTable[[#This Row],[RepsRequested]]&gt;1),ContinuousStatsTable[[#This Row],[HalfWidth]],ContinuousStatsTable[[#This Row],[BatchMeansHalfWidth]])</f>
        <v>0.24231721094461828</v>
      </c>
    </row>
    <row r="447" spans="1:21" x14ac:dyDescent="0.25">
      <c r="A447" t="s">
        <v>68</v>
      </c>
      <c r="B447" t="s">
        <v>70</v>
      </c>
      <c r="C447">
        <v>32</v>
      </c>
      <c r="D447" t="s">
        <v>111</v>
      </c>
      <c r="E447" t="s">
        <v>106</v>
      </c>
      <c r="F447" t="s">
        <v>107</v>
      </c>
      <c r="G447">
        <v>0.75917156237505201</v>
      </c>
      <c r="H447">
        <v>2E+20</v>
      </c>
      <c r="I447">
        <v>0</v>
      </c>
      <c r="J447">
        <v>1</v>
      </c>
      <c r="K447">
        <v>1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0.65446751492631405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0.87655661977495902</v>
      </c>
      <c r="U447" s="5">
        <f>IF((ContinuousStatsTable[[#This Row],[RepsRequested]]&gt;1),ContinuousStatsTable[[#This Row],[HalfWidth]],ContinuousStatsTable[[#This Row],[BatchMeansHalfWidth]])</f>
        <v>1.2908170108515506E-2</v>
      </c>
    </row>
    <row r="448" spans="1:21" x14ac:dyDescent="0.25">
      <c r="A448" t="s">
        <v>68</v>
      </c>
      <c r="B448" t="s">
        <v>70</v>
      </c>
      <c r="C448">
        <v>32</v>
      </c>
      <c r="D448" t="s">
        <v>111</v>
      </c>
      <c r="E448" t="s">
        <v>108</v>
      </c>
      <c r="F448" t="s">
        <v>107</v>
      </c>
      <c r="G448">
        <v>1.5183431247501</v>
      </c>
      <c r="H448">
        <v>2E+20</v>
      </c>
      <c r="I448">
        <v>0</v>
      </c>
      <c r="J448">
        <v>2</v>
      </c>
      <c r="K448">
        <v>2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1.3089350298526301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1.75311323954992</v>
      </c>
      <c r="U448" s="5">
        <f>IF((ContinuousStatsTable[[#This Row],[RepsRequested]]&gt;1),ContinuousStatsTable[[#This Row],[HalfWidth]],ContinuousStatsTable[[#This Row],[BatchMeansHalfWidth]])</f>
        <v>2.5816340217031112E-2</v>
      </c>
    </row>
    <row r="449" spans="1:21" x14ac:dyDescent="0.25">
      <c r="A449" t="s">
        <v>68</v>
      </c>
      <c r="B449" t="s">
        <v>70</v>
      </c>
      <c r="C449">
        <v>32</v>
      </c>
      <c r="D449" t="s">
        <v>111</v>
      </c>
      <c r="E449" t="s">
        <v>109</v>
      </c>
      <c r="F449" t="s">
        <v>107</v>
      </c>
      <c r="G449">
        <v>2</v>
      </c>
      <c r="H449">
        <v>2E+20</v>
      </c>
      <c r="I449">
        <v>2</v>
      </c>
      <c r="J449">
        <v>2</v>
      </c>
      <c r="K449">
        <v>2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2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2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2</v>
      </c>
      <c r="U449" s="5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68</v>
      </c>
      <c r="B450" t="s">
        <v>70</v>
      </c>
      <c r="C450">
        <v>33</v>
      </c>
      <c r="D450" t="s">
        <v>79</v>
      </c>
      <c r="E450" t="s">
        <v>103</v>
      </c>
      <c r="F450" t="s">
        <v>81</v>
      </c>
      <c r="G450">
        <v>3.1415201902636303E-2</v>
      </c>
      <c r="H450">
        <v>2E+20</v>
      </c>
      <c r="I450">
        <v>0</v>
      </c>
      <c r="J450">
        <v>1</v>
      </c>
      <c r="K450">
        <v>0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0.19932088640805501</v>
      </c>
      <c r="U450" s="5">
        <f>IF((ContinuousStatsTable[[#This Row],[RepsRequested]]&gt;1),ContinuousStatsTable[[#This Row],[HalfWidth]],ContinuousStatsTable[[#This Row],[BatchMeansHalfWidth]])</f>
        <v>9.3562180916944085E-3</v>
      </c>
    </row>
    <row r="451" spans="1:21" x14ac:dyDescent="0.25">
      <c r="A451" t="s">
        <v>68</v>
      </c>
      <c r="B451" t="s">
        <v>70</v>
      </c>
      <c r="C451">
        <v>33</v>
      </c>
      <c r="D451" t="s">
        <v>84</v>
      </c>
      <c r="E451" t="s">
        <v>103</v>
      </c>
      <c r="F451" t="s">
        <v>81</v>
      </c>
      <c r="G451">
        <v>0.19635419077930699</v>
      </c>
      <c r="H451">
        <v>2E+20</v>
      </c>
      <c r="I451">
        <v>0</v>
      </c>
      <c r="J451">
        <v>4</v>
      </c>
      <c r="K451">
        <v>0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1.39644749780735E-2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1.6678000682321801</v>
      </c>
      <c r="U451" s="5">
        <f>IF((ContinuousStatsTable[[#This Row],[RepsRequested]]&gt;1),ContinuousStatsTable[[#This Row],[HalfWidth]],ContinuousStatsTable[[#This Row],[BatchMeansHalfWidth]])</f>
        <v>7.6930967807074077E-2</v>
      </c>
    </row>
    <row r="452" spans="1:21" x14ac:dyDescent="0.25">
      <c r="A452" t="s">
        <v>68</v>
      </c>
      <c r="B452" t="s">
        <v>70</v>
      </c>
      <c r="C452">
        <v>33</v>
      </c>
      <c r="D452" t="s">
        <v>85</v>
      </c>
      <c r="E452" t="s">
        <v>104</v>
      </c>
      <c r="F452" t="s">
        <v>87</v>
      </c>
      <c r="G452">
        <v>3.1493005059172399</v>
      </c>
      <c r="H452">
        <v>2E+20</v>
      </c>
      <c r="I452">
        <v>0</v>
      </c>
      <c r="J452">
        <v>8</v>
      </c>
      <c r="K452">
        <v>3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50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2.40422103967127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10.2687249502188</v>
      </c>
      <c r="U452" s="5">
        <f>IF((ContinuousStatsTable[[#This Row],[RepsRequested]]&gt;1),ContinuousStatsTable[[#This Row],[HalfWidth]],ContinuousStatsTable[[#This Row],[BatchMeansHalfWidth]])</f>
        <v>0.35615857598446116</v>
      </c>
    </row>
    <row r="453" spans="1:21" x14ac:dyDescent="0.25">
      <c r="A453" t="s">
        <v>68</v>
      </c>
      <c r="B453" t="s">
        <v>70</v>
      </c>
      <c r="C453">
        <v>33</v>
      </c>
      <c r="D453" t="s">
        <v>100</v>
      </c>
      <c r="E453" t="s">
        <v>103</v>
      </c>
      <c r="F453" t="s">
        <v>81</v>
      </c>
      <c r="G453">
        <v>4.2937007201294099E-2</v>
      </c>
      <c r="H453">
        <v>2E+20</v>
      </c>
      <c r="I453">
        <v>0</v>
      </c>
      <c r="J453">
        <v>1</v>
      </c>
      <c r="K453">
        <v>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50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0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0.106816394444955</v>
      </c>
      <c r="U453" s="5">
        <f>IF((ContinuousStatsTable[[#This Row],[RepsRequested]]&gt;1),ContinuousStatsTable[[#This Row],[HalfWidth]],ContinuousStatsTable[[#This Row],[BatchMeansHalfWidth]])</f>
        <v>6.064265491757044E-3</v>
      </c>
    </row>
    <row r="454" spans="1:21" x14ac:dyDescent="0.25">
      <c r="A454" t="s">
        <v>68</v>
      </c>
      <c r="B454" t="s">
        <v>70</v>
      </c>
      <c r="C454">
        <v>33</v>
      </c>
      <c r="D454" t="s">
        <v>105</v>
      </c>
      <c r="E454" t="s">
        <v>106</v>
      </c>
      <c r="F454" t="s">
        <v>107</v>
      </c>
      <c r="G454">
        <v>0.18039060663533099</v>
      </c>
      <c r="H454">
        <v>2E+20</v>
      </c>
      <c r="I454">
        <v>0</v>
      </c>
      <c r="J454">
        <v>1</v>
      </c>
      <c r="K454">
        <v>0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50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1.6518466630091499E-2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0.18039060663533099</v>
      </c>
      <c r="U454" s="5">
        <f>IF((ContinuousStatsTable[[#This Row],[RepsRequested]]&gt;1),ContinuousStatsTable[[#This Row],[HalfWidth]],ContinuousStatsTable[[#This Row],[BatchMeansHalfWidth]])</f>
        <v>9.0604727638161874E-3</v>
      </c>
    </row>
    <row r="455" spans="1:21" x14ac:dyDescent="0.25">
      <c r="A455" t="s">
        <v>68</v>
      </c>
      <c r="B455" t="s">
        <v>70</v>
      </c>
      <c r="C455">
        <v>33</v>
      </c>
      <c r="D455" t="s">
        <v>105</v>
      </c>
      <c r="E455" t="s">
        <v>108</v>
      </c>
      <c r="F455" t="s">
        <v>107</v>
      </c>
      <c r="G455">
        <v>0.18039060663533099</v>
      </c>
      <c r="H455">
        <v>2E+20</v>
      </c>
      <c r="I455">
        <v>0</v>
      </c>
      <c r="J455">
        <v>1</v>
      </c>
      <c r="K455">
        <v>0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50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1.6518466630091499E-2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0.18039060663533099</v>
      </c>
      <c r="U455" s="5">
        <f>IF((ContinuousStatsTable[[#This Row],[RepsRequested]]&gt;1),ContinuousStatsTable[[#This Row],[HalfWidth]],ContinuousStatsTable[[#This Row],[BatchMeansHalfWidth]])</f>
        <v>9.0604727638161874E-3</v>
      </c>
    </row>
    <row r="456" spans="1:21" x14ac:dyDescent="0.25">
      <c r="A456" t="s">
        <v>68</v>
      </c>
      <c r="B456" t="s">
        <v>70</v>
      </c>
      <c r="C456">
        <v>33</v>
      </c>
      <c r="D456" t="s">
        <v>105</v>
      </c>
      <c r="E456" t="s">
        <v>109</v>
      </c>
      <c r="F456" t="s">
        <v>107</v>
      </c>
      <c r="G456">
        <v>1</v>
      </c>
      <c r="H456">
        <v>2E+20</v>
      </c>
      <c r="I456">
        <v>1</v>
      </c>
      <c r="J456">
        <v>1</v>
      </c>
      <c r="K456">
        <v>1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50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1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1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1</v>
      </c>
      <c r="U456" s="5">
        <f>IF((ContinuousStatsTable[[#This Row],[RepsRequested]]&gt;1),ContinuousStatsTable[[#This Row],[HalfWidth]],ContinuousStatsTable[[#This Row],[BatchMeansHalfWidth]])</f>
        <v>0</v>
      </c>
    </row>
    <row r="457" spans="1:21" x14ac:dyDescent="0.25">
      <c r="A457" t="s">
        <v>68</v>
      </c>
      <c r="B457" t="s">
        <v>70</v>
      </c>
      <c r="C457">
        <v>33</v>
      </c>
      <c r="D457" t="s">
        <v>110</v>
      </c>
      <c r="E457" t="s">
        <v>106</v>
      </c>
      <c r="F457" t="s">
        <v>107</v>
      </c>
      <c r="G457">
        <v>0.81098174123844702</v>
      </c>
      <c r="H457">
        <v>2E+20</v>
      </c>
      <c r="I457">
        <v>0</v>
      </c>
      <c r="J457">
        <v>1</v>
      </c>
      <c r="K457">
        <v>1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50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0.71461756258065001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0.94034020197328505</v>
      </c>
      <c r="U457" s="5">
        <f>IF((ContinuousStatsTable[[#This Row],[RepsRequested]]&gt;1),ContinuousStatsTable[[#This Row],[HalfWidth]],ContinuousStatsTable[[#This Row],[BatchMeansHalfWidth]])</f>
        <v>1.3128379112122017E-2</v>
      </c>
    </row>
    <row r="458" spans="1:21" x14ac:dyDescent="0.25">
      <c r="A458" t="s">
        <v>68</v>
      </c>
      <c r="B458" t="s">
        <v>70</v>
      </c>
      <c r="C458">
        <v>33</v>
      </c>
      <c r="D458" t="s">
        <v>110</v>
      </c>
      <c r="E458" t="s">
        <v>108</v>
      </c>
      <c r="F458" t="s">
        <v>107</v>
      </c>
      <c r="G458">
        <v>2.4329452237153402</v>
      </c>
      <c r="H458">
        <v>2E+20</v>
      </c>
      <c r="I458">
        <v>0</v>
      </c>
      <c r="J458">
        <v>3</v>
      </c>
      <c r="K458">
        <v>3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50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2.1438526877419499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2.8210206059198599</v>
      </c>
      <c r="U458" s="5">
        <f>IF((ContinuousStatsTable[[#This Row],[RepsRequested]]&gt;1),ContinuousStatsTable[[#This Row],[HalfWidth]],ContinuousStatsTable[[#This Row],[BatchMeansHalfWidth]])</f>
        <v>3.9385137336366303E-2</v>
      </c>
    </row>
    <row r="459" spans="1:21" x14ac:dyDescent="0.25">
      <c r="A459" t="s">
        <v>68</v>
      </c>
      <c r="B459" t="s">
        <v>70</v>
      </c>
      <c r="C459">
        <v>33</v>
      </c>
      <c r="D459" t="s">
        <v>110</v>
      </c>
      <c r="E459" t="s">
        <v>109</v>
      </c>
      <c r="F459" t="s">
        <v>107</v>
      </c>
      <c r="G459">
        <v>3</v>
      </c>
      <c r="H459">
        <v>2E+20</v>
      </c>
      <c r="I459">
        <v>3</v>
      </c>
      <c r="J459">
        <v>3</v>
      </c>
      <c r="K459">
        <v>3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50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3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3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3</v>
      </c>
      <c r="U459" s="5">
        <f>IF((ContinuousStatsTable[[#This Row],[RepsRequested]]&gt;1),ContinuousStatsTable[[#This Row],[HalfWidth]],ContinuousStatsTable[[#This Row],[BatchMeansHalfWidth]])</f>
        <v>0</v>
      </c>
    </row>
    <row r="460" spans="1:21" x14ac:dyDescent="0.25">
      <c r="A460" t="s">
        <v>68</v>
      </c>
      <c r="B460" t="s">
        <v>70</v>
      </c>
      <c r="C460">
        <v>33</v>
      </c>
      <c r="D460" t="s">
        <v>102</v>
      </c>
      <c r="E460" t="s">
        <v>103</v>
      </c>
      <c r="F460" t="s">
        <v>81</v>
      </c>
      <c r="G460">
        <v>0.44564888231866401</v>
      </c>
      <c r="H460">
        <v>2E+20</v>
      </c>
      <c r="I460">
        <v>0</v>
      </c>
      <c r="J460">
        <v>3</v>
      </c>
      <c r="K460">
        <v>0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50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0.19189158616794599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5.4909452366679696</v>
      </c>
      <c r="U460" s="5">
        <f>IF((ContinuousStatsTable[[#This Row],[RepsRequested]]&gt;1),ContinuousStatsTable[[#This Row],[HalfWidth]],ContinuousStatsTable[[#This Row],[BatchMeansHalfWidth]])</f>
        <v>0.24231721094461828</v>
      </c>
    </row>
    <row r="461" spans="1:21" x14ac:dyDescent="0.25">
      <c r="A461" t="s">
        <v>68</v>
      </c>
      <c r="B461" t="s">
        <v>70</v>
      </c>
      <c r="C461">
        <v>33</v>
      </c>
      <c r="D461" t="s">
        <v>111</v>
      </c>
      <c r="E461" t="s">
        <v>106</v>
      </c>
      <c r="F461" t="s">
        <v>107</v>
      </c>
      <c r="G461">
        <v>0.71129748617974398</v>
      </c>
      <c r="H461">
        <v>2E+20</v>
      </c>
      <c r="I461">
        <v>0</v>
      </c>
      <c r="J461">
        <v>1</v>
      </c>
      <c r="K461">
        <v>0.5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50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0.65446751492631405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0.87655661977495902</v>
      </c>
      <c r="U461" s="5">
        <f>IF((ContinuousStatsTable[[#This Row],[RepsRequested]]&gt;1),ContinuousStatsTable[[#This Row],[HalfWidth]],ContinuousStatsTable[[#This Row],[BatchMeansHalfWidth]])</f>
        <v>1.2908170108515506E-2</v>
      </c>
    </row>
    <row r="462" spans="1:21" x14ac:dyDescent="0.25">
      <c r="A462" t="s">
        <v>68</v>
      </c>
      <c r="B462" t="s">
        <v>70</v>
      </c>
      <c r="C462">
        <v>33</v>
      </c>
      <c r="D462" t="s">
        <v>111</v>
      </c>
      <c r="E462" t="s">
        <v>108</v>
      </c>
      <c r="F462" t="s">
        <v>107</v>
      </c>
      <c r="G462">
        <v>1.42259497235949</v>
      </c>
      <c r="H462">
        <v>2E+20</v>
      </c>
      <c r="I462">
        <v>0</v>
      </c>
      <c r="J462">
        <v>2</v>
      </c>
      <c r="K462">
        <v>1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50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1.3089350298526301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1.75311323954992</v>
      </c>
      <c r="U462" s="5">
        <f>IF((ContinuousStatsTable[[#This Row],[RepsRequested]]&gt;1),ContinuousStatsTable[[#This Row],[HalfWidth]],ContinuousStatsTable[[#This Row],[BatchMeansHalfWidth]])</f>
        <v>2.5816340217031112E-2</v>
      </c>
    </row>
    <row r="463" spans="1:21" x14ac:dyDescent="0.25">
      <c r="A463" t="s">
        <v>68</v>
      </c>
      <c r="B463" t="s">
        <v>70</v>
      </c>
      <c r="C463">
        <v>33</v>
      </c>
      <c r="D463" t="s">
        <v>111</v>
      </c>
      <c r="E463" t="s">
        <v>109</v>
      </c>
      <c r="F463" t="s">
        <v>107</v>
      </c>
      <c r="G463">
        <v>2</v>
      </c>
      <c r="H463">
        <v>2E+20</v>
      </c>
      <c r="I463">
        <v>2</v>
      </c>
      <c r="J463">
        <v>2</v>
      </c>
      <c r="K463">
        <v>2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50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2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0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2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2</v>
      </c>
      <c r="U463" s="5">
        <f>IF((ContinuousStatsTable[[#This Row],[RepsRequested]]&gt;1),ContinuousStatsTable[[#This Row],[HalfWidth]],ContinuousStatsTable[[#This Row],[BatchMeansHalfWidth]])</f>
        <v>0</v>
      </c>
    </row>
    <row r="464" spans="1:21" x14ac:dyDescent="0.25">
      <c r="A464" t="s">
        <v>68</v>
      </c>
      <c r="B464" t="s">
        <v>70</v>
      </c>
      <c r="C464">
        <v>34</v>
      </c>
      <c r="D464" t="s">
        <v>79</v>
      </c>
      <c r="E464" t="s">
        <v>103</v>
      </c>
      <c r="F464" t="s">
        <v>81</v>
      </c>
      <c r="G464">
        <v>0.19932088640805501</v>
      </c>
      <c r="H464">
        <v>2E+20</v>
      </c>
      <c r="I464">
        <v>0</v>
      </c>
      <c r="J464">
        <v>3</v>
      </c>
      <c r="K464">
        <v>0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50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0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0.19932088640805501</v>
      </c>
      <c r="U464" s="5">
        <f>IF((ContinuousStatsTable[[#This Row],[RepsRequested]]&gt;1),ContinuousStatsTable[[#This Row],[HalfWidth]],ContinuousStatsTable[[#This Row],[BatchMeansHalfWidth]])</f>
        <v>9.3562180916944085E-3</v>
      </c>
    </row>
    <row r="465" spans="1:21" x14ac:dyDescent="0.25">
      <c r="A465" t="s">
        <v>68</v>
      </c>
      <c r="B465" t="s">
        <v>70</v>
      </c>
      <c r="C465">
        <v>34</v>
      </c>
      <c r="D465" t="s">
        <v>84</v>
      </c>
      <c r="E465" t="s">
        <v>103</v>
      </c>
      <c r="F465" t="s">
        <v>81</v>
      </c>
      <c r="G465">
        <v>1.6678000682321801</v>
      </c>
      <c r="H465">
        <v>2E+20</v>
      </c>
      <c r="I465">
        <v>0</v>
      </c>
      <c r="J465">
        <v>8</v>
      </c>
      <c r="K465">
        <v>0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50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1.39644749780735E-2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1.6678000682321801</v>
      </c>
      <c r="U465" s="5">
        <f>IF((ContinuousStatsTable[[#This Row],[RepsRequested]]&gt;1),ContinuousStatsTable[[#This Row],[HalfWidth]],ContinuousStatsTable[[#This Row],[BatchMeansHalfWidth]])</f>
        <v>7.6930967807074077E-2</v>
      </c>
    </row>
    <row r="466" spans="1:21" x14ac:dyDescent="0.25">
      <c r="A466" t="s">
        <v>68</v>
      </c>
      <c r="B466" t="s">
        <v>70</v>
      </c>
      <c r="C466">
        <v>34</v>
      </c>
      <c r="D466" t="s">
        <v>85</v>
      </c>
      <c r="E466" t="s">
        <v>104</v>
      </c>
      <c r="F466" t="s">
        <v>87</v>
      </c>
      <c r="G466">
        <v>10.2687249502188</v>
      </c>
      <c r="H466">
        <v>2E+20</v>
      </c>
      <c r="I466">
        <v>0</v>
      </c>
      <c r="J466">
        <v>19</v>
      </c>
      <c r="K466">
        <v>2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50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2.40422103967127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10.2687249502188</v>
      </c>
      <c r="U466" s="5">
        <f>IF((ContinuousStatsTable[[#This Row],[RepsRequested]]&gt;1),ContinuousStatsTable[[#This Row],[HalfWidth]],ContinuousStatsTable[[#This Row],[BatchMeansHalfWidth]])</f>
        <v>0.35615857598446116</v>
      </c>
    </row>
    <row r="467" spans="1:21" x14ac:dyDescent="0.25">
      <c r="A467" t="s">
        <v>68</v>
      </c>
      <c r="B467" t="s">
        <v>70</v>
      </c>
      <c r="C467">
        <v>34</v>
      </c>
      <c r="D467" t="s">
        <v>100</v>
      </c>
      <c r="E467" t="s">
        <v>103</v>
      </c>
      <c r="F467" t="s">
        <v>81</v>
      </c>
      <c r="G467">
        <v>8.96381529907119E-2</v>
      </c>
      <c r="H467">
        <v>2E+20</v>
      </c>
      <c r="I467">
        <v>0</v>
      </c>
      <c r="J467">
        <v>1</v>
      </c>
      <c r="K467">
        <v>0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50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0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0.106816394444955</v>
      </c>
      <c r="U467" s="5">
        <f>IF((ContinuousStatsTable[[#This Row],[RepsRequested]]&gt;1),ContinuousStatsTable[[#This Row],[HalfWidth]],ContinuousStatsTable[[#This Row],[BatchMeansHalfWidth]])</f>
        <v>6.064265491757044E-3</v>
      </c>
    </row>
    <row r="468" spans="1:21" x14ac:dyDescent="0.25">
      <c r="A468" t="s">
        <v>68</v>
      </c>
      <c r="B468" t="s">
        <v>70</v>
      </c>
      <c r="C468">
        <v>34</v>
      </c>
      <c r="D468" t="s">
        <v>105</v>
      </c>
      <c r="E468" t="s">
        <v>106</v>
      </c>
      <c r="F468" t="s">
        <v>107</v>
      </c>
      <c r="G468">
        <v>7.53270278561078E-2</v>
      </c>
      <c r="H468">
        <v>2E+20</v>
      </c>
      <c r="I468">
        <v>0</v>
      </c>
      <c r="J468">
        <v>1</v>
      </c>
      <c r="K468">
        <v>0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50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1.6518466630091499E-2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0.18039060663533099</v>
      </c>
      <c r="U468" s="5">
        <f>IF((ContinuousStatsTable[[#This Row],[RepsRequested]]&gt;1),ContinuousStatsTable[[#This Row],[HalfWidth]],ContinuousStatsTable[[#This Row],[BatchMeansHalfWidth]])</f>
        <v>9.0604727638161874E-3</v>
      </c>
    </row>
    <row r="469" spans="1:21" x14ac:dyDescent="0.25">
      <c r="A469" t="s">
        <v>68</v>
      </c>
      <c r="B469" t="s">
        <v>70</v>
      </c>
      <c r="C469">
        <v>34</v>
      </c>
      <c r="D469" t="s">
        <v>105</v>
      </c>
      <c r="E469" t="s">
        <v>108</v>
      </c>
      <c r="F469" t="s">
        <v>107</v>
      </c>
      <c r="G469">
        <v>7.53270278561078E-2</v>
      </c>
      <c r="H469">
        <v>2E+20</v>
      </c>
      <c r="I469">
        <v>0</v>
      </c>
      <c r="J469">
        <v>1</v>
      </c>
      <c r="K469">
        <v>0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50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1.6518466630091499E-2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0.18039060663533099</v>
      </c>
      <c r="U469" s="5">
        <f>IF((ContinuousStatsTable[[#This Row],[RepsRequested]]&gt;1),ContinuousStatsTable[[#This Row],[HalfWidth]],ContinuousStatsTable[[#This Row],[BatchMeansHalfWidth]])</f>
        <v>9.0604727638161874E-3</v>
      </c>
    </row>
    <row r="470" spans="1:21" x14ac:dyDescent="0.25">
      <c r="A470" t="s">
        <v>68</v>
      </c>
      <c r="B470" t="s">
        <v>70</v>
      </c>
      <c r="C470">
        <v>34</v>
      </c>
      <c r="D470" t="s">
        <v>105</v>
      </c>
      <c r="E470" t="s">
        <v>109</v>
      </c>
      <c r="F470" t="s">
        <v>107</v>
      </c>
      <c r="G470">
        <v>1</v>
      </c>
      <c r="H470">
        <v>2E+20</v>
      </c>
      <c r="I470">
        <v>1</v>
      </c>
      <c r="J470">
        <v>1</v>
      </c>
      <c r="K470">
        <v>1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50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1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0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1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1</v>
      </c>
      <c r="U470" s="5">
        <f>IF((ContinuousStatsTable[[#This Row],[RepsRequested]]&gt;1),ContinuousStatsTable[[#This Row],[HalfWidth]],ContinuousStatsTable[[#This Row],[BatchMeansHalfWidth]])</f>
        <v>0</v>
      </c>
    </row>
    <row r="471" spans="1:21" x14ac:dyDescent="0.25">
      <c r="A471" t="s">
        <v>68</v>
      </c>
      <c r="B471" t="s">
        <v>70</v>
      </c>
      <c r="C471">
        <v>34</v>
      </c>
      <c r="D471" t="s">
        <v>110</v>
      </c>
      <c r="E471" t="s">
        <v>106</v>
      </c>
      <c r="F471" t="s">
        <v>107</v>
      </c>
      <c r="G471">
        <v>0.94034020197328505</v>
      </c>
      <c r="H471">
        <v>2E+20</v>
      </c>
      <c r="I471">
        <v>0</v>
      </c>
      <c r="J471">
        <v>1</v>
      </c>
      <c r="K471">
        <v>0.66666666666666696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50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0.71461756258065001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0.94034020197328505</v>
      </c>
      <c r="U471" s="5">
        <f>IF((ContinuousStatsTable[[#This Row],[RepsRequested]]&gt;1),ContinuousStatsTable[[#This Row],[HalfWidth]],ContinuousStatsTable[[#This Row],[BatchMeansHalfWidth]])</f>
        <v>1.3128379112122017E-2</v>
      </c>
    </row>
    <row r="472" spans="1:21" x14ac:dyDescent="0.25">
      <c r="A472" t="s">
        <v>68</v>
      </c>
      <c r="B472" t="s">
        <v>70</v>
      </c>
      <c r="C472">
        <v>34</v>
      </c>
      <c r="D472" t="s">
        <v>110</v>
      </c>
      <c r="E472" t="s">
        <v>108</v>
      </c>
      <c r="F472" t="s">
        <v>107</v>
      </c>
      <c r="G472">
        <v>2.8210206059198599</v>
      </c>
      <c r="H472">
        <v>2E+20</v>
      </c>
      <c r="I472">
        <v>0</v>
      </c>
      <c r="J472">
        <v>3</v>
      </c>
      <c r="K472">
        <v>2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50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2.1438526877419499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2.8210206059198599</v>
      </c>
      <c r="U472" s="5">
        <f>IF((ContinuousStatsTable[[#This Row],[RepsRequested]]&gt;1),ContinuousStatsTable[[#This Row],[HalfWidth]],ContinuousStatsTable[[#This Row],[BatchMeansHalfWidth]])</f>
        <v>3.9385137336366303E-2</v>
      </c>
    </row>
    <row r="473" spans="1:21" x14ac:dyDescent="0.25">
      <c r="A473" t="s">
        <v>68</v>
      </c>
      <c r="B473" t="s">
        <v>70</v>
      </c>
      <c r="C473">
        <v>34</v>
      </c>
      <c r="D473" t="s">
        <v>110</v>
      </c>
      <c r="E473" t="s">
        <v>109</v>
      </c>
      <c r="F473" t="s">
        <v>107</v>
      </c>
      <c r="G473">
        <v>3</v>
      </c>
      <c r="H473">
        <v>2E+20</v>
      </c>
      <c r="I473">
        <v>3</v>
      </c>
      <c r="J473">
        <v>3</v>
      </c>
      <c r="K473">
        <v>3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50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3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3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3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68</v>
      </c>
      <c r="B474" t="s">
        <v>70</v>
      </c>
      <c r="C474">
        <v>34</v>
      </c>
      <c r="D474" t="s">
        <v>102</v>
      </c>
      <c r="E474" t="s">
        <v>103</v>
      </c>
      <c r="F474" t="s">
        <v>81</v>
      </c>
      <c r="G474">
        <v>5.4909452366679696</v>
      </c>
      <c r="H474">
        <v>2E+20</v>
      </c>
      <c r="I474">
        <v>0</v>
      </c>
      <c r="J474">
        <v>14</v>
      </c>
      <c r="K474">
        <v>0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50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0.19189158616794599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5.4909452366679696</v>
      </c>
      <c r="U474" s="5">
        <f>IF((ContinuousStatsTable[[#This Row],[RepsRequested]]&gt;1),ContinuousStatsTable[[#This Row],[HalfWidth]],ContinuousStatsTable[[#This Row],[BatchMeansHalfWidth]])</f>
        <v>0.24231721094461828</v>
      </c>
    </row>
    <row r="475" spans="1:21" x14ac:dyDescent="0.25">
      <c r="A475" t="s">
        <v>68</v>
      </c>
      <c r="B475" t="s">
        <v>70</v>
      </c>
      <c r="C475">
        <v>34</v>
      </c>
      <c r="D475" t="s">
        <v>111</v>
      </c>
      <c r="E475" t="s">
        <v>106</v>
      </c>
      <c r="F475" t="s">
        <v>107</v>
      </c>
      <c r="G475">
        <v>0.87655661977495902</v>
      </c>
      <c r="H475">
        <v>2E+20</v>
      </c>
      <c r="I475">
        <v>0</v>
      </c>
      <c r="J475">
        <v>1</v>
      </c>
      <c r="K475">
        <v>0.5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50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0.65446751492631405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0.87655661977495902</v>
      </c>
      <c r="U475" s="5">
        <f>IF((ContinuousStatsTable[[#This Row],[RepsRequested]]&gt;1),ContinuousStatsTable[[#This Row],[HalfWidth]],ContinuousStatsTable[[#This Row],[BatchMeansHalfWidth]])</f>
        <v>1.2908170108515506E-2</v>
      </c>
    </row>
    <row r="476" spans="1:21" x14ac:dyDescent="0.25">
      <c r="A476" t="s">
        <v>68</v>
      </c>
      <c r="B476" t="s">
        <v>70</v>
      </c>
      <c r="C476">
        <v>34</v>
      </c>
      <c r="D476" t="s">
        <v>111</v>
      </c>
      <c r="E476" t="s">
        <v>108</v>
      </c>
      <c r="F476" t="s">
        <v>107</v>
      </c>
      <c r="G476">
        <v>1.75311323954992</v>
      </c>
      <c r="H476">
        <v>2E+20</v>
      </c>
      <c r="I476">
        <v>0</v>
      </c>
      <c r="J476">
        <v>2</v>
      </c>
      <c r="K476">
        <v>1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50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1.3089350298526301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1.75311323954992</v>
      </c>
      <c r="U476" s="5">
        <f>IF((ContinuousStatsTable[[#This Row],[RepsRequested]]&gt;1),ContinuousStatsTable[[#This Row],[HalfWidth]],ContinuousStatsTable[[#This Row],[BatchMeansHalfWidth]])</f>
        <v>2.5816340217031112E-2</v>
      </c>
    </row>
    <row r="477" spans="1:21" x14ac:dyDescent="0.25">
      <c r="A477" t="s">
        <v>68</v>
      </c>
      <c r="B477" t="s">
        <v>70</v>
      </c>
      <c r="C477">
        <v>34</v>
      </c>
      <c r="D477" t="s">
        <v>111</v>
      </c>
      <c r="E477" t="s">
        <v>109</v>
      </c>
      <c r="F477" t="s">
        <v>107</v>
      </c>
      <c r="G477">
        <v>2</v>
      </c>
      <c r="H477">
        <v>2E+20</v>
      </c>
      <c r="I477">
        <v>2</v>
      </c>
      <c r="J477">
        <v>2</v>
      </c>
      <c r="K477">
        <v>2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50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2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0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2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2</v>
      </c>
      <c r="U477" s="5">
        <f>IF((ContinuousStatsTable[[#This Row],[RepsRequested]]&gt;1),ContinuousStatsTable[[#This Row],[HalfWidth]],ContinuousStatsTable[[#This Row],[BatchMeansHalfWidth]])</f>
        <v>0</v>
      </c>
    </row>
    <row r="478" spans="1:21" x14ac:dyDescent="0.25">
      <c r="A478" t="s">
        <v>68</v>
      </c>
      <c r="B478" t="s">
        <v>70</v>
      </c>
      <c r="C478">
        <v>35</v>
      </c>
      <c r="D478" t="s">
        <v>79</v>
      </c>
      <c r="E478" t="s">
        <v>103</v>
      </c>
      <c r="F478" t="s">
        <v>81</v>
      </c>
      <c r="G478">
        <v>1.8950766517123602E-2</v>
      </c>
      <c r="H478">
        <v>2E+20</v>
      </c>
      <c r="I478">
        <v>0</v>
      </c>
      <c r="J478">
        <v>1</v>
      </c>
      <c r="K478">
        <v>0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50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0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0.19932088640805501</v>
      </c>
      <c r="U478" s="5">
        <f>IF((ContinuousStatsTable[[#This Row],[RepsRequested]]&gt;1),ContinuousStatsTable[[#This Row],[HalfWidth]],ContinuousStatsTable[[#This Row],[BatchMeansHalfWidth]])</f>
        <v>9.3562180916944085E-3</v>
      </c>
    </row>
    <row r="479" spans="1:21" x14ac:dyDescent="0.25">
      <c r="A479" t="s">
        <v>68</v>
      </c>
      <c r="B479" t="s">
        <v>70</v>
      </c>
      <c r="C479">
        <v>35</v>
      </c>
      <c r="D479" t="s">
        <v>84</v>
      </c>
      <c r="E479" t="s">
        <v>103</v>
      </c>
      <c r="F479" t="s">
        <v>81</v>
      </c>
      <c r="G479">
        <v>0.261434362856721</v>
      </c>
      <c r="H479">
        <v>2E+20</v>
      </c>
      <c r="I479">
        <v>0</v>
      </c>
      <c r="J479">
        <v>3</v>
      </c>
      <c r="K479">
        <v>2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50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1.39644749780735E-2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1.6678000682321801</v>
      </c>
      <c r="U479" s="5">
        <f>IF((ContinuousStatsTable[[#This Row],[RepsRequested]]&gt;1),ContinuousStatsTable[[#This Row],[HalfWidth]],ContinuousStatsTable[[#This Row],[BatchMeansHalfWidth]])</f>
        <v>7.6930967807074077E-2</v>
      </c>
    </row>
    <row r="480" spans="1:21" x14ac:dyDescent="0.25">
      <c r="A480" t="s">
        <v>68</v>
      </c>
      <c r="B480" t="s">
        <v>70</v>
      </c>
      <c r="C480">
        <v>35</v>
      </c>
      <c r="D480" t="s">
        <v>85</v>
      </c>
      <c r="E480" t="s">
        <v>104</v>
      </c>
      <c r="F480" t="s">
        <v>87</v>
      </c>
      <c r="G480">
        <v>3.9755460264727498</v>
      </c>
      <c r="H480">
        <v>2E+20</v>
      </c>
      <c r="I480">
        <v>0</v>
      </c>
      <c r="J480">
        <v>9</v>
      </c>
      <c r="K480">
        <v>9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50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2.40422103967127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10.2687249502188</v>
      </c>
      <c r="U480" s="5">
        <f>IF((ContinuousStatsTable[[#This Row],[RepsRequested]]&gt;1),ContinuousStatsTable[[#This Row],[HalfWidth]],ContinuousStatsTable[[#This Row],[BatchMeansHalfWidth]])</f>
        <v>0.35615857598446116</v>
      </c>
    </row>
    <row r="481" spans="1:21" x14ac:dyDescent="0.25">
      <c r="A481" t="s">
        <v>68</v>
      </c>
      <c r="B481" t="s">
        <v>70</v>
      </c>
      <c r="C481">
        <v>35</v>
      </c>
      <c r="D481" t="s">
        <v>100</v>
      </c>
      <c r="E481" t="s">
        <v>103</v>
      </c>
      <c r="F481" t="s">
        <v>81</v>
      </c>
      <c r="G481">
        <v>3.18548133964522E-2</v>
      </c>
      <c r="H481">
        <v>2E+20</v>
      </c>
      <c r="I481">
        <v>0</v>
      </c>
      <c r="J481">
        <v>1</v>
      </c>
      <c r="K481">
        <v>0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50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0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0.106816394444955</v>
      </c>
      <c r="U481" s="5">
        <f>IF((ContinuousStatsTable[[#This Row],[RepsRequested]]&gt;1),ContinuousStatsTable[[#This Row],[HalfWidth]],ContinuousStatsTable[[#This Row],[BatchMeansHalfWidth]])</f>
        <v>6.064265491757044E-3</v>
      </c>
    </row>
    <row r="482" spans="1:21" x14ac:dyDescent="0.25">
      <c r="A482" t="s">
        <v>68</v>
      </c>
      <c r="B482" t="s">
        <v>70</v>
      </c>
      <c r="C482">
        <v>35</v>
      </c>
      <c r="D482" t="s">
        <v>105</v>
      </c>
      <c r="E482" t="s">
        <v>106</v>
      </c>
      <c r="F482" t="s">
        <v>107</v>
      </c>
      <c r="G482">
        <v>7.2370319392950494E-2</v>
      </c>
      <c r="H482">
        <v>2E+20</v>
      </c>
      <c r="I482">
        <v>0</v>
      </c>
      <c r="J482">
        <v>1</v>
      </c>
      <c r="K482">
        <v>0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50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1.6518466630091499E-2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0.18039060663533099</v>
      </c>
      <c r="U482" s="5">
        <f>IF((ContinuousStatsTable[[#This Row],[RepsRequested]]&gt;1),ContinuousStatsTable[[#This Row],[HalfWidth]],ContinuousStatsTable[[#This Row],[BatchMeansHalfWidth]])</f>
        <v>9.0604727638161874E-3</v>
      </c>
    </row>
    <row r="483" spans="1:21" x14ac:dyDescent="0.25">
      <c r="A483" t="s">
        <v>68</v>
      </c>
      <c r="B483" t="s">
        <v>70</v>
      </c>
      <c r="C483">
        <v>35</v>
      </c>
      <c r="D483" t="s">
        <v>105</v>
      </c>
      <c r="E483" t="s">
        <v>108</v>
      </c>
      <c r="F483" t="s">
        <v>107</v>
      </c>
      <c r="G483">
        <v>7.2370319392950494E-2</v>
      </c>
      <c r="H483">
        <v>2E+20</v>
      </c>
      <c r="I483">
        <v>0</v>
      </c>
      <c r="J483">
        <v>1</v>
      </c>
      <c r="K483">
        <v>0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50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1.6518466630091499E-2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0.18039060663533099</v>
      </c>
      <c r="U483" s="5">
        <f>IF((ContinuousStatsTable[[#This Row],[RepsRequested]]&gt;1),ContinuousStatsTable[[#This Row],[HalfWidth]],ContinuousStatsTable[[#This Row],[BatchMeansHalfWidth]])</f>
        <v>9.0604727638161874E-3</v>
      </c>
    </row>
    <row r="484" spans="1:21" x14ac:dyDescent="0.25">
      <c r="A484" t="s">
        <v>68</v>
      </c>
      <c r="B484" t="s">
        <v>70</v>
      </c>
      <c r="C484">
        <v>35</v>
      </c>
      <c r="D484" t="s">
        <v>105</v>
      </c>
      <c r="E484" t="s">
        <v>109</v>
      </c>
      <c r="F484" t="s">
        <v>107</v>
      </c>
      <c r="G484">
        <v>1</v>
      </c>
      <c r="H484">
        <v>2E+20</v>
      </c>
      <c r="I484">
        <v>1</v>
      </c>
      <c r="J484">
        <v>1</v>
      </c>
      <c r="K484">
        <v>1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50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1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0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1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1</v>
      </c>
      <c r="U484" s="5">
        <f>IF((ContinuousStatsTable[[#This Row],[RepsRequested]]&gt;1),ContinuousStatsTable[[#This Row],[HalfWidth]],ContinuousStatsTable[[#This Row],[BatchMeansHalfWidth]])</f>
        <v>0</v>
      </c>
    </row>
    <row r="485" spans="1:21" x14ac:dyDescent="0.25">
      <c r="A485" t="s">
        <v>68</v>
      </c>
      <c r="B485" t="s">
        <v>70</v>
      </c>
      <c r="C485">
        <v>35</v>
      </c>
      <c r="D485" t="s">
        <v>110</v>
      </c>
      <c r="E485" t="s">
        <v>106</v>
      </c>
      <c r="F485" t="s">
        <v>107</v>
      </c>
      <c r="G485">
        <v>0.81972225129368603</v>
      </c>
      <c r="H485">
        <v>2E+20</v>
      </c>
      <c r="I485">
        <v>0</v>
      </c>
      <c r="J485">
        <v>1</v>
      </c>
      <c r="K485">
        <v>1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50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0.71461756258065001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0.94034020197328505</v>
      </c>
      <c r="U485" s="5">
        <f>IF((ContinuousStatsTable[[#This Row],[RepsRequested]]&gt;1),ContinuousStatsTable[[#This Row],[HalfWidth]],ContinuousStatsTable[[#This Row],[BatchMeansHalfWidth]])</f>
        <v>1.3128379112122017E-2</v>
      </c>
    </row>
    <row r="486" spans="1:21" x14ac:dyDescent="0.25">
      <c r="A486" t="s">
        <v>68</v>
      </c>
      <c r="B486" t="s">
        <v>70</v>
      </c>
      <c r="C486">
        <v>35</v>
      </c>
      <c r="D486" t="s">
        <v>110</v>
      </c>
      <c r="E486" t="s">
        <v>108</v>
      </c>
      <c r="F486" t="s">
        <v>107</v>
      </c>
      <c r="G486">
        <v>2.45916675388106</v>
      </c>
      <c r="H486">
        <v>2E+20</v>
      </c>
      <c r="I486">
        <v>0</v>
      </c>
      <c r="J486">
        <v>3</v>
      </c>
      <c r="K486">
        <v>3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50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2.1438526877419499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2.8210206059198599</v>
      </c>
      <c r="U486" s="5">
        <f>IF((ContinuousStatsTable[[#This Row],[RepsRequested]]&gt;1),ContinuousStatsTable[[#This Row],[HalfWidth]],ContinuousStatsTable[[#This Row],[BatchMeansHalfWidth]])</f>
        <v>3.9385137336366303E-2</v>
      </c>
    </row>
    <row r="487" spans="1:21" x14ac:dyDescent="0.25">
      <c r="A487" t="s">
        <v>68</v>
      </c>
      <c r="B487" t="s">
        <v>70</v>
      </c>
      <c r="C487">
        <v>35</v>
      </c>
      <c r="D487" t="s">
        <v>110</v>
      </c>
      <c r="E487" t="s">
        <v>109</v>
      </c>
      <c r="F487" t="s">
        <v>107</v>
      </c>
      <c r="G487">
        <v>3</v>
      </c>
      <c r="H487">
        <v>2E+20</v>
      </c>
      <c r="I487">
        <v>3</v>
      </c>
      <c r="J487">
        <v>3</v>
      </c>
      <c r="K487">
        <v>3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50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3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3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3</v>
      </c>
      <c r="U487" s="5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68</v>
      </c>
      <c r="B488" t="s">
        <v>70</v>
      </c>
      <c r="C488">
        <v>35</v>
      </c>
      <c r="D488" t="s">
        <v>102</v>
      </c>
      <c r="E488" t="s">
        <v>103</v>
      </c>
      <c r="F488" t="s">
        <v>81</v>
      </c>
      <c r="G488">
        <v>1.20413932982139</v>
      </c>
      <c r="H488">
        <v>2E+20</v>
      </c>
      <c r="I488">
        <v>0</v>
      </c>
      <c r="J488">
        <v>5</v>
      </c>
      <c r="K488">
        <v>4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50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0.19189158616794599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5.4909452366679696</v>
      </c>
      <c r="U488" s="5">
        <f>IF((ContinuousStatsTable[[#This Row],[RepsRequested]]&gt;1),ContinuousStatsTable[[#This Row],[HalfWidth]],ContinuousStatsTable[[#This Row],[BatchMeansHalfWidth]])</f>
        <v>0.24231721094461828</v>
      </c>
    </row>
    <row r="489" spans="1:21" x14ac:dyDescent="0.25">
      <c r="A489" t="s">
        <v>68</v>
      </c>
      <c r="B489" t="s">
        <v>70</v>
      </c>
      <c r="C489">
        <v>35</v>
      </c>
      <c r="D489" t="s">
        <v>111</v>
      </c>
      <c r="E489" t="s">
        <v>106</v>
      </c>
      <c r="F489" t="s">
        <v>107</v>
      </c>
      <c r="G489">
        <v>0.751951449281277</v>
      </c>
      <c r="H489">
        <v>2E+20</v>
      </c>
      <c r="I489">
        <v>0</v>
      </c>
      <c r="J489">
        <v>1</v>
      </c>
      <c r="K489">
        <v>1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50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0.65446751492631405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0.87655661977495902</v>
      </c>
      <c r="U489" s="5">
        <f>IF((ContinuousStatsTable[[#This Row],[RepsRequested]]&gt;1),ContinuousStatsTable[[#This Row],[HalfWidth]],ContinuousStatsTable[[#This Row],[BatchMeansHalfWidth]])</f>
        <v>1.2908170108515506E-2</v>
      </c>
    </row>
    <row r="490" spans="1:21" x14ac:dyDescent="0.25">
      <c r="A490" t="s">
        <v>68</v>
      </c>
      <c r="B490" t="s">
        <v>70</v>
      </c>
      <c r="C490">
        <v>35</v>
      </c>
      <c r="D490" t="s">
        <v>111</v>
      </c>
      <c r="E490" t="s">
        <v>108</v>
      </c>
      <c r="F490" t="s">
        <v>107</v>
      </c>
      <c r="G490">
        <v>1.50390289856255</v>
      </c>
      <c r="H490">
        <v>2E+20</v>
      </c>
      <c r="I490">
        <v>0</v>
      </c>
      <c r="J490">
        <v>2</v>
      </c>
      <c r="K490">
        <v>2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50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1.3089350298526301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1.75311323954992</v>
      </c>
      <c r="U490" s="5">
        <f>IF((ContinuousStatsTable[[#This Row],[RepsRequested]]&gt;1),ContinuousStatsTable[[#This Row],[HalfWidth]],ContinuousStatsTable[[#This Row],[BatchMeansHalfWidth]])</f>
        <v>2.5816340217031112E-2</v>
      </c>
    </row>
    <row r="491" spans="1:21" x14ac:dyDescent="0.25">
      <c r="A491" t="s">
        <v>68</v>
      </c>
      <c r="B491" t="s">
        <v>70</v>
      </c>
      <c r="C491">
        <v>35</v>
      </c>
      <c r="D491" t="s">
        <v>111</v>
      </c>
      <c r="E491" t="s">
        <v>109</v>
      </c>
      <c r="F491" t="s">
        <v>107</v>
      </c>
      <c r="G491">
        <v>2</v>
      </c>
      <c r="H491">
        <v>2E+20</v>
      </c>
      <c r="I491">
        <v>2</v>
      </c>
      <c r="J491">
        <v>2</v>
      </c>
      <c r="K491">
        <v>2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50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2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2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2</v>
      </c>
      <c r="U491" s="5">
        <f>IF((ContinuousStatsTable[[#This Row],[RepsRequested]]&gt;1),ContinuousStatsTable[[#This Row],[HalfWidth]],ContinuousStatsTable[[#This Row],[BatchMeansHalfWidth]])</f>
        <v>0</v>
      </c>
    </row>
    <row r="492" spans="1:21" x14ac:dyDescent="0.25">
      <c r="A492" t="s">
        <v>68</v>
      </c>
      <c r="B492" t="s">
        <v>70</v>
      </c>
      <c r="C492">
        <v>36</v>
      </c>
      <c r="D492" t="s">
        <v>79</v>
      </c>
      <c r="E492" t="s">
        <v>103</v>
      </c>
      <c r="F492" t="s">
        <v>81</v>
      </c>
      <c r="G492">
        <v>2.5485543973044499E-3</v>
      </c>
      <c r="H492">
        <v>2E+20</v>
      </c>
      <c r="I492">
        <v>0</v>
      </c>
      <c r="J492">
        <v>1</v>
      </c>
      <c r="K492">
        <v>0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92" s="5" cm="1">
        <f t="array" ref="N492">MAX(IF((ProjectInfoTable[ProjectName]=ContinuousStatsTable[[#This Row],[ProjectName]]),(ProjectInfoTable[ProjectName]=ContinuousStatsTable[[#This Row],[ProjectName]])*ProjectInfoTable[NumberOfReplications]))</f>
        <v>50</v>
      </c>
      <c r="O492" s="5" cm="1">
        <f t="array" ref="O492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492" s="5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492" s="5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492" s="5" cm="1">
        <f t="array" ref="S492">MIN(IF((ContinuousStatsTable[GroupByKey]=ContinuousStatsTable[[#This Row],[GroupByKey]]),(ContinuousStatsTable[GroupByKey]=ContinuousStatsTable[[#This Row],[GroupByKey]])*ContinuousStatsTable[Average]))</f>
        <v>0</v>
      </c>
      <c r="T492" s="5" cm="1">
        <f t="array" ref="T492">MAX(IF((ContinuousStatsTable[GroupByKey]=ContinuousStatsTable[[#This Row],[GroupByKey]]),(ContinuousStatsTable[GroupByKey]=ContinuousStatsTable[[#This Row],[GroupByKey]])*ContinuousStatsTable[Average]))</f>
        <v>0.19932088640805501</v>
      </c>
      <c r="U492" s="5">
        <f>IF((ContinuousStatsTable[[#This Row],[RepsRequested]]&gt;1),ContinuousStatsTable[[#This Row],[HalfWidth]],ContinuousStatsTable[[#This Row],[BatchMeansHalfWidth]])</f>
        <v>9.3562180916944085E-3</v>
      </c>
    </row>
    <row r="493" spans="1:21" x14ac:dyDescent="0.25">
      <c r="A493" t="s">
        <v>68</v>
      </c>
      <c r="B493" t="s">
        <v>70</v>
      </c>
      <c r="C493">
        <v>36</v>
      </c>
      <c r="D493" t="s">
        <v>84</v>
      </c>
      <c r="E493" t="s">
        <v>103</v>
      </c>
      <c r="F493" t="s">
        <v>81</v>
      </c>
      <c r="G493">
        <v>3.0029368212654801E-2</v>
      </c>
      <c r="H493">
        <v>2E+20</v>
      </c>
      <c r="I493">
        <v>0</v>
      </c>
      <c r="J493">
        <v>2</v>
      </c>
      <c r="K493">
        <v>0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93" s="5" cm="1">
        <f t="array" ref="N493">MAX(IF((ProjectInfoTable[ProjectName]=ContinuousStatsTable[[#This Row],[ProjectName]]),(ProjectInfoTable[ProjectName]=ContinuousStatsTable[[#This Row],[ProjectName]])*ProjectInfoTable[NumberOfReplications]))</f>
        <v>50</v>
      </c>
      <c r="O493" s="5" cm="1">
        <f t="array" ref="O493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493" s="5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493" s="5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493" s="5" cm="1">
        <f t="array" ref="S493">MIN(IF((ContinuousStatsTable[GroupByKey]=ContinuousStatsTable[[#This Row],[GroupByKey]]),(ContinuousStatsTable[GroupByKey]=ContinuousStatsTable[[#This Row],[GroupByKey]])*ContinuousStatsTable[Average]))</f>
        <v>1.39644749780735E-2</v>
      </c>
      <c r="T493" s="5" cm="1">
        <f t="array" ref="T493">MAX(IF((ContinuousStatsTable[GroupByKey]=ContinuousStatsTable[[#This Row],[GroupByKey]]),(ContinuousStatsTable[GroupByKey]=ContinuousStatsTable[[#This Row],[GroupByKey]])*ContinuousStatsTable[Average]))</f>
        <v>1.6678000682321801</v>
      </c>
      <c r="U493" s="5">
        <f>IF((ContinuousStatsTable[[#This Row],[RepsRequested]]&gt;1),ContinuousStatsTable[[#This Row],[HalfWidth]],ContinuousStatsTable[[#This Row],[BatchMeansHalfWidth]])</f>
        <v>7.6930967807074077E-2</v>
      </c>
    </row>
    <row r="494" spans="1:21" x14ac:dyDescent="0.25">
      <c r="A494" t="s">
        <v>68</v>
      </c>
      <c r="B494" t="s">
        <v>70</v>
      </c>
      <c r="C494">
        <v>36</v>
      </c>
      <c r="D494" t="s">
        <v>85</v>
      </c>
      <c r="E494" t="s">
        <v>104</v>
      </c>
      <c r="F494" t="s">
        <v>87</v>
      </c>
      <c r="G494">
        <v>2.59853053944336</v>
      </c>
      <c r="H494">
        <v>2E+20</v>
      </c>
      <c r="I494">
        <v>0</v>
      </c>
      <c r="J494">
        <v>6</v>
      </c>
      <c r="K494">
        <v>1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94" s="5" cm="1">
        <f t="array" ref="N494">MAX(IF((ProjectInfoTable[ProjectName]=ContinuousStatsTable[[#This Row],[ProjectName]]),(ProjectInfoTable[ProjectName]=ContinuousStatsTable[[#This Row],[ProjectName]])*ProjectInfoTable[NumberOfReplications]))</f>
        <v>50</v>
      </c>
      <c r="O494" s="5" cm="1">
        <f t="array" ref="O494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494" s="5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494" s="5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494" s="5" cm="1">
        <f t="array" ref="S494">MIN(IF((ContinuousStatsTable[GroupByKey]=ContinuousStatsTable[[#This Row],[GroupByKey]]),(ContinuousStatsTable[GroupByKey]=ContinuousStatsTable[[#This Row],[GroupByKey]])*ContinuousStatsTable[Average]))</f>
        <v>2.40422103967127</v>
      </c>
      <c r="T494" s="5" cm="1">
        <f t="array" ref="T494">MAX(IF((ContinuousStatsTable[GroupByKey]=ContinuousStatsTable[[#This Row],[GroupByKey]]),(ContinuousStatsTable[GroupByKey]=ContinuousStatsTable[[#This Row],[GroupByKey]])*ContinuousStatsTable[Average]))</f>
        <v>10.2687249502188</v>
      </c>
      <c r="U494" s="5">
        <f>IF((ContinuousStatsTable[[#This Row],[RepsRequested]]&gt;1),ContinuousStatsTable[[#This Row],[HalfWidth]],ContinuousStatsTable[[#This Row],[BatchMeansHalfWidth]])</f>
        <v>0.35615857598446116</v>
      </c>
    </row>
    <row r="495" spans="1:21" x14ac:dyDescent="0.25">
      <c r="A495" t="s">
        <v>68</v>
      </c>
      <c r="B495" t="s">
        <v>70</v>
      </c>
      <c r="C495">
        <v>36</v>
      </c>
      <c r="D495" t="s">
        <v>100</v>
      </c>
      <c r="E495" t="s">
        <v>103</v>
      </c>
      <c r="F495" t="s">
        <v>81</v>
      </c>
      <c r="G495">
        <v>2.09630780790475E-3</v>
      </c>
      <c r="H495">
        <v>2E+20</v>
      </c>
      <c r="I495">
        <v>0</v>
      </c>
      <c r="J495">
        <v>1</v>
      </c>
      <c r="K495">
        <v>0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95" s="5" cm="1">
        <f t="array" ref="N495">MAX(IF((ProjectInfoTable[ProjectName]=ContinuousStatsTable[[#This Row],[ProjectName]]),(ProjectInfoTable[ProjectName]=ContinuousStatsTable[[#This Row],[ProjectName]])*ProjectInfoTable[NumberOfReplications]))</f>
        <v>50</v>
      </c>
      <c r="O495" s="5" cm="1">
        <f t="array" ref="O495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495" s="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495" s="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495" s="5" cm="1">
        <f t="array" ref="S495">MIN(IF((ContinuousStatsTable[GroupByKey]=ContinuousStatsTable[[#This Row],[GroupByKey]]),(ContinuousStatsTable[GroupByKey]=ContinuousStatsTable[[#This Row],[GroupByKey]])*ContinuousStatsTable[Average]))</f>
        <v>0</v>
      </c>
      <c r="T495" s="5" cm="1">
        <f t="array" ref="T495">MAX(IF((ContinuousStatsTable[GroupByKey]=ContinuousStatsTable[[#This Row],[GroupByKey]]),(ContinuousStatsTable[GroupByKey]=ContinuousStatsTable[[#This Row],[GroupByKey]])*ContinuousStatsTable[Average]))</f>
        <v>0.106816394444955</v>
      </c>
      <c r="U495" s="5">
        <f>IF((ContinuousStatsTable[[#This Row],[RepsRequested]]&gt;1),ContinuousStatsTable[[#This Row],[HalfWidth]],ContinuousStatsTable[[#This Row],[BatchMeansHalfWidth]])</f>
        <v>6.064265491757044E-3</v>
      </c>
    </row>
    <row r="496" spans="1:21" x14ac:dyDescent="0.25">
      <c r="A496" t="s">
        <v>68</v>
      </c>
      <c r="B496" t="s">
        <v>70</v>
      </c>
      <c r="C496">
        <v>36</v>
      </c>
      <c r="D496" t="s">
        <v>105</v>
      </c>
      <c r="E496" t="s">
        <v>106</v>
      </c>
      <c r="F496" t="s">
        <v>107</v>
      </c>
      <c r="G496">
        <v>2.49402836547825E-2</v>
      </c>
      <c r="H496">
        <v>2E+20</v>
      </c>
      <c r="I496">
        <v>0</v>
      </c>
      <c r="J496">
        <v>1</v>
      </c>
      <c r="K496">
        <v>0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96" s="5" cm="1">
        <f t="array" ref="N496">MAX(IF((ProjectInfoTable[ProjectName]=ContinuousStatsTable[[#This Row],[ProjectName]]),(ProjectInfoTable[ProjectName]=ContinuousStatsTable[[#This Row],[ProjectName]])*ProjectInfoTable[NumberOfReplications]))</f>
        <v>50</v>
      </c>
      <c r="O496" s="5" cm="1">
        <f t="array" ref="O496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96" s="5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96" s="5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96" s="5" cm="1">
        <f t="array" ref="S496">MIN(IF((ContinuousStatsTable[GroupByKey]=ContinuousStatsTable[[#This Row],[GroupByKey]]),(ContinuousStatsTable[GroupByKey]=ContinuousStatsTable[[#This Row],[GroupByKey]])*ContinuousStatsTable[Average]))</f>
        <v>1.6518466630091499E-2</v>
      </c>
      <c r="T496" s="5" cm="1">
        <f t="array" ref="T496">MAX(IF((ContinuousStatsTable[GroupByKey]=ContinuousStatsTable[[#This Row],[GroupByKey]]),(ContinuousStatsTable[GroupByKey]=ContinuousStatsTable[[#This Row],[GroupByKey]])*ContinuousStatsTable[Average]))</f>
        <v>0.18039060663533099</v>
      </c>
      <c r="U496" s="5">
        <f>IF((ContinuousStatsTable[[#This Row],[RepsRequested]]&gt;1),ContinuousStatsTable[[#This Row],[HalfWidth]],ContinuousStatsTable[[#This Row],[BatchMeansHalfWidth]])</f>
        <v>9.0604727638161874E-3</v>
      </c>
    </row>
    <row r="497" spans="1:21" x14ac:dyDescent="0.25">
      <c r="A497" t="s">
        <v>68</v>
      </c>
      <c r="B497" t="s">
        <v>70</v>
      </c>
      <c r="C497">
        <v>36</v>
      </c>
      <c r="D497" t="s">
        <v>105</v>
      </c>
      <c r="E497" t="s">
        <v>108</v>
      </c>
      <c r="F497" t="s">
        <v>107</v>
      </c>
      <c r="G497">
        <v>2.49402836547825E-2</v>
      </c>
      <c r="H497">
        <v>2E+20</v>
      </c>
      <c r="I497">
        <v>0</v>
      </c>
      <c r="J497">
        <v>1</v>
      </c>
      <c r="K497">
        <v>0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97" s="5" cm="1">
        <f t="array" ref="N497">MAX(IF((ProjectInfoTable[ProjectName]=ContinuousStatsTable[[#This Row],[ProjectName]]),(ProjectInfoTable[ProjectName]=ContinuousStatsTable[[#This Row],[ProjectName]])*ProjectInfoTable[NumberOfReplications]))</f>
        <v>50</v>
      </c>
      <c r="O497" s="5" cm="1">
        <f t="array" ref="O497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497" s="5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497" s="5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497" s="5" cm="1">
        <f t="array" ref="S497">MIN(IF((ContinuousStatsTable[GroupByKey]=ContinuousStatsTable[[#This Row],[GroupByKey]]),(ContinuousStatsTable[GroupByKey]=ContinuousStatsTable[[#This Row],[GroupByKey]])*ContinuousStatsTable[Average]))</f>
        <v>1.6518466630091499E-2</v>
      </c>
      <c r="T497" s="5" cm="1">
        <f t="array" ref="T497">MAX(IF((ContinuousStatsTable[GroupByKey]=ContinuousStatsTable[[#This Row],[GroupByKey]]),(ContinuousStatsTable[GroupByKey]=ContinuousStatsTable[[#This Row],[GroupByKey]])*ContinuousStatsTable[Average]))</f>
        <v>0.18039060663533099</v>
      </c>
      <c r="U497" s="5">
        <f>IF((ContinuousStatsTable[[#This Row],[RepsRequested]]&gt;1),ContinuousStatsTable[[#This Row],[HalfWidth]],ContinuousStatsTable[[#This Row],[BatchMeansHalfWidth]])</f>
        <v>9.0604727638161874E-3</v>
      </c>
    </row>
    <row r="498" spans="1:21" x14ac:dyDescent="0.25">
      <c r="A498" t="s">
        <v>68</v>
      </c>
      <c r="B498" t="s">
        <v>70</v>
      </c>
      <c r="C498">
        <v>36</v>
      </c>
      <c r="D498" t="s">
        <v>105</v>
      </c>
      <c r="E498" t="s">
        <v>109</v>
      </c>
      <c r="F498" t="s">
        <v>107</v>
      </c>
      <c r="G498">
        <v>1</v>
      </c>
      <c r="H498">
        <v>2E+20</v>
      </c>
      <c r="I498">
        <v>1</v>
      </c>
      <c r="J498">
        <v>1</v>
      </c>
      <c r="K498">
        <v>1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98" s="5" cm="1">
        <f t="array" ref="N498">MAX(IF((ProjectInfoTable[ProjectName]=ContinuousStatsTable[[#This Row],[ProjectName]]),(ProjectInfoTable[ProjectName]=ContinuousStatsTable[[#This Row],[ProjectName]])*ProjectInfoTable[NumberOfReplications]))</f>
        <v>50</v>
      </c>
      <c r="O498" s="5" cm="1">
        <f t="array" ref="O498">IFERROR(AVERAGE(IF((ContinuousStatsTable[GroupByKey]=ContinuousStatsTable[[#This Row],[GroupByKey]]),(ContinuousStatsTable[GroupByKey]=ContinuousStatsTable[[#This Row],[GroupByKey]])*ContinuousStatsTable[Average])),0)</f>
        <v>1</v>
      </c>
      <c r="P498" s="5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0</v>
      </c>
      <c r="Q498" s="5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8" s="5" cm="1">
        <f t="array" ref="S498">MIN(IF((ContinuousStatsTable[GroupByKey]=ContinuousStatsTable[[#This Row],[GroupByKey]]),(ContinuousStatsTable[GroupByKey]=ContinuousStatsTable[[#This Row],[GroupByKey]])*ContinuousStatsTable[Average]))</f>
        <v>1</v>
      </c>
      <c r="T498" s="5" cm="1">
        <f t="array" ref="T498">MAX(IF((ContinuousStatsTable[GroupByKey]=ContinuousStatsTable[[#This Row],[GroupByKey]]),(ContinuousStatsTable[GroupByKey]=ContinuousStatsTable[[#This Row],[GroupByKey]])*ContinuousStatsTable[Average]))</f>
        <v>1</v>
      </c>
      <c r="U498" s="5">
        <f>IF((ContinuousStatsTable[[#This Row],[RepsRequested]]&gt;1),ContinuousStatsTable[[#This Row],[HalfWidth]],ContinuousStatsTable[[#This Row],[BatchMeansHalfWidth]])</f>
        <v>0</v>
      </c>
    </row>
    <row r="499" spans="1:21" x14ac:dyDescent="0.25">
      <c r="A499" t="s">
        <v>68</v>
      </c>
      <c r="B499" t="s">
        <v>70</v>
      </c>
      <c r="C499">
        <v>36</v>
      </c>
      <c r="D499" t="s">
        <v>110</v>
      </c>
      <c r="E499" t="s">
        <v>106</v>
      </c>
      <c r="F499" t="s">
        <v>107</v>
      </c>
      <c r="G499">
        <v>0.74134251026317799</v>
      </c>
      <c r="H499">
        <v>2E+20</v>
      </c>
      <c r="I499">
        <v>0</v>
      </c>
      <c r="J499">
        <v>1</v>
      </c>
      <c r="K499">
        <v>0.33333333333333298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99" s="5" cm="1">
        <f t="array" ref="N499">MAX(IF((ProjectInfoTable[ProjectName]=ContinuousStatsTable[[#This Row],[ProjectName]]),(ProjectInfoTable[ProjectName]=ContinuousStatsTable[[#This Row],[ProjectName]])*ProjectInfoTable[NumberOfReplications]))</f>
        <v>50</v>
      </c>
      <c r="O499" s="5" cm="1">
        <f t="array" ref="O499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499" s="5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499" s="5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499" s="5" cm="1">
        <f t="array" ref="S499">MIN(IF((ContinuousStatsTable[GroupByKey]=ContinuousStatsTable[[#This Row],[GroupByKey]]),(ContinuousStatsTable[GroupByKey]=ContinuousStatsTable[[#This Row],[GroupByKey]])*ContinuousStatsTable[Average]))</f>
        <v>0.71461756258065001</v>
      </c>
      <c r="T499" s="5" cm="1">
        <f t="array" ref="T499">MAX(IF((ContinuousStatsTable[GroupByKey]=ContinuousStatsTable[[#This Row],[GroupByKey]]),(ContinuousStatsTable[GroupByKey]=ContinuousStatsTable[[#This Row],[GroupByKey]])*ContinuousStatsTable[Average]))</f>
        <v>0.94034020197328505</v>
      </c>
      <c r="U499" s="5">
        <f>IF((ContinuousStatsTable[[#This Row],[RepsRequested]]&gt;1),ContinuousStatsTable[[#This Row],[HalfWidth]],ContinuousStatsTable[[#This Row],[BatchMeansHalfWidth]])</f>
        <v>1.3128379112122017E-2</v>
      </c>
    </row>
    <row r="500" spans="1:21" x14ac:dyDescent="0.25">
      <c r="A500" t="s">
        <v>68</v>
      </c>
      <c r="B500" t="s">
        <v>70</v>
      </c>
      <c r="C500">
        <v>36</v>
      </c>
      <c r="D500" t="s">
        <v>110</v>
      </c>
      <c r="E500" t="s">
        <v>108</v>
      </c>
      <c r="F500" t="s">
        <v>107</v>
      </c>
      <c r="G500">
        <v>2.2240275307895301</v>
      </c>
      <c r="H500">
        <v>2E+20</v>
      </c>
      <c r="I500">
        <v>0</v>
      </c>
      <c r="J500">
        <v>3</v>
      </c>
      <c r="K500">
        <v>1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00" s="5" cm="1">
        <f t="array" ref="N500">MAX(IF((ProjectInfoTable[ProjectName]=ContinuousStatsTable[[#This Row],[ProjectName]]),(ProjectInfoTable[ProjectName]=ContinuousStatsTable[[#This Row],[ProjectName]])*ProjectInfoTable[NumberOfReplications]))</f>
        <v>50</v>
      </c>
      <c r="O500" s="5" cm="1">
        <f t="array" ref="O500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500" s="5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500" s="5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500" s="5" cm="1">
        <f t="array" ref="S500">MIN(IF((ContinuousStatsTable[GroupByKey]=ContinuousStatsTable[[#This Row],[GroupByKey]]),(ContinuousStatsTable[GroupByKey]=ContinuousStatsTable[[#This Row],[GroupByKey]])*ContinuousStatsTable[Average]))</f>
        <v>2.1438526877419499</v>
      </c>
      <c r="T500" s="5" cm="1">
        <f t="array" ref="T500">MAX(IF((ContinuousStatsTable[GroupByKey]=ContinuousStatsTable[[#This Row],[GroupByKey]]),(ContinuousStatsTable[GroupByKey]=ContinuousStatsTable[[#This Row],[GroupByKey]])*ContinuousStatsTable[Average]))</f>
        <v>2.8210206059198599</v>
      </c>
      <c r="U500" s="5">
        <f>IF((ContinuousStatsTable[[#This Row],[RepsRequested]]&gt;1),ContinuousStatsTable[[#This Row],[HalfWidth]],ContinuousStatsTable[[#This Row],[BatchMeansHalfWidth]])</f>
        <v>3.9385137336366303E-2</v>
      </c>
    </row>
    <row r="501" spans="1:21" x14ac:dyDescent="0.25">
      <c r="A501" t="s">
        <v>68</v>
      </c>
      <c r="B501" t="s">
        <v>70</v>
      </c>
      <c r="C501">
        <v>36</v>
      </c>
      <c r="D501" t="s">
        <v>110</v>
      </c>
      <c r="E501" t="s">
        <v>109</v>
      </c>
      <c r="F501" t="s">
        <v>107</v>
      </c>
      <c r="G501">
        <v>3</v>
      </c>
      <c r="H501">
        <v>2E+20</v>
      </c>
      <c r="I501">
        <v>3</v>
      </c>
      <c r="J501">
        <v>3</v>
      </c>
      <c r="K501">
        <v>3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01" s="5" cm="1">
        <f t="array" ref="N501">MAX(IF((ProjectInfoTable[ProjectName]=ContinuousStatsTable[[#This Row],[ProjectName]]),(ProjectInfoTable[ProjectName]=ContinuousStatsTable[[#This Row],[ProjectName]])*ProjectInfoTable[NumberOfReplications]))</f>
        <v>50</v>
      </c>
      <c r="O501" s="5" cm="1">
        <f t="array" ref="O501">IFERROR(AVERAGE(IF((ContinuousStatsTable[GroupByKey]=ContinuousStatsTable[[#This Row],[GroupByKey]]),(ContinuousStatsTable[GroupByKey]=ContinuousStatsTable[[#This Row],[GroupByKey]])*ContinuousStatsTable[Average])),0)</f>
        <v>3</v>
      </c>
      <c r="P501" s="5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</v>
      </c>
      <c r="Q501" s="5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1" s="5" cm="1">
        <f t="array" ref="S501">MIN(IF((ContinuousStatsTable[GroupByKey]=ContinuousStatsTable[[#This Row],[GroupByKey]]),(ContinuousStatsTable[GroupByKey]=ContinuousStatsTable[[#This Row],[GroupByKey]])*ContinuousStatsTable[Average]))</f>
        <v>3</v>
      </c>
      <c r="T501" s="5" cm="1">
        <f t="array" ref="T501">MAX(IF((ContinuousStatsTable[GroupByKey]=ContinuousStatsTable[[#This Row],[GroupByKey]]),(ContinuousStatsTable[GroupByKey]=ContinuousStatsTable[[#This Row],[GroupByKey]])*ContinuousStatsTable[Average]))</f>
        <v>3</v>
      </c>
      <c r="U501" s="5">
        <f>IF((ContinuousStatsTable[[#This Row],[RepsRequested]]&gt;1),ContinuousStatsTable[[#This Row],[HalfWidth]],ContinuousStatsTable[[#This Row],[BatchMeansHalfWidth]])</f>
        <v>0</v>
      </c>
    </row>
    <row r="502" spans="1:21" x14ac:dyDescent="0.25">
      <c r="A502" t="s">
        <v>68</v>
      </c>
      <c r="B502" t="s">
        <v>70</v>
      </c>
      <c r="C502">
        <v>36</v>
      </c>
      <c r="D502" t="s">
        <v>102</v>
      </c>
      <c r="E502" t="s">
        <v>103</v>
      </c>
      <c r="F502" t="s">
        <v>81</v>
      </c>
      <c r="G502">
        <v>0.33982877823596203</v>
      </c>
      <c r="H502">
        <v>2E+20</v>
      </c>
      <c r="I502">
        <v>0</v>
      </c>
      <c r="J502">
        <v>3</v>
      </c>
      <c r="K502">
        <v>0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2" s="5" cm="1">
        <f t="array" ref="N502">MAX(IF((ProjectInfoTable[ProjectName]=ContinuousStatsTable[[#This Row],[ProjectName]]),(ProjectInfoTable[ProjectName]=ContinuousStatsTable[[#This Row],[ProjectName]])*ProjectInfoTable[NumberOfReplications]))</f>
        <v>50</v>
      </c>
      <c r="O502" s="5" cm="1">
        <f t="array" ref="O502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502" s="5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502" s="5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502" s="5" cm="1">
        <f t="array" ref="S502">MIN(IF((ContinuousStatsTable[GroupByKey]=ContinuousStatsTable[[#This Row],[GroupByKey]]),(ContinuousStatsTable[GroupByKey]=ContinuousStatsTable[[#This Row],[GroupByKey]])*ContinuousStatsTable[Average]))</f>
        <v>0.19189158616794599</v>
      </c>
      <c r="T502" s="5" cm="1">
        <f t="array" ref="T502">MAX(IF((ContinuousStatsTable[GroupByKey]=ContinuousStatsTable[[#This Row],[GroupByKey]]),(ContinuousStatsTable[GroupByKey]=ContinuousStatsTable[[#This Row],[GroupByKey]])*ContinuousStatsTable[Average]))</f>
        <v>5.4909452366679696</v>
      </c>
      <c r="U502" s="5">
        <f>IF((ContinuousStatsTable[[#This Row],[RepsRequested]]&gt;1),ContinuousStatsTable[[#This Row],[HalfWidth]],ContinuousStatsTable[[#This Row],[BatchMeansHalfWidth]])</f>
        <v>0.24231721094461828</v>
      </c>
    </row>
    <row r="503" spans="1:21" x14ac:dyDescent="0.25">
      <c r="A503" t="s">
        <v>68</v>
      </c>
      <c r="B503" t="s">
        <v>70</v>
      </c>
      <c r="C503">
        <v>36</v>
      </c>
      <c r="D503" t="s">
        <v>111</v>
      </c>
      <c r="E503" t="s">
        <v>106</v>
      </c>
      <c r="F503" t="s">
        <v>107</v>
      </c>
      <c r="G503">
        <v>0.72984331370392797</v>
      </c>
      <c r="H503">
        <v>2E+20</v>
      </c>
      <c r="I503">
        <v>0</v>
      </c>
      <c r="J503">
        <v>1</v>
      </c>
      <c r="K503">
        <v>0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03" s="5" cm="1">
        <f t="array" ref="N503">MAX(IF((ProjectInfoTable[ProjectName]=ContinuousStatsTable[[#This Row],[ProjectName]]),(ProjectInfoTable[ProjectName]=ContinuousStatsTable[[#This Row],[ProjectName]])*ProjectInfoTable[NumberOfReplications]))</f>
        <v>50</v>
      </c>
      <c r="O503" s="5" cm="1">
        <f t="array" ref="O503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503" s="5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503" s="5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503" s="5" cm="1">
        <f t="array" ref="S503">MIN(IF((ContinuousStatsTable[GroupByKey]=ContinuousStatsTable[[#This Row],[GroupByKey]]),(ContinuousStatsTable[GroupByKey]=ContinuousStatsTable[[#This Row],[GroupByKey]])*ContinuousStatsTable[Average]))</f>
        <v>0.65446751492631405</v>
      </c>
      <c r="T503" s="5" cm="1">
        <f t="array" ref="T503">MAX(IF((ContinuousStatsTable[GroupByKey]=ContinuousStatsTable[[#This Row],[GroupByKey]]),(ContinuousStatsTable[GroupByKey]=ContinuousStatsTable[[#This Row],[GroupByKey]])*ContinuousStatsTable[Average]))</f>
        <v>0.87655661977495902</v>
      </c>
      <c r="U503" s="5">
        <f>IF((ContinuousStatsTable[[#This Row],[RepsRequested]]&gt;1),ContinuousStatsTable[[#This Row],[HalfWidth]],ContinuousStatsTable[[#This Row],[BatchMeansHalfWidth]])</f>
        <v>1.2908170108515506E-2</v>
      </c>
    </row>
    <row r="504" spans="1:21" x14ac:dyDescent="0.25">
      <c r="A504" t="s">
        <v>68</v>
      </c>
      <c r="B504" t="s">
        <v>70</v>
      </c>
      <c r="C504">
        <v>36</v>
      </c>
      <c r="D504" t="s">
        <v>111</v>
      </c>
      <c r="E504" t="s">
        <v>108</v>
      </c>
      <c r="F504" t="s">
        <v>107</v>
      </c>
      <c r="G504">
        <v>1.4596866274078599</v>
      </c>
      <c r="H504">
        <v>2E+20</v>
      </c>
      <c r="I504">
        <v>0</v>
      </c>
      <c r="J504">
        <v>2</v>
      </c>
      <c r="K504">
        <v>0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04" s="5" cm="1">
        <f t="array" ref="N504">MAX(IF((ProjectInfoTable[ProjectName]=ContinuousStatsTable[[#This Row],[ProjectName]]),(ProjectInfoTable[ProjectName]=ContinuousStatsTable[[#This Row],[ProjectName]])*ProjectInfoTable[NumberOfReplications]))</f>
        <v>50</v>
      </c>
      <c r="O504" s="5" cm="1">
        <f t="array" ref="O504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504" s="5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504" s="5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504" s="5" cm="1">
        <f t="array" ref="S504">MIN(IF((ContinuousStatsTable[GroupByKey]=ContinuousStatsTable[[#This Row],[GroupByKey]]),(ContinuousStatsTable[GroupByKey]=ContinuousStatsTable[[#This Row],[GroupByKey]])*ContinuousStatsTable[Average]))</f>
        <v>1.3089350298526301</v>
      </c>
      <c r="T504" s="5" cm="1">
        <f t="array" ref="T504">MAX(IF((ContinuousStatsTable[GroupByKey]=ContinuousStatsTable[[#This Row],[GroupByKey]]),(ContinuousStatsTable[GroupByKey]=ContinuousStatsTable[[#This Row],[GroupByKey]])*ContinuousStatsTable[Average]))</f>
        <v>1.75311323954992</v>
      </c>
      <c r="U504" s="5">
        <f>IF((ContinuousStatsTable[[#This Row],[RepsRequested]]&gt;1),ContinuousStatsTable[[#This Row],[HalfWidth]],ContinuousStatsTable[[#This Row],[BatchMeansHalfWidth]])</f>
        <v>2.5816340217031112E-2</v>
      </c>
    </row>
    <row r="505" spans="1:21" x14ac:dyDescent="0.25">
      <c r="A505" t="s">
        <v>68</v>
      </c>
      <c r="B505" t="s">
        <v>70</v>
      </c>
      <c r="C505">
        <v>36</v>
      </c>
      <c r="D505" t="s">
        <v>111</v>
      </c>
      <c r="E505" t="s">
        <v>109</v>
      </c>
      <c r="F505" t="s">
        <v>107</v>
      </c>
      <c r="G505">
        <v>2</v>
      </c>
      <c r="H505">
        <v>2E+20</v>
      </c>
      <c r="I505">
        <v>2</v>
      </c>
      <c r="J505">
        <v>2</v>
      </c>
      <c r="K505">
        <v>2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05" s="5" cm="1">
        <f t="array" ref="N505">MAX(IF((ProjectInfoTable[ProjectName]=ContinuousStatsTable[[#This Row],[ProjectName]]),(ProjectInfoTable[ProjectName]=ContinuousStatsTable[[#This Row],[ProjectName]])*ProjectInfoTable[NumberOfReplications]))</f>
        <v>50</v>
      </c>
      <c r="O505" s="5" cm="1">
        <f t="array" ref="O505">IFERROR(AVERAGE(IF((ContinuousStatsTable[GroupByKey]=ContinuousStatsTable[[#This Row],[GroupByKey]]),(ContinuousStatsTable[GroupByKey]=ContinuousStatsTable[[#This Row],[GroupByKey]])*ContinuousStatsTable[Average])),0)</f>
        <v>2</v>
      </c>
      <c r="P505" s="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</v>
      </c>
      <c r="Q505" s="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5" s="5" cm="1">
        <f t="array" ref="S505">MIN(IF((ContinuousStatsTable[GroupByKey]=ContinuousStatsTable[[#This Row],[GroupByKey]]),(ContinuousStatsTable[GroupByKey]=ContinuousStatsTable[[#This Row],[GroupByKey]])*ContinuousStatsTable[Average]))</f>
        <v>2</v>
      </c>
      <c r="T505" s="5" cm="1">
        <f t="array" ref="T505">MAX(IF((ContinuousStatsTable[GroupByKey]=ContinuousStatsTable[[#This Row],[GroupByKey]]),(ContinuousStatsTable[GroupByKey]=ContinuousStatsTable[[#This Row],[GroupByKey]])*ContinuousStatsTable[Average]))</f>
        <v>2</v>
      </c>
      <c r="U505" s="5">
        <f>IF((ContinuousStatsTable[[#This Row],[RepsRequested]]&gt;1),ContinuousStatsTable[[#This Row],[HalfWidth]],ContinuousStatsTable[[#This Row],[BatchMeansHalfWidth]])</f>
        <v>0</v>
      </c>
    </row>
    <row r="506" spans="1:21" x14ac:dyDescent="0.25">
      <c r="A506" t="s">
        <v>68</v>
      </c>
      <c r="B506" t="s">
        <v>70</v>
      </c>
      <c r="C506">
        <v>37</v>
      </c>
      <c r="D506" t="s">
        <v>79</v>
      </c>
      <c r="E506" t="s">
        <v>103</v>
      </c>
      <c r="F506" t="s">
        <v>81</v>
      </c>
      <c r="G506">
        <v>0.13219662944316499</v>
      </c>
      <c r="H506">
        <v>2E+20</v>
      </c>
      <c r="I506">
        <v>0</v>
      </c>
      <c r="J506">
        <v>2</v>
      </c>
      <c r="K506">
        <v>0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06" s="5" cm="1">
        <f t="array" ref="N506">MAX(IF((ProjectInfoTable[ProjectName]=ContinuousStatsTable[[#This Row],[ProjectName]]),(ProjectInfoTable[ProjectName]=ContinuousStatsTable[[#This Row],[ProjectName]])*ProjectInfoTable[NumberOfReplications]))</f>
        <v>50</v>
      </c>
      <c r="O506" s="5" cm="1">
        <f t="array" ref="O506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506" s="5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506" s="5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506" s="5" cm="1">
        <f t="array" ref="S506">MIN(IF((ContinuousStatsTable[GroupByKey]=ContinuousStatsTable[[#This Row],[GroupByKey]]),(ContinuousStatsTable[GroupByKey]=ContinuousStatsTable[[#This Row],[GroupByKey]])*ContinuousStatsTable[Average]))</f>
        <v>0</v>
      </c>
      <c r="T506" s="5" cm="1">
        <f t="array" ref="T506">MAX(IF((ContinuousStatsTable[GroupByKey]=ContinuousStatsTable[[#This Row],[GroupByKey]]),(ContinuousStatsTable[GroupByKey]=ContinuousStatsTable[[#This Row],[GroupByKey]])*ContinuousStatsTable[Average]))</f>
        <v>0.19932088640805501</v>
      </c>
      <c r="U506" s="5">
        <f>IF((ContinuousStatsTable[[#This Row],[RepsRequested]]&gt;1),ContinuousStatsTable[[#This Row],[HalfWidth]],ContinuousStatsTable[[#This Row],[BatchMeansHalfWidth]])</f>
        <v>9.3562180916944085E-3</v>
      </c>
    </row>
    <row r="507" spans="1:21" x14ac:dyDescent="0.25">
      <c r="A507" t="s">
        <v>68</v>
      </c>
      <c r="B507" t="s">
        <v>70</v>
      </c>
      <c r="C507">
        <v>37</v>
      </c>
      <c r="D507" t="s">
        <v>84</v>
      </c>
      <c r="E507" t="s">
        <v>103</v>
      </c>
      <c r="F507" t="s">
        <v>81</v>
      </c>
      <c r="G507">
        <v>1.08491554755896</v>
      </c>
      <c r="H507">
        <v>2E+20</v>
      </c>
      <c r="I507">
        <v>0</v>
      </c>
      <c r="J507">
        <v>6</v>
      </c>
      <c r="K507">
        <v>1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07" s="5" cm="1">
        <f t="array" ref="N507">MAX(IF((ProjectInfoTable[ProjectName]=ContinuousStatsTable[[#This Row],[ProjectName]]),(ProjectInfoTable[ProjectName]=ContinuousStatsTable[[#This Row],[ProjectName]])*ProjectInfoTable[NumberOfReplications]))</f>
        <v>50</v>
      </c>
      <c r="O507" s="5" cm="1">
        <f t="array" ref="O507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507" s="5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507" s="5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507" s="5" cm="1">
        <f t="array" ref="S507">MIN(IF((ContinuousStatsTable[GroupByKey]=ContinuousStatsTable[[#This Row],[GroupByKey]]),(ContinuousStatsTable[GroupByKey]=ContinuousStatsTable[[#This Row],[GroupByKey]])*ContinuousStatsTable[Average]))</f>
        <v>1.39644749780735E-2</v>
      </c>
      <c r="T507" s="5" cm="1">
        <f t="array" ref="T507">MAX(IF((ContinuousStatsTable[GroupByKey]=ContinuousStatsTable[[#This Row],[GroupByKey]]),(ContinuousStatsTable[GroupByKey]=ContinuousStatsTable[[#This Row],[GroupByKey]])*ContinuousStatsTable[Average]))</f>
        <v>1.6678000682321801</v>
      </c>
      <c r="U507" s="5">
        <f>IF((ContinuousStatsTable[[#This Row],[RepsRequested]]&gt;1),ContinuousStatsTable[[#This Row],[HalfWidth]],ContinuousStatsTable[[#This Row],[BatchMeansHalfWidth]])</f>
        <v>7.6930967807074077E-2</v>
      </c>
    </row>
    <row r="508" spans="1:21" x14ac:dyDescent="0.25">
      <c r="A508" t="s">
        <v>68</v>
      </c>
      <c r="B508" t="s">
        <v>70</v>
      </c>
      <c r="C508">
        <v>37</v>
      </c>
      <c r="D508" t="s">
        <v>85</v>
      </c>
      <c r="E508" t="s">
        <v>104</v>
      </c>
      <c r="F508" t="s">
        <v>87</v>
      </c>
      <c r="G508">
        <v>7.0526708439353696</v>
      </c>
      <c r="H508">
        <v>2E+20</v>
      </c>
      <c r="I508">
        <v>0</v>
      </c>
      <c r="J508">
        <v>16</v>
      </c>
      <c r="K508">
        <v>4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08" s="5" cm="1">
        <f t="array" ref="N508">MAX(IF((ProjectInfoTable[ProjectName]=ContinuousStatsTable[[#This Row],[ProjectName]]),(ProjectInfoTable[ProjectName]=ContinuousStatsTable[[#This Row],[ProjectName]])*ProjectInfoTable[NumberOfReplications]))</f>
        <v>50</v>
      </c>
      <c r="O508" s="5" cm="1">
        <f t="array" ref="O508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508" s="5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508" s="5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508" s="5" cm="1">
        <f t="array" ref="S508">MIN(IF((ContinuousStatsTable[GroupByKey]=ContinuousStatsTable[[#This Row],[GroupByKey]]),(ContinuousStatsTable[GroupByKey]=ContinuousStatsTable[[#This Row],[GroupByKey]])*ContinuousStatsTable[Average]))</f>
        <v>2.40422103967127</v>
      </c>
      <c r="T508" s="5" cm="1">
        <f t="array" ref="T508">MAX(IF((ContinuousStatsTable[GroupByKey]=ContinuousStatsTable[[#This Row],[GroupByKey]]),(ContinuousStatsTable[GroupByKey]=ContinuousStatsTable[[#This Row],[GroupByKey]])*ContinuousStatsTable[Average]))</f>
        <v>10.2687249502188</v>
      </c>
      <c r="U508" s="5">
        <f>IF((ContinuousStatsTable[[#This Row],[RepsRequested]]&gt;1),ContinuousStatsTable[[#This Row],[HalfWidth]],ContinuousStatsTable[[#This Row],[BatchMeansHalfWidth]])</f>
        <v>0.35615857598446116</v>
      </c>
    </row>
    <row r="509" spans="1:21" x14ac:dyDescent="0.25">
      <c r="A509" t="s">
        <v>68</v>
      </c>
      <c r="B509" t="s">
        <v>70</v>
      </c>
      <c r="C509">
        <v>37</v>
      </c>
      <c r="D509" t="s">
        <v>100</v>
      </c>
      <c r="E509" t="s">
        <v>103</v>
      </c>
      <c r="F509" t="s">
        <v>81</v>
      </c>
      <c r="G509">
        <v>0.106816394444955</v>
      </c>
      <c r="H509">
        <v>2E+20</v>
      </c>
      <c r="I509">
        <v>0</v>
      </c>
      <c r="J509">
        <v>2</v>
      </c>
      <c r="K509">
        <v>0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09" s="5" cm="1">
        <f t="array" ref="N509">MAX(IF((ProjectInfoTable[ProjectName]=ContinuousStatsTable[[#This Row],[ProjectName]]),(ProjectInfoTable[ProjectName]=ContinuousStatsTable[[#This Row],[ProjectName]])*ProjectInfoTable[NumberOfReplications]))</f>
        <v>50</v>
      </c>
      <c r="O509" s="5" cm="1">
        <f t="array" ref="O509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509" s="5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509" s="5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509" s="5" cm="1">
        <f t="array" ref="S509">MIN(IF((ContinuousStatsTable[GroupByKey]=ContinuousStatsTable[[#This Row],[GroupByKey]]),(ContinuousStatsTable[GroupByKey]=ContinuousStatsTable[[#This Row],[GroupByKey]])*ContinuousStatsTable[Average]))</f>
        <v>0</v>
      </c>
      <c r="T509" s="5" cm="1">
        <f t="array" ref="T509">MAX(IF((ContinuousStatsTable[GroupByKey]=ContinuousStatsTable[[#This Row],[GroupByKey]]),(ContinuousStatsTable[GroupByKey]=ContinuousStatsTable[[#This Row],[GroupByKey]])*ContinuousStatsTable[Average]))</f>
        <v>0.106816394444955</v>
      </c>
      <c r="U509" s="5">
        <f>IF((ContinuousStatsTable[[#This Row],[RepsRequested]]&gt;1),ContinuousStatsTable[[#This Row],[HalfWidth]],ContinuousStatsTable[[#This Row],[BatchMeansHalfWidth]])</f>
        <v>6.064265491757044E-3</v>
      </c>
    </row>
    <row r="510" spans="1:21" x14ac:dyDescent="0.25">
      <c r="A510" t="s">
        <v>68</v>
      </c>
      <c r="B510" t="s">
        <v>70</v>
      </c>
      <c r="C510">
        <v>37</v>
      </c>
      <c r="D510" t="s">
        <v>105</v>
      </c>
      <c r="E510" t="s">
        <v>106</v>
      </c>
      <c r="F510" t="s">
        <v>107</v>
      </c>
      <c r="G510">
        <v>0.15484805889634001</v>
      </c>
      <c r="H510">
        <v>2E+20</v>
      </c>
      <c r="I510">
        <v>0</v>
      </c>
      <c r="J510">
        <v>1</v>
      </c>
      <c r="K510">
        <v>1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10" s="5" cm="1">
        <f t="array" ref="N510">MAX(IF((ProjectInfoTable[ProjectName]=ContinuousStatsTable[[#This Row],[ProjectName]]),(ProjectInfoTable[ProjectName]=ContinuousStatsTable[[#This Row],[ProjectName]])*ProjectInfoTable[NumberOfReplications]))</f>
        <v>50</v>
      </c>
      <c r="O510" s="5" cm="1">
        <f t="array" ref="O510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10" s="5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10" s="5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10" s="5" cm="1">
        <f t="array" ref="S510">MIN(IF((ContinuousStatsTable[GroupByKey]=ContinuousStatsTable[[#This Row],[GroupByKey]]),(ContinuousStatsTable[GroupByKey]=ContinuousStatsTable[[#This Row],[GroupByKey]])*ContinuousStatsTable[Average]))</f>
        <v>1.6518466630091499E-2</v>
      </c>
      <c r="T510" s="5" cm="1">
        <f t="array" ref="T510">MAX(IF((ContinuousStatsTable[GroupByKey]=ContinuousStatsTable[[#This Row],[GroupByKey]]),(ContinuousStatsTable[GroupByKey]=ContinuousStatsTable[[#This Row],[GroupByKey]])*ContinuousStatsTable[Average]))</f>
        <v>0.18039060663533099</v>
      </c>
      <c r="U510" s="5">
        <f>IF((ContinuousStatsTable[[#This Row],[RepsRequested]]&gt;1),ContinuousStatsTable[[#This Row],[HalfWidth]],ContinuousStatsTable[[#This Row],[BatchMeansHalfWidth]])</f>
        <v>9.0604727638161874E-3</v>
      </c>
    </row>
    <row r="511" spans="1:21" x14ac:dyDescent="0.25">
      <c r="A511" t="s">
        <v>68</v>
      </c>
      <c r="B511" t="s">
        <v>70</v>
      </c>
      <c r="C511">
        <v>37</v>
      </c>
      <c r="D511" t="s">
        <v>105</v>
      </c>
      <c r="E511" t="s">
        <v>108</v>
      </c>
      <c r="F511" t="s">
        <v>107</v>
      </c>
      <c r="G511">
        <v>0.15484805889634001</v>
      </c>
      <c r="H511">
        <v>2E+20</v>
      </c>
      <c r="I511">
        <v>0</v>
      </c>
      <c r="J511">
        <v>1</v>
      </c>
      <c r="K511">
        <v>1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11" s="5" cm="1">
        <f t="array" ref="N511">MAX(IF((ProjectInfoTable[ProjectName]=ContinuousStatsTable[[#This Row],[ProjectName]]),(ProjectInfoTable[ProjectName]=ContinuousStatsTable[[#This Row],[ProjectName]])*ProjectInfoTable[NumberOfReplications]))</f>
        <v>50</v>
      </c>
      <c r="O511" s="5" cm="1">
        <f t="array" ref="O511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11" s="5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11" s="5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11" s="5" cm="1">
        <f t="array" ref="S511">MIN(IF((ContinuousStatsTable[GroupByKey]=ContinuousStatsTable[[#This Row],[GroupByKey]]),(ContinuousStatsTable[GroupByKey]=ContinuousStatsTable[[#This Row],[GroupByKey]])*ContinuousStatsTable[Average]))</f>
        <v>1.6518466630091499E-2</v>
      </c>
      <c r="T511" s="5" cm="1">
        <f t="array" ref="T511">MAX(IF((ContinuousStatsTable[GroupByKey]=ContinuousStatsTable[[#This Row],[GroupByKey]]),(ContinuousStatsTable[GroupByKey]=ContinuousStatsTable[[#This Row],[GroupByKey]])*ContinuousStatsTable[Average]))</f>
        <v>0.18039060663533099</v>
      </c>
      <c r="U511" s="5">
        <f>IF((ContinuousStatsTable[[#This Row],[RepsRequested]]&gt;1),ContinuousStatsTable[[#This Row],[HalfWidth]],ContinuousStatsTable[[#This Row],[BatchMeansHalfWidth]])</f>
        <v>9.0604727638161874E-3</v>
      </c>
    </row>
    <row r="512" spans="1:21" x14ac:dyDescent="0.25">
      <c r="A512" t="s">
        <v>68</v>
      </c>
      <c r="B512" t="s">
        <v>70</v>
      </c>
      <c r="C512">
        <v>37</v>
      </c>
      <c r="D512" t="s">
        <v>105</v>
      </c>
      <c r="E512" t="s">
        <v>109</v>
      </c>
      <c r="F512" t="s">
        <v>107</v>
      </c>
      <c r="G512">
        <v>1</v>
      </c>
      <c r="H512">
        <v>2E+20</v>
      </c>
      <c r="I512">
        <v>1</v>
      </c>
      <c r="J512">
        <v>1</v>
      </c>
      <c r="K512">
        <v>1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12" s="5" cm="1">
        <f t="array" ref="N512">MAX(IF((ProjectInfoTable[ProjectName]=ContinuousStatsTable[[#This Row],[ProjectName]]),(ProjectInfoTable[ProjectName]=ContinuousStatsTable[[#This Row],[ProjectName]])*ProjectInfoTable[NumberOfReplications]))</f>
        <v>50</v>
      </c>
      <c r="O512" s="5" cm="1">
        <f t="array" ref="O512">IFERROR(AVERAGE(IF((ContinuousStatsTable[GroupByKey]=ContinuousStatsTable[[#This Row],[GroupByKey]]),(ContinuousStatsTable[GroupByKey]=ContinuousStatsTable[[#This Row],[GroupByKey]])*ContinuousStatsTable[Average])),0)</f>
        <v>1</v>
      </c>
      <c r="P512" s="5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s="5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s="5" cm="1">
        <f t="array" ref="S512">MIN(IF((ContinuousStatsTable[GroupByKey]=ContinuousStatsTable[[#This Row],[GroupByKey]]),(ContinuousStatsTable[GroupByKey]=ContinuousStatsTable[[#This Row],[GroupByKey]])*ContinuousStatsTable[Average]))</f>
        <v>1</v>
      </c>
      <c r="T512" s="5" cm="1">
        <f t="array" ref="T512">MAX(IF((ContinuousStatsTable[GroupByKey]=ContinuousStatsTable[[#This Row],[GroupByKey]]),(ContinuousStatsTable[GroupByKey]=ContinuousStatsTable[[#This Row],[GroupByKey]])*ContinuousStatsTable[Average]))</f>
        <v>1</v>
      </c>
      <c r="U512" s="5">
        <f>IF((ContinuousStatsTable[[#This Row],[RepsRequested]]&gt;1),ContinuousStatsTable[[#This Row],[HalfWidth]],ContinuousStatsTable[[#This Row],[BatchMeansHalfWidth]])</f>
        <v>0</v>
      </c>
    </row>
    <row r="513" spans="1:21" x14ac:dyDescent="0.25">
      <c r="A513" t="s">
        <v>68</v>
      </c>
      <c r="B513" t="s">
        <v>70</v>
      </c>
      <c r="C513">
        <v>37</v>
      </c>
      <c r="D513" t="s">
        <v>110</v>
      </c>
      <c r="E513" t="s">
        <v>106</v>
      </c>
      <c r="F513" t="s">
        <v>107</v>
      </c>
      <c r="G513">
        <v>0.88512939398716095</v>
      </c>
      <c r="H513">
        <v>2E+20</v>
      </c>
      <c r="I513">
        <v>0</v>
      </c>
      <c r="J513">
        <v>1</v>
      </c>
      <c r="K513">
        <v>1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13" s="5" cm="1">
        <f t="array" ref="N513">MAX(IF((ProjectInfoTable[ProjectName]=ContinuousStatsTable[[#This Row],[ProjectName]]),(ProjectInfoTable[ProjectName]=ContinuousStatsTable[[#This Row],[ProjectName]])*ProjectInfoTable[NumberOfReplications]))</f>
        <v>50</v>
      </c>
      <c r="O513" s="5" cm="1">
        <f t="array" ref="O513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513" s="5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513" s="5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513" s="5" cm="1">
        <f t="array" ref="S513">MIN(IF((ContinuousStatsTable[GroupByKey]=ContinuousStatsTable[[#This Row],[GroupByKey]]),(ContinuousStatsTable[GroupByKey]=ContinuousStatsTable[[#This Row],[GroupByKey]])*ContinuousStatsTable[Average]))</f>
        <v>0.71461756258065001</v>
      </c>
      <c r="T513" s="5" cm="1">
        <f t="array" ref="T513">MAX(IF((ContinuousStatsTable[GroupByKey]=ContinuousStatsTable[[#This Row],[GroupByKey]]),(ContinuousStatsTable[GroupByKey]=ContinuousStatsTable[[#This Row],[GroupByKey]])*ContinuousStatsTable[Average]))</f>
        <v>0.94034020197328505</v>
      </c>
      <c r="U513" s="5">
        <f>IF((ContinuousStatsTable[[#This Row],[RepsRequested]]&gt;1),ContinuousStatsTable[[#This Row],[HalfWidth]],ContinuousStatsTable[[#This Row],[BatchMeansHalfWidth]])</f>
        <v>1.3128379112122017E-2</v>
      </c>
    </row>
    <row r="514" spans="1:21" x14ac:dyDescent="0.25">
      <c r="A514" t="s">
        <v>68</v>
      </c>
      <c r="B514" t="s">
        <v>70</v>
      </c>
      <c r="C514">
        <v>37</v>
      </c>
      <c r="D514" t="s">
        <v>110</v>
      </c>
      <c r="E514" t="s">
        <v>108</v>
      </c>
      <c r="F514" t="s">
        <v>107</v>
      </c>
      <c r="G514">
        <v>2.65538818196148</v>
      </c>
      <c r="H514">
        <v>2E+20</v>
      </c>
      <c r="I514">
        <v>0</v>
      </c>
      <c r="J514">
        <v>3</v>
      </c>
      <c r="K514">
        <v>3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14" s="5" cm="1">
        <f t="array" ref="N514">MAX(IF((ProjectInfoTable[ProjectName]=ContinuousStatsTable[[#This Row],[ProjectName]]),(ProjectInfoTable[ProjectName]=ContinuousStatsTable[[#This Row],[ProjectName]])*ProjectInfoTable[NumberOfReplications]))</f>
        <v>50</v>
      </c>
      <c r="O514" s="5" cm="1">
        <f t="array" ref="O514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514" s="5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514" s="5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514" s="5" cm="1">
        <f t="array" ref="S514">MIN(IF((ContinuousStatsTable[GroupByKey]=ContinuousStatsTable[[#This Row],[GroupByKey]]),(ContinuousStatsTable[GroupByKey]=ContinuousStatsTable[[#This Row],[GroupByKey]])*ContinuousStatsTable[Average]))</f>
        <v>2.1438526877419499</v>
      </c>
      <c r="T514" s="5" cm="1">
        <f t="array" ref="T514">MAX(IF((ContinuousStatsTable[GroupByKey]=ContinuousStatsTable[[#This Row],[GroupByKey]]),(ContinuousStatsTable[GroupByKey]=ContinuousStatsTable[[#This Row],[GroupByKey]])*ContinuousStatsTable[Average]))</f>
        <v>2.8210206059198599</v>
      </c>
      <c r="U514" s="5">
        <f>IF((ContinuousStatsTable[[#This Row],[RepsRequested]]&gt;1),ContinuousStatsTable[[#This Row],[HalfWidth]],ContinuousStatsTable[[#This Row],[BatchMeansHalfWidth]])</f>
        <v>3.9385137336366303E-2</v>
      </c>
    </row>
    <row r="515" spans="1:21" x14ac:dyDescent="0.25">
      <c r="A515" t="s">
        <v>68</v>
      </c>
      <c r="B515" t="s">
        <v>70</v>
      </c>
      <c r="C515">
        <v>37</v>
      </c>
      <c r="D515" t="s">
        <v>110</v>
      </c>
      <c r="E515" t="s">
        <v>109</v>
      </c>
      <c r="F515" t="s">
        <v>107</v>
      </c>
      <c r="G515">
        <v>3</v>
      </c>
      <c r="H515">
        <v>2E+20</v>
      </c>
      <c r="I515">
        <v>3</v>
      </c>
      <c r="J515">
        <v>3</v>
      </c>
      <c r="K515">
        <v>3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15" s="5" cm="1">
        <f t="array" ref="N515">MAX(IF((ProjectInfoTable[ProjectName]=ContinuousStatsTable[[#This Row],[ProjectName]]),(ProjectInfoTable[ProjectName]=ContinuousStatsTable[[#This Row],[ProjectName]])*ProjectInfoTable[NumberOfReplications]))</f>
        <v>50</v>
      </c>
      <c r="O515" s="5" cm="1">
        <f t="array" ref="O515">IFERROR(AVERAGE(IF((ContinuousStatsTable[GroupByKey]=ContinuousStatsTable[[#This Row],[GroupByKey]]),(ContinuousStatsTable[GroupByKey]=ContinuousStatsTable[[#This Row],[GroupByKey]])*ContinuousStatsTable[Average])),0)</f>
        <v>3</v>
      </c>
      <c r="P515" s="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0</v>
      </c>
      <c r="Q515" s="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5" s="5" cm="1">
        <f t="array" ref="S515">MIN(IF((ContinuousStatsTable[GroupByKey]=ContinuousStatsTable[[#This Row],[GroupByKey]]),(ContinuousStatsTable[GroupByKey]=ContinuousStatsTable[[#This Row],[GroupByKey]])*ContinuousStatsTable[Average]))</f>
        <v>3</v>
      </c>
      <c r="T515" s="5" cm="1">
        <f t="array" ref="T515">MAX(IF((ContinuousStatsTable[GroupByKey]=ContinuousStatsTable[[#This Row],[GroupByKey]]),(ContinuousStatsTable[GroupByKey]=ContinuousStatsTable[[#This Row],[GroupByKey]])*ContinuousStatsTable[Average]))</f>
        <v>3</v>
      </c>
      <c r="U515" s="5">
        <f>IF((ContinuousStatsTable[[#This Row],[RepsRequested]]&gt;1),ContinuousStatsTable[[#This Row],[HalfWidth]],ContinuousStatsTable[[#This Row],[BatchMeansHalfWidth]])</f>
        <v>0</v>
      </c>
    </row>
    <row r="516" spans="1:21" x14ac:dyDescent="0.25">
      <c r="A516" t="s">
        <v>68</v>
      </c>
      <c r="B516" t="s">
        <v>70</v>
      </c>
      <c r="C516">
        <v>37</v>
      </c>
      <c r="D516" t="s">
        <v>102</v>
      </c>
      <c r="E516" t="s">
        <v>103</v>
      </c>
      <c r="F516" t="s">
        <v>81</v>
      </c>
      <c r="G516">
        <v>3.0733540905268</v>
      </c>
      <c r="H516">
        <v>2E+20</v>
      </c>
      <c r="I516">
        <v>0</v>
      </c>
      <c r="J516">
        <v>11</v>
      </c>
      <c r="K516">
        <v>0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16" s="5" cm="1">
        <f t="array" ref="N516">MAX(IF((ProjectInfoTable[ProjectName]=ContinuousStatsTable[[#This Row],[ProjectName]]),(ProjectInfoTable[ProjectName]=ContinuousStatsTable[[#This Row],[ProjectName]])*ProjectInfoTable[NumberOfReplications]))</f>
        <v>50</v>
      </c>
      <c r="O516" s="5" cm="1">
        <f t="array" ref="O516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516" s="5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516" s="5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516" s="5" cm="1">
        <f t="array" ref="S516">MIN(IF((ContinuousStatsTable[GroupByKey]=ContinuousStatsTable[[#This Row],[GroupByKey]]),(ContinuousStatsTable[GroupByKey]=ContinuousStatsTable[[#This Row],[GroupByKey]])*ContinuousStatsTable[Average]))</f>
        <v>0.19189158616794599</v>
      </c>
      <c r="T516" s="5" cm="1">
        <f t="array" ref="T516">MAX(IF((ContinuousStatsTable[GroupByKey]=ContinuousStatsTable[[#This Row],[GroupByKey]]),(ContinuousStatsTable[GroupByKey]=ContinuousStatsTable[[#This Row],[GroupByKey]])*ContinuousStatsTable[Average]))</f>
        <v>5.4909452366679696</v>
      </c>
      <c r="U516" s="5">
        <f>IF((ContinuousStatsTable[[#This Row],[RepsRequested]]&gt;1),ContinuousStatsTable[[#This Row],[HalfWidth]],ContinuousStatsTable[[#This Row],[BatchMeansHalfWidth]])</f>
        <v>0.24231721094461828</v>
      </c>
    </row>
    <row r="517" spans="1:21" x14ac:dyDescent="0.25">
      <c r="A517" t="s">
        <v>68</v>
      </c>
      <c r="B517" t="s">
        <v>70</v>
      </c>
      <c r="C517">
        <v>37</v>
      </c>
      <c r="D517" t="s">
        <v>111</v>
      </c>
      <c r="E517" t="s">
        <v>106</v>
      </c>
      <c r="F517" t="s">
        <v>107</v>
      </c>
      <c r="G517">
        <v>0.81436032711138595</v>
      </c>
      <c r="H517">
        <v>2E+20</v>
      </c>
      <c r="I517">
        <v>0</v>
      </c>
      <c r="J517">
        <v>1</v>
      </c>
      <c r="K517">
        <v>0.5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7" s="5" cm="1">
        <f t="array" ref="N517">MAX(IF((ProjectInfoTable[ProjectName]=ContinuousStatsTable[[#This Row],[ProjectName]]),(ProjectInfoTable[ProjectName]=ContinuousStatsTable[[#This Row],[ProjectName]])*ProjectInfoTable[NumberOfReplications]))</f>
        <v>50</v>
      </c>
      <c r="O517" s="5" cm="1">
        <f t="array" ref="O517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517" s="5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517" s="5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517" s="5" cm="1">
        <f t="array" ref="S517">MIN(IF((ContinuousStatsTable[GroupByKey]=ContinuousStatsTable[[#This Row],[GroupByKey]]),(ContinuousStatsTable[GroupByKey]=ContinuousStatsTable[[#This Row],[GroupByKey]])*ContinuousStatsTable[Average]))</f>
        <v>0.65446751492631405</v>
      </c>
      <c r="T517" s="5" cm="1">
        <f t="array" ref="T517">MAX(IF((ContinuousStatsTable[GroupByKey]=ContinuousStatsTable[[#This Row],[GroupByKey]]),(ContinuousStatsTable[GroupByKey]=ContinuousStatsTable[[#This Row],[GroupByKey]])*ContinuousStatsTable[Average]))</f>
        <v>0.87655661977495902</v>
      </c>
      <c r="U517" s="5">
        <f>IF((ContinuousStatsTable[[#This Row],[RepsRequested]]&gt;1),ContinuousStatsTable[[#This Row],[HalfWidth]],ContinuousStatsTable[[#This Row],[BatchMeansHalfWidth]])</f>
        <v>1.2908170108515506E-2</v>
      </c>
    </row>
    <row r="518" spans="1:21" x14ac:dyDescent="0.25">
      <c r="A518" t="s">
        <v>68</v>
      </c>
      <c r="B518" t="s">
        <v>70</v>
      </c>
      <c r="C518">
        <v>37</v>
      </c>
      <c r="D518" t="s">
        <v>111</v>
      </c>
      <c r="E518" t="s">
        <v>108</v>
      </c>
      <c r="F518" t="s">
        <v>107</v>
      </c>
      <c r="G518">
        <v>1.6287206542227699</v>
      </c>
      <c r="H518">
        <v>2E+20</v>
      </c>
      <c r="I518">
        <v>0</v>
      </c>
      <c r="J518">
        <v>2</v>
      </c>
      <c r="K518">
        <v>1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18" s="5" cm="1">
        <f t="array" ref="N518">MAX(IF((ProjectInfoTable[ProjectName]=ContinuousStatsTable[[#This Row],[ProjectName]]),(ProjectInfoTable[ProjectName]=ContinuousStatsTable[[#This Row],[ProjectName]])*ProjectInfoTable[NumberOfReplications]))</f>
        <v>50</v>
      </c>
      <c r="O518" s="5" cm="1">
        <f t="array" ref="O518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518" s="5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518" s="5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518" s="5" cm="1">
        <f t="array" ref="S518">MIN(IF((ContinuousStatsTable[GroupByKey]=ContinuousStatsTable[[#This Row],[GroupByKey]]),(ContinuousStatsTable[GroupByKey]=ContinuousStatsTable[[#This Row],[GroupByKey]])*ContinuousStatsTable[Average]))</f>
        <v>1.3089350298526301</v>
      </c>
      <c r="T518" s="5" cm="1">
        <f t="array" ref="T518">MAX(IF((ContinuousStatsTable[GroupByKey]=ContinuousStatsTable[[#This Row],[GroupByKey]]),(ContinuousStatsTable[GroupByKey]=ContinuousStatsTable[[#This Row],[GroupByKey]])*ContinuousStatsTable[Average]))</f>
        <v>1.75311323954992</v>
      </c>
      <c r="U518" s="5">
        <f>IF((ContinuousStatsTable[[#This Row],[RepsRequested]]&gt;1),ContinuousStatsTable[[#This Row],[HalfWidth]],ContinuousStatsTable[[#This Row],[BatchMeansHalfWidth]])</f>
        <v>2.5816340217031112E-2</v>
      </c>
    </row>
    <row r="519" spans="1:21" x14ac:dyDescent="0.25">
      <c r="A519" t="s">
        <v>68</v>
      </c>
      <c r="B519" t="s">
        <v>70</v>
      </c>
      <c r="C519">
        <v>37</v>
      </c>
      <c r="D519" t="s">
        <v>111</v>
      </c>
      <c r="E519" t="s">
        <v>109</v>
      </c>
      <c r="F519" t="s">
        <v>107</v>
      </c>
      <c r="G519">
        <v>2</v>
      </c>
      <c r="H519">
        <v>2E+20</v>
      </c>
      <c r="I519">
        <v>2</v>
      </c>
      <c r="J519">
        <v>2</v>
      </c>
      <c r="K519">
        <v>2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19" s="5" cm="1">
        <f t="array" ref="N519">MAX(IF((ProjectInfoTable[ProjectName]=ContinuousStatsTable[[#This Row],[ProjectName]]),(ProjectInfoTable[ProjectName]=ContinuousStatsTable[[#This Row],[ProjectName]])*ProjectInfoTable[NumberOfReplications]))</f>
        <v>50</v>
      </c>
      <c r="O519" s="5" cm="1">
        <f t="array" ref="O519">IFERROR(AVERAGE(IF((ContinuousStatsTable[GroupByKey]=ContinuousStatsTable[[#This Row],[GroupByKey]]),(ContinuousStatsTable[GroupByKey]=ContinuousStatsTable[[#This Row],[GroupByKey]])*ContinuousStatsTable[Average])),0)</f>
        <v>2</v>
      </c>
      <c r="P519" s="5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0</v>
      </c>
      <c r="Q519" s="5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9" s="5" cm="1">
        <f t="array" ref="S519">MIN(IF((ContinuousStatsTable[GroupByKey]=ContinuousStatsTable[[#This Row],[GroupByKey]]),(ContinuousStatsTable[GroupByKey]=ContinuousStatsTable[[#This Row],[GroupByKey]])*ContinuousStatsTable[Average]))</f>
        <v>2</v>
      </c>
      <c r="T519" s="5" cm="1">
        <f t="array" ref="T519">MAX(IF((ContinuousStatsTable[GroupByKey]=ContinuousStatsTable[[#This Row],[GroupByKey]]),(ContinuousStatsTable[GroupByKey]=ContinuousStatsTable[[#This Row],[GroupByKey]])*ContinuousStatsTable[Average]))</f>
        <v>2</v>
      </c>
      <c r="U519" s="5">
        <f>IF((ContinuousStatsTable[[#This Row],[RepsRequested]]&gt;1),ContinuousStatsTable[[#This Row],[HalfWidth]],ContinuousStatsTable[[#This Row],[BatchMeansHalfWidth]])</f>
        <v>0</v>
      </c>
    </row>
    <row r="520" spans="1:21" x14ac:dyDescent="0.25">
      <c r="A520" t="s">
        <v>68</v>
      </c>
      <c r="B520" t="s">
        <v>70</v>
      </c>
      <c r="C520">
        <v>38</v>
      </c>
      <c r="D520" t="s">
        <v>79</v>
      </c>
      <c r="E520" t="s">
        <v>103</v>
      </c>
      <c r="F520" t="s">
        <v>81</v>
      </c>
      <c r="G520">
        <v>2.6592667279885497E-4</v>
      </c>
      <c r="H520">
        <v>2E+20</v>
      </c>
      <c r="I520">
        <v>0</v>
      </c>
      <c r="J520">
        <v>1</v>
      </c>
      <c r="K520">
        <v>0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20" s="5" cm="1">
        <f t="array" ref="N520">MAX(IF((ProjectInfoTable[ProjectName]=ContinuousStatsTable[[#This Row],[ProjectName]]),(ProjectInfoTable[ProjectName]=ContinuousStatsTable[[#This Row],[ProjectName]])*ProjectInfoTable[NumberOfReplications]))</f>
        <v>50</v>
      </c>
      <c r="O520" s="5" cm="1">
        <f t="array" ref="O520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520" s="5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520" s="5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520" s="5" cm="1">
        <f t="array" ref="S520">MIN(IF((ContinuousStatsTable[GroupByKey]=ContinuousStatsTable[[#This Row],[GroupByKey]]),(ContinuousStatsTable[GroupByKey]=ContinuousStatsTable[[#This Row],[GroupByKey]])*ContinuousStatsTable[Average]))</f>
        <v>0</v>
      </c>
      <c r="T520" s="5" cm="1">
        <f t="array" ref="T520">MAX(IF((ContinuousStatsTable[GroupByKey]=ContinuousStatsTable[[#This Row],[GroupByKey]]),(ContinuousStatsTable[GroupByKey]=ContinuousStatsTable[[#This Row],[GroupByKey]])*ContinuousStatsTable[Average]))</f>
        <v>0.19932088640805501</v>
      </c>
      <c r="U520" s="5">
        <f>IF((ContinuousStatsTable[[#This Row],[RepsRequested]]&gt;1),ContinuousStatsTable[[#This Row],[HalfWidth]],ContinuousStatsTable[[#This Row],[BatchMeansHalfWidth]])</f>
        <v>9.3562180916944085E-3</v>
      </c>
    </row>
    <row r="521" spans="1:21" x14ac:dyDescent="0.25">
      <c r="A521" t="s">
        <v>68</v>
      </c>
      <c r="B521" t="s">
        <v>70</v>
      </c>
      <c r="C521">
        <v>38</v>
      </c>
      <c r="D521" t="s">
        <v>84</v>
      </c>
      <c r="E521" t="s">
        <v>103</v>
      </c>
      <c r="F521" t="s">
        <v>81</v>
      </c>
      <c r="G521">
        <v>2.6095920552095801E-2</v>
      </c>
      <c r="H521">
        <v>2E+20</v>
      </c>
      <c r="I521">
        <v>0</v>
      </c>
      <c r="J521">
        <v>1</v>
      </c>
      <c r="K521">
        <v>0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21" s="5" cm="1">
        <f t="array" ref="N521">MAX(IF((ProjectInfoTable[ProjectName]=ContinuousStatsTable[[#This Row],[ProjectName]]),(ProjectInfoTable[ProjectName]=ContinuousStatsTable[[#This Row],[ProjectName]])*ProjectInfoTable[NumberOfReplications]))</f>
        <v>50</v>
      </c>
      <c r="O521" s="5" cm="1">
        <f t="array" ref="O521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521" s="5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521" s="5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521" s="5" cm="1">
        <f t="array" ref="S521">MIN(IF((ContinuousStatsTable[GroupByKey]=ContinuousStatsTable[[#This Row],[GroupByKey]]),(ContinuousStatsTable[GroupByKey]=ContinuousStatsTable[[#This Row],[GroupByKey]])*ContinuousStatsTable[Average]))</f>
        <v>1.39644749780735E-2</v>
      </c>
      <c r="T521" s="5" cm="1">
        <f t="array" ref="T521">MAX(IF((ContinuousStatsTable[GroupByKey]=ContinuousStatsTable[[#This Row],[GroupByKey]]),(ContinuousStatsTable[GroupByKey]=ContinuousStatsTable[[#This Row],[GroupByKey]])*ContinuousStatsTable[Average]))</f>
        <v>1.6678000682321801</v>
      </c>
      <c r="U521" s="5">
        <f>IF((ContinuousStatsTable[[#This Row],[RepsRequested]]&gt;1),ContinuousStatsTable[[#This Row],[HalfWidth]],ContinuousStatsTable[[#This Row],[BatchMeansHalfWidth]])</f>
        <v>7.6930967807074077E-2</v>
      </c>
    </row>
    <row r="522" spans="1:21" x14ac:dyDescent="0.25">
      <c r="A522" t="s">
        <v>68</v>
      </c>
      <c r="B522" t="s">
        <v>70</v>
      </c>
      <c r="C522">
        <v>38</v>
      </c>
      <c r="D522" t="s">
        <v>85</v>
      </c>
      <c r="E522" t="s">
        <v>104</v>
      </c>
      <c r="F522" t="s">
        <v>87</v>
      </c>
      <c r="G522">
        <v>2.5513788670580402</v>
      </c>
      <c r="H522">
        <v>2E+20</v>
      </c>
      <c r="I522">
        <v>0</v>
      </c>
      <c r="J522">
        <v>6</v>
      </c>
      <c r="K522">
        <v>4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22" s="5" cm="1">
        <f t="array" ref="N522">MAX(IF((ProjectInfoTable[ProjectName]=ContinuousStatsTable[[#This Row],[ProjectName]]),(ProjectInfoTable[ProjectName]=ContinuousStatsTable[[#This Row],[ProjectName]])*ProjectInfoTable[NumberOfReplications]))</f>
        <v>50</v>
      </c>
      <c r="O522" s="5" cm="1">
        <f t="array" ref="O522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522" s="5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522" s="5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522" s="5" cm="1">
        <f t="array" ref="S522">MIN(IF((ContinuousStatsTable[GroupByKey]=ContinuousStatsTable[[#This Row],[GroupByKey]]),(ContinuousStatsTable[GroupByKey]=ContinuousStatsTable[[#This Row],[GroupByKey]])*ContinuousStatsTable[Average]))</f>
        <v>2.40422103967127</v>
      </c>
      <c r="T522" s="5" cm="1">
        <f t="array" ref="T522">MAX(IF((ContinuousStatsTable[GroupByKey]=ContinuousStatsTable[[#This Row],[GroupByKey]]),(ContinuousStatsTable[GroupByKey]=ContinuousStatsTable[[#This Row],[GroupByKey]])*ContinuousStatsTable[Average]))</f>
        <v>10.2687249502188</v>
      </c>
      <c r="U522" s="5">
        <f>IF((ContinuousStatsTable[[#This Row],[RepsRequested]]&gt;1),ContinuousStatsTable[[#This Row],[HalfWidth]],ContinuousStatsTable[[#This Row],[BatchMeansHalfWidth]])</f>
        <v>0.35615857598446116</v>
      </c>
    </row>
    <row r="523" spans="1:21" x14ac:dyDescent="0.25">
      <c r="A523" t="s">
        <v>68</v>
      </c>
      <c r="B523" t="s">
        <v>70</v>
      </c>
      <c r="C523">
        <v>38</v>
      </c>
      <c r="D523" t="s">
        <v>100</v>
      </c>
      <c r="E523" t="s">
        <v>103</v>
      </c>
      <c r="F523" t="s">
        <v>81</v>
      </c>
      <c r="G523">
        <v>2.57326881257723E-3</v>
      </c>
      <c r="H523">
        <v>2E+20</v>
      </c>
      <c r="I523">
        <v>0</v>
      </c>
      <c r="J523">
        <v>1</v>
      </c>
      <c r="K523">
        <v>0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23" s="5" cm="1">
        <f t="array" ref="N523">MAX(IF((ProjectInfoTable[ProjectName]=ContinuousStatsTable[[#This Row],[ProjectName]]),(ProjectInfoTable[ProjectName]=ContinuousStatsTable[[#This Row],[ProjectName]])*ProjectInfoTable[NumberOfReplications]))</f>
        <v>50</v>
      </c>
      <c r="O523" s="5" cm="1">
        <f t="array" ref="O523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523" s="5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523" s="5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523" s="5" cm="1">
        <f t="array" ref="S523">MIN(IF((ContinuousStatsTable[GroupByKey]=ContinuousStatsTable[[#This Row],[GroupByKey]]),(ContinuousStatsTable[GroupByKey]=ContinuousStatsTable[[#This Row],[GroupByKey]])*ContinuousStatsTable[Average]))</f>
        <v>0</v>
      </c>
      <c r="T523" s="5" cm="1">
        <f t="array" ref="T523">MAX(IF((ContinuousStatsTable[GroupByKey]=ContinuousStatsTable[[#This Row],[GroupByKey]]),(ContinuousStatsTable[GroupByKey]=ContinuousStatsTable[[#This Row],[GroupByKey]])*ContinuousStatsTable[Average]))</f>
        <v>0.106816394444955</v>
      </c>
      <c r="U523" s="5">
        <f>IF((ContinuousStatsTable[[#This Row],[RepsRequested]]&gt;1),ContinuousStatsTable[[#This Row],[HalfWidth]],ContinuousStatsTable[[#This Row],[BatchMeansHalfWidth]])</f>
        <v>6.064265491757044E-3</v>
      </c>
    </row>
    <row r="524" spans="1:21" x14ac:dyDescent="0.25">
      <c r="A524" t="s">
        <v>68</v>
      </c>
      <c r="B524" t="s">
        <v>70</v>
      </c>
      <c r="C524">
        <v>38</v>
      </c>
      <c r="D524" t="s">
        <v>105</v>
      </c>
      <c r="E524" t="s">
        <v>106</v>
      </c>
      <c r="F524" t="s">
        <v>107</v>
      </c>
      <c r="G524">
        <v>0.12274667009711</v>
      </c>
      <c r="H524">
        <v>2E+20</v>
      </c>
      <c r="I524">
        <v>0</v>
      </c>
      <c r="J524">
        <v>1</v>
      </c>
      <c r="K524">
        <v>0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24" s="5" cm="1">
        <f t="array" ref="N524">MAX(IF((ProjectInfoTable[ProjectName]=ContinuousStatsTable[[#This Row],[ProjectName]]),(ProjectInfoTable[ProjectName]=ContinuousStatsTable[[#This Row],[ProjectName]])*ProjectInfoTable[NumberOfReplications]))</f>
        <v>50</v>
      </c>
      <c r="O524" s="5" cm="1">
        <f t="array" ref="O524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24" s="5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24" s="5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24" s="5" cm="1">
        <f t="array" ref="S524">MIN(IF((ContinuousStatsTable[GroupByKey]=ContinuousStatsTable[[#This Row],[GroupByKey]]),(ContinuousStatsTable[GroupByKey]=ContinuousStatsTable[[#This Row],[GroupByKey]])*ContinuousStatsTable[Average]))</f>
        <v>1.6518466630091499E-2</v>
      </c>
      <c r="T524" s="5" cm="1">
        <f t="array" ref="T524">MAX(IF((ContinuousStatsTable[GroupByKey]=ContinuousStatsTable[[#This Row],[GroupByKey]]),(ContinuousStatsTable[GroupByKey]=ContinuousStatsTable[[#This Row],[GroupByKey]])*ContinuousStatsTable[Average]))</f>
        <v>0.18039060663533099</v>
      </c>
      <c r="U524" s="5">
        <f>IF((ContinuousStatsTable[[#This Row],[RepsRequested]]&gt;1),ContinuousStatsTable[[#This Row],[HalfWidth]],ContinuousStatsTable[[#This Row],[BatchMeansHalfWidth]])</f>
        <v>9.0604727638161874E-3</v>
      </c>
    </row>
    <row r="525" spans="1:21" x14ac:dyDescent="0.25">
      <c r="A525" t="s">
        <v>68</v>
      </c>
      <c r="B525" t="s">
        <v>70</v>
      </c>
      <c r="C525">
        <v>38</v>
      </c>
      <c r="D525" t="s">
        <v>105</v>
      </c>
      <c r="E525" t="s">
        <v>108</v>
      </c>
      <c r="F525" t="s">
        <v>107</v>
      </c>
      <c r="G525">
        <v>0.12274667009711</v>
      </c>
      <c r="H525">
        <v>2E+20</v>
      </c>
      <c r="I525">
        <v>0</v>
      </c>
      <c r="J525">
        <v>1</v>
      </c>
      <c r="K525">
        <v>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25" s="5" cm="1">
        <f t="array" ref="N525">MAX(IF((ProjectInfoTable[ProjectName]=ContinuousStatsTable[[#This Row],[ProjectName]]),(ProjectInfoTable[ProjectName]=ContinuousStatsTable[[#This Row],[ProjectName]])*ProjectInfoTable[NumberOfReplications]))</f>
        <v>50</v>
      </c>
      <c r="O525" s="5" cm="1">
        <f t="array" ref="O525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25" s="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25" s="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25" s="5" cm="1">
        <f t="array" ref="S525">MIN(IF((ContinuousStatsTable[GroupByKey]=ContinuousStatsTable[[#This Row],[GroupByKey]]),(ContinuousStatsTable[GroupByKey]=ContinuousStatsTable[[#This Row],[GroupByKey]])*ContinuousStatsTable[Average]))</f>
        <v>1.6518466630091499E-2</v>
      </c>
      <c r="T525" s="5" cm="1">
        <f t="array" ref="T525">MAX(IF((ContinuousStatsTable[GroupByKey]=ContinuousStatsTable[[#This Row],[GroupByKey]]),(ContinuousStatsTable[GroupByKey]=ContinuousStatsTable[[#This Row],[GroupByKey]])*ContinuousStatsTable[Average]))</f>
        <v>0.18039060663533099</v>
      </c>
      <c r="U525" s="5">
        <f>IF((ContinuousStatsTable[[#This Row],[RepsRequested]]&gt;1),ContinuousStatsTable[[#This Row],[HalfWidth]],ContinuousStatsTable[[#This Row],[BatchMeansHalfWidth]])</f>
        <v>9.0604727638161874E-3</v>
      </c>
    </row>
    <row r="526" spans="1:21" x14ac:dyDescent="0.25">
      <c r="A526" t="s">
        <v>68</v>
      </c>
      <c r="B526" t="s">
        <v>70</v>
      </c>
      <c r="C526">
        <v>38</v>
      </c>
      <c r="D526" t="s">
        <v>105</v>
      </c>
      <c r="E526" t="s">
        <v>109</v>
      </c>
      <c r="F526" t="s">
        <v>107</v>
      </c>
      <c r="G526">
        <v>1</v>
      </c>
      <c r="H526">
        <v>2E+20</v>
      </c>
      <c r="I526">
        <v>1</v>
      </c>
      <c r="J526">
        <v>1</v>
      </c>
      <c r="K526">
        <v>1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26" s="5" cm="1">
        <f t="array" ref="N526">MAX(IF((ProjectInfoTable[ProjectName]=ContinuousStatsTable[[#This Row],[ProjectName]]),(ProjectInfoTable[ProjectName]=ContinuousStatsTable[[#This Row],[ProjectName]])*ProjectInfoTable[NumberOfReplications]))</f>
        <v>50</v>
      </c>
      <c r="O526" s="5" cm="1">
        <f t="array" ref="O526">IFERROR(AVERAGE(IF((ContinuousStatsTable[GroupByKey]=ContinuousStatsTable[[#This Row],[GroupByKey]]),(ContinuousStatsTable[GroupByKey]=ContinuousStatsTable[[#This Row],[GroupByKey]])*ContinuousStatsTable[Average])),0)</f>
        <v>1</v>
      </c>
      <c r="P526" s="5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s="5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s="5" cm="1">
        <f t="array" ref="S526">MIN(IF((ContinuousStatsTable[GroupByKey]=ContinuousStatsTable[[#This Row],[GroupByKey]]),(ContinuousStatsTable[GroupByKey]=ContinuousStatsTable[[#This Row],[GroupByKey]])*ContinuousStatsTable[Average]))</f>
        <v>1</v>
      </c>
      <c r="T526" s="5" cm="1">
        <f t="array" ref="T526">MAX(IF((ContinuousStatsTable[GroupByKey]=ContinuousStatsTable[[#This Row],[GroupByKey]]),(ContinuousStatsTable[GroupByKey]=ContinuousStatsTable[[#This Row],[GroupByKey]])*ContinuousStatsTable[Average]))</f>
        <v>1</v>
      </c>
      <c r="U526" s="5">
        <f>IF((ContinuousStatsTable[[#This Row],[RepsRequested]]&gt;1),ContinuousStatsTable[[#This Row],[HalfWidth]],ContinuousStatsTable[[#This Row],[BatchMeansHalfWidth]])</f>
        <v>0</v>
      </c>
    </row>
    <row r="527" spans="1:21" x14ac:dyDescent="0.25">
      <c r="A527" t="s">
        <v>68</v>
      </c>
      <c r="B527" t="s">
        <v>70</v>
      </c>
      <c r="C527">
        <v>38</v>
      </c>
      <c r="D527" t="s">
        <v>110</v>
      </c>
      <c r="E527" t="s">
        <v>106</v>
      </c>
      <c r="F527" t="s">
        <v>107</v>
      </c>
      <c r="G527">
        <v>0.75169115832543199</v>
      </c>
      <c r="H527">
        <v>2E+20</v>
      </c>
      <c r="I527">
        <v>0</v>
      </c>
      <c r="J527">
        <v>1</v>
      </c>
      <c r="K527">
        <v>1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27" s="5" cm="1">
        <f t="array" ref="N527">MAX(IF((ProjectInfoTable[ProjectName]=ContinuousStatsTable[[#This Row],[ProjectName]]),(ProjectInfoTable[ProjectName]=ContinuousStatsTable[[#This Row],[ProjectName]])*ProjectInfoTable[NumberOfReplications]))</f>
        <v>50</v>
      </c>
      <c r="O527" s="5" cm="1">
        <f t="array" ref="O527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527" s="5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527" s="5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527" s="5" cm="1">
        <f t="array" ref="S527">MIN(IF((ContinuousStatsTable[GroupByKey]=ContinuousStatsTable[[#This Row],[GroupByKey]]),(ContinuousStatsTable[GroupByKey]=ContinuousStatsTable[[#This Row],[GroupByKey]])*ContinuousStatsTable[Average]))</f>
        <v>0.71461756258065001</v>
      </c>
      <c r="T527" s="5" cm="1">
        <f t="array" ref="T527">MAX(IF((ContinuousStatsTable[GroupByKey]=ContinuousStatsTable[[#This Row],[GroupByKey]]),(ContinuousStatsTable[GroupByKey]=ContinuousStatsTable[[#This Row],[GroupByKey]])*ContinuousStatsTable[Average]))</f>
        <v>0.94034020197328505</v>
      </c>
      <c r="U527" s="5">
        <f>IF((ContinuousStatsTable[[#This Row],[RepsRequested]]&gt;1),ContinuousStatsTable[[#This Row],[HalfWidth]],ContinuousStatsTable[[#This Row],[BatchMeansHalfWidth]])</f>
        <v>1.3128379112122017E-2</v>
      </c>
    </row>
    <row r="528" spans="1:21" x14ac:dyDescent="0.25">
      <c r="A528" t="s">
        <v>68</v>
      </c>
      <c r="B528" t="s">
        <v>70</v>
      </c>
      <c r="C528">
        <v>38</v>
      </c>
      <c r="D528" t="s">
        <v>110</v>
      </c>
      <c r="E528" t="s">
        <v>108</v>
      </c>
      <c r="F528" t="s">
        <v>107</v>
      </c>
      <c r="G528">
        <v>2.2550734749762902</v>
      </c>
      <c r="H528">
        <v>2E+20</v>
      </c>
      <c r="I528">
        <v>0</v>
      </c>
      <c r="J528">
        <v>3</v>
      </c>
      <c r="K528">
        <v>3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28" s="5" cm="1">
        <f t="array" ref="N528">MAX(IF((ProjectInfoTable[ProjectName]=ContinuousStatsTable[[#This Row],[ProjectName]]),(ProjectInfoTable[ProjectName]=ContinuousStatsTable[[#This Row],[ProjectName]])*ProjectInfoTable[NumberOfReplications]))</f>
        <v>50</v>
      </c>
      <c r="O528" s="5" cm="1">
        <f t="array" ref="O528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528" s="5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528" s="5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528" s="5" cm="1">
        <f t="array" ref="S528">MIN(IF((ContinuousStatsTable[GroupByKey]=ContinuousStatsTable[[#This Row],[GroupByKey]]),(ContinuousStatsTable[GroupByKey]=ContinuousStatsTable[[#This Row],[GroupByKey]])*ContinuousStatsTable[Average]))</f>
        <v>2.1438526877419499</v>
      </c>
      <c r="T528" s="5" cm="1">
        <f t="array" ref="T528">MAX(IF((ContinuousStatsTable[GroupByKey]=ContinuousStatsTable[[#This Row],[GroupByKey]]),(ContinuousStatsTable[GroupByKey]=ContinuousStatsTable[[#This Row],[GroupByKey]])*ContinuousStatsTable[Average]))</f>
        <v>2.8210206059198599</v>
      </c>
      <c r="U528" s="5">
        <f>IF((ContinuousStatsTable[[#This Row],[RepsRequested]]&gt;1),ContinuousStatsTable[[#This Row],[HalfWidth]],ContinuousStatsTable[[#This Row],[BatchMeansHalfWidth]])</f>
        <v>3.9385137336366303E-2</v>
      </c>
    </row>
    <row r="529" spans="1:21" x14ac:dyDescent="0.25">
      <c r="A529" t="s">
        <v>68</v>
      </c>
      <c r="B529" t="s">
        <v>70</v>
      </c>
      <c r="C529">
        <v>38</v>
      </c>
      <c r="D529" t="s">
        <v>110</v>
      </c>
      <c r="E529" t="s">
        <v>109</v>
      </c>
      <c r="F529" t="s">
        <v>107</v>
      </c>
      <c r="G529">
        <v>3</v>
      </c>
      <c r="H529">
        <v>2E+20</v>
      </c>
      <c r="I529">
        <v>3</v>
      </c>
      <c r="J529">
        <v>3</v>
      </c>
      <c r="K529">
        <v>3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29" s="5" cm="1">
        <f t="array" ref="N529">MAX(IF((ProjectInfoTable[ProjectName]=ContinuousStatsTable[[#This Row],[ProjectName]]),(ProjectInfoTable[ProjectName]=ContinuousStatsTable[[#This Row],[ProjectName]])*ProjectInfoTable[NumberOfReplications]))</f>
        <v>50</v>
      </c>
      <c r="O529" s="5" cm="1">
        <f t="array" ref="O529">IFERROR(AVERAGE(IF((ContinuousStatsTable[GroupByKey]=ContinuousStatsTable[[#This Row],[GroupByKey]]),(ContinuousStatsTable[GroupByKey]=ContinuousStatsTable[[#This Row],[GroupByKey]])*ContinuousStatsTable[Average])),0)</f>
        <v>3</v>
      </c>
      <c r="P529" s="5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0</v>
      </c>
      <c r="Q529" s="5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9" s="5" cm="1">
        <f t="array" ref="S529">MIN(IF((ContinuousStatsTable[GroupByKey]=ContinuousStatsTable[[#This Row],[GroupByKey]]),(ContinuousStatsTable[GroupByKey]=ContinuousStatsTable[[#This Row],[GroupByKey]])*ContinuousStatsTable[Average]))</f>
        <v>3</v>
      </c>
      <c r="T529" s="5" cm="1">
        <f t="array" ref="T529">MAX(IF((ContinuousStatsTable[GroupByKey]=ContinuousStatsTable[[#This Row],[GroupByKey]]),(ContinuousStatsTable[GroupByKey]=ContinuousStatsTable[[#This Row],[GroupByKey]])*ContinuousStatsTable[Average]))</f>
        <v>3</v>
      </c>
      <c r="U529" s="5">
        <f>IF((ContinuousStatsTable[[#This Row],[RepsRequested]]&gt;1),ContinuousStatsTable[[#This Row],[HalfWidth]],ContinuousStatsTable[[#This Row],[BatchMeansHalfWidth]])</f>
        <v>0</v>
      </c>
    </row>
    <row r="530" spans="1:21" x14ac:dyDescent="0.25">
      <c r="A530" t="s">
        <v>68</v>
      </c>
      <c r="B530" t="s">
        <v>70</v>
      </c>
      <c r="C530">
        <v>38</v>
      </c>
      <c r="D530" t="s">
        <v>102</v>
      </c>
      <c r="E530" t="s">
        <v>103</v>
      </c>
      <c r="F530" t="s">
        <v>81</v>
      </c>
      <c r="G530">
        <v>0.26737027604427299</v>
      </c>
      <c r="H530">
        <v>2E+20</v>
      </c>
      <c r="I530">
        <v>0</v>
      </c>
      <c r="J530">
        <v>3</v>
      </c>
      <c r="K530">
        <v>1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30" s="5" cm="1">
        <f t="array" ref="N530">MAX(IF((ProjectInfoTable[ProjectName]=ContinuousStatsTable[[#This Row],[ProjectName]]),(ProjectInfoTable[ProjectName]=ContinuousStatsTable[[#This Row],[ProjectName]])*ProjectInfoTable[NumberOfReplications]))</f>
        <v>50</v>
      </c>
      <c r="O530" s="5" cm="1">
        <f t="array" ref="O530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530" s="5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530" s="5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530" s="5" cm="1">
        <f t="array" ref="S530">MIN(IF((ContinuousStatsTable[GroupByKey]=ContinuousStatsTable[[#This Row],[GroupByKey]]),(ContinuousStatsTable[GroupByKey]=ContinuousStatsTable[[#This Row],[GroupByKey]])*ContinuousStatsTable[Average]))</f>
        <v>0.19189158616794599</v>
      </c>
      <c r="T530" s="5" cm="1">
        <f t="array" ref="T530">MAX(IF((ContinuousStatsTable[GroupByKey]=ContinuousStatsTable[[#This Row],[GroupByKey]]),(ContinuousStatsTable[GroupByKey]=ContinuousStatsTable[[#This Row],[GroupByKey]])*ContinuousStatsTable[Average]))</f>
        <v>5.4909452366679696</v>
      </c>
      <c r="U530" s="5">
        <f>IF((ContinuousStatsTable[[#This Row],[RepsRequested]]&gt;1),ContinuousStatsTable[[#This Row],[HalfWidth]],ContinuousStatsTable[[#This Row],[BatchMeansHalfWidth]])</f>
        <v>0.24231721094461828</v>
      </c>
    </row>
    <row r="531" spans="1:21" x14ac:dyDescent="0.25">
      <c r="A531" t="s">
        <v>68</v>
      </c>
      <c r="B531" t="s">
        <v>70</v>
      </c>
      <c r="C531">
        <v>38</v>
      </c>
      <c r="D531" t="s">
        <v>111</v>
      </c>
      <c r="E531" t="s">
        <v>106</v>
      </c>
      <c r="F531" t="s">
        <v>107</v>
      </c>
      <c r="G531">
        <v>0.71240765055879596</v>
      </c>
      <c r="H531">
        <v>2E+20</v>
      </c>
      <c r="I531">
        <v>0</v>
      </c>
      <c r="J531">
        <v>1</v>
      </c>
      <c r="K531">
        <v>1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31" s="5" cm="1">
        <f t="array" ref="N531">MAX(IF((ProjectInfoTable[ProjectName]=ContinuousStatsTable[[#This Row],[ProjectName]]),(ProjectInfoTable[ProjectName]=ContinuousStatsTable[[#This Row],[ProjectName]])*ProjectInfoTable[NumberOfReplications]))</f>
        <v>50</v>
      </c>
      <c r="O531" s="5" cm="1">
        <f t="array" ref="O531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531" s="5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531" s="5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531" s="5" cm="1">
        <f t="array" ref="S531">MIN(IF((ContinuousStatsTable[GroupByKey]=ContinuousStatsTable[[#This Row],[GroupByKey]]),(ContinuousStatsTable[GroupByKey]=ContinuousStatsTable[[#This Row],[GroupByKey]])*ContinuousStatsTable[Average]))</f>
        <v>0.65446751492631405</v>
      </c>
      <c r="T531" s="5" cm="1">
        <f t="array" ref="T531">MAX(IF((ContinuousStatsTable[GroupByKey]=ContinuousStatsTable[[#This Row],[GroupByKey]]),(ContinuousStatsTable[GroupByKey]=ContinuousStatsTable[[#This Row],[GroupByKey]])*ContinuousStatsTable[Average]))</f>
        <v>0.87655661977495902</v>
      </c>
      <c r="U531" s="5">
        <f>IF((ContinuousStatsTable[[#This Row],[RepsRequested]]&gt;1),ContinuousStatsTable[[#This Row],[HalfWidth]],ContinuousStatsTable[[#This Row],[BatchMeansHalfWidth]])</f>
        <v>1.2908170108515506E-2</v>
      </c>
    </row>
    <row r="532" spans="1:21" x14ac:dyDescent="0.25">
      <c r="A532" t="s">
        <v>68</v>
      </c>
      <c r="B532" t="s">
        <v>70</v>
      </c>
      <c r="C532">
        <v>38</v>
      </c>
      <c r="D532" t="s">
        <v>111</v>
      </c>
      <c r="E532" t="s">
        <v>108</v>
      </c>
      <c r="F532" t="s">
        <v>107</v>
      </c>
      <c r="G532">
        <v>1.4248153011175899</v>
      </c>
      <c r="H532">
        <v>2E+20</v>
      </c>
      <c r="I532">
        <v>0</v>
      </c>
      <c r="J532">
        <v>2</v>
      </c>
      <c r="K532">
        <v>2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32" s="5" cm="1">
        <f t="array" ref="N532">MAX(IF((ProjectInfoTable[ProjectName]=ContinuousStatsTable[[#This Row],[ProjectName]]),(ProjectInfoTable[ProjectName]=ContinuousStatsTable[[#This Row],[ProjectName]])*ProjectInfoTable[NumberOfReplications]))</f>
        <v>50</v>
      </c>
      <c r="O532" s="5" cm="1">
        <f t="array" ref="O532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532" s="5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532" s="5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532" s="5" cm="1">
        <f t="array" ref="S532">MIN(IF((ContinuousStatsTable[GroupByKey]=ContinuousStatsTable[[#This Row],[GroupByKey]]),(ContinuousStatsTable[GroupByKey]=ContinuousStatsTable[[#This Row],[GroupByKey]])*ContinuousStatsTable[Average]))</f>
        <v>1.3089350298526301</v>
      </c>
      <c r="T532" s="5" cm="1">
        <f t="array" ref="T532">MAX(IF((ContinuousStatsTable[GroupByKey]=ContinuousStatsTable[[#This Row],[GroupByKey]]),(ContinuousStatsTable[GroupByKey]=ContinuousStatsTable[[#This Row],[GroupByKey]])*ContinuousStatsTable[Average]))</f>
        <v>1.75311323954992</v>
      </c>
      <c r="U532" s="5">
        <f>IF((ContinuousStatsTable[[#This Row],[RepsRequested]]&gt;1),ContinuousStatsTable[[#This Row],[HalfWidth]],ContinuousStatsTable[[#This Row],[BatchMeansHalfWidth]])</f>
        <v>2.5816340217031112E-2</v>
      </c>
    </row>
    <row r="533" spans="1:21" x14ac:dyDescent="0.25">
      <c r="A533" t="s">
        <v>68</v>
      </c>
      <c r="B533" t="s">
        <v>70</v>
      </c>
      <c r="C533">
        <v>38</v>
      </c>
      <c r="D533" t="s">
        <v>111</v>
      </c>
      <c r="E533" t="s">
        <v>109</v>
      </c>
      <c r="F533" t="s">
        <v>107</v>
      </c>
      <c r="G533">
        <v>2</v>
      </c>
      <c r="H533">
        <v>2E+20</v>
      </c>
      <c r="I533">
        <v>2</v>
      </c>
      <c r="J533">
        <v>2</v>
      </c>
      <c r="K533">
        <v>2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3" s="5" cm="1">
        <f t="array" ref="N533">MAX(IF((ProjectInfoTable[ProjectName]=ContinuousStatsTable[[#This Row],[ProjectName]]),(ProjectInfoTable[ProjectName]=ContinuousStatsTable[[#This Row],[ProjectName]])*ProjectInfoTable[NumberOfReplications]))</f>
        <v>50</v>
      </c>
      <c r="O533" s="5" cm="1">
        <f t="array" ref="O533">IFERROR(AVERAGE(IF((ContinuousStatsTable[GroupByKey]=ContinuousStatsTable[[#This Row],[GroupByKey]]),(ContinuousStatsTable[GroupByKey]=ContinuousStatsTable[[#This Row],[GroupByKey]])*ContinuousStatsTable[Average])),0)</f>
        <v>2</v>
      </c>
      <c r="P533" s="5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0</v>
      </c>
      <c r="Q533" s="5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3" s="5" cm="1">
        <f t="array" ref="S533">MIN(IF((ContinuousStatsTable[GroupByKey]=ContinuousStatsTable[[#This Row],[GroupByKey]]),(ContinuousStatsTable[GroupByKey]=ContinuousStatsTable[[#This Row],[GroupByKey]])*ContinuousStatsTable[Average]))</f>
        <v>2</v>
      </c>
      <c r="T533" s="5" cm="1">
        <f t="array" ref="T533">MAX(IF((ContinuousStatsTable[GroupByKey]=ContinuousStatsTable[[#This Row],[GroupByKey]]),(ContinuousStatsTable[GroupByKey]=ContinuousStatsTable[[#This Row],[GroupByKey]])*ContinuousStatsTable[Average]))</f>
        <v>2</v>
      </c>
      <c r="U533" s="5">
        <f>IF((ContinuousStatsTable[[#This Row],[RepsRequested]]&gt;1),ContinuousStatsTable[[#This Row],[HalfWidth]],ContinuousStatsTable[[#This Row],[BatchMeansHalfWidth]])</f>
        <v>0</v>
      </c>
    </row>
    <row r="534" spans="1:21" x14ac:dyDescent="0.25">
      <c r="A534" t="s">
        <v>68</v>
      </c>
      <c r="B534" t="s">
        <v>70</v>
      </c>
      <c r="C534">
        <v>39</v>
      </c>
      <c r="D534" t="s">
        <v>79</v>
      </c>
      <c r="E534" t="s">
        <v>103</v>
      </c>
      <c r="F534" t="s">
        <v>81</v>
      </c>
      <c r="G534">
        <v>5.2315370858014602E-3</v>
      </c>
      <c r="H534">
        <v>2E+20</v>
      </c>
      <c r="I534">
        <v>0</v>
      </c>
      <c r="J534">
        <v>1</v>
      </c>
      <c r="K534">
        <v>0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34" s="5" cm="1">
        <f t="array" ref="N534">MAX(IF((ProjectInfoTable[ProjectName]=ContinuousStatsTable[[#This Row],[ProjectName]]),(ProjectInfoTable[ProjectName]=ContinuousStatsTable[[#This Row],[ProjectName]])*ProjectInfoTable[NumberOfReplications]))</f>
        <v>50</v>
      </c>
      <c r="O534" s="5" cm="1">
        <f t="array" ref="O534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534" s="5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534" s="5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534" s="5" cm="1">
        <f t="array" ref="S534">MIN(IF((ContinuousStatsTable[GroupByKey]=ContinuousStatsTable[[#This Row],[GroupByKey]]),(ContinuousStatsTable[GroupByKey]=ContinuousStatsTable[[#This Row],[GroupByKey]])*ContinuousStatsTable[Average]))</f>
        <v>0</v>
      </c>
      <c r="T534" s="5" cm="1">
        <f t="array" ref="T534">MAX(IF((ContinuousStatsTable[GroupByKey]=ContinuousStatsTable[[#This Row],[GroupByKey]]),(ContinuousStatsTable[GroupByKey]=ContinuousStatsTable[[#This Row],[GroupByKey]])*ContinuousStatsTable[Average]))</f>
        <v>0.19932088640805501</v>
      </c>
      <c r="U534" s="5">
        <f>IF((ContinuousStatsTable[[#This Row],[RepsRequested]]&gt;1),ContinuousStatsTable[[#This Row],[HalfWidth]],ContinuousStatsTable[[#This Row],[BatchMeansHalfWidth]])</f>
        <v>9.3562180916944085E-3</v>
      </c>
    </row>
    <row r="535" spans="1:21" x14ac:dyDescent="0.25">
      <c r="A535" t="s">
        <v>68</v>
      </c>
      <c r="B535" t="s">
        <v>70</v>
      </c>
      <c r="C535">
        <v>39</v>
      </c>
      <c r="D535" t="s">
        <v>84</v>
      </c>
      <c r="E535" t="s">
        <v>103</v>
      </c>
      <c r="F535" t="s">
        <v>81</v>
      </c>
      <c r="G535">
        <v>6.6200746682901296E-2</v>
      </c>
      <c r="H535">
        <v>2E+20</v>
      </c>
      <c r="I535">
        <v>0</v>
      </c>
      <c r="J535">
        <v>2</v>
      </c>
      <c r="K535">
        <v>0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35" s="5" cm="1">
        <f t="array" ref="N535">MAX(IF((ProjectInfoTable[ProjectName]=ContinuousStatsTable[[#This Row],[ProjectName]]),(ProjectInfoTable[ProjectName]=ContinuousStatsTable[[#This Row],[ProjectName]])*ProjectInfoTable[NumberOfReplications]))</f>
        <v>50</v>
      </c>
      <c r="O535" s="5" cm="1">
        <f t="array" ref="O535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535" s="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535" s="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535" s="5" cm="1">
        <f t="array" ref="S535">MIN(IF((ContinuousStatsTable[GroupByKey]=ContinuousStatsTable[[#This Row],[GroupByKey]]),(ContinuousStatsTable[GroupByKey]=ContinuousStatsTable[[#This Row],[GroupByKey]])*ContinuousStatsTable[Average]))</f>
        <v>1.39644749780735E-2</v>
      </c>
      <c r="T535" s="5" cm="1">
        <f t="array" ref="T535">MAX(IF((ContinuousStatsTable[GroupByKey]=ContinuousStatsTable[[#This Row],[GroupByKey]]),(ContinuousStatsTable[GroupByKey]=ContinuousStatsTable[[#This Row],[GroupByKey]])*ContinuousStatsTable[Average]))</f>
        <v>1.6678000682321801</v>
      </c>
      <c r="U535" s="5">
        <f>IF((ContinuousStatsTable[[#This Row],[RepsRequested]]&gt;1),ContinuousStatsTable[[#This Row],[HalfWidth]],ContinuousStatsTable[[#This Row],[BatchMeansHalfWidth]])</f>
        <v>7.6930967807074077E-2</v>
      </c>
    </row>
    <row r="536" spans="1:21" x14ac:dyDescent="0.25">
      <c r="A536" t="s">
        <v>68</v>
      </c>
      <c r="B536" t="s">
        <v>70</v>
      </c>
      <c r="C536">
        <v>39</v>
      </c>
      <c r="D536" t="s">
        <v>85</v>
      </c>
      <c r="E536" t="s">
        <v>104</v>
      </c>
      <c r="F536" t="s">
        <v>87</v>
      </c>
      <c r="G536">
        <v>2.98363437691809</v>
      </c>
      <c r="H536">
        <v>2E+20</v>
      </c>
      <c r="I536">
        <v>0</v>
      </c>
      <c r="J536">
        <v>9</v>
      </c>
      <c r="K536">
        <v>2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36" s="5" cm="1">
        <f t="array" ref="N536">MAX(IF((ProjectInfoTable[ProjectName]=ContinuousStatsTable[[#This Row],[ProjectName]]),(ProjectInfoTable[ProjectName]=ContinuousStatsTable[[#This Row],[ProjectName]])*ProjectInfoTable[NumberOfReplications]))</f>
        <v>50</v>
      </c>
      <c r="O536" s="5" cm="1">
        <f t="array" ref="O536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536" s="5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536" s="5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536" s="5" cm="1">
        <f t="array" ref="S536">MIN(IF((ContinuousStatsTable[GroupByKey]=ContinuousStatsTable[[#This Row],[GroupByKey]]),(ContinuousStatsTable[GroupByKey]=ContinuousStatsTable[[#This Row],[GroupByKey]])*ContinuousStatsTable[Average]))</f>
        <v>2.40422103967127</v>
      </c>
      <c r="T536" s="5" cm="1">
        <f t="array" ref="T536">MAX(IF((ContinuousStatsTable[GroupByKey]=ContinuousStatsTable[[#This Row],[GroupByKey]]),(ContinuousStatsTable[GroupByKey]=ContinuousStatsTable[[#This Row],[GroupByKey]])*ContinuousStatsTable[Average]))</f>
        <v>10.2687249502188</v>
      </c>
      <c r="U536" s="5">
        <f>IF((ContinuousStatsTable[[#This Row],[RepsRequested]]&gt;1),ContinuousStatsTable[[#This Row],[HalfWidth]],ContinuousStatsTable[[#This Row],[BatchMeansHalfWidth]])</f>
        <v>0.35615857598446116</v>
      </c>
    </row>
    <row r="537" spans="1:21" x14ac:dyDescent="0.25">
      <c r="A537" t="s">
        <v>68</v>
      </c>
      <c r="B537" t="s">
        <v>70</v>
      </c>
      <c r="C537">
        <v>39</v>
      </c>
      <c r="D537" t="s">
        <v>100</v>
      </c>
      <c r="E537" t="s">
        <v>103</v>
      </c>
      <c r="F537" t="s">
        <v>81</v>
      </c>
      <c r="G537">
        <v>6.6698899764127701E-3</v>
      </c>
      <c r="H537">
        <v>2E+20</v>
      </c>
      <c r="I537">
        <v>0</v>
      </c>
      <c r="J537">
        <v>1</v>
      </c>
      <c r="K537">
        <v>0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37" s="5" cm="1">
        <f t="array" ref="N537">MAX(IF((ProjectInfoTable[ProjectName]=ContinuousStatsTable[[#This Row],[ProjectName]]),(ProjectInfoTable[ProjectName]=ContinuousStatsTable[[#This Row],[ProjectName]])*ProjectInfoTable[NumberOfReplications]))</f>
        <v>50</v>
      </c>
      <c r="O537" s="5" cm="1">
        <f t="array" ref="O537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537" s="5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537" s="5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537" s="5" cm="1">
        <f t="array" ref="S537">MIN(IF((ContinuousStatsTable[GroupByKey]=ContinuousStatsTable[[#This Row],[GroupByKey]]),(ContinuousStatsTable[GroupByKey]=ContinuousStatsTable[[#This Row],[GroupByKey]])*ContinuousStatsTable[Average]))</f>
        <v>0</v>
      </c>
      <c r="T537" s="5" cm="1">
        <f t="array" ref="T537">MAX(IF((ContinuousStatsTable[GroupByKey]=ContinuousStatsTable[[#This Row],[GroupByKey]]),(ContinuousStatsTable[GroupByKey]=ContinuousStatsTable[[#This Row],[GroupByKey]])*ContinuousStatsTable[Average]))</f>
        <v>0.106816394444955</v>
      </c>
      <c r="U537" s="5">
        <f>IF((ContinuousStatsTable[[#This Row],[RepsRequested]]&gt;1),ContinuousStatsTable[[#This Row],[HalfWidth]],ContinuousStatsTable[[#This Row],[BatchMeansHalfWidth]])</f>
        <v>6.064265491757044E-3</v>
      </c>
    </row>
    <row r="538" spans="1:21" x14ac:dyDescent="0.25">
      <c r="A538" t="s">
        <v>68</v>
      </c>
      <c r="B538" t="s">
        <v>70</v>
      </c>
      <c r="C538">
        <v>39</v>
      </c>
      <c r="D538" t="s">
        <v>105</v>
      </c>
      <c r="E538" t="s">
        <v>106</v>
      </c>
      <c r="F538" t="s">
        <v>107</v>
      </c>
      <c r="G538">
        <v>9.2660328845187198E-2</v>
      </c>
      <c r="H538">
        <v>2E+20</v>
      </c>
      <c r="I538">
        <v>0</v>
      </c>
      <c r="J538">
        <v>1</v>
      </c>
      <c r="K538">
        <v>0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38" s="5" cm="1">
        <f t="array" ref="N538">MAX(IF((ProjectInfoTable[ProjectName]=ContinuousStatsTable[[#This Row],[ProjectName]]),(ProjectInfoTable[ProjectName]=ContinuousStatsTable[[#This Row],[ProjectName]])*ProjectInfoTable[NumberOfReplications]))</f>
        <v>50</v>
      </c>
      <c r="O538" s="5" cm="1">
        <f t="array" ref="O538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38" s="5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38" s="5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38" s="5" cm="1">
        <f t="array" ref="S538">MIN(IF((ContinuousStatsTable[GroupByKey]=ContinuousStatsTable[[#This Row],[GroupByKey]]),(ContinuousStatsTable[GroupByKey]=ContinuousStatsTable[[#This Row],[GroupByKey]])*ContinuousStatsTable[Average]))</f>
        <v>1.6518466630091499E-2</v>
      </c>
      <c r="T538" s="5" cm="1">
        <f t="array" ref="T538">MAX(IF((ContinuousStatsTable[GroupByKey]=ContinuousStatsTable[[#This Row],[GroupByKey]]),(ContinuousStatsTable[GroupByKey]=ContinuousStatsTable[[#This Row],[GroupByKey]])*ContinuousStatsTable[Average]))</f>
        <v>0.18039060663533099</v>
      </c>
      <c r="U538" s="5">
        <f>IF((ContinuousStatsTable[[#This Row],[RepsRequested]]&gt;1),ContinuousStatsTable[[#This Row],[HalfWidth]],ContinuousStatsTable[[#This Row],[BatchMeansHalfWidth]])</f>
        <v>9.0604727638161874E-3</v>
      </c>
    </row>
    <row r="539" spans="1:21" x14ac:dyDescent="0.25">
      <c r="A539" t="s">
        <v>68</v>
      </c>
      <c r="B539" t="s">
        <v>70</v>
      </c>
      <c r="C539">
        <v>39</v>
      </c>
      <c r="D539" t="s">
        <v>105</v>
      </c>
      <c r="E539" t="s">
        <v>108</v>
      </c>
      <c r="F539" t="s">
        <v>107</v>
      </c>
      <c r="G539">
        <v>9.2660328845187198E-2</v>
      </c>
      <c r="H539">
        <v>2E+20</v>
      </c>
      <c r="I539">
        <v>0</v>
      </c>
      <c r="J539">
        <v>1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39" s="5" cm="1">
        <f t="array" ref="N539">MAX(IF((ProjectInfoTable[ProjectName]=ContinuousStatsTable[[#This Row],[ProjectName]]),(ProjectInfoTable[ProjectName]=ContinuousStatsTable[[#This Row],[ProjectName]])*ProjectInfoTable[NumberOfReplications]))</f>
        <v>50</v>
      </c>
      <c r="O539" s="5" cm="1">
        <f t="array" ref="O539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39" s="5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39" s="5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39" s="5" cm="1">
        <f t="array" ref="S539">MIN(IF((ContinuousStatsTable[GroupByKey]=ContinuousStatsTable[[#This Row],[GroupByKey]]),(ContinuousStatsTable[GroupByKey]=ContinuousStatsTable[[#This Row],[GroupByKey]])*ContinuousStatsTable[Average]))</f>
        <v>1.6518466630091499E-2</v>
      </c>
      <c r="T539" s="5" cm="1">
        <f t="array" ref="T539">MAX(IF((ContinuousStatsTable[GroupByKey]=ContinuousStatsTable[[#This Row],[GroupByKey]]),(ContinuousStatsTable[GroupByKey]=ContinuousStatsTable[[#This Row],[GroupByKey]])*ContinuousStatsTable[Average]))</f>
        <v>0.18039060663533099</v>
      </c>
      <c r="U539" s="5">
        <f>IF((ContinuousStatsTable[[#This Row],[RepsRequested]]&gt;1),ContinuousStatsTable[[#This Row],[HalfWidth]],ContinuousStatsTable[[#This Row],[BatchMeansHalfWidth]])</f>
        <v>9.0604727638161874E-3</v>
      </c>
    </row>
    <row r="540" spans="1:21" x14ac:dyDescent="0.25">
      <c r="A540" t="s">
        <v>68</v>
      </c>
      <c r="B540" t="s">
        <v>70</v>
      </c>
      <c r="C540">
        <v>39</v>
      </c>
      <c r="D540" t="s">
        <v>105</v>
      </c>
      <c r="E540" t="s">
        <v>109</v>
      </c>
      <c r="F540" t="s">
        <v>107</v>
      </c>
      <c r="G540">
        <v>1</v>
      </c>
      <c r="H540">
        <v>2E+20</v>
      </c>
      <c r="I540">
        <v>1</v>
      </c>
      <c r="J540">
        <v>1</v>
      </c>
      <c r="K540">
        <v>1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40" s="5" cm="1">
        <f t="array" ref="N540">MAX(IF((ProjectInfoTable[ProjectName]=ContinuousStatsTable[[#This Row],[ProjectName]]),(ProjectInfoTable[ProjectName]=ContinuousStatsTable[[#This Row],[ProjectName]])*ProjectInfoTable[NumberOfReplications]))</f>
        <v>50</v>
      </c>
      <c r="O540" s="5" cm="1">
        <f t="array" ref="O540">IFERROR(AVERAGE(IF((ContinuousStatsTable[GroupByKey]=ContinuousStatsTable[[#This Row],[GroupByKey]]),(ContinuousStatsTable[GroupByKey]=ContinuousStatsTable[[#This Row],[GroupByKey]])*ContinuousStatsTable[Average])),0)</f>
        <v>1</v>
      </c>
      <c r="P540" s="5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</v>
      </c>
      <c r="Q540" s="5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0" s="5" cm="1">
        <f t="array" ref="S540">MIN(IF((ContinuousStatsTable[GroupByKey]=ContinuousStatsTable[[#This Row],[GroupByKey]]),(ContinuousStatsTable[GroupByKey]=ContinuousStatsTable[[#This Row],[GroupByKey]])*ContinuousStatsTable[Average]))</f>
        <v>1</v>
      </c>
      <c r="T540" s="5" cm="1">
        <f t="array" ref="T540">MAX(IF((ContinuousStatsTable[GroupByKey]=ContinuousStatsTable[[#This Row],[GroupByKey]]),(ContinuousStatsTable[GroupByKey]=ContinuousStatsTable[[#This Row],[GroupByKey]])*ContinuousStatsTable[Average]))</f>
        <v>1</v>
      </c>
      <c r="U540" s="5">
        <f>IF((ContinuousStatsTable[[#This Row],[RepsRequested]]&gt;1),ContinuousStatsTable[[#This Row],[HalfWidth]],ContinuousStatsTable[[#This Row],[BatchMeansHalfWidth]])</f>
        <v>0</v>
      </c>
    </row>
    <row r="541" spans="1:21" x14ac:dyDescent="0.25">
      <c r="A541" t="s">
        <v>68</v>
      </c>
      <c r="B541" t="s">
        <v>70</v>
      </c>
      <c r="C541">
        <v>39</v>
      </c>
      <c r="D541" t="s">
        <v>110</v>
      </c>
      <c r="E541" t="s">
        <v>106</v>
      </c>
      <c r="F541" t="s">
        <v>107</v>
      </c>
      <c r="G541">
        <v>0.76987494231073095</v>
      </c>
      <c r="H541">
        <v>2E+20</v>
      </c>
      <c r="I541">
        <v>0</v>
      </c>
      <c r="J541">
        <v>1</v>
      </c>
      <c r="K541">
        <v>0.66666666666666696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41" s="5" cm="1">
        <f t="array" ref="N541">MAX(IF((ProjectInfoTable[ProjectName]=ContinuousStatsTable[[#This Row],[ProjectName]]),(ProjectInfoTable[ProjectName]=ContinuousStatsTable[[#This Row],[ProjectName]])*ProjectInfoTable[NumberOfReplications]))</f>
        <v>50</v>
      </c>
      <c r="O541" s="5" cm="1">
        <f t="array" ref="O541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541" s="5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541" s="5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541" s="5" cm="1">
        <f t="array" ref="S541">MIN(IF((ContinuousStatsTable[GroupByKey]=ContinuousStatsTable[[#This Row],[GroupByKey]]),(ContinuousStatsTable[GroupByKey]=ContinuousStatsTable[[#This Row],[GroupByKey]])*ContinuousStatsTable[Average]))</f>
        <v>0.71461756258065001</v>
      </c>
      <c r="T541" s="5" cm="1">
        <f t="array" ref="T541">MAX(IF((ContinuousStatsTable[GroupByKey]=ContinuousStatsTable[[#This Row],[GroupByKey]]),(ContinuousStatsTable[GroupByKey]=ContinuousStatsTable[[#This Row],[GroupByKey]])*ContinuousStatsTable[Average]))</f>
        <v>0.94034020197328505</v>
      </c>
      <c r="U541" s="5">
        <f>IF((ContinuousStatsTable[[#This Row],[RepsRequested]]&gt;1),ContinuousStatsTable[[#This Row],[HalfWidth]],ContinuousStatsTable[[#This Row],[BatchMeansHalfWidth]])</f>
        <v>1.3128379112122017E-2</v>
      </c>
    </row>
    <row r="542" spans="1:21" x14ac:dyDescent="0.25">
      <c r="A542" t="s">
        <v>68</v>
      </c>
      <c r="B542" t="s">
        <v>70</v>
      </c>
      <c r="C542">
        <v>39</v>
      </c>
      <c r="D542" t="s">
        <v>110</v>
      </c>
      <c r="E542" t="s">
        <v>108</v>
      </c>
      <c r="F542" t="s">
        <v>107</v>
      </c>
      <c r="G542">
        <v>2.3096248269321902</v>
      </c>
      <c r="H542">
        <v>2E+20</v>
      </c>
      <c r="I542">
        <v>0</v>
      </c>
      <c r="J542">
        <v>3</v>
      </c>
      <c r="K542">
        <v>2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42" s="5" cm="1">
        <f t="array" ref="N542">MAX(IF((ProjectInfoTable[ProjectName]=ContinuousStatsTable[[#This Row],[ProjectName]]),(ProjectInfoTable[ProjectName]=ContinuousStatsTable[[#This Row],[ProjectName]])*ProjectInfoTable[NumberOfReplications]))</f>
        <v>50</v>
      </c>
      <c r="O542" s="5" cm="1">
        <f t="array" ref="O542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542" s="5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542" s="5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542" s="5" cm="1">
        <f t="array" ref="S542">MIN(IF((ContinuousStatsTable[GroupByKey]=ContinuousStatsTable[[#This Row],[GroupByKey]]),(ContinuousStatsTable[GroupByKey]=ContinuousStatsTable[[#This Row],[GroupByKey]])*ContinuousStatsTable[Average]))</f>
        <v>2.1438526877419499</v>
      </c>
      <c r="T542" s="5" cm="1">
        <f t="array" ref="T542">MAX(IF((ContinuousStatsTable[GroupByKey]=ContinuousStatsTable[[#This Row],[GroupByKey]]),(ContinuousStatsTable[GroupByKey]=ContinuousStatsTable[[#This Row],[GroupByKey]])*ContinuousStatsTable[Average]))</f>
        <v>2.8210206059198599</v>
      </c>
      <c r="U542" s="5">
        <f>IF((ContinuousStatsTable[[#This Row],[RepsRequested]]&gt;1),ContinuousStatsTable[[#This Row],[HalfWidth]],ContinuousStatsTable[[#This Row],[BatchMeansHalfWidth]])</f>
        <v>3.9385137336366303E-2</v>
      </c>
    </row>
    <row r="543" spans="1:21" x14ac:dyDescent="0.25">
      <c r="A543" t="s">
        <v>68</v>
      </c>
      <c r="B543" t="s">
        <v>70</v>
      </c>
      <c r="C543">
        <v>39</v>
      </c>
      <c r="D543" t="s">
        <v>110</v>
      </c>
      <c r="E543" t="s">
        <v>109</v>
      </c>
      <c r="F543" t="s">
        <v>107</v>
      </c>
      <c r="G543">
        <v>3</v>
      </c>
      <c r="H543">
        <v>2E+20</v>
      </c>
      <c r="I543">
        <v>3</v>
      </c>
      <c r="J543">
        <v>3</v>
      </c>
      <c r="K543">
        <v>3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43" s="5" cm="1">
        <f t="array" ref="N543">MAX(IF((ProjectInfoTable[ProjectName]=ContinuousStatsTable[[#This Row],[ProjectName]]),(ProjectInfoTable[ProjectName]=ContinuousStatsTable[[#This Row],[ProjectName]])*ProjectInfoTable[NumberOfReplications]))</f>
        <v>50</v>
      </c>
      <c r="O543" s="5" cm="1">
        <f t="array" ref="O543">IFERROR(AVERAGE(IF((ContinuousStatsTable[GroupByKey]=ContinuousStatsTable[[#This Row],[GroupByKey]]),(ContinuousStatsTable[GroupByKey]=ContinuousStatsTable[[#This Row],[GroupByKey]])*ContinuousStatsTable[Average])),0)</f>
        <v>3</v>
      </c>
      <c r="P543" s="5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s="5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s="5" cm="1">
        <f t="array" ref="S543">MIN(IF((ContinuousStatsTable[GroupByKey]=ContinuousStatsTable[[#This Row],[GroupByKey]]),(ContinuousStatsTable[GroupByKey]=ContinuousStatsTable[[#This Row],[GroupByKey]])*ContinuousStatsTable[Average]))</f>
        <v>3</v>
      </c>
      <c r="T543" s="5" cm="1">
        <f t="array" ref="T543">MAX(IF((ContinuousStatsTable[GroupByKey]=ContinuousStatsTable[[#This Row],[GroupByKey]]),(ContinuousStatsTable[GroupByKey]=ContinuousStatsTable[[#This Row],[GroupByKey]])*ContinuousStatsTable[Average]))</f>
        <v>3</v>
      </c>
      <c r="U543" s="5">
        <f>IF((ContinuousStatsTable[[#This Row],[RepsRequested]]&gt;1),ContinuousStatsTable[[#This Row],[HalfWidth]],ContinuousStatsTable[[#This Row],[BatchMeansHalfWidth]])</f>
        <v>0</v>
      </c>
    </row>
    <row r="544" spans="1:21" x14ac:dyDescent="0.25">
      <c r="A544" t="s">
        <v>68</v>
      </c>
      <c r="B544" t="s">
        <v>70</v>
      </c>
      <c r="C544">
        <v>39</v>
      </c>
      <c r="D544" t="s">
        <v>102</v>
      </c>
      <c r="E544" t="s">
        <v>103</v>
      </c>
      <c r="F544" t="s">
        <v>81</v>
      </c>
      <c r="G544">
        <v>0.59590737624078705</v>
      </c>
      <c r="H544">
        <v>2E+20</v>
      </c>
      <c r="I544">
        <v>0</v>
      </c>
      <c r="J544">
        <v>6</v>
      </c>
      <c r="K544">
        <v>0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44" s="5" cm="1">
        <f t="array" ref="N544">MAX(IF((ProjectInfoTable[ProjectName]=ContinuousStatsTable[[#This Row],[ProjectName]]),(ProjectInfoTable[ProjectName]=ContinuousStatsTable[[#This Row],[ProjectName]])*ProjectInfoTable[NumberOfReplications]))</f>
        <v>50</v>
      </c>
      <c r="O544" s="5" cm="1">
        <f t="array" ref="O544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544" s="5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544" s="5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544" s="5" cm="1">
        <f t="array" ref="S544">MIN(IF((ContinuousStatsTable[GroupByKey]=ContinuousStatsTable[[#This Row],[GroupByKey]]),(ContinuousStatsTable[GroupByKey]=ContinuousStatsTable[[#This Row],[GroupByKey]])*ContinuousStatsTable[Average]))</f>
        <v>0.19189158616794599</v>
      </c>
      <c r="T544" s="5" cm="1">
        <f t="array" ref="T544">MAX(IF((ContinuousStatsTable[GroupByKey]=ContinuousStatsTable[[#This Row],[GroupByKey]]),(ContinuousStatsTable[GroupByKey]=ContinuousStatsTable[[#This Row],[GroupByKey]])*ContinuousStatsTable[Average]))</f>
        <v>5.4909452366679696</v>
      </c>
      <c r="U544" s="5">
        <f>IF((ContinuousStatsTable[[#This Row],[RepsRequested]]&gt;1),ContinuousStatsTable[[#This Row],[HalfWidth]],ContinuousStatsTable[[#This Row],[BatchMeansHalfWidth]])</f>
        <v>0.24231721094461828</v>
      </c>
    </row>
    <row r="545" spans="1:21" x14ac:dyDescent="0.25">
      <c r="A545" t="s">
        <v>68</v>
      </c>
      <c r="B545" t="s">
        <v>70</v>
      </c>
      <c r="C545">
        <v>39</v>
      </c>
      <c r="D545" t="s">
        <v>111</v>
      </c>
      <c r="E545" t="s">
        <v>106</v>
      </c>
      <c r="F545" t="s">
        <v>107</v>
      </c>
      <c r="G545">
        <v>0.72726720660960797</v>
      </c>
      <c r="H545">
        <v>2E+20</v>
      </c>
      <c r="I545">
        <v>0</v>
      </c>
      <c r="J545">
        <v>1</v>
      </c>
      <c r="K545">
        <v>0.5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45" s="5" cm="1">
        <f t="array" ref="N545">MAX(IF((ProjectInfoTable[ProjectName]=ContinuousStatsTable[[#This Row],[ProjectName]]),(ProjectInfoTable[ProjectName]=ContinuousStatsTable[[#This Row],[ProjectName]])*ProjectInfoTable[NumberOfReplications]))</f>
        <v>50</v>
      </c>
      <c r="O545" s="5" cm="1">
        <f t="array" ref="O545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545" s="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545" s="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545" s="5" cm="1">
        <f t="array" ref="S545">MIN(IF((ContinuousStatsTable[GroupByKey]=ContinuousStatsTable[[#This Row],[GroupByKey]]),(ContinuousStatsTable[GroupByKey]=ContinuousStatsTable[[#This Row],[GroupByKey]])*ContinuousStatsTable[Average]))</f>
        <v>0.65446751492631405</v>
      </c>
      <c r="T545" s="5" cm="1">
        <f t="array" ref="T545">MAX(IF((ContinuousStatsTable[GroupByKey]=ContinuousStatsTable[[#This Row],[GroupByKey]]),(ContinuousStatsTable[GroupByKey]=ContinuousStatsTable[[#This Row],[GroupByKey]])*ContinuousStatsTable[Average]))</f>
        <v>0.87655661977495902</v>
      </c>
      <c r="U545" s="5">
        <f>IF((ContinuousStatsTable[[#This Row],[RepsRequested]]&gt;1),ContinuousStatsTable[[#This Row],[HalfWidth]],ContinuousStatsTable[[#This Row],[BatchMeansHalfWidth]])</f>
        <v>1.2908170108515506E-2</v>
      </c>
    </row>
    <row r="546" spans="1:21" x14ac:dyDescent="0.25">
      <c r="A546" t="s">
        <v>68</v>
      </c>
      <c r="B546" t="s">
        <v>70</v>
      </c>
      <c r="C546">
        <v>39</v>
      </c>
      <c r="D546" t="s">
        <v>111</v>
      </c>
      <c r="E546" t="s">
        <v>108</v>
      </c>
      <c r="F546" t="s">
        <v>107</v>
      </c>
      <c r="G546">
        <v>1.4545344132192199</v>
      </c>
      <c r="H546">
        <v>2E+20</v>
      </c>
      <c r="I546">
        <v>0</v>
      </c>
      <c r="J546">
        <v>2</v>
      </c>
      <c r="K546">
        <v>1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46" s="5" cm="1">
        <f t="array" ref="N546">MAX(IF((ProjectInfoTable[ProjectName]=ContinuousStatsTable[[#This Row],[ProjectName]]),(ProjectInfoTable[ProjectName]=ContinuousStatsTable[[#This Row],[ProjectName]])*ProjectInfoTable[NumberOfReplications]))</f>
        <v>50</v>
      </c>
      <c r="O546" s="5" cm="1">
        <f t="array" ref="O546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546" s="5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546" s="5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546" s="5" cm="1">
        <f t="array" ref="S546">MIN(IF((ContinuousStatsTable[GroupByKey]=ContinuousStatsTable[[#This Row],[GroupByKey]]),(ContinuousStatsTable[GroupByKey]=ContinuousStatsTable[[#This Row],[GroupByKey]])*ContinuousStatsTable[Average]))</f>
        <v>1.3089350298526301</v>
      </c>
      <c r="T546" s="5" cm="1">
        <f t="array" ref="T546">MAX(IF((ContinuousStatsTable[GroupByKey]=ContinuousStatsTable[[#This Row],[GroupByKey]]),(ContinuousStatsTable[GroupByKey]=ContinuousStatsTable[[#This Row],[GroupByKey]])*ContinuousStatsTable[Average]))</f>
        <v>1.75311323954992</v>
      </c>
      <c r="U546" s="5">
        <f>IF((ContinuousStatsTable[[#This Row],[RepsRequested]]&gt;1),ContinuousStatsTable[[#This Row],[HalfWidth]],ContinuousStatsTable[[#This Row],[BatchMeansHalfWidth]])</f>
        <v>2.5816340217031112E-2</v>
      </c>
    </row>
    <row r="547" spans="1:21" x14ac:dyDescent="0.25">
      <c r="A547" t="s">
        <v>68</v>
      </c>
      <c r="B547" t="s">
        <v>70</v>
      </c>
      <c r="C547">
        <v>39</v>
      </c>
      <c r="D547" t="s">
        <v>111</v>
      </c>
      <c r="E547" t="s">
        <v>109</v>
      </c>
      <c r="F547" t="s">
        <v>107</v>
      </c>
      <c r="G547">
        <v>2</v>
      </c>
      <c r="H547">
        <v>2E+20</v>
      </c>
      <c r="I547">
        <v>2</v>
      </c>
      <c r="J547">
        <v>2</v>
      </c>
      <c r="K547">
        <v>2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47" s="5" cm="1">
        <f t="array" ref="N547">MAX(IF((ProjectInfoTable[ProjectName]=ContinuousStatsTable[[#This Row],[ProjectName]]),(ProjectInfoTable[ProjectName]=ContinuousStatsTable[[#This Row],[ProjectName]])*ProjectInfoTable[NumberOfReplications]))</f>
        <v>50</v>
      </c>
      <c r="O547" s="5" cm="1">
        <f t="array" ref="O547">IFERROR(AVERAGE(IF((ContinuousStatsTable[GroupByKey]=ContinuousStatsTable[[#This Row],[GroupByKey]]),(ContinuousStatsTable[GroupByKey]=ContinuousStatsTable[[#This Row],[GroupByKey]])*ContinuousStatsTable[Average])),0)</f>
        <v>2</v>
      </c>
      <c r="P547" s="5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s="5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s="5" cm="1">
        <f t="array" ref="S547">MIN(IF((ContinuousStatsTable[GroupByKey]=ContinuousStatsTable[[#This Row],[GroupByKey]]),(ContinuousStatsTable[GroupByKey]=ContinuousStatsTable[[#This Row],[GroupByKey]])*ContinuousStatsTable[Average]))</f>
        <v>2</v>
      </c>
      <c r="T547" s="5" cm="1">
        <f t="array" ref="T547">MAX(IF((ContinuousStatsTable[GroupByKey]=ContinuousStatsTable[[#This Row],[GroupByKey]]),(ContinuousStatsTable[GroupByKey]=ContinuousStatsTable[[#This Row],[GroupByKey]])*ContinuousStatsTable[Average]))</f>
        <v>2</v>
      </c>
      <c r="U547" s="5">
        <f>IF((ContinuousStatsTable[[#This Row],[RepsRequested]]&gt;1),ContinuousStatsTable[[#This Row],[HalfWidth]],ContinuousStatsTable[[#This Row],[BatchMeansHalfWidth]])</f>
        <v>0</v>
      </c>
    </row>
    <row r="548" spans="1:21" x14ac:dyDescent="0.25">
      <c r="A548" t="s">
        <v>68</v>
      </c>
      <c r="B548" t="s">
        <v>70</v>
      </c>
      <c r="C548">
        <v>40</v>
      </c>
      <c r="D548" t="s">
        <v>79</v>
      </c>
      <c r="E548" t="s">
        <v>103</v>
      </c>
      <c r="F548" t="s">
        <v>81</v>
      </c>
      <c r="G548">
        <v>9.1580349538446602E-3</v>
      </c>
      <c r="H548">
        <v>2E+20</v>
      </c>
      <c r="I548">
        <v>0</v>
      </c>
      <c r="J548">
        <v>1</v>
      </c>
      <c r="K548">
        <v>0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8" s="5" cm="1">
        <f t="array" ref="N548">MAX(IF((ProjectInfoTable[ProjectName]=ContinuousStatsTable[[#This Row],[ProjectName]]),(ProjectInfoTable[ProjectName]=ContinuousStatsTable[[#This Row],[ProjectName]])*ProjectInfoTable[NumberOfReplications]))</f>
        <v>50</v>
      </c>
      <c r="O548" s="5" cm="1">
        <f t="array" ref="O548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548" s="5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548" s="5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548" s="5" cm="1">
        <f t="array" ref="S548">MIN(IF((ContinuousStatsTable[GroupByKey]=ContinuousStatsTable[[#This Row],[GroupByKey]]),(ContinuousStatsTable[GroupByKey]=ContinuousStatsTable[[#This Row],[GroupByKey]])*ContinuousStatsTable[Average]))</f>
        <v>0</v>
      </c>
      <c r="T548" s="5" cm="1">
        <f t="array" ref="T548">MAX(IF((ContinuousStatsTable[GroupByKey]=ContinuousStatsTable[[#This Row],[GroupByKey]]),(ContinuousStatsTable[GroupByKey]=ContinuousStatsTable[[#This Row],[GroupByKey]])*ContinuousStatsTable[Average]))</f>
        <v>0.19932088640805501</v>
      </c>
      <c r="U548" s="5">
        <f>IF((ContinuousStatsTable[[#This Row],[RepsRequested]]&gt;1),ContinuousStatsTable[[#This Row],[HalfWidth]],ContinuousStatsTable[[#This Row],[BatchMeansHalfWidth]])</f>
        <v>9.3562180916944085E-3</v>
      </c>
    </row>
    <row r="549" spans="1:21" x14ac:dyDescent="0.25">
      <c r="A549" t="s">
        <v>68</v>
      </c>
      <c r="B549" t="s">
        <v>70</v>
      </c>
      <c r="C549">
        <v>40</v>
      </c>
      <c r="D549" t="s">
        <v>84</v>
      </c>
      <c r="E549" t="s">
        <v>103</v>
      </c>
      <c r="F549" t="s">
        <v>81</v>
      </c>
      <c r="G549">
        <v>9.1754516956438395E-2</v>
      </c>
      <c r="H549">
        <v>2E+20</v>
      </c>
      <c r="I549">
        <v>0</v>
      </c>
      <c r="J549">
        <v>2</v>
      </c>
      <c r="K549">
        <v>0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49" s="5" cm="1">
        <f t="array" ref="N549">MAX(IF((ProjectInfoTable[ProjectName]=ContinuousStatsTable[[#This Row],[ProjectName]]),(ProjectInfoTable[ProjectName]=ContinuousStatsTable[[#This Row],[ProjectName]])*ProjectInfoTable[NumberOfReplications]))</f>
        <v>50</v>
      </c>
      <c r="O549" s="5" cm="1">
        <f t="array" ref="O549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549" s="5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549" s="5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549" s="5" cm="1">
        <f t="array" ref="S549">MIN(IF((ContinuousStatsTable[GroupByKey]=ContinuousStatsTable[[#This Row],[GroupByKey]]),(ContinuousStatsTable[GroupByKey]=ContinuousStatsTable[[#This Row],[GroupByKey]])*ContinuousStatsTable[Average]))</f>
        <v>1.39644749780735E-2</v>
      </c>
      <c r="T549" s="5" cm="1">
        <f t="array" ref="T549">MAX(IF((ContinuousStatsTable[GroupByKey]=ContinuousStatsTable[[#This Row],[GroupByKey]]),(ContinuousStatsTable[GroupByKey]=ContinuousStatsTable[[#This Row],[GroupByKey]])*ContinuousStatsTable[Average]))</f>
        <v>1.6678000682321801</v>
      </c>
      <c r="U549" s="5">
        <f>IF((ContinuousStatsTable[[#This Row],[RepsRequested]]&gt;1),ContinuousStatsTable[[#This Row],[HalfWidth]],ContinuousStatsTable[[#This Row],[BatchMeansHalfWidth]])</f>
        <v>7.6930967807074077E-2</v>
      </c>
    </row>
    <row r="550" spans="1:21" x14ac:dyDescent="0.25">
      <c r="A550" t="s">
        <v>68</v>
      </c>
      <c r="B550" t="s">
        <v>70</v>
      </c>
      <c r="C550">
        <v>40</v>
      </c>
      <c r="D550" t="s">
        <v>85</v>
      </c>
      <c r="E550" t="s">
        <v>104</v>
      </c>
      <c r="F550" t="s">
        <v>87</v>
      </c>
      <c r="G550">
        <v>3.3142461343043599</v>
      </c>
      <c r="H550">
        <v>2E+20</v>
      </c>
      <c r="I550">
        <v>0</v>
      </c>
      <c r="J550">
        <v>10</v>
      </c>
      <c r="K550">
        <v>3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50" s="5" cm="1">
        <f t="array" ref="N550">MAX(IF((ProjectInfoTable[ProjectName]=ContinuousStatsTable[[#This Row],[ProjectName]]),(ProjectInfoTable[ProjectName]=ContinuousStatsTable[[#This Row],[ProjectName]])*ProjectInfoTable[NumberOfReplications]))</f>
        <v>50</v>
      </c>
      <c r="O550" s="5" cm="1">
        <f t="array" ref="O550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550" s="5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550" s="5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550" s="5" cm="1">
        <f t="array" ref="S550">MIN(IF((ContinuousStatsTable[GroupByKey]=ContinuousStatsTable[[#This Row],[GroupByKey]]),(ContinuousStatsTable[GroupByKey]=ContinuousStatsTable[[#This Row],[GroupByKey]])*ContinuousStatsTable[Average]))</f>
        <v>2.40422103967127</v>
      </c>
      <c r="T550" s="5" cm="1">
        <f t="array" ref="T550">MAX(IF((ContinuousStatsTable[GroupByKey]=ContinuousStatsTable[[#This Row],[GroupByKey]]),(ContinuousStatsTable[GroupByKey]=ContinuousStatsTable[[#This Row],[GroupByKey]])*ContinuousStatsTable[Average]))</f>
        <v>10.2687249502188</v>
      </c>
      <c r="U550" s="5">
        <f>IF((ContinuousStatsTable[[#This Row],[RepsRequested]]&gt;1),ContinuousStatsTable[[#This Row],[HalfWidth]],ContinuousStatsTable[[#This Row],[BatchMeansHalfWidth]])</f>
        <v>0.35615857598446116</v>
      </c>
    </row>
    <row r="551" spans="1:21" x14ac:dyDescent="0.25">
      <c r="A551" t="s">
        <v>68</v>
      </c>
      <c r="B551" t="s">
        <v>70</v>
      </c>
      <c r="C551">
        <v>40</v>
      </c>
      <c r="D551" t="s">
        <v>100</v>
      </c>
      <c r="E551" t="s">
        <v>103</v>
      </c>
      <c r="F551" t="s">
        <v>81</v>
      </c>
      <c r="G551">
        <v>1.0503526337988799E-2</v>
      </c>
      <c r="H551">
        <v>2E+20</v>
      </c>
      <c r="I551">
        <v>0</v>
      </c>
      <c r="J551">
        <v>1</v>
      </c>
      <c r="K551">
        <v>0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51" s="5" cm="1">
        <f t="array" ref="N551">MAX(IF((ProjectInfoTable[ProjectName]=ContinuousStatsTable[[#This Row],[ProjectName]]),(ProjectInfoTable[ProjectName]=ContinuousStatsTable[[#This Row],[ProjectName]])*ProjectInfoTable[NumberOfReplications]))</f>
        <v>50</v>
      </c>
      <c r="O551" s="5" cm="1">
        <f t="array" ref="O551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551" s="5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551" s="5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551" s="5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s="5" cm="1">
        <f t="array" ref="T551">MAX(IF((ContinuousStatsTable[GroupByKey]=ContinuousStatsTable[[#This Row],[GroupByKey]]),(ContinuousStatsTable[GroupByKey]=ContinuousStatsTable[[#This Row],[GroupByKey]])*ContinuousStatsTable[Average]))</f>
        <v>0.106816394444955</v>
      </c>
      <c r="U551" s="5">
        <f>IF((ContinuousStatsTable[[#This Row],[RepsRequested]]&gt;1),ContinuousStatsTable[[#This Row],[HalfWidth]],ContinuousStatsTable[[#This Row],[BatchMeansHalfWidth]])</f>
        <v>6.064265491757044E-3</v>
      </c>
    </row>
    <row r="552" spans="1:21" x14ac:dyDescent="0.25">
      <c r="A552" t="s">
        <v>68</v>
      </c>
      <c r="B552" t="s">
        <v>70</v>
      </c>
      <c r="C552">
        <v>40</v>
      </c>
      <c r="D552" t="s">
        <v>105</v>
      </c>
      <c r="E552" t="s">
        <v>106</v>
      </c>
      <c r="F552" t="s">
        <v>107</v>
      </c>
      <c r="G552">
        <v>5.4046616908227103E-2</v>
      </c>
      <c r="H552">
        <v>2E+20</v>
      </c>
      <c r="I552">
        <v>0</v>
      </c>
      <c r="J552">
        <v>1</v>
      </c>
      <c r="K552">
        <v>0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52" s="5" cm="1">
        <f t="array" ref="N552">MAX(IF((ProjectInfoTable[ProjectName]=ContinuousStatsTable[[#This Row],[ProjectName]]),(ProjectInfoTable[ProjectName]=ContinuousStatsTable[[#This Row],[ProjectName]])*ProjectInfoTable[NumberOfReplications]))</f>
        <v>50</v>
      </c>
      <c r="O552" s="5" cm="1">
        <f t="array" ref="O552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52" s="5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52" s="5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52" s="5" cm="1">
        <f t="array" ref="S552">MIN(IF((ContinuousStatsTable[GroupByKey]=ContinuousStatsTable[[#This Row],[GroupByKey]]),(ContinuousStatsTable[GroupByKey]=ContinuousStatsTable[[#This Row],[GroupByKey]])*ContinuousStatsTable[Average]))</f>
        <v>1.6518466630091499E-2</v>
      </c>
      <c r="T552" s="5" cm="1">
        <f t="array" ref="T552">MAX(IF((ContinuousStatsTable[GroupByKey]=ContinuousStatsTable[[#This Row],[GroupByKey]]),(ContinuousStatsTable[GroupByKey]=ContinuousStatsTable[[#This Row],[GroupByKey]])*ContinuousStatsTable[Average]))</f>
        <v>0.18039060663533099</v>
      </c>
      <c r="U552" s="5">
        <f>IF((ContinuousStatsTable[[#This Row],[RepsRequested]]&gt;1),ContinuousStatsTable[[#This Row],[HalfWidth]],ContinuousStatsTable[[#This Row],[BatchMeansHalfWidth]])</f>
        <v>9.0604727638161874E-3</v>
      </c>
    </row>
    <row r="553" spans="1:21" x14ac:dyDescent="0.25">
      <c r="A553" t="s">
        <v>68</v>
      </c>
      <c r="B553" t="s">
        <v>70</v>
      </c>
      <c r="C553">
        <v>40</v>
      </c>
      <c r="D553" t="s">
        <v>105</v>
      </c>
      <c r="E553" t="s">
        <v>108</v>
      </c>
      <c r="F553" t="s">
        <v>107</v>
      </c>
      <c r="G553">
        <v>5.4046616908227103E-2</v>
      </c>
      <c r="H553">
        <v>2E+20</v>
      </c>
      <c r="I553">
        <v>0</v>
      </c>
      <c r="J553">
        <v>1</v>
      </c>
      <c r="K553">
        <v>0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53" s="5" cm="1">
        <f t="array" ref="N553">MAX(IF((ProjectInfoTable[ProjectName]=ContinuousStatsTable[[#This Row],[ProjectName]]),(ProjectInfoTable[ProjectName]=ContinuousStatsTable[[#This Row],[ProjectName]])*ProjectInfoTable[NumberOfReplications]))</f>
        <v>50</v>
      </c>
      <c r="O553" s="5" cm="1">
        <f t="array" ref="O553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53" s="5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53" s="5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53" s="5" cm="1">
        <f t="array" ref="S553">MIN(IF((ContinuousStatsTable[GroupByKey]=ContinuousStatsTable[[#This Row],[GroupByKey]]),(ContinuousStatsTable[GroupByKey]=ContinuousStatsTable[[#This Row],[GroupByKey]])*ContinuousStatsTable[Average]))</f>
        <v>1.6518466630091499E-2</v>
      </c>
      <c r="T553" s="5" cm="1">
        <f t="array" ref="T553">MAX(IF((ContinuousStatsTable[GroupByKey]=ContinuousStatsTable[[#This Row],[GroupByKey]]),(ContinuousStatsTable[GroupByKey]=ContinuousStatsTable[[#This Row],[GroupByKey]])*ContinuousStatsTable[Average]))</f>
        <v>0.18039060663533099</v>
      </c>
      <c r="U553" s="5">
        <f>IF((ContinuousStatsTable[[#This Row],[RepsRequested]]&gt;1),ContinuousStatsTable[[#This Row],[HalfWidth]],ContinuousStatsTable[[#This Row],[BatchMeansHalfWidth]])</f>
        <v>9.0604727638161874E-3</v>
      </c>
    </row>
    <row r="554" spans="1:21" x14ac:dyDescent="0.25">
      <c r="A554" t="s">
        <v>68</v>
      </c>
      <c r="B554" t="s">
        <v>70</v>
      </c>
      <c r="C554">
        <v>40</v>
      </c>
      <c r="D554" t="s">
        <v>105</v>
      </c>
      <c r="E554" t="s">
        <v>109</v>
      </c>
      <c r="F554" t="s">
        <v>107</v>
      </c>
      <c r="G554">
        <v>1</v>
      </c>
      <c r="H554">
        <v>2E+20</v>
      </c>
      <c r="I554">
        <v>1</v>
      </c>
      <c r="J554">
        <v>1</v>
      </c>
      <c r="K554">
        <v>1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54" s="5" cm="1">
        <f t="array" ref="N554">MAX(IF((ProjectInfoTable[ProjectName]=ContinuousStatsTable[[#This Row],[ProjectName]]),(ProjectInfoTable[ProjectName]=ContinuousStatsTable[[#This Row],[ProjectName]])*ProjectInfoTable[NumberOfReplications]))</f>
        <v>50</v>
      </c>
      <c r="O554" s="5" cm="1">
        <f t="array" ref="O554">IFERROR(AVERAGE(IF((ContinuousStatsTable[GroupByKey]=ContinuousStatsTable[[#This Row],[GroupByKey]]),(ContinuousStatsTable[GroupByKey]=ContinuousStatsTable[[#This Row],[GroupByKey]])*ContinuousStatsTable[Average])),0)</f>
        <v>1</v>
      </c>
      <c r="P554" s="5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0</v>
      </c>
      <c r="Q554" s="5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4" s="5" cm="1">
        <f t="array" ref="S554">MIN(IF((ContinuousStatsTable[GroupByKey]=ContinuousStatsTable[[#This Row],[GroupByKey]]),(ContinuousStatsTable[GroupByKey]=ContinuousStatsTable[[#This Row],[GroupByKey]])*ContinuousStatsTable[Average]))</f>
        <v>1</v>
      </c>
      <c r="T554" s="5" cm="1">
        <f t="array" ref="T554">MAX(IF((ContinuousStatsTable[GroupByKey]=ContinuousStatsTable[[#This Row],[GroupByKey]]),(ContinuousStatsTable[GroupByKey]=ContinuousStatsTable[[#This Row],[GroupByKey]])*ContinuousStatsTable[Average]))</f>
        <v>1</v>
      </c>
      <c r="U554" s="5">
        <f>IF((ContinuousStatsTable[[#This Row],[RepsRequested]]&gt;1),ContinuousStatsTable[[#This Row],[HalfWidth]],ContinuousStatsTable[[#This Row],[BatchMeansHalfWidth]])</f>
        <v>0</v>
      </c>
    </row>
    <row r="555" spans="1:21" x14ac:dyDescent="0.25">
      <c r="A555" t="s">
        <v>68</v>
      </c>
      <c r="B555" t="s">
        <v>70</v>
      </c>
      <c r="C555">
        <v>40</v>
      </c>
      <c r="D555" t="s">
        <v>110</v>
      </c>
      <c r="E555" t="s">
        <v>106</v>
      </c>
      <c r="F555" t="s">
        <v>107</v>
      </c>
      <c r="G555">
        <v>0.80589819237227101</v>
      </c>
      <c r="H555">
        <v>2E+20</v>
      </c>
      <c r="I555">
        <v>0</v>
      </c>
      <c r="J555">
        <v>1</v>
      </c>
      <c r="K555">
        <v>1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55" s="5" cm="1">
        <f t="array" ref="N555">MAX(IF((ProjectInfoTable[ProjectName]=ContinuousStatsTable[[#This Row],[ProjectName]]),(ProjectInfoTable[ProjectName]=ContinuousStatsTable[[#This Row],[ProjectName]])*ProjectInfoTable[NumberOfReplications]))</f>
        <v>50</v>
      </c>
      <c r="O555" s="5" cm="1">
        <f t="array" ref="O555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555" s="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555" s="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555" s="5" cm="1">
        <f t="array" ref="S555">MIN(IF((ContinuousStatsTable[GroupByKey]=ContinuousStatsTable[[#This Row],[GroupByKey]]),(ContinuousStatsTable[GroupByKey]=ContinuousStatsTable[[#This Row],[GroupByKey]])*ContinuousStatsTable[Average]))</f>
        <v>0.71461756258065001</v>
      </c>
      <c r="T555" s="5" cm="1">
        <f t="array" ref="T555">MAX(IF((ContinuousStatsTable[GroupByKey]=ContinuousStatsTable[[#This Row],[GroupByKey]]),(ContinuousStatsTable[GroupByKey]=ContinuousStatsTable[[#This Row],[GroupByKey]])*ContinuousStatsTable[Average]))</f>
        <v>0.94034020197328505</v>
      </c>
      <c r="U555" s="5">
        <f>IF((ContinuousStatsTable[[#This Row],[RepsRequested]]&gt;1),ContinuousStatsTable[[#This Row],[HalfWidth]],ContinuousStatsTable[[#This Row],[BatchMeansHalfWidth]])</f>
        <v>1.3128379112122017E-2</v>
      </c>
    </row>
    <row r="556" spans="1:21" x14ac:dyDescent="0.25">
      <c r="A556" t="s">
        <v>68</v>
      </c>
      <c r="B556" t="s">
        <v>70</v>
      </c>
      <c r="C556">
        <v>40</v>
      </c>
      <c r="D556" t="s">
        <v>110</v>
      </c>
      <c r="E556" t="s">
        <v>108</v>
      </c>
      <c r="F556" t="s">
        <v>107</v>
      </c>
      <c r="G556">
        <v>2.4176945771168099</v>
      </c>
      <c r="H556">
        <v>2E+20</v>
      </c>
      <c r="I556">
        <v>0</v>
      </c>
      <c r="J556">
        <v>3</v>
      </c>
      <c r="K556">
        <v>3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56" s="5" cm="1">
        <f t="array" ref="N556">MAX(IF((ProjectInfoTable[ProjectName]=ContinuousStatsTable[[#This Row],[ProjectName]]),(ProjectInfoTable[ProjectName]=ContinuousStatsTable[[#This Row],[ProjectName]])*ProjectInfoTable[NumberOfReplications]))</f>
        <v>50</v>
      </c>
      <c r="O556" s="5" cm="1">
        <f t="array" ref="O556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556" s="5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556" s="5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556" s="5" cm="1">
        <f t="array" ref="S556">MIN(IF((ContinuousStatsTable[GroupByKey]=ContinuousStatsTable[[#This Row],[GroupByKey]]),(ContinuousStatsTable[GroupByKey]=ContinuousStatsTable[[#This Row],[GroupByKey]])*ContinuousStatsTable[Average]))</f>
        <v>2.1438526877419499</v>
      </c>
      <c r="T556" s="5" cm="1">
        <f t="array" ref="T556">MAX(IF((ContinuousStatsTable[GroupByKey]=ContinuousStatsTable[[#This Row],[GroupByKey]]),(ContinuousStatsTable[GroupByKey]=ContinuousStatsTable[[#This Row],[GroupByKey]])*ContinuousStatsTable[Average]))</f>
        <v>2.8210206059198599</v>
      </c>
      <c r="U556" s="5">
        <f>IF((ContinuousStatsTable[[#This Row],[RepsRequested]]&gt;1),ContinuousStatsTable[[#This Row],[HalfWidth]],ContinuousStatsTable[[#This Row],[BatchMeansHalfWidth]])</f>
        <v>3.9385137336366303E-2</v>
      </c>
    </row>
    <row r="557" spans="1:21" x14ac:dyDescent="0.25">
      <c r="A557" t="s">
        <v>68</v>
      </c>
      <c r="B557" t="s">
        <v>70</v>
      </c>
      <c r="C557">
        <v>40</v>
      </c>
      <c r="D557" t="s">
        <v>110</v>
      </c>
      <c r="E557" t="s">
        <v>109</v>
      </c>
      <c r="F557" t="s">
        <v>107</v>
      </c>
      <c r="G557">
        <v>3</v>
      </c>
      <c r="H557">
        <v>2E+20</v>
      </c>
      <c r="I557">
        <v>3</v>
      </c>
      <c r="J557">
        <v>3</v>
      </c>
      <c r="K557">
        <v>3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57" s="5" cm="1">
        <f t="array" ref="N557">MAX(IF((ProjectInfoTable[ProjectName]=ContinuousStatsTable[[#This Row],[ProjectName]]),(ProjectInfoTable[ProjectName]=ContinuousStatsTable[[#This Row],[ProjectName]])*ProjectInfoTable[NumberOfReplications]))</f>
        <v>50</v>
      </c>
      <c r="O557" s="5" cm="1">
        <f t="array" ref="O557">IFERROR(AVERAGE(IF((ContinuousStatsTable[GroupByKey]=ContinuousStatsTable[[#This Row],[GroupByKey]]),(ContinuousStatsTable[GroupByKey]=ContinuousStatsTable[[#This Row],[GroupByKey]])*ContinuousStatsTable[Average])),0)</f>
        <v>3</v>
      </c>
      <c r="P557" s="5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0</v>
      </c>
      <c r="Q557" s="5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7" s="5" cm="1">
        <f t="array" ref="S557">MIN(IF((ContinuousStatsTable[GroupByKey]=ContinuousStatsTable[[#This Row],[GroupByKey]]),(ContinuousStatsTable[GroupByKey]=ContinuousStatsTable[[#This Row],[GroupByKey]])*ContinuousStatsTable[Average]))</f>
        <v>3</v>
      </c>
      <c r="T557" s="5" cm="1">
        <f t="array" ref="T557">MAX(IF((ContinuousStatsTable[GroupByKey]=ContinuousStatsTable[[#This Row],[GroupByKey]]),(ContinuousStatsTable[GroupByKey]=ContinuousStatsTable[[#This Row],[GroupByKey]])*ContinuousStatsTable[Average]))</f>
        <v>3</v>
      </c>
      <c r="U557" s="5">
        <f>IF((ContinuousStatsTable[[#This Row],[RepsRequested]]&gt;1),ContinuousStatsTable[[#This Row],[HalfWidth]],ContinuousStatsTable[[#This Row],[BatchMeansHalfWidth]])</f>
        <v>0</v>
      </c>
    </row>
    <row r="558" spans="1:21" x14ac:dyDescent="0.25">
      <c r="A558" t="s">
        <v>68</v>
      </c>
      <c r="B558" t="s">
        <v>70</v>
      </c>
      <c r="C558">
        <v>40</v>
      </c>
      <c r="D558" t="s">
        <v>102</v>
      </c>
      <c r="E558" t="s">
        <v>103</v>
      </c>
      <c r="F558" t="s">
        <v>81</v>
      </c>
      <c r="G558">
        <v>0.78513547893927804</v>
      </c>
      <c r="H558">
        <v>2E+20</v>
      </c>
      <c r="I558">
        <v>0</v>
      </c>
      <c r="J558">
        <v>7</v>
      </c>
      <c r="K558">
        <v>0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58" s="5" cm="1">
        <f t="array" ref="N558">MAX(IF((ProjectInfoTable[ProjectName]=ContinuousStatsTable[[#This Row],[ProjectName]]),(ProjectInfoTable[ProjectName]=ContinuousStatsTable[[#This Row],[ProjectName]])*ProjectInfoTable[NumberOfReplications]))</f>
        <v>50</v>
      </c>
      <c r="O558" s="5" cm="1">
        <f t="array" ref="O558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558" s="5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558" s="5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558" s="5" cm="1">
        <f t="array" ref="S558">MIN(IF((ContinuousStatsTable[GroupByKey]=ContinuousStatsTable[[#This Row],[GroupByKey]]),(ContinuousStatsTable[GroupByKey]=ContinuousStatsTable[[#This Row],[GroupByKey]])*ContinuousStatsTable[Average]))</f>
        <v>0.19189158616794599</v>
      </c>
      <c r="T558" s="5" cm="1">
        <f t="array" ref="T558">MAX(IF((ContinuousStatsTable[GroupByKey]=ContinuousStatsTable[[#This Row],[GroupByKey]]),(ContinuousStatsTable[GroupByKey]=ContinuousStatsTable[[#This Row],[GroupByKey]])*ContinuousStatsTable[Average]))</f>
        <v>5.4909452366679696</v>
      </c>
      <c r="U558" s="5">
        <f>IF((ContinuousStatsTable[[#This Row],[RepsRequested]]&gt;1),ContinuousStatsTable[[#This Row],[HalfWidth]],ContinuousStatsTable[[#This Row],[BatchMeansHalfWidth]])</f>
        <v>0.24231721094461828</v>
      </c>
    </row>
    <row r="559" spans="1:21" x14ac:dyDescent="0.25">
      <c r="A559" t="s">
        <v>68</v>
      </c>
      <c r="B559" t="s">
        <v>70</v>
      </c>
      <c r="C559">
        <v>40</v>
      </c>
      <c r="D559" t="s">
        <v>111</v>
      </c>
      <c r="E559" t="s">
        <v>106</v>
      </c>
      <c r="F559" t="s">
        <v>107</v>
      </c>
      <c r="G559">
        <v>0.76862160226613196</v>
      </c>
      <c r="H559">
        <v>2E+20</v>
      </c>
      <c r="I559">
        <v>0</v>
      </c>
      <c r="J559">
        <v>1</v>
      </c>
      <c r="K559">
        <v>1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59" s="5" cm="1">
        <f t="array" ref="N559">MAX(IF((ProjectInfoTable[ProjectName]=ContinuousStatsTable[[#This Row],[ProjectName]]),(ProjectInfoTable[ProjectName]=ContinuousStatsTable[[#This Row],[ProjectName]])*ProjectInfoTable[NumberOfReplications]))</f>
        <v>50</v>
      </c>
      <c r="O559" s="5" cm="1">
        <f t="array" ref="O559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559" s="5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559" s="5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559" s="5" cm="1">
        <f t="array" ref="S559">MIN(IF((ContinuousStatsTable[GroupByKey]=ContinuousStatsTable[[#This Row],[GroupByKey]]),(ContinuousStatsTable[GroupByKey]=ContinuousStatsTable[[#This Row],[GroupByKey]])*ContinuousStatsTable[Average]))</f>
        <v>0.65446751492631405</v>
      </c>
      <c r="T559" s="5" cm="1">
        <f t="array" ref="T559">MAX(IF((ContinuousStatsTable[GroupByKey]=ContinuousStatsTable[[#This Row],[GroupByKey]]),(ContinuousStatsTable[GroupByKey]=ContinuousStatsTable[[#This Row],[GroupByKey]])*ContinuousStatsTable[Average]))</f>
        <v>0.87655661977495902</v>
      </c>
      <c r="U559" s="5">
        <f>IF((ContinuousStatsTable[[#This Row],[RepsRequested]]&gt;1),ContinuousStatsTable[[#This Row],[HalfWidth]],ContinuousStatsTable[[#This Row],[BatchMeansHalfWidth]])</f>
        <v>1.2908170108515506E-2</v>
      </c>
    </row>
    <row r="560" spans="1:21" x14ac:dyDescent="0.25">
      <c r="A560" t="s">
        <v>68</v>
      </c>
      <c r="B560" t="s">
        <v>70</v>
      </c>
      <c r="C560">
        <v>40</v>
      </c>
      <c r="D560" t="s">
        <v>111</v>
      </c>
      <c r="E560" t="s">
        <v>108</v>
      </c>
      <c r="F560" t="s">
        <v>107</v>
      </c>
      <c r="G560">
        <v>1.5372432045322599</v>
      </c>
      <c r="H560">
        <v>2E+20</v>
      </c>
      <c r="I560">
        <v>0</v>
      </c>
      <c r="J560">
        <v>2</v>
      </c>
      <c r="K560">
        <v>2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60" s="5" cm="1">
        <f t="array" ref="N560">MAX(IF((ProjectInfoTable[ProjectName]=ContinuousStatsTable[[#This Row],[ProjectName]]),(ProjectInfoTable[ProjectName]=ContinuousStatsTable[[#This Row],[ProjectName]])*ProjectInfoTable[NumberOfReplications]))</f>
        <v>50</v>
      </c>
      <c r="O560" s="5" cm="1">
        <f t="array" ref="O560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560" s="5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560" s="5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560" s="5" cm="1">
        <f t="array" ref="S560">MIN(IF((ContinuousStatsTable[GroupByKey]=ContinuousStatsTable[[#This Row],[GroupByKey]]),(ContinuousStatsTable[GroupByKey]=ContinuousStatsTable[[#This Row],[GroupByKey]])*ContinuousStatsTable[Average]))</f>
        <v>1.3089350298526301</v>
      </c>
      <c r="T560" s="5" cm="1">
        <f t="array" ref="T560">MAX(IF((ContinuousStatsTable[GroupByKey]=ContinuousStatsTable[[#This Row],[GroupByKey]]),(ContinuousStatsTable[GroupByKey]=ContinuousStatsTable[[#This Row],[GroupByKey]])*ContinuousStatsTable[Average]))</f>
        <v>1.75311323954992</v>
      </c>
      <c r="U560" s="5">
        <f>IF((ContinuousStatsTable[[#This Row],[RepsRequested]]&gt;1),ContinuousStatsTable[[#This Row],[HalfWidth]],ContinuousStatsTable[[#This Row],[BatchMeansHalfWidth]])</f>
        <v>2.5816340217031112E-2</v>
      </c>
    </row>
    <row r="561" spans="1:21" x14ac:dyDescent="0.25">
      <c r="A561" t="s">
        <v>68</v>
      </c>
      <c r="B561" t="s">
        <v>70</v>
      </c>
      <c r="C561">
        <v>40</v>
      </c>
      <c r="D561" t="s">
        <v>111</v>
      </c>
      <c r="E561" t="s">
        <v>109</v>
      </c>
      <c r="F561" t="s">
        <v>107</v>
      </c>
      <c r="G561">
        <v>2</v>
      </c>
      <c r="H561">
        <v>2E+20</v>
      </c>
      <c r="I561">
        <v>2</v>
      </c>
      <c r="J561">
        <v>2</v>
      </c>
      <c r="K561">
        <v>2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61" s="5" cm="1">
        <f t="array" ref="N561">MAX(IF((ProjectInfoTable[ProjectName]=ContinuousStatsTable[[#This Row],[ProjectName]]),(ProjectInfoTable[ProjectName]=ContinuousStatsTable[[#This Row],[ProjectName]])*ProjectInfoTable[NumberOfReplications]))</f>
        <v>50</v>
      </c>
      <c r="O561" s="5" cm="1">
        <f t="array" ref="O561">IFERROR(AVERAGE(IF((ContinuousStatsTable[GroupByKey]=ContinuousStatsTable[[#This Row],[GroupByKey]]),(ContinuousStatsTable[GroupByKey]=ContinuousStatsTable[[#This Row],[GroupByKey]])*ContinuousStatsTable[Average])),0)</f>
        <v>2</v>
      </c>
      <c r="P561" s="5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0</v>
      </c>
      <c r="Q561" s="5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1" s="5" cm="1">
        <f t="array" ref="S561">MIN(IF((ContinuousStatsTable[GroupByKey]=ContinuousStatsTable[[#This Row],[GroupByKey]]),(ContinuousStatsTable[GroupByKey]=ContinuousStatsTable[[#This Row],[GroupByKey]])*ContinuousStatsTable[Average]))</f>
        <v>2</v>
      </c>
      <c r="T561" s="5" cm="1">
        <f t="array" ref="T561">MAX(IF((ContinuousStatsTable[GroupByKey]=ContinuousStatsTable[[#This Row],[GroupByKey]]),(ContinuousStatsTable[GroupByKey]=ContinuousStatsTable[[#This Row],[GroupByKey]])*ContinuousStatsTable[Average]))</f>
        <v>2</v>
      </c>
      <c r="U561" s="5">
        <f>IF((ContinuousStatsTable[[#This Row],[RepsRequested]]&gt;1),ContinuousStatsTable[[#This Row],[HalfWidth]],ContinuousStatsTable[[#This Row],[BatchMeansHalfWidth]])</f>
        <v>0</v>
      </c>
    </row>
    <row r="562" spans="1:21" x14ac:dyDescent="0.25">
      <c r="A562" t="s">
        <v>68</v>
      </c>
      <c r="B562" t="s">
        <v>70</v>
      </c>
      <c r="C562">
        <v>41</v>
      </c>
      <c r="D562" t="s">
        <v>79</v>
      </c>
      <c r="E562" t="s">
        <v>103</v>
      </c>
      <c r="F562" t="s">
        <v>81</v>
      </c>
      <c r="G562">
        <v>5.0727512564287096E-4</v>
      </c>
      <c r="H562">
        <v>2E+20</v>
      </c>
      <c r="I562">
        <v>0</v>
      </c>
      <c r="J562">
        <v>1</v>
      </c>
      <c r="K562">
        <v>0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62" s="5" cm="1">
        <f t="array" ref="N562">MAX(IF((ProjectInfoTable[ProjectName]=ContinuousStatsTable[[#This Row],[ProjectName]]),(ProjectInfoTable[ProjectName]=ContinuousStatsTable[[#This Row],[ProjectName]])*ProjectInfoTable[NumberOfReplications]))</f>
        <v>50</v>
      </c>
      <c r="O562" s="5" cm="1">
        <f t="array" ref="O562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562" s="5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562" s="5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562" s="5" cm="1">
        <f t="array" ref="S562">MIN(IF((ContinuousStatsTable[GroupByKey]=ContinuousStatsTable[[#This Row],[GroupByKey]]),(ContinuousStatsTable[GroupByKey]=ContinuousStatsTable[[#This Row],[GroupByKey]])*ContinuousStatsTable[Average]))</f>
        <v>0</v>
      </c>
      <c r="T562" s="5" cm="1">
        <f t="array" ref="T562">MAX(IF((ContinuousStatsTable[GroupByKey]=ContinuousStatsTable[[#This Row],[GroupByKey]]),(ContinuousStatsTable[GroupByKey]=ContinuousStatsTable[[#This Row],[GroupByKey]])*ContinuousStatsTable[Average]))</f>
        <v>0.19932088640805501</v>
      </c>
      <c r="U562" s="5">
        <f>IF((ContinuousStatsTable[[#This Row],[RepsRequested]]&gt;1),ContinuousStatsTable[[#This Row],[HalfWidth]],ContinuousStatsTable[[#This Row],[BatchMeansHalfWidth]])</f>
        <v>9.3562180916944085E-3</v>
      </c>
    </row>
    <row r="563" spans="1:21" x14ac:dyDescent="0.25">
      <c r="A563" t="s">
        <v>68</v>
      </c>
      <c r="B563" t="s">
        <v>70</v>
      </c>
      <c r="C563">
        <v>41</v>
      </c>
      <c r="D563" t="s">
        <v>84</v>
      </c>
      <c r="E563" t="s">
        <v>103</v>
      </c>
      <c r="F563" t="s">
        <v>81</v>
      </c>
      <c r="G563">
        <v>1.89690167628223E-2</v>
      </c>
      <c r="H563">
        <v>2E+20</v>
      </c>
      <c r="I563">
        <v>0</v>
      </c>
      <c r="J563">
        <v>1</v>
      </c>
      <c r="K563">
        <v>0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63" s="5" cm="1">
        <f t="array" ref="N563">MAX(IF((ProjectInfoTable[ProjectName]=ContinuousStatsTable[[#This Row],[ProjectName]]),(ProjectInfoTable[ProjectName]=ContinuousStatsTable[[#This Row],[ProjectName]])*ProjectInfoTable[NumberOfReplications]))</f>
        <v>50</v>
      </c>
      <c r="O563" s="5" cm="1">
        <f t="array" ref="O563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563" s="5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563" s="5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563" s="5" cm="1">
        <f t="array" ref="S563">MIN(IF((ContinuousStatsTable[GroupByKey]=ContinuousStatsTable[[#This Row],[GroupByKey]]),(ContinuousStatsTable[GroupByKey]=ContinuousStatsTable[[#This Row],[GroupByKey]])*ContinuousStatsTable[Average]))</f>
        <v>1.39644749780735E-2</v>
      </c>
      <c r="T563" s="5" cm="1">
        <f t="array" ref="T563">MAX(IF((ContinuousStatsTable[GroupByKey]=ContinuousStatsTable[[#This Row],[GroupByKey]]),(ContinuousStatsTable[GroupByKey]=ContinuousStatsTable[[#This Row],[GroupByKey]])*ContinuousStatsTable[Average]))</f>
        <v>1.6678000682321801</v>
      </c>
      <c r="U563" s="5">
        <f>IF((ContinuousStatsTable[[#This Row],[RepsRequested]]&gt;1),ContinuousStatsTable[[#This Row],[HalfWidth]],ContinuousStatsTable[[#This Row],[BatchMeansHalfWidth]])</f>
        <v>7.6930967807074077E-2</v>
      </c>
    </row>
    <row r="564" spans="1:21" x14ac:dyDescent="0.25">
      <c r="A564" t="s">
        <v>68</v>
      </c>
      <c r="B564" t="s">
        <v>70</v>
      </c>
      <c r="C564">
        <v>41</v>
      </c>
      <c r="D564" t="s">
        <v>85</v>
      </c>
      <c r="E564" t="s">
        <v>104</v>
      </c>
      <c r="F564" t="s">
        <v>87</v>
      </c>
      <c r="G564">
        <v>2.4219186653656402</v>
      </c>
      <c r="H564">
        <v>2E+20</v>
      </c>
      <c r="I564">
        <v>0</v>
      </c>
      <c r="J564">
        <v>5</v>
      </c>
      <c r="K564">
        <v>3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4" s="5" cm="1">
        <f t="array" ref="N564">MAX(IF((ProjectInfoTable[ProjectName]=ContinuousStatsTable[[#This Row],[ProjectName]]),(ProjectInfoTable[ProjectName]=ContinuousStatsTable[[#This Row],[ProjectName]])*ProjectInfoTable[NumberOfReplications]))</f>
        <v>50</v>
      </c>
      <c r="O564" s="5" cm="1">
        <f t="array" ref="O564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564" s="5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564" s="5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564" s="5" cm="1">
        <f t="array" ref="S564">MIN(IF((ContinuousStatsTable[GroupByKey]=ContinuousStatsTable[[#This Row],[GroupByKey]]),(ContinuousStatsTable[GroupByKey]=ContinuousStatsTable[[#This Row],[GroupByKey]])*ContinuousStatsTable[Average]))</f>
        <v>2.40422103967127</v>
      </c>
      <c r="T564" s="5" cm="1">
        <f t="array" ref="T564">MAX(IF((ContinuousStatsTable[GroupByKey]=ContinuousStatsTable[[#This Row],[GroupByKey]]),(ContinuousStatsTable[GroupByKey]=ContinuousStatsTable[[#This Row],[GroupByKey]])*ContinuousStatsTable[Average]))</f>
        <v>10.2687249502188</v>
      </c>
      <c r="U564" s="5">
        <f>IF((ContinuousStatsTable[[#This Row],[RepsRequested]]&gt;1),ContinuousStatsTable[[#This Row],[HalfWidth]],ContinuousStatsTable[[#This Row],[BatchMeansHalfWidth]])</f>
        <v>0.35615857598446116</v>
      </c>
    </row>
    <row r="565" spans="1:21" x14ac:dyDescent="0.25">
      <c r="A565" t="s">
        <v>68</v>
      </c>
      <c r="B565" t="s">
        <v>70</v>
      </c>
      <c r="C565">
        <v>41</v>
      </c>
      <c r="D565" t="s">
        <v>100</v>
      </c>
      <c r="E565" t="s">
        <v>103</v>
      </c>
      <c r="F565" t="s">
        <v>81</v>
      </c>
      <c r="G565">
        <v>1.71581117811696E-3</v>
      </c>
      <c r="H565">
        <v>2E+20</v>
      </c>
      <c r="I565">
        <v>0</v>
      </c>
      <c r="J565">
        <v>1</v>
      </c>
      <c r="K565">
        <v>0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65" s="5" cm="1">
        <f t="array" ref="N565">MAX(IF((ProjectInfoTable[ProjectName]=ContinuousStatsTable[[#This Row],[ProjectName]]),(ProjectInfoTable[ProjectName]=ContinuousStatsTable[[#This Row],[ProjectName]])*ProjectInfoTable[NumberOfReplications]))</f>
        <v>50</v>
      </c>
      <c r="O565" s="5" cm="1">
        <f t="array" ref="O565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565" s="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565" s="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565" s="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s="5" cm="1">
        <f t="array" ref="T565">MAX(IF((ContinuousStatsTable[GroupByKey]=ContinuousStatsTable[[#This Row],[GroupByKey]]),(ContinuousStatsTable[GroupByKey]=ContinuousStatsTable[[#This Row],[GroupByKey]])*ContinuousStatsTable[Average]))</f>
        <v>0.106816394444955</v>
      </c>
      <c r="U565" s="5">
        <f>IF((ContinuousStatsTable[[#This Row],[RepsRequested]]&gt;1),ContinuousStatsTable[[#This Row],[HalfWidth]],ContinuousStatsTable[[#This Row],[BatchMeansHalfWidth]])</f>
        <v>6.064265491757044E-3</v>
      </c>
    </row>
    <row r="566" spans="1:21" x14ac:dyDescent="0.25">
      <c r="A566" t="s">
        <v>68</v>
      </c>
      <c r="B566" t="s">
        <v>70</v>
      </c>
      <c r="C566">
        <v>41</v>
      </c>
      <c r="D566" t="s">
        <v>105</v>
      </c>
      <c r="E566" t="s">
        <v>106</v>
      </c>
      <c r="F566" t="s">
        <v>107</v>
      </c>
      <c r="G566">
        <v>5.5373686036672698E-2</v>
      </c>
      <c r="H566">
        <v>2E+20</v>
      </c>
      <c r="I566">
        <v>0</v>
      </c>
      <c r="J566">
        <v>1</v>
      </c>
      <c r="K566">
        <v>0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66" s="5" cm="1">
        <f t="array" ref="N566">MAX(IF((ProjectInfoTable[ProjectName]=ContinuousStatsTable[[#This Row],[ProjectName]]),(ProjectInfoTable[ProjectName]=ContinuousStatsTable[[#This Row],[ProjectName]])*ProjectInfoTable[NumberOfReplications]))</f>
        <v>50</v>
      </c>
      <c r="O566" s="5" cm="1">
        <f t="array" ref="O566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66" s="5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66" s="5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66" s="5" cm="1">
        <f t="array" ref="S566">MIN(IF((ContinuousStatsTable[GroupByKey]=ContinuousStatsTable[[#This Row],[GroupByKey]]),(ContinuousStatsTable[GroupByKey]=ContinuousStatsTable[[#This Row],[GroupByKey]])*ContinuousStatsTable[Average]))</f>
        <v>1.6518466630091499E-2</v>
      </c>
      <c r="T566" s="5" cm="1">
        <f t="array" ref="T566">MAX(IF((ContinuousStatsTable[GroupByKey]=ContinuousStatsTable[[#This Row],[GroupByKey]]),(ContinuousStatsTable[GroupByKey]=ContinuousStatsTable[[#This Row],[GroupByKey]])*ContinuousStatsTable[Average]))</f>
        <v>0.18039060663533099</v>
      </c>
      <c r="U566" s="5">
        <f>IF((ContinuousStatsTable[[#This Row],[RepsRequested]]&gt;1),ContinuousStatsTable[[#This Row],[HalfWidth]],ContinuousStatsTable[[#This Row],[BatchMeansHalfWidth]])</f>
        <v>9.0604727638161874E-3</v>
      </c>
    </row>
    <row r="567" spans="1:21" x14ac:dyDescent="0.25">
      <c r="A567" t="s">
        <v>68</v>
      </c>
      <c r="B567" t="s">
        <v>70</v>
      </c>
      <c r="C567">
        <v>41</v>
      </c>
      <c r="D567" t="s">
        <v>105</v>
      </c>
      <c r="E567" t="s">
        <v>108</v>
      </c>
      <c r="F567" t="s">
        <v>107</v>
      </c>
      <c r="G567">
        <v>5.5373686036672698E-2</v>
      </c>
      <c r="H567">
        <v>2E+20</v>
      </c>
      <c r="I567">
        <v>0</v>
      </c>
      <c r="J567">
        <v>1</v>
      </c>
      <c r="K567">
        <v>0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67" s="5" cm="1">
        <f t="array" ref="N567">MAX(IF((ProjectInfoTable[ProjectName]=ContinuousStatsTable[[#This Row],[ProjectName]]),(ProjectInfoTable[ProjectName]=ContinuousStatsTable[[#This Row],[ProjectName]])*ProjectInfoTable[NumberOfReplications]))</f>
        <v>50</v>
      </c>
      <c r="O567" s="5" cm="1">
        <f t="array" ref="O567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67" s="5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67" s="5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67" s="5" cm="1">
        <f t="array" ref="S567">MIN(IF((ContinuousStatsTable[GroupByKey]=ContinuousStatsTable[[#This Row],[GroupByKey]]),(ContinuousStatsTable[GroupByKey]=ContinuousStatsTable[[#This Row],[GroupByKey]])*ContinuousStatsTable[Average]))</f>
        <v>1.6518466630091499E-2</v>
      </c>
      <c r="T567" s="5" cm="1">
        <f t="array" ref="T567">MAX(IF((ContinuousStatsTable[GroupByKey]=ContinuousStatsTable[[#This Row],[GroupByKey]]),(ContinuousStatsTable[GroupByKey]=ContinuousStatsTable[[#This Row],[GroupByKey]])*ContinuousStatsTable[Average]))</f>
        <v>0.18039060663533099</v>
      </c>
      <c r="U567" s="5">
        <f>IF((ContinuousStatsTable[[#This Row],[RepsRequested]]&gt;1),ContinuousStatsTable[[#This Row],[HalfWidth]],ContinuousStatsTable[[#This Row],[BatchMeansHalfWidth]])</f>
        <v>9.0604727638161874E-3</v>
      </c>
    </row>
    <row r="568" spans="1:21" x14ac:dyDescent="0.25">
      <c r="A568" t="s">
        <v>68</v>
      </c>
      <c r="B568" t="s">
        <v>70</v>
      </c>
      <c r="C568">
        <v>41</v>
      </c>
      <c r="D568" t="s">
        <v>105</v>
      </c>
      <c r="E568" t="s">
        <v>109</v>
      </c>
      <c r="F568" t="s">
        <v>107</v>
      </c>
      <c r="G568">
        <v>1</v>
      </c>
      <c r="H568">
        <v>2E+20</v>
      </c>
      <c r="I568">
        <v>1</v>
      </c>
      <c r="J568">
        <v>1</v>
      </c>
      <c r="K568">
        <v>1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68" s="5" cm="1">
        <f t="array" ref="N568">MAX(IF((ProjectInfoTable[ProjectName]=ContinuousStatsTable[[#This Row],[ProjectName]]),(ProjectInfoTable[ProjectName]=ContinuousStatsTable[[#This Row],[ProjectName]])*ProjectInfoTable[NumberOfReplications]))</f>
        <v>50</v>
      </c>
      <c r="O568" s="5" cm="1">
        <f t="array" ref="O568">IFERROR(AVERAGE(IF((ContinuousStatsTable[GroupByKey]=ContinuousStatsTable[[#This Row],[GroupByKey]]),(ContinuousStatsTable[GroupByKey]=ContinuousStatsTable[[#This Row],[GroupByKey]])*ContinuousStatsTable[Average])),0)</f>
        <v>1</v>
      </c>
      <c r="P568" s="5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0</v>
      </c>
      <c r="Q568" s="5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8" s="5" cm="1">
        <f t="array" ref="S568">MIN(IF((ContinuousStatsTable[GroupByKey]=ContinuousStatsTable[[#This Row],[GroupByKey]]),(ContinuousStatsTable[GroupByKey]=ContinuousStatsTable[[#This Row],[GroupByKey]])*ContinuousStatsTable[Average]))</f>
        <v>1</v>
      </c>
      <c r="T568" s="5" cm="1">
        <f t="array" ref="T568">MAX(IF((ContinuousStatsTable[GroupByKey]=ContinuousStatsTable[[#This Row],[GroupByKey]]),(ContinuousStatsTable[GroupByKey]=ContinuousStatsTable[[#This Row],[GroupByKey]])*ContinuousStatsTable[Average]))</f>
        <v>1</v>
      </c>
      <c r="U568" s="5">
        <f>IF((ContinuousStatsTable[[#This Row],[RepsRequested]]&gt;1),ContinuousStatsTable[[#This Row],[HalfWidth]],ContinuousStatsTable[[#This Row],[BatchMeansHalfWidth]])</f>
        <v>0</v>
      </c>
    </row>
    <row r="569" spans="1:21" x14ac:dyDescent="0.25">
      <c r="A569" t="s">
        <v>68</v>
      </c>
      <c r="B569" t="s">
        <v>70</v>
      </c>
      <c r="C569">
        <v>41</v>
      </c>
      <c r="D569" t="s">
        <v>110</v>
      </c>
      <c r="E569" t="s">
        <v>106</v>
      </c>
      <c r="F569" t="s">
        <v>107</v>
      </c>
      <c r="G569">
        <v>0.73627832537703797</v>
      </c>
      <c r="H569">
        <v>2E+20</v>
      </c>
      <c r="I569">
        <v>0</v>
      </c>
      <c r="J569">
        <v>1</v>
      </c>
      <c r="K569">
        <v>1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69" s="5" cm="1">
        <f t="array" ref="N569">MAX(IF((ProjectInfoTable[ProjectName]=ContinuousStatsTable[[#This Row],[ProjectName]]),(ProjectInfoTable[ProjectName]=ContinuousStatsTable[[#This Row],[ProjectName]])*ProjectInfoTable[NumberOfReplications]))</f>
        <v>50</v>
      </c>
      <c r="O569" s="5" cm="1">
        <f t="array" ref="O569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569" s="5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569" s="5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569" s="5" cm="1">
        <f t="array" ref="S569">MIN(IF((ContinuousStatsTable[GroupByKey]=ContinuousStatsTable[[#This Row],[GroupByKey]]),(ContinuousStatsTable[GroupByKey]=ContinuousStatsTable[[#This Row],[GroupByKey]])*ContinuousStatsTable[Average]))</f>
        <v>0.71461756258065001</v>
      </c>
      <c r="T569" s="5" cm="1">
        <f t="array" ref="T569">MAX(IF((ContinuousStatsTable[GroupByKey]=ContinuousStatsTable[[#This Row],[GroupByKey]]),(ContinuousStatsTable[GroupByKey]=ContinuousStatsTable[[#This Row],[GroupByKey]])*ContinuousStatsTable[Average]))</f>
        <v>0.94034020197328505</v>
      </c>
      <c r="U569" s="5">
        <f>IF((ContinuousStatsTable[[#This Row],[RepsRequested]]&gt;1),ContinuousStatsTable[[#This Row],[HalfWidth]],ContinuousStatsTable[[#This Row],[BatchMeansHalfWidth]])</f>
        <v>1.3128379112122017E-2</v>
      </c>
    </row>
    <row r="570" spans="1:21" x14ac:dyDescent="0.25">
      <c r="A570" t="s">
        <v>68</v>
      </c>
      <c r="B570" t="s">
        <v>70</v>
      </c>
      <c r="C570">
        <v>41</v>
      </c>
      <c r="D570" t="s">
        <v>110</v>
      </c>
      <c r="E570" t="s">
        <v>108</v>
      </c>
      <c r="F570" t="s">
        <v>107</v>
      </c>
      <c r="G570">
        <v>2.2088349761311199</v>
      </c>
      <c r="H570">
        <v>2E+20</v>
      </c>
      <c r="I570">
        <v>0</v>
      </c>
      <c r="J570">
        <v>3</v>
      </c>
      <c r="K570">
        <v>3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70" s="5" cm="1">
        <f t="array" ref="N570">MAX(IF((ProjectInfoTable[ProjectName]=ContinuousStatsTable[[#This Row],[ProjectName]]),(ProjectInfoTable[ProjectName]=ContinuousStatsTable[[#This Row],[ProjectName]])*ProjectInfoTable[NumberOfReplications]))</f>
        <v>50</v>
      </c>
      <c r="O570" s="5" cm="1">
        <f t="array" ref="O570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570" s="5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570" s="5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570" s="5" cm="1">
        <f t="array" ref="S570">MIN(IF((ContinuousStatsTable[GroupByKey]=ContinuousStatsTable[[#This Row],[GroupByKey]]),(ContinuousStatsTable[GroupByKey]=ContinuousStatsTable[[#This Row],[GroupByKey]])*ContinuousStatsTable[Average]))</f>
        <v>2.1438526877419499</v>
      </c>
      <c r="T570" s="5" cm="1">
        <f t="array" ref="T570">MAX(IF((ContinuousStatsTable[GroupByKey]=ContinuousStatsTable[[#This Row],[GroupByKey]]),(ContinuousStatsTable[GroupByKey]=ContinuousStatsTable[[#This Row],[GroupByKey]])*ContinuousStatsTable[Average]))</f>
        <v>2.8210206059198599</v>
      </c>
      <c r="U570" s="5">
        <f>IF((ContinuousStatsTable[[#This Row],[RepsRequested]]&gt;1),ContinuousStatsTable[[#This Row],[HalfWidth]],ContinuousStatsTable[[#This Row],[BatchMeansHalfWidth]])</f>
        <v>3.9385137336366303E-2</v>
      </c>
    </row>
    <row r="571" spans="1:21" x14ac:dyDescent="0.25">
      <c r="A571" t="s">
        <v>68</v>
      </c>
      <c r="B571" t="s">
        <v>70</v>
      </c>
      <c r="C571">
        <v>41</v>
      </c>
      <c r="D571" t="s">
        <v>110</v>
      </c>
      <c r="E571" t="s">
        <v>109</v>
      </c>
      <c r="F571" t="s">
        <v>107</v>
      </c>
      <c r="G571">
        <v>3</v>
      </c>
      <c r="H571">
        <v>2E+20</v>
      </c>
      <c r="I571">
        <v>3</v>
      </c>
      <c r="J571">
        <v>3</v>
      </c>
      <c r="K571">
        <v>3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71" s="5" cm="1">
        <f t="array" ref="N571">MAX(IF((ProjectInfoTable[ProjectName]=ContinuousStatsTable[[#This Row],[ProjectName]]),(ProjectInfoTable[ProjectName]=ContinuousStatsTable[[#This Row],[ProjectName]])*ProjectInfoTable[NumberOfReplications]))</f>
        <v>50</v>
      </c>
      <c r="O571" s="5" cm="1">
        <f t="array" ref="O571">IFERROR(AVERAGE(IF((ContinuousStatsTable[GroupByKey]=ContinuousStatsTable[[#This Row],[GroupByKey]]),(ContinuousStatsTable[GroupByKey]=ContinuousStatsTable[[#This Row],[GroupByKey]])*ContinuousStatsTable[Average])),0)</f>
        <v>3</v>
      </c>
      <c r="P571" s="5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0</v>
      </c>
      <c r="Q571" s="5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1" s="5" cm="1">
        <f t="array" ref="S571">MIN(IF((ContinuousStatsTable[GroupByKey]=ContinuousStatsTable[[#This Row],[GroupByKey]]),(ContinuousStatsTable[GroupByKey]=ContinuousStatsTable[[#This Row],[GroupByKey]])*ContinuousStatsTable[Average]))</f>
        <v>3</v>
      </c>
      <c r="T571" s="5" cm="1">
        <f t="array" ref="T571">MAX(IF((ContinuousStatsTable[GroupByKey]=ContinuousStatsTable[[#This Row],[GroupByKey]]),(ContinuousStatsTable[GroupByKey]=ContinuousStatsTable[[#This Row],[GroupByKey]])*ContinuousStatsTable[Average]))</f>
        <v>3</v>
      </c>
      <c r="U571" s="5">
        <f>IF((ContinuousStatsTable[[#This Row],[RepsRequested]]&gt;1),ContinuousStatsTable[[#This Row],[HalfWidth]],ContinuousStatsTable[[#This Row],[BatchMeansHalfWidth]])</f>
        <v>0</v>
      </c>
    </row>
    <row r="572" spans="1:21" x14ac:dyDescent="0.25">
      <c r="A572" t="s">
        <v>68</v>
      </c>
      <c r="B572" t="s">
        <v>70</v>
      </c>
      <c r="C572">
        <v>41</v>
      </c>
      <c r="D572" t="s">
        <v>102</v>
      </c>
      <c r="E572" t="s">
        <v>103</v>
      </c>
      <c r="F572" t="s">
        <v>81</v>
      </c>
      <c r="G572">
        <v>0.19189158616794599</v>
      </c>
      <c r="H572">
        <v>2E+20</v>
      </c>
      <c r="I572">
        <v>0</v>
      </c>
      <c r="J572">
        <v>2</v>
      </c>
      <c r="K572">
        <v>0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72" s="5" cm="1">
        <f t="array" ref="N572">MAX(IF((ProjectInfoTable[ProjectName]=ContinuousStatsTable[[#This Row],[ProjectName]]),(ProjectInfoTable[ProjectName]=ContinuousStatsTable[[#This Row],[ProjectName]])*ProjectInfoTable[NumberOfReplications]))</f>
        <v>50</v>
      </c>
      <c r="O572" s="5" cm="1">
        <f t="array" ref="O572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572" s="5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572" s="5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572" s="5" cm="1">
        <f t="array" ref="S572">MIN(IF((ContinuousStatsTable[GroupByKey]=ContinuousStatsTable[[#This Row],[GroupByKey]]),(ContinuousStatsTable[GroupByKey]=ContinuousStatsTable[[#This Row],[GroupByKey]])*ContinuousStatsTable[Average]))</f>
        <v>0.19189158616794599</v>
      </c>
      <c r="T572" s="5" cm="1">
        <f t="array" ref="T572">MAX(IF((ContinuousStatsTable[GroupByKey]=ContinuousStatsTable[[#This Row],[GroupByKey]]),(ContinuousStatsTable[GroupByKey]=ContinuousStatsTable[[#This Row],[GroupByKey]])*ContinuousStatsTable[Average]))</f>
        <v>5.4909452366679696</v>
      </c>
      <c r="U572" s="5">
        <f>IF((ContinuousStatsTable[[#This Row],[RepsRequested]]&gt;1),ContinuousStatsTable[[#This Row],[HalfWidth]],ContinuousStatsTable[[#This Row],[BatchMeansHalfWidth]])</f>
        <v>0.24231721094461828</v>
      </c>
    </row>
    <row r="573" spans="1:21" x14ac:dyDescent="0.25">
      <c r="A573" t="s">
        <v>68</v>
      </c>
      <c r="B573" t="s">
        <v>70</v>
      </c>
      <c r="C573">
        <v>41</v>
      </c>
      <c r="D573" t="s">
        <v>111</v>
      </c>
      <c r="E573" t="s">
        <v>106</v>
      </c>
      <c r="F573" t="s">
        <v>107</v>
      </c>
      <c r="G573">
        <v>0.69959399915300802</v>
      </c>
      <c r="H573">
        <v>2E+20</v>
      </c>
      <c r="I573">
        <v>0</v>
      </c>
      <c r="J573">
        <v>1</v>
      </c>
      <c r="K573">
        <v>1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73" s="5" cm="1">
        <f t="array" ref="N573">MAX(IF((ProjectInfoTable[ProjectName]=ContinuousStatsTable[[#This Row],[ProjectName]]),(ProjectInfoTable[ProjectName]=ContinuousStatsTable[[#This Row],[ProjectName]])*ProjectInfoTable[NumberOfReplications]))</f>
        <v>50</v>
      </c>
      <c r="O573" s="5" cm="1">
        <f t="array" ref="O573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573" s="5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573" s="5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573" s="5" cm="1">
        <f t="array" ref="S573">MIN(IF((ContinuousStatsTable[GroupByKey]=ContinuousStatsTable[[#This Row],[GroupByKey]]),(ContinuousStatsTable[GroupByKey]=ContinuousStatsTable[[#This Row],[GroupByKey]])*ContinuousStatsTable[Average]))</f>
        <v>0.65446751492631405</v>
      </c>
      <c r="T573" s="5" cm="1">
        <f t="array" ref="T573">MAX(IF((ContinuousStatsTable[GroupByKey]=ContinuousStatsTable[[#This Row],[GroupByKey]]),(ContinuousStatsTable[GroupByKey]=ContinuousStatsTable[[#This Row],[GroupByKey]])*ContinuousStatsTable[Average]))</f>
        <v>0.87655661977495902</v>
      </c>
      <c r="U573" s="5">
        <f>IF((ContinuousStatsTable[[#This Row],[RepsRequested]]&gt;1),ContinuousStatsTable[[#This Row],[HalfWidth]],ContinuousStatsTable[[#This Row],[BatchMeansHalfWidth]])</f>
        <v>1.2908170108515506E-2</v>
      </c>
    </row>
    <row r="574" spans="1:21" x14ac:dyDescent="0.25">
      <c r="A574" t="s">
        <v>68</v>
      </c>
      <c r="B574" t="s">
        <v>70</v>
      </c>
      <c r="C574">
        <v>41</v>
      </c>
      <c r="D574" t="s">
        <v>111</v>
      </c>
      <c r="E574" t="s">
        <v>108</v>
      </c>
      <c r="F574" t="s">
        <v>107</v>
      </c>
      <c r="G574">
        <v>1.39918799830602</v>
      </c>
      <c r="H574">
        <v>2E+20</v>
      </c>
      <c r="I574">
        <v>0</v>
      </c>
      <c r="J574">
        <v>2</v>
      </c>
      <c r="K574">
        <v>2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74" s="5" cm="1">
        <f t="array" ref="N574">MAX(IF((ProjectInfoTable[ProjectName]=ContinuousStatsTable[[#This Row],[ProjectName]]),(ProjectInfoTable[ProjectName]=ContinuousStatsTable[[#This Row],[ProjectName]])*ProjectInfoTable[NumberOfReplications]))</f>
        <v>50</v>
      </c>
      <c r="O574" s="5" cm="1">
        <f t="array" ref="O574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574" s="5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574" s="5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574" s="5" cm="1">
        <f t="array" ref="S574">MIN(IF((ContinuousStatsTable[GroupByKey]=ContinuousStatsTable[[#This Row],[GroupByKey]]),(ContinuousStatsTable[GroupByKey]=ContinuousStatsTable[[#This Row],[GroupByKey]])*ContinuousStatsTable[Average]))</f>
        <v>1.3089350298526301</v>
      </c>
      <c r="T574" s="5" cm="1">
        <f t="array" ref="T574">MAX(IF((ContinuousStatsTable[GroupByKey]=ContinuousStatsTable[[#This Row],[GroupByKey]]),(ContinuousStatsTable[GroupByKey]=ContinuousStatsTable[[#This Row],[GroupByKey]])*ContinuousStatsTable[Average]))</f>
        <v>1.75311323954992</v>
      </c>
      <c r="U574" s="5">
        <f>IF((ContinuousStatsTable[[#This Row],[RepsRequested]]&gt;1),ContinuousStatsTable[[#This Row],[HalfWidth]],ContinuousStatsTable[[#This Row],[BatchMeansHalfWidth]])</f>
        <v>2.5816340217031112E-2</v>
      </c>
    </row>
    <row r="575" spans="1:21" x14ac:dyDescent="0.25">
      <c r="A575" t="s">
        <v>68</v>
      </c>
      <c r="B575" t="s">
        <v>70</v>
      </c>
      <c r="C575">
        <v>41</v>
      </c>
      <c r="D575" t="s">
        <v>111</v>
      </c>
      <c r="E575" t="s">
        <v>109</v>
      </c>
      <c r="F575" t="s">
        <v>107</v>
      </c>
      <c r="G575">
        <v>2</v>
      </c>
      <c r="H575">
        <v>2E+20</v>
      </c>
      <c r="I575">
        <v>2</v>
      </c>
      <c r="J575">
        <v>2</v>
      </c>
      <c r="K575">
        <v>2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75" s="5" cm="1">
        <f t="array" ref="N575">MAX(IF((ProjectInfoTable[ProjectName]=ContinuousStatsTable[[#This Row],[ProjectName]]),(ProjectInfoTable[ProjectName]=ContinuousStatsTable[[#This Row],[ProjectName]])*ProjectInfoTable[NumberOfReplications]))</f>
        <v>50</v>
      </c>
      <c r="O575" s="5" cm="1">
        <f t="array" ref="O575">IFERROR(AVERAGE(IF((ContinuousStatsTable[GroupByKey]=ContinuousStatsTable[[#This Row],[GroupByKey]]),(ContinuousStatsTable[GroupByKey]=ContinuousStatsTable[[#This Row],[GroupByKey]])*ContinuousStatsTable[Average])),0)</f>
        <v>2</v>
      </c>
      <c r="P575" s="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0</v>
      </c>
      <c r="Q575" s="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5" s="5" cm="1">
        <f t="array" ref="S575">MIN(IF((ContinuousStatsTable[GroupByKey]=ContinuousStatsTable[[#This Row],[GroupByKey]]),(ContinuousStatsTable[GroupByKey]=ContinuousStatsTable[[#This Row],[GroupByKey]])*ContinuousStatsTable[Average]))</f>
        <v>2</v>
      </c>
      <c r="T575" s="5" cm="1">
        <f t="array" ref="T575">MAX(IF((ContinuousStatsTable[GroupByKey]=ContinuousStatsTable[[#This Row],[GroupByKey]]),(ContinuousStatsTable[GroupByKey]=ContinuousStatsTable[[#This Row],[GroupByKey]])*ContinuousStatsTable[Average]))</f>
        <v>2</v>
      </c>
      <c r="U575" s="5">
        <f>IF((ContinuousStatsTable[[#This Row],[RepsRequested]]&gt;1),ContinuousStatsTable[[#This Row],[HalfWidth]],ContinuousStatsTable[[#This Row],[BatchMeansHalfWidth]])</f>
        <v>0</v>
      </c>
    </row>
    <row r="576" spans="1:21" x14ac:dyDescent="0.25">
      <c r="A576" t="s">
        <v>68</v>
      </c>
      <c r="B576" t="s">
        <v>70</v>
      </c>
      <c r="C576">
        <v>42</v>
      </c>
      <c r="D576" t="s">
        <v>79</v>
      </c>
      <c r="E576" t="s">
        <v>103</v>
      </c>
      <c r="F576" t="s">
        <v>81</v>
      </c>
      <c r="G576">
        <v>1.8504386619536399E-3</v>
      </c>
      <c r="H576">
        <v>2E+20</v>
      </c>
      <c r="I576">
        <v>0</v>
      </c>
      <c r="J576">
        <v>1</v>
      </c>
      <c r="K576">
        <v>0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76" s="5" cm="1">
        <f t="array" ref="N576">MAX(IF((ProjectInfoTable[ProjectName]=ContinuousStatsTable[[#This Row],[ProjectName]]),(ProjectInfoTable[ProjectName]=ContinuousStatsTable[[#This Row],[ProjectName]])*ProjectInfoTable[NumberOfReplications]))</f>
        <v>50</v>
      </c>
      <c r="O576" s="5" cm="1">
        <f t="array" ref="O576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576" s="5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576" s="5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576" s="5" cm="1">
        <f t="array" ref="S576">MIN(IF((ContinuousStatsTable[GroupByKey]=ContinuousStatsTable[[#This Row],[GroupByKey]]),(ContinuousStatsTable[GroupByKey]=ContinuousStatsTable[[#This Row],[GroupByKey]])*ContinuousStatsTable[Average]))</f>
        <v>0</v>
      </c>
      <c r="T576" s="5" cm="1">
        <f t="array" ref="T576">MAX(IF((ContinuousStatsTable[GroupByKey]=ContinuousStatsTable[[#This Row],[GroupByKey]]),(ContinuousStatsTable[GroupByKey]=ContinuousStatsTable[[#This Row],[GroupByKey]])*ContinuousStatsTable[Average]))</f>
        <v>0.19932088640805501</v>
      </c>
      <c r="U576" s="5">
        <f>IF((ContinuousStatsTable[[#This Row],[RepsRequested]]&gt;1),ContinuousStatsTable[[#This Row],[HalfWidth]],ContinuousStatsTable[[#This Row],[BatchMeansHalfWidth]])</f>
        <v>9.3562180916944085E-3</v>
      </c>
    </row>
    <row r="577" spans="1:21" x14ac:dyDescent="0.25">
      <c r="A577" t="s">
        <v>68</v>
      </c>
      <c r="B577" t="s">
        <v>70</v>
      </c>
      <c r="C577">
        <v>42</v>
      </c>
      <c r="D577" t="s">
        <v>84</v>
      </c>
      <c r="E577" t="s">
        <v>103</v>
      </c>
      <c r="F577" t="s">
        <v>81</v>
      </c>
      <c r="G577">
        <v>3.3457724480093598E-2</v>
      </c>
      <c r="H577">
        <v>2E+20</v>
      </c>
      <c r="I577">
        <v>0</v>
      </c>
      <c r="J577">
        <v>1</v>
      </c>
      <c r="K577">
        <v>0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77" s="5" cm="1">
        <f t="array" ref="N577">MAX(IF((ProjectInfoTable[ProjectName]=ContinuousStatsTable[[#This Row],[ProjectName]]),(ProjectInfoTable[ProjectName]=ContinuousStatsTable[[#This Row],[ProjectName]])*ProjectInfoTable[NumberOfReplications]))</f>
        <v>50</v>
      </c>
      <c r="O577" s="5" cm="1">
        <f t="array" ref="O577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577" s="5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577" s="5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577" s="5" cm="1">
        <f t="array" ref="S577">MIN(IF((ContinuousStatsTable[GroupByKey]=ContinuousStatsTable[[#This Row],[GroupByKey]]),(ContinuousStatsTable[GroupByKey]=ContinuousStatsTable[[#This Row],[GroupByKey]])*ContinuousStatsTable[Average]))</f>
        <v>1.39644749780735E-2</v>
      </c>
      <c r="T577" s="5" cm="1">
        <f t="array" ref="T577">MAX(IF((ContinuousStatsTable[GroupByKey]=ContinuousStatsTable[[#This Row],[GroupByKey]]),(ContinuousStatsTable[GroupByKey]=ContinuousStatsTable[[#This Row],[GroupByKey]])*ContinuousStatsTable[Average]))</f>
        <v>1.6678000682321801</v>
      </c>
      <c r="U577" s="5">
        <f>IF((ContinuousStatsTable[[#This Row],[RepsRequested]]&gt;1),ContinuousStatsTable[[#This Row],[HalfWidth]],ContinuousStatsTable[[#This Row],[BatchMeansHalfWidth]])</f>
        <v>7.6930967807074077E-2</v>
      </c>
    </row>
    <row r="578" spans="1:21" x14ac:dyDescent="0.25">
      <c r="A578" t="s">
        <v>68</v>
      </c>
      <c r="B578" t="s">
        <v>70</v>
      </c>
      <c r="C578">
        <v>42</v>
      </c>
      <c r="D578" t="s">
        <v>85</v>
      </c>
      <c r="E578" t="s">
        <v>104</v>
      </c>
      <c r="F578" t="s">
        <v>87</v>
      </c>
      <c r="G578">
        <v>2.40422103967127</v>
      </c>
      <c r="H578">
        <v>2E+20</v>
      </c>
      <c r="I578">
        <v>0</v>
      </c>
      <c r="J578">
        <v>6</v>
      </c>
      <c r="K578">
        <v>2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78" s="5" cm="1">
        <f t="array" ref="N578">MAX(IF((ProjectInfoTable[ProjectName]=ContinuousStatsTable[[#This Row],[ProjectName]]),(ProjectInfoTable[ProjectName]=ContinuousStatsTable[[#This Row],[ProjectName]])*ProjectInfoTable[NumberOfReplications]))</f>
        <v>50</v>
      </c>
      <c r="O578" s="5" cm="1">
        <f t="array" ref="O578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578" s="5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578" s="5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578" s="5" cm="1">
        <f t="array" ref="S578">MIN(IF((ContinuousStatsTable[GroupByKey]=ContinuousStatsTable[[#This Row],[GroupByKey]]),(ContinuousStatsTable[GroupByKey]=ContinuousStatsTable[[#This Row],[GroupByKey]])*ContinuousStatsTable[Average]))</f>
        <v>2.40422103967127</v>
      </c>
      <c r="T578" s="5" cm="1">
        <f t="array" ref="T578">MAX(IF((ContinuousStatsTable[GroupByKey]=ContinuousStatsTable[[#This Row],[GroupByKey]]),(ContinuousStatsTable[GroupByKey]=ContinuousStatsTable[[#This Row],[GroupByKey]])*ContinuousStatsTable[Average]))</f>
        <v>10.2687249502188</v>
      </c>
      <c r="U578" s="5">
        <f>IF((ContinuousStatsTable[[#This Row],[RepsRequested]]&gt;1),ContinuousStatsTable[[#This Row],[HalfWidth]],ContinuousStatsTable[[#This Row],[BatchMeansHalfWidth]])</f>
        <v>0.35615857598446116</v>
      </c>
    </row>
    <row r="579" spans="1:21" x14ac:dyDescent="0.25">
      <c r="A579" t="s">
        <v>68</v>
      </c>
      <c r="B579" t="s">
        <v>70</v>
      </c>
      <c r="C579">
        <v>42</v>
      </c>
      <c r="D579" t="s">
        <v>100</v>
      </c>
      <c r="E579" t="s">
        <v>103</v>
      </c>
      <c r="F579" t="s">
        <v>81</v>
      </c>
      <c r="G579">
        <v>0</v>
      </c>
      <c r="H579">
        <v>2E+20</v>
      </c>
      <c r="I579">
        <v>0</v>
      </c>
      <c r="J579">
        <v>0</v>
      </c>
      <c r="K579">
        <v>0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79" s="5" cm="1">
        <f t="array" ref="N579">MAX(IF((ProjectInfoTable[ProjectName]=ContinuousStatsTable[[#This Row],[ProjectName]]),(ProjectInfoTable[ProjectName]=ContinuousStatsTable[[#This Row],[ProjectName]])*ProjectInfoTable[NumberOfReplications]))</f>
        <v>50</v>
      </c>
      <c r="O579" s="5" cm="1">
        <f t="array" ref="O579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579" s="5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579" s="5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579" s="5" cm="1">
        <f t="array" ref="S579">MIN(IF((ContinuousStatsTable[GroupByKey]=ContinuousStatsTable[[#This Row],[GroupByKey]]),(ContinuousStatsTable[GroupByKey]=ContinuousStatsTable[[#This Row],[GroupByKey]])*ContinuousStatsTable[Average]))</f>
        <v>0</v>
      </c>
      <c r="T579" s="5" cm="1">
        <f t="array" ref="T579">MAX(IF((ContinuousStatsTable[GroupByKey]=ContinuousStatsTable[[#This Row],[GroupByKey]]),(ContinuousStatsTable[GroupByKey]=ContinuousStatsTable[[#This Row],[GroupByKey]])*ContinuousStatsTable[Average]))</f>
        <v>0.106816394444955</v>
      </c>
      <c r="U579" s="5">
        <f>IF((ContinuousStatsTable[[#This Row],[RepsRequested]]&gt;1),ContinuousStatsTable[[#This Row],[HalfWidth]],ContinuousStatsTable[[#This Row],[BatchMeansHalfWidth]])</f>
        <v>6.064265491757044E-3</v>
      </c>
    </row>
    <row r="580" spans="1:21" x14ac:dyDescent="0.25">
      <c r="A580" t="s">
        <v>68</v>
      </c>
      <c r="B580" t="s">
        <v>70</v>
      </c>
      <c r="C580">
        <v>42</v>
      </c>
      <c r="D580" t="s">
        <v>105</v>
      </c>
      <c r="E580" t="s">
        <v>106</v>
      </c>
      <c r="F580" t="s">
        <v>107</v>
      </c>
      <c r="G580">
        <v>6.1819602295062899E-2</v>
      </c>
      <c r="H580">
        <v>2E+20</v>
      </c>
      <c r="I580">
        <v>0</v>
      </c>
      <c r="J580">
        <v>1</v>
      </c>
      <c r="K580">
        <v>0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80" s="5" cm="1">
        <f t="array" ref="N580">MAX(IF((ProjectInfoTable[ProjectName]=ContinuousStatsTable[[#This Row],[ProjectName]]),(ProjectInfoTable[ProjectName]=ContinuousStatsTable[[#This Row],[ProjectName]])*ProjectInfoTable[NumberOfReplications]))</f>
        <v>50</v>
      </c>
      <c r="O580" s="5" cm="1">
        <f t="array" ref="O580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80" s="5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80" s="5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80" s="5" cm="1">
        <f t="array" ref="S580">MIN(IF((ContinuousStatsTable[GroupByKey]=ContinuousStatsTable[[#This Row],[GroupByKey]]),(ContinuousStatsTable[GroupByKey]=ContinuousStatsTable[[#This Row],[GroupByKey]])*ContinuousStatsTable[Average]))</f>
        <v>1.6518466630091499E-2</v>
      </c>
      <c r="T580" s="5" cm="1">
        <f t="array" ref="T580">MAX(IF((ContinuousStatsTable[GroupByKey]=ContinuousStatsTable[[#This Row],[GroupByKey]]),(ContinuousStatsTable[GroupByKey]=ContinuousStatsTable[[#This Row],[GroupByKey]])*ContinuousStatsTable[Average]))</f>
        <v>0.18039060663533099</v>
      </c>
      <c r="U580" s="5">
        <f>IF((ContinuousStatsTable[[#This Row],[RepsRequested]]&gt;1),ContinuousStatsTable[[#This Row],[HalfWidth]],ContinuousStatsTable[[#This Row],[BatchMeansHalfWidth]])</f>
        <v>9.0604727638161874E-3</v>
      </c>
    </row>
    <row r="581" spans="1:21" x14ac:dyDescent="0.25">
      <c r="A581" t="s">
        <v>68</v>
      </c>
      <c r="B581" t="s">
        <v>70</v>
      </c>
      <c r="C581">
        <v>42</v>
      </c>
      <c r="D581" t="s">
        <v>105</v>
      </c>
      <c r="E581" t="s">
        <v>108</v>
      </c>
      <c r="F581" t="s">
        <v>107</v>
      </c>
      <c r="G581">
        <v>6.1819602295062899E-2</v>
      </c>
      <c r="H581">
        <v>2E+20</v>
      </c>
      <c r="I581">
        <v>0</v>
      </c>
      <c r="J581">
        <v>1</v>
      </c>
      <c r="K581">
        <v>0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81" s="5" cm="1">
        <f t="array" ref="N581">MAX(IF((ProjectInfoTable[ProjectName]=ContinuousStatsTable[[#This Row],[ProjectName]]),(ProjectInfoTable[ProjectName]=ContinuousStatsTable[[#This Row],[ProjectName]])*ProjectInfoTable[NumberOfReplications]))</f>
        <v>50</v>
      </c>
      <c r="O581" s="5" cm="1">
        <f t="array" ref="O581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81" s="5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81" s="5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81" s="5" cm="1">
        <f t="array" ref="S581">MIN(IF((ContinuousStatsTable[GroupByKey]=ContinuousStatsTable[[#This Row],[GroupByKey]]),(ContinuousStatsTable[GroupByKey]=ContinuousStatsTable[[#This Row],[GroupByKey]])*ContinuousStatsTable[Average]))</f>
        <v>1.6518466630091499E-2</v>
      </c>
      <c r="T581" s="5" cm="1">
        <f t="array" ref="T581">MAX(IF((ContinuousStatsTable[GroupByKey]=ContinuousStatsTable[[#This Row],[GroupByKey]]),(ContinuousStatsTable[GroupByKey]=ContinuousStatsTable[[#This Row],[GroupByKey]])*ContinuousStatsTable[Average]))</f>
        <v>0.18039060663533099</v>
      </c>
      <c r="U581" s="5">
        <f>IF((ContinuousStatsTable[[#This Row],[RepsRequested]]&gt;1),ContinuousStatsTable[[#This Row],[HalfWidth]],ContinuousStatsTable[[#This Row],[BatchMeansHalfWidth]])</f>
        <v>9.0604727638161874E-3</v>
      </c>
    </row>
    <row r="582" spans="1:21" x14ac:dyDescent="0.25">
      <c r="A582" t="s">
        <v>68</v>
      </c>
      <c r="B582" t="s">
        <v>70</v>
      </c>
      <c r="C582">
        <v>42</v>
      </c>
      <c r="D582" t="s">
        <v>105</v>
      </c>
      <c r="E582" t="s">
        <v>109</v>
      </c>
      <c r="F582" t="s">
        <v>107</v>
      </c>
      <c r="G582">
        <v>1</v>
      </c>
      <c r="H582">
        <v>2E+20</v>
      </c>
      <c r="I582">
        <v>1</v>
      </c>
      <c r="J582">
        <v>1</v>
      </c>
      <c r="K582">
        <v>1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82" s="5" cm="1">
        <f t="array" ref="N582">MAX(IF((ProjectInfoTable[ProjectName]=ContinuousStatsTable[[#This Row],[ProjectName]]),(ProjectInfoTable[ProjectName]=ContinuousStatsTable[[#This Row],[ProjectName]])*ProjectInfoTable[NumberOfReplications]))</f>
        <v>50</v>
      </c>
      <c r="O582" s="5" cm="1">
        <f t="array" ref="O582">IFERROR(AVERAGE(IF((ContinuousStatsTable[GroupByKey]=ContinuousStatsTable[[#This Row],[GroupByKey]]),(ContinuousStatsTable[GroupByKey]=ContinuousStatsTable[[#This Row],[GroupByKey]])*ContinuousStatsTable[Average])),0)</f>
        <v>1</v>
      </c>
      <c r="P582" s="5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0</v>
      </c>
      <c r="Q582" s="5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2" s="5" cm="1">
        <f t="array" ref="S582">MIN(IF((ContinuousStatsTable[GroupByKey]=ContinuousStatsTable[[#This Row],[GroupByKey]]),(ContinuousStatsTable[GroupByKey]=ContinuousStatsTable[[#This Row],[GroupByKey]])*ContinuousStatsTable[Average]))</f>
        <v>1</v>
      </c>
      <c r="T582" s="5" cm="1">
        <f t="array" ref="T582">MAX(IF((ContinuousStatsTable[GroupByKey]=ContinuousStatsTable[[#This Row],[GroupByKey]]),(ContinuousStatsTable[GroupByKey]=ContinuousStatsTable[[#This Row],[GroupByKey]])*ContinuousStatsTable[Average]))</f>
        <v>1</v>
      </c>
      <c r="U582" s="5">
        <f>IF((ContinuousStatsTable[[#This Row],[RepsRequested]]&gt;1),ContinuousStatsTable[[#This Row],[HalfWidth]],ContinuousStatsTable[[#This Row],[BatchMeansHalfWidth]])</f>
        <v>0</v>
      </c>
    </row>
    <row r="583" spans="1:21" x14ac:dyDescent="0.25">
      <c r="A583" t="s">
        <v>68</v>
      </c>
      <c r="B583" t="s">
        <v>70</v>
      </c>
      <c r="C583">
        <v>42</v>
      </c>
      <c r="D583" t="s">
        <v>110</v>
      </c>
      <c r="E583" t="s">
        <v>106</v>
      </c>
      <c r="F583" t="s">
        <v>107</v>
      </c>
      <c r="G583">
        <v>0.71461756258065001</v>
      </c>
      <c r="H583">
        <v>2E+20</v>
      </c>
      <c r="I583">
        <v>0</v>
      </c>
      <c r="J583">
        <v>1</v>
      </c>
      <c r="K583">
        <v>0.66666666666666696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83" s="5" cm="1">
        <f t="array" ref="N583">MAX(IF((ProjectInfoTable[ProjectName]=ContinuousStatsTable[[#This Row],[ProjectName]]),(ProjectInfoTable[ProjectName]=ContinuousStatsTable[[#This Row],[ProjectName]])*ProjectInfoTable[NumberOfReplications]))</f>
        <v>50</v>
      </c>
      <c r="O583" s="5" cm="1">
        <f t="array" ref="O583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583" s="5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583" s="5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583" s="5" cm="1">
        <f t="array" ref="S583">MIN(IF((ContinuousStatsTable[GroupByKey]=ContinuousStatsTable[[#This Row],[GroupByKey]]),(ContinuousStatsTable[GroupByKey]=ContinuousStatsTable[[#This Row],[GroupByKey]])*ContinuousStatsTable[Average]))</f>
        <v>0.71461756258065001</v>
      </c>
      <c r="T583" s="5" cm="1">
        <f t="array" ref="T583">MAX(IF((ContinuousStatsTable[GroupByKey]=ContinuousStatsTable[[#This Row],[GroupByKey]]),(ContinuousStatsTable[GroupByKey]=ContinuousStatsTable[[#This Row],[GroupByKey]])*ContinuousStatsTable[Average]))</f>
        <v>0.94034020197328505</v>
      </c>
      <c r="U583" s="5">
        <f>IF((ContinuousStatsTable[[#This Row],[RepsRequested]]&gt;1),ContinuousStatsTable[[#This Row],[HalfWidth]],ContinuousStatsTable[[#This Row],[BatchMeansHalfWidth]])</f>
        <v>1.3128379112122017E-2</v>
      </c>
    </row>
    <row r="584" spans="1:21" x14ac:dyDescent="0.25">
      <c r="A584" t="s">
        <v>68</v>
      </c>
      <c r="B584" t="s">
        <v>70</v>
      </c>
      <c r="C584">
        <v>42</v>
      </c>
      <c r="D584" t="s">
        <v>110</v>
      </c>
      <c r="E584" t="s">
        <v>108</v>
      </c>
      <c r="F584" t="s">
        <v>107</v>
      </c>
      <c r="G584">
        <v>2.1438526877419499</v>
      </c>
      <c r="H584">
        <v>2E+20</v>
      </c>
      <c r="I584">
        <v>0</v>
      </c>
      <c r="J584">
        <v>3</v>
      </c>
      <c r="K584">
        <v>2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84" s="5" cm="1">
        <f t="array" ref="N584">MAX(IF((ProjectInfoTable[ProjectName]=ContinuousStatsTable[[#This Row],[ProjectName]]),(ProjectInfoTable[ProjectName]=ContinuousStatsTable[[#This Row],[ProjectName]])*ProjectInfoTable[NumberOfReplications]))</f>
        <v>50</v>
      </c>
      <c r="O584" s="5" cm="1">
        <f t="array" ref="O584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584" s="5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584" s="5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584" s="5" cm="1">
        <f t="array" ref="S584">MIN(IF((ContinuousStatsTable[GroupByKey]=ContinuousStatsTable[[#This Row],[GroupByKey]]),(ContinuousStatsTable[GroupByKey]=ContinuousStatsTable[[#This Row],[GroupByKey]])*ContinuousStatsTable[Average]))</f>
        <v>2.1438526877419499</v>
      </c>
      <c r="T584" s="5" cm="1">
        <f t="array" ref="T584">MAX(IF((ContinuousStatsTable[GroupByKey]=ContinuousStatsTable[[#This Row],[GroupByKey]]),(ContinuousStatsTable[GroupByKey]=ContinuousStatsTable[[#This Row],[GroupByKey]])*ContinuousStatsTable[Average]))</f>
        <v>2.8210206059198599</v>
      </c>
      <c r="U584" s="5">
        <f>IF((ContinuousStatsTable[[#This Row],[RepsRequested]]&gt;1),ContinuousStatsTable[[#This Row],[HalfWidth]],ContinuousStatsTable[[#This Row],[BatchMeansHalfWidth]])</f>
        <v>3.9385137336366303E-2</v>
      </c>
    </row>
    <row r="585" spans="1:21" x14ac:dyDescent="0.25">
      <c r="A585" t="s">
        <v>68</v>
      </c>
      <c r="B585" t="s">
        <v>70</v>
      </c>
      <c r="C585">
        <v>42</v>
      </c>
      <c r="D585" t="s">
        <v>110</v>
      </c>
      <c r="E585" t="s">
        <v>109</v>
      </c>
      <c r="F585" t="s">
        <v>107</v>
      </c>
      <c r="G585">
        <v>3</v>
      </c>
      <c r="H585">
        <v>2E+20</v>
      </c>
      <c r="I585">
        <v>3</v>
      </c>
      <c r="J585">
        <v>3</v>
      </c>
      <c r="K585">
        <v>3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85" s="5" cm="1">
        <f t="array" ref="N585">MAX(IF((ProjectInfoTable[ProjectName]=ContinuousStatsTable[[#This Row],[ProjectName]]),(ProjectInfoTable[ProjectName]=ContinuousStatsTable[[#This Row],[ProjectName]])*ProjectInfoTable[NumberOfReplications]))</f>
        <v>50</v>
      </c>
      <c r="O585" s="5" cm="1">
        <f t="array" ref="O585">IFERROR(AVERAGE(IF((ContinuousStatsTable[GroupByKey]=ContinuousStatsTable[[#This Row],[GroupByKey]]),(ContinuousStatsTable[GroupByKey]=ContinuousStatsTable[[#This Row],[GroupByKey]])*ContinuousStatsTable[Average])),0)</f>
        <v>3</v>
      </c>
      <c r="P585" s="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0</v>
      </c>
      <c r="Q585" s="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5" s="5" cm="1">
        <f t="array" ref="S585">MIN(IF((ContinuousStatsTable[GroupByKey]=ContinuousStatsTable[[#This Row],[GroupByKey]]),(ContinuousStatsTable[GroupByKey]=ContinuousStatsTable[[#This Row],[GroupByKey]])*ContinuousStatsTable[Average]))</f>
        <v>3</v>
      </c>
      <c r="T585" s="5" cm="1">
        <f t="array" ref="T585">MAX(IF((ContinuousStatsTable[GroupByKey]=ContinuousStatsTable[[#This Row],[GroupByKey]]),(ContinuousStatsTable[GroupByKey]=ContinuousStatsTable[[#This Row],[GroupByKey]])*ContinuousStatsTable[Average]))</f>
        <v>3</v>
      </c>
      <c r="U585" s="5">
        <f>IF((ContinuousStatsTable[[#This Row],[RepsRequested]]&gt;1),ContinuousStatsTable[[#This Row],[HalfWidth]],ContinuousStatsTable[[#This Row],[BatchMeansHalfWidth]])</f>
        <v>0</v>
      </c>
    </row>
    <row r="586" spans="1:21" x14ac:dyDescent="0.25">
      <c r="A586" t="s">
        <v>68</v>
      </c>
      <c r="B586" t="s">
        <v>70</v>
      </c>
      <c r="C586">
        <v>42</v>
      </c>
      <c r="D586" t="s">
        <v>102</v>
      </c>
      <c r="E586" t="s">
        <v>103</v>
      </c>
      <c r="F586" t="s">
        <v>81</v>
      </c>
      <c r="G586">
        <v>0.225060188787267</v>
      </c>
      <c r="H586">
        <v>2E+20</v>
      </c>
      <c r="I586">
        <v>0</v>
      </c>
      <c r="J586">
        <v>3</v>
      </c>
      <c r="K586">
        <v>0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86" s="5" cm="1">
        <f t="array" ref="N586">MAX(IF((ProjectInfoTable[ProjectName]=ContinuousStatsTable[[#This Row],[ProjectName]]),(ProjectInfoTable[ProjectName]=ContinuousStatsTable[[#This Row],[ProjectName]])*ProjectInfoTable[NumberOfReplications]))</f>
        <v>50</v>
      </c>
      <c r="O586" s="5" cm="1">
        <f t="array" ref="O586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586" s="5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586" s="5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586" s="5" cm="1">
        <f t="array" ref="S586">MIN(IF((ContinuousStatsTable[GroupByKey]=ContinuousStatsTable[[#This Row],[GroupByKey]]),(ContinuousStatsTable[GroupByKey]=ContinuousStatsTable[[#This Row],[GroupByKey]])*ContinuousStatsTable[Average]))</f>
        <v>0.19189158616794599</v>
      </c>
      <c r="T586" s="5" cm="1">
        <f t="array" ref="T586">MAX(IF((ContinuousStatsTable[GroupByKey]=ContinuousStatsTable[[#This Row],[GroupByKey]]),(ContinuousStatsTable[GroupByKey]=ContinuousStatsTable[[#This Row],[GroupByKey]])*ContinuousStatsTable[Average]))</f>
        <v>5.4909452366679696</v>
      </c>
      <c r="U586" s="5">
        <f>IF((ContinuousStatsTable[[#This Row],[RepsRequested]]&gt;1),ContinuousStatsTable[[#This Row],[HalfWidth]],ContinuousStatsTable[[#This Row],[BatchMeansHalfWidth]])</f>
        <v>0.24231721094461828</v>
      </c>
    </row>
    <row r="587" spans="1:21" x14ac:dyDescent="0.25">
      <c r="A587" t="s">
        <v>68</v>
      </c>
      <c r="B587" t="s">
        <v>70</v>
      </c>
      <c r="C587">
        <v>42</v>
      </c>
      <c r="D587" t="s">
        <v>111</v>
      </c>
      <c r="E587" t="s">
        <v>106</v>
      </c>
      <c r="F587" t="s">
        <v>107</v>
      </c>
      <c r="G587">
        <v>0.65446751492631405</v>
      </c>
      <c r="H587">
        <v>2E+20</v>
      </c>
      <c r="I587">
        <v>0</v>
      </c>
      <c r="J587">
        <v>1</v>
      </c>
      <c r="K587">
        <v>0.5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87" s="5" cm="1">
        <f t="array" ref="N587">MAX(IF((ProjectInfoTable[ProjectName]=ContinuousStatsTable[[#This Row],[ProjectName]]),(ProjectInfoTable[ProjectName]=ContinuousStatsTable[[#This Row],[ProjectName]])*ProjectInfoTable[NumberOfReplications]))</f>
        <v>50</v>
      </c>
      <c r="O587" s="5" cm="1">
        <f t="array" ref="O587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587" s="5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587" s="5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587" s="5" cm="1">
        <f t="array" ref="S587">MIN(IF((ContinuousStatsTable[GroupByKey]=ContinuousStatsTable[[#This Row],[GroupByKey]]),(ContinuousStatsTable[GroupByKey]=ContinuousStatsTable[[#This Row],[GroupByKey]])*ContinuousStatsTable[Average]))</f>
        <v>0.65446751492631405</v>
      </c>
      <c r="T587" s="5" cm="1">
        <f t="array" ref="T587">MAX(IF((ContinuousStatsTable[GroupByKey]=ContinuousStatsTable[[#This Row],[GroupByKey]]),(ContinuousStatsTable[GroupByKey]=ContinuousStatsTable[[#This Row],[GroupByKey]])*ContinuousStatsTable[Average]))</f>
        <v>0.87655661977495902</v>
      </c>
      <c r="U587" s="5">
        <f>IF((ContinuousStatsTable[[#This Row],[RepsRequested]]&gt;1),ContinuousStatsTable[[#This Row],[HalfWidth]],ContinuousStatsTable[[#This Row],[BatchMeansHalfWidth]])</f>
        <v>1.2908170108515506E-2</v>
      </c>
    </row>
    <row r="588" spans="1:21" x14ac:dyDescent="0.25">
      <c r="A588" t="s">
        <v>68</v>
      </c>
      <c r="B588" t="s">
        <v>70</v>
      </c>
      <c r="C588">
        <v>42</v>
      </c>
      <c r="D588" t="s">
        <v>111</v>
      </c>
      <c r="E588" t="s">
        <v>108</v>
      </c>
      <c r="F588" t="s">
        <v>107</v>
      </c>
      <c r="G588">
        <v>1.3089350298526301</v>
      </c>
      <c r="H588">
        <v>2E+20</v>
      </c>
      <c r="I588">
        <v>0</v>
      </c>
      <c r="J588">
        <v>2</v>
      </c>
      <c r="K588">
        <v>1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88" s="5" cm="1">
        <f t="array" ref="N588">MAX(IF((ProjectInfoTable[ProjectName]=ContinuousStatsTable[[#This Row],[ProjectName]]),(ProjectInfoTable[ProjectName]=ContinuousStatsTable[[#This Row],[ProjectName]])*ProjectInfoTable[NumberOfReplications]))</f>
        <v>50</v>
      </c>
      <c r="O588" s="5" cm="1">
        <f t="array" ref="O588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588" s="5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588" s="5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588" s="5" cm="1">
        <f t="array" ref="S588">MIN(IF((ContinuousStatsTable[GroupByKey]=ContinuousStatsTable[[#This Row],[GroupByKey]]),(ContinuousStatsTable[GroupByKey]=ContinuousStatsTable[[#This Row],[GroupByKey]])*ContinuousStatsTable[Average]))</f>
        <v>1.3089350298526301</v>
      </c>
      <c r="T588" s="5" cm="1">
        <f t="array" ref="T588">MAX(IF((ContinuousStatsTable[GroupByKey]=ContinuousStatsTable[[#This Row],[GroupByKey]]),(ContinuousStatsTable[GroupByKey]=ContinuousStatsTable[[#This Row],[GroupByKey]])*ContinuousStatsTable[Average]))</f>
        <v>1.75311323954992</v>
      </c>
      <c r="U588" s="5">
        <f>IF((ContinuousStatsTable[[#This Row],[RepsRequested]]&gt;1),ContinuousStatsTable[[#This Row],[HalfWidth]],ContinuousStatsTable[[#This Row],[BatchMeansHalfWidth]])</f>
        <v>2.5816340217031112E-2</v>
      </c>
    </row>
    <row r="589" spans="1:21" x14ac:dyDescent="0.25">
      <c r="A589" t="s">
        <v>68</v>
      </c>
      <c r="B589" t="s">
        <v>70</v>
      </c>
      <c r="C589">
        <v>42</v>
      </c>
      <c r="D589" t="s">
        <v>111</v>
      </c>
      <c r="E589" t="s">
        <v>109</v>
      </c>
      <c r="F589" t="s">
        <v>107</v>
      </c>
      <c r="G589">
        <v>2</v>
      </c>
      <c r="H589">
        <v>2E+20</v>
      </c>
      <c r="I589">
        <v>2</v>
      </c>
      <c r="J589">
        <v>2</v>
      </c>
      <c r="K589">
        <v>2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89" s="5" cm="1">
        <f t="array" ref="N589">MAX(IF((ProjectInfoTable[ProjectName]=ContinuousStatsTable[[#This Row],[ProjectName]]),(ProjectInfoTable[ProjectName]=ContinuousStatsTable[[#This Row],[ProjectName]])*ProjectInfoTable[NumberOfReplications]))</f>
        <v>50</v>
      </c>
      <c r="O589" s="5" cm="1">
        <f t="array" ref="O589">IFERROR(AVERAGE(IF((ContinuousStatsTable[GroupByKey]=ContinuousStatsTable[[#This Row],[GroupByKey]]),(ContinuousStatsTable[GroupByKey]=ContinuousStatsTable[[#This Row],[GroupByKey]])*ContinuousStatsTable[Average])),0)</f>
        <v>2</v>
      </c>
      <c r="P589" s="5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</v>
      </c>
      <c r="Q589" s="5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9" s="5" cm="1">
        <f t="array" ref="S589">MIN(IF((ContinuousStatsTable[GroupByKey]=ContinuousStatsTable[[#This Row],[GroupByKey]]),(ContinuousStatsTable[GroupByKey]=ContinuousStatsTable[[#This Row],[GroupByKey]])*ContinuousStatsTable[Average]))</f>
        <v>2</v>
      </c>
      <c r="T589" s="5" cm="1">
        <f t="array" ref="T589">MAX(IF((ContinuousStatsTable[GroupByKey]=ContinuousStatsTable[[#This Row],[GroupByKey]]),(ContinuousStatsTable[GroupByKey]=ContinuousStatsTable[[#This Row],[GroupByKey]])*ContinuousStatsTable[Average]))</f>
        <v>2</v>
      </c>
      <c r="U589" s="5">
        <f>IF((ContinuousStatsTable[[#This Row],[RepsRequested]]&gt;1),ContinuousStatsTable[[#This Row],[HalfWidth]],ContinuousStatsTable[[#This Row],[BatchMeansHalfWidth]])</f>
        <v>0</v>
      </c>
    </row>
    <row r="590" spans="1:21" x14ac:dyDescent="0.25">
      <c r="A590" t="s">
        <v>68</v>
      </c>
      <c r="B590" t="s">
        <v>70</v>
      </c>
      <c r="C590">
        <v>43</v>
      </c>
      <c r="D590" t="s">
        <v>79</v>
      </c>
      <c r="E590" t="s">
        <v>103</v>
      </c>
      <c r="F590" t="s">
        <v>81</v>
      </c>
      <c r="G590">
        <v>1.08144230535342E-2</v>
      </c>
      <c r="H590">
        <v>2E+20</v>
      </c>
      <c r="I590">
        <v>0</v>
      </c>
      <c r="J590">
        <v>1</v>
      </c>
      <c r="K590">
        <v>0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90" s="5" cm="1">
        <f t="array" ref="N590">MAX(IF((ProjectInfoTable[ProjectName]=ContinuousStatsTable[[#This Row],[ProjectName]]),(ProjectInfoTable[ProjectName]=ContinuousStatsTable[[#This Row],[ProjectName]])*ProjectInfoTable[NumberOfReplications]))</f>
        <v>50</v>
      </c>
      <c r="O590" s="5" cm="1">
        <f t="array" ref="O590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590" s="5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590" s="5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590" s="5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s="5" cm="1">
        <f t="array" ref="T590">MAX(IF((ContinuousStatsTable[GroupByKey]=ContinuousStatsTable[[#This Row],[GroupByKey]]),(ContinuousStatsTable[GroupByKey]=ContinuousStatsTable[[#This Row],[GroupByKey]])*ContinuousStatsTable[Average]))</f>
        <v>0.19932088640805501</v>
      </c>
      <c r="U590" s="5">
        <f>IF((ContinuousStatsTable[[#This Row],[RepsRequested]]&gt;1),ContinuousStatsTable[[#This Row],[HalfWidth]],ContinuousStatsTable[[#This Row],[BatchMeansHalfWidth]])</f>
        <v>9.3562180916944085E-3</v>
      </c>
    </row>
    <row r="591" spans="1:21" x14ac:dyDescent="0.25">
      <c r="A591" t="s">
        <v>68</v>
      </c>
      <c r="B591" t="s">
        <v>70</v>
      </c>
      <c r="C591">
        <v>43</v>
      </c>
      <c r="D591" t="s">
        <v>84</v>
      </c>
      <c r="E591" t="s">
        <v>103</v>
      </c>
      <c r="F591" t="s">
        <v>81</v>
      </c>
      <c r="G591">
        <v>0.108622328917473</v>
      </c>
      <c r="H591">
        <v>2E+20</v>
      </c>
      <c r="I591">
        <v>0</v>
      </c>
      <c r="J591">
        <v>2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91" s="5" cm="1">
        <f t="array" ref="N591">MAX(IF((ProjectInfoTable[ProjectName]=ContinuousStatsTable[[#This Row],[ProjectName]]),(ProjectInfoTable[ProjectName]=ContinuousStatsTable[[#This Row],[ProjectName]])*ProjectInfoTable[NumberOfReplications]))</f>
        <v>50</v>
      </c>
      <c r="O591" s="5" cm="1">
        <f t="array" ref="O591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591" s="5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591" s="5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591" s="5" cm="1">
        <f t="array" ref="S591">MIN(IF((ContinuousStatsTable[GroupByKey]=ContinuousStatsTable[[#This Row],[GroupByKey]]),(ContinuousStatsTable[GroupByKey]=ContinuousStatsTable[[#This Row],[GroupByKey]])*ContinuousStatsTable[Average]))</f>
        <v>1.39644749780735E-2</v>
      </c>
      <c r="T591" s="5" cm="1">
        <f t="array" ref="T591">MAX(IF((ContinuousStatsTable[GroupByKey]=ContinuousStatsTable[[#This Row],[GroupByKey]]),(ContinuousStatsTable[GroupByKey]=ContinuousStatsTable[[#This Row],[GroupByKey]])*ContinuousStatsTable[Average]))</f>
        <v>1.6678000682321801</v>
      </c>
      <c r="U591" s="5">
        <f>IF((ContinuousStatsTable[[#This Row],[RepsRequested]]&gt;1),ContinuousStatsTable[[#This Row],[HalfWidth]],ContinuousStatsTable[[#This Row],[BatchMeansHalfWidth]])</f>
        <v>7.6930967807074077E-2</v>
      </c>
    </row>
    <row r="592" spans="1:21" x14ac:dyDescent="0.25">
      <c r="A592" t="s">
        <v>68</v>
      </c>
      <c r="B592" t="s">
        <v>70</v>
      </c>
      <c r="C592">
        <v>43</v>
      </c>
      <c r="D592" t="s">
        <v>85</v>
      </c>
      <c r="E592" t="s">
        <v>104</v>
      </c>
      <c r="F592" t="s">
        <v>87</v>
      </c>
      <c r="G592">
        <v>4.0541451290243096</v>
      </c>
      <c r="H592">
        <v>2E+20</v>
      </c>
      <c r="I592">
        <v>0</v>
      </c>
      <c r="J592">
        <v>12</v>
      </c>
      <c r="K592">
        <v>3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92" s="5" cm="1">
        <f t="array" ref="N592">MAX(IF((ProjectInfoTable[ProjectName]=ContinuousStatsTable[[#This Row],[ProjectName]]),(ProjectInfoTable[ProjectName]=ContinuousStatsTable[[#This Row],[ProjectName]])*ProjectInfoTable[NumberOfReplications]))</f>
        <v>50</v>
      </c>
      <c r="O592" s="5" cm="1">
        <f t="array" ref="O592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592" s="5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592" s="5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592" s="5" cm="1">
        <f t="array" ref="S592">MIN(IF((ContinuousStatsTable[GroupByKey]=ContinuousStatsTable[[#This Row],[GroupByKey]]),(ContinuousStatsTable[GroupByKey]=ContinuousStatsTable[[#This Row],[GroupByKey]])*ContinuousStatsTable[Average]))</f>
        <v>2.40422103967127</v>
      </c>
      <c r="T592" s="5" cm="1">
        <f t="array" ref="T592">MAX(IF((ContinuousStatsTable[GroupByKey]=ContinuousStatsTable[[#This Row],[GroupByKey]]),(ContinuousStatsTable[GroupByKey]=ContinuousStatsTable[[#This Row],[GroupByKey]])*ContinuousStatsTable[Average]))</f>
        <v>10.2687249502188</v>
      </c>
      <c r="U592" s="5">
        <f>IF((ContinuousStatsTable[[#This Row],[RepsRequested]]&gt;1),ContinuousStatsTable[[#This Row],[HalfWidth]],ContinuousStatsTable[[#This Row],[BatchMeansHalfWidth]])</f>
        <v>0.35615857598446116</v>
      </c>
    </row>
    <row r="593" spans="1:21" x14ac:dyDescent="0.25">
      <c r="A593" t="s">
        <v>68</v>
      </c>
      <c r="B593" t="s">
        <v>70</v>
      </c>
      <c r="C593">
        <v>43</v>
      </c>
      <c r="D593" t="s">
        <v>100</v>
      </c>
      <c r="E593" t="s">
        <v>103</v>
      </c>
      <c r="F593" t="s">
        <v>81</v>
      </c>
      <c r="G593">
        <v>2.20695309385428E-3</v>
      </c>
      <c r="H593">
        <v>2E+20</v>
      </c>
      <c r="I593">
        <v>0</v>
      </c>
      <c r="J593">
        <v>1</v>
      </c>
      <c r="K593">
        <v>0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93" s="5" cm="1">
        <f t="array" ref="N593">MAX(IF((ProjectInfoTable[ProjectName]=ContinuousStatsTable[[#This Row],[ProjectName]]),(ProjectInfoTable[ProjectName]=ContinuousStatsTable[[#This Row],[ProjectName]])*ProjectInfoTable[NumberOfReplications]))</f>
        <v>50</v>
      </c>
      <c r="O593" s="5" cm="1">
        <f t="array" ref="O593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593" s="5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593" s="5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593" s="5" cm="1">
        <f t="array" ref="S593">MIN(IF((ContinuousStatsTable[GroupByKey]=ContinuousStatsTable[[#This Row],[GroupByKey]]),(ContinuousStatsTable[GroupByKey]=ContinuousStatsTable[[#This Row],[GroupByKey]])*ContinuousStatsTable[Average]))</f>
        <v>0</v>
      </c>
      <c r="T593" s="5" cm="1">
        <f t="array" ref="T593">MAX(IF((ContinuousStatsTable[GroupByKey]=ContinuousStatsTable[[#This Row],[GroupByKey]]),(ContinuousStatsTable[GroupByKey]=ContinuousStatsTable[[#This Row],[GroupByKey]])*ContinuousStatsTable[Average]))</f>
        <v>0.106816394444955</v>
      </c>
      <c r="U593" s="5">
        <f>IF((ContinuousStatsTable[[#This Row],[RepsRequested]]&gt;1),ContinuousStatsTable[[#This Row],[HalfWidth]],ContinuousStatsTable[[#This Row],[BatchMeansHalfWidth]])</f>
        <v>6.064265491757044E-3</v>
      </c>
    </row>
    <row r="594" spans="1:21" x14ac:dyDescent="0.25">
      <c r="A594" t="s">
        <v>68</v>
      </c>
      <c r="B594" t="s">
        <v>70</v>
      </c>
      <c r="C594">
        <v>43</v>
      </c>
      <c r="D594" t="s">
        <v>105</v>
      </c>
      <c r="E594" t="s">
        <v>106</v>
      </c>
      <c r="F594" t="s">
        <v>107</v>
      </c>
      <c r="G594">
        <v>5.4183766069520301E-2</v>
      </c>
      <c r="H594">
        <v>2E+20</v>
      </c>
      <c r="I594">
        <v>0</v>
      </c>
      <c r="J594">
        <v>1</v>
      </c>
      <c r="K594">
        <v>0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94" s="5" cm="1">
        <f t="array" ref="N594">MAX(IF((ProjectInfoTable[ProjectName]=ContinuousStatsTable[[#This Row],[ProjectName]]),(ProjectInfoTable[ProjectName]=ContinuousStatsTable[[#This Row],[ProjectName]])*ProjectInfoTable[NumberOfReplications]))</f>
        <v>50</v>
      </c>
      <c r="O594" s="5" cm="1">
        <f t="array" ref="O594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94" s="5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94" s="5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94" s="5" cm="1">
        <f t="array" ref="S594">MIN(IF((ContinuousStatsTable[GroupByKey]=ContinuousStatsTable[[#This Row],[GroupByKey]]),(ContinuousStatsTable[GroupByKey]=ContinuousStatsTable[[#This Row],[GroupByKey]])*ContinuousStatsTable[Average]))</f>
        <v>1.6518466630091499E-2</v>
      </c>
      <c r="T594" s="5" cm="1">
        <f t="array" ref="T594">MAX(IF((ContinuousStatsTable[GroupByKey]=ContinuousStatsTable[[#This Row],[GroupByKey]]),(ContinuousStatsTable[GroupByKey]=ContinuousStatsTable[[#This Row],[GroupByKey]])*ContinuousStatsTable[Average]))</f>
        <v>0.18039060663533099</v>
      </c>
      <c r="U594" s="5">
        <f>IF((ContinuousStatsTable[[#This Row],[RepsRequested]]&gt;1),ContinuousStatsTable[[#This Row],[HalfWidth]],ContinuousStatsTable[[#This Row],[BatchMeansHalfWidth]])</f>
        <v>9.0604727638161874E-3</v>
      </c>
    </row>
    <row r="595" spans="1:21" x14ac:dyDescent="0.25">
      <c r="A595" t="s">
        <v>68</v>
      </c>
      <c r="B595" t="s">
        <v>70</v>
      </c>
      <c r="C595">
        <v>43</v>
      </c>
      <c r="D595" t="s">
        <v>105</v>
      </c>
      <c r="E595" t="s">
        <v>108</v>
      </c>
      <c r="F595" t="s">
        <v>107</v>
      </c>
      <c r="G595">
        <v>5.4183766069520301E-2</v>
      </c>
      <c r="H595">
        <v>2E+20</v>
      </c>
      <c r="I595">
        <v>0</v>
      </c>
      <c r="J595">
        <v>1</v>
      </c>
      <c r="K595">
        <v>0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95" s="5" cm="1">
        <f t="array" ref="N595">MAX(IF((ProjectInfoTable[ProjectName]=ContinuousStatsTable[[#This Row],[ProjectName]]),(ProjectInfoTable[ProjectName]=ContinuousStatsTable[[#This Row],[ProjectName]])*ProjectInfoTable[NumberOfReplications]))</f>
        <v>50</v>
      </c>
      <c r="O595" s="5" cm="1">
        <f t="array" ref="O595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595" s="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595" s="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595" s="5" cm="1">
        <f t="array" ref="S595">MIN(IF((ContinuousStatsTable[GroupByKey]=ContinuousStatsTable[[#This Row],[GroupByKey]]),(ContinuousStatsTable[GroupByKey]=ContinuousStatsTable[[#This Row],[GroupByKey]])*ContinuousStatsTable[Average]))</f>
        <v>1.6518466630091499E-2</v>
      </c>
      <c r="T595" s="5" cm="1">
        <f t="array" ref="T595">MAX(IF((ContinuousStatsTable[GroupByKey]=ContinuousStatsTable[[#This Row],[GroupByKey]]),(ContinuousStatsTable[GroupByKey]=ContinuousStatsTable[[#This Row],[GroupByKey]])*ContinuousStatsTable[Average]))</f>
        <v>0.18039060663533099</v>
      </c>
      <c r="U595" s="5">
        <f>IF((ContinuousStatsTable[[#This Row],[RepsRequested]]&gt;1),ContinuousStatsTable[[#This Row],[HalfWidth]],ContinuousStatsTable[[#This Row],[BatchMeansHalfWidth]])</f>
        <v>9.0604727638161874E-3</v>
      </c>
    </row>
    <row r="596" spans="1:21" x14ac:dyDescent="0.25">
      <c r="A596" t="s">
        <v>68</v>
      </c>
      <c r="B596" t="s">
        <v>70</v>
      </c>
      <c r="C596">
        <v>43</v>
      </c>
      <c r="D596" t="s">
        <v>105</v>
      </c>
      <c r="E596" t="s">
        <v>109</v>
      </c>
      <c r="F596" t="s">
        <v>107</v>
      </c>
      <c r="G596">
        <v>1</v>
      </c>
      <c r="H596">
        <v>2E+20</v>
      </c>
      <c r="I596">
        <v>1</v>
      </c>
      <c r="J596">
        <v>1</v>
      </c>
      <c r="K596">
        <v>1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6" s="5" cm="1">
        <f t="array" ref="N596">MAX(IF((ProjectInfoTable[ProjectName]=ContinuousStatsTable[[#This Row],[ProjectName]]),(ProjectInfoTable[ProjectName]=ContinuousStatsTable[[#This Row],[ProjectName]])*ProjectInfoTable[NumberOfReplications]))</f>
        <v>50</v>
      </c>
      <c r="O596" s="5" cm="1">
        <f t="array" ref="O596">IFERROR(AVERAGE(IF((ContinuousStatsTable[GroupByKey]=ContinuousStatsTable[[#This Row],[GroupByKey]]),(ContinuousStatsTable[GroupByKey]=ContinuousStatsTable[[#This Row],[GroupByKey]])*ContinuousStatsTable[Average])),0)</f>
        <v>1</v>
      </c>
      <c r="P596" s="5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0</v>
      </c>
      <c r="Q596" s="5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6" s="5" cm="1">
        <f t="array" ref="S596">MIN(IF((ContinuousStatsTable[GroupByKey]=ContinuousStatsTable[[#This Row],[GroupByKey]]),(ContinuousStatsTable[GroupByKey]=ContinuousStatsTable[[#This Row],[GroupByKey]])*ContinuousStatsTable[Average]))</f>
        <v>1</v>
      </c>
      <c r="T596" s="5" cm="1">
        <f t="array" ref="T596">MAX(IF((ContinuousStatsTable[GroupByKey]=ContinuousStatsTable[[#This Row],[GroupByKey]]),(ContinuousStatsTable[GroupByKey]=ContinuousStatsTable[[#This Row],[GroupByKey]])*ContinuousStatsTable[Average]))</f>
        <v>1</v>
      </c>
      <c r="U596" s="5">
        <f>IF((ContinuousStatsTable[[#This Row],[RepsRequested]]&gt;1),ContinuousStatsTable[[#This Row],[HalfWidth]],ContinuousStatsTable[[#This Row],[BatchMeansHalfWidth]])</f>
        <v>0</v>
      </c>
    </row>
    <row r="597" spans="1:21" x14ac:dyDescent="0.25">
      <c r="A597" t="s">
        <v>68</v>
      </c>
      <c r="B597" t="s">
        <v>70</v>
      </c>
      <c r="C597">
        <v>43</v>
      </c>
      <c r="D597" t="s">
        <v>110</v>
      </c>
      <c r="E597" t="s">
        <v>106</v>
      </c>
      <c r="F597" t="s">
        <v>107</v>
      </c>
      <c r="G597">
        <v>0.76580007990551202</v>
      </c>
      <c r="H597">
        <v>2E+20</v>
      </c>
      <c r="I597">
        <v>0</v>
      </c>
      <c r="J597">
        <v>1</v>
      </c>
      <c r="K597">
        <v>1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97" s="5" cm="1">
        <f t="array" ref="N597">MAX(IF((ProjectInfoTable[ProjectName]=ContinuousStatsTable[[#This Row],[ProjectName]]),(ProjectInfoTable[ProjectName]=ContinuousStatsTable[[#This Row],[ProjectName]])*ProjectInfoTable[NumberOfReplications]))</f>
        <v>50</v>
      </c>
      <c r="O597" s="5" cm="1">
        <f t="array" ref="O597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597" s="5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597" s="5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597" s="5" cm="1">
        <f t="array" ref="S597">MIN(IF((ContinuousStatsTable[GroupByKey]=ContinuousStatsTable[[#This Row],[GroupByKey]]),(ContinuousStatsTable[GroupByKey]=ContinuousStatsTable[[#This Row],[GroupByKey]])*ContinuousStatsTable[Average]))</f>
        <v>0.71461756258065001</v>
      </c>
      <c r="T597" s="5" cm="1">
        <f t="array" ref="T597">MAX(IF((ContinuousStatsTable[GroupByKey]=ContinuousStatsTable[[#This Row],[GroupByKey]]),(ContinuousStatsTable[GroupByKey]=ContinuousStatsTable[[#This Row],[GroupByKey]])*ContinuousStatsTable[Average]))</f>
        <v>0.94034020197328505</v>
      </c>
      <c r="U597" s="5">
        <f>IF((ContinuousStatsTable[[#This Row],[RepsRequested]]&gt;1),ContinuousStatsTable[[#This Row],[HalfWidth]],ContinuousStatsTable[[#This Row],[BatchMeansHalfWidth]])</f>
        <v>1.3128379112122017E-2</v>
      </c>
    </row>
    <row r="598" spans="1:21" x14ac:dyDescent="0.25">
      <c r="A598" t="s">
        <v>68</v>
      </c>
      <c r="B598" t="s">
        <v>70</v>
      </c>
      <c r="C598">
        <v>43</v>
      </c>
      <c r="D598" t="s">
        <v>110</v>
      </c>
      <c r="E598" t="s">
        <v>108</v>
      </c>
      <c r="F598" t="s">
        <v>107</v>
      </c>
      <c r="G598">
        <v>2.2974002397165298</v>
      </c>
      <c r="H598">
        <v>2E+20</v>
      </c>
      <c r="I598">
        <v>0</v>
      </c>
      <c r="J598">
        <v>3</v>
      </c>
      <c r="K598">
        <v>3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98" s="5" cm="1">
        <f t="array" ref="N598">MAX(IF((ProjectInfoTable[ProjectName]=ContinuousStatsTable[[#This Row],[ProjectName]]),(ProjectInfoTable[ProjectName]=ContinuousStatsTable[[#This Row],[ProjectName]])*ProjectInfoTable[NumberOfReplications]))</f>
        <v>50</v>
      </c>
      <c r="O598" s="5" cm="1">
        <f t="array" ref="O598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598" s="5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598" s="5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598" s="5" cm="1">
        <f t="array" ref="S598">MIN(IF((ContinuousStatsTable[GroupByKey]=ContinuousStatsTable[[#This Row],[GroupByKey]]),(ContinuousStatsTable[GroupByKey]=ContinuousStatsTable[[#This Row],[GroupByKey]])*ContinuousStatsTable[Average]))</f>
        <v>2.1438526877419499</v>
      </c>
      <c r="T598" s="5" cm="1">
        <f t="array" ref="T598">MAX(IF((ContinuousStatsTable[GroupByKey]=ContinuousStatsTable[[#This Row],[GroupByKey]]),(ContinuousStatsTable[GroupByKey]=ContinuousStatsTable[[#This Row],[GroupByKey]])*ContinuousStatsTable[Average]))</f>
        <v>2.8210206059198599</v>
      </c>
      <c r="U598" s="5">
        <f>IF((ContinuousStatsTable[[#This Row],[RepsRequested]]&gt;1),ContinuousStatsTable[[#This Row],[HalfWidth]],ContinuousStatsTable[[#This Row],[BatchMeansHalfWidth]])</f>
        <v>3.9385137336366303E-2</v>
      </c>
    </row>
    <row r="599" spans="1:21" x14ac:dyDescent="0.25">
      <c r="A599" t="s">
        <v>68</v>
      </c>
      <c r="B599" t="s">
        <v>70</v>
      </c>
      <c r="C599">
        <v>43</v>
      </c>
      <c r="D599" t="s">
        <v>110</v>
      </c>
      <c r="E599" t="s">
        <v>109</v>
      </c>
      <c r="F599" t="s">
        <v>107</v>
      </c>
      <c r="G599">
        <v>3</v>
      </c>
      <c r="H599">
        <v>2E+20</v>
      </c>
      <c r="I599">
        <v>3</v>
      </c>
      <c r="J599">
        <v>3</v>
      </c>
      <c r="K599">
        <v>3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99" s="5" cm="1">
        <f t="array" ref="N599">MAX(IF((ProjectInfoTable[ProjectName]=ContinuousStatsTable[[#This Row],[ProjectName]]),(ProjectInfoTable[ProjectName]=ContinuousStatsTable[[#This Row],[ProjectName]])*ProjectInfoTable[NumberOfReplications]))</f>
        <v>50</v>
      </c>
      <c r="O599" s="5" cm="1">
        <f t="array" ref="O599">IFERROR(AVERAGE(IF((ContinuousStatsTable[GroupByKey]=ContinuousStatsTable[[#This Row],[GroupByKey]]),(ContinuousStatsTable[GroupByKey]=ContinuousStatsTable[[#This Row],[GroupByKey]])*ContinuousStatsTable[Average])),0)</f>
        <v>3</v>
      </c>
      <c r="P599" s="5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s="5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s="5" cm="1">
        <f t="array" ref="S599">MIN(IF((ContinuousStatsTable[GroupByKey]=ContinuousStatsTable[[#This Row],[GroupByKey]]),(ContinuousStatsTable[GroupByKey]=ContinuousStatsTable[[#This Row],[GroupByKey]])*ContinuousStatsTable[Average]))</f>
        <v>3</v>
      </c>
      <c r="T599" s="5" cm="1">
        <f t="array" ref="T599">MAX(IF((ContinuousStatsTable[GroupByKey]=ContinuousStatsTable[[#This Row],[GroupByKey]]),(ContinuousStatsTable[GroupByKey]=ContinuousStatsTable[[#This Row],[GroupByKey]])*ContinuousStatsTable[Average]))</f>
        <v>3</v>
      </c>
      <c r="U599" s="5">
        <f>IF((ContinuousStatsTable[[#This Row],[RepsRequested]]&gt;1),ContinuousStatsTable[[#This Row],[HalfWidth]],ContinuousStatsTable[[#This Row],[BatchMeansHalfWidth]])</f>
        <v>0</v>
      </c>
    </row>
    <row r="600" spans="1:21" x14ac:dyDescent="0.25">
      <c r="A600" t="s">
        <v>68</v>
      </c>
      <c r="B600" t="s">
        <v>70</v>
      </c>
      <c r="C600">
        <v>43</v>
      </c>
      <c r="D600" t="s">
        <v>102</v>
      </c>
      <c r="E600" t="s">
        <v>103</v>
      </c>
      <c r="F600" t="s">
        <v>81</v>
      </c>
      <c r="G600">
        <v>1.6351011842429199</v>
      </c>
      <c r="H600">
        <v>2E+20</v>
      </c>
      <c r="I600">
        <v>0</v>
      </c>
      <c r="J600">
        <v>9</v>
      </c>
      <c r="K600">
        <v>0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00" s="5" cm="1">
        <f t="array" ref="N600">MAX(IF((ProjectInfoTable[ProjectName]=ContinuousStatsTable[[#This Row],[ProjectName]]),(ProjectInfoTable[ProjectName]=ContinuousStatsTable[[#This Row],[ProjectName]])*ProjectInfoTable[NumberOfReplications]))</f>
        <v>50</v>
      </c>
      <c r="O600" s="5" cm="1">
        <f t="array" ref="O600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600" s="5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600" s="5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600" s="5" cm="1">
        <f t="array" ref="S600">MIN(IF((ContinuousStatsTable[GroupByKey]=ContinuousStatsTable[[#This Row],[GroupByKey]]),(ContinuousStatsTable[GroupByKey]=ContinuousStatsTable[[#This Row],[GroupByKey]])*ContinuousStatsTable[Average]))</f>
        <v>0.19189158616794599</v>
      </c>
      <c r="T600" s="5" cm="1">
        <f t="array" ref="T600">MAX(IF((ContinuousStatsTable[GroupByKey]=ContinuousStatsTable[[#This Row],[GroupByKey]]),(ContinuousStatsTable[GroupByKey]=ContinuousStatsTable[[#This Row],[GroupByKey]])*ContinuousStatsTable[Average]))</f>
        <v>5.4909452366679696</v>
      </c>
      <c r="U600" s="5">
        <f>IF((ContinuousStatsTable[[#This Row],[RepsRequested]]&gt;1),ContinuousStatsTable[[#This Row],[HalfWidth]],ContinuousStatsTable[[#This Row],[BatchMeansHalfWidth]])</f>
        <v>0.24231721094461828</v>
      </c>
    </row>
    <row r="601" spans="1:21" x14ac:dyDescent="0.25">
      <c r="A601" t="s">
        <v>68</v>
      </c>
      <c r="B601" t="s">
        <v>70</v>
      </c>
      <c r="C601">
        <v>43</v>
      </c>
      <c r="D601" t="s">
        <v>111</v>
      </c>
      <c r="E601" t="s">
        <v>106</v>
      </c>
      <c r="F601" t="s">
        <v>107</v>
      </c>
      <c r="G601">
        <v>0.74027496660579395</v>
      </c>
      <c r="H601">
        <v>2E+20</v>
      </c>
      <c r="I601">
        <v>0</v>
      </c>
      <c r="J601">
        <v>1</v>
      </c>
      <c r="K601">
        <v>1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01" s="5" cm="1">
        <f t="array" ref="N601">MAX(IF((ProjectInfoTable[ProjectName]=ContinuousStatsTable[[#This Row],[ProjectName]]),(ProjectInfoTable[ProjectName]=ContinuousStatsTable[[#This Row],[ProjectName]])*ProjectInfoTable[NumberOfReplications]))</f>
        <v>50</v>
      </c>
      <c r="O601" s="5" cm="1">
        <f t="array" ref="O601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601" s="5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601" s="5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601" s="5" cm="1">
        <f t="array" ref="S601">MIN(IF((ContinuousStatsTable[GroupByKey]=ContinuousStatsTable[[#This Row],[GroupByKey]]),(ContinuousStatsTable[GroupByKey]=ContinuousStatsTable[[#This Row],[GroupByKey]])*ContinuousStatsTable[Average]))</f>
        <v>0.65446751492631405</v>
      </c>
      <c r="T601" s="5" cm="1">
        <f t="array" ref="T601">MAX(IF((ContinuousStatsTable[GroupByKey]=ContinuousStatsTable[[#This Row],[GroupByKey]]),(ContinuousStatsTable[GroupByKey]=ContinuousStatsTable[[#This Row],[GroupByKey]])*ContinuousStatsTable[Average]))</f>
        <v>0.87655661977495902</v>
      </c>
      <c r="U601" s="5">
        <f>IF((ContinuousStatsTable[[#This Row],[RepsRequested]]&gt;1),ContinuousStatsTable[[#This Row],[HalfWidth]],ContinuousStatsTable[[#This Row],[BatchMeansHalfWidth]])</f>
        <v>1.2908170108515506E-2</v>
      </c>
    </row>
    <row r="602" spans="1:21" x14ac:dyDescent="0.25">
      <c r="A602" t="s">
        <v>68</v>
      </c>
      <c r="B602" t="s">
        <v>70</v>
      </c>
      <c r="C602">
        <v>43</v>
      </c>
      <c r="D602" t="s">
        <v>111</v>
      </c>
      <c r="E602" t="s">
        <v>108</v>
      </c>
      <c r="F602" t="s">
        <v>107</v>
      </c>
      <c r="G602">
        <v>1.4805499332115899</v>
      </c>
      <c r="H602">
        <v>2E+20</v>
      </c>
      <c r="I602">
        <v>0</v>
      </c>
      <c r="J602">
        <v>2</v>
      </c>
      <c r="K602">
        <v>2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02" s="5" cm="1">
        <f t="array" ref="N602">MAX(IF((ProjectInfoTable[ProjectName]=ContinuousStatsTable[[#This Row],[ProjectName]]),(ProjectInfoTable[ProjectName]=ContinuousStatsTable[[#This Row],[ProjectName]])*ProjectInfoTable[NumberOfReplications]))</f>
        <v>50</v>
      </c>
      <c r="O602" s="5" cm="1">
        <f t="array" ref="O602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602" s="5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602" s="5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602" s="5" cm="1">
        <f t="array" ref="S602">MIN(IF((ContinuousStatsTable[GroupByKey]=ContinuousStatsTable[[#This Row],[GroupByKey]]),(ContinuousStatsTable[GroupByKey]=ContinuousStatsTable[[#This Row],[GroupByKey]])*ContinuousStatsTable[Average]))</f>
        <v>1.3089350298526301</v>
      </c>
      <c r="T602" s="5" cm="1">
        <f t="array" ref="T602">MAX(IF((ContinuousStatsTable[GroupByKey]=ContinuousStatsTable[[#This Row],[GroupByKey]]),(ContinuousStatsTable[GroupByKey]=ContinuousStatsTable[[#This Row],[GroupByKey]])*ContinuousStatsTable[Average]))</f>
        <v>1.75311323954992</v>
      </c>
      <c r="U602" s="5">
        <f>IF((ContinuousStatsTable[[#This Row],[RepsRequested]]&gt;1),ContinuousStatsTable[[#This Row],[HalfWidth]],ContinuousStatsTable[[#This Row],[BatchMeansHalfWidth]])</f>
        <v>2.5816340217031112E-2</v>
      </c>
    </row>
    <row r="603" spans="1:21" x14ac:dyDescent="0.25">
      <c r="A603" t="s">
        <v>68</v>
      </c>
      <c r="B603" t="s">
        <v>70</v>
      </c>
      <c r="C603">
        <v>43</v>
      </c>
      <c r="D603" t="s">
        <v>111</v>
      </c>
      <c r="E603" t="s">
        <v>109</v>
      </c>
      <c r="F603" t="s">
        <v>107</v>
      </c>
      <c r="G603">
        <v>2</v>
      </c>
      <c r="H603">
        <v>2E+20</v>
      </c>
      <c r="I603">
        <v>2</v>
      </c>
      <c r="J603">
        <v>2</v>
      </c>
      <c r="K603">
        <v>2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03" s="5" cm="1">
        <f t="array" ref="N603">MAX(IF((ProjectInfoTable[ProjectName]=ContinuousStatsTable[[#This Row],[ProjectName]]),(ProjectInfoTable[ProjectName]=ContinuousStatsTable[[#This Row],[ProjectName]])*ProjectInfoTable[NumberOfReplications]))</f>
        <v>50</v>
      </c>
      <c r="O603" s="5" cm="1">
        <f t="array" ref="O603">IFERROR(AVERAGE(IF((ContinuousStatsTable[GroupByKey]=ContinuousStatsTable[[#This Row],[GroupByKey]]),(ContinuousStatsTable[GroupByKey]=ContinuousStatsTable[[#This Row],[GroupByKey]])*ContinuousStatsTable[Average])),0)</f>
        <v>2</v>
      </c>
      <c r="P603" s="5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0</v>
      </c>
      <c r="Q603" s="5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3" s="5" cm="1">
        <f t="array" ref="S603">MIN(IF((ContinuousStatsTable[GroupByKey]=ContinuousStatsTable[[#This Row],[GroupByKey]]),(ContinuousStatsTable[GroupByKey]=ContinuousStatsTable[[#This Row],[GroupByKey]])*ContinuousStatsTable[Average]))</f>
        <v>2</v>
      </c>
      <c r="T603" s="5" cm="1">
        <f t="array" ref="T603">MAX(IF((ContinuousStatsTable[GroupByKey]=ContinuousStatsTable[[#This Row],[GroupByKey]]),(ContinuousStatsTable[GroupByKey]=ContinuousStatsTable[[#This Row],[GroupByKey]])*ContinuousStatsTable[Average]))</f>
        <v>2</v>
      </c>
      <c r="U603" s="5">
        <f>IF((ContinuousStatsTable[[#This Row],[RepsRequested]]&gt;1),ContinuousStatsTable[[#This Row],[HalfWidth]],ContinuousStatsTable[[#This Row],[BatchMeansHalfWidth]])</f>
        <v>0</v>
      </c>
    </row>
    <row r="604" spans="1:21" x14ac:dyDescent="0.25">
      <c r="A604" t="s">
        <v>68</v>
      </c>
      <c r="B604" t="s">
        <v>70</v>
      </c>
      <c r="C604">
        <v>44</v>
      </c>
      <c r="D604" t="s">
        <v>79</v>
      </c>
      <c r="E604" t="s">
        <v>103</v>
      </c>
      <c r="F604" t="s">
        <v>81</v>
      </c>
      <c r="G604">
        <v>3.02628848229629E-2</v>
      </c>
      <c r="H604">
        <v>2E+20</v>
      </c>
      <c r="I604">
        <v>0</v>
      </c>
      <c r="J604">
        <v>1</v>
      </c>
      <c r="K604">
        <v>0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04" s="5" cm="1">
        <f t="array" ref="N604">MAX(IF((ProjectInfoTable[ProjectName]=ContinuousStatsTable[[#This Row],[ProjectName]]),(ProjectInfoTable[ProjectName]=ContinuousStatsTable[[#This Row],[ProjectName]])*ProjectInfoTable[NumberOfReplications]))</f>
        <v>50</v>
      </c>
      <c r="O604" s="5" cm="1">
        <f t="array" ref="O604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604" s="5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604" s="5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604" s="5" cm="1">
        <f t="array" ref="S604">MIN(IF((ContinuousStatsTable[GroupByKey]=ContinuousStatsTable[[#This Row],[GroupByKey]]),(ContinuousStatsTable[GroupByKey]=ContinuousStatsTable[[#This Row],[GroupByKey]])*ContinuousStatsTable[Average]))</f>
        <v>0</v>
      </c>
      <c r="T604" s="5" cm="1">
        <f t="array" ref="T604">MAX(IF((ContinuousStatsTable[GroupByKey]=ContinuousStatsTable[[#This Row],[GroupByKey]]),(ContinuousStatsTable[GroupByKey]=ContinuousStatsTable[[#This Row],[GroupByKey]])*ContinuousStatsTable[Average]))</f>
        <v>0.19932088640805501</v>
      </c>
      <c r="U604" s="5">
        <f>IF((ContinuousStatsTable[[#This Row],[RepsRequested]]&gt;1),ContinuousStatsTable[[#This Row],[HalfWidth]],ContinuousStatsTable[[#This Row],[BatchMeansHalfWidth]])</f>
        <v>9.3562180916944085E-3</v>
      </c>
    </row>
    <row r="605" spans="1:21" x14ac:dyDescent="0.25">
      <c r="A605" t="s">
        <v>68</v>
      </c>
      <c r="B605" t="s">
        <v>70</v>
      </c>
      <c r="C605">
        <v>44</v>
      </c>
      <c r="D605" t="s">
        <v>84</v>
      </c>
      <c r="E605" t="s">
        <v>103</v>
      </c>
      <c r="F605" t="s">
        <v>81</v>
      </c>
      <c r="G605">
        <v>0.17175246930677801</v>
      </c>
      <c r="H605">
        <v>2E+20</v>
      </c>
      <c r="I605">
        <v>0</v>
      </c>
      <c r="J605">
        <v>2</v>
      </c>
      <c r="K605">
        <v>0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05" s="5" cm="1">
        <f t="array" ref="N605">MAX(IF((ProjectInfoTable[ProjectName]=ContinuousStatsTable[[#This Row],[ProjectName]]),(ProjectInfoTable[ProjectName]=ContinuousStatsTable[[#This Row],[ProjectName]])*ProjectInfoTable[NumberOfReplications]))</f>
        <v>50</v>
      </c>
      <c r="O605" s="5" cm="1">
        <f t="array" ref="O605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605" s="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605" s="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605" s="5" cm="1">
        <f t="array" ref="S605">MIN(IF((ContinuousStatsTable[GroupByKey]=ContinuousStatsTable[[#This Row],[GroupByKey]]),(ContinuousStatsTable[GroupByKey]=ContinuousStatsTable[[#This Row],[GroupByKey]])*ContinuousStatsTable[Average]))</f>
        <v>1.39644749780735E-2</v>
      </c>
      <c r="T605" s="5" cm="1">
        <f t="array" ref="T605">MAX(IF((ContinuousStatsTable[GroupByKey]=ContinuousStatsTable[[#This Row],[GroupByKey]]),(ContinuousStatsTable[GroupByKey]=ContinuousStatsTable[[#This Row],[GroupByKey]])*ContinuousStatsTable[Average]))</f>
        <v>1.6678000682321801</v>
      </c>
      <c r="U605" s="5">
        <f>IF((ContinuousStatsTable[[#This Row],[RepsRequested]]&gt;1),ContinuousStatsTable[[#This Row],[HalfWidth]],ContinuousStatsTable[[#This Row],[BatchMeansHalfWidth]])</f>
        <v>7.6930967807074077E-2</v>
      </c>
    </row>
    <row r="606" spans="1:21" x14ac:dyDescent="0.25">
      <c r="A606" t="s">
        <v>68</v>
      </c>
      <c r="B606" t="s">
        <v>70</v>
      </c>
      <c r="C606">
        <v>44</v>
      </c>
      <c r="D606" t="s">
        <v>85</v>
      </c>
      <c r="E606" t="s">
        <v>104</v>
      </c>
      <c r="F606" t="s">
        <v>87</v>
      </c>
      <c r="G606">
        <v>3.74662386503566</v>
      </c>
      <c r="H606">
        <v>2E+20</v>
      </c>
      <c r="I606">
        <v>0</v>
      </c>
      <c r="J606">
        <v>10</v>
      </c>
      <c r="K606">
        <v>2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06" s="5" cm="1">
        <f t="array" ref="N606">MAX(IF((ProjectInfoTable[ProjectName]=ContinuousStatsTable[[#This Row],[ProjectName]]),(ProjectInfoTable[ProjectName]=ContinuousStatsTable[[#This Row],[ProjectName]])*ProjectInfoTable[NumberOfReplications]))</f>
        <v>50</v>
      </c>
      <c r="O606" s="5" cm="1">
        <f t="array" ref="O606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606" s="5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606" s="5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606" s="5" cm="1">
        <f t="array" ref="S606">MIN(IF((ContinuousStatsTable[GroupByKey]=ContinuousStatsTable[[#This Row],[GroupByKey]]),(ContinuousStatsTable[GroupByKey]=ContinuousStatsTable[[#This Row],[GroupByKey]])*ContinuousStatsTable[Average]))</f>
        <v>2.40422103967127</v>
      </c>
      <c r="T606" s="5" cm="1">
        <f t="array" ref="T606">MAX(IF((ContinuousStatsTable[GroupByKey]=ContinuousStatsTable[[#This Row],[GroupByKey]]),(ContinuousStatsTable[GroupByKey]=ContinuousStatsTable[[#This Row],[GroupByKey]])*ContinuousStatsTable[Average]))</f>
        <v>10.2687249502188</v>
      </c>
      <c r="U606" s="5">
        <f>IF((ContinuousStatsTable[[#This Row],[RepsRequested]]&gt;1),ContinuousStatsTable[[#This Row],[HalfWidth]],ContinuousStatsTable[[#This Row],[BatchMeansHalfWidth]])</f>
        <v>0.35615857598446116</v>
      </c>
    </row>
    <row r="607" spans="1:21" x14ac:dyDescent="0.25">
      <c r="A607" t="s">
        <v>68</v>
      </c>
      <c r="B607" t="s">
        <v>70</v>
      </c>
      <c r="C607">
        <v>44</v>
      </c>
      <c r="D607" t="s">
        <v>100</v>
      </c>
      <c r="E607" t="s">
        <v>103</v>
      </c>
      <c r="F607" t="s">
        <v>81</v>
      </c>
      <c r="G607">
        <v>0</v>
      </c>
      <c r="H607">
        <v>2E+20</v>
      </c>
      <c r="I607">
        <v>0</v>
      </c>
      <c r="J607">
        <v>0</v>
      </c>
      <c r="K607">
        <v>0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07" s="5" cm="1">
        <f t="array" ref="N607">MAX(IF((ProjectInfoTable[ProjectName]=ContinuousStatsTable[[#This Row],[ProjectName]]),(ProjectInfoTable[ProjectName]=ContinuousStatsTable[[#This Row],[ProjectName]])*ProjectInfoTable[NumberOfReplications]))</f>
        <v>50</v>
      </c>
      <c r="O607" s="5" cm="1">
        <f t="array" ref="O607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607" s="5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607" s="5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607" s="5" cm="1">
        <f t="array" ref="S607">MIN(IF((ContinuousStatsTable[GroupByKey]=ContinuousStatsTable[[#This Row],[GroupByKey]]),(ContinuousStatsTable[GroupByKey]=ContinuousStatsTable[[#This Row],[GroupByKey]])*ContinuousStatsTable[Average]))</f>
        <v>0</v>
      </c>
      <c r="T607" s="5" cm="1">
        <f t="array" ref="T607">MAX(IF((ContinuousStatsTable[GroupByKey]=ContinuousStatsTable[[#This Row],[GroupByKey]]),(ContinuousStatsTable[GroupByKey]=ContinuousStatsTable[[#This Row],[GroupByKey]])*ContinuousStatsTable[Average]))</f>
        <v>0.106816394444955</v>
      </c>
      <c r="U607" s="5">
        <f>IF((ContinuousStatsTable[[#This Row],[RepsRequested]]&gt;1),ContinuousStatsTable[[#This Row],[HalfWidth]],ContinuousStatsTable[[#This Row],[BatchMeansHalfWidth]])</f>
        <v>6.064265491757044E-3</v>
      </c>
    </row>
    <row r="608" spans="1:21" x14ac:dyDescent="0.25">
      <c r="A608" t="s">
        <v>68</v>
      </c>
      <c r="B608" t="s">
        <v>70</v>
      </c>
      <c r="C608">
        <v>44</v>
      </c>
      <c r="D608" t="s">
        <v>105</v>
      </c>
      <c r="E608" t="s">
        <v>106</v>
      </c>
      <c r="F608" t="s">
        <v>107</v>
      </c>
      <c r="G608">
        <v>3.0871243948824699E-2</v>
      </c>
      <c r="H608">
        <v>2E+20</v>
      </c>
      <c r="I608">
        <v>0</v>
      </c>
      <c r="J608">
        <v>1</v>
      </c>
      <c r="K608">
        <v>0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08" s="5" cm="1">
        <f t="array" ref="N608">MAX(IF((ProjectInfoTable[ProjectName]=ContinuousStatsTable[[#This Row],[ProjectName]]),(ProjectInfoTable[ProjectName]=ContinuousStatsTable[[#This Row],[ProjectName]])*ProjectInfoTable[NumberOfReplications]))</f>
        <v>50</v>
      </c>
      <c r="O608" s="5" cm="1">
        <f t="array" ref="O608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08" s="5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08" s="5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08" s="5" cm="1">
        <f t="array" ref="S608">MIN(IF((ContinuousStatsTable[GroupByKey]=ContinuousStatsTable[[#This Row],[GroupByKey]]),(ContinuousStatsTable[GroupByKey]=ContinuousStatsTable[[#This Row],[GroupByKey]])*ContinuousStatsTable[Average]))</f>
        <v>1.6518466630091499E-2</v>
      </c>
      <c r="T608" s="5" cm="1">
        <f t="array" ref="T608">MAX(IF((ContinuousStatsTable[GroupByKey]=ContinuousStatsTable[[#This Row],[GroupByKey]]),(ContinuousStatsTable[GroupByKey]=ContinuousStatsTable[[#This Row],[GroupByKey]])*ContinuousStatsTable[Average]))</f>
        <v>0.18039060663533099</v>
      </c>
      <c r="U608" s="5">
        <f>IF((ContinuousStatsTable[[#This Row],[RepsRequested]]&gt;1),ContinuousStatsTable[[#This Row],[HalfWidth]],ContinuousStatsTable[[#This Row],[BatchMeansHalfWidth]])</f>
        <v>9.0604727638161874E-3</v>
      </c>
    </row>
    <row r="609" spans="1:21" x14ac:dyDescent="0.25">
      <c r="A609" t="s">
        <v>68</v>
      </c>
      <c r="B609" t="s">
        <v>70</v>
      </c>
      <c r="C609">
        <v>44</v>
      </c>
      <c r="D609" t="s">
        <v>105</v>
      </c>
      <c r="E609" t="s">
        <v>108</v>
      </c>
      <c r="F609" t="s">
        <v>107</v>
      </c>
      <c r="G609">
        <v>3.0871243948824699E-2</v>
      </c>
      <c r="H609">
        <v>2E+20</v>
      </c>
      <c r="I609">
        <v>0</v>
      </c>
      <c r="J609">
        <v>1</v>
      </c>
      <c r="K609">
        <v>0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09" s="5" cm="1">
        <f t="array" ref="N609">MAX(IF((ProjectInfoTable[ProjectName]=ContinuousStatsTable[[#This Row],[ProjectName]]),(ProjectInfoTable[ProjectName]=ContinuousStatsTable[[#This Row],[ProjectName]])*ProjectInfoTable[NumberOfReplications]))</f>
        <v>50</v>
      </c>
      <c r="O609" s="5" cm="1">
        <f t="array" ref="O609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09" s="5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09" s="5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09" s="5" cm="1">
        <f t="array" ref="S609">MIN(IF((ContinuousStatsTable[GroupByKey]=ContinuousStatsTable[[#This Row],[GroupByKey]]),(ContinuousStatsTable[GroupByKey]=ContinuousStatsTable[[#This Row],[GroupByKey]])*ContinuousStatsTable[Average]))</f>
        <v>1.6518466630091499E-2</v>
      </c>
      <c r="T609" s="5" cm="1">
        <f t="array" ref="T609">MAX(IF((ContinuousStatsTable[GroupByKey]=ContinuousStatsTable[[#This Row],[GroupByKey]]),(ContinuousStatsTable[GroupByKey]=ContinuousStatsTable[[#This Row],[GroupByKey]])*ContinuousStatsTable[Average]))</f>
        <v>0.18039060663533099</v>
      </c>
      <c r="U609" s="5">
        <f>IF((ContinuousStatsTable[[#This Row],[RepsRequested]]&gt;1),ContinuousStatsTable[[#This Row],[HalfWidth]],ContinuousStatsTable[[#This Row],[BatchMeansHalfWidth]])</f>
        <v>9.0604727638161874E-3</v>
      </c>
    </row>
    <row r="610" spans="1:21" x14ac:dyDescent="0.25">
      <c r="A610" t="s">
        <v>68</v>
      </c>
      <c r="B610" t="s">
        <v>70</v>
      </c>
      <c r="C610">
        <v>44</v>
      </c>
      <c r="D610" t="s">
        <v>105</v>
      </c>
      <c r="E610" t="s">
        <v>109</v>
      </c>
      <c r="F610" t="s">
        <v>107</v>
      </c>
      <c r="G610">
        <v>1</v>
      </c>
      <c r="H610">
        <v>2E+20</v>
      </c>
      <c r="I610">
        <v>1</v>
      </c>
      <c r="J610">
        <v>1</v>
      </c>
      <c r="K610">
        <v>1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10" s="5" cm="1">
        <f t="array" ref="N610">MAX(IF((ProjectInfoTable[ProjectName]=ContinuousStatsTable[[#This Row],[ProjectName]]),(ProjectInfoTable[ProjectName]=ContinuousStatsTable[[#This Row],[ProjectName]])*ProjectInfoTable[NumberOfReplications]))</f>
        <v>50</v>
      </c>
      <c r="O610" s="5" cm="1">
        <f t="array" ref="O610">IFERROR(AVERAGE(IF((ContinuousStatsTable[GroupByKey]=ContinuousStatsTable[[#This Row],[GroupByKey]]),(ContinuousStatsTable[GroupByKey]=ContinuousStatsTable[[#This Row],[GroupByKey]])*ContinuousStatsTable[Average])),0)</f>
        <v>1</v>
      </c>
      <c r="P610" s="5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0</v>
      </c>
      <c r="Q610" s="5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0" s="5" cm="1">
        <f t="array" ref="S610">MIN(IF((ContinuousStatsTable[GroupByKey]=ContinuousStatsTable[[#This Row],[GroupByKey]]),(ContinuousStatsTable[GroupByKey]=ContinuousStatsTable[[#This Row],[GroupByKey]])*ContinuousStatsTable[Average]))</f>
        <v>1</v>
      </c>
      <c r="T610" s="5" cm="1">
        <f t="array" ref="T610">MAX(IF((ContinuousStatsTable[GroupByKey]=ContinuousStatsTable[[#This Row],[GroupByKey]]),(ContinuousStatsTable[GroupByKey]=ContinuousStatsTable[[#This Row],[GroupByKey]])*ContinuousStatsTable[Average]))</f>
        <v>1</v>
      </c>
      <c r="U610" s="5">
        <f>IF((ContinuousStatsTable[[#This Row],[RepsRequested]]&gt;1),ContinuousStatsTable[[#This Row],[HalfWidth]],ContinuousStatsTable[[#This Row],[BatchMeansHalfWidth]])</f>
        <v>0</v>
      </c>
    </row>
    <row r="611" spans="1:21" x14ac:dyDescent="0.25">
      <c r="A611" t="s">
        <v>68</v>
      </c>
      <c r="B611" t="s">
        <v>70</v>
      </c>
      <c r="C611">
        <v>44</v>
      </c>
      <c r="D611" t="s">
        <v>110</v>
      </c>
      <c r="E611" t="s">
        <v>106</v>
      </c>
      <c r="F611" t="s">
        <v>107</v>
      </c>
      <c r="G611">
        <v>0.84101434687394805</v>
      </c>
      <c r="H611">
        <v>2E+20</v>
      </c>
      <c r="I611">
        <v>0</v>
      </c>
      <c r="J611">
        <v>1</v>
      </c>
      <c r="K611">
        <v>0.66666666666666696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11" s="5" cm="1">
        <f t="array" ref="N611">MAX(IF((ProjectInfoTable[ProjectName]=ContinuousStatsTable[[#This Row],[ProjectName]]),(ProjectInfoTable[ProjectName]=ContinuousStatsTable[[#This Row],[ProjectName]])*ProjectInfoTable[NumberOfReplications]))</f>
        <v>50</v>
      </c>
      <c r="O611" s="5" cm="1">
        <f t="array" ref="O611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611" s="5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611" s="5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611" s="5" cm="1">
        <f t="array" ref="S611">MIN(IF((ContinuousStatsTable[GroupByKey]=ContinuousStatsTable[[#This Row],[GroupByKey]]),(ContinuousStatsTable[GroupByKey]=ContinuousStatsTable[[#This Row],[GroupByKey]])*ContinuousStatsTable[Average]))</f>
        <v>0.71461756258065001</v>
      </c>
      <c r="T611" s="5" cm="1">
        <f t="array" ref="T611">MAX(IF((ContinuousStatsTable[GroupByKey]=ContinuousStatsTable[[#This Row],[GroupByKey]]),(ContinuousStatsTable[GroupByKey]=ContinuousStatsTable[[#This Row],[GroupByKey]])*ContinuousStatsTable[Average]))</f>
        <v>0.94034020197328505</v>
      </c>
      <c r="U611" s="5">
        <f>IF((ContinuousStatsTable[[#This Row],[RepsRequested]]&gt;1),ContinuousStatsTable[[#This Row],[HalfWidth]],ContinuousStatsTable[[#This Row],[BatchMeansHalfWidth]])</f>
        <v>1.3128379112122017E-2</v>
      </c>
    </row>
    <row r="612" spans="1:21" x14ac:dyDescent="0.25">
      <c r="A612" t="s">
        <v>68</v>
      </c>
      <c r="B612" t="s">
        <v>70</v>
      </c>
      <c r="C612">
        <v>44</v>
      </c>
      <c r="D612" t="s">
        <v>110</v>
      </c>
      <c r="E612" t="s">
        <v>108</v>
      </c>
      <c r="F612" t="s">
        <v>107</v>
      </c>
      <c r="G612">
        <v>2.5230430406218498</v>
      </c>
      <c r="H612">
        <v>2E+20</v>
      </c>
      <c r="I612">
        <v>0</v>
      </c>
      <c r="J612">
        <v>3</v>
      </c>
      <c r="K612">
        <v>2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12" s="5" cm="1">
        <f t="array" ref="N612">MAX(IF((ProjectInfoTable[ProjectName]=ContinuousStatsTable[[#This Row],[ProjectName]]),(ProjectInfoTable[ProjectName]=ContinuousStatsTable[[#This Row],[ProjectName]])*ProjectInfoTable[NumberOfReplications]))</f>
        <v>50</v>
      </c>
      <c r="O612" s="5" cm="1">
        <f t="array" ref="O612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612" s="5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612" s="5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612" s="5" cm="1">
        <f t="array" ref="S612">MIN(IF((ContinuousStatsTable[GroupByKey]=ContinuousStatsTable[[#This Row],[GroupByKey]]),(ContinuousStatsTable[GroupByKey]=ContinuousStatsTable[[#This Row],[GroupByKey]])*ContinuousStatsTable[Average]))</f>
        <v>2.1438526877419499</v>
      </c>
      <c r="T612" s="5" cm="1">
        <f t="array" ref="T612">MAX(IF((ContinuousStatsTable[GroupByKey]=ContinuousStatsTable[[#This Row],[GroupByKey]]),(ContinuousStatsTable[GroupByKey]=ContinuousStatsTable[[#This Row],[GroupByKey]])*ContinuousStatsTable[Average]))</f>
        <v>2.8210206059198599</v>
      </c>
      <c r="U612" s="5">
        <f>IF((ContinuousStatsTable[[#This Row],[RepsRequested]]&gt;1),ContinuousStatsTable[[#This Row],[HalfWidth]],ContinuousStatsTable[[#This Row],[BatchMeansHalfWidth]])</f>
        <v>3.9385137336366303E-2</v>
      </c>
    </row>
    <row r="613" spans="1:21" x14ac:dyDescent="0.25">
      <c r="A613" t="s">
        <v>68</v>
      </c>
      <c r="B613" t="s">
        <v>70</v>
      </c>
      <c r="C613">
        <v>44</v>
      </c>
      <c r="D613" t="s">
        <v>110</v>
      </c>
      <c r="E613" t="s">
        <v>109</v>
      </c>
      <c r="F613" t="s">
        <v>107</v>
      </c>
      <c r="G613">
        <v>3</v>
      </c>
      <c r="H613">
        <v>2E+20</v>
      </c>
      <c r="I613">
        <v>3</v>
      </c>
      <c r="J613">
        <v>3</v>
      </c>
      <c r="K613">
        <v>3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13" s="5" cm="1">
        <f t="array" ref="N613">MAX(IF((ProjectInfoTable[ProjectName]=ContinuousStatsTable[[#This Row],[ProjectName]]),(ProjectInfoTable[ProjectName]=ContinuousStatsTable[[#This Row],[ProjectName]])*ProjectInfoTable[NumberOfReplications]))</f>
        <v>50</v>
      </c>
      <c r="O613" s="5" cm="1">
        <f t="array" ref="O613">IFERROR(AVERAGE(IF((ContinuousStatsTable[GroupByKey]=ContinuousStatsTable[[#This Row],[GroupByKey]]),(ContinuousStatsTable[GroupByKey]=ContinuousStatsTable[[#This Row],[GroupByKey]])*ContinuousStatsTable[Average])),0)</f>
        <v>3</v>
      </c>
      <c r="P613" s="5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0</v>
      </c>
      <c r="Q613" s="5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3" s="5" cm="1">
        <f t="array" ref="S613">MIN(IF((ContinuousStatsTable[GroupByKey]=ContinuousStatsTable[[#This Row],[GroupByKey]]),(ContinuousStatsTable[GroupByKey]=ContinuousStatsTable[[#This Row],[GroupByKey]])*ContinuousStatsTable[Average]))</f>
        <v>3</v>
      </c>
      <c r="T613" s="5" cm="1">
        <f t="array" ref="T613">MAX(IF((ContinuousStatsTable[GroupByKey]=ContinuousStatsTable[[#This Row],[GroupByKey]]),(ContinuousStatsTable[GroupByKey]=ContinuousStatsTable[[#This Row],[GroupByKey]])*ContinuousStatsTable[Average]))</f>
        <v>3</v>
      </c>
      <c r="U613" s="5">
        <f>IF((ContinuousStatsTable[[#This Row],[RepsRequested]]&gt;1),ContinuousStatsTable[[#This Row],[HalfWidth]],ContinuousStatsTable[[#This Row],[BatchMeansHalfWidth]])</f>
        <v>0</v>
      </c>
    </row>
    <row r="614" spans="1:21" x14ac:dyDescent="0.25">
      <c r="A614" t="s">
        <v>68</v>
      </c>
      <c r="B614" t="s">
        <v>70</v>
      </c>
      <c r="C614">
        <v>44</v>
      </c>
      <c r="D614" t="s">
        <v>102</v>
      </c>
      <c r="E614" t="s">
        <v>103</v>
      </c>
      <c r="F614" t="s">
        <v>81</v>
      </c>
      <c r="G614">
        <v>1.02156547028407</v>
      </c>
      <c r="H614">
        <v>2E+20</v>
      </c>
      <c r="I614">
        <v>0</v>
      </c>
      <c r="J614">
        <v>7</v>
      </c>
      <c r="K614">
        <v>0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14" s="5" cm="1">
        <f t="array" ref="N614">MAX(IF((ProjectInfoTable[ProjectName]=ContinuousStatsTable[[#This Row],[ProjectName]]),(ProjectInfoTable[ProjectName]=ContinuousStatsTable[[#This Row],[ProjectName]])*ProjectInfoTable[NumberOfReplications]))</f>
        <v>50</v>
      </c>
      <c r="O614" s="5" cm="1">
        <f t="array" ref="O614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614" s="5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614" s="5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614" s="5" cm="1">
        <f t="array" ref="S614">MIN(IF((ContinuousStatsTable[GroupByKey]=ContinuousStatsTable[[#This Row],[GroupByKey]]),(ContinuousStatsTable[GroupByKey]=ContinuousStatsTable[[#This Row],[GroupByKey]])*ContinuousStatsTable[Average]))</f>
        <v>0.19189158616794599</v>
      </c>
      <c r="T614" s="5" cm="1">
        <f t="array" ref="T614">MAX(IF((ContinuousStatsTable[GroupByKey]=ContinuousStatsTable[[#This Row],[GroupByKey]]),(ContinuousStatsTable[GroupByKey]=ContinuousStatsTable[[#This Row],[GroupByKey]])*ContinuousStatsTable[Average]))</f>
        <v>5.4909452366679696</v>
      </c>
      <c r="U614" s="5">
        <f>IF((ContinuousStatsTable[[#This Row],[RepsRequested]]&gt;1),ContinuousStatsTable[[#This Row],[HalfWidth]],ContinuousStatsTable[[#This Row],[BatchMeansHalfWidth]])</f>
        <v>0.24231721094461828</v>
      </c>
    </row>
    <row r="615" spans="1:21" x14ac:dyDescent="0.25">
      <c r="A615" t="s">
        <v>68</v>
      </c>
      <c r="B615" t="s">
        <v>70</v>
      </c>
      <c r="C615">
        <v>44</v>
      </c>
      <c r="D615" t="s">
        <v>111</v>
      </c>
      <c r="E615" t="s">
        <v>106</v>
      </c>
      <c r="F615" t="s">
        <v>107</v>
      </c>
      <c r="G615">
        <v>0.76922384100431096</v>
      </c>
      <c r="H615">
        <v>2E+20</v>
      </c>
      <c r="I615">
        <v>0</v>
      </c>
      <c r="J615">
        <v>1</v>
      </c>
      <c r="K615">
        <v>0.5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15" s="5" cm="1">
        <f t="array" ref="N615">MAX(IF((ProjectInfoTable[ProjectName]=ContinuousStatsTable[[#This Row],[ProjectName]]),(ProjectInfoTable[ProjectName]=ContinuousStatsTable[[#This Row],[ProjectName]])*ProjectInfoTable[NumberOfReplications]))</f>
        <v>50</v>
      </c>
      <c r="O615" s="5" cm="1">
        <f t="array" ref="O615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615" s="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615" s="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615" s="5" cm="1">
        <f t="array" ref="S615">MIN(IF((ContinuousStatsTable[GroupByKey]=ContinuousStatsTable[[#This Row],[GroupByKey]]),(ContinuousStatsTable[GroupByKey]=ContinuousStatsTable[[#This Row],[GroupByKey]])*ContinuousStatsTable[Average]))</f>
        <v>0.65446751492631405</v>
      </c>
      <c r="T615" s="5" cm="1">
        <f t="array" ref="T615">MAX(IF((ContinuousStatsTable[GroupByKey]=ContinuousStatsTable[[#This Row],[GroupByKey]]),(ContinuousStatsTable[GroupByKey]=ContinuousStatsTable[[#This Row],[GroupByKey]])*ContinuousStatsTable[Average]))</f>
        <v>0.87655661977495902</v>
      </c>
      <c r="U615" s="5">
        <f>IF((ContinuousStatsTable[[#This Row],[RepsRequested]]&gt;1),ContinuousStatsTable[[#This Row],[HalfWidth]],ContinuousStatsTable[[#This Row],[BatchMeansHalfWidth]])</f>
        <v>1.2908170108515506E-2</v>
      </c>
    </row>
    <row r="616" spans="1:21" x14ac:dyDescent="0.25">
      <c r="A616" t="s">
        <v>68</v>
      </c>
      <c r="B616" t="s">
        <v>70</v>
      </c>
      <c r="C616">
        <v>44</v>
      </c>
      <c r="D616" t="s">
        <v>111</v>
      </c>
      <c r="E616" t="s">
        <v>108</v>
      </c>
      <c r="F616" t="s">
        <v>107</v>
      </c>
      <c r="G616">
        <v>1.5384476820086199</v>
      </c>
      <c r="H616">
        <v>2E+20</v>
      </c>
      <c r="I616">
        <v>0</v>
      </c>
      <c r="J616">
        <v>2</v>
      </c>
      <c r="K616">
        <v>1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16" s="5" cm="1">
        <f t="array" ref="N616">MAX(IF((ProjectInfoTable[ProjectName]=ContinuousStatsTable[[#This Row],[ProjectName]]),(ProjectInfoTable[ProjectName]=ContinuousStatsTable[[#This Row],[ProjectName]])*ProjectInfoTable[NumberOfReplications]))</f>
        <v>50</v>
      </c>
      <c r="O616" s="5" cm="1">
        <f t="array" ref="O616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616" s="5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616" s="5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616" s="5" cm="1">
        <f t="array" ref="S616">MIN(IF((ContinuousStatsTable[GroupByKey]=ContinuousStatsTable[[#This Row],[GroupByKey]]),(ContinuousStatsTable[GroupByKey]=ContinuousStatsTable[[#This Row],[GroupByKey]])*ContinuousStatsTable[Average]))</f>
        <v>1.3089350298526301</v>
      </c>
      <c r="T616" s="5" cm="1">
        <f t="array" ref="T616">MAX(IF((ContinuousStatsTable[GroupByKey]=ContinuousStatsTable[[#This Row],[GroupByKey]]),(ContinuousStatsTable[GroupByKey]=ContinuousStatsTable[[#This Row],[GroupByKey]])*ContinuousStatsTable[Average]))</f>
        <v>1.75311323954992</v>
      </c>
      <c r="U616" s="5">
        <f>IF((ContinuousStatsTable[[#This Row],[RepsRequested]]&gt;1),ContinuousStatsTable[[#This Row],[HalfWidth]],ContinuousStatsTable[[#This Row],[BatchMeansHalfWidth]])</f>
        <v>2.5816340217031112E-2</v>
      </c>
    </row>
    <row r="617" spans="1:21" x14ac:dyDescent="0.25">
      <c r="A617" t="s">
        <v>68</v>
      </c>
      <c r="B617" t="s">
        <v>70</v>
      </c>
      <c r="C617">
        <v>44</v>
      </c>
      <c r="D617" t="s">
        <v>111</v>
      </c>
      <c r="E617" t="s">
        <v>109</v>
      </c>
      <c r="F617" t="s">
        <v>107</v>
      </c>
      <c r="G617">
        <v>2</v>
      </c>
      <c r="H617">
        <v>2E+20</v>
      </c>
      <c r="I617">
        <v>2</v>
      </c>
      <c r="J617">
        <v>2</v>
      </c>
      <c r="K617">
        <v>2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17" s="5" cm="1">
        <f t="array" ref="N617">MAX(IF((ProjectInfoTable[ProjectName]=ContinuousStatsTable[[#This Row],[ProjectName]]),(ProjectInfoTable[ProjectName]=ContinuousStatsTable[[#This Row],[ProjectName]])*ProjectInfoTable[NumberOfReplications]))</f>
        <v>50</v>
      </c>
      <c r="O617" s="5" cm="1">
        <f t="array" ref="O617">IFERROR(AVERAGE(IF((ContinuousStatsTable[GroupByKey]=ContinuousStatsTable[[#This Row],[GroupByKey]]),(ContinuousStatsTable[GroupByKey]=ContinuousStatsTable[[#This Row],[GroupByKey]])*ContinuousStatsTable[Average])),0)</f>
        <v>2</v>
      </c>
      <c r="P617" s="5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</v>
      </c>
      <c r="Q617" s="5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7" s="5" cm="1">
        <f t="array" ref="S617">MIN(IF((ContinuousStatsTable[GroupByKey]=ContinuousStatsTable[[#This Row],[GroupByKey]]),(ContinuousStatsTable[GroupByKey]=ContinuousStatsTable[[#This Row],[GroupByKey]])*ContinuousStatsTable[Average]))</f>
        <v>2</v>
      </c>
      <c r="T617" s="5" cm="1">
        <f t="array" ref="T617">MAX(IF((ContinuousStatsTable[GroupByKey]=ContinuousStatsTable[[#This Row],[GroupByKey]]),(ContinuousStatsTable[GroupByKey]=ContinuousStatsTable[[#This Row],[GroupByKey]])*ContinuousStatsTable[Average]))</f>
        <v>2</v>
      </c>
      <c r="U617" s="5">
        <f>IF((ContinuousStatsTable[[#This Row],[RepsRequested]]&gt;1),ContinuousStatsTable[[#This Row],[HalfWidth]],ContinuousStatsTable[[#This Row],[BatchMeansHalfWidth]])</f>
        <v>0</v>
      </c>
    </row>
    <row r="618" spans="1:21" x14ac:dyDescent="0.25">
      <c r="A618" t="s">
        <v>68</v>
      </c>
      <c r="B618" t="s">
        <v>70</v>
      </c>
      <c r="C618">
        <v>45</v>
      </c>
      <c r="D618" t="s">
        <v>79</v>
      </c>
      <c r="E618" t="s">
        <v>103</v>
      </c>
      <c r="F618" t="s">
        <v>81</v>
      </c>
      <c r="G618">
        <v>0</v>
      </c>
      <c r="H618">
        <v>2E+20</v>
      </c>
      <c r="I618">
        <v>0</v>
      </c>
      <c r="J618">
        <v>0</v>
      </c>
      <c r="K618">
        <v>0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18" s="5" cm="1">
        <f t="array" ref="N618">MAX(IF((ProjectInfoTable[ProjectName]=ContinuousStatsTable[[#This Row],[ProjectName]]),(ProjectInfoTable[ProjectName]=ContinuousStatsTable[[#This Row],[ProjectName]])*ProjectInfoTable[NumberOfReplications]))</f>
        <v>50</v>
      </c>
      <c r="O618" s="5" cm="1">
        <f t="array" ref="O618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618" s="5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618" s="5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618" s="5" cm="1">
        <f t="array" ref="S618">MIN(IF((ContinuousStatsTable[GroupByKey]=ContinuousStatsTable[[#This Row],[GroupByKey]]),(ContinuousStatsTable[GroupByKey]=ContinuousStatsTable[[#This Row],[GroupByKey]])*ContinuousStatsTable[Average]))</f>
        <v>0</v>
      </c>
      <c r="T618" s="5" cm="1">
        <f t="array" ref="T618">MAX(IF((ContinuousStatsTable[GroupByKey]=ContinuousStatsTable[[#This Row],[GroupByKey]]),(ContinuousStatsTable[GroupByKey]=ContinuousStatsTable[[#This Row],[GroupByKey]])*ContinuousStatsTable[Average]))</f>
        <v>0.19932088640805501</v>
      </c>
      <c r="U618" s="5">
        <f>IF((ContinuousStatsTable[[#This Row],[RepsRequested]]&gt;1),ContinuousStatsTable[[#This Row],[HalfWidth]],ContinuousStatsTable[[#This Row],[BatchMeansHalfWidth]])</f>
        <v>9.3562180916944085E-3</v>
      </c>
    </row>
    <row r="619" spans="1:21" x14ac:dyDescent="0.25">
      <c r="A619" t="s">
        <v>68</v>
      </c>
      <c r="B619" t="s">
        <v>70</v>
      </c>
      <c r="C619">
        <v>45</v>
      </c>
      <c r="D619" t="s">
        <v>84</v>
      </c>
      <c r="E619" t="s">
        <v>103</v>
      </c>
      <c r="F619" t="s">
        <v>81</v>
      </c>
      <c r="G619">
        <v>9.3579974942759797E-2</v>
      </c>
      <c r="H619">
        <v>2E+20</v>
      </c>
      <c r="I619">
        <v>0</v>
      </c>
      <c r="J619">
        <v>2</v>
      </c>
      <c r="K619">
        <v>0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19" s="5" cm="1">
        <f t="array" ref="N619">MAX(IF((ProjectInfoTable[ProjectName]=ContinuousStatsTable[[#This Row],[ProjectName]]),(ProjectInfoTable[ProjectName]=ContinuousStatsTable[[#This Row],[ProjectName]])*ProjectInfoTable[NumberOfReplications]))</f>
        <v>50</v>
      </c>
      <c r="O619" s="5" cm="1">
        <f t="array" ref="O619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619" s="5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619" s="5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619" s="5" cm="1">
        <f t="array" ref="S619">MIN(IF((ContinuousStatsTable[GroupByKey]=ContinuousStatsTable[[#This Row],[GroupByKey]]),(ContinuousStatsTable[GroupByKey]=ContinuousStatsTable[[#This Row],[GroupByKey]])*ContinuousStatsTable[Average]))</f>
        <v>1.39644749780735E-2</v>
      </c>
      <c r="T619" s="5" cm="1">
        <f t="array" ref="T619">MAX(IF((ContinuousStatsTable[GroupByKey]=ContinuousStatsTable[[#This Row],[GroupByKey]]),(ContinuousStatsTable[GroupByKey]=ContinuousStatsTable[[#This Row],[GroupByKey]])*ContinuousStatsTable[Average]))</f>
        <v>1.6678000682321801</v>
      </c>
      <c r="U619" s="5">
        <f>IF((ContinuousStatsTable[[#This Row],[RepsRequested]]&gt;1),ContinuousStatsTable[[#This Row],[HalfWidth]],ContinuousStatsTable[[#This Row],[BatchMeansHalfWidth]])</f>
        <v>7.6930967807074077E-2</v>
      </c>
    </row>
    <row r="620" spans="1:21" x14ac:dyDescent="0.25">
      <c r="A620" t="s">
        <v>68</v>
      </c>
      <c r="B620" t="s">
        <v>70</v>
      </c>
      <c r="C620">
        <v>45</v>
      </c>
      <c r="D620" t="s">
        <v>85</v>
      </c>
      <c r="E620" t="s">
        <v>104</v>
      </c>
      <c r="F620" t="s">
        <v>87</v>
      </c>
      <c r="G620">
        <v>2.51119866411267</v>
      </c>
      <c r="H620">
        <v>2E+20</v>
      </c>
      <c r="I620">
        <v>0</v>
      </c>
      <c r="J620">
        <v>6</v>
      </c>
      <c r="K620">
        <v>2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20" s="5" cm="1">
        <f t="array" ref="N620">MAX(IF((ProjectInfoTable[ProjectName]=ContinuousStatsTable[[#This Row],[ProjectName]]),(ProjectInfoTable[ProjectName]=ContinuousStatsTable[[#This Row],[ProjectName]])*ProjectInfoTable[NumberOfReplications]))</f>
        <v>50</v>
      </c>
      <c r="O620" s="5" cm="1">
        <f t="array" ref="O620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620" s="5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620" s="5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620" s="5" cm="1">
        <f t="array" ref="S620">MIN(IF((ContinuousStatsTable[GroupByKey]=ContinuousStatsTable[[#This Row],[GroupByKey]]),(ContinuousStatsTable[GroupByKey]=ContinuousStatsTable[[#This Row],[GroupByKey]])*ContinuousStatsTable[Average]))</f>
        <v>2.40422103967127</v>
      </c>
      <c r="T620" s="5" cm="1">
        <f t="array" ref="T620">MAX(IF((ContinuousStatsTable[GroupByKey]=ContinuousStatsTable[[#This Row],[GroupByKey]]),(ContinuousStatsTable[GroupByKey]=ContinuousStatsTable[[#This Row],[GroupByKey]])*ContinuousStatsTable[Average]))</f>
        <v>10.2687249502188</v>
      </c>
      <c r="U620" s="5">
        <f>IF((ContinuousStatsTable[[#This Row],[RepsRequested]]&gt;1),ContinuousStatsTable[[#This Row],[HalfWidth]],ContinuousStatsTable[[#This Row],[BatchMeansHalfWidth]])</f>
        <v>0.35615857598446116</v>
      </c>
    </row>
    <row r="621" spans="1:21" x14ac:dyDescent="0.25">
      <c r="A621" t="s">
        <v>68</v>
      </c>
      <c r="B621" t="s">
        <v>70</v>
      </c>
      <c r="C621">
        <v>45</v>
      </c>
      <c r="D621" t="s">
        <v>100</v>
      </c>
      <c r="E621" t="s">
        <v>103</v>
      </c>
      <c r="F621" t="s">
        <v>81</v>
      </c>
      <c r="G621">
        <v>9.6024071762165104E-3</v>
      </c>
      <c r="H621">
        <v>2E+20</v>
      </c>
      <c r="I621">
        <v>0</v>
      </c>
      <c r="J621">
        <v>1</v>
      </c>
      <c r="K621">
        <v>0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21" s="5" cm="1">
        <f t="array" ref="N621">MAX(IF((ProjectInfoTable[ProjectName]=ContinuousStatsTable[[#This Row],[ProjectName]]),(ProjectInfoTable[ProjectName]=ContinuousStatsTable[[#This Row],[ProjectName]])*ProjectInfoTable[NumberOfReplications]))</f>
        <v>50</v>
      </c>
      <c r="O621" s="5" cm="1">
        <f t="array" ref="O621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621" s="5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621" s="5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621" s="5" cm="1">
        <f t="array" ref="S621">MIN(IF((ContinuousStatsTable[GroupByKey]=ContinuousStatsTable[[#This Row],[GroupByKey]]),(ContinuousStatsTable[GroupByKey]=ContinuousStatsTable[[#This Row],[GroupByKey]])*ContinuousStatsTable[Average]))</f>
        <v>0</v>
      </c>
      <c r="T621" s="5" cm="1">
        <f t="array" ref="T621">MAX(IF((ContinuousStatsTable[GroupByKey]=ContinuousStatsTable[[#This Row],[GroupByKey]]),(ContinuousStatsTable[GroupByKey]=ContinuousStatsTable[[#This Row],[GroupByKey]])*ContinuousStatsTable[Average]))</f>
        <v>0.106816394444955</v>
      </c>
      <c r="U621" s="5">
        <f>IF((ContinuousStatsTable[[#This Row],[RepsRequested]]&gt;1),ContinuousStatsTable[[#This Row],[HalfWidth]],ContinuousStatsTable[[#This Row],[BatchMeansHalfWidth]])</f>
        <v>6.064265491757044E-3</v>
      </c>
    </row>
    <row r="622" spans="1:21" x14ac:dyDescent="0.25">
      <c r="A622" t="s">
        <v>68</v>
      </c>
      <c r="B622" t="s">
        <v>70</v>
      </c>
      <c r="C622">
        <v>45</v>
      </c>
      <c r="D622" t="s">
        <v>105</v>
      </c>
      <c r="E622" t="s">
        <v>106</v>
      </c>
      <c r="F622" t="s">
        <v>107</v>
      </c>
      <c r="G622">
        <v>6.2373464453073901E-2</v>
      </c>
      <c r="H622">
        <v>2E+20</v>
      </c>
      <c r="I622">
        <v>0</v>
      </c>
      <c r="J622">
        <v>1</v>
      </c>
      <c r="K622">
        <v>0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22" s="5" cm="1">
        <f t="array" ref="N622">MAX(IF((ProjectInfoTable[ProjectName]=ContinuousStatsTable[[#This Row],[ProjectName]]),(ProjectInfoTable[ProjectName]=ContinuousStatsTable[[#This Row],[ProjectName]])*ProjectInfoTable[NumberOfReplications]))</f>
        <v>50</v>
      </c>
      <c r="O622" s="5" cm="1">
        <f t="array" ref="O622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22" s="5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22" s="5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22" s="5" cm="1">
        <f t="array" ref="S622">MIN(IF((ContinuousStatsTable[GroupByKey]=ContinuousStatsTable[[#This Row],[GroupByKey]]),(ContinuousStatsTable[GroupByKey]=ContinuousStatsTable[[#This Row],[GroupByKey]])*ContinuousStatsTable[Average]))</f>
        <v>1.6518466630091499E-2</v>
      </c>
      <c r="T622" s="5" cm="1">
        <f t="array" ref="T622">MAX(IF((ContinuousStatsTable[GroupByKey]=ContinuousStatsTable[[#This Row],[GroupByKey]]),(ContinuousStatsTable[GroupByKey]=ContinuousStatsTable[[#This Row],[GroupByKey]])*ContinuousStatsTable[Average]))</f>
        <v>0.18039060663533099</v>
      </c>
      <c r="U622" s="5">
        <f>IF((ContinuousStatsTable[[#This Row],[RepsRequested]]&gt;1),ContinuousStatsTable[[#This Row],[HalfWidth]],ContinuousStatsTable[[#This Row],[BatchMeansHalfWidth]])</f>
        <v>9.0604727638161874E-3</v>
      </c>
    </row>
    <row r="623" spans="1:21" x14ac:dyDescent="0.25">
      <c r="A623" t="s">
        <v>68</v>
      </c>
      <c r="B623" t="s">
        <v>70</v>
      </c>
      <c r="C623">
        <v>45</v>
      </c>
      <c r="D623" t="s">
        <v>105</v>
      </c>
      <c r="E623" t="s">
        <v>108</v>
      </c>
      <c r="F623" t="s">
        <v>107</v>
      </c>
      <c r="G623">
        <v>6.2373464453073901E-2</v>
      </c>
      <c r="H623">
        <v>2E+20</v>
      </c>
      <c r="I623">
        <v>0</v>
      </c>
      <c r="J623">
        <v>1</v>
      </c>
      <c r="K623">
        <v>0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23" s="5" cm="1">
        <f t="array" ref="N623">MAX(IF((ProjectInfoTable[ProjectName]=ContinuousStatsTable[[#This Row],[ProjectName]]),(ProjectInfoTable[ProjectName]=ContinuousStatsTable[[#This Row],[ProjectName]])*ProjectInfoTable[NumberOfReplications]))</f>
        <v>50</v>
      </c>
      <c r="O623" s="5" cm="1">
        <f t="array" ref="O623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23" s="5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23" s="5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23" s="5" cm="1">
        <f t="array" ref="S623">MIN(IF((ContinuousStatsTable[GroupByKey]=ContinuousStatsTable[[#This Row],[GroupByKey]]),(ContinuousStatsTable[GroupByKey]=ContinuousStatsTable[[#This Row],[GroupByKey]])*ContinuousStatsTable[Average]))</f>
        <v>1.6518466630091499E-2</v>
      </c>
      <c r="T623" s="5" cm="1">
        <f t="array" ref="T623">MAX(IF((ContinuousStatsTable[GroupByKey]=ContinuousStatsTable[[#This Row],[GroupByKey]]),(ContinuousStatsTable[GroupByKey]=ContinuousStatsTable[[#This Row],[GroupByKey]])*ContinuousStatsTable[Average]))</f>
        <v>0.18039060663533099</v>
      </c>
      <c r="U623" s="5">
        <f>IF((ContinuousStatsTable[[#This Row],[RepsRequested]]&gt;1),ContinuousStatsTable[[#This Row],[HalfWidth]],ContinuousStatsTable[[#This Row],[BatchMeansHalfWidth]])</f>
        <v>9.0604727638161874E-3</v>
      </c>
    </row>
    <row r="624" spans="1:21" x14ac:dyDescent="0.25">
      <c r="A624" t="s">
        <v>68</v>
      </c>
      <c r="B624" t="s">
        <v>70</v>
      </c>
      <c r="C624">
        <v>45</v>
      </c>
      <c r="D624" t="s">
        <v>105</v>
      </c>
      <c r="E624" t="s">
        <v>109</v>
      </c>
      <c r="F624" t="s">
        <v>107</v>
      </c>
      <c r="G624">
        <v>1</v>
      </c>
      <c r="H624">
        <v>2E+20</v>
      </c>
      <c r="I624">
        <v>1</v>
      </c>
      <c r="J624">
        <v>1</v>
      </c>
      <c r="K624">
        <v>1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24" s="5" cm="1">
        <f t="array" ref="N624">MAX(IF((ProjectInfoTable[ProjectName]=ContinuousStatsTable[[#This Row],[ProjectName]]),(ProjectInfoTable[ProjectName]=ContinuousStatsTable[[#This Row],[ProjectName]])*ProjectInfoTable[NumberOfReplications]))</f>
        <v>50</v>
      </c>
      <c r="O624" s="5" cm="1">
        <f t="array" ref="O624">IFERROR(AVERAGE(IF((ContinuousStatsTable[GroupByKey]=ContinuousStatsTable[[#This Row],[GroupByKey]]),(ContinuousStatsTable[GroupByKey]=ContinuousStatsTable[[#This Row],[GroupByKey]])*ContinuousStatsTable[Average])),0)</f>
        <v>1</v>
      </c>
      <c r="P624" s="5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0</v>
      </c>
      <c r="Q624" s="5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4" s="5" cm="1">
        <f t="array" ref="S624">MIN(IF((ContinuousStatsTable[GroupByKey]=ContinuousStatsTable[[#This Row],[GroupByKey]]),(ContinuousStatsTable[GroupByKey]=ContinuousStatsTable[[#This Row],[GroupByKey]])*ContinuousStatsTable[Average]))</f>
        <v>1</v>
      </c>
      <c r="T624" s="5" cm="1">
        <f t="array" ref="T624">MAX(IF((ContinuousStatsTable[GroupByKey]=ContinuousStatsTable[[#This Row],[GroupByKey]]),(ContinuousStatsTable[GroupByKey]=ContinuousStatsTable[[#This Row],[GroupByKey]])*ContinuousStatsTable[Average]))</f>
        <v>1</v>
      </c>
      <c r="U624" s="5">
        <f>IF((ContinuousStatsTable[[#This Row],[RepsRequested]]&gt;1),ContinuousStatsTable[[#This Row],[HalfWidth]],ContinuousStatsTable[[#This Row],[BatchMeansHalfWidth]])</f>
        <v>0</v>
      </c>
    </row>
    <row r="625" spans="1:21" x14ac:dyDescent="0.25">
      <c r="A625" t="s">
        <v>68</v>
      </c>
      <c r="B625" t="s">
        <v>70</v>
      </c>
      <c r="C625">
        <v>45</v>
      </c>
      <c r="D625" t="s">
        <v>110</v>
      </c>
      <c r="E625" t="s">
        <v>106</v>
      </c>
      <c r="F625" t="s">
        <v>107</v>
      </c>
      <c r="G625">
        <v>0.72025587269777103</v>
      </c>
      <c r="H625">
        <v>2E+20</v>
      </c>
      <c r="I625">
        <v>0</v>
      </c>
      <c r="J625">
        <v>1</v>
      </c>
      <c r="K625">
        <v>0.66666666666666696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25" s="5" cm="1">
        <f t="array" ref="N625">MAX(IF((ProjectInfoTable[ProjectName]=ContinuousStatsTable[[#This Row],[ProjectName]]),(ProjectInfoTable[ProjectName]=ContinuousStatsTable[[#This Row],[ProjectName]])*ProjectInfoTable[NumberOfReplications]))</f>
        <v>50</v>
      </c>
      <c r="O625" s="5" cm="1">
        <f t="array" ref="O625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625" s="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625" s="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625" s="5" cm="1">
        <f t="array" ref="S625">MIN(IF((ContinuousStatsTable[GroupByKey]=ContinuousStatsTable[[#This Row],[GroupByKey]]),(ContinuousStatsTable[GroupByKey]=ContinuousStatsTable[[#This Row],[GroupByKey]])*ContinuousStatsTable[Average]))</f>
        <v>0.71461756258065001</v>
      </c>
      <c r="T625" s="5" cm="1">
        <f t="array" ref="T625">MAX(IF((ContinuousStatsTable[GroupByKey]=ContinuousStatsTable[[#This Row],[GroupByKey]]),(ContinuousStatsTable[GroupByKey]=ContinuousStatsTable[[#This Row],[GroupByKey]])*ContinuousStatsTable[Average]))</f>
        <v>0.94034020197328505</v>
      </c>
      <c r="U625" s="5">
        <f>IF((ContinuousStatsTable[[#This Row],[RepsRequested]]&gt;1),ContinuousStatsTable[[#This Row],[HalfWidth]],ContinuousStatsTable[[#This Row],[BatchMeansHalfWidth]])</f>
        <v>1.3128379112122017E-2</v>
      </c>
    </row>
    <row r="626" spans="1:21" x14ac:dyDescent="0.25">
      <c r="A626" t="s">
        <v>68</v>
      </c>
      <c r="B626" t="s">
        <v>70</v>
      </c>
      <c r="C626">
        <v>45</v>
      </c>
      <c r="D626" t="s">
        <v>110</v>
      </c>
      <c r="E626" t="s">
        <v>108</v>
      </c>
      <c r="F626" t="s">
        <v>107</v>
      </c>
      <c r="G626">
        <v>2.1607676180933102</v>
      </c>
      <c r="H626">
        <v>2E+20</v>
      </c>
      <c r="I626">
        <v>0</v>
      </c>
      <c r="J626">
        <v>3</v>
      </c>
      <c r="K626">
        <v>2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26" s="5" cm="1">
        <f t="array" ref="N626">MAX(IF((ProjectInfoTable[ProjectName]=ContinuousStatsTable[[#This Row],[ProjectName]]),(ProjectInfoTable[ProjectName]=ContinuousStatsTable[[#This Row],[ProjectName]])*ProjectInfoTable[NumberOfReplications]))</f>
        <v>50</v>
      </c>
      <c r="O626" s="5" cm="1">
        <f t="array" ref="O626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626" s="5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626" s="5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626" s="5" cm="1">
        <f t="array" ref="S626">MIN(IF((ContinuousStatsTable[GroupByKey]=ContinuousStatsTable[[#This Row],[GroupByKey]]),(ContinuousStatsTable[GroupByKey]=ContinuousStatsTable[[#This Row],[GroupByKey]])*ContinuousStatsTable[Average]))</f>
        <v>2.1438526877419499</v>
      </c>
      <c r="T626" s="5" cm="1">
        <f t="array" ref="T626">MAX(IF((ContinuousStatsTable[GroupByKey]=ContinuousStatsTable[[#This Row],[GroupByKey]]),(ContinuousStatsTable[GroupByKey]=ContinuousStatsTable[[#This Row],[GroupByKey]])*ContinuousStatsTable[Average]))</f>
        <v>2.8210206059198599</v>
      </c>
      <c r="U626" s="5">
        <f>IF((ContinuousStatsTable[[#This Row],[RepsRequested]]&gt;1),ContinuousStatsTable[[#This Row],[HalfWidth]],ContinuousStatsTable[[#This Row],[BatchMeansHalfWidth]])</f>
        <v>3.9385137336366303E-2</v>
      </c>
    </row>
    <row r="627" spans="1:21" x14ac:dyDescent="0.25">
      <c r="A627" t="s">
        <v>68</v>
      </c>
      <c r="B627" t="s">
        <v>70</v>
      </c>
      <c r="C627">
        <v>45</v>
      </c>
      <c r="D627" t="s">
        <v>110</v>
      </c>
      <c r="E627" t="s">
        <v>109</v>
      </c>
      <c r="F627" t="s">
        <v>107</v>
      </c>
      <c r="G627">
        <v>3</v>
      </c>
      <c r="H627">
        <v>2E+20</v>
      </c>
      <c r="I627">
        <v>3</v>
      </c>
      <c r="J627">
        <v>3</v>
      </c>
      <c r="K627">
        <v>3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7" s="5" cm="1">
        <f t="array" ref="N627">MAX(IF((ProjectInfoTable[ProjectName]=ContinuousStatsTable[[#This Row],[ProjectName]]),(ProjectInfoTable[ProjectName]=ContinuousStatsTable[[#This Row],[ProjectName]])*ProjectInfoTable[NumberOfReplications]))</f>
        <v>50</v>
      </c>
      <c r="O627" s="5" cm="1">
        <f t="array" ref="O627">IFERROR(AVERAGE(IF((ContinuousStatsTable[GroupByKey]=ContinuousStatsTable[[#This Row],[GroupByKey]]),(ContinuousStatsTable[GroupByKey]=ContinuousStatsTable[[#This Row],[GroupByKey]])*ContinuousStatsTable[Average])),0)</f>
        <v>3</v>
      </c>
      <c r="P627" s="5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0</v>
      </c>
      <c r="Q627" s="5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7" s="5" cm="1">
        <f t="array" ref="S627">MIN(IF((ContinuousStatsTable[GroupByKey]=ContinuousStatsTable[[#This Row],[GroupByKey]]),(ContinuousStatsTable[GroupByKey]=ContinuousStatsTable[[#This Row],[GroupByKey]])*ContinuousStatsTable[Average]))</f>
        <v>3</v>
      </c>
      <c r="T627" s="5" cm="1">
        <f t="array" ref="T627">MAX(IF((ContinuousStatsTable[GroupByKey]=ContinuousStatsTable[[#This Row],[GroupByKey]]),(ContinuousStatsTable[GroupByKey]=ContinuousStatsTable[[#This Row],[GroupByKey]])*ContinuousStatsTable[Average]))</f>
        <v>3</v>
      </c>
      <c r="U627" s="5">
        <f>IF((ContinuousStatsTable[[#This Row],[RepsRequested]]&gt;1),ContinuousStatsTable[[#This Row],[HalfWidth]],ContinuousStatsTable[[#This Row],[BatchMeansHalfWidth]])</f>
        <v>0</v>
      </c>
    </row>
    <row r="628" spans="1:21" x14ac:dyDescent="0.25">
      <c r="A628" t="s">
        <v>68</v>
      </c>
      <c r="B628" t="s">
        <v>70</v>
      </c>
      <c r="C628">
        <v>45</v>
      </c>
      <c r="D628" t="s">
        <v>102</v>
      </c>
      <c r="E628" t="s">
        <v>103</v>
      </c>
      <c r="F628" t="s">
        <v>81</v>
      </c>
      <c r="G628">
        <v>0.247248663900377</v>
      </c>
      <c r="H628">
        <v>2E+20</v>
      </c>
      <c r="I628">
        <v>0</v>
      </c>
      <c r="J628">
        <v>3</v>
      </c>
      <c r="K628">
        <v>0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28" s="5" cm="1">
        <f t="array" ref="N628">MAX(IF((ProjectInfoTable[ProjectName]=ContinuousStatsTable[[#This Row],[ProjectName]]),(ProjectInfoTable[ProjectName]=ContinuousStatsTable[[#This Row],[ProjectName]])*ProjectInfoTable[NumberOfReplications]))</f>
        <v>50</v>
      </c>
      <c r="O628" s="5" cm="1">
        <f t="array" ref="O628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628" s="5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628" s="5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628" s="5" cm="1">
        <f t="array" ref="S628">MIN(IF((ContinuousStatsTable[GroupByKey]=ContinuousStatsTable[[#This Row],[GroupByKey]]),(ContinuousStatsTable[GroupByKey]=ContinuousStatsTable[[#This Row],[GroupByKey]])*ContinuousStatsTable[Average]))</f>
        <v>0.19189158616794599</v>
      </c>
      <c r="T628" s="5" cm="1">
        <f t="array" ref="T628">MAX(IF((ContinuousStatsTable[GroupByKey]=ContinuousStatsTable[[#This Row],[GroupByKey]]),(ContinuousStatsTable[GroupByKey]=ContinuousStatsTable[[#This Row],[GroupByKey]])*ContinuousStatsTable[Average]))</f>
        <v>5.4909452366679696</v>
      </c>
      <c r="U628" s="5">
        <f>IF((ContinuousStatsTable[[#This Row],[RepsRequested]]&gt;1),ContinuousStatsTable[[#This Row],[HalfWidth]],ContinuousStatsTable[[#This Row],[BatchMeansHalfWidth]])</f>
        <v>0.24231721094461828</v>
      </c>
    </row>
    <row r="629" spans="1:21" x14ac:dyDescent="0.25">
      <c r="A629" t="s">
        <v>68</v>
      </c>
      <c r="B629" t="s">
        <v>70</v>
      </c>
      <c r="C629">
        <v>45</v>
      </c>
      <c r="D629" t="s">
        <v>111</v>
      </c>
      <c r="E629" t="s">
        <v>106</v>
      </c>
      <c r="F629" t="s">
        <v>107</v>
      </c>
      <c r="G629">
        <v>0.67691609211126802</v>
      </c>
      <c r="H629">
        <v>2E+20</v>
      </c>
      <c r="I629">
        <v>0</v>
      </c>
      <c r="J629">
        <v>1</v>
      </c>
      <c r="K629">
        <v>0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29" s="5" cm="1">
        <f t="array" ref="N629">MAX(IF((ProjectInfoTable[ProjectName]=ContinuousStatsTable[[#This Row],[ProjectName]]),(ProjectInfoTable[ProjectName]=ContinuousStatsTable[[#This Row],[ProjectName]])*ProjectInfoTable[NumberOfReplications]))</f>
        <v>50</v>
      </c>
      <c r="O629" s="5" cm="1">
        <f t="array" ref="O629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629" s="5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629" s="5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629" s="5" cm="1">
        <f t="array" ref="S629">MIN(IF((ContinuousStatsTable[GroupByKey]=ContinuousStatsTable[[#This Row],[GroupByKey]]),(ContinuousStatsTable[GroupByKey]=ContinuousStatsTable[[#This Row],[GroupByKey]])*ContinuousStatsTable[Average]))</f>
        <v>0.65446751492631405</v>
      </c>
      <c r="T629" s="5" cm="1">
        <f t="array" ref="T629">MAX(IF((ContinuousStatsTable[GroupByKey]=ContinuousStatsTable[[#This Row],[GroupByKey]]),(ContinuousStatsTable[GroupByKey]=ContinuousStatsTable[[#This Row],[GroupByKey]])*ContinuousStatsTable[Average]))</f>
        <v>0.87655661977495902</v>
      </c>
      <c r="U629" s="5">
        <f>IF((ContinuousStatsTable[[#This Row],[RepsRequested]]&gt;1),ContinuousStatsTable[[#This Row],[HalfWidth]],ContinuousStatsTable[[#This Row],[BatchMeansHalfWidth]])</f>
        <v>1.2908170108515506E-2</v>
      </c>
    </row>
    <row r="630" spans="1:21" x14ac:dyDescent="0.25">
      <c r="A630" t="s">
        <v>68</v>
      </c>
      <c r="B630" t="s">
        <v>70</v>
      </c>
      <c r="C630">
        <v>45</v>
      </c>
      <c r="D630" t="s">
        <v>111</v>
      </c>
      <c r="E630" t="s">
        <v>108</v>
      </c>
      <c r="F630" t="s">
        <v>107</v>
      </c>
      <c r="G630">
        <v>1.35383218422254</v>
      </c>
      <c r="H630">
        <v>2E+20</v>
      </c>
      <c r="I630">
        <v>0</v>
      </c>
      <c r="J630">
        <v>2</v>
      </c>
      <c r="K630">
        <v>0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30" s="5" cm="1">
        <f t="array" ref="N630">MAX(IF((ProjectInfoTable[ProjectName]=ContinuousStatsTable[[#This Row],[ProjectName]]),(ProjectInfoTable[ProjectName]=ContinuousStatsTable[[#This Row],[ProjectName]])*ProjectInfoTable[NumberOfReplications]))</f>
        <v>50</v>
      </c>
      <c r="O630" s="5" cm="1">
        <f t="array" ref="O630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630" s="5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630" s="5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630" s="5" cm="1">
        <f t="array" ref="S630">MIN(IF((ContinuousStatsTable[GroupByKey]=ContinuousStatsTable[[#This Row],[GroupByKey]]),(ContinuousStatsTable[GroupByKey]=ContinuousStatsTable[[#This Row],[GroupByKey]])*ContinuousStatsTable[Average]))</f>
        <v>1.3089350298526301</v>
      </c>
      <c r="T630" s="5" cm="1">
        <f t="array" ref="T630">MAX(IF((ContinuousStatsTable[GroupByKey]=ContinuousStatsTable[[#This Row],[GroupByKey]]),(ContinuousStatsTable[GroupByKey]=ContinuousStatsTable[[#This Row],[GroupByKey]])*ContinuousStatsTable[Average]))</f>
        <v>1.75311323954992</v>
      </c>
      <c r="U630" s="5">
        <f>IF((ContinuousStatsTable[[#This Row],[RepsRequested]]&gt;1),ContinuousStatsTable[[#This Row],[HalfWidth]],ContinuousStatsTable[[#This Row],[BatchMeansHalfWidth]])</f>
        <v>2.5816340217031112E-2</v>
      </c>
    </row>
    <row r="631" spans="1:21" x14ac:dyDescent="0.25">
      <c r="A631" t="s">
        <v>68</v>
      </c>
      <c r="B631" t="s">
        <v>70</v>
      </c>
      <c r="C631">
        <v>45</v>
      </c>
      <c r="D631" t="s">
        <v>111</v>
      </c>
      <c r="E631" t="s">
        <v>109</v>
      </c>
      <c r="F631" t="s">
        <v>107</v>
      </c>
      <c r="G631">
        <v>2</v>
      </c>
      <c r="H631">
        <v>2E+20</v>
      </c>
      <c r="I631">
        <v>2</v>
      </c>
      <c r="J631">
        <v>2</v>
      </c>
      <c r="K631">
        <v>2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31" s="5" cm="1">
        <f t="array" ref="N631">MAX(IF((ProjectInfoTable[ProjectName]=ContinuousStatsTable[[#This Row],[ProjectName]]),(ProjectInfoTable[ProjectName]=ContinuousStatsTable[[#This Row],[ProjectName]])*ProjectInfoTable[NumberOfReplications]))</f>
        <v>50</v>
      </c>
      <c r="O631" s="5" cm="1">
        <f t="array" ref="O631">IFERROR(AVERAGE(IF((ContinuousStatsTable[GroupByKey]=ContinuousStatsTable[[#This Row],[GroupByKey]]),(ContinuousStatsTable[GroupByKey]=ContinuousStatsTable[[#This Row],[GroupByKey]])*ContinuousStatsTable[Average])),0)</f>
        <v>2</v>
      </c>
      <c r="P631" s="5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s="5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s="5" cm="1">
        <f t="array" ref="S631">MIN(IF((ContinuousStatsTable[GroupByKey]=ContinuousStatsTable[[#This Row],[GroupByKey]]),(ContinuousStatsTable[GroupByKey]=ContinuousStatsTable[[#This Row],[GroupByKey]])*ContinuousStatsTable[Average]))</f>
        <v>2</v>
      </c>
      <c r="T631" s="5" cm="1">
        <f t="array" ref="T631">MAX(IF((ContinuousStatsTable[GroupByKey]=ContinuousStatsTable[[#This Row],[GroupByKey]]),(ContinuousStatsTable[GroupByKey]=ContinuousStatsTable[[#This Row],[GroupByKey]])*ContinuousStatsTable[Average]))</f>
        <v>2</v>
      </c>
      <c r="U631" s="5">
        <f>IF((ContinuousStatsTable[[#This Row],[RepsRequested]]&gt;1),ContinuousStatsTable[[#This Row],[HalfWidth]],ContinuousStatsTable[[#This Row],[BatchMeansHalfWidth]])</f>
        <v>0</v>
      </c>
    </row>
    <row r="632" spans="1:21" x14ac:dyDescent="0.25">
      <c r="A632" t="s">
        <v>68</v>
      </c>
      <c r="B632" t="s">
        <v>70</v>
      </c>
      <c r="C632">
        <v>46</v>
      </c>
      <c r="D632" t="s">
        <v>79</v>
      </c>
      <c r="E632" t="s">
        <v>103</v>
      </c>
      <c r="F632" t="s">
        <v>81</v>
      </c>
      <c r="G632">
        <v>4.1407065378231002E-2</v>
      </c>
      <c r="H632">
        <v>2E+20</v>
      </c>
      <c r="I632">
        <v>0</v>
      </c>
      <c r="J632">
        <v>1</v>
      </c>
      <c r="K632">
        <v>0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32" s="5" cm="1">
        <f t="array" ref="N632">MAX(IF((ProjectInfoTable[ProjectName]=ContinuousStatsTable[[#This Row],[ProjectName]]),(ProjectInfoTable[ProjectName]=ContinuousStatsTable[[#This Row],[ProjectName]])*ProjectInfoTable[NumberOfReplications]))</f>
        <v>50</v>
      </c>
      <c r="O632" s="5" cm="1">
        <f t="array" ref="O632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632" s="5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632" s="5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632" s="5" cm="1">
        <f t="array" ref="S632">MIN(IF((ContinuousStatsTable[GroupByKey]=ContinuousStatsTable[[#This Row],[GroupByKey]]),(ContinuousStatsTable[GroupByKey]=ContinuousStatsTable[[#This Row],[GroupByKey]])*ContinuousStatsTable[Average]))</f>
        <v>0</v>
      </c>
      <c r="T632" s="5" cm="1">
        <f t="array" ref="T632">MAX(IF((ContinuousStatsTable[GroupByKey]=ContinuousStatsTable[[#This Row],[GroupByKey]]),(ContinuousStatsTable[GroupByKey]=ContinuousStatsTable[[#This Row],[GroupByKey]])*ContinuousStatsTable[Average]))</f>
        <v>0.19932088640805501</v>
      </c>
      <c r="U632" s="5">
        <f>IF((ContinuousStatsTable[[#This Row],[RepsRequested]]&gt;1),ContinuousStatsTable[[#This Row],[HalfWidth]],ContinuousStatsTable[[#This Row],[BatchMeansHalfWidth]])</f>
        <v>9.3562180916944085E-3</v>
      </c>
    </row>
    <row r="633" spans="1:21" x14ac:dyDescent="0.25">
      <c r="A633" t="s">
        <v>68</v>
      </c>
      <c r="B633" t="s">
        <v>70</v>
      </c>
      <c r="C633">
        <v>46</v>
      </c>
      <c r="D633" t="s">
        <v>84</v>
      </c>
      <c r="E633" t="s">
        <v>103</v>
      </c>
      <c r="F633" t="s">
        <v>81</v>
      </c>
      <c r="G633">
        <v>0.23023046748689499</v>
      </c>
      <c r="H633">
        <v>2E+20</v>
      </c>
      <c r="I633">
        <v>0</v>
      </c>
      <c r="J633">
        <v>2</v>
      </c>
      <c r="K633">
        <v>0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33" s="5" cm="1">
        <f t="array" ref="N633">MAX(IF((ProjectInfoTable[ProjectName]=ContinuousStatsTable[[#This Row],[ProjectName]]),(ProjectInfoTable[ProjectName]=ContinuousStatsTable[[#This Row],[ProjectName]])*ProjectInfoTable[NumberOfReplications]))</f>
        <v>50</v>
      </c>
      <c r="O633" s="5" cm="1">
        <f t="array" ref="O633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633" s="5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633" s="5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633" s="5" cm="1">
        <f t="array" ref="S633">MIN(IF((ContinuousStatsTable[GroupByKey]=ContinuousStatsTable[[#This Row],[GroupByKey]]),(ContinuousStatsTable[GroupByKey]=ContinuousStatsTable[[#This Row],[GroupByKey]])*ContinuousStatsTable[Average]))</f>
        <v>1.39644749780735E-2</v>
      </c>
      <c r="T633" s="5" cm="1">
        <f t="array" ref="T633">MAX(IF((ContinuousStatsTable[GroupByKey]=ContinuousStatsTable[[#This Row],[GroupByKey]]),(ContinuousStatsTable[GroupByKey]=ContinuousStatsTable[[#This Row],[GroupByKey]])*ContinuousStatsTable[Average]))</f>
        <v>1.6678000682321801</v>
      </c>
      <c r="U633" s="5">
        <f>IF((ContinuousStatsTable[[#This Row],[RepsRequested]]&gt;1),ContinuousStatsTable[[#This Row],[HalfWidth]],ContinuousStatsTable[[#This Row],[BatchMeansHalfWidth]])</f>
        <v>7.6930967807074077E-2</v>
      </c>
    </row>
    <row r="634" spans="1:21" x14ac:dyDescent="0.25">
      <c r="A634" t="s">
        <v>68</v>
      </c>
      <c r="B634" t="s">
        <v>70</v>
      </c>
      <c r="C634">
        <v>46</v>
      </c>
      <c r="D634" t="s">
        <v>85</v>
      </c>
      <c r="E634" t="s">
        <v>104</v>
      </c>
      <c r="F634" t="s">
        <v>87</v>
      </c>
      <c r="G634">
        <v>3.7266479621655701</v>
      </c>
      <c r="H634">
        <v>2E+20</v>
      </c>
      <c r="I634">
        <v>0</v>
      </c>
      <c r="J634">
        <v>8</v>
      </c>
      <c r="K634">
        <v>3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34" s="5" cm="1">
        <f t="array" ref="N634">MAX(IF((ProjectInfoTable[ProjectName]=ContinuousStatsTable[[#This Row],[ProjectName]]),(ProjectInfoTable[ProjectName]=ContinuousStatsTable[[#This Row],[ProjectName]])*ProjectInfoTable[NumberOfReplications]))</f>
        <v>50</v>
      </c>
      <c r="O634" s="5" cm="1">
        <f t="array" ref="O634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634" s="5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634" s="5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634" s="5" cm="1">
        <f t="array" ref="S634">MIN(IF((ContinuousStatsTable[GroupByKey]=ContinuousStatsTable[[#This Row],[GroupByKey]]),(ContinuousStatsTable[GroupByKey]=ContinuousStatsTable[[#This Row],[GroupByKey]])*ContinuousStatsTable[Average]))</f>
        <v>2.40422103967127</v>
      </c>
      <c r="T634" s="5" cm="1">
        <f t="array" ref="T634">MAX(IF((ContinuousStatsTable[GroupByKey]=ContinuousStatsTable[[#This Row],[GroupByKey]]),(ContinuousStatsTable[GroupByKey]=ContinuousStatsTable[[#This Row],[GroupByKey]])*ContinuousStatsTable[Average]))</f>
        <v>10.2687249502188</v>
      </c>
      <c r="U634" s="5">
        <f>IF((ContinuousStatsTable[[#This Row],[RepsRequested]]&gt;1),ContinuousStatsTable[[#This Row],[HalfWidth]],ContinuousStatsTable[[#This Row],[BatchMeansHalfWidth]])</f>
        <v>0.35615857598446116</v>
      </c>
    </row>
    <row r="635" spans="1:21" x14ac:dyDescent="0.25">
      <c r="A635" t="s">
        <v>68</v>
      </c>
      <c r="B635" t="s">
        <v>70</v>
      </c>
      <c r="C635">
        <v>46</v>
      </c>
      <c r="D635" t="s">
        <v>100</v>
      </c>
      <c r="E635" t="s">
        <v>103</v>
      </c>
      <c r="F635" t="s">
        <v>81</v>
      </c>
      <c r="G635">
        <v>2.63555073169232E-2</v>
      </c>
      <c r="H635">
        <v>2E+20</v>
      </c>
      <c r="I635">
        <v>0</v>
      </c>
      <c r="J635">
        <v>1</v>
      </c>
      <c r="K635">
        <v>0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35" s="5" cm="1">
        <f t="array" ref="N635">MAX(IF((ProjectInfoTable[ProjectName]=ContinuousStatsTable[[#This Row],[ProjectName]]),(ProjectInfoTable[ProjectName]=ContinuousStatsTable[[#This Row],[ProjectName]])*ProjectInfoTable[NumberOfReplications]))</f>
        <v>50</v>
      </c>
      <c r="O635" s="5" cm="1">
        <f t="array" ref="O635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635" s="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635" s="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635" s="5" cm="1">
        <f t="array" ref="S635">MIN(IF((ContinuousStatsTable[GroupByKey]=ContinuousStatsTable[[#This Row],[GroupByKey]]),(ContinuousStatsTable[GroupByKey]=ContinuousStatsTable[[#This Row],[GroupByKey]])*ContinuousStatsTable[Average]))</f>
        <v>0</v>
      </c>
      <c r="T635" s="5" cm="1">
        <f t="array" ref="T635">MAX(IF((ContinuousStatsTable[GroupByKey]=ContinuousStatsTable[[#This Row],[GroupByKey]]),(ContinuousStatsTable[GroupByKey]=ContinuousStatsTable[[#This Row],[GroupByKey]])*ContinuousStatsTable[Average]))</f>
        <v>0.106816394444955</v>
      </c>
      <c r="U635" s="5">
        <f>IF((ContinuousStatsTable[[#This Row],[RepsRequested]]&gt;1),ContinuousStatsTable[[#This Row],[HalfWidth]],ContinuousStatsTable[[#This Row],[BatchMeansHalfWidth]])</f>
        <v>6.064265491757044E-3</v>
      </c>
    </row>
    <row r="636" spans="1:21" x14ac:dyDescent="0.25">
      <c r="A636" t="s">
        <v>68</v>
      </c>
      <c r="B636" t="s">
        <v>70</v>
      </c>
      <c r="C636">
        <v>46</v>
      </c>
      <c r="D636" t="s">
        <v>105</v>
      </c>
      <c r="E636" t="s">
        <v>106</v>
      </c>
      <c r="F636" t="s">
        <v>107</v>
      </c>
      <c r="G636">
        <v>4.74054708683029E-2</v>
      </c>
      <c r="H636">
        <v>2E+20</v>
      </c>
      <c r="I636">
        <v>0</v>
      </c>
      <c r="J636">
        <v>1</v>
      </c>
      <c r="K636">
        <v>0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36" s="5" cm="1">
        <f t="array" ref="N636">MAX(IF((ProjectInfoTable[ProjectName]=ContinuousStatsTable[[#This Row],[ProjectName]]),(ProjectInfoTable[ProjectName]=ContinuousStatsTable[[#This Row],[ProjectName]])*ProjectInfoTable[NumberOfReplications]))</f>
        <v>50</v>
      </c>
      <c r="O636" s="5" cm="1">
        <f t="array" ref="O636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36" s="5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36" s="5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36" s="5" cm="1">
        <f t="array" ref="S636">MIN(IF((ContinuousStatsTable[GroupByKey]=ContinuousStatsTable[[#This Row],[GroupByKey]]),(ContinuousStatsTable[GroupByKey]=ContinuousStatsTable[[#This Row],[GroupByKey]])*ContinuousStatsTable[Average]))</f>
        <v>1.6518466630091499E-2</v>
      </c>
      <c r="T636" s="5" cm="1">
        <f t="array" ref="T636">MAX(IF((ContinuousStatsTable[GroupByKey]=ContinuousStatsTable[[#This Row],[GroupByKey]]),(ContinuousStatsTable[GroupByKey]=ContinuousStatsTable[[#This Row],[GroupByKey]])*ContinuousStatsTable[Average]))</f>
        <v>0.18039060663533099</v>
      </c>
      <c r="U636" s="5">
        <f>IF((ContinuousStatsTable[[#This Row],[RepsRequested]]&gt;1),ContinuousStatsTable[[#This Row],[HalfWidth]],ContinuousStatsTable[[#This Row],[BatchMeansHalfWidth]])</f>
        <v>9.0604727638161874E-3</v>
      </c>
    </row>
    <row r="637" spans="1:21" x14ac:dyDescent="0.25">
      <c r="A637" t="s">
        <v>68</v>
      </c>
      <c r="B637" t="s">
        <v>70</v>
      </c>
      <c r="C637">
        <v>46</v>
      </c>
      <c r="D637" t="s">
        <v>105</v>
      </c>
      <c r="E637" t="s">
        <v>108</v>
      </c>
      <c r="F637" t="s">
        <v>107</v>
      </c>
      <c r="G637">
        <v>4.74054708683029E-2</v>
      </c>
      <c r="H637">
        <v>2E+20</v>
      </c>
      <c r="I637">
        <v>0</v>
      </c>
      <c r="J637">
        <v>1</v>
      </c>
      <c r="K637">
        <v>0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37" s="5" cm="1">
        <f t="array" ref="N637">MAX(IF((ProjectInfoTable[ProjectName]=ContinuousStatsTable[[#This Row],[ProjectName]]),(ProjectInfoTable[ProjectName]=ContinuousStatsTable[[#This Row],[ProjectName]])*ProjectInfoTable[NumberOfReplications]))</f>
        <v>50</v>
      </c>
      <c r="O637" s="5" cm="1">
        <f t="array" ref="O637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37" s="5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37" s="5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37" s="5" cm="1">
        <f t="array" ref="S637">MIN(IF((ContinuousStatsTable[GroupByKey]=ContinuousStatsTable[[#This Row],[GroupByKey]]),(ContinuousStatsTable[GroupByKey]=ContinuousStatsTable[[#This Row],[GroupByKey]])*ContinuousStatsTable[Average]))</f>
        <v>1.6518466630091499E-2</v>
      </c>
      <c r="T637" s="5" cm="1">
        <f t="array" ref="T637">MAX(IF((ContinuousStatsTable[GroupByKey]=ContinuousStatsTable[[#This Row],[GroupByKey]]),(ContinuousStatsTable[GroupByKey]=ContinuousStatsTable[[#This Row],[GroupByKey]])*ContinuousStatsTable[Average]))</f>
        <v>0.18039060663533099</v>
      </c>
      <c r="U637" s="5">
        <f>IF((ContinuousStatsTable[[#This Row],[RepsRequested]]&gt;1),ContinuousStatsTable[[#This Row],[HalfWidth]],ContinuousStatsTable[[#This Row],[BatchMeansHalfWidth]])</f>
        <v>9.0604727638161874E-3</v>
      </c>
    </row>
    <row r="638" spans="1:21" x14ac:dyDescent="0.25">
      <c r="A638" t="s">
        <v>68</v>
      </c>
      <c r="B638" t="s">
        <v>70</v>
      </c>
      <c r="C638">
        <v>46</v>
      </c>
      <c r="D638" t="s">
        <v>105</v>
      </c>
      <c r="E638" t="s">
        <v>109</v>
      </c>
      <c r="F638" t="s">
        <v>107</v>
      </c>
      <c r="G638">
        <v>1</v>
      </c>
      <c r="H638">
        <v>2E+20</v>
      </c>
      <c r="I638">
        <v>1</v>
      </c>
      <c r="J638">
        <v>1</v>
      </c>
      <c r="K638">
        <v>1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38" s="5" cm="1">
        <f t="array" ref="N638">MAX(IF((ProjectInfoTable[ProjectName]=ContinuousStatsTable[[#This Row],[ProjectName]]),(ProjectInfoTable[ProjectName]=ContinuousStatsTable[[#This Row],[ProjectName]])*ProjectInfoTable[NumberOfReplications]))</f>
        <v>50</v>
      </c>
      <c r="O638" s="5" cm="1">
        <f t="array" ref="O638">IFERROR(AVERAGE(IF((ContinuousStatsTable[GroupByKey]=ContinuousStatsTable[[#This Row],[GroupByKey]]),(ContinuousStatsTable[GroupByKey]=ContinuousStatsTable[[#This Row],[GroupByKey]])*ContinuousStatsTable[Average])),0)</f>
        <v>1</v>
      </c>
      <c r="P638" s="5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s="5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s="5" cm="1">
        <f t="array" ref="S638">MIN(IF((ContinuousStatsTable[GroupByKey]=ContinuousStatsTable[[#This Row],[GroupByKey]]),(ContinuousStatsTable[GroupByKey]=ContinuousStatsTable[[#This Row],[GroupByKey]])*ContinuousStatsTable[Average]))</f>
        <v>1</v>
      </c>
      <c r="T638" s="5" cm="1">
        <f t="array" ref="T638">MAX(IF((ContinuousStatsTable[GroupByKey]=ContinuousStatsTable[[#This Row],[GroupByKey]]),(ContinuousStatsTable[GroupByKey]=ContinuousStatsTable[[#This Row],[GroupByKey]])*ContinuousStatsTable[Average]))</f>
        <v>1</v>
      </c>
      <c r="U638" s="5">
        <f>IF((ContinuousStatsTable[[#This Row],[RepsRequested]]&gt;1),ContinuousStatsTable[[#This Row],[HalfWidth]],ContinuousStatsTable[[#This Row],[BatchMeansHalfWidth]])</f>
        <v>0</v>
      </c>
    </row>
    <row r="639" spans="1:21" x14ac:dyDescent="0.25">
      <c r="A639" t="s">
        <v>68</v>
      </c>
      <c r="B639" t="s">
        <v>70</v>
      </c>
      <c r="C639">
        <v>46</v>
      </c>
      <c r="D639" t="s">
        <v>110</v>
      </c>
      <c r="E639" t="s">
        <v>106</v>
      </c>
      <c r="F639" t="s">
        <v>107</v>
      </c>
      <c r="G639">
        <v>0.85924285068517303</v>
      </c>
      <c r="H639">
        <v>2E+20</v>
      </c>
      <c r="I639">
        <v>0</v>
      </c>
      <c r="J639">
        <v>1</v>
      </c>
      <c r="K639">
        <v>1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39" s="5" cm="1">
        <f t="array" ref="N639">MAX(IF((ProjectInfoTable[ProjectName]=ContinuousStatsTable[[#This Row],[ProjectName]]),(ProjectInfoTable[ProjectName]=ContinuousStatsTable[[#This Row],[ProjectName]])*ProjectInfoTable[NumberOfReplications]))</f>
        <v>50</v>
      </c>
      <c r="O639" s="5" cm="1">
        <f t="array" ref="O639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639" s="5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639" s="5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639" s="5" cm="1">
        <f t="array" ref="S639">MIN(IF((ContinuousStatsTable[GroupByKey]=ContinuousStatsTable[[#This Row],[GroupByKey]]),(ContinuousStatsTable[GroupByKey]=ContinuousStatsTable[[#This Row],[GroupByKey]])*ContinuousStatsTable[Average]))</f>
        <v>0.71461756258065001</v>
      </c>
      <c r="T639" s="5" cm="1">
        <f t="array" ref="T639">MAX(IF((ContinuousStatsTable[GroupByKey]=ContinuousStatsTable[[#This Row],[GroupByKey]]),(ContinuousStatsTable[GroupByKey]=ContinuousStatsTable[[#This Row],[GroupByKey]])*ContinuousStatsTable[Average]))</f>
        <v>0.94034020197328505</v>
      </c>
      <c r="U639" s="5">
        <f>IF((ContinuousStatsTable[[#This Row],[RepsRequested]]&gt;1),ContinuousStatsTable[[#This Row],[HalfWidth]],ContinuousStatsTable[[#This Row],[BatchMeansHalfWidth]])</f>
        <v>1.3128379112122017E-2</v>
      </c>
    </row>
    <row r="640" spans="1:21" x14ac:dyDescent="0.25">
      <c r="A640" t="s">
        <v>68</v>
      </c>
      <c r="B640" t="s">
        <v>70</v>
      </c>
      <c r="C640">
        <v>46</v>
      </c>
      <c r="D640" t="s">
        <v>110</v>
      </c>
      <c r="E640" t="s">
        <v>108</v>
      </c>
      <c r="F640" t="s">
        <v>107</v>
      </c>
      <c r="G640">
        <v>2.57772855205552</v>
      </c>
      <c r="H640">
        <v>2E+20</v>
      </c>
      <c r="I640">
        <v>0</v>
      </c>
      <c r="J640">
        <v>3</v>
      </c>
      <c r="K640">
        <v>3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40" s="5" cm="1">
        <f t="array" ref="N640">MAX(IF((ProjectInfoTable[ProjectName]=ContinuousStatsTable[[#This Row],[ProjectName]]),(ProjectInfoTable[ProjectName]=ContinuousStatsTable[[#This Row],[ProjectName]])*ProjectInfoTable[NumberOfReplications]))</f>
        <v>50</v>
      </c>
      <c r="O640" s="5" cm="1">
        <f t="array" ref="O640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640" s="5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640" s="5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640" s="5" cm="1">
        <f t="array" ref="S640">MIN(IF((ContinuousStatsTable[GroupByKey]=ContinuousStatsTable[[#This Row],[GroupByKey]]),(ContinuousStatsTable[GroupByKey]=ContinuousStatsTable[[#This Row],[GroupByKey]])*ContinuousStatsTable[Average]))</f>
        <v>2.1438526877419499</v>
      </c>
      <c r="T640" s="5" cm="1">
        <f t="array" ref="T640">MAX(IF((ContinuousStatsTable[GroupByKey]=ContinuousStatsTable[[#This Row],[GroupByKey]]),(ContinuousStatsTable[GroupByKey]=ContinuousStatsTable[[#This Row],[GroupByKey]])*ContinuousStatsTable[Average]))</f>
        <v>2.8210206059198599</v>
      </c>
      <c r="U640" s="5">
        <f>IF((ContinuousStatsTable[[#This Row],[RepsRequested]]&gt;1),ContinuousStatsTable[[#This Row],[HalfWidth]],ContinuousStatsTable[[#This Row],[BatchMeansHalfWidth]])</f>
        <v>3.9385137336366303E-2</v>
      </c>
    </row>
    <row r="641" spans="1:21" x14ac:dyDescent="0.25">
      <c r="A641" t="s">
        <v>68</v>
      </c>
      <c r="B641" t="s">
        <v>70</v>
      </c>
      <c r="C641">
        <v>46</v>
      </c>
      <c r="D641" t="s">
        <v>110</v>
      </c>
      <c r="E641" t="s">
        <v>109</v>
      </c>
      <c r="F641" t="s">
        <v>107</v>
      </c>
      <c r="G641">
        <v>3</v>
      </c>
      <c r="H641">
        <v>2E+20</v>
      </c>
      <c r="I641">
        <v>3</v>
      </c>
      <c r="J641">
        <v>3</v>
      </c>
      <c r="K641">
        <v>3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41" s="5" cm="1">
        <f t="array" ref="N641">MAX(IF((ProjectInfoTable[ProjectName]=ContinuousStatsTable[[#This Row],[ProjectName]]),(ProjectInfoTable[ProjectName]=ContinuousStatsTable[[#This Row],[ProjectName]])*ProjectInfoTable[NumberOfReplications]))</f>
        <v>50</v>
      </c>
      <c r="O641" s="5" cm="1">
        <f t="array" ref="O641">IFERROR(AVERAGE(IF((ContinuousStatsTable[GroupByKey]=ContinuousStatsTable[[#This Row],[GroupByKey]]),(ContinuousStatsTable[GroupByKey]=ContinuousStatsTable[[#This Row],[GroupByKey]])*ContinuousStatsTable[Average])),0)</f>
        <v>3</v>
      </c>
      <c r="P641" s="5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</v>
      </c>
      <c r="Q641" s="5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1" s="5" cm="1">
        <f t="array" ref="S641">MIN(IF((ContinuousStatsTable[GroupByKey]=ContinuousStatsTable[[#This Row],[GroupByKey]]),(ContinuousStatsTable[GroupByKey]=ContinuousStatsTable[[#This Row],[GroupByKey]])*ContinuousStatsTable[Average]))</f>
        <v>3</v>
      </c>
      <c r="T641" s="5" cm="1">
        <f t="array" ref="T641">MAX(IF((ContinuousStatsTable[GroupByKey]=ContinuousStatsTable[[#This Row],[GroupByKey]]),(ContinuousStatsTable[GroupByKey]=ContinuousStatsTable[[#This Row],[GroupByKey]])*ContinuousStatsTable[Average]))</f>
        <v>3</v>
      </c>
      <c r="U641" s="5">
        <f>IF((ContinuousStatsTable[[#This Row],[RepsRequested]]&gt;1),ContinuousStatsTable[[#This Row],[HalfWidth]],ContinuousStatsTable[[#This Row],[BatchMeansHalfWidth]])</f>
        <v>0</v>
      </c>
    </row>
    <row r="642" spans="1:21" x14ac:dyDescent="0.25">
      <c r="A642" t="s">
        <v>68</v>
      </c>
      <c r="B642" t="s">
        <v>70</v>
      </c>
      <c r="C642">
        <v>46</v>
      </c>
      <c r="D642" t="s">
        <v>102</v>
      </c>
      <c r="E642" t="s">
        <v>103</v>
      </c>
      <c r="F642" t="s">
        <v>81</v>
      </c>
      <c r="G642">
        <v>0.85092636992800497</v>
      </c>
      <c r="H642">
        <v>2E+20</v>
      </c>
      <c r="I642">
        <v>0</v>
      </c>
      <c r="J642">
        <v>5</v>
      </c>
      <c r="K642">
        <v>0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42" s="5" cm="1">
        <f t="array" ref="N642">MAX(IF((ProjectInfoTable[ProjectName]=ContinuousStatsTable[[#This Row],[ProjectName]]),(ProjectInfoTable[ProjectName]=ContinuousStatsTable[[#This Row],[ProjectName]])*ProjectInfoTable[NumberOfReplications]))</f>
        <v>50</v>
      </c>
      <c r="O642" s="5" cm="1">
        <f t="array" ref="O642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642" s="5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642" s="5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642" s="5" cm="1">
        <f t="array" ref="S642">MIN(IF((ContinuousStatsTable[GroupByKey]=ContinuousStatsTable[[#This Row],[GroupByKey]]),(ContinuousStatsTable[GroupByKey]=ContinuousStatsTable[[#This Row],[GroupByKey]])*ContinuousStatsTable[Average]))</f>
        <v>0.19189158616794599</v>
      </c>
      <c r="T642" s="5" cm="1">
        <f t="array" ref="T642">MAX(IF((ContinuousStatsTable[GroupByKey]=ContinuousStatsTable[[#This Row],[GroupByKey]]),(ContinuousStatsTable[GroupByKey]=ContinuousStatsTable[[#This Row],[GroupByKey]])*ContinuousStatsTable[Average]))</f>
        <v>5.4909452366679696</v>
      </c>
      <c r="U642" s="5">
        <f>IF((ContinuousStatsTable[[#This Row],[RepsRequested]]&gt;1),ContinuousStatsTable[[#This Row],[HalfWidth]],ContinuousStatsTable[[#This Row],[BatchMeansHalfWidth]])</f>
        <v>0.24231721094461828</v>
      </c>
    </row>
    <row r="643" spans="1:21" x14ac:dyDescent="0.25">
      <c r="A643" t="s">
        <v>68</v>
      </c>
      <c r="B643" t="s">
        <v>70</v>
      </c>
      <c r="C643">
        <v>46</v>
      </c>
      <c r="D643" t="s">
        <v>111</v>
      </c>
      <c r="E643" t="s">
        <v>106</v>
      </c>
      <c r="F643" t="s">
        <v>107</v>
      </c>
      <c r="G643">
        <v>0.79245093012656298</v>
      </c>
      <c r="H643">
        <v>2E+20</v>
      </c>
      <c r="I643">
        <v>0</v>
      </c>
      <c r="J643">
        <v>1</v>
      </c>
      <c r="K643">
        <v>1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3" s="5" cm="1">
        <f t="array" ref="N643">MAX(IF((ProjectInfoTable[ProjectName]=ContinuousStatsTable[[#This Row],[ProjectName]]),(ProjectInfoTable[ProjectName]=ContinuousStatsTable[[#This Row],[ProjectName]])*ProjectInfoTable[NumberOfReplications]))</f>
        <v>50</v>
      </c>
      <c r="O643" s="5" cm="1">
        <f t="array" ref="O643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643" s="5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643" s="5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643" s="5" cm="1">
        <f t="array" ref="S643">MIN(IF((ContinuousStatsTable[GroupByKey]=ContinuousStatsTable[[#This Row],[GroupByKey]]),(ContinuousStatsTable[GroupByKey]=ContinuousStatsTable[[#This Row],[GroupByKey]])*ContinuousStatsTable[Average]))</f>
        <v>0.65446751492631405</v>
      </c>
      <c r="T643" s="5" cm="1">
        <f t="array" ref="T643">MAX(IF((ContinuousStatsTable[GroupByKey]=ContinuousStatsTable[[#This Row],[GroupByKey]]),(ContinuousStatsTable[GroupByKey]=ContinuousStatsTable[[#This Row],[GroupByKey]])*ContinuousStatsTable[Average]))</f>
        <v>0.87655661977495902</v>
      </c>
      <c r="U643" s="5">
        <f>IF((ContinuousStatsTable[[#This Row],[RepsRequested]]&gt;1),ContinuousStatsTable[[#This Row],[HalfWidth]],ContinuousStatsTable[[#This Row],[BatchMeansHalfWidth]])</f>
        <v>1.2908170108515506E-2</v>
      </c>
    </row>
    <row r="644" spans="1:21" x14ac:dyDescent="0.25">
      <c r="A644" t="s">
        <v>68</v>
      </c>
      <c r="B644" t="s">
        <v>70</v>
      </c>
      <c r="C644">
        <v>46</v>
      </c>
      <c r="D644" t="s">
        <v>111</v>
      </c>
      <c r="E644" t="s">
        <v>108</v>
      </c>
      <c r="F644" t="s">
        <v>107</v>
      </c>
      <c r="G644">
        <v>1.58490186025313</v>
      </c>
      <c r="H644">
        <v>2E+20</v>
      </c>
      <c r="I644">
        <v>0</v>
      </c>
      <c r="J644">
        <v>2</v>
      </c>
      <c r="K644">
        <v>2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44" s="5" cm="1">
        <f t="array" ref="N644">MAX(IF((ProjectInfoTable[ProjectName]=ContinuousStatsTable[[#This Row],[ProjectName]]),(ProjectInfoTable[ProjectName]=ContinuousStatsTable[[#This Row],[ProjectName]])*ProjectInfoTable[NumberOfReplications]))</f>
        <v>50</v>
      </c>
      <c r="O644" s="5" cm="1">
        <f t="array" ref="O644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644" s="5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644" s="5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644" s="5" cm="1">
        <f t="array" ref="S644">MIN(IF((ContinuousStatsTable[GroupByKey]=ContinuousStatsTable[[#This Row],[GroupByKey]]),(ContinuousStatsTable[GroupByKey]=ContinuousStatsTable[[#This Row],[GroupByKey]])*ContinuousStatsTable[Average]))</f>
        <v>1.3089350298526301</v>
      </c>
      <c r="T644" s="5" cm="1">
        <f t="array" ref="T644">MAX(IF((ContinuousStatsTable[GroupByKey]=ContinuousStatsTable[[#This Row],[GroupByKey]]),(ContinuousStatsTable[GroupByKey]=ContinuousStatsTable[[#This Row],[GroupByKey]])*ContinuousStatsTable[Average]))</f>
        <v>1.75311323954992</v>
      </c>
      <c r="U644" s="5">
        <f>IF((ContinuousStatsTable[[#This Row],[RepsRequested]]&gt;1),ContinuousStatsTable[[#This Row],[HalfWidth]],ContinuousStatsTable[[#This Row],[BatchMeansHalfWidth]])</f>
        <v>2.5816340217031112E-2</v>
      </c>
    </row>
    <row r="645" spans="1:21" x14ac:dyDescent="0.25">
      <c r="A645" t="s">
        <v>68</v>
      </c>
      <c r="B645" t="s">
        <v>70</v>
      </c>
      <c r="C645">
        <v>46</v>
      </c>
      <c r="D645" t="s">
        <v>111</v>
      </c>
      <c r="E645" t="s">
        <v>109</v>
      </c>
      <c r="F645" t="s">
        <v>107</v>
      </c>
      <c r="G645">
        <v>2</v>
      </c>
      <c r="H645">
        <v>2E+20</v>
      </c>
      <c r="I645">
        <v>2</v>
      </c>
      <c r="J645">
        <v>2</v>
      </c>
      <c r="K645">
        <v>2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45" s="5" cm="1">
        <f t="array" ref="N645">MAX(IF((ProjectInfoTable[ProjectName]=ContinuousStatsTable[[#This Row],[ProjectName]]),(ProjectInfoTable[ProjectName]=ContinuousStatsTable[[#This Row],[ProjectName]])*ProjectInfoTable[NumberOfReplications]))</f>
        <v>50</v>
      </c>
      <c r="O645" s="5" cm="1">
        <f t="array" ref="O645">IFERROR(AVERAGE(IF((ContinuousStatsTable[GroupByKey]=ContinuousStatsTable[[#This Row],[GroupByKey]]),(ContinuousStatsTable[GroupByKey]=ContinuousStatsTable[[#This Row],[GroupByKey]])*ContinuousStatsTable[Average])),0)</f>
        <v>2</v>
      </c>
      <c r="P645" s="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0</v>
      </c>
      <c r="Q645" s="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5" s="5" cm="1">
        <f t="array" ref="S645">MIN(IF((ContinuousStatsTable[GroupByKey]=ContinuousStatsTable[[#This Row],[GroupByKey]]),(ContinuousStatsTable[GroupByKey]=ContinuousStatsTable[[#This Row],[GroupByKey]])*ContinuousStatsTable[Average]))</f>
        <v>2</v>
      </c>
      <c r="T645" s="5" cm="1">
        <f t="array" ref="T645">MAX(IF((ContinuousStatsTable[GroupByKey]=ContinuousStatsTable[[#This Row],[GroupByKey]]),(ContinuousStatsTable[GroupByKey]=ContinuousStatsTable[[#This Row],[GroupByKey]])*ContinuousStatsTable[Average]))</f>
        <v>2</v>
      </c>
      <c r="U645" s="5">
        <f>IF((ContinuousStatsTable[[#This Row],[RepsRequested]]&gt;1),ContinuousStatsTable[[#This Row],[HalfWidth]],ContinuousStatsTable[[#This Row],[BatchMeansHalfWidth]])</f>
        <v>0</v>
      </c>
    </row>
    <row r="646" spans="1:21" x14ac:dyDescent="0.25">
      <c r="A646" t="s">
        <v>68</v>
      </c>
      <c r="B646" t="s">
        <v>70</v>
      </c>
      <c r="C646">
        <v>47</v>
      </c>
      <c r="D646" t="s">
        <v>79</v>
      </c>
      <c r="E646" t="s">
        <v>103</v>
      </c>
      <c r="F646" t="s">
        <v>81</v>
      </c>
      <c r="G646">
        <v>2.1772886570859701E-2</v>
      </c>
      <c r="H646">
        <v>2E+20</v>
      </c>
      <c r="I646">
        <v>0</v>
      </c>
      <c r="J646">
        <v>1</v>
      </c>
      <c r="K646">
        <v>0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46" s="5" cm="1">
        <f t="array" ref="N646">MAX(IF((ProjectInfoTable[ProjectName]=ContinuousStatsTable[[#This Row],[ProjectName]]),(ProjectInfoTable[ProjectName]=ContinuousStatsTable[[#This Row],[ProjectName]])*ProjectInfoTable[NumberOfReplications]))</f>
        <v>50</v>
      </c>
      <c r="O646" s="5" cm="1">
        <f t="array" ref="O646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646" s="5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646" s="5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646" s="5" cm="1">
        <f t="array" ref="S646">MIN(IF((ContinuousStatsTable[GroupByKey]=ContinuousStatsTable[[#This Row],[GroupByKey]]),(ContinuousStatsTable[GroupByKey]=ContinuousStatsTable[[#This Row],[GroupByKey]])*ContinuousStatsTable[Average]))</f>
        <v>0</v>
      </c>
      <c r="T646" s="5" cm="1">
        <f t="array" ref="T646">MAX(IF((ContinuousStatsTable[GroupByKey]=ContinuousStatsTable[[#This Row],[GroupByKey]]),(ContinuousStatsTable[GroupByKey]=ContinuousStatsTable[[#This Row],[GroupByKey]])*ContinuousStatsTable[Average]))</f>
        <v>0.19932088640805501</v>
      </c>
      <c r="U646" s="5">
        <f>IF((ContinuousStatsTable[[#This Row],[RepsRequested]]&gt;1),ContinuousStatsTable[[#This Row],[HalfWidth]],ContinuousStatsTable[[#This Row],[BatchMeansHalfWidth]])</f>
        <v>9.3562180916944085E-3</v>
      </c>
    </row>
    <row r="647" spans="1:21" x14ac:dyDescent="0.25">
      <c r="A647" t="s">
        <v>68</v>
      </c>
      <c r="B647" t="s">
        <v>70</v>
      </c>
      <c r="C647">
        <v>47</v>
      </c>
      <c r="D647" t="s">
        <v>84</v>
      </c>
      <c r="E647" t="s">
        <v>103</v>
      </c>
      <c r="F647" t="s">
        <v>81</v>
      </c>
      <c r="G647">
        <v>5.2783341452484298E-2</v>
      </c>
      <c r="H647">
        <v>2E+20</v>
      </c>
      <c r="I647">
        <v>0</v>
      </c>
      <c r="J647">
        <v>1</v>
      </c>
      <c r="K647">
        <v>0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47" s="5" cm="1">
        <f t="array" ref="N647">MAX(IF((ProjectInfoTable[ProjectName]=ContinuousStatsTable[[#This Row],[ProjectName]]),(ProjectInfoTable[ProjectName]=ContinuousStatsTable[[#This Row],[ProjectName]])*ProjectInfoTable[NumberOfReplications]))</f>
        <v>50</v>
      </c>
      <c r="O647" s="5" cm="1">
        <f t="array" ref="O647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647" s="5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647" s="5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647" s="5" cm="1">
        <f t="array" ref="S647">MIN(IF((ContinuousStatsTable[GroupByKey]=ContinuousStatsTable[[#This Row],[GroupByKey]]),(ContinuousStatsTable[GroupByKey]=ContinuousStatsTable[[#This Row],[GroupByKey]])*ContinuousStatsTable[Average]))</f>
        <v>1.39644749780735E-2</v>
      </c>
      <c r="T647" s="5" cm="1">
        <f t="array" ref="T647">MAX(IF((ContinuousStatsTable[GroupByKey]=ContinuousStatsTable[[#This Row],[GroupByKey]]),(ContinuousStatsTable[GroupByKey]=ContinuousStatsTable[[#This Row],[GroupByKey]])*ContinuousStatsTable[Average]))</f>
        <v>1.6678000682321801</v>
      </c>
      <c r="U647" s="5">
        <f>IF((ContinuousStatsTable[[#This Row],[RepsRequested]]&gt;1),ContinuousStatsTable[[#This Row],[HalfWidth]],ContinuousStatsTable[[#This Row],[BatchMeansHalfWidth]])</f>
        <v>7.6930967807074077E-2</v>
      </c>
    </row>
    <row r="648" spans="1:21" x14ac:dyDescent="0.25">
      <c r="A648" t="s">
        <v>68</v>
      </c>
      <c r="B648" t="s">
        <v>70</v>
      </c>
      <c r="C648">
        <v>47</v>
      </c>
      <c r="D648" t="s">
        <v>85</v>
      </c>
      <c r="E648" t="s">
        <v>104</v>
      </c>
      <c r="F648" t="s">
        <v>87</v>
      </c>
      <c r="G648">
        <v>2.9708781843233099</v>
      </c>
      <c r="H648">
        <v>2E+20</v>
      </c>
      <c r="I648">
        <v>0</v>
      </c>
      <c r="J648">
        <v>6</v>
      </c>
      <c r="K648">
        <v>2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48" s="5" cm="1">
        <f t="array" ref="N648">MAX(IF((ProjectInfoTable[ProjectName]=ContinuousStatsTable[[#This Row],[ProjectName]]),(ProjectInfoTable[ProjectName]=ContinuousStatsTable[[#This Row],[ProjectName]])*ProjectInfoTable[NumberOfReplications]))</f>
        <v>50</v>
      </c>
      <c r="O648" s="5" cm="1">
        <f t="array" ref="O648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648" s="5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648" s="5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648" s="5" cm="1">
        <f t="array" ref="S648">MIN(IF((ContinuousStatsTable[GroupByKey]=ContinuousStatsTable[[#This Row],[GroupByKey]]),(ContinuousStatsTable[GroupByKey]=ContinuousStatsTable[[#This Row],[GroupByKey]])*ContinuousStatsTable[Average]))</f>
        <v>2.40422103967127</v>
      </c>
      <c r="T648" s="5" cm="1">
        <f t="array" ref="T648">MAX(IF((ContinuousStatsTable[GroupByKey]=ContinuousStatsTable[[#This Row],[GroupByKey]]),(ContinuousStatsTable[GroupByKey]=ContinuousStatsTable[[#This Row],[GroupByKey]])*ContinuousStatsTable[Average]))</f>
        <v>10.2687249502188</v>
      </c>
      <c r="U648" s="5">
        <f>IF((ContinuousStatsTable[[#This Row],[RepsRequested]]&gt;1),ContinuousStatsTable[[#This Row],[HalfWidth]],ContinuousStatsTable[[#This Row],[BatchMeansHalfWidth]])</f>
        <v>0.35615857598446116</v>
      </c>
    </row>
    <row r="649" spans="1:21" x14ac:dyDescent="0.25">
      <c r="A649" t="s">
        <v>68</v>
      </c>
      <c r="B649" t="s">
        <v>70</v>
      </c>
      <c r="C649">
        <v>47</v>
      </c>
      <c r="D649" t="s">
        <v>100</v>
      </c>
      <c r="E649" t="s">
        <v>103</v>
      </c>
      <c r="F649" t="s">
        <v>81</v>
      </c>
      <c r="G649">
        <v>9.18027221588129E-4</v>
      </c>
      <c r="H649">
        <v>2E+20</v>
      </c>
      <c r="I649">
        <v>0</v>
      </c>
      <c r="J649">
        <v>1</v>
      </c>
      <c r="K649">
        <v>0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49" s="5" cm="1">
        <f t="array" ref="N649">MAX(IF((ProjectInfoTable[ProjectName]=ContinuousStatsTable[[#This Row],[ProjectName]]),(ProjectInfoTable[ProjectName]=ContinuousStatsTable[[#This Row],[ProjectName]])*ProjectInfoTable[NumberOfReplications]))</f>
        <v>50</v>
      </c>
      <c r="O649" s="5" cm="1">
        <f t="array" ref="O649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649" s="5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649" s="5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649" s="5" cm="1">
        <f t="array" ref="S649">MIN(IF((ContinuousStatsTable[GroupByKey]=ContinuousStatsTable[[#This Row],[GroupByKey]]),(ContinuousStatsTable[GroupByKey]=ContinuousStatsTable[[#This Row],[GroupByKey]])*ContinuousStatsTable[Average]))</f>
        <v>0</v>
      </c>
      <c r="T649" s="5" cm="1">
        <f t="array" ref="T649">MAX(IF((ContinuousStatsTable[GroupByKey]=ContinuousStatsTable[[#This Row],[GroupByKey]]),(ContinuousStatsTable[GroupByKey]=ContinuousStatsTable[[#This Row],[GroupByKey]])*ContinuousStatsTable[Average]))</f>
        <v>0.106816394444955</v>
      </c>
      <c r="U649" s="5">
        <f>IF((ContinuousStatsTable[[#This Row],[RepsRequested]]&gt;1),ContinuousStatsTable[[#This Row],[HalfWidth]],ContinuousStatsTable[[#This Row],[BatchMeansHalfWidth]])</f>
        <v>6.064265491757044E-3</v>
      </c>
    </row>
    <row r="650" spans="1:21" x14ac:dyDescent="0.25">
      <c r="A650" t="s">
        <v>68</v>
      </c>
      <c r="B650" t="s">
        <v>70</v>
      </c>
      <c r="C650">
        <v>47</v>
      </c>
      <c r="D650" t="s">
        <v>105</v>
      </c>
      <c r="E650" t="s">
        <v>106</v>
      </c>
      <c r="F650" t="s">
        <v>107</v>
      </c>
      <c r="G650">
        <v>6.5278016897083901E-2</v>
      </c>
      <c r="H650">
        <v>2E+20</v>
      </c>
      <c r="I650">
        <v>0</v>
      </c>
      <c r="J650">
        <v>1</v>
      </c>
      <c r="K650">
        <v>0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50" s="5" cm="1">
        <f t="array" ref="N650">MAX(IF((ProjectInfoTable[ProjectName]=ContinuousStatsTable[[#This Row],[ProjectName]]),(ProjectInfoTable[ProjectName]=ContinuousStatsTable[[#This Row],[ProjectName]])*ProjectInfoTable[NumberOfReplications]))</f>
        <v>50</v>
      </c>
      <c r="O650" s="5" cm="1">
        <f t="array" ref="O650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50" s="5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50" s="5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50" s="5" cm="1">
        <f t="array" ref="S650">MIN(IF((ContinuousStatsTable[GroupByKey]=ContinuousStatsTable[[#This Row],[GroupByKey]]),(ContinuousStatsTable[GroupByKey]=ContinuousStatsTable[[#This Row],[GroupByKey]])*ContinuousStatsTable[Average]))</f>
        <v>1.6518466630091499E-2</v>
      </c>
      <c r="T650" s="5" cm="1">
        <f t="array" ref="T650">MAX(IF((ContinuousStatsTable[GroupByKey]=ContinuousStatsTable[[#This Row],[GroupByKey]]),(ContinuousStatsTable[GroupByKey]=ContinuousStatsTable[[#This Row],[GroupByKey]])*ContinuousStatsTable[Average]))</f>
        <v>0.18039060663533099</v>
      </c>
      <c r="U650" s="5">
        <f>IF((ContinuousStatsTable[[#This Row],[RepsRequested]]&gt;1),ContinuousStatsTable[[#This Row],[HalfWidth]],ContinuousStatsTable[[#This Row],[BatchMeansHalfWidth]])</f>
        <v>9.0604727638161874E-3</v>
      </c>
    </row>
    <row r="651" spans="1:21" x14ac:dyDescent="0.25">
      <c r="A651" t="s">
        <v>68</v>
      </c>
      <c r="B651" t="s">
        <v>70</v>
      </c>
      <c r="C651">
        <v>47</v>
      </c>
      <c r="D651" t="s">
        <v>105</v>
      </c>
      <c r="E651" t="s">
        <v>108</v>
      </c>
      <c r="F651" t="s">
        <v>107</v>
      </c>
      <c r="G651">
        <v>6.5278016897083901E-2</v>
      </c>
      <c r="H651">
        <v>2E+20</v>
      </c>
      <c r="I651">
        <v>0</v>
      </c>
      <c r="J651">
        <v>1</v>
      </c>
      <c r="K651">
        <v>0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51" s="5" cm="1">
        <f t="array" ref="N651">MAX(IF((ProjectInfoTable[ProjectName]=ContinuousStatsTable[[#This Row],[ProjectName]]),(ProjectInfoTable[ProjectName]=ContinuousStatsTable[[#This Row],[ProjectName]])*ProjectInfoTable[NumberOfReplications]))</f>
        <v>50</v>
      </c>
      <c r="O651" s="5" cm="1">
        <f t="array" ref="O651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51" s="5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51" s="5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51" s="5" cm="1">
        <f t="array" ref="S651">MIN(IF((ContinuousStatsTable[GroupByKey]=ContinuousStatsTable[[#This Row],[GroupByKey]]),(ContinuousStatsTable[GroupByKey]=ContinuousStatsTable[[#This Row],[GroupByKey]])*ContinuousStatsTable[Average]))</f>
        <v>1.6518466630091499E-2</v>
      </c>
      <c r="T651" s="5" cm="1">
        <f t="array" ref="T651">MAX(IF((ContinuousStatsTable[GroupByKey]=ContinuousStatsTable[[#This Row],[GroupByKey]]),(ContinuousStatsTable[GroupByKey]=ContinuousStatsTable[[#This Row],[GroupByKey]])*ContinuousStatsTable[Average]))</f>
        <v>0.18039060663533099</v>
      </c>
      <c r="U651" s="5">
        <f>IF((ContinuousStatsTable[[#This Row],[RepsRequested]]&gt;1),ContinuousStatsTable[[#This Row],[HalfWidth]],ContinuousStatsTable[[#This Row],[BatchMeansHalfWidth]])</f>
        <v>9.0604727638161874E-3</v>
      </c>
    </row>
    <row r="652" spans="1:21" x14ac:dyDescent="0.25">
      <c r="A652" t="s">
        <v>68</v>
      </c>
      <c r="B652" t="s">
        <v>70</v>
      </c>
      <c r="C652">
        <v>47</v>
      </c>
      <c r="D652" t="s">
        <v>105</v>
      </c>
      <c r="E652" t="s">
        <v>109</v>
      </c>
      <c r="F652" t="s">
        <v>107</v>
      </c>
      <c r="G652">
        <v>1</v>
      </c>
      <c r="H652">
        <v>2E+20</v>
      </c>
      <c r="I652">
        <v>1</v>
      </c>
      <c r="J652">
        <v>1</v>
      </c>
      <c r="K652">
        <v>1</v>
      </c>
      <c r="L652">
        <v>0</v>
      </c>
      <c r="M65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52" s="5" cm="1">
        <f t="array" ref="N652">MAX(IF((ProjectInfoTable[ProjectName]=ContinuousStatsTable[[#This Row],[ProjectName]]),(ProjectInfoTable[ProjectName]=ContinuousStatsTable[[#This Row],[ProjectName]])*ProjectInfoTable[NumberOfReplications]))</f>
        <v>50</v>
      </c>
      <c r="O652" s="5" cm="1">
        <f t="array" ref="O652">IFERROR(AVERAGE(IF((ContinuousStatsTable[GroupByKey]=ContinuousStatsTable[[#This Row],[GroupByKey]]),(ContinuousStatsTable[GroupByKey]=ContinuousStatsTable[[#This Row],[GroupByKey]])*ContinuousStatsTable[Average])),0)</f>
        <v>1</v>
      </c>
      <c r="P652" s="5" cm="1">
        <f t="array" ref="P652">IFERROR(_xlfn.STDEV.S(IF((ContinuousStatsTable[GroupByKey]=ContinuousStatsTable[[#This Row],[GroupByKey]]),(ContinuousStatsTable[GroupByKey]=ContinuousStatsTable[[#This Row],[GroupByKey]])*ContinuousStatsTable[Average])),0)</f>
        <v>0</v>
      </c>
      <c r="Q652" s="5" cm="1">
        <f t="array" ref="Q652">MAX(IF((ProjectInfoTable[ProjectName]=ContinuousStatsTable[[#This Row],[ProjectName]]),(ProjectInfoTable[ProjectName]=ContinuousStatsTable[[#This Row],[ProjectName]])*ProjectInfoTable[ConfidenceInterval]))</f>
        <v>0.95</v>
      </c>
      <c r="R6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2" s="5" cm="1">
        <f t="array" ref="S652">MIN(IF((ContinuousStatsTable[GroupByKey]=ContinuousStatsTable[[#This Row],[GroupByKey]]),(ContinuousStatsTable[GroupByKey]=ContinuousStatsTable[[#This Row],[GroupByKey]])*ContinuousStatsTable[Average]))</f>
        <v>1</v>
      </c>
      <c r="T652" s="5" cm="1">
        <f t="array" ref="T652">MAX(IF((ContinuousStatsTable[GroupByKey]=ContinuousStatsTable[[#This Row],[GroupByKey]]),(ContinuousStatsTable[GroupByKey]=ContinuousStatsTable[[#This Row],[GroupByKey]])*ContinuousStatsTable[Average]))</f>
        <v>1</v>
      </c>
      <c r="U652" s="5">
        <f>IF((ContinuousStatsTable[[#This Row],[RepsRequested]]&gt;1),ContinuousStatsTable[[#This Row],[HalfWidth]],ContinuousStatsTable[[#This Row],[BatchMeansHalfWidth]])</f>
        <v>0</v>
      </c>
    </row>
    <row r="653" spans="1:21" x14ac:dyDescent="0.25">
      <c r="A653" t="s">
        <v>68</v>
      </c>
      <c r="B653" t="s">
        <v>70</v>
      </c>
      <c r="C653">
        <v>47</v>
      </c>
      <c r="D653" t="s">
        <v>110</v>
      </c>
      <c r="E653" t="s">
        <v>106</v>
      </c>
      <c r="F653" t="s">
        <v>107</v>
      </c>
      <c r="G653">
        <v>0.78741851870903601</v>
      </c>
      <c r="H653">
        <v>2E+20</v>
      </c>
      <c r="I653">
        <v>0</v>
      </c>
      <c r="J653">
        <v>1</v>
      </c>
      <c r="K653">
        <v>0.66666666666666696</v>
      </c>
      <c r="L653">
        <v>0</v>
      </c>
      <c r="M65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53" s="5" cm="1">
        <f t="array" ref="N653">MAX(IF((ProjectInfoTable[ProjectName]=ContinuousStatsTable[[#This Row],[ProjectName]]),(ProjectInfoTable[ProjectName]=ContinuousStatsTable[[#This Row],[ProjectName]])*ProjectInfoTable[NumberOfReplications]))</f>
        <v>50</v>
      </c>
      <c r="O653" s="5" cm="1">
        <f t="array" ref="O653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653" s="5" cm="1">
        <f t="array" ref="P653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653" s="5" cm="1">
        <f t="array" ref="Q653">MAX(IF((ProjectInfoTable[ProjectName]=ContinuousStatsTable[[#This Row],[ProjectName]]),(ProjectInfoTable[ProjectName]=ContinuousStatsTable[[#This Row],[ProjectName]])*ProjectInfoTable[ConfidenceInterval]))</f>
        <v>0.95</v>
      </c>
      <c r="R6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653" s="5" cm="1">
        <f t="array" ref="S653">MIN(IF((ContinuousStatsTable[GroupByKey]=ContinuousStatsTable[[#This Row],[GroupByKey]]),(ContinuousStatsTable[GroupByKey]=ContinuousStatsTable[[#This Row],[GroupByKey]])*ContinuousStatsTable[Average]))</f>
        <v>0.71461756258065001</v>
      </c>
      <c r="T653" s="5" cm="1">
        <f t="array" ref="T653">MAX(IF((ContinuousStatsTable[GroupByKey]=ContinuousStatsTable[[#This Row],[GroupByKey]]),(ContinuousStatsTable[GroupByKey]=ContinuousStatsTable[[#This Row],[GroupByKey]])*ContinuousStatsTable[Average]))</f>
        <v>0.94034020197328505</v>
      </c>
      <c r="U653" s="5">
        <f>IF((ContinuousStatsTable[[#This Row],[RepsRequested]]&gt;1),ContinuousStatsTable[[#This Row],[HalfWidth]],ContinuousStatsTable[[#This Row],[BatchMeansHalfWidth]])</f>
        <v>1.3128379112122017E-2</v>
      </c>
    </row>
    <row r="654" spans="1:21" x14ac:dyDescent="0.25">
      <c r="A654" t="s">
        <v>68</v>
      </c>
      <c r="B654" t="s">
        <v>70</v>
      </c>
      <c r="C654">
        <v>47</v>
      </c>
      <c r="D654" t="s">
        <v>110</v>
      </c>
      <c r="E654" t="s">
        <v>108</v>
      </c>
      <c r="F654" t="s">
        <v>107</v>
      </c>
      <c r="G654">
        <v>2.3622555561271099</v>
      </c>
      <c r="H654">
        <v>2E+20</v>
      </c>
      <c r="I654">
        <v>0</v>
      </c>
      <c r="J654">
        <v>3</v>
      </c>
      <c r="K654">
        <v>2</v>
      </c>
      <c r="L654">
        <v>0</v>
      </c>
      <c r="M65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54" s="5" cm="1">
        <f t="array" ref="N654">MAX(IF((ProjectInfoTable[ProjectName]=ContinuousStatsTable[[#This Row],[ProjectName]]),(ProjectInfoTable[ProjectName]=ContinuousStatsTable[[#This Row],[ProjectName]])*ProjectInfoTable[NumberOfReplications]))</f>
        <v>50</v>
      </c>
      <c r="O654" s="5" cm="1">
        <f t="array" ref="O654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654" s="5" cm="1">
        <f t="array" ref="P654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654" s="5" cm="1">
        <f t="array" ref="Q654">MAX(IF((ProjectInfoTable[ProjectName]=ContinuousStatsTable[[#This Row],[ProjectName]]),(ProjectInfoTable[ProjectName]=ContinuousStatsTable[[#This Row],[ProjectName]])*ProjectInfoTable[ConfidenceInterval]))</f>
        <v>0.95</v>
      </c>
      <c r="R6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654" s="5" cm="1">
        <f t="array" ref="S654">MIN(IF((ContinuousStatsTable[GroupByKey]=ContinuousStatsTable[[#This Row],[GroupByKey]]),(ContinuousStatsTable[GroupByKey]=ContinuousStatsTable[[#This Row],[GroupByKey]])*ContinuousStatsTable[Average]))</f>
        <v>2.1438526877419499</v>
      </c>
      <c r="T654" s="5" cm="1">
        <f t="array" ref="T654">MAX(IF((ContinuousStatsTable[GroupByKey]=ContinuousStatsTable[[#This Row],[GroupByKey]]),(ContinuousStatsTable[GroupByKey]=ContinuousStatsTable[[#This Row],[GroupByKey]])*ContinuousStatsTable[Average]))</f>
        <v>2.8210206059198599</v>
      </c>
      <c r="U654" s="5">
        <f>IF((ContinuousStatsTable[[#This Row],[RepsRequested]]&gt;1),ContinuousStatsTable[[#This Row],[HalfWidth]],ContinuousStatsTable[[#This Row],[BatchMeansHalfWidth]])</f>
        <v>3.9385137336366303E-2</v>
      </c>
    </row>
    <row r="655" spans="1:21" x14ac:dyDescent="0.25">
      <c r="A655" t="s">
        <v>68</v>
      </c>
      <c r="B655" t="s">
        <v>70</v>
      </c>
      <c r="C655">
        <v>47</v>
      </c>
      <c r="D655" t="s">
        <v>110</v>
      </c>
      <c r="E655" t="s">
        <v>109</v>
      </c>
      <c r="F655" t="s">
        <v>107</v>
      </c>
      <c r="G655">
        <v>3</v>
      </c>
      <c r="H655">
        <v>2E+20</v>
      </c>
      <c r="I655">
        <v>3</v>
      </c>
      <c r="J655">
        <v>3</v>
      </c>
      <c r="K655">
        <v>3</v>
      </c>
      <c r="L655">
        <v>0</v>
      </c>
      <c r="M6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55" s="5" cm="1">
        <f t="array" ref="N655">MAX(IF((ProjectInfoTable[ProjectName]=ContinuousStatsTable[[#This Row],[ProjectName]]),(ProjectInfoTable[ProjectName]=ContinuousStatsTable[[#This Row],[ProjectName]])*ProjectInfoTable[NumberOfReplications]))</f>
        <v>50</v>
      </c>
      <c r="O655" s="5" cm="1">
        <f t="array" ref="O655">IFERROR(AVERAGE(IF((ContinuousStatsTable[GroupByKey]=ContinuousStatsTable[[#This Row],[GroupByKey]]),(ContinuousStatsTable[GroupByKey]=ContinuousStatsTable[[#This Row],[GroupByKey]])*ContinuousStatsTable[Average])),0)</f>
        <v>3</v>
      </c>
      <c r="P655" s="5" cm="1">
        <f t="array" ref="P655">IFERROR(_xlfn.STDEV.S(IF((ContinuousStatsTable[GroupByKey]=ContinuousStatsTable[[#This Row],[GroupByKey]]),(ContinuousStatsTable[GroupByKey]=ContinuousStatsTable[[#This Row],[GroupByKey]])*ContinuousStatsTable[Average])),0)</f>
        <v>0</v>
      </c>
      <c r="Q655" s="5" cm="1">
        <f t="array" ref="Q655">MAX(IF((ProjectInfoTable[ProjectName]=ContinuousStatsTable[[#This Row],[ProjectName]]),(ProjectInfoTable[ProjectName]=ContinuousStatsTable[[#This Row],[ProjectName]])*ProjectInfoTable[ConfidenceInterval]))</f>
        <v>0.95</v>
      </c>
      <c r="R6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5" s="5" cm="1">
        <f t="array" ref="S655">MIN(IF((ContinuousStatsTable[GroupByKey]=ContinuousStatsTable[[#This Row],[GroupByKey]]),(ContinuousStatsTable[GroupByKey]=ContinuousStatsTable[[#This Row],[GroupByKey]])*ContinuousStatsTable[Average]))</f>
        <v>3</v>
      </c>
      <c r="T655" s="5" cm="1">
        <f t="array" ref="T655">MAX(IF((ContinuousStatsTable[GroupByKey]=ContinuousStatsTable[[#This Row],[GroupByKey]]),(ContinuousStatsTable[GroupByKey]=ContinuousStatsTable[[#This Row],[GroupByKey]])*ContinuousStatsTable[Average]))</f>
        <v>3</v>
      </c>
      <c r="U655" s="5">
        <f>IF((ContinuousStatsTable[[#This Row],[RepsRequested]]&gt;1),ContinuousStatsTable[[#This Row],[HalfWidth]],ContinuousStatsTable[[#This Row],[BatchMeansHalfWidth]])</f>
        <v>0</v>
      </c>
    </row>
    <row r="656" spans="1:21" x14ac:dyDescent="0.25">
      <c r="A656" t="s">
        <v>68</v>
      </c>
      <c r="B656" t="s">
        <v>70</v>
      </c>
      <c r="C656">
        <v>47</v>
      </c>
      <c r="D656" t="s">
        <v>102</v>
      </c>
      <c r="E656" t="s">
        <v>103</v>
      </c>
      <c r="F656" t="s">
        <v>81</v>
      </c>
      <c r="G656">
        <v>0.53314837295127104</v>
      </c>
      <c r="H656">
        <v>2E+20</v>
      </c>
      <c r="I656">
        <v>0</v>
      </c>
      <c r="J656">
        <v>4</v>
      </c>
      <c r="K656">
        <v>0</v>
      </c>
      <c r="L656">
        <v>0</v>
      </c>
      <c r="M65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56" s="5" cm="1">
        <f t="array" ref="N656">MAX(IF((ProjectInfoTable[ProjectName]=ContinuousStatsTable[[#This Row],[ProjectName]]),(ProjectInfoTable[ProjectName]=ContinuousStatsTable[[#This Row],[ProjectName]])*ProjectInfoTable[NumberOfReplications]))</f>
        <v>50</v>
      </c>
      <c r="O656" s="5" cm="1">
        <f t="array" ref="O656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656" s="5" cm="1">
        <f t="array" ref="P656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656" s="5" cm="1">
        <f t="array" ref="Q656">MAX(IF((ProjectInfoTable[ProjectName]=ContinuousStatsTable[[#This Row],[ProjectName]]),(ProjectInfoTable[ProjectName]=ContinuousStatsTable[[#This Row],[ProjectName]])*ProjectInfoTable[ConfidenceInterval]))</f>
        <v>0.95</v>
      </c>
      <c r="R6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656" s="5" cm="1">
        <f t="array" ref="S656">MIN(IF((ContinuousStatsTable[GroupByKey]=ContinuousStatsTable[[#This Row],[GroupByKey]]),(ContinuousStatsTable[GroupByKey]=ContinuousStatsTable[[#This Row],[GroupByKey]])*ContinuousStatsTable[Average]))</f>
        <v>0.19189158616794599</v>
      </c>
      <c r="T656" s="5" cm="1">
        <f t="array" ref="T656">MAX(IF((ContinuousStatsTable[GroupByKey]=ContinuousStatsTable[[#This Row],[GroupByKey]]),(ContinuousStatsTable[GroupByKey]=ContinuousStatsTable[[#This Row],[GroupByKey]])*ContinuousStatsTable[Average]))</f>
        <v>5.4909452366679696</v>
      </c>
      <c r="U656" s="5">
        <f>IF((ContinuousStatsTable[[#This Row],[RepsRequested]]&gt;1),ContinuousStatsTable[[#This Row],[HalfWidth]],ContinuousStatsTable[[#This Row],[BatchMeansHalfWidth]])</f>
        <v>0.24231721094461828</v>
      </c>
    </row>
    <row r="657" spans="1:21" x14ac:dyDescent="0.25">
      <c r="A657" t="s">
        <v>68</v>
      </c>
      <c r="B657" t="s">
        <v>70</v>
      </c>
      <c r="C657">
        <v>47</v>
      </c>
      <c r="D657" t="s">
        <v>111</v>
      </c>
      <c r="E657" t="s">
        <v>106</v>
      </c>
      <c r="F657" t="s">
        <v>107</v>
      </c>
      <c r="G657">
        <v>0.75327446070105697</v>
      </c>
      <c r="H657">
        <v>2E+20</v>
      </c>
      <c r="I657">
        <v>0</v>
      </c>
      <c r="J657">
        <v>1</v>
      </c>
      <c r="K657">
        <v>0.5</v>
      </c>
      <c r="L657">
        <v>0</v>
      </c>
      <c r="M65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57" s="5" cm="1">
        <f t="array" ref="N657">MAX(IF((ProjectInfoTable[ProjectName]=ContinuousStatsTable[[#This Row],[ProjectName]]),(ProjectInfoTable[ProjectName]=ContinuousStatsTable[[#This Row],[ProjectName]])*ProjectInfoTable[NumberOfReplications]))</f>
        <v>50</v>
      </c>
      <c r="O657" s="5" cm="1">
        <f t="array" ref="O657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657" s="5" cm="1">
        <f t="array" ref="P657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657" s="5" cm="1">
        <f t="array" ref="Q657">MAX(IF((ProjectInfoTable[ProjectName]=ContinuousStatsTable[[#This Row],[ProjectName]]),(ProjectInfoTable[ProjectName]=ContinuousStatsTable[[#This Row],[ProjectName]])*ProjectInfoTable[ConfidenceInterval]))</f>
        <v>0.95</v>
      </c>
      <c r="R6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657" s="5" cm="1">
        <f t="array" ref="S657">MIN(IF((ContinuousStatsTable[GroupByKey]=ContinuousStatsTable[[#This Row],[GroupByKey]]),(ContinuousStatsTable[GroupByKey]=ContinuousStatsTable[[#This Row],[GroupByKey]])*ContinuousStatsTable[Average]))</f>
        <v>0.65446751492631405</v>
      </c>
      <c r="T657" s="5" cm="1">
        <f t="array" ref="T657">MAX(IF((ContinuousStatsTable[GroupByKey]=ContinuousStatsTable[[#This Row],[GroupByKey]]),(ContinuousStatsTable[GroupByKey]=ContinuousStatsTable[[#This Row],[GroupByKey]])*ContinuousStatsTable[Average]))</f>
        <v>0.87655661977495902</v>
      </c>
      <c r="U657" s="5">
        <f>IF((ContinuousStatsTable[[#This Row],[RepsRequested]]&gt;1),ContinuousStatsTable[[#This Row],[HalfWidth]],ContinuousStatsTable[[#This Row],[BatchMeansHalfWidth]])</f>
        <v>1.2908170108515506E-2</v>
      </c>
    </row>
    <row r="658" spans="1:21" x14ac:dyDescent="0.25">
      <c r="A658" t="s">
        <v>68</v>
      </c>
      <c r="B658" t="s">
        <v>70</v>
      </c>
      <c r="C658">
        <v>47</v>
      </c>
      <c r="D658" t="s">
        <v>111</v>
      </c>
      <c r="E658" t="s">
        <v>108</v>
      </c>
      <c r="F658" t="s">
        <v>107</v>
      </c>
      <c r="G658">
        <v>1.5065489214021099</v>
      </c>
      <c r="H658">
        <v>2E+20</v>
      </c>
      <c r="I658">
        <v>0</v>
      </c>
      <c r="J658">
        <v>2</v>
      </c>
      <c r="K658">
        <v>1</v>
      </c>
      <c r="L658">
        <v>0</v>
      </c>
      <c r="M65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8" s="5" cm="1">
        <f t="array" ref="N658">MAX(IF((ProjectInfoTable[ProjectName]=ContinuousStatsTable[[#This Row],[ProjectName]]),(ProjectInfoTable[ProjectName]=ContinuousStatsTable[[#This Row],[ProjectName]])*ProjectInfoTable[NumberOfReplications]))</f>
        <v>50</v>
      </c>
      <c r="O658" s="5" cm="1">
        <f t="array" ref="O658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658" s="5" cm="1">
        <f t="array" ref="P658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658" s="5" cm="1">
        <f t="array" ref="Q658">MAX(IF((ProjectInfoTable[ProjectName]=ContinuousStatsTable[[#This Row],[ProjectName]]),(ProjectInfoTable[ProjectName]=ContinuousStatsTable[[#This Row],[ProjectName]])*ProjectInfoTable[ConfidenceInterval]))</f>
        <v>0.95</v>
      </c>
      <c r="R6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658" s="5" cm="1">
        <f t="array" ref="S658">MIN(IF((ContinuousStatsTable[GroupByKey]=ContinuousStatsTable[[#This Row],[GroupByKey]]),(ContinuousStatsTable[GroupByKey]=ContinuousStatsTable[[#This Row],[GroupByKey]])*ContinuousStatsTable[Average]))</f>
        <v>1.3089350298526301</v>
      </c>
      <c r="T658" s="5" cm="1">
        <f t="array" ref="T658">MAX(IF((ContinuousStatsTable[GroupByKey]=ContinuousStatsTable[[#This Row],[GroupByKey]]),(ContinuousStatsTable[GroupByKey]=ContinuousStatsTable[[#This Row],[GroupByKey]])*ContinuousStatsTable[Average]))</f>
        <v>1.75311323954992</v>
      </c>
      <c r="U658" s="5">
        <f>IF((ContinuousStatsTable[[#This Row],[RepsRequested]]&gt;1),ContinuousStatsTable[[#This Row],[HalfWidth]],ContinuousStatsTable[[#This Row],[BatchMeansHalfWidth]])</f>
        <v>2.5816340217031112E-2</v>
      </c>
    </row>
    <row r="659" spans="1:21" x14ac:dyDescent="0.25">
      <c r="A659" t="s">
        <v>68</v>
      </c>
      <c r="B659" t="s">
        <v>70</v>
      </c>
      <c r="C659">
        <v>47</v>
      </c>
      <c r="D659" t="s">
        <v>111</v>
      </c>
      <c r="E659" t="s">
        <v>109</v>
      </c>
      <c r="F659" t="s">
        <v>107</v>
      </c>
      <c r="G659">
        <v>2</v>
      </c>
      <c r="H659">
        <v>2E+20</v>
      </c>
      <c r="I659">
        <v>2</v>
      </c>
      <c r="J659">
        <v>2</v>
      </c>
      <c r="K659">
        <v>2</v>
      </c>
      <c r="L659">
        <v>0</v>
      </c>
      <c r="M65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59" s="5" cm="1">
        <f t="array" ref="N659">MAX(IF((ProjectInfoTable[ProjectName]=ContinuousStatsTable[[#This Row],[ProjectName]]),(ProjectInfoTable[ProjectName]=ContinuousStatsTable[[#This Row],[ProjectName]])*ProjectInfoTable[NumberOfReplications]))</f>
        <v>50</v>
      </c>
      <c r="O659" s="5" cm="1">
        <f t="array" ref="O659">IFERROR(AVERAGE(IF((ContinuousStatsTable[GroupByKey]=ContinuousStatsTable[[#This Row],[GroupByKey]]),(ContinuousStatsTable[GroupByKey]=ContinuousStatsTable[[#This Row],[GroupByKey]])*ContinuousStatsTable[Average])),0)</f>
        <v>2</v>
      </c>
      <c r="P659" s="5" cm="1">
        <f t="array" ref="P659">IFERROR(_xlfn.STDEV.S(IF((ContinuousStatsTable[GroupByKey]=ContinuousStatsTable[[#This Row],[GroupByKey]]),(ContinuousStatsTable[GroupByKey]=ContinuousStatsTable[[#This Row],[GroupByKey]])*ContinuousStatsTable[Average])),0)</f>
        <v>0</v>
      </c>
      <c r="Q659" s="5" cm="1">
        <f t="array" ref="Q659">MAX(IF((ProjectInfoTable[ProjectName]=ContinuousStatsTable[[#This Row],[ProjectName]]),(ProjectInfoTable[ProjectName]=ContinuousStatsTable[[#This Row],[ProjectName]])*ProjectInfoTable[ConfidenceInterval]))</f>
        <v>0.95</v>
      </c>
      <c r="R6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9" s="5" cm="1">
        <f t="array" ref="S659">MIN(IF((ContinuousStatsTable[GroupByKey]=ContinuousStatsTable[[#This Row],[GroupByKey]]),(ContinuousStatsTable[GroupByKey]=ContinuousStatsTable[[#This Row],[GroupByKey]])*ContinuousStatsTable[Average]))</f>
        <v>2</v>
      </c>
      <c r="T659" s="5" cm="1">
        <f t="array" ref="T659">MAX(IF((ContinuousStatsTable[GroupByKey]=ContinuousStatsTable[[#This Row],[GroupByKey]]),(ContinuousStatsTable[GroupByKey]=ContinuousStatsTable[[#This Row],[GroupByKey]])*ContinuousStatsTable[Average]))</f>
        <v>2</v>
      </c>
      <c r="U659" s="5">
        <f>IF((ContinuousStatsTable[[#This Row],[RepsRequested]]&gt;1),ContinuousStatsTable[[#This Row],[HalfWidth]],ContinuousStatsTable[[#This Row],[BatchMeansHalfWidth]])</f>
        <v>0</v>
      </c>
    </row>
    <row r="660" spans="1:21" x14ac:dyDescent="0.25">
      <c r="A660" t="s">
        <v>68</v>
      </c>
      <c r="B660" t="s">
        <v>70</v>
      </c>
      <c r="C660">
        <v>48</v>
      </c>
      <c r="D660" t="s">
        <v>79</v>
      </c>
      <c r="E660" t="s">
        <v>103</v>
      </c>
      <c r="F660" t="s">
        <v>81</v>
      </c>
      <c r="G660">
        <v>2.5996027373096798E-3</v>
      </c>
      <c r="H660">
        <v>2E+20</v>
      </c>
      <c r="I660">
        <v>0</v>
      </c>
      <c r="J660">
        <v>1</v>
      </c>
      <c r="K660">
        <v>0</v>
      </c>
      <c r="L660">
        <v>0</v>
      </c>
      <c r="M66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60" s="5" cm="1">
        <f t="array" ref="N660">MAX(IF((ProjectInfoTable[ProjectName]=ContinuousStatsTable[[#This Row],[ProjectName]]),(ProjectInfoTable[ProjectName]=ContinuousStatsTable[[#This Row],[ProjectName]])*ProjectInfoTable[NumberOfReplications]))</f>
        <v>50</v>
      </c>
      <c r="O660" s="5" cm="1">
        <f t="array" ref="O660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660" s="5" cm="1">
        <f t="array" ref="P660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660" s="5" cm="1">
        <f t="array" ref="Q660">MAX(IF((ProjectInfoTable[ProjectName]=ContinuousStatsTable[[#This Row],[ProjectName]]),(ProjectInfoTable[ProjectName]=ContinuousStatsTable[[#This Row],[ProjectName]])*ProjectInfoTable[ConfidenceInterval]))</f>
        <v>0.95</v>
      </c>
      <c r="R6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660" s="5" cm="1">
        <f t="array" ref="S660">MIN(IF((ContinuousStatsTable[GroupByKey]=ContinuousStatsTable[[#This Row],[GroupByKey]]),(ContinuousStatsTable[GroupByKey]=ContinuousStatsTable[[#This Row],[GroupByKey]])*ContinuousStatsTable[Average]))</f>
        <v>0</v>
      </c>
      <c r="T660" s="5" cm="1">
        <f t="array" ref="T660">MAX(IF((ContinuousStatsTable[GroupByKey]=ContinuousStatsTable[[#This Row],[GroupByKey]]),(ContinuousStatsTable[GroupByKey]=ContinuousStatsTable[[#This Row],[GroupByKey]])*ContinuousStatsTable[Average]))</f>
        <v>0.19932088640805501</v>
      </c>
      <c r="U660" s="5">
        <f>IF((ContinuousStatsTable[[#This Row],[RepsRequested]]&gt;1),ContinuousStatsTable[[#This Row],[HalfWidth]],ContinuousStatsTable[[#This Row],[BatchMeansHalfWidth]])</f>
        <v>9.3562180916944085E-3</v>
      </c>
    </row>
    <row r="661" spans="1:21" x14ac:dyDescent="0.25">
      <c r="A661" t="s">
        <v>68</v>
      </c>
      <c r="B661" t="s">
        <v>70</v>
      </c>
      <c r="C661">
        <v>48</v>
      </c>
      <c r="D661" t="s">
        <v>84</v>
      </c>
      <c r="E661" t="s">
        <v>103</v>
      </c>
      <c r="F661" t="s">
        <v>81</v>
      </c>
      <c r="G661">
        <v>0.17060890779614599</v>
      </c>
      <c r="H661">
        <v>2E+20</v>
      </c>
      <c r="I661">
        <v>0</v>
      </c>
      <c r="J661">
        <v>3</v>
      </c>
      <c r="K661">
        <v>3</v>
      </c>
      <c r="L661">
        <v>0</v>
      </c>
      <c r="M66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61" s="5" cm="1">
        <f t="array" ref="N661">MAX(IF((ProjectInfoTable[ProjectName]=ContinuousStatsTable[[#This Row],[ProjectName]]),(ProjectInfoTable[ProjectName]=ContinuousStatsTable[[#This Row],[ProjectName]])*ProjectInfoTable[NumberOfReplications]))</f>
        <v>50</v>
      </c>
      <c r="O661" s="5" cm="1">
        <f t="array" ref="O661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661" s="5" cm="1">
        <f t="array" ref="P661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661" s="5" cm="1">
        <f t="array" ref="Q661">MAX(IF((ProjectInfoTable[ProjectName]=ContinuousStatsTable[[#This Row],[ProjectName]]),(ProjectInfoTable[ProjectName]=ContinuousStatsTable[[#This Row],[ProjectName]])*ProjectInfoTable[ConfidenceInterval]))</f>
        <v>0.95</v>
      </c>
      <c r="R6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661" s="5" cm="1">
        <f t="array" ref="S661">MIN(IF((ContinuousStatsTable[GroupByKey]=ContinuousStatsTable[[#This Row],[GroupByKey]]),(ContinuousStatsTable[GroupByKey]=ContinuousStatsTable[[#This Row],[GroupByKey]])*ContinuousStatsTable[Average]))</f>
        <v>1.39644749780735E-2</v>
      </c>
      <c r="T661" s="5" cm="1">
        <f t="array" ref="T661">MAX(IF((ContinuousStatsTable[GroupByKey]=ContinuousStatsTable[[#This Row],[GroupByKey]]),(ContinuousStatsTable[GroupByKey]=ContinuousStatsTable[[#This Row],[GroupByKey]])*ContinuousStatsTable[Average]))</f>
        <v>1.6678000682321801</v>
      </c>
      <c r="U661" s="5">
        <f>IF((ContinuousStatsTable[[#This Row],[RepsRequested]]&gt;1),ContinuousStatsTable[[#This Row],[HalfWidth]],ContinuousStatsTable[[#This Row],[BatchMeansHalfWidth]])</f>
        <v>7.6930967807074077E-2</v>
      </c>
    </row>
    <row r="662" spans="1:21" x14ac:dyDescent="0.25">
      <c r="A662" t="s">
        <v>68</v>
      </c>
      <c r="B662" t="s">
        <v>70</v>
      </c>
      <c r="C662">
        <v>48</v>
      </c>
      <c r="D662" t="s">
        <v>85</v>
      </c>
      <c r="E662" t="s">
        <v>104</v>
      </c>
      <c r="F662" t="s">
        <v>87</v>
      </c>
      <c r="G662">
        <v>4.36031656029731</v>
      </c>
      <c r="H662">
        <v>2E+20</v>
      </c>
      <c r="I662">
        <v>0</v>
      </c>
      <c r="J662">
        <v>10</v>
      </c>
      <c r="K662">
        <v>6</v>
      </c>
      <c r="L662">
        <v>0</v>
      </c>
      <c r="M66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62" s="5" cm="1">
        <f t="array" ref="N662">MAX(IF((ProjectInfoTable[ProjectName]=ContinuousStatsTable[[#This Row],[ProjectName]]),(ProjectInfoTable[ProjectName]=ContinuousStatsTable[[#This Row],[ProjectName]])*ProjectInfoTable[NumberOfReplications]))</f>
        <v>50</v>
      </c>
      <c r="O662" s="5" cm="1">
        <f t="array" ref="O662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662" s="5" cm="1">
        <f t="array" ref="P662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662" s="5" cm="1">
        <f t="array" ref="Q662">MAX(IF((ProjectInfoTable[ProjectName]=ContinuousStatsTable[[#This Row],[ProjectName]]),(ProjectInfoTable[ProjectName]=ContinuousStatsTable[[#This Row],[ProjectName]])*ProjectInfoTable[ConfidenceInterval]))</f>
        <v>0.95</v>
      </c>
      <c r="R6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662" s="5" cm="1">
        <f t="array" ref="S662">MIN(IF((ContinuousStatsTable[GroupByKey]=ContinuousStatsTable[[#This Row],[GroupByKey]]),(ContinuousStatsTable[GroupByKey]=ContinuousStatsTable[[#This Row],[GroupByKey]])*ContinuousStatsTable[Average]))</f>
        <v>2.40422103967127</v>
      </c>
      <c r="T662" s="5" cm="1">
        <f t="array" ref="T662">MAX(IF((ContinuousStatsTable[GroupByKey]=ContinuousStatsTable[[#This Row],[GroupByKey]]),(ContinuousStatsTable[GroupByKey]=ContinuousStatsTable[[#This Row],[GroupByKey]])*ContinuousStatsTable[Average]))</f>
        <v>10.2687249502188</v>
      </c>
      <c r="U662" s="5">
        <f>IF((ContinuousStatsTable[[#This Row],[RepsRequested]]&gt;1),ContinuousStatsTable[[#This Row],[HalfWidth]],ContinuousStatsTable[[#This Row],[BatchMeansHalfWidth]])</f>
        <v>0.35615857598446116</v>
      </c>
    </row>
    <row r="663" spans="1:21" x14ac:dyDescent="0.25">
      <c r="A663" t="s">
        <v>68</v>
      </c>
      <c r="B663" t="s">
        <v>70</v>
      </c>
      <c r="C663">
        <v>48</v>
      </c>
      <c r="D663" t="s">
        <v>100</v>
      </c>
      <c r="E663" t="s">
        <v>103</v>
      </c>
      <c r="F663" t="s">
        <v>81</v>
      </c>
      <c r="G663">
        <v>1.41035009590812E-2</v>
      </c>
      <c r="H663">
        <v>2E+20</v>
      </c>
      <c r="I663">
        <v>0</v>
      </c>
      <c r="J663">
        <v>1</v>
      </c>
      <c r="K663">
        <v>0</v>
      </c>
      <c r="L663">
        <v>0</v>
      </c>
      <c r="M66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63" s="5" cm="1">
        <f t="array" ref="N663">MAX(IF((ProjectInfoTable[ProjectName]=ContinuousStatsTable[[#This Row],[ProjectName]]),(ProjectInfoTable[ProjectName]=ContinuousStatsTable[[#This Row],[ProjectName]])*ProjectInfoTable[NumberOfReplications]))</f>
        <v>50</v>
      </c>
      <c r="O663" s="5" cm="1">
        <f t="array" ref="O663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663" s="5" cm="1">
        <f t="array" ref="P663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663" s="5" cm="1">
        <f t="array" ref="Q663">MAX(IF((ProjectInfoTable[ProjectName]=ContinuousStatsTable[[#This Row],[ProjectName]]),(ProjectInfoTable[ProjectName]=ContinuousStatsTable[[#This Row],[ProjectName]])*ProjectInfoTable[ConfidenceInterval]))</f>
        <v>0.95</v>
      </c>
      <c r="R6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663" s="5" cm="1">
        <f t="array" ref="S663">MIN(IF((ContinuousStatsTable[GroupByKey]=ContinuousStatsTable[[#This Row],[GroupByKey]]),(ContinuousStatsTable[GroupByKey]=ContinuousStatsTable[[#This Row],[GroupByKey]])*ContinuousStatsTable[Average]))</f>
        <v>0</v>
      </c>
      <c r="T663" s="5" cm="1">
        <f t="array" ref="T663">MAX(IF((ContinuousStatsTable[GroupByKey]=ContinuousStatsTable[[#This Row],[GroupByKey]]),(ContinuousStatsTable[GroupByKey]=ContinuousStatsTable[[#This Row],[GroupByKey]])*ContinuousStatsTable[Average]))</f>
        <v>0.106816394444955</v>
      </c>
      <c r="U663" s="5">
        <f>IF((ContinuousStatsTable[[#This Row],[RepsRequested]]&gt;1),ContinuousStatsTable[[#This Row],[HalfWidth]],ContinuousStatsTable[[#This Row],[BatchMeansHalfWidth]])</f>
        <v>6.064265491757044E-3</v>
      </c>
    </row>
    <row r="664" spans="1:21" x14ac:dyDescent="0.25">
      <c r="A664" t="s">
        <v>68</v>
      </c>
      <c r="B664" t="s">
        <v>70</v>
      </c>
      <c r="C664">
        <v>48</v>
      </c>
      <c r="D664" t="s">
        <v>105</v>
      </c>
      <c r="E664" t="s">
        <v>106</v>
      </c>
      <c r="F664" t="s">
        <v>107</v>
      </c>
      <c r="G664">
        <v>0.11381620596627701</v>
      </c>
      <c r="H664">
        <v>2E+20</v>
      </c>
      <c r="I664">
        <v>0</v>
      </c>
      <c r="J664">
        <v>1</v>
      </c>
      <c r="K664">
        <v>1</v>
      </c>
      <c r="L664">
        <v>0</v>
      </c>
      <c r="M66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64" s="5" cm="1">
        <f t="array" ref="N664">MAX(IF((ProjectInfoTable[ProjectName]=ContinuousStatsTable[[#This Row],[ProjectName]]),(ProjectInfoTable[ProjectName]=ContinuousStatsTable[[#This Row],[ProjectName]])*ProjectInfoTable[NumberOfReplications]))</f>
        <v>50</v>
      </c>
      <c r="O664" s="5" cm="1">
        <f t="array" ref="O664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64" s="5" cm="1">
        <f t="array" ref="P664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64" s="5" cm="1">
        <f t="array" ref="Q664">MAX(IF((ProjectInfoTable[ProjectName]=ContinuousStatsTable[[#This Row],[ProjectName]]),(ProjectInfoTable[ProjectName]=ContinuousStatsTable[[#This Row],[ProjectName]])*ProjectInfoTable[ConfidenceInterval]))</f>
        <v>0.95</v>
      </c>
      <c r="R6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64" s="5" cm="1">
        <f t="array" ref="S664">MIN(IF((ContinuousStatsTable[GroupByKey]=ContinuousStatsTable[[#This Row],[GroupByKey]]),(ContinuousStatsTable[GroupByKey]=ContinuousStatsTable[[#This Row],[GroupByKey]])*ContinuousStatsTable[Average]))</f>
        <v>1.6518466630091499E-2</v>
      </c>
      <c r="T664" s="5" cm="1">
        <f t="array" ref="T664">MAX(IF((ContinuousStatsTable[GroupByKey]=ContinuousStatsTable[[#This Row],[GroupByKey]]),(ContinuousStatsTable[GroupByKey]=ContinuousStatsTable[[#This Row],[GroupByKey]])*ContinuousStatsTable[Average]))</f>
        <v>0.18039060663533099</v>
      </c>
      <c r="U664" s="5">
        <f>IF((ContinuousStatsTable[[#This Row],[RepsRequested]]&gt;1),ContinuousStatsTable[[#This Row],[HalfWidth]],ContinuousStatsTable[[#This Row],[BatchMeansHalfWidth]])</f>
        <v>9.0604727638161874E-3</v>
      </c>
    </row>
    <row r="665" spans="1:21" x14ac:dyDescent="0.25">
      <c r="A665" t="s">
        <v>68</v>
      </c>
      <c r="B665" t="s">
        <v>70</v>
      </c>
      <c r="C665">
        <v>48</v>
      </c>
      <c r="D665" t="s">
        <v>105</v>
      </c>
      <c r="E665" t="s">
        <v>108</v>
      </c>
      <c r="F665" t="s">
        <v>107</v>
      </c>
      <c r="G665">
        <v>0.11381620596627701</v>
      </c>
      <c r="H665">
        <v>2E+20</v>
      </c>
      <c r="I665">
        <v>0</v>
      </c>
      <c r="J665">
        <v>1</v>
      </c>
      <c r="K665">
        <v>1</v>
      </c>
      <c r="L665">
        <v>0</v>
      </c>
      <c r="M66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65" s="5" cm="1">
        <f t="array" ref="N665">MAX(IF((ProjectInfoTable[ProjectName]=ContinuousStatsTable[[#This Row],[ProjectName]]),(ProjectInfoTable[ProjectName]=ContinuousStatsTable[[#This Row],[ProjectName]])*ProjectInfoTable[NumberOfReplications]))</f>
        <v>50</v>
      </c>
      <c r="O665" s="5" cm="1">
        <f t="array" ref="O665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65" s="5" cm="1">
        <f t="array" ref="P665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65" s="5" cm="1">
        <f t="array" ref="Q665">MAX(IF((ProjectInfoTable[ProjectName]=ContinuousStatsTable[[#This Row],[ProjectName]]),(ProjectInfoTable[ProjectName]=ContinuousStatsTable[[#This Row],[ProjectName]])*ProjectInfoTable[ConfidenceInterval]))</f>
        <v>0.95</v>
      </c>
      <c r="R6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65" s="5" cm="1">
        <f t="array" ref="S665">MIN(IF((ContinuousStatsTable[GroupByKey]=ContinuousStatsTable[[#This Row],[GroupByKey]]),(ContinuousStatsTable[GroupByKey]=ContinuousStatsTable[[#This Row],[GroupByKey]])*ContinuousStatsTable[Average]))</f>
        <v>1.6518466630091499E-2</v>
      </c>
      <c r="T665" s="5" cm="1">
        <f t="array" ref="T665">MAX(IF((ContinuousStatsTable[GroupByKey]=ContinuousStatsTable[[#This Row],[GroupByKey]]),(ContinuousStatsTable[GroupByKey]=ContinuousStatsTable[[#This Row],[GroupByKey]])*ContinuousStatsTable[Average]))</f>
        <v>0.18039060663533099</v>
      </c>
      <c r="U665" s="5">
        <f>IF((ContinuousStatsTable[[#This Row],[RepsRequested]]&gt;1),ContinuousStatsTable[[#This Row],[HalfWidth]],ContinuousStatsTable[[#This Row],[BatchMeansHalfWidth]])</f>
        <v>9.0604727638161874E-3</v>
      </c>
    </row>
    <row r="666" spans="1:21" x14ac:dyDescent="0.25">
      <c r="A666" t="s">
        <v>68</v>
      </c>
      <c r="B666" t="s">
        <v>70</v>
      </c>
      <c r="C666">
        <v>48</v>
      </c>
      <c r="D666" t="s">
        <v>105</v>
      </c>
      <c r="E666" t="s">
        <v>109</v>
      </c>
      <c r="F666" t="s">
        <v>107</v>
      </c>
      <c r="G666">
        <v>1</v>
      </c>
      <c r="H666">
        <v>2E+20</v>
      </c>
      <c r="I666">
        <v>1</v>
      </c>
      <c r="J666">
        <v>1</v>
      </c>
      <c r="K666">
        <v>1</v>
      </c>
      <c r="L666">
        <v>0</v>
      </c>
      <c r="M6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66" s="5" cm="1">
        <f t="array" ref="N666">MAX(IF((ProjectInfoTable[ProjectName]=ContinuousStatsTable[[#This Row],[ProjectName]]),(ProjectInfoTable[ProjectName]=ContinuousStatsTable[[#This Row],[ProjectName]])*ProjectInfoTable[NumberOfReplications]))</f>
        <v>50</v>
      </c>
      <c r="O666" s="5" cm="1">
        <f t="array" ref="O666">IFERROR(AVERAGE(IF((ContinuousStatsTable[GroupByKey]=ContinuousStatsTable[[#This Row],[GroupByKey]]),(ContinuousStatsTable[GroupByKey]=ContinuousStatsTable[[#This Row],[GroupByKey]])*ContinuousStatsTable[Average])),0)</f>
        <v>1</v>
      </c>
      <c r="P666" s="5" cm="1">
        <f t="array" ref="P666">IFERROR(_xlfn.STDEV.S(IF((ContinuousStatsTable[GroupByKey]=ContinuousStatsTable[[#This Row],[GroupByKey]]),(ContinuousStatsTable[GroupByKey]=ContinuousStatsTable[[#This Row],[GroupByKey]])*ContinuousStatsTable[Average])),0)</f>
        <v>0</v>
      </c>
      <c r="Q666" s="5" cm="1">
        <f t="array" ref="Q666">MAX(IF((ProjectInfoTable[ProjectName]=ContinuousStatsTable[[#This Row],[ProjectName]]),(ProjectInfoTable[ProjectName]=ContinuousStatsTable[[#This Row],[ProjectName]])*ProjectInfoTable[ConfidenceInterval]))</f>
        <v>0.95</v>
      </c>
      <c r="R6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6" s="5" cm="1">
        <f t="array" ref="S666">MIN(IF((ContinuousStatsTable[GroupByKey]=ContinuousStatsTable[[#This Row],[GroupByKey]]),(ContinuousStatsTable[GroupByKey]=ContinuousStatsTable[[#This Row],[GroupByKey]])*ContinuousStatsTable[Average]))</f>
        <v>1</v>
      </c>
      <c r="T666" s="5" cm="1">
        <f t="array" ref="T666">MAX(IF((ContinuousStatsTable[GroupByKey]=ContinuousStatsTable[[#This Row],[GroupByKey]]),(ContinuousStatsTable[GroupByKey]=ContinuousStatsTable[[#This Row],[GroupByKey]])*ContinuousStatsTable[Average]))</f>
        <v>1</v>
      </c>
      <c r="U666" s="5">
        <f>IF((ContinuousStatsTable[[#This Row],[RepsRequested]]&gt;1),ContinuousStatsTable[[#This Row],[HalfWidth]],ContinuousStatsTable[[#This Row],[BatchMeansHalfWidth]])</f>
        <v>0</v>
      </c>
    </row>
    <row r="667" spans="1:21" x14ac:dyDescent="0.25">
      <c r="A667" t="s">
        <v>68</v>
      </c>
      <c r="B667" t="s">
        <v>70</v>
      </c>
      <c r="C667">
        <v>48</v>
      </c>
      <c r="D667" t="s">
        <v>110</v>
      </c>
      <c r="E667" t="s">
        <v>106</v>
      </c>
      <c r="F667" t="s">
        <v>107</v>
      </c>
      <c r="G667">
        <v>0.82158611760758105</v>
      </c>
      <c r="H667">
        <v>2E+20</v>
      </c>
      <c r="I667">
        <v>0</v>
      </c>
      <c r="J667">
        <v>1</v>
      </c>
      <c r="K667">
        <v>1</v>
      </c>
      <c r="L667">
        <v>0</v>
      </c>
      <c r="M66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67" s="5" cm="1">
        <f t="array" ref="N667">MAX(IF((ProjectInfoTable[ProjectName]=ContinuousStatsTable[[#This Row],[ProjectName]]),(ProjectInfoTable[ProjectName]=ContinuousStatsTable[[#This Row],[ProjectName]])*ProjectInfoTable[NumberOfReplications]))</f>
        <v>50</v>
      </c>
      <c r="O667" s="5" cm="1">
        <f t="array" ref="O667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667" s="5" cm="1">
        <f t="array" ref="P667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667" s="5" cm="1">
        <f t="array" ref="Q667">MAX(IF((ProjectInfoTable[ProjectName]=ContinuousStatsTable[[#This Row],[ProjectName]]),(ProjectInfoTable[ProjectName]=ContinuousStatsTable[[#This Row],[ProjectName]])*ProjectInfoTable[ConfidenceInterval]))</f>
        <v>0.95</v>
      </c>
      <c r="R6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667" s="5" cm="1">
        <f t="array" ref="S667">MIN(IF((ContinuousStatsTable[GroupByKey]=ContinuousStatsTable[[#This Row],[GroupByKey]]),(ContinuousStatsTable[GroupByKey]=ContinuousStatsTable[[#This Row],[GroupByKey]])*ContinuousStatsTable[Average]))</f>
        <v>0.71461756258065001</v>
      </c>
      <c r="T667" s="5" cm="1">
        <f t="array" ref="T667">MAX(IF((ContinuousStatsTable[GroupByKey]=ContinuousStatsTable[[#This Row],[GroupByKey]]),(ContinuousStatsTable[GroupByKey]=ContinuousStatsTable[[#This Row],[GroupByKey]])*ContinuousStatsTable[Average]))</f>
        <v>0.94034020197328505</v>
      </c>
      <c r="U667" s="5">
        <f>IF((ContinuousStatsTable[[#This Row],[RepsRequested]]&gt;1),ContinuousStatsTable[[#This Row],[HalfWidth]],ContinuousStatsTable[[#This Row],[BatchMeansHalfWidth]])</f>
        <v>1.3128379112122017E-2</v>
      </c>
    </row>
    <row r="668" spans="1:21" x14ac:dyDescent="0.25">
      <c r="A668" t="s">
        <v>68</v>
      </c>
      <c r="B668" t="s">
        <v>70</v>
      </c>
      <c r="C668">
        <v>48</v>
      </c>
      <c r="D668" t="s">
        <v>110</v>
      </c>
      <c r="E668" t="s">
        <v>108</v>
      </c>
      <c r="F668" t="s">
        <v>107</v>
      </c>
      <c r="G668">
        <v>2.4647583528227499</v>
      </c>
      <c r="H668">
        <v>2E+20</v>
      </c>
      <c r="I668">
        <v>0</v>
      </c>
      <c r="J668">
        <v>3</v>
      </c>
      <c r="K668">
        <v>3</v>
      </c>
      <c r="L668">
        <v>0</v>
      </c>
      <c r="M6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68" s="5" cm="1">
        <f t="array" ref="N668">MAX(IF((ProjectInfoTable[ProjectName]=ContinuousStatsTable[[#This Row],[ProjectName]]),(ProjectInfoTable[ProjectName]=ContinuousStatsTable[[#This Row],[ProjectName]])*ProjectInfoTable[NumberOfReplications]))</f>
        <v>50</v>
      </c>
      <c r="O668" s="5" cm="1">
        <f t="array" ref="O668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668" s="5" cm="1">
        <f t="array" ref="P668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668" s="5" cm="1">
        <f t="array" ref="Q668">MAX(IF((ProjectInfoTable[ProjectName]=ContinuousStatsTable[[#This Row],[ProjectName]]),(ProjectInfoTable[ProjectName]=ContinuousStatsTable[[#This Row],[ProjectName]])*ProjectInfoTable[ConfidenceInterval]))</f>
        <v>0.95</v>
      </c>
      <c r="R6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668" s="5" cm="1">
        <f t="array" ref="S668">MIN(IF((ContinuousStatsTable[GroupByKey]=ContinuousStatsTable[[#This Row],[GroupByKey]]),(ContinuousStatsTable[GroupByKey]=ContinuousStatsTable[[#This Row],[GroupByKey]])*ContinuousStatsTable[Average]))</f>
        <v>2.1438526877419499</v>
      </c>
      <c r="T668" s="5" cm="1">
        <f t="array" ref="T668">MAX(IF((ContinuousStatsTable[GroupByKey]=ContinuousStatsTable[[#This Row],[GroupByKey]]),(ContinuousStatsTable[GroupByKey]=ContinuousStatsTable[[#This Row],[GroupByKey]])*ContinuousStatsTable[Average]))</f>
        <v>2.8210206059198599</v>
      </c>
      <c r="U668" s="5">
        <f>IF((ContinuousStatsTable[[#This Row],[RepsRequested]]&gt;1),ContinuousStatsTable[[#This Row],[HalfWidth]],ContinuousStatsTable[[#This Row],[BatchMeansHalfWidth]])</f>
        <v>3.9385137336366303E-2</v>
      </c>
    </row>
    <row r="669" spans="1:21" x14ac:dyDescent="0.25">
      <c r="A669" t="s">
        <v>68</v>
      </c>
      <c r="B669" t="s">
        <v>70</v>
      </c>
      <c r="C669">
        <v>48</v>
      </c>
      <c r="D669" t="s">
        <v>110</v>
      </c>
      <c r="E669" t="s">
        <v>109</v>
      </c>
      <c r="F669" t="s">
        <v>107</v>
      </c>
      <c r="G669">
        <v>3</v>
      </c>
      <c r="H669">
        <v>2E+20</v>
      </c>
      <c r="I669">
        <v>3</v>
      </c>
      <c r="J669">
        <v>3</v>
      </c>
      <c r="K669">
        <v>3</v>
      </c>
      <c r="L669">
        <v>0</v>
      </c>
      <c r="M6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69" s="5" cm="1">
        <f t="array" ref="N669">MAX(IF((ProjectInfoTable[ProjectName]=ContinuousStatsTable[[#This Row],[ProjectName]]),(ProjectInfoTable[ProjectName]=ContinuousStatsTable[[#This Row],[ProjectName]])*ProjectInfoTable[NumberOfReplications]))</f>
        <v>50</v>
      </c>
      <c r="O669" s="5" cm="1">
        <f t="array" ref="O669">IFERROR(AVERAGE(IF((ContinuousStatsTable[GroupByKey]=ContinuousStatsTable[[#This Row],[GroupByKey]]),(ContinuousStatsTable[GroupByKey]=ContinuousStatsTable[[#This Row],[GroupByKey]])*ContinuousStatsTable[Average])),0)</f>
        <v>3</v>
      </c>
      <c r="P669" s="5" cm="1">
        <f t="array" ref="P669">IFERROR(_xlfn.STDEV.S(IF((ContinuousStatsTable[GroupByKey]=ContinuousStatsTable[[#This Row],[GroupByKey]]),(ContinuousStatsTable[GroupByKey]=ContinuousStatsTable[[#This Row],[GroupByKey]])*ContinuousStatsTable[Average])),0)</f>
        <v>0</v>
      </c>
      <c r="Q669" s="5" cm="1">
        <f t="array" ref="Q669">MAX(IF((ProjectInfoTable[ProjectName]=ContinuousStatsTable[[#This Row],[ProjectName]]),(ProjectInfoTable[ProjectName]=ContinuousStatsTable[[#This Row],[ProjectName]])*ProjectInfoTable[ConfidenceInterval]))</f>
        <v>0.95</v>
      </c>
      <c r="R6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9" s="5" cm="1">
        <f t="array" ref="S669">MIN(IF((ContinuousStatsTable[GroupByKey]=ContinuousStatsTable[[#This Row],[GroupByKey]]),(ContinuousStatsTable[GroupByKey]=ContinuousStatsTable[[#This Row],[GroupByKey]])*ContinuousStatsTable[Average]))</f>
        <v>3</v>
      </c>
      <c r="T669" s="5" cm="1">
        <f t="array" ref="T669">MAX(IF((ContinuousStatsTable[GroupByKey]=ContinuousStatsTable[[#This Row],[GroupByKey]]),(ContinuousStatsTable[GroupByKey]=ContinuousStatsTable[[#This Row],[GroupByKey]])*ContinuousStatsTable[Average]))</f>
        <v>3</v>
      </c>
      <c r="U669" s="5">
        <f>IF((ContinuousStatsTable[[#This Row],[RepsRequested]]&gt;1),ContinuousStatsTable[[#This Row],[HalfWidth]],ContinuousStatsTable[[#This Row],[BatchMeansHalfWidth]])</f>
        <v>0</v>
      </c>
    </row>
    <row r="670" spans="1:21" x14ac:dyDescent="0.25">
      <c r="A670" t="s">
        <v>68</v>
      </c>
      <c r="B670" t="s">
        <v>70</v>
      </c>
      <c r="C670">
        <v>48</v>
      </c>
      <c r="D670" t="s">
        <v>102</v>
      </c>
      <c r="E670" t="s">
        <v>103</v>
      </c>
      <c r="F670" t="s">
        <v>81</v>
      </c>
      <c r="G670">
        <v>1.7082461959820301</v>
      </c>
      <c r="H670">
        <v>2E+20</v>
      </c>
      <c r="I670">
        <v>0</v>
      </c>
      <c r="J670">
        <v>8</v>
      </c>
      <c r="K670">
        <v>0</v>
      </c>
      <c r="L670">
        <v>0</v>
      </c>
      <c r="M67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70" s="5" cm="1">
        <f t="array" ref="N670">MAX(IF((ProjectInfoTable[ProjectName]=ContinuousStatsTable[[#This Row],[ProjectName]]),(ProjectInfoTable[ProjectName]=ContinuousStatsTable[[#This Row],[ProjectName]])*ProjectInfoTable[NumberOfReplications]))</f>
        <v>50</v>
      </c>
      <c r="O670" s="5" cm="1">
        <f t="array" ref="O670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670" s="5" cm="1">
        <f t="array" ref="P670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670" s="5" cm="1">
        <f t="array" ref="Q670">MAX(IF((ProjectInfoTable[ProjectName]=ContinuousStatsTable[[#This Row],[ProjectName]]),(ProjectInfoTable[ProjectName]=ContinuousStatsTable[[#This Row],[ProjectName]])*ProjectInfoTable[ConfidenceInterval]))</f>
        <v>0.95</v>
      </c>
      <c r="R6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670" s="5" cm="1">
        <f t="array" ref="S670">MIN(IF((ContinuousStatsTable[GroupByKey]=ContinuousStatsTable[[#This Row],[GroupByKey]]),(ContinuousStatsTable[GroupByKey]=ContinuousStatsTable[[#This Row],[GroupByKey]])*ContinuousStatsTable[Average]))</f>
        <v>0.19189158616794599</v>
      </c>
      <c r="T670" s="5" cm="1">
        <f t="array" ref="T670">MAX(IF((ContinuousStatsTable[GroupByKey]=ContinuousStatsTable[[#This Row],[GroupByKey]]),(ContinuousStatsTable[GroupByKey]=ContinuousStatsTable[[#This Row],[GroupByKey]])*ContinuousStatsTable[Average]))</f>
        <v>5.4909452366679696</v>
      </c>
      <c r="U670" s="5">
        <f>IF((ContinuousStatsTable[[#This Row],[RepsRequested]]&gt;1),ContinuousStatsTable[[#This Row],[HalfWidth]],ContinuousStatsTable[[#This Row],[BatchMeansHalfWidth]])</f>
        <v>0.24231721094461828</v>
      </c>
    </row>
    <row r="671" spans="1:21" x14ac:dyDescent="0.25">
      <c r="A671" t="s">
        <v>68</v>
      </c>
      <c r="B671" t="s">
        <v>70</v>
      </c>
      <c r="C671">
        <v>48</v>
      </c>
      <c r="D671" t="s">
        <v>111</v>
      </c>
      <c r="E671" t="s">
        <v>106</v>
      </c>
      <c r="F671" t="s">
        <v>107</v>
      </c>
      <c r="G671">
        <v>0.787390579466277</v>
      </c>
      <c r="H671">
        <v>2E+20</v>
      </c>
      <c r="I671">
        <v>0</v>
      </c>
      <c r="J671">
        <v>1</v>
      </c>
      <c r="K671">
        <v>1</v>
      </c>
      <c r="L671">
        <v>0</v>
      </c>
      <c r="M67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71" s="5" cm="1">
        <f t="array" ref="N671">MAX(IF((ProjectInfoTable[ProjectName]=ContinuousStatsTable[[#This Row],[ProjectName]]),(ProjectInfoTable[ProjectName]=ContinuousStatsTable[[#This Row],[ProjectName]])*ProjectInfoTable[NumberOfReplications]))</f>
        <v>50</v>
      </c>
      <c r="O671" s="5" cm="1">
        <f t="array" ref="O671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671" s="5" cm="1">
        <f t="array" ref="P671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671" s="5" cm="1">
        <f t="array" ref="Q671">MAX(IF((ProjectInfoTable[ProjectName]=ContinuousStatsTable[[#This Row],[ProjectName]]),(ProjectInfoTable[ProjectName]=ContinuousStatsTable[[#This Row],[ProjectName]])*ProjectInfoTable[ConfidenceInterval]))</f>
        <v>0.95</v>
      </c>
      <c r="R6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671" s="5" cm="1">
        <f t="array" ref="S671">MIN(IF((ContinuousStatsTable[GroupByKey]=ContinuousStatsTable[[#This Row],[GroupByKey]]),(ContinuousStatsTable[GroupByKey]=ContinuousStatsTable[[#This Row],[GroupByKey]])*ContinuousStatsTable[Average]))</f>
        <v>0.65446751492631405</v>
      </c>
      <c r="T671" s="5" cm="1">
        <f t="array" ref="T671">MAX(IF((ContinuousStatsTable[GroupByKey]=ContinuousStatsTable[[#This Row],[GroupByKey]]),(ContinuousStatsTable[GroupByKey]=ContinuousStatsTable[[#This Row],[GroupByKey]])*ContinuousStatsTable[Average]))</f>
        <v>0.87655661977495902</v>
      </c>
      <c r="U671" s="5">
        <f>IF((ContinuousStatsTable[[#This Row],[RepsRequested]]&gt;1),ContinuousStatsTable[[#This Row],[HalfWidth]],ContinuousStatsTable[[#This Row],[BatchMeansHalfWidth]])</f>
        <v>1.2908170108515506E-2</v>
      </c>
    </row>
    <row r="672" spans="1:21" x14ac:dyDescent="0.25">
      <c r="A672" t="s">
        <v>68</v>
      </c>
      <c r="B672" t="s">
        <v>70</v>
      </c>
      <c r="C672">
        <v>48</v>
      </c>
      <c r="D672" t="s">
        <v>111</v>
      </c>
      <c r="E672" t="s">
        <v>108</v>
      </c>
      <c r="F672" t="s">
        <v>107</v>
      </c>
      <c r="G672">
        <v>1.57478115893255</v>
      </c>
      <c r="H672">
        <v>2E+20</v>
      </c>
      <c r="I672">
        <v>0</v>
      </c>
      <c r="J672">
        <v>2</v>
      </c>
      <c r="K672">
        <v>2</v>
      </c>
      <c r="L672">
        <v>0</v>
      </c>
      <c r="M67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72" s="5" cm="1">
        <f t="array" ref="N672">MAX(IF((ProjectInfoTable[ProjectName]=ContinuousStatsTable[[#This Row],[ProjectName]]),(ProjectInfoTable[ProjectName]=ContinuousStatsTable[[#This Row],[ProjectName]])*ProjectInfoTable[NumberOfReplications]))</f>
        <v>50</v>
      </c>
      <c r="O672" s="5" cm="1">
        <f t="array" ref="O672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672" s="5" cm="1">
        <f t="array" ref="P672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672" s="5" cm="1">
        <f t="array" ref="Q672">MAX(IF((ProjectInfoTable[ProjectName]=ContinuousStatsTable[[#This Row],[ProjectName]]),(ProjectInfoTable[ProjectName]=ContinuousStatsTable[[#This Row],[ProjectName]])*ProjectInfoTable[ConfidenceInterval]))</f>
        <v>0.95</v>
      </c>
      <c r="R6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672" s="5" cm="1">
        <f t="array" ref="S672">MIN(IF((ContinuousStatsTable[GroupByKey]=ContinuousStatsTable[[#This Row],[GroupByKey]]),(ContinuousStatsTable[GroupByKey]=ContinuousStatsTable[[#This Row],[GroupByKey]])*ContinuousStatsTable[Average]))</f>
        <v>1.3089350298526301</v>
      </c>
      <c r="T672" s="5" cm="1">
        <f t="array" ref="T672">MAX(IF((ContinuousStatsTable[GroupByKey]=ContinuousStatsTable[[#This Row],[GroupByKey]]),(ContinuousStatsTable[GroupByKey]=ContinuousStatsTable[[#This Row],[GroupByKey]])*ContinuousStatsTable[Average]))</f>
        <v>1.75311323954992</v>
      </c>
      <c r="U672" s="5">
        <f>IF((ContinuousStatsTable[[#This Row],[RepsRequested]]&gt;1),ContinuousStatsTable[[#This Row],[HalfWidth]],ContinuousStatsTable[[#This Row],[BatchMeansHalfWidth]])</f>
        <v>2.5816340217031112E-2</v>
      </c>
    </row>
    <row r="673" spans="1:21" x14ac:dyDescent="0.25">
      <c r="A673" t="s">
        <v>68</v>
      </c>
      <c r="B673" t="s">
        <v>70</v>
      </c>
      <c r="C673">
        <v>48</v>
      </c>
      <c r="D673" t="s">
        <v>111</v>
      </c>
      <c r="E673" t="s">
        <v>109</v>
      </c>
      <c r="F673" t="s">
        <v>107</v>
      </c>
      <c r="G673">
        <v>2</v>
      </c>
      <c r="H673">
        <v>2E+20</v>
      </c>
      <c r="I673">
        <v>2</v>
      </c>
      <c r="J673">
        <v>2</v>
      </c>
      <c r="K673">
        <v>2</v>
      </c>
      <c r="L673">
        <v>0</v>
      </c>
      <c r="M67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73" s="5" cm="1">
        <f t="array" ref="N673">MAX(IF((ProjectInfoTable[ProjectName]=ContinuousStatsTable[[#This Row],[ProjectName]]),(ProjectInfoTable[ProjectName]=ContinuousStatsTable[[#This Row],[ProjectName]])*ProjectInfoTable[NumberOfReplications]))</f>
        <v>50</v>
      </c>
      <c r="O673" s="5" cm="1">
        <f t="array" ref="O673">IFERROR(AVERAGE(IF((ContinuousStatsTable[GroupByKey]=ContinuousStatsTable[[#This Row],[GroupByKey]]),(ContinuousStatsTable[GroupByKey]=ContinuousStatsTable[[#This Row],[GroupByKey]])*ContinuousStatsTable[Average])),0)</f>
        <v>2</v>
      </c>
      <c r="P673" s="5" cm="1">
        <f t="array" ref="P673">IFERROR(_xlfn.STDEV.S(IF((ContinuousStatsTable[GroupByKey]=ContinuousStatsTable[[#This Row],[GroupByKey]]),(ContinuousStatsTable[GroupByKey]=ContinuousStatsTable[[#This Row],[GroupByKey]])*ContinuousStatsTable[Average])),0)</f>
        <v>0</v>
      </c>
      <c r="Q673" s="5" cm="1">
        <f t="array" ref="Q673">MAX(IF((ProjectInfoTable[ProjectName]=ContinuousStatsTable[[#This Row],[ProjectName]]),(ProjectInfoTable[ProjectName]=ContinuousStatsTable[[#This Row],[ProjectName]])*ProjectInfoTable[ConfidenceInterval]))</f>
        <v>0.95</v>
      </c>
      <c r="R6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3" s="5" cm="1">
        <f t="array" ref="S673">MIN(IF((ContinuousStatsTable[GroupByKey]=ContinuousStatsTable[[#This Row],[GroupByKey]]),(ContinuousStatsTable[GroupByKey]=ContinuousStatsTable[[#This Row],[GroupByKey]])*ContinuousStatsTable[Average]))</f>
        <v>2</v>
      </c>
      <c r="T673" s="5" cm="1">
        <f t="array" ref="T673">MAX(IF((ContinuousStatsTable[GroupByKey]=ContinuousStatsTable[[#This Row],[GroupByKey]]),(ContinuousStatsTable[GroupByKey]=ContinuousStatsTable[[#This Row],[GroupByKey]])*ContinuousStatsTable[Average]))</f>
        <v>2</v>
      </c>
      <c r="U673" s="5">
        <f>IF((ContinuousStatsTable[[#This Row],[RepsRequested]]&gt;1),ContinuousStatsTable[[#This Row],[HalfWidth]],ContinuousStatsTable[[#This Row],[BatchMeansHalfWidth]])</f>
        <v>0</v>
      </c>
    </row>
    <row r="674" spans="1:21" x14ac:dyDescent="0.25">
      <c r="A674" t="s">
        <v>68</v>
      </c>
      <c r="B674" t="s">
        <v>70</v>
      </c>
      <c r="C674">
        <v>49</v>
      </c>
      <c r="D674" t="s">
        <v>79</v>
      </c>
      <c r="E674" t="s">
        <v>103</v>
      </c>
      <c r="F674" t="s">
        <v>81</v>
      </c>
      <c r="G674">
        <v>7.7562523275824602E-3</v>
      </c>
      <c r="H674">
        <v>2E+20</v>
      </c>
      <c r="I674">
        <v>0</v>
      </c>
      <c r="J674">
        <v>1</v>
      </c>
      <c r="K674">
        <v>0</v>
      </c>
      <c r="L674">
        <v>0</v>
      </c>
      <c r="M67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74" s="5" cm="1">
        <f t="array" ref="N674">MAX(IF((ProjectInfoTable[ProjectName]=ContinuousStatsTable[[#This Row],[ProjectName]]),(ProjectInfoTable[ProjectName]=ContinuousStatsTable[[#This Row],[ProjectName]])*ProjectInfoTable[NumberOfReplications]))</f>
        <v>50</v>
      </c>
      <c r="O674" s="5" cm="1">
        <f t="array" ref="O674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674" s="5" cm="1">
        <f t="array" ref="P674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674" s="5" cm="1">
        <f t="array" ref="Q674">MAX(IF((ProjectInfoTable[ProjectName]=ContinuousStatsTable[[#This Row],[ProjectName]]),(ProjectInfoTable[ProjectName]=ContinuousStatsTable[[#This Row],[ProjectName]])*ProjectInfoTable[ConfidenceInterval]))</f>
        <v>0.95</v>
      </c>
      <c r="R6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674" s="5" cm="1">
        <f t="array" ref="S674">MIN(IF((ContinuousStatsTable[GroupByKey]=ContinuousStatsTable[[#This Row],[GroupByKey]]),(ContinuousStatsTable[GroupByKey]=ContinuousStatsTable[[#This Row],[GroupByKey]])*ContinuousStatsTable[Average]))</f>
        <v>0</v>
      </c>
      <c r="T674" s="5" cm="1">
        <f t="array" ref="T674">MAX(IF((ContinuousStatsTable[GroupByKey]=ContinuousStatsTable[[#This Row],[GroupByKey]]),(ContinuousStatsTable[GroupByKey]=ContinuousStatsTable[[#This Row],[GroupByKey]])*ContinuousStatsTable[Average]))</f>
        <v>0.19932088640805501</v>
      </c>
      <c r="U674" s="5">
        <f>IF((ContinuousStatsTable[[#This Row],[RepsRequested]]&gt;1),ContinuousStatsTable[[#This Row],[HalfWidth]],ContinuousStatsTable[[#This Row],[BatchMeansHalfWidth]])</f>
        <v>9.3562180916944085E-3</v>
      </c>
    </row>
    <row r="675" spans="1:21" x14ac:dyDescent="0.25">
      <c r="A675" t="s">
        <v>68</v>
      </c>
      <c r="B675" t="s">
        <v>70</v>
      </c>
      <c r="C675">
        <v>49</v>
      </c>
      <c r="D675" t="s">
        <v>84</v>
      </c>
      <c r="E675" t="s">
        <v>103</v>
      </c>
      <c r="F675" t="s">
        <v>81</v>
      </c>
      <c r="G675">
        <v>0.125489130483696</v>
      </c>
      <c r="H675">
        <v>2E+20</v>
      </c>
      <c r="I675">
        <v>0</v>
      </c>
      <c r="J675">
        <v>3</v>
      </c>
      <c r="K675">
        <v>0</v>
      </c>
      <c r="L675">
        <v>0</v>
      </c>
      <c r="M67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75" s="5" cm="1">
        <f t="array" ref="N675">MAX(IF((ProjectInfoTable[ProjectName]=ContinuousStatsTable[[#This Row],[ProjectName]]),(ProjectInfoTable[ProjectName]=ContinuousStatsTable[[#This Row],[ProjectName]])*ProjectInfoTable[NumberOfReplications]))</f>
        <v>50</v>
      </c>
      <c r="O675" s="5" cm="1">
        <f t="array" ref="O675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675" s="5" cm="1">
        <f t="array" ref="P675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675" s="5" cm="1">
        <f t="array" ref="Q675">MAX(IF((ProjectInfoTable[ProjectName]=ContinuousStatsTable[[#This Row],[ProjectName]]),(ProjectInfoTable[ProjectName]=ContinuousStatsTable[[#This Row],[ProjectName]])*ProjectInfoTable[ConfidenceInterval]))</f>
        <v>0.95</v>
      </c>
      <c r="R6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675" s="5" cm="1">
        <f t="array" ref="S675">MIN(IF((ContinuousStatsTable[GroupByKey]=ContinuousStatsTable[[#This Row],[GroupByKey]]),(ContinuousStatsTable[GroupByKey]=ContinuousStatsTable[[#This Row],[GroupByKey]])*ContinuousStatsTable[Average]))</f>
        <v>1.39644749780735E-2</v>
      </c>
      <c r="T675" s="5" cm="1">
        <f t="array" ref="T675">MAX(IF((ContinuousStatsTable[GroupByKey]=ContinuousStatsTable[[#This Row],[GroupByKey]]),(ContinuousStatsTable[GroupByKey]=ContinuousStatsTable[[#This Row],[GroupByKey]])*ContinuousStatsTable[Average]))</f>
        <v>1.6678000682321801</v>
      </c>
      <c r="U675" s="5">
        <f>IF((ContinuousStatsTable[[#This Row],[RepsRequested]]&gt;1),ContinuousStatsTable[[#This Row],[HalfWidth]],ContinuousStatsTable[[#This Row],[BatchMeansHalfWidth]])</f>
        <v>7.6930967807074077E-2</v>
      </c>
    </row>
    <row r="676" spans="1:21" x14ac:dyDescent="0.25">
      <c r="A676" t="s">
        <v>68</v>
      </c>
      <c r="B676" t="s">
        <v>70</v>
      </c>
      <c r="C676">
        <v>49</v>
      </c>
      <c r="D676" t="s">
        <v>85</v>
      </c>
      <c r="E676" t="s">
        <v>104</v>
      </c>
      <c r="F676" t="s">
        <v>87</v>
      </c>
      <c r="G676">
        <v>3.0060219389175198</v>
      </c>
      <c r="H676">
        <v>2E+20</v>
      </c>
      <c r="I676">
        <v>0</v>
      </c>
      <c r="J676">
        <v>8</v>
      </c>
      <c r="K676">
        <v>3</v>
      </c>
      <c r="L676">
        <v>0</v>
      </c>
      <c r="M67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76" s="5" cm="1">
        <f t="array" ref="N676">MAX(IF((ProjectInfoTable[ProjectName]=ContinuousStatsTable[[#This Row],[ProjectName]]),(ProjectInfoTable[ProjectName]=ContinuousStatsTable[[#This Row],[ProjectName]])*ProjectInfoTable[NumberOfReplications]))</f>
        <v>50</v>
      </c>
      <c r="O676" s="5" cm="1">
        <f t="array" ref="O676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676" s="5" cm="1">
        <f t="array" ref="P676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676" s="5" cm="1">
        <f t="array" ref="Q676">MAX(IF((ProjectInfoTable[ProjectName]=ContinuousStatsTable[[#This Row],[ProjectName]]),(ProjectInfoTable[ProjectName]=ContinuousStatsTable[[#This Row],[ProjectName]])*ProjectInfoTable[ConfidenceInterval]))</f>
        <v>0.95</v>
      </c>
      <c r="R6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676" s="5" cm="1">
        <f t="array" ref="S676">MIN(IF((ContinuousStatsTable[GroupByKey]=ContinuousStatsTable[[#This Row],[GroupByKey]]),(ContinuousStatsTable[GroupByKey]=ContinuousStatsTable[[#This Row],[GroupByKey]])*ContinuousStatsTable[Average]))</f>
        <v>2.40422103967127</v>
      </c>
      <c r="T676" s="5" cm="1">
        <f t="array" ref="T676">MAX(IF((ContinuousStatsTable[GroupByKey]=ContinuousStatsTable[[#This Row],[GroupByKey]]),(ContinuousStatsTable[GroupByKey]=ContinuousStatsTable[[#This Row],[GroupByKey]])*ContinuousStatsTable[Average]))</f>
        <v>10.2687249502188</v>
      </c>
      <c r="U676" s="5">
        <f>IF((ContinuousStatsTable[[#This Row],[RepsRequested]]&gt;1),ContinuousStatsTable[[#This Row],[HalfWidth]],ContinuousStatsTable[[#This Row],[BatchMeansHalfWidth]])</f>
        <v>0.35615857598446116</v>
      </c>
    </row>
    <row r="677" spans="1:21" x14ac:dyDescent="0.25">
      <c r="A677" t="s">
        <v>68</v>
      </c>
      <c r="B677" t="s">
        <v>70</v>
      </c>
      <c r="C677">
        <v>49</v>
      </c>
      <c r="D677" t="s">
        <v>100</v>
      </c>
      <c r="E677" t="s">
        <v>103</v>
      </c>
      <c r="F677" t="s">
        <v>81</v>
      </c>
      <c r="G677">
        <v>1.43553990374814E-2</v>
      </c>
      <c r="H677">
        <v>2E+20</v>
      </c>
      <c r="I677">
        <v>0</v>
      </c>
      <c r="J677">
        <v>1</v>
      </c>
      <c r="K677">
        <v>0</v>
      </c>
      <c r="L677">
        <v>0</v>
      </c>
      <c r="M67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77" s="5" cm="1">
        <f t="array" ref="N677">MAX(IF((ProjectInfoTable[ProjectName]=ContinuousStatsTable[[#This Row],[ProjectName]]),(ProjectInfoTable[ProjectName]=ContinuousStatsTable[[#This Row],[ProjectName]])*ProjectInfoTable[NumberOfReplications]))</f>
        <v>50</v>
      </c>
      <c r="O677" s="5" cm="1">
        <f t="array" ref="O677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677" s="5" cm="1">
        <f t="array" ref="P677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677" s="5" cm="1">
        <f t="array" ref="Q677">MAX(IF((ProjectInfoTable[ProjectName]=ContinuousStatsTable[[#This Row],[ProjectName]]),(ProjectInfoTable[ProjectName]=ContinuousStatsTable[[#This Row],[ProjectName]])*ProjectInfoTable[ConfidenceInterval]))</f>
        <v>0.95</v>
      </c>
      <c r="R6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677" s="5" cm="1">
        <f t="array" ref="S677">MIN(IF((ContinuousStatsTable[GroupByKey]=ContinuousStatsTable[[#This Row],[GroupByKey]]),(ContinuousStatsTable[GroupByKey]=ContinuousStatsTable[[#This Row],[GroupByKey]])*ContinuousStatsTable[Average]))</f>
        <v>0</v>
      </c>
      <c r="T677" s="5" cm="1">
        <f t="array" ref="T677">MAX(IF((ContinuousStatsTable[GroupByKey]=ContinuousStatsTable[[#This Row],[GroupByKey]]),(ContinuousStatsTable[GroupByKey]=ContinuousStatsTable[[#This Row],[GroupByKey]])*ContinuousStatsTable[Average]))</f>
        <v>0.106816394444955</v>
      </c>
      <c r="U677" s="5">
        <f>IF((ContinuousStatsTable[[#This Row],[RepsRequested]]&gt;1),ContinuousStatsTable[[#This Row],[HalfWidth]],ContinuousStatsTable[[#This Row],[BatchMeansHalfWidth]])</f>
        <v>6.064265491757044E-3</v>
      </c>
    </row>
    <row r="678" spans="1:21" x14ac:dyDescent="0.25">
      <c r="A678" t="s">
        <v>68</v>
      </c>
      <c r="B678" t="s">
        <v>70</v>
      </c>
      <c r="C678">
        <v>49</v>
      </c>
      <c r="D678" t="s">
        <v>105</v>
      </c>
      <c r="E678" t="s">
        <v>106</v>
      </c>
      <c r="F678" t="s">
        <v>107</v>
      </c>
      <c r="G678">
        <v>4.6515791803327898E-2</v>
      </c>
      <c r="H678">
        <v>2E+20</v>
      </c>
      <c r="I678">
        <v>0</v>
      </c>
      <c r="J678">
        <v>1</v>
      </c>
      <c r="K678">
        <v>0</v>
      </c>
      <c r="L678">
        <v>0</v>
      </c>
      <c r="M67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78" s="5" cm="1">
        <f t="array" ref="N678">MAX(IF((ProjectInfoTable[ProjectName]=ContinuousStatsTable[[#This Row],[ProjectName]]),(ProjectInfoTable[ProjectName]=ContinuousStatsTable[[#This Row],[ProjectName]])*ProjectInfoTable[NumberOfReplications]))</f>
        <v>50</v>
      </c>
      <c r="O678" s="5" cm="1">
        <f t="array" ref="O678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78" s="5" cm="1">
        <f t="array" ref="P678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78" s="5" cm="1">
        <f t="array" ref="Q678">MAX(IF((ProjectInfoTable[ProjectName]=ContinuousStatsTable[[#This Row],[ProjectName]]),(ProjectInfoTable[ProjectName]=ContinuousStatsTable[[#This Row],[ProjectName]])*ProjectInfoTable[ConfidenceInterval]))</f>
        <v>0.95</v>
      </c>
      <c r="R6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78" s="5" cm="1">
        <f t="array" ref="S678">MIN(IF((ContinuousStatsTable[GroupByKey]=ContinuousStatsTable[[#This Row],[GroupByKey]]),(ContinuousStatsTable[GroupByKey]=ContinuousStatsTable[[#This Row],[GroupByKey]])*ContinuousStatsTable[Average]))</f>
        <v>1.6518466630091499E-2</v>
      </c>
      <c r="T678" s="5" cm="1">
        <f t="array" ref="T678">MAX(IF((ContinuousStatsTable[GroupByKey]=ContinuousStatsTable[[#This Row],[GroupByKey]]),(ContinuousStatsTable[GroupByKey]=ContinuousStatsTable[[#This Row],[GroupByKey]])*ContinuousStatsTable[Average]))</f>
        <v>0.18039060663533099</v>
      </c>
      <c r="U678" s="5">
        <f>IF((ContinuousStatsTable[[#This Row],[RepsRequested]]&gt;1),ContinuousStatsTable[[#This Row],[HalfWidth]],ContinuousStatsTable[[#This Row],[BatchMeansHalfWidth]])</f>
        <v>9.0604727638161874E-3</v>
      </c>
    </row>
    <row r="679" spans="1:21" x14ac:dyDescent="0.25">
      <c r="A679" t="s">
        <v>68</v>
      </c>
      <c r="B679" t="s">
        <v>70</v>
      </c>
      <c r="C679">
        <v>49</v>
      </c>
      <c r="D679" t="s">
        <v>105</v>
      </c>
      <c r="E679" t="s">
        <v>108</v>
      </c>
      <c r="F679" t="s">
        <v>107</v>
      </c>
      <c r="G679">
        <v>4.6515791803327898E-2</v>
      </c>
      <c r="H679">
        <v>2E+20</v>
      </c>
      <c r="I679">
        <v>0</v>
      </c>
      <c r="J679">
        <v>1</v>
      </c>
      <c r="K679">
        <v>0</v>
      </c>
      <c r="L679">
        <v>0</v>
      </c>
      <c r="M6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79" s="5" cm="1">
        <f t="array" ref="N679">MAX(IF((ProjectInfoTable[ProjectName]=ContinuousStatsTable[[#This Row],[ProjectName]]),(ProjectInfoTable[ProjectName]=ContinuousStatsTable[[#This Row],[ProjectName]])*ProjectInfoTable[NumberOfReplications]))</f>
        <v>50</v>
      </c>
      <c r="O679" s="5" cm="1">
        <f t="array" ref="O679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79" s="5" cm="1">
        <f t="array" ref="P679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79" s="5" cm="1">
        <f t="array" ref="Q679">MAX(IF((ProjectInfoTable[ProjectName]=ContinuousStatsTable[[#This Row],[ProjectName]]),(ProjectInfoTable[ProjectName]=ContinuousStatsTable[[#This Row],[ProjectName]])*ProjectInfoTable[ConfidenceInterval]))</f>
        <v>0.95</v>
      </c>
      <c r="R6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79" s="5" cm="1">
        <f t="array" ref="S679">MIN(IF((ContinuousStatsTable[GroupByKey]=ContinuousStatsTable[[#This Row],[GroupByKey]]),(ContinuousStatsTable[GroupByKey]=ContinuousStatsTable[[#This Row],[GroupByKey]])*ContinuousStatsTable[Average]))</f>
        <v>1.6518466630091499E-2</v>
      </c>
      <c r="T679" s="5" cm="1">
        <f t="array" ref="T679">MAX(IF((ContinuousStatsTable[GroupByKey]=ContinuousStatsTable[[#This Row],[GroupByKey]]),(ContinuousStatsTable[GroupByKey]=ContinuousStatsTable[[#This Row],[GroupByKey]])*ContinuousStatsTable[Average]))</f>
        <v>0.18039060663533099</v>
      </c>
      <c r="U679" s="5">
        <f>IF((ContinuousStatsTable[[#This Row],[RepsRequested]]&gt;1),ContinuousStatsTable[[#This Row],[HalfWidth]],ContinuousStatsTable[[#This Row],[BatchMeansHalfWidth]])</f>
        <v>9.0604727638161874E-3</v>
      </c>
    </row>
    <row r="680" spans="1:21" x14ac:dyDescent="0.25">
      <c r="A680" t="s">
        <v>68</v>
      </c>
      <c r="B680" t="s">
        <v>70</v>
      </c>
      <c r="C680">
        <v>49</v>
      </c>
      <c r="D680" t="s">
        <v>105</v>
      </c>
      <c r="E680" t="s">
        <v>109</v>
      </c>
      <c r="F680" t="s">
        <v>107</v>
      </c>
      <c r="G680">
        <v>1</v>
      </c>
      <c r="H680">
        <v>2E+20</v>
      </c>
      <c r="I680">
        <v>1</v>
      </c>
      <c r="J680">
        <v>1</v>
      </c>
      <c r="K680">
        <v>1</v>
      </c>
      <c r="L680">
        <v>0</v>
      </c>
      <c r="M68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80" s="5" cm="1">
        <f t="array" ref="N680">MAX(IF((ProjectInfoTable[ProjectName]=ContinuousStatsTable[[#This Row],[ProjectName]]),(ProjectInfoTable[ProjectName]=ContinuousStatsTable[[#This Row],[ProjectName]])*ProjectInfoTable[NumberOfReplications]))</f>
        <v>50</v>
      </c>
      <c r="O680" s="5" cm="1">
        <f t="array" ref="O680">IFERROR(AVERAGE(IF((ContinuousStatsTable[GroupByKey]=ContinuousStatsTable[[#This Row],[GroupByKey]]),(ContinuousStatsTable[GroupByKey]=ContinuousStatsTable[[#This Row],[GroupByKey]])*ContinuousStatsTable[Average])),0)</f>
        <v>1</v>
      </c>
      <c r="P680" s="5" cm="1">
        <f t="array" ref="P680">IFERROR(_xlfn.STDEV.S(IF((ContinuousStatsTable[GroupByKey]=ContinuousStatsTable[[#This Row],[GroupByKey]]),(ContinuousStatsTable[GroupByKey]=ContinuousStatsTable[[#This Row],[GroupByKey]])*ContinuousStatsTable[Average])),0)</f>
        <v>0</v>
      </c>
      <c r="Q680" s="5" cm="1">
        <f t="array" ref="Q680">MAX(IF((ProjectInfoTable[ProjectName]=ContinuousStatsTable[[#This Row],[ProjectName]]),(ProjectInfoTable[ProjectName]=ContinuousStatsTable[[#This Row],[ProjectName]])*ProjectInfoTable[ConfidenceInterval]))</f>
        <v>0.95</v>
      </c>
      <c r="R6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0" s="5" cm="1">
        <f t="array" ref="S680">MIN(IF((ContinuousStatsTable[GroupByKey]=ContinuousStatsTable[[#This Row],[GroupByKey]]),(ContinuousStatsTable[GroupByKey]=ContinuousStatsTable[[#This Row],[GroupByKey]])*ContinuousStatsTable[Average]))</f>
        <v>1</v>
      </c>
      <c r="T680" s="5" cm="1">
        <f t="array" ref="T680">MAX(IF((ContinuousStatsTable[GroupByKey]=ContinuousStatsTable[[#This Row],[GroupByKey]]),(ContinuousStatsTable[GroupByKey]=ContinuousStatsTable[[#This Row],[GroupByKey]])*ContinuousStatsTable[Average]))</f>
        <v>1</v>
      </c>
      <c r="U680" s="5">
        <f>IF((ContinuousStatsTable[[#This Row],[RepsRequested]]&gt;1),ContinuousStatsTable[[#This Row],[HalfWidth]],ContinuousStatsTable[[#This Row],[BatchMeansHalfWidth]])</f>
        <v>0</v>
      </c>
    </row>
    <row r="681" spans="1:21" x14ac:dyDescent="0.25">
      <c r="A681" t="s">
        <v>68</v>
      </c>
      <c r="B681" t="s">
        <v>70</v>
      </c>
      <c r="C681">
        <v>49</v>
      </c>
      <c r="D681" t="s">
        <v>110</v>
      </c>
      <c r="E681" t="s">
        <v>106</v>
      </c>
      <c r="F681" t="s">
        <v>107</v>
      </c>
      <c r="G681">
        <v>0.76177852666295598</v>
      </c>
      <c r="H681">
        <v>2E+20</v>
      </c>
      <c r="I681">
        <v>0</v>
      </c>
      <c r="J681">
        <v>1</v>
      </c>
      <c r="K681">
        <v>1</v>
      </c>
      <c r="L681">
        <v>0</v>
      </c>
      <c r="M6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81" s="5" cm="1">
        <f t="array" ref="N681">MAX(IF((ProjectInfoTable[ProjectName]=ContinuousStatsTable[[#This Row],[ProjectName]]),(ProjectInfoTable[ProjectName]=ContinuousStatsTable[[#This Row],[ProjectName]])*ProjectInfoTable[NumberOfReplications]))</f>
        <v>50</v>
      </c>
      <c r="O681" s="5" cm="1">
        <f t="array" ref="O681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681" s="5" cm="1">
        <f t="array" ref="P681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681" s="5" cm="1">
        <f t="array" ref="Q681">MAX(IF((ProjectInfoTable[ProjectName]=ContinuousStatsTable[[#This Row],[ProjectName]]),(ProjectInfoTable[ProjectName]=ContinuousStatsTable[[#This Row],[ProjectName]])*ProjectInfoTable[ConfidenceInterval]))</f>
        <v>0.95</v>
      </c>
      <c r="R6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681" s="5" cm="1">
        <f t="array" ref="S681">MIN(IF((ContinuousStatsTable[GroupByKey]=ContinuousStatsTable[[#This Row],[GroupByKey]]),(ContinuousStatsTable[GroupByKey]=ContinuousStatsTable[[#This Row],[GroupByKey]])*ContinuousStatsTable[Average]))</f>
        <v>0.71461756258065001</v>
      </c>
      <c r="T681" s="5" cm="1">
        <f t="array" ref="T681">MAX(IF((ContinuousStatsTable[GroupByKey]=ContinuousStatsTable[[#This Row],[GroupByKey]]),(ContinuousStatsTable[GroupByKey]=ContinuousStatsTable[[#This Row],[GroupByKey]])*ContinuousStatsTable[Average]))</f>
        <v>0.94034020197328505</v>
      </c>
      <c r="U681" s="5">
        <f>IF((ContinuousStatsTable[[#This Row],[RepsRequested]]&gt;1),ContinuousStatsTable[[#This Row],[HalfWidth]],ContinuousStatsTable[[#This Row],[BatchMeansHalfWidth]])</f>
        <v>1.3128379112122017E-2</v>
      </c>
    </row>
    <row r="682" spans="1:21" x14ac:dyDescent="0.25">
      <c r="A682" t="s">
        <v>68</v>
      </c>
      <c r="B682" t="s">
        <v>70</v>
      </c>
      <c r="C682">
        <v>49</v>
      </c>
      <c r="D682" t="s">
        <v>110</v>
      </c>
      <c r="E682" t="s">
        <v>108</v>
      </c>
      <c r="F682" t="s">
        <v>107</v>
      </c>
      <c r="G682">
        <v>2.2853355799888702</v>
      </c>
      <c r="H682">
        <v>2E+20</v>
      </c>
      <c r="I682">
        <v>0</v>
      </c>
      <c r="J682">
        <v>3</v>
      </c>
      <c r="K682">
        <v>3</v>
      </c>
      <c r="L682">
        <v>0</v>
      </c>
      <c r="M6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82" s="5" cm="1">
        <f t="array" ref="N682">MAX(IF((ProjectInfoTable[ProjectName]=ContinuousStatsTable[[#This Row],[ProjectName]]),(ProjectInfoTable[ProjectName]=ContinuousStatsTable[[#This Row],[ProjectName]])*ProjectInfoTable[NumberOfReplications]))</f>
        <v>50</v>
      </c>
      <c r="O682" s="5" cm="1">
        <f t="array" ref="O682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682" s="5" cm="1">
        <f t="array" ref="P682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682" s="5" cm="1">
        <f t="array" ref="Q682">MAX(IF((ProjectInfoTable[ProjectName]=ContinuousStatsTable[[#This Row],[ProjectName]]),(ProjectInfoTable[ProjectName]=ContinuousStatsTable[[#This Row],[ProjectName]])*ProjectInfoTable[ConfidenceInterval]))</f>
        <v>0.95</v>
      </c>
      <c r="R6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682" s="5" cm="1">
        <f t="array" ref="S682">MIN(IF((ContinuousStatsTable[GroupByKey]=ContinuousStatsTable[[#This Row],[GroupByKey]]),(ContinuousStatsTable[GroupByKey]=ContinuousStatsTable[[#This Row],[GroupByKey]])*ContinuousStatsTable[Average]))</f>
        <v>2.1438526877419499</v>
      </c>
      <c r="T682" s="5" cm="1">
        <f t="array" ref="T682">MAX(IF((ContinuousStatsTable[GroupByKey]=ContinuousStatsTable[[#This Row],[GroupByKey]]),(ContinuousStatsTable[GroupByKey]=ContinuousStatsTable[[#This Row],[GroupByKey]])*ContinuousStatsTable[Average]))</f>
        <v>2.8210206059198599</v>
      </c>
      <c r="U682" s="5">
        <f>IF((ContinuousStatsTable[[#This Row],[RepsRequested]]&gt;1),ContinuousStatsTable[[#This Row],[HalfWidth]],ContinuousStatsTable[[#This Row],[BatchMeansHalfWidth]])</f>
        <v>3.9385137336366303E-2</v>
      </c>
    </row>
    <row r="683" spans="1:21" x14ac:dyDescent="0.25">
      <c r="A683" t="s">
        <v>68</v>
      </c>
      <c r="B683" t="s">
        <v>70</v>
      </c>
      <c r="C683">
        <v>49</v>
      </c>
      <c r="D683" t="s">
        <v>110</v>
      </c>
      <c r="E683" t="s">
        <v>109</v>
      </c>
      <c r="F683" t="s">
        <v>107</v>
      </c>
      <c r="G683">
        <v>3</v>
      </c>
      <c r="H683">
        <v>2E+20</v>
      </c>
      <c r="I683">
        <v>3</v>
      </c>
      <c r="J683">
        <v>3</v>
      </c>
      <c r="K683">
        <v>3</v>
      </c>
      <c r="L683">
        <v>0</v>
      </c>
      <c r="M68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83" s="5" cm="1">
        <f t="array" ref="N683">MAX(IF((ProjectInfoTable[ProjectName]=ContinuousStatsTable[[#This Row],[ProjectName]]),(ProjectInfoTable[ProjectName]=ContinuousStatsTable[[#This Row],[ProjectName]])*ProjectInfoTable[NumberOfReplications]))</f>
        <v>50</v>
      </c>
      <c r="O683" s="5" cm="1">
        <f t="array" ref="O683">IFERROR(AVERAGE(IF((ContinuousStatsTable[GroupByKey]=ContinuousStatsTable[[#This Row],[GroupByKey]]),(ContinuousStatsTable[GroupByKey]=ContinuousStatsTable[[#This Row],[GroupByKey]])*ContinuousStatsTable[Average])),0)</f>
        <v>3</v>
      </c>
      <c r="P683" s="5" cm="1">
        <f t="array" ref="P683">IFERROR(_xlfn.STDEV.S(IF((ContinuousStatsTable[GroupByKey]=ContinuousStatsTable[[#This Row],[GroupByKey]]),(ContinuousStatsTable[GroupByKey]=ContinuousStatsTable[[#This Row],[GroupByKey]])*ContinuousStatsTable[Average])),0)</f>
        <v>0</v>
      </c>
      <c r="Q683" s="5" cm="1">
        <f t="array" ref="Q683">MAX(IF((ProjectInfoTable[ProjectName]=ContinuousStatsTable[[#This Row],[ProjectName]]),(ProjectInfoTable[ProjectName]=ContinuousStatsTable[[#This Row],[ProjectName]])*ProjectInfoTable[ConfidenceInterval]))</f>
        <v>0.95</v>
      </c>
      <c r="R6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3" s="5" cm="1">
        <f t="array" ref="S683">MIN(IF((ContinuousStatsTable[GroupByKey]=ContinuousStatsTable[[#This Row],[GroupByKey]]),(ContinuousStatsTable[GroupByKey]=ContinuousStatsTable[[#This Row],[GroupByKey]])*ContinuousStatsTable[Average]))</f>
        <v>3</v>
      </c>
      <c r="T683" s="5" cm="1">
        <f t="array" ref="T683">MAX(IF((ContinuousStatsTable[GroupByKey]=ContinuousStatsTable[[#This Row],[GroupByKey]]),(ContinuousStatsTable[GroupByKey]=ContinuousStatsTable[[#This Row],[GroupByKey]])*ContinuousStatsTable[Average]))</f>
        <v>3</v>
      </c>
      <c r="U683" s="5">
        <f>IF((ContinuousStatsTable[[#This Row],[RepsRequested]]&gt;1),ContinuousStatsTable[[#This Row],[HalfWidth]],ContinuousStatsTable[[#This Row],[BatchMeansHalfWidth]])</f>
        <v>0</v>
      </c>
    </row>
    <row r="684" spans="1:21" x14ac:dyDescent="0.25">
      <c r="A684" t="s">
        <v>68</v>
      </c>
      <c r="B684" t="s">
        <v>70</v>
      </c>
      <c r="C684">
        <v>49</v>
      </c>
      <c r="D684" t="s">
        <v>102</v>
      </c>
      <c r="E684" t="s">
        <v>103</v>
      </c>
      <c r="F684" t="s">
        <v>81</v>
      </c>
      <c r="G684">
        <v>0.57308557707989105</v>
      </c>
      <c r="H684">
        <v>2E+20</v>
      </c>
      <c r="I684">
        <v>0</v>
      </c>
      <c r="J684">
        <v>5</v>
      </c>
      <c r="K684">
        <v>0</v>
      </c>
      <c r="L684">
        <v>0</v>
      </c>
      <c r="M68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84" s="5" cm="1">
        <f t="array" ref="N684">MAX(IF((ProjectInfoTable[ProjectName]=ContinuousStatsTable[[#This Row],[ProjectName]]),(ProjectInfoTable[ProjectName]=ContinuousStatsTable[[#This Row],[ProjectName]])*ProjectInfoTable[NumberOfReplications]))</f>
        <v>50</v>
      </c>
      <c r="O684" s="5" cm="1">
        <f t="array" ref="O684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684" s="5" cm="1">
        <f t="array" ref="P684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684" s="5" cm="1">
        <f t="array" ref="Q684">MAX(IF((ProjectInfoTable[ProjectName]=ContinuousStatsTable[[#This Row],[ProjectName]]),(ProjectInfoTable[ProjectName]=ContinuousStatsTable[[#This Row],[ProjectName]])*ProjectInfoTable[ConfidenceInterval]))</f>
        <v>0.95</v>
      </c>
      <c r="R6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684" s="5" cm="1">
        <f t="array" ref="S684">MIN(IF((ContinuousStatsTable[GroupByKey]=ContinuousStatsTable[[#This Row],[GroupByKey]]),(ContinuousStatsTable[GroupByKey]=ContinuousStatsTable[[#This Row],[GroupByKey]])*ContinuousStatsTable[Average]))</f>
        <v>0.19189158616794599</v>
      </c>
      <c r="T684" s="5" cm="1">
        <f t="array" ref="T684">MAX(IF((ContinuousStatsTable[GroupByKey]=ContinuousStatsTable[[#This Row],[GroupByKey]]),(ContinuousStatsTable[GroupByKey]=ContinuousStatsTable[[#This Row],[GroupByKey]])*ContinuousStatsTable[Average]))</f>
        <v>5.4909452366679696</v>
      </c>
      <c r="U684" s="5">
        <f>IF((ContinuousStatsTable[[#This Row],[RepsRequested]]&gt;1),ContinuousStatsTable[[#This Row],[HalfWidth]],ContinuousStatsTable[[#This Row],[BatchMeansHalfWidth]])</f>
        <v>0.24231721094461828</v>
      </c>
    </row>
    <row r="685" spans="1:21" x14ac:dyDescent="0.25">
      <c r="A685" t="s">
        <v>68</v>
      </c>
      <c r="B685" t="s">
        <v>70</v>
      </c>
      <c r="C685">
        <v>49</v>
      </c>
      <c r="D685" t="s">
        <v>111</v>
      </c>
      <c r="E685" t="s">
        <v>106</v>
      </c>
      <c r="F685" t="s">
        <v>107</v>
      </c>
      <c r="G685">
        <v>0.71967227444728299</v>
      </c>
      <c r="H685">
        <v>2E+20</v>
      </c>
      <c r="I685">
        <v>0</v>
      </c>
      <c r="J685">
        <v>1</v>
      </c>
      <c r="K685">
        <v>0.5</v>
      </c>
      <c r="L685">
        <v>0</v>
      </c>
      <c r="M68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85" s="5" cm="1">
        <f t="array" ref="N685">MAX(IF((ProjectInfoTable[ProjectName]=ContinuousStatsTable[[#This Row],[ProjectName]]),(ProjectInfoTable[ProjectName]=ContinuousStatsTable[[#This Row],[ProjectName]])*ProjectInfoTable[NumberOfReplications]))</f>
        <v>50</v>
      </c>
      <c r="O685" s="5" cm="1">
        <f t="array" ref="O685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685" s="5" cm="1">
        <f t="array" ref="P685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685" s="5" cm="1">
        <f t="array" ref="Q685">MAX(IF((ProjectInfoTable[ProjectName]=ContinuousStatsTable[[#This Row],[ProjectName]]),(ProjectInfoTable[ProjectName]=ContinuousStatsTable[[#This Row],[ProjectName]])*ProjectInfoTable[ConfidenceInterval]))</f>
        <v>0.95</v>
      </c>
      <c r="R6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685" s="5" cm="1">
        <f t="array" ref="S685">MIN(IF((ContinuousStatsTable[GroupByKey]=ContinuousStatsTable[[#This Row],[GroupByKey]]),(ContinuousStatsTable[GroupByKey]=ContinuousStatsTable[[#This Row],[GroupByKey]])*ContinuousStatsTable[Average]))</f>
        <v>0.65446751492631405</v>
      </c>
      <c r="T685" s="5" cm="1">
        <f t="array" ref="T685">MAX(IF((ContinuousStatsTable[GroupByKey]=ContinuousStatsTable[[#This Row],[GroupByKey]]),(ContinuousStatsTable[GroupByKey]=ContinuousStatsTable[[#This Row],[GroupByKey]])*ContinuousStatsTable[Average]))</f>
        <v>0.87655661977495902</v>
      </c>
      <c r="U685" s="5">
        <f>IF((ContinuousStatsTable[[#This Row],[RepsRequested]]&gt;1),ContinuousStatsTable[[#This Row],[HalfWidth]],ContinuousStatsTable[[#This Row],[BatchMeansHalfWidth]])</f>
        <v>1.2908170108515506E-2</v>
      </c>
    </row>
    <row r="686" spans="1:21" x14ac:dyDescent="0.25">
      <c r="A686" t="s">
        <v>68</v>
      </c>
      <c r="B686" t="s">
        <v>70</v>
      </c>
      <c r="C686">
        <v>49</v>
      </c>
      <c r="D686" t="s">
        <v>111</v>
      </c>
      <c r="E686" t="s">
        <v>108</v>
      </c>
      <c r="F686" t="s">
        <v>107</v>
      </c>
      <c r="G686">
        <v>1.43934454889457</v>
      </c>
      <c r="H686">
        <v>2E+20</v>
      </c>
      <c r="I686">
        <v>0</v>
      </c>
      <c r="J686">
        <v>2</v>
      </c>
      <c r="K686">
        <v>1</v>
      </c>
      <c r="L686">
        <v>0</v>
      </c>
      <c r="M68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86" s="5" cm="1">
        <f t="array" ref="N686">MAX(IF((ProjectInfoTable[ProjectName]=ContinuousStatsTable[[#This Row],[ProjectName]]),(ProjectInfoTable[ProjectName]=ContinuousStatsTable[[#This Row],[ProjectName]])*ProjectInfoTable[NumberOfReplications]))</f>
        <v>50</v>
      </c>
      <c r="O686" s="5" cm="1">
        <f t="array" ref="O686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686" s="5" cm="1">
        <f t="array" ref="P686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686" s="5" cm="1">
        <f t="array" ref="Q686">MAX(IF((ProjectInfoTable[ProjectName]=ContinuousStatsTable[[#This Row],[ProjectName]]),(ProjectInfoTable[ProjectName]=ContinuousStatsTable[[#This Row],[ProjectName]])*ProjectInfoTable[ConfidenceInterval]))</f>
        <v>0.95</v>
      </c>
      <c r="R6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686" s="5" cm="1">
        <f t="array" ref="S686">MIN(IF((ContinuousStatsTable[GroupByKey]=ContinuousStatsTable[[#This Row],[GroupByKey]]),(ContinuousStatsTable[GroupByKey]=ContinuousStatsTable[[#This Row],[GroupByKey]])*ContinuousStatsTable[Average]))</f>
        <v>1.3089350298526301</v>
      </c>
      <c r="T686" s="5" cm="1">
        <f t="array" ref="T686">MAX(IF((ContinuousStatsTable[GroupByKey]=ContinuousStatsTable[[#This Row],[GroupByKey]]),(ContinuousStatsTable[GroupByKey]=ContinuousStatsTable[[#This Row],[GroupByKey]])*ContinuousStatsTable[Average]))</f>
        <v>1.75311323954992</v>
      </c>
      <c r="U686" s="5">
        <f>IF((ContinuousStatsTable[[#This Row],[RepsRequested]]&gt;1),ContinuousStatsTable[[#This Row],[HalfWidth]],ContinuousStatsTable[[#This Row],[BatchMeansHalfWidth]])</f>
        <v>2.5816340217031112E-2</v>
      </c>
    </row>
    <row r="687" spans="1:21" x14ac:dyDescent="0.25">
      <c r="A687" t="s">
        <v>68</v>
      </c>
      <c r="B687" t="s">
        <v>70</v>
      </c>
      <c r="C687">
        <v>49</v>
      </c>
      <c r="D687" t="s">
        <v>111</v>
      </c>
      <c r="E687" t="s">
        <v>109</v>
      </c>
      <c r="F687" t="s">
        <v>107</v>
      </c>
      <c r="G687">
        <v>2</v>
      </c>
      <c r="H687">
        <v>2E+20</v>
      </c>
      <c r="I687">
        <v>2</v>
      </c>
      <c r="J687">
        <v>2</v>
      </c>
      <c r="K687">
        <v>2</v>
      </c>
      <c r="L687">
        <v>0</v>
      </c>
      <c r="M68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87" s="5" cm="1">
        <f t="array" ref="N687">MAX(IF((ProjectInfoTable[ProjectName]=ContinuousStatsTable[[#This Row],[ProjectName]]),(ProjectInfoTable[ProjectName]=ContinuousStatsTable[[#This Row],[ProjectName]])*ProjectInfoTable[NumberOfReplications]))</f>
        <v>50</v>
      </c>
      <c r="O687" s="5" cm="1">
        <f t="array" ref="O687">IFERROR(AVERAGE(IF((ContinuousStatsTable[GroupByKey]=ContinuousStatsTable[[#This Row],[GroupByKey]]),(ContinuousStatsTable[GroupByKey]=ContinuousStatsTable[[#This Row],[GroupByKey]])*ContinuousStatsTable[Average])),0)</f>
        <v>2</v>
      </c>
      <c r="P687" s="5" cm="1">
        <f t="array" ref="P687">IFERROR(_xlfn.STDEV.S(IF((ContinuousStatsTable[GroupByKey]=ContinuousStatsTable[[#This Row],[GroupByKey]]),(ContinuousStatsTable[GroupByKey]=ContinuousStatsTable[[#This Row],[GroupByKey]])*ContinuousStatsTable[Average])),0)</f>
        <v>0</v>
      </c>
      <c r="Q687" s="5" cm="1">
        <f t="array" ref="Q687">MAX(IF((ProjectInfoTable[ProjectName]=ContinuousStatsTable[[#This Row],[ProjectName]]),(ProjectInfoTable[ProjectName]=ContinuousStatsTable[[#This Row],[ProjectName]])*ProjectInfoTable[ConfidenceInterval]))</f>
        <v>0.95</v>
      </c>
      <c r="R6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7" s="5" cm="1">
        <f t="array" ref="S687">MIN(IF((ContinuousStatsTable[GroupByKey]=ContinuousStatsTable[[#This Row],[GroupByKey]]),(ContinuousStatsTable[GroupByKey]=ContinuousStatsTable[[#This Row],[GroupByKey]])*ContinuousStatsTable[Average]))</f>
        <v>2</v>
      </c>
      <c r="T687" s="5" cm="1">
        <f t="array" ref="T687">MAX(IF((ContinuousStatsTable[GroupByKey]=ContinuousStatsTable[[#This Row],[GroupByKey]]),(ContinuousStatsTable[GroupByKey]=ContinuousStatsTable[[#This Row],[GroupByKey]])*ContinuousStatsTable[Average]))</f>
        <v>2</v>
      </c>
      <c r="U687" s="5">
        <f>IF((ContinuousStatsTable[[#This Row],[RepsRequested]]&gt;1),ContinuousStatsTable[[#This Row],[HalfWidth]],ContinuousStatsTable[[#This Row],[BatchMeansHalfWidth]])</f>
        <v>0</v>
      </c>
    </row>
    <row r="688" spans="1:21" x14ac:dyDescent="0.25">
      <c r="A688" t="s">
        <v>68</v>
      </c>
      <c r="B688" t="s">
        <v>70</v>
      </c>
      <c r="C688">
        <v>50</v>
      </c>
      <c r="D688" t="s">
        <v>79</v>
      </c>
      <c r="E688" t="s">
        <v>103</v>
      </c>
      <c r="F688" t="s">
        <v>81</v>
      </c>
      <c r="G688">
        <v>8.9882606321568092E-3</v>
      </c>
      <c r="H688">
        <v>2E+20</v>
      </c>
      <c r="I688">
        <v>0</v>
      </c>
      <c r="J688">
        <v>1</v>
      </c>
      <c r="K688">
        <v>0</v>
      </c>
      <c r="L688">
        <v>0</v>
      </c>
      <c r="M68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88" s="5" cm="1">
        <f t="array" ref="N688">MAX(IF((ProjectInfoTable[ProjectName]=ContinuousStatsTable[[#This Row],[ProjectName]]),(ProjectInfoTable[ProjectName]=ContinuousStatsTable[[#This Row],[ProjectName]])*ProjectInfoTable[NumberOfReplications]))</f>
        <v>50</v>
      </c>
      <c r="O688" s="5" cm="1">
        <f t="array" ref="O688">IFERROR(AVERAGE(IF((ContinuousStatsTable[GroupByKey]=ContinuousStatsTable[[#This Row],[GroupByKey]]),(ContinuousStatsTable[GroupByKey]=ContinuousStatsTable[[#This Row],[GroupByKey]])*ContinuousStatsTable[Average])),0)</f>
        <v>1.8361347520438095E-2</v>
      </c>
      <c r="P688" s="5" cm="1">
        <f t="array" ref="P688">IFERROR(_xlfn.STDEV.S(IF((ContinuousStatsTable[GroupByKey]=ContinuousStatsTable[[#This Row],[GroupByKey]]),(ContinuousStatsTable[GroupByKey]=ContinuousStatsTable[[#This Row],[GroupByKey]])*ContinuousStatsTable[Average])),0)</f>
        <v>3.2921610182400453E-2</v>
      </c>
      <c r="Q688" s="5" cm="1">
        <f t="array" ref="Q688">MAX(IF((ProjectInfoTable[ProjectName]=ContinuousStatsTable[[#This Row],[ProjectName]]),(ProjectInfoTable[ProjectName]=ContinuousStatsTable[[#This Row],[ProjectName]])*ProjectInfoTable[ConfidenceInterval]))</f>
        <v>0.95</v>
      </c>
      <c r="R6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9.3562180916944085E-3</v>
      </c>
      <c r="S688" s="5" cm="1">
        <f t="array" ref="S688">MIN(IF((ContinuousStatsTable[GroupByKey]=ContinuousStatsTable[[#This Row],[GroupByKey]]),(ContinuousStatsTable[GroupByKey]=ContinuousStatsTable[[#This Row],[GroupByKey]])*ContinuousStatsTable[Average]))</f>
        <v>0</v>
      </c>
      <c r="T688" s="5" cm="1">
        <f t="array" ref="T688">MAX(IF((ContinuousStatsTable[GroupByKey]=ContinuousStatsTable[[#This Row],[GroupByKey]]),(ContinuousStatsTable[GroupByKey]=ContinuousStatsTable[[#This Row],[GroupByKey]])*ContinuousStatsTable[Average]))</f>
        <v>0.19932088640805501</v>
      </c>
      <c r="U688" s="5">
        <f>IF((ContinuousStatsTable[[#This Row],[RepsRequested]]&gt;1),ContinuousStatsTable[[#This Row],[HalfWidth]],ContinuousStatsTable[[#This Row],[BatchMeansHalfWidth]])</f>
        <v>9.3562180916944085E-3</v>
      </c>
    </row>
    <row r="689" spans="1:21" x14ac:dyDescent="0.25">
      <c r="A689" t="s">
        <v>68</v>
      </c>
      <c r="B689" t="s">
        <v>70</v>
      </c>
      <c r="C689">
        <v>50</v>
      </c>
      <c r="D689" t="s">
        <v>84</v>
      </c>
      <c r="E689" t="s">
        <v>103</v>
      </c>
      <c r="F689" t="s">
        <v>81</v>
      </c>
      <c r="G689">
        <v>0.107240904602479</v>
      </c>
      <c r="H689">
        <v>2E+20</v>
      </c>
      <c r="I689">
        <v>0</v>
      </c>
      <c r="J689">
        <v>2</v>
      </c>
      <c r="K689">
        <v>0</v>
      </c>
      <c r="L689">
        <v>0</v>
      </c>
      <c r="M68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89" s="5" cm="1">
        <f t="array" ref="N689">MAX(IF((ProjectInfoTable[ProjectName]=ContinuousStatsTable[[#This Row],[ProjectName]]),(ProjectInfoTable[ProjectName]=ContinuousStatsTable[[#This Row],[ProjectName]])*ProjectInfoTable[NumberOfReplications]))</f>
        <v>50</v>
      </c>
      <c r="O689" s="5" cm="1">
        <f t="array" ref="O689">IFERROR(AVERAGE(IF((ContinuousStatsTable[GroupByKey]=ContinuousStatsTable[[#This Row],[GroupByKey]]),(ContinuousStatsTable[GroupByKey]=ContinuousStatsTable[[#This Row],[GroupByKey]])*ContinuousStatsTable[Average])),0)</f>
        <v>0.18466808888222158</v>
      </c>
      <c r="P689" s="5" cm="1">
        <f t="array" ref="P689">IFERROR(_xlfn.STDEV.S(IF((ContinuousStatsTable[GroupByKey]=ContinuousStatsTable[[#This Row],[GroupByKey]]),(ContinuousStatsTable[GroupByKey]=ContinuousStatsTable[[#This Row],[GroupByKey]])*ContinuousStatsTable[Average])),0)</f>
        <v>0.27069605563679433</v>
      </c>
      <c r="Q689" s="5" cm="1">
        <f t="array" ref="Q689">MAX(IF((ProjectInfoTable[ProjectName]=ContinuousStatsTable[[#This Row],[ProjectName]]),(ProjectInfoTable[ProjectName]=ContinuousStatsTable[[#This Row],[ProjectName]])*ProjectInfoTable[ConfidenceInterval]))</f>
        <v>0.95</v>
      </c>
      <c r="R6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7.6930967807074077E-2</v>
      </c>
      <c r="S689" s="5" cm="1">
        <f t="array" ref="S689">MIN(IF((ContinuousStatsTable[GroupByKey]=ContinuousStatsTable[[#This Row],[GroupByKey]]),(ContinuousStatsTable[GroupByKey]=ContinuousStatsTable[[#This Row],[GroupByKey]])*ContinuousStatsTable[Average]))</f>
        <v>1.39644749780735E-2</v>
      </c>
      <c r="T689" s="5" cm="1">
        <f t="array" ref="T689">MAX(IF((ContinuousStatsTable[GroupByKey]=ContinuousStatsTable[[#This Row],[GroupByKey]]),(ContinuousStatsTable[GroupByKey]=ContinuousStatsTable[[#This Row],[GroupByKey]])*ContinuousStatsTable[Average]))</f>
        <v>1.6678000682321801</v>
      </c>
      <c r="U689" s="5">
        <f>IF((ContinuousStatsTable[[#This Row],[RepsRequested]]&gt;1),ContinuousStatsTable[[#This Row],[HalfWidth]],ContinuousStatsTable[[#This Row],[BatchMeansHalfWidth]])</f>
        <v>7.6930967807074077E-2</v>
      </c>
    </row>
    <row r="690" spans="1:21" x14ac:dyDescent="0.25">
      <c r="A690" t="s">
        <v>68</v>
      </c>
      <c r="B690" t="s">
        <v>70</v>
      </c>
      <c r="C690">
        <v>50</v>
      </c>
      <c r="D690" t="s">
        <v>85</v>
      </c>
      <c r="E690" t="s">
        <v>104</v>
      </c>
      <c r="F690" t="s">
        <v>87</v>
      </c>
      <c r="G690">
        <v>3.3988115424141698</v>
      </c>
      <c r="H690">
        <v>2E+20</v>
      </c>
      <c r="I690">
        <v>0</v>
      </c>
      <c r="J690">
        <v>8</v>
      </c>
      <c r="K690">
        <v>4</v>
      </c>
      <c r="L690">
        <v>0</v>
      </c>
      <c r="M69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90" s="5" cm="1">
        <f t="array" ref="N690">MAX(IF((ProjectInfoTable[ProjectName]=ContinuousStatsTable[[#This Row],[ProjectName]]),(ProjectInfoTable[ProjectName]=ContinuousStatsTable[[#This Row],[ProjectName]])*ProjectInfoTable[NumberOfReplications]))</f>
        <v>50</v>
      </c>
      <c r="O690" s="5" cm="1">
        <f t="array" ref="O690">IFERROR(AVERAGE(IF((ContinuousStatsTable[GroupByKey]=ContinuousStatsTable[[#This Row],[GroupByKey]]),(ContinuousStatsTable[GroupByKey]=ContinuousStatsTable[[#This Row],[GroupByKey]])*ContinuousStatsTable[Average])),0)</f>
        <v>3.5390223259038658</v>
      </c>
      <c r="P690" s="5" cm="1">
        <f t="array" ref="P690">IFERROR(_xlfn.STDEV.S(IF((ContinuousStatsTable[GroupByKey]=ContinuousStatsTable[[#This Row],[GroupByKey]]),(ContinuousStatsTable[GroupByKey]=ContinuousStatsTable[[#This Row],[GroupByKey]])*ContinuousStatsTable[Average])),0)</f>
        <v>1.2532108258664834</v>
      </c>
      <c r="Q690" s="5" cm="1">
        <f t="array" ref="Q690">MAX(IF((ProjectInfoTable[ProjectName]=ContinuousStatsTable[[#This Row],[ProjectName]]),(ProjectInfoTable[ProjectName]=ContinuousStatsTable[[#This Row],[ProjectName]])*ProjectInfoTable[ConfidenceInterval]))</f>
        <v>0.95</v>
      </c>
      <c r="R6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0.35615857598446116</v>
      </c>
      <c r="S690" s="5" cm="1">
        <f t="array" ref="S690">MIN(IF((ContinuousStatsTable[GroupByKey]=ContinuousStatsTable[[#This Row],[GroupByKey]]),(ContinuousStatsTable[GroupByKey]=ContinuousStatsTable[[#This Row],[GroupByKey]])*ContinuousStatsTable[Average]))</f>
        <v>2.40422103967127</v>
      </c>
      <c r="T690" s="5" cm="1">
        <f t="array" ref="T690">MAX(IF((ContinuousStatsTable[GroupByKey]=ContinuousStatsTable[[#This Row],[GroupByKey]]),(ContinuousStatsTable[GroupByKey]=ContinuousStatsTable[[#This Row],[GroupByKey]])*ContinuousStatsTable[Average]))</f>
        <v>10.2687249502188</v>
      </c>
      <c r="U690" s="5">
        <f>IF((ContinuousStatsTable[[#This Row],[RepsRequested]]&gt;1),ContinuousStatsTable[[#This Row],[HalfWidth]],ContinuousStatsTable[[#This Row],[BatchMeansHalfWidth]])</f>
        <v>0.35615857598446116</v>
      </c>
    </row>
    <row r="691" spans="1:21" x14ac:dyDescent="0.25">
      <c r="A691" t="s">
        <v>68</v>
      </c>
      <c r="B691" t="s">
        <v>70</v>
      </c>
      <c r="C691">
        <v>50</v>
      </c>
      <c r="D691" t="s">
        <v>100</v>
      </c>
      <c r="E691" t="s">
        <v>103</v>
      </c>
      <c r="F691" t="s">
        <v>81</v>
      </c>
      <c r="G691">
        <v>2.7121026558719502E-3</v>
      </c>
      <c r="H691">
        <v>2E+20</v>
      </c>
      <c r="I691">
        <v>0</v>
      </c>
      <c r="J691">
        <v>1</v>
      </c>
      <c r="K691">
        <v>0</v>
      </c>
      <c r="L691">
        <v>0</v>
      </c>
      <c r="M69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91" s="5" cm="1">
        <f t="array" ref="N691">MAX(IF((ProjectInfoTable[ProjectName]=ContinuousStatsTable[[#This Row],[ProjectName]]),(ProjectInfoTable[ProjectName]=ContinuousStatsTable[[#This Row],[ProjectName]])*ProjectInfoTable[NumberOfReplications]))</f>
        <v>50</v>
      </c>
      <c r="O691" s="5" cm="1">
        <f t="array" ref="O691">IFERROR(AVERAGE(IF((ContinuousStatsTable[GroupByKey]=ContinuousStatsTable[[#This Row],[GroupByKey]]),(ContinuousStatsTable[GroupByKey]=ContinuousStatsTable[[#This Row],[GroupByKey]])*ContinuousStatsTable[Average])),0)</f>
        <v>1.504370990249309E-2</v>
      </c>
      <c r="P691" s="5" cm="1">
        <f t="array" ref="P691">IFERROR(_xlfn.STDEV.S(IF((ContinuousStatsTable[GroupByKey]=ContinuousStatsTable[[#This Row],[GroupByKey]]),(ContinuousStatsTable[GroupByKey]=ContinuousStatsTable[[#This Row],[GroupByKey]])*ContinuousStatsTable[Average])),0)</f>
        <v>2.1338256826167322E-2</v>
      </c>
      <c r="Q691" s="5" cm="1">
        <f t="array" ref="Q691">MAX(IF((ProjectInfoTable[ProjectName]=ContinuousStatsTable[[#This Row],[ProjectName]]),(ProjectInfoTable[ProjectName]=ContinuousStatsTable[[#This Row],[ProjectName]])*ProjectInfoTable[ConfidenceInterval]))</f>
        <v>0.95</v>
      </c>
      <c r="R6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6.064265491757044E-3</v>
      </c>
      <c r="S691" s="5" cm="1">
        <f t="array" ref="S691">MIN(IF((ContinuousStatsTable[GroupByKey]=ContinuousStatsTable[[#This Row],[GroupByKey]]),(ContinuousStatsTable[GroupByKey]=ContinuousStatsTable[[#This Row],[GroupByKey]])*ContinuousStatsTable[Average]))</f>
        <v>0</v>
      </c>
      <c r="T691" s="5" cm="1">
        <f t="array" ref="T691">MAX(IF((ContinuousStatsTable[GroupByKey]=ContinuousStatsTable[[#This Row],[GroupByKey]]),(ContinuousStatsTable[GroupByKey]=ContinuousStatsTable[[#This Row],[GroupByKey]])*ContinuousStatsTable[Average]))</f>
        <v>0.106816394444955</v>
      </c>
      <c r="U691" s="5">
        <f>IF((ContinuousStatsTable[[#This Row],[RepsRequested]]&gt;1),ContinuousStatsTable[[#This Row],[HalfWidth]],ContinuousStatsTable[[#This Row],[BatchMeansHalfWidth]])</f>
        <v>6.064265491757044E-3</v>
      </c>
    </row>
    <row r="692" spans="1:21" x14ac:dyDescent="0.25">
      <c r="A692" t="s">
        <v>68</v>
      </c>
      <c r="B692" t="s">
        <v>70</v>
      </c>
      <c r="C692">
        <v>50</v>
      </c>
      <c r="D692" t="s">
        <v>105</v>
      </c>
      <c r="E692" t="s">
        <v>106</v>
      </c>
      <c r="F692" t="s">
        <v>107</v>
      </c>
      <c r="G692">
        <v>5.1712750072564699E-2</v>
      </c>
      <c r="H692">
        <v>2E+20</v>
      </c>
      <c r="I692">
        <v>0</v>
      </c>
      <c r="J692">
        <v>1</v>
      </c>
      <c r="K692">
        <v>0</v>
      </c>
      <c r="L692">
        <v>0</v>
      </c>
      <c r="M69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92" s="5" cm="1">
        <f t="array" ref="N692">MAX(IF((ProjectInfoTable[ProjectName]=ContinuousStatsTable[[#This Row],[ProjectName]]),(ProjectInfoTable[ProjectName]=ContinuousStatsTable[[#This Row],[ProjectName]])*ProjectInfoTable[NumberOfReplications]))</f>
        <v>50</v>
      </c>
      <c r="O692" s="5" cm="1">
        <f t="array" ref="O692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92" s="5" cm="1">
        <f t="array" ref="P692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92" s="5" cm="1">
        <f t="array" ref="Q692">MAX(IF((ProjectInfoTable[ProjectName]=ContinuousStatsTable[[#This Row],[ProjectName]]),(ProjectInfoTable[ProjectName]=ContinuousStatsTable[[#This Row],[ProjectName]])*ProjectInfoTable[ConfidenceInterval]))</f>
        <v>0.95</v>
      </c>
      <c r="R6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92" s="5" cm="1">
        <f t="array" ref="S692">MIN(IF((ContinuousStatsTable[GroupByKey]=ContinuousStatsTable[[#This Row],[GroupByKey]]),(ContinuousStatsTable[GroupByKey]=ContinuousStatsTable[[#This Row],[GroupByKey]])*ContinuousStatsTable[Average]))</f>
        <v>1.6518466630091499E-2</v>
      </c>
      <c r="T692" s="5" cm="1">
        <f t="array" ref="T692">MAX(IF((ContinuousStatsTable[GroupByKey]=ContinuousStatsTable[[#This Row],[GroupByKey]]),(ContinuousStatsTable[GroupByKey]=ContinuousStatsTable[[#This Row],[GroupByKey]])*ContinuousStatsTable[Average]))</f>
        <v>0.18039060663533099</v>
      </c>
      <c r="U692" s="5">
        <f>IF((ContinuousStatsTable[[#This Row],[RepsRequested]]&gt;1),ContinuousStatsTable[[#This Row],[HalfWidth]],ContinuousStatsTable[[#This Row],[BatchMeansHalfWidth]])</f>
        <v>9.0604727638161874E-3</v>
      </c>
    </row>
    <row r="693" spans="1:21" x14ac:dyDescent="0.25">
      <c r="A693" t="s">
        <v>68</v>
      </c>
      <c r="B693" t="s">
        <v>70</v>
      </c>
      <c r="C693">
        <v>50</v>
      </c>
      <c r="D693" t="s">
        <v>105</v>
      </c>
      <c r="E693" t="s">
        <v>108</v>
      </c>
      <c r="F693" t="s">
        <v>107</v>
      </c>
      <c r="G693">
        <v>5.1712750072564699E-2</v>
      </c>
      <c r="H693">
        <v>2E+20</v>
      </c>
      <c r="I693">
        <v>0</v>
      </c>
      <c r="J693">
        <v>1</v>
      </c>
      <c r="K693">
        <v>0</v>
      </c>
      <c r="L693">
        <v>0</v>
      </c>
      <c r="M69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93" s="5" cm="1">
        <f t="array" ref="N693">MAX(IF((ProjectInfoTable[ProjectName]=ContinuousStatsTable[[#This Row],[ProjectName]]),(ProjectInfoTable[ProjectName]=ContinuousStatsTable[[#This Row],[ProjectName]])*ProjectInfoTable[NumberOfReplications]))</f>
        <v>50</v>
      </c>
      <c r="O693" s="5" cm="1">
        <f t="array" ref="O693">IFERROR(AVERAGE(IF((ContinuousStatsTable[GroupByKey]=ContinuousStatsTable[[#This Row],[GroupByKey]]),(ContinuousStatsTable[GroupByKey]=ContinuousStatsTable[[#This Row],[GroupByKey]])*ContinuousStatsTable[Average])),0)</f>
        <v>7.1899169440802421E-2</v>
      </c>
      <c r="P693" s="5" cm="1">
        <f t="array" ref="P693">IFERROR(_xlfn.STDEV.S(IF((ContinuousStatsTable[GroupByKey]=ContinuousStatsTable[[#This Row],[GroupByKey]]),(ContinuousStatsTable[GroupByKey]=ContinuousStatsTable[[#This Row],[GroupByKey]])*ContinuousStatsTable[Average])),0)</f>
        <v>3.1880974713854024E-2</v>
      </c>
      <c r="Q693" s="5" cm="1">
        <f t="array" ref="Q693">MAX(IF((ProjectInfoTable[ProjectName]=ContinuousStatsTable[[#This Row],[ProjectName]]),(ProjectInfoTable[ProjectName]=ContinuousStatsTable[[#This Row],[ProjectName]])*ProjectInfoTable[ConfidenceInterval]))</f>
        <v>0.95</v>
      </c>
      <c r="R6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9.0604727638161874E-3</v>
      </c>
      <c r="S693" s="5" cm="1">
        <f t="array" ref="S693">MIN(IF((ContinuousStatsTable[GroupByKey]=ContinuousStatsTable[[#This Row],[GroupByKey]]),(ContinuousStatsTable[GroupByKey]=ContinuousStatsTable[[#This Row],[GroupByKey]])*ContinuousStatsTable[Average]))</f>
        <v>1.6518466630091499E-2</v>
      </c>
      <c r="T693" s="5" cm="1">
        <f t="array" ref="T693">MAX(IF((ContinuousStatsTable[GroupByKey]=ContinuousStatsTable[[#This Row],[GroupByKey]]),(ContinuousStatsTable[GroupByKey]=ContinuousStatsTable[[#This Row],[GroupByKey]])*ContinuousStatsTable[Average]))</f>
        <v>0.18039060663533099</v>
      </c>
      <c r="U693" s="5">
        <f>IF((ContinuousStatsTable[[#This Row],[RepsRequested]]&gt;1),ContinuousStatsTable[[#This Row],[HalfWidth]],ContinuousStatsTable[[#This Row],[BatchMeansHalfWidth]])</f>
        <v>9.0604727638161874E-3</v>
      </c>
    </row>
    <row r="694" spans="1:21" x14ac:dyDescent="0.25">
      <c r="A694" t="s">
        <v>68</v>
      </c>
      <c r="B694" t="s">
        <v>70</v>
      </c>
      <c r="C694">
        <v>50</v>
      </c>
      <c r="D694" t="s">
        <v>105</v>
      </c>
      <c r="E694" t="s">
        <v>109</v>
      </c>
      <c r="F694" t="s">
        <v>107</v>
      </c>
      <c r="G694">
        <v>1</v>
      </c>
      <c r="H694">
        <v>2E+20</v>
      </c>
      <c r="I694">
        <v>1</v>
      </c>
      <c r="J694">
        <v>1</v>
      </c>
      <c r="K694">
        <v>1</v>
      </c>
      <c r="L694">
        <v>0</v>
      </c>
      <c r="M69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94" s="5" cm="1">
        <f t="array" ref="N694">MAX(IF((ProjectInfoTable[ProjectName]=ContinuousStatsTable[[#This Row],[ProjectName]]),(ProjectInfoTable[ProjectName]=ContinuousStatsTable[[#This Row],[ProjectName]])*ProjectInfoTable[NumberOfReplications]))</f>
        <v>50</v>
      </c>
      <c r="O694" s="5" cm="1">
        <f t="array" ref="O694">IFERROR(AVERAGE(IF((ContinuousStatsTable[GroupByKey]=ContinuousStatsTable[[#This Row],[GroupByKey]]),(ContinuousStatsTable[GroupByKey]=ContinuousStatsTable[[#This Row],[GroupByKey]])*ContinuousStatsTable[Average])),0)</f>
        <v>1</v>
      </c>
      <c r="P694" s="5" cm="1">
        <f t="array" ref="P694">IFERROR(_xlfn.STDEV.S(IF((ContinuousStatsTable[GroupByKey]=ContinuousStatsTable[[#This Row],[GroupByKey]]),(ContinuousStatsTable[GroupByKey]=ContinuousStatsTable[[#This Row],[GroupByKey]])*ContinuousStatsTable[Average])),0)</f>
        <v>0</v>
      </c>
      <c r="Q694" s="5" cm="1">
        <f t="array" ref="Q694">MAX(IF((ProjectInfoTable[ProjectName]=ContinuousStatsTable[[#This Row],[ProjectName]]),(ProjectInfoTable[ProjectName]=ContinuousStatsTable[[#This Row],[ProjectName]])*ProjectInfoTable[ConfidenceInterval]))</f>
        <v>0.95</v>
      </c>
      <c r="R6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4" s="5" cm="1">
        <f t="array" ref="S694">MIN(IF((ContinuousStatsTable[GroupByKey]=ContinuousStatsTable[[#This Row],[GroupByKey]]),(ContinuousStatsTable[GroupByKey]=ContinuousStatsTable[[#This Row],[GroupByKey]])*ContinuousStatsTable[Average]))</f>
        <v>1</v>
      </c>
      <c r="T694" s="5" cm="1">
        <f t="array" ref="T694">MAX(IF((ContinuousStatsTable[GroupByKey]=ContinuousStatsTable[[#This Row],[GroupByKey]]),(ContinuousStatsTable[GroupByKey]=ContinuousStatsTable[[#This Row],[GroupByKey]])*ContinuousStatsTable[Average]))</f>
        <v>1</v>
      </c>
      <c r="U694" s="5">
        <f>IF((ContinuousStatsTable[[#This Row],[RepsRequested]]&gt;1),ContinuousStatsTable[[#This Row],[HalfWidth]],ContinuousStatsTable[[#This Row],[BatchMeansHalfWidth]])</f>
        <v>0</v>
      </c>
    </row>
    <row r="695" spans="1:21" x14ac:dyDescent="0.25">
      <c r="A695" t="s">
        <v>68</v>
      </c>
      <c r="B695" t="s">
        <v>70</v>
      </c>
      <c r="C695">
        <v>50</v>
      </c>
      <c r="D695" t="s">
        <v>110</v>
      </c>
      <c r="E695" t="s">
        <v>106</v>
      </c>
      <c r="F695" t="s">
        <v>107</v>
      </c>
      <c r="G695">
        <v>0.83688696311640698</v>
      </c>
      <c r="H695">
        <v>2E+20</v>
      </c>
      <c r="I695">
        <v>0</v>
      </c>
      <c r="J695">
        <v>1</v>
      </c>
      <c r="K695">
        <v>1</v>
      </c>
      <c r="L695">
        <v>0</v>
      </c>
      <c r="M6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95" s="5" cm="1">
        <f t="array" ref="N695">MAX(IF((ProjectInfoTable[ProjectName]=ContinuousStatsTable[[#This Row],[ProjectName]]),(ProjectInfoTable[ProjectName]=ContinuousStatsTable[[#This Row],[ProjectName]])*ProjectInfoTable[NumberOfReplications]))</f>
        <v>50</v>
      </c>
      <c r="O695" s="5" cm="1">
        <f t="array" ref="O695">IFERROR(AVERAGE(IF((ContinuousStatsTable[GroupByKey]=ContinuousStatsTable[[#This Row],[GroupByKey]]),(ContinuousStatsTable[GroupByKey]=ContinuousStatsTable[[#This Row],[GroupByKey]])*ContinuousStatsTable[Average])),0)</f>
        <v>0.80157856851948073</v>
      </c>
      <c r="P695" s="5" cm="1">
        <f t="array" ref="P695">IFERROR(_xlfn.STDEV.S(IF((ContinuousStatsTable[GroupByKey]=ContinuousStatsTable[[#This Row],[GroupByKey]]),(ContinuousStatsTable[GroupByKey]=ContinuousStatsTable[[#This Row],[GroupByKey]])*ContinuousStatsTable[Average])),0)</f>
        <v>4.6194667035361611E-2</v>
      </c>
      <c r="Q695" s="5" cm="1">
        <f t="array" ref="Q695">MAX(IF((ProjectInfoTable[ProjectName]=ContinuousStatsTable[[#This Row],[ProjectName]]),(ProjectInfoTable[ProjectName]=ContinuousStatsTable[[#This Row],[ProjectName]])*ProjectInfoTable[ConfidenceInterval]))</f>
        <v>0.95</v>
      </c>
      <c r="R6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1.3128379112122017E-2</v>
      </c>
      <c r="S695" s="5" cm="1">
        <f t="array" ref="S695">MIN(IF((ContinuousStatsTable[GroupByKey]=ContinuousStatsTable[[#This Row],[GroupByKey]]),(ContinuousStatsTable[GroupByKey]=ContinuousStatsTable[[#This Row],[GroupByKey]])*ContinuousStatsTable[Average]))</f>
        <v>0.71461756258065001</v>
      </c>
      <c r="T695" s="5" cm="1">
        <f t="array" ref="T695">MAX(IF((ContinuousStatsTable[GroupByKey]=ContinuousStatsTable[[#This Row],[GroupByKey]]),(ContinuousStatsTable[GroupByKey]=ContinuousStatsTable[[#This Row],[GroupByKey]])*ContinuousStatsTable[Average]))</f>
        <v>0.94034020197328505</v>
      </c>
      <c r="U695" s="5">
        <f>IF((ContinuousStatsTable[[#This Row],[RepsRequested]]&gt;1),ContinuousStatsTable[[#This Row],[HalfWidth]],ContinuousStatsTable[[#This Row],[BatchMeansHalfWidth]])</f>
        <v>1.3128379112122017E-2</v>
      </c>
    </row>
    <row r="696" spans="1:21" x14ac:dyDescent="0.25">
      <c r="A696" t="s">
        <v>68</v>
      </c>
      <c r="B696" t="s">
        <v>70</v>
      </c>
      <c r="C696">
        <v>50</v>
      </c>
      <c r="D696" t="s">
        <v>110</v>
      </c>
      <c r="E696" t="s">
        <v>108</v>
      </c>
      <c r="F696" t="s">
        <v>107</v>
      </c>
      <c r="G696">
        <v>2.5106608893492202</v>
      </c>
      <c r="H696">
        <v>2E+20</v>
      </c>
      <c r="I696">
        <v>0</v>
      </c>
      <c r="J696">
        <v>3</v>
      </c>
      <c r="K696">
        <v>3</v>
      </c>
      <c r="L696">
        <v>0</v>
      </c>
      <c r="M69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96" s="5" cm="1">
        <f t="array" ref="N696">MAX(IF((ProjectInfoTable[ProjectName]=ContinuousStatsTable[[#This Row],[ProjectName]]),(ProjectInfoTable[ProjectName]=ContinuousStatsTable[[#This Row],[ProjectName]])*ProjectInfoTable[NumberOfReplications]))</f>
        <v>50</v>
      </c>
      <c r="O696" s="5" cm="1">
        <f t="array" ref="O696">IFERROR(AVERAGE(IF((ContinuousStatsTable[GroupByKey]=ContinuousStatsTable[[#This Row],[GroupByKey]]),(ContinuousStatsTable[GroupByKey]=ContinuousStatsTable[[#This Row],[GroupByKey]])*ContinuousStatsTable[Average])),0)</f>
        <v>2.404735705558442</v>
      </c>
      <c r="P696" s="5" cm="1">
        <f t="array" ref="P696">IFERROR(_xlfn.STDEV.S(IF((ContinuousStatsTable[GroupByKey]=ContinuousStatsTable[[#This Row],[GroupByKey]]),(ContinuousStatsTable[GroupByKey]=ContinuousStatsTable[[#This Row],[GroupByKey]])*ContinuousStatsTable[Average])),0)</f>
        <v>0.13858400110608571</v>
      </c>
      <c r="Q696" s="5" cm="1">
        <f t="array" ref="Q696">MAX(IF((ProjectInfoTable[ProjectName]=ContinuousStatsTable[[#This Row],[ProjectName]]),(ProjectInfoTable[ProjectName]=ContinuousStatsTable[[#This Row],[ProjectName]])*ProjectInfoTable[ConfidenceInterval]))</f>
        <v>0.95</v>
      </c>
      <c r="R6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3.9385137336366303E-2</v>
      </c>
      <c r="S696" s="5" cm="1">
        <f t="array" ref="S696">MIN(IF((ContinuousStatsTable[GroupByKey]=ContinuousStatsTable[[#This Row],[GroupByKey]]),(ContinuousStatsTable[GroupByKey]=ContinuousStatsTable[[#This Row],[GroupByKey]])*ContinuousStatsTable[Average]))</f>
        <v>2.1438526877419499</v>
      </c>
      <c r="T696" s="5" cm="1">
        <f t="array" ref="T696">MAX(IF((ContinuousStatsTable[GroupByKey]=ContinuousStatsTable[[#This Row],[GroupByKey]]),(ContinuousStatsTable[GroupByKey]=ContinuousStatsTable[[#This Row],[GroupByKey]])*ContinuousStatsTable[Average]))</f>
        <v>2.8210206059198599</v>
      </c>
      <c r="U696" s="5">
        <f>IF((ContinuousStatsTable[[#This Row],[RepsRequested]]&gt;1),ContinuousStatsTable[[#This Row],[HalfWidth]],ContinuousStatsTable[[#This Row],[BatchMeansHalfWidth]])</f>
        <v>3.9385137336366303E-2</v>
      </c>
    </row>
    <row r="697" spans="1:21" x14ac:dyDescent="0.25">
      <c r="A697" t="s">
        <v>68</v>
      </c>
      <c r="B697" t="s">
        <v>70</v>
      </c>
      <c r="C697">
        <v>50</v>
      </c>
      <c r="D697" t="s">
        <v>110</v>
      </c>
      <c r="E697" t="s">
        <v>109</v>
      </c>
      <c r="F697" t="s">
        <v>107</v>
      </c>
      <c r="G697">
        <v>3</v>
      </c>
      <c r="H697">
        <v>2E+20</v>
      </c>
      <c r="I697">
        <v>3</v>
      </c>
      <c r="J697">
        <v>3</v>
      </c>
      <c r="K697">
        <v>3</v>
      </c>
      <c r="L697">
        <v>0</v>
      </c>
      <c r="M69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97" s="5" cm="1">
        <f t="array" ref="N697">MAX(IF((ProjectInfoTable[ProjectName]=ContinuousStatsTable[[#This Row],[ProjectName]]),(ProjectInfoTable[ProjectName]=ContinuousStatsTable[[#This Row],[ProjectName]])*ProjectInfoTable[NumberOfReplications]))</f>
        <v>50</v>
      </c>
      <c r="O697" s="5" cm="1">
        <f t="array" ref="O697">IFERROR(AVERAGE(IF((ContinuousStatsTable[GroupByKey]=ContinuousStatsTable[[#This Row],[GroupByKey]]),(ContinuousStatsTable[GroupByKey]=ContinuousStatsTable[[#This Row],[GroupByKey]])*ContinuousStatsTable[Average])),0)</f>
        <v>3</v>
      </c>
      <c r="P697" s="5" cm="1">
        <f t="array" ref="P697">IFERROR(_xlfn.STDEV.S(IF((ContinuousStatsTable[GroupByKey]=ContinuousStatsTable[[#This Row],[GroupByKey]]),(ContinuousStatsTable[GroupByKey]=ContinuousStatsTable[[#This Row],[GroupByKey]])*ContinuousStatsTable[Average])),0)</f>
        <v>0</v>
      </c>
      <c r="Q697" s="5" cm="1">
        <f t="array" ref="Q697">MAX(IF((ProjectInfoTable[ProjectName]=ContinuousStatsTable[[#This Row],[ProjectName]]),(ProjectInfoTable[ProjectName]=ContinuousStatsTable[[#This Row],[ProjectName]])*ProjectInfoTable[ConfidenceInterval]))</f>
        <v>0.95</v>
      </c>
      <c r="R6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7" s="5" cm="1">
        <f t="array" ref="S697">MIN(IF((ContinuousStatsTable[GroupByKey]=ContinuousStatsTable[[#This Row],[GroupByKey]]),(ContinuousStatsTable[GroupByKey]=ContinuousStatsTable[[#This Row],[GroupByKey]])*ContinuousStatsTable[Average]))</f>
        <v>3</v>
      </c>
      <c r="T697" s="5" cm="1">
        <f t="array" ref="T697">MAX(IF((ContinuousStatsTable[GroupByKey]=ContinuousStatsTable[[#This Row],[GroupByKey]]),(ContinuousStatsTable[GroupByKey]=ContinuousStatsTable[[#This Row],[GroupByKey]])*ContinuousStatsTable[Average]))</f>
        <v>3</v>
      </c>
      <c r="U697" s="5">
        <f>IF((ContinuousStatsTable[[#This Row],[RepsRequested]]&gt;1),ContinuousStatsTable[[#This Row],[HalfWidth]],ContinuousStatsTable[[#This Row],[BatchMeansHalfWidth]])</f>
        <v>0</v>
      </c>
    </row>
    <row r="698" spans="1:21" x14ac:dyDescent="0.25">
      <c r="A698" t="s">
        <v>68</v>
      </c>
      <c r="B698" t="s">
        <v>70</v>
      </c>
      <c r="C698">
        <v>50</v>
      </c>
      <c r="D698" t="s">
        <v>102</v>
      </c>
      <c r="E698" t="s">
        <v>103</v>
      </c>
      <c r="F698" t="s">
        <v>81</v>
      </c>
      <c r="G698">
        <v>0.76920938517444104</v>
      </c>
      <c r="H698">
        <v>2E+20</v>
      </c>
      <c r="I698">
        <v>0</v>
      </c>
      <c r="J698">
        <v>4</v>
      </c>
      <c r="K698">
        <v>1</v>
      </c>
      <c r="L698">
        <v>0</v>
      </c>
      <c r="M69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98" s="5" cm="1">
        <f t="array" ref="N698">MAX(IF((ProjectInfoTable[ProjectName]=ContinuousStatsTable[[#This Row],[ProjectName]]),(ProjectInfoTable[ProjectName]=ContinuousStatsTable[[#This Row],[ProjectName]])*ProjectInfoTable[NumberOfReplications]))</f>
        <v>50</v>
      </c>
      <c r="O698" s="5" cm="1">
        <f t="array" ref="O698">IFERROR(AVERAGE(IF((ContinuousStatsTable[GroupByKey]=ContinuousStatsTable[[#This Row],[GroupByKey]]),(ContinuousStatsTable[GroupByKey]=ContinuousStatsTable[[#This Row],[GroupByKey]])*ContinuousStatsTable[Average])),0)</f>
        <v>0.91621347404026909</v>
      </c>
      <c r="P698" s="5" cm="1">
        <f t="array" ref="P698">IFERROR(_xlfn.STDEV.S(IF((ContinuousStatsTable[GroupByKey]=ContinuousStatsTable[[#This Row],[GroupByKey]]),(ContinuousStatsTable[GroupByKey]=ContinuousStatsTable[[#This Row],[GroupByKey]])*ContinuousStatsTable[Average])),0)</f>
        <v>0.85263860686262671</v>
      </c>
      <c r="Q698" s="5" cm="1">
        <f t="array" ref="Q698">MAX(IF((ProjectInfoTable[ProjectName]=ContinuousStatsTable[[#This Row],[ProjectName]]),(ProjectInfoTable[ProjectName]=ContinuousStatsTable[[#This Row],[ProjectName]])*ProjectInfoTable[ConfidenceInterval]))</f>
        <v>0.95</v>
      </c>
      <c r="R6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0.24231721094461828</v>
      </c>
      <c r="S698" s="5" cm="1">
        <f t="array" ref="S698">MIN(IF((ContinuousStatsTable[GroupByKey]=ContinuousStatsTable[[#This Row],[GroupByKey]]),(ContinuousStatsTable[GroupByKey]=ContinuousStatsTable[[#This Row],[GroupByKey]])*ContinuousStatsTable[Average]))</f>
        <v>0.19189158616794599</v>
      </c>
      <c r="T698" s="5" cm="1">
        <f t="array" ref="T698">MAX(IF((ContinuousStatsTable[GroupByKey]=ContinuousStatsTable[[#This Row],[GroupByKey]]),(ContinuousStatsTable[GroupByKey]=ContinuousStatsTable[[#This Row],[GroupByKey]])*ContinuousStatsTable[Average]))</f>
        <v>5.4909452366679696</v>
      </c>
      <c r="U698" s="5">
        <f>IF((ContinuousStatsTable[[#This Row],[RepsRequested]]&gt;1),ContinuousStatsTable[[#This Row],[HalfWidth]],ContinuousStatsTable[[#This Row],[BatchMeansHalfWidth]])</f>
        <v>0.24231721094461828</v>
      </c>
    </row>
    <row r="699" spans="1:21" x14ac:dyDescent="0.25">
      <c r="A699" t="s">
        <v>68</v>
      </c>
      <c r="B699" t="s">
        <v>70</v>
      </c>
      <c r="C699">
        <v>50</v>
      </c>
      <c r="D699" t="s">
        <v>111</v>
      </c>
      <c r="E699" t="s">
        <v>106</v>
      </c>
      <c r="F699" t="s">
        <v>107</v>
      </c>
      <c r="G699">
        <v>0.79597951095644304</v>
      </c>
      <c r="H699">
        <v>2E+20</v>
      </c>
      <c r="I699">
        <v>0</v>
      </c>
      <c r="J699">
        <v>1</v>
      </c>
      <c r="K699">
        <v>1</v>
      </c>
      <c r="L699">
        <v>0</v>
      </c>
      <c r="M69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99" s="5" cm="1">
        <f t="array" ref="N699">MAX(IF((ProjectInfoTable[ProjectName]=ContinuousStatsTable[[#This Row],[ProjectName]]),(ProjectInfoTable[ProjectName]=ContinuousStatsTable[[#This Row],[ProjectName]])*ProjectInfoTable[NumberOfReplications]))</f>
        <v>50</v>
      </c>
      <c r="O699" s="5" cm="1">
        <f t="array" ref="O699">IFERROR(AVERAGE(IF((ContinuousStatsTable[GroupByKey]=ContinuousStatsTable[[#This Row],[GroupByKey]]),(ContinuousStatsTable[GroupByKey]=ContinuousStatsTable[[#This Row],[GroupByKey]])*ContinuousStatsTable[Average])),0)</f>
        <v>0.75527626145633475</v>
      </c>
      <c r="P699" s="5" cm="1">
        <f t="array" ref="P699">IFERROR(_xlfn.STDEV.S(IF((ContinuousStatsTable[GroupByKey]=ContinuousStatsTable[[#This Row],[GroupByKey]]),(ContinuousStatsTable[GroupByKey]=ContinuousStatsTable[[#This Row],[GroupByKey]])*ContinuousStatsTable[Average])),0)</f>
        <v>4.541982030729913E-2</v>
      </c>
      <c r="Q699" s="5" cm="1">
        <f t="array" ref="Q699">MAX(IF((ProjectInfoTable[ProjectName]=ContinuousStatsTable[[#This Row],[ProjectName]]),(ProjectInfoTable[ProjectName]=ContinuousStatsTable[[#This Row],[ProjectName]])*ProjectInfoTable[ConfidenceInterval]))</f>
        <v>0.95</v>
      </c>
      <c r="R6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1.2908170108515506E-2</v>
      </c>
      <c r="S699" s="5" cm="1">
        <f t="array" ref="S699">MIN(IF((ContinuousStatsTable[GroupByKey]=ContinuousStatsTable[[#This Row],[GroupByKey]]),(ContinuousStatsTable[GroupByKey]=ContinuousStatsTable[[#This Row],[GroupByKey]])*ContinuousStatsTable[Average]))</f>
        <v>0.65446751492631405</v>
      </c>
      <c r="T699" s="5" cm="1">
        <f t="array" ref="T699">MAX(IF((ContinuousStatsTable[GroupByKey]=ContinuousStatsTable[[#This Row],[GroupByKey]]),(ContinuousStatsTable[GroupByKey]=ContinuousStatsTable[[#This Row],[GroupByKey]])*ContinuousStatsTable[Average]))</f>
        <v>0.87655661977495902</v>
      </c>
      <c r="U699" s="5">
        <f>IF((ContinuousStatsTable[[#This Row],[RepsRequested]]&gt;1),ContinuousStatsTable[[#This Row],[HalfWidth]],ContinuousStatsTable[[#This Row],[BatchMeansHalfWidth]])</f>
        <v>1.2908170108515506E-2</v>
      </c>
    </row>
    <row r="700" spans="1:21" x14ac:dyDescent="0.25">
      <c r="A700" t="s">
        <v>68</v>
      </c>
      <c r="B700" t="s">
        <v>70</v>
      </c>
      <c r="C700">
        <v>50</v>
      </c>
      <c r="D700" t="s">
        <v>111</v>
      </c>
      <c r="E700" t="s">
        <v>108</v>
      </c>
      <c r="F700" t="s">
        <v>107</v>
      </c>
      <c r="G700">
        <v>1.5919590219128901</v>
      </c>
      <c r="H700">
        <v>2E+20</v>
      </c>
      <c r="I700">
        <v>0</v>
      </c>
      <c r="J700">
        <v>2</v>
      </c>
      <c r="K700">
        <v>2</v>
      </c>
      <c r="L700">
        <v>0</v>
      </c>
      <c r="M70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700" s="5" cm="1">
        <f t="array" ref="N700">MAX(IF((ProjectInfoTable[ProjectName]=ContinuousStatsTable[[#This Row],[ProjectName]]),(ProjectInfoTable[ProjectName]=ContinuousStatsTable[[#This Row],[ProjectName]])*ProjectInfoTable[NumberOfReplications]))</f>
        <v>50</v>
      </c>
      <c r="O700" s="5" cm="1">
        <f t="array" ref="O700">IFERROR(AVERAGE(IF((ContinuousStatsTable[GroupByKey]=ContinuousStatsTable[[#This Row],[GroupByKey]]),(ContinuousStatsTable[GroupByKey]=ContinuousStatsTable[[#This Row],[GroupByKey]])*ContinuousStatsTable[Average])),0)</f>
        <v>1.5105525229126693</v>
      </c>
      <c r="P700" s="5" cm="1">
        <f t="array" ref="P700">IFERROR(_xlfn.STDEV.S(IF((ContinuousStatsTable[GroupByKey]=ContinuousStatsTable[[#This Row],[GroupByKey]]),(ContinuousStatsTable[GroupByKey]=ContinuousStatsTable[[#This Row],[GroupByKey]])*ContinuousStatsTable[Average])),0)</f>
        <v>9.0839640614598621E-2</v>
      </c>
      <c r="Q700" s="5" cm="1">
        <f t="array" ref="Q700">MAX(IF((ProjectInfoTable[ProjectName]=ContinuousStatsTable[[#This Row],[ProjectName]]),(ProjectInfoTable[ProjectName]=ContinuousStatsTable[[#This Row],[ProjectName]])*ProjectInfoTable[ConfidenceInterval]))</f>
        <v>0.95</v>
      </c>
      <c r="R7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2.5816340217031112E-2</v>
      </c>
      <c r="S700" s="5" cm="1">
        <f t="array" ref="S700">MIN(IF((ContinuousStatsTable[GroupByKey]=ContinuousStatsTable[[#This Row],[GroupByKey]]),(ContinuousStatsTable[GroupByKey]=ContinuousStatsTable[[#This Row],[GroupByKey]])*ContinuousStatsTable[Average]))</f>
        <v>1.3089350298526301</v>
      </c>
      <c r="T700" s="5" cm="1">
        <f t="array" ref="T700">MAX(IF((ContinuousStatsTable[GroupByKey]=ContinuousStatsTable[[#This Row],[GroupByKey]]),(ContinuousStatsTable[GroupByKey]=ContinuousStatsTable[[#This Row],[GroupByKey]])*ContinuousStatsTable[Average]))</f>
        <v>1.75311323954992</v>
      </c>
      <c r="U700" s="5">
        <f>IF((ContinuousStatsTable[[#This Row],[RepsRequested]]&gt;1),ContinuousStatsTable[[#This Row],[HalfWidth]],ContinuousStatsTable[[#This Row],[BatchMeansHalfWidth]])</f>
        <v>2.5816340217031112E-2</v>
      </c>
    </row>
    <row r="701" spans="1:21" x14ac:dyDescent="0.25">
      <c r="A701" t="s">
        <v>68</v>
      </c>
      <c r="B701" t="s">
        <v>70</v>
      </c>
      <c r="C701">
        <v>50</v>
      </c>
      <c r="D701" t="s">
        <v>111</v>
      </c>
      <c r="E701" t="s">
        <v>109</v>
      </c>
      <c r="F701" t="s">
        <v>107</v>
      </c>
      <c r="G701">
        <v>2</v>
      </c>
      <c r="H701">
        <v>2E+20</v>
      </c>
      <c r="I701">
        <v>2</v>
      </c>
      <c r="J701">
        <v>2</v>
      </c>
      <c r="K701">
        <v>2</v>
      </c>
      <c r="L701">
        <v>0</v>
      </c>
      <c r="M70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701" s="5" cm="1">
        <f t="array" ref="N701">MAX(IF((ProjectInfoTable[ProjectName]=ContinuousStatsTable[[#This Row],[ProjectName]]),(ProjectInfoTable[ProjectName]=ContinuousStatsTable[[#This Row],[ProjectName]])*ProjectInfoTable[NumberOfReplications]))</f>
        <v>50</v>
      </c>
      <c r="O701" s="5" cm="1">
        <f t="array" ref="O701">IFERROR(AVERAGE(IF((ContinuousStatsTable[GroupByKey]=ContinuousStatsTable[[#This Row],[GroupByKey]]),(ContinuousStatsTable[GroupByKey]=ContinuousStatsTable[[#This Row],[GroupByKey]])*ContinuousStatsTable[Average])),0)</f>
        <v>2</v>
      </c>
      <c r="P701" s="5" cm="1">
        <f t="array" ref="P701">IFERROR(_xlfn.STDEV.S(IF((ContinuousStatsTable[GroupByKey]=ContinuousStatsTable[[#This Row],[GroupByKey]]),(ContinuousStatsTable[GroupByKey]=ContinuousStatsTable[[#This Row],[GroupByKey]])*ContinuousStatsTable[Average])),0)</f>
        <v>0</v>
      </c>
      <c r="Q701" s="5" cm="1">
        <f t="array" ref="Q701">MAX(IF((ProjectInfoTable[ProjectName]=ContinuousStatsTable[[#This Row],[ProjectName]]),(ProjectInfoTable[ProjectName]=ContinuousStatsTable[[#This Row],[ProjectName]])*ProjectInfoTable[ConfidenceInterval]))</f>
        <v>0.95</v>
      </c>
      <c r="R7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1" s="5" cm="1">
        <f t="array" ref="S701">MIN(IF((ContinuousStatsTable[GroupByKey]=ContinuousStatsTable[[#This Row],[GroupByKey]]),(ContinuousStatsTable[GroupByKey]=ContinuousStatsTable[[#This Row],[GroupByKey]])*ContinuousStatsTable[Average]))</f>
        <v>2</v>
      </c>
      <c r="T701" s="5" cm="1">
        <f t="array" ref="T701">MAX(IF((ContinuousStatsTable[GroupByKey]=ContinuousStatsTable[[#This Row],[GroupByKey]]),(ContinuousStatsTable[GroupByKey]=ContinuousStatsTable[[#This Row],[GroupByKey]])*ContinuousStatsTable[Average]))</f>
        <v>2</v>
      </c>
      <c r="U70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701">
    <cfRule type="expression" dxfId="11" priority="9">
      <formula>H2=200000000000000000000</formula>
    </cfRule>
  </conditionalFormatting>
  <conditionalFormatting sqref="H2:H701">
    <cfRule type="expression" dxfId="10" priority="7">
      <formula>H2=300000000000000000000</formula>
    </cfRule>
  </conditionalFormatting>
  <conditionalFormatting sqref="M2:U701">
    <cfRule type="expression" dxfId="9" priority="5">
      <formula>MOD(ROW(),2)=0</formula>
    </cfRule>
  </conditionalFormatting>
  <conditionalFormatting sqref="U2:U70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701 U2:U70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051"/>
  <sheetViews>
    <sheetView workbookViewId="0">
      <selection activeCell="A2" sqref="A2:H3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4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112</v>
      </c>
      <c r="E2" t="s">
        <v>113</v>
      </c>
      <c r="F2" t="s">
        <v>73</v>
      </c>
      <c r="G2">
        <v>0.88232296027206303</v>
      </c>
      <c r="H2">
        <v>0</v>
      </c>
      <c r="I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0.86163700693939471</v>
      </c>
      <c r="L2" cm="1">
        <f t="array" ref="L2">IFERROR(_xlfn.STDEV.S(IF((OutputTable[GroupByKey]=OutputTable[[#This Row],[GroupByKey]]),(OutputTable[GroupByKey]=OutputTable[[#This Row],[GroupByKey]])*OutputTable[RecordedValue])),0)</f>
        <v>0.40403851079129915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" cm="1">
        <f t="array" ref="O2">MIN(IF((OutputTable[GroupByKey]=OutputTable[[#This Row],[GroupByKey]]),(OutputTable[GroupByKey]=OutputTable[[#This Row],[GroupByKey]])*OutputTable[RecordedValue]))</f>
        <v>0.14398486806875099</v>
      </c>
      <c r="P2" cm="1">
        <f t="array" ref="P2">MAX(IF((OutputTable[GroupByKey]=OutputTable[[#This Row],[GroupByKey]]),(OutputTable[GroupByKey]=OutputTable[[#This Row],[GroupByKey]])*OutputTable[RecordedValue]))</f>
        <v>2.0851264921370101</v>
      </c>
    </row>
    <row r="3" spans="1:16" x14ac:dyDescent="0.25">
      <c r="A3" t="s">
        <v>68</v>
      </c>
      <c r="B3" t="s">
        <v>70</v>
      </c>
      <c r="C3">
        <v>1</v>
      </c>
      <c r="D3" t="s">
        <v>114</v>
      </c>
      <c r="E3" t="s">
        <v>115</v>
      </c>
      <c r="F3" t="s">
        <v>73</v>
      </c>
      <c r="G3">
        <v>52.939377616323803</v>
      </c>
      <c r="H3">
        <v>0</v>
      </c>
      <c r="I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51.698220416363682</v>
      </c>
      <c r="L3" cm="1">
        <f t="array" ref="L3">IFERROR(_xlfn.STDEV.S(IF((OutputTable[GroupByKey]=OutputTable[[#This Row],[GroupByKey]]),(OutputTable[GroupByKey]=OutputTable[[#This Row],[GroupByKey]])*OutputTable[RecordedValue])),0)</f>
        <v>24.242310647477964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3" cm="1">
        <f t="array" ref="O3">MIN(IF((OutputTable[GroupByKey]=OutputTable[[#This Row],[GroupByKey]]),(OutputTable[GroupByKey]=OutputTable[[#This Row],[GroupByKey]])*OutputTable[RecordedValue]))</f>
        <v>8.63909208412508</v>
      </c>
      <c r="P3" cm="1">
        <f t="array" ref="P3">MAX(IF((OutputTable[GroupByKey]=OutputTable[[#This Row],[GroupByKey]]),(OutputTable[GroupByKey]=OutputTable[[#This Row],[GroupByKey]])*OutputTable[RecordedValue]))</f>
        <v>125.107589528221</v>
      </c>
    </row>
    <row r="4" spans="1:16" x14ac:dyDescent="0.25">
      <c r="A4" t="s">
        <v>68</v>
      </c>
      <c r="B4" t="s">
        <v>70</v>
      </c>
      <c r="C4">
        <v>1</v>
      </c>
      <c r="D4" t="s">
        <v>116</v>
      </c>
      <c r="E4" t="s">
        <v>117</v>
      </c>
      <c r="F4" t="s">
        <v>73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68</v>
      </c>
      <c r="B5" t="s">
        <v>70</v>
      </c>
      <c r="C5">
        <v>1</v>
      </c>
      <c r="D5" t="s">
        <v>118</v>
      </c>
      <c r="E5" t="s">
        <v>119</v>
      </c>
      <c r="F5" t="s">
        <v>73</v>
      </c>
      <c r="G5">
        <v>4.2455585782519201</v>
      </c>
      <c r="H5">
        <v>0</v>
      </c>
      <c r="I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13.164009358024151</v>
      </c>
      <c r="L5" cm="1">
        <f t="array" ref="L5">IFERROR(_xlfn.STDEV.S(IF((OutputTable[GroupByKey]=OutputTable[[#This Row],[GroupByKey]]),(OutputTable[GroupByKey]=OutputTable[[#This Row],[GroupByKey]])*OutputTable[RecordedValue])),0)</f>
        <v>23.71645868098383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143.511038213799</v>
      </c>
    </row>
    <row r="6" spans="1:16" x14ac:dyDescent="0.25">
      <c r="A6" t="s">
        <v>68</v>
      </c>
      <c r="B6" t="s">
        <v>70</v>
      </c>
      <c r="C6">
        <v>1</v>
      </c>
      <c r="D6" t="s">
        <v>120</v>
      </c>
      <c r="E6" t="s">
        <v>121</v>
      </c>
      <c r="F6" t="s">
        <v>73</v>
      </c>
      <c r="G6">
        <v>12</v>
      </c>
      <c r="H6">
        <v>0</v>
      </c>
      <c r="I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9.74</v>
      </c>
      <c r="L6" cm="1">
        <f t="array" ref="L6">IFERROR(_xlfn.STDEV.S(IF((OutputTable[GroupByKey]=OutputTable[[#This Row],[GroupByKey]]),(OutputTable[GroupByKey]=OutputTable[[#This Row],[GroupByKey]])*OutputTable[RecordedValue])),0)</f>
        <v>3.3430402880233041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6" cm="1">
        <f t="array" ref="O6">MIN(IF((OutputTable[GroupByKey]=OutputTable[[#This Row],[GroupByKey]]),(OutputTable[GroupByKey]=OutputTable[[#This Row],[GroupByKey]])*OutputTable[RecordedValue]))</f>
        <v>4</v>
      </c>
      <c r="P6" cm="1">
        <f t="array" ref="P6">MAX(IF((OutputTable[GroupByKey]=OutputTable[[#This Row],[GroupByKey]]),(OutputTable[GroupByKey]=OutputTable[[#This Row],[GroupByKey]])*OutputTable[RecordedValue]))</f>
        <v>18</v>
      </c>
    </row>
    <row r="7" spans="1:16" x14ac:dyDescent="0.25">
      <c r="A7" t="s">
        <v>68</v>
      </c>
      <c r="B7" t="s">
        <v>70</v>
      </c>
      <c r="C7">
        <v>1</v>
      </c>
      <c r="D7" t="s">
        <v>122</v>
      </c>
      <c r="E7" t="s">
        <v>123</v>
      </c>
      <c r="F7" t="s">
        <v>73</v>
      </c>
      <c r="G7">
        <v>11</v>
      </c>
      <c r="H7">
        <v>0</v>
      </c>
      <c r="I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9.6199999999999992</v>
      </c>
      <c r="L7" cm="1">
        <f t="array" ref="L7">IFERROR(_xlfn.STDEV.S(IF((OutputTable[GroupByKey]=OutputTable[[#This Row],[GroupByKey]]),(OutputTable[GroupByKey]=OutputTable[[#This Row],[GroupByKey]])*OutputTable[RecordedValue])),0)</f>
        <v>3.3557139816335075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7" cm="1">
        <f t="array" ref="O7">MIN(IF((OutputTable[GroupByKey]=OutputTable[[#This Row],[GroupByKey]]),(OutputTable[GroupByKey]=OutputTable[[#This Row],[GroupByKey]])*OutputTable[RecordedValue]))</f>
        <v>4</v>
      </c>
      <c r="P7" cm="1">
        <f t="array" ref="P7">MAX(IF((OutputTable[GroupByKey]=OutputTable[[#This Row],[GroupByKey]]),(OutputTable[GroupByKey]=OutputTable[[#This Row],[GroupByKey]])*OutputTable[RecordedValue]))</f>
        <v>18</v>
      </c>
    </row>
    <row r="8" spans="1:16" x14ac:dyDescent="0.25">
      <c r="A8" t="s">
        <v>68</v>
      </c>
      <c r="B8" t="s">
        <v>70</v>
      </c>
      <c r="C8">
        <v>1</v>
      </c>
      <c r="D8" t="s">
        <v>124</v>
      </c>
      <c r="E8" t="s">
        <v>125</v>
      </c>
      <c r="F8" t="s">
        <v>73</v>
      </c>
      <c r="G8">
        <v>0.88232296027206303</v>
      </c>
      <c r="H8">
        <v>0</v>
      </c>
      <c r="I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0.86163700693939471</v>
      </c>
      <c r="L8" cm="1">
        <f t="array" ref="L8">IFERROR(_xlfn.STDEV.S(IF((OutputTable[GroupByKey]=OutputTable[[#This Row],[GroupByKey]]),(OutputTable[GroupByKey]=OutputTable[[#This Row],[GroupByKey]])*OutputTable[RecordedValue])),0)</f>
        <v>0.40403851079129915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8" cm="1">
        <f t="array" ref="O8">MIN(IF((OutputTable[GroupByKey]=OutputTable[[#This Row],[GroupByKey]]),(OutputTable[GroupByKey]=OutputTable[[#This Row],[GroupByKey]])*OutputTable[RecordedValue]))</f>
        <v>0.14398486806875099</v>
      </c>
      <c r="P8" cm="1">
        <f t="array" ref="P8">MAX(IF((OutputTable[GroupByKey]=OutputTable[[#This Row],[GroupByKey]]),(OutputTable[GroupByKey]=OutputTable[[#This Row],[GroupByKey]])*OutputTable[RecordedValue]))</f>
        <v>2.0851264921370101</v>
      </c>
    </row>
    <row r="9" spans="1:16" x14ac:dyDescent="0.25">
      <c r="A9" t="s">
        <v>68</v>
      </c>
      <c r="B9" t="s">
        <v>70</v>
      </c>
      <c r="C9">
        <v>1</v>
      </c>
      <c r="D9" t="s">
        <v>126</v>
      </c>
      <c r="E9" t="s">
        <v>127</v>
      </c>
      <c r="F9" t="s">
        <v>73</v>
      </c>
      <c r="G9">
        <v>57.184936194575698</v>
      </c>
      <c r="H9">
        <v>0</v>
      </c>
      <c r="I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64.862229774387828</v>
      </c>
      <c r="L9" cm="1">
        <f t="array" ref="L9">IFERROR(_xlfn.STDEV.S(IF((OutputTable[GroupByKey]=OutputTable[[#This Row],[GroupByKey]]),(OutputTable[GroupByKey]=OutputTable[[#This Row],[GroupByKey]])*OutputTable[RecordedValue])),0)</f>
        <v>42.021678663543447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9" cm="1">
        <f t="array" ref="O9">MIN(IF((OutputTable[GroupByKey]=OutputTable[[#This Row],[GroupByKey]]),(OutputTable[GroupByKey]=OutputTable[[#This Row],[GroupByKey]])*OutputTable[RecordedValue]))</f>
        <v>12.5350884709043</v>
      </c>
      <c r="P9" cm="1">
        <f t="array" ref="P9">MAX(IF((OutputTable[GroupByKey]=OutputTable[[#This Row],[GroupByKey]]),(OutputTable[GroupByKey]=OutputTable[[#This Row],[GroupByKey]])*OutputTable[RecordedValue]))</f>
        <v>268.61862774202001</v>
      </c>
    </row>
    <row r="10" spans="1:16" x14ac:dyDescent="0.25">
      <c r="A10" t="s">
        <v>68</v>
      </c>
      <c r="B10" t="s">
        <v>70</v>
      </c>
      <c r="C10">
        <v>1</v>
      </c>
      <c r="D10" t="s">
        <v>128</v>
      </c>
      <c r="E10" t="s">
        <v>86</v>
      </c>
      <c r="F10" t="s">
        <v>129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Airport Security AnalysisAll Entities.NVACostNVA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68</v>
      </c>
      <c r="B11" t="s">
        <v>70</v>
      </c>
      <c r="C11">
        <v>1</v>
      </c>
      <c r="D11" t="s">
        <v>130</v>
      </c>
      <c r="E11" t="s">
        <v>89</v>
      </c>
      <c r="F11" t="s">
        <v>129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68</v>
      </c>
      <c r="B12" t="s">
        <v>70</v>
      </c>
      <c r="C12">
        <v>1</v>
      </c>
      <c r="D12" t="s">
        <v>131</v>
      </c>
      <c r="E12" t="s">
        <v>91</v>
      </c>
      <c r="F12" t="s">
        <v>129</v>
      </c>
      <c r="G12">
        <v>48.770479035103399</v>
      </c>
      <c r="H12">
        <v>0</v>
      </c>
      <c r="I1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47.555766264651346</v>
      </c>
      <c r="L12" cm="1">
        <f t="array" ref="L12">IFERROR(_xlfn.STDEV.S(IF((OutputTable[GroupByKey]=OutputTable[[#This Row],[GroupByKey]]),(OutputTable[GroupByKey]=OutputTable[[#This Row],[GroupByKey]])*OutputTable[RecordedValue])),0)</f>
        <v>2.7283894207102275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2" cm="1">
        <f t="array" ref="O12">MIN(IF((OutputTable[GroupByKey]=OutputTable[[#This Row],[GroupByKey]]),(OutputTable[GroupByKey]=OutputTable[[#This Row],[GroupByKey]])*OutputTable[RecordedValue]))</f>
        <v>42.116143251013803</v>
      </c>
      <c r="P12" cm="1">
        <f t="array" ref="P12">MAX(IF((OutputTable[GroupByKey]=OutputTable[[#This Row],[GroupByKey]]),(OutputTable[GroupByKey]=OutputTable[[#This Row],[GroupByKey]])*OutputTable[RecordedValue]))</f>
        <v>55.7665547747551</v>
      </c>
    </row>
    <row r="13" spans="1:16" x14ac:dyDescent="0.25">
      <c r="A13" t="s">
        <v>68</v>
      </c>
      <c r="B13" t="s">
        <v>70</v>
      </c>
      <c r="C13">
        <v>1</v>
      </c>
      <c r="D13" t="s">
        <v>132</v>
      </c>
      <c r="E13" t="s">
        <v>133</v>
      </c>
      <c r="F13" t="s">
        <v>129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Airport Security AnalysisAll Entities.TranCostTran CostSystem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68</v>
      </c>
      <c r="B14" t="s">
        <v>70</v>
      </c>
      <c r="C14">
        <v>1</v>
      </c>
      <c r="D14" t="s">
        <v>134</v>
      </c>
      <c r="E14" t="s">
        <v>95</v>
      </c>
      <c r="F14" t="s">
        <v>129</v>
      </c>
      <c r="G14">
        <v>48.770479035103399</v>
      </c>
      <c r="H14">
        <v>0</v>
      </c>
      <c r="I14" t="str">
        <f>OutputTable[[#This Row],[ProjectName]]&amp;OutputTable[[#This Row],[Name]]&amp;OutputTable[[#This Row],[Type]]&amp;OutputTable[[#This Row],[Source]]</f>
        <v>Airport Security AnalysisAll Entities.VACostVA CostSystem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47.555766264651346</v>
      </c>
      <c r="L14" cm="1">
        <f t="array" ref="L14">IFERROR(_xlfn.STDEV.S(IF((OutputTable[GroupByKey]=OutputTable[[#This Row],[GroupByKey]]),(OutputTable[GroupByKey]=OutputTable[[#This Row],[GroupByKey]])*OutputTable[RecordedValue])),0)</f>
        <v>2.7283894207102275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4" cm="1">
        <f t="array" ref="O14">MIN(IF((OutputTable[GroupByKey]=OutputTable[[#This Row],[GroupByKey]]),(OutputTable[GroupByKey]=OutputTable[[#This Row],[GroupByKey]])*OutputTable[RecordedValue]))</f>
        <v>42.116143251013803</v>
      </c>
      <c r="P14" cm="1">
        <f t="array" ref="P14">MAX(IF((OutputTable[GroupByKey]=OutputTable[[#This Row],[GroupByKey]]),(OutputTable[GroupByKey]=OutputTable[[#This Row],[GroupByKey]])*OutputTable[RecordedValue]))</f>
        <v>55.7665547747551</v>
      </c>
    </row>
    <row r="15" spans="1:16" x14ac:dyDescent="0.25">
      <c r="A15" t="s">
        <v>68</v>
      </c>
      <c r="B15" t="s">
        <v>70</v>
      </c>
      <c r="C15">
        <v>1</v>
      </c>
      <c r="D15" t="s">
        <v>135</v>
      </c>
      <c r="E15" t="s">
        <v>97</v>
      </c>
      <c r="F15" t="s">
        <v>129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Airport Security AnalysisAll Entities.WaitCostWait CostSystem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A16" t="s">
        <v>68</v>
      </c>
      <c r="B16" t="s">
        <v>70</v>
      </c>
      <c r="C16">
        <v>1</v>
      </c>
      <c r="D16" t="s">
        <v>136</v>
      </c>
      <c r="E16" t="s">
        <v>137</v>
      </c>
      <c r="F16" t="s">
        <v>129</v>
      </c>
      <c r="G16">
        <v>48.7704790351033</v>
      </c>
      <c r="H16">
        <v>0</v>
      </c>
      <c r="I1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47.555766264651339</v>
      </c>
      <c r="L16" cm="1">
        <f t="array" ref="L16">IFERROR(_xlfn.STDEV.S(IF((OutputTable[GroupByKey]=OutputTable[[#This Row],[GroupByKey]]),(OutputTable[GroupByKey]=OutputTable[[#This Row],[GroupByKey]])*OutputTable[RecordedValue])),0)</f>
        <v>2.7283894207102439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6" cm="1">
        <f t="array" ref="O16">MIN(IF((OutputTable[GroupByKey]=OutputTable[[#This Row],[GroupByKey]]),(OutputTable[GroupByKey]=OutputTable[[#This Row],[GroupByKey]])*OutputTable[RecordedValue]))</f>
        <v>42.116143251013703</v>
      </c>
      <c r="P16" cm="1">
        <f t="array" ref="P16">MAX(IF((OutputTable[GroupByKey]=OutputTable[[#This Row],[GroupByKey]]),(OutputTable[GroupByKey]=OutputTable[[#This Row],[GroupByKey]])*OutputTable[RecordedValue]))</f>
        <v>55.7665547747551</v>
      </c>
    </row>
    <row r="17" spans="1:16" x14ac:dyDescent="0.25">
      <c r="A17" t="s">
        <v>68</v>
      </c>
      <c r="B17" t="s">
        <v>70</v>
      </c>
      <c r="C17">
        <v>1</v>
      </c>
      <c r="D17" t="s">
        <v>138</v>
      </c>
      <c r="E17" t="s">
        <v>139</v>
      </c>
      <c r="F17" t="s">
        <v>129</v>
      </c>
      <c r="G17">
        <v>23.0373808413196</v>
      </c>
      <c r="H17">
        <v>0</v>
      </c>
      <c r="I17" t="str">
        <f>OutputTable[[#This Row],[ProjectName]]&amp;OutputTable[[#This Row],[Name]]&amp;OutputTable[[#This Row],[Type]]&amp;OutputTable[[#This Row],[Source]]</f>
        <v>Airport Security AnalysisAll Resources.IdleCostIdle CostSystem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24.153751225057032</v>
      </c>
      <c r="L17" cm="1">
        <f t="array" ref="L17">IFERROR(_xlfn.STDEV.S(IF((OutputTable[GroupByKey]=OutputTable[[#This Row],[GroupByKey]]),(OutputTable[GroupByKey]=OutputTable[[#This Row],[GroupByKey]])*OutputTable[RecordedValue])),0)</f>
        <v>2.790438932514745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7" cm="1">
        <f t="array" ref="O17">MIN(IF((OutputTable[GroupByKey]=OutputTable[[#This Row],[GroupByKey]]),(OutputTable[GroupByKey]=OutputTable[[#This Row],[GroupByKey]])*OutputTable[RecordedValue]))</f>
        <v>16.206469520089399</v>
      </c>
      <c r="P17" cm="1">
        <f t="array" ref="P17">MAX(IF((OutputTable[GroupByKey]=OutputTable[[#This Row],[GroupByKey]]),(OutputTable[GroupByKey]=OutputTable[[#This Row],[GroupByKey]])*OutputTable[RecordedValue]))</f>
        <v>29.8247121613243</v>
      </c>
    </row>
    <row r="18" spans="1:16" x14ac:dyDescent="0.25">
      <c r="A18" t="s">
        <v>68</v>
      </c>
      <c r="B18" t="s">
        <v>70</v>
      </c>
      <c r="C18">
        <v>1</v>
      </c>
      <c r="D18" t="s">
        <v>140</v>
      </c>
      <c r="E18" t="s">
        <v>91</v>
      </c>
      <c r="F18" t="s">
        <v>129</v>
      </c>
      <c r="G18">
        <v>71.807859876422995</v>
      </c>
      <c r="H18">
        <v>0</v>
      </c>
      <c r="I1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71.709517489708347</v>
      </c>
      <c r="L18" cm="1">
        <f t="array" ref="L18">IFERROR(_xlfn.STDEV.S(IF((OutputTable[GroupByKey]=OutputTable[[#This Row],[GroupByKey]]),(OutputTable[GroupByKey]=OutputTable[[#This Row],[GroupByKey]])*OutputTable[RecordedValue])),0)</f>
        <v>0.25019982121987089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8" cm="1">
        <f t="array" ref="O18">MIN(IF((OutputTable[GroupByKey]=OutputTable[[#This Row],[GroupByKey]]),(OutputTable[GroupByKey]=OutputTable[[#This Row],[GroupByKey]])*OutputTable[RecordedValue]))</f>
        <v>70.826954480567906</v>
      </c>
      <c r="P18" cm="1">
        <f t="array" ref="P18">MAX(IF((OutputTable[GroupByKey]=OutputTable[[#This Row],[GroupByKey]]),(OutputTable[GroupByKey]=OutputTable[[#This Row],[GroupByKey]])*OutputTable[RecordedValue]))</f>
        <v>72</v>
      </c>
    </row>
    <row r="19" spans="1:16" x14ac:dyDescent="0.25">
      <c r="A19" t="s">
        <v>68</v>
      </c>
      <c r="B19" t="s">
        <v>70</v>
      </c>
      <c r="C19">
        <v>1</v>
      </c>
      <c r="D19" t="s">
        <v>141</v>
      </c>
      <c r="E19" t="s">
        <v>142</v>
      </c>
      <c r="F19" t="s">
        <v>129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25">
      <c r="A20" t="s">
        <v>68</v>
      </c>
      <c r="B20" t="s">
        <v>70</v>
      </c>
      <c r="C20">
        <v>1</v>
      </c>
      <c r="D20" t="s">
        <v>143</v>
      </c>
      <c r="E20" t="s">
        <v>113</v>
      </c>
      <c r="F20" t="s">
        <v>73</v>
      </c>
      <c r="G20">
        <v>9.1113211126706606</v>
      </c>
      <c r="H20">
        <v>0</v>
      </c>
      <c r="I2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8.9631102244031808</v>
      </c>
      <c r="L20" cm="1">
        <f t="array" ref="L20">IFERROR(_xlfn.STDEV.S(IF((OutputTable[GroupByKey]=OutputTable[[#This Row],[GroupByKey]]),(OutputTable[GroupByKey]=OutputTable[[#This Row],[GroupByKey]])*OutputTable[RecordedValue])),0)</f>
        <v>0.49581158155018401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0" cm="1">
        <f t="array" ref="O20">MIN(IF((OutputTable[GroupByKey]=OutputTable[[#This Row],[GroupByKey]]),(OutputTable[GroupByKey]=OutputTable[[#This Row],[GroupByKey]])*OutputTable[RecordedValue]))</f>
        <v>7.9225733441578896</v>
      </c>
      <c r="P20" cm="1">
        <f t="array" ref="P20">MAX(IF((OutputTable[GroupByKey]=OutputTable[[#This Row],[GroupByKey]]),(OutputTable[GroupByKey]=OutputTable[[#This Row],[GroupByKey]])*OutputTable[RecordedValue]))</f>
        <v>9.9777504987156593</v>
      </c>
    </row>
    <row r="21" spans="1:16" x14ac:dyDescent="0.25">
      <c r="A21" t="s">
        <v>68</v>
      </c>
      <c r="B21" t="s">
        <v>70</v>
      </c>
      <c r="C21">
        <v>1</v>
      </c>
      <c r="D21" t="s">
        <v>144</v>
      </c>
      <c r="E21" t="s">
        <v>115</v>
      </c>
      <c r="F21" t="s">
        <v>73</v>
      </c>
      <c r="G21">
        <v>546.67926676024001</v>
      </c>
      <c r="H21">
        <v>0</v>
      </c>
      <c r="I2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537.78661346419096</v>
      </c>
      <c r="L21" cm="1">
        <f t="array" ref="L21">IFERROR(_xlfn.STDEV.S(IF((OutputTable[GroupByKey]=OutputTable[[#This Row],[GroupByKey]]),(OutputTable[GroupByKey]=OutputTable[[#This Row],[GroupByKey]])*OutputTable[RecordedValue])),0)</f>
        <v>29.748694893010981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1" cm="1">
        <f t="array" ref="O21">MIN(IF((OutputTable[GroupByKey]=OutputTable[[#This Row],[GroupByKey]]),(OutputTable[GroupByKey]=OutputTable[[#This Row],[GroupByKey]])*OutputTable[RecordedValue]))</f>
        <v>475.35440064947397</v>
      </c>
      <c r="P21" cm="1">
        <f t="array" ref="P21">MAX(IF((OutputTable[GroupByKey]=OutputTable[[#This Row],[GroupByKey]]),(OutputTable[GroupByKey]=OutputTable[[#This Row],[GroupByKey]])*OutputTable[RecordedValue]))</f>
        <v>598.66502992293999</v>
      </c>
    </row>
    <row r="22" spans="1:16" x14ac:dyDescent="0.25">
      <c r="A22" t="s">
        <v>68</v>
      </c>
      <c r="B22" t="s">
        <v>70</v>
      </c>
      <c r="C22">
        <v>1</v>
      </c>
      <c r="D22" t="s">
        <v>145</v>
      </c>
      <c r="E22" t="s">
        <v>117</v>
      </c>
      <c r="F22" t="s">
        <v>73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68</v>
      </c>
      <c r="B23" t="s">
        <v>70</v>
      </c>
      <c r="C23">
        <v>1</v>
      </c>
      <c r="D23" t="s">
        <v>146</v>
      </c>
      <c r="E23" t="s">
        <v>119</v>
      </c>
      <c r="F23" t="s">
        <v>73</v>
      </c>
      <c r="G23">
        <v>54.172548179475697</v>
      </c>
      <c r="H23">
        <v>0</v>
      </c>
      <c r="I2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131.6987252883157</v>
      </c>
      <c r="L23" cm="1">
        <f t="array" ref="L23">IFERROR(_xlfn.STDEV.S(IF((OutputTable[GroupByKey]=OutputTable[[#This Row],[GroupByKey]]),(OutputTable[GroupByKey]=OutputTable[[#This Row],[GroupByKey]])*OutputTable[RecordedValue])),0)</f>
        <v>195.03180772236345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3" cm="1">
        <f t="array" ref="O23">MIN(IF((OutputTable[GroupByKey]=OutputTable[[#This Row],[GroupByKey]]),(OutputTable[GroupByKey]=OutputTable[[#This Row],[GroupByKey]])*OutputTable[RecordedValue]))</f>
        <v>10.054421984212899</v>
      </c>
      <c r="P23" cm="1">
        <f t="array" ref="P23">MAX(IF((OutputTable[GroupByKey]=OutputTable[[#This Row],[GroupByKey]]),(OutputTable[GroupByKey]=OutputTable[[#This Row],[GroupByKey]])*OutputTable[RecordedValue]))</f>
        <v>1200.8160491271699</v>
      </c>
    </row>
    <row r="24" spans="1:16" x14ac:dyDescent="0.25">
      <c r="A24" t="s">
        <v>68</v>
      </c>
      <c r="B24" t="s">
        <v>70</v>
      </c>
      <c r="C24">
        <v>1</v>
      </c>
      <c r="D24" t="s">
        <v>147</v>
      </c>
      <c r="E24" t="s">
        <v>121</v>
      </c>
      <c r="F24" t="s">
        <v>73</v>
      </c>
      <c r="G24">
        <v>145</v>
      </c>
      <c r="H24">
        <v>0</v>
      </c>
      <c r="I2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145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 cm="1">
        <f t="array" ref="O24">MIN(IF((OutputTable[GroupByKey]=OutputTable[[#This Row],[GroupByKey]]),(OutputTable[GroupByKey]=OutputTable[[#This Row],[GroupByKey]])*OutputTable[RecordedValue]))</f>
        <v>145</v>
      </c>
      <c r="P24" cm="1">
        <f t="array" ref="P24">MAX(IF((OutputTable[GroupByKey]=OutputTable[[#This Row],[GroupByKey]]),(OutputTable[GroupByKey]=OutputTable[[#This Row],[GroupByKey]])*OutputTable[RecordedValue]))</f>
        <v>145</v>
      </c>
    </row>
    <row r="25" spans="1:16" x14ac:dyDescent="0.25">
      <c r="A25" t="s">
        <v>68</v>
      </c>
      <c r="B25" t="s">
        <v>70</v>
      </c>
      <c r="C25">
        <v>1</v>
      </c>
      <c r="D25" t="s">
        <v>148</v>
      </c>
      <c r="E25" t="s">
        <v>123</v>
      </c>
      <c r="F25" t="s">
        <v>73</v>
      </c>
      <c r="G25">
        <v>143</v>
      </c>
      <c r="H25">
        <v>0</v>
      </c>
      <c r="I2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143.58000000000001</v>
      </c>
      <c r="L25" cm="1">
        <f t="array" ref="L25">IFERROR(_xlfn.STDEV.S(IF((OutputTable[GroupByKey]=OutputTable[[#This Row],[GroupByKey]]),(OutputTable[GroupByKey]=OutputTable[[#This Row],[GroupByKey]])*OutputTable[RecordedValue])),0)</f>
        <v>0.67279496224666424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5" cm="1">
        <f t="array" ref="O25">MIN(IF((OutputTable[GroupByKey]=OutputTable[[#This Row],[GroupByKey]]),(OutputTable[GroupByKey]=OutputTable[[#This Row],[GroupByKey]])*OutputTable[RecordedValue]))</f>
        <v>142</v>
      </c>
      <c r="P25" cm="1">
        <f t="array" ref="P25">MAX(IF((OutputTable[GroupByKey]=OutputTable[[#This Row],[GroupByKey]]),(OutputTable[GroupByKey]=OutputTable[[#This Row],[GroupByKey]])*OutputTable[RecordedValue]))</f>
        <v>144</v>
      </c>
    </row>
    <row r="26" spans="1:16" x14ac:dyDescent="0.25">
      <c r="A26" t="s">
        <v>68</v>
      </c>
      <c r="B26" t="s">
        <v>70</v>
      </c>
      <c r="C26">
        <v>1</v>
      </c>
      <c r="D26" t="s">
        <v>149</v>
      </c>
      <c r="E26" t="s">
        <v>125</v>
      </c>
      <c r="F26" t="s">
        <v>73</v>
      </c>
      <c r="G26">
        <v>9.1113211126706606</v>
      </c>
      <c r="H26">
        <v>0</v>
      </c>
      <c r="I2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8.9631102244031808</v>
      </c>
      <c r="L26" cm="1">
        <f t="array" ref="L26">IFERROR(_xlfn.STDEV.S(IF((OutputTable[GroupByKey]=OutputTable[[#This Row],[GroupByKey]]),(OutputTable[GroupByKey]=OutputTable[[#This Row],[GroupByKey]])*OutputTable[RecordedValue])),0)</f>
        <v>0.49581158155018401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6" cm="1">
        <f t="array" ref="O26">MIN(IF((OutputTable[GroupByKey]=OutputTable[[#This Row],[GroupByKey]]),(OutputTable[GroupByKey]=OutputTable[[#This Row],[GroupByKey]])*OutputTable[RecordedValue]))</f>
        <v>7.9225733441578896</v>
      </c>
      <c r="P26" cm="1">
        <f t="array" ref="P26">MAX(IF((OutputTable[GroupByKey]=OutputTable[[#This Row],[GroupByKey]]),(OutputTable[GroupByKey]=OutputTable[[#This Row],[GroupByKey]])*OutputTable[RecordedValue]))</f>
        <v>9.9777504987156593</v>
      </c>
    </row>
    <row r="27" spans="1:16" x14ac:dyDescent="0.25">
      <c r="A27" t="s">
        <v>68</v>
      </c>
      <c r="B27" t="s">
        <v>70</v>
      </c>
      <c r="C27">
        <v>1</v>
      </c>
      <c r="D27" t="s">
        <v>150</v>
      </c>
      <c r="E27" t="s">
        <v>127</v>
      </c>
      <c r="F27" t="s">
        <v>73</v>
      </c>
      <c r="G27">
        <v>600.85181493971504</v>
      </c>
      <c r="H27">
        <v>0</v>
      </c>
      <c r="I2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669.48533875250666</v>
      </c>
      <c r="L27" cm="1">
        <f t="array" ref="L27">IFERROR(_xlfn.STDEV.S(IF((OutputTable[GroupByKey]=OutputTable[[#This Row],[GroupByKey]]),(OutputTable[GroupByKey]=OutputTable[[#This Row],[GroupByKey]])*OutputTable[RecordedValue])),0)</f>
        <v>209.81217768405702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7" cm="1">
        <f t="array" ref="O27">MIN(IF((OutputTable[GroupByKey]=OutputTable[[#This Row],[GroupByKey]]),(OutputTable[GroupByKey]=OutputTable[[#This Row],[GroupByKey]])*OutputTable[RecordedValue]))</f>
        <v>507.16931004698603</v>
      </c>
      <c r="P27" cm="1">
        <f t="array" ref="P27">MAX(IF((OutputTable[GroupByKey]=OutputTable[[#This Row],[GroupByKey]]),(OutputTable[GroupByKey]=OutputTable[[#This Row],[GroupByKey]])*OutputTable[RecordedValue]))</f>
        <v>1790.3663033289099</v>
      </c>
    </row>
    <row r="28" spans="1:16" x14ac:dyDescent="0.25">
      <c r="A28" t="s">
        <v>68</v>
      </c>
      <c r="B28" t="s">
        <v>70</v>
      </c>
      <c r="C28">
        <v>1</v>
      </c>
      <c r="D28" t="s">
        <v>151</v>
      </c>
      <c r="E28" t="s">
        <v>121</v>
      </c>
      <c r="F28" t="s">
        <v>87</v>
      </c>
      <c r="G28">
        <v>145</v>
      </c>
      <c r="H28">
        <v>0</v>
      </c>
      <c r="I28" t="str">
        <f>OutputTable[[#This Row],[ProjectName]]&amp;OutputTable[[#This Row],[Name]]&amp;OutputTable[[#This Row],[Type]]&amp;OutputTable[[#This Row],[Source]]</f>
        <v>Airport Security AnalysisEntity 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145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 cm="1">
        <f t="array" ref="O28">MIN(IF((OutputTable[GroupByKey]=OutputTable[[#This Row],[GroupByKey]]),(OutputTable[GroupByKey]=OutputTable[[#This Row],[GroupByKey]])*OutputTable[RecordedValue]))</f>
        <v>145</v>
      </c>
      <c r="P28" cm="1">
        <f t="array" ref="P28">MAX(IF((OutputTable[GroupByKey]=OutputTable[[#This Row],[GroupByKey]]),(OutputTable[GroupByKey]=OutputTable[[#This Row],[GroupByKey]])*OutputTable[RecordedValue]))</f>
        <v>145</v>
      </c>
    </row>
    <row r="29" spans="1:16" x14ac:dyDescent="0.25">
      <c r="A29" t="s">
        <v>68</v>
      </c>
      <c r="B29" t="s">
        <v>70</v>
      </c>
      <c r="C29">
        <v>1</v>
      </c>
      <c r="D29" t="s">
        <v>152</v>
      </c>
      <c r="E29" t="s">
        <v>123</v>
      </c>
      <c r="F29" t="s">
        <v>87</v>
      </c>
      <c r="G29">
        <v>142</v>
      </c>
      <c r="H29">
        <v>0</v>
      </c>
      <c r="I29" t="str">
        <f>OutputTable[[#This Row],[ProjectName]]&amp;OutputTable[[#This Row],[Name]]&amp;OutputTable[[#This Row],[Type]]&amp;OutputTable[[#This Row],[Source]]</f>
        <v>Airport Security AnalysisEntity 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141.38</v>
      </c>
      <c r="L29" cm="1">
        <f t="array" ref="L29">IFERROR(_xlfn.STDEV.S(IF((OutputTable[GroupByKey]=OutputTable[[#This Row],[GroupByKey]]),(OutputTable[GroupByKey]=OutputTable[[#This Row],[GroupByKey]])*OutputTable[RecordedValue])),0)</f>
        <v>1.9988772358705846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9" cm="1">
        <f t="array" ref="O29">MIN(IF((OutputTable[GroupByKey]=OutputTable[[#This Row],[GroupByKey]]),(OutputTable[GroupByKey]=OutputTable[[#This Row],[GroupByKey]])*OutputTable[RecordedValue]))</f>
        <v>134</v>
      </c>
      <c r="P29" cm="1">
        <f t="array" ref="P29">MAX(IF((OutputTable[GroupByKey]=OutputTable[[#This Row],[GroupByKey]]),(OutputTable[GroupByKey]=OutputTable[[#This Row],[GroupByKey]])*OutputTable[RecordedValue]))</f>
        <v>144</v>
      </c>
    </row>
    <row r="30" spans="1:16" x14ac:dyDescent="0.25">
      <c r="A30" t="s">
        <v>68</v>
      </c>
      <c r="B30" t="s">
        <v>70</v>
      </c>
      <c r="C30">
        <v>1</v>
      </c>
      <c r="D30" t="s">
        <v>153</v>
      </c>
      <c r="E30" t="s">
        <v>113</v>
      </c>
      <c r="F30" t="s">
        <v>73</v>
      </c>
      <c r="G30">
        <v>1.7135402533437201</v>
      </c>
      <c r="H30">
        <v>0</v>
      </c>
      <c r="I30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1.713056712445395</v>
      </c>
      <c r="L30" cm="1">
        <f t="array" ref="L30">IFERROR(_xlfn.STDEV.S(IF((OutputTable[GroupByKey]=OutputTable[[#This Row],[GroupByKey]]),(OutputTable[GroupByKey]=OutputTable[[#This Row],[GroupByKey]])*OutputTable[RecordedValue])),0)</f>
        <v>0.74877386075301833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30" cm="1">
        <f t="array" ref="O30">MIN(IF((OutputTable[GroupByKey]=OutputTable[[#This Row],[GroupByKey]]),(OutputTable[GroupByKey]=OutputTable[[#This Row],[GroupByKey]])*OutputTable[RecordedValue]))</f>
        <v>0.396443199122197</v>
      </c>
      <c r="P30" cm="1">
        <f t="array" ref="P30">MAX(IF((OutputTable[GroupByKey]=OutputTable[[#This Row],[GroupByKey]]),(OutputTable[GroupByKey]=OutputTable[[#This Row],[GroupByKey]])*OutputTable[RecordedValue]))</f>
        <v>4.3293745592479498</v>
      </c>
    </row>
    <row r="31" spans="1:16" x14ac:dyDescent="0.25">
      <c r="A31" t="s">
        <v>68</v>
      </c>
      <c r="B31" t="s">
        <v>70</v>
      </c>
      <c r="C31">
        <v>1</v>
      </c>
      <c r="D31" t="s">
        <v>154</v>
      </c>
      <c r="E31" t="s">
        <v>115</v>
      </c>
      <c r="F31" t="s">
        <v>73</v>
      </c>
      <c r="G31">
        <v>51.406207600311497</v>
      </c>
      <c r="H31">
        <v>0</v>
      </c>
      <c r="I31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51.391701373361848</v>
      </c>
      <c r="L31" cm="1">
        <f t="array" ref="L31">IFERROR(_xlfn.STDEV.S(IF((OutputTable[GroupByKey]=OutputTable[[#This Row],[GroupByKey]]),(OutputTable[GroupByKey]=OutputTable[[#This Row],[GroupByKey]])*OutputTable[RecordedValue])),0)</f>
        <v>22.463215822590577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31" cm="1">
        <f t="array" ref="O31">MIN(IF((OutputTable[GroupByKey]=OutputTable[[#This Row],[GroupByKey]]),(OutputTable[GroupByKey]=OutputTable[[#This Row],[GroupByKey]])*OutputTable[RecordedValue]))</f>
        <v>11.8932959736659</v>
      </c>
      <c r="P31" cm="1">
        <f t="array" ref="P31">MAX(IF((OutputTable[GroupByKey]=OutputTable[[#This Row],[GroupByKey]]),(OutputTable[GroupByKey]=OutputTable[[#This Row],[GroupByKey]])*OutputTable[RecordedValue]))</f>
        <v>129.881236777438</v>
      </c>
    </row>
    <row r="32" spans="1:16" x14ac:dyDescent="0.25">
      <c r="A32" t="s">
        <v>68</v>
      </c>
      <c r="B32" t="s">
        <v>70</v>
      </c>
      <c r="C32">
        <v>1</v>
      </c>
      <c r="D32" t="s">
        <v>155</v>
      </c>
      <c r="E32" t="s">
        <v>117</v>
      </c>
      <c r="F32" t="s">
        <v>73</v>
      </c>
      <c r="G32">
        <v>0</v>
      </c>
      <c r="H32">
        <v>0</v>
      </c>
      <c r="I32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s="5" cm="1">
        <f t="array" ref="K32">IFERROR(AVERAGE(IF((OutputTable[GroupByKey]=OutputTable[[#This Row],[GroupByKey]]),(OutputTable[GroupByKey]=OutputTable[[#This Row],[GroupByKey]])*OutputTable[RecordedValue])),0)</f>
        <v>0</v>
      </c>
      <c r="L32" s="5" cm="1">
        <f t="array" ref="L32">IFERROR(_xlfn.STDEV.S(IF((OutputTable[GroupByKey]=OutputTable[[#This Row],[GroupByKey]]),(OutputTable[GroupByKey]=OutputTable[[#This Row],[GroupByKey]])*OutputTable[RecordedValue])),0)</f>
        <v>0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" s="5" cm="1">
        <f t="array" ref="O32">MIN(IF((OutputTable[GroupByKey]=OutputTable[[#This Row],[GroupByKey]]),(OutputTable[GroupByKey]=OutputTable[[#This Row],[GroupByKey]])*OutputTable[RecordedValue]))</f>
        <v>0</v>
      </c>
      <c r="P32" s="5" cm="1">
        <f t="array" ref="P32">MAX(IF((OutputTable[GroupByKey]=OutputTable[[#This Row],[GroupByKey]]),(OutputTable[GroupByKey]=OutputTable[[#This Row],[GroupByKey]])*OutputTable[RecordedValue]))</f>
        <v>0</v>
      </c>
    </row>
    <row r="33" spans="1:16" x14ac:dyDescent="0.25">
      <c r="A33" t="s">
        <v>68</v>
      </c>
      <c r="B33" t="s">
        <v>70</v>
      </c>
      <c r="C33">
        <v>1</v>
      </c>
      <c r="D33" t="s">
        <v>156</v>
      </c>
      <c r="E33" t="s">
        <v>119</v>
      </c>
      <c r="F33" t="s">
        <v>73</v>
      </c>
      <c r="G33">
        <v>5.5036090490552896</v>
      </c>
      <c r="H33">
        <v>0</v>
      </c>
      <c r="I33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s="5" cm="1">
        <f t="array" ref="K33">IFERROR(AVERAGE(IF((OutputTable[GroupByKey]=OutputTable[[#This Row],[GroupByKey]]),(OutputTable[GroupByKey]=OutputTable[[#This Row],[GroupByKey]])*OutputTable[RecordedValue])),0)</f>
        <v>10.739644005751</v>
      </c>
      <c r="L33" s="5" cm="1">
        <f t="array" ref="L33">IFERROR(_xlfn.STDEV.S(IF((OutputTable[GroupByKey]=OutputTable[[#This Row],[GroupByKey]]),(OutputTable[GroupByKey]=OutputTable[[#This Row],[GroupByKey]])*OutputTable[RecordedValue])),0)</f>
        <v>15.385582994074571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33" s="5" cm="1">
        <f t="array" ref="O33">MIN(IF((OutputTable[GroupByKey]=OutputTable[[#This Row],[GroupByKey]]),(OutputTable[GroupByKey]=OutputTable[[#This Row],[GroupByKey]])*OutputTable[RecordedValue]))</f>
        <v>0</v>
      </c>
      <c r="P33" s="5" cm="1">
        <f t="array" ref="P33">MAX(IF((OutputTable[GroupByKey]=OutputTable[[#This Row],[GroupByKey]]),(OutputTable[GroupByKey]=OutputTable[[#This Row],[GroupByKey]])*OutputTable[RecordedValue]))</f>
        <v>76.907804000367904</v>
      </c>
    </row>
    <row r="34" spans="1:16" x14ac:dyDescent="0.25">
      <c r="A34" t="s">
        <v>68</v>
      </c>
      <c r="B34" t="s">
        <v>70</v>
      </c>
      <c r="C34">
        <v>1</v>
      </c>
      <c r="D34" t="s">
        <v>157</v>
      </c>
      <c r="E34" t="s">
        <v>121</v>
      </c>
      <c r="F34" t="s">
        <v>73</v>
      </c>
      <c r="G34">
        <v>5</v>
      </c>
      <c r="H34">
        <v>0</v>
      </c>
      <c r="I34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s="5" cm="1">
        <f t="array" ref="K34">IFERROR(AVERAGE(IF((OutputTable[GroupByKey]=OutputTable[[#This Row],[GroupByKey]]),(OutputTable[GroupByKey]=OutputTable[[#This Row],[GroupByKey]])*OutputTable[RecordedValue])),0)</f>
        <v>6.74</v>
      </c>
      <c r="L34" s="5" cm="1">
        <f t="array" ref="L34">IFERROR(_xlfn.STDEV.S(IF((OutputTable[GroupByKey]=OutputTable[[#This Row],[GroupByKey]]),(OutputTable[GroupByKey]=OutputTable[[#This Row],[GroupByKey]])*OutputTable[RecordedValue])),0)</f>
        <v>2.6711611783672518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34" s="5" cm="1">
        <f t="array" ref="O34">MIN(IF((OutputTable[GroupByKey]=OutputTable[[#This Row],[GroupByKey]]),(OutputTable[GroupByKey]=OutputTable[[#This Row],[GroupByKey]])*OutputTable[RecordedValue]))</f>
        <v>2</v>
      </c>
      <c r="P34" s="5" cm="1">
        <f t="array" ref="P34">MAX(IF((OutputTable[GroupByKey]=OutputTable[[#This Row],[GroupByKey]]),(OutputTable[GroupByKey]=OutputTable[[#This Row],[GroupByKey]])*OutputTable[RecordedValue]))</f>
        <v>16</v>
      </c>
    </row>
    <row r="35" spans="1:16" x14ac:dyDescent="0.25">
      <c r="A35" t="s">
        <v>68</v>
      </c>
      <c r="B35" t="s">
        <v>70</v>
      </c>
      <c r="C35">
        <v>1</v>
      </c>
      <c r="D35" t="s">
        <v>158</v>
      </c>
      <c r="E35" t="s">
        <v>123</v>
      </c>
      <c r="F35" t="s">
        <v>73</v>
      </c>
      <c r="G35">
        <v>5</v>
      </c>
      <c r="H35">
        <v>0</v>
      </c>
      <c r="I35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s="5" cm="1">
        <f t="array" ref="K35">IFERROR(AVERAGE(IF((OutputTable[GroupByKey]=OutputTable[[#This Row],[GroupByKey]]),(OutputTable[GroupByKey]=OutputTable[[#This Row],[GroupByKey]])*OutputTable[RecordedValue])),0)</f>
        <v>6.66</v>
      </c>
      <c r="L35" s="5" cm="1">
        <f t="array" ref="L35">IFERROR(_xlfn.STDEV.S(IF((OutputTable[GroupByKey]=OutputTable[[#This Row],[GroupByKey]]),(OutputTable[GroupByKey]=OutputTable[[#This Row],[GroupByKey]])*OutputTable[RecordedValue])),0)</f>
        <v>2.6233644078409171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35" s="5" cm="1">
        <f t="array" ref="O35">MIN(IF((OutputTable[GroupByKey]=OutputTable[[#This Row],[GroupByKey]]),(OutputTable[GroupByKey]=OutputTable[[#This Row],[GroupByKey]])*OutputTable[RecordedValue]))</f>
        <v>2</v>
      </c>
      <c r="P35" s="5" cm="1">
        <f t="array" ref="P35">MAX(IF((OutputTable[GroupByKey]=OutputTable[[#This Row],[GroupByKey]]),(OutputTable[GroupByKey]=OutputTable[[#This Row],[GroupByKey]])*OutputTable[RecordedValue]))</f>
        <v>16</v>
      </c>
    </row>
    <row r="36" spans="1:16" x14ac:dyDescent="0.25">
      <c r="A36" t="s">
        <v>68</v>
      </c>
      <c r="B36" t="s">
        <v>70</v>
      </c>
      <c r="C36">
        <v>1</v>
      </c>
      <c r="D36" t="s">
        <v>159</v>
      </c>
      <c r="E36" t="s">
        <v>125</v>
      </c>
      <c r="F36" t="s">
        <v>73</v>
      </c>
      <c r="G36">
        <v>1.7135402533437201</v>
      </c>
      <c r="H36">
        <v>0</v>
      </c>
      <c r="I36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s="5" cm="1">
        <f t="array" ref="K36">IFERROR(AVERAGE(IF((OutputTable[GroupByKey]=OutputTable[[#This Row],[GroupByKey]]),(OutputTable[GroupByKey]=OutputTable[[#This Row],[GroupByKey]])*OutputTable[RecordedValue])),0)</f>
        <v>1.713056712445395</v>
      </c>
      <c r="L36" s="5" cm="1">
        <f t="array" ref="L36">IFERROR(_xlfn.STDEV.S(IF((OutputTable[GroupByKey]=OutputTable[[#This Row],[GroupByKey]]),(OutputTable[GroupByKey]=OutputTable[[#This Row],[GroupByKey]])*OutputTable[RecordedValue])),0)</f>
        <v>0.74877386075301833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36" s="5" cm="1">
        <f t="array" ref="O36">MIN(IF((OutputTable[GroupByKey]=OutputTable[[#This Row],[GroupByKey]]),(OutputTable[GroupByKey]=OutputTable[[#This Row],[GroupByKey]])*OutputTable[RecordedValue]))</f>
        <v>0.396443199122197</v>
      </c>
      <c r="P36" s="5" cm="1">
        <f t="array" ref="P36">MAX(IF((OutputTable[GroupByKey]=OutputTable[[#This Row],[GroupByKey]]),(OutputTable[GroupByKey]=OutputTable[[#This Row],[GroupByKey]])*OutputTable[RecordedValue]))</f>
        <v>4.3293745592479498</v>
      </c>
    </row>
    <row r="37" spans="1:16" x14ac:dyDescent="0.25">
      <c r="A37" t="s">
        <v>68</v>
      </c>
      <c r="B37" t="s">
        <v>70</v>
      </c>
      <c r="C37">
        <v>1</v>
      </c>
      <c r="D37" t="s">
        <v>160</v>
      </c>
      <c r="E37" t="s">
        <v>127</v>
      </c>
      <c r="F37" t="s">
        <v>73</v>
      </c>
      <c r="G37">
        <v>56.909816649366803</v>
      </c>
      <c r="H37">
        <v>0</v>
      </c>
      <c r="I37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s="5" cm="1">
        <f t="array" ref="K37">IFERROR(AVERAGE(IF((OutputTable[GroupByKey]=OutputTable[[#This Row],[GroupByKey]]),(OutputTable[GroupByKey]=OutputTable[[#This Row],[GroupByKey]])*OutputTable[RecordedValue])),0)</f>
        <v>62.131345379112837</v>
      </c>
      <c r="L37" s="5" cm="1">
        <f t="array" ref="L37">IFERROR(_xlfn.STDEV.S(IF((OutputTable[GroupByKey]=OutputTable[[#This Row],[GroupByKey]]),(OutputTable[GroupByKey]=OutputTable[[#This Row],[GroupByKey]])*OutputTable[RecordedValue])),0)</f>
        <v>32.520844078842771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37" s="5" cm="1">
        <f t="array" ref="O37">MIN(IF((OutputTable[GroupByKey]=OutputTable[[#This Row],[GroupByKey]]),(OutputTable[GroupByKey]=OutputTable[[#This Row],[GroupByKey]])*OutputTable[RecordedValue]))</f>
        <v>13.9204055285142</v>
      </c>
      <c r="P37" s="5" cm="1">
        <f t="array" ref="P37">MAX(IF((OutputTable[GroupByKey]=OutputTable[[#This Row],[GroupByKey]]),(OutputTable[GroupByKey]=OutputTable[[#This Row],[GroupByKey]])*OutputTable[RecordedValue]))</f>
        <v>182.68949067350201</v>
      </c>
    </row>
    <row r="38" spans="1:16" x14ac:dyDescent="0.25">
      <c r="A38" t="s">
        <v>68</v>
      </c>
      <c r="B38" t="s">
        <v>70</v>
      </c>
      <c r="C38">
        <v>1</v>
      </c>
      <c r="D38" t="s">
        <v>161</v>
      </c>
      <c r="E38" t="s">
        <v>137</v>
      </c>
      <c r="F38" t="s">
        <v>107</v>
      </c>
      <c r="G38">
        <v>0.85677012667185803</v>
      </c>
      <c r="H38">
        <v>0</v>
      </c>
      <c r="I3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s="5" cm="1">
        <f t="array" ref="K38">IFERROR(AVERAGE(IF((OutputTable[GroupByKey]=OutputTable[[#This Row],[GroupByKey]]),(OutputTable[GroupByKey]=OutputTable[[#This Row],[GroupByKey]])*OutputTable[RecordedValue])),0)</f>
        <v>0.85652835622269752</v>
      </c>
      <c r="L38" s="5" cm="1">
        <f t="array" ref="L38">IFERROR(_xlfn.STDEV.S(IF((OutputTable[GroupByKey]=OutputTable[[#This Row],[GroupByKey]]),(OutputTable[GroupByKey]=OutputTable[[#This Row],[GroupByKey]])*OutputTable[RecordedValue])),0)</f>
        <v>0.37438693037650955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38" s="5" cm="1">
        <f t="array" ref="O38">MIN(IF((OutputTable[GroupByKey]=OutputTable[[#This Row],[GroupByKey]]),(OutputTable[GroupByKey]=OutputTable[[#This Row],[GroupByKey]])*OutputTable[RecordedValue]))</f>
        <v>0.198221599561099</v>
      </c>
      <c r="P38" s="5" cm="1">
        <f t="array" ref="P38">MAX(IF((OutputTable[GroupByKey]=OutputTable[[#This Row],[GroupByKey]]),(OutputTable[GroupByKey]=OutputTable[[#This Row],[GroupByKey]])*OutputTable[RecordedValue]))</f>
        <v>2.16468727962397</v>
      </c>
    </row>
    <row r="39" spans="1:16" x14ac:dyDescent="0.25">
      <c r="A39" t="s">
        <v>68</v>
      </c>
      <c r="B39" t="s">
        <v>70</v>
      </c>
      <c r="C39">
        <v>1</v>
      </c>
      <c r="D39" t="s">
        <v>162</v>
      </c>
      <c r="E39" t="s">
        <v>139</v>
      </c>
      <c r="F39" t="s">
        <v>107</v>
      </c>
      <c r="G39">
        <v>11.143229873328099</v>
      </c>
      <c r="H39">
        <v>0</v>
      </c>
      <c r="I3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s="5" cm="1">
        <f t="array" ref="K39">IFERROR(AVERAGE(IF((OutputTable[GroupByKey]=OutputTable[[#This Row],[GroupByKey]]),(OutputTable[GroupByKey]=OutputTable[[#This Row],[GroupByKey]])*OutputTable[RecordedValue])),0)</f>
        <v>11.137209966710371</v>
      </c>
      <c r="L39" s="5" cm="1">
        <f t="array" ref="L39">IFERROR(_xlfn.STDEV.S(IF((OutputTable[GroupByKey]=OutputTable[[#This Row],[GroupByKey]]),(OutputTable[GroupByKey]=OutputTable[[#This Row],[GroupByKey]])*OutputTable[RecordedValue])),0)</f>
        <v>0.38257169656624557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39" s="5" cm="1">
        <f t="array" ref="O39">MIN(IF((OutputTable[GroupByKey]=OutputTable[[#This Row],[GroupByKey]]),(OutputTable[GroupByKey]=OutputTable[[#This Row],[GroupByKey]])*OutputTable[RecordedValue]))</f>
        <v>9.8353127203760309</v>
      </c>
      <c r="P39" s="5" cm="1">
        <f t="array" ref="P39">MAX(IF((OutputTable[GroupByKey]=OutputTable[[#This Row],[GroupByKey]]),(OutputTable[GroupByKey]=OutputTable[[#This Row],[GroupByKey]])*OutputTable[RecordedValue]))</f>
        <v>11.8017784004389</v>
      </c>
    </row>
    <row r="40" spans="1:16" x14ac:dyDescent="0.25">
      <c r="A40" t="s">
        <v>68</v>
      </c>
      <c r="B40" t="s">
        <v>70</v>
      </c>
      <c r="C40">
        <v>1</v>
      </c>
      <c r="D40" t="s">
        <v>163</v>
      </c>
      <c r="E40" t="s">
        <v>164</v>
      </c>
      <c r="F40" t="s">
        <v>107</v>
      </c>
      <c r="G40">
        <v>5</v>
      </c>
      <c r="H40">
        <v>0</v>
      </c>
      <c r="I4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s="5" cm="1">
        <f t="array" ref="K40">IFERROR(AVERAGE(IF((OutputTable[GroupByKey]=OutputTable[[#This Row],[GroupByKey]]),(OutputTable[GroupByKey]=OutputTable[[#This Row],[GroupByKey]])*OutputTable[RecordedValue])),0)</f>
        <v>6.72</v>
      </c>
      <c r="L40" s="5" cm="1">
        <f t="array" ref="L40">IFERROR(_xlfn.STDEV.S(IF((OutputTable[GroupByKey]=OutputTable[[#This Row],[GroupByKey]]),(OutputTable[GroupByKey]=OutputTable[[#This Row],[GroupByKey]])*OutputTable[RecordedValue])),0)</f>
        <v>2.6729178430917711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40" s="5" cm="1">
        <f t="array" ref="O40">MIN(IF((OutputTable[GroupByKey]=OutputTable[[#This Row],[GroupByKey]]),(OutputTable[GroupByKey]=OutputTable[[#This Row],[GroupByKey]])*OutputTable[RecordedValue]))</f>
        <v>2</v>
      </c>
      <c r="P40" s="5" cm="1">
        <f t="array" ref="P40">MAX(IF((OutputTable[GroupByKey]=OutputTable[[#This Row],[GroupByKey]]),(OutputTable[GroupByKey]=OutputTable[[#This Row],[GroupByKey]])*OutputTable[RecordedValue]))</f>
        <v>16</v>
      </c>
    </row>
    <row r="41" spans="1:16" x14ac:dyDescent="0.25">
      <c r="A41" t="s">
        <v>68</v>
      </c>
      <c r="B41" t="s">
        <v>70</v>
      </c>
      <c r="C41">
        <v>1</v>
      </c>
      <c r="D41" t="s">
        <v>165</v>
      </c>
      <c r="E41" t="s">
        <v>166</v>
      </c>
      <c r="F41" t="s">
        <v>107</v>
      </c>
      <c r="G41">
        <v>7.1397510555988197E-2</v>
      </c>
      <c r="H41">
        <v>0</v>
      </c>
      <c r="I4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s="5" cm="1">
        <f t="array" ref="K41">IFERROR(AVERAGE(IF((OutputTable[GroupByKey]=OutputTable[[#This Row],[GroupByKey]]),(OutputTable[GroupByKey]=OutputTable[[#This Row],[GroupByKey]])*OutputTable[RecordedValue])),0)</f>
        <v>7.1899169440802421E-2</v>
      </c>
      <c r="L41" s="5" cm="1">
        <f t="array" ref="L41">IFERROR(_xlfn.STDEV.S(IF((OutputTable[GroupByKey]=OutputTable[[#This Row],[GroupByKey]]),(OutputTable[GroupByKey]=OutputTable[[#This Row],[GroupByKey]])*OutputTable[RecordedValue])),0)</f>
        <v>3.1880974713854024E-2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41" s="5" cm="1">
        <f t="array" ref="O41">MIN(IF((OutputTable[GroupByKey]=OutputTable[[#This Row],[GroupByKey]]),(OutputTable[GroupByKey]=OutputTable[[#This Row],[GroupByKey]])*OutputTable[RecordedValue]))</f>
        <v>1.6518466630091499E-2</v>
      </c>
      <c r="P41" s="5" cm="1">
        <f t="array" ref="P41">MAX(IF((OutputTable[GroupByKey]=OutputTable[[#This Row],[GroupByKey]]),(OutputTable[GroupByKey]=OutputTable[[#This Row],[GroupByKey]])*OutputTable[RecordedValue]))</f>
        <v>0.18039060663533099</v>
      </c>
    </row>
    <row r="42" spans="1:16" x14ac:dyDescent="0.25">
      <c r="A42" t="s">
        <v>68</v>
      </c>
      <c r="B42" t="s">
        <v>70</v>
      </c>
      <c r="C42">
        <v>1</v>
      </c>
      <c r="D42" t="s">
        <v>167</v>
      </c>
      <c r="E42" t="s">
        <v>142</v>
      </c>
      <c r="F42" t="s">
        <v>107</v>
      </c>
      <c r="G42">
        <v>0</v>
      </c>
      <c r="H42">
        <v>0</v>
      </c>
      <c r="I4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s="5" cm="1">
        <f t="array" ref="K42">IFERROR(AVERAGE(IF((OutputTable[GroupByKey]=OutputTable[[#This Row],[GroupByKey]]),(OutputTable[GroupByKey]=OutputTable[[#This Row],[GroupByKey]])*OutputTable[RecordedValue])),0)</f>
        <v>0</v>
      </c>
      <c r="L42" s="5" cm="1">
        <f t="array" ref="L42">IFERROR(_xlfn.STDEV.S(IF((OutputTable[GroupByKey]=OutputTable[[#This Row],[GroupByKey]]),(OutputTable[GroupByKey]=OutputTable[[#This Row],[GroupByKey]])*OutputTable[RecordedValue])),0)</f>
        <v>0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" s="5" cm="1">
        <f t="array" ref="O42">MIN(IF((OutputTable[GroupByKey]=OutputTable[[#This Row],[GroupByKey]]),(OutputTable[GroupByKey]=OutputTable[[#This Row],[GroupByKey]])*OutputTable[RecordedValue]))</f>
        <v>0</v>
      </c>
      <c r="P42" s="5" cm="1">
        <f t="array" ref="P42">MAX(IF((OutputTable[GroupByKey]=OutputTable[[#This Row],[GroupByKey]]),(OutputTable[GroupByKey]=OutputTable[[#This Row],[GroupByKey]])*OutputTable[RecordedValue]))</f>
        <v>0</v>
      </c>
    </row>
    <row r="43" spans="1:16" x14ac:dyDescent="0.25">
      <c r="A43" t="s">
        <v>68</v>
      </c>
      <c r="B43" t="s">
        <v>70</v>
      </c>
      <c r="C43">
        <v>1</v>
      </c>
      <c r="D43" t="s">
        <v>168</v>
      </c>
      <c r="E43" t="s">
        <v>123</v>
      </c>
      <c r="F43" t="s">
        <v>129</v>
      </c>
      <c r="G43">
        <v>142</v>
      </c>
      <c r="H43">
        <v>0</v>
      </c>
      <c r="I43" s="5" t="str">
        <f>OutputTable[[#This Row],[ProjectName]]&amp;OutputTable[[#This Row],[Name]]&amp;OutputTable[[#This Row],[Type]]&amp;OutputTable[[#This Row],[Source]]</f>
        <v>Airport Security AnalysisSystem.NumberOutNumber OutSystem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s="5" cm="1">
        <f t="array" ref="K43">IFERROR(AVERAGE(IF((OutputTable[GroupByKey]=OutputTable[[#This Row],[GroupByKey]]),(OutputTable[GroupByKey]=OutputTable[[#This Row],[GroupByKey]])*OutputTable[RecordedValue])),0)</f>
        <v>141.38</v>
      </c>
      <c r="L43" s="5" cm="1">
        <f t="array" ref="L43">IFERROR(_xlfn.STDEV.S(IF((OutputTable[GroupByKey]=OutputTable[[#This Row],[GroupByKey]]),(OutputTable[GroupByKey]=OutputTable[[#This Row],[GroupByKey]])*OutputTable[RecordedValue])),0)</f>
        <v>1.9988772358705846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43" s="5" cm="1">
        <f t="array" ref="O43">MIN(IF((OutputTable[GroupByKey]=OutputTable[[#This Row],[GroupByKey]]),(OutputTable[GroupByKey]=OutputTable[[#This Row],[GroupByKey]])*OutputTable[RecordedValue]))</f>
        <v>134</v>
      </c>
      <c r="P43" s="5" cm="1">
        <f t="array" ref="P43">MAX(IF((OutputTable[GroupByKey]=OutputTable[[#This Row],[GroupByKey]]),(OutputTable[GroupByKey]=OutputTable[[#This Row],[GroupByKey]])*OutputTable[RecordedValue]))</f>
        <v>144</v>
      </c>
    </row>
    <row r="44" spans="1:16" x14ac:dyDescent="0.25">
      <c r="A44" t="s">
        <v>68</v>
      </c>
      <c r="B44" t="s">
        <v>70</v>
      </c>
      <c r="C44">
        <v>1</v>
      </c>
      <c r="D44" t="s">
        <v>169</v>
      </c>
      <c r="E44" t="s">
        <v>91</v>
      </c>
      <c r="F44" t="s">
        <v>129</v>
      </c>
      <c r="G44">
        <v>71.807859876422995</v>
      </c>
      <c r="H44">
        <v>0</v>
      </c>
      <c r="I44" s="5" t="str">
        <f>OutputTable[[#This Row],[ProjectName]]&amp;OutputTable[[#This Row],[Name]]&amp;OutputTable[[#This Row],[Type]]&amp;OutputTable[[#This Row],[Source]]</f>
        <v>Airport Security AnalysisSystem.TotalCostTotal CostSystem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s="5" cm="1">
        <f t="array" ref="K44">IFERROR(AVERAGE(IF((OutputTable[GroupByKey]=OutputTable[[#This Row],[GroupByKey]]),(OutputTable[GroupByKey]=OutputTable[[#This Row],[GroupByKey]])*OutputTable[RecordedValue])),0)</f>
        <v>71.709517489708347</v>
      </c>
      <c r="L44" s="5" cm="1">
        <f t="array" ref="L44">IFERROR(_xlfn.STDEV.S(IF((OutputTable[GroupByKey]=OutputTable[[#This Row],[GroupByKey]]),(OutputTable[GroupByKey]=OutputTable[[#This Row],[GroupByKey]])*OutputTable[RecordedValue])),0)</f>
        <v>0.25019982121987089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44" s="5" cm="1">
        <f t="array" ref="O44">MIN(IF((OutputTable[GroupByKey]=OutputTable[[#This Row],[GroupByKey]]),(OutputTable[GroupByKey]=OutputTable[[#This Row],[GroupByKey]])*OutputTable[RecordedValue]))</f>
        <v>70.826954480567906</v>
      </c>
      <c r="P44" s="5" cm="1">
        <f t="array" ref="P44">MAX(IF((OutputTable[GroupByKey]=OutputTable[[#This Row],[GroupByKey]]),(OutputTable[GroupByKey]=OutputTable[[#This Row],[GroupByKey]])*OutputTable[RecordedValue]))</f>
        <v>72</v>
      </c>
    </row>
    <row r="45" spans="1:16" x14ac:dyDescent="0.25">
      <c r="A45" t="s">
        <v>68</v>
      </c>
      <c r="B45" t="s">
        <v>70</v>
      </c>
      <c r="C45">
        <v>1</v>
      </c>
      <c r="D45" t="s">
        <v>170</v>
      </c>
      <c r="E45" t="s">
        <v>137</v>
      </c>
      <c r="F45" t="s">
        <v>107</v>
      </c>
      <c r="G45">
        <v>29.382061554023</v>
      </c>
      <c r="H45">
        <v>0</v>
      </c>
      <c r="I4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s="5" cm="1">
        <f t="array" ref="K45">IFERROR(AVERAGE(IF((OutputTable[GroupByKey]=OutputTable[[#This Row],[GroupByKey]]),(OutputTable[GroupByKey]=OutputTable[[#This Row],[GroupByKey]])*OutputTable[RecordedValue])),0)</f>
        <v>28.690256747996941</v>
      </c>
      <c r="L45" s="5" cm="1">
        <f t="array" ref="L45">IFERROR(_xlfn.STDEV.S(IF((OutputTable[GroupByKey]=OutputTable[[#This Row],[GroupByKey]]),(OutputTable[GroupByKey]=OutputTable[[#This Row],[GroupByKey]])*OutputTable[RecordedValue])),0)</f>
        <v>1.6276098461399904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45" s="5" cm="1">
        <f t="array" ref="O45">MIN(IF((OutputTable[GroupByKey]=OutputTable[[#This Row],[GroupByKey]]),(OutputTable[GroupByKey]=OutputTable[[#This Row],[GroupByKey]])*OutputTable[RecordedValue]))</f>
        <v>25.696659959072399</v>
      </c>
      <c r="P45" s="5" cm="1">
        <f t="array" ref="P45">MAX(IF((OutputTable[GroupByKey]=OutputTable[[#This Row],[GroupByKey]]),(OutputTable[GroupByKey]=OutputTable[[#This Row],[GroupByKey]])*OutputTable[RecordedValue]))</f>
        <v>33.838759418460498</v>
      </c>
    </row>
    <row r="46" spans="1:16" x14ac:dyDescent="0.25">
      <c r="A46" t="s">
        <v>68</v>
      </c>
      <c r="B46" t="s">
        <v>70</v>
      </c>
      <c r="C46">
        <v>1</v>
      </c>
      <c r="D46" t="s">
        <v>171</v>
      </c>
      <c r="E46" t="s">
        <v>139</v>
      </c>
      <c r="F46" t="s">
        <v>107</v>
      </c>
      <c r="G46">
        <v>6.4257983223999302</v>
      </c>
      <c r="H46">
        <v>0</v>
      </c>
      <c r="I4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s="5" cm="1">
        <f t="array" ref="K46">IFERROR(AVERAGE(IF((OutputTable[GroupByKey]=OutputTable[[#This Row],[GroupByKey]]),(OutputTable[GroupByKey]=OutputTable[[#This Row],[GroupByKey]])*OutputTable[RecordedValue])),0)</f>
        <v>7.1431715332986858</v>
      </c>
      <c r="L46" s="5" cm="1">
        <f t="array" ref="L46">IFERROR(_xlfn.STDEV.S(IF((OutputTable[GroupByKey]=OutputTable[[#This Row],[GroupByKey]]),(OutputTable[GroupByKey]=OutputTable[[#This Row],[GroupByKey]])*OutputTable[RecordedValue])),0)</f>
        <v>1.6630080132730225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46" s="5" cm="1">
        <f t="array" ref="O46">MIN(IF((OutputTable[GroupByKey]=OutputTable[[#This Row],[GroupByKey]]),(OutputTable[GroupByKey]=OutputTable[[#This Row],[GroupByKey]])*OutputTable[RecordedValue]))</f>
        <v>2.14775272896172</v>
      </c>
      <c r="P46" s="5" cm="1">
        <f t="array" ref="P46">MAX(IF((OutputTable[GroupByKey]=OutputTable[[#This Row],[GroupByKey]]),(OutputTable[GroupByKey]=OutputTable[[#This Row],[GroupByKey]])*OutputTable[RecordedValue]))</f>
        <v>10.273767747096599</v>
      </c>
    </row>
    <row r="47" spans="1:16" x14ac:dyDescent="0.25">
      <c r="A47" t="s">
        <v>68</v>
      </c>
      <c r="B47" t="s">
        <v>70</v>
      </c>
      <c r="C47">
        <v>1</v>
      </c>
      <c r="D47" t="s">
        <v>172</v>
      </c>
      <c r="E47" t="s">
        <v>164</v>
      </c>
      <c r="F47" t="s">
        <v>107</v>
      </c>
      <c r="G47">
        <v>300</v>
      </c>
      <c r="H47">
        <v>0</v>
      </c>
      <c r="I4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s="5" cm="1">
        <f t="array" ref="K47">IFERROR(AVERAGE(IF((OutputTable[GroupByKey]=OutputTable[[#This Row],[GroupByKey]]),(OutputTable[GroupByKey]=OutputTable[[#This Row],[GroupByKey]])*OutputTable[RecordedValue])),0)</f>
        <v>299.54000000000002</v>
      </c>
      <c r="L47" s="5" cm="1">
        <f t="array" ref="L47">IFERROR(_xlfn.STDEV.S(IF((OutputTable[GroupByKey]=OutputTable[[#This Row],[GroupByKey]]),(OutputTable[GroupByKey]=OutputTable[[#This Row],[GroupByKey]])*OutputTable[RecordedValue])),0)</f>
        <v>4.8873430868908301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47" s="5" cm="1">
        <f t="array" ref="O47">MIN(IF((OutputTable[GroupByKey]=OutputTable[[#This Row],[GroupByKey]]),(OutputTable[GroupByKey]=OutputTable[[#This Row],[GroupByKey]])*OutputTable[RecordedValue]))</f>
        <v>289</v>
      </c>
      <c r="P47" s="5" cm="1">
        <f t="array" ref="P47">MAX(IF((OutputTable[GroupByKey]=OutputTable[[#This Row],[GroupByKey]]),(OutputTable[GroupByKey]=OutputTable[[#This Row],[GroupByKey]])*OutputTable[RecordedValue]))</f>
        <v>313</v>
      </c>
    </row>
    <row r="48" spans="1:16" x14ac:dyDescent="0.25">
      <c r="A48" t="s">
        <v>68</v>
      </c>
      <c r="B48" t="s">
        <v>70</v>
      </c>
      <c r="C48">
        <v>1</v>
      </c>
      <c r="D48" t="s">
        <v>173</v>
      </c>
      <c r="E48" t="s">
        <v>166</v>
      </c>
      <c r="F48" t="s">
        <v>107</v>
      </c>
      <c r="G48">
        <v>0.82150560215555801</v>
      </c>
      <c r="H48">
        <v>0</v>
      </c>
      <c r="I4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s="5" cm="1">
        <f t="array" ref="K48">IFERROR(AVERAGE(IF((OutputTable[GroupByKey]=OutputTable[[#This Row],[GroupByKey]]),(OutputTable[GroupByKey]=OutputTable[[#This Row],[GroupByKey]])*OutputTable[RecordedValue])),0)</f>
        <v>0.80157856851948073</v>
      </c>
      <c r="L48" s="5" cm="1">
        <f t="array" ref="L48">IFERROR(_xlfn.STDEV.S(IF((OutputTable[GroupByKey]=OutputTable[[#This Row],[GroupByKey]]),(OutputTable[GroupByKey]=OutputTable[[#This Row],[GroupByKey]])*OutputTable[RecordedValue])),0)</f>
        <v>4.6194667035361667E-2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48" s="5" cm="1">
        <f t="array" ref="O48">MIN(IF((OutputTable[GroupByKey]=OutputTable[[#This Row],[GroupByKey]]),(OutputTable[GroupByKey]=OutputTable[[#This Row],[GroupByKey]])*OutputTable[RecordedValue]))</f>
        <v>0.71461756258065101</v>
      </c>
      <c r="P48" s="5" cm="1">
        <f t="array" ref="P48">MAX(IF((OutputTable[GroupByKey]=OutputTable[[#This Row],[GroupByKey]]),(OutputTable[GroupByKey]=OutputTable[[#This Row],[GroupByKey]])*OutputTable[RecordedValue]))</f>
        <v>0.94034020197328605</v>
      </c>
    </row>
    <row r="49" spans="1:16" x14ac:dyDescent="0.25">
      <c r="A49" t="s">
        <v>68</v>
      </c>
      <c r="B49" t="s">
        <v>70</v>
      </c>
      <c r="C49">
        <v>1</v>
      </c>
      <c r="D49" t="s">
        <v>174</v>
      </c>
      <c r="E49" t="s">
        <v>142</v>
      </c>
      <c r="F49" t="s">
        <v>107</v>
      </c>
      <c r="G49">
        <v>0</v>
      </c>
      <c r="H49">
        <v>0</v>
      </c>
      <c r="I4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s="5" cm="1">
        <f t="array" ref="K49">IFERROR(AVERAGE(IF((OutputTable[GroupByKey]=OutputTable[[#This Row],[GroupByKey]]),(OutputTable[GroupByKey]=OutputTable[[#This Row],[GroupByKey]])*OutputTable[RecordedValue])),0)</f>
        <v>0</v>
      </c>
      <c r="L49" s="5" cm="1">
        <f t="array" ref="L49">IFERROR(_xlfn.STDEV.S(IF((OutputTable[GroupByKey]=OutputTable[[#This Row],[GroupByKey]]),(OutputTable[GroupByKey]=OutputTable[[#This Row],[GroupByKey]])*OutputTable[RecordedValue])),0)</f>
        <v>0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" s="5" cm="1">
        <f t="array" ref="O49">MIN(IF((OutputTable[GroupByKey]=OutputTable[[#This Row],[GroupByKey]]),(OutputTable[GroupByKey]=OutputTable[[#This Row],[GroupByKey]])*OutputTable[RecordedValue]))</f>
        <v>0</v>
      </c>
      <c r="P49" s="5" cm="1">
        <f t="array" ref="P49">MAX(IF((OutputTable[GroupByKey]=OutputTable[[#This Row],[GroupByKey]]),(OutputTable[GroupByKey]=OutputTable[[#This Row],[GroupByKey]])*OutputTable[RecordedValue]))</f>
        <v>0</v>
      </c>
    </row>
    <row r="50" spans="1:16" x14ac:dyDescent="0.25">
      <c r="A50" t="s">
        <v>68</v>
      </c>
      <c r="B50" t="s">
        <v>70</v>
      </c>
      <c r="C50">
        <v>1</v>
      </c>
      <c r="D50" t="s">
        <v>175</v>
      </c>
      <c r="E50" t="s">
        <v>113</v>
      </c>
      <c r="F50" t="s">
        <v>73</v>
      </c>
      <c r="G50">
        <v>37.063294708816898</v>
      </c>
      <c r="H50">
        <v>0</v>
      </c>
      <c r="I5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s="5" cm="1">
        <f t="array" ref="K50">IFERROR(AVERAGE(IF((OutputTable[GroupByKey]=OutputTable[[#This Row],[GroupByKey]]),(OutputTable[GroupByKey]=OutputTable[[#This Row],[GroupByKey]])*OutputTable[RecordedValue])),0)</f>
        <v>36.017962320863354</v>
      </c>
      <c r="L50" s="5" cm="1">
        <f t="array" ref="L50">IFERROR(_xlfn.STDEV.S(IF((OutputTable[GroupByKey]=OutputTable[[#This Row],[GroupByKey]]),(OutputTable[GroupByKey]=OutputTable[[#This Row],[GroupByKey]])*OutputTable[RecordedValue])),0)</f>
        <v>2.1447750669597334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50" s="5" cm="1">
        <f t="array" ref="O50">MIN(IF((OutputTable[GroupByKey]=OutputTable[[#This Row],[GroupByKey]]),(OutputTable[GroupByKey]=OutputTable[[#This Row],[GroupByKey]])*OutputTable[RecordedValue]))</f>
        <v>31.355296128801101</v>
      </c>
      <c r="P50" s="5" cm="1">
        <f t="array" ref="P50">MAX(IF((OutputTable[GroupByKey]=OutputTable[[#This Row],[GroupByKey]]),(OutputTable[GroupByKey]=OutputTable[[#This Row],[GroupByKey]])*OutputTable[RecordedValue]))</f>
        <v>42.047742044042501</v>
      </c>
    </row>
    <row r="51" spans="1:16" x14ac:dyDescent="0.25">
      <c r="A51" t="s">
        <v>68</v>
      </c>
      <c r="B51" t="s">
        <v>70</v>
      </c>
      <c r="C51">
        <v>1</v>
      </c>
      <c r="D51" t="s">
        <v>176</v>
      </c>
      <c r="E51" t="s">
        <v>115</v>
      </c>
      <c r="F51" t="s">
        <v>73</v>
      </c>
      <c r="G51">
        <v>1111.8988412645101</v>
      </c>
      <c r="H51">
        <v>0</v>
      </c>
      <c r="I5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s="5" cm="1">
        <f t="array" ref="K51">IFERROR(AVERAGE(IF((OutputTable[GroupByKey]=OutputTable[[#This Row],[GroupByKey]]),(OutputTable[GroupByKey]=OutputTable[[#This Row],[GroupByKey]])*OutputTable[RecordedValue])),0)</f>
        <v>1080.5388696259006</v>
      </c>
      <c r="L51" s="5" cm="1">
        <f t="array" ref="L51">IFERROR(_xlfn.STDEV.S(IF((OutputTable[GroupByKey]=OutputTable[[#This Row],[GroupByKey]]),(OutputTable[GroupByKey]=OutputTable[[#This Row],[GroupByKey]])*OutputTable[RecordedValue])),0)</f>
        <v>64.343252008792561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51" s="5" cm="1">
        <f t="array" ref="O51">MIN(IF((OutputTable[GroupByKey]=OutputTable[[#This Row],[GroupByKey]]),(OutputTable[GroupByKey]=OutputTable[[#This Row],[GroupByKey]])*OutputTable[RecordedValue]))</f>
        <v>940.65888386403196</v>
      </c>
      <c r="P51" s="5" cm="1">
        <f t="array" ref="P51">MAX(IF((OutputTable[GroupByKey]=OutputTable[[#This Row],[GroupByKey]]),(OutputTable[GroupByKey]=OutputTable[[#This Row],[GroupByKey]])*OutputTable[RecordedValue]))</f>
        <v>1261.4322613212801</v>
      </c>
    </row>
    <row r="52" spans="1:16" x14ac:dyDescent="0.25">
      <c r="A52" t="s">
        <v>68</v>
      </c>
      <c r="B52" t="s">
        <v>70</v>
      </c>
      <c r="C52">
        <v>1</v>
      </c>
      <c r="D52" t="s">
        <v>177</v>
      </c>
      <c r="E52" t="s">
        <v>117</v>
      </c>
      <c r="F52" t="s">
        <v>73</v>
      </c>
      <c r="G52">
        <v>0</v>
      </c>
      <c r="H52">
        <v>0</v>
      </c>
      <c r="I5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s="5" cm="1">
        <f t="array" ref="K52">IFERROR(AVERAGE(IF((OutputTable[GroupByKey]=OutputTable[[#This Row],[GroupByKey]]),(OutputTable[GroupByKey]=OutputTable[[#This Row],[GroupByKey]])*OutputTable[RecordedValue])),0)</f>
        <v>0</v>
      </c>
      <c r="L52" s="5" cm="1">
        <f t="array" ref="L52">IFERROR(_xlfn.STDEV.S(IF((OutputTable[GroupByKey]=OutputTable[[#This Row],[GroupByKey]]),(OutputTable[GroupByKey]=OutputTable[[#This Row],[GroupByKey]])*OutputTable[RecordedValue])),0)</f>
        <v>0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" s="5" cm="1">
        <f t="array" ref="O52">MIN(IF((OutputTable[GroupByKey]=OutputTable[[#This Row],[GroupByKey]]),(OutputTable[GroupByKey]=OutputTable[[#This Row],[GroupByKey]])*OutputTable[RecordedValue]))</f>
        <v>0</v>
      </c>
      <c r="P52" s="5" cm="1">
        <f t="array" ref="P52">MAX(IF((OutputTable[GroupByKey]=OutputTable[[#This Row],[GroupByKey]]),(OutputTable[GroupByKey]=OutputTable[[#This Row],[GroupByKey]])*OutputTable[RecordedValue]))</f>
        <v>0</v>
      </c>
    </row>
    <row r="53" spans="1:16" x14ac:dyDescent="0.25">
      <c r="A53" t="s">
        <v>68</v>
      </c>
      <c r="B53" t="s">
        <v>70</v>
      </c>
      <c r="C53">
        <v>1</v>
      </c>
      <c r="D53" t="s">
        <v>178</v>
      </c>
      <c r="E53" t="s">
        <v>119</v>
      </c>
      <c r="F53" t="s">
        <v>73</v>
      </c>
      <c r="G53">
        <v>331.728323985055</v>
      </c>
      <c r="H53">
        <v>0</v>
      </c>
      <c r="I5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s="5" cm="1">
        <f t="array" ref="K53">IFERROR(AVERAGE(IF((OutputTable[GroupByKey]=OutputTable[[#This Row],[GroupByKey]]),(OutputTable[GroupByKey]=OutputTable[[#This Row],[GroupByKey]])*OutputTable[RecordedValue])),0)</f>
        <v>647.33233797243315</v>
      </c>
      <c r="L53" s="5" cm="1">
        <f t="array" ref="L53">IFERROR(_xlfn.STDEV.S(IF((OutputTable[GroupByKey]=OutputTable[[#This Row],[GroupByKey]]),(OutputTable[GroupByKey]=OutputTable[[#This Row],[GroupByKey]])*OutputTable[RecordedValue])),0)</f>
        <v>612.63054444116835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53" s="5" cm="1">
        <f t="array" ref="O53">MIN(IF((OutputTable[GroupByKey]=OutputTable[[#This Row],[GroupByKey]]),(OutputTable[GroupByKey]=OutputTable[[#This Row],[GroupByKey]])*OutputTable[RecordedValue]))</f>
        <v>135.75868551570699</v>
      </c>
      <c r="P53" s="5" cm="1">
        <f t="array" ref="P53">MAX(IF((OutputTable[GroupByKey]=OutputTable[[#This Row],[GroupByKey]]),(OutputTable[GroupByKey]=OutputTable[[#This Row],[GroupByKey]])*OutputTable[RecordedValue]))</f>
        <v>3953.48057040094</v>
      </c>
    </row>
    <row r="54" spans="1:16" x14ac:dyDescent="0.25">
      <c r="A54" t="s">
        <v>68</v>
      </c>
      <c r="B54" t="s">
        <v>70</v>
      </c>
      <c r="C54">
        <v>1</v>
      </c>
      <c r="D54" t="s">
        <v>179</v>
      </c>
      <c r="E54" t="s">
        <v>121</v>
      </c>
      <c r="F54" t="s">
        <v>73</v>
      </c>
      <c r="G54">
        <v>138</v>
      </c>
      <c r="H54">
        <v>0</v>
      </c>
      <c r="I5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s="5" cm="1">
        <f t="array" ref="K54">IFERROR(AVERAGE(IF((OutputTable[GroupByKey]=OutputTable[[#This Row],[GroupByKey]]),(OutputTable[GroupByKey]=OutputTable[[#This Row],[GroupByKey]])*OutputTable[RecordedValue])),0)</f>
        <v>139.02000000000001</v>
      </c>
      <c r="L54" s="5" cm="1">
        <f t="array" ref="L54">IFERROR(_xlfn.STDEV.S(IF((OutputTable[GroupByKey]=OutputTable[[#This Row],[GroupByKey]]),(OutputTable[GroupByKey]=OutputTable[[#This Row],[GroupByKey]])*OutputTable[RecordedValue])),0)</f>
        <v>2.0651629376840162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54" s="5" cm="1">
        <f t="array" ref="O54">MIN(IF((OutputTable[GroupByKey]=OutputTable[[#This Row],[GroupByKey]]),(OutputTable[GroupByKey]=OutputTable[[#This Row],[GroupByKey]])*OutputTable[RecordedValue]))</f>
        <v>133</v>
      </c>
      <c r="P54" s="5" cm="1">
        <f t="array" ref="P54">MAX(IF((OutputTable[GroupByKey]=OutputTable[[#This Row],[GroupByKey]]),(OutputTable[GroupByKey]=OutputTable[[#This Row],[GroupByKey]])*OutputTable[RecordedValue]))</f>
        <v>142</v>
      </c>
    </row>
    <row r="55" spans="1:16" x14ac:dyDescent="0.25">
      <c r="A55" t="s">
        <v>68</v>
      </c>
      <c r="B55" t="s">
        <v>70</v>
      </c>
      <c r="C55">
        <v>1</v>
      </c>
      <c r="D55" t="s">
        <v>180</v>
      </c>
      <c r="E55" t="s">
        <v>123</v>
      </c>
      <c r="F55" t="s">
        <v>73</v>
      </c>
      <c r="G55">
        <v>138</v>
      </c>
      <c r="H55">
        <v>0</v>
      </c>
      <c r="I5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s="5" cm="1">
        <f t="array" ref="K55">IFERROR(AVERAGE(IF((OutputTable[GroupByKey]=OutputTable[[#This Row],[GroupByKey]]),(OutputTable[GroupByKey]=OutputTable[[#This Row],[GroupByKey]])*OutputTable[RecordedValue])),0)</f>
        <v>137.02000000000001</v>
      </c>
      <c r="L55" s="5" cm="1">
        <f t="array" ref="L55">IFERROR(_xlfn.STDEV.S(IF((OutputTable[GroupByKey]=OutputTable[[#This Row],[GroupByKey]]),(OutputTable[GroupByKey]=OutputTable[[#This Row],[GroupByKey]])*OutputTable[RecordedValue])),0)</f>
        <v>2.4618725244274162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55" s="5" cm="1">
        <f t="array" ref="O55">MIN(IF((OutputTable[GroupByKey]=OutputTable[[#This Row],[GroupByKey]]),(OutputTable[GroupByKey]=OutputTable[[#This Row],[GroupByKey]])*OutputTable[RecordedValue]))</f>
        <v>130</v>
      </c>
      <c r="P55" s="5" cm="1">
        <f t="array" ref="P55">MAX(IF((OutputTable[GroupByKey]=OutputTable[[#This Row],[GroupByKey]]),(OutputTable[GroupByKey]=OutputTable[[#This Row],[GroupByKey]])*OutputTable[RecordedValue]))</f>
        <v>141</v>
      </c>
    </row>
    <row r="56" spans="1:16" x14ac:dyDescent="0.25">
      <c r="A56" t="s">
        <v>68</v>
      </c>
      <c r="B56" t="s">
        <v>70</v>
      </c>
      <c r="C56">
        <v>1</v>
      </c>
      <c r="D56" t="s">
        <v>181</v>
      </c>
      <c r="E56" t="s">
        <v>125</v>
      </c>
      <c r="F56" t="s">
        <v>73</v>
      </c>
      <c r="G56">
        <v>37.063294708816898</v>
      </c>
      <c r="H56">
        <v>0</v>
      </c>
      <c r="I5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s="5" cm="1">
        <f t="array" ref="K56">IFERROR(AVERAGE(IF((OutputTable[GroupByKey]=OutputTable[[#This Row],[GroupByKey]]),(OutputTable[GroupByKey]=OutputTable[[#This Row],[GroupByKey]])*OutputTable[RecordedValue])),0)</f>
        <v>36.017962320863354</v>
      </c>
      <c r="L56" s="5" cm="1">
        <f t="array" ref="L56">IFERROR(_xlfn.STDEV.S(IF((OutputTable[GroupByKey]=OutputTable[[#This Row],[GroupByKey]]),(OutputTable[GroupByKey]=OutputTable[[#This Row],[GroupByKey]])*OutputTable[RecordedValue])),0)</f>
        <v>2.1447750669597334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56" s="5" cm="1">
        <f t="array" ref="O56">MIN(IF((OutputTable[GroupByKey]=OutputTable[[#This Row],[GroupByKey]]),(OutputTable[GroupByKey]=OutputTable[[#This Row],[GroupByKey]])*OutputTable[RecordedValue]))</f>
        <v>31.355296128801101</v>
      </c>
      <c r="P56" s="5" cm="1">
        <f t="array" ref="P56">MAX(IF((OutputTable[GroupByKey]=OutputTable[[#This Row],[GroupByKey]]),(OutputTable[GroupByKey]=OutputTable[[#This Row],[GroupByKey]])*OutputTable[RecordedValue]))</f>
        <v>42.047742044042501</v>
      </c>
    </row>
    <row r="57" spans="1:16" x14ac:dyDescent="0.25">
      <c r="A57" t="s">
        <v>68</v>
      </c>
      <c r="B57" t="s">
        <v>70</v>
      </c>
      <c r="C57">
        <v>1</v>
      </c>
      <c r="D57" t="s">
        <v>182</v>
      </c>
      <c r="E57" t="s">
        <v>127</v>
      </c>
      <c r="F57" t="s">
        <v>73</v>
      </c>
      <c r="G57">
        <v>1443.62716524956</v>
      </c>
      <c r="H57">
        <v>0</v>
      </c>
      <c r="I5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s="5" cm="1">
        <f t="array" ref="K57">IFERROR(AVERAGE(IF((OutputTable[GroupByKey]=OutputTable[[#This Row],[GroupByKey]]),(OutputTable[GroupByKey]=OutputTable[[#This Row],[GroupByKey]])*OutputTable[RecordedValue])),0)</f>
        <v>1727.8712075983335</v>
      </c>
      <c r="L57" s="5" cm="1">
        <f t="array" ref="L57">IFERROR(_xlfn.STDEV.S(IF((OutputTable[GroupByKey]=OutputTable[[#This Row],[GroupByKey]]),(OutputTable[GroupByKey]=OutputTable[[#This Row],[GroupByKey]])*OutputTable[RecordedValue])),0)</f>
        <v>660.11760417939672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57" s="5" cm="1">
        <f t="array" ref="O57">MIN(IF((OutputTable[GroupByKey]=OutputTable[[#This Row],[GroupByKey]]),(OutputTable[GroupByKey]=OutputTable[[#This Row],[GroupByKey]])*OutputTable[RecordedValue]))</f>
        <v>1102.70221979086</v>
      </c>
      <c r="P57" s="5" cm="1">
        <f t="array" ref="P57">MAX(IF((OutputTable[GroupByKey]=OutputTable[[#This Row],[GroupByKey]]),(OutputTable[GroupByKey]=OutputTable[[#This Row],[GroupByKey]])*OutputTable[RecordedValue]))</f>
        <v>5214.9128317222203</v>
      </c>
    </row>
    <row r="58" spans="1:16" x14ac:dyDescent="0.25">
      <c r="A58" t="s">
        <v>68</v>
      </c>
      <c r="B58" t="s">
        <v>70</v>
      </c>
      <c r="C58">
        <v>1</v>
      </c>
      <c r="D58" t="s">
        <v>183</v>
      </c>
      <c r="E58" t="s">
        <v>137</v>
      </c>
      <c r="F58" t="s">
        <v>107</v>
      </c>
      <c r="G58">
        <v>18.531647354408399</v>
      </c>
      <c r="H58">
        <v>0</v>
      </c>
      <c r="I5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s="5" cm="1">
        <f t="array" ref="K58">IFERROR(AVERAGE(IF((OutputTable[GroupByKey]=OutputTable[[#This Row],[GroupByKey]]),(OutputTable[GroupByKey]=OutputTable[[#This Row],[GroupByKey]])*OutputTable[RecordedValue])),0)</f>
        <v>18.008981160431681</v>
      </c>
      <c r="L58" s="5" cm="1">
        <f t="array" ref="L58">IFERROR(_xlfn.STDEV.S(IF((OutputTable[GroupByKey]=OutputTable[[#This Row],[GroupByKey]]),(OutputTable[GroupByKey]=OutputTable[[#This Row],[GroupByKey]])*OutputTable[RecordedValue])),0)</f>
        <v>1.0723875334798758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58" s="5" cm="1">
        <f t="array" ref="O58">MIN(IF((OutputTable[GroupByKey]=OutputTable[[#This Row],[GroupByKey]]),(OutputTable[GroupByKey]=OutputTable[[#This Row],[GroupByKey]])*OutputTable[RecordedValue]))</f>
        <v>15.677648064400501</v>
      </c>
      <c r="P58" s="5" cm="1">
        <f t="array" ref="P58">MAX(IF((OutputTable[GroupByKey]=OutputTable[[#This Row],[GroupByKey]]),(OutputTable[GroupByKey]=OutputTable[[#This Row],[GroupByKey]])*OutputTable[RecordedValue]))</f>
        <v>21.0238710220213</v>
      </c>
    </row>
    <row r="59" spans="1:16" x14ac:dyDescent="0.25">
      <c r="A59" t="s">
        <v>68</v>
      </c>
      <c r="B59" t="s">
        <v>70</v>
      </c>
      <c r="C59">
        <v>1</v>
      </c>
      <c r="D59" t="s">
        <v>184</v>
      </c>
      <c r="E59" t="s">
        <v>139</v>
      </c>
      <c r="F59" t="s">
        <v>107</v>
      </c>
      <c r="G59">
        <v>5.4683526455915601</v>
      </c>
      <c r="H59">
        <v>0</v>
      </c>
      <c r="I5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s="5" cm="1">
        <f t="array" ref="K59">IFERROR(AVERAGE(IF((OutputTable[GroupByKey]=OutputTable[[#This Row],[GroupByKey]]),(OutputTable[GroupByKey]=OutputTable[[#This Row],[GroupByKey]])*OutputTable[RecordedValue])),0)</f>
        <v>5.873369725047966</v>
      </c>
      <c r="L59" s="5" cm="1">
        <f t="array" ref="L59">IFERROR(_xlfn.STDEV.S(IF((OutputTable[GroupByKey]=OutputTable[[#This Row],[GroupByKey]]),(OutputTable[GroupByKey]=OutputTable[[#This Row],[GroupByKey]])*OutputTable[RecordedValue])),0)</f>
        <v>1.0900756873751687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59" s="5" cm="1">
        <f t="array" ref="O59">MIN(IF((OutputTable[GroupByKey]=OutputTable[[#This Row],[GroupByKey]]),(OutputTable[GroupByKey]=OutputTable[[#This Row],[GroupByKey]])*OutputTable[RecordedValue]))</f>
        <v>2.9626411254009901</v>
      </c>
      <c r="P59" s="5" cm="1">
        <f t="array" ref="P59">MAX(IF((OutputTable[GroupByKey]=OutputTable[[#This Row],[GroupByKey]]),(OutputTable[GroupByKey]=OutputTable[[#This Row],[GroupByKey]])*OutputTable[RecordedValue]))</f>
        <v>8.2927796417684707</v>
      </c>
    </row>
    <row r="60" spans="1:16" x14ac:dyDescent="0.25">
      <c r="A60" t="s">
        <v>68</v>
      </c>
      <c r="B60" t="s">
        <v>70</v>
      </c>
      <c r="C60">
        <v>1</v>
      </c>
      <c r="D60" t="s">
        <v>185</v>
      </c>
      <c r="E60" t="s">
        <v>164</v>
      </c>
      <c r="F60" t="s">
        <v>107</v>
      </c>
      <c r="G60">
        <v>138</v>
      </c>
      <c r="H60">
        <v>0</v>
      </c>
      <c r="I6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s="5" cm="1">
        <f t="array" ref="K60">IFERROR(AVERAGE(IF((OutputTable[GroupByKey]=OutputTable[[#This Row],[GroupByKey]]),(OutputTable[GroupByKey]=OutputTable[[#This Row],[GroupByKey]])*OutputTable[RecordedValue])),0)</f>
        <v>138.38</v>
      </c>
      <c r="L60" s="5" cm="1">
        <f t="array" ref="L60">IFERROR(_xlfn.STDEV.S(IF((OutputTable[GroupByKey]=OutputTable[[#This Row],[GroupByKey]]),(OutputTable[GroupByKey]=OutputTable[[#This Row],[GroupByKey]])*OutputTable[RecordedValue])),0)</f>
        <v>2.2667967149567629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60" s="5" cm="1">
        <f t="array" ref="O60">MIN(IF((OutputTable[GroupByKey]=OutputTable[[#This Row],[GroupByKey]]),(OutputTable[GroupByKey]=OutputTable[[#This Row],[GroupByKey]])*OutputTable[RecordedValue]))</f>
        <v>132</v>
      </c>
      <c r="P60" s="5" cm="1">
        <f t="array" ref="P60">MAX(IF((OutputTable[GroupByKey]=OutputTable[[#This Row],[GroupByKey]]),(OutputTable[GroupByKey]=OutputTable[[#This Row],[GroupByKey]])*OutputTable[RecordedValue]))</f>
        <v>142</v>
      </c>
    </row>
    <row r="61" spans="1:16" x14ac:dyDescent="0.25">
      <c r="A61" t="s">
        <v>68</v>
      </c>
      <c r="B61" t="s">
        <v>70</v>
      </c>
      <c r="C61">
        <v>1</v>
      </c>
      <c r="D61" t="s">
        <v>186</v>
      </c>
      <c r="E61" t="s">
        <v>166</v>
      </c>
      <c r="F61" t="s">
        <v>107</v>
      </c>
      <c r="G61">
        <v>0.772151973100352</v>
      </c>
      <c r="H61">
        <v>0</v>
      </c>
      <c r="I6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s="5" cm="1">
        <f t="array" ref="K61">IFERROR(AVERAGE(IF((OutputTable[GroupByKey]=OutputTable[[#This Row],[GroupByKey]]),(OutputTable[GroupByKey]=OutputTable[[#This Row],[GroupByKey]])*OutputTable[RecordedValue])),0)</f>
        <v>0.75527626145633475</v>
      </c>
      <c r="L61" s="5" cm="1">
        <f t="array" ref="L61">IFERROR(_xlfn.STDEV.S(IF((OutputTable[GroupByKey]=OutputTable[[#This Row],[GroupByKey]]),(OutputTable[GroupByKey]=OutputTable[[#This Row],[GroupByKey]])*OutputTable[RecordedValue])),0)</f>
        <v>4.541982030729913E-2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61" s="5" cm="1">
        <f t="array" ref="O61">MIN(IF((OutputTable[GroupByKey]=OutputTable[[#This Row],[GroupByKey]]),(OutputTable[GroupByKey]=OutputTable[[#This Row],[GroupByKey]])*OutputTable[RecordedValue]))</f>
        <v>0.65446751492631405</v>
      </c>
      <c r="P61" s="5" cm="1">
        <f t="array" ref="P61">MAX(IF((OutputTable[GroupByKey]=OutputTable[[#This Row],[GroupByKey]]),(OutputTable[GroupByKey]=OutputTable[[#This Row],[GroupByKey]])*OutputTable[RecordedValue]))</f>
        <v>0.87655661977495902</v>
      </c>
    </row>
    <row r="62" spans="1:16" x14ac:dyDescent="0.25">
      <c r="A62" t="s">
        <v>68</v>
      </c>
      <c r="B62" t="s">
        <v>70</v>
      </c>
      <c r="C62">
        <v>1</v>
      </c>
      <c r="D62" t="s">
        <v>187</v>
      </c>
      <c r="E62" t="s">
        <v>142</v>
      </c>
      <c r="F62" t="s">
        <v>107</v>
      </c>
      <c r="G62">
        <v>0</v>
      </c>
      <c r="H62">
        <v>0</v>
      </c>
      <c r="I6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s="5" cm="1">
        <f t="array" ref="K62">IFERROR(AVERAGE(IF((OutputTable[GroupByKey]=OutputTable[[#This Row],[GroupByKey]]),(OutputTable[GroupByKey]=OutputTable[[#This Row],[GroupByKey]])*OutputTable[RecordedValue])),0)</f>
        <v>0</v>
      </c>
      <c r="L62" s="5" cm="1">
        <f t="array" ref="L62">IFERROR(_xlfn.STDEV.S(IF((OutputTable[GroupByKey]=OutputTable[[#This Row],[GroupByKey]]),(OutputTable[GroupByKey]=OutputTable[[#This Row],[GroupByKey]])*OutputTable[RecordedValue])),0)</f>
        <v>0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" s="5" cm="1">
        <f t="array" ref="O62">MIN(IF((OutputTable[GroupByKey]=OutputTable[[#This Row],[GroupByKey]]),(OutputTable[GroupByKey]=OutputTable[[#This Row],[GroupByKey]])*OutputTable[RecordedValue]))</f>
        <v>0</v>
      </c>
      <c r="P62" s="5" cm="1">
        <f t="array" ref="P62">MAX(IF((OutputTable[GroupByKey]=OutputTable[[#This Row],[GroupByKey]]),(OutputTable[GroupByKey]=OutputTable[[#This Row],[GroupByKey]])*OutputTable[RecordedValue]))</f>
        <v>0</v>
      </c>
    </row>
    <row r="63" spans="1:16" x14ac:dyDescent="0.25">
      <c r="A63" t="s">
        <v>68</v>
      </c>
      <c r="B63" t="s">
        <v>70</v>
      </c>
      <c r="C63">
        <v>2</v>
      </c>
      <c r="D63" t="s">
        <v>112</v>
      </c>
      <c r="E63" t="s">
        <v>113</v>
      </c>
      <c r="F63" t="s">
        <v>73</v>
      </c>
      <c r="G63">
        <v>1.6870641068130201</v>
      </c>
      <c r="H63">
        <v>0</v>
      </c>
      <c r="I6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s="5" cm="1">
        <f t="array" ref="K63">IFERROR(AVERAGE(IF((OutputTable[GroupByKey]=OutputTable[[#This Row],[GroupByKey]]),(OutputTable[GroupByKey]=OutputTable[[#This Row],[GroupByKey]])*OutputTable[RecordedValue])),0)</f>
        <v>0.86163700693939471</v>
      </c>
      <c r="L63" s="5" cm="1">
        <f t="array" ref="L63">IFERROR(_xlfn.STDEV.S(IF((OutputTable[GroupByKey]=OutputTable[[#This Row],[GroupByKey]]),(OutputTable[GroupByKey]=OutputTable[[#This Row],[GroupByKey]])*OutputTable[RecordedValue])),0)</f>
        <v>0.40403851079129915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63" s="5" cm="1">
        <f t="array" ref="O63">MIN(IF((OutputTable[GroupByKey]=OutputTable[[#This Row],[GroupByKey]]),(OutputTable[GroupByKey]=OutputTable[[#This Row],[GroupByKey]])*OutputTable[RecordedValue]))</f>
        <v>0.14398486806875099</v>
      </c>
      <c r="P63" s="5" cm="1">
        <f t="array" ref="P63">MAX(IF((OutputTable[GroupByKey]=OutputTable[[#This Row],[GroupByKey]]),(OutputTable[GroupByKey]=OutputTable[[#This Row],[GroupByKey]])*OutputTable[RecordedValue]))</f>
        <v>2.0851264921370101</v>
      </c>
    </row>
    <row r="64" spans="1:16" x14ac:dyDescent="0.25">
      <c r="A64" t="s">
        <v>68</v>
      </c>
      <c r="B64" t="s">
        <v>70</v>
      </c>
      <c r="C64">
        <v>2</v>
      </c>
      <c r="D64" t="s">
        <v>114</v>
      </c>
      <c r="E64" t="s">
        <v>115</v>
      </c>
      <c r="F64" t="s">
        <v>73</v>
      </c>
      <c r="G64">
        <v>101.223846408781</v>
      </c>
      <c r="H64">
        <v>0</v>
      </c>
      <c r="I6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s="5" cm="1">
        <f t="array" ref="K64">IFERROR(AVERAGE(IF((OutputTable[GroupByKey]=OutputTable[[#This Row],[GroupByKey]]),(OutputTable[GroupByKey]=OutputTable[[#This Row],[GroupByKey]])*OutputTable[RecordedValue])),0)</f>
        <v>51.698220416363682</v>
      </c>
      <c r="L64" s="5" cm="1">
        <f t="array" ref="L64">IFERROR(_xlfn.STDEV.S(IF((OutputTable[GroupByKey]=OutputTable[[#This Row],[GroupByKey]]),(OutputTable[GroupByKey]=OutputTable[[#This Row],[GroupByKey]])*OutputTable[RecordedValue])),0)</f>
        <v>24.242310647477964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64" s="5" cm="1">
        <f t="array" ref="O64">MIN(IF((OutputTable[GroupByKey]=OutputTable[[#This Row],[GroupByKey]]),(OutputTable[GroupByKey]=OutputTable[[#This Row],[GroupByKey]])*OutputTable[RecordedValue]))</f>
        <v>8.63909208412508</v>
      </c>
      <c r="P64" s="5" cm="1">
        <f t="array" ref="P64">MAX(IF((OutputTable[GroupByKey]=OutputTable[[#This Row],[GroupByKey]]),(OutputTable[GroupByKey]=OutputTable[[#This Row],[GroupByKey]])*OutputTable[RecordedValue]))</f>
        <v>125.107589528221</v>
      </c>
    </row>
    <row r="65" spans="1:16" x14ac:dyDescent="0.25">
      <c r="A65" t="s">
        <v>68</v>
      </c>
      <c r="B65" t="s">
        <v>70</v>
      </c>
      <c r="C65">
        <v>2</v>
      </c>
      <c r="D65" t="s">
        <v>116</v>
      </c>
      <c r="E65" t="s">
        <v>117</v>
      </c>
      <c r="F65" t="s">
        <v>73</v>
      </c>
      <c r="G65">
        <v>0</v>
      </c>
      <c r="H65">
        <v>0</v>
      </c>
      <c r="I6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s="5" cm="1">
        <f t="array" ref="K65">IFERROR(AVERAGE(IF((OutputTable[GroupByKey]=OutputTable[[#This Row],[GroupByKey]]),(OutputTable[GroupByKey]=OutputTable[[#This Row],[GroupByKey]])*OutputTable[RecordedValue])),0)</f>
        <v>0</v>
      </c>
      <c r="L65" s="5" cm="1">
        <f t="array" ref="L65">IFERROR(_xlfn.STDEV.S(IF((OutputTable[GroupByKey]=OutputTable[[#This Row],[GroupByKey]]),(OutputTable[GroupByKey]=OutputTable[[#This Row],[GroupByKey]])*OutputTable[RecordedValue])),0)</f>
        <v>0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" s="5" cm="1">
        <f t="array" ref="O65">MIN(IF((OutputTable[GroupByKey]=OutputTable[[#This Row],[GroupByKey]]),(OutputTable[GroupByKey]=OutputTable[[#This Row],[GroupByKey]])*OutputTable[RecordedValue]))</f>
        <v>0</v>
      </c>
      <c r="P65" s="5" cm="1">
        <f t="array" ref="P65">MAX(IF((OutputTable[GroupByKey]=OutputTable[[#This Row],[GroupByKey]]),(OutputTable[GroupByKey]=OutputTable[[#This Row],[GroupByKey]])*OutputTable[RecordedValue]))</f>
        <v>0</v>
      </c>
    </row>
    <row r="66" spans="1:16" x14ac:dyDescent="0.25">
      <c r="A66" t="s">
        <v>68</v>
      </c>
      <c r="B66" t="s">
        <v>70</v>
      </c>
      <c r="C66">
        <v>2</v>
      </c>
      <c r="D66" t="s">
        <v>118</v>
      </c>
      <c r="E66" t="s">
        <v>119</v>
      </c>
      <c r="F66" t="s">
        <v>73</v>
      </c>
      <c r="G66">
        <v>21.815157488200398</v>
      </c>
      <c r="H66">
        <v>0</v>
      </c>
      <c r="I6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s="5" cm="1">
        <f t="array" ref="K66">IFERROR(AVERAGE(IF((OutputTable[GroupByKey]=OutputTable[[#This Row],[GroupByKey]]),(OutputTable[GroupByKey]=OutputTable[[#This Row],[GroupByKey]])*OutputTable[RecordedValue])),0)</f>
        <v>13.164009358024151</v>
      </c>
      <c r="L66" s="5" cm="1">
        <f t="array" ref="L66">IFERROR(_xlfn.STDEV.S(IF((OutputTable[GroupByKey]=OutputTable[[#This Row],[GroupByKey]]),(OutputTable[GroupByKey]=OutputTable[[#This Row],[GroupByKey]])*OutputTable[RecordedValue])),0)</f>
        <v>23.71645868098383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66" s="5" cm="1">
        <f t="array" ref="O66">MIN(IF((OutputTable[GroupByKey]=OutputTable[[#This Row],[GroupByKey]]),(OutputTable[GroupByKey]=OutputTable[[#This Row],[GroupByKey]])*OutputTable[RecordedValue]))</f>
        <v>0</v>
      </c>
      <c r="P66" s="5" cm="1">
        <f t="array" ref="P66">MAX(IF((OutputTable[GroupByKey]=OutputTable[[#This Row],[GroupByKey]]),(OutputTable[GroupByKey]=OutputTable[[#This Row],[GroupByKey]])*OutputTable[RecordedValue]))</f>
        <v>143.511038213799</v>
      </c>
    </row>
    <row r="67" spans="1:16" x14ac:dyDescent="0.25">
      <c r="A67" t="s">
        <v>68</v>
      </c>
      <c r="B67" t="s">
        <v>70</v>
      </c>
      <c r="C67">
        <v>2</v>
      </c>
      <c r="D67" t="s">
        <v>120</v>
      </c>
      <c r="E67" t="s">
        <v>121</v>
      </c>
      <c r="F67" t="s">
        <v>73</v>
      </c>
      <c r="G67">
        <v>13</v>
      </c>
      <c r="H67">
        <v>0</v>
      </c>
      <c r="I6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s="5" cm="1">
        <f t="array" ref="K67">IFERROR(AVERAGE(IF((OutputTable[GroupByKey]=OutputTable[[#This Row],[GroupByKey]]),(OutputTable[GroupByKey]=OutputTable[[#This Row],[GroupByKey]])*OutputTable[RecordedValue])),0)</f>
        <v>9.74</v>
      </c>
      <c r="L67" s="5" cm="1">
        <f t="array" ref="L67">IFERROR(_xlfn.STDEV.S(IF((OutputTable[GroupByKey]=OutputTable[[#This Row],[GroupByKey]]),(OutputTable[GroupByKey]=OutputTable[[#This Row],[GroupByKey]])*OutputTable[RecordedValue])),0)</f>
        <v>3.3430402880233041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67" s="5" cm="1">
        <f t="array" ref="O67">MIN(IF((OutputTable[GroupByKey]=OutputTable[[#This Row],[GroupByKey]]),(OutputTable[GroupByKey]=OutputTable[[#This Row],[GroupByKey]])*OutputTable[RecordedValue]))</f>
        <v>4</v>
      </c>
      <c r="P67" s="5" cm="1">
        <f t="array" ref="P67">MAX(IF((OutputTable[GroupByKey]=OutputTable[[#This Row],[GroupByKey]]),(OutputTable[GroupByKey]=OutputTable[[#This Row],[GroupByKey]])*OutputTable[RecordedValue]))</f>
        <v>18</v>
      </c>
    </row>
    <row r="68" spans="1:16" x14ac:dyDescent="0.25">
      <c r="A68" t="s">
        <v>68</v>
      </c>
      <c r="B68" t="s">
        <v>70</v>
      </c>
      <c r="C68">
        <v>2</v>
      </c>
      <c r="D68" t="s">
        <v>122</v>
      </c>
      <c r="E68" t="s">
        <v>123</v>
      </c>
      <c r="F68" t="s">
        <v>73</v>
      </c>
      <c r="G68">
        <v>13</v>
      </c>
      <c r="H68">
        <v>0</v>
      </c>
      <c r="I6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s="5" cm="1">
        <f t="array" ref="K68">IFERROR(AVERAGE(IF((OutputTable[GroupByKey]=OutputTable[[#This Row],[GroupByKey]]),(OutputTable[GroupByKey]=OutputTable[[#This Row],[GroupByKey]])*OutputTable[RecordedValue])),0)</f>
        <v>9.6199999999999992</v>
      </c>
      <c r="L68" s="5" cm="1">
        <f t="array" ref="L68">IFERROR(_xlfn.STDEV.S(IF((OutputTable[GroupByKey]=OutputTable[[#This Row],[GroupByKey]]),(OutputTable[GroupByKey]=OutputTable[[#This Row],[GroupByKey]])*OutputTable[RecordedValue])),0)</f>
        <v>3.3557139816335075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68" s="5" cm="1">
        <f t="array" ref="O68">MIN(IF((OutputTable[GroupByKey]=OutputTable[[#This Row],[GroupByKey]]),(OutputTable[GroupByKey]=OutputTable[[#This Row],[GroupByKey]])*OutputTable[RecordedValue]))</f>
        <v>4</v>
      </c>
      <c r="P68" s="5" cm="1">
        <f t="array" ref="P68">MAX(IF((OutputTable[GroupByKey]=OutputTable[[#This Row],[GroupByKey]]),(OutputTable[GroupByKey]=OutputTable[[#This Row],[GroupByKey]])*OutputTable[RecordedValue]))</f>
        <v>18</v>
      </c>
    </row>
    <row r="69" spans="1:16" x14ac:dyDescent="0.25">
      <c r="A69" t="s">
        <v>68</v>
      </c>
      <c r="B69" t="s">
        <v>70</v>
      </c>
      <c r="C69">
        <v>2</v>
      </c>
      <c r="D69" t="s">
        <v>124</v>
      </c>
      <c r="E69" t="s">
        <v>125</v>
      </c>
      <c r="F69" t="s">
        <v>73</v>
      </c>
      <c r="G69">
        <v>1.6870641068130201</v>
      </c>
      <c r="H69">
        <v>0</v>
      </c>
      <c r="I6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s="5" cm="1">
        <f t="array" ref="K69">IFERROR(AVERAGE(IF((OutputTable[GroupByKey]=OutputTable[[#This Row],[GroupByKey]]),(OutputTable[GroupByKey]=OutputTable[[#This Row],[GroupByKey]])*OutputTable[RecordedValue])),0)</f>
        <v>0.86163700693939471</v>
      </c>
      <c r="L69" s="5" cm="1">
        <f t="array" ref="L69">IFERROR(_xlfn.STDEV.S(IF((OutputTable[GroupByKey]=OutputTable[[#This Row],[GroupByKey]]),(OutputTable[GroupByKey]=OutputTable[[#This Row],[GroupByKey]])*OutputTable[RecordedValue])),0)</f>
        <v>0.40403851079129915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69" s="5" cm="1">
        <f t="array" ref="O69">MIN(IF((OutputTable[GroupByKey]=OutputTable[[#This Row],[GroupByKey]]),(OutputTable[GroupByKey]=OutputTable[[#This Row],[GroupByKey]])*OutputTable[RecordedValue]))</f>
        <v>0.14398486806875099</v>
      </c>
      <c r="P69" s="5" cm="1">
        <f t="array" ref="P69">MAX(IF((OutputTable[GroupByKey]=OutputTable[[#This Row],[GroupByKey]]),(OutputTable[GroupByKey]=OutputTable[[#This Row],[GroupByKey]])*OutputTable[RecordedValue]))</f>
        <v>2.0851264921370101</v>
      </c>
    </row>
    <row r="70" spans="1:16" x14ac:dyDescent="0.25">
      <c r="A70" t="s">
        <v>68</v>
      </c>
      <c r="B70" t="s">
        <v>70</v>
      </c>
      <c r="C70">
        <v>2</v>
      </c>
      <c r="D70" t="s">
        <v>126</v>
      </c>
      <c r="E70" t="s">
        <v>127</v>
      </c>
      <c r="F70" t="s">
        <v>73</v>
      </c>
      <c r="G70">
        <v>123.039003896981</v>
      </c>
      <c r="H70">
        <v>0</v>
      </c>
      <c r="I7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s="5" cm="1">
        <f t="array" ref="K70">IFERROR(AVERAGE(IF((OutputTable[GroupByKey]=OutputTable[[#This Row],[GroupByKey]]),(OutputTable[GroupByKey]=OutputTable[[#This Row],[GroupByKey]])*OutputTable[RecordedValue])),0)</f>
        <v>64.862229774387828</v>
      </c>
      <c r="L70" s="5" cm="1">
        <f t="array" ref="L70">IFERROR(_xlfn.STDEV.S(IF((OutputTable[GroupByKey]=OutputTable[[#This Row],[GroupByKey]]),(OutputTable[GroupByKey]=OutputTable[[#This Row],[GroupByKey]])*OutputTable[RecordedValue])),0)</f>
        <v>42.021678663543447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70" s="5" cm="1">
        <f t="array" ref="O70">MIN(IF((OutputTable[GroupByKey]=OutputTable[[#This Row],[GroupByKey]]),(OutputTable[GroupByKey]=OutputTable[[#This Row],[GroupByKey]])*OutputTable[RecordedValue]))</f>
        <v>12.5350884709043</v>
      </c>
      <c r="P70" s="5" cm="1">
        <f t="array" ref="P70">MAX(IF((OutputTable[GroupByKey]=OutputTable[[#This Row],[GroupByKey]]),(OutputTable[GroupByKey]=OutputTable[[#This Row],[GroupByKey]])*OutputTable[RecordedValue]))</f>
        <v>268.61862774202001</v>
      </c>
    </row>
    <row r="71" spans="1:16" x14ac:dyDescent="0.25">
      <c r="A71" t="s">
        <v>68</v>
      </c>
      <c r="B71" t="s">
        <v>70</v>
      </c>
      <c r="C71">
        <v>2</v>
      </c>
      <c r="D71" t="s">
        <v>128</v>
      </c>
      <c r="E71" t="s">
        <v>86</v>
      </c>
      <c r="F71" t="s">
        <v>129</v>
      </c>
      <c r="G71">
        <v>0</v>
      </c>
      <c r="H71">
        <v>0</v>
      </c>
      <c r="I7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s="5" cm="1">
        <f t="array" ref="K71">IFERROR(AVERAGE(IF((OutputTable[GroupByKey]=OutputTable[[#This Row],[GroupByKey]]),(OutputTable[GroupByKey]=OutputTable[[#This Row],[GroupByKey]])*OutputTable[RecordedValue])),0)</f>
        <v>0</v>
      </c>
      <c r="L71" s="5" cm="1">
        <f t="array" ref="L71">IFERROR(_xlfn.STDEV.S(IF((OutputTable[GroupByKey]=OutputTable[[#This Row],[GroupByKey]]),(OutputTable[GroupByKey]=OutputTable[[#This Row],[GroupByKey]])*OutputTable[RecordedValue])),0)</f>
        <v>0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" s="5" cm="1">
        <f t="array" ref="O71">MIN(IF((OutputTable[GroupByKey]=OutputTable[[#This Row],[GroupByKey]]),(OutputTable[GroupByKey]=OutputTable[[#This Row],[GroupByKey]])*OutputTable[RecordedValue]))</f>
        <v>0</v>
      </c>
      <c r="P71" s="5" cm="1">
        <f t="array" ref="P71">MAX(IF((OutputTable[GroupByKey]=OutputTable[[#This Row],[GroupByKey]]),(OutputTable[GroupByKey]=OutputTable[[#This Row],[GroupByKey]])*OutputTable[RecordedValue]))</f>
        <v>0</v>
      </c>
    </row>
    <row r="72" spans="1:16" x14ac:dyDescent="0.25">
      <c r="A72" t="s">
        <v>68</v>
      </c>
      <c r="B72" t="s">
        <v>70</v>
      </c>
      <c r="C72">
        <v>2</v>
      </c>
      <c r="D72" t="s">
        <v>130</v>
      </c>
      <c r="E72" t="s">
        <v>89</v>
      </c>
      <c r="F72" t="s">
        <v>129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s="5" cm="1">
        <f t="array" ref="K72">IFERROR(AVERAGE(IF((OutputTable[GroupByKey]=OutputTable[[#This Row],[GroupByKey]]),(OutputTable[GroupByKey]=OutputTable[[#This Row],[GroupByKey]])*OutputTable[RecordedValue])),0)</f>
        <v>0</v>
      </c>
      <c r="L72" s="5" cm="1">
        <f t="array" ref="L72">IFERROR(_xlfn.STDEV.S(IF((OutputTable[GroupByKey]=OutputTable[[#This Row],[GroupByKey]]),(OutputTable[GroupByKey]=OutputTable[[#This Row],[GroupByKey]])*OutputTable[RecordedValue])),0)</f>
        <v>0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68</v>
      </c>
      <c r="B73" t="s">
        <v>70</v>
      </c>
      <c r="C73">
        <v>2</v>
      </c>
      <c r="D73" t="s">
        <v>131</v>
      </c>
      <c r="E73" t="s">
        <v>91</v>
      </c>
      <c r="F73" t="s">
        <v>129</v>
      </c>
      <c r="G73">
        <v>48.949086399908403</v>
      </c>
      <c r="H73">
        <v>0</v>
      </c>
      <c r="I7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s="5" cm="1">
        <f t="array" ref="K73">IFERROR(AVERAGE(IF((OutputTable[GroupByKey]=OutputTable[[#This Row],[GroupByKey]]),(OutputTable[GroupByKey]=OutputTable[[#This Row],[GroupByKey]])*OutputTable[RecordedValue])),0)</f>
        <v>47.555766264651346</v>
      </c>
      <c r="L73" s="5" cm="1">
        <f t="array" ref="L73">IFERROR(_xlfn.STDEV.S(IF((OutputTable[GroupByKey]=OutputTable[[#This Row],[GroupByKey]]),(OutputTable[GroupByKey]=OutputTable[[#This Row],[GroupByKey]])*OutputTable[RecordedValue])),0)</f>
        <v>2.7283894207102275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73" s="5" cm="1">
        <f t="array" ref="O73">MIN(IF((OutputTable[GroupByKey]=OutputTable[[#This Row],[GroupByKey]]),(OutputTable[GroupByKey]=OutputTable[[#This Row],[GroupByKey]])*OutputTable[RecordedValue]))</f>
        <v>42.116143251013803</v>
      </c>
      <c r="P73" s="5" cm="1">
        <f t="array" ref="P73">MAX(IF((OutputTable[GroupByKey]=OutputTable[[#This Row],[GroupByKey]]),(OutputTable[GroupByKey]=OutputTable[[#This Row],[GroupByKey]])*OutputTable[RecordedValue]))</f>
        <v>55.7665547747551</v>
      </c>
    </row>
    <row r="74" spans="1:16" x14ac:dyDescent="0.25">
      <c r="A74" t="s">
        <v>68</v>
      </c>
      <c r="B74" t="s">
        <v>70</v>
      </c>
      <c r="C74">
        <v>2</v>
      </c>
      <c r="D74" t="s">
        <v>132</v>
      </c>
      <c r="E74" t="s">
        <v>133</v>
      </c>
      <c r="F74" t="s">
        <v>129</v>
      </c>
      <c r="G74">
        <v>0</v>
      </c>
      <c r="H74">
        <v>0</v>
      </c>
      <c r="I7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s="5" cm="1">
        <f t="array" ref="K74">IFERROR(AVERAGE(IF((OutputTable[GroupByKey]=OutputTable[[#This Row],[GroupByKey]]),(OutputTable[GroupByKey]=OutputTable[[#This Row],[GroupByKey]])*OutputTable[RecordedValue])),0)</f>
        <v>0</v>
      </c>
      <c r="L74" s="5" cm="1">
        <f t="array" ref="L74">IFERROR(_xlfn.STDEV.S(IF((OutputTable[GroupByKey]=OutputTable[[#This Row],[GroupByKey]]),(OutputTable[GroupByKey]=OutputTable[[#This Row],[GroupByKey]])*OutputTable[RecordedValue])),0)</f>
        <v>0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" s="5" cm="1">
        <f t="array" ref="O74">MIN(IF((OutputTable[GroupByKey]=OutputTable[[#This Row],[GroupByKey]]),(OutputTable[GroupByKey]=OutputTable[[#This Row],[GroupByKey]])*OutputTable[RecordedValue]))</f>
        <v>0</v>
      </c>
      <c r="P74" s="5" cm="1">
        <f t="array" ref="P74">MAX(IF((OutputTable[GroupByKey]=OutputTable[[#This Row],[GroupByKey]]),(OutputTable[GroupByKey]=OutputTable[[#This Row],[GroupByKey]])*OutputTable[RecordedValue]))</f>
        <v>0</v>
      </c>
    </row>
    <row r="75" spans="1:16" x14ac:dyDescent="0.25">
      <c r="A75" t="s">
        <v>68</v>
      </c>
      <c r="B75" t="s">
        <v>70</v>
      </c>
      <c r="C75">
        <v>2</v>
      </c>
      <c r="D75" t="s">
        <v>134</v>
      </c>
      <c r="E75" t="s">
        <v>95</v>
      </c>
      <c r="F75" t="s">
        <v>129</v>
      </c>
      <c r="G75">
        <v>48.949086399908403</v>
      </c>
      <c r="H75">
        <v>0</v>
      </c>
      <c r="I75" s="5" t="str">
        <f>OutputTable[[#This Row],[ProjectName]]&amp;OutputTable[[#This Row],[Name]]&amp;OutputTable[[#This Row],[Type]]&amp;OutputTable[[#This Row],[Source]]</f>
        <v>Airport Security AnalysisAll Entities.VACostVA CostSystem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s="5" cm="1">
        <f t="array" ref="K75">IFERROR(AVERAGE(IF((OutputTable[GroupByKey]=OutputTable[[#This Row],[GroupByKey]]),(OutputTable[GroupByKey]=OutputTable[[#This Row],[GroupByKey]])*OutputTable[RecordedValue])),0)</f>
        <v>47.555766264651346</v>
      </c>
      <c r="L75" s="5" cm="1">
        <f t="array" ref="L75">IFERROR(_xlfn.STDEV.S(IF((OutputTable[GroupByKey]=OutputTable[[#This Row],[GroupByKey]]),(OutputTable[GroupByKey]=OutputTable[[#This Row],[GroupByKey]])*OutputTable[RecordedValue])),0)</f>
        <v>2.7283894207102275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75" s="5" cm="1">
        <f t="array" ref="O75">MIN(IF((OutputTable[GroupByKey]=OutputTable[[#This Row],[GroupByKey]]),(OutputTable[GroupByKey]=OutputTable[[#This Row],[GroupByKey]])*OutputTable[RecordedValue]))</f>
        <v>42.116143251013803</v>
      </c>
      <c r="P75" s="5" cm="1">
        <f t="array" ref="P75">MAX(IF((OutputTable[GroupByKey]=OutputTable[[#This Row],[GroupByKey]]),(OutputTable[GroupByKey]=OutputTable[[#This Row],[GroupByKey]])*OutputTable[RecordedValue]))</f>
        <v>55.7665547747551</v>
      </c>
    </row>
    <row r="76" spans="1:16" x14ac:dyDescent="0.25">
      <c r="A76" t="s">
        <v>68</v>
      </c>
      <c r="B76" t="s">
        <v>70</v>
      </c>
      <c r="C76">
        <v>2</v>
      </c>
      <c r="D76" t="s">
        <v>135</v>
      </c>
      <c r="E76" t="s">
        <v>97</v>
      </c>
      <c r="F76" t="s">
        <v>129</v>
      </c>
      <c r="G76">
        <v>0</v>
      </c>
      <c r="H76">
        <v>0</v>
      </c>
      <c r="I7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s="5" cm="1">
        <f t="array" ref="K76">IFERROR(AVERAGE(IF((OutputTable[GroupByKey]=OutputTable[[#This Row],[GroupByKey]]),(OutputTable[GroupByKey]=OutputTable[[#This Row],[GroupByKey]])*OutputTable[RecordedValue])),0)</f>
        <v>0</v>
      </c>
      <c r="L76" s="5" cm="1">
        <f t="array" ref="L76">IFERROR(_xlfn.STDEV.S(IF((OutputTable[GroupByKey]=OutputTable[[#This Row],[GroupByKey]]),(OutputTable[GroupByKey]=OutputTable[[#This Row],[GroupByKey]])*OutputTable[RecordedValue])),0)</f>
        <v>0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" s="5" cm="1">
        <f t="array" ref="O76">MIN(IF((OutputTable[GroupByKey]=OutputTable[[#This Row],[GroupByKey]]),(OutputTable[GroupByKey]=OutputTable[[#This Row],[GroupByKey]])*OutputTable[RecordedValue]))</f>
        <v>0</v>
      </c>
      <c r="P76" s="5" cm="1">
        <f t="array" ref="P76">MAX(IF((OutputTable[GroupByKey]=OutputTable[[#This Row],[GroupByKey]]),(OutputTable[GroupByKey]=OutputTable[[#This Row],[GroupByKey]])*OutputTable[RecordedValue]))</f>
        <v>0</v>
      </c>
    </row>
    <row r="77" spans="1:16" x14ac:dyDescent="0.25">
      <c r="A77" t="s">
        <v>68</v>
      </c>
      <c r="B77" t="s">
        <v>70</v>
      </c>
      <c r="C77">
        <v>2</v>
      </c>
      <c r="D77" t="s">
        <v>136</v>
      </c>
      <c r="E77" t="s">
        <v>137</v>
      </c>
      <c r="F77" t="s">
        <v>129</v>
      </c>
      <c r="G77">
        <v>48.949086399908403</v>
      </c>
      <c r="H77">
        <v>0</v>
      </c>
      <c r="I7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s="5" cm="1">
        <f t="array" ref="K77">IFERROR(AVERAGE(IF((OutputTable[GroupByKey]=OutputTable[[#This Row],[GroupByKey]]),(OutputTable[GroupByKey]=OutputTable[[#This Row],[GroupByKey]])*OutputTable[RecordedValue])),0)</f>
        <v>47.555766264651339</v>
      </c>
      <c r="L77" s="5" cm="1">
        <f t="array" ref="L77">IFERROR(_xlfn.STDEV.S(IF((OutputTable[GroupByKey]=OutputTable[[#This Row],[GroupByKey]]),(OutputTable[GroupByKey]=OutputTable[[#This Row],[GroupByKey]])*OutputTable[RecordedValue])),0)</f>
        <v>2.7283894207102439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77" s="5" cm="1">
        <f t="array" ref="O77">MIN(IF((OutputTable[GroupByKey]=OutputTable[[#This Row],[GroupByKey]]),(OutputTable[GroupByKey]=OutputTable[[#This Row],[GroupByKey]])*OutputTable[RecordedValue]))</f>
        <v>42.116143251013703</v>
      </c>
      <c r="P77" s="5" cm="1">
        <f t="array" ref="P77">MAX(IF((OutputTable[GroupByKey]=OutputTable[[#This Row],[GroupByKey]]),(OutputTable[GroupByKey]=OutputTable[[#This Row],[GroupByKey]])*OutputTable[RecordedValue]))</f>
        <v>55.7665547747551</v>
      </c>
    </row>
    <row r="78" spans="1:16" x14ac:dyDescent="0.25">
      <c r="A78" t="s">
        <v>68</v>
      </c>
      <c r="B78" t="s">
        <v>70</v>
      </c>
      <c r="C78">
        <v>2</v>
      </c>
      <c r="D78" t="s">
        <v>138</v>
      </c>
      <c r="E78" t="s">
        <v>139</v>
      </c>
      <c r="F78" t="s">
        <v>129</v>
      </c>
      <c r="G78">
        <v>22.777418498349</v>
      </c>
      <c r="H78">
        <v>0</v>
      </c>
      <c r="I7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s="5" cm="1">
        <f t="array" ref="K78">IFERROR(AVERAGE(IF((OutputTable[GroupByKey]=OutputTable[[#This Row],[GroupByKey]]),(OutputTable[GroupByKey]=OutputTable[[#This Row],[GroupByKey]])*OutputTable[RecordedValue])),0)</f>
        <v>24.153751225057032</v>
      </c>
      <c r="L78" s="5" cm="1">
        <f t="array" ref="L78">IFERROR(_xlfn.STDEV.S(IF((OutputTable[GroupByKey]=OutputTable[[#This Row],[GroupByKey]]),(OutputTable[GroupByKey]=OutputTable[[#This Row],[GroupByKey]])*OutputTable[RecordedValue])),0)</f>
        <v>2.790438932514745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78" s="5" cm="1">
        <f t="array" ref="O78">MIN(IF((OutputTable[GroupByKey]=OutputTable[[#This Row],[GroupByKey]]),(OutputTable[GroupByKey]=OutputTable[[#This Row],[GroupByKey]])*OutputTable[RecordedValue]))</f>
        <v>16.206469520089399</v>
      </c>
      <c r="P78" s="5" cm="1">
        <f t="array" ref="P78">MAX(IF((OutputTable[GroupByKey]=OutputTable[[#This Row],[GroupByKey]]),(OutputTable[GroupByKey]=OutputTable[[#This Row],[GroupByKey]])*OutputTable[RecordedValue]))</f>
        <v>29.8247121613243</v>
      </c>
    </row>
    <row r="79" spans="1:16" x14ac:dyDescent="0.25">
      <c r="A79" t="s">
        <v>68</v>
      </c>
      <c r="B79" t="s">
        <v>70</v>
      </c>
      <c r="C79">
        <v>2</v>
      </c>
      <c r="D79" t="s">
        <v>140</v>
      </c>
      <c r="E79" t="s">
        <v>91</v>
      </c>
      <c r="F79" t="s">
        <v>129</v>
      </c>
      <c r="G79">
        <v>71.726504898257502</v>
      </c>
      <c r="H79">
        <v>0</v>
      </c>
      <c r="I7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s="5" cm="1">
        <f t="array" ref="K79">IFERROR(AVERAGE(IF((OutputTable[GroupByKey]=OutputTable[[#This Row],[GroupByKey]]),(OutputTable[GroupByKey]=OutputTable[[#This Row],[GroupByKey]])*OutputTable[RecordedValue])),0)</f>
        <v>71.709517489708347</v>
      </c>
      <c r="L79" s="5" cm="1">
        <f t="array" ref="L79">IFERROR(_xlfn.STDEV.S(IF((OutputTable[GroupByKey]=OutputTable[[#This Row],[GroupByKey]]),(OutputTable[GroupByKey]=OutputTable[[#This Row],[GroupByKey]])*OutputTable[RecordedValue])),0)</f>
        <v>0.25019982121987089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79" s="5" cm="1">
        <f t="array" ref="O79">MIN(IF((OutputTable[GroupByKey]=OutputTable[[#This Row],[GroupByKey]]),(OutputTable[GroupByKey]=OutputTable[[#This Row],[GroupByKey]])*OutputTable[RecordedValue]))</f>
        <v>70.826954480567906</v>
      </c>
      <c r="P79" s="5" cm="1">
        <f t="array" ref="P79">MAX(IF((OutputTable[GroupByKey]=OutputTable[[#This Row],[GroupByKey]]),(OutputTable[GroupByKey]=OutputTable[[#This Row],[GroupByKey]])*OutputTable[RecordedValue]))</f>
        <v>72</v>
      </c>
    </row>
    <row r="80" spans="1:16" x14ac:dyDescent="0.25">
      <c r="A80" t="s">
        <v>68</v>
      </c>
      <c r="B80" t="s">
        <v>70</v>
      </c>
      <c r="C80">
        <v>2</v>
      </c>
      <c r="D80" t="s">
        <v>141</v>
      </c>
      <c r="E80" t="s">
        <v>142</v>
      </c>
      <c r="F80" t="s">
        <v>129</v>
      </c>
      <c r="G80">
        <v>0</v>
      </c>
      <c r="H80">
        <v>0</v>
      </c>
      <c r="I8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s="5" cm="1">
        <f t="array" ref="K80">IFERROR(AVERAGE(IF((OutputTable[GroupByKey]=OutputTable[[#This Row],[GroupByKey]]),(OutputTable[GroupByKey]=OutputTable[[#This Row],[GroupByKey]])*OutputTable[RecordedValue])),0)</f>
        <v>0</v>
      </c>
      <c r="L80" s="5" cm="1">
        <f t="array" ref="L80">IFERROR(_xlfn.STDEV.S(IF((OutputTable[GroupByKey]=OutputTable[[#This Row],[GroupByKey]]),(OutputTable[GroupByKey]=OutputTable[[#This Row],[GroupByKey]])*OutputTable[RecordedValue])),0)</f>
        <v>0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" s="5" cm="1">
        <f t="array" ref="O80">MIN(IF((OutputTable[GroupByKey]=OutputTable[[#This Row],[GroupByKey]]),(OutputTable[GroupByKey]=OutputTable[[#This Row],[GroupByKey]])*OutputTable[RecordedValue]))</f>
        <v>0</v>
      </c>
      <c r="P80" s="5" cm="1">
        <f t="array" ref="P80">MAX(IF((OutputTable[GroupByKey]=OutputTable[[#This Row],[GroupByKey]]),(OutputTable[GroupByKey]=OutputTable[[#This Row],[GroupByKey]])*OutputTable[RecordedValue]))</f>
        <v>0</v>
      </c>
    </row>
    <row r="81" spans="1:16" x14ac:dyDescent="0.25">
      <c r="A81" t="s">
        <v>68</v>
      </c>
      <c r="B81" t="s">
        <v>70</v>
      </c>
      <c r="C81">
        <v>2</v>
      </c>
      <c r="D81" t="s">
        <v>143</v>
      </c>
      <c r="E81" t="s">
        <v>113</v>
      </c>
      <c r="F81" t="s">
        <v>73</v>
      </c>
      <c r="G81">
        <v>8.8839467947785007</v>
      </c>
      <c r="H81">
        <v>0</v>
      </c>
      <c r="I8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s="5" cm="1">
        <f t="array" ref="K81">IFERROR(AVERAGE(IF((OutputTable[GroupByKey]=OutputTable[[#This Row],[GroupByKey]]),(OutputTable[GroupByKey]=OutputTable[[#This Row],[GroupByKey]])*OutputTable[RecordedValue])),0)</f>
        <v>8.9631102244031808</v>
      </c>
      <c r="L81" s="5" cm="1">
        <f t="array" ref="L81">IFERROR(_xlfn.STDEV.S(IF((OutputTable[GroupByKey]=OutputTable[[#This Row],[GroupByKey]]),(OutputTable[GroupByKey]=OutputTable[[#This Row],[GroupByKey]])*OutputTable[RecordedValue])),0)</f>
        <v>0.49581158155018401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81" s="5" cm="1">
        <f t="array" ref="O81">MIN(IF((OutputTable[GroupByKey]=OutputTable[[#This Row],[GroupByKey]]),(OutputTable[GroupByKey]=OutputTable[[#This Row],[GroupByKey]])*OutputTable[RecordedValue]))</f>
        <v>7.9225733441578896</v>
      </c>
      <c r="P81" s="5" cm="1">
        <f t="array" ref="P81">MAX(IF((OutputTable[GroupByKey]=OutputTable[[#This Row],[GroupByKey]]),(OutputTable[GroupByKey]=OutputTable[[#This Row],[GroupByKey]])*OutputTable[RecordedValue]))</f>
        <v>9.9777504987156593</v>
      </c>
    </row>
    <row r="82" spans="1:16" x14ac:dyDescent="0.25">
      <c r="A82" t="s">
        <v>68</v>
      </c>
      <c r="B82" t="s">
        <v>70</v>
      </c>
      <c r="C82">
        <v>2</v>
      </c>
      <c r="D82" t="s">
        <v>144</v>
      </c>
      <c r="E82" t="s">
        <v>115</v>
      </c>
      <c r="F82" t="s">
        <v>73</v>
      </c>
      <c r="G82">
        <v>533.03680768670995</v>
      </c>
      <c r="H82">
        <v>0</v>
      </c>
      <c r="I8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s="5" cm="1">
        <f t="array" ref="K82">IFERROR(AVERAGE(IF((OutputTable[GroupByKey]=OutputTable[[#This Row],[GroupByKey]]),(OutputTable[GroupByKey]=OutputTable[[#This Row],[GroupByKey]])*OutputTable[RecordedValue])),0)</f>
        <v>537.78661346419096</v>
      </c>
      <c r="L82" s="5" cm="1">
        <f t="array" ref="L82">IFERROR(_xlfn.STDEV.S(IF((OutputTable[GroupByKey]=OutputTable[[#This Row],[GroupByKey]]),(OutputTable[GroupByKey]=OutputTable[[#This Row],[GroupByKey]])*OutputTable[RecordedValue])),0)</f>
        <v>29.748694893010981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82" s="5" cm="1">
        <f t="array" ref="O82">MIN(IF((OutputTable[GroupByKey]=OutputTable[[#This Row],[GroupByKey]]),(OutputTable[GroupByKey]=OutputTable[[#This Row],[GroupByKey]])*OutputTable[RecordedValue]))</f>
        <v>475.35440064947397</v>
      </c>
      <c r="P82" s="5" cm="1">
        <f t="array" ref="P82">MAX(IF((OutputTable[GroupByKey]=OutputTable[[#This Row],[GroupByKey]]),(OutputTable[GroupByKey]=OutputTable[[#This Row],[GroupByKey]])*OutputTable[RecordedValue]))</f>
        <v>598.66502992293999</v>
      </c>
    </row>
    <row r="83" spans="1:16" x14ac:dyDescent="0.25">
      <c r="A83" t="s">
        <v>68</v>
      </c>
      <c r="B83" t="s">
        <v>70</v>
      </c>
      <c r="C83">
        <v>2</v>
      </c>
      <c r="D83" t="s">
        <v>145</v>
      </c>
      <c r="E83" t="s">
        <v>117</v>
      </c>
      <c r="F83" t="s">
        <v>73</v>
      </c>
      <c r="G83">
        <v>0</v>
      </c>
      <c r="H83">
        <v>0</v>
      </c>
      <c r="I8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s="5" cm="1">
        <f t="array" ref="K83">IFERROR(AVERAGE(IF((OutputTable[GroupByKey]=OutputTable[[#This Row],[GroupByKey]]),(OutputTable[GroupByKey]=OutputTable[[#This Row],[GroupByKey]])*OutputTable[RecordedValue])),0)</f>
        <v>0</v>
      </c>
      <c r="L83" s="5" cm="1">
        <f t="array" ref="L83">IFERROR(_xlfn.STDEV.S(IF((OutputTable[GroupByKey]=OutputTable[[#This Row],[GroupByKey]]),(OutputTable[GroupByKey]=OutputTable[[#This Row],[GroupByKey]])*OutputTable[RecordedValue])),0)</f>
        <v>0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" s="5" cm="1">
        <f t="array" ref="O83">MIN(IF((OutputTable[GroupByKey]=OutputTable[[#This Row],[GroupByKey]]),(OutputTable[GroupByKey]=OutputTable[[#This Row],[GroupByKey]])*OutputTable[RecordedValue]))</f>
        <v>0</v>
      </c>
      <c r="P83" s="5" cm="1">
        <f t="array" ref="P83">MAX(IF((OutputTable[GroupByKey]=OutputTable[[#This Row],[GroupByKey]]),(OutputTable[GroupByKey]=OutputTable[[#This Row],[GroupByKey]])*OutputTable[RecordedValue]))</f>
        <v>0</v>
      </c>
    </row>
    <row r="84" spans="1:16" x14ac:dyDescent="0.25">
      <c r="A84" t="s">
        <v>68</v>
      </c>
      <c r="B84" t="s">
        <v>70</v>
      </c>
      <c r="C84">
        <v>2</v>
      </c>
      <c r="D84" t="s">
        <v>146</v>
      </c>
      <c r="E84" t="s">
        <v>119</v>
      </c>
      <c r="F84" t="s">
        <v>73</v>
      </c>
      <c r="G84">
        <v>157.67830770960501</v>
      </c>
      <c r="H84">
        <v>0</v>
      </c>
      <c r="I8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s="5" cm="1">
        <f t="array" ref="K84">IFERROR(AVERAGE(IF((OutputTable[GroupByKey]=OutputTable[[#This Row],[GroupByKey]]),(OutputTable[GroupByKey]=OutputTable[[#This Row],[GroupByKey]])*OutputTable[RecordedValue])),0)</f>
        <v>131.6987252883157</v>
      </c>
      <c r="L84" s="5" cm="1">
        <f t="array" ref="L84">IFERROR(_xlfn.STDEV.S(IF((OutputTable[GroupByKey]=OutputTable[[#This Row],[GroupByKey]]),(OutputTable[GroupByKey]=OutputTable[[#This Row],[GroupByKey]])*OutputTable[RecordedValue])),0)</f>
        <v>195.03180772236345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84" s="5" cm="1">
        <f t="array" ref="O84">MIN(IF((OutputTable[GroupByKey]=OutputTable[[#This Row],[GroupByKey]]),(OutputTable[GroupByKey]=OutputTable[[#This Row],[GroupByKey]])*OutputTable[RecordedValue]))</f>
        <v>10.054421984212899</v>
      </c>
      <c r="P84" s="5" cm="1">
        <f t="array" ref="P84">MAX(IF((OutputTable[GroupByKey]=OutputTable[[#This Row],[GroupByKey]]),(OutputTable[GroupByKey]=OutputTable[[#This Row],[GroupByKey]])*OutputTable[RecordedValue]))</f>
        <v>1200.8160491271699</v>
      </c>
    </row>
    <row r="85" spans="1:16" x14ac:dyDescent="0.25">
      <c r="A85" t="s">
        <v>68</v>
      </c>
      <c r="B85" t="s">
        <v>70</v>
      </c>
      <c r="C85">
        <v>2</v>
      </c>
      <c r="D85" t="s">
        <v>147</v>
      </c>
      <c r="E85" t="s">
        <v>121</v>
      </c>
      <c r="F85" t="s">
        <v>73</v>
      </c>
      <c r="G85">
        <v>145</v>
      </c>
      <c r="H85">
        <v>0</v>
      </c>
      <c r="I8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s="5" cm="1">
        <f t="array" ref="K85">IFERROR(AVERAGE(IF((OutputTable[GroupByKey]=OutputTable[[#This Row],[GroupByKey]]),(OutputTable[GroupByKey]=OutputTable[[#This Row],[GroupByKey]])*OutputTable[RecordedValue])),0)</f>
        <v>145</v>
      </c>
      <c r="L85" s="5" cm="1">
        <f t="array" ref="L85">IFERROR(_xlfn.STDEV.S(IF((OutputTable[GroupByKey]=OutputTable[[#This Row],[GroupByKey]]),(OutputTable[GroupByKey]=OutputTable[[#This Row],[GroupByKey]])*OutputTable[RecordedValue])),0)</f>
        <v>0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s="5" cm="1">
        <f t="array" ref="O85">MIN(IF((OutputTable[GroupByKey]=OutputTable[[#This Row],[GroupByKey]]),(OutputTable[GroupByKey]=OutputTable[[#This Row],[GroupByKey]])*OutputTable[RecordedValue]))</f>
        <v>145</v>
      </c>
      <c r="P85" s="5" cm="1">
        <f t="array" ref="P85">MAX(IF((OutputTable[GroupByKey]=OutputTable[[#This Row],[GroupByKey]]),(OutputTable[GroupByKey]=OutputTable[[#This Row],[GroupByKey]])*OutputTable[RecordedValue]))</f>
        <v>145</v>
      </c>
    </row>
    <row r="86" spans="1:16" x14ac:dyDescent="0.25">
      <c r="A86" t="s">
        <v>68</v>
      </c>
      <c r="B86" t="s">
        <v>70</v>
      </c>
      <c r="C86">
        <v>2</v>
      </c>
      <c r="D86" t="s">
        <v>148</v>
      </c>
      <c r="E86" t="s">
        <v>123</v>
      </c>
      <c r="F86" t="s">
        <v>73</v>
      </c>
      <c r="G86">
        <v>144</v>
      </c>
      <c r="H86">
        <v>0</v>
      </c>
      <c r="I8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s="5" cm="1">
        <f t="array" ref="K86">IFERROR(AVERAGE(IF((OutputTable[GroupByKey]=OutputTable[[#This Row],[GroupByKey]]),(OutputTable[GroupByKey]=OutputTable[[#This Row],[GroupByKey]])*OutputTable[RecordedValue])),0)</f>
        <v>143.58000000000001</v>
      </c>
      <c r="L86" s="5" cm="1">
        <f t="array" ref="L86">IFERROR(_xlfn.STDEV.S(IF((OutputTable[GroupByKey]=OutputTable[[#This Row],[GroupByKey]]),(OutputTable[GroupByKey]=OutputTable[[#This Row],[GroupByKey]])*OutputTable[RecordedValue])),0)</f>
        <v>0.67279496224666424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86" s="5" cm="1">
        <f t="array" ref="O86">MIN(IF((OutputTable[GroupByKey]=OutputTable[[#This Row],[GroupByKey]]),(OutputTable[GroupByKey]=OutputTable[[#This Row],[GroupByKey]])*OutputTable[RecordedValue]))</f>
        <v>142</v>
      </c>
      <c r="P86" s="5" cm="1">
        <f t="array" ref="P86">MAX(IF((OutputTable[GroupByKey]=OutputTable[[#This Row],[GroupByKey]]),(OutputTable[GroupByKey]=OutputTable[[#This Row],[GroupByKey]])*OutputTable[RecordedValue]))</f>
        <v>144</v>
      </c>
    </row>
    <row r="87" spans="1:16" x14ac:dyDescent="0.25">
      <c r="A87" t="s">
        <v>68</v>
      </c>
      <c r="B87" t="s">
        <v>70</v>
      </c>
      <c r="C87">
        <v>2</v>
      </c>
      <c r="D87" t="s">
        <v>149</v>
      </c>
      <c r="E87" t="s">
        <v>125</v>
      </c>
      <c r="F87" t="s">
        <v>73</v>
      </c>
      <c r="G87">
        <v>8.8839467947785007</v>
      </c>
      <c r="H87">
        <v>0</v>
      </c>
      <c r="I8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s="5" cm="1">
        <f t="array" ref="K87">IFERROR(AVERAGE(IF((OutputTable[GroupByKey]=OutputTable[[#This Row],[GroupByKey]]),(OutputTable[GroupByKey]=OutputTable[[#This Row],[GroupByKey]])*OutputTable[RecordedValue])),0)</f>
        <v>8.9631102244031808</v>
      </c>
      <c r="L87" s="5" cm="1">
        <f t="array" ref="L87">IFERROR(_xlfn.STDEV.S(IF((OutputTable[GroupByKey]=OutputTable[[#This Row],[GroupByKey]]),(OutputTable[GroupByKey]=OutputTable[[#This Row],[GroupByKey]])*OutputTable[RecordedValue])),0)</f>
        <v>0.49581158155018401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87" s="5" cm="1">
        <f t="array" ref="O87">MIN(IF((OutputTable[GroupByKey]=OutputTable[[#This Row],[GroupByKey]]),(OutputTable[GroupByKey]=OutputTable[[#This Row],[GroupByKey]])*OutputTable[RecordedValue]))</f>
        <v>7.9225733441578896</v>
      </c>
      <c r="P87" s="5" cm="1">
        <f t="array" ref="P87">MAX(IF((OutputTable[GroupByKey]=OutputTable[[#This Row],[GroupByKey]]),(OutputTable[GroupByKey]=OutputTable[[#This Row],[GroupByKey]])*OutputTable[RecordedValue]))</f>
        <v>9.9777504987156593</v>
      </c>
    </row>
    <row r="88" spans="1:16" x14ac:dyDescent="0.25">
      <c r="A88" t="s">
        <v>68</v>
      </c>
      <c r="B88" t="s">
        <v>70</v>
      </c>
      <c r="C88">
        <v>2</v>
      </c>
      <c r="D88" t="s">
        <v>150</v>
      </c>
      <c r="E88" t="s">
        <v>127</v>
      </c>
      <c r="F88" t="s">
        <v>73</v>
      </c>
      <c r="G88">
        <v>690.71511539631501</v>
      </c>
      <c r="H88">
        <v>0</v>
      </c>
      <c r="I8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s="5" cm="1">
        <f t="array" ref="K88">IFERROR(AVERAGE(IF((OutputTable[GroupByKey]=OutputTable[[#This Row],[GroupByKey]]),(OutputTable[GroupByKey]=OutputTable[[#This Row],[GroupByKey]])*OutputTable[RecordedValue])),0)</f>
        <v>669.48533875250666</v>
      </c>
      <c r="L88" s="5" cm="1">
        <f t="array" ref="L88">IFERROR(_xlfn.STDEV.S(IF((OutputTable[GroupByKey]=OutputTable[[#This Row],[GroupByKey]]),(OutputTable[GroupByKey]=OutputTable[[#This Row],[GroupByKey]])*OutputTable[RecordedValue])),0)</f>
        <v>209.81217768405702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88" s="5" cm="1">
        <f t="array" ref="O88">MIN(IF((OutputTable[GroupByKey]=OutputTable[[#This Row],[GroupByKey]]),(OutputTable[GroupByKey]=OutputTable[[#This Row],[GroupByKey]])*OutputTable[RecordedValue]))</f>
        <v>507.16931004698603</v>
      </c>
      <c r="P88" s="5" cm="1">
        <f t="array" ref="P88">MAX(IF((OutputTable[GroupByKey]=OutputTable[[#This Row],[GroupByKey]]),(OutputTable[GroupByKey]=OutputTable[[#This Row],[GroupByKey]])*OutputTable[RecordedValue]))</f>
        <v>1790.3663033289099</v>
      </c>
    </row>
    <row r="89" spans="1:16" x14ac:dyDescent="0.25">
      <c r="A89" t="s">
        <v>68</v>
      </c>
      <c r="B89" t="s">
        <v>70</v>
      </c>
      <c r="C89">
        <v>2</v>
      </c>
      <c r="D89" t="s">
        <v>151</v>
      </c>
      <c r="E89" t="s">
        <v>121</v>
      </c>
      <c r="F89" t="s">
        <v>87</v>
      </c>
      <c r="G89">
        <v>145</v>
      </c>
      <c r="H89">
        <v>0</v>
      </c>
      <c r="I89" s="5" t="str">
        <f>OutputTable[[#This Row],[ProjectName]]&amp;OutputTable[[#This Row],[Name]]&amp;OutputTable[[#This Row],[Type]]&amp;OutputTable[[#This Row],[Source]]</f>
        <v>Airport Security AnalysisEntity 1.NumberInNumber InEntity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s="5" cm="1">
        <f t="array" ref="K89">IFERROR(AVERAGE(IF((OutputTable[GroupByKey]=OutputTable[[#This Row],[GroupByKey]]),(OutputTable[GroupByKey]=OutputTable[[#This Row],[GroupByKey]])*OutputTable[RecordedValue])),0)</f>
        <v>145</v>
      </c>
      <c r="L89" s="5" cm="1">
        <f t="array" ref="L89">IFERROR(_xlfn.STDEV.S(IF((OutputTable[GroupByKey]=OutputTable[[#This Row],[GroupByKey]]),(OutputTable[GroupByKey]=OutputTable[[#This Row],[GroupByKey]])*OutputTable[RecordedValue])),0)</f>
        <v>0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" s="5" cm="1">
        <f t="array" ref="O89">MIN(IF((OutputTable[GroupByKey]=OutputTable[[#This Row],[GroupByKey]]),(OutputTable[GroupByKey]=OutputTable[[#This Row],[GroupByKey]])*OutputTable[RecordedValue]))</f>
        <v>145</v>
      </c>
      <c r="P89" s="5" cm="1">
        <f t="array" ref="P89">MAX(IF((OutputTable[GroupByKey]=OutputTable[[#This Row],[GroupByKey]]),(OutputTable[GroupByKey]=OutputTable[[#This Row],[GroupByKey]])*OutputTable[RecordedValue]))</f>
        <v>145</v>
      </c>
    </row>
    <row r="90" spans="1:16" x14ac:dyDescent="0.25">
      <c r="A90" t="s">
        <v>68</v>
      </c>
      <c r="B90" t="s">
        <v>70</v>
      </c>
      <c r="C90">
        <v>2</v>
      </c>
      <c r="D90" t="s">
        <v>152</v>
      </c>
      <c r="E90" t="s">
        <v>123</v>
      </c>
      <c r="F90" t="s">
        <v>87</v>
      </c>
      <c r="G90">
        <v>141</v>
      </c>
      <c r="H90">
        <v>0</v>
      </c>
      <c r="I9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s="5" cm="1">
        <f t="array" ref="K90">IFERROR(AVERAGE(IF((OutputTable[GroupByKey]=OutputTable[[#This Row],[GroupByKey]]),(OutputTable[GroupByKey]=OutputTable[[#This Row],[GroupByKey]])*OutputTable[RecordedValue])),0)</f>
        <v>141.38</v>
      </c>
      <c r="L90" s="5" cm="1">
        <f t="array" ref="L90">IFERROR(_xlfn.STDEV.S(IF((OutputTable[GroupByKey]=OutputTable[[#This Row],[GroupByKey]]),(OutputTable[GroupByKey]=OutputTable[[#This Row],[GroupByKey]])*OutputTable[RecordedValue])),0)</f>
        <v>1.9988772358705846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90" s="5" cm="1">
        <f t="array" ref="O90">MIN(IF((OutputTable[GroupByKey]=OutputTable[[#This Row],[GroupByKey]]),(OutputTable[GroupByKey]=OutputTable[[#This Row],[GroupByKey]])*OutputTable[RecordedValue]))</f>
        <v>134</v>
      </c>
      <c r="P90" s="5" cm="1">
        <f t="array" ref="P90">MAX(IF((OutputTable[GroupByKey]=OutputTable[[#This Row],[GroupByKey]]),(OutputTable[GroupByKey]=OutputTable[[#This Row],[GroupByKey]])*OutputTable[RecordedValue]))</f>
        <v>144</v>
      </c>
    </row>
    <row r="91" spans="1:16" x14ac:dyDescent="0.25">
      <c r="A91" t="s">
        <v>68</v>
      </c>
      <c r="B91" t="s">
        <v>70</v>
      </c>
      <c r="C91">
        <v>2</v>
      </c>
      <c r="D91" t="s">
        <v>153</v>
      </c>
      <c r="E91" t="s">
        <v>113</v>
      </c>
      <c r="F91" t="s">
        <v>73</v>
      </c>
      <c r="G91">
        <v>1.7467493036817601</v>
      </c>
      <c r="H91">
        <v>0</v>
      </c>
      <c r="I91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s="5" cm="1">
        <f t="array" ref="K91">IFERROR(AVERAGE(IF((OutputTable[GroupByKey]=OutputTable[[#This Row],[GroupByKey]]),(OutputTable[GroupByKey]=OutputTable[[#This Row],[GroupByKey]])*OutputTable[RecordedValue])),0)</f>
        <v>1.713056712445395</v>
      </c>
      <c r="L91" s="5" cm="1">
        <f t="array" ref="L91">IFERROR(_xlfn.STDEV.S(IF((OutputTable[GroupByKey]=OutputTable[[#This Row],[GroupByKey]]),(OutputTable[GroupByKey]=OutputTable[[#This Row],[GroupByKey]])*OutputTable[RecordedValue])),0)</f>
        <v>0.74877386075301833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91" s="5" cm="1">
        <f t="array" ref="O91">MIN(IF((OutputTable[GroupByKey]=OutputTable[[#This Row],[GroupByKey]]),(OutputTable[GroupByKey]=OutputTable[[#This Row],[GroupByKey]])*OutputTable[RecordedValue]))</f>
        <v>0.396443199122197</v>
      </c>
      <c r="P91" s="5" cm="1">
        <f t="array" ref="P91">MAX(IF((OutputTable[GroupByKey]=OutputTable[[#This Row],[GroupByKey]]),(OutputTable[GroupByKey]=OutputTable[[#This Row],[GroupByKey]])*OutputTable[RecordedValue]))</f>
        <v>4.3293745592479498</v>
      </c>
    </row>
    <row r="92" spans="1:16" x14ac:dyDescent="0.25">
      <c r="A92" t="s">
        <v>68</v>
      </c>
      <c r="B92" t="s">
        <v>70</v>
      </c>
      <c r="C92">
        <v>2</v>
      </c>
      <c r="D92" t="s">
        <v>154</v>
      </c>
      <c r="E92" t="s">
        <v>115</v>
      </c>
      <c r="F92" t="s">
        <v>73</v>
      </c>
      <c r="G92">
        <v>52.402479110452802</v>
      </c>
      <c r="H92">
        <v>0</v>
      </c>
      <c r="I92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s="5" cm="1">
        <f t="array" ref="K92">IFERROR(AVERAGE(IF((OutputTable[GroupByKey]=OutputTable[[#This Row],[GroupByKey]]),(OutputTable[GroupByKey]=OutputTable[[#This Row],[GroupByKey]])*OutputTable[RecordedValue])),0)</f>
        <v>51.391701373361848</v>
      </c>
      <c r="L92" s="5" cm="1">
        <f t="array" ref="L92">IFERROR(_xlfn.STDEV.S(IF((OutputTable[GroupByKey]=OutputTable[[#This Row],[GroupByKey]]),(OutputTable[GroupByKey]=OutputTable[[#This Row],[GroupByKey]])*OutputTable[RecordedValue])),0)</f>
        <v>22.463215822590577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92" s="5" cm="1">
        <f t="array" ref="O92">MIN(IF((OutputTable[GroupByKey]=OutputTable[[#This Row],[GroupByKey]]),(OutputTable[GroupByKey]=OutputTable[[#This Row],[GroupByKey]])*OutputTable[RecordedValue]))</f>
        <v>11.8932959736659</v>
      </c>
      <c r="P92" s="5" cm="1">
        <f t="array" ref="P92">MAX(IF((OutputTable[GroupByKey]=OutputTable[[#This Row],[GroupByKey]]),(OutputTable[GroupByKey]=OutputTable[[#This Row],[GroupByKey]])*OutputTable[RecordedValue]))</f>
        <v>129.881236777438</v>
      </c>
    </row>
    <row r="93" spans="1:16" x14ac:dyDescent="0.25">
      <c r="A93" t="s">
        <v>68</v>
      </c>
      <c r="B93" t="s">
        <v>70</v>
      </c>
      <c r="C93">
        <v>2</v>
      </c>
      <c r="D93" t="s">
        <v>155</v>
      </c>
      <c r="E93" t="s">
        <v>117</v>
      </c>
      <c r="F93" t="s">
        <v>73</v>
      </c>
      <c r="G93">
        <v>0</v>
      </c>
      <c r="H93">
        <v>0</v>
      </c>
      <c r="I93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s="5" cm="1">
        <f t="array" ref="K93">IFERROR(AVERAGE(IF((OutputTable[GroupByKey]=OutputTable[[#This Row],[GroupByKey]]),(OutputTable[GroupByKey]=OutputTable[[#This Row],[GroupByKey]])*OutputTable[RecordedValue])),0)</f>
        <v>0</v>
      </c>
      <c r="L93" s="5" cm="1">
        <f t="array" ref="L93">IFERROR(_xlfn.STDEV.S(IF((OutputTable[GroupByKey]=OutputTable[[#This Row],[GroupByKey]]),(OutputTable[GroupByKey]=OutputTable[[#This Row],[GroupByKey]])*OutputTable[RecordedValue])),0)</f>
        <v>0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" s="5" cm="1">
        <f t="array" ref="O93">MIN(IF((OutputTable[GroupByKey]=OutputTable[[#This Row],[GroupByKey]]),(OutputTable[GroupByKey]=OutputTable[[#This Row],[GroupByKey]])*OutputTable[RecordedValue]))</f>
        <v>0</v>
      </c>
      <c r="P93" s="5" cm="1">
        <f t="array" ref="P93">MAX(IF((OutputTable[GroupByKey]=OutputTable[[#This Row],[GroupByKey]]),(OutputTable[GroupByKey]=OutputTable[[#This Row],[GroupByKey]])*OutputTable[RecordedValue]))</f>
        <v>0</v>
      </c>
    </row>
    <row r="94" spans="1:16" x14ac:dyDescent="0.25">
      <c r="A94" t="s">
        <v>68</v>
      </c>
      <c r="B94" t="s">
        <v>70</v>
      </c>
      <c r="C94">
        <v>2</v>
      </c>
      <c r="D94" t="s">
        <v>156</v>
      </c>
      <c r="E94" t="s">
        <v>119</v>
      </c>
      <c r="F94" t="s">
        <v>73</v>
      </c>
      <c r="G94">
        <v>4.1629198454992</v>
      </c>
      <c r="H94">
        <v>0</v>
      </c>
      <c r="I94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s="5" cm="1">
        <f t="array" ref="K94">IFERROR(AVERAGE(IF((OutputTable[GroupByKey]=OutputTable[[#This Row],[GroupByKey]]),(OutputTable[GroupByKey]=OutputTable[[#This Row],[GroupByKey]])*OutputTable[RecordedValue])),0)</f>
        <v>10.739644005751</v>
      </c>
      <c r="L94" s="5" cm="1">
        <f t="array" ref="L94">IFERROR(_xlfn.STDEV.S(IF((OutputTable[GroupByKey]=OutputTable[[#This Row],[GroupByKey]]),(OutputTable[GroupByKey]=OutputTable[[#This Row],[GroupByKey]])*OutputTable[RecordedValue])),0)</f>
        <v>15.385582994074571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94" s="5" cm="1">
        <f t="array" ref="O94">MIN(IF((OutputTable[GroupByKey]=OutputTable[[#This Row],[GroupByKey]]),(OutputTable[GroupByKey]=OutputTable[[#This Row],[GroupByKey]])*OutputTable[RecordedValue]))</f>
        <v>0</v>
      </c>
      <c r="P94" s="5" cm="1">
        <f t="array" ref="P94">MAX(IF((OutputTable[GroupByKey]=OutputTable[[#This Row],[GroupByKey]]),(OutputTable[GroupByKey]=OutputTable[[#This Row],[GroupByKey]])*OutputTable[RecordedValue]))</f>
        <v>76.907804000367904</v>
      </c>
    </row>
    <row r="95" spans="1:16" x14ac:dyDescent="0.25">
      <c r="A95" t="s">
        <v>68</v>
      </c>
      <c r="B95" t="s">
        <v>70</v>
      </c>
      <c r="C95">
        <v>2</v>
      </c>
      <c r="D95" t="s">
        <v>157</v>
      </c>
      <c r="E95" t="s">
        <v>121</v>
      </c>
      <c r="F95" t="s">
        <v>73</v>
      </c>
      <c r="G95">
        <v>7</v>
      </c>
      <c r="H95">
        <v>0</v>
      </c>
      <c r="I95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s="5" cm="1">
        <f t="array" ref="K95">IFERROR(AVERAGE(IF((OutputTable[GroupByKey]=OutputTable[[#This Row],[GroupByKey]]),(OutputTable[GroupByKey]=OutputTable[[#This Row],[GroupByKey]])*OutputTable[RecordedValue])),0)</f>
        <v>6.74</v>
      </c>
      <c r="L95" s="5" cm="1">
        <f t="array" ref="L95">IFERROR(_xlfn.STDEV.S(IF((OutputTable[GroupByKey]=OutputTable[[#This Row],[GroupByKey]]),(OutputTable[GroupByKey]=OutputTable[[#This Row],[GroupByKey]])*OutputTable[RecordedValue])),0)</f>
        <v>2.6711611783672518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95" s="5" cm="1">
        <f t="array" ref="O95">MIN(IF((OutputTable[GroupByKey]=OutputTable[[#This Row],[GroupByKey]]),(OutputTable[GroupByKey]=OutputTable[[#This Row],[GroupByKey]])*OutputTable[RecordedValue]))</f>
        <v>2</v>
      </c>
      <c r="P95" s="5" cm="1">
        <f t="array" ref="P95">MAX(IF((OutputTable[GroupByKey]=OutputTable[[#This Row],[GroupByKey]]),(OutputTable[GroupByKey]=OutputTable[[#This Row],[GroupByKey]])*OutputTable[RecordedValue]))</f>
        <v>16</v>
      </c>
    </row>
    <row r="96" spans="1:16" x14ac:dyDescent="0.25">
      <c r="A96" t="s">
        <v>68</v>
      </c>
      <c r="B96" t="s">
        <v>70</v>
      </c>
      <c r="C96">
        <v>2</v>
      </c>
      <c r="D96" t="s">
        <v>158</v>
      </c>
      <c r="E96" t="s">
        <v>123</v>
      </c>
      <c r="F96" t="s">
        <v>73</v>
      </c>
      <c r="G96">
        <v>7</v>
      </c>
      <c r="H96">
        <v>0</v>
      </c>
      <c r="I96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s="5" cm="1">
        <f t="array" ref="K96">IFERROR(AVERAGE(IF((OutputTable[GroupByKey]=OutputTable[[#This Row],[GroupByKey]]),(OutputTable[GroupByKey]=OutputTable[[#This Row],[GroupByKey]])*OutputTable[RecordedValue])),0)</f>
        <v>6.66</v>
      </c>
      <c r="L96" s="5" cm="1">
        <f t="array" ref="L96">IFERROR(_xlfn.STDEV.S(IF((OutputTable[GroupByKey]=OutputTable[[#This Row],[GroupByKey]]),(OutputTable[GroupByKey]=OutputTable[[#This Row],[GroupByKey]])*OutputTable[RecordedValue])),0)</f>
        <v>2.6233644078409171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96" s="5" cm="1">
        <f t="array" ref="O96">MIN(IF((OutputTable[GroupByKey]=OutputTable[[#This Row],[GroupByKey]]),(OutputTable[GroupByKey]=OutputTable[[#This Row],[GroupByKey]])*OutputTable[RecordedValue]))</f>
        <v>2</v>
      </c>
      <c r="P96" s="5" cm="1">
        <f t="array" ref="P96">MAX(IF((OutputTable[GroupByKey]=OutputTable[[#This Row],[GroupByKey]]),(OutputTable[GroupByKey]=OutputTable[[#This Row],[GroupByKey]])*OutputTable[RecordedValue]))</f>
        <v>16</v>
      </c>
    </row>
    <row r="97" spans="1:16" x14ac:dyDescent="0.25">
      <c r="A97" t="s">
        <v>68</v>
      </c>
      <c r="B97" t="s">
        <v>70</v>
      </c>
      <c r="C97">
        <v>2</v>
      </c>
      <c r="D97" t="s">
        <v>159</v>
      </c>
      <c r="E97" t="s">
        <v>125</v>
      </c>
      <c r="F97" t="s">
        <v>73</v>
      </c>
      <c r="G97">
        <v>1.7467493036817601</v>
      </c>
      <c r="H97">
        <v>0</v>
      </c>
      <c r="I97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s="5" cm="1">
        <f t="array" ref="K97">IFERROR(AVERAGE(IF((OutputTable[GroupByKey]=OutputTable[[#This Row],[GroupByKey]]),(OutputTable[GroupByKey]=OutputTable[[#This Row],[GroupByKey]])*OutputTable[RecordedValue])),0)</f>
        <v>1.713056712445395</v>
      </c>
      <c r="L97" s="5" cm="1">
        <f t="array" ref="L97">IFERROR(_xlfn.STDEV.S(IF((OutputTable[GroupByKey]=OutputTable[[#This Row],[GroupByKey]]),(OutputTable[GroupByKey]=OutputTable[[#This Row],[GroupByKey]])*OutputTable[RecordedValue])),0)</f>
        <v>0.74877386075301833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97" s="5" cm="1">
        <f t="array" ref="O97">MIN(IF((OutputTable[GroupByKey]=OutputTable[[#This Row],[GroupByKey]]),(OutputTable[GroupByKey]=OutputTable[[#This Row],[GroupByKey]])*OutputTable[RecordedValue]))</f>
        <v>0.396443199122197</v>
      </c>
      <c r="P97" s="5" cm="1">
        <f t="array" ref="P97">MAX(IF((OutputTable[GroupByKey]=OutputTable[[#This Row],[GroupByKey]]),(OutputTable[GroupByKey]=OutputTable[[#This Row],[GroupByKey]])*OutputTable[RecordedValue]))</f>
        <v>4.3293745592479498</v>
      </c>
    </row>
    <row r="98" spans="1:16" x14ac:dyDescent="0.25">
      <c r="A98" t="s">
        <v>68</v>
      </c>
      <c r="B98" t="s">
        <v>70</v>
      </c>
      <c r="C98">
        <v>2</v>
      </c>
      <c r="D98" t="s">
        <v>160</v>
      </c>
      <c r="E98" t="s">
        <v>127</v>
      </c>
      <c r="F98" t="s">
        <v>73</v>
      </c>
      <c r="G98">
        <v>56.565398955951999</v>
      </c>
      <c r="H98">
        <v>0</v>
      </c>
      <c r="I98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s="5" cm="1">
        <f t="array" ref="K98">IFERROR(AVERAGE(IF((OutputTable[GroupByKey]=OutputTable[[#This Row],[GroupByKey]]),(OutputTable[GroupByKey]=OutputTable[[#This Row],[GroupByKey]])*OutputTable[RecordedValue])),0)</f>
        <v>62.131345379112837</v>
      </c>
      <c r="L98" s="5" cm="1">
        <f t="array" ref="L98">IFERROR(_xlfn.STDEV.S(IF((OutputTable[GroupByKey]=OutputTable[[#This Row],[GroupByKey]]),(OutputTable[GroupByKey]=OutputTable[[#This Row],[GroupByKey]])*OutputTable[RecordedValue])),0)</f>
        <v>32.520844078842771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98" s="5" cm="1">
        <f t="array" ref="O98">MIN(IF((OutputTable[GroupByKey]=OutputTable[[#This Row],[GroupByKey]]),(OutputTable[GroupByKey]=OutputTable[[#This Row],[GroupByKey]])*OutputTable[RecordedValue]))</f>
        <v>13.9204055285142</v>
      </c>
      <c r="P98" s="5" cm="1">
        <f t="array" ref="P98">MAX(IF((OutputTable[GroupByKey]=OutputTable[[#This Row],[GroupByKey]]),(OutputTable[GroupByKey]=OutputTable[[#This Row],[GroupByKey]])*OutputTable[RecordedValue]))</f>
        <v>182.68949067350201</v>
      </c>
    </row>
    <row r="99" spans="1:16" x14ac:dyDescent="0.25">
      <c r="A99" t="s">
        <v>68</v>
      </c>
      <c r="B99" t="s">
        <v>70</v>
      </c>
      <c r="C99">
        <v>2</v>
      </c>
      <c r="D99" t="s">
        <v>161</v>
      </c>
      <c r="E99" t="s">
        <v>137</v>
      </c>
      <c r="F99" t="s">
        <v>107</v>
      </c>
      <c r="G99">
        <v>0.87337465184088003</v>
      </c>
      <c r="H99">
        <v>0</v>
      </c>
      <c r="I9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s="5" cm="1">
        <f t="array" ref="K99">IFERROR(AVERAGE(IF((OutputTable[GroupByKey]=OutputTable[[#This Row],[GroupByKey]]),(OutputTable[GroupByKey]=OutputTable[[#This Row],[GroupByKey]])*OutputTable[RecordedValue])),0)</f>
        <v>0.85652835622269752</v>
      </c>
      <c r="L99" s="5" cm="1">
        <f t="array" ref="L99">IFERROR(_xlfn.STDEV.S(IF((OutputTable[GroupByKey]=OutputTable[[#This Row],[GroupByKey]]),(OutputTable[GroupByKey]=OutputTable[[#This Row],[GroupByKey]])*OutputTable[RecordedValue])),0)</f>
        <v>0.37438693037650955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99" s="5" cm="1">
        <f t="array" ref="O99">MIN(IF((OutputTable[GroupByKey]=OutputTable[[#This Row],[GroupByKey]]),(OutputTable[GroupByKey]=OutputTable[[#This Row],[GroupByKey]])*OutputTable[RecordedValue]))</f>
        <v>0.198221599561099</v>
      </c>
      <c r="P99" s="5" cm="1">
        <f t="array" ref="P99">MAX(IF((OutputTable[GroupByKey]=OutputTable[[#This Row],[GroupByKey]]),(OutputTable[GroupByKey]=OutputTable[[#This Row],[GroupByKey]])*OutputTable[RecordedValue]))</f>
        <v>2.16468727962397</v>
      </c>
    </row>
    <row r="100" spans="1:16" x14ac:dyDescent="0.25">
      <c r="A100" t="s">
        <v>68</v>
      </c>
      <c r="B100" t="s">
        <v>70</v>
      </c>
      <c r="C100">
        <v>2</v>
      </c>
      <c r="D100" t="s">
        <v>162</v>
      </c>
      <c r="E100" t="s">
        <v>139</v>
      </c>
      <c r="F100" t="s">
        <v>107</v>
      </c>
      <c r="G100">
        <v>11.1266253481591</v>
      </c>
      <c r="H100">
        <v>0</v>
      </c>
      <c r="I10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s="5" cm="1">
        <f t="array" ref="K100">IFERROR(AVERAGE(IF((OutputTable[GroupByKey]=OutputTable[[#This Row],[GroupByKey]]),(OutputTable[GroupByKey]=OutputTable[[#This Row],[GroupByKey]])*OutputTable[RecordedValue])),0)</f>
        <v>11.137209966710371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0.38257169656624557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00" s="5" cm="1">
        <f t="array" ref="O100">MIN(IF((OutputTable[GroupByKey]=OutputTable[[#This Row],[GroupByKey]]),(OutputTable[GroupByKey]=OutputTable[[#This Row],[GroupByKey]])*OutputTable[RecordedValue]))</f>
        <v>9.8353127203760309</v>
      </c>
      <c r="P100" s="5" cm="1">
        <f t="array" ref="P100">MAX(IF((OutputTable[GroupByKey]=OutputTable[[#This Row],[GroupByKey]]),(OutputTable[GroupByKey]=OutputTable[[#This Row],[GroupByKey]])*OutputTable[RecordedValue]))</f>
        <v>11.8017784004389</v>
      </c>
    </row>
    <row r="101" spans="1:16" x14ac:dyDescent="0.25">
      <c r="A101" t="s">
        <v>68</v>
      </c>
      <c r="B101" t="s">
        <v>70</v>
      </c>
      <c r="C101">
        <v>2</v>
      </c>
      <c r="D101" t="s">
        <v>163</v>
      </c>
      <c r="E101" t="s">
        <v>164</v>
      </c>
      <c r="F101" t="s">
        <v>107</v>
      </c>
      <c r="G101">
        <v>7</v>
      </c>
      <c r="H101">
        <v>0</v>
      </c>
      <c r="I10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s="5" cm="1">
        <f t="array" ref="K101">IFERROR(AVERAGE(IF((OutputTable[GroupByKey]=OutputTable[[#This Row],[GroupByKey]]),(OutputTable[GroupByKey]=OutputTable[[#This Row],[GroupByKey]])*OutputTable[RecordedValue])),0)</f>
        <v>6.72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2.6729178430917711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01" s="5" cm="1">
        <f t="array" ref="O101">MIN(IF((OutputTable[GroupByKey]=OutputTable[[#This Row],[GroupByKey]]),(OutputTable[GroupByKey]=OutputTable[[#This Row],[GroupByKey]])*OutputTable[RecordedValue]))</f>
        <v>2</v>
      </c>
      <c r="P101" s="5" cm="1">
        <f t="array" ref="P101">MAX(IF((OutputTable[GroupByKey]=OutputTable[[#This Row],[GroupByKey]]),(OutputTable[GroupByKey]=OutputTable[[#This Row],[GroupByKey]])*OutputTable[RecordedValue]))</f>
        <v>16</v>
      </c>
    </row>
    <row r="102" spans="1:16" x14ac:dyDescent="0.25">
      <c r="A102" t="s">
        <v>68</v>
      </c>
      <c r="B102" t="s">
        <v>70</v>
      </c>
      <c r="C102">
        <v>2</v>
      </c>
      <c r="D102" t="s">
        <v>165</v>
      </c>
      <c r="E102" t="s">
        <v>166</v>
      </c>
      <c r="F102" t="s">
        <v>107</v>
      </c>
      <c r="G102">
        <v>7.2781220986740003E-2</v>
      </c>
      <c r="H102">
        <v>0</v>
      </c>
      <c r="I10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s="5" cm="1">
        <f t="array" ref="K102">IFERROR(AVERAGE(IF((OutputTable[GroupByKey]=OutputTable[[#This Row],[GroupByKey]]),(OutputTable[GroupByKey]=OutputTable[[#This Row],[GroupByKey]])*OutputTable[RecordedValue])),0)</f>
        <v>7.1899169440802421E-2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3.1880974713854024E-2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02" s="5" cm="1">
        <f t="array" ref="O102">MIN(IF((OutputTable[GroupByKey]=OutputTable[[#This Row],[GroupByKey]]),(OutputTable[GroupByKey]=OutputTable[[#This Row],[GroupByKey]])*OutputTable[RecordedValue]))</f>
        <v>1.6518466630091499E-2</v>
      </c>
      <c r="P102" s="5" cm="1">
        <f t="array" ref="P102">MAX(IF((OutputTable[GroupByKey]=OutputTable[[#This Row],[GroupByKey]]),(OutputTable[GroupByKey]=OutputTable[[#This Row],[GroupByKey]])*OutputTable[RecordedValue]))</f>
        <v>0.18039060663533099</v>
      </c>
    </row>
    <row r="103" spans="1:16" x14ac:dyDescent="0.25">
      <c r="A103" t="s">
        <v>68</v>
      </c>
      <c r="B103" t="s">
        <v>70</v>
      </c>
      <c r="C103">
        <v>2</v>
      </c>
      <c r="D103" t="s">
        <v>167</v>
      </c>
      <c r="E103" t="s">
        <v>142</v>
      </c>
      <c r="F103" t="s">
        <v>107</v>
      </c>
      <c r="G103">
        <v>0</v>
      </c>
      <c r="H103">
        <v>0</v>
      </c>
      <c r="I10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s="5" cm="1">
        <f t="array" ref="K103">IFERROR(AVERAGE(IF((OutputTable[GroupByKey]=OutputTable[[#This Row],[GroupByKey]]),(OutputTable[GroupByKey]=OutputTable[[#This Row],[GroupByKey]])*OutputTable[RecordedValue])),0)</f>
        <v>0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" s="5" cm="1">
        <f t="array" ref="O103">MIN(IF((OutputTable[GroupByKey]=OutputTable[[#This Row],[GroupByKey]]),(OutputTable[GroupByKey]=OutputTable[[#This Row],[GroupByKey]])*OutputTable[RecordedValue]))</f>
        <v>0</v>
      </c>
      <c r="P103" s="5" cm="1">
        <f t="array" ref="P103">MAX(IF((OutputTable[GroupByKey]=OutputTable[[#This Row],[GroupByKey]]),(OutputTable[GroupByKey]=OutputTable[[#This Row],[GroupByKey]])*OutputTable[RecordedValue]))</f>
        <v>0</v>
      </c>
    </row>
    <row r="104" spans="1:16" x14ac:dyDescent="0.25">
      <c r="A104" t="s">
        <v>68</v>
      </c>
      <c r="B104" t="s">
        <v>70</v>
      </c>
      <c r="C104">
        <v>2</v>
      </c>
      <c r="D104" t="s">
        <v>168</v>
      </c>
      <c r="E104" t="s">
        <v>123</v>
      </c>
      <c r="F104" t="s">
        <v>129</v>
      </c>
      <c r="G104">
        <v>141</v>
      </c>
      <c r="H104">
        <v>0</v>
      </c>
      <c r="I10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s="5" cm="1">
        <f t="array" ref="K104">IFERROR(AVERAGE(IF((OutputTable[GroupByKey]=OutputTable[[#This Row],[GroupByKey]]),(OutputTable[GroupByKey]=OutputTable[[#This Row],[GroupByKey]])*OutputTable[RecordedValue])),0)</f>
        <v>141.38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1.9988772358705846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04" s="5" cm="1">
        <f t="array" ref="O104">MIN(IF((OutputTable[GroupByKey]=OutputTable[[#This Row],[GroupByKey]]),(OutputTable[GroupByKey]=OutputTable[[#This Row],[GroupByKey]])*OutputTable[RecordedValue]))</f>
        <v>134</v>
      </c>
      <c r="P104" s="5" cm="1">
        <f t="array" ref="P104">MAX(IF((OutputTable[GroupByKey]=OutputTable[[#This Row],[GroupByKey]]),(OutputTable[GroupByKey]=OutputTable[[#This Row],[GroupByKey]])*OutputTable[RecordedValue]))</f>
        <v>144</v>
      </c>
    </row>
    <row r="105" spans="1:16" x14ac:dyDescent="0.25">
      <c r="A105" t="s">
        <v>68</v>
      </c>
      <c r="B105" t="s">
        <v>70</v>
      </c>
      <c r="C105">
        <v>2</v>
      </c>
      <c r="D105" t="s">
        <v>169</v>
      </c>
      <c r="E105" t="s">
        <v>91</v>
      </c>
      <c r="F105" t="s">
        <v>129</v>
      </c>
      <c r="G105">
        <v>71.726504898257502</v>
      </c>
      <c r="H105">
        <v>0</v>
      </c>
      <c r="I10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s="5" cm="1">
        <f t="array" ref="K105">IFERROR(AVERAGE(IF((OutputTable[GroupByKey]=OutputTable[[#This Row],[GroupByKey]]),(OutputTable[GroupByKey]=OutputTable[[#This Row],[GroupByKey]])*OutputTable[RecordedValue])),0)</f>
        <v>71.709517489708347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0.25019982121987089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05" s="5" cm="1">
        <f t="array" ref="O105">MIN(IF((OutputTable[GroupByKey]=OutputTable[[#This Row],[GroupByKey]]),(OutputTable[GroupByKey]=OutputTable[[#This Row],[GroupByKey]])*OutputTable[RecordedValue]))</f>
        <v>70.826954480567906</v>
      </c>
      <c r="P105" s="5" cm="1">
        <f t="array" ref="P105">MAX(IF((OutputTable[GroupByKey]=OutputTable[[#This Row],[GroupByKey]]),(OutputTable[GroupByKey]=OutputTable[[#This Row],[GroupByKey]])*OutputTable[RecordedValue]))</f>
        <v>72</v>
      </c>
    </row>
    <row r="106" spans="1:16" x14ac:dyDescent="0.25">
      <c r="A106" t="s">
        <v>68</v>
      </c>
      <c r="B106" t="s">
        <v>70</v>
      </c>
      <c r="C106">
        <v>2</v>
      </c>
      <c r="D106" t="s">
        <v>170</v>
      </c>
      <c r="E106" t="s">
        <v>137</v>
      </c>
      <c r="F106" t="s">
        <v>107</v>
      </c>
      <c r="G106">
        <v>29.760048650750001</v>
      </c>
      <c r="H106">
        <v>0</v>
      </c>
      <c r="I10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s="5" cm="1">
        <f t="array" ref="K106">IFERROR(AVERAGE(IF((OutputTable[GroupByKey]=OutputTable[[#This Row],[GroupByKey]]),(OutputTable[GroupByKey]=OutputTable[[#This Row],[GroupByKey]])*OutputTable[RecordedValue])),0)</f>
        <v>28.690256747996941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1.6276098461399904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06" s="5" cm="1">
        <f t="array" ref="O106">MIN(IF((OutputTable[GroupByKey]=OutputTable[[#This Row],[GroupByKey]]),(OutputTable[GroupByKey]=OutputTable[[#This Row],[GroupByKey]])*OutputTable[RecordedValue]))</f>
        <v>25.696659959072399</v>
      </c>
      <c r="P106" s="5" cm="1">
        <f t="array" ref="P106">MAX(IF((OutputTable[GroupByKey]=OutputTable[[#This Row],[GroupByKey]]),(OutputTable[GroupByKey]=OutputTable[[#This Row],[GroupByKey]])*OutputTable[RecordedValue]))</f>
        <v>33.838759418460498</v>
      </c>
    </row>
    <row r="107" spans="1:16" x14ac:dyDescent="0.25">
      <c r="A107" t="s">
        <v>68</v>
      </c>
      <c r="B107" t="s">
        <v>70</v>
      </c>
      <c r="C107">
        <v>2</v>
      </c>
      <c r="D107" t="s">
        <v>171</v>
      </c>
      <c r="E107" t="s">
        <v>139</v>
      </c>
      <c r="F107" t="s">
        <v>107</v>
      </c>
      <c r="G107">
        <v>6.1032037983787601</v>
      </c>
      <c r="H107">
        <v>0</v>
      </c>
      <c r="I10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s="5" cm="1">
        <f t="array" ref="K107">IFERROR(AVERAGE(IF((OutputTable[GroupByKey]=OutputTable[[#This Row],[GroupByKey]]),(OutputTable[GroupByKey]=OutputTable[[#This Row],[GroupByKey]])*OutputTable[RecordedValue])),0)</f>
        <v>7.1431715332986858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1.6630080132730225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07" s="5" cm="1">
        <f t="array" ref="O107">MIN(IF((OutputTable[GroupByKey]=OutputTable[[#This Row],[GroupByKey]]),(OutputTable[GroupByKey]=OutputTable[[#This Row],[GroupByKey]])*OutputTable[RecordedValue]))</f>
        <v>2.14775272896172</v>
      </c>
      <c r="P107" s="5" cm="1">
        <f t="array" ref="P107">MAX(IF((OutputTable[GroupByKey]=OutputTable[[#This Row],[GroupByKey]]),(OutputTable[GroupByKey]=OutputTable[[#This Row],[GroupByKey]])*OutputTable[RecordedValue]))</f>
        <v>10.273767747096599</v>
      </c>
    </row>
    <row r="108" spans="1:16" x14ac:dyDescent="0.25">
      <c r="A108" t="s">
        <v>68</v>
      </c>
      <c r="B108" t="s">
        <v>70</v>
      </c>
      <c r="C108">
        <v>2</v>
      </c>
      <c r="D108" t="s">
        <v>172</v>
      </c>
      <c r="E108" t="s">
        <v>164</v>
      </c>
      <c r="F108" t="s">
        <v>107</v>
      </c>
      <c r="G108">
        <v>305</v>
      </c>
      <c r="H108">
        <v>0</v>
      </c>
      <c r="I10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s="5" cm="1">
        <f t="array" ref="K108">IFERROR(AVERAGE(IF((OutputTable[GroupByKey]=OutputTable[[#This Row],[GroupByKey]]),(OutputTable[GroupByKey]=OutputTable[[#This Row],[GroupByKey]])*OutputTable[RecordedValue])),0)</f>
        <v>299.54000000000002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4.8873430868908301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08" s="5" cm="1">
        <f t="array" ref="O108">MIN(IF((OutputTable[GroupByKey]=OutputTable[[#This Row],[GroupByKey]]),(OutputTable[GroupByKey]=OutputTable[[#This Row],[GroupByKey]])*OutputTable[RecordedValue]))</f>
        <v>289</v>
      </c>
      <c r="P108" s="5" cm="1">
        <f t="array" ref="P108">MAX(IF((OutputTable[GroupByKey]=OutputTable[[#This Row],[GroupByKey]]),(OutputTable[GroupByKey]=OutputTable[[#This Row],[GroupByKey]])*OutputTable[RecordedValue]))</f>
        <v>313</v>
      </c>
    </row>
    <row r="109" spans="1:16" x14ac:dyDescent="0.25">
      <c r="A109" t="s">
        <v>68</v>
      </c>
      <c r="B109" t="s">
        <v>70</v>
      </c>
      <c r="C109">
        <v>2</v>
      </c>
      <c r="D109" t="s">
        <v>173</v>
      </c>
      <c r="E109" t="s">
        <v>166</v>
      </c>
      <c r="F109" t="s">
        <v>107</v>
      </c>
      <c r="G109">
        <v>0.83046656115614503</v>
      </c>
      <c r="H109">
        <v>0</v>
      </c>
      <c r="I10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s="5" cm="1">
        <f t="array" ref="K109">IFERROR(AVERAGE(IF((OutputTable[GroupByKey]=OutputTable[[#This Row],[GroupByKey]]),(OutputTable[GroupByKey]=OutputTable[[#This Row],[GroupByKey]])*OutputTable[RecordedValue])),0)</f>
        <v>0.80157856851948073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4.6194667035361667E-2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09" s="5" cm="1">
        <f t="array" ref="O109">MIN(IF((OutputTable[GroupByKey]=OutputTable[[#This Row],[GroupByKey]]),(OutputTable[GroupByKey]=OutputTable[[#This Row],[GroupByKey]])*OutputTable[RecordedValue]))</f>
        <v>0.71461756258065101</v>
      </c>
      <c r="P109" s="5" cm="1">
        <f t="array" ref="P109">MAX(IF((OutputTable[GroupByKey]=OutputTable[[#This Row],[GroupByKey]]),(OutputTable[GroupByKey]=OutputTable[[#This Row],[GroupByKey]])*OutputTable[RecordedValue]))</f>
        <v>0.94034020197328605</v>
      </c>
    </row>
    <row r="110" spans="1:16" x14ac:dyDescent="0.25">
      <c r="A110" t="s">
        <v>68</v>
      </c>
      <c r="B110" t="s">
        <v>70</v>
      </c>
      <c r="C110">
        <v>2</v>
      </c>
      <c r="D110" t="s">
        <v>174</v>
      </c>
      <c r="E110" t="s">
        <v>142</v>
      </c>
      <c r="F110" t="s">
        <v>107</v>
      </c>
      <c r="G110">
        <v>0</v>
      </c>
      <c r="H110">
        <v>0</v>
      </c>
      <c r="I11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s="5" cm="1">
        <f t="array" ref="K110">IFERROR(AVERAGE(IF((OutputTable[GroupByKey]=OutputTable[[#This Row],[GroupByKey]]),(OutputTable[GroupByKey]=OutputTable[[#This Row],[GroupByKey]])*OutputTable[RecordedValue])),0)</f>
        <v>0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s="5" cm="1">
        <f t="array" ref="O110">MIN(IF((OutputTable[GroupByKey]=OutputTable[[#This Row],[GroupByKey]]),(OutputTable[GroupByKey]=OutputTable[[#This Row],[GroupByKey]])*OutputTable[RecordedValue]))</f>
        <v>0</v>
      </c>
      <c r="P110" s="5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68</v>
      </c>
      <c r="B111" t="s">
        <v>70</v>
      </c>
      <c r="C111">
        <v>2</v>
      </c>
      <c r="D111" t="s">
        <v>175</v>
      </c>
      <c r="E111" t="s">
        <v>113</v>
      </c>
      <c r="F111" t="s">
        <v>73</v>
      </c>
      <c r="G111">
        <v>36.631326194635101</v>
      </c>
      <c r="H111">
        <v>0</v>
      </c>
      <c r="I11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s="5" cm="1">
        <f t="array" ref="K111">IFERROR(AVERAGE(IF((OutputTable[GroupByKey]=OutputTable[[#This Row],[GroupByKey]]),(OutputTable[GroupByKey]=OutputTable[[#This Row],[GroupByKey]])*OutputTable[RecordedValue])),0)</f>
        <v>36.017962320863354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2.1447750669597334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11" s="5" cm="1">
        <f t="array" ref="O111">MIN(IF((OutputTable[GroupByKey]=OutputTable[[#This Row],[GroupByKey]]),(OutputTable[GroupByKey]=OutputTable[[#This Row],[GroupByKey]])*OutputTable[RecordedValue]))</f>
        <v>31.355296128801101</v>
      </c>
      <c r="P111" s="5" cm="1">
        <f t="array" ref="P111">MAX(IF((OutputTable[GroupByKey]=OutputTable[[#This Row],[GroupByKey]]),(OutputTable[GroupByKey]=OutputTable[[#This Row],[GroupByKey]])*OutputTable[RecordedValue]))</f>
        <v>42.047742044042501</v>
      </c>
    </row>
    <row r="112" spans="1:16" x14ac:dyDescent="0.25">
      <c r="A112" t="s">
        <v>68</v>
      </c>
      <c r="B112" t="s">
        <v>70</v>
      </c>
      <c r="C112">
        <v>2</v>
      </c>
      <c r="D112" t="s">
        <v>176</v>
      </c>
      <c r="E112" t="s">
        <v>115</v>
      </c>
      <c r="F112" t="s">
        <v>73</v>
      </c>
      <c r="G112">
        <v>1098.93978583905</v>
      </c>
      <c r="H112">
        <v>0</v>
      </c>
      <c r="I11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s="5" cm="1">
        <f t="array" ref="K112">IFERROR(AVERAGE(IF((OutputTable[GroupByKey]=OutputTable[[#This Row],[GroupByKey]]),(OutputTable[GroupByKey]=OutputTable[[#This Row],[GroupByKey]])*OutputTable[RecordedValue])),0)</f>
        <v>1080.5388696259006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64.343252008792561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12" s="5" cm="1">
        <f t="array" ref="O112">MIN(IF((OutputTable[GroupByKey]=OutputTable[[#This Row],[GroupByKey]]),(OutputTable[GroupByKey]=OutputTable[[#This Row],[GroupByKey]])*OutputTable[RecordedValue]))</f>
        <v>940.65888386403196</v>
      </c>
      <c r="P112" s="5" cm="1">
        <f t="array" ref="P112">MAX(IF((OutputTable[GroupByKey]=OutputTable[[#This Row],[GroupByKey]]),(OutputTable[GroupByKey]=OutputTable[[#This Row],[GroupByKey]])*OutputTable[RecordedValue]))</f>
        <v>1261.4322613212801</v>
      </c>
    </row>
    <row r="113" spans="1:16" x14ac:dyDescent="0.25">
      <c r="A113" t="s">
        <v>68</v>
      </c>
      <c r="B113" t="s">
        <v>70</v>
      </c>
      <c r="C113">
        <v>2</v>
      </c>
      <c r="D113" t="s">
        <v>177</v>
      </c>
      <c r="E113" t="s">
        <v>117</v>
      </c>
      <c r="F113" t="s">
        <v>73</v>
      </c>
      <c r="G113">
        <v>0</v>
      </c>
      <c r="H113">
        <v>0</v>
      </c>
      <c r="I11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s="5" cm="1">
        <f t="array" ref="K113">IFERROR(AVERAGE(IF((OutputTable[GroupByKey]=OutputTable[[#This Row],[GroupByKey]]),(OutputTable[GroupByKey]=OutputTable[[#This Row],[GroupByKey]])*OutputTable[RecordedValue])),0)</f>
        <v>0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0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" s="5" cm="1">
        <f t="array" ref="O113">MIN(IF((OutputTable[GroupByKey]=OutputTable[[#This Row],[GroupByKey]]),(OutputTable[GroupByKey]=OutputTable[[#This Row],[GroupByKey]])*OutputTable[RecordedValue]))</f>
        <v>0</v>
      </c>
      <c r="P113" s="5" cm="1">
        <f t="array" ref="P113">MAX(IF((OutputTable[GroupByKey]=OutputTable[[#This Row],[GroupByKey]]),(OutputTable[GroupByKey]=OutputTable[[#This Row],[GroupByKey]])*OutputTable[RecordedValue]))</f>
        <v>0</v>
      </c>
    </row>
    <row r="114" spans="1:16" x14ac:dyDescent="0.25">
      <c r="A114" t="s">
        <v>68</v>
      </c>
      <c r="B114" t="s">
        <v>70</v>
      </c>
      <c r="C114">
        <v>2</v>
      </c>
      <c r="D114" t="s">
        <v>178</v>
      </c>
      <c r="E114" t="s">
        <v>119</v>
      </c>
      <c r="F114" t="s">
        <v>73</v>
      </c>
      <c r="G114">
        <v>938.78954651310096</v>
      </c>
      <c r="H114">
        <v>0</v>
      </c>
      <c r="I11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s="5" cm="1">
        <f t="array" ref="K114">IFERROR(AVERAGE(IF((OutputTable[GroupByKey]=OutputTable[[#This Row],[GroupByKey]]),(OutputTable[GroupByKey]=OutputTable[[#This Row],[GroupByKey]])*OutputTable[RecordedValue])),0)</f>
        <v>647.33233797243315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612.63054444116835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14" s="5" cm="1">
        <f t="array" ref="O114">MIN(IF((OutputTable[GroupByKey]=OutputTable[[#This Row],[GroupByKey]]),(OutputTable[GroupByKey]=OutputTable[[#This Row],[GroupByKey]])*OutputTable[RecordedValue]))</f>
        <v>135.75868551570699</v>
      </c>
      <c r="P114" s="5" cm="1">
        <f t="array" ref="P114">MAX(IF((OutputTable[GroupByKey]=OutputTable[[#This Row],[GroupByKey]]),(OutputTable[GroupByKey]=OutputTable[[#This Row],[GroupByKey]])*OutputTable[RecordedValue]))</f>
        <v>3953.48057040094</v>
      </c>
    </row>
    <row r="115" spans="1:16" x14ac:dyDescent="0.25">
      <c r="A115" t="s">
        <v>68</v>
      </c>
      <c r="B115" t="s">
        <v>70</v>
      </c>
      <c r="C115">
        <v>2</v>
      </c>
      <c r="D115" t="s">
        <v>179</v>
      </c>
      <c r="E115" t="s">
        <v>121</v>
      </c>
      <c r="F115" t="s">
        <v>73</v>
      </c>
      <c r="G115">
        <v>141</v>
      </c>
      <c r="H115">
        <v>0</v>
      </c>
      <c r="I11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s="5" cm="1">
        <f t="array" ref="K115">IFERROR(AVERAGE(IF((OutputTable[GroupByKey]=OutputTable[[#This Row],[GroupByKey]]),(OutputTable[GroupByKey]=OutputTable[[#This Row],[GroupByKey]])*OutputTable[RecordedValue])),0)</f>
        <v>139.02000000000001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2.0651629376840162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15" s="5" cm="1">
        <f t="array" ref="O115">MIN(IF((OutputTable[GroupByKey]=OutputTable[[#This Row],[GroupByKey]]),(OutputTable[GroupByKey]=OutputTable[[#This Row],[GroupByKey]])*OutputTable[RecordedValue]))</f>
        <v>133</v>
      </c>
      <c r="P115" s="5" cm="1">
        <f t="array" ref="P115">MAX(IF((OutputTable[GroupByKey]=OutputTable[[#This Row],[GroupByKey]]),(OutputTable[GroupByKey]=OutputTable[[#This Row],[GroupByKey]])*OutputTable[RecordedValue]))</f>
        <v>142</v>
      </c>
    </row>
    <row r="116" spans="1:16" x14ac:dyDescent="0.25">
      <c r="A116" t="s">
        <v>68</v>
      </c>
      <c r="B116" t="s">
        <v>70</v>
      </c>
      <c r="C116">
        <v>2</v>
      </c>
      <c r="D116" t="s">
        <v>180</v>
      </c>
      <c r="E116" t="s">
        <v>123</v>
      </c>
      <c r="F116" t="s">
        <v>73</v>
      </c>
      <c r="G116">
        <v>138</v>
      </c>
      <c r="H116">
        <v>0</v>
      </c>
      <c r="I11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s="5" cm="1">
        <f t="array" ref="K116">IFERROR(AVERAGE(IF((OutputTable[GroupByKey]=OutputTable[[#This Row],[GroupByKey]]),(OutputTable[GroupByKey]=OutputTable[[#This Row],[GroupByKey]])*OutputTable[RecordedValue])),0)</f>
        <v>137.02000000000001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2.4618725244274162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16" s="5" cm="1">
        <f t="array" ref="O116">MIN(IF((OutputTable[GroupByKey]=OutputTable[[#This Row],[GroupByKey]]),(OutputTable[GroupByKey]=OutputTable[[#This Row],[GroupByKey]])*OutputTable[RecordedValue]))</f>
        <v>130</v>
      </c>
      <c r="P116" s="5" cm="1">
        <f t="array" ref="P116">MAX(IF((OutputTable[GroupByKey]=OutputTable[[#This Row],[GroupByKey]]),(OutputTable[GroupByKey]=OutputTable[[#This Row],[GroupByKey]])*OutputTable[RecordedValue]))</f>
        <v>141</v>
      </c>
    </row>
    <row r="117" spans="1:16" x14ac:dyDescent="0.25">
      <c r="A117" t="s">
        <v>68</v>
      </c>
      <c r="B117" t="s">
        <v>70</v>
      </c>
      <c r="C117">
        <v>2</v>
      </c>
      <c r="D117" t="s">
        <v>181</v>
      </c>
      <c r="E117" t="s">
        <v>125</v>
      </c>
      <c r="F117" t="s">
        <v>73</v>
      </c>
      <c r="G117">
        <v>36.631326194635101</v>
      </c>
      <c r="H117">
        <v>0</v>
      </c>
      <c r="I11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s="5" cm="1">
        <f t="array" ref="K117">IFERROR(AVERAGE(IF((OutputTable[GroupByKey]=OutputTable[[#This Row],[GroupByKey]]),(OutputTable[GroupByKey]=OutputTable[[#This Row],[GroupByKey]])*OutputTable[RecordedValue])),0)</f>
        <v>36.017962320863354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2.1447750669597334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17" s="5" cm="1">
        <f t="array" ref="O117">MIN(IF((OutputTable[GroupByKey]=OutputTable[[#This Row],[GroupByKey]]),(OutputTable[GroupByKey]=OutputTable[[#This Row],[GroupByKey]])*OutputTable[RecordedValue]))</f>
        <v>31.355296128801101</v>
      </c>
      <c r="P117" s="5" cm="1">
        <f t="array" ref="P117">MAX(IF((OutputTable[GroupByKey]=OutputTable[[#This Row],[GroupByKey]]),(OutputTable[GroupByKey]=OutputTable[[#This Row],[GroupByKey]])*OutputTable[RecordedValue]))</f>
        <v>42.047742044042501</v>
      </c>
    </row>
    <row r="118" spans="1:16" x14ac:dyDescent="0.25">
      <c r="A118" t="s">
        <v>68</v>
      </c>
      <c r="B118" t="s">
        <v>70</v>
      </c>
      <c r="C118">
        <v>2</v>
      </c>
      <c r="D118" t="s">
        <v>182</v>
      </c>
      <c r="E118" t="s">
        <v>127</v>
      </c>
      <c r="F118" t="s">
        <v>73</v>
      </c>
      <c r="G118">
        <v>2037.7293323521501</v>
      </c>
      <c r="H118">
        <v>0</v>
      </c>
      <c r="I11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s="5" cm="1">
        <f t="array" ref="K118">IFERROR(AVERAGE(IF((OutputTable[GroupByKey]=OutputTable[[#This Row],[GroupByKey]]),(OutputTable[GroupByKey]=OutputTable[[#This Row],[GroupByKey]])*OutputTable[RecordedValue])),0)</f>
        <v>1727.8712075983335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660.11760417939672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18" s="5" cm="1">
        <f t="array" ref="O118">MIN(IF((OutputTable[GroupByKey]=OutputTable[[#This Row],[GroupByKey]]),(OutputTable[GroupByKey]=OutputTable[[#This Row],[GroupByKey]])*OutputTable[RecordedValue]))</f>
        <v>1102.70221979086</v>
      </c>
      <c r="P118" s="5" cm="1">
        <f t="array" ref="P118">MAX(IF((OutputTable[GroupByKey]=OutputTable[[#This Row],[GroupByKey]]),(OutputTable[GroupByKey]=OutputTable[[#This Row],[GroupByKey]])*OutputTable[RecordedValue]))</f>
        <v>5214.9128317222203</v>
      </c>
    </row>
    <row r="119" spans="1:16" x14ac:dyDescent="0.25">
      <c r="A119" t="s">
        <v>68</v>
      </c>
      <c r="B119" t="s">
        <v>70</v>
      </c>
      <c r="C119">
        <v>2</v>
      </c>
      <c r="D119" t="s">
        <v>183</v>
      </c>
      <c r="E119" t="s">
        <v>137</v>
      </c>
      <c r="F119" t="s">
        <v>107</v>
      </c>
      <c r="G119">
        <v>18.3156630973176</v>
      </c>
      <c r="H119">
        <v>0</v>
      </c>
      <c r="I11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s="5" cm="1">
        <f t="array" ref="K119">IFERROR(AVERAGE(IF((OutputTable[GroupByKey]=OutputTable[[#This Row],[GroupByKey]]),(OutputTable[GroupByKey]=OutputTable[[#This Row],[GroupByKey]])*OutputTable[RecordedValue])),0)</f>
        <v>18.008981160431681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1.0723875334798758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19" s="5" cm="1">
        <f t="array" ref="O119">MIN(IF((OutputTable[GroupByKey]=OutputTable[[#This Row],[GroupByKey]]),(OutputTable[GroupByKey]=OutputTable[[#This Row],[GroupByKey]])*OutputTable[RecordedValue]))</f>
        <v>15.677648064400501</v>
      </c>
      <c r="P119" s="5" cm="1">
        <f t="array" ref="P119">MAX(IF((OutputTable[GroupByKey]=OutputTable[[#This Row],[GroupByKey]]),(OutputTable[GroupByKey]=OutputTable[[#This Row],[GroupByKey]])*OutputTable[RecordedValue]))</f>
        <v>21.0238710220213</v>
      </c>
    </row>
    <row r="120" spans="1:16" x14ac:dyDescent="0.25">
      <c r="A120" t="s">
        <v>68</v>
      </c>
      <c r="B120" t="s">
        <v>70</v>
      </c>
      <c r="C120">
        <v>2</v>
      </c>
      <c r="D120" t="s">
        <v>184</v>
      </c>
      <c r="E120" t="s">
        <v>139</v>
      </c>
      <c r="F120" t="s">
        <v>107</v>
      </c>
      <c r="G120">
        <v>5.5475893518111601</v>
      </c>
      <c r="H120">
        <v>0</v>
      </c>
      <c r="I12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s="5" cm="1">
        <f t="array" ref="K120">IFERROR(AVERAGE(IF((OutputTable[GroupByKey]=OutputTable[[#This Row],[GroupByKey]]),(OutputTable[GroupByKey]=OutputTable[[#This Row],[GroupByKey]])*OutputTable[RecordedValue])),0)</f>
        <v>5.873369725047966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1.0900756873751687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20" s="5" cm="1">
        <f t="array" ref="O120">MIN(IF((OutputTable[GroupByKey]=OutputTable[[#This Row],[GroupByKey]]),(OutputTable[GroupByKey]=OutputTable[[#This Row],[GroupByKey]])*OutputTable[RecordedValue]))</f>
        <v>2.9626411254009901</v>
      </c>
      <c r="P120" s="5" cm="1">
        <f t="array" ref="P120">MAX(IF((OutputTable[GroupByKey]=OutputTable[[#This Row],[GroupByKey]]),(OutputTable[GroupByKey]=OutputTable[[#This Row],[GroupByKey]])*OutputTable[RecordedValue]))</f>
        <v>8.2927796417684707</v>
      </c>
    </row>
    <row r="121" spans="1:16" x14ac:dyDescent="0.25">
      <c r="A121" t="s">
        <v>68</v>
      </c>
      <c r="B121" t="s">
        <v>70</v>
      </c>
      <c r="C121">
        <v>2</v>
      </c>
      <c r="D121" t="s">
        <v>185</v>
      </c>
      <c r="E121" t="s">
        <v>164</v>
      </c>
      <c r="F121" t="s">
        <v>107</v>
      </c>
      <c r="G121">
        <v>140</v>
      </c>
      <c r="H121">
        <v>0</v>
      </c>
      <c r="I12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s="5" cm="1">
        <f t="array" ref="K121">IFERROR(AVERAGE(IF((OutputTable[GroupByKey]=OutputTable[[#This Row],[GroupByKey]]),(OutputTable[GroupByKey]=OutputTable[[#This Row],[GroupByKey]])*OutputTable[RecordedValue])),0)</f>
        <v>138.38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2.2667967149567629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21" s="5" cm="1">
        <f t="array" ref="O121">MIN(IF((OutputTable[GroupByKey]=OutputTable[[#This Row],[GroupByKey]]),(OutputTable[GroupByKey]=OutputTable[[#This Row],[GroupByKey]])*OutputTable[RecordedValue]))</f>
        <v>132</v>
      </c>
      <c r="P121" s="5" cm="1">
        <f t="array" ref="P121">MAX(IF((OutputTable[GroupByKey]=OutputTable[[#This Row],[GroupByKey]]),(OutputTable[GroupByKey]=OutputTable[[#This Row],[GroupByKey]])*OutputTable[RecordedValue]))</f>
        <v>142</v>
      </c>
    </row>
    <row r="122" spans="1:16" x14ac:dyDescent="0.25">
      <c r="A122" t="s">
        <v>68</v>
      </c>
      <c r="B122" t="s">
        <v>70</v>
      </c>
      <c r="C122">
        <v>2</v>
      </c>
      <c r="D122" t="s">
        <v>186</v>
      </c>
      <c r="E122" t="s">
        <v>166</v>
      </c>
      <c r="F122" t="s">
        <v>107</v>
      </c>
      <c r="G122">
        <v>0.76885044367453503</v>
      </c>
      <c r="H122">
        <v>0</v>
      </c>
      <c r="I12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s="5" cm="1">
        <f t="array" ref="K122">IFERROR(AVERAGE(IF((OutputTable[GroupByKey]=OutputTable[[#This Row],[GroupByKey]]),(OutputTable[GroupByKey]=OutputTable[[#This Row],[GroupByKey]])*OutputTable[RecordedValue])),0)</f>
        <v>0.75527626145633475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4.541982030729913E-2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22" s="5" cm="1">
        <f t="array" ref="O122">MIN(IF((OutputTable[GroupByKey]=OutputTable[[#This Row],[GroupByKey]]),(OutputTable[GroupByKey]=OutputTable[[#This Row],[GroupByKey]])*OutputTable[RecordedValue]))</f>
        <v>0.65446751492631405</v>
      </c>
      <c r="P122" s="5" cm="1">
        <f t="array" ref="P122">MAX(IF((OutputTable[GroupByKey]=OutputTable[[#This Row],[GroupByKey]]),(OutputTable[GroupByKey]=OutputTable[[#This Row],[GroupByKey]])*OutputTable[RecordedValue]))</f>
        <v>0.87655661977495902</v>
      </c>
    </row>
    <row r="123" spans="1:16" x14ac:dyDescent="0.25">
      <c r="A123" t="s">
        <v>68</v>
      </c>
      <c r="B123" t="s">
        <v>70</v>
      </c>
      <c r="C123">
        <v>2</v>
      </c>
      <c r="D123" t="s">
        <v>187</v>
      </c>
      <c r="E123" t="s">
        <v>142</v>
      </c>
      <c r="F123" t="s">
        <v>107</v>
      </c>
      <c r="G123">
        <v>0</v>
      </c>
      <c r="H123">
        <v>0</v>
      </c>
      <c r="I12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s="5" cm="1">
        <f t="array" ref="K123">IFERROR(AVERAGE(IF((OutputTable[GroupByKey]=OutputTable[[#This Row],[GroupByKey]]),(OutputTable[GroupByKey]=OutputTable[[#This Row],[GroupByKey]])*OutputTable[RecordedValue])),0)</f>
        <v>0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0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" s="5" cm="1">
        <f t="array" ref="O123">MIN(IF((OutputTable[GroupByKey]=OutputTable[[#This Row],[GroupByKey]]),(OutputTable[GroupByKey]=OutputTable[[#This Row],[GroupByKey]])*OutputTable[RecordedValue]))</f>
        <v>0</v>
      </c>
      <c r="P123" s="5" cm="1">
        <f t="array" ref="P123">MAX(IF((OutputTable[GroupByKey]=OutputTable[[#This Row],[GroupByKey]]),(OutputTable[GroupByKey]=OutputTable[[#This Row],[GroupByKey]])*OutputTable[RecordedValue]))</f>
        <v>0</v>
      </c>
    </row>
    <row r="124" spans="1:16" x14ac:dyDescent="0.25">
      <c r="A124" t="s">
        <v>68</v>
      </c>
      <c r="B124" t="s">
        <v>70</v>
      </c>
      <c r="C124">
        <v>3</v>
      </c>
      <c r="D124" t="s">
        <v>112</v>
      </c>
      <c r="E124" t="s">
        <v>113</v>
      </c>
      <c r="F124" t="s">
        <v>73</v>
      </c>
      <c r="G124">
        <v>0.66090315046827297</v>
      </c>
      <c r="H124">
        <v>0</v>
      </c>
      <c r="I12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s="5" cm="1">
        <f t="array" ref="K124">IFERROR(AVERAGE(IF((OutputTable[GroupByKey]=OutputTable[[#This Row],[GroupByKey]]),(OutputTable[GroupByKey]=OutputTable[[#This Row],[GroupByKey]])*OutputTable[RecordedValue])),0)</f>
        <v>0.86163700693939471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0.40403851079129915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24" s="5" cm="1">
        <f t="array" ref="O124">MIN(IF((OutputTable[GroupByKey]=OutputTable[[#This Row],[GroupByKey]]),(OutputTable[GroupByKey]=OutputTable[[#This Row],[GroupByKey]])*OutputTable[RecordedValue]))</f>
        <v>0.14398486806875099</v>
      </c>
      <c r="P124" s="5" cm="1">
        <f t="array" ref="P124">MAX(IF((OutputTable[GroupByKey]=OutputTable[[#This Row],[GroupByKey]]),(OutputTable[GroupByKey]=OutputTable[[#This Row],[GroupByKey]])*OutputTable[RecordedValue]))</f>
        <v>2.0851264921370101</v>
      </c>
    </row>
    <row r="125" spans="1:16" x14ac:dyDescent="0.25">
      <c r="A125" t="s">
        <v>68</v>
      </c>
      <c r="B125" t="s">
        <v>70</v>
      </c>
      <c r="C125">
        <v>3</v>
      </c>
      <c r="D125" t="s">
        <v>114</v>
      </c>
      <c r="E125" t="s">
        <v>115</v>
      </c>
      <c r="F125" t="s">
        <v>73</v>
      </c>
      <c r="G125">
        <v>39.654189028096397</v>
      </c>
      <c r="H125">
        <v>0</v>
      </c>
      <c r="I12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s="5" cm="1">
        <f t="array" ref="K125">IFERROR(AVERAGE(IF((OutputTable[GroupByKey]=OutputTable[[#This Row],[GroupByKey]]),(OutputTable[GroupByKey]=OutputTable[[#This Row],[GroupByKey]])*OutputTable[RecordedValue])),0)</f>
        <v>51.698220416363682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24.242310647477964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25" s="5" cm="1">
        <f t="array" ref="O125">MIN(IF((OutputTable[GroupByKey]=OutputTable[[#This Row],[GroupByKey]]),(OutputTable[GroupByKey]=OutputTable[[#This Row],[GroupByKey]])*OutputTable[RecordedValue]))</f>
        <v>8.63909208412508</v>
      </c>
      <c r="P125" s="5" cm="1">
        <f t="array" ref="P125">MAX(IF((OutputTable[GroupByKey]=OutputTable[[#This Row],[GroupByKey]]),(OutputTable[GroupByKey]=OutputTable[[#This Row],[GroupByKey]])*OutputTable[RecordedValue]))</f>
        <v>125.107589528221</v>
      </c>
    </row>
    <row r="126" spans="1:16" x14ac:dyDescent="0.25">
      <c r="A126" t="s">
        <v>68</v>
      </c>
      <c r="B126" t="s">
        <v>70</v>
      </c>
      <c r="C126">
        <v>3</v>
      </c>
      <c r="D126" t="s">
        <v>116</v>
      </c>
      <c r="E126" t="s">
        <v>117</v>
      </c>
      <c r="F126" t="s">
        <v>73</v>
      </c>
      <c r="G126">
        <v>0</v>
      </c>
      <c r="H126">
        <v>0</v>
      </c>
      <c r="I12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s="5" cm="1">
        <f t="array" ref="K126">IFERROR(AVERAGE(IF((OutputTable[GroupByKey]=OutputTable[[#This Row],[GroupByKey]]),(OutputTable[GroupByKey]=OutputTable[[#This Row],[GroupByKey]])*OutputTable[RecordedValue])),0)</f>
        <v>0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" s="5" cm="1">
        <f t="array" ref="O126">MIN(IF((OutputTable[GroupByKey]=OutputTable[[#This Row],[GroupByKey]]),(OutputTable[GroupByKey]=OutputTable[[#This Row],[GroupByKey]])*OutputTable[RecordedValue]))</f>
        <v>0</v>
      </c>
      <c r="P126" s="5" cm="1">
        <f t="array" ref="P126">MAX(IF((OutputTable[GroupByKey]=OutputTable[[#This Row],[GroupByKey]]),(OutputTable[GroupByKey]=OutputTable[[#This Row],[GroupByKey]])*OutputTable[RecordedValue]))</f>
        <v>0</v>
      </c>
    </row>
    <row r="127" spans="1:16" x14ac:dyDescent="0.25">
      <c r="A127" t="s">
        <v>68</v>
      </c>
      <c r="B127" t="s">
        <v>70</v>
      </c>
      <c r="C127">
        <v>3</v>
      </c>
      <c r="D127" t="s">
        <v>118</v>
      </c>
      <c r="E127" t="s">
        <v>119</v>
      </c>
      <c r="F127" t="s">
        <v>73</v>
      </c>
      <c r="G127">
        <v>2.3746737746678801</v>
      </c>
      <c r="H127">
        <v>0</v>
      </c>
      <c r="I12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s="5" cm="1">
        <f t="array" ref="K127">IFERROR(AVERAGE(IF((OutputTable[GroupByKey]=OutputTable[[#This Row],[GroupByKey]]),(OutputTable[GroupByKey]=OutputTable[[#This Row],[GroupByKey]])*OutputTable[RecordedValue])),0)</f>
        <v>13.164009358024151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23.71645868098383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27" s="5" cm="1">
        <f t="array" ref="O127">MIN(IF((OutputTable[GroupByKey]=OutputTable[[#This Row],[GroupByKey]]),(OutputTable[GroupByKey]=OutputTable[[#This Row],[GroupByKey]])*OutputTable[RecordedValue]))</f>
        <v>0</v>
      </c>
      <c r="P127" s="5" cm="1">
        <f t="array" ref="P127">MAX(IF((OutputTable[GroupByKey]=OutputTable[[#This Row],[GroupByKey]]),(OutputTable[GroupByKey]=OutputTable[[#This Row],[GroupByKey]])*OutputTable[RecordedValue]))</f>
        <v>143.511038213799</v>
      </c>
    </row>
    <row r="128" spans="1:16" x14ac:dyDescent="0.25">
      <c r="A128" t="s">
        <v>68</v>
      </c>
      <c r="B128" t="s">
        <v>70</v>
      </c>
      <c r="C128">
        <v>3</v>
      </c>
      <c r="D128" t="s">
        <v>120</v>
      </c>
      <c r="E128" t="s">
        <v>121</v>
      </c>
      <c r="F128" t="s">
        <v>73</v>
      </c>
      <c r="G128">
        <v>8</v>
      </c>
      <c r="H128">
        <v>0</v>
      </c>
      <c r="I12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s="5" cm="1">
        <f t="array" ref="K128">IFERROR(AVERAGE(IF((OutputTable[GroupByKey]=OutputTable[[#This Row],[GroupByKey]]),(OutputTable[GroupByKey]=OutputTable[[#This Row],[GroupByKey]])*OutputTable[RecordedValue])),0)</f>
        <v>9.74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3.3430402880233041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28" s="5" cm="1">
        <f t="array" ref="O128">MIN(IF((OutputTable[GroupByKey]=OutputTable[[#This Row],[GroupByKey]]),(OutputTable[GroupByKey]=OutputTable[[#This Row],[GroupByKey]])*OutputTable[RecordedValue]))</f>
        <v>4</v>
      </c>
      <c r="P128" s="5" cm="1">
        <f t="array" ref="P128">MAX(IF((OutputTable[GroupByKey]=OutputTable[[#This Row],[GroupByKey]]),(OutputTable[GroupByKey]=OutputTable[[#This Row],[GroupByKey]])*OutputTable[RecordedValue]))</f>
        <v>18</v>
      </c>
    </row>
    <row r="129" spans="1:16" x14ac:dyDescent="0.25">
      <c r="A129" t="s">
        <v>68</v>
      </c>
      <c r="B129" t="s">
        <v>70</v>
      </c>
      <c r="C129">
        <v>3</v>
      </c>
      <c r="D129" t="s">
        <v>122</v>
      </c>
      <c r="E129" t="s">
        <v>123</v>
      </c>
      <c r="F129" t="s">
        <v>73</v>
      </c>
      <c r="G129">
        <v>8</v>
      </c>
      <c r="H129">
        <v>0</v>
      </c>
      <c r="I12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s="5" cm="1">
        <f t="array" ref="K129">IFERROR(AVERAGE(IF((OutputTable[GroupByKey]=OutputTable[[#This Row],[GroupByKey]]),(OutputTable[GroupByKey]=OutputTable[[#This Row],[GroupByKey]])*OutputTable[RecordedValue])),0)</f>
        <v>9.6199999999999992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3.3557139816335075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29" s="5" cm="1">
        <f t="array" ref="O129">MIN(IF((OutputTable[GroupByKey]=OutputTable[[#This Row],[GroupByKey]]),(OutputTable[GroupByKey]=OutputTable[[#This Row],[GroupByKey]])*OutputTable[RecordedValue]))</f>
        <v>4</v>
      </c>
      <c r="P129" s="5" cm="1">
        <f t="array" ref="P129">MAX(IF((OutputTable[GroupByKey]=OutputTable[[#This Row],[GroupByKey]]),(OutputTable[GroupByKey]=OutputTable[[#This Row],[GroupByKey]])*OutputTable[RecordedValue]))</f>
        <v>18</v>
      </c>
    </row>
    <row r="130" spans="1:16" x14ac:dyDescent="0.25">
      <c r="A130" t="s">
        <v>68</v>
      </c>
      <c r="B130" t="s">
        <v>70</v>
      </c>
      <c r="C130">
        <v>3</v>
      </c>
      <c r="D130" t="s">
        <v>124</v>
      </c>
      <c r="E130" t="s">
        <v>125</v>
      </c>
      <c r="F130" t="s">
        <v>73</v>
      </c>
      <c r="G130">
        <v>0.66090315046827297</v>
      </c>
      <c r="H130">
        <v>0</v>
      </c>
      <c r="I13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s="5" cm="1">
        <f t="array" ref="K130">IFERROR(AVERAGE(IF((OutputTable[GroupByKey]=OutputTable[[#This Row],[GroupByKey]]),(OutputTable[GroupByKey]=OutputTable[[#This Row],[GroupByKey]])*OutputTable[RecordedValue])),0)</f>
        <v>0.86163700693939471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0.40403851079129915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30" s="5" cm="1">
        <f t="array" ref="O130">MIN(IF((OutputTable[GroupByKey]=OutputTable[[#This Row],[GroupByKey]]),(OutputTable[GroupByKey]=OutputTable[[#This Row],[GroupByKey]])*OutputTable[RecordedValue]))</f>
        <v>0.14398486806875099</v>
      </c>
      <c r="P130" s="5" cm="1">
        <f t="array" ref="P130">MAX(IF((OutputTable[GroupByKey]=OutputTable[[#This Row],[GroupByKey]]),(OutputTable[GroupByKey]=OutputTable[[#This Row],[GroupByKey]])*OutputTable[RecordedValue]))</f>
        <v>2.0851264921370101</v>
      </c>
    </row>
    <row r="131" spans="1:16" x14ac:dyDescent="0.25">
      <c r="A131" t="s">
        <v>68</v>
      </c>
      <c r="B131" t="s">
        <v>70</v>
      </c>
      <c r="C131">
        <v>3</v>
      </c>
      <c r="D131" t="s">
        <v>126</v>
      </c>
      <c r="E131" t="s">
        <v>127</v>
      </c>
      <c r="F131" t="s">
        <v>73</v>
      </c>
      <c r="G131">
        <v>42.028862802764202</v>
      </c>
      <c r="H131">
        <v>0</v>
      </c>
      <c r="I13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s="5" cm="1">
        <f t="array" ref="K131">IFERROR(AVERAGE(IF((OutputTable[GroupByKey]=OutputTable[[#This Row],[GroupByKey]]),(OutputTable[GroupByKey]=OutputTable[[#This Row],[GroupByKey]])*OutputTable[RecordedValue])),0)</f>
        <v>64.862229774387828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42.021678663543447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31" s="5" cm="1">
        <f t="array" ref="O131">MIN(IF((OutputTable[GroupByKey]=OutputTable[[#This Row],[GroupByKey]]),(OutputTable[GroupByKey]=OutputTable[[#This Row],[GroupByKey]])*OutputTable[RecordedValue]))</f>
        <v>12.5350884709043</v>
      </c>
      <c r="P131" s="5" cm="1">
        <f t="array" ref="P131">MAX(IF((OutputTable[GroupByKey]=OutputTable[[#This Row],[GroupByKey]]),(OutputTable[GroupByKey]=OutputTable[[#This Row],[GroupByKey]])*OutputTable[RecordedValue]))</f>
        <v>268.61862774202001</v>
      </c>
    </row>
    <row r="132" spans="1:16" x14ac:dyDescent="0.25">
      <c r="A132" t="s">
        <v>68</v>
      </c>
      <c r="B132" t="s">
        <v>70</v>
      </c>
      <c r="C132">
        <v>3</v>
      </c>
      <c r="D132" t="s">
        <v>128</v>
      </c>
      <c r="E132" t="s">
        <v>86</v>
      </c>
      <c r="F132" t="s">
        <v>129</v>
      </c>
      <c r="G132">
        <v>0</v>
      </c>
      <c r="H132">
        <v>0</v>
      </c>
      <c r="I13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s="5" cm="1">
        <f t="array" ref="K132">IFERROR(AVERAGE(IF((OutputTable[GroupByKey]=OutputTable[[#This Row],[GroupByKey]]),(OutputTable[GroupByKey]=OutputTable[[#This Row],[GroupByKey]])*OutputTable[RecordedValue])),0)</f>
        <v>0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" s="5" cm="1">
        <f t="array" ref="O132">MIN(IF((OutputTable[GroupByKey]=OutputTable[[#This Row],[GroupByKey]]),(OutputTable[GroupByKey]=OutputTable[[#This Row],[GroupByKey]])*OutputTable[RecordedValue]))</f>
        <v>0</v>
      </c>
      <c r="P132" s="5" cm="1">
        <f t="array" ref="P132">MAX(IF((OutputTable[GroupByKey]=OutputTable[[#This Row],[GroupByKey]]),(OutputTable[GroupByKey]=OutputTable[[#This Row],[GroupByKey]])*OutputTable[RecordedValue]))</f>
        <v>0</v>
      </c>
    </row>
    <row r="133" spans="1:16" x14ac:dyDescent="0.25">
      <c r="A133" t="s">
        <v>68</v>
      </c>
      <c r="B133" t="s">
        <v>70</v>
      </c>
      <c r="C133">
        <v>3</v>
      </c>
      <c r="D133" t="s">
        <v>130</v>
      </c>
      <c r="E133" t="s">
        <v>89</v>
      </c>
      <c r="F133" t="s">
        <v>129</v>
      </c>
      <c r="G133">
        <v>0</v>
      </c>
      <c r="H133">
        <v>0</v>
      </c>
      <c r="I13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s="5" cm="1">
        <f t="array" ref="K133">IFERROR(AVERAGE(IF((OutputTable[GroupByKey]=OutputTable[[#This Row],[GroupByKey]]),(OutputTable[GroupByKey]=OutputTable[[#This Row],[GroupByKey]])*OutputTable[RecordedValue])),0)</f>
        <v>0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0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" s="5" cm="1">
        <f t="array" ref="O133">MIN(IF((OutputTable[GroupByKey]=OutputTable[[#This Row],[GroupByKey]]),(OutputTable[GroupByKey]=OutputTable[[#This Row],[GroupByKey]])*OutputTable[RecordedValue]))</f>
        <v>0</v>
      </c>
      <c r="P133" s="5" cm="1">
        <f t="array" ref="P133">MAX(IF((OutputTable[GroupByKey]=OutputTable[[#This Row],[GroupByKey]]),(OutputTable[GroupByKey]=OutputTable[[#This Row],[GroupByKey]])*OutputTable[RecordedValue]))</f>
        <v>0</v>
      </c>
    </row>
    <row r="134" spans="1:16" x14ac:dyDescent="0.25">
      <c r="A134" t="s">
        <v>68</v>
      </c>
      <c r="B134" t="s">
        <v>70</v>
      </c>
      <c r="C134">
        <v>3</v>
      </c>
      <c r="D134" t="s">
        <v>131</v>
      </c>
      <c r="E134" t="s">
        <v>91</v>
      </c>
      <c r="F134" t="s">
        <v>129</v>
      </c>
      <c r="G134">
        <v>42.165706375672897</v>
      </c>
      <c r="H134">
        <v>0</v>
      </c>
      <c r="I13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s="5" cm="1">
        <f t="array" ref="K134">IFERROR(AVERAGE(IF((OutputTable[GroupByKey]=OutputTable[[#This Row],[GroupByKey]]),(OutputTable[GroupByKey]=OutputTable[[#This Row],[GroupByKey]])*OutputTable[RecordedValue])),0)</f>
        <v>47.555766264651346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2.7283894207102275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34" s="5" cm="1">
        <f t="array" ref="O134">MIN(IF((OutputTable[GroupByKey]=OutputTable[[#This Row],[GroupByKey]]),(OutputTable[GroupByKey]=OutputTable[[#This Row],[GroupByKey]])*OutputTable[RecordedValue]))</f>
        <v>42.116143251013803</v>
      </c>
      <c r="P134" s="5" cm="1">
        <f t="array" ref="P134">MAX(IF((OutputTable[GroupByKey]=OutputTable[[#This Row],[GroupByKey]]),(OutputTable[GroupByKey]=OutputTable[[#This Row],[GroupByKey]])*OutputTable[RecordedValue]))</f>
        <v>55.7665547747551</v>
      </c>
    </row>
    <row r="135" spans="1:16" x14ac:dyDescent="0.25">
      <c r="A135" t="s">
        <v>68</v>
      </c>
      <c r="B135" t="s">
        <v>70</v>
      </c>
      <c r="C135">
        <v>3</v>
      </c>
      <c r="D135" t="s">
        <v>132</v>
      </c>
      <c r="E135" t="s">
        <v>133</v>
      </c>
      <c r="F135" t="s">
        <v>129</v>
      </c>
      <c r="G135">
        <v>0</v>
      </c>
      <c r="H135">
        <v>0</v>
      </c>
      <c r="I13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s="5" cm="1">
        <f t="array" ref="K135">IFERROR(AVERAGE(IF((OutputTable[GroupByKey]=OutputTable[[#This Row],[GroupByKey]]),(OutputTable[GroupByKey]=OutputTable[[#This Row],[GroupByKey]])*OutputTable[RecordedValue])),0)</f>
        <v>0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" s="5" cm="1">
        <f t="array" ref="O135">MIN(IF((OutputTable[GroupByKey]=OutputTable[[#This Row],[GroupByKey]]),(OutputTable[GroupByKey]=OutputTable[[#This Row],[GroupByKey]])*OutputTable[RecordedValue]))</f>
        <v>0</v>
      </c>
      <c r="P135" s="5" cm="1">
        <f t="array" ref="P135">MAX(IF((OutputTable[GroupByKey]=OutputTable[[#This Row],[GroupByKey]]),(OutputTable[GroupByKey]=OutputTable[[#This Row],[GroupByKey]])*OutputTable[RecordedValue]))</f>
        <v>0</v>
      </c>
    </row>
    <row r="136" spans="1:16" x14ac:dyDescent="0.25">
      <c r="A136" t="s">
        <v>68</v>
      </c>
      <c r="B136" t="s">
        <v>70</v>
      </c>
      <c r="C136">
        <v>3</v>
      </c>
      <c r="D136" t="s">
        <v>134</v>
      </c>
      <c r="E136" t="s">
        <v>95</v>
      </c>
      <c r="F136" t="s">
        <v>129</v>
      </c>
      <c r="G136">
        <v>42.165706375672897</v>
      </c>
      <c r="H136">
        <v>0</v>
      </c>
      <c r="I13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s="5" cm="1">
        <f t="array" ref="K136">IFERROR(AVERAGE(IF((OutputTable[GroupByKey]=OutputTable[[#This Row],[GroupByKey]]),(OutputTable[GroupByKey]=OutputTable[[#This Row],[GroupByKey]])*OutputTable[RecordedValue])),0)</f>
        <v>47.555766264651346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2.7283894207102275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36" s="5" cm="1">
        <f t="array" ref="O136">MIN(IF((OutputTable[GroupByKey]=OutputTable[[#This Row],[GroupByKey]]),(OutputTable[GroupByKey]=OutputTable[[#This Row],[GroupByKey]])*OutputTable[RecordedValue]))</f>
        <v>42.116143251013803</v>
      </c>
      <c r="P136" s="5" cm="1">
        <f t="array" ref="P136">MAX(IF((OutputTable[GroupByKey]=OutputTable[[#This Row],[GroupByKey]]),(OutputTable[GroupByKey]=OutputTable[[#This Row],[GroupByKey]])*OutputTable[RecordedValue]))</f>
        <v>55.7665547747551</v>
      </c>
    </row>
    <row r="137" spans="1:16" x14ac:dyDescent="0.25">
      <c r="A137" t="s">
        <v>68</v>
      </c>
      <c r="B137" t="s">
        <v>70</v>
      </c>
      <c r="C137">
        <v>3</v>
      </c>
      <c r="D137" t="s">
        <v>135</v>
      </c>
      <c r="E137" t="s">
        <v>97</v>
      </c>
      <c r="F137" t="s">
        <v>129</v>
      </c>
      <c r="G137">
        <v>0</v>
      </c>
      <c r="H137">
        <v>0</v>
      </c>
      <c r="I13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s="5" cm="1">
        <f t="array" ref="K137">IFERROR(AVERAGE(IF((OutputTable[GroupByKey]=OutputTable[[#This Row],[GroupByKey]]),(OutputTable[GroupByKey]=OutputTable[[#This Row],[GroupByKey]])*OutputTable[RecordedValue])),0)</f>
        <v>0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0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" s="5" cm="1">
        <f t="array" ref="O137">MIN(IF((OutputTable[GroupByKey]=OutputTable[[#This Row],[GroupByKey]]),(OutputTable[GroupByKey]=OutputTable[[#This Row],[GroupByKey]])*OutputTable[RecordedValue]))</f>
        <v>0</v>
      </c>
      <c r="P137" s="5" cm="1">
        <f t="array" ref="P137">MAX(IF((OutputTable[GroupByKey]=OutputTable[[#This Row],[GroupByKey]]),(OutputTable[GroupByKey]=OutputTable[[#This Row],[GroupByKey]])*OutputTable[RecordedValue]))</f>
        <v>0</v>
      </c>
    </row>
    <row r="138" spans="1:16" x14ac:dyDescent="0.25">
      <c r="A138" t="s">
        <v>68</v>
      </c>
      <c r="B138" t="s">
        <v>70</v>
      </c>
      <c r="C138">
        <v>3</v>
      </c>
      <c r="D138" t="s">
        <v>136</v>
      </c>
      <c r="E138" t="s">
        <v>137</v>
      </c>
      <c r="F138" t="s">
        <v>129</v>
      </c>
      <c r="G138">
        <v>42.165706375672897</v>
      </c>
      <c r="H138">
        <v>0</v>
      </c>
      <c r="I13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s="5" cm="1">
        <f t="array" ref="K138">IFERROR(AVERAGE(IF((OutputTable[GroupByKey]=OutputTable[[#This Row],[GroupByKey]]),(OutputTable[GroupByKey]=OutputTable[[#This Row],[GroupByKey]])*OutputTable[RecordedValue])),0)</f>
        <v>47.555766264651339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2.7283894207102439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38" s="5" cm="1">
        <f t="array" ref="O138">MIN(IF((OutputTable[GroupByKey]=OutputTable[[#This Row],[GroupByKey]]),(OutputTable[GroupByKey]=OutputTable[[#This Row],[GroupByKey]])*OutputTable[RecordedValue]))</f>
        <v>42.116143251013703</v>
      </c>
      <c r="P138" s="5" cm="1">
        <f t="array" ref="P138">MAX(IF((OutputTable[GroupByKey]=OutputTable[[#This Row],[GroupByKey]]),(OutputTable[GroupByKey]=OutputTable[[#This Row],[GroupByKey]])*OutputTable[RecordedValue]))</f>
        <v>55.7665547747551</v>
      </c>
    </row>
    <row r="139" spans="1:16" x14ac:dyDescent="0.25">
      <c r="A139" t="s">
        <v>68</v>
      </c>
      <c r="B139" t="s">
        <v>70</v>
      </c>
      <c r="C139">
        <v>3</v>
      </c>
      <c r="D139" t="s">
        <v>138</v>
      </c>
      <c r="E139" t="s">
        <v>139</v>
      </c>
      <c r="F139" t="s">
        <v>129</v>
      </c>
      <c r="G139">
        <v>29.667234540722099</v>
      </c>
      <c r="H139">
        <v>0</v>
      </c>
      <c r="I13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s="5" cm="1">
        <f t="array" ref="K139">IFERROR(AVERAGE(IF((OutputTable[GroupByKey]=OutputTable[[#This Row],[GroupByKey]]),(OutputTable[GroupByKey]=OutputTable[[#This Row],[GroupByKey]])*OutputTable[RecordedValue])),0)</f>
        <v>24.153751225057032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2.790438932514745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39" s="5" cm="1">
        <f t="array" ref="O139">MIN(IF((OutputTable[GroupByKey]=OutputTable[[#This Row],[GroupByKey]]),(OutputTable[GroupByKey]=OutputTable[[#This Row],[GroupByKey]])*OutputTable[RecordedValue]))</f>
        <v>16.206469520089399</v>
      </c>
      <c r="P139" s="5" cm="1">
        <f t="array" ref="P139">MAX(IF((OutputTable[GroupByKey]=OutputTable[[#This Row],[GroupByKey]]),(OutputTable[GroupByKey]=OutputTable[[#This Row],[GroupByKey]])*OutputTable[RecordedValue]))</f>
        <v>29.8247121613243</v>
      </c>
    </row>
    <row r="140" spans="1:16" x14ac:dyDescent="0.25">
      <c r="A140" t="s">
        <v>68</v>
      </c>
      <c r="B140" t="s">
        <v>70</v>
      </c>
      <c r="C140">
        <v>3</v>
      </c>
      <c r="D140" t="s">
        <v>140</v>
      </c>
      <c r="E140" t="s">
        <v>91</v>
      </c>
      <c r="F140" t="s">
        <v>129</v>
      </c>
      <c r="G140">
        <v>71.832940916395003</v>
      </c>
      <c r="H140">
        <v>0</v>
      </c>
      <c r="I14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s="5" cm="1">
        <f t="array" ref="K140">IFERROR(AVERAGE(IF((OutputTable[GroupByKey]=OutputTable[[#This Row],[GroupByKey]]),(OutputTable[GroupByKey]=OutputTable[[#This Row],[GroupByKey]])*OutputTable[RecordedValue])),0)</f>
        <v>71.709517489708347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0.25019982121987089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40" s="5" cm="1">
        <f t="array" ref="O140">MIN(IF((OutputTable[GroupByKey]=OutputTable[[#This Row],[GroupByKey]]),(OutputTable[GroupByKey]=OutputTable[[#This Row],[GroupByKey]])*OutputTable[RecordedValue]))</f>
        <v>70.826954480567906</v>
      </c>
      <c r="P140" s="5" cm="1">
        <f t="array" ref="P140">MAX(IF((OutputTable[GroupByKey]=OutputTable[[#This Row],[GroupByKey]]),(OutputTable[GroupByKey]=OutputTable[[#This Row],[GroupByKey]])*OutputTable[RecordedValue]))</f>
        <v>72</v>
      </c>
    </row>
    <row r="141" spans="1:16" x14ac:dyDescent="0.25">
      <c r="A141" t="s">
        <v>68</v>
      </c>
      <c r="B141" t="s">
        <v>70</v>
      </c>
      <c r="C141">
        <v>3</v>
      </c>
      <c r="D141" t="s">
        <v>141</v>
      </c>
      <c r="E141" t="s">
        <v>142</v>
      </c>
      <c r="F141" t="s">
        <v>129</v>
      </c>
      <c r="G141">
        <v>0</v>
      </c>
      <c r="H141">
        <v>0</v>
      </c>
      <c r="I14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s="5" cm="1">
        <f t="array" ref="K141">IFERROR(AVERAGE(IF((OutputTable[GroupByKey]=OutputTable[[#This Row],[GroupByKey]]),(OutputTable[GroupByKey]=OutputTable[[#This Row],[GroupByKey]])*OutputTable[RecordedValue])),0)</f>
        <v>0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0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" s="5" cm="1">
        <f t="array" ref="O141">MIN(IF((OutputTable[GroupByKey]=OutputTable[[#This Row],[GroupByKey]]),(OutputTable[GroupByKey]=OutputTable[[#This Row],[GroupByKey]])*OutputTable[RecordedValue]))</f>
        <v>0</v>
      </c>
      <c r="P141" s="5" cm="1">
        <f t="array" ref="P141">MAX(IF((OutputTable[GroupByKey]=OutputTable[[#This Row],[GroupByKey]]),(OutputTable[GroupByKey]=OutputTable[[#This Row],[GroupByKey]])*OutputTable[RecordedValue]))</f>
        <v>0</v>
      </c>
    </row>
    <row r="142" spans="1:16" x14ac:dyDescent="0.25">
      <c r="A142" t="s">
        <v>68</v>
      </c>
      <c r="B142" t="s">
        <v>70</v>
      </c>
      <c r="C142">
        <v>3</v>
      </c>
      <c r="D142" t="s">
        <v>143</v>
      </c>
      <c r="E142" t="s">
        <v>113</v>
      </c>
      <c r="F142" t="s">
        <v>73</v>
      </c>
      <c r="G142">
        <v>8.6884711566952202</v>
      </c>
      <c r="H142">
        <v>0</v>
      </c>
      <c r="I14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s="5" cm="1">
        <f t="array" ref="K142">IFERROR(AVERAGE(IF((OutputTable[GroupByKey]=OutputTable[[#This Row],[GroupByKey]]),(OutputTable[GroupByKey]=OutputTable[[#This Row],[GroupByKey]])*OutputTable[RecordedValue])),0)</f>
        <v>8.9631102244031808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0.49581158155018401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42" s="5" cm="1">
        <f t="array" ref="O142">MIN(IF((OutputTable[GroupByKey]=OutputTable[[#This Row],[GroupByKey]]),(OutputTable[GroupByKey]=OutputTable[[#This Row],[GroupByKey]])*OutputTable[RecordedValue]))</f>
        <v>7.9225733441578896</v>
      </c>
      <c r="P142" s="5" cm="1">
        <f t="array" ref="P142">MAX(IF((OutputTable[GroupByKey]=OutputTable[[#This Row],[GroupByKey]]),(OutputTable[GroupByKey]=OutputTable[[#This Row],[GroupByKey]])*OutputTable[RecordedValue]))</f>
        <v>9.9777504987156593</v>
      </c>
    </row>
    <row r="143" spans="1:16" x14ac:dyDescent="0.25">
      <c r="A143" t="s">
        <v>68</v>
      </c>
      <c r="B143" t="s">
        <v>70</v>
      </c>
      <c r="C143">
        <v>3</v>
      </c>
      <c r="D143" t="s">
        <v>144</v>
      </c>
      <c r="E143" t="s">
        <v>115</v>
      </c>
      <c r="F143" t="s">
        <v>73</v>
      </c>
      <c r="G143">
        <v>521.30826940171301</v>
      </c>
      <c r="H143">
        <v>0</v>
      </c>
      <c r="I14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s="5" cm="1">
        <f t="array" ref="K143">IFERROR(AVERAGE(IF((OutputTable[GroupByKey]=OutputTable[[#This Row],[GroupByKey]]),(OutputTable[GroupByKey]=OutputTable[[#This Row],[GroupByKey]])*OutputTable[RecordedValue])),0)</f>
        <v>537.78661346419096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29.748694893010981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43" s="5" cm="1">
        <f t="array" ref="O143">MIN(IF((OutputTable[GroupByKey]=OutputTable[[#This Row],[GroupByKey]]),(OutputTable[GroupByKey]=OutputTable[[#This Row],[GroupByKey]])*OutputTable[RecordedValue]))</f>
        <v>475.35440064947397</v>
      </c>
      <c r="P143" s="5" cm="1">
        <f t="array" ref="P143">MAX(IF((OutputTable[GroupByKey]=OutputTable[[#This Row],[GroupByKey]]),(OutputTable[GroupByKey]=OutputTable[[#This Row],[GroupByKey]])*OutputTable[RecordedValue]))</f>
        <v>598.66502992293999</v>
      </c>
    </row>
    <row r="144" spans="1:16" x14ac:dyDescent="0.25">
      <c r="A144" t="s">
        <v>68</v>
      </c>
      <c r="B144" t="s">
        <v>70</v>
      </c>
      <c r="C144">
        <v>3</v>
      </c>
      <c r="D144" t="s">
        <v>145</v>
      </c>
      <c r="E144" t="s">
        <v>117</v>
      </c>
      <c r="F144" t="s">
        <v>73</v>
      </c>
      <c r="G144">
        <v>0</v>
      </c>
      <c r="H144">
        <v>0</v>
      </c>
      <c r="I14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s="5" cm="1">
        <f t="array" ref="K144">IFERROR(AVERAGE(IF((OutputTable[GroupByKey]=OutputTable[[#This Row],[GroupByKey]]),(OutputTable[GroupByKey]=OutputTable[[#This Row],[GroupByKey]])*OutputTable[RecordedValue])),0)</f>
        <v>0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0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" s="5" cm="1">
        <f t="array" ref="O144">MIN(IF((OutputTable[GroupByKey]=OutputTable[[#This Row],[GroupByKey]]),(OutputTable[GroupByKey]=OutputTable[[#This Row],[GroupByKey]])*OutputTable[RecordedValue]))</f>
        <v>0</v>
      </c>
      <c r="P144" s="5" cm="1">
        <f t="array" ref="P144">MAX(IF((OutputTable[GroupByKey]=OutputTable[[#This Row],[GroupByKey]]),(OutputTable[GroupByKey]=OutputTable[[#This Row],[GroupByKey]])*OutputTable[RecordedValue]))</f>
        <v>0</v>
      </c>
    </row>
    <row r="145" spans="1:16" x14ac:dyDescent="0.25">
      <c r="A145" t="s">
        <v>68</v>
      </c>
      <c r="B145" t="s">
        <v>70</v>
      </c>
      <c r="C145">
        <v>3</v>
      </c>
      <c r="D145" t="s">
        <v>146</v>
      </c>
      <c r="E145" t="s">
        <v>119</v>
      </c>
      <c r="F145" t="s">
        <v>73</v>
      </c>
      <c r="G145">
        <v>60.243761043370299</v>
      </c>
      <c r="H145">
        <v>0</v>
      </c>
      <c r="I14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s="5" cm="1">
        <f t="array" ref="K145">IFERROR(AVERAGE(IF((OutputTable[GroupByKey]=OutputTable[[#This Row],[GroupByKey]]),(OutputTable[GroupByKey]=OutputTable[[#This Row],[GroupByKey]])*OutputTable[RecordedValue])),0)</f>
        <v>131.6987252883157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195.03180772236345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45" s="5" cm="1">
        <f t="array" ref="O145">MIN(IF((OutputTable[GroupByKey]=OutputTable[[#This Row],[GroupByKey]]),(OutputTable[GroupByKey]=OutputTable[[#This Row],[GroupByKey]])*OutputTable[RecordedValue]))</f>
        <v>10.054421984212899</v>
      </c>
      <c r="P145" s="5" cm="1">
        <f t="array" ref="P145">MAX(IF((OutputTable[GroupByKey]=OutputTable[[#This Row],[GroupByKey]]),(OutputTable[GroupByKey]=OutputTable[[#This Row],[GroupByKey]])*OutputTable[RecordedValue]))</f>
        <v>1200.8160491271699</v>
      </c>
    </row>
    <row r="146" spans="1:16" x14ac:dyDescent="0.25">
      <c r="A146" t="s">
        <v>68</v>
      </c>
      <c r="B146" t="s">
        <v>70</v>
      </c>
      <c r="C146">
        <v>3</v>
      </c>
      <c r="D146" t="s">
        <v>147</v>
      </c>
      <c r="E146" t="s">
        <v>121</v>
      </c>
      <c r="F146" t="s">
        <v>73</v>
      </c>
      <c r="G146">
        <v>145</v>
      </c>
      <c r="H146">
        <v>0</v>
      </c>
      <c r="I14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s="5" cm="1">
        <f t="array" ref="K146">IFERROR(AVERAGE(IF((OutputTable[GroupByKey]=OutputTable[[#This Row],[GroupByKey]]),(OutputTable[GroupByKey]=OutputTable[[#This Row],[GroupByKey]])*OutputTable[RecordedValue])),0)</f>
        <v>145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0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" s="5" cm="1">
        <f t="array" ref="O146">MIN(IF((OutputTable[GroupByKey]=OutputTable[[#This Row],[GroupByKey]]),(OutputTable[GroupByKey]=OutputTable[[#This Row],[GroupByKey]])*OutputTable[RecordedValue]))</f>
        <v>145</v>
      </c>
      <c r="P146" s="5" cm="1">
        <f t="array" ref="P146">MAX(IF((OutputTable[GroupByKey]=OutputTable[[#This Row],[GroupByKey]]),(OutputTable[GroupByKey]=OutputTable[[#This Row],[GroupByKey]])*OutputTable[RecordedValue]))</f>
        <v>145</v>
      </c>
    </row>
    <row r="147" spans="1:16" x14ac:dyDescent="0.25">
      <c r="A147" t="s">
        <v>68</v>
      </c>
      <c r="B147" t="s">
        <v>70</v>
      </c>
      <c r="C147">
        <v>3</v>
      </c>
      <c r="D147" t="s">
        <v>148</v>
      </c>
      <c r="E147" t="s">
        <v>123</v>
      </c>
      <c r="F147" t="s">
        <v>73</v>
      </c>
      <c r="G147">
        <v>144</v>
      </c>
      <c r="H147">
        <v>0</v>
      </c>
      <c r="I14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s="5" cm="1">
        <f t="array" ref="K147">IFERROR(AVERAGE(IF((OutputTable[GroupByKey]=OutputTable[[#This Row],[GroupByKey]]),(OutputTable[GroupByKey]=OutputTable[[#This Row],[GroupByKey]])*OutputTable[RecordedValue])),0)</f>
        <v>143.58000000000001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0.67279496224666424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47" s="5" cm="1">
        <f t="array" ref="O147">MIN(IF((OutputTable[GroupByKey]=OutputTable[[#This Row],[GroupByKey]]),(OutputTable[GroupByKey]=OutputTable[[#This Row],[GroupByKey]])*OutputTable[RecordedValue]))</f>
        <v>142</v>
      </c>
      <c r="P147" s="5" cm="1">
        <f t="array" ref="P147">MAX(IF((OutputTable[GroupByKey]=OutputTable[[#This Row],[GroupByKey]]),(OutputTable[GroupByKey]=OutputTable[[#This Row],[GroupByKey]])*OutputTable[RecordedValue]))</f>
        <v>144</v>
      </c>
    </row>
    <row r="148" spans="1:16" x14ac:dyDescent="0.25">
      <c r="A148" t="s">
        <v>68</v>
      </c>
      <c r="B148" t="s">
        <v>70</v>
      </c>
      <c r="C148">
        <v>3</v>
      </c>
      <c r="D148" t="s">
        <v>149</v>
      </c>
      <c r="E148" t="s">
        <v>125</v>
      </c>
      <c r="F148" t="s">
        <v>73</v>
      </c>
      <c r="G148">
        <v>8.6884711566952202</v>
      </c>
      <c r="H148">
        <v>0</v>
      </c>
      <c r="I14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s="5" cm="1">
        <f t="array" ref="K148">IFERROR(AVERAGE(IF((OutputTable[GroupByKey]=OutputTable[[#This Row],[GroupByKey]]),(OutputTable[GroupByKey]=OutputTable[[#This Row],[GroupByKey]])*OutputTable[RecordedValue])),0)</f>
        <v>8.9631102244031808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0.49581158155018401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48" s="5" cm="1">
        <f t="array" ref="O148">MIN(IF((OutputTable[GroupByKey]=OutputTable[[#This Row],[GroupByKey]]),(OutputTable[GroupByKey]=OutputTable[[#This Row],[GroupByKey]])*OutputTable[RecordedValue]))</f>
        <v>7.9225733441578896</v>
      </c>
      <c r="P148" s="5" cm="1">
        <f t="array" ref="P148">MAX(IF((OutputTable[GroupByKey]=OutputTable[[#This Row],[GroupByKey]]),(OutputTable[GroupByKey]=OutputTable[[#This Row],[GroupByKey]])*OutputTable[RecordedValue]))</f>
        <v>9.9777504987156593</v>
      </c>
    </row>
    <row r="149" spans="1:16" x14ac:dyDescent="0.25">
      <c r="A149" t="s">
        <v>68</v>
      </c>
      <c r="B149" t="s">
        <v>70</v>
      </c>
      <c r="C149">
        <v>3</v>
      </c>
      <c r="D149" t="s">
        <v>150</v>
      </c>
      <c r="E149" t="s">
        <v>127</v>
      </c>
      <c r="F149" t="s">
        <v>73</v>
      </c>
      <c r="G149">
        <v>581.55203044508301</v>
      </c>
      <c r="H149">
        <v>0</v>
      </c>
      <c r="I14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s="5" cm="1">
        <f t="array" ref="K149">IFERROR(AVERAGE(IF((OutputTable[GroupByKey]=OutputTable[[#This Row],[GroupByKey]]),(OutputTable[GroupByKey]=OutputTable[[#This Row],[GroupByKey]])*OutputTable[RecordedValue])),0)</f>
        <v>669.48533875250666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209.81217768405702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49" s="5" cm="1">
        <f t="array" ref="O149">MIN(IF((OutputTable[GroupByKey]=OutputTable[[#This Row],[GroupByKey]]),(OutputTable[GroupByKey]=OutputTable[[#This Row],[GroupByKey]])*OutputTable[RecordedValue]))</f>
        <v>507.16931004698603</v>
      </c>
      <c r="P149" s="5" cm="1">
        <f t="array" ref="P149">MAX(IF((OutputTable[GroupByKey]=OutputTable[[#This Row],[GroupByKey]]),(OutputTable[GroupByKey]=OutputTable[[#This Row],[GroupByKey]])*OutputTable[RecordedValue]))</f>
        <v>1790.3663033289099</v>
      </c>
    </row>
    <row r="150" spans="1:16" x14ac:dyDescent="0.25">
      <c r="A150" t="s">
        <v>68</v>
      </c>
      <c r="B150" t="s">
        <v>70</v>
      </c>
      <c r="C150">
        <v>3</v>
      </c>
      <c r="D150" t="s">
        <v>151</v>
      </c>
      <c r="E150" t="s">
        <v>121</v>
      </c>
      <c r="F150" t="s">
        <v>87</v>
      </c>
      <c r="G150">
        <v>145</v>
      </c>
      <c r="H150">
        <v>0</v>
      </c>
      <c r="I15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s="5" cm="1">
        <f t="array" ref="K150">IFERROR(AVERAGE(IF((OutputTable[GroupByKey]=OutputTable[[#This Row],[GroupByKey]]),(OutputTable[GroupByKey]=OutputTable[[#This Row],[GroupByKey]])*OutputTable[RecordedValue])),0)</f>
        <v>145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" s="5" cm="1">
        <f t="array" ref="O150">MIN(IF((OutputTable[GroupByKey]=OutputTable[[#This Row],[GroupByKey]]),(OutputTable[GroupByKey]=OutputTable[[#This Row],[GroupByKey]])*OutputTable[RecordedValue]))</f>
        <v>145</v>
      </c>
      <c r="P150" s="5" cm="1">
        <f t="array" ref="P150">MAX(IF((OutputTable[GroupByKey]=OutputTable[[#This Row],[GroupByKey]]),(OutputTable[GroupByKey]=OutputTable[[#This Row],[GroupByKey]])*OutputTable[RecordedValue]))</f>
        <v>145</v>
      </c>
    </row>
    <row r="151" spans="1:16" x14ac:dyDescent="0.25">
      <c r="A151" t="s">
        <v>68</v>
      </c>
      <c r="B151" t="s">
        <v>70</v>
      </c>
      <c r="C151">
        <v>3</v>
      </c>
      <c r="D151" t="s">
        <v>152</v>
      </c>
      <c r="E151" t="s">
        <v>123</v>
      </c>
      <c r="F151" t="s">
        <v>87</v>
      </c>
      <c r="G151">
        <v>143</v>
      </c>
      <c r="H151">
        <v>0</v>
      </c>
      <c r="I15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s="5" cm="1">
        <f t="array" ref="K151">IFERROR(AVERAGE(IF((OutputTable[GroupByKey]=OutputTable[[#This Row],[GroupByKey]]),(OutputTable[GroupByKey]=OutputTable[[#This Row],[GroupByKey]])*OutputTable[RecordedValue])),0)</f>
        <v>141.38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1.9988772358705846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51" s="5" cm="1">
        <f t="array" ref="O151">MIN(IF((OutputTable[GroupByKey]=OutputTable[[#This Row],[GroupByKey]]),(OutputTable[GroupByKey]=OutputTable[[#This Row],[GroupByKey]])*OutputTable[RecordedValue]))</f>
        <v>134</v>
      </c>
      <c r="P151" s="5" cm="1">
        <f t="array" ref="P151">MAX(IF((OutputTable[GroupByKey]=OutputTable[[#This Row],[GroupByKey]]),(OutputTable[GroupByKey]=OutputTable[[#This Row],[GroupByKey]])*OutputTable[RecordedValue]))</f>
        <v>144</v>
      </c>
    </row>
    <row r="152" spans="1:16" x14ac:dyDescent="0.25">
      <c r="A152" t="s">
        <v>68</v>
      </c>
      <c r="B152" t="s">
        <v>70</v>
      </c>
      <c r="C152">
        <v>3</v>
      </c>
      <c r="D152" t="s">
        <v>153</v>
      </c>
      <c r="E152" t="s">
        <v>113</v>
      </c>
      <c r="F152" t="s">
        <v>73</v>
      </c>
      <c r="G152">
        <v>0.92512667438757201</v>
      </c>
      <c r="H152">
        <v>0</v>
      </c>
      <c r="I152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s="5" cm="1">
        <f t="array" ref="K152">IFERROR(AVERAGE(IF((OutputTable[GroupByKey]=OutputTable[[#This Row],[GroupByKey]]),(OutputTable[GroupByKey]=OutputTable[[#This Row],[GroupByKey]])*OutputTable[RecordedValue])),0)</f>
        <v>1.713056712445395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0.74877386075301833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52" s="5" cm="1">
        <f t="array" ref="O152">MIN(IF((OutputTable[GroupByKey]=OutputTable[[#This Row],[GroupByKey]]),(OutputTable[GroupByKey]=OutputTable[[#This Row],[GroupByKey]])*OutputTable[RecordedValue]))</f>
        <v>0.396443199122197</v>
      </c>
      <c r="P152" s="5" cm="1">
        <f t="array" ref="P152">MAX(IF((OutputTable[GroupByKey]=OutputTable[[#This Row],[GroupByKey]]),(OutputTable[GroupByKey]=OutputTable[[#This Row],[GroupByKey]])*OutputTable[RecordedValue]))</f>
        <v>4.3293745592479498</v>
      </c>
    </row>
    <row r="153" spans="1:16" x14ac:dyDescent="0.25">
      <c r="A153" t="s">
        <v>68</v>
      </c>
      <c r="B153" t="s">
        <v>70</v>
      </c>
      <c r="C153">
        <v>3</v>
      </c>
      <c r="D153" t="s">
        <v>154</v>
      </c>
      <c r="E153" t="s">
        <v>115</v>
      </c>
      <c r="F153" t="s">
        <v>73</v>
      </c>
      <c r="G153">
        <v>27.753800231627199</v>
      </c>
      <c r="H153">
        <v>0</v>
      </c>
      <c r="I153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s="5" cm="1">
        <f t="array" ref="K153">IFERROR(AVERAGE(IF((OutputTable[GroupByKey]=OutputTable[[#This Row],[GroupByKey]]),(OutputTable[GroupByKey]=OutputTable[[#This Row],[GroupByKey]])*OutputTable[RecordedValue])),0)</f>
        <v>51.391701373361848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22.463215822590577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53" s="5" cm="1">
        <f t="array" ref="O153">MIN(IF((OutputTable[GroupByKey]=OutputTable[[#This Row],[GroupByKey]]),(OutputTable[GroupByKey]=OutputTable[[#This Row],[GroupByKey]])*OutputTable[RecordedValue]))</f>
        <v>11.8932959736659</v>
      </c>
      <c r="P153" s="5" cm="1">
        <f t="array" ref="P153">MAX(IF((OutputTable[GroupByKey]=OutputTable[[#This Row],[GroupByKey]]),(OutputTable[GroupByKey]=OutputTable[[#This Row],[GroupByKey]])*OutputTable[RecordedValue]))</f>
        <v>129.881236777438</v>
      </c>
    </row>
    <row r="154" spans="1:16" x14ac:dyDescent="0.25">
      <c r="A154" t="s">
        <v>68</v>
      </c>
      <c r="B154" t="s">
        <v>70</v>
      </c>
      <c r="C154">
        <v>3</v>
      </c>
      <c r="D154" t="s">
        <v>155</v>
      </c>
      <c r="E154" t="s">
        <v>117</v>
      </c>
      <c r="F154" t="s">
        <v>73</v>
      </c>
      <c r="G154">
        <v>0</v>
      </c>
      <c r="H154">
        <v>0</v>
      </c>
      <c r="I154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s="5" cm="1">
        <f t="array" ref="K154">IFERROR(AVERAGE(IF((OutputTable[GroupByKey]=OutputTable[[#This Row],[GroupByKey]]),(OutputTable[GroupByKey]=OutputTable[[#This Row],[GroupByKey]])*OutputTable[RecordedValue])),0)</f>
        <v>0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" s="5" cm="1">
        <f t="array" ref="O154">MIN(IF((OutputTable[GroupByKey]=OutputTable[[#This Row],[GroupByKey]]),(OutputTable[GroupByKey]=OutputTable[[#This Row],[GroupByKey]])*OutputTable[RecordedValue]))</f>
        <v>0</v>
      </c>
      <c r="P154" s="5" cm="1">
        <f t="array" ref="P154">MAX(IF((OutputTable[GroupByKey]=OutputTable[[#This Row],[GroupByKey]]),(OutputTable[GroupByKey]=OutputTable[[#This Row],[GroupByKey]])*OutputTable[RecordedValue]))</f>
        <v>0</v>
      </c>
    </row>
    <row r="155" spans="1:16" x14ac:dyDescent="0.25">
      <c r="A155" t="s">
        <v>68</v>
      </c>
      <c r="B155" t="s">
        <v>70</v>
      </c>
      <c r="C155">
        <v>3</v>
      </c>
      <c r="D155" t="s">
        <v>156</v>
      </c>
      <c r="E155" t="s">
        <v>119</v>
      </c>
      <c r="F155" t="s">
        <v>73</v>
      </c>
      <c r="G155">
        <v>0</v>
      </c>
      <c r="H155">
        <v>0</v>
      </c>
      <c r="I155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s="5" cm="1">
        <f t="array" ref="K155">IFERROR(AVERAGE(IF((OutputTable[GroupByKey]=OutputTable[[#This Row],[GroupByKey]]),(OutputTable[GroupByKey]=OutputTable[[#This Row],[GroupByKey]])*OutputTable[RecordedValue])),0)</f>
        <v>10.739644005751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15.385582994074571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55" s="5" cm="1">
        <f t="array" ref="O155">MIN(IF((OutputTable[GroupByKey]=OutputTable[[#This Row],[GroupByKey]]),(OutputTable[GroupByKey]=OutputTable[[#This Row],[GroupByKey]])*OutputTable[RecordedValue]))</f>
        <v>0</v>
      </c>
      <c r="P155" s="5" cm="1">
        <f t="array" ref="P155">MAX(IF((OutputTable[GroupByKey]=OutputTable[[#This Row],[GroupByKey]]),(OutputTable[GroupByKey]=OutputTable[[#This Row],[GroupByKey]])*OutputTable[RecordedValue]))</f>
        <v>76.907804000367904</v>
      </c>
    </row>
    <row r="156" spans="1:16" x14ac:dyDescent="0.25">
      <c r="A156" t="s">
        <v>68</v>
      </c>
      <c r="B156" t="s">
        <v>70</v>
      </c>
      <c r="C156">
        <v>3</v>
      </c>
      <c r="D156" t="s">
        <v>157</v>
      </c>
      <c r="E156" t="s">
        <v>121</v>
      </c>
      <c r="F156" t="s">
        <v>73</v>
      </c>
      <c r="G156">
        <v>3</v>
      </c>
      <c r="H156">
        <v>0</v>
      </c>
      <c r="I156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s="5" cm="1">
        <f t="array" ref="K156">IFERROR(AVERAGE(IF((OutputTable[GroupByKey]=OutputTable[[#This Row],[GroupByKey]]),(OutputTable[GroupByKey]=OutputTable[[#This Row],[GroupByKey]])*OutputTable[RecordedValue])),0)</f>
        <v>6.74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2.6711611783672518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56" s="5" cm="1">
        <f t="array" ref="O156">MIN(IF((OutputTable[GroupByKey]=OutputTable[[#This Row],[GroupByKey]]),(OutputTable[GroupByKey]=OutputTable[[#This Row],[GroupByKey]])*OutputTable[RecordedValue]))</f>
        <v>2</v>
      </c>
      <c r="P156" s="5" cm="1">
        <f t="array" ref="P156">MAX(IF((OutputTable[GroupByKey]=OutputTable[[#This Row],[GroupByKey]]),(OutputTable[GroupByKey]=OutputTable[[#This Row],[GroupByKey]])*OutputTable[RecordedValue]))</f>
        <v>16</v>
      </c>
    </row>
    <row r="157" spans="1:16" x14ac:dyDescent="0.25">
      <c r="A157" t="s">
        <v>68</v>
      </c>
      <c r="B157" t="s">
        <v>70</v>
      </c>
      <c r="C157">
        <v>3</v>
      </c>
      <c r="D157" t="s">
        <v>158</v>
      </c>
      <c r="E157" t="s">
        <v>123</v>
      </c>
      <c r="F157" t="s">
        <v>73</v>
      </c>
      <c r="G157">
        <v>3</v>
      </c>
      <c r="H157">
        <v>0</v>
      </c>
      <c r="I157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s="5" cm="1">
        <f t="array" ref="K157">IFERROR(AVERAGE(IF((OutputTable[GroupByKey]=OutputTable[[#This Row],[GroupByKey]]),(OutputTable[GroupByKey]=OutputTable[[#This Row],[GroupByKey]])*OutputTable[RecordedValue])),0)</f>
        <v>6.66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2.6233644078409171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57" s="5" cm="1">
        <f t="array" ref="O157">MIN(IF((OutputTable[GroupByKey]=OutputTable[[#This Row],[GroupByKey]]),(OutputTable[GroupByKey]=OutputTable[[#This Row],[GroupByKey]])*OutputTable[RecordedValue]))</f>
        <v>2</v>
      </c>
      <c r="P157" s="5" cm="1">
        <f t="array" ref="P157">MAX(IF((OutputTable[GroupByKey]=OutputTable[[#This Row],[GroupByKey]]),(OutputTable[GroupByKey]=OutputTable[[#This Row],[GroupByKey]])*OutputTable[RecordedValue]))</f>
        <v>16</v>
      </c>
    </row>
    <row r="158" spans="1:16" x14ac:dyDescent="0.25">
      <c r="A158" t="s">
        <v>68</v>
      </c>
      <c r="B158" t="s">
        <v>70</v>
      </c>
      <c r="C158">
        <v>3</v>
      </c>
      <c r="D158" t="s">
        <v>159</v>
      </c>
      <c r="E158" t="s">
        <v>125</v>
      </c>
      <c r="F158" t="s">
        <v>73</v>
      </c>
      <c r="G158">
        <v>0.92512667438757201</v>
      </c>
      <c r="H158">
        <v>0</v>
      </c>
      <c r="I158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s="5" cm="1">
        <f t="array" ref="K158">IFERROR(AVERAGE(IF((OutputTable[GroupByKey]=OutputTable[[#This Row],[GroupByKey]]),(OutputTable[GroupByKey]=OutputTable[[#This Row],[GroupByKey]])*OutputTable[RecordedValue])),0)</f>
        <v>1.713056712445395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0.74877386075301833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58" s="5" cm="1">
        <f t="array" ref="O158">MIN(IF((OutputTable[GroupByKey]=OutputTable[[#This Row],[GroupByKey]]),(OutputTable[GroupByKey]=OutputTable[[#This Row],[GroupByKey]])*OutputTable[RecordedValue]))</f>
        <v>0.396443199122197</v>
      </c>
      <c r="P158" s="5" cm="1">
        <f t="array" ref="P158">MAX(IF((OutputTable[GroupByKey]=OutputTable[[#This Row],[GroupByKey]]),(OutputTable[GroupByKey]=OutputTable[[#This Row],[GroupByKey]])*OutputTable[RecordedValue]))</f>
        <v>4.3293745592479498</v>
      </c>
    </row>
    <row r="159" spans="1:16" x14ac:dyDescent="0.25">
      <c r="A159" t="s">
        <v>68</v>
      </c>
      <c r="B159" t="s">
        <v>70</v>
      </c>
      <c r="C159">
        <v>3</v>
      </c>
      <c r="D159" t="s">
        <v>160</v>
      </c>
      <c r="E159" t="s">
        <v>127</v>
      </c>
      <c r="F159" t="s">
        <v>73</v>
      </c>
      <c r="G159">
        <v>27.753800231627199</v>
      </c>
      <c r="H159">
        <v>0</v>
      </c>
      <c r="I159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s="5" cm="1">
        <f t="array" ref="K159">IFERROR(AVERAGE(IF((OutputTable[GroupByKey]=OutputTable[[#This Row],[GroupByKey]]),(OutputTable[GroupByKey]=OutputTable[[#This Row],[GroupByKey]])*OutputTable[RecordedValue])),0)</f>
        <v>62.131345379112837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32.520844078842771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59" s="5" cm="1">
        <f t="array" ref="O159">MIN(IF((OutputTable[GroupByKey]=OutputTable[[#This Row],[GroupByKey]]),(OutputTable[GroupByKey]=OutputTable[[#This Row],[GroupByKey]])*OutputTable[RecordedValue]))</f>
        <v>13.9204055285142</v>
      </c>
      <c r="P159" s="5" cm="1">
        <f t="array" ref="P159">MAX(IF((OutputTable[GroupByKey]=OutputTable[[#This Row],[GroupByKey]]),(OutputTable[GroupByKey]=OutputTable[[#This Row],[GroupByKey]])*OutputTable[RecordedValue]))</f>
        <v>182.68949067350201</v>
      </c>
    </row>
    <row r="160" spans="1:16" x14ac:dyDescent="0.25">
      <c r="A160" t="s">
        <v>68</v>
      </c>
      <c r="B160" t="s">
        <v>70</v>
      </c>
      <c r="C160">
        <v>3</v>
      </c>
      <c r="D160" t="s">
        <v>161</v>
      </c>
      <c r="E160" t="s">
        <v>137</v>
      </c>
      <c r="F160" t="s">
        <v>107</v>
      </c>
      <c r="G160">
        <v>0.46256333719378601</v>
      </c>
      <c r="H160">
        <v>0</v>
      </c>
      <c r="I16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s="5" cm="1">
        <f t="array" ref="K160">IFERROR(AVERAGE(IF((OutputTable[GroupByKey]=OutputTable[[#This Row],[GroupByKey]]),(OutputTable[GroupByKey]=OutputTable[[#This Row],[GroupByKey]])*OutputTable[RecordedValue])),0)</f>
        <v>0.85652835622269752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0.37438693037650955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60" s="5" cm="1">
        <f t="array" ref="O160">MIN(IF((OutputTable[GroupByKey]=OutputTable[[#This Row],[GroupByKey]]),(OutputTable[GroupByKey]=OutputTable[[#This Row],[GroupByKey]])*OutputTable[RecordedValue]))</f>
        <v>0.198221599561099</v>
      </c>
      <c r="P160" s="5" cm="1">
        <f t="array" ref="P160">MAX(IF((OutputTable[GroupByKey]=OutputTable[[#This Row],[GroupByKey]]),(OutputTable[GroupByKey]=OutputTable[[#This Row],[GroupByKey]])*OutputTable[RecordedValue]))</f>
        <v>2.16468727962397</v>
      </c>
    </row>
    <row r="161" spans="1:16" x14ac:dyDescent="0.25">
      <c r="A161" t="s">
        <v>68</v>
      </c>
      <c r="B161" t="s">
        <v>70</v>
      </c>
      <c r="C161">
        <v>3</v>
      </c>
      <c r="D161" t="s">
        <v>162</v>
      </c>
      <c r="E161" t="s">
        <v>139</v>
      </c>
      <c r="F161" t="s">
        <v>107</v>
      </c>
      <c r="G161">
        <v>11.537436662806201</v>
      </c>
      <c r="H161">
        <v>0</v>
      </c>
      <c r="I16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s="5" cm="1">
        <f t="array" ref="K161">IFERROR(AVERAGE(IF((OutputTable[GroupByKey]=OutputTable[[#This Row],[GroupByKey]]),(OutputTable[GroupByKey]=OutputTable[[#This Row],[GroupByKey]])*OutputTable[RecordedValue])),0)</f>
        <v>11.137209966710371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0.38257169656624557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61" s="5" cm="1">
        <f t="array" ref="O161">MIN(IF((OutputTable[GroupByKey]=OutputTable[[#This Row],[GroupByKey]]),(OutputTable[GroupByKey]=OutputTable[[#This Row],[GroupByKey]])*OutputTable[RecordedValue]))</f>
        <v>9.8353127203760309</v>
      </c>
      <c r="P161" s="5" cm="1">
        <f t="array" ref="P161">MAX(IF((OutputTable[GroupByKey]=OutputTable[[#This Row],[GroupByKey]]),(OutputTable[GroupByKey]=OutputTable[[#This Row],[GroupByKey]])*OutputTable[RecordedValue]))</f>
        <v>11.8017784004389</v>
      </c>
    </row>
    <row r="162" spans="1:16" x14ac:dyDescent="0.25">
      <c r="A162" t="s">
        <v>68</v>
      </c>
      <c r="B162" t="s">
        <v>70</v>
      </c>
      <c r="C162">
        <v>3</v>
      </c>
      <c r="D162" t="s">
        <v>163</v>
      </c>
      <c r="E162" t="s">
        <v>164</v>
      </c>
      <c r="F162" t="s">
        <v>107</v>
      </c>
      <c r="G162">
        <v>3</v>
      </c>
      <c r="H162">
        <v>0</v>
      </c>
      <c r="I16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s="5" cm="1">
        <f t="array" ref="K162">IFERROR(AVERAGE(IF((OutputTable[GroupByKey]=OutputTable[[#This Row],[GroupByKey]]),(OutputTable[GroupByKey]=OutputTable[[#This Row],[GroupByKey]])*OutputTable[RecordedValue])),0)</f>
        <v>6.72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2.6729178430917711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62" s="5" cm="1">
        <f t="array" ref="O162">MIN(IF((OutputTable[GroupByKey]=OutputTable[[#This Row],[GroupByKey]]),(OutputTable[GroupByKey]=OutputTable[[#This Row],[GroupByKey]])*OutputTable[RecordedValue]))</f>
        <v>2</v>
      </c>
      <c r="P162" s="5" cm="1">
        <f t="array" ref="P162">MAX(IF((OutputTable[GroupByKey]=OutputTable[[#This Row],[GroupByKey]]),(OutputTable[GroupByKey]=OutputTable[[#This Row],[GroupByKey]])*OutputTable[RecordedValue]))</f>
        <v>16</v>
      </c>
    </row>
    <row r="163" spans="1:16" x14ac:dyDescent="0.25">
      <c r="A163" t="s">
        <v>68</v>
      </c>
      <c r="B163" t="s">
        <v>70</v>
      </c>
      <c r="C163">
        <v>3</v>
      </c>
      <c r="D163" t="s">
        <v>165</v>
      </c>
      <c r="E163" t="s">
        <v>166</v>
      </c>
      <c r="F163" t="s">
        <v>107</v>
      </c>
      <c r="G163">
        <v>3.8546944766148797E-2</v>
      </c>
      <c r="H163">
        <v>0</v>
      </c>
      <c r="I16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s="5" cm="1">
        <f t="array" ref="K163">IFERROR(AVERAGE(IF((OutputTable[GroupByKey]=OutputTable[[#This Row],[GroupByKey]]),(OutputTable[GroupByKey]=OutputTable[[#This Row],[GroupByKey]])*OutputTable[RecordedValue])),0)</f>
        <v>7.1899169440802421E-2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3.1880974713854024E-2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63" s="5" cm="1">
        <f t="array" ref="O163">MIN(IF((OutputTable[GroupByKey]=OutputTable[[#This Row],[GroupByKey]]),(OutputTable[GroupByKey]=OutputTable[[#This Row],[GroupByKey]])*OutputTable[RecordedValue]))</f>
        <v>1.6518466630091499E-2</v>
      </c>
      <c r="P163" s="5" cm="1">
        <f t="array" ref="P163">MAX(IF((OutputTable[GroupByKey]=OutputTable[[#This Row],[GroupByKey]]),(OutputTable[GroupByKey]=OutputTable[[#This Row],[GroupByKey]])*OutputTable[RecordedValue]))</f>
        <v>0.18039060663533099</v>
      </c>
    </row>
    <row r="164" spans="1:16" x14ac:dyDescent="0.25">
      <c r="A164" t="s">
        <v>68</v>
      </c>
      <c r="B164" t="s">
        <v>70</v>
      </c>
      <c r="C164">
        <v>3</v>
      </c>
      <c r="D164" t="s">
        <v>167</v>
      </c>
      <c r="E164" t="s">
        <v>142</v>
      </c>
      <c r="F164" t="s">
        <v>107</v>
      </c>
      <c r="G164">
        <v>0</v>
      </c>
      <c r="H164">
        <v>0</v>
      </c>
      <c r="I16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s="5" cm="1">
        <f t="array" ref="K164">IFERROR(AVERAGE(IF((OutputTable[GroupByKey]=OutputTable[[#This Row],[GroupByKey]]),(OutputTable[GroupByKey]=OutputTable[[#This Row],[GroupByKey]])*OutputTable[RecordedValue])),0)</f>
        <v>0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0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" s="5" cm="1">
        <f t="array" ref="O164">MIN(IF((OutputTable[GroupByKey]=OutputTable[[#This Row],[GroupByKey]]),(OutputTable[GroupByKey]=OutputTable[[#This Row],[GroupByKey]])*OutputTable[RecordedValue]))</f>
        <v>0</v>
      </c>
      <c r="P164" s="5" cm="1">
        <f t="array" ref="P164">MAX(IF((OutputTable[GroupByKey]=OutputTable[[#This Row],[GroupByKey]]),(OutputTable[GroupByKey]=OutputTable[[#This Row],[GroupByKey]])*OutputTable[RecordedValue]))</f>
        <v>0</v>
      </c>
    </row>
    <row r="165" spans="1:16" x14ac:dyDescent="0.25">
      <c r="A165" t="s">
        <v>68</v>
      </c>
      <c r="B165" t="s">
        <v>70</v>
      </c>
      <c r="C165">
        <v>3</v>
      </c>
      <c r="D165" t="s">
        <v>168</v>
      </c>
      <c r="E165" t="s">
        <v>123</v>
      </c>
      <c r="F165" t="s">
        <v>129</v>
      </c>
      <c r="G165">
        <v>143</v>
      </c>
      <c r="H165">
        <v>0</v>
      </c>
      <c r="I16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s="5" cm="1">
        <f t="array" ref="K165">IFERROR(AVERAGE(IF((OutputTable[GroupByKey]=OutputTable[[#This Row],[GroupByKey]]),(OutputTable[GroupByKey]=OutputTable[[#This Row],[GroupByKey]])*OutputTable[RecordedValue])),0)</f>
        <v>141.38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1.9988772358705846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65" s="5" cm="1">
        <f t="array" ref="O165">MIN(IF((OutputTable[GroupByKey]=OutputTable[[#This Row],[GroupByKey]]),(OutputTable[GroupByKey]=OutputTable[[#This Row],[GroupByKey]])*OutputTable[RecordedValue]))</f>
        <v>134</v>
      </c>
      <c r="P165" s="5" cm="1">
        <f t="array" ref="P165">MAX(IF((OutputTable[GroupByKey]=OutputTable[[#This Row],[GroupByKey]]),(OutputTable[GroupByKey]=OutputTable[[#This Row],[GroupByKey]])*OutputTable[RecordedValue]))</f>
        <v>144</v>
      </c>
    </row>
    <row r="166" spans="1:16" x14ac:dyDescent="0.25">
      <c r="A166" t="s">
        <v>68</v>
      </c>
      <c r="B166" t="s">
        <v>70</v>
      </c>
      <c r="C166">
        <v>3</v>
      </c>
      <c r="D166" t="s">
        <v>169</v>
      </c>
      <c r="E166" t="s">
        <v>91</v>
      </c>
      <c r="F166" t="s">
        <v>129</v>
      </c>
      <c r="G166">
        <v>71.832940916395003</v>
      </c>
      <c r="H166">
        <v>0</v>
      </c>
      <c r="I16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s="5" cm="1">
        <f t="array" ref="K166">IFERROR(AVERAGE(IF((OutputTable[GroupByKey]=OutputTable[[#This Row],[GroupByKey]]),(OutputTable[GroupByKey]=OutputTable[[#This Row],[GroupByKey]])*OutputTable[RecordedValue])),0)</f>
        <v>71.709517489708347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0.25019982121987089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66" s="5" cm="1">
        <f t="array" ref="O166">MIN(IF((OutputTable[GroupByKey]=OutputTable[[#This Row],[GroupByKey]]),(OutputTable[GroupByKey]=OutputTable[[#This Row],[GroupByKey]])*OutputTable[RecordedValue]))</f>
        <v>70.826954480567906</v>
      </c>
      <c r="P166" s="5" cm="1">
        <f t="array" ref="P166">MAX(IF((OutputTable[GroupByKey]=OutputTable[[#This Row],[GroupByKey]]),(OutputTable[GroupByKey]=OutputTable[[#This Row],[GroupByKey]])*OutputTable[RecordedValue]))</f>
        <v>72</v>
      </c>
    </row>
    <row r="167" spans="1:16" x14ac:dyDescent="0.25">
      <c r="A167" t="s">
        <v>68</v>
      </c>
      <c r="B167" t="s">
        <v>70</v>
      </c>
      <c r="C167">
        <v>3</v>
      </c>
      <c r="D167" t="s">
        <v>170</v>
      </c>
      <c r="E167" t="s">
        <v>137</v>
      </c>
      <c r="F167" t="s">
        <v>107</v>
      </c>
      <c r="G167">
        <v>25.757540341418199</v>
      </c>
      <c r="H167">
        <v>0</v>
      </c>
      <c r="I16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s="5" cm="1">
        <f t="array" ref="K167">IFERROR(AVERAGE(IF((OutputTable[GroupByKey]=OutputTable[[#This Row],[GroupByKey]]),(OutputTable[GroupByKey]=OutputTable[[#This Row],[GroupByKey]])*OutputTable[RecordedValue])),0)</f>
        <v>28.690256747996941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1.6276098461399904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67" s="5" cm="1">
        <f t="array" ref="O167">MIN(IF((OutputTable[GroupByKey]=OutputTable[[#This Row],[GroupByKey]]),(OutputTable[GroupByKey]=OutputTable[[#This Row],[GroupByKey]])*OutputTable[RecordedValue]))</f>
        <v>25.696659959072399</v>
      </c>
      <c r="P167" s="5" cm="1">
        <f t="array" ref="P167">MAX(IF((OutputTable[GroupByKey]=OutputTable[[#This Row],[GroupByKey]]),(OutputTable[GroupByKey]=OutputTable[[#This Row],[GroupByKey]])*OutputTable[RecordedValue]))</f>
        <v>33.838759418460498</v>
      </c>
    </row>
    <row r="168" spans="1:16" x14ac:dyDescent="0.25">
      <c r="A168" t="s">
        <v>68</v>
      </c>
      <c r="B168" t="s">
        <v>70</v>
      </c>
      <c r="C168">
        <v>3</v>
      </c>
      <c r="D168" t="s">
        <v>171</v>
      </c>
      <c r="E168" t="s">
        <v>139</v>
      </c>
      <c r="F168" t="s">
        <v>107</v>
      </c>
      <c r="G168">
        <v>10.158930116779301</v>
      </c>
      <c r="H168">
        <v>0</v>
      </c>
      <c r="I16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s="5" cm="1">
        <f t="array" ref="K168">IFERROR(AVERAGE(IF((OutputTable[GroupByKey]=OutputTable[[#This Row],[GroupByKey]]),(OutputTable[GroupByKey]=OutputTable[[#This Row],[GroupByKey]])*OutputTable[RecordedValue])),0)</f>
        <v>7.1431715332986858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1.6630080132730225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68" s="5" cm="1">
        <f t="array" ref="O168">MIN(IF((OutputTable[GroupByKey]=OutputTable[[#This Row],[GroupByKey]]),(OutputTable[GroupByKey]=OutputTable[[#This Row],[GroupByKey]])*OutputTable[RecordedValue]))</f>
        <v>2.14775272896172</v>
      </c>
      <c r="P168" s="5" cm="1">
        <f t="array" ref="P168">MAX(IF((OutputTable[GroupByKey]=OutputTable[[#This Row],[GroupByKey]]),(OutputTable[GroupByKey]=OutputTable[[#This Row],[GroupByKey]])*OutputTable[RecordedValue]))</f>
        <v>10.273767747096599</v>
      </c>
    </row>
    <row r="169" spans="1:16" x14ac:dyDescent="0.25">
      <c r="A169" t="s">
        <v>68</v>
      </c>
      <c r="B169" t="s">
        <v>70</v>
      </c>
      <c r="C169">
        <v>3</v>
      </c>
      <c r="D169" t="s">
        <v>172</v>
      </c>
      <c r="E169" t="s">
        <v>164</v>
      </c>
      <c r="F169" t="s">
        <v>107</v>
      </c>
      <c r="G169">
        <v>294</v>
      </c>
      <c r="H169">
        <v>0</v>
      </c>
      <c r="I16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s="5" cm="1">
        <f t="array" ref="K169">IFERROR(AVERAGE(IF((OutputTable[GroupByKey]=OutputTable[[#This Row],[GroupByKey]]),(OutputTable[GroupByKey]=OutputTable[[#This Row],[GroupByKey]])*OutputTable[RecordedValue])),0)</f>
        <v>299.54000000000002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4.8873430868908301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69" s="5" cm="1">
        <f t="array" ref="O169">MIN(IF((OutputTable[GroupByKey]=OutputTable[[#This Row],[GroupByKey]]),(OutputTable[GroupByKey]=OutputTable[[#This Row],[GroupByKey]])*OutputTable[RecordedValue]))</f>
        <v>289</v>
      </c>
      <c r="P169" s="5" cm="1">
        <f t="array" ref="P169">MAX(IF((OutputTable[GroupByKey]=OutputTable[[#This Row],[GroupByKey]]),(OutputTable[GroupByKey]=OutputTable[[#This Row],[GroupByKey]])*OutputTable[RecordedValue]))</f>
        <v>313</v>
      </c>
    </row>
    <row r="170" spans="1:16" x14ac:dyDescent="0.25">
      <c r="A170" t="s">
        <v>68</v>
      </c>
      <c r="B170" t="s">
        <v>70</v>
      </c>
      <c r="C170">
        <v>3</v>
      </c>
      <c r="D170" t="s">
        <v>173</v>
      </c>
      <c r="E170" t="s">
        <v>166</v>
      </c>
      <c r="F170" t="s">
        <v>107</v>
      </c>
      <c r="G170">
        <v>0.71780749675612998</v>
      </c>
      <c r="H170">
        <v>0</v>
      </c>
      <c r="I17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s="5" cm="1">
        <f t="array" ref="K170">IFERROR(AVERAGE(IF((OutputTable[GroupByKey]=OutputTable[[#This Row],[GroupByKey]]),(OutputTable[GroupByKey]=OutputTable[[#This Row],[GroupByKey]])*OutputTable[RecordedValue])),0)</f>
        <v>0.80157856851948073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4.6194667035361667E-2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70" s="5" cm="1">
        <f t="array" ref="O170">MIN(IF((OutputTable[GroupByKey]=OutputTable[[#This Row],[GroupByKey]]),(OutputTable[GroupByKey]=OutputTable[[#This Row],[GroupByKey]])*OutputTable[RecordedValue]))</f>
        <v>0.71461756258065101</v>
      </c>
      <c r="P170" s="5" cm="1">
        <f t="array" ref="P170">MAX(IF((OutputTable[GroupByKey]=OutputTable[[#This Row],[GroupByKey]]),(OutputTable[GroupByKey]=OutputTable[[#This Row],[GroupByKey]])*OutputTable[RecordedValue]))</f>
        <v>0.94034020197328605</v>
      </c>
    </row>
    <row r="171" spans="1:16" x14ac:dyDescent="0.25">
      <c r="A171" t="s">
        <v>68</v>
      </c>
      <c r="B171" t="s">
        <v>70</v>
      </c>
      <c r="C171">
        <v>3</v>
      </c>
      <c r="D171" t="s">
        <v>174</v>
      </c>
      <c r="E171" t="s">
        <v>142</v>
      </c>
      <c r="F171" t="s">
        <v>107</v>
      </c>
      <c r="G171">
        <v>0</v>
      </c>
      <c r="H171">
        <v>0</v>
      </c>
      <c r="I17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s="5" cm="1">
        <f t="array" ref="K171">IFERROR(AVERAGE(IF((OutputTable[GroupByKey]=OutputTable[[#This Row],[GroupByKey]]),(OutputTable[GroupByKey]=OutputTable[[#This Row],[GroupByKey]])*OutputTable[RecordedValue])),0)</f>
        <v>0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0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" s="5" cm="1">
        <f t="array" ref="O171">MIN(IF((OutputTable[GroupByKey]=OutputTable[[#This Row],[GroupByKey]]),(OutputTable[GroupByKey]=OutputTable[[#This Row],[GroupByKey]])*OutputTable[RecordedValue]))</f>
        <v>0</v>
      </c>
      <c r="P171" s="5" cm="1">
        <f t="array" ref="P171">MAX(IF((OutputTable[GroupByKey]=OutputTable[[#This Row],[GroupByKey]]),(OutputTable[GroupByKey]=OutputTable[[#This Row],[GroupByKey]])*OutputTable[RecordedValue]))</f>
        <v>0</v>
      </c>
    </row>
    <row r="172" spans="1:16" x14ac:dyDescent="0.25">
      <c r="A172" t="s">
        <v>68</v>
      </c>
      <c r="B172" t="s">
        <v>70</v>
      </c>
      <c r="C172">
        <v>3</v>
      </c>
      <c r="D172" t="s">
        <v>175</v>
      </c>
      <c r="E172" t="s">
        <v>113</v>
      </c>
      <c r="F172" t="s">
        <v>73</v>
      </c>
      <c r="G172">
        <v>31.891205394121801</v>
      </c>
      <c r="H172">
        <v>0</v>
      </c>
      <c r="I17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s="5" cm="1">
        <f t="array" ref="K172">IFERROR(AVERAGE(IF((OutputTable[GroupByKey]=OutputTable[[#This Row],[GroupByKey]]),(OutputTable[GroupByKey]=OutputTable[[#This Row],[GroupByKey]])*OutputTable[RecordedValue])),0)</f>
        <v>36.017962320863354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2.1447750669597334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72" s="5" cm="1">
        <f t="array" ref="O172">MIN(IF((OutputTable[GroupByKey]=OutputTable[[#This Row],[GroupByKey]]),(OutputTable[GroupByKey]=OutputTable[[#This Row],[GroupByKey]])*OutputTable[RecordedValue]))</f>
        <v>31.355296128801101</v>
      </c>
      <c r="P172" s="5" cm="1">
        <f t="array" ref="P172">MAX(IF((OutputTable[GroupByKey]=OutputTable[[#This Row],[GroupByKey]]),(OutputTable[GroupByKey]=OutputTable[[#This Row],[GroupByKey]])*OutputTable[RecordedValue]))</f>
        <v>42.047742044042501</v>
      </c>
    </row>
    <row r="173" spans="1:16" x14ac:dyDescent="0.25">
      <c r="A173" t="s">
        <v>68</v>
      </c>
      <c r="B173" t="s">
        <v>70</v>
      </c>
      <c r="C173">
        <v>3</v>
      </c>
      <c r="D173" t="s">
        <v>176</v>
      </c>
      <c r="E173" t="s">
        <v>115</v>
      </c>
      <c r="F173" t="s">
        <v>73</v>
      </c>
      <c r="G173">
        <v>956.73616182365504</v>
      </c>
      <c r="H173">
        <v>0</v>
      </c>
      <c r="I17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s="5" cm="1">
        <f t="array" ref="K173">IFERROR(AVERAGE(IF((OutputTable[GroupByKey]=OutputTable[[#This Row],[GroupByKey]]),(OutputTable[GroupByKey]=OutputTable[[#This Row],[GroupByKey]])*OutputTable[RecordedValue])),0)</f>
        <v>1080.5388696259006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64.343252008792561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73" s="5" cm="1">
        <f t="array" ref="O173">MIN(IF((OutputTable[GroupByKey]=OutputTable[[#This Row],[GroupByKey]]),(OutputTable[GroupByKey]=OutputTable[[#This Row],[GroupByKey]])*OutputTable[RecordedValue]))</f>
        <v>940.65888386403196</v>
      </c>
      <c r="P173" s="5" cm="1">
        <f t="array" ref="P173">MAX(IF((OutputTable[GroupByKey]=OutputTable[[#This Row],[GroupByKey]]),(OutputTable[GroupByKey]=OutputTable[[#This Row],[GroupByKey]])*OutputTable[RecordedValue]))</f>
        <v>1261.4322613212801</v>
      </c>
    </row>
    <row r="174" spans="1:16" x14ac:dyDescent="0.25">
      <c r="A174" t="s">
        <v>68</v>
      </c>
      <c r="B174" t="s">
        <v>70</v>
      </c>
      <c r="C174">
        <v>3</v>
      </c>
      <c r="D174" t="s">
        <v>177</v>
      </c>
      <c r="E174" t="s">
        <v>117</v>
      </c>
      <c r="F174" t="s">
        <v>73</v>
      </c>
      <c r="G174">
        <v>0</v>
      </c>
      <c r="H174">
        <v>0</v>
      </c>
      <c r="I17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s="5" cm="1">
        <f t="array" ref="K174">IFERROR(AVERAGE(IF((OutputTable[GroupByKey]=OutputTable[[#This Row],[GroupByKey]]),(OutputTable[GroupByKey]=OutputTable[[#This Row],[GroupByKey]])*OutputTable[RecordedValue])),0)</f>
        <v>0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s="5" cm="1">
        <f t="array" ref="O174">MIN(IF((OutputTable[GroupByKey]=OutputTable[[#This Row],[GroupByKey]]),(OutputTable[GroupByKey]=OutputTable[[#This Row],[GroupByKey]])*OutputTable[RecordedValue]))</f>
        <v>0</v>
      </c>
      <c r="P174" s="5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25">
      <c r="A175" t="s">
        <v>68</v>
      </c>
      <c r="B175" t="s">
        <v>70</v>
      </c>
      <c r="C175">
        <v>3</v>
      </c>
      <c r="D175" t="s">
        <v>178</v>
      </c>
      <c r="E175" t="s">
        <v>119</v>
      </c>
      <c r="F175" t="s">
        <v>73</v>
      </c>
      <c r="G175">
        <v>149.96061346004501</v>
      </c>
      <c r="H175">
        <v>0</v>
      </c>
      <c r="I17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s="5" cm="1">
        <f t="array" ref="K175">IFERROR(AVERAGE(IF((OutputTable[GroupByKey]=OutputTable[[#This Row],[GroupByKey]]),(OutputTable[GroupByKey]=OutputTable[[#This Row],[GroupByKey]])*OutputTable[RecordedValue])),0)</f>
        <v>647.33233797243315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612.63054444116835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75" s="5" cm="1">
        <f t="array" ref="O175">MIN(IF((OutputTable[GroupByKey]=OutputTable[[#This Row],[GroupByKey]]),(OutputTable[GroupByKey]=OutputTable[[#This Row],[GroupByKey]])*OutputTable[RecordedValue]))</f>
        <v>135.75868551570699</v>
      </c>
      <c r="P175" s="5" cm="1">
        <f t="array" ref="P175">MAX(IF((OutputTable[GroupByKey]=OutputTable[[#This Row],[GroupByKey]]),(OutputTable[GroupByKey]=OutputTable[[#This Row],[GroupByKey]])*OutputTable[RecordedValue]))</f>
        <v>3953.48057040094</v>
      </c>
    </row>
    <row r="176" spans="1:16" x14ac:dyDescent="0.25">
      <c r="A176" t="s">
        <v>68</v>
      </c>
      <c r="B176" t="s">
        <v>70</v>
      </c>
      <c r="C176">
        <v>3</v>
      </c>
      <c r="D176" t="s">
        <v>179</v>
      </c>
      <c r="E176" t="s">
        <v>121</v>
      </c>
      <c r="F176" t="s">
        <v>73</v>
      </c>
      <c r="G176">
        <v>138</v>
      </c>
      <c r="H176">
        <v>0</v>
      </c>
      <c r="I17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s="5" cm="1">
        <f t="array" ref="K176">IFERROR(AVERAGE(IF((OutputTable[GroupByKey]=OutputTable[[#This Row],[GroupByKey]]),(OutputTable[GroupByKey]=OutputTable[[#This Row],[GroupByKey]])*OutputTable[RecordedValue])),0)</f>
        <v>139.02000000000001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2.0651629376840162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76" s="5" cm="1">
        <f t="array" ref="O176">MIN(IF((OutputTable[GroupByKey]=OutputTable[[#This Row],[GroupByKey]]),(OutputTable[GroupByKey]=OutputTable[[#This Row],[GroupByKey]])*OutputTable[RecordedValue]))</f>
        <v>133</v>
      </c>
      <c r="P176" s="5" cm="1">
        <f t="array" ref="P176">MAX(IF((OutputTable[GroupByKey]=OutputTable[[#This Row],[GroupByKey]]),(OutputTable[GroupByKey]=OutputTable[[#This Row],[GroupByKey]])*OutputTable[RecordedValue]))</f>
        <v>142</v>
      </c>
    </row>
    <row r="177" spans="1:16" x14ac:dyDescent="0.25">
      <c r="A177" t="s">
        <v>68</v>
      </c>
      <c r="B177" t="s">
        <v>70</v>
      </c>
      <c r="C177">
        <v>3</v>
      </c>
      <c r="D177" t="s">
        <v>180</v>
      </c>
      <c r="E177" t="s">
        <v>123</v>
      </c>
      <c r="F177" t="s">
        <v>73</v>
      </c>
      <c r="G177">
        <v>137</v>
      </c>
      <c r="H177">
        <v>0</v>
      </c>
      <c r="I17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s="5" cm="1">
        <f t="array" ref="K177">IFERROR(AVERAGE(IF((OutputTable[GroupByKey]=OutputTable[[#This Row],[GroupByKey]]),(OutputTable[GroupByKey]=OutputTable[[#This Row],[GroupByKey]])*OutputTable[RecordedValue])),0)</f>
        <v>137.02000000000001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2.4618725244274162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77" s="5" cm="1">
        <f t="array" ref="O177">MIN(IF((OutputTable[GroupByKey]=OutputTable[[#This Row],[GroupByKey]]),(OutputTable[GroupByKey]=OutputTable[[#This Row],[GroupByKey]])*OutputTable[RecordedValue]))</f>
        <v>130</v>
      </c>
      <c r="P177" s="5" cm="1">
        <f t="array" ref="P177">MAX(IF((OutputTable[GroupByKey]=OutputTable[[#This Row],[GroupByKey]]),(OutputTable[GroupByKey]=OutputTable[[#This Row],[GroupByKey]])*OutputTable[RecordedValue]))</f>
        <v>141</v>
      </c>
    </row>
    <row r="178" spans="1:16" x14ac:dyDescent="0.25">
      <c r="A178" t="s">
        <v>68</v>
      </c>
      <c r="B178" t="s">
        <v>70</v>
      </c>
      <c r="C178">
        <v>3</v>
      </c>
      <c r="D178" t="s">
        <v>181</v>
      </c>
      <c r="E178" t="s">
        <v>125</v>
      </c>
      <c r="F178" t="s">
        <v>73</v>
      </c>
      <c r="G178">
        <v>31.891205394121801</v>
      </c>
      <c r="H178">
        <v>0</v>
      </c>
      <c r="I17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s="5" cm="1">
        <f t="array" ref="K178">IFERROR(AVERAGE(IF((OutputTable[GroupByKey]=OutputTable[[#This Row],[GroupByKey]]),(OutputTable[GroupByKey]=OutputTable[[#This Row],[GroupByKey]])*OutputTable[RecordedValue])),0)</f>
        <v>36.017962320863354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2.1447750669597334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78" s="5" cm="1">
        <f t="array" ref="O178">MIN(IF((OutputTable[GroupByKey]=OutputTable[[#This Row],[GroupByKey]]),(OutputTable[GroupByKey]=OutputTable[[#This Row],[GroupByKey]])*OutputTable[RecordedValue]))</f>
        <v>31.355296128801101</v>
      </c>
      <c r="P178" s="5" cm="1">
        <f t="array" ref="P178">MAX(IF((OutputTable[GroupByKey]=OutputTable[[#This Row],[GroupByKey]]),(OutputTable[GroupByKey]=OutputTable[[#This Row],[GroupByKey]])*OutputTable[RecordedValue]))</f>
        <v>42.047742044042501</v>
      </c>
    </row>
    <row r="179" spans="1:16" x14ac:dyDescent="0.25">
      <c r="A179" t="s">
        <v>68</v>
      </c>
      <c r="B179" t="s">
        <v>70</v>
      </c>
      <c r="C179">
        <v>3</v>
      </c>
      <c r="D179" t="s">
        <v>182</v>
      </c>
      <c r="E179" t="s">
        <v>127</v>
      </c>
      <c r="F179" t="s">
        <v>73</v>
      </c>
      <c r="G179">
        <v>1106.6967752836999</v>
      </c>
      <c r="H179">
        <v>0</v>
      </c>
      <c r="I17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s="5" cm="1">
        <f t="array" ref="K179">IFERROR(AVERAGE(IF((OutputTable[GroupByKey]=OutputTable[[#This Row],[GroupByKey]]),(OutputTable[GroupByKey]=OutputTable[[#This Row],[GroupByKey]])*OutputTable[RecordedValue])),0)</f>
        <v>1727.8712075983335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660.11760417939672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79" s="5" cm="1">
        <f t="array" ref="O179">MIN(IF((OutputTable[GroupByKey]=OutputTable[[#This Row],[GroupByKey]]),(OutputTable[GroupByKey]=OutputTable[[#This Row],[GroupByKey]])*OutputTable[RecordedValue]))</f>
        <v>1102.70221979086</v>
      </c>
      <c r="P179" s="5" cm="1">
        <f t="array" ref="P179">MAX(IF((OutputTable[GroupByKey]=OutputTable[[#This Row],[GroupByKey]]),(OutputTable[GroupByKey]=OutputTable[[#This Row],[GroupByKey]])*OutputTable[RecordedValue]))</f>
        <v>5214.9128317222203</v>
      </c>
    </row>
    <row r="180" spans="1:16" x14ac:dyDescent="0.25">
      <c r="A180" t="s">
        <v>68</v>
      </c>
      <c r="B180" t="s">
        <v>70</v>
      </c>
      <c r="C180">
        <v>3</v>
      </c>
      <c r="D180" t="s">
        <v>183</v>
      </c>
      <c r="E180" t="s">
        <v>137</v>
      </c>
      <c r="F180" t="s">
        <v>107</v>
      </c>
      <c r="G180">
        <v>15.945602697060901</v>
      </c>
      <c r="H180">
        <v>0</v>
      </c>
      <c r="I18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s="5" cm="1">
        <f t="array" ref="K180">IFERROR(AVERAGE(IF((OutputTable[GroupByKey]=OutputTable[[#This Row],[GroupByKey]]),(OutputTable[GroupByKey]=OutputTable[[#This Row],[GroupByKey]])*OutputTable[RecordedValue])),0)</f>
        <v>18.008981160431681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1.0723875334798758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80" s="5" cm="1">
        <f t="array" ref="O180">MIN(IF((OutputTable[GroupByKey]=OutputTable[[#This Row],[GroupByKey]]),(OutputTable[GroupByKey]=OutputTable[[#This Row],[GroupByKey]])*OutputTable[RecordedValue]))</f>
        <v>15.677648064400501</v>
      </c>
      <c r="P180" s="5" cm="1">
        <f t="array" ref="P180">MAX(IF((OutputTable[GroupByKey]=OutputTable[[#This Row],[GroupByKey]]),(OutputTable[GroupByKey]=OutputTable[[#This Row],[GroupByKey]])*OutputTable[RecordedValue]))</f>
        <v>21.0238710220213</v>
      </c>
    </row>
    <row r="181" spans="1:16" x14ac:dyDescent="0.25">
      <c r="A181" t="s">
        <v>68</v>
      </c>
      <c r="B181" t="s">
        <v>70</v>
      </c>
      <c r="C181">
        <v>3</v>
      </c>
      <c r="D181" t="s">
        <v>184</v>
      </c>
      <c r="E181" t="s">
        <v>139</v>
      </c>
      <c r="F181" t="s">
        <v>107</v>
      </c>
      <c r="G181">
        <v>7.9708677611365797</v>
      </c>
      <c r="H181">
        <v>0</v>
      </c>
      <c r="I18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s="5" cm="1">
        <f t="array" ref="K181">IFERROR(AVERAGE(IF((OutputTable[GroupByKey]=OutputTable[[#This Row],[GroupByKey]]),(OutputTable[GroupByKey]=OutputTable[[#This Row],[GroupByKey]])*OutputTable[RecordedValue])),0)</f>
        <v>5.873369725047966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1.0900756873751687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81" s="5" cm="1">
        <f t="array" ref="O181">MIN(IF((OutputTable[GroupByKey]=OutputTable[[#This Row],[GroupByKey]]),(OutputTable[GroupByKey]=OutputTable[[#This Row],[GroupByKey]])*OutputTable[RecordedValue]))</f>
        <v>2.9626411254009901</v>
      </c>
      <c r="P181" s="5" cm="1">
        <f t="array" ref="P181">MAX(IF((OutputTable[GroupByKey]=OutputTable[[#This Row],[GroupByKey]]),(OutputTable[GroupByKey]=OutputTable[[#This Row],[GroupByKey]])*OutputTable[RecordedValue]))</f>
        <v>8.2927796417684707</v>
      </c>
    </row>
    <row r="182" spans="1:16" x14ac:dyDescent="0.25">
      <c r="A182" t="s">
        <v>68</v>
      </c>
      <c r="B182" t="s">
        <v>70</v>
      </c>
      <c r="C182">
        <v>3</v>
      </c>
      <c r="D182" t="s">
        <v>185</v>
      </c>
      <c r="E182" t="s">
        <v>164</v>
      </c>
      <c r="F182" t="s">
        <v>107</v>
      </c>
      <c r="G182">
        <v>138</v>
      </c>
      <c r="H182">
        <v>0</v>
      </c>
      <c r="I18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s="5" cm="1">
        <f t="array" ref="K182">IFERROR(AVERAGE(IF((OutputTable[GroupByKey]=OutputTable[[#This Row],[GroupByKey]]),(OutputTable[GroupByKey]=OutputTable[[#This Row],[GroupByKey]])*OutputTable[RecordedValue])),0)</f>
        <v>138.38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2.2667967149567629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82" s="5" cm="1">
        <f t="array" ref="O182">MIN(IF((OutputTable[GroupByKey]=OutputTable[[#This Row],[GroupByKey]]),(OutputTable[GroupByKey]=OutputTable[[#This Row],[GroupByKey]])*OutputTable[RecordedValue]))</f>
        <v>132</v>
      </c>
      <c r="P182" s="5" cm="1">
        <f t="array" ref="P182">MAX(IF((OutputTable[GroupByKey]=OutputTable[[#This Row],[GroupByKey]]),(OutputTable[GroupByKey]=OutputTable[[#This Row],[GroupByKey]])*OutputTable[RecordedValue]))</f>
        <v>142</v>
      </c>
    </row>
    <row r="183" spans="1:16" x14ac:dyDescent="0.25">
      <c r="A183" t="s">
        <v>68</v>
      </c>
      <c r="B183" t="s">
        <v>70</v>
      </c>
      <c r="C183">
        <v>3</v>
      </c>
      <c r="D183" t="s">
        <v>186</v>
      </c>
      <c r="E183" t="s">
        <v>166</v>
      </c>
      <c r="F183" t="s">
        <v>107</v>
      </c>
      <c r="G183">
        <v>0.66788050995264203</v>
      </c>
      <c r="H183">
        <v>0</v>
      </c>
      <c r="I18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s="5" cm="1">
        <f t="array" ref="K183">IFERROR(AVERAGE(IF((OutputTable[GroupByKey]=OutputTable[[#This Row],[GroupByKey]]),(OutputTable[GroupByKey]=OutputTable[[#This Row],[GroupByKey]])*OutputTable[RecordedValue])),0)</f>
        <v>0.75527626145633475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4.541982030729913E-2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83" s="5" cm="1">
        <f t="array" ref="O183">MIN(IF((OutputTable[GroupByKey]=OutputTable[[#This Row],[GroupByKey]]),(OutputTable[GroupByKey]=OutputTable[[#This Row],[GroupByKey]])*OutputTable[RecordedValue]))</f>
        <v>0.65446751492631405</v>
      </c>
      <c r="P183" s="5" cm="1">
        <f t="array" ref="P183">MAX(IF((OutputTable[GroupByKey]=OutputTable[[#This Row],[GroupByKey]]),(OutputTable[GroupByKey]=OutputTable[[#This Row],[GroupByKey]])*OutputTable[RecordedValue]))</f>
        <v>0.87655661977495902</v>
      </c>
    </row>
    <row r="184" spans="1:16" x14ac:dyDescent="0.25">
      <c r="A184" t="s">
        <v>68</v>
      </c>
      <c r="B184" t="s">
        <v>70</v>
      </c>
      <c r="C184">
        <v>3</v>
      </c>
      <c r="D184" t="s">
        <v>187</v>
      </c>
      <c r="E184" t="s">
        <v>142</v>
      </c>
      <c r="F184" t="s">
        <v>107</v>
      </c>
      <c r="G184">
        <v>0</v>
      </c>
      <c r="H184">
        <v>0</v>
      </c>
      <c r="I18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s="5" cm="1">
        <f t="array" ref="K184">IFERROR(AVERAGE(IF((OutputTable[GroupByKey]=OutputTable[[#This Row],[GroupByKey]]),(OutputTable[GroupByKey]=OutputTable[[#This Row],[GroupByKey]])*OutputTable[RecordedValue])),0)</f>
        <v>0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0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" s="5" cm="1">
        <f t="array" ref="O184">MIN(IF((OutputTable[GroupByKey]=OutputTable[[#This Row],[GroupByKey]]),(OutputTable[GroupByKey]=OutputTable[[#This Row],[GroupByKey]])*OutputTable[RecordedValue]))</f>
        <v>0</v>
      </c>
      <c r="P184" s="5" cm="1">
        <f t="array" ref="P184">MAX(IF((OutputTable[GroupByKey]=OutputTable[[#This Row],[GroupByKey]]),(OutputTable[GroupByKey]=OutputTable[[#This Row],[GroupByKey]])*OutputTable[RecordedValue]))</f>
        <v>0</v>
      </c>
    </row>
    <row r="185" spans="1:16" x14ac:dyDescent="0.25">
      <c r="A185" t="s">
        <v>68</v>
      </c>
      <c r="B185" t="s">
        <v>70</v>
      </c>
      <c r="C185">
        <v>4</v>
      </c>
      <c r="D185" t="s">
        <v>112</v>
      </c>
      <c r="E185" t="s">
        <v>113</v>
      </c>
      <c r="F185" t="s">
        <v>73</v>
      </c>
      <c r="G185">
        <v>0.38226264389221298</v>
      </c>
      <c r="H185">
        <v>0</v>
      </c>
      <c r="I18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s="5" cm="1">
        <f t="array" ref="K185">IFERROR(AVERAGE(IF((OutputTable[GroupByKey]=OutputTable[[#This Row],[GroupByKey]]),(OutputTable[GroupByKey]=OutputTable[[#This Row],[GroupByKey]])*OutputTable[RecordedValue])),0)</f>
        <v>0.86163700693939471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0.40403851079129915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85" s="5" cm="1">
        <f t="array" ref="O185">MIN(IF((OutputTable[GroupByKey]=OutputTable[[#This Row],[GroupByKey]]),(OutputTable[GroupByKey]=OutputTable[[#This Row],[GroupByKey]])*OutputTable[RecordedValue]))</f>
        <v>0.14398486806875099</v>
      </c>
      <c r="P185" s="5" cm="1">
        <f t="array" ref="P185">MAX(IF((OutputTable[GroupByKey]=OutputTable[[#This Row],[GroupByKey]]),(OutputTable[GroupByKey]=OutputTable[[#This Row],[GroupByKey]])*OutputTable[RecordedValue]))</f>
        <v>2.0851264921370101</v>
      </c>
    </row>
    <row r="186" spans="1:16" x14ac:dyDescent="0.25">
      <c r="A186" t="s">
        <v>68</v>
      </c>
      <c r="B186" t="s">
        <v>70</v>
      </c>
      <c r="C186">
        <v>4</v>
      </c>
      <c r="D186" t="s">
        <v>114</v>
      </c>
      <c r="E186" t="s">
        <v>115</v>
      </c>
      <c r="F186" t="s">
        <v>73</v>
      </c>
      <c r="G186">
        <v>22.935758633532799</v>
      </c>
      <c r="H186">
        <v>0</v>
      </c>
      <c r="I18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s="5" cm="1">
        <f t="array" ref="K186">IFERROR(AVERAGE(IF((OutputTable[GroupByKey]=OutputTable[[#This Row],[GroupByKey]]),(OutputTable[GroupByKey]=OutputTable[[#This Row],[GroupByKey]])*OutputTable[RecordedValue])),0)</f>
        <v>51.698220416363682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24.242310647477964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86" s="5" cm="1">
        <f t="array" ref="O186">MIN(IF((OutputTable[GroupByKey]=OutputTable[[#This Row],[GroupByKey]]),(OutputTable[GroupByKey]=OutputTable[[#This Row],[GroupByKey]])*OutputTable[RecordedValue]))</f>
        <v>8.63909208412508</v>
      </c>
      <c r="P186" s="5" cm="1">
        <f t="array" ref="P186">MAX(IF((OutputTable[GroupByKey]=OutputTable[[#This Row],[GroupByKey]]),(OutputTable[GroupByKey]=OutputTable[[#This Row],[GroupByKey]])*OutputTable[RecordedValue]))</f>
        <v>125.107589528221</v>
      </c>
    </row>
    <row r="187" spans="1:16" x14ac:dyDescent="0.25">
      <c r="A187" t="s">
        <v>68</v>
      </c>
      <c r="B187" t="s">
        <v>70</v>
      </c>
      <c r="C187">
        <v>4</v>
      </c>
      <c r="D187" t="s">
        <v>116</v>
      </c>
      <c r="E187" t="s">
        <v>117</v>
      </c>
      <c r="F187" t="s">
        <v>73</v>
      </c>
      <c r="G187">
        <v>0</v>
      </c>
      <c r="H187">
        <v>0</v>
      </c>
      <c r="I18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s="5" cm="1">
        <f t="array" ref="K187">IFERROR(AVERAGE(IF((OutputTable[GroupByKey]=OutputTable[[#This Row],[GroupByKey]]),(OutputTable[GroupByKey]=OutputTable[[#This Row],[GroupByKey]])*OutputTable[RecordedValue])),0)</f>
        <v>0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" s="5" cm="1">
        <f t="array" ref="O187">MIN(IF((OutputTable[GroupByKey]=OutputTable[[#This Row],[GroupByKey]]),(OutputTable[GroupByKey]=OutputTable[[#This Row],[GroupByKey]])*OutputTable[RecordedValue]))</f>
        <v>0</v>
      </c>
      <c r="P187" s="5" cm="1">
        <f t="array" ref="P187">MAX(IF((OutputTable[GroupByKey]=OutputTable[[#This Row],[GroupByKey]]),(OutputTable[GroupByKey]=OutputTable[[#This Row],[GroupByKey]])*OutputTable[RecordedValue]))</f>
        <v>0</v>
      </c>
    </row>
    <row r="188" spans="1:16" x14ac:dyDescent="0.25">
      <c r="A188" t="s">
        <v>68</v>
      </c>
      <c r="B188" t="s">
        <v>70</v>
      </c>
      <c r="C188">
        <v>4</v>
      </c>
      <c r="D188" t="s">
        <v>118</v>
      </c>
      <c r="E188" t="s">
        <v>119</v>
      </c>
      <c r="F188" t="s">
        <v>73</v>
      </c>
      <c r="G188">
        <v>4.7971783768855403</v>
      </c>
      <c r="H188">
        <v>0</v>
      </c>
      <c r="I18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s="5" cm="1">
        <f t="array" ref="K188">IFERROR(AVERAGE(IF((OutputTable[GroupByKey]=OutputTable[[#This Row],[GroupByKey]]),(OutputTable[GroupByKey]=OutputTable[[#This Row],[GroupByKey]])*OutputTable[RecordedValue])),0)</f>
        <v>13.164009358024151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23.71645868098383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88" s="5" cm="1">
        <f t="array" ref="O188">MIN(IF((OutputTable[GroupByKey]=OutputTable[[#This Row],[GroupByKey]]),(OutputTable[GroupByKey]=OutputTable[[#This Row],[GroupByKey]])*OutputTable[RecordedValue]))</f>
        <v>0</v>
      </c>
      <c r="P188" s="5" cm="1">
        <f t="array" ref="P188">MAX(IF((OutputTable[GroupByKey]=OutputTable[[#This Row],[GroupByKey]]),(OutputTable[GroupByKey]=OutputTable[[#This Row],[GroupByKey]])*OutputTable[RecordedValue]))</f>
        <v>143.511038213799</v>
      </c>
    </row>
    <row r="189" spans="1:16" x14ac:dyDescent="0.25">
      <c r="A189" t="s">
        <v>68</v>
      </c>
      <c r="B189" t="s">
        <v>70</v>
      </c>
      <c r="C189">
        <v>4</v>
      </c>
      <c r="D189" t="s">
        <v>120</v>
      </c>
      <c r="E189" t="s">
        <v>121</v>
      </c>
      <c r="F189" t="s">
        <v>73</v>
      </c>
      <c r="G189">
        <v>5</v>
      </c>
      <c r="H189">
        <v>0</v>
      </c>
      <c r="I18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s="5" cm="1">
        <f t="array" ref="K189">IFERROR(AVERAGE(IF((OutputTable[GroupByKey]=OutputTable[[#This Row],[GroupByKey]]),(OutputTable[GroupByKey]=OutputTable[[#This Row],[GroupByKey]])*OutputTable[RecordedValue])),0)</f>
        <v>9.74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3.3430402880233041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89" s="5" cm="1">
        <f t="array" ref="O189">MIN(IF((OutputTable[GroupByKey]=OutputTable[[#This Row],[GroupByKey]]),(OutputTable[GroupByKey]=OutputTable[[#This Row],[GroupByKey]])*OutputTable[RecordedValue]))</f>
        <v>4</v>
      </c>
      <c r="P189" s="5" cm="1">
        <f t="array" ref="P189">MAX(IF((OutputTable[GroupByKey]=OutputTable[[#This Row],[GroupByKey]]),(OutputTable[GroupByKey]=OutputTable[[#This Row],[GroupByKey]])*OutputTable[RecordedValue]))</f>
        <v>18</v>
      </c>
    </row>
    <row r="190" spans="1:16" x14ac:dyDescent="0.25">
      <c r="A190" t="s">
        <v>68</v>
      </c>
      <c r="B190" t="s">
        <v>70</v>
      </c>
      <c r="C190">
        <v>4</v>
      </c>
      <c r="D190" t="s">
        <v>122</v>
      </c>
      <c r="E190" t="s">
        <v>123</v>
      </c>
      <c r="F190" t="s">
        <v>73</v>
      </c>
      <c r="G190">
        <v>5</v>
      </c>
      <c r="H190">
        <v>0</v>
      </c>
      <c r="I19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s="5" cm="1">
        <f t="array" ref="K190">IFERROR(AVERAGE(IF((OutputTable[GroupByKey]=OutputTable[[#This Row],[GroupByKey]]),(OutputTable[GroupByKey]=OutputTable[[#This Row],[GroupByKey]])*OutputTable[RecordedValue])),0)</f>
        <v>9.6199999999999992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3.3557139816335075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90" s="5" cm="1">
        <f t="array" ref="O190">MIN(IF((OutputTable[GroupByKey]=OutputTable[[#This Row],[GroupByKey]]),(OutputTable[GroupByKey]=OutputTable[[#This Row],[GroupByKey]])*OutputTable[RecordedValue]))</f>
        <v>4</v>
      </c>
      <c r="P190" s="5" cm="1">
        <f t="array" ref="P190">MAX(IF((OutputTable[GroupByKey]=OutputTable[[#This Row],[GroupByKey]]),(OutputTable[GroupByKey]=OutputTable[[#This Row],[GroupByKey]])*OutputTable[RecordedValue]))</f>
        <v>18</v>
      </c>
    </row>
    <row r="191" spans="1:16" x14ac:dyDescent="0.25">
      <c r="A191" t="s">
        <v>68</v>
      </c>
      <c r="B191" t="s">
        <v>70</v>
      </c>
      <c r="C191">
        <v>4</v>
      </c>
      <c r="D191" t="s">
        <v>124</v>
      </c>
      <c r="E191" t="s">
        <v>125</v>
      </c>
      <c r="F191" t="s">
        <v>73</v>
      </c>
      <c r="G191">
        <v>0.38226264389221298</v>
      </c>
      <c r="H191">
        <v>0</v>
      </c>
      <c r="I19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s="5" cm="1">
        <f t="array" ref="K191">IFERROR(AVERAGE(IF((OutputTable[GroupByKey]=OutputTable[[#This Row],[GroupByKey]]),(OutputTable[GroupByKey]=OutputTable[[#This Row],[GroupByKey]])*OutputTable[RecordedValue])),0)</f>
        <v>0.86163700693939471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0.40403851079129915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91" s="5" cm="1">
        <f t="array" ref="O191">MIN(IF((OutputTable[GroupByKey]=OutputTable[[#This Row],[GroupByKey]]),(OutputTable[GroupByKey]=OutputTable[[#This Row],[GroupByKey]])*OutputTable[RecordedValue]))</f>
        <v>0.14398486806875099</v>
      </c>
      <c r="P191" s="5" cm="1">
        <f t="array" ref="P191">MAX(IF((OutputTable[GroupByKey]=OutputTable[[#This Row],[GroupByKey]]),(OutputTable[GroupByKey]=OutputTable[[#This Row],[GroupByKey]])*OutputTable[RecordedValue]))</f>
        <v>2.0851264921370101</v>
      </c>
    </row>
    <row r="192" spans="1:16" x14ac:dyDescent="0.25">
      <c r="A192" t="s">
        <v>68</v>
      </c>
      <c r="B192" t="s">
        <v>70</v>
      </c>
      <c r="C192">
        <v>4</v>
      </c>
      <c r="D192" t="s">
        <v>126</v>
      </c>
      <c r="E192" t="s">
        <v>127</v>
      </c>
      <c r="F192" t="s">
        <v>73</v>
      </c>
      <c r="G192">
        <v>27.732937010418301</v>
      </c>
      <c r="H192">
        <v>0</v>
      </c>
      <c r="I19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s="5" cm="1">
        <f t="array" ref="K192">IFERROR(AVERAGE(IF((OutputTable[GroupByKey]=OutputTable[[#This Row],[GroupByKey]]),(OutputTable[GroupByKey]=OutputTable[[#This Row],[GroupByKey]])*OutputTable[RecordedValue])),0)</f>
        <v>64.862229774387828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42.021678663543447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92" s="5" cm="1">
        <f t="array" ref="O192">MIN(IF((OutputTable[GroupByKey]=OutputTable[[#This Row],[GroupByKey]]),(OutputTable[GroupByKey]=OutputTable[[#This Row],[GroupByKey]])*OutputTable[RecordedValue]))</f>
        <v>12.5350884709043</v>
      </c>
      <c r="P192" s="5" cm="1">
        <f t="array" ref="P192">MAX(IF((OutputTable[GroupByKey]=OutputTable[[#This Row],[GroupByKey]]),(OutputTable[GroupByKey]=OutputTable[[#This Row],[GroupByKey]])*OutputTable[RecordedValue]))</f>
        <v>268.61862774202001</v>
      </c>
    </row>
    <row r="193" spans="1:16" x14ac:dyDescent="0.25">
      <c r="A193" t="s">
        <v>68</v>
      </c>
      <c r="B193" t="s">
        <v>70</v>
      </c>
      <c r="C193">
        <v>4</v>
      </c>
      <c r="D193" t="s">
        <v>128</v>
      </c>
      <c r="E193" t="s">
        <v>86</v>
      </c>
      <c r="F193" t="s">
        <v>129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s="5" cm="1">
        <f t="array" ref="K193">IFERROR(AVERAGE(IF((OutputTable[GroupByKey]=OutputTable[[#This Row],[GroupByKey]]),(OutputTable[GroupByKey]=OutputTable[[#This Row],[GroupByKey]])*OutputTable[RecordedValue])),0)</f>
        <v>0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s="5" cm="1">
        <f t="array" ref="O193">MIN(IF((OutputTable[GroupByKey]=OutputTable[[#This Row],[GroupByKey]]),(OutputTable[GroupByKey]=OutputTable[[#This Row],[GroupByKey]])*OutputTable[RecordedValue]))</f>
        <v>0</v>
      </c>
      <c r="P193" s="5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25">
      <c r="A194" t="s">
        <v>68</v>
      </c>
      <c r="B194" t="s">
        <v>70</v>
      </c>
      <c r="C194">
        <v>4</v>
      </c>
      <c r="D194" t="s">
        <v>130</v>
      </c>
      <c r="E194" t="s">
        <v>89</v>
      </c>
      <c r="F194" t="s">
        <v>129</v>
      </c>
      <c r="G194">
        <v>0</v>
      </c>
      <c r="H194">
        <v>0</v>
      </c>
      <c r="I19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s="5" cm="1">
        <f t="array" ref="K194">IFERROR(AVERAGE(IF((OutputTable[GroupByKey]=OutputTable[[#This Row],[GroupByKey]]),(OutputTable[GroupByKey]=OutputTable[[#This Row],[GroupByKey]])*OutputTable[RecordedValue])),0)</f>
        <v>0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" s="5" cm="1">
        <f t="array" ref="O194">MIN(IF((OutputTable[GroupByKey]=OutputTable[[#This Row],[GroupByKey]]),(OutputTable[GroupByKey]=OutputTable[[#This Row],[GroupByKey]])*OutputTable[RecordedValue]))</f>
        <v>0</v>
      </c>
      <c r="P194" s="5" cm="1">
        <f t="array" ref="P194">MAX(IF((OutputTable[GroupByKey]=OutputTable[[#This Row],[GroupByKey]]),(OutputTable[GroupByKey]=OutputTable[[#This Row],[GroupByKey]])*OutputTable[RecordedValue]))</f>
        <v>0</v>
      </c>
    </row>
    <row r="195" spans="1:16" x14ac:dyDescent="0.25">
      <c r="A195" t="s">
        <v>68</v>
      </c>
      <c r="B195" t="s">
        <v>70</v>
      </c>
      <c r="C195">
        <v>4</v>
      </c>
      <c r="D195" t="s">
        <v>131</v>
      </c>
      <c r="E195" t="s">
        <v>91</v>
      </c>
      <c r="F195" t="s">
        <v>129</v>
      </c>
      <c r="G195">
        <v>45.590860401056297</v>
      </c>
      <c r="H195">
        <v>0</v>
      </c>
      <c r="I19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s="5" cm="1">
        <f t="array" ref="K195">IFERROR(AVERAGE(IF((OutputTable[GroupByKey]=OutputTable[[#This Row],[GroupByKey]]),(OutputTable[GroupByKey]=OutputTable[[#This Row],[GroupByKey]])*OutputTable[RecordedValue])),0)</f>
        <v>47.555766264651346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2.7283894207102275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95" s="5" cm="1">
        <f t="array" ref="O195">MIN(IF((OutputTable[GroupByKey]=OutputTable[[#This Row],[GroupByKey]]),(OutputTable[GroupByKey]=OutputTable[[#This Row],[GroupByKey]])*OutputTable[RecordedValue]))</f>
        <v>42.116143251013803</v>
      </c>
      <c r="P195" s="5" cm="1">
        <f t="array" ref="P195">MAX(IF((OutputTable[GroupByKey]=OutputTable[[#This Row],[GroupByKey]]),(OutputTable[GroupByKey]=OutputTable[[#This Row],[GroupByKey]])*OutputTable[RecordedValue]))</f>
        <v>55.7665547747551</v>
      </c>
    </row>
    <row r="196" spans="1:16" x14ac:dyDescent="0.25">
      <c r="A196" t="s">
        <v>68</v>
      </c>
      <c r="B196" t="s">
        <v>70</v>
      </c>
      <c r="C196">
        <v>4</v>
      </c>
      <c r="D196" t="s">
        <v>132</v>
      </c>
      <c r="E196" t="s">
        <v>133</v>
      </c>
      <c r="F196" t="s">
        <v>129</v>
      </c>
      <c r="G196">
        <v>0</v>
      </c>
      <c r="H196">
        <v>0</v>
      </c>
      <c r="I19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s="5" cm="1">
        <f t="array" ref="K196">IFERROR(AVERAGE(IF((OutputTable[GroupByKey]=OutputTable[[#This Row],[GroupByKey]]),(OutputTable[GroupByKey]=OutputTable[[#This Row],[GroupByKey]])*OutputTable[RecordedValue])),0)</f>
        <v>0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0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" s="5" cm="1">
        <f t="array" ref="O196">MIN(IF((OutputTable[GroupByKey]=OutputTable[[#This Row],[GroupByKey]]),(OutputTable[GroupByKey]=OutputTable[[#This Row],[GroupByKey]])*OutputTable[RecordedValue]))</f>
        <v>0</v>
      </c>
      <c r="P196" s="5" cm="1">
        <f t="array" ref="P196">MAX(IF((OutputTable[GroupByKey]=OutputTable[[#This Row],[GroupByKey]]),(OutputTable[GroupByKey]=OutputTable[[#This Row],[GroupByKey]])*OutputTable[RecordedValue]))</f>
        <v>0</v>
      </c>
    </row>
    <row r="197" spans="1:16" x14ac:dyDescent="0.25">
      <c r="A197" t="s">
        <v>68</v>
      </c>
      <c r="B197" t="s">
        <v>70</v>
      </c>
      <c r="C197">
        <v>4</v>
      </c>
      <c r="D197" t="s">
        <v>134</v>
      </c>
      <c r="E197" t="s">
        <v>95</v>
      </c>
      <c r="F197" t="s">
        <v>129</v>
      </c>
      <c r="G197">
        <v>45.590860401056297</v>
      </c>
      <c r="H197">
        <v>0</v>
      </c>
      <c r="I19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s="5" cm="1">
        <f t="array" ref="K197">IFERROR(AVERAGE(IF((OutputTable[GroupByKey]=OutputTable[[#This Row],[GroupByKey]]),(OutputTable[GroupByKey]=OutputTable[[#This Row],[GroupByKey]])*OutputTable[RecordedValue])),0)</f>
        <v>47.555766264651346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2.7283894207102275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97" s="5" cm="1">
        <f t="array" ref="O197">MIN(IF((OutputTable[GroupByKey]=OutputTable[[#This Row],[GroupByKey]]),(OutputTable[GroupByKey]=OutputTable[[#This Row],[GroupByKey]])*OutputTable[RecordedValue]))</f>
        <v>42.116143251013803</v>
      </c>
      <c r="P197" s="5" cm="1">
        <f t="array" ref="P197">MAX(IF((OutputTable[GroupByKey]=OutputTable[[#This Row],[GroupByKey]]),(OutputTable[GroupByKey]=OutputTable[[#This Row],[GroupByKey]])*OutputTable[RecordedValue]))</f>
        <v>55.7665547747551</v>
      </c>
    </row>
    <row r="198" spans="1:16" x14ac:dyDescent="0.25">
      <c r="A198" t="s">
        <v>68</v>
      </c>
      <c r="B198" t="s">
        <v>70</v>
      </c>
      <c r="C198">
        <v>4</v>
      </c>
      <c r="D198" t="s">
        <v>135</v>
      </c>
      <c r="E198" t="s">
        <v>97</v>
      </c>
      <c r="F198" t="s">
        <v>129</v>
      </c>
      <c r="G198">
        <v>0</v>
      </c>
      <c r="H198">
        <v>0</v>
      </c>
      <c r="I19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s="5" cm="1">
        <f t="array" ref="K198">IFERROR(AVERAGE(IF((OutputTable[GroupByKey]=OutputTable[[#This Row],[GroupByKey]]),(OutputTable[GroupByKey]=OutputTable[[#This Row],[GroupByKey]])*OutputTable[RecordedValue])),0)</f>
        <v>0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0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" s="5" cm="1">
        <f t="array" ref="O198">MIN(IF((OutputTable[GroupByKey]=OutputTable[[#This Row],[GroupByKey]]),(OutputTable[GroupByKey]=OutputTable[[#This Row],[GroupByKey]])*OutputTable[RecordedValue]))</f>
        <v>0</v>
      </c>
      <c r="P198" s="5" cm="1">
        <f t="array" ref="P198">MAX(IF((OutputTable[GroupByKey]=OutputTable[[#This Row],[GroupByKey]]),(OutputTable[GroupByKey]=OutputTable[[#This Row],[GroupByKey]])*OutputTable[RecordedValue]))</f>
        <v>0</v>
      </c>
    </row>
    <row r="199" spans="1:16" x14ac:dyDescent="0.25">
      <c r="A199" t="s">
        <v>68</v>
      </c>
      <c r="B199" t="s">
        <v>70</v>
      </c>
      <c r="C199">
        <v>4</v>
      </c>
      <c r="D199" t="s">
        <v>136</v>
      </c>
      <c r="E199" t="s">
        <v>137</v>
      </c>
      <c r="F199" t="s">
        <v>129</v>
      </c>
      <c r="G199">
        <v>45.590860401056297</v>
      </c>
      <c r="H199">
        <v>0</v>
      </c>
      <c r="I19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s="5" cm="1">
        <f t="array" ref="K199">IFERROR(AVERAGE(IF((OutputTable[GroupByKey]=OutputTable[[#This Row],[GroupByKey]]),(OutputTable[GroupByKey]=OutputTable[[#This Row],[GroupByKey]])*OutputTable[RecordedValue])),0)</f>
        <v>47.555766264651339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2.7283894207102439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99" s="5" cm="1">
        <f t="array" ref="O199">MIN(IF((OutputTable[GroupByKey]=OutputTable[[#This Row],[GroupByKey]]),(OutputTable[GroupByKey]=OutputTable[[#This Row],[GroupByKey]])*OutputTable[RecordedValue]))</f>
        <v>42.116143251013703</v>
      </c>
      <c r="P199" s="5" cm="1">
        <f t="array" ref="P199">MAX(IF((OutputTable[GroupByKey]=OutputTable[[#This Row],[GroupByKey]]),(OutputTable[GroupByKey]=OutputTable[[#This Row],[GroupByKey]])*OutputTable[RecordedValue]))</f>
        <v>55.7665547747551</v>
      </c>
    </row>
    <row r="200" spans="1:16" x14ac:dyDescent="0.25">
      <c r="A200" t="s">
        <v>68</v>
      </c>
      <c r="B200" t="s">
        <v>70</v>
      </c>
      <c r="C200">
        <v>4</v>
      </c>
      <c r="D200" t="s">
        <v>138</v>
      </c>
      <c r="E200" t="s">
        <v>139</v>
      </c>
      <c r="F200" t="s">
        <v>129</v>
      </c>
      <c r="G200">
        <v>26.4011461659641</v>
      </c>
      <c r="H200">
        <v>0</v>
      </c>
      <c r="I20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s="5" cm="1">
        <f t="array" ref="K200">IFERROR(AVERAGE(IF((OutputTable[GroupByKey]=OutputTable[[#This Row],[GroupByKey]]),(OutputTable[GroupByKey]=OutputTable[[#This Row],[GroupByKey]])*OutputTable[RecordedValue])),0)</f>
        <v>24.153751225057032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2.790438932514745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00" s="5" cm="1">
        <f t="array" ref="O200">MIN(IF((OutputTable[GroupByKey]=OutputTable[[#This Row],[GroupByKey]]),(OutputTable[GroupByKey]=OutputTable[[#This Row],[GroupByKey]])*OutputTable[RecordedValue]))</f>
        <v>16.206469520089399</v>
      </c>
      <c r="P200" s="5" cm="1">
        <f t="array" ref="P200">MAX(IF((OutputTable[GroupByKey]=OutputTable[[#This Row],[GroupByKey]]),(OutputTable[GroupByKey]=OutputTable[[#This Row],[GroupByKey]])*OutputTable[RecordedValue]))</f>
        <v>29.8247121613243</v>
      </c>
    </row>
    <row r="201" spans="1:16" x14ac:dyDescent="0.25">
      <c r="A201" t="s">
        <v>68</v>
      </c>
      <c r="B201" t="s">
        <v>70</v>
      </c>
      <c r="C201">
        <v>4</v>
      </c>
      <c r="D201" t="s">
        <v>140</v>
      </c>
      <c r="E201" t="s">
        <v>91</v>
      </c>
      <c r="F201" t="s">
        <v>129</v>
      </c>
      <c r="G201">
        <v>71.992006567020397</v>
      </c>
      <c r="H201">
        <v>0</v>
      </c>
      <c r="I20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s="5" cm="1">
        <f t="array" ref="K201">IFERROR(AVERAGE(IF((OutputTable[GroupByKey]=OutputTable[[#This Row],[GroupByKey]]),(OutputTable[GroupByKey]=OutputTable[[#This Row],[GroupByKey]])*OutputTable[RecordedValue])),0)</f>
        <v>71.709517489708347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0.25019982121987089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01" s="5" cm="1">
        <f t="array" ref="O201">MIN(IF((OutputTable[GroupByKey]=OutputTable[[#This Row],[GroupByKey]]),(OutputTable[GroupByKey]=OutputTable[[#This Row],[GroupByKey]])*OutputTable[RecordedValue]))</f>
        <v>70.826954480567906</v>
      </c>
      <c r="P201" s="5" cm="1">
        <f t="array" ref="P201">MAX(IF((OutputTable[GroupByKey]=OutputTable[[#This Row],[GroupByKey]]),(OutputTable[GroupByKey]=OutputTable[[#This Row],[GroupByKey]])*OutputTable[RecordedValue]))</f>
        <v>72</v>
      </c>
    </row>
    <row r="202" spans="1:16" x14ac:dyDescent="0.25">
      <c r="A202" t="s">
        <v>68</v>
      </c>
      <c r="B202" t="s">
        <v>70</v>
      </c>
      <c r="C202">
        <v>4</v>
      </c>
      <c r="D202" t="s">
        <v>141</v>
      </c>
      <c r="E202" t="s">
        <v>142</v>
      </c>
      <c r="F202" t="s">
        <v>129</v>
      </c>
      <c r="G202">
        <v>0</v>
      </c>
      <c r="H202">
        <v>0</v>
      </c>
      <c r="I20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s="5" cm="1">
        <f t="array" ref="K202">IFERROR(AVERAGE(IF((OutputTable[GroupByKey]=OutputTable[[#This Row],[GroupByKey]]),(OutputTable[GroupByKey]=OutputTable[[#This Row],[GroupByKey]])*OutputTable[RecordedValue])),0)</f>
        <v>0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0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" s="5" cm="1">
        <f t="array" ref="O202">MIN(IF((OutputTable[GroupByKey]=OutputTable[[#This Row],[GroupByKey]]),(OutputTable[GroupByKey]=OutputTable[[#This Row],[GroupByKey]])*OutputTable[RecordedValue]))</f>
        <v>0</v>
      </c>
      <c r="P202" s="5" cm="1">
        <f t="array" ref="P202">MAX(IF((OutputTable[GroupByKey]=OutputTable[[#This Row],[GroupByKey]]),(OutputTable[GroupByKey]=OutputTable[[#This Row],[GroupByKey]])*OutputTable[RecordedValue]))</f>
        <v>0</v>
      </c>
    </row>
    <row r="203" spans="1:16" x14ac:dyDescent="0.25">
      <c r="A203" t="s">
        <v>68</v>
      </c>
      <c r="B203" t="s">
        <v>70</v>
      </c>
      <c r="C203">
        <v>4</v>
      </c>
      <c r="D203" t="s">
        <v>143</v>
      </c>
      <c r="E203" t="s">
        <v>113</v>
      </c>
      <c r="F203" t="s">
        <v>73</v>
      </c>
      <c r="G203">
        <v>9.1242775187794898</v>
      </c>
      <c r="H203">
        <v>0</v>
      </c>
      <c r="I20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s="5" cm="1">
        <f t="array" ref="K203">IFERROR(AVERAGE(IF((OutputTable[GroupByKey]=OutputTable[[#This Row],[GroupByKey]]),(OutputTable[GroupByKey]=OutputTable[[#This Row],[GroupByKey]])*OutputTable[RecordedValue])),0)</f>
        <v>8.9631102244031808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0.49581158155018401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03" s="5" cm="1">
        <f t="array" ref="O203">MIN(IF((OutputTable[GroupByKey]=OutputTable[[#This Row],[GroupByKey]]),(OutputTable[GroupByKey]=OutputTable[[#This Row],[GroupByKey]])*OutputTable[RecordedValue]))</f>
        <v>7.9225733441578896</v>
      </c>
      <c r="P203" s="5" cm="1">
        <f t="array" ref="P203">MAX(IF((OutputTable[GroupByKey]=OutputTable[[#This Row],[GroupByKey]]),(OutputTable[GroupByKey]=OutputTable[[#This Row],[GroupByKey]])*OutputTable[RecordedValue]))</f>
        <v>9.9777504987156593</v>
      </c>
    </row>
    <row r="204" spans="1:16" x14ac:dyDescent="0.25">
      <c r="A204" t="s">
        <v>68</v>
      </c>
      <c r="B204" t="s">
        <v>70</v>
      </c>
      <c r="C204">
        <v>4</v>
      </c>
      <c r="D204" t="s">
        <v>144</v>
      </c>
      <c r="E204" t="s">
        <v>115</v>
      </c>
      <c r="F204" t="s">
        <v>73</v>
      </c>
      <c r="G204">
        <v>547.45665112677</v>
      </c>
      <c r="H204">
        <v>0</v>
      </c>
      <c r="I20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s="5" cm="1">
        <f t="array" ref="K204">IFERROR(AVERAGE(IF((OutputTable[GroupByKey]=OutputTable[[#This Row],[GroupByKey]]),(OutputTable[GroupByKey]=OutputTable[[#This Row],[GroupByKey]])*OutputTable[RecordedValue])),0)</f>
        <v>537.78661346419096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29.748694893010981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04" s="5" cm="1">
        <f t="array" ref="O204">MIN(IF((OutputTable[GroupByKey]=OutputTable[[#This Row],[GroupByKey]]),(OutputTable[GroupByKey]=OutputTable[[#This Row],[GroupByKey]])*OutputTable[RecordedValue]))</f>
        <v>475.35440064947397</v>
      </c>
      <c r="P204" s="5" cm="1">
        <f t="array" ref="P204">MAX(IF((OutputTable[GroupByKey]=OutputTable[[#This Row],[GroupByKey]]),(OutputTable[GroupByKey]=OutputTable[[#This Row],[GroupByKey]])*OutputTable[RecordedValue]))</f>
        <v>598.66502992293999</v>
      </c>
    </row>
    <row r="205" spans="1:16" x14ac:dyDescent="0.25">
      <c r="A205" t="s">
        <v>68</v>
      </c>
      <c r="B205" t="s">
        <v>70</v>
      </c>
      <c r="C205">
        <v>4</v>
      </c>
      <c r="D205" t="s">
        <v>145</v>
      </c>
      <c r="E205" t="s">
        <v>117</v>
      </c>
      <c r="F205" t="s">
        <v>73</v>
      </c>
      <c r="G205">
        <v>0</v>
      </c>
      <c r="H205">
        <v>0</v>
      </c>
      <c r="I20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s="5" cm="1">
        <f t="array" ref="K205">IFERROR(AVERAGE(IF((OutputTable[GroupByKey]=OutputTable[[#This Row],[GroupByKey]]),(OutputTable[GroupByKey]=OutputTable[[#This Row],[GroupByKey]])*OutputTable[RecordedValue])),0)</f>
        <v>0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0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" s="5" cm="1">
        <f t="array" ref="O205">MIN(IF((OutputTable[GroupByKey]=OutputTable[[#This Row],[GroupByKey]]),(OutputTable[GroupByKey]=OutputTable[[#This Row],[GroupByKey]])*OutputTable[RecordedValue]))</f>
        <v>0</v>
      </c>
      <c r="P205" s="5" cm="1">
        <f t="array" ref="P205">MAX(IF((OutputTable[GroupByKey]=OutputTable[[#This Row],[GroupByKey]]),(OutputTable[GroupByKey]=OutputTable[[#This Row],[GroupByKey]])*OutputTable[RecordedValue]))</f>
        <v>0</v>
      </c>
    </row>
    <row r="206" spans="1:16" x14ac:dyDescent="0.25">
      <c r="A206" t="s">
        <v>68</v>
      </c>
      <c r="B206" t="s">
        <v>70</v>
      </c>
      <c r="C206">
        <v>4</v>
      </c>
      <c r="D206" t="s">
        <v>146</v>
      </c>
      <c r="E206" t="s">
        <v>119</v>
      </c>
      <c r="F206" t="s">
        <v>73</v>
      </c>
      <c r="G206">
        <v>61.110804363392603</v>
      </c>
      <c r="H206">
        <v>0</v>
      </c>
      <c r="I20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s="5" cm="1">
        <f t="array" ref="K206">IFERROR(AVERAGE(IF((OutputTable[GroupByKey]=OutputTable[[#This Row],[GroupByKey]]),(OutputTable[GroupByKey]=OutputTable[[#This Row],[GroupByKey]])*OutputTable[RecordedValue])),0)</f>
        <v>131.6987252883157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195.03180772236345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06" s="5" cm="1">
        <f t="array" ref="O206">MIN(IF((OutputTable[GroupByKey]=OutputTable[[#This Row],[GroupByKey]]),(OutputTable[GroupByKey]=OutputTable[[#This Row],[GroupByKey]])*OutputTable[RecordedValue]))</f>
        <v>10.054421984212899</v>
      </c>
      <c r="P206" s="5" cm="1">
        <f t="array" ref="P206">MAX(IF((OutputTable[GroupByKey]=OutputTable[[#This Row],[GroupByKey]]),(OutputTable[GroupByKey]=OutputTable[[#This Row],[GroupByKey]])*OutputTable[RecordedValue]))</f>
        <v>1200.8160491271699</v>
      </c>
    </row>
    <row r="207" spans="1:16" x14ac:dyDescent="0.25">
      <c r="A207" t="s">
        <v>68</v>
      </c>
      <c r="B207" t="s">
        <v>70</v>
      </c>
      <c r="C207">
        <v>4</v>
      </c>
      <c r="D207" t="s">
        <v>147</v>
      </c>
      <c r="E207" t="s">
        <v>121</v>
      </c>
      <c r="F207" t="s">
        <v>73</v>
      </c>
      <c r="G207">
        <v>145</v>
      </c>
      <c r="H207">
        <v>0</v>
      </c>
      <c r="I20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s="5" cm="1">
        <f t="array" ref="K207">IFERROR(AVERAGE(IF((OutputTable[GroupByKey]=OutputTable[[#This Row],[GroupByKey]]),(OutputTable[GroupByKey]=OutputTable[[#This Row],[GroupByKey]])*OutputTable[RecordedValue])),0)</f>
        <v>145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0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" s="5" cm="1">
        <f t="array" ref="O207">MIN(IF((OutputTable[GroupByKey]=OutputTable[[#This Row],[GroupByKey]]),(OutputTable[GroupByKey]=OutputTable[[#This Row],[GroupByKey]])*OutputTable[RecordedValue]))</f>
        <v>145</v>
      </c>
      <c r="P207" s="5" cm="1">
        <f t="array" ref="P207">MAX(IF((OutputTable[GroupByKey]=OutputTable[[#This Row],[GroupByKey]]),(OutputTable[GroupByKey]=OutputTable[[#This Row],[GroupByKey]])*OutputTable[RecordedValue]))</f>
        <v>145</v>
      </c>
    </row>
    <row r="208" spans="1:16" x14ac:dyDescent="0.25">
      <c r="A208" t="s">
        <v>68</v>
      </c>
      <c r="B208" t="s">
        <v>70</v>
      </c>
      <c r="C208">
        <v>4</v>
      </c>
      <c r="D208" t="s">
        <v>148</v>
      </c>
      <c r="E208" t="s">
        <v>123</v>
      </c>
      <c r="F208" t="s">
        <v>73</v>
      </c>
      <c r="G208">
        <v>144</v>
      </c>
      <c r="H208">
        <v>0</v>
      </c>
      <c r="I20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s="5" cm="1">
        <f t="array" ref="K208">IFERROR(AVERAGE(IF((OutputTable[GroupByKey]=OutputTable[[#This Row],[GroupByKey]]),(OutputTable[GroupByKey]=OutputTable[[#This Row],[GroupByKey]])*OutputTable[RecordedValue])),0)</f>
        <v>143.58000000000001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0.67279496224666424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08" s="5" cm="1">
        <f t="array" ref="O208">MIN(IF((OutputTable[GroupByKey]=OutputTable[[#This Row],[GroupByKey]]),(OutputTable[GroupByKey]=OutputTable[[#This Row],[GroupByKey]])*OutputTable[RecordedValue]))</f>
        <v>142</v>
      </c>
      <c r="P208" s="5" cm="1">
        <f t="array" ref="P208">MAX(IF((OutputTable[GroupByKey]=OutputTable[[#This Row],[GroupByKey]]),(OutputTable[GroupByKey]=OutputTable[[#This Row],[GroupByKey]])*OutputTable[RecordedValue]))</f>
        <v>144</v>
      </c>
    </row>
    <row r="209" spans="1:16" x14ac:dyDescent="0.25">
      <c r="A209" t="s">
        <v>68</v>
      </c>
      <c r="B209" t="s">
        <v>70</v>
      </c>
      <c r="C209">
        <v>4</v>
      </c>
      <c r="D209" t="s">
        <v>149</v>
      </c>
      <c r="E209" t="s">
        <v>125</v>
      </c>
      <c r="F209" t="s">
        <v>73</v>
      </c>
      <c r="G209">
        <v>9.1242775187794898</v>
      </c>
      <c r="H209">
        <v>0</v>
      </c>
      <c r="I20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s="5" cm="1">
        <f t="array" ref="K209">IFERROR(AVERAGE(IF((OutputTable[GroupByKey]=OutputTable[[#This Row],[GroupByKey]]),(OutputTable[GroupByKey]=OutputTable[[#This Row],[GroupByKey]])*OutputTable[RecordedValue])),0)</f>
        <v>8.9631102244031808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0.49581158155018401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09" s="5" cm="1">
        <f t="array" ref="O209">MIN(IF((OutputTable[GroupByKey]=OutputTable[[#This Row],[GroupByKey]]),(OutputTable[GroupByKey]=OutputTable[[#This Row],[GroupByKey]])*OutputTable[RecordedValue]))</f>
        <v>7.9225733441578896</v>
      </c>
      <c r="P209" s="5" cm="1">
        <f t="array" ref="P209">MAX(IF((OutputTable[GroupByKey]=OutputTable[[#This Row],[GroupByKey]]),(OutputTable[GroupByKey]=OutputTable[[#This Row],[GroupByKey]])*OutputTable[RecordedValue]))</f>
        <v>9.9777504987156593</v>
      </c>
    </row>
    <row r="210" spans="1:16" x14ac:dyDescent="0.25">
      <c r="A210" t="s">
        <v>68</v>
      </c>
      <c r="B210" t="s">
        <v>70</v>
      </c>
      <c r="C210">
        <v>4</v>
      </c>
      <c r="D210" t="s">
        <v>150</v>
      </c>
      <c r="E210" t="s">
        <v>127</v>
      </c>
      <c r="F210" t="s">
        <v>73</v>
      </c>
      <c r="G210">
        <v>608.56745549016205</v>
      </c>
      <c r="H210">
        <v>0</v>
      </c>
      <c r="I21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s="5" cm="1">
        <f t="array" ref="K210">IFERROR(AVERAGE(IF((OutputTable[GroupByKey]=OutputTable[[#This Row],[GroupByKey]]),(OutputTable[GroupByKey]=OutputTable[[#This Row],[GroupByKey]])*OutputTable[RecordedValue])),0)</f>
        <v>669.48533875250666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209.81217768405702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10" s="5" cm="1">
        <f t="array" ref="O210">MIN(IF((OutputTable[GroupByKey]=OutputTable[[#This Row],[GroupByKey]]),(OutputTable[GroupByKey]=OutputTable[[#This Row],[GroupByKey]])*OutputTable[RecordedValue]))</f>
        <v>507.16931004698603</v>
      </c>
      <c r="P210" s="5" cm="1">
        <f t="array" ref="P210">MAX(IF((OutputTable[GroupByKey]=OutputTable[[#This Row],[GroupByKey]]),(OutputTable[GroupByKey]=OutputTable[[#This Row],[GroupByKey]])*OutputTable[RecordedValue]))</f>
        <v>1790.3663033289099</v>
      </c>
    </row>
    <row r="211" spans="1:16" x14ac:dyDescent="0.25">
      <c r="A211" t="s">
        <v>68</v>
      </c>
      <c r="B211" t="s">
        <v>70</v>
      </c>
      <c r="C211">
        <v>4</v>
      </c>
      <c r="D211" t="s">
        <v>151</v>
      </c>
      <c r="E211" t="s">
        <v>121</v>
      </c>
      <c r="F211" t="s">
        <v>87</v>
      </c>
      <c r="G211">
        <v>145</v>
      </c>
      <c r="H211">
        <v>0</v>
      </c>
      <c r="I211" s="5" t="str">
        <f>OutputTable[[#This Row],[ProjectName]]&amp;OutputTable[[#This Row],[Name]]&amp;OutputTable[[#This Row],[Type]]&amp;OutputTable[[#This Row],[Source]]</f>
        <v>Airport Security AnalysisEntity 1.NumberInNumber InEntity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s="5" cm="1">
        <f t="array" ref="K211">IFERROR(AVERAGE(IF((OutputTable[GroupByKey]=OutputTable[[#This Row],[GroupByKey]]),(OutputTable[GroupByKey]=OutputTable[[#This Row],[GroupByKey]])*OutputTable[RecordedValue])),0)</f>
        <v>145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0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" s="5" cm="1">
        <f t="array" ref="O211">MIN(IF((OutputTable[GroupByKey]=OutputTable[[#This Row],[GroupByKey]]),(OutputTable[GroupByKey]=OutputTable[[#This Row],[GroupByKey]])*OutputTable[RecordedValue]))</f>
        <v>145</v>
      </c>
      <c r="P211" s="5" cm="1">
        <f t="array" ref="P211">MAX(IF((OutputTable[GroupByKey]=OutputTable[[#This Row],[GroupByKey]]),(OutputTable[GroupByKey]=OutputTable[[#This Row],[GroupByKey]])*OutputTable[RecordedValue]))</f>
        <v>145</v>
      </c>
    </row>
    <row r="212" spans="1:16" x14ac:dyDescent="0.25">
      <c r="A212" t="s">
        <v>68</v>
      </c>
      <c r="B212" t="s">
        <v>70</v>
      </c>
      <c r="C212">
        <v>4</v>
      </c>
      <c r="D212" t="s">
        <v>152</v>
      </c>
      <c r="E212" t="s">
        <v>123</v>
      </c>
      <c r="F212" t="s">
        <v>87</v>
      </c>
      <c r="G212">
        <v>143</v>
      </c>
      <c r="H212">
        <v>0</v>
      </c>
      <c r="I21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s="5" cm="1">
        <f t="array" ref="K212">IFERROR(AVERAGE(IF((OutputTable[GroupByKey]=OutputTable[[#This Row],[GroupByKey]]),(OutputTable[GroupByKey]=OutputTable[[#This Row],[GroupByKey]])*OutputTable[RecordedValue])),0)</f>
        <v>141.38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1.9988772358705846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12" s="5" cm="1">
        <f t="array" ref="O212">MIN(IF((OutputTable[GroupByKey]=OutputTable[[#This Row],[GroupByKey]]),(OutputTable[GroupByKey]=OutputTable[[#This Row],[GroupByKey]])*OutputTable[RecordedValue]))</f>
        <v>134</v>
      </c>
      <c r="P212" s="5" cm="1">
        <f t="array" ref="P212">MAX(IF((OutputTable[GroupByKey]=OutputTable[[#This Row],[GroupByKey]]),(OutputTable[GroupByKey]=OutputTable[[#This Row],[GroupByKey]])*OutputTable[RecordedValue]))</f>
        <v>144</v>
      </c>
    </row>
    <row r="213" spans="1:16" x14ac:dyDescent="0.25">
      <c r="A213" t="s">
        <v>68</v>
      </c>
      <c r="B213" t="s">
        <v>70</v>
      </c>
      <c r="C213">
        <v>4</v>
      </c>
      <c r="D213" t="s">
        <v>153</v>
      </c>
      <c r="E213" t="s">
        <v>113</v>
      </c>
      <c r="F213" t="s">
        <v>73</v>
      </c>
      <c r="G213">
        <v>1.4489202087105599</v>
      </c>
      <c r="H213">
        <v>0</v>
      </c>
      <c r="I213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s="5" cm="1">
        <f t="array" ref="K213">IFERROR(AVERAGE(IF((OutputTable[GroupByKey]=OutputTable[[#This Row],[GroupByKey]]),(OutputTable[GroupByKey]=OutputTable[[#This Row],[GroupByKey]])*OutputTable[RecordedValue])),0)</f>
        <v>1.713056712445395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0.74877386075301833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13" s="5" cm="1">
        <f t="array" ref="O213">MIN(IF((OutputTable[GroupByKey]=OutputTable[[#This Row],[GroupByKey]]),(OutputTable[GroupByKey]=OutputTable[[#This Row],[GroupByKey]])*OutputTable[RecordedValue]))</f>
        <v>0.396443199122197</v>
      </c>
      <c r="P213" s="5" cm="1">
        <f t="array" ref="P213">MAX(IF((OutputTable[GroupByKey]=OutputTable[[#This Row],[GroupByKey]]),(OutputTable[GroupByKey]=OutputTable[[#This Row],[GroupByKey]])*OutputTable[RecordedValue]))</f>
        <v>4.3293745592479498</v>
      </c>
    </row>
    <row r="214" spans="1:16" x14ac:dyDescent="0.25">
      <c r="A214" t="s">
        <v>68</v>
      </c>
      <c r="B214" t="s">
        <v>70</v>
      </c>
      <c r="C214">
        <v>4</v>
      </c>
      <c r="D214" t="s">
        <v>154</v>
      </c>
      <c r="E214" t="s">
        <v>115</v>
      </c>
      <c r="F214" t="s">
        <v>73</v>
      </c>
      <c r="G214">
        <v>43.467606261316902</v>
      </c>
      <c r="H214">
        <v>0</v>
      </c>
      <c r="I214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s="5" cm="1">
        <f t="array" ref="K214">IFERROR(AVERAGE(IF((OutputTable[GroupByKey]=OutputTable[[#This Row],[GroupByKey]]),(OutputTable[GroupByKey]=OutputTable[[#This Row],[GroupByKey]])*OutputTable[RecordedValue])),0)</f>
        <v>51.391701373361848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22.463215822590577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14" s="5" cm="1">
        <f t="array" ref="O214">MIN(IF((OutputTable[GroupByKey]=OutputTable[[#This Row],[GroupByKey]]),(OutputTable[GroupByKey]=OutputTable[[#This Row],[GroupByKey]])*OutputTable[RecordedValue]))</f>
        <v>11.8932959736659</v>
      </c>
      <c r="P214" s="5" cm="1">
        <f t="array" ref="P214">MAX(IF((OutputTable[GroupByKey]=OutputTable[[#This Row],[GroupByKey]]),(OutputTable[GroupByKey]=OutputTable[[#This Row],[GroupByKey]])*OutputTable[RecordedValue]))</f>
        <v>129.881236777438</v>
      </c>
    </row>
    <row r="215" spans="1:16" x14ac:dyDescent="0.25">
      <c r="A215" t="s">
        <v>68</v>
      </c>
      <c r="B215" t="s">
        <v>70</v>
      </c>
      <c r="C215">
        <v>4</v>
      </c>
      <c r="D215" t="s">
        <v>155</v>
      </c>
      <c r="E215" t="s">
        <v>117</v>
      </c>
      <c r="F215" t="s">
        <v>73</v>
      </c>
      <c r="G215">
        <v>0</v>
      </c>
      <c r="H215">
        <v>0</v>
      </c>
      <c r="I215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s="5" cm="1">
        <f t="array" ref="K215">IFERROR(AVERAGE(IF((OutputTable[GroupByKey]=OutputTable[[#This Row],[GroupByKey]]),(OutputTable[GroupByKey]=OutputTable[[#This Row],[GroupByKey]])*OutputTable[RecordedValue])),0)</f>
        <v>0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" s="5" cm="1">
        <f t="array" ref="O215">MIN(IF((OutputTable[GroupByKey]=OutputTable[[#This Row],[GroupByKey]]),(OutputTable[GroupByKey]=OutputTable[[#This Row],[GroupByKey]])*OutputTable[RecordedValue]))</f>
        <v>0</v>
      </c>
      <c r="P215" s="5" cm="1">
        <f t="array" ref="P215">MAX(IF((OutputTable[GroupByKey]=OutputTable[[#This Row],[GroupByKey]]),(OutputTable[GroupByKey]=OutputTable[[#This Row],[GroupByKey]])*OutputTable[RecordedValue]))</f>
        <v>0</v>
      </c>
    </row>
    <row r="216" spans="1:16" x14ac:dyDescent="0.25">
      <c r="A216" t="s">
        <v>68</v>
      </c>
      <c r="B216" t="s">
        <v>70</v>
      </c>
      <c r="C216">
        <v>4</v>
      </c>
      <c r="D216" t="s">
        <v>156</v>
      </c>
      <c r="E216" t="s">
        <v>119</v>
      </c>
      <c r="F216" t="s">
        <v>73</v>
      </c>
      <c r="G216">
        <v>0</v>
      </c>
      <c r="H216">
        <v>0</v>
      </c>
      <c r="I216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s="5" cm="1">
        <f t="array" ref="K216">IFERROR(AVERAGE(IF((OutputTable[GroupByKey]=OutputTable[[#This Row],[GroupByKey]]),(OutputTable[GroupByKey]=OutputTable[[#This Row],[GroupByKey]])*OutputTable[RecordedValue])),0)</f>
        <v>10.739644005751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15.385582994074571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16" s="5" cm="1">
        <f t="array" ref="O216">MIN(IF((OutputTable[GroupByKey]=OutputTable[[#This Row],[GroupByKey]]),(OutputTable[GroupByKey]=OutputTable[[#This Row],[GroupByKey]])*OutputTable[RecordedValue]))</f>
        <v>0</v>
      </c>
      <c r="P216" s="5" cm="1">
        <f t="array" ref="P216">MAX(IF((OutputTable[GroupByKey]=OutputTable[[#This Row],[GroupByKey]]),(OutputTable[GroupByKey]=OutputTable[[#This Row],[GroupByKey]])*OutputTable[RecordedValue]))</f>
        <v>76.907804000367904</v>
      </c>
    </row>
    <row r="217" spans="1:16" x14ac:dyDescent="0.25">
      <c r="A217" t="s">
        <v>68</v>
      </c>
      <c r="B217" t="s">
        <v>70</v>
      </c>
      <c r="C217">
        <v>4</v>
      </c>
      <c r="D217" t="s">
        <v>157</v>
      </c>
      <c r="E217" t="s">
        <v>121</v>
      </c>
      <c r="F217" t="s">
        <v>73</v>
      </c>
      <c r="G217">
        <v>6</v>
      </c>
      <c r="H217">
        <v>0</v>
      </c>
      <c r="I217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s="5" cm="1">
        <f t="array" ref="K217">IFERROR(AVERAGE(IF((OutputTable[GroupByKey]=OutputTable[[#This Row],[GroupByKey]]),(OutputTable[GroupByKey]=OutputTable[[#This Row],[GroupByKey]])*OutputTable[RecordedValue])),0)</f>
        <v>6.74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2.6711611783672518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17" s="5" cm="1">
        <f t="array" ref="O217">MIN(IF((OutputTable[GroupByKey]=OutputTable[[#This Row],[GroupByKey]]),(OutputTable[GroupByKey]=OutputTable[[#This Row],[GroupByKey]])*OutputTable[RecordedValue]))</f>
        <v>2</v>
      </c>
      <c r="P217" s="5" cm="1">
        <f t="array" ref="P217">MAX(IF((OutputTable[GroupByKey]=OutputTable[[#This Row],[GroupByKey]]),(OutputTable[GroupByKey]=OutputTable[[#This Row],[GroupByKey]])*OutputTable[RecordedValue]))</f>
        <v>16</v>
      </c>
    </row>
    <row r="218" spans="1:16" x14ac:dyDescent="0.25">
      <c r="A218" t="s">
        <v>68</v>
      </c>
      <c r="B218" t="s">
        <v>70</v>
      </c>
      <c r="C218">
        <v>4</v>
      </c>
      <c r="D218" t="s">
        <v>158</v>
      </c>
      <c r="E218" t="s">
        <v>123</v>
      </c>
      <c r="F218" t="s">
        <v>73</v>
      </c>
      <c r="G218">
        <v>6</v>
      </c>
      <c r="H218">
        <v>0</v>
      </c>
      <c r="I218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s="5" cm="1">
        <f t="array" ref="K218">IFERROR(AVERAGE(IF((OutputTable[GroupByKey]=OutputTable[[#This Row],[GroupByKey]]),(OutputTable[GroupByKey]=OutputTable[[#This Row],[GroupByKey]])*OutputTable[RecordedValue])),0)</f>
        <v>6.66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2.6233644078409171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18" s="5" cm="1">
        <f t="array" ref="O218">MIN(IF((OutputTable[GroupByKey]=OutputTable[[#This Row],[GroupByKey]]),(OutputTable[GroupByKey]=OutputTable[[#This Row],[GroupByKey]])*OutputTable[RecordedValue]))</f>
        <v>2</v>
      </c>
      <c r="P218" s="5" cm="1">
        <f t="array" ref="P218">MAX(IF((OutputTable[GroupByKey]=OutputTable[[#This Row],[GroupByKey]]),(OutputTable[GroupByKey]=OutputTable[[#This Row],[GroupByKey]])*OutputTable[RecordedValue]))</f>
        <v>16</v>
      </c>
    </row>
    <row r="219" spans="1:16" x14ac:dyDescent="0.25">
      <c r="A219" t="s">
        <v>68</v>
      </c>
      <c r="B219" t="s">
        <v>70</v>
      </c>
      <c r="C219">
        <v>4</v>
      </c>
      <c r="D219" t="s">
        <v>159</v>
      </c>
      <c r="E219" t="s">
        <v>125</v>
      </c>
      <c r="F219" t="s">
        <v>73</v>
      </c>
      <c r="G219">
        <v>1.4489202087105599</v>
      </c>
      <c r="H219">
        <v>0</v>
      </c>
      <c r="I219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s="5" cm="1">
        <f t="array" ref="K219">IFERROR(AVERAGE(IF((OutputTable[GroupByKey]=OutputTable[[#This Row],[GroupByKey]]),(OutputTable[GroupByKey]=OutputTable[[#This Row],[GroupByKey]])*OutputTable[RecordedValue])),0)</f>
        <v>1.713056712445395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0.74877386075301833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19" s="5" cm="1">
        <f t="array" ref="O219">MIN(IF((OutputTable[GroupByKey]=OutputTable[[#This Row],[GroupByKey]]),(OutputTable[GroupByKey]=OutputTable[[#This Row],[GroupByKey]])*OutputTable[RecordedValue]))</f>
        <v>0.396443199122197</v>
      </c>
      <c r="P219" s="5" cm="1">
        <f t="array" ref="P219">MAX(IF((OutputTable[GroupByKey]=OutputTable[[#This Row],[GroupByKey]]),(OutputTable[GroupByKey]=OutputTable[[#This Row],[GroupByKey]])*OutputTable[RecordedValue]))</f>
        <v>4.3293745592479498</v>
      </c>
    </row>
    <row r="220" spans="1:16" x14ac:dyDescent="0.25">
      <c r="A220" t="s">
        <v>68</v>
      </c>
      <c r="B220" t="s">
        <v>70</v>
      </c>
      <c r="C220">
        <v>4</v>
      </c>
      <c r="D220" t="s">
        <v>160</v>
      </c>
      <c r="E220" t="s">
        <v>127</v>
      </c>
      <c r="F220" t="s">
        <v>73</v>
      </c>
      <c r="G220">
        <v>43.467606261316902</v>
      </c>
      <c r="H220">
        <v>0</v>
      </c>
      <c r="I220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s="5" cm="1">
        <f t="array" ref="K220">IFERROR(AVERAGE(IF((OutputTable[GroupByKey]=OutputTable[[#This Row],[GroupByKey]]),(OutputTable[GroupByKey]=OutputTable[[#This Row],[GroupByKey]])*OutputTable[RecordedValue])),0)</f>
        <v>62.131345379112837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32.520844078842771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20" s="5" cm="1">
        <f t="array" ref="O220">MIN(IF((OutputTable[GroupByKey]=OutputTable[[#This Row],[GroupByKey]]),(OutputTable[GroupByKey]=OutputTable[[#This Row],[GroupByKey]])*OutputTable[RecordedValue]))</f>
        <v>13.9204055285142</v>
      </c>
      <c r="P220" s="5" cm="1">
        <f t="array" ref="P220">MAX(IF((OutputTable[GroupByKey]=OutputTable[[#This Row],[GroupByKey]]),(OutputTable[GroupByKey]=OutputTable[[#This Row],[GroupByKey]])*OutputTable[RecordedValue]))</f>
        <v>182.68949067350201</v>
      </c>
    </row>
    <row r="221" spans="1:16" x14ac:dyDescent="0.25">
      <c r="A221" t="s">
        <v>68</v>
      </c>
      <c r="B221" t="s">
        <v>70</v>
      </c>
      <c r="C221">
        <v>4</v>
      </c>
      <c r="D221" t="s">
        <v>161</v>
      </c>
      <c r="E221" t="s">
        <v>137</v>
      </c>
      <c r="F221" t="s">
        <v>107</v>
      </c>
      <c r="G221">
        <v>0.72446010435528196</v>
      </c>
      <c r="H221">
        <v>0</v>
      </c>
      <c r="I22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s="5" cm="1">
        <f t="array" ref="K221">IFERROR(AVERAGE(IF((OutputTable[GroupByKey]=OutputTable[[#This Row],[GroupByKey]]),(OutputTable[GroupByKey]=OutputTable[[#This Row],[GroupByKey]])*OutputTable[RecordedValue])),0)</f>
        <v>0.85652835622269752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0.37438693037650955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21" s="5" cm="1">
        <f t="array" ref="O221">MIN(IF((OutputTable[GroupByKey]=OutputTable[[#This Row],[GroupByKey]]),(OutputTable[GroupByKey]=OutputTable[[#This Row],[GroupByKey]])*OutputTable[RecordedValue]))</f>
        <v>0.198221599561099</v>
      </c>
      <c r="P221" s="5" cm="1">
        <f t="array" ref="P221">MAX(IF((OutputTable[GroupByKey]=OutputTable[[#This Row],[GroupByKey]]),(OutputTable[GroupByKey]=OutputTable[[#This Row],[GroupByKey]])*OutputTable[RecordedValue]))</f>
        <v>2.16468727962397</v>
      </c>
    </row>
    <row r="222" spans="1:16" x14ac:dyDescent="0.25">
      <c r="A222" t="s">
        <v>68</v>
      </c>
      <c r="B222" t="s">
        <v>70</v>
      </c>
      <c r="C222">
        <v>4</v>
      </c>
      <c r="D222" t="s">
        <v>162</v>
      </c>
      <c r="E222" t="s">
        <v>139</v>
      </c>
      <c r="F222" t="s">
        <v>107</v>
      </c>
      <c r="G222">
        <v>11.2755398956447</v>
      </c>
      <c r="H222">
        <v>0</v>
      </c>
      <c r="I22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s="5" cm="1">
        <f t="array" ref="K222">IFERROR(AVERAGE(IF((OutputTable[GroupByKey]=OutputTable[[#This Row],[GroupByKey]]),(OutputTable[GroupByKey]=OutputTable[[#This Row],[GroupByKey]])*OutputTable[RecordedValue])),0)</f>
        <v>11.137209966710371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0.38257169656624557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22" s="5" cm="1">
        <f t="array" ref="O222">MIN(IF((OutputTable[GroupByKey]=OutputTable[[#This Row],[GroupByKey]]),(OutputTable[GroupByKey]=OutputTable[[#This Row],[GroupByKey]])*OutputTable[RecordedValue]))</f>
        <v>9.8353127203760309</v>
      </c>
      <c r="P222" s="5" cm="1">
        <f t="array" ref="P222">MAX(IF((OutputTable[GroupByKey]=OutputTable[[#This Row],[GroupByKey]]),(OutputTable[GroupByKey]=OutputTable[[#This Row],[GroupByKey]])*OutputTable[RecordedValue]))</f>
        <v>11.8017784004389</v>
      </c>
    </row>
    <row r="223" spans="1:16" x14ac:dyDescent="0.25">
      <c r="A223" t="s">
        <v>68</v>
      </c>
      <c r="B223" t="s">
        <v>70</v>
      </c>
      <c r="C223">
        <v>4</v>
      </c>
      <c r="D223" t="s">
        <v>163</v>
      </c>
      <c r="E223" t="s">
        <v>164</v>
      </c>
      <c r="F223" t="s">
        <v>107</v>
      </c>
      <c r="G223">
        <v>6</v>
      </c>
      <c r="H223">
        <v>0</v>
      </c>
      <c r="I22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s="5" cm="1">
        <f t="array" ref="K223">IFERROR(AVERAGE(IF((OutputTable[GroupByKey]=OutputTable[[#This Row],[GroupByKey]]),(OutputTable[GroupByKey]=OutputTable[[#This Row],[GroupByKey]])*OutputTable[RecordedValue])),0)</f>
        <v>6.72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2.6729178430917711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23" s="5" cm="1">
        <f t="array" ref="O223">MIN(IF((OutputTable[GroupByKey]=OutputTable[[#This Row],[GroupByKey]]),(OutputTable[GroupByKey]=OutputTable[[#This Row],[GroupByKey]])*OutputTable[RecordedValue]))</f>
        <v>2</v>
      </c>
      <c r="P223" s="5" cm="1">
        <f t="array" ref="P223">MAX(IF((OutputTable[GroupByKey]=OutputTable[[#This Row],[GroupByKey]]),(OutputTable[GroupByKey]=OutputTable[[#This Row],[GroupByKey]])*OutputTable[RecordedValue]))</f>
        <v>16</v>
      </c>
    </row>
    <row r="224" spans="1:16" x14ac:dyDescent="0.25">
      <c r="A224" t="s">
        <v>68</v>
      </c>
      <c r="B224" t="s">
        <v>70</v>
      </c>
      <c r="C224">
        <v>4</v>
      </c>
      <c r="D224" t="s">
        <v>165</v>
      </c>
      <c r="E224" t="s">
        <v>166</v>
      </c>
      <c r="F224" t="s">
        <v>107</v>
      </c>
      <c r="G224">
        <v>6.0371675362940198E-2</v>
      </c>
      <c r="H224">
        <v>0</v>
      </c>
      <c r="I22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s="5" cm="1">
        <f t="array" ref="K224">IFERROR(AVERAGE(IF((OutputTable[GroupByKey]=OutputTable[[#This Row],[GroupByKey]]),(OutputTable[GroupByKey]=OutputTable[[#This Row],[GroupByKey]])*OutputTable[RecordedValue])),0)</f>
        <v>7.1899169440802421E-2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3.1880974713854024E-2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24" s="5" cm="1">
        <f t="array" ref="O224">MIN(IF((OutputTable[GroupByKey]=OutputTable[[#This Row],[GroupByKey]]),(OutputTable[GroupByKey]=OutputTable[[#This Row],[GroupByKey]])*OutputTable[RecordedValue]))</f>
        <v>1.6518466630091499E-2</v>
      </c>
      <c r="P224" s="5" cm="1">
        <f t="array" ref="P224">MAX(IF((OutputTable[GroupByKey]=OutputTable[[#This Row],[GroupByKey]]),(OutputTable[GroupByKey]=OutputTable[[#This Row],[GroupByKey]])*OutputTable[RecordedValue]))</f>
        <v>0.18039060663533099</v>
      </c>
    </row>
    <row r="225" spans="1:16" x14ac:dyDescent="0.25">
      <c r="A225" t="s">
        <v>68</v>
      </c>
      <c r="B225" t="s">
        <v>70</v>
      </c>
      <c r="C225">
        <v>4</v>
      </c>
      <c r="D225" t="s">
        <v>167</v>
      </c>
      <c r="E225" t="s">
        <v>142</v>
      </c>
      <c r="F225" t="s">
        <v>107</v>
      </c>
      <c r="G225">
        <v>0</v>
      </c>
      <c r="H225">
        <v>0</v>
      </c>
      <c r="I22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s="5" cm="1">
        <f t="array" ref="K225">IFERROR(AVERAGE(IF((OutputTable[GroupByKey]=OutputTable[[#This Row],[GroupByKey]]),(OutputTable[GroupByKey]=OutputTable[[#This Row],[GroupByKey]])*OutputTable[RecordedValue])),0)</f>
        <v>0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s="5" cm="1">
        <f t="array" ref="O225">MIN(IF((OutputTable[GroupByKey]=OutputTable[[#This Row],[GroupByKey]]),(OutputTable[GroupByKey]=OutputTable[[#This Row],[GroupByKey]])*OutputTable[RecordedValue]))</f>
        <v>0</v>
      </c>
      <c r="P225" s="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25">
      <c r="A226" t="s">
        <v>68</v>
      </c>
      <c r="B226" t="s">
        <v>70</v>
      </c>
      <c r="C226">
        <v>4</v>
      </c>
      <c r="D226" t="s">
        <v>168</v>
      </c>
      <c r="E226" t="s">
        <v>123</v>
      </c>
      <c r="F226" t="s">
        <v>129</v>
      </c>
      <c r="G226">
        <v>143</v>
      </c>
      <c r="H226">
        <v>0</v>
      </c>
      <c r="I226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s="5" cm="1">
        <f t="array" ref="K226">IFERROR(AVERAGE(IF((OutputTable[GroupByKey]=OutputTable[[#This Row],[GroupByKey]]),(OutputTable[GroupByKey]=OutputTable[[#This Row],[GroupByKey]])*OutputTable[RecordedValue])),0)</f>
        <v>141.38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1.9988772358705846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26" s="5" cm="1">
        <f t="array" ref="O226">MIN(IF((OutputTable[GroupByKey]=OutputTable[[#This Row],[GroupByKey]]),(OutputTable[GroupByKey]=OutputTable[[#This Row],[GroupByKey]])*OutputTable[RecordedValue]))</f>
        <v>134</v>
      </c>
      <c r="P226" s="5" cm="1">
        <f t="array" ref="P226">MAX(IF((OutputTable[GroupByKey]=OutputTable[[#This Row],[GroupByKey]]),(OutputTable[GroupByKey]=OutputTable[[#This Row],[GroupByKey]])*OutputTable[RecordedValue]))</f>
        <v>144</v>
      </c>
    </row>
    <row r="227" spans="1:16" x14ac:dyDescent="0.25">
      <c r="A227" t="s">
        <v>68</v>
      </c>
      <c r="B227" t="s">
        <v>70</v>
      </c>
      <c r="C227">
        <v>4</v>
      </c>
      <c r="D227" t="s">
        <v>169</v>
      </c>
      <c r="E227" t="s">
        <v>91</v>
      </c>
      <c r="F227" t="s">
        <v>129</v>
      </c>
      <c r="G227">
        <v>71.992006567020397</v>
      </c>
      <c r="H227">
        <v>0</v>
      </c>
      <c r="I227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s="5" cm="1">
        <f t="array" ref="K227">IFERROR(AVERAGE(IF((OutputTable[GroupByKey]=OutputTable[[#This Row],[GroupByKey]]),(OutputTable[GroupByKey]=OutputTable[[#This Row],[GroupByKey]])*OutputTable[RecordedValue])),0)</f>
        <v>71.709517489708347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0.25019982121987089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27" s="5" cm="1">
        <f t="array" ref="O227">MIN(IF((OutputTable[GroupByKey]=OutputTable[[#This Row],[GroupByKey]]),(OutputTable[GroupByKey]=OutputTable[[#This Row],[GroupByKey]])*OutputTable[RecordedValue]))</f>
        <v>70.826954480567906</v>
      </c>
      <c r="P227" s="5" cm="1">
        <f t="array" ref="P227">MAX(IF((OutputTable[GroupByKey]=OutputTable[[#This Row],[GroupByKey]]),(OutputTable[GroupByKey]=OutputTable[[#This Row],[GroupByKey]])*OutputTable[RecordedValue]))</f>
        <v>72</v>
      </c>
    </row>
    <row r="228" spans="1:16" x14ac:dyDescent="0.25">
      <c r="A228" t="s">
        <v>68</v>
      </c>
      <c r="B228" t="s">
        <v>70</v>
      </c>
      <c r="C228">
        <v>4</v>
      </c>
      <c r="D228" t="s">
        <v>170</v>
      </c>
      <c r="E228" t="s">
        <v>137</v>
      </c>
      <c r="F228" t="s">
        <v>107</v>
      </c>
      <c r="G228">
        <v>27.548700281864001</v>
      </c>
      <c r="H228">
        <v>0</v>
      </c>
      <c r="I22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s="5" cm="1">
        <f t="array" ref="K228">IFERROR(AVERAGE(IF((OutputTable[GroupByKey]=OutputTable[[#This Row],[GroupByKey]]),(OutputTable[GroupByKey]=OutputTable[[#This Row],[GroupByKey]])*OutputTable[RecordedValue])),0)</f>
        <v>28.690256747996941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1.6276098461399904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28" s="5" cm="1">
        <f t="array" ref="O228">MIN(IF((OutputTable[GroupByKey]=OutputTable[[#This Row],[GroupByKey]]),(OutputTable[GroupByKey]=OutputTable[[#This Row],[GroupByKey]])*OutputTable[RecordedValue]))</f>
        <v>25.696659959072399</v>
      </c>
      <c r="P228" s="5" cm="1">
        <f t="array" ref="P228">MAX(IF((OutputTable[GroupByKey]=OutputTable[[#This Row],[GroupByKey]]),(OutputTable[GroupByKey]=OutputTable[[#This Row],[GroupByKey]])*OutputTable[RecordedValue]))</f>
        <v>33.838759418460498</v>
      </c>
    </row>
    <row r="229" spans="1:16" x14ac:dyDescent="0.25">
      <c r="A229" t="s">
        <v>68</v>
      </c>
      <c r="B229" t="s">
        <v>70</v>
      </c>
      <c r="C229">
        <v>4</v>
      </c>
      <c r="D229" t="s">
        <v>171</v>
      </c>
      <c r="E229" t="s">
        <v>139</v>
      </c>
      <c r="F229" t="s">
        <v>107</v>
      </c>
      <c r="G229">
        <v>8.4473030016461905</v>
      </c>
      <c r="H229">
        <v>0</v>
      </c>
      <c r="I22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s="5" cm="1">
        <f t="array" ref="K229">IFERROR(AVERAGE(IF((OutputTable[GroupByKey]=OutputTable[[#This Row],[GroupByKey]]),(OutputTable[GroupByKey]=OutputTable[[#This Row],[GroupByKey]])*OutputTable[RecordedValue])),0)</f>
        <v>7.1431715332986858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1.6630080132730225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29" s="5" cm="1">
        <f t="array" ref="O229">MIN(IF((OutputTable[GroupByKey]=OutputTable[[#This Row],[GroupByKey]]),(OutputTable[GroupByKey]=OutputTable[[#This Row],[GroupByKey]])*OutputTable[RecordedValue]))</f>
        <v>2.14775272896172</v>
      </c>
      <c r="P229" s="5" cm="1">
        <f t="array" ref="P229">MAX(IF((OutputTable[GroupByKey]=OutputTable[[#This Row],[GroupByKey]]),(OutputTable[GroupByKey]=OutputTable[[#This Row],[GroupByKey]])*OutputTable[RecordedValue]))</f>
        <v>10.273767747096599</v>
      </c>
    </row>
    <row r="230" spans="1:16" x14ac:dyDescent="0.25">
      <c r="A230" t="s">
        <v>68</v>
      </c>
      <c r="B230" t="s">
        <v>70</v>
      </c>
      <c r="C230">
        <v>4</v>
      </c>
      <c r="D230" t="s">
        <v>172</v>
      </c>
      <c r="E230" t="s">
        <v>164</v>
      </c>
      <c r="F230" t="s">
        <v>107</v>
      </c>
      <c r="G230">
        <v>298</v>
      </c>
      <c r="H230">
        <v>0</v>
      </c>
      <c r="I23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s="5" cm="1">
        <f t="array" ref="K230">IFERROR(AVERAGE(IF((OutputTable[GroupByKey]=OutputTable[[#This Row],[GroupByKey]]),(OutputTable[GroupByKey]=OutputTable[[#This Row],[GroupByKey]])*OutputTable[RecordedValue])),0)</f>
        <v>299.54000000000002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4.8873430868908301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30" s="5" cm="1">
        <f t="array" ref="O230">MIN(IF((OutputTable[GroupByKey]=OutputTable[[#This Row],[GroupByKey]]),(OutputTable[GroupByKey]=OutputTable[[#This Row],[GroupByKey]])*OutputTable[RecordedValue]))</f>
        <v>289</v>
      </c>
      <c r="P230" s="5" cm="1">
        <f t="array" ref="P230">MAX(IF((OutputTable[GroupByKey]=OutputTable[[#This Row],[GroupByKey]]),(OutputTable[GroupByKey]=OutputTable[[#This Row],[GroupByKey]])*OutputTable[RecordedValue]))</f>
        <v>313</v>
      </c>
    </row>
    <row r="231" spans="1:16" x14ac:dyDescent="0.25">
      <c r="A231" t="s">
        <v>68</v>
      </c>
      <c r="B231" t="s">
        <v>70</v>
      </c>
      <c r="C231">
        <v>4</v>
      </c>
      <c r="D231" t="s">
        <v>173</v>
      </c>
      <c r="E231" t="s">
        <v>166</v>
      </c>
      <c r="F231" t="s">
        <v>107</v>
      </c>
      <c r="G231">
        <v>0.765352694398717</v>
      </c>
      <c r="H231">
        <v>0</v>
      </c>
      <c r="I23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s="5" cm="1">
        <f t="array" ref="K231">IFERROR(AVERAGE(IF((OutputTable[GroupByKey]=OutputTable[[#This Row],[GroupByKey]]),(OutputTable[GroupByKey]=OutputTable[[#This Row],[GroupByKey]])*OutputTable[RecordedValue])),0)</f>
        <v>0.80157856851948073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4.6194667035361667E-2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31" s="5" cm="1">
        <f t="array" ref="O231">MIN(IF((OutputTable[GroupByKey]=OutputTable[[#This Row],[GroupByKey]]),(OutputTable[GroupByKey]=OutputTable[[#This Row],[GroupByKey]])*OutputTable[RecordedValue]))</f>
        <v>0.71461756258065101</v>
      </c>
      <c r="P231" s="5" cm="1">
        <f t="array" ref="P231">MAX(IF((OutputTable[GroupByKey]=OutputTable[[#This Row],[GroupByKey]]),(OutputTable[GroupByKey]=OutputTable[[#This Row],[GroupByKey]])*OutputTable[RecordedValue]))</f>
        <v>0.94034020197328605</v>
      </c>
    </row>
    <row r="232" spans="1:16" x14ac:dyDescent="0.25">
      <c r="A232" t="s">
        <v>68</v>
      </c>
      <c r="B232" t="s">
        <v>70</v>
      </c>
      <c r="C232">
        <v>4</v>
      </c>
      <c r="D232" t="s">
        <v>174</v>
      </c>
      <c r="E232" t="s">
        <v>142</v>
      </c>
      <c r="F232" t="s">
        <v>107</v>
      </c>
      <c r="G232">
        <v>0</v>
      </c>
      <c r="H232">
        <v>0</v>
      </c>
      <c r="I23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s="5" cm="1">
        <f t="array" ref="K232">IFERROR(AVERAGE(IF((OutputTable[GroupByKey]=OutputTable[[#This Row],[GroupByKey]]),(OutputTable[GroupByKey]=OutputTable[[#This Row],[GroupByKey]])*OutputTable[RecordedValue])),0)</f>
        <v>0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0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" s="5" cm="1">
        <f t="array" ref="O232">MIN(IF((OutputTable[GroupByKey]=OutputTable[[#This Row],[GroupByKey]]),(OutputTable[GroupByKey]=OutputTable[[#This Row],[GroupByKey]])*OutputTable[RecordedValue]))</f>
        <v>0</v>
      </c>
      <c r="P232" s="5" cm="1">
        <f t="array" ref="P232">MAX(IF((OutputTable[GroupByKey]=OutputTable[[#This Row],[GroupByKey]]),(OutputTable[GroupByKey]=OutputTable[[#This Row],[GroupByKey]])*OutputTable[RecordedValue]))</f>
        <v>0</v>
      </c>
    </row>
    <row r="233" spans="1:16" x14ac:dyDescent="0.25">
      <c r="A233" t="s">
        <v>68</v>
      </c>
      <c r="B233" t="s">
        <v>70</v>
      </c>
      <c r="C233">
        <v>4</v>
      </c>
      <c r="D233" t="s">
        <v>175</v>
      </c>
      <c r="E233" t="s">
        <v>113</v>
      </c>
      <c r="F233" t="s">
        <v>73</v>
      </c>
      <c r="G233">
        <v>34.635400029674003</v>
      </c>
      <c r="H233">
        <v>0</v>
      </c>
      <c r="I23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s="5" cm="1">
        <f t="array" ref="K233">IFERROR(AVERAGE(IF((OutputTable[GroupByKey]=OutputTable[[#This Row],[GroupByKey]]),(OutputTable[GroupByKey]=OutputTable[[#This Row],[GroupByKey]])*OutputTable[RecordedValue])),0)</f>
        <v>36.017962320863354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2.1447750669597334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33" s="5" cm="1">
        <f t="array" ref="O233">MIN(IF((OutputTable[GroupByKey]=OutputTable[[#This Row],[GroupByKey]]),(OutputTable[GroupByKey]=OutputTable[[#This Row],[GroupByKey]])*OutputTable[RecordedValue]))</f>
        <v>31.355296128801101</v>
      </c>
      <c r="P233" s="5" cm="1">
        <f t="array" ref="P233">MAX(IF((OutputTable[GroupByKey]=OutputTable[[#This Row],[GroupByKey]]),(OutputTable[GroupByKey]=OutputTable[[#This Row],[GroupByKey]])*OutputTable[RecordedValue]))</f>
        <v>42.047742044042501</v>
      </c>
    </row>
    <row r="234" spans="1:16" x14ac:dyDescent="0.25">
      <c r="A234" t="s">
        <v>68</v>
      </c>
      <c r="B234" t="s">
        <v>70</v>
      </c>
      <c r="C234">
        <v>4</v>
      </c>
      <c r="D234" t="s">
        <v>176</v>
      </c>
      <c r="E234" t="s">
        <v>115</v>
      </c>
      <c r="F234" t="s">
        <v>73</v>
      </c>
      <c r="G234">
        <v>1039.0620008902199</v>
      </c>
      <c r="H234">
        <v>0</v>
      </c>
      <c r="I23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s="5" cm="1">
        <f t="array" ref="K234">IFERROR(AVERAGE(IF((OutputTable[GroupByKey]=OutputTable[[#This Row],[GroupByKey]]),(OutputTable[GroupByKey]=OutputTable[[#This Row],[GroupByKey]])*OutputTable[RecordedValue])),0)</f>
        <v>1080.5388696259006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64.343252008792561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34" s="5" cm="1">
        <f t="array" ref="O234">MIN(IF((OutputTable[GroupByKey]=OutputTable[[#This Row],[GroupByKey]]),(OutputTable[GroupByKey]=OutputTable[[#This Row],[GroupByKey]])*OutputTable[RecordedValue]))</f>
        <v>940.65888386403196</v>
      </c>
      <c r="P234" s="5" cm="1">
        <f t="array" ref="P234">MAX(IF((OutputTable[GroupByKey]=OutputTable[[#This Row],[GroupByKey]]),(OutputTable[GroupByKey]=OutputTable[[#This Row],[GroupByKey]])*OutputTable[RecordedValue]))</f>
        <v>1261.4322613212801</v>
      </c>
    </row>
    <row r="235" spans="1:16" x14ac:dyDescent="0.25">
      <c r="A235" t="s">
        <v>68</v>
      </c>
      <c r="B235" t="s">
        <v>70</v>
      </c>
      <c r="C235">
        <v>4</v>
      </c>
      <c r="D235" t="s">
        <v>177</v>
      </c>
      <c r="E235" t="s">
        <v>117</v>
      </c>
      <c r="F235" t="s">
        <v>73</v>
      </c>
      <c r="G235">
        <v>0</v>
      </c>
      <c r="H235">
        <v>0</v>
      </c>
      <c r="I23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s="5" cm="1">
        <f t="array" ref="K235">IFERROR(AVERAGE(IF((OutputTable[GroupByKey]=OutputTable[[#This Row],[GroupByKey]]),(OutputTable[GroupByKey]=OutputTable[[#This Row],[GroupByKey]])*OutputTable[RecordedValue])),0)</f>
        <v>0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0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" s="5" cm="1">
        <f t="array" ref="O235">MIN(IF((OutputTable[GroupByKey]=OutputTable[[#This Row],[GroupByKey]]),(OutputTable[GroupByKey]=OutputTable[[#This Row],[GroupByKey]])*OutputTable[RecordedValue]))</f>
        <v>0</v>
      </c>
      <c r="P235" s="5" cm="1">
        <f t="array" ref="P235">MAX(IF((OutputTable[GroupByKey]=OutputTable[[#This Row],[GroupByKey]]),(OutputTable[GroupByKey]=OutputTable[[#This Row],[GroupByKey]])*OutputTable[RecordedValue]))</f>
        <v>0</v>
      </c>
    </row>
    <row r="236" spans="1:16" x14ac:dyDescent="0.25">
      <c r="A236" t="s">
        <v>68</v>
      </c>
      <c r="B236" t="s">
        <v>70</v>
      </c>
      <c r="C236">
        <v>4</v>
      </c>
      <c r="D236" t="s">
        <v>178</v>
      </c>
      <c r="E236" t="s">
        <v>119</v>
      </c>
      <c r="F236" t="s">
        <v>73</v>
      </c>
      <c r="G236">
        <v>324.20037017847397</v>
      </c>
      <c r="H236">
        <v>0</v>
      </c>
      <c r="I23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s="5" cm="1">
        <f t="array" ref="K236">IFERROR(AVERAGE(IF((OutputTable[GroupByKey]=OutputTable[[#This Row],[GroupByKey]]),(OutputTable[GroupByKey]=OutputTable[[#This Row],[GroupByKey]])*OutputTable[RecordedValue])),0)</f>
        <v>647.33233797243315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612.63054444116835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36" s="5" cm="1">
        <f t="array" ref="O236">MIN(IF((OutputTable[GroupByKey]=OutputTable[[#This Row],[GroupByKey]]),(OutputTable[GroupByKey]=OutputTable[[#This Row],[GroupByKey]])*OutputTable[RecordedValue]))</f>
        <v>135.75868551570699</v>
      </c>
      <c r="P236" s="5" cm="1">
        <f t="array" ref="P236">MAX(IF((OutputTable[GroupByKey]=OutputTable[[#This Row],[GroupByKey]]),(OutputTable[GroupByKey]=OutputTable[[#This Row],[GroupByKey]])*OutputTable[RecordedValue]))</f>
        <v>3953.48057040094</v>
      </c>
    </row>
    <row r="237" spans="1:16" x14ac:dyDescent="0.25">
      <c r="A237" t="s">
        <v>68</v>
      </c>
      <c r="B237" t="s">
        <v>70</v>
      </c>
      <c r="C237">
        <v>4</v>
      </c>
      <c r="D237" t="s">
        <v>179</v>
      </c>
      <c r="E237" t="s">
        <v>121</v>
      </c>
      <c r="F237" t="s">
        <v>73</v>
      </c>
      <c r="G237">
        <v>142</v>
      </c>
      <c r="H237">
        <v>0</v>
      </c>
      <c r="I23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s="5" cm="1">
        <f t="array" ref="K237">IFERROR(AVERAGE(IF((OutputTable[GroupByKey]=OutputTable[[#This Row],[GroupByKey]]),(OutputTable[GroupByKey]=OutputTable[[#This Row],[GroupByKey]])*OutputTable[RecordedValue])),0)</f>
        <v>139.02000000000001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2.0651629376840162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37" s="5" cm="1">
        <f t="array" ref="O237">MIN(IF((OutputTable[GroupByKey]=OutputTable[[#This Row],[GroupByKey]]),(OutputTable[GroupByKey]=OutputTable[[#This Row],[GroupByKey]])*OutputTable[RecordedValue]))</f>
        <v>133</v>
      </c>
      <c r="P237" s="5" cm="1">
        <f t="array" ref="P237">MAX(IF((OutputTable[GroupByKey]=OutputTable[[#This Row],[GroupByKey]]),(OutputTable[GroupByKey]=OutputTable[[#This Row],[GroupByKey]])*OutputTable[RecordedValue]))</f>
        <v>142</v>
      </c>
    </row>
    <row r="238" spans="1:16" x14ac:dyDescent="0.25">
      <c r="A238" t="s">
        <v>68</v>
      </c>
      <c r="B238" t="s">
        <v>70</v>
      </c>
      <c r="C238">
        <v>4</v>
      </c>
      <c r="D238" t="s">
        <v>180</v>
      </c>
      <c r="E238" t="s">
        <v>123</v>
      </c>
      <c r="F238" t="s">
        <v>73</v>
      </c>
      <c r="G238">
        <v>141</v>
      </c>
      <c r="H238">
        <v>0</v>
      </c>
      <c r="I23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s="5" cm="1">
        <f t="array" ref="K238">IFERROR(AVERAGE(IF((OutputTable[GroupByKey]=OutputTable[[#This Row],[GroupByKey]]),(OutputTable[GroupByKey]=OutputTable[[#This Row],[GroupByKey]])*OutputTable[RecordedValue])),0)</f>
        <v>137.02000000000001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2.4618725244274162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38" s="5" cm="1">
        <f t="array" ref="O238">MIN(IF((OutputTable[GroupByKey]=OutputTable[[#This Row],[GroupByKey]]),(OutputTable[GroupByKey]=OutputTable[[#This Row],[GroupByKey]])*OutputTable[RecordedValue]))</f>
        <v>130</v>
      </c>
      <c r="P238" s="5" cm="1">
        <f t="array" ref="P238">MAX(IF((OutputTable[GroupByKey]=OutputTable[[#This Row],[GroupByKey]]),(OutputTable[GroupByKey]=OutputTable[[#This Row],[GroupByKey]])*OutputTable[RecordedValue]))</f>
        <v>141</v>
      </c>
    </row>
    <row r="239" spans="1:16" x14ac:dyDescent="0.25">
      <c r="A239" t="s">
        <v>68</v>
      </c>
      <c r="B239" t="s">
        <v>70</v>
      </c>
      <c r="C239">
        <v>4</v>
      </c>
      <c r="D239" t="s">
        <v>181</v>
      </c>
      <c r="E239" t="s">
        <v>125</v>
      </c>
      <c r="F239" t="s">
        <v>73</v>
      </c>
      <c r="G239">
        <v>34.635400029674003</v>
      </c>
      <c r="H239">
        <v>0</v>
      </c>
      <c r="I23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s="5" cm="1">
        <f t="array" ref="K239">IFERROR(AVERAGE(IF((OutputTable[GroupByKey]=OutputTable[[#This Row],[GroupByKey]]),(OutputTable[GroupByKey]=OutputTable[[#This Row],[GroupByKey]])*OutputTable[RecordedValue])),0)</f>
        <v>36.017962320863354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2.1447750669597334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39" s="5" cm="1">
        <f t="array" ref="O239">MIN(IF((OutputTable[GroupByKey]=OutputTable[[#This Row],[GroupByKey]]),(OutputTable[GroupByKey]=OutputTable[[#This Row],[GroupByKey]])*OutputTable[RecordedValue]))</f>
        <v>31.355296128801101</v>
      </c>
      <c r="P239" s="5" cm="1">
        <f t="array" ref="P239">MAX(IF((OutputTable[GroupByKey]=OutputTable[[#This Row],[GroupByKey]]),(OutputTable[GroupByKey]=OutputTable[[#This Row],[GroupByKey]])*OutputTable[RecordedValue]))</f>
        <v>42.047742044042501</v>
      </c>
    </row>
    <row r="240" spans="1:16" x14ac:dyDescent="0.25">
      <c r="A240" t="s">
        <v>68</v>
      </c>
      <c r="B240" t="s">
        <v>70</v>
      </c>
      <c r="C240">
        <v>4</v>
      </c>
      <c r="D240" t="s">
        <v>182</v>
      </c>
      <c r="E240" t="s">
        <v>127</v>
      </c>
      <c r="F240" t="s">
        <v>73</v>
      </c>
      <c r="G240">
        <v>1363.2623710686901</v>
      </c>
      <c r="H240">
        <v>0</v>
      </c>
      <c r="I24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s="5" cm="1">
        <f t="array" ref="K240">IFERROR(AVERAGE(IF((OutputTable[GroupByKey]=OutputTable[[#This Row],[GroupByKey]]),(OutputTable[GroupByKey]=OutputTable[[#This Row],[GroupByKey]])*OutputTable[RecordedValue])),0)</f>
        <v>1727.8712075983335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660.11760417939672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40" s="5" cm="1">
        <f t="array" ref="O240">MIN(IF((OutputTable[GroupByKey]=OutputTable[[#This Row],[GroupByKey]]),(OutputTable[GroupByKey]=OutputTable[[#This Row],[GroupByKey]])*OutputTable[RecordedValue]))</f>
        <v>1102.70221979086</v>
      </c>
      <c r="P240" s="5" cm="1">
        <f t="array" ref="P240">MAX(IF((OutputTable[GroupByKey]=OutputTable[[#This Row],[GroupByKey]]),(OutputTable[GroupByKey]=OutputTable[[#This Row],[GroupByKey]])*OutputTable[RecordedValue]))</f>
        <v>5214.9128317222203</v>
      </c>
    </row>
    <row r="241" spans="1:16" x14ac:dyDescent="0.25">
      <c r="A241" t="s">
        <v>68</v>
      </c>
      <c r="B241" t="s">
        <v>70</v>
      </c>
      <c r="C241">
        <v>4</v>
      </c>
      <c r="D241" t="s">
        <v>183</v>
      </c>
      <c r="E241" t="s">
        <v>137</v>
      </c>
      <c r="F241" t="s">
        <v>107</v>
      </c>
      <c r="G241">
        <v>17.317700014837001</v>
      </c>
      <c r="H241">
        <v>0</v>
      </c>
      <c r="I24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s="5" cm="1">
        <f t="array" ref="K241">IFERROR(AVERAGE(IF((OutputTable[GroupByKey]=OutputTable[[#This Row],[GroupByKey]]),(OutputTable[GroupByKey]=OutputTable[[#This Row],[GroupByKey]])*OutputTable[RecordedValue])),0)</f>
        <v>18.008981160431681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1.0723875334798758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41" s="5" cm="1">
        <f t="array" ref="O241">MIN(IF((OutputTable[GroupByKey]=OutputTable[[#This Row],[GroupByKey]]),(OutputTable[GroupByKey]=OutputTable[[#This Row],[GroupByKey]])*OutputTable[RecordedValue]))</f>
        <v>15.677648064400501</v>
      </c>
      <c r="P241" s="5" cm="1">
        <f t="array" ref="P241">MAX(IF((OutputTable[GroupByKey]=OutputTable[[#This Row],[GroupByKey]]),(OutputTable[GroupByKey]=OutputTable[[#This Row],[GroupByKey]])*OutputTable[RecordedValue]))</f>
        <v>21.0238710220213</v>
      </c>
    </row>
    <row r="242" spans="1:16" x14ac:dyDescent="0.25">
      <c r="A242" t="s">
        <v>68</v>
      </c>
      <c r="B242" t="s">
        <v>70</v>
      </c>
      <c r="C242">
        <v>4</v>
      </c>
      <c r="D242" t="s">
        <v>184</v>
      </c>
      <c r="E242" t="s">
        <v>139</v>
      </c>
      <c r="F242" t="s">
        <v>107</v>
      </c>
      <c r="G242">
        <v>6.6783032686731802</v>
      </c>
      <c r="H242">
        <v>0</v>
      </c>
      <c r="I24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s="5" cm="1">
        <f t="array" ref="K242">IFERROR(AVERAGE(IF((OutputTable[GroupByKey]=OutputTable[[#This Row],[GroupByKey]]),(OutputTable[GroupByKey]=OutputTable[[#This Row],[GroupByKey]])*OutputTable[RecordedValue])),0)</f>
        <v>5.873369725047966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1.0900756873751687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42" s="5" cm="1">
        <f t="array" ref="O242">MIN(IF((OutputTable[GroupByKey]=OutputTable[[#This Row],[GroupByKey]]),(OutputTable[GroupByKey]=OutputTable[[#This Row],[GroupByKey]])*OutputTable[RecordedValue]))</f>
        <v>2.9626411254009901</v>
      </c>
      <c r="P242" s="5" cm="1">
        <f t="array" ref="P242">MAX(IF((OutputTable[GroupByKey]=OutputTable[[#This Row],[GroupByKey]]),(OutputTable[GroupByKey]=OutputTable[[#This Row],[GroupByKey]])*OutputTable[RecordedValue]))</f>
        <v>8.2927796417684707</v>
      </c>
    </row>
    <row r="243" spans="1:16" x14ac:dyDescent="0.25">
      <c r="A243" t="s">
        <v>68</v>
      </c>
      <c r="B243" t="s">
        <v>70</v>
      </c>
      <c r="C243">
        <v>4</v>
      </c>
      <c r="D243" t="s">
        <v>185</v>
      </c>
      <c r="E243" t="s">
        <v>164</v>
      </c>
      <c r="F243" t="s">
        <v>107</v>
      </c>
      <c r="G243">
        <v>142</v>
      </c>
      <c r="H243">
        <v>0</v>
      </c>
      <c r="I24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s="5" cm="1">
        <f t="array" ref="K243">IFERROR(AVERAGE(IF((OutputTable[GroupByKey]=OutputTable[[#This Row],[GroupByKey]]),(OutputTable[GroupByKey]=OutputTable[[#This Row],[GroupByKey]])*OutputTable[RecordedValue])),0)</f>
        <v>138.38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2.2667967149567629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43" s="5" cm="1">
        <f t="array" ref="O243">MIN(IF((OutputTable[GroupByKey]=OutputTable[[#This Row],[GroupByKey]]),(OutputTable[GroupByKey]=OutputTable[[#This Row],[GroupByKey]])*OutputTable[RecordedValue]))</f>
        <v>132</v>
      </c>
      <c r="P243" s="5" cm="1">
        <f t="array" ref="P243">MAX(IF((OutputTable[GroupByKey]=OutputTable[[#This Row],[GroupByKey]]),(OutputTable[GroupByKey]=OutputTable[[#This Row],[GroupByKey]])*OutputTable[RecordedValue]))</f>
        <v>142</v>
      </c>
    </row>
    <row r="244" spans="1:16" x14ac:dyDescent="0.25">
      <c r="A244" t="s">
        <v>68</v>
      </c>
      <c r="B244" t="s">
        <v>70</v>
      </c>
      <c r="C244">
        <v>4</v>
      </c>
      <c r="D244" t="s">
        <v>186</v>
      </c>
      <c r="E244" t="s">
        <v>166</v>
      </c>
      <c r="F244" t="s">
        <v>107</v>
      </c>
      <c r="G244">
        <v>0.72173736380528397</v>
      </c>
      <c r="H244">
        <v>0</v>
      </c>
      <c r="I24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s="5" cm="1">
        <f t="array" ref="K244">IFERROR(AVERAGE(IF((OutputTable[GroupByKey]=OutputTable[[#This Row],[GroupByKey]]),(OutputTable[GroupByKey]=OutputTable[[#This Row],[GroupByKey]])*OutputTable[RecordedValue])),0)</f>
        <v>0.75527626145633475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4.541982030729913E-2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44" s="5" cm="1">
        <f t="array" ref="O244">MIN(IF((OutputTable[GroupByKey]=OutputTable[[#This Row],[GroupByKey]]),(OutputTable[GroupByKey]=OutputTable[[#This Row],[GroupByKey]])*OutputTable[RecordedValue]))</f>
        <v>0.65446751492631405</v>
      </c>
      <c r="P244" s="5" cm="1">
        <f t="array" ref="P244">MAX(IF((OutputTable[GroupByKey]=OutputTable[[#This Row],[GroupByKey]]),(OutputTable[GroupByKey]=OutputTable[[#This Row],[GroupByKey]])*OutputTable[RecordedValue]))</f>
        <v>0.87655661977495902</v>
      </c>
    </row>
    <row r="245" spans="1:16" x14ac:dyDescent="0.25">
      <c r="A245" t="s">
        <v>68</v>
      </c>
      <c r="B245" t="s">
        <v>70</v>
      </c>
      <c r="C245">
        <v>4</v>
      </c>
      <c r="D245" t="s">
        <v>187</v>
      </c>
      <c r="E245" t="s">
        <v>142</v>
      </c>
      <c r="F245" t="s">
        <v>107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s="5" cm="1">
        <f t="array" ref="K245">IFERROR(AVERAGE(IF((OutputTable[GroupByKey]=OutputTable[[#This Row],[GroupByKey]]),(OutputTable[GroupByKey]=OutputTable[[#This Row],[GroupByKey]])*OutputTable[RecordedValue])),0)</f>
        <v>0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s="5" cm="1">
        <f t="array" ref="O245">MIN(IF((OutputTable[GroupByKey]=OutputTable[[#This Row],[GroupByKey]]),(OutputTable[GroupByKey]=OutputTable[[#This Row],[GroupByKey]])*OutputTable[RecordedValue]))</f>
        <v>0</v>
      </c>
      <c r="P245" s="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25">
      <c r="A246" t="s">
        <v>68</v>
      </c>
      <c r="B246" t="s">
        <v>70</v>
      </c>
      <c r="C246">
        <v>5</v>
      </c>
      <c r="D246" t="s">
        <v>112</v>
      </c>
      <c r="E246" t="s">
        <v>113</v>
      </c>
      <c r="F246" t="s">
        <v>73</v>
      </c>
      <c r="G246">
        <v>0.14398486806875099</v>
      </c>
      <c r="H246">
        <v>0</v>
      </c>
      <c r="I24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s="5" cm="1">
        <f t="array" ref="K246">IFERROR(AVERAGE(IF((OutputTable[GroupByKey]=OutputTable[[#This Row],[GroupByKey]]),(OutputTable[GroupByKey]=OutputTable[[#This Row],[GroupByKey]])*OutputTable[RecordedValue])),0)</f>
        <v>0.86163700693939471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0.40403851079129915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46" s="5" cm="1">
        <f t="array" ref="O246">MIN(IF((OutputTable[GroupByKey]=OutputTable[[#This Row],[GroupByKey]]),(OutputTable[GroupByKey]=OutputTable[[#This Row],[GroupByKey]])*OutputTable[RecordedValue]))</f>
        <v>0.14398486806875099</v>
      </c>
      <c r="P246" s="5" cm="1">
        <f t="array" ref="P246">MAX(IF((OutputTable[GroupByKey]=OutputTable[[#This Row],[GroupByKey]]),(OutputTable[GroupByKey]=OutputTable[[#This Row],[GroupByKey]])*OutputTable[RecordedValue]))</f>
        <v>2.0851264921370101</v>
      </c>
    </row>
    <row r="247" spans="1:16" x14ac:dyDescent="0.25">
      <c r="A247" t="s">
        <v>68</v>
      </c>
      <c r="B247" t="s">
        <v>70</v>
      </c>
      <c r="C247">
        <v>5</v>
      </c>
      <c r="D247" t="s">
        <v>114</v>
      </c>
      <c r="E247" t="s">
        <v>115</v>
      </c>
      <c r="F247" t="s">
        <v>73</v>
      </c>
      <c r="G247">
        <v>8.63909208412508</v>
      </c>
      <c r="H247">
        <v>0</v>
      </c>
      <c r="I24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s="5" cm="1">
        <f t="array" ref="K247">IFERROR(AVERAGE(IF((OutputTable[GroupByKey]=OutputTable[[#This Row],[GroupByKey]]),(OutputTable[GroupByKey]=OutputTable[[#This Row],[GroupByKey]])*OutputTable[RecordedValue])),0)</f>
        <v>51.698220416363682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24.242310647477964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47" s="5" cm="1">
        <f t="array" ref="O247">MIN(IF((OutputTable[GroupByKey]=OutputTable[[#This Row],[GroupByKey]]),(OutputTable[GroupByKey]=OutputTable[[#This Row],[GroupByKey]])*OutputTable[RecordedValue]))</f>
        <v>8.63909208412508</v>
      </c>
      <c r="P247" s="5" cm="1">
        <f t="array" ref="P247">MAX(IF((OutputTable[GroupByKey]=OutputTable[[#This Row],[GroupByKey]]),(OutputTable[GroupByKey]=OutputTable[[#This Row],[GroupByKey]])*OutputTable[RecordedValue]))</f>
        <v>125.107589528221</v>
      </c>
    </row>
    <row r="248" spans="1:16" x14ac:dyDescent="0.25">
      <c r="A248" t="s">
        <v>68</v>
      </c>
      <c r="B248" t="s">
        <v>70</v>
      </c>
      <c r="C248">
        <v>5</v>
      </c>
      <c r="D248" t="s">
        <v>116</v>
      </c>
      <c r="E248" t="s">
        <v>117</v>
      </c>
      <c r="F248" t="s">
        <v>73</v>
      </c>
      <c r="G248">
        <v>0</v>
      </c>
      <c r="H248">
        <v>0</v>
      </c>
      <c r="I24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s="5" cm="1">
        <f t="array" ref="K248">IFERROR(AVERAGE(IF((OutputTable[GroupByKey]=OutputTable[[#This Row],[GroupByKey]]),(OutputTable[GroupByKey]=OutputTable[[#This Row],[GroupByKey]])*OutputTable[RecordedValue])),0)</f>
        <v>0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0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" s="5" cm="1">
        <f t="array" ref="O248">MIN(IF((OutputTable[GroupByKey]=OutputTable[[#This Row],[GroupByKey]]),(OutputTable[GroupByKey]=OutputTable[[#This Row],[GroupByKey]])*OutputTable[RecordedValue]))</f>
        <v>0</v>
      </c>
      <c r="P248" s="5" cm="1">
        <f t="array" ref="P248">MAX(IF((OutputTable[GroupByKey]=OutputTable[[#This Row],[GroupByKey]]),(OutputTable[GroupByKey]=OutputTable[[#This Row],[GroupByKey]])*OutputTable[RecordedValue]))</f>
        <v>0</v>
      </c>
    </row>
    <row r="249" spans="1:16" x14ac:dyDescent="0.25">
      <c r="A249" t="s">
        <v>68</v>
      </c>
      <c r="B249" t="s">
        <v>70</v>
      </c>
      <c r="C249">
        <v>5</v>
      </c>
      <c r="D249" t="s">
        <v>118</v>
      </c>
      <c r="E249" t="s">
        <v>119</v>
      </c>
      <c r="F249" t="s">
        <v>73</v>
      </c>
      <c r="G249">
        <v>3.8959963867791898</v>
      </c>
      <c r="H249">
        <v>0</v>
      </c>
      <c r="I24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s="5" cm="1">
        <f t="array" ref="K249">IFERROR(AVERAGE(IF((OutputTable[GroupByKey]=OutputTable[[#This Row],[GroupByKey]]),(OutputTable[GroupByKey]=OutputTable[[#This Row],[GroupByKey]])*OutputTable[RecordedValue])),0)</f>
        <v>13.164009358024151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23.71645868098383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49" s="5" cm="1">
        <f t="array" ref="O249">MIN(IF((OutputTable[GroupByKey]=OutputTable[[#This Row],[GroupByKey]]),(OutputTable[GroupByKey]=OutputTable[[#This Row],[GroupByKey]])*OutputTable[RecordedValue]))</f>
        <v>0</v>
      </c>
      <c r="P249" s="5" cm="1">
        <f t="array" ref="P249">MAX(IF((OutputTable[GroupByKey]=OutputTable[[#This Row],[GroupByKey]]),(OutputTable[GroupByKey]=OutputTable[[#This Row],[GroupByKey]])*OutputTable[RecordedValue]))</f>
        <v>143.511038213799</v>
      </c>
    </row>
    <row r="250" spans="1:16" x14ac:dyDescent="0.25">
      <c r="A250" t="s">
        <v>68</v>
      </c>
      <c r="B250" t="s">
        <v>70</v>
      </c>
      <c r="C250">
        <v>5</v>
      </c>
      <c r="D250" t="s">
        <v>120</v>
      </c>
      <c r="E250" t="s">
        <v>121</v>
      </c>
      <c r="F250" t="s">
        <v>73</v>
      </c>
      <c r="G250">
        <v>6</v>
      </c>
      <c r="H250">
        <v>0</v>
      </c>
      <c r="I25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s="5" cm="1">
        <f t="array" ref="K250">IFERROR(AVERAGE(IF((OutputTable[GroupByKey]=OutputTable[[#This Row],[GroupByKey]]),(OutputTable[GroupByKey]=OutputTable[[#This Row],[GroupByKey]])*OutputTable[RecordedValue])),0)</f>
        <v>9.74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3.3430402880233041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50" s="5" cm="1">
        <f t="array" ref="O250">MIN(IF((OutputTable[GroupByKey]=OutputTable[[#This Row],[GroupByKey]]),(OutputTable[GroupByKey]=OutputTable[[#This Row],[GroupByKey]])*OutputTable[RecordedValue]))</f>
        <v>4</v>
      </c>
      <c r="P250" s="5" cm="1">
        <f t="array" ref="P250">MAX(IF((OutputTable[GroupByKey]=OutputTable[[#This Row],[GroupByKey]]),(OutputTable[GroupByKey]=OutputTable[[#This Row],[GroupByKey]])*OutputTable[RecordedValue]))</f>
        <v>18</v>
      </c>
    </row>
    <row r="251" spans="1:16" x14ac:dyDescent="0.25">
      <c r="A251" t="s">
        <v>68</v>
      </c>
      <c r="B251" t="s">
        <v>70</v>
      </c>
      <c r="C251">
        <v>5</v>
      </c>
      <c r="D251" t="s">
        <v>122</v>
      </c>
      <c r="E251" t="s">
        <v>123</v>
      </c>
      <c r="F251" t="s">
        <v>73</v>
      </c>
      <c r="G251">
        <v>5</v>
      </c>
      <c r="H251">
        <v>0</v>
      </c>
      <c r="I25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s="5" cm="1">
        <f t="array" ref="K251">IFERROR(AVERAGE(IF((OutputTable[GroupByKey]=OutputTable[[#This Row],[GroupByKey]]),(OutputTable[GroupByKey]=OutputTable[[#This Row],[GroupByKey]])*OutputTable[RecordedValue])),0)</f>
        <v>9.6199999999999992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3.3557139816335075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51" s="5" cm="1">
        <f t="array" ref="O251">MIN(IF((OutputTable[GroupByKey]=OutputTable[[#This Row],[GroupByKey]]),(OutputTable[GroupByKey]=OutputTable[[#This Row],[GroupByKey]])*OutputTable[RecordedValue]))</f>
        <v>4</v>
      </c>
      <c r="P251" s="5" cm="1">
        <f t="array" ref="P251">MAX(IF((OutputTable[GroupByKey]=OutputTable[[#This Row],[GroupByKey]]),(OutputTable[GroupByKey]=OutputTable[[#This Row],[GroupByKey]])*OutputTable[RecordedValue]))</f>
        <v>18</v>
      </c>
    </row>
    <row r="252" spans="1:16" x14ac:dyDescent="0.25">
      <c r="A252" t="s">
        <v>68</v>
      </c>
      <c r="B252" t="s">
        <v>70</v>
      </c>
      <c r="C252">
        <v>5</v>
      </c>
      <c r="D252" t="s">
        <v>124</v>
      </c>
      <c r="E252" t="s">
        <v>125</v>
      </c>
      <c r="F252" t="s">
        <v>73</v>
      </c>
      <c r="G252">
        <v>0.14398486806875099</v>
      </c>
      <c r="H252">
        <v>0</v>
      </c>
      <c r="I25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50</v>
      </c>
      <c r="K252" s="5" cm="1">
        <f t="array" ref="K252">IFERROR(AVERAGE(IF((OutputTable[GroupByKey]=OutputTable[[#This Row],[GroupByKey]]),(OutputTable[GroupByKey]=OutputTable[[#This Row],[GroupByKey]])*OutputTable[RecordedValue])),0)</f>
        <v>0.86163700693939471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0.40403851079129915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52" s="5" cm="1">
        <f t="array" ref="O252">MIN(IF((OutputTable[GroupByKey]=OutputTable[[#This Row],[GroupByKey]]),(OutputTable[GroupByKey]=OutputTable[[#This Row],[GroupByKey]])*OutputTable[RecordedValue]))</f>
        <v>0.14398486806875099</v>
      </c>
      <c r="P252" s="5" cm="1">
        <f t="array" ref="P252">MAX(IF((OutputTable[GroupByKey]=OutputTable[[#This Row],[GroupByKey]]),(OutputTable[GroupByKey]=OutputTable[[#This Row],[GroupByKey]])*OutputTable[RecordedValue]))</f>
        <v>2.0851264921370101</v>
      </c>
    </row>
    <row r="253" spans="1:16" x14ac:dyDescent="0.25">
      <c r="A253" t="s">
        <v>68</v>
      </c>
      <c r="B253" t="s">
        <v>70</v>
      </c>
      <c r="C253">
        <v>5</v>
      </c>
      <c r="D253" t="s">
        <v>126</v>
      </c>
      <c r="E253" t="s">
        <v>127</v>
      </c>
      <c r="F253" t="s">
        <v>73</v>
      </c>
      <c r="G253">
        <v>12.5350884709043</v>
      </c>
      <c r="H253">
        <v>0</v>
      </c>
      <c r="I25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50</v>
      </c>
      <c r="K253" s="5" cm="1">
        <f t="array" ref="K253">IFERROR(AVERAGE(IF((OutputTable[GroupByKey]=OutputTable[[#This Row],[GroupByKey]]),(OutputTable[GroupByKey]=OutputTable[[#This Row],[GroupByKey]])*OutputTable[RecordedValue])),0)</f>
        <v>64.862229774387828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42.021678663543447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53" s="5" cm="1">
        <f t="array" ref="O253">MIN(IF((OutputTable[GroupByKey]=OutputTable[[#This Row],[GroupByKey]]),(OutputTable[GroupByKey]=OutputTable[[#This Row],[GroupByKey]])*OutputTable[RecordedValue]))</f>
        <v>12.5350884709043</v>
      </c>
      <c r="P253" s="5" cm="1">
        <f t="array" ref="P253">MAX(IF((OutputTable[GroupByKey]=OutputTable[[#This Row],[GroupByKey]]),(OutputTable[GroupByKey]=OutputTable[[#This Row],[GroupByKey]])*OutputTable[RecordedValue]))</f>
        <v>268.61862774202001</v>
      </c>
    </row>
    <row r="254" spans="1:16" x14ac:dyDescent="0.25">
      <c r="A254" t="s">
        <v>68</v>
      </c>
      <c r="B254" t="s">
        <v>70</v>
      </c>
      <c r="C254">
        <v>5</v>
      </c>
      <c r="D254" t="s">
        <v>128</v>
      </c>
      <c r="E254" t="s">
        <v>86</v>
      </c>
      <c r="F254" t="s">
        <v>129</v>
      </c>
      <c r="G254">
        <v>0</v>
      </c>
      <c r="H254">
        <v>0</v>
      </c>
      <c r="I25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50</v>
      </c>
      <c r="K254" s="5" cm="1">
        <f t="array" ref="K254">IFERROR(AVERAGE(IF((OutputTable[GroupByKey]=OutputTable[[#This Row],[GroupByKey]]),(OutputTable[GroupByKey]=OutputTable[[#This Row],[GroupByKey]])*OutputTable[RecordedValue])),0)</f>
        <v>0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0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" s="5" cm="1">
        <f t="array" ref="O254">MIN(IF((OutputTable[GroupByKey]=OutputTable[[#This Row],[GroupByKey]]),(OutputTable[GroupByKey]=OutputTable[[#This Row],[GroupByKey]])*OutputTable[RecordedValue]))</f>
        <v>0</v>
      </c>
      <c r="P254" s="5" cm="1">
        <f t="array" ref="P254">MAX(IF((OutputTable[GroupByKey]=OutputTable[[#This Row],[GroupByKey]]),(OutputTable[GroupByKey]=OutputTable[[#This Row],[GroupByKey]])*OutputTable[RecordedValue]))</f>
        <v>0</v>
      </c>
    </row>
    <row r="255" spans="1:16" x14ac:dyDescent="0.25">
      <c r="A255" t="s">
        <v>68</v>
      </c>
      <c r="B255" t="s">
        <v>70</v>
      </c>
      <c r="C255">
        <v>5</v>
      </c>
      <c r="D255" t="s">
        <v>130</v>
      </c>
      <c r="E255" t="s">
        <v>89</v>
      </c>
      <c r="F255" t="s">
        <v>129</v>
      </c>
      <c r="G255">
        <v>0</v>
      </c>
      <c r="H255">
        <v>0</v>
      </c>
      <c r="I25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50</v>
      </c>
      <c r="K255" s="5" cm="1">
        <f t="array" ref="K255">IFERROR(AVERAGE(IF((OutputTable[GroupByKey]=OutputTable[[#This Row],[GroupByKey]]),(OutputTable[GroupByKey]=OutputTable[[#This Row],[GroupByKey]])*OutputTable[RecordedValue])),0)</f>
        <v>0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0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" s="5" cm="1">
        <f t="array" ref="O255">MIN(IF((OutputTable[GroupByKey]=OutputTable[[#This Row],[GroupByKey]]),(OutputTable[GroupByKey]=OutputTable[[#This Row],[GroupByKey]])*OutputTable[RecordedValue]))</f>
        <v>0</v>
      </c>
      <c r="P255" s="5" cm="1">
        <f t="array" ref="P255">MAX(IF((OutputTable[GroupByKey]=OutputTable[[#This Row],[GroupByKey]]),(OutputTable[GroupByKey]=OutputTable[[#This Row],[GroupByKey]])*OutputTable[RecordedValue]))</f>
        <v>0</v>
      </c>
    </row>
    <row r="256" spans="1:16" x14ac:dyDescent="0.25">
      <c r="A256" t="s">
        <v>68</v>
      </c>
      <c r="B256" t="s">
        <v>70</v>
      </c>
      <c r="C256">
        <v>5</v>
      </c>
      <c r="D256" t="s">
        <v>131</v>
      </c>
      <c r="E256" t="s">
        <v>91</v>
      </c>
      <c r="F256" t="s">
        <v>129</v>
      </c>
      <c r="G256">
        <v>48.484900469432802</v>
      </c>
      <c r="H256">
        <v>0</v>
      </c>
      <c r="I25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50</v>
      </c>
      <c r="K256" s="5" cm="1">
        <f t="array" ref="K256">IFERROR(AVERAGE(IF((OutputTable[GroupByKey]=OutputTable[[#This Row],[GroupByKey]]),(OutputTable[GroupByKey]=OutputTable[[#This Row],[GroupByKey]])*OutputTable[RecordedValue])),0)</f>
        <v>47.555766264651346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2.7283894207102275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56" s="5" cm="1">
        <f t="array" ref="O256">MIN(IF((OutputTable[GroupByKey]=OutputTable[[#This Row],[GroupByKey]]),(OutputTable[GroupByKey]=OutputTable[[#This Row],[GroupByKey]])*OutputTable[RecordedValue]))</f>
        <v>42.116143251013803</v>
      </c>
      <c r="P256" s="5" cm="1">
        <f t="array" ref="P256">MAX(IF((OutputTable[GroupByKey]=OutputTable[[#This Row],[GroupByKey]]),(OutputTable[GroupByKey]=OutputTable[[#This Row],[GroupByKey]])*OutputTable[RecordedValue]))</f>
        <v>55.7665547747551</v>
      </c>
    </row>
    <row r="257" spans="1:16" x14ac:dyDescent="0.25">
      <c r="A257" t="s">
        <v>68</v>
      </c>
      <c r="B257" t="s">
        <v>70</v>
      </c>
      <c r="C257">
        <v>5</v>
      </c>
      <c r="D257" t="s">
        <v>132</v>
      </c>
      <c r="E257" t="s">
        <v>133</v>
      </c>
      <c r="F257" t="s">
        <v>129</v>
      </c>
      <c r="G257">
        <v>0</v>
      </c>
      <c r="H257">
        <v>0</v>
      </c>
      <c r="I25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50</v>
      </c>
      <c r="K257" s="5" cm="1">
        <f t="array" ref="K257">IFERROR(AVERAGE(IF((OutputTable[GroupByKey]=OutputTable[[#This Row],[GroupByKey]]),(OutputTable[GroupByKey]=OutputTable[[#This Row],[GroupByKey]])*OutputTable[RecordedValue])),0)</f>
        <v>0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0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" s="5" cm="1">
        <f t="array" ref="O257">MIN(IF((OutputTable[GroupByKey]=OutputTable[[#This Row],[GroupByKey]]),(OutputTable[GroupByKey]=OutputTable[[#This Row],[GroupByKey]])*OutputTable[RecordedValue]))</f>
        <v>0</v>
      </c>
      <c r="P257" s="5" cm="1">
        <f t="array" ref="P257">MAX(IF((OutputTable[GroupByKey]=OutputTable[[#This Row],[GroupByKey]]),(OutputTable[GroupByKey]=OutputTable[[#This Row],[GroupByKey]])*OutputTable[RecordedValue]))</f>
        <v>0</v>
      </c>
    </row>
    <row r="258" spans="1:16" x14ac:dyDescent="0.25">
      <c r="A258" t="s">
        <v>68</v>
      </c>
      <c r="B258" t="s">
        <v>70</v>
      </c>
      <c r="C258">
        <v>5</v>
      </c>
      <c r="D258" t="s">
        <v>134</v>
      </c>
      <c r="E258" t="s">
        <v>95</v>
      </c>
      <c r="F258" t="s">
        <v>129</v>
      </c>
      <c r="G258">
        <v>48.484900469432802</v>
      </c>
      <c r="H258">
        <v>0</v>
      </c>
      <c r="I25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50</v>
      </c>
      <c r="K258" s="5" cm="1">
        <f t="array" ref="K258">IFERROR(AVERAGE(IF((OutputTable[GroupByKey]=OutputTable[[#This Row],[GroupByKey]]),(OutputTable[GroupByKey]=OutputTable[[#This Row],[GroupByKey]])*OutputTable[RecordedValue])),0)</f>
        <v>47.555766264651346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2.7283894207102275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58" s="5" cm="1">
        <f t="array" ref="O258">MIN(IF((OutputTable[GroupByKey]=OutputTable[[#This Row],[GroupByKey]]),(OutputTable[GroupByKey]=OutputTable[[#This Row],[GroupByKey]])*OutputTable[RecordedValue]))</f>
        <v>42.116143251013803</v>
      </c>
      <c r="P258" s="5" cm="1">
        <f t="array" ref="P258">MAX(IF((OutputTable[GroupByKey]=OutputTable[[#This Row],[GroupByKey]]),(OutputTable[GroupByKey]=OutputTable[[#This Row],[GroupByKey]])*OutputTable[RecordedValue]))</f>
        <v>55.7665547747551</v>
      </c>
    </row>
    <row r="259" spans="1:16" x14ac:dyDescent="0.25">
      <c r="A259" t="s">
        <v>68</v>
      </c>
      <c r="B259" t="s">
        <v>70</v>
      </c>
      <c r="C259">
        <v>5</v>
      </c>
      <c r="D259" t="s">
        <v>135</v>
      </c>
      <c r="E259" t="s">
        <v>97</v>
      </c>
      <c r="F259" t="s">
        <v>129</v>
      </c>
      <c r="G259">
        <v>0</v>
      </c>
      <c r="H259">
        <v>0</v>
      </c>
      <c r="I25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50</v>
      </c>
      <c r="K259" s="5" cm="1">
        <f t="array" ref="K259">IFERROR(AVERAGE(IF((OutputTable[GroupByKey]=OutputTable[[#This Row],[GroupByKey]]),(OutputTable[GroupByKey]=OutputTable[[#This Row],[GroupByKey]])*OutputTable[RecordedValue])),0)</f>
        <v>0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0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" s="5" cm="1">
        <f t="array" ref="O259">MIN(IF((OutputTable[GroupByKey]=OutputTable[[#This Row],[GroupByKey]]),(OutputTable[GroupByKey]=OutputTable[[#This Row],[GroupByKey]])*OutputTable[RecordedValue]))</f>
        <v>0</v>
      </c>
      <c r="P259" s="5" cm="1">
        <f t="array" ref="P259">MAX(IF((OutputTable[GroupByKey]=OutputTable[[#This Row],[GroupByKey]]),(OutputTable[GroupByKey]=OutputTable[[#This Row],[GroupByKey]])*OutputTable[RecordedValue]))</f>
        <v>0</v>
      </c>
    </row>
    <row r="260" spans="1:16" x14ac:dyDescent="0.25">
      <c r="A260" t="s">
        <v>68</v>
      </c>
      <c r="B260" t="s">
        <v>70</v>
      </c>
      <c r="C260">
        <v>5</v>
      </c>
      <c r="D260" t="s">
        <v>136</v>
      </c>
      <c r="E260" t="s">
        <v>137</v>
      </c>
      <c r="F260" t="s">
        <v>129</v>
      </c>
      <c r="G260">
        <v>48.484900469432802</v>
      </c>
      <c r="H260">
        <v>0</v>
      </c>
      <c r="I26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50</v>
      </c>
      <c r="K260" s="5" cm="1">
        <f t="array" ref="K260">IFERROR(AVERAGE(IF((OutputTable[GroupByKey]=OutputTable[[#This Row],[GroupByKey]]),(OutputTable[GroupByKey]=OutputTable[[#This Row],[GroupByKey]])*OutputTable[RecordedValue])),0)</f>
        <v>47.555766264651339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2.7283894207102439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60" s="5" cm="1">
        <f t="array" ref="O260">MIN(IF((OutputTable[GroupByKey]=OutputTable[[#This Row],[GroupByKey]]),(OutputTable[GroupByKey]=OutputTable[[#This Row],[GroupByKey]])*OutputTable[RecordedValue]))</f>
        <v>42.116143251013703</v>
      </c>
      <c r="P260" s="5" cm="1">
        <f t="array" ref="P260">MAX(IF((OutputTable[GroupByKey]=OutputTable[[#This Row],[GroupByKey]]),(OutputTable[GroupByKey]=OutputTable[[#This Row],[GroupByKey]])*OutputTable[RecordedValue]))</f>
        <v>55.7665547747551</v>
      </c>
    </row>
    <row r="261" spans="1:16" x14ac:dyDescent="0.25">
      <c r="A261" t="s">
        <v>68</v>
      </c>
      <c r="B261" t="s">
        <v>70</v>
      </c>
      <c r="C261">
        <v>5</v>
      </c>
      <c r="D261" t="s">
        <v>138</v>
      </c>
      <c r="E261" t="s">
        <v>139</v>
      </c>
      <c r="F261" t="s">
        <v>129</v>
      </c>
      <c r="G261">
        <v>23.215079955358</v>
      </c>
      <c r="H261">
        <v>0</v>
      </c>
      <c r="I26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50</v>
      </c>
      <c r="K261" s="5" cm="1">
        <f t="array" ref="K261">IFERROR(AVERAGE(IF((OutputTable[GroupByKey]=OutputTable[[#This Row],[GroupByKey]]),(OutputTable[GroupByKey]=OutputTable[[#This Row],[GroupByKey]])*OutputTable[RecordedValue])),0)</f>
        <v>24.153751225057032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2.790438932514745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61" s="5" cm="1">
        <f t="array" ref="O261">MIN(IF((OutputTable[GroupByKey]=OutputTable[[#This Row],[GroupByKey]]),(OutputTable[GroupByKey]=OutputTable[[#This Row],[GroupByKey]])*OutputTable[RecordedValue]))</f>
        <v>16.206469520089399</v>
      </c>
      <c r="P261" s="5" cm="1">
        <f t="array" ref="P261">MAX(IF((OutputTable[GroupByKey]=OutputTable[[#This Row],[GroupByKey]]),(OutputTable[GroupByKey]=OutputTable[[#This Row],[GroupByKey]])*OutputTable[RecordedValue]))</f>
        <v>29.8247121613243</v>
      </c>
    </row>
    <row r="262" spans="1:16" x14ac:dyDescent="0.25">
      <c r="A262" t="s">
        <v>68</v>
      </c>
      <c r="B262" t="s">
        <v>70</v>
      </c>
      <c r="C262">
        <v>5</v>
      </c>
      <c r="D262" t="s">
        <v>140</v>
      </c>
      <c r="E262" t="s">
        <v>91</v>
      </c>
      <c r="F262" t="s">
        <v>129</v>
      </c>
      <c r="G262">
        <v>71.699980424790695</v>
      </c>
      <c r="H262">
        <v>0</v>
      </c>
      <c r="I26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50</v>
      </c>
      <c r="K262" s="5" cm="1">
        <f t="array" ref="K262">IFERROR(AVERAGE(IF((OutputTable[GroupByKey]=OutputTable[[#This Row],[GroupByKey]]),(OutputTable[GroupByKey]=OutputTable[[#This Row],[GroupByKey]])*OutputTable[RecordedValue])),0)</f>
        <v>71.709517489708347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0.25019982121987089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62" s="5" cm="1">
        <f t="array" ref="O262">MIN(IF((OutputTable[GroupByKey]=OutputTable[[#This Row],[GroupByKey]]),(OutputTable[GroupByKey]=OutputTable[[#This Row],[GroupByKey]])*OutputTable[RecordedValue]))</f>
        <v>70.826954480567906</v>
      </c>
      <c r="P262" s="5" cm="1">
        <f t="array" ref="P262">MAX(IF((OutputTable[GroupByKey]=OutputTable[[#This Row],[GroupByKey]]),(OutputTable[GroupByKey]=OutputTable[[#This Row],[GroupByKey]])*OutputTable[RecordedValue]))</f>
        <v>72</v>
      </c>
    </row>
    <row r="263" spans="1:16" x14ac:dyDescent="0.25">
      <c r="A263" t="s">
        <v>68</v>
      </c>
      <c r="B263" t="s">
        <v>70</v>
      </c>
      <c r="C263">
        <v>5</v>
      </c>
      <c r="D263" t="s">
        <v>141</v>
      </c>
      <c r="E263" t="s">
        <v>142</v>
      </c>
      <c r="F263" t="s">
        <v>129</v>
      </c>
      <c r="G263">
        <v>0</v>
      </c>
      <c r="H263">
        <v>0</v>
      </c>
      <c r="I26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50</v>
      </c>
      <c r="K263" s="5" cm="1">
        <f t="array" ref="K263">IFERROR(AVERAGE(IF((OutputTable[GroupByKey]=OutputTable[[#This Row],[GroupByKey]]),(OutputTable[GroupByKey]=OutputTable[[#This Row],[GroupByKey]])*OutputTable[RecordedValue])),0)</f>
        <v>0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0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" s="5" cm="1">
        <f t="array" ref="O263">MIN(IF((OutputTable[GroupByKey]=OutputTable[[#This Row],[GroupByKey]]),(OutputTable[GroupByKey]=OutputTable[[#This Row],[GroupByKey]])*OutputTable[RecordedValue]))</f>
        <v>0</v>
      </c>
      <c r="P263" s="5" cm="1">
        <f t="array" ref="P263">MAX(IF((OutputTable[GroupByKey]=OutputTable[[#This Row],[GroupByKey]]),(OutputTable[GroupByKey]=OutputTable[[#This Row],[GroupByKey]])*OutputTable[RecordedValue]))</f>
        <v>0</v>
      </c>
    </row>
    <row r="264" spans="1:16" x14ac:dyDescent="0.25">
      <c r="A264" t="s">
        <v>68</v>
      </c>
      <c r="B264" t="s">
        <v>70</v>
      </c>
      <c r="C264">
        <v>5</v>
      </c>
      <c r="D264" t="s">
        <v>143</v>
      </c>
      <c r="E264" t="s">
        <v>113</v>
      </c>
      <c r="F264" t="s">
        <v>73</v>
      </c>
      <c r="G264">
        <v>9.19871468130534</v>
      </c>
      <c r="H264">
        <v>0</v>
      </c>
      <c r="I26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50</v>
      </c>
      <c r="K264" s="5" cm="1">
        <f t="array" ref="K264">IFERROR(AVERAGE(IF((OutputTable[GroupByKey]=OutputTable[[#This Row],[GroupByKey]]),(OutputTable[GroupByKey]=OutputTable[[#This Row],[GroupByKey]])*OutputTable[RecordedValue])),0)</f>
        <v>8.9631102244031808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0.49581158155018401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64" s="5" cm="1">
        <f t="array" ref="O264">MIN(IF((OutputTable[GroupByKey]=OutputTable[[#This Row],[GroupByKey]]),(OutputTable[GroupByKey]=OutputTable[[#This Row],[GroupByKey]])*OutputTable[RecordedValue]))</f>
        <v>7.9225733441578896</v>
      </c>
      <c r="P264" s="5" cm="1">
        <f t="array" ref="P264">MAX(IF((OutputTable[GroupByKey]=OutputTable[[#This Row],[GroupByKey]]),(OutputTable[GroupByKey]=OutputTable[[#This Row],[GroupByKey]])*OutputTable[RecordedValue]))</f>
        <v>9.9777504987156593</v>
      </c>
    </row>
    <row r="265" spans="1:16" x14ac:dyDescent="0.25">
      <c r="A265" t="s">
        <v>68</v>
      </c>
      <c r="B265" t="s">
        <v>70</v>
      </c>
      <c r="C265">
        <v>5</v>
      </c>
      <c r="D265" t="s">
        <v>144</v>
      </c>
      <c r="E265" t="s">
        <v>115</v>
      </c>
      <c r="F265" t="s">
        <v>73</v>
      </c>
      <c r="G265">
        <v>551.92288087832003</v>
      </c>
      <c r="H265">
        <v>0</v>
      </c>
      <c r="I26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50</v>
      </c>
      <c r="K265" s="5" cm="1">
        <f t="array" ref="K265">IFERROR(AVERAGE(IF((OutputTable[GroupByKey]=OutputTable[[#This Row],[GroupByKey]]),(OutputTable[GroupByKey]=OutputTable[[#This Row],[GroupByKey]])*OutputTable[RecordedValue])),0)</f>
        <v>537.78661346419096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29.748694893010981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65" s="5" cm="1">
        <f t="array" ref="O265">MIN(IF((OutputTable[GroupByKey]=OutputTable[[#This Row],[GroupByKey]]),(OutputTable[GroupByKey]=OutputTable[[#This Row],[GroupByKey]])*OutputTable[RecordedValue]))</f>
        <v>475.35440064947397</v>
      </c>
      <c r="P265" s="5" cm="1">
        <f t="array" ref="P265">MAX(IF((OutputTable[GroupByKey]=OutputTable[[#This Row],[GroupByKey]]),(OutputTable[GroupByKey]=OutputTable[[#This Row],[GroupByKey]])*OutputTable[RecordedValue]))</f>
        <v>598.66502992293999</v>
      </c>
    </row>
    <row r="266" spans="1:16" x14ac:dyDescent="0.25">
      <c r="A266" t="s">
        <v>68</v>
      </c>
      <c r="B266" t="s">
        <v>70</v>
      </c>
      <c r="C266">
        <v>5</v>
      </c>
      <c r="D266" t="s">
        <v>145</v>
      </c>
      <c r="E266" t="s">
        <v>117</v>
      </c>
      <c r="F266" t="s">
        <v>73</v>
      </c>
      <c r="G266">
        <v>0</v>
      </c>
      <c r="H266">
        <v>0</v>
      </c>
      <c r="I26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50</v>
      </c>
      <c r="K266" s="5" cm="1">
        <f t="array" ref="K266">IFERROR(AVERAGE(IF((OutputTable[GroupByKey]=OutputTable[[#This Row],[GroupByKey]]),(OutputTable[GroupByKey]=OutputTable[[#This Row],[GroupByKey]])*OutputTable[RecordedValue])),0)</f>
        <v>0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0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s="5" cm="1">
        <f t="array" ref="O266">MIN(IF((OutputTable[GroupByKey]=OutputTable[[#This Row],[GroupByKey]]),(OutputTable[GroupByKey]=OutputTable[[#This Row],[GroupByKey]])*OutputTable[RecordedValue]))</f>
        <v>0</v>
      </c>
      <c r="P266" s="5" cm="1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25">
      <c r="A267" t="s">
        <v>68</v>
      </c>
      <c r="B267" t="s">
        <v>70</v>
      </c>
      <c r="C267">
        <v>5</v>
      </c>
      <c r="D267" t="s">
        <v>146</v>
      </c>
      <c r="E267" t="s">
        <v>119</v>
      </c>
      <c r="F267" t="s">
        <v>73</v>
      </c>
      <c r="G267">
        <v>63.249732830667703</v>
      </c>
      <c r="H267">
        <v>0</v>
      </c>
      <c r="I26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50</v>
      </c>
      <c r="K267" s="5" cm="1">
        <f t="array" ref="K267">IFERROR(AVERAGE(IF((OutputTable[GroupByKey]=OutputTable[[#This Row],[GroupByKey]]),(OutputTable[GroupByKey]=OutputTable[[#This Row],[GroupByKey]])*OutputTable[RecordedValue])),0)</f>
        <v>131.6987252883157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195.03180772236345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67" s="5" cm="1">
        <f t="array" ref="O267">MIN(IF((OutputTable[GroupByKey]=OutputTable[[#This Row],[GroupByKey]]),(OutputTable[GroupByKey]=OutputTable[[#This Row],[GroupByKey]])*OutputTable[RecordedValue]))</f>
        <v>10.054421984212899</v>
      </c>
      <c r="P267" s="5" cm="1">
        <f t="array" ref="P267">MAX(IF((OutputTable[GroupByKey]=OutputTable[[#This Row],[GroupByKey]]),(OutputTable[GroupByKey]=OutputTable[[#This Row],[GroupByKey]])*OutputTable[RecordedValue]))</f>
        <v>1200.8160491271699</v>
      </c>
    </row>
    <row r="268" spans="1:16" x14ac:dyDescent="0.25">
      <c r="A268" t="s">
        <v>68</v>
      </c>
      <c r="B268" t="s">
        <v>70</v>
      </c>
      <c r="C268">
        <v>5</v>
      </c>
      <c r="D268" t="s">
        <v>147</v>
      </c>
      <c r="E268" t="s">
        <v>121</v>
      </c>
      <c r="F268" t="s">
        <v>73</v>
      </c>
      <c r="G268">
        <v>145</v>
      </c>
      <c r="H268">
        <v>0</v>
      </c>
      <c r="I26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50</v>
      </c>
      <c r="K268" s="5" cm="1">
        <f t="array" ref="K268">IFERROR(AVERAGE(IF((OutputTable[GroupByKey]=OutputTable[[#This Row],[GroupByKey]]),(OutputTable[GroupByKey]=OutputTable[[#This Row],[GroupByKey]])*OutputTable[RecordedValue])),0)</f>
        <v>145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0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8" s="5" cm="1">
        <f t="array" ref="O268">MIN(IF((OutputTable[GroupByKey]=OutputTable[[#This Row],[GroupByKey]]),(OutputTable[GroupByKey]=OutputTable[[#This Row],[GroupByKey]])*OutputTable[RecordedValue]))</f>
        <v>145</v>
      </c>
      <c r="P268" s="5" cm="1">
        <f t="array" ref="P268">MAX(IF((OutputTable[GroupByKey]=OutputTable[[#This Row],[GroupByKey]]),(OutputTable[GroupByKey]=OutputTable[[#This Row],[GroupByKey]])*OutputTable[RecordedValue]))</f>
        <v>145</v>
      </c>
    </row>
    <row r="269" spans="1:16" x14ac:dyDescent="0.25">
      <c r="A269" t="s">
        <v>68</v>
      </c>
      <c r="B269" t="s">
        <v>70</v>
      </c>
      <c r="C269">
        <v>5</v>
      </c>
      <c r="D269" t="s">
        <v>148</v>
      </c>
      <c r="E269" t="s">
        <v>123</v>
      </c>
      <c r="F269" t="s">
        <v>73</v>
      </c>
      <c r="G269">
        <v>144</v>
      </c>
      <c r="H269">
        <v>0</v>
      </c>
      <c r="I26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50</v>
      </c>
      <c r="K269" s="5" cm="1">
        <f t="array" ref="K269">IFERROR(AVERAGE(IF((OutputTable[GroupByKey]=OutputTable[[#This Row],[GroupByKey]]),(OutputTable[GroupByKey]=OutputTable[[#This Row],[GroupByKey]])*OutputTable[RecordedValue])),0)</f>
        <v>143.58000000000001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0.67279496224666424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69" s="5" cm="1">
        <f t="array" ref="O269">MIN(IF((OutputTable[GroupByKey]=OutputTable[[#This Row],[GroupByKey]]),(OutputTable[GroupByKey]=OutputTable[[#This Row],[GroupByKey]])*OutputTable[RecordedValue]))</f>
        <v>142</v>
      </c>
      <c r="P269" s="5" cm="1">
        <f t="array" ref="P269">MAX(IF((OutputTable[GroupByKey]=OutputTable[[#This Row],[GroupByKey]]),(OutputTable[GroupByKey]=OutputTable[[#This Row],[GroupByKey]])*OutputTable[RecordedValue]))</f>
        <v>144</v>
      </c>
    </row>
    <row r="270" spans="1:16" x14ac:dyDescent="0.25">
      <c r="A270" t="s">
        <v>68</v>
      </c>
      <c r="B270" t="s">
        <v>70</v>
      </c>
      <c r="C270">
        <v>5</v>
      </c>
      <c r="D270" t="s">
        <v>149</v>
      </c>
      <c r="E270" t="s">
        <v>125</v>
      </c>
      <c r="F270" t="s">
        <v>73</v>
      </c>
      <c r="G270">
        <v>9.19871468130534</v>
      </c>
      <c r="H270">
        <v>0</v>
      </c>
      <c r="I27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50</v>
      </c>
      <c r="K270" s="5" cm="1">
        <f t="array" ref="K270">IFERROR(AVERAGE(IF((OutputTable[GroupByKey]=OutputTable[[#This Row],[GroupByKey]]),(OutputTable[GroupByKey]=OutputTable[[#This Row],[GroupByKey]])*OutputTable[RecordedValue])),0)</f>
        <v>8.9631102244031808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0.49581158155018401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70" s="5" cm="1">
        <f t="array" ref="O270">MIN(IF((OutputTable[GroupByKey]=OutputTable[[#This Row],[GroupByKey]]),(OutputTable[GroupByKey]=OutputTable[[#This Row],[GroupByKey]])*OutputTable[RecordedValue]))</f>
        <v>7.9225733441578896</v>
      </c>
      <c r="P270" s="5" cm="1">
        <f t="array" ref="P270">MAX(IF((OutputTable[GroupByKey]=OutputTable[[#This Row],[GroupByKey]]),(OutputTable[GroupByKey]=OutputTable[[#This Row],[GroupByKey]])*OutputTable[RecordedValue]))</f>
        <v>9.9777504987156593</v>
      </c>
    </row>
    <row r="271" spans="1:16" x14ac:dyDescent="0.25">
      <c r="A271" t="s">
        <v>68</v>
      </c>
      <c r="B271" t="s">
        <v>70</v>
      </c>
      <c r="C271">
        <v>5</v>
      </c>
      <c r="D271" t="s">
        <v>150</v>
      </c>
      <c r="E271" t="s">
        <v>127</v>
      </c>
      <c r="F271" t="s">
        <v>73</v>
      </c>
      <c r="G271">
        <v>615.17261370898802</v>
      </c>
      <c r="H271">
        <v>0</v>
      </c>
      <c r="I27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50</v>
      </c>
      <c r="K271" s="5" cm="1">
        <f t="array" ref="K271">IFERROR(AVERAGE(IF((OutputTable[GroupByKey]=OutputTable[[#This Row],[GroupByKey]]),(OutputTable[GroupByKey]=OutputTable[[#This Row],[GroupByKey]])*OutputTable[RecordedValue])),0)</f>
        <v>669.48533875250666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209.81217768405702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71" s="5" cm="1">
        <f t="array" ref="O271">MIN(IF((OutputTable[GroupByKey]=OutputTable[[#This Row],[GroupByKey]]),(OutputTable[GroupByKey]=OutputTable[[#This Row],[GroupByKey]])*OutputTable[RecordedValue]))</f>
        <v>507.16931004698603</v>
      </c>
      <c r="P271" s="5" cm="1">
        <f t="array" ref="P271">MAX(IF((OutputTable[GroupByKey]=OutputTable[[#This Row],[GroupByKey]]),(OutputTable[GroupByKey]=OutputTable[[#This Row],[GroupByKey]])*OutputTable[RecordedValue]))</f>
        <v>1790.3663033289099</v>
      </c>
    </row>
    <row r="272" spans="1:16" x14ac:dyDescent="0.25">
      <c r="A272" t="s">
        <v>68</v>
      </c>
      <c r="B272" t="s">
        <v>70</v>
      </c>
      <c r="C272">
        <v>5</v>
      </c>
      <c r="D272" t="s">
        <v>151</v>
      </c>
      <c r="E272" t="s">
        <v>121</v>
      </c>
      <c r="F272" t="s">
        <v>87</v>
      </c>
      <c r="G272">
        <v>145</v>
      </c>
      <c r="H272">
        <v>0</v>
      </c>
      <c r="I27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50</v>
      </c>
      <c r="K272" s="5" cm="1">
        <f t="array" ref="K272">IFERROR(AVERAGE(IF((OutputTable[GroupByKey]=OutputTable[[#This Row],[GroupByKey]]),(OutputTable[GroupByKey]=OutputTable[[#This Row],[GroupByKey]])*OutputTable[RecordedValue])),0)</f>
        <v>145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0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2" s="5" cm="1">
        <f t="array" ref="O272">MIN(IF((OutputTable[GroupByKey]=OutputTable[[#This Row],[GroupByKey]]),(OutputTable[GroupByKey]=OutputTable[[#This Row],[GroupByKey]])*OutputTable[RecordedValue]))</f>
        <v>145</v>
      </c>
      <c r="P272" s="5" cm="1">
        <f t="array" ref="P272">MAX(IF((OutputTable[GroupByKey]=OutputTable[[#This Row],[GroupByKey]]),(OutputTable[GroupByKey]=OutputTable[[#This Row],[GroupByKey]])*OutputTable[RecordedValue]))</f>
        <v>145</v>
      </c>
    </row>
    <row r="273" spans="1:16" x14ac:dyDescent="0.25">
      <c r="A273" t="s">
        <v>68</v>
      </c>
      <c r="B273" t="s">
        <v>70</v>
      </c>
      <c r="C273">
        <v>5</v>
      </c>
      <c r="D273" t="s">
        <v>152</v>
      </c>
      <c r="E273" t="s">
        <v>123</v>
      </c>
      <c r="F273" t="s">
        <v>87</v>
      </c>
      <c r="G273">
        <v>142</v>
      </c>
      <c r="H273">
        <v>0</v>
      </c>
      <c r="I27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50</v>
      </c>
      <c r="K273" s="5" cm="1">
        <f t="array" ref="K273">IFERROR(AVERAGE(IF((OutputTable[GroupByKey]=OutputTable[[#This Row],[GroupByKey]]),(OutputTable[GroupByKey]=OutputTable[[#This Row],[GroupByKey]])*OutputTable[RecordedValue])),0)</f>
        <v>141.38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1.9988772358705846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73" s="5" cm="1">
        <f t="array" ref="O273">MIN(IF((OutputTable[GroupByKey]=OutputTable[[#This Row],[GroupByKey]]),(OutputTable[GroupByKey]=OutputTable[[#This Row],[GroupByKey]])*OutputTable[RecordedValue]))</f>
        <v>134</v>
      </c>
      <c r="P273" s="5" cm="1">
        <f t="array" ref="P273">MAX(IF((OutputTable[GroupByKey]=OutputTable[[#This Row],[GroupByKey]]),(OutputTable[GroupByKey]=OutputTable[[#This Row],[GroupByKey]])*OutputTable[RecordedValue]))</f>
        <v>144</v>
      </c>
    </row>
    <row r="274" spans="1:16" x14ac:dyDescent="0.25">
      <c r="A274" t="s">
        <v>68</v>
      </c>
      <c r="B274" t="s">
        <v>70</v>
      </c>
      <c r="C274">
        <v>5</v>
      </c>
      <c r="D274" t="s">
        <v>153</v>
      </c>
      <c r="E274" t="s">
        <v>113</v>
      </c>
      <c r="F274" t="s">
        <v>73</v>
      </c>
      <c r="G274">
        <v>1.5288901720042001</v>
      </c>
      <c r="H274">
        <v>0</v>
      </c>
      <c r="I274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50</v>
      </c>
      <c r="K274" s="5" cm="1">
        <f t="array" ref="K274">IFERROR(AVERAGE(IF((OutputTable[GroupByKey]=OutputTable[[#This Row],[GroupByKey]]),(OutputTable[GroupByKey]=OutputTable[[#This Row],[GroupByKey]])*OutputTable[RecordedValue])),0)</f>
        <v>1.713056712445395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0.74877386075301833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74" s="5" cm="1">
        <f t="array" ref="O274">MIN(IF((OutputTable[GroupByKey]=OutputTable[[#This Row],[GroupByKey]]),(OutputTable[GroupByKey]=OutputTable[[#This Row],[GroupByKey]])*OutputTable[RecordedValue]))</f>
        <v>0.396443199122197</v>
      </c>
      <c r="P274" s="5" cm="1">
        <f t="array" ref="P274">MAX(IF((OutputTable[GroupByKey]=OutputTable[[#This Row],[GroupByKey]]),(OutputTable[GroupByKey]=OutputTable[[#This Row],[GroupByKey]])*OutputTable[RecordedValue]))</f>
        <v>4.3293745592479498</v>
      </c>
    </row>
    <row r="275" spans="1:16" x14ac:dyDescent="0.25">
      <c r="A275" t="s">
        <v>68</v>
      </c>
      <c r="B275" t="s">
        <v>70</v>
      </c>
      <c r="C275">
        <v>5</v>
      </c>
      <c r="D275" t="s">
        <v>154</v>
      </c>
      <c r="E275" t="s">
        <v>115</v>
      </c>
      <c r="F275" t="s">
        <v>73</v>
      </c>
      <c r="G275">
        <v>45.866705160125903</v>
      </c>
      <c r="H275">
        <v>0</v>
      </c>
      <c r="I275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50</v>
      </c>
      <c r="K275" s="5" cm="1">
        <f t="array" ref="K275">IFERROR(AVERAGE(IF((OutputTable[GroupByKey]=OutputTable[[#This Row],[GroupByKey]]),(OutputTable[GroupByKey]=OutputTable[[#This Row],[GroupByKey]])*OutputTable[RecordedValue])),0)</f>
        <v>51.391701373361848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22.463215822590577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75" s="5" cm="1">
        <f t="array" ref="O275">MIN(IF((OutputTable[GroupByKey]=OutputTable[[#This Row],[GroupByKey]]),(OutputTable[GroupByKey]=OutputTable[[#This Row],[GroupByKey]])*OutputTable[RecordedValue]))</f>
        <v>11.8932959736659</v>
      </c>
      <c r="P275" s="5" cm="1">
        <f t="array" ref="P275">MAX(IF((OutputTable[GroupByKey]=OutputTable[[#This Row],[GroupByKey]]),(OutputTable[GroupByKey]=OutputTable[[#This Row],[GroupByKey]])*OutputTable[RecordedValue]))</f>
        <v>129.881236777438</v>
      </c>
    </row>
    <row r="276" spans="1:16" x14ac:dyDescent="0.25">
      <c r="A276" t="s">
        <v>68</v>
      </c>
      <c r="B276" t="s">
        <v>70</v>
      </c>
      <c r="C276">
        <v>5</v>
      </c>
      <c r="D276" t="s">
        <v>155</v>
      </c>
      <c r="E276" t="s">
        <v>117</v>
      </c>
      <c r="F276" t="s">
        <v>73</v>
      </c>
      <c r="G276">
        <v>0</v>
      </c>
      <c r="H276">
        <v>0</v>
      </c>
      <c r="I276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50</v>
      </c>
      <c r="K276" s="5" cm="1">
        <f t="array" ref="K276">IFERROR(AVERAGE(IF((OutputTable[GroupByKey]=OutputTable[[#This Row],[GroupByKey]]),(OutputTable[GroupByKey]=OutputTable[[#This Row],[GroupByKey]])*OutputTable[RecordedValue])),0)</f>
        <v>0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0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s="5" cm="1">
        <f t="array" ref="O276">MIN(IF((OutputTable[GroupByKey]=OutputTable[[#This Row],[GroupByKey]]),(OutputTable[GroupByKey]=OutputTable[[#This Row],[GroupByKey]])*OutputTable[RecordedValue]))</f>
        <v>0</v>
      </c>
      <c r="P276" s="5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25">
      <c r="A277" t="s">
        <v>68</v>
      </c>
      <c r="B277" t="s">
        <v>70</v>
      </c>
      <c r="C277">
        <v>5</v>
      </c>
      <c r="D277" t="s">
        <v>156</v>
      </c>
      <c r="E277" t="s">
        <v>119</v>
      </c>
      <c r="F277" t="s">
        <v>73</v>
      </c>
      <c r="G277">
        <v>3.9140615563777899</v>
      </c>
      <c r="H277">
        <v>0</v>
      </c>
      <c r="I277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50</v>
      </c>
      <c r="K277" s="5" cm="1">
        <f t="array" ref="K277">IFERROR(AVERAGE(IF((OutputTable[GroupByKey]=OutputTable[[#This Row],[GroupByKey]]),(OutputTable[GroupByKey]=OutputTable[[#This Row],[GroupByKey]])*OutputTable[RecordedValue])),0)</f>
        <v>10.739644005751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15.385582994074571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77" s="5" cm="1">
        <f t="array" ref="O277">MIN(IF((OutputTable[GroupByKey]=OutputTable[[#This Row],[GroupByKey]]),(OutputTable[GroupByKey]=OutputTable[[#This Row],[GroupByKey]])*OutputTable[RecordedValue]))</f>
        <v>0</v>
      </c>
      <c r="P277" s="5" cm="1">
        <f t="array" ref="P277">MAX(IF((OutputTable[GroupByKey]=OutputTable[[#This Row],[GroupByKey]]),(OutputTable[GroupByKey]=OutputTable[[#This Row],[GroupByKey]])*OutputTable[RecordedValue]))</f>
        <v>76.907804000367904</v>
      </c>
    </row>
    <row r="278" spans="1:16" x14ac:dyDescent="0.25">
      <c r="A278" t="s">
        <v>68</v>
      </c>
      <c r="B278" t="s">
        <v>70</v>
      </c>
      <c r="C278">
        <v>5</v>
      </c>
      <c r="D278" t="s">
        <v>157</v>
      </c>
      <c r="E278" t="s">
        <v>121</v>
      </c>
      <c r="F278" t="s">
        <v>73</v>
      </c>
      <c r="G278">
        <v>6</v>
      </c>
      <c r="H278">
        <v>0</v>
      </c>
      <c r="I278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50</v>
      </c>
      <c r="K278" s="5" cm="1">
        <f t="array" ref="K278">IFERROR(AVERAGE(IF((OutputTable[GroupByKey]=OutputTable[[#This Row],[GroupByKey]]),(OutputTable[GroupByKey]=OutputTable[[#This Row],[GroupByKey]])*OutputTable[RecordedValue])),0)</f>
        <v>6.74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2.6711611783672518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78" s="5" cm="1">
        <f t="array" ref="O278">MIN(IF((OutputTable[GroupByKey]=OutputTable[[#This Row],[GroupByKey]]),(OutputTable[GroupByKey]=OutputTable[[#This Row],[GroupByKey]])*OutputTable[RecordedValue]))</f>
        <v>2</v>
      </c>
      <c r="P278" s="5" cm="1">
        <f t="array" ref="P278">MAX(IF((OutputTable[GroupByKey]=OutputTable[[#This Row],[GroupByKey]]),(OutputTable[GroupByKey]=OutputTable[[#This Row],[GroupByKey]])*OutputTable[RecordedValue]))</f>
        <v>16</v>
      </c>
    </row>
    <row r="279" spans="1:16" x14ac:dyDescent="0.25">
      <c r="A279" t="s">
        <v>68</v>
      </c>
      <c r="B279" t="s">
        <v>70</v>
      </c>
      <c r="C279">
        <v>5</v>
      </c>
      <c r="D279" t="s">
        <v>158</v>
      </c>
      <c r="E279" t="s">
        <v>123</v>
      </c>
      <c r="F279" t="s">
        <v>73</v>
      </c>
      <c r="G279">
        <v>6</v>
      </c>
      <c r="H279">
        <v>0</v>
      </c>
      <c r="I279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50</v>
      </c>
      <c r="K279" s="5" cm="1">
        <f t="array" ref="K279">IFERROR(AVERAGE(IF((OutputTable[GroupByKey]=OutputTable[[#This Row],[GroupByKey]]),(OutputTable[GroupByKey]=OutputTable[[#This Row],[GroupByKey]])*OutputTable[RecordedValue])),0)</f>
        <v>6.66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2.6233644078409171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79" s="5" cm="1">
        <f t="array" ref="O279">MIN(IF((OutputTable[GroupByKey]=OutputTable[[#This Row],[GroupByKey]]),(OutputTable[GroupByKey]=OutputTable[[#This Row],[GroupByKey]])*OutputTable[RecordedValue]))</f>
        <v>2</v>
      </c>
      <c r="P279" s="5" cm="1">
        <f t="array" ref="P279">MAX(IF((OutputTable[GroupByKey]=OutputTable[[#This Row],[GroupByKey]]),(OutputTable[GroupByKey]=OutputTable[[#This Row],[GroupByKey]])*OutputTable[RecordedValue]))</f>
        <v>16</v>
      </c>
    </row>
    <row r="280" spans="1:16" x14ac:dyDescent="0.25">
      <c r="A280" t="s">
        <v>68</v>
      </c>
      <c r="B280" t="s">
        <v>70</v>
      </c>
      <c r="C280">
        <v>5</v>
      </c>
      <c r="D280" t="s">
        <v>159</v>
      </c>
      <c r="E280" t="s">
        <v>125</v>
      </c>
      <c r="F280" t="s">
        <v>73</v>
      </c>
      <c r="G280">
        <v>1.5288901720042001</v>
      </c>
      <c r="H280">
        <v>0</v>
      </c>
      <c r="I280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50</v>
      </c>
      <c r="K280" s="5" cm="1">
        <f t="array" ref="K280">IFERROR(AVERAGE(IF((OutputTable[GroupByKey]=OutputTable[[#This Row],[GroupByKey]]),(OutputTable[GroupByKey]=OutputTable[[#This Row],[GroupByKey]])*OutputTable[RecordedValue])),0)</f>
        <v>1.713056712445395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0.74877386075301833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80" s="5" cm="1">
        <f t="array" ref="O280">MIN(IF((OutputTable[GroupByKey]=OutputTable[[#This Row],[GroupByKey]]),(OutputTable[GroupByKey]=OutputTable[[#This Row],[GroupByKey]])*OutputTable[RecordedValue]))</f>
        <v>0.396443199122197</v>
      </c>
      <c r="P280" s="5" cm="1">
        <f t="array" ref="P280">MAX(IF((OutputTable[GroupByKey]=OutputTable[[#This Row],[GroupByKey]]),(OutputTable[GroupByKey]=OutputTable[[#This Row],[GroupByKey]])*OutputTable[RecordedValue]))</f>
        <v>4.3293745592479498</v>
      </c>
    </row>
    <row r="281" spans="1:16" x14ac:dyDescent="0.25">
      <c r="A281" t="s">
        <v>68</v>
      </c>
      <c r="B281" t="s">
        <v>70</v>
      </c>
      <c r="C281">
        <v>5</v>
      </c>
      <c r="D281" t="s">
        <v>160</v>
      </c>
      <c r="E281" t="s">
        <v>127</v>
      </c>
      <c r="F281" t="s">
        <v>73</v>
      </c>
      <c r="G281">
        <v>49.780766716503699</v>
      </c>
      <c r="H281">
        <v>0</v>
      </c>
      <c r="I281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50</v>
      </c>
      <c r="K281" s="5" cm="1">
        <f t="array" ref="K281">IFERROR(AVERAGE(IF((OutputTable[GroupByKey]=OutputTable[[#This Row],[GroupByKey]]),(OutputTable[GroupByKey]=OutputTable[[#This Row],[GroupByKey]])*OutputTable[RecordedValue])),0)</f>
        <v>62.131345379112837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32.520844078842771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81" s="5" cm="1">
        <f t="array" ref="O281">MIN(IF((OutputTable[GroupByKey]=OutputTable[[#This Row],[GroupByKey]]),(OutputTable[GroupByKey]=OutputTable[[#This Row],[GroupByKey]])*OutputTable[RecordedValue]))</f>
        <v>13.9204055285142</v>
      </c>
      <c r="P281" s="5" cm="1">
        <f t="array" ref="P281">MAX(IF((OutputTable[GroupByKey]=OutputTable[[#This Row],[GroupByKey]]),(OutputTable[GroupByKey]=OutputTable[[#This Row],[GroupByKey]])*OutputTable[RecordedValue]))</f>
        <v>182.68949067350201</v>
      </c>
    </row>
    <row r="282" spans="1:16" x14ac:dyDescent="0.25">
      <c r="A282" t="s">
        <v>68</v>
      </c>
      <c r="B282" t="s">
        <v>70</v>
      </c>
      <c r="C282">
        <v>5</v>
      </c>
      <c r="D282" t="s">
        <v>161</v>
      </c>
      <c r="E282" t="s">
        <v>137</v>
      </c>
      <c r="F282" t="s">
        <v>107</v>
      </c>
      <c r="G282">
        <v>0.76444508600209904</v>
      </c>
      <c r="H282">
        <v>0</v>
      </c>
      <c r="I28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50</v>
      </c>
      <c r="K282" s="5" cm="1">
        <f t="array" ref="K282">IFERROR(AVERAGE(IF((OutputTable[GroupByKey]=OutputTable[[#This Row],[GroupByKey]]),(OutputTable[GroupByKey]=OutputTable[[#This Row],[GroupByKey]])*OutputTable[RecordedValue])),0)</f>
        <v>0.85652835622269752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0.37438693037650955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82" s="5" cm="1">
        <f t="array" ref="O282">MIN(IF((OutputTable[GroupByKey]=OutputTable[[#This Row],[GroupByKey]]),(OutputTable[GroupByKey]=OutputTable[[#This Row],[GroupByKey]])*OutputTable[RecordedValue]))</f>
        <v>0.198221599561099</v>
      </c>
      <c r="P282" s="5" cm="1">
        <f t="array" ref="P282">MAX(IF((OutputTable[GroupByKey]=OutputTable[[#This Row],[GroupByKey]]),(OutputTable[GroupByKey]=OutputTable[[#This Row],[GroupByKey]])*OutputTable[RecordedValue]))</f>
        <v>2.16468727962397</v>
      </c>
    </row>
    <row r="283" spans="1:16" x14ac:dyDescent="0.25">
      <c r="A283" t="s">
        <v>68</v>
      </c>
      <c r="B283" t="s">
        <v>70</v>
      </c>
      <c r="C283">
        <v>5</v>
      </c>
      <c r="D283" t="s">
        <v>162</v>
      </c>
      <c r="E283" t="s">
        <v>139</v>
      </c>
      <c r="F283" t="s">
        <v>107</v>
      </c>
      <c r="G283">
        <v>11.2355549139979</v>
      </c>
      <c r="H283">
        <v>0</v>
      </c>
      <c r="I28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50</v>
      </c>
      <c r="K283" s="5" cm="1">
        <f t="array" ref="K283">IFERROR(AVERAGE(IF((OutputTable[GroupByKey]=OutputTable[[#This Row],[GroupByKey]]),(OutputTable[GroupByKey]=OutputTable[[#This Row],[GroupByKey]])*OutputTable[RecordedValue])),0)</f>
        <v>11.137209966710371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0.38257169656624557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83" s="5" cm="1">
        <f t="array" ref="O283">MIN(IF((OutputTable[GroupByKey]=OutputTable[[#This Row],[GroupByKey]]),(OutputTable[GroupByKey]=OutputTable[[#This Row],[GroupByKey]])*OutputTable[RecordedValue]))</f>
        <v>9.8353127203760309</v>
      </c>
      <c r="P283" s="5" cm="1">
        <f t="array" ref="P283">MAX(IF((OutputTable[GroupByKey]=OutputTable[[#This Row],[GroupByKey]]),(OutputTable[GroupByKey]=OutputTable[[#This Row],[GroupByKey]])*OutputTable[RecordedValue]))</f>
        <v>11.8017784004389</v>
      </c>
    </row>
    <row r="284" spans="1:16" x14ac:dyDescent="0.25">
      <c r="A284" t="s">
        <v>68</v>
      </c>
      <c r="B284" t="s">
        <v>70</v>
      </c>
      <c r="C284">
        <v>5</v>
      </c>
      <c r="D284" t="s">
        <v>163</v>
      </c>
      <c r="E284" t="s">
        <v>164</v>
      </c>
      <c r="F284" t="s">
        <v>107</v>
      </c>
      <c r="G284">
        <v>6</v>
      </c>
      <c r="H284">
        <v>0</v>
      </c>
      <c r="I28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50</v>
      </c>
      <c r="K284" s="5" cm="1">
        <f t="array" ref="K284">IFERROR(AVERAGE(IF((OutputTable[GroupByKey]=OutputTable[[#This Row],[GroupByKey]]),(OutputTable[GroupByKey]=OutputTable[[#This Row],[GroupByKey]])*OutputTable[RecordedValue])),0)</f>
        <v>6.72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2.6729178430917711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84" s="5" cm="1">
        <f t="array" ref="O284">MIN(IF((OutputTable[GroupByKey]=OutputTable[[#This Row],[GroupByKey]]),(OutputTable[GroupByKey]=OutputTable[[#This Row],[GroupByKey]])*OutputTable[RecordedValue]))</f>
        <v>2</v>
      </c>
      <c r="P284" s="5" cm="1">
        <f t="array" ref="P284">MAX(IF((OutputTable[GroupByKey]=OutputTable[[#This Row],[GroupByKey]]),(OutputTable[GroupByKey]=OutputTable[[#This Row],[GroupByKey]])*OutputTable[RecordedValue]))</f>
        <v>16</v>
      </c>
    </row>
    <row r="285" spans="1:16" x14ac:dyDescent="0.25">
      <c r="A285" t="s">
        <v>68</v>
      </c>
      <c r="B285" t="s">
        <v>70</v>
      </c>
      <c r="C285">
        <v>5</v>
      </c>
      <c r="D285" t="s">
        <v>165</v>
      </c>
      <c r="E285" t="s">
        <v>166</v>
      </c>
      <c r="F285" t="s">
        <v>107</v>
      </c>
      <c r="G285">
        <v>6.3703757166841596E-2</v>
      </c>
      <c r="H285">
        <v>0</v>
      </c>
      <c r="I28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50</v>
      </c>
      <c r="K285" s="5" cm="1">
        <f t="array" ref="K285">IFERROR(AVERAGE(IF((OutputTable[GroupByKey]=OutputTable[[#This Row],[GroupByKey]]),(OutputTable[GroupByKey]=OutputTable[[#This Row],[GroupByKey]])*OutputTable[RecordedValue])),0)</f>
        <v>7.1899169440802421E-2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3.1880974713854024E-2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85" s="5" cm="1">
        <f t="array" ref="O285">MIN(IF((OutputTable[GroupByKey]=OutputTable[[#This Row],[GroupByKey]]),(OutputTable[GroupByKey]=OutputTable[[#This Row],[GroupByKey]])*OutputTable[RecordedValue]))</f>
        <v>1.6518466630091499E-2</v>
      </c>
      <c r="P285" s="5" cm="1">
        <f t="array" ref="P285">MAX(IF((OutputTable[GroupByKey]=OutputTable[[#This Row],[GroupByKey]]),(OutputTable[GroupByKey]=OutputTable[[#This Row],[GroupByKey]])*OutputTable[RecordedValue]))</f>
        <v>0.18039060663533099</v>
      </c>
    </row>
    <row r="286" spans="1:16" x14ac:dyDescent="0.25">
      <c r="A286" t="s">
        <v>68</v>
      </c>
      <c r="B286" t="s">
        <v>70</v>
      </c>
      <c r="C286">
        <v>5</v>
      </c>
      <c r="D286" t="s">
        <v>167</v>
      </c>
      <c r="E286" t="s">
        <v>142</v>
      </c>
      <c r="F286" t="s">
        <v>107</v>
      </c>
      <c r="G286">
        <v>0</v>
      </c>
      <c r="H286">
        <v>0</v>
      </c>
      <c r="I28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50</v>
      </c>
      <c r="K286" s="5" cm="1">
        <f t="array" ref="K286">IFERROR(AVERAGE(IF((OutputTable[GroupByKey]=OutputTable[[#This Row],[GroupByKey]]),(OutputTable[GroupByKey]=OutputTable[[#This Row],[GroupByKey]])*OutputTable[RecordedValue])),0)</f>
        <v>0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0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6" s="5" cm="1">
        <f t="array" ref="O286">MIN(IF((OutputTable[GroupByKey]=OutputTable[[#This Row],[GroupByKey]]),(OutputTable[GroupByKey]=OutputTable[[#This Row],[GroupByKey]])*OutputTable[RecordedValue]))</f>
        <v>0</v>
      </c>
      <c r="P286" s="5" cm="1">
        <f t="array" ref="P286">MAX(IF((OutputTable[GroupByKey]=OutputTable[[#This Row],[GroupByKey]]),(OutputTable[GroupByKey]=OutputTable[[#This Row],[GroupByKey]])*OutputTable[RecordedValue]))</f>
        <v>0</v>
      </c>
    </row>
    <row r="287" spans="1:16" x14ac:dyDescent="0.25">
      <c r="A287" t="s">
        <v>68</v>
      </c>
      <c r="B287" t="s">
        <v>70</v>
      </c>
      <c r="C287">
        <v>5</v>
      </c>
      <c r="D287" t="s">
        <v>168</v>
      </c>
      <c r="E287" t="s">
        <v>123</v>
      </c>
      <c r="F287" t="s">
        <v>129</v>
      </c>
      <c r="G287">
        <v>142</v>
      </c>
      <c r="H287">
        <v>0</v>
      </c>
      <c r="I28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50</v>
      </c>
      <c r="K287" s="5" cm="1">
        <f t="array" ref="K287">IFERROR(AVERAGE(IF((OutputTable[GroupByKey]=OutputTable[[#This Row],[GroupByKey]]),(OutputTable[GroupByKey]=OutputTable[[#This Row],[GroupByKey]])*OutputTable[RecordedValue])),0)</f>
        <v>141.38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1.9988772358705846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87" s="5" cm="1">
        <f t="array" ref="O287">MIN(IF((OutputTable[GroupByKey]=OutputTable[[#This Row],[GroupByKey]]),(OutputTable[GroupByKey]=OutputTable[[#This Row],[GroupByKey]])*OutputTable[RecordedValue]))</f>
        <v>134</v>
      </c>
      <c r="P287" s="5" cm="1">
        <f t="array" ref="P287">MAX(IF((OutputTable[GroupByKey]=OutputTable[[#This Row],[GroupByKey]]),(OutputTable[GroupByKey]=OutputTable[[#This Row],[GroupByKey]])*OutputTable[RecordedValue]))</f>
        <v>144</v>
      </c>
    </row>
    <row r="288" spans="1:16" x14ac:dyDescent="0.25">
      <c r="A288" t="s">
        <v>68</v>
      </c>
      <c r="B288" t="s">
        <v>70</v>
      </c>
      <c r="C288">
        <v>5</v>
      </c>
      <c r="D288" t="s">
        <v>169</v>
      </c>
      <c r="E288" t="s">
        <v>91</v>
      </c>
      <c r="F288" t="s">
        <v>129</v>
      </c>
      <c r="G288">
        <v>71.699980424790695</v>
      </c>
      <c r="H288">
        <v>0</v>
      </c>
      <c r="I28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50</v>
      </c>
      <c r="K288" s="5" cm="1">
        <f t="array" ref="K288">IFERROR(AVERAGE(IF((OutputTable[GroupByKey]=OutputTable[[#This Row],[GroupByKey]]),(OutputTable[GroupByKey]=OutputTable[[#This Row],[GroupByKey]])*OutputTable[RecordedValue])),0)</f>
        <v>71.709517489708347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0.25019982121987089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88" s="5" cm="1">
        <f t="array" ref="O288">MIN(IF((OutputTable[GroupByKey]=OutputTable[[#This Row],[GroupByKey]]),(OutputTable[GroupByKey]=OutputTable[[#This Row],[GroupByKey]])*OutputTable[RecordedValue]))</f>
        <v>70.826954480567906</v>
      </c>
      <c r="P288" s="5" cm="1">
        <f t="array" ref="P288">MAX(IF((OutputTable[GroupByKey]=OutputTable[[#This Row],[GroupByKey]]),(OutputTable[GroupByKey]=OutputTable[[#This Row],[GroupByKey]])*OutputTable[RecordedValue]))</f>
        <v>72</v>
      </c>
    </row>
    <row r="289" spans="1:16" x14ac:dyDescent="0.25">
      <c r="A289" t="s">
        <v>68</v>
      </c>
      <c r="B289" t="s">
        <v>70</v>
      </c>
      <c r="C289">
        <v>5</v>
      </c>
      <c r="D289" t="s">
        <v>170</v>
      </c>
      <c r="E289" t="s">
        <v>137</v>
      </c>
      <c r="F289" t="s">
        <v>107</v>
      </c>
      <c r="G289">
        <v>28.913800009403399</v>
      </c>
      <c r="H289">
        <v>0</v>
      </c>
      <c r="I28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50</v>
      </c>
      <c r="K289" s="5" cm="1">
        <f t="array" ref="K289">IFERROR(AVERAGE(IF((OutputTable[GroupByKey]=OutputTable[[#This Row],[GroupByKey]]),(OutputTable[GroupByKey]=OutputTable[[#This Row],[GroupByKey]])*OutputTable[RecordedValue])),0)</f>
        <v>28.690256747996941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1.6276098461399904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89" s="5" cm="1">
        <f t="array" ref="O289">MIN(IF((OutputTable[GroupByKey]=OutputTable[[#This Row],[GroupByKey]]),(OutputTable[GroupByKey]=OutputTable[[#This Row],[GroupByKey]])*OutputTable[RecordedValue]))</f>
        <v>25.696659959072399</v>
      </c>
      <c r="P289" s="5" cm="1">
        <f t="array" ref="P289">MAX(IF((OutputTable[GroupByKey]=OutputTable[[#This Row],[GroupByKey]]),(OutputTable[GroupByKey]=OutputTable[[#This Row],[GroupByKey]])*OutputTable[RecordedValue]))</f>
        <v>33.838759418460498</v>
      </c>
    </row>
    <row r="290" spans="1:16" x14ac:dyDescent="0.25">
      <c r="A290" t="s">
        <v>68</v>
      </c>
      <c r="B290" t="s">
        <v>70</v>
      </c>
      <c r="C290">
        <v>5</v>
      </c>
      <c r="D290" t="s">
        <v>171</v>
      </c>
      <c r="E290" t="s">
        <v>139</v>
      </c>
      <c r="F290" t="s">
        <v>107</v>
      </c>
      <c r="G290">
        <v>6.8342338071317901</v>
      </c>
      <c r="H290">
        <v>0</v>
      </c>
      <c r="I29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50</v>
      </c>
      <c r="K290" s="5" cm="1">
        <f t="array" ref="K290">IFERROR(AVERAGE(IF((OutputTable[GroupByKey]=OutputTable[[#This Row],[GroupByKey]]),(OutputTable[GroupByKey]=OutputTable[[#This Row],[GroupByKey]])*OutputTable[RecordedValue])),0)</f>
        <v>7.1431715332986858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1.6630080132730225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90" s="5" cm="1">
        <f t="array" ref="O290">MIN(IF((OutputTable[GroupByKey]=OutputTable[[#This Row],[GroupByKey]]),(OutputTable[GroupByKey]=OutputTable[[#This Row],[GroupByKey]])*OutputTable[RecordedValue]))</f>
        <v>2.14775272896172</v>
      </c>
      <c r="P290" s="5" cm="1">
        <f t="array" ref="P290">MAX(IF((OutputTable[GroupByKey]=OutputTable[[#This Row],[GroupByKey]]),(OutputTable[GroupByKey]=OutputTable[[#This Row],[GroupByKey]])*OutputTable[RecordedValue]))</f>
        <v>10.273767747096599</v>
      </c>
    </row>
    <row r="291" spans="1:16" x14ac:dyDescent="0.25">
      <c r="A291" t="s">
        <v>68</v>
      </c>
      <c r="B291" t="s">
        <v>70</v>
      </c>
      <c r="C291">
        <v>5</v>
      </c>
      <c r="D291" t="s">
        <v>172</v>
      </c>
      <c r="E291" t="s">
        <v>164</v>
      </c>
      <c r="F291" t="s">
        <v>107</v>
      </c>
      <c r="G291">
        <v>297</v>
      </c>
      <c r="H291">
        <v>0</v>
      </c>
      <c r="I29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50</v>
      </c>
      <c r="K291" s="5" cm="1">
        <f t="array" ref="K291">IFERROR(AVERAGE(IF((OutputTable[GroupByKey]=OutputTable[[#This Row],[GroupByKey]]),(OutputTable[GroupByKey]=OutputTable[[#This Row],[GroupByKey]])*OutputTable[RecordedValue])),0)</f>
        <v>299.54000000000002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4.8873430868908301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91" s="5" cm="1">
        <f t="array" ref="O291">MIN(IF((OutputTable[GroupByKey]=OutputTable[[#This Row],[GroupByKey]]),(OutputTable[GroupByKey]=OutputTable[[#This Row],[GroupByKey]])*OutputTable[RecordedValue]))</f>
        <v>289</v>
      </c>
      <c r="P291" s="5" cm="1">
        <f t="array" ref="P291">MAX(IF((OutputTable[GroupByKey]=OutputTable[[#This Row],[GroupByKey]]),(OutputTable[GroupByKey]=OutputTable[[#This Row],[GroupByKey]])*OutputTable[RecordedValue]))</f>
        <v>313</v>
      </c>
    </row>
    <row r="292" spans="1:16" x14ac:dyDescent="0.25">
      <c r="A292" t="s">
        <v>68</v>
      </c>
      <c r="B292" t="s">
        <v>70</v>
      </c>
      <c r="C292">
        <v>5</v>
      </c>
      <c r="D292" t="s">
        <v>173</v>
      </c>
      <c r="E292" t="s">
        <v>166</v>
      </c>
      <c r="F292" t="s">
        <v>107</v>
      </c>
      <c r="G292">
        <v>0.81016017202411705</v>
      </c>
      <c r="H292">
        <v>0</v>
      </c>
      <c r="I29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50</v>
      </c>
      <c r="K292" s="5" cm="1">
        <f t="array" ref="K292">IFERROR(AVERAGE(IF((OutputTable[GroupByKey]=OutputTable[[#This Row],[GroupByKey]]),(OutputTable[GroupByKey]=OutputTable[[#This Row],[GroupByKey]])*OutputTable[RecordedValue])),0)</f>
        <v>0.80157856851948073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4.6194667035361667E-2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92" s="5" cm="1">
        <f t="array" ref="O292">MIN(IF((OutputTable[GroupByKey]=OutputTable[[#This Row],[GroupByKey]]),(OutputTable[GroupByKey]=OutputTable[[#This Row],[GroupByKey]])*OutputTable[RecordedValue]))</f>
        <v>0.71461756258065101</v>
      </c>
      <c r="P292" s="5" cm="1">
        <f t="array" ref="P292">MAX(IF((OutputTable[GroupByKey]=OutputTable[[#This Row],[GroupByKey]]),(OutputTable[GroupByKey]=OutputTable[[#This Row],[GroupByKey]])*OutputTable[RecordedValue]))</f>
        <v>0.94034020197328605</v>
      </c>
    </row>
    <row r="293" spans="1:16" x14ac:dyDescent="0.25">
      <c r="A293" t="s">
        <v>68</v>
      </c>
      <c r="B293" t="s">
        <v>70</v>
      </c>
      <c r="C293">
        <v>5</v>
      </c>
      <c r="D293" t="s">
        <v>174</v>
      </c>
      <c r="E293" t="s">
        <v>142</v>
      </c>
      <c r="F293" t="s">
        <v>107</v>
      </c>
      <c r="G293">
        <v>0</v>
      </c>
      <c r="H293">
        <v>0</v>
      </c>
      <c r="I29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50</v>
      </c>
      <c r="K293" s="5" cm="1">
        <f t="array" ref="K293">IFERROR(AVERAGE(IF((OutputTable[GroupByKey]=OutputTable[[#This Row],[GroupByKey]]),(OutputTable[GroupByKey]=OutputTable[[#This Row],[GroupByKey]])*OutputTable[RecordedValue])),0)</f>
        <v>0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s="5" cm="1">
        <f t="array" ref="O293">MIN(IF((OutputTable[GroupByKey]=OutputTable[[#This Row],[GroupByKey]]),(OutputTable[GroupByKey]=OutputTable[[#This Row],[GroupByKey]])*OutputTable[RecordedValue]))</f>
        <v>0</v>
      </c>
      <c r="P293" s="5" cm="1">
        <f t="array" ref="P293">MAX(IF((OutputTable[GroupByKey]=OutputTable[[#This Row],[GroupByKey]]),(OutputTable[GroupByKey]=OutputTable[[#This Row],[GroupByKey]])*OutputTable[RecordedValue]))</f>
        <v>0</v>
      </c>
    </row>
    <row r="294" spans="1:16" x14ac:dyDescent="0.25">
      <c r="A294" t="s">
        <v>68</v>
      </c>
      <c r="B294" t="s">
        <v>70</v>
      </c>
      <c r="C294">
        <v>5</v>
      </c>
      <c r="D294" t="s">
        <v>175</v>
      </c>
      <c r="E294" t="s">
        <v>113</v>
      </c>
      <c r="F294" t="s">
        <v>73</v>
      </c>
      <c r="G294">
        <v>37.613310748054502</v>
      </c>
      <c r="H294">
        <v>0</v>
      </c>
      <c r="I29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50</v>
      </c>
      <c r="K294" s="5" cm="1">
        <f t="array" ref="K294">IFERROR(AVERAGE(IF((OutputTable[GroupByKey]=OutputTable[[#This Row],[GroupByKey]]),(OutputTable[GroupByKey]=OutputTable[[#This Row],[GroupByKey]])*OutputTable[RecordedValue])),0)</f>
        <v>36.017962320863354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2.1447750669597334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94" s="5" cm="1">
        <f t="array" ref="O294">MIN(IF((OutputTable[GroupByKey]=OutputTable[[#This Row],[GroupByKey]]),(OutputTable[GroupByKey]=OutputTable[[#This Row],[GroupByKey]])*OutputTable[RecordedValue]))</f>
        <v>31.355296128801101</v>
      </c>
      <c r="P294" s="5" cm="1">
        <f t="array" ref="P294">MAX(IF((OutputTable[GroupByKey]=OutputTable[[#This Row],[GroupByKey]]),(OutputTable[GroupByKey]=OutputTable[[#This Row],[GroupByKey]])*OutputTable[RecordedValue]))</f>
        <v>42.047742044042501</v>
      </c>
    </row>
    <row r="295" spans="1:16" x14ac:dyDescent="0.25">
      <c r="A295" t="s">
        <v>68</v>
      </c>
      <c r="B295" t="s">
        <v>70</v>
      </c>
      <c r="C295">
        <v>5</v>
      </c>
      <c r="D295" t="s">
        <v>176</v>
      </c>
      <c r="E295" t="s">
        <v>115</v>
      </c>
      <c r="F295" t="s">
        <v>73</v>
      </c>
      <c r="G295">
        <v>1128.3993224416299</v>
      </c>
      <c r="H295">
        <v>0</v>
      </c>
      <c r="I29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50</v>
      </c>
      <c r="K295" s="5" cm="1">
        <f t="array" ref="K295">IFERROR(AVERAGE(IF((OutputTable[GroupByKey]=OutputTable[[#This Row],[GroupByKey]]),(OutputTable[GroupByKey]=OutputTable[[#This Row],[GroupByKey]])*OutputTable[RecordedValue])),0)</f>
        <v>1080.5388696259006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64.343252008792561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95" s="5" cm="1">
        <f t="array" ref="O295">MIN(IF((OutputTable[GroupByKey]=OutputTable[[#This Row],[GroupByKey]]),(OutputTable[GroupByKey]=OutputTable[[#This Row],[GroupByKey]])*OutputTable[RecordedValue]))</f>
        <v>940.65888386403196</v>
      </c>
      <c r="P295" s="5" cm="1">
        <f t="array" ref="P295">MAX(IF((OutputTable[GroupByKey]=OutputTable[[#This Row],[GroupByKey]]),(OutputTable[GroupByKey]=OutputTable[[#This Row],[GroupByKey]])*OutputTable[RecordedValue]))</f>
        <v>1261.4322613212801</v>
      </c>
    </row>
    <row r="296" spans="1:16" x14ac:dyDescent="0.25">
      <c r="A296" t="s">
        <v>68</v>
      </c>
      <c r="B296" t="s">
        <v>70</v>
      </c>
      <c r="C296">
        <v>5</v>
      </c>
      <c r="D296" t="s">
        <v>177</v>
      </c>
      <c r="E296" t="s">
        <v>117</v>
      </c>
      <c r="F296" t="s">
        <v>73</v>
      </c>
      <c r="G296">
        <v>0</v>
      </c>
      <c r="H296">
        <v>0</v>
      </c>
      <c r="I29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50</v>
      </c>
      <c r="K296" s="5" cm="1">
        <f t="array" ref="K296">IFERROR(AVERAGE(IF((OutputTable[GroupByKey]=OutputTable[[#This Row],[GroupByKey]]),(OutputTable[GroupByKey]=OutputTable[[#This Row],[GroupByKey]])*OutputTable[RecordedValue])),0)</f>
        <v>0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0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s="5" cm="1">
        <f t="array" ref="O296">MIN(IF((OutputTable[GroupByKey]=OutputTable[[#This Row],[GroupByKey]]),(OutputTable[GroupByKey]=OutputTable[[#This Row],[GroupByKey]])*OutputTable[RecordedValue]))</f>
        <v>0</v>
      </c>
      <c r="P296" s="5" cm="1">
        <f t="array" ref="P296">MAX(IF((OutputTable[GroupByKey]=OutputTable[[#This Row],[GroupByKey]]),(OutputTable[GroupByKey]=OutputTable[[#This Row],[GroupByKey]])*OutputTable[RecordedValue]))</f>
        <v>0</v>
      </c>
    </row>
    <row r="297" spans="1:16" x14ac:dyDescent="0.25">
      <c r="A297" t="s">
        <v>68</v>
      </c>
      <c r="B297" t="s">
        <v>70</v>
      </c>
      <c r="C297">
        <v>5</v>
      </c>
      <c r="D297" t="s">
        <v>178</v>
      </c>
      <c r="E297" t="s">
        <v>119</v>
      </c>
      <c r="F297" t="s">
        <v>73</v>
      </c>
      <c r="G297">
        <v>1006.5937441098901</v>
      </c>
      <c r="H297">
        <v>0</v>
      </c>
      <c r="I29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50</v>
      </c>
      <c r="K297" s="5" cm="1">
        <f t="array" ref="K297">IFERROR(AVERAGE(IF((OutputTable[GroupByKey]=OutputTable[[#This Row],[GroupByKey]]),(OutputTable[GroupByKey]=OutputTable[[#This Row],[GroupByKey]])*OutputTable[RecordedValue])),0)</f>
        <v>647.33233797243315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612.63054444116835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97" s="5" cm="1">
        <f t="array" ref="O297">MIN(IF((OutputTable[GroupByKey]=OutputTable[[#This Row],[GroupByKey]]),(OutputTable[GroupByKey]=OutputTable[[#This Row],[GroupByKey]])*OutputTable[RecordedValue]))</f>
        <v>135.75868551570699</v>
      </c>
      <c r="P297" s="5" cm="1">
        <f t="array" ref="P297">MAX(IF((OutputTable[GroupByKey]=OutputTable[[#This Row],[GroupByKey]]),(OutputTable[GroupByKey]=OutputTable[[#This Row],[GroupByKey]])*OutputTable[RecordedValue]))</f>
        <v>3953.48057040094</v>
      </c>
    </row>
    <row r="298" spans="1:16" x14ac:dyDescent="0.25">
      <c r="A298" t="s">
        <v>68</v>
      </c>
      <c r="B298" t="s">
        <v>70</v>
      </c>
      <c r="C298">
        <v>5</v>
      </c>
      <c r="D298" t="s">
        <v>179</v>
      </c>
      <c r="E298" t="s">
        <v>121</v>
      </c>
      <c r="F298" t="s">
        <v>73</v>
      </c>
      <c r="G298">
        <v>140</v>
      </c>
      <c r="H298">
        <v>0</v>
      </c>
      <c r="I29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50</v>
      </c>
      <c r="K298" s="5" cm="1">
        <f t="array" ref="K298">IFERROR(AVERAGE(IF((OutputTable[GroupByKey]=OutputTable[[#This Row],[GroupByKey]]),(OutputTable[GroupByKey]=OutputTable[[#This Row],[GroupByKey]])*OutputTable[RecordedValue])),0)</f>
        <v>139.02000000000001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2.0651629376840162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98" s="5" cm="1">
        <f t="array" ref="O298">MIN(IF((OutputTable[GroupByKey]=OutputTable[[#This Row],[GroupByKey]]),(OutputTable[GroupByKey]=OutputTable[[#This Row],[GroupByKey]])*OutputTable[RecordedValue]))</f>
        <v>133</v>
      </c>
      <c r="P298" s="5" cm="1">
        <f t="array" ref="P298">MAX(IF((OutputTable[GroupByKey]=OutputTable[[#This Row],[GroupByKey]]),(OutputTable[GroupByKey]=OutputTable[[#This Row],[GroupByKey]])*OutputTable[RecordedValue]))</f>
        <v>142</v>
      </c>
    </row>
    <row r="299" spans="1:16" x14ac:dyDescent="0.25">
      <c r="A299" t="s">
        <v>68</v>
      </c>
      <c r="B299" t="s">
        <v>70</v>
      </c>
      <c r="C299">
        <v>5</v>
      </c>
      <c r="D299" t="s">
        <v>180</v>
      </c>
      <c r="E299" t="s">
        <v>123</v>
      </c>
      <c r="F299" t="s">
        <v>73</v>
      </c>
      <c r="G299">
        <v>139</v>
      </c>
      <c r="H299">
        <v>0</v>
      </c>
      <c r="I29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50</v>
      </c>
      <c r="K299" s="5" cm="1">
        <f t="array" ref="K299">IFERROR(AVERAGE(IF((OutputTable[GroupByKey]=OutputTable[[#This Row],[GroupByKey]]),(OutputTable[GroupByKey]=OutputTable[[#This Row],[GroupByKey]])*OutputTable[RecordedValue])),0)</f>
        <v>137.02000000000001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2.4618725244274162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99" s="5" cm="1">
        <f t="array" ref="O299">MIN(IF((OutputTable[GroupByKey]=OutputTable[[#This Row],[GroupByKey]]),(OutputTable[GroupByKey]=OutputTable[[#This Row],[GroupByKey]])*OutputTable[RecordedValue]))</f>
        <v>130</v>
      </c>
      <c r="P299" s="5" cm="1">
        <f t="array" ref="P299">MAX(IF((OutputTable[GroupByKey]=OutputTable[[#This Row],[GroupByKey]]),(OutputTable[GroupByKey]=OutputTable[[#This Row],[GroupByKey]])*OutputTable[RecordedValue]))</f>
        <v>141</v>
      </c>
    </row>
    <row r="300" spans="1:16" x14ac:dyDescent="0.25">
      <c r="A300" t="s">
        <v>68</v>
      </c>
      <c r="B300" t="s">
        <v>70</v>
      </c>
      <c r="C300">
        <v>5</v>
      </c>
      <c r="D300" t="s">
        <v>181</v>
      </c>
      <c r="E300" t="s">
        <v>125</v>
      </c>
      <c r="F300" t="s">
        <v>73</v>
      </c>
      <c r="G300">
        <v>37.613310748054502</v>
      </c>
      <c r="H300">
        <v>0</v>
      </c>
      <c r="I30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50</v>
      </c>
      <c r="K300" s="5" cm="1">
        <f t="array" ref="K300">IFERROR(AVERAGE(IF((OutputTable[GroupByKey]=OutputTable[[#This Row],[GroupByKey]]),(OutputTable[GroupByKey]=OutputTable[[#This Row],[GroupByKey]])*OutputTable[RecordedValue])),0)</f>
        <v>36.017962320863354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2.1447750669597334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300" s="5" cm="1">
        <f t="array" ref="O300">MIN(IF((OutputTable[GroupByKey]=OutputTable[[#This Row],[GroupByKey]]),(OutputTable[GroupByKey]=OutputTable[[#This Row],[GroupByKey]])*OutputTable[RecordedValue]))</f>
        <v>31.355296128801101</v>
      </c>
      <c r="P300" s="5" cm="1">
        <f t="array" ref="P300">MAX(IF((OutputTable[GroupByKey]=OutputTable[[#This Row],[GroupByKey]]),(OutputTable[GroupByKey]=OutputTable[[#This Row],[GroupByKey]])*OutputTable[RecordedValue]))</f>
        <v>42.047742044042501</v>
      </c>
    </row>
    <row r="301" spans="1:16" x14ac:dyDescent="0.25">
      <c r="A301" t="s">
        <v>68</v>
      </c>
      <c r="B301" t="s">
        <v>70</v>
      </c>
      <c r="C301">
        <v>5</v>
      </c>
      <c r="D301" t="s">
        <v>182</v>
      </c>
      <c r="E301" t="s">
        <v>127</v>
      </c>
      <c r="F301" t="s">
        <v>73</v>
      </c>
      <c r="G301">
        <v>2134.9930665515199</v>
      </c>
      <c r="H301">
        <v>0</v>
      </c>
      <c r="I30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50</v>
      </c>
      <c r="K301" s="5" cm="1">
        <f t="array" ref="K301">IFERROR(AVERAGE(IF((OutputTable[GroupByKey]=OutputTable[[#This Row],[GroupByKey]]),(OutputTable[GroupByKey]=OutputTable[[#This Row],[GroupByKey]])*OutputTable[RecordedValue])),0)</f>
        <v>1727.8712075983335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660.11760417939672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301" s="5" cm="1">
        <f t="array" ref="O301">MIN(IF((OutputTable[GroupByKey]=OutputTable[[#This Row],[GroupByKey]]),(OutputTable[GroupByKey]=OutputTable[[#This Row],[GroupByKey]])*OutputTable[RecordedValue]))</f>
        <v>1102.70221979086</v>
      </c>
      <c r="P301" s="5" cm="1">
        <f t="array" ref="P301">MAX(IF((OutputTable[GroupByKey]=OutputTable[[#This Row],[GroupByKey]]),(OutputTable[GroupByKey]=OutputTable[[#This Row],[GroupByKey]])*OutputTable[RecordedValue]))</f>
        <v>5214.9128317222203</v>
      </c>
    </row>
    <row r="302" spans="1:16" x14ac:dyDescent="0.25">
      <c r="A302" t="s">
        <v>68</v>
      </c>
      <c r="B302" t="s">
        <v>70</v>
      </c>
      <c r="C302">
        <v>5</v>
      </c>
      <c r="D302" t="s">
        <v>183</v>
      </c>
      <c r="E302" t="s">
        <v>137</v>
      </c>
      <c r="F302" t="s">
        <v>107</v>
      </c>
      <c r="G302">
        <v>18.806655374027301</v>
      </c>
      <c r="H302">
        <v>0</v>
      </c>
      <c r="I30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50</v>
      </c>
      <c r="K302" s="5" cm="1">
        <f t="array" ref="K302">IFERROR(AVERAGE(IF((OutputTable[GroupByKey]=OutputTable[[#This Row],[GroupByKey]]),(OutputTable[GroupByKey]=OutputTable[[#This Row],[GroupByKey]])*OutputTable[RecordedValue])),0)</f>
        <v>18.008981160431681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1.0723875334798758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302" s="5" cm="1">
        <f t="array" ref="O302">MIN(IF((OutputTable[GroupByKey]=OutputTable[[#This Row],[GroupByKey]]),(OutputTable[GroupByKey]=OutputTable[[#This Row],[GroupByKey]])*OutputTable[RecordedValue]))</f>
        <v>15.677648064400501</v>
      </c>
      <c r="P302" s="5" cm="1">
        <f t="array" ref="P302">MAX(IF((OutputTable[GroupByKey]=OutputTable[[#This Row],[GroupByKey]]),(OutputTable[GroupByKey]=OutputTable[[#This Row],[GroupByKey]])*OutputTable[RecordedValue]))</f>
        <v>21.0238710220213</v>
      </c>
    </row>
    <row r="303" spans="1:16" x14ac:dyDescent="0.25">
      <c r="A303" t="s">
        <v>68</v>
      </c>
      <c r="B303" t="s">
        <v>70</v>
      </c>
      <c r="C303">
        <v>5</v>
      </c>
      <c r="D303" t="s">
        <v>184</v>
      </c>
      <c r="E303" t="s">
        <v>139</v>
      </c>
      <c r="F303" t="s">
        <v>107</v>
      </c>
      <c r="G303">
        <v>5.1452912342282504</v>
      </c>
      <c r="H303">
        <v>0</v>
      </c>
      <c r="I30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50</v>
      </c>
      <c r="K303" s="5" cm="1">
        <f t="array" ref="K303">IFERROR(AVERAGE(IF((OutputTable[GroupByKey]=OutputTable[[#This Row],[GroupByKey]]),(OutputTable[GroupByKey]=OutputTable[[#This Row],[GroupByKey]])*OutputTable[RecordedValue])),0)</f>
        <v>5.873369725047966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1.0900756873751687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303" s="5" cm="1">
        <f t="array" ref="O303">MIN(IF((OutputTable[GroupByKey]=OutputTable[[#This Row],[GroupByKey]]),(OutputTable[GroupByKey]=OutputTable[[#This Row],[GroupByKey]])*OutputTable[RecordedValue]))</f>
        <v>2.9626411254009901</v>
      </c>
      <c r="P303" s="5" cm="1">
        <f t="array" ref="P303">MAX(IF((OutputTable[GroupByKey]=OutputTable[[#This Row],[GroupByKey]]),(OutputTable[GroupByKey]=OutputTable[[#This Row],[GroupByKey]])*OutputTable[RecordedValue]))</f>
        <v>8.2927796417684707</v>
      </c>
    </row>
    <row r="304" spans="1:16" x14ac:dyDescent="0.25">
      <c r="A304" t="s">
        <v>68</v>
      </c>
      <c r="B304" t="s">
        <v>70</v>
      </c>
      <c r="C304">
        <v>5</v>
      </c>
      <c r="D304" t="s">
        <v>185</v>
      </c>
      <c r="E304" t="s">
        <v>164</v>
      </c>
      <c r="F304" t="s">
        <v>107</v>
      </c>
      <c r="G304">
        <v>140</v>
      </c>
      <c r="H304">
        <v>0</v>
      </c>
      <c r="I30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50</v>
      </c>
      <c r="K304" s="5" cm="1">
        <f t="array" ref="K304">IFERROR(AVERAGE(IF((OutputTable[GroupByKey]=OutputTable[[#This Row],[GroupByKey]]),(OutputTable[GroupByKey]=OutputTable[[#This Row],[GroupByKey]])*OutputTable[RecordedValue])),0)</f>
        <v>138.38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2.2667967149567629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304" s="5" cm="1">
        <f t="array" ref="O304">MIN(IF((OutputTable[GroupByKey]=OutputTable[[#This Row],[GroupByKey]]),(OutputTable[GroupByKey]=OutputTable[[#This Row],[GroupByKey]])*OutputTable[RecordedValue]))</f>
        <v>132</v>
      </c>
      <c r="P304" s="5" cm="1">
        <f t="array" ref="P304">MAX(IF((OutputTable[GroupByKey]=OutputTable[[#This Row],[GroupByKey]]),(OutputTable[GroupByKey]=OutputTable[[#This Row],[GroupByKey]])*OutputTable[RecordedValue]))</f>
        <v>142</v>
      </c>
    </row>
    <row r="305" spans="1:16" x14ac:dyDescent="0.25">
      <c r="A305" t="s">
        <v>68</v>
      </c>
      <c r="B305" t="s">
        <v>70</v>
      </c>
      <c r="C305">
        <v>5</v>
      </c>
      <c r="D305" t="s">
        <v>186</v>
      </c>
      <c r="E305" t="s">
        <v>166</v>
      </c>
      <c r="F305" t="s">
        <v>107</v>
      </c>
      <c r="G305">
        <v>0.78561286524048901</v>
      </c>
      <c r="H305">
        <v>0</v>
      </c>
      <c r="I30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50</v>
      </c>
      <c r="K305" s="5" cm="1">
        <f t="array" ref="K305">IFERROR(AVERAGE(IF((OutputTable[GroupByKey]=OutputTable[[#This Row],[GroupByKey]]),(OutputTable[GroupByKey]=OutputTable[[#This Row],[GroupByKey]])*OutputTable[RecordedValue])),0)</f>
        <v>0.75527626145633475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4.541982030729913E-2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305" s="5" cm="1">
        <f t="array" ref="O305">MIN(IF((OutputTable[GroupByKey]=OutputTable[[#This Row],[GroupByKey]]),(OutputTable[GroupByKey]=OutputTable[[#This Row],[GroupByKey]])*OutputTable[RecordedValue]))</f>
        <v>0.65446751492631405</v>
      </c>
      <c r="P305" s="5" cm="1">
        <f t="array" ref="P305">MAX(IF((OutputTable[GroupByKey]=OutputTable[[#This Row],[GroupByKey]]),(OutputTable[GroupByKey]=OutputTable[[#This Row],[GroupByKey]])*OutputTable[RecordedValue]))</f>
        <v>0.87655661977495902</v>
      </c>
    </row>
    <row r="306" spans="1:16" x14ac:dyDescent="0.25">
      <c r="A306" t="s">
        <v>68</v>
      </c>
      <c r="B306" t="s">
        <v>70</v>
      </c>
      <c r="C306">
        <v>5</v>
      </c>
      <c r="D306" t="s">
        <v>187</v>
      </c>
      <c r="E306" t="s">
        <v>142</v>
      </c>
      <c r="F306" t="s">
        <v>107</v>
      </c>
      <c r="G306">
        <v>0</v>
      </c>
      <c r="H306">
        <v>0</v>
      </c>
      <c r="I30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50</v>
      </c>
      <c r="K306" s="5" cm="1">
        <f t="array" ref="K306">IFERROR(AVERAGE(IF((OutputTable[GroupByKey]=OutputTable[[#This Row],[GroupByKey]]),(OutputTable[GroupByKey]=OutputTable[[#This Row],[GroupByKey]])*OutputTable[RecordedValue])),0)</f>
        <v>0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0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6" s="5" cm="1">
        <f t="array" ref="O306">MIN(IF((OutputTable[GroupByKey]=OutputTable[[#This Row],[GroupByKey]]),(OutputTable[GroupByKey]=OutputTable[[#This Row],[GroupByKey]])*OutputTable[RecordedValue]))</f>
        <v>0</v>
      </c>
      <c r="P306" s="5" cm="1">
        <f t="array" ref="P306">MAX(IF((OutputTable[GroupByKey]=OutputTable[[#This Row],[GroupByKey]]),(OutputTable[GroupByKey]=OutputTable[[#This Row],[GroupByKey]])*OutputTable[RecordedValue]))</f>
        <v>0</v>
      </c>
    </row>
    <row r="307" spans="1:16" x14ac:dyDescent="0.25">
      <c r="A307" t="s">
        <v>68</v>
      </c>
      <c r="B307" t="s">
        <v>70</v>
      </c>
      <c r="C307">
        <v>6</v>
      </c>
      <c r="D307" t="s">
        <v>112</v>
      </c>
      <c r="E307" t="s">
        <v>113</v>
      </c>
      <c r="F307" t="s">
        <v>73</v>
      </c>
      <c r="G307">
        <v>0.48800558254339599</v>
      </c>
      <c r="H307">
        <v>0</v>
      </c>
      <c r="I30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50</v>
      </c>
      <c r="K307" s="5" cm="1">
        <f t="array" ref="K307">IFERROR(AVERAGE(IF((OutputTable[GroupByKey]=OutputTable[[#This Row],[GroupByKey]]),(OutputTable[GroupByKey]=OutputTable[[#This Row],[GroupByKey]])*OutputTable[RecordedValue])),0)</f>
        <v>0.86163700693939471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0.40403851079129915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307" s="5" cm="1">
        <f t="array" ref="O307">MIN(IF((OutputTable[GroupByKey]=OutputTable[[#This Row],[GroupByKey]]),(OutputTable[GroupByKey]=OutputTable[[#This Row],[GroupByKey]])*OutputTable[RecordedValue]))</f>
        <v>0.14398486806875099</v>
      </c>
      <c r="P307" s="5" cm="1">
        <f t="array" ref="P307">MAX(IF((OutputTable[GroupByKey]=OutputTable[[#This Row],[GroupByKey]]),(OutputTable[GroupByKey]=OutputTable[[#This Row],[GroupByKey]])*OutputTable[RecordedValue]))</f>
        <v>2.0851264921370101</v>
      </c>
    </row>
    <row r="308" spans="1:16" x14ac:dyDescent="0.25">
      <c r="A308" t="s">
        <v>68</v>
      </c>
      <c r="B308" t="s">
        <v>70</v>
      </c>
      <c r="C308">
        <v>6</v>
      </c>
      <c r="D308" t="s">
        <v>114</v>
      </c>
      <c r="E308" t="s">
        <v>115</v>
      </c>
      <c r="F308" t="s">
        <v>73</v>
      </c>
      <c r="G308">
        <v>29.280334952603699</v>
      </c>
      <c r="H308">
        <v>0</v>
      </c>
      <c r="I30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50</v>
      </c>
      <c r="K308" s="5" cm="1">
        <f t="array" ref="K308">IFERROR(AVERAGE(IF((OutputTable[GroupByKey]=OutputTable[[#This Row],[GroupByKey]]),(OutputTable[GroupByKey]=OutputTable[[#This Row],[GroupByKey]])*OutputTable[RecordedValue])),0)</f>
        <v>51.698220416363682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24.242310647477964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308" s="5" cm="1">
        <f t="array" ref="O308">MIN(IF((OutputTable[GroupByKey]=OutputTable[[#This Row],[GroupByKey]]),(OutputTable[GroupByKey]=OutputTable[[#This Row],[GroupByKey]])*OutputTable[RecordedValue]))</f>
        <v>8.63909208412508</v>
      </c>
      <c r="P308" s="5" cm="1">
        <f t="array" ref="P308">MAX(IF((OutputTable[GroupByKey]=OutputTable[[#This Row],[GroupByKey]]),(OutputTable[GroupByKey]=OutputTable[[#This Row],[GroupByKey]])*OutputTable[RecordedValue]))</f>
        <v>125.107589528221</v>
      </c>
    </row>
    <row r="309" spans="1:16" x14ac:dyDescent="0.25">
      <c r="A309" t="s">
        <v>68</v>
      </c>
      <c r="B309" t="s">
        <v>70</v>
      </c>
      <c r="C309">
        <v>6</v>
      </c>
      <c r="D309" t="s">
        <v>116</v>
      </c>
      <c r="E309" t="s">
        <v>117</v>
      </c>
      <c r="F309" t="s">
        <v>73</v>
      </c>
      <c r="G309">
        <v>0</v>
      </c>
      <c r="H309">
        <v>0</v>
      </c>
      <c r="I30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50</v>
      </c>
      <c r="K309" s="5" cm="1">
        <f t="array" ref="K309">IFERROR(AVERAGE(IF((OutputTable[GroupByKey]=OutputTable[[#This Row],[GroupByKey]]),(OutputTable[GroupByKey]=OutputTable[[#This Row],[GroupByKey]])*OutputTable[RecordedValue])),0)</f>
        <v>0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0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9" s="5" cm="1">
        <f t="array" ref="O309">MIN(IF((OutputTable[GroupByKey]=OutputTable[[#This Row],[GroupByKey]]),(OutputTable[GroupByKey]=OutputTable[[#This Row],[GroupByKey]])*OutputTable[RecordedValue]))</f>
        <v>0</v>
      </c>
      <c r="P309" s="5" cm="1">
        <f t="array" ref="P309">MAX(IF((OutputTable[GroupByKey]=OutputTable[[#This Row],[GroupByKey]]),(OutputTable[GroupByKey]=OutputTable[[#This Row],[GroupByKey]])*OutputTable[RecordedValue]))</f>
        <v>0</v>
      </c>
    </row>
    <row r="310" spans="1:16" x14ac:dyDescent="0.25">
      <c r="A310" t="s">
        <v>68</v>
      </c>
      <c r="B310" t="s">
        <v>70</v>
      </c>
      <c r="C310">
        <v>6</v>
      </c>
      <c r="D310" t="s">
        <v>118</v>
      </c>
      <c r="E310" t="s">
        <v>119</v>
      </c>
      <c r="F310" t="s">
        <v>73</v>
      </c>
      <c r="G310">
        <v>5.6449761393433802</v>
      </c>
      <c r="H310">
        <v>0</v>
      </c>
      <c r="I31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50</v>
      </c>
      <c r="K310" s="5" cm="1">
        <f t="array" ref="K310">IFERROR(AVERAGE(IF((OutputTable[GroupByKey]=OutputTable[[#This Row],[GroupByKey]]),(OutputTable[GroupByKey]=OutputTable[[#This Row],[GroupByKey]])*OutputTable[RecordedValue])),0)</f>
        <v>13.164009358024151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23.71645868098383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310" s="5" cm="1">
        <f t="array" ref="O310">MIN(IF((OutputTable[GroupByKey]=OutputTable[[#This Row],[GroupByKey]]),(OutputTable[GroupByKey]=OutputTable[[#This Row],[GroupByKey]])*OutputTable[RecordedValue]))</f>
        <v>0</v>
      </c>
      <c r="P310" s="5" cm="1">
        <f t="array" ref="P310">MAX(IF((OutputTable[GroupByKey]=OutputTable[[#This Row],[GroupByKey]]),(OutputTable[GroupByKey]=OutputTable[[#This Row],[GroupByKey]])*OutputTable[RecordedValue]))</f>
        <v>143.511038213799</v>
      </c>
    </row>
    <row r="311" spans="1:16" x14ac:dyDescent="0.25">
      <c r="A311" t="s">
        <v>68</v>
      </c>
      <c r="B311" t="s">
        <v>70</v>
      </c>
      <c r="C311">
        <v>6</v>
      </c>
      <c r="D311" t="s">
        <v>120</v>
      </c>
      <c r="E311" t="s">
        <v>121</v>
      </c>
      <c r="F311" t="s">
        <v>73</v>
      </c>
      <c r="G311">
        <v>6</v>
      </c>
      <c r="H311">
        <v>0</v>
      </c>
      <c r="I31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50</v>
      </c>
      <c r="K311" s="5" cm="1">
        <f t="array" ref="K311">IFERROR(AVERAGE(IF((OutputTable[GroupByKey]=OutputTable[[#This Row],[GroupByKey]]),(OutputTable[GroupByKey]=OutputTable[[#This Row],[GroupByKey]])*OutputTable[RecordedValue])),0)</f>
        <v>9.74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3.3430402880233041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311" s="5" cm="1">
        <f t="array" ref="O311">MIN(IF((OutputTable[GroupByKey]=OutputTable[[#This Row],[GroupByKey]]),(OutputTable[GroupByKey]=OutputTable[[#This Row],[GroupByKey]])*OutputTable[RecordedValue]))</f>
        <v>4</v>
      </c>
      <c r="P311" s="5" cm="1">
        <f t="array" ref="P311">MAX(IF((OutputTable[GroupByKey]=OutputTable[[#This Row],[GroupByKey]]),(OutputTable[GroupByKey]=OutputTable[[#This Row],[GroupByKey]])*OutputTable[RecordedValue]))</f>
        <v>18</v>
      </c>
    </row>
    <row r="312" spans="1:16" x14ac:dyDescent="0.25">
      <c r="A312" t="s">
        <v>68</v>
      </c>
      <c r="B312" t="s">
        <v>70</v>
      </c>
      <c r="C312">
        <v>6</v>
      </c>
      <c r="D312" t="s">
        <v>122</v>
      </c>
      <c r="E312" t="s">
        <v>123</v>
      </c>
      <c r="F312" t="s">
        <v>73</v>
      </c>
      <c r="G312">
        <v>6</v>
      </c>
      <c r="H312">
        <v>0</v>
      </c>
      <c r="I31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50</v>
      </c>
      <c r="K312" s="5" cm="1">
        <f t="array" ref="K312">IFERROR(AVERAGE(IF((OutputTable[GroupByKey]=OutputTable[[#This Row],[GroupByKey]]),(OutputTable[GroupByKey]=OutputTable[[#This Row],[GroupByKey]])*OutputTable[RecordedValue])),0)</f>
        <v>9.6199999999999992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3.3557139816335075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312" s="5" cm="1">
        <f t="array" ref="O312">MIN(IF((OutputTable[GroupByKey]=OutputTable[[#This Row],[GroupByKey]]),(OutputTable[GroupByKey]=OutputTable[[#This Row],[GroupByKey]])*OutputTable[RecordedValue]))</f>
        <v>4</v>
      </c>
      <c r="P312" s="5" cm="1">
        <f t="array" ref="P312">MAX(IF((OutputTable[GroupByKey]=OutputTable[[#This Row],[GroupByKey]]),(OutputTable[GroupByKey]=OutputTable[[#This Row],[GroupByKey]])*OutputTable[RecordedValue]))</f>
        <v>18</v>
      </c>
    </row>
    <row r="313" spans="1:16" x14ac:dyDescent="0.25">
      <c r="A313" t="s">
        <v>68</v>
      </c>
      <c r="B313" t="s">
        <v>70</v>
      </c>
      <c r="C313">
        <v>6</v>
      </c>
      <c r="D313" t="s">
        <v>124</v>
      </c>
      <c r="E313" t="s">
        <v>125</v>
      </c>
      <c r="F313" t="s">
        <v>73</v>
      </c>
      <c r="G313">
        <v>0.48800558254339599</v>
      </c>
      <c r="H313">
        <v>0</v>
      </c>
      <c r="I31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50</v>
      </c>
      <c r="K313" s="5" cm="1">
        <f t="array" ref="K313">IFERROR(AVERAGE(IF((OutputTable[GroupByKey]=OutputTable[[#This Row],[GroupByKey]]),(OutputTable[GroupByKey]=OutputTable[[#This Row],[GroupByKey]])*OutputTable[RecordedValue])),0)</f>
        <v>0.86163700693939471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0.40403851079129915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313" s="5" cm="1">
        <f t="array" ref="O313">MIN(IF((OutputTable[GroupByKey]=OutputTable[[#This Row],[GroupByKey]]),(OutputTable[GroupByKey]=OutputTable[[#This Row],[GroupByKey]])*OutputTable[RecordedValue]))</f>
        <v>0.14398486806875099</v>
      </c>
      <c r="P313" s="5" cm="1">
        <f t="array" ref="P313">MAX(IF((OutputTable[GroupByKey]=OutputTable[[#This Row],[GroupByKey]]),(OutputTable[GroupByKey]=OutputTable[[#This Row],[GroupByKey]])*OutputTable[RecordedValue]))</f>
        <v>2.0851264921370101</v>
      </c>
    </row>
    <row r="314" spans="1:16" x14ac:dyDescent="0.25">
      <c r="A314" t="s">
        <v>68</v>
      </c>
      <c r="B314" t="s">
        <v>70</v>
      </c>
      <c r="C314">
        <v>6</v>
      </c>
      <c r="D314" t="s">
        <v>126</v>
      </c>
      <c r="E314" t="s">
        <v>127</v>
      </c>
      <c r="F314" t="s">
        <v>73</v>
      </c>
      <c r="G314">
        <v>34.925311091947101</v>
      </c>
      <c r="H314">
        <v>0</v>
      </c>
      <c r="I31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50</v>
      </c>
      <c r="K314" s="5" cm="1">
        <f t="array" ref="K314">IFERROR(AVERAGE(IF((OutputTable[GroupByKey]=OutputTable[[#This Row],[GroupByKey]]),(OutputTable[GroupByKey]=OutputTable[[#This Row],[GroupByKey]])*OutputTable[RecordedValue])),0)</f>
        <v>64.862229774387828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42.021678663543447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314" s="5" cm="1">
        <f t="array" ref="O314">MIN(IF((OutputTable[GroupByKey]=OutputTable[[#This Row],[GroupByKey]]),(OutputTable[GroupByKey]=OutputTable[[#This Row],[GroupByKey]])*OutputTable[RecordedValue]))</f>
        <v>12.5350884709043</v>
      </c>
      <c r="P314" s="5" cm="1">
        <f t="array" ref="P314">MAX(IF((OutputTable[GroupByKey]=OutputTable[[#This Row],[GroupByKey]]),(OutputTable[GroupByKey]=OutputTable[[#This Row],[GroupByKey]])*OutputTable[RecordedValue]))</f>
        <v>268.61862774202001</v>
      </c>
    </row>
    <row r="315" spans="1:16" x14ac:dyDescent="0.25">
      <c r="A315" t="s">
        <v>68</v>
      </c>
      <c r="B315" t="s">
        <v>70</v>
      </c>
      <c r="C315">
        <v>6</v>
      </c>
      <c r="D315" t="s">
        <v>128</v>
      </c>
      <c r="E315" t="s">
        <v>86</v>
      </c>
      <c r="F315" t="s">
        <v>129</v>
      </c>
      <c r="G315">
        <v>0</v>
      </c>
      <c r="H315">
        <v>0</v>
      </c>
      <c r="I31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50</v>
      </c>
      <c r="K315" s="5" cm="1">
        <f t="array" ref="K315">IFERROR(AVERAGE(IF((OutputTable[GroupByKey]=OutputTable[[#This Row],[GroupByKey]]),(OutputTable[GroupByKey]=OutputTable[[#This Row],[GroupByKey]])*OutputTable[RecordedValue])),0)</f>
        <v>0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0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5" s="5" cm="1">
        <f t="array" ref="O315">MIN(IF((OutputTable[GroupByKey]=OutputTable[[#This Row],[GroupByKey]]),(OutputTable[GroupByKey]=OutputTable[[#This Row],[GroupByKey]])*OutputTable[RecordedValue]))</f>
        <v>0</v>
      </c>
      <c r="P315" s="5" cm="1">
        <f t="array" ref="P315">MAX(IF((OutputTable[GroupByKey]=OutputTable[[#This Row],[GroupByKey]]),(OutputTable[GroupByKey]=OutputTable[[#This Row],[GroupByKey]])*OutputTable[RecordedValue]))</f>
        <v>0</v>
      </c>
    </row>
    <row r="316" spans="1:16" x14ac:dyDescent="0.25">
      <c r="A316" t="s">
        <v>68</v>
      </c>
      <c r="B316" t="s">
        <v>70</v>
      </c>
      <c r="C316">
        <v>6</v>
      </c>
      <c r="D316" t="s">
        <v>130</v>
      </c>
      <c r="E316" t="s">
        <v>89</v>
      </c>
      <c r="F316" t="s">
        <v>129</v>
      </c>
      <c r="G316">
        <v>0</v>
      </c>
      <c r="H316">
        <v>0</v>
      </c>
      <c r="I31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50</v>
      </c>
      <c r="K316" s="5" cm="1">
        <f t="array" ref="K316">IFERROR(AVERAGE(IF((OutputTable[GroupByKey]=OutputTable[[#This Row],[GroupByKey]]),(OutputTable[GroupByKey]=OutputTable[[#This Row],[GroupByKey]])*OutputTable[RecordedValue])),0)</f>
        <v>0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0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6" s="5" cm="1">
        <f t="array" ref="O316">MIN(IF((OutputTable[GroupByKey]=OutputTable[[#This Row],[GroupByKey]]),(OutputTable[GroupByKey]=OutputTable[[#This Row],[GroupByKey]])*OutputTable[RecordedValue]))</f>
        <v>0</v>
      </c>
      <c r="P316" s="5" cm="1">
        <f t="array" ref="P316">MAX(IF((OutputTable[GroupByKey]=OutputTable[[#This Row],[GroupByKey]]),(OutputTable[GroupByKey]=OutputTable[[#This Row],[GroupByKey]])*OutputTable[RecordedValue]))</f>
        <v>0</v>
      </c>
    </row>
    <row r="317" spans="1:16" x14ac:dyDescent="0.25">
      <c r="A317" t="s">
        <v>68</v>
      </c>
      <c r="B317" t="s">
        <v>70</v>
      </c>
      <c r="C317">
        <v>6</v>
      </c>
      <c r="D317" t="s">
        <v>131</v>
      </c>
      <c r="E317" t="s">
        <v>91</v>
      </c>
      <c r="F317" t="s">
        <v>129</v>
      </c>
      <c r="G317">
        <v>50.237052941795703</v>
      </c>
      <c r="H317">
        <v>0</v>
      </c>
      <c r="I31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50</v>
      </c>
      <c r="K317" s="5" cm="1">
        <f t="array" ref="K317">IFERROR(AVERAGE(IF((OutputTable[GroupByKey]=OutputTable[[#This Row],[GroupByKey]]),(OutputTable[GroupByKey]=OutputTable[[#This Row],[GroupByKey]])*OutputTable[RecordedValue])),0)</f>
        <v>47.555766264651346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2.7283894207102275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317" s="5" cm="1">
        <f t="array" ref="O317">MIN(IF((OutputTable[GroupByKey]=OutputTable[[#This Row],[GroupByKey]]),(OutputTable[GroupByKey]=OutputTable[[#This Row],[GroupByKey]])*OutputTable[RecordedValue]))</f>
        <v>42.116143251013803</v>
      </c>
      <c r="P317" s="5" cm="1">
        <f t="array" ref="P317">MAX(IF((OutputTable[GroupByKey]=OutputTable[[#This Row],[GroupByKey]]),(OutputTable[GroupByKey]=OutputTable[[#This Row],[GroupByKey]])*OutputTable[RecordedValue]))</f>
        <v>55.7665547747551</v>
      </c>
    </row>
    <row r="318" spans="1:16" x14ac:dyDescent="0.25">
      <c r="A318" t="s">
        <v>68</v>
      </c>
      <c r="B318" t="s">
        <v>70</v>
      </c>
      <c r="C318">
        <v>6</v>
      </c>
      <c r="D318" t="s">
        <v>132</v>
      </c>
      <c r="E318" t="s">
        <v>133</v>
      </c>
      <c r="F318" t="s">
        <v>129</v>
      </c>
      <c r="G318">
        <v>0</v>
      </c>
      <c r="H318">
        <v>0</v>
      </c>
      <c r="I31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50</v>
      </c>
      <c r="K318" s="5" cm="1">
        <f t="array" ref="K318">IFERROR(AVERAGE(IF((OutputTable[GroupByKey]=OutputTable[[#This Row],[GroupByKey]]),(OutputTable[GroupByKey]=OutputTable[[#This Row],[GroupByKey]])*OutputTable[RecordedValue])),0)</f>
        <v>0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0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8" s="5" cm="1">
        <f t="array" ref="O318">MIN(IF((OutputTable[GroupByKey]=OutputTable[[#This Row],[GroupByKey]]),(OutputTable[GroupByKey]=OutputTable[[#This Row],[GroupByKey]])*OutputTable[RecordedValue]))</f>
        <v>0</v>
      </c>
      <c r="P318" s="5" cm="1">
        <f t="array" ref="P318">MAX(IF((OutputTable[GroupByKey]=OutputTable[[#This Row],[GroupByKey]]),(OutputTable[GroupByKey]=OutputTable[[#This Row],[GroupByKey]])*OutputTable[RecordedValue]))</f>
        <v>0</v>
      </c>
    </row>
    <row r="319" spans="1:16" x14ac:dyDescent="0.25">
      <c r="A319" t="s">
        <v>68</v>
      </c>
      <c r="B319" t="s">
        <v>70</v>
      </c>
      <c r="C319">
        <v>6</v>
      </c>
      <c r="D319" t="s">
        <v>134</v>
      </c>
      <c r="E319" t="s">
        <v>95</v>
      </c>
      <c r="F319" t="s">
        <v>129</v>
      </c>
      <c r="G319">
        <v>50.237052941795703</v>
      </c>
      <c r="H319">
        <v>0</v>
      </c>
      <c r="I319" s="5" t="str">
        <f>OutputTable[[#This Row],[ProjectName]]&amp;OutputTable[[#This Row],[Name]]&amp;OutputTable[[#This Row],[Type]]&amp;OutputTable[[#This Row],[Source]]</f>
        <v>Airport Security AnalysisAll Entities.VACostVA CostSystem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50</v>
      </c>
      <c r="K319" s="5" cm="1">
        <f t="array" ref="K319">IFERROR(AVERAGE(IF((OutputTable[GroupByKey]=OutputTable[[#This Row],[GroupByKey]]),(OutputTable[GroupByKey]=OutputTable[[#This Row],[GroupByKey]])*OutputTable[RecordedValue])),0)</f>
        <v>47.555766264651346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2.7283894207102275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319" s="5" cm="1">
        <f t="array" ref="O319">MIN(IF((OutputTable[GroupByKey]=OutputTable[[#This Row],[GroupByKey]]),(OutputTable[GroupByKey]=OutputTable[[#This Row],[GroupByKey]])*OutputTable[RecordedValue]))</f>
        <v>42.116143251013803</v>
      </c>
      <c r="P319" s="5" cm="1">
        <f t="array" ref="P319">MAX(IF((OutputTable[GroupByKey]=OutputTable[[#This Row],[GroupByKey]]),(OutputTable[GroupByKey]=OutputTable[[#This Row],[GroupByKey]])*OutputTable[RecordedValue]))</f>
        <v>55.7665547747551</v>
      </c>
    </row>
    <row r="320" spans="1:16" x14ac:dyDescent="0.25">
      <c r="A320" t="s">
        <v>68</v>
      </c>
      <c r="B320" t="s">
        <v>70</v>
      </c>
      <c r="C320">
        <v>6</v>
      </c>
      <c r="D320" t="s">
        <v>135</v>
      </c>
      <c r="E320" t="s">
        <v>97</v>
      </c>
      <c r="F320" t="s">
        <v>129</v>
      </c>
      <c r="G320">
        <v>0</v>
      </c>
      <c r="H320">
        <v>0</v>
      </c>
      <c r="I32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50</v>
      </c>
      <c r="K320" s="5" cm="1">
        <f t="array" ref="K320">IFERROR(AVERAGE(IF((OutputTable[GroupByKey]=OutputTable[[#This Row],[GroupByKey]]),(OutputTable[GroupByKey]=OutputTable[[#This Row],[GroupByKey]])*OutputTable[RecordedValue])),0)</f>
        <v>0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0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0" s="5" cm="1">
        <f t="array" ref="O320">MIN(IF((OutputTable[GroupByKey]=OutputTable[[#This Row],[GroupByKey]]),(OutputTable[GroupByKey]=OutputTable[[#This Row],[GroupByKey]])*OutputTable[RecordedValue]))</f>
        <v>0</v>
      </c>
      <c r="P320" s="5" cm="1">
        <f t="array" ref="P320">MAX(IF((OutputTable[GroupByKey]=OutputTable[[#This Row],[GroupByKey]]),(OutputTable[GroupByKey]=OutputTable[[#This Row],[GroupByKey]])*OutputTable[RecordedValue]))</f>
        <v>0</v>
      </c>
    </row>
    <row r="321" spans="1:16" x14ac:dyDescent="0.25">
      <c r="A321" t="s">
        <v>68</v>
      </c>
      <c r="B321" t="s">
        <v>70</v>
      </c>
      <c r="C321">
        <v>6</v>
      </c>
      <c r="D321" t="s">
        <v>136</v>
      </c>
      <c r="E321" t="s">
        <v>137</v>
      </c>
      <c r="F321" t="s">
        <v>129</v>
      </c>
      <c r="G321">
        <v>50.237052941795703</v>
      </c>
      <c r="H321">
        <v>0</v>
      </c>
      <c r="I32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50</v>
      </c>
      <c r="K321" s="5" cm="1">
        <f t="array" ref="K321">IFERROR(AVERAGE(IF((OutputTable[GroupByKey]=OutputTable[[#This Row],[GroupByKey]]),(OutputTable[GroupByKey]=OutputTable[[#This Row],[GroupByKey]])*OutputTable[RecordedValue])),0)</f>
        <v>47.555766264651339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2.7283894207102439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321" s="5" cm="1">
        <f t="array" ref="O321">MIN(IF((OutputTable[GroupByKey]=OutputTable[[#This Row],[GroupByKey]]),(OutputTable[GroupByKey]=OutputTable[[#This Row],[GroupByKey]])*OutputTable[RecordedValue]))</f>
        <v>42.116143251013703</v>
      </c>
      <c r="P321" s="5" cm="1">
        <f t="array" ref="P321">MAX(IF((OutputTable[GroupByKey]=OutputTable[[#This Row],[GroupByKey]]),(OutputTable[GroupByKey]=OutputTable[[#This Row],[GroupByKey]])*OutputTable[RecordedValue]))</f>
        <v>55.7665547747551</v>
      </c>
    </row>
    <row r="322" spans="1:16" x14ac:dyDescent="0.25">
      <c r="A322" t="s">
        <v>68</v>
      </c>
      <c r="B322" t="s">
        <v>70</v>
      </c>
      <c r="C322">
        <v>6</v>
      </c>
      <c r="D322" t="s">
        <v>138</v>
      </c>
      <c r="E322" t="s">
        <v>139</v>
      </c>
      <c r="F322" t="s">
        <v>129</v>
      </c>
      <c r="G322">
        <v>21.3196660908818</v>
      </c>
      <c r="H322">
        <v>0</v>
      </c>
      <c r="I32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50</v>
      </c>
      <c r="K322" s="5" cm="1">
        <f t="array" ref="K322">IFERROR(AVERAGE(IF((OutputTable[GroupByKey]=OutputTable[[#This Row],[GroupByKey]]),(OutputTable[GroupByKey]=OutputTable[[#This Row],[GroupByKey]])*OutputTable[RecordedValue])),0)</f>
        <v>24.153751225057032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2.790438932514745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322" s="5" cm="1">
        <f t="array" ref="O322">MIN(IF((OutputTable[GroupByKey]=OutputTable[[#This Row],[GroupByKey]]),(OutputTable[GroupByKey]=OutputTable[[#This Row],[GroupByKey]])*OutputTable[RecordedValue]))</f>
        <v>16.206469520089399</v>
      </c>
      <c r="P322" s="5" cm="1">
        <f t="array" ref="P322">MAX(IF((OutputTable[GroupByKey]=OutputTable[[#This Row],[GroupByKey]]),(OutputTable[GroupByKey]=OutputTable[[#This Row],[GroupByKey]])*OutputTable[RecordedValue]))</f>
        <v>29.8247121613243</v>
      </c>
    </row>
    <row r="323" spans="1:16" x14ac:dyDescent="0.25">
      <c r="A323" t="s">
        <v>68</v>
      </c>
      <c r="B323" t="s">
        <v>70</v>
      </c>
      <c r="C323">
        <v>6</v>
      </c>
      <c r="D323" t="s">
        <v>140</v>
      </c>
      <c r="E323" t="s">
        <v>91</v>
      </c>
      <c r="F323" t="s">
        <v>129</v>
      </c>
      <c r="G323">
        <v>71.556719032677506</v>
      </c>
      <c r="H323">
        <v>0</v>
      </c>
      <c r="I32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50</v>
      </c>
      <c r="K323" s="5" cm="1">
        <f t="array" ref="K323">IFERROR(AVERAGE(IF((OutputTable[GroupByKey]=OutputTable[[#This Row],[GroupByKey]]),(OutputTable[GroupByKey]=OutputTable[[#This Row],[GroupByKey]])*OutputTable[RecordedValue])),0)</f>
        <v>71.709517489708347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0.25019982121987089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323" s="5" cm="1">
        <f t="array" ref="O323">MIN(IF((OutputTable[GroupByKey]=OutputTable[[#This Row],[GroupByKey]]),(OutputTable[GroupByKey]=OutputTable[[#This Row],[GroupByKey]])*OutputTable[RecordedValue]))</f>
        <v>70.826954480567906</v>
      </c>
      <c r="P323" s="5" cm="1">
        <f t="array" ref="P323">MAX(IF((OutputTable[GroupByKey]=OutputTable[[#This Row],[GroupByKey]]),(OutputTable[GroupByKey]=OutputTable[[#This Row],[GroupByKey]])*OutputTable[RecordedValue]))</f>
        <v>72</v>
      </c>
    </row>
    <row r="324" spans="1:16" x14ac:dyDescent="0.25">
      <c r="A324" t="s">
        <v>68</v>
      </c>
      <c r="B324" t="s">
        <v>70</v>
      </c>
      <c r="C324">
        <v>6</v>
      </c>
      <c r="D324" t="s">
        <v>141</v>
      </c>
      <c r="E324" t="s">
        <v>142</v>
      </c>
      <c r="F324" t="s">
        <v>129</v>
      </c>
      <c r="G324">
        <v>0</v>
      </c>
      <c r="H324">
        <v>0</v>
      </c>
      <c r="I32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50</v>
      </c>
      <c r="K324" s="5" cm="1">
        <f t="array" ref="K324">IFERROR(AVERAGE(IF((OutputTable[GroupByKey]=OutputTable[[#This Row],[GroupByKey]]),(OutputTable[GroupByKey]=OutputTable[[#This Row],[GroupByKey]])*OutputTable[RecordedValue])),0)</f>
        <v>0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0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4" s="5" cm="1">
        <f t="array" ref="O324">MIN(IF((OutputTable[GroupByKey]=OutputTable[[#This Row],[GroupByKey]]),(OutputTable[GroupByKey]=OutputTable[[#This Row],[GroupByKey]])*OutputTable[RecordedValue]))</f>
        <v>0</v>
      </c>
      <c r="P324" s="5" cm="1">
        <f t="array" ref="P324">MAX(IF((OutputTable[GroupByKey]=OutputTable[[#This Row],[GroupByKey]]),(OutputTable[GroupByKey]=OutputTable[[#This Row],[GroupByKey]])*OutputTable[RecordedValue]))</f>
        <v>0</v>
      </c>
    </row>
    <row r="325" spans="1:16" x14ac:dyDescent="0.25">
      <c r="A325" t="s">
        <v>68</v>
      </c>
      <c r="B325" t="s">
        <v>70</v>
      </c>
      <c r="C325">
        <v>6</v>
      </c>
      <c r="D325" t="s">
        <v>143</v>
      </c>
      <c r="E325" t="s">
        <v>113</v>
      </c>
      <c r="F325" t="s">
        <v>73</v>
      </c>
      <c r="G325">
        <v>8.9413236089196495</v>
      </c>
      <c r="H325">
        <v>0</v>
      </c>
      <c r="I32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50</v>
      </c>
      <c r="K325" s="5" cm="1">
        <f t="array" ref="K325">IFERROR(AVERAGE(IF((OutputTable[GroupByKey]=OutputTable[[#This Row],[GroupByKey]]),(OutputTable[GroupByKey]=OutputTable[[#This Row],[GroupByKey]])*OutputTable[RecordedValue])),0)</f>
        <v>8.9631102244031808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0.49581158155018401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325" s="5" cm="1">
        <f t="array" ref="O325">MIN(IF((OutputTable[GroupByKey]=OutputTable[[#This Row],[GroupByKey]]),(OutputTable[GroupByKey]=OutputTable[[#This Row],[GroupByKey]])*OutputTable[RecordedValue]))</f>
        <v>7.9225733441578896</v>
      </c>
      <c r="P325" s="5" cm="1">
        <f t="array" ref="P325">MAX(IF((OutputTable[GroupByKey]=OutputTable[[#This Row],[GroupByKey]]),(OutputTable[GroupByKey]=OutputTable[[#This Row],[GroupByKey]])*OutputTable[RecordedValue]))</f>
        <v>9.9777504987156593</v>
      </c>
    </row>
    <row r="326" spans="1:16" x14ac:dyDescent="0.25">
      <c r="A326" t="s">
        <v>68</v>
      </c>
      <c r="B326" t="s">
        <v>70</v>
      </c>
      <c r="C326">
        <v>6</v>
      </c>
      <c r="D326" t="s">
        <v>144</v>
      </c>
      <c r="E326" t="s">
        <v>115</v>
      </c>
      <c r="F326" t="s">
        <v>73</v>
      </c>
      <c r="G326">
        <v>536.47941653517898</v>
      </c>
      <c r="H326">
        <v>0</v>
      </c>
      <c r="I32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50</v>
      </c>
      <c r="K326" s="5" cm="1">
        <f t="array" ref="K326">IFERROR(AVERAGE(IF((OutputTable[GroupByKey]=OutputTable[[#This Row],[GroupByKey]]),(OutputTable[GroupByKey]=OutputTable[[#This Row],[GroupByKey]])*OutputTable[RecordedValue])),0)</f>
        <v>537.78661346419096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29.748694893010981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326" s="5" cm="1">
        <f t="array" ref="O326">MIN(IF((OutputTable[GroupByKey]=OutputTable[[#This Row],[GroupByKey]]),(OutputTable[GroupByKey]=OutputTable[[#This Row],[GroupByKey]])*OutputTable[RecordedValue]))</f>
        <v>475.35440064947397</v>
      </c>
      <c r="P326" s="5" cm="1">
        <f t="array" ref="P326">MAX(IF((OutputTable[GroupByKey]=OutputTable[[#This Row],[GroupByKey]]),(OutputTable[GroupByKey]=OutputTable[[#This Row],[GroupByKey]])*OutputTable[RecordedValue]))</f>
        <v>598.66502992293999</v>
      </c>
    </row>
    <row r="327" spans="1:16" x14ac:dyDescent="0.25">
      <c r="A327" t="s">
        <v>68</v>
      </c>
      <c r="B327" t="s">
        <v>70</v>
      </c>
      <c r="C327">
        <v>6</v>
      </c>
      <c r="D327" t="s">
        <v>145</v>
      </c>
      <c r="E327" t="s">
        <v>117</v>
      </c>
      <c r="F327" t="s">
        <v>73</v>
      </c>
      <c r="G327">
        <v>0</v>
      </c>
      <c r="H327">
        <v>0</v>
      </c>
      <c r="I32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50</v>
      </c>
      <c r="K327" s="5" cm="1">
        <f t="array" ref="K327">IFERROR(AVERAGE(IF((OutputTable[GroupByKey]=OutputTable[[#This Row],[GroupByKey]]),(OutputTable[GroupByKey]=OutputTable[[#This Row],[GroupByKey]])*OutputTable[RecordedValue])),0)</f>
        <v>0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0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7" s="5" cm="1">
        <f t="array" ref="O327">MIN(IF((OutputTable[GroupByKey]=OutputTable[[#This Row],[GroupByKey]]),(OutputTable[GroupByKey]=OutputTable[[#This Row],[GroupByKey]])*OutputTable[RecordedValue]))</f>
        <v>0</v>
      </c>
      <c r="P327" s="5" cm="1">
        <f t="array" ref="P327">MAX(IF((OutputTable[GroupByKey]=OutputTable[[#This Row],[GroupByKey]]),(OutputTable[GroupByKey]=OutputTable[[#This Row],[GroupByKey]])*OutputTable[RecordedValue]))</f>
        <v>0</v>
      </c>
    </row>
    <row r="328" spans="1:16" x14ac:dyDescent="0.25">
      <c r="A328" t="s">
        <v>68</v>
      </c>
      <c r="B328" t="s">
        <v>70</v>
      </c>
      <c r="C328">
        <v>6</v>
      </c>
      <c r="D328" t="s">
        <v>146</v>
      </c>
      <c r="E328" t="s">
        <v>119</v>
      </c>
      <c r="F328" t="s">
        <v>73</v>
      </c>
      <c r="G328">
        <v>144.575151284801</v>
      </c>
      <c r="H328">
        <v>0</v>
      </c>
      <c r="I32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50</v>
      </c>
      <c r="K328" s="5" cm="1">
        <f t="array" ref="K328">IFERROR(AVERAGE(IF((OutputTable[GroupByKey]=OutputTable[[#This Row],[GroupByKey]]),(OutputTable[GroupByKey]=OutputTable[[#This Row],[GroupByKey]])*OutputTable[RecordedValue])),0)</f>
        <v>131.6987252883157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195.03180772236345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328" s="5" cm="1">
        <f t="array" ref="O328">MIN(IF((OutputTable[GroupByKey]=OutputTable[[#This Row],[GroupByKey]]),(OutputTable[GroupByKey]=OutputTable[[#This Row],[GroupByKey]])*OutputTable[RecordedValue]))</f>
        <v>10.054421984212899</v>
      </c>
      <c r="P328" s="5" cm="1">
        <f t="array" ref="P328">MAX(IF((OutputTable[GroupByKey]=OutputTable[[#This Row],[GroupByKey]]),(OutputTable[GroupByKey]=OutputTable[[#This Row],[GroupByKey]])*OutputTable[RecordedValue]))</f>
        <v>1200.8160491271699</v>
      </c>
    </row>
    <row r="329" spans="1:16" x14ac:dyDescent="0.25">
      <c r="A329" t="s">
        <v>68</v>
      </c>
      <c r="B329" t="s">
        <v>70</v>
      </c>
      <c r="C329">
        <v>6</v>
      </c>
      <c r="D329" t="s">
        <v>147</v>
      </c>
      <c r="E329" t="s">
        <v>121</v>
      </c>
      <c r="F329" t="s">
        <v>73</v>
      </c>
      <c r="G329">
        <v>145</v>
      </c>
      <c r="H329">
        <v>0</v>
      </c>
      <c r="I32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50</v>
      </c>
      <c r="K329" s="5" cm="1">
        <f t="array" ref="K329">IFERROR(AVERAGE(IF((OutputTable[GroupByKey]=OutputTable[[#This Row],[GroupByKey]]),(OutputTable[GroupByKey]=OutputTable[[#This Row],[GroupByKey]])*OutputTable[RecordedValue])),0)</f>
        <v>145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0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s="5" cm="1">
        <f t="array" ref="O329">MIN(IF((OutputTable[GroupByKey]=OutputTable[[#This Row],[GroupByKey]]),(OutputTable[GroupByKey]=OutputTable[[#This Row],[GroupByKey]])*OutputTable[RecordedValue]))</f>
        <v>145</v>
      </c>
      <c r="P329" s="5" cm="1">
        <f t="array" ref="P329">MAX(IF((OutputTable[GroupByKey]=OutputTable[[#This Row],[GroupByKey]]),(OutputTable[GroupByKey]=OutputTable[[#This Row],[GroupByKey]])*OutputTable[RecordedValue]))</f>
        <v>145</v>
      </c>
    </row>
    <row r="330" spans="1:16" x14ac:dyDescent="0.25">
      <c r="A330" t="s">
        <v>68</v>
      </c>
      <c r="B330" t="s">
        <v>70</v>
      </c>
      <c r="C330">
        <v>6</v>
      </c>
      <c r="D330" t="s">
        <v>148</v>
      </c>
      <c r="E330" t="s">
        <v>123</v>
      </c>
      <c r="F330" t="s">
        <v>73</v>
      </c>
      <c r="G330">
        <v>144</v>
      </c>
      <c r="H330">
        <v>0</v>
      </c>
      <c r="I33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50</v>
      </c>
      <c r="K330" s="5" cm="1">
        <f t="array" ref="K330">IFERROR(AVERAGE(IF((OutputTable[GroupByKey]=OutputTable[[#This Row],[GroupByKey]]),(OutputTable[GroupByKey]=OutputTable[[#This Row],[GroupByKey]])*OutputTable[RecordedValue])),0)</f>
        <v>143.58000000000001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0.67279496224666424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330" s="5" cm="1">
        <f t="array" ref="O330">MIN(IF((OutputTable[GroupByKey]=OutputTable[[#This Row],[GroupByKey]]),(OutputTable[GroupByKey]=OutputTable[[#This Row],[GroupByKey]])*OutputTable[RecordedValue]))</f>
        <v>142</v>
      </c>
      <c r="P330" s="5" cm="1">
        <f t="array" ref="P330">MAX(IF((OutputTable[GroupByKey]=OutputTable[[#This Row],[GroupByKey]]),(OutputTable[GroupByKey]=OutputTable[[#This Row],[GroupByKey]])*OutputTable[RecordedValue]))</f>
        <v>144</v>
      </c>
    </row>
    <row r="331" spans="1:16" x14ac:dyDescent="0.25">
      <c r="A331" t="s">
        <v>68</v>
      </c>
      <c r="B331" t="s">
        <v>70</v>
      </c>
      <c r="C331">
        <v>6</v>
      </c>
      <c r="D331" t="s">
        <v>149</v>
      </c>
      <c r="E331" t="s">
        <v>125</v>
      </c>
      <c r="F331" t="s">
        <v>73</v>
      </c>
      <c r="G331">
        <v>8.9413236089196495</v>
      </c>
      <c r="H331">
        <v>0</v>
      </c>
      <c r="I33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50</v>
      </c>
      <c r="K331" s="5" cm="1">
        <f t="array" ref="K331">IFERROR(AVERAGE(IF((OutputTable[GroupByKey]=OutputTable[[#This Row],[GroupByKey]]),(OutputTable[GroupByKey]=OutputTable[[#This Row],[GroupByKey]])*OutputTable[RecordedValue])),0)</f>
        <v>8.9631102244031808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0.49581158155018401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331" s="5" cm="1">
        <f t="array" ref="O331">MIN(IF((OutputTable[GroupByKey]=OutputTable[[#This Row],[GroupByKey]]),(OutputTable[GroupByKey]=OutputTable[[#This Row],[GroupByKey]])*OutputTable[RecordedValue]))</f>
        <v>7.9225733441578896</v>
      </c>
      <c r="P331" s="5" cm="1">
        <f t="array" ref="P331">MAX(IF((OutputTable[GroupByKey]=OutputTable[[#This Row],[GroupByKey]]),(OutputTable[GroupByKey]=OutputTable[[#This Row],[GroupByKey]])*OutputTable[RecordedValue]))</f>
        <v>9.9777504987156593</v>
      </c>
    </row>
    <row r="332" spans="1:16" x14ac:dyDescent="0.25">
      <c r="A332" t="s">
        <v>68</v>
      </c>
      <c r="B332" t="s">
        <v>70</v>
      </c>
      <c r="C332">
        <v>6</v>
      </c>
      <c r="D332" t="s">
        <v>150</v>
      </c>
      <c r="E332" t="s">
        <v>127</v>
      </c>
      <c r="F332" t="s">
        <v>73</v>
      </c>
      <c r="G332">
        <v>681.05456781997998</v>
      </c>
      <c r="H332">
        <v>0</v>
      </c>
      <c r="I33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50</v>
      </c>
      <c r="K332" s="5" cm="1">
        <f t="array" ref="K332">IFERROR(AVERAGE(IF((OutputTable[GroupByKey]=OutputTable[[#This Row],[GroupByKey]]),(OutputTable[GroupByKey]=OutputTable[[#This Row],[GroupByKey]])*OutputTable[RecordedValue])),0)</f>
        <v>669.48533875250666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209.81217768405702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332" s="5" cm="1">
        <f t="array" ref="O332">MIN(IF((OutputTable[GroupByKey]=OutputTable[[#This Row],[GroupByKey]]),(OutputTable[GroupByKey]=OutputTable[[#This Row],[GroupByKey]])*OutputTable[RecordedValue]))</f>
        <v>507.16931004698603</v>
      </c>
      <c r="P332" s="5" cm="1">
        <f t="array" ref="P332">MAX(IF((OutputTable[GroupByKey]=OutputTable[[#This Row],[GroupByKey]]),(OutputTable[GroupByKey]=OutputTable[[#This Row],[GroupByKey]])*OutputTable[RecordedValue]))</f>
        <v>1790.3663033289099</v>
      </c>
    </row>
    <row r="333" spans="1:16" x14ac:dyDescent="0.25">
      <c r="A333" t="s">
        <v>68</v>
      </c>
      <c r="B333" t="s">
        <v>70</v>
      </c>
      <c r="C333">
        <v>6</v>
      </c>
      <c r="D333" t="s">
        <v>151</v>
      </c>
      <c r="E333" t="s">
        <v>121</v>
      </c>
      <c r="F333" t="s">
        <v>87</v>
      </c>
      <c r="G333">
        <v>145</v>
      </c>
      <c r="H333">
        <v>0</v>
      </c>
      <c r="I333" s="5" t="str">
        <f>OutputTable[[#This Row],[ProjectName]]&amp;OutputTable[[#This Row],[Name]]&amp;OutputTable[[#This Row],[Type]]&amp;OutputTable[[#This Row],[Source]]</f>
        <v>Airport Security AnalysisEntity 1.NumberInNumber InEntity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50</v>
      </c>
      <c r="K333" s="5" cm="1">
        <f t="array" ref="K333">IFERROR(AVERAGE(IF((OutputTable[GroupByKey]=OutputTable[[#This Row],[GroupByKey]]),(OutputTable[GroupByKey]=OutputTable[[#This Row],[GroupByKey]])*OutputTable[RecordedValue])),0)</f>
        <v>145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0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s="5" cm="1">
        <f t="array" ref="O333">MIN(IF((OutputTable[GroupByKey]=OutputTable[[#This Row],[GroupByKey]]),(OutputTable[GroupByKey]=OutputTable[[#This Row],[GroupByKey]])*OutputTable[RecordedValue]))</f>
        <v>145</v>
      </c>
      <c r="P333" s="5" cm="1">
        <f t="array" ref="P333">MAX(IF((OutputTable[GroupByKey]=OutputTable[[#This Row],[GroupByKey]]),(OutputTable[GroupByKey]=OutputTable[[#This Row],[GroupByKey]])*OutputTable[RecordedValue]))</f>
        <v>145</v>
      </c>
    </row>
    <row r="334" spans="1:16" x14ac:dyDescent="0.25">
      <c r="A334" t="s">
        <v>68</v>
      </c>
      <c r="B334" t="s">
        <v>70</v>
      </c>
      <c r="C334">
        <v>6</v>
      </c>
      <c r="D334" t="s">
        <v>152</v>
      </c>
      <c r="E334" t="s">
        <v>123</v>
      </c>
      <c r="F334" t="s">
        <v>87</v>
      </c>
      <c r="G334">
        <v>140</v>
      </c>
      <c r="H334">
        <v>0</v>
      </c>
      <c r="I33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50</v>
      </c>
      <c r="K334" s="5" cm="1">
        <f t="array" ref="K334">IFERROR(AVERAGE(IF((OutputTable[GroupByKey]=OutputTable[[#This Row],[GroupByKey]]),(OutputTable[GroupByKey]=OutputTable[[#This Row],[GroupByKey]])*OutputTable[RecordedValue])),0)</f>
        <v>141.38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1.9988772358705846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334" s="5" cm="1">
        <f t="array" ref="O334">MIN(IF((OutputTable[GroupByKey]=OutputTable[[#This Row],[GroupByKey]]),(OutputTable[GroupByKey]=OutputTable[[#This Row],[GroupByKey]])*OutputTable[RecordedValue]))</f>
        <v>134</v>
      </c>
      <c r="P334" s="5" cm="1">
        <f t="array" ref="P334">MAX(IF((OutputTable[GroupByKey]=OutputTable[[#This Row],[GroupByKey]]),(OutputTable[GroupByKey]=OutputTable[[#This Row],[GroupByKey]])*OutputTable[RecordedValue]))</f>
        <v>144</v>
      </c>
    </row>
    <row r="335" spans="1:16" x14ac:dyDescent="0.25">
      <c r="A335" t="s">
        <v>68</v>
      </c>
      <c r="B335" t="s">
        <v>70</v>
      </c>
      <c r="C335">
        <v>6</v>
      </c>
      <c r="D335" t="s">
        <v>153</v>
      </c>
      <c r="E335" t="s">
        <v>113</v>
      </c>
      <c r="F335" t="s">
        <v>73</v>
      </c>
      <c r="G335">
        <v>1.8101607228550001</v>
      </c>
      <c r="H335">
        <v>0</v>
      </c>
      <c r="I335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50</v>
      </c>
      <c r="K335" s="5" cm="1">
        <f t="array" ref="K335">IFERROR(AVERAGE(IF((OutputTable[GroupByKey]=OutputTable[[#This Row],[GroupByKey]]),(OutputTable[GroupByKey]=OutputTable[[#This Row],[GroupByKey]])*OutputTable[RecordedValue])),0)</f>
        <v>1.713056712445395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0.74877386075301833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335" s="5" cm="1">
        <f t="array" ref="O335">MIN(IF((OutputTable[GroupByKey]=OutputTable[[#This Row],[GroupByKey]]),(OutputTable[GroupByKey]=OutputTable[[#This Row],[GroupByKey]])*OutputTable[RecordedValue]))</f>
        <v>0.396443199122197</v>
      </c>
      <c r="P335" s="5" cm="1">
        <f t="array" ref="P335">MAX(IF((OutputTable[GroupByKey]=OutputTable[[#This Row],[GroupByKey]]),(OutputTable[GroupByKey]=OutputTable[[#This Row],[GroupByKey]])*OutputTable[RecordedValue]))</f>
        <v>4.3293745592479498</v>
      </c>
    </row>
    <row r="336" spans="1:16" x14ac:dyDescent="0.25">
      <c r="A336" t="s">
        <v>68</v>
      </c>
      <c r="B336" t="s">
        <v>70</v>
      </c>
      <c r="C336">
        <v>6</v>
      </c>
      <c r="D336" t="s">
        <v>154</v>
      </c>
      <c r="E336" t="s">
        <v>115</v>
      </c>
      <c r="F336" t="s">
        <v>73</v>
      </c>
      <c r="G336">
        <v>54.304821685649998</v>
      </c>
      <c r="H336">
        <v>0</v>
      </c>
      <c r="I336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50</v>
      </c>
      <c r="K336" s="5" cm="1">
        <f t="array" ref="K336">IFERROR(AVERAGE(IF((OutputTable[GroupByKey]=OutputTable[[#This Row],[GroupByKey]]),(OutputTable[GroupByKey]=OutputTable[[#This Row],[GroupByKey]])*OutputTable[RecordedValue])),0)</f>
        <v>51.391701373361848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22.463215822590577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336" s="5" cm="1">
        <f t="array" ref="O336">MIN(IF((OutputTable[GroupByKey]=OutputTable[[#This Row],[GroupByKey]]),(OutputTable[GroupByKey]=OutputTable[[#This Row],[GroupByKey]])*OutputTable[RecordedValue]))</f>
        <v>11.8932959736659</v>
      </c>
      <c r="P336" s="5" cm="1">
        <f t="array" ref="P336">MAX(IF((OutputTable[GroupByKey]=OutputTable[[#This Row],[GroupByKey]]),(OutputTable[GroupByKey]=OutputTable[[#This Row],[GroupByKey]])*OutputTable[RecordedValue]))</f>
        <v>129.881236777438</v>
      </c>
    </row>
    <row r="337" spans="1:16" x14ac:dyDescent="0.25">
      <c r="A337" t="s">
        <v>68</v>
      </c>
      <c r="B337" t="s">
        <v>70</v>
      </c>
      <c r="C337">
        <v>6</v>
      </c>
      <c r="D337" t="s">
        <v>155</v>
      </c>
      <c r="E337" t="s">
        <v>117</v>
      </c>
      <c r="F337" t="s">
        <v>73</v>
      </c>
      <c r="G337">
        <v>0</v>
      </c>
      <c r="H337">
        <v>0</v>
      </c>
      <c r="I337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50</v>
      </c>
      <c r="K337" s="5" cm="1">
        <f t="array" ref="K337">IFERROR(AVERAGE(IF((OutputTable[GroupByKey]=OutputTable[[#This Row],[GroupByKey]]),(OutputTable[GroupByKey]=OutputTable[[#This Row],[GroupByKey]])*OutputTable[RecordedValue])),0)</f>
        <v>0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0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s="5" cm="1">
        <f t="array" ref="O337">MIN(IF((OutputTable[GroupByKey]=OutputTable[[#This Row],[GroupByKey]]),(OutputTable[GroupByKey]=OutputTable[[#This Row],[GroupByKey]])*OutputTable[RecordedValue]))</f>
        <v>0</v>
      </c>
      <c r="P337" s="5" cm="1">
        <f t="array" ref="P337">MAX(IF((OutputTable[GroupByKey]=OutputTable[[#This Row],[GroupByKey]]),(OutputTable[GroupByKey]=OutputTable[[#This Row],[GroupByKey]])*OutputTable[RecordedValue]))</f>
        <v>0</v>
      </c>
    </row>
    <row r="338" spans="1:16" x14ac:dyDescent="0.25">
      <c r="A338" t="s">
        <v>68</v>
      </c>
      <c r="B338" t="s">
        <v>70</v>
      </c>
      <c r="C338">
        <v>6</v>
      </c>
      <c r="D338" t="s">
        <v>156</v>
      </c>
      <c r="E338" t="s">
        <v>119</v>
      </c>
      <c r="F338" t="s">
        <v>73</v>
      </c>
      <c r="G338">
        <v>6.3407821103550903</v>
      </c>
      <c r="H338">
        <v>0</v>
      </c>
      <c r="I338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50</v>
      </c>
      <c r="K338" s="5" cm="1">
        <f t="array" ref="K338">IFERROR(AVERAGE(IF((OutputTable[GroupByKey]=OutputTable[[#This Row],[GroupByKey]]),(OutputTable[GroupByKey]=OutputTable[[#This Row],[GroupByKey]])*OutputTable[RecordedValue])),0)</f>
        <v>10.739644005751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15.385582994074571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338" s="5" cm="1">
        <f t="array" ref="O338">MIN(IF((OutputTable[GroupByKey]=OutputTable[[#This Row],[GroupByKey]]),(OutputTable[GroupByKey]=OutputTable[[#This Row],[GroupByKey]])*OutputTable[RecordedValue]))</f>
        <v>0</v>
      </c>
      <c r="P338" s="5" cm="1">
        <f t="array" ref="P338">MAX(IF((OutputTable[GroupByKey]=OutputTable[[#This Row],[GroupByKey]]),(OutputTable[GroupByKey]=OutputTable[[#This Row],[GroupByKey]])*OutputTable[RecordedValue]))</f>
        <v>76.907804000367904</v>
      </c>
    </row>
    <row r="339" spans="1:16" x14ac:dyDescent="0.25">
      <c r="A339" t="s">
        <v>68</v>
      </c>
      <c r="B339" t="s">
        <v>70</v>
      </c>
      <c r="C339">
        <v>6</v>
      </c>
      <c r="D339" t="s">
        <v>157</v>
      </c>
      <c r="E339" t="s">
        <v>121</v>
      </c>
      <c r="F339" t="s">
        <v>73</v>
      </c>
      <c r="G339">
        <v>6</v>
      </c>
      <c r="H339">
        <v>0</v>
      </c>
      <c r="I339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50</v>
      </c>
      <c r="K339" s="5" cm="1">
        <f t="array" ref="K339">IFERROR(AVERAGE(IF((OutputTable[GroupByKey]=OutputTable[[#This Row],[GroupByKey]]),(OutputTable[GroupByKey]=OutputTable[[#This Row],[GroupByKey]])*OutputTable[RecordedValue])),0)</f>
        <v>6.74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2.6711611783672518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339" s="5" cm="1">
        <f t="array" ref="O339">MIN(IF((OutputTable[GroupByKey]=OutputTable[[#This Row],[GroupByKey]]),(OutputTable[GroupByKey]=OutputTable[[#This Row],[GroupByKey]])*OutputTable[RecordedValue]))</f>
        <v>2</v>
      </c>
      <c r="P339" s="5" cm="1">
        <f t="array" ref="P339">MAX(IF((OutputTable[GroupByKey]=OutputTable[[#This Row],[GroupByKey]]),(OutputTable[GroupByKey]=OutputTable[[#This Row],[GroupByKey]])*OutputTable[RecordedValue]))</f>
        <v>16</v>
      </c>
    </row>
    <row r="340" spans="1:16" x14ac:dyDescent="0.25">
      <c r="A340" t="s">
        <v>68</v>
      </c>
      <c r="B340" t="s">
        <v>70</v>
      </c>
      <c r="C340">
        <v>6</v>
      </c>
      <c r="D340" t="s">
        <v>158</v>
      </c>
      <c r="E340" t="s">
        <v>123</v>
      </c>
      <c r="F340" t="s">
        <v>73</v>
      </c>
      <c r="G340">
        <v>6</v>
      </c>
      <c r="H340">
        <v>0</v>
      </c>
      <c r="I340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50</v>
      </c>
      <c r="K340" s="5" cm="1">
        <f t="array" ref="K340">IFERROR(AVERAGE(IF((OutputTable[GroupByKey]=OutputTable[[#This Row],[GroupByKey]]),(OutputTable[GroupByKey]=OutputTable[[#This Row],[GroupByKey]])*OutputTable[RecordedValue])),0)</f>
        <v>6.66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2.6233644078409171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340" s="5" cm="1">
        <f t="array" ref="O340">MIN(IF((OutputTable[GroupByKey]=OutputTable[[#This Row],[GroupByKey]]),(OutputTable[GroupByKey]=OutputTable[[#This Row],[GroupByKey]])*OutputTable[RecordedValue]))</f>
        <v>2</v>
      </c>
      <c r="P340" s="5" cm="1">
        <f t="array" ref="P340">MAX(IF((OutputTable[GroupByKey]=OutputTable[[#This Row],[GroupByKey]]),(OutputTable[GroupByKey]=OutputTable[[#This Row],[GroupByKey]])*OutputTable[RecordedValue]))</f>
        <v>16</v>
      </c>
    </row>
    <row r="341" spans="1:16" x14ac:dyDescent="0.25">
      <c r="A341" t="s">
        <v>68</v>
      </c>
      <c r="B341" t="s">
        <v>70</v>
      </c>
      <c r="C341">
        <v>6</v>
      </c>
      <c r="D341" t="s">
        <v>159</v>
      </c>
      <c r="E341" t="s">
        <v>125</v>
      </c>
      <c r="F341" t="s">
        <v>73</v>
      </c>
      <c r="G341">
        <v>1.8101607228550001</v>
      </c>
      <c r="H341">
        <v>0</v>
      </c>
      <c r="I341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50</v>
      </c>
      <c r="K341" s="5" cm="1">
        <f t="array" ref="K341">IFERROR(AVERAGE(IF((OutputTable[GroupByKey]=OutputTable[[#This Row],[GroupByKey]]),(OutputTable[GroupByKey]=OutputTable[[#This Row],[GroupByKey]])*OutputTable[RecordedValue])),0)</f>
        <v>1.713056712445395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0.74877386075301833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341" s="5" cm="1">
        <f t="array" ref="O341">MIN(IF((OutputTable[GroupByKey]=OutputTable[[#This Row],[GroupByKey]]),(OutputTable[GroupByKey]=OutputTable[[#This Row],[GroupByKey]])*OutputTable[RecordedValue]))</f>
        <v>0.396443199122197</v>
      </c>
      <c r="P341" s="5" cm="1">
        <f t="array" ref="P341">MAX(IF((OutputTable[GroupByKey]=OutputTable[[#This Row],[GroupByKey]]),(OutputTable[GroupByKey]=OutputTable[[#This Row],[GroupByKey]])*OutputTable[RecordedValue]))</f>
        <v>4.3293745592479498</v>
      </c>
    </row>
    <row r="342" spans="1:16" x14ac:dyDescent="0.25">
      <c r="A342" t="s">
        <v>68</v>
      </c>
      <c r="B342" t="s">
        <v>70</v>
      </c>
      <c r="C342">
        <v>6</v>
      </c>
      <c r="D342" t="s">
        <v>160</v>
      </c>
      <c r="E342" t="s">
        <v>127</v>
      </c>
      <c r="F342" t="s">
        <v>73</v>
      </c>
      <c r="G342">
        <v>60.645603796005098</v>
      </c>
      <c r="H342">
        <v>0</v>
      </c>
      <c r="I342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50</v>
      </c>
      <c r="K342" s="5" cm="1">
        <f t="array" ref="K342">IFERROR(AVERAGE(IF((OutputTable[GroupByKey]=OutputTable[[#This Row],[GroupByKey]]),(OutputTable[GroupByKey]=OutputTable[[#This Row],[GroupByKey]])*OutputTable[RecordedValue])),0)</f>
        <v>62.131345379112837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32.520844078842771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342" s="5" cm="1">
        <f t="array" ref="O342">MIN(IF((OutputTable[GroupByKey]=OutputTable[[#This Row],[GroupByKey]]),(OutputTable[GroupByKey]=OutputTable[[#This Row],[GroupByKey]])*OutputTable[RecordedValue]))</f>
        <v>13.9204055285142</v>
      </c>
      <c r="P342" s="5" cm="1">
        <f t="array" ref="P342">MAX(IF((OutputTable[GroupByKey]=OutputTable[[#This Row],[GroupByKey]]),(OutputTable[GroupByKey]=OutputTable[[#This Row],[GroupByKey]])*OutputTable[RecordedValue]))</f>
        <v>182.68949067350201</v>
      </c>
    </row>
    <row r="343" spans="1:16" x14ac:dyDescent="0.25">
      <c r="A343" t="s">
        <v>68</v>
      </c>
      <c r="B343" t="s">
        <v>70</v>
      </c>
      <c r="C343">
        <v>6</v>
      </c>
      <c r="D343" t="s">
        <v>161</v>
      </c>
      <c r="E343" t="s">
        <v>137</v>
      </c>
      <c r="F343" t="s">
        <v>107</v>
      </c>
      <c r="G343">
        <v>0.90508036142750004</v>
      </c>
      <c r="H343">
        <v>0</v>
      </c>
      <c r="I34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50</v>
      </c>
      <c r="K343" s="5" cm="1">
        <f t="array" ref="K343">IFERROR(AVERAGE(IF((OutputTable[GroupByKey]=OutputTable[[#This Row],[GroupByKey]]),(OutputTable[GroupByKey]=OutputTable[[#This Row],[GroupByKey]])*OutputTable[RecordedValue])),0)</f>
        <v>0.85652835622269752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0.37438693037650955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343" s="5" cm="1">
        <f t="array" ref="O343">MIN(IF((OutputTable[GroupByKey]=OutputTable[[#This Row],[GroupByKey]]),(OutputTable[GroupByKey]=OutputTable[[#This Row],[GroupByKey]])*OutputTable[RecordedValue]))</f>
        <v>0.198221599561099</v>
      </c>
      <c r="P343" s="5" cm="1">
        <f t="array" ref="P343">MAX(IF((OutputTable[GroupByKey]=OutputTable[[#This Row],[GroupByKey]]),(OutputTable[GroupByKey]=OutputTable[[#This Row],[GroupByKey]])*OutputTable[RecordedValue]))</f>
        <v>2.16468727962397</v>
      </c>
    </row>
    <row r="344" spans="1:16" x14ac:dyDescent="0.25">
      <c r="A344" t="s">
        <v>68</v>
      </c>
      <c r="B344" t="s">
        <v>70</v>
      </c>
      <c r="C344">
        <v>6</v>
      </c>
      <c r="D344" t="s">
        <v>162</v>
      </c>
      <c r="E344" t="s">
        <v>139</v>
      </c>
      <c r="F344" t="s">
        <v>107</v>
      </c>
      <c r="G344">
        <v>11.094919638572501</v>
      </c>
      <c r="H344">
        <v>0</v>
      </c>
      <c r="I34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50</v>
      </c>
      <c r="K344" s="5" cm="1">
        <f t="array" ref="K344">IFERROR(AVERAGE(IF((OutputTable[GroupByKey]=OutputTable[[#This Row],[GroupByKey]]),(OutputTable[GroupByKey]=OutputTable[[#This Row],[GroupByKey]])*OutputTable[RecordedValue])),0)</f>
        <v>11.137209966710371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0.38257169656624557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344" s="5" cm="1">
        <f t="array" ref="O344">MIN(IF((OutputTable[GroupByKey]=OutputTable[[#This Row],[GroupByKey]]),(OutputTable[GroupByKey]=OutputTable[[#This Row],[GroupByKey]])*OutputTable[RecordedValue]))</f>
        <v>9.8353127203760309</v>
      </c>
      <c r="P344" s="5" cm="1">
        <f t="array" ref="P344">MAX(IF((OutputTable[GroupByKey]=OutputTable[[#This Row],[GroupByKey]]),(OutputTable[GroupByKey]=OutputTable[[#This Row],[GroupByKey]])*OutputTable[RecordedValue]))</f>
        <v>11.8017784004389</v>
      </c>
    </row>
    <row r="345" spans="1:16" x14ac:dyDescent="0.25">
      <c r="A345" t="s">
        <v>68</v>
      </c>
      <c r="B345" t="s">
        <v>70</v>
      </c>
      <c r="C345">
        <v>6</v>
      </c>
      <c r="D345" t="s">
        <v>163</v>
      </c>
      <c r="E345" t="s">
        <v>164</v>
      </c>
      <c r="F345" t="s">
        <v>107</v>
      </c>
      <c r="G345">
        <v>6</v>
      </c>
      <c r="H345">
        <v>0</v>
      </c>
      <c r="I34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50</v>
      </c>
      <c r="K345" s="5" cm="1">
        <f t="array" ref="K345">IFERROR(AVERAGE(IF((OutputTable[GroupByKey]=OutputTable[[#This Row],[GroupByKey]]),(OutputTable[GroupByKey]=OutputTable[[#This Row],[GroupByKey]])*OutputTable[RecordedValue])),0)</f>
        <v>6.72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2.6729178430917711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345" s="5" cm="1">
        <f t="array" ref="O345">MIN(IF((OutputTable[GroupByKey]=OutputTable[[#This Row],[GroupByKey]]),(OutputTable[GroupByKey]=OutputTable[[#This Row],[GroupByKey]])*OutputTable[RecordedValue]))</f>
        <v>2</v>
      </c>
      <c r="P345" s="5" cm="1">
        <f t="array" ref="P345">MAX(IF((OutputTable[GroupByKey]=OutputTable[[#This Row],[GroupByKey]]),(OutputTable[GroupByKey]=OutputTable[[#This Row],[GroupByKey]])*OutputTable[RecordedValue]))</f>
        <v>16</v>
      </c>
    </row>
    <row r="346" spans="1:16" x14ac:dyDescent="0.25">
      <c r="A346" t="s">
        <v>68</v>
      </c>
      <c r="B346" t="s">
        <v>70</v>
      </c>
      <c r="C346">
        <v>6</v>
      </c>
      <c r="D346" t="s">
        <v>165</v>
      </c>
      <c r="E346" t="s">
        <v>166</v>
      </c>
      <c r="F346" t="s">
        <v>107</v>
      </c>
      <c r="G346">
        <v>7.5423363452291697E-2</v>
      </c>
      <c r="H346">
        <v>0</v>
      </c>
      <c r="I34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50</v>
      </c>
      <c r="K346" s="5" cm="1">
        <f t="array" ref="K346">IFERROR(AVERAGE(IF((OutputTable[GroupByKey]=OutputTable[[#This Row],[GroupByKey]]),(OutputTable[GroupByKey]=OutputTable[[#This Row],[GroupByKey]])*OutputTable[RecordedValue])),0)</f>
        <v>7.1899169440802421E-2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3.1880974713854024E-2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346" s="5" cm="1">
        <f t="array" ref="O346">MIN(IF((OutputTable[GroupByKey]=OutputTable[[#This Row],[GroupByKey]]),(OutputTable[GroupByKey]=OutputTable[[#This Row],[GroupByKey]])*OutputTable[RecordedValue]))</f>
        <v>1.6518466630091499E-2</v>
      </c>
      <c r="P346" s="5" cm="1">
        <f t="array" ref="P346">MAX(IF((OutputTable[GroupByKey]=OutputTable[[#This Row],[GroupByKey]]),(OutputTable[GroupByKey]=OutputTable[[#This Row],[GroupByKey]])*OutputTable[RecordedValue]))</f>
        <v>0.18039060663533099</v>
      </c>
    </row>
    <row r="347" spans="1:16" x14ac:dyDescent="0.25">
      <c r="A347" t="s">
        <v>68</v>
      </c>
      <c r="B347" t="s">
        <v>70</v>
      </c>
      <c r="C347">
        <v>6</v>
      </c>
      <c r="D347" t="s">
        <v>167</v>
      </c>
      <c r="E347" t="s">
        <v>142</v>
      </c>
      <c r="F347" t="s">
        <v>107</v>
      </c>
      <c r="G347">
        <v>0</v>
      </c>
      <c r="H347">
        <v>0</v>
      </c>
      <c r="I34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50</v>
      </c>
      <c r="K347" s="5" cm="1">
        <f t="array" ref="K347">IFERROR(AVERAGE(IF((OutputTable[GroupByKey]=OutputTable[[#This Row],[GroupByKey]]),(OutputTable[GroupByKey]=OutputTable[[#This Row],[GroupByKey]])*OutputTable[RecordedValue])),0)</f>
        <v>0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0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7" s="5" cm="1">
        <f t="array" ref="O347">MIN(IF((OutputTable[GroupByKey]=OutputTable[[#This Row],[GroupByKey]]),(OutputTable[GroupByKey]=OutputTable[[#This Row],[GroupByKey]])*OutputTable[RecordedValue]))</f>
        <v>0</v>
      </c>
      <c r="P347" s="5" cm="1">
        <f t="array" ref="P347">MAX(IF((OutputTable[GroupByKey]=OutputTable[[#This Row],[GroupByKey]]),(OutputTable[GroupByKey]=OutputTable[[#This Row],[GroupByKey]])*OutputTable[RecordedValue]))</f>
        <v>0</v>
      </c>
    </row>
    <row r="348" spans="1:16" x14ac:dyDescent="0.25">
      <c r="A348" t="s">
        <v>68</v>
      </c>
      <c r="B348" t="s">
        <v>70</v>
      </c>
      <c r="C348">
        <v>6</v>
      </c>
      <c r="D348" t="s">
        <v>168</v>
      </c>
      <c r="E348" t="s">
        <v>123</v>
      </c>
      <c r="F348" t="s">
        <v>129</v>
      </c>
      <c r="G348">
        <v>140</v>
      </c>
      <c r="H348">
        <v>0</v>
      </c>
      <c r="I348" s="5" t="str">
        <f>OutputTable[[#This Row],[ProjectName]]&amp;OutputTable[[#This Row],[Name]]&amp;OutputTable[[#This Row],[Type]]&amp;OutputTable[[#This Row],[Source]]</f>
        <v>Airport Security AnalysisSystem.NumberOutNumber OutSystem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50</v>
      </c>
      <c r="K348" s="5" cm="1">
        <f t="array" ref="K348">IFERROR(AVERAGE(IF((OutputTable[GroupByKey]=OutputTable[[#This Row],[GroupByKey]]),(OutputTable[GroupByKey]=OutputTable[[#This Row],[GroupByKey]])*OutputTable[RecordedValue])),0)</f>
        <v>141.38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1.9988772358705846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348" s="5" cm="1">
        <f t="array" ref="O348">MIN(IF((OutputTable[GroupByKey]=OutputTable[[#This Row],[GroupByKey]]),(OutputTable[GroupByKey]=OutputTable[[#This Row],[GroupByKey]])*OutputTable[RecordedValue]))</f>
        <v>134</v>
      </c>
      <c r="P348" s="5" cm="1">
        <f t="array" ref="P348">MAX(IF((OutputTable[GroupByKey]=OutputTable[[#This Row],[GroupByKey]]),(OutputTable[GroupByKey]=OutputTable[[#This Row],[GroupByKey]])*OutputTable[RecordedValue]))</f>
        <v>144</v>
      </c>
    </row>
    <row r="349" spans="1:16" x14ac:dyDescent="0.25">
      <c r="A349" t="s">
        <v>68</v>
      </c>
      <c r="B349" t="s">
        <v>70</v>
      </c>
      <c r="C349">
        <v>6</v>
      </c>
      <c r="D349" t="s">
        <v>169</v>
      </c>
      <c r="E349" t="s">
        <v>91</v>
      </c>
      <c r="F349" t="s">
        <v>129</v>
      </c>
      <c r="G349">
        <v>71.556719032677506</v>
      </c>
      <c r="H349">
        <v>0</v>
      </c>
      <c r="I349" s="5" t="str">
        <f>OutputTable[[#This Row],[ProjectName]]&amp;OutputTable[[#This Row],[Name]]&amp;OutputTable[[#This Row],[Type]]&amp;OutputTable[[#This Row],[Source]]</f>
        <v>Airport Security AnalysisSystem.TotalCostTotal CostSystem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50</v>
      </c>
      <c r="K349" s="5" cm="1">
        <f t="array" ref="K349">IFERROR(AVERAGE(IF((OutputTable[GroupByKey]=OutputTable[[#This Row],[GroupByKey]]),(OutputTable[GroupByKey]=OutputTable[[#This Row],[GroupByKey]])*OutputTable[RecordedValue])),0)</f>
        <v>71.709517489708347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0.25019982121987089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349" s="5" cm="1">
        <f t="array" ref="O349">MIN(IF((OutputTable[GroupByKey]=OutputTable[[#This Row],[GroupByKey]]),(OutputTable[GroupByKey]=OutputTable[[#This Row],[GroupByKey]])*OutputTable[RecordedValue]))</f>
        <v>70.826954480567906</v>
      </c>
      <c r="P349" s="5" cm="1">
        <f t="array" ref="P349">MAX(IF((OutputTable[GroupByKey]=OutputTable[[#This Row],[GroupByKey]]),(OutputTable[GroupByKey]=OutputTable[[#This Row],[GroupByKey]])*OutputTable[RecordedValue]))</f>
        <v>72</v>
      </c>
    </row>
    <row r="350" spans="1:16" x14ac:dyDescent="0.25">
      <c r="A350" t="s">
        <v>68</v>
      </c>
      <c r="B350" t="s">
        <v>70</v>
      </c>
      <c r="C350">
        <v>6</v>
      </c>
      <c r="D350" t="s">
        <v>170</v>
      </c>
      <c r="E350" t="s">
        <v>137</v>
      </c>
      <c r="F350" t="s">
        <v>107</v>
      </c>
      <c r="G350">
        <v>29.8331910666294</v>
      </c>
      <c r="H350">
        <v>0</v>
      </c>
      <c r="I35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50</v>
      </c>
      <c r="K350" s="5" cm="1">
        <f t="array" ref="K350">IFERROR(AVERAGE(IF((OutputTable[GroupByKey]=OutputTable[[#This Row],[GroupByKey]]),(OutputTable[GroupByKey]=OutputTable[[#This Row],[GroupByKey]])*OutputTable[RecordedValue])),0)</f>
        <v>28.690256747996941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1.6276098461399904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350" s="5" cm="1">
        <f t="array" ref="O350">MIN(IF((OutputTable[GroupByKey]=OutputTable[[#This Row],[GroupByKey]]),(OutputTable[GroupByKey]=OutputTable[[#This Row],[GroupByKey]])*OutputTable[RecordedValue]))</f>
        <v>25.696659959072399</v>
      </c>
      <c r="P350" s="5" cm="1">
        <f t="array" ref="P350">MAX(IF((OutputTable[GroupByKey]=OutputTable[[#This Row],[GroupByKey]]),(OutputTable[GroupByKey]=OutputTable[[#This Row],[GroupByKey]])*OutputTable[RecordedValue]))</f>
        <v>33.838759418460498</v>
      </c>
    </row>
    <row r="351" spans="1:16" x14ac:dyDescent="0.25">
      <c r="A351" t="s">
        <v>68</v>
      </c>
      <c r="B351" t="s">
        <v>70</v>
      </c>
      <c r="C351">
        <v>6</v>
      </c>
      <c r="D351" t="s">
        <v>171</v>
      </c>
      <c r="E351" t="s">
        <v>139</v>
      </c>
      <c r="F351" t="s">
        <v>107</v>
      </c>
      <c r="G351">
        <v>5.9451684497094002</v>
      </c>
      <c r="H351">
        <v>0</v>
      </c>
      <c r="I35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50</v>
      </c>
      <c r="K351" s="5" cm="1">
        <f t="array" ref="K351">IFERROR(AVERAGE(IF((OutputTable[GroupByKey]=OutputTable[[#This Row],[GroupByKey]]),(OutputTable[GroupByKey]=OutputTable[[#This Row],[GroupByKey]])*OutputTable[RecordedValue])),0)</f>
        <v>7.1431715332986858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1.6630080132730225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351" s="5" cm="1">
        <f t="array" ref="O351">MIN(IF((OutputTable[GroupByKey]=OutputTable[[#This Row],[GroupByKey]]),(OutputTable[GroupByKey]=OutputTable[[#This Row],[GroupByKey]])*OutputTable[RecordedValue]))</f>
        <v>2.14775272896172</v>
      </c>
      <c r="P351" s="5" cm="1">
        <f t="array" ref="P351">MAX(IF((OutputTable[GroupByKey]=OutputTable[[#This Row],[GroupByKey]]),(OutputTable[GroupByKey]=OutputTable[[#This Row],[GroupByKey]])*OutputTable[RecordedValue]))</f>
        <v>10.273767747096599</v>
      </c>
    </row>
    <row r="352" spans="1:16" x14ac:dyDescent="0.25">
      <c r="A352" t="s">
        <v>68</v>
      </c>
      <c r="B352" t="s">
        <v>70</v>
      </c>
      <c r="C352">
        <v>6</v>
      </c>
      <c r="D352" t="s">
        <v>172</v>
      </c>
      <c r="E352" t="s">
        <v>164</v>
      </c>
      <c r="F352" t="s">
        <v>107</v>
      </c>
      <c r="G352">
        <v>297</v>
      </c>
      <c r="H352">
        <v>0</v>
      </c>
      <c r="I35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50</v>
      </c>
      <c r="K352" s="5" cm="1">
        <f t="array" ref="K352">IFERROR(AVERAGE(IF((OutputTable[GroupByKey]=OutputTable[[#This Row],[GroupByKey]]),(OutputTable[GroupByKey]=OutputTable[[#This Row],[GroupByKey]])*OutputTable[RecordedValue])),0)</f>
        <v>299.54000000000002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4.8873430868908301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352" s="5" cm="1">
        <f t="array" ref="O352">MIN(IF((OutputTable[GroupByKey]=OutputTable[[#This Row],[GroupByKey]]),(OutputTable[GroupByKey]=OutputTable[[#This Row],[GroupByKey]])*OutputTable[RecordedValue]))</f>
        <v>289</v>
      </c>
      <c r="P352" s="5" cm="1">
        <f t="array" ref="P352">MAX(IF((OutputTable[GroupByKey]=OutputTable[[#This Row],[GroupByKey]]),(OutputTable[GroupByKey]=OutputTable[[#This Row],[GroupByKey]])*OutputTable[RecordedValue]))</f>
        <v>313</v>
      </c>
    </row>
    <row r="353" spans="1:16" x14ac:dyDescent="0.25">
      <c r="A353" t="s">
        <v>68</v>
      </c>
      <c r="B353" t="s">
        <v>70</v>
      </c>
      <c r="C353">
        <v>6</v>
      </c>
      <c r="D353" t="s">
        <v>173</v>
      </c>
      <c r="E353" t="s">
        <v>166</v>
      </c>
      <c r="F353" t="s">
        <v>107</v>
      </c>
      <c r="G353">
        <v>0.83485643195251702</v>
      </c>
      <c r="H353">
        <v>0</v>
      </c>
      <c r="I35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50</v>
      </c>
      <c r="K353" s="5" cm="1">
        <f t="array" ref="K353">IFERROR(AVERAGE(IF((OutputTable[GroupByKey]=OutputTable[[#This Row],[GroupByKey]]),(OutputTable[GroupByKey]=OutputTable[[#This Row],[GroupByKey]])*OutputTable[RecordedValue])),0)</f>
        <v>0.80157856851948073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4.6194667035361667E-2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353" s="5" cm="1">
        <f t="array" ref="O353">MIN(IF((OutputTable[GroupByKey]=OutputTable[[#This Row],[GroupByKey]]),(OutputTable[GroupByKey]=OutputTable[[#This Row],[GroupByKey]])*OutputTable[RecordedValue]))</f>
        <v>0.71461756258065101</v>
      </c>
      <c r="P353" s="5" cm="1">
        <f t="array" ref="P353">MAX(IF((OutputTable[GroupByKey]=OutputTable[[#This Row],[GroupByKey]]),(OutputTable[GroupByKey]=OutputTable[[#This Row],[GroupByKey]])*OutputTable[RecordedValue]))</f>
        <v>0.94034020197328605</v>
      </c>
    </row>
    <row r="354" spans="1:16" x14ac:dyDescent="0.25">
      <c r="A354" t="s">
        <v>68</v>
      </c>
      <c r="B354" t="s">
        <v>70</v>
      </c>
      <c r="C354">
        <v>6</v>
      </c>
      <c r="D354" t="s">
        <v>174</v>
      </c>
      <c r="E354" t="s">
        <v>142</v>
      </c>
      <c r="F354" t="s">
        <v>107</v>
      </c>
      <c r="G354">
        <v>0</v>
      </c>
      <c r="H354">
        <v>0</v>
      </c>
      <c r="I35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50</v>
      </c>
      <c r="K354" s="5" cm="1">
        <f t="array" ref="K354">IFERROR(AVERAGE(IF((OutputTable[GroupByKey]=OutputTable[[#This Row],[GroupByKey]]),(OutputTable[GroupByKey]=OutputTable[[#This Row],[GroupByKey]])*OutputTable[RecordedValue])),0)</f>
        <v>0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0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4" s="5" cm="1">
        <f t="array" ref="O354">MIN(IF((OutputTable[GroupByKey]=OutputTable[[#This Row],[GroupByKey]]),(OutputTable[GroupByKey]=OutputTable[[#This Row],[GroupByKey]])*OutputTable[RecordedValue]))</f>
        <v>0</v>
      </c>
      <c r="P354" s="5" cm="1">
        <f t="array" ref="P354">MAX(IF((OutputTable[GroupByKey]=OutputTable[[#This Row],[GroupByKey]]),(OutputTable[GroupByKey]=OutputTable[[#This Row],[GroupByKey]])*OutputTable[RecordedValue]))</f>
        <v>0</v>
      </c>
    </row>
    <row r="355" spans="1:16" x14ac:dyDescent="0.25">
      <c r="A355" t="s">
        <v>68</v>
      </c>
      <c r="B355" t="s">
        <v>70</v>
      </c>
      <c r="C355">
        <v>6</v>
      </c>
      <c r="D355" t="s">
        <v>175</v>
      </c>
      <c r="E355" t="s">
        <v>113</v>
      </c>
      <c r="F355" t="s">
        <v>73</v>
      </c>
      <c r="G355">
        <v>38.997563027477597</v>
      </c>
      <c r="H355">
        <v>0</v>
      </c>
      <c r="I35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50</v>
      </c>
      <c r="K355" s="5" cm="1">
        <f t="array" ref="K355">IFERROR(AVERAGE(IF((OutputTable[GroupByKey]=OutputTable[[#This Row],[GroupByKey]]),(OutputTable[GroupByKey]=OutputTable[[#This Row],[GroupByKey]])*OutputTable[RecordedValue])),0)</f>
        <v>36.017962320863354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2.1447750669597334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355" s="5" cm="1">
        <f t="array" ref="O355">MIN(IF((OutputTable[GroupByKey]=OutputTable[[#This Row],[GroupByKey]]),(OutputTable[GroupByKey]=OutputTable[[#This Row],[GroupByKey]])*OutputTable[RecordedValue]))</f>
        <v>31.355296128801101</v>
      </c>
      <c r="P355" s="5" cm="1">
        <f t="array" ref="P355">MAX(IF((OutputTable[GroupByKey]=OutputTable[[#This Row],[GroupByKey]]),(OutputTable[GroupByKey]=OutputTable[[#This Row],[GroupByKey]])*OutputTable[RecordedValue]))</f>
        <v>42.047742044042501</v>
      </c>
    </row>
    <row r="356" spans="1:16" x14ac:dyDescent="0.25">
      <c r="A356" t="s">
        <v>68</v>
      </c>
      <c r="B356" t="s">
        <v>70</v>
      </c>
      <c r="C356">
        <v>6</v>
      </c>
      <c r="D356" t="s">
        <v>176</v>
      </c>
      <c r="E356" t="s">
        <v>115</v>
      </c>
      <c r="F356" t="s">
        <v>73</v>
      </c>
      <c r="G356">
        <v>1169.92689082433</v>
      </c>
      <c r="H356">
        <v>0</v>
      </c>
      <c r="I35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50</v>
      </c>
      <c r="K356" s="5" cm="1">
        <f t="array" ref="K356">IFERROR(AVERAGE(IF((OutputTable[GroupByKey]=OutputTable[[#This Row],[GroupByKey]]),(OutputTable[GroupByKey]=OutputTable[[#This Row],[GroupByKey]])*OutputTable[RecordedValue])),0)</f>
        <v>1080.5388696259006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64.343252008792561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356" s="5" cm="1">
        <f t="array" ref="O356">MIN(IF((OutputTable[GroupByKey]=OutputTable[[#This Row],[GroupByKey]]),(OutputTable[GroupByKey]=OutputTable[[#This Row],[GroupByKey]])*OutputTable[RecordedValue]))</f>
        <v>940.65888386403196</v>
      </c>
      <c r="P356" s="5" cm="1">
        <f t="array" ref="P356">MAX(IF((OutputTable[GroupByKey]=OutputTable[[#This Row],[GroupByKey]]),(OutputTable[GroupByKey]=OutputTable[[#This Row],[GroupByKey]])*OutputTable[RecordedValue]))</f>
        <v>1261.4322613212801</v>
      </c>
    </row>
    <row r="357" spans="1:16" x14ac:dyDescent="0.25">
      <c r="A357" t="s">
        <v>68</v>
      </c>
      <c r="B357" t="s">
        <v>70</v>
      </c>
      <c r="C357">
        <v>6</v>
      </c>
      <c r="D357" t="s">
        <v>177</v>
      </c>
      <c r="E357" t="s">
        <v>117</v>
      </c>
      <c r="F357" t="s">
        <v>73</v>
      </c>
      <c r="G357">
        <v>0</v>
      </c>
      <c r="H357">
        <v>0</v>
      </c>
      <c r="I35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50</v>
      </c>
      <c r="K357" s="5" cm="1">
        <f t="array" ref="K357">IFERROR(AVERAGE(IF((OutputTable[GroupByKey]=OutputTable[[#This Row],[GroupByKey]]),(OutputTable[GroupByKey]=OutputTable[[#This Row],[GroupByKey]])*OutputTable[RecordedValue])),0)</f>
        <v>0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0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7" s="5" cm="1">
        <f t="array" ref="O357">MIN(IF((OutputTable[GroupByKey]=OutputTable[[#This Row],[GroupByKey]]),(OutputTable[GroupByKey]=OutputTable[[#This Row],[GroupByKey]])*OutputTable[RecordedValue]))</f>
        <v>0</v>
      </c>
      <c r="P357" s="5" cm="1">
        <f t="array" ref="P357">MAX(IF((OutputTable[GroupByKey]=OutputTable[[#This Row],[GroupByKey]]),(OutputTable[GroupByKey]=OutputTable[[#This Row],[GroupByKey]])*OutputTable[RecordedValue]))</f>
        <v>0</v>
      </c>
    </row>
    <row r="358" spans="1:16" x14ac:dyDescent="0.25">
      <c r="A358" t="s">
        <v>68</v>
      </c>
      <c r="B358" t="s">
        <v>70</v>
      </c>
      <c r="C358">
        <v>6</v>
      </c>
      <c r="D358" t="s">
        <v>178</v>
      </c>
      <c r="E358" t="s">
        <v>119</v>
      </c>
      <c r="F358" t="s">
        <v>73</v>
      </c>
      <c r="G358">
        <v>944.38881493412805</v>
      </c>
      <c r="H358">
        <v>0</v>
      </c>
      <c r="I35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50</v>
      </c>
      <c r="K358" s="5" cm="1">
        <f t="array" ref="K358">IFERROR(AVERAGE(IF((OutputTable[GroupByKey]=OutputTable[[#This Row],[GroupByKey]]),(OutputTable[GroupByKey]=OutputTable[[#This Row],[GroupByKey]])*OutputTable[RecordedValue])),0)</f>
        <v>647.33233797243315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612.63054444116835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358" s="5" cm="1">
        <f t="array" ref="O358">MIN(IF((OutputTable[GroupByKey]=OutputTable[[#This Row],[GroupByKey]]),(OutputTable[GroupByKey]=OutputTable[[#This Row],[GroupByKey]])*OutputTable[RecordedValue]))</f>
        <v>135.75868551570699</v>
      </c>
      <c r="P358" s="5" cm="1">
        <f t="array" ref="P358">MAX(IF((OutputTable[GroupByKey]=OutputTable[[#This Row],[GroupByKey]]),(OutputTable[GroupByKey]=OutputTable[[#This Row],[GroupByKey]])*OutputTable[RecordedValue]))</f>
        <v>3953.48057040094</v>
      </c>
    </row>
    <row r="359" spans="1:16" x14ac:dyDescent="0.25">
      <c r="A359" t="s">
        <v>68</v>
      </c>
      <c r="B359" t="s">
        <v>70</v>
      </c>
      <c r="C359">
        <v>6</v>
      </c>
      <c r="D359" t="s">
        <v>179</v>
      </c>
      <c r="E359" t="s">
        <v>121</v>
      </c>
      <c r="F359" t="s">
        <v>73</v>
      </c>
      <c r="G359">
        <v>142</v>
      </c>
      <c r="H359">
        <v>0</v>
      </c>
      <c r="I35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50</v>
      </c>
      <c r="K359" s="5" cm="1">
        <f t="array" ref="K359">IFERROR(AVERAGE(IF((OutputTable[GroupByKey]=OutputTable[[#This Row],[GroupByKey]]),(OutputTable[GroupByKey]=OutputTable[[#This Row],[GroupByKey]])*OutputTable[RecordedValue])),0)</f>
        <v>139.02000000000001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2.0651629376840162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359" s="5" cm="1">
        <f t="array" ref="O359">MIN(IF((OutputTable[GroupByKey]=OutputTable[[#This Row],[GroupByKey]]),(OutputTable[GroupByKey]=OutputTable[[#This Row],[GroupByKey]])*OutputTable[RecordedValue]))</f>
        <v>133</v>
      </c>
      <c r="P359" s="5" cm="1">
        <f t="array" ref="P359">MAX(IF((OutputTable[GroupByKey]=OutputTable[[#This Row],[GroupByKey]]),(OutputTable[GroupByKey]=OutputTable[[#This Row],[GroupByKey]])*OutputTable[RecordedValue]))</f>
        <v>142</v>
      </c>
    </row>
    <row r="360" spans="1:16" x14ac:dyDescent="0.25">
      <c r="A360" t="s">
        <v>68</v>
      </c>
      <c r="B360" t="s">
        <v>70</v>
      </c>
      <c r="C360">
        <v>6</v>
      </c>
      <c r="D360" t="s">
        <v>180</v>
      </c>
      <c r="E360" t="s">
        <v>123</v>
      </c>
      <c r="F360" t="s">
        <v>73</v>
      </c>
      <c r="G360">
        <v>138</v>
      </c>
      <c r="H360">
        <v>0</v>
      </c>
      <c r="I36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50</v>
      </c>
      <c r="K360" s="5" cm="1">
        <f t="array" ref="K360">IFERROR(AVERAGE(IF((OutputTable[GroupByKey]=OutputTable[[#This Row],[GroupByKey]]),(OutputTable[GroupByKey]=OutputTable[[#This Row],[GroupByKey]])*OutputTable[RecordedValue])),0)</f>
        <v>137.02000000000001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2.4618725244274162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360" s="5" cm="1">
        <f t="array" ref="O360">MIN(IF((OutputTable[GroupByKey]=OutputTable[[#This Row],[GroupByKey]]),(OutputTable[GroupByKey]=OutputTable[[#This Row],[GroupByKey]])*OutputTable[RecordedValue]))</f>
        <v>130</v>
      </c>
      <c r="P360" s="5" cm="1">
        <f t="array" ref="P360">MAX(IF((OutputTable[GroupByKey]=OutputTable[[#This Row],[GroupByKey]]),(OutputTable[GroupByKey]=OutputTable[[#This Row],[GroupByKey]])*OutputTable[RecordedValue]))</f>
        <v>141</v>
      </c>
    </row>
    <row r="361" spans="1:16" x14ac:dyDescent="0.25">
      <c r="A361" t="s">
        <v>68</v>
      </c>
      <c r="B361" t="s">
        <v>70</v>
      </c>
      <c r="C361">
        <v>6</v>
      </c>
      <c r="D361" t="s">
        <v>181</v>
      </c>
      <c r="E361" t="s">
        <v>125</v>
      </c>
      <c r="F361" t="s">
        <v>73</v>
      </c>
      <c r="G361">
        <v>38.997563027477597</v>
      </c>
      <c r="H361">
        <v>0</v>
      </c>
      <c r="I36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50</v>
      </c>
      <c r="K361" s="5" cm="1">
        <f t="array" ref="K361">IFERROR(AVERAGE(IF((OutputTable[GroupByKey]=OutputTable[[#This Row],[GroupByKey]]),(OutputTable[GroupByKey]=OutputTable[[#This Row],[GroupByKey]])*OutputTable[RecordedValue])),0)</f>
        <v>36.017962320863354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2.1447750669597334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361" s="5" cm="1">
        <f t="array" ref="O361">MIN(IF((OutputTable[GroupByKey]=OutputTable[[#This Row],[GroupByKey]]),(OutputTable[GroupByKey]=OutputTable[[#This Row],[GroupByKey]])*OutputTable[RecordedValue]))</f>
        <v>31.355296128801101</v>
      </c>
      <c r="P361" s="5" cm="1">
        <f t="array" ref="P361">MAX(IF((OutputTable[GroupByKey]=OutputTable[[#This Row],[GroupByKey]]),(OutputTable[GroupByKey]=OutputTable[[#This Row],[GroupByKey]])*OutputTable[RecordedValue]))</f>
        <v>42.047742044042501</v>
      </c>
    </row>
    <row r="362" spans="1:16" x14ac:dyDescent="0.25">
      <c r="A362" t="s">
        <v>68</v>
      </c>
      <c r="B362" t="s">
        <v>70</v>
      </c>
      <c r="C362">
        <v>6</v>
      </c>
      <c r="D362" t="s">
        <v>182</v>
      </c>
      <c r="E362" t="s">
        <v>127</v>
      </c>
      <c r="F362" t="s">
        <v>73</v>
      </c>
      <c r="G362">
        <v>2114.3157057584599</v>
      </c>
      <c r="H362">
        <v>0</v>
      </c>
      <c r="I36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50</v>
      </c>
      <c r="K362" s="5" cm="1">
        <f t="array" ref="K362">IFERROR(AVERAGE(IF((OutputTable[GroupByKey]=OutputTable[[#This Row],[GroupByKey]]),(OutputTable[GroupByKey]=OutputTable[[#This Row],[GroupByKey]])*OutputTable[RecordedValue])),0)</f>
        <v>1727.8712075983335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660.11760417939672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362" s="5" cm="1">
        <f t="array" ref="O362">MIN(IF((OutputTable[GroupByKey]=OutputTable[[#This Row],[GroupByKey]]),(OutputTable[GroupByKey]=OutputTable[[#This Row],[GroupByKey]])*OutputTable[RecordedValue]))</f>
        <v>1102.70221979086</v>
      </c>
      <c r="P362" s="5" cm="1">
        <f t="array" ref="P362">MAX(IF((OutputTable[GroupByKey]=OutputTable[[#This Row],[GroupByKey]]),(OutputTable[GroupByKey]=OutputTable[[#This Row],[GroupByKey]])*OutputTable[RecordedValue]))</f>
        <v>5214.9128317222203</v>
      </c>
    </row>
    <row r="363" spans="1:16" x14ac:dyDescent="0.25">
      <c r="A363" t="s">
        <v>68</v>
      </c>
      <c r="B363" t="s">
        <v>70</v>
      </c>
      <c r="C363">
        <v>6</v>
      </c>
      <c r="D363" t="s">
        <v>183</v>
      </c>
      <c r="E363" t="s">
        <v>137</v>
      </c>
      <c r="F363" t="s">
        <v>107</v>
      </c>
      <c r="G363">
        <v>19.498781513738798</v>
      </c>
      <c r="H363">
        <v>0</v>
      </c>
      <c r="I36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50</v>
      </c>
      <c r="K363" s="5" cm="1">
        <f t="array" ref="K363">IFERROR(AVERAGE(IF((OutputTable[GroupByKey]=OutputTable[[#This Row],[GroupByKey]]),(OutputTable[GroupByKey]=OutputTable[[#This Row],[GroupByKey]])*OutputTable[RecordedValue])),0)</f>
        <v>18.008981160431681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1.0723875334798758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363" s="5" cm="1">
        <f t="array" ref="O363">MIN(IF((OutputTable[GroupByKey]=OutputTable[[#This Row],[GroupByKey]]),(OutputTable[GroupByKey]=OutputTable[[#This Row],[GroupByKey]])*OutputTable[RecordedValue]))</f>
        <v>15.677648064400501</v>
      </c>
      <c r="P363" s="5" cm="1">
        <f t="array" ref="P363">MAX(IF((OutputTable[GroupByKey]=OutputTable[[#This Row],[GroupByKey]]),(OutputTable[GroupByKey]=OutputTable[[#This Row],[GroupByKey]])*OutputTable[RecordedValue]))</f>
        <v>21.0238710220213</v>
      </c>
    </row>
    <row r="364" spans="1:16" x14ac:dyDescent="0.25">
      <c r="A364" t="s">
        <v>68</v>
      </c>
      <c r="B364" t="s">
        <v>70</v>
      </c>
      <c r="C364">
        <v>6</v>
      </c>
      <c r="D364" t="s">
        <v>184</v>
      </c>
      <c r="E364" t="s">
        <v>139</v>
      </c>
      <c r="F364" t="s">
        <v>107</v>
      </c>
      <c r="G364">
        <v>4.2795780025999397</v>
      </c>
      <c r="H364">
        <v>0</v>
      </c>
      <c r="I36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50</v>
      </c>
      <c r="K364" s="5" cm="1">
        <f t="array" ref="K364">IFERROR(AVERAGE(IF((OutputTable[GroupByKey]=OutputTable[[#This Row],[GroupByKey]]),(OutputTable[GroupByKey]=OutputTable[[#This Row],[GroupByKey]])*OutputTable[RecordedValue])),0)</f>
        <v>5.873369725047966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1.0900756873751687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364" s="5" cm="1">
        <f t="array" ref="O364">MIN(IF((OutputTable[GroupByKey]=OutputTable[[#This Row],[GroupByKey]]),(OutputTable[GroupByKey]=OutputTable[[#This Row],[GroupByKey]])*OutputTable[RecordedValue]))</f>
        <v>2.9626411254009901</v>
      </c>
      <c r="P364" s="5" cm="1">
        <f t="array" ref="P364">MAX(IF((OutputTable[GroupByKey]=OutputTable[[#This Row],[GroupByKey]]),(OutputTable[GroupByKey]=OutputTable[[#This Row],[GroupByKey]])*OutputTable[RecordedValue]))</f>
        <v>8.2927796417684707</v>
      </c>
    </row>
    <row r="365" spans="1:16" x14ac:dyDescent="0.25">
      <c r="A365" t="s">
        <v>68</v>
      </c>
      <c r="B365" t="s">
        <v>70</v>
      </c>
      <c r="C365">
        <v>6</v>
      </c>
      <c r="D365" t="s">
        <v>185</v>
      </c>
      <c r="E365" t="s">
        <v>164</v>
      </c>
      <c r="F365" t="s">
        <v>107</v>
      </c>
      <c r="G365">
        <v>140</v>
      </c>
      <c r="H365">
        <v>0</v>
      </c>
      <c r="I36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50</v>
      </c>
      <c r="K365" s="5" cm="1">
        <f t="array" ref="K365">IFERROR(AVERAGE(IF((OutputTable[GroupByKey]=OutputTable[[#This Row],[GroupByKey]]),(OutputTable[GroupByKey]=OutputTable[[#This Row],[GroupByKey]])*OutputTable[RecordedValue])),0)</f>
        <v>138.38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2.2667967149567629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365" s="5" cm="1">
        <f t="array" ref="O365">MIN(IF((OutputTable[GroupByKey]=OutputTable[[#This Row],[GroupByKey]]),(OutputTable[GroupByKey]=OutputTable[[#This Row],[GroupByKey]])*OutputTable[RecordedValue]))</f>
        <v>132</v>
      </c>
      <c r="P365" s="5" cm="1">
        <f t="array" ref="P365">MAX(IF((OutputTable[GroupByKey]=OutputTable[[#This Row],[GroupByKey]]),(OutputTable[GroupByKey]=OutputTable[[#This Row],[GroupByKey]])*OutputTable[RecordedValue]))</f>
        <v>142</v>
      </c>
    </row>
    <row r="366" spans="1:16" x14ac:dyDescent="0.25">
      <c r="A366" t="s">
        <v>68</v>
      </c>
      <c r="B366" t="s">
        <v>70</v>
      </c>
      <c r="C366">
        <v>6</v>
      </c>
      <c r="D366" t="s">
        <v>186</v>
      </c>
      <c r="E366" t="s">
        <v>166</v>
      </c>
      <c r="F366" t="s">
        <v>107</v>
      </c>
      <c r="G366">
        <v>0.82168424989166899</v>
      </c>
      <c r="H366">
        <v>0</v>
      </c>
      <c r="I36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50</v>
      </c>
      <c r="K366" s="5" cm="1">
        <f t="array" ref="K366">IFERROR(AVERAGE(IF((OutputTable[GroupByKey]=OutputTable[[#This Row],[GroupByKey]]),(OutputTable[GroupByKey]=OutputTable[[#This Row],[GroupByKey]])*OutputTable[RecordedValue])),0)</f>
        <v>0.75527626145633475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4.541982030729913E-2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366" s="5" cm="1">
        <f t="array" ref="O366">MIN(IF((OutputTable[GroupByKey]=OutputTable[[#This Row],[GroupByKey]]),(OutputTable[GroupByKey]=OutputTable[[#This Row],[GroupByKey]])*OutputTable[RecordedValue]))</f>
        <v>0.65446751492631405</v>
      </c>
      <c r="P366" s="5" cm="1">
        <f t="array" ref="P366">MAX(IF((OutputTable[GroupByKey]=OutputTable[[#This Row],[GroupByKey]]),(OutputTable[GroupByKey]=OutputTable[[#This Row],[GroupByKey]])*OutputTable[RecordedValue]))</f>
        <v>0.87655661977495902</v>
      </c>
    </row>
    <row r="367" spans="1:16" x14ac:dyDescent="0.25">
      <c r="A367" t="s">
        <v>68</v>
      </c>
      <c r="B367" t="s">
        <v>70</v>
      </c>
      <c r="C367">
        <v>6</v>
      </c>
      <c r="D367" t="s">
        <v>187</v>
      </c>
      <c r="E367" t="s">
        <v>142</v>
      </c>
      <c r="F367" t="s">
        <v>107</v>
      </c>
      <c r="G367">
        <v>0</v>
      </c>
      <c r="H367">
        <v>0</v>
      </c>
      <c r="I36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50</v>
      </c>
      <c r="K367" s="5" cm="1">
        <f t="array" ref="K367">IFERROR(AVERAGE(IF((OutputTable[GroupByKey]=OutputTable[[#This Row],[GroupByKey]]),(OutputTable[GroupByKey]=OutputTable[[#This Row],[GroupByKey]])*OutputTable[RecordedValue])),0)</f>
        <v>0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0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7" s="5" cm="1">
        <f t="array" ref="O367">MIN(IF((OutputTable[GroupByKey]=OutputTable[[#This Row],[GroupByKey]]),(OutputTable[GroupByKey]=OutputTable[[#This Row],[GroupByKey]])*OutputTable[RecordedValue]))</f>
        <v>0</v>
      </c>
      <c r="P367" s="5" cm="1">
        <f t="array" ref="P367">MAX(IF((OutputTable[GroupByKey]=OutputTable[[#This Row],[GroupByKey]]),(OutputTable[GroupByKey]=OutputTable[[#This Row],[GroupByKey]])*OutputTable[RecordedValue]))</f>
        <v>0</v>
      </c>
    </row>
    <row r="368" spans="1:16" x14ac:dyDescent="0.25">
      <c r="A368" t="s">
        <v>68</v>
      </c>
      <c r="B368" t="s">
        <v>70</v>
      </c>
      <c r="C368">
        <v>7</v>
      </c>
      <c r="D368" t="s">
        <v>112</v>
      </c>
      <c r="E368" t="s">
        <v>113</v>
      </c>
      <c r="F368" t="s">
        <v>73</v>
      </c>
      <c r="G368">
        <v>1.0287481595752499</v>
      </c>
      <c r="H368">
        <v>0</v>
      </c>
      <c r="I36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50</v>
      </c>
      <c r="K368" s="5" cm="1">
        <f t="array" ref="K368">IFERROR(AVERAGE(IF((OutputTable[GroupByKey]=OutputTable[[#This Row],[GroupByKey]]),(OutputTable[GroupByKey]=OutputTable[[#This Row],[GroupByKey]])*OutputTable[RecordedValue])),0)</f>
        <v>0.86163700693939471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0.40403851079129915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368" s="5" cm="1">
        <f t="array" ref="O368">MIN(IF((OutputTable[GroupByKey]=OutputTable[[#This Row],[GroupByKey]]),(OutputTable[GroupByKey]=OutputTable[[#This Row],[GroupByKey]])*OutputTable[RecordedValue]))</f>
        <v>0.14398486806875099</v>
      </c>
      <c r="P368" s="5" cm="1">
        <f t="array" ref="P368">MAX(IF((OutputTable[GroupByKey]=OutputTable[[#This Row],[GroupByKey]]),(OutputTable[GroupByKey]=OutputTable[[#This Row],[GroupByKey]])*OutputTable[RecordedValue]))</f>
        <v>2.0851264921370101</v>
      </c>
    </row>
    <row r="369" spans="1:16" x14ac:dyDescent="0.25">
      <c r="A369" t="s">
        <v>68</v>
      </c>
      <c r="B369" t="s">
        <v>70</v>
      </c>
      <c r="C369">
        <v>7</v>
      </c>
      <c r="D369" t="s">
        <v>114</v>
      </c>
      <c r="E369" t="s">
        <v>115</v>
      </c>
      <c r="F369" t="s">
        <v>73</v>
      </c>
      <c r="G369">
        <v>61.724889574515203</v>
      </c>
      <c r="H369">
        <v>0</v>
      </c>
      <c r="I36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50</v>
      </c>
      <c r="K369" s="5" cm="1">
        <f t="array" ref="K369">IFERROR(AVERAGE(IF((OutputTable[GroupByKey]=OutputTable[[#This Row],[GroupByKey]]),(OutputTable[GroupByKey]=OutputTable[[#This Row],[GroupByKey]])*OutputTable[RecordedValue])),0)</f>
        <v>51.698220416363682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24.242310647477964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369" s="5" cm="1">
        <f t="array" ref="O369">MIN(IF((OutputTable[GroupByKey]=OutputTable[[#This Row],[GroupByKey]]),(OutputTable[GroupByKey]=OutputTable[[#This Row],[GroupByKey]])*OutputTable[RecordedValue]))</f>
        <v>8.63909208412508</v>
      </c>
      <c r="P369" s="5" cm="1">
        <f t="array" ref="P369">MAX(IF((OutputTable[GroupByKey]=OutputTable[[#This Row],[GroupByKey]]),(OutputTable[GroupByKey]=OutputTable[[#This Row],[GroupByKey]])*OutputTable[RecordedValue]))</f>
        <v>125.107589528221</v>
      </c>
    </row>
    <row r="370" spans="1:16" x14ac:dyDescent="0.25">
      <c r="A370" t="s">
        <v>68</v>
      </c>
      <c r="B370" t="s">
        <v>70</v>
      </c>
      <c r="C370">
        <v>7</v>
      </c>
      <c r="D370" t="s">
        <v>116</v>
      </c>
      <c r="E370" t="s">
        <v>117</v>
      </c>
      <c r="F370" t="s">
        <v>73</v>
      </c>
      <c r="G370">
        <v>0</v>
      </c>
      <c r="H370">
        <v>0</v>
      </c>
      <c r="I37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50</v>
      </c>
      <c r="K370" s="5" cm="1">
        <f t="array" ref="K370">IFERROR(AVERAGE(IF((OutputTable[GroupByKey]=OutputTable[[#This Row],[GroupByKey]]),(OutputTable[GroupByKey]=OutputTable[[#This Row],[GroupByKey]])*OutputTable[RecordedValue])),0)</f>
        <v>0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0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0" s="5" cm="1">
        <f t="array" ref="O370">MIN(IF((OutputTable[GroupByKey]=OutputTable[[#This Row],[GroupByKey]]),(OutputTable[GroupByKey]=OutputTable[[#This Row],[GroupByKey]])*OutputTable[RecordedValue]))</f>
        <v>0</v>
      </c>
      <c r="P370" s="5" cm="1">
        <f t="array" ref="P370">MAX(IF((OutputTable[GroupByKey]=OutputTable[[#This Row],[GroupByKey]]),(OutputTable[GroupByKey]=OutputTable[[#This Row],[GroupByKey]])*OutputTable[RecordedValue]))</f>
        <v>0</v>
      </c>
    </row>
    <row r="371" spans="1:16" x14ac:dyDescent="0.25">
      <c r="A371" t="s">
        <v>68</v>
      </c>
      <c r="B371" t="s">
        <v>70</v>
      </c>
      <c r="C371">
        <v>7</v>
      </c>
      <c r="D371" t="s">
        <v>118</v>
      </c>
      <c r="E371" t="s">
        <v>119</v>
      </c>
      <c r="F371" t="s">
        <v>73</v>
      </c>
      <c r="G371">
        <v>8.6182753271486803</v>
      </c>
      <c r="H371">
        <v>0</v>
      </c>
      <c r="I37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50</v>
      </c>
      <c r="K371" s="5" cm="1">
        <f t="array" ref="K371">IFERROR(AVERAGE(IF((OutputTable[GroupByKey]=OutputTable[[#This Row],[GroupByKey]]),(OutputTable[GroupByKey]=OutputTable[[#This Row],[GroupByKey]])*OutputTable[RecordedValue])),0)</f>
        <v>13.164009358024151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23.71645868098383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371" s="5" cm="1">
        <f t="array" ref="O371">MIN(IF((OutputTable[GroupByKey]=OutputTable[[#This Row],[GroupByKey]]),(OutputTable[GroupByKey]=OutputTable[[#This Row],[GroupByKey]])*OutputTable[RecordedValue]))</f>
        <v>0</v>
      </c>
      <c r="P371" s="5" cm="1">
        <f t="array" ref="P371">MAX(IF((OutputTable[GroupByKey]=OutputTable[[#This Row],[GroupByKey]]),(OutputTable[GroupByKey]=OutputTable[[#This Row],[GroupByKey]])*OutputTable[RecordedValue]))</f>
        <v>143.511038213799</v>
      </c>
    </row>
    <row r="372" spans="1:16" x14ac:dyDescent="0.25">
      <c r="A372" t="s">
        <v>68</v>
      </c>
      <c r="B372" t="s">
        <v>70</v>
      </c>
      <c r="C372">
        <v>7</v>
      </c>
      <c r="D372" t="s">
        <v>120</v>
      </c>
      <c r="E372" t="s">
        <v>121</v>
      </c>
      <c r="F372" t="s">
        <v>73</v>
      </c>
      <c r="G372">
        <v>12</v>
      </c>
      <c r="H372">
        <v>0</v>
      </c>
      <c r="I37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50</v>
      </c>
      <c r="K372" s="5" cm="1">
        <f t="array" ref="K372">IFERROR(AVERAGE(IF((OutputTable[GroupByKey]=OutputTable[[#This Row],[GroupByKey]]),(OutputTable[GroupByKey]=OutputTable[[#This Row],[GroupByKey]])*OutputTable[RecordedValue])),0)</f>
        <v>9.74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3.3430402880233041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372" s="5" cm="1">
        <f t="array" ref="O372">MIN(IF((OutputTable[GroupByKey]=OutputTable[[#This Row],[GroupByKey]]),(OutputTable[GroupByKey]=OutputTable[[#This Row],[GroupByKey]])*OutputTable[RecordedValue]))</f>
        <v>4</v>
      </c>
      <c r="P372" s="5" cm="1">
        <f t="array" ref="P372">MAX(IF((OutputTable[GroupByKey]=OutputTable[[#This Row],[GroupByKey]]),(OutputTable[GroupByKey]=OutputTable[[#This Row],[GroupByKey]])*OutputTable[RecordedValue]))</f>
        <v>18</v>
      </c>
    </row>
    <row r="373" spans="1:16" x14ac:dyDescent="0.25">
      <c r="A373" t="s">
        <v>68</v>
      </c>
      <c r="B373" t="s">
        <v>70</v>
      </c>
      <c r="C373">
        <v>7</v>
      </c>
      <c r="D373" t="s">
        <v>122</v>
      </c>
      <c r="E373" t="s">
        <v>123</v>
      </c>
      <c r="F373" t="s">
        <v>73</v>
      </c>
      <c r="G373">
        <v>12</v>
      </c>
      <c r="H373">
        <v>0</v>
      </c>
      <c r="I37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50</v>
      </c>
      <c r="K373" s="5" cm="1">
        <f t="array" ref="K373">IFERROR(AVERAGE(IF((OutputTable[GroupByKey]=OutputTable[[#This Row],[GroupByKey]]),(OutputTable[GroupByKey]=OutputTable[[#This Row],[GroupByKey]])*OutputTable[RecordedValue])),0)</f>
        <v>9.6199999999999992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3.3557139816335075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373" s="5" cm="1">
        <f t="array" ref="O373">MIN(IF((OutputTable[GroupByKey]=OutputTable[[#This Row],[GroupByKey]]),(OutputTable[GroupByKey]=OutputTable[[#This Row],[GroupByKey]])*OutputTable[RecordedValue]))</f>
        <v>4</v>
      </c>
      <c r="P373" s="5" cm="1">
        <f t="array" ref="P373">MAX(IF((OutputTable[GroupByKey]=OutputTable[[#This Row],[GroupByKey]]),(OutputTable[GroupByKey]=OutputTable[[#This Row],[GroupByKey]])*OutputTable[RecordedValue]))</f>
        <v>18</v>
      </c>
    </row>
    <row r="374" spans="1:16" x14ac:dyDescent="0.25">
      <c r="A374" t="s">
        <v>68</v>
      </c>
      <c r="B374" t="s">
        <v>70</v>
      </c>
      <c r="C374">
        <v>7</v>
      </c>
      <c r="D374" t="s">
        <v>124</v>
      </c>
      <c r="E374" t="s">
        <v>125</v>
      </c>
      <c r="F374" t="s">
        <v>73</v>
      </c>
      <c r="G374">
        <v>1.0287481595752499</v>
      </c>
      <c r="H374">
        <v>0</v>
      </c>
      <c r="I37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50</v>
      </c>
      <c r="K374" s="5" cm="1">
        <f t="array" ref="K374">IFERROR(AVERAGE(IF((OutputTable[GroupByKey]=OutputTable[[#This Row],[GroupByKey]]),(OutputTable[GroupByKey]=OutputTable[[#This Row],[GroupByKey]])*OutputTable[RecordedValue])),0)</f>
        <v>0.86163700693939471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0.40403851079129915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374" s="5" cm="1">
        <f t="array" ref="O374">MIN(IF((OutputTable[GroupByKey]=OutputTable[[#This Row],[GroupByKey]]),(OutputTable[GroupByKey]=OutputTable[[#This Row],[GroupByKey]])*OutputTable[RecordedValue]))</f>
        <v>0.14398486806875099</v>
      </c>
      <c r="P374" s="5" cm="1">
        <f t="array" ref="P374">MAX(IF((OutputTable[GroupByKey]=OutputTable[[#This Row],[GroupByKey]]),(OutputTable[GroupByKey]=OutputTable[[#This Row],[GroupByKey]])*OutputTable[RecordedValue]))</f>
        <v>2.0851264921370101</v>
      </c>
    </row>
    <row r="375" spans="1:16" x14ac:dyDescent="0.25">
      <c r="A375" t="s">
        <v>68</v>
      </c>
      <c r="B375" t="s">
        <v>70</v>
      </c>
      <c r="C375">
        <v>7</v>
      </c>
      <c r="D375" t="s">
        <v>126</v>
      </c>
      <c r="E375" t="s">
        <v>127</v>
      </c>
      <c r="F375" t="s">
        <v>73</v>
      </c>
      <c r="G375">
        <v>70.343164901663897</v>
      </c>
      <c r="H375">
        <v>0</v>
      </c>
      <c r="I37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50</v>
      </c>
      <c r="K375" s="5" cm="1">
        <f t="array" ref="K375">IFERROR(AVERAGE(IF((OutputTable[GroupByKey]=OutputTable[[#This Row],[GroupByKey]]),(OutputTable[GroupByKey]=OutputTable[[#This Row],[GroupByKey]])*OutputTable[RecordedValue])),0)</f>
        <v>64.862229774387828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42.021678663543447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375" s="5" cm="1">
        <f t="array" ref="O375">MIN(IF((OutputTable[GroupByKey]=OutputTable[[#This Row],[GroupByKey]]),(OutputTable[GroupByKey]=OutputTable[[#This Row],[GroupByKey]])*OutputTable[RecordedValue]))</f>
        <v>12.5350884709043</v>
      </c>
      <c r="P375" s="5" cm="1">
        <f t="array" ref="P375">MAX(IF((OutputTable[GroupByKey]=OutputTable[[#This Row],[GroupByKey]]),(OutputTable[GroupByKey]=OutputTable[[#This Row],[GroupByKey]])*OutputTable[RecordedValue]))</f>
        <v>268.61862774202001</v>
      </c>
    </row>
    <row r="376" spans="1:16" x14ac:dyDescent="0.25">
      <c r="A376" t="s">
        <v>68</v>
      </c>
      <c r="B376" t="s">
        <v>70</v>
      </c>
      <c r="C376">
        <v>7</v>
      </c>
      <c r="D376" t="s">
        <v>128</v>
      </c>
      <c r="E376" t="s">
        <v>86</v>
      </c>
      <c r="F376" t="s">
        <v>129</v>
      </c>
      <c r="G376">
        <v>0</v>
      </c>
      <c r="H376">
        <v>0</v>
      </c>
      <c r="I37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50</v>
      </c>
      <c r="K376" s="5" cm="1">
        <f t="array" ref="K376">IFERROR(AVERAGE(IF((OutputTable[GroupByKey]=OutputTable[[#This Row],[GroupByKey]]),(OutputTable[GroupByKey]=OutputTable[[#This Row],[GroupByKey]])*OutputTable[RecordedValue])),0)</f>
        <v>0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0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6" s="5" cm="1">
        <f t="array" ref="O376">MIN(IF((OutputTable[GroupByKey]=OutputTable[[#This Row],[GroupByKey]]),(OutputTable[GroupByKey]=OutputTable[[#This Row],[GroupByKey]])*OutputTable[RecordedValue]))</f>
        <v>0</v>
      </c>
      <c r="P376" s="5" cm="1">
        <f t="array" ref="P376">MAX(IF((OutputTable[GroupByKey]=OutputTable[[#This Row],[GroupByKey]]),(OutputTable[GroupByKey]=OutputTable[[#This Row],[GroupByKey]])*OutputTable[RecordedValue]))</f>
        <v>0</v>
      </c>
    </row>
    <row r="377" spans="1:16" x14ac:dyDescent="0.25">
      <c r="A377" t="s">
        <v>68</v>
      </c>
      <c r="B377" t="s">
        <v>70</v>
      </c>
      <c r="C377">
        <v>7</v>
      </c>
      <c r="D377" t="s">
        <v>130</v>
      </c>
      <c r="E377" t="s">
        <v>89</v>
      </c>
      <c r="F377" t="s">
        <v>129</v>
      </c>
      <c r="G377">
        <v>0</v>
      </c>
      <c r="H377">
        <v>0</v>
      </c>
      <c r="I37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50</v>
      </c>
      <c r="K377" s="5" cm="1">
        <f t="array" ref="K377">IFERROR(AVERAGE(IF((OutputTable[GroupByKey]=OutputTable[[#This Row],[GroupByKey]]),(OutputTable[GroupByKey]=OutputTable[[#This Row],[GroupByKey]])*OutputTable[RecordedValue])),0)</f>
        <v>0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0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7" s="5" cm="1">
        <f t="array" ref="O377">MIN(IF((OutputTable[GroupByKey]=OutputTable[[#This Row],[GroupByKey]]),(OutputTable[GroupByKey]=OutputTable[[#This Row],[GroupByKey]])*OutputTable[RecordedValue]))</f>
        <v>0</v>
      </c>
      <c r="P377" s="5" cm="1">
        <f t="array" ref="P377">MAX(IF((OutputTable[GroupByKey]=OutputTable[[#This Row],[GroupByKey]]),(OutputTable[GroupByKey]=OutputTable[[#This Row],[GroupByKey]])*OutputTable[RecordedValue]))</f>
        <v>0</v>
      </c>
    </row>
    <row r="378" spans="1:16" x14ac:dyDescent="0.25">
      <c r="A378" t="s">
        <v>68</v>
      </c>
      <c r="B378" t="s">
        <v>70</v>
      </c>
      <c r="C378">
        <v>7</v>
      </c>
      <c r="D378" t="s">
        <v>131</v>
      </c>
      <c r="E378" t="s">
        <v>91</v>
      </c>
      <c r="F378" t="s">
        <v>129</v>
      </c>
      <c r="G378">
        <v>48.976244074938997</v>
      </c>
      <c r="H378">
        <v>0</v>
      </c>
      <c r="I37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50</v>
      </c>
      <c r="K378" s="5" cm="1">
        <f t="array" ref="K378">IFERROR(AVERAGE(IF((OutputTable[GroupByKey]=OutputTable[[#This Row],[GroupByKey]]),(OutputTable[GroupByKey]=OutputTable[[#This Row],[GroupByKey]])*OutputTable[RecordedValue])),0)</f>
        <v>47.555766264651346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2.7283894207102275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378" s="5" cm="1">
        <f t="array" ref="O378">MIN(IF((OutputTable[GroupByKey]=OutputTable[[#This Row],[GroupByKey]]),(OutputTable[GroupByKey]=OutputTable[[#This Row],[GroupByKey]])*OutputTable[RecordedValue]))</f>
        <v>42.116143251013803</v>
      </c>
      <c r="P378" s="5" cm="1">
        <f t="array" ref="P378">MAX(IF((OutputTable[GroupByKey]=OutputTable[[#This Row],[GroupByKey]]),(OutputTable[GroupByKey]=OutputTable[[#This Row],[GroupByKey]])*OutputTable[RecordedValue]))</f>
        <v>55.7665547747551</v>
      </c>
    </row>
    <row r="379" spans="1:16" x14ac:dyDescent="0.25">
      <c r="A379" t="s">
        <v>68</v>
      </c>
      <c r="B379" t="s">
        <v>70</v>
      </c>
      <c r="C379">
        <v>7</v>
      </c>
      <c r="D379" t="s">
        <v>132</v>
      </c>
      <c r="E379" t="s">
        <v>133</v>
      </c>
      <c r="F379" t="s">
        <v>129</v>
      </c>
      <c r="G379">
        <v>0</v>
      </c>
      <c r="H379">
        <v>0</v>
      </c>
      <c r="I37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50</v>
      </c>
      <c r="K379" s="5" cm="1">
        <f t="array" ref="K379">IFERROR(AVERAGE(IF((OutputTable[GroupByKey]=OutputTable[[#This Row],[GroupByKey]]),(OutputTable[GroupByKey]=OutputTable[[#This Row],[GroupByKey]])*OutputTable[RecordedValue])),0)</f>
        <v>0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0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9" s="5" cm="1">
        <f t="array" ref="O379">MIN(IF((OutputTable[GroupByKey]=OutputTable[[#This Row],[GroupByKey]]),(OutputTable[GroupByKey]=OutputTable[[#This Row],[GroupByKey]])*OutputTable[RecordedValue]))</f>
        <v>0</v>
      </c>
      <c r="P379" s="5" cm="1">
        <f t="array" ref="P379">MAX(IF((OutputTable[GroupByKey]=OutputTable[[#This Row],[GroupByKey]]),(OutputTable[GroupByKey]=OutputTable[[#This Row],[GroupByKey]])*OutputTable[RecordedValue]))</f>
        <v>0</v>
      </c>
    </row>
    <row r="380" spans="1:16" x14ac:dyDescent="0.25">
      <c r="A380" t="s">
        <v>68</v>
      </c>
      <c r="B380" t="s">
        <v>70</v>
      </c>
      <c r="C380">
        <v>7</v>
      </c>
      <c r="D380" t="s">
        <v>134</v>
      </c>
      <c r="E380" t="s">
        <v>95</v>
      </c>
      <c r="F380" t="s">
        <v>129</v>
      </c>
      <c r="G380">
        <v>48.976244074938997</v>
      </c>
      <c r="H380">
        <v>0</v>
      </c>
      <c r="I380" s="5" t="str">
        <f>OutputTable[[#This Row],[ProjectName]]&amp;OutputTable[[#This Row],[Name]]&amp;OutputTable[[#This Row],[Type]]&amp;OutputTable[[#This Row],[Source]]</f>
        <v>Airport Security AnalysisAll Entities.VACostVA CostSystem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50</v>
      </c>
      <c r="K380" s="5" cm="1">
        <f t="array" ref="K380">IFERROR(AVERAGE(IF((OutputTable[GroupByKey]=OutputTable[[#This Row],[GroupByKey]]),(OutputTable[GroupByKey]=OutputTable[[#This Row],[GroupByKey]])*OutputTable[RecordedValue])),0)</f>
        <v>47.555766264651346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2.7283894207102275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380" s="5" cm="1">
        <f t="array" ref="O380">MIN(IF((OutputTable[GroupByKey]=OutputTable[[#This Row],[GroupByKey]]),(OutputTable[GroupByKey]=OutputTable[[#This Row],[GroupByKey]])*OutputTable[RecordedValue]))</f>
        <v>42.116143251013803</v>
      </c>
      <c r="P380" s="5" cm="1">
        <f t="array" ref="P380">MAX(IF((OutputTable[GroupByKey]=OutputTable[[#This Row],[GroupByKey]]),(OutputTable[GroupByKey]=OutputTable[[#This Row],[GroupByKey]])*OutputTable[RecordedValue]))</f>
        <v>55.7665547747551</v>
      </c>
    </row>
    <row r="381" spans="1:16" x14ac:dyDescent="0.25">
      <c r="A381" t="s">
        <v>68</v>
      </c>
      <c r="B381" t="s">
        <v>70</v>
      </c>
      <c r="C381">
        <v>7</v>
      </c>
      <c r="D381" t="s">
        <v>135</v>
      </c>
      <c r="E381" t="s">
        <v>97</v>
      </c>
      <c r="F381" t="s">
        <v>129</v>
      </c>
      <c r="G381">
        <v>0</v>
      </c>
      <c r="H381">
        <v>0</v>
      </c>
      <c r="I38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50</v>
      </c>
      <c r="K381" s="5" cm="1">
        <f t="array" ref="K381">IFERROR(AVERAGE(IF((OutputTable[GroupByKey]=OutputTable[[#This Row],[GroupByKey]]),(OutputTable[GroupByKey]=OutputTable[[#This Row],[GroupByKey]])*OutputTable[RecordedValue])),0)</f>
        <v>0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0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s="5" cm="1">
        <f t="array" ref="O381">MIN(IF((OutputTable[GroupByKey]=OutputTable[[#This Row],[GroupByKey]]),(OutputTable[GroupByKey]=OutputTable[[#This Row],[GroupByKey]])*OutputTable[RecordedValue]))</f>
        <v>0</v>
      </c>
      <c r="P381" s="5" cm="1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25">
      <c r="A382" t="s">
        <v>68</v>
      </c>
      <c r="B382" t="s">
        <v>70</v>
      </c>
      <c r="C382">
        <v>7</v>
      </c>
      <c r="D382" t="s">
        <v>136</v>
      </c>
      <c r="E382" t="s">
        <v>137</v>
      </c>
      <c r="F382" t="s">
        <v>129</v>
      </c>
      <c r="G382">
        <v>48.976244074938997</v>
      </c>
      <c r="H382">
        <v>0</v>
      </c>
      <c r="I38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50</v>
      </c>
      <c r="K382" s="5" cm="1">
        <f t="array" ref="K382">IFERROR(AVERAGE(IF((OutputTable[GroupByKey]=OutputTable[[#This Row],[GroupByKey]]),(OutputTable[GroupByKey]=OutputTable[[#This Row],[GroupByKey]])*OutputTable[RecordedValue])),0)</f>
        <v>47.555766264651339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2.7283894207102439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382" s="5" cm="1">
        <f t="array" ref="O382">MIN(IF((OutputTable[GroupByKey]=OutputTable[[#This Row],[GroupByKey]]),(OutputTable[GroupByKey]=OutputTable[[#This Row],[GroupByKey]])*OutputTable[RecordedValue]))</f>
        <v>42.116143251013703</v>
      </c>
      <c r="P382" s="5" cm="1">
        <f t="array" ref="P382">MAX(IF((OutputTable[GroupByKey]=OutputTable[[#This Row],[GroupByKey]]),(OutputTable[GroupByKey]=OutputTable[[#This Row],[GroupByKey]])*OutputTable[RecordedValue]))</f>
        <v>55.7665547747551</v>
      </c>
    </row>
    <row r="383" spans="1:16" x14ac:dyDescent="0.25">
      <c r="A383" t="s">
        <v>68</v>
      </c>
      <c r="B383" t="s">
        <v>70</v>
      </c>
      <c r="C383">
        <v>7</v>
      </c>
      <c r="D383" t="s">
        <v>138</v>
      </c>
      <c r="E383" t="s">
        <v>139</v>
      </c>
      <c r="F383" t="s">
        <v>129</v>
      </c>
      <c r="G383">
        <v>22.208131387251001</v>
      </c>
      <c r="H383">
        <v>0</v>
      </c>
      <c r="I38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50</v>
      </c>
      <c r="K383" s="5" cm="1">
        <f t="array" ref="K383">IFERROR(AVERAGE(IF((OutputTable[GroupByKey]=OutputTable[[#This Row],[GroupByKey]]),(OutputTable[GroupByKey]=OutputTable[[#This Row],[GroupByKey]])*OutputTable[RecordedValue])),0)</f>
        <v>24.153751225057032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2.790438932514745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383" s="5" cm="1">
        <f t="array" ref="O383">MIN(IF((OutputTable[GroupByKey]=OutputTable[[#This Row],[GroupByKey]]),(OutputTable[GroupByKey]=OutputTable[[#This Row],[GroupByKey]])*OutputTable[RecordedValue]))</f>
        <v>16.206469520089399</v>
      </c>
      <c r="P383" s="5" cm="1">
        <f t="array" ref="P383">MAX(IF((OutputTable[GroupByKey]=OutputTable[[#This Row],[GroupByKey]]),(OutputTable[GroupByKey]=OutputTable[[#This Row],[GroupByKey]])*OutputTable[RecordedValue]))</f>
        <v>29.8247121613243</v>
      </c>
    </row>
    <row r="384" spans="1:16" x14ac:dyDescent="0.25">
      <c r="A384" t="s">
        <v>68</v>
      </c>
      <c r="B384" t="s">
        <v>70</v>
      </c>
      <c r="C384">
        <v>7</v>
      </c>
      <c r="D384" t="s">
        <v>140</v>
      </c>
      <c r="E384" t="s">
        <v>91</v>
      </c>
      <c r="F384" t="s">
        <v>129</v>
      </c>
      <c r="G384">
        <v>71.184375462189905</v>
      </c>
      <c r="H384">
        <v>0</v>
      </c>
      <c r="I38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50</v>
      </c>
      <c r="K384" s="5" cm="1">
        <f t="array" ref="K384">IFERROR(AVERAGE(IF((OutputTable[GroupByKey]=OutputTable[[#This Row],[GroupByKey]]),(OutputTable[GroupByKey]=OutputTable[[#This Row],[GroupByKey]])*OutputTable[RecordedValue])),0)</f>
        <v>71.709517489708347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0.25019982121987089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384" s="5" cm="1">
        <f t="array" ref="O384">MIN(IF((OutputTable[GroupByKey]=OutputTable[[#This Row],[GroupByKey]]),(OutputTable[GroupByKey]=OutputTable[[#This Row],[GroupByKey]])*OutputTable[RecordedValue]))</f>
        <v>70.826954480567906</v>
      </c>
      <c r="P384" s="5" cm="1">
        <f t="array" ref="P384">MAX(IF((OutputTable[GroupByKey]=OutputTable[[#This Row],[GroupByKey]]),(OutputTable[GroupByKey]=OutputTable[[#This Row],[GroupByKey]])*OutputTable[RecordedValue]))</f>
        <v>72</v>
      </c>
    </row>
    <row r="385" spans="1:16" x14ac:dyDescent="0.25">
      <c r="A385" t="s">
        <v>68</v>
      </c>
      <c r="B385" t="s">
        <v>70</v>
      </c>
      <c r="C385">
        <v>7</v>
      </c>
      <c r="D385" t="s">
        <v>141</v>
      </c>
      <c r="E385" t="s">
        <v>142</v>
      </c>
      <c r="F385" t="s">
        <v>129</v>
      </c>
      <c r="G385">
        <v>0</v>
      </c>
      <c r="H385">
        <v>0</v>
      </c>
      <c r="I38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50</v>
      </c>
      <c r="K385" s="5" cm="1">
        <f t="array" ref="K385">IFERROR(AVERAGE(IF((OutputTable[GroupByKey]=OutputTable[[#This Row],[GroupByKey]]),(OutputTable[GroupByKey]=OutputTable[[#This Row],[GroupByKey]])*OutputTable[RecordedValue])),0)</f>
        <v>0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0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5" s="5" cm="1">
        <f t="array" ref="O385">MIN(IF((OutputTable[GroupByKey]=OutputTable[[#This Row],[GroupByKey]]),(OutputTable[GroupByKey]=OutputTable[[#This Row],[GroupByKey]])*OutputTable[RecordedValue]))</f>
        <v>0</v>
      </c>
      <c r="P385" s="5" cm="1">
        <f t="array" ref="P385">MAX(IF((OutputTable[GroupByKey]=OutputTable[[#This Row],[GroupByKey]]),(OutputTable[GroupByKey]=OutputTable[[#This Row],[GroupByKey]])*OutputTable[RecordedValue]))</f>
        <v>0</v>
      </c>
    </row>
    <row r="386" spans="1:16" x14ac:dyDescent="0.25">
      <c r="A386" t="s">
        <v>68</v>
      </c>
      <c r="B386" t="s">
        <v>70</v>
      </c>
      <c r="C386">
        <v>7</v>
      </c>
      <c r="D386" t="s">
        <v>143</v>
      </c>
      <c r="E386" t="s">
        <v>113</v>
      </c>
      <c r="F386" t="s">
        <v>73</v>
      </c>
      <c r="G386">
        <v>8.9805210447100805</v>
      </c>
      <c r="H386">
        <v>0</v>
      </c>
      <c r="I38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50</v>
      </c>
      <c r="K386" s="5" cm="1">
        <f t="array" ref="K386">IFERROR(AVERAGE(IF((OutputTable[GroupByKey]=OutputTable[[#This Row],[GroupByKey]]),(OutputTable[GroupByKey]=OutputTable[[#This Row],[GroupByKey]])*OutputTable[RecordedValue])),0)</f>
        <v>8.9631102244031808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0.49581158155018401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386" s="5" cm="1">
        <f t="array" ref="O386">MIN(IF((OutputTable[GroupByKey]=OutputTable[[#This Row],[GroupByKey]]),(OutputTable[GroupByKey]=OutputTable[[#This Row],[GroupByKey]])*OutputTable[RecordedValue]))</f>
        <v>7.9225733441578896</v>
      </c>
      <c r="P386" s="5" cm="1">
        <f t="array" ref="P386">MAX(IF((OutputTable[GroupByKey]=OutputTable[[#This Row],[GroupByKey]]),(OutputTable[GroupByKey]=OutputTable[[#This Row],[GroupByKey]])*OutputTable[RecordedValue]))</f>
        <v>9.9777504987156593</v>
      </c>
    </row>
    <row r="387" spans="1:16" x14ac:dyDescent="0.25">
      <c r="A387" t="s">
        <v>68</v>
      </c>
      <c r="B387" t="s">
        <v>70</v>
      </c>
      <c r="C387">
        <v>7</v>
      </c>
      <c r="D387" t="s">
        <v>144</v>
      </c>
      <c r="E387" t="s">
        <v>115</v>
      </c>
      <c r="F387" t="s">
        <v>73</v>
      </c>
      <c r="G387">
        <v>538.83126268260503</v>
      </c>
      <c r="H387">
        <v>0</v>
      </c>
      <c r="I38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50</v>
      </c>
      <c r="K387" s="5" cm="1">
        <f t="array" ref="K387">IFERROR(AVERAGE(IF((OutputTable[GroupByKey]=OutputTable[[#This Row],[GroupByKey]]),(OutputTable[GroupByKey]=OutputTable[[#This Row],[GroupByKey]])*OutputTable[RecordedValue])),0)</f>
        <v>537.78661346419096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29.748694893010981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387" s="5" cm="1">
        <f t="array" ref="O387">MIN(IF((OutputTable[GroupByKey]=OutputTable[[#This Row],[GroupByKey]]),(OutputTable[GroupByKey]=OutputTable[[#This Row],[GroupByKey]])*OutputTable[RecordedValue]))</f>
        <v>475.35440064947397</v>
      </c>
      <c r="P387" s="5" cm="1">
        <f t="array" ref="P387">MAX(IF((OutputTable[GroupByKey]=OutputTable[[#This Row],[GroupByKey]]),(OutputTable[GroupByKey]=OutputTable[[#This Row],[GroupByKey]])*OutputTable[RecordedValue]))</f>
        <v>598.66502992293999</v>
      </c>
    </row>
    <row r="388" spans="1:16" x14ac:dyDescent="0.25">
      <c r="A388" t="s">
        <v>68</v>
      </c>
      <c r="B388" t="s">
        <v>70</v>
      </c>
      <c r="C388">
        <v>7</v>
      </c>
      <c r="D388" t="s">
        <v>145</v>
      </c>
      <c r="E388" t="s">
        <v>117</v>
      </c>
      <c r="F388" t="s">
        <v>73</v>
      </c>
      <c r="G388">
        <v>0</v>
      </c>
      <c r="H388">
        <v>0</v>
      </c>
      <c r="I38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50</v>
      </c>
      <c r="K388" s="5" cm="1">
        <f t="array" ref="K388">IFERROR(AVERAGE(IF((OutputTable[GroupByKey]=OutputTable[[#This Row],[GroupByKey]]),(OutputTable[GroupByKey]=OutputTable[[#This Row],[GroupByKey]])*OutputTable[RecordedValue])),0)</f>
        <v>0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0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8" s="5" cm="1">
        <f t="array" ref="O388">MIN(IF((OutputTable[GroupByKey]=OutputTable[[#This Row],[GroupByKey]]),(OutputTable[GroupByKey]=OutputTable[[#This Row],[GroupByKey]])*OutputTable[RecordedValue]))</f>
        <v>0</v>
      </c>
      <c r="P388" s="5" cm="1">
        <f t="array" ref="P388">MAX(IF((OutputTable[GroupByKey]=OutputTable[[#This Row],[GroupByKey]]),(OutputTable[GroupByKey]=OutputTable[[#This Row],[GroupByKey]])*OutputTable[RecordedValue]))</f>
        <v>0</v>
      </c>
    </row>
    <row r="389" spans="1:16" x14ac:dyDescent="0.25">
      <c r="A389" t="s">
        <v>68</v>
      </c>
      <c r="B389" t="s">
        <v>70</v>
      </c>
      <c r="C389">
        <v>7</v>
      </c>
      <c r="D389" t="s">
        <v>146</v>
      </c>
      <c r="E389" t="s">
        <v>119</v>
      </c>
      <c r="F389" t="s">
        <v>73</v>
      </c>
      <c r="G389">
        <v>61.546250877566898</v>
      </c>
      <c r="H389">
        <v>0</v>
      </c>
      <c r="I38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50</v>
      </c>
      <c r="K389" s="5" cm="1">
        <f t="array" ref="K389">IFERROR(AVERAGE(IF((OutputTable[GroupByKey]=OutputTable[[#This Row],[GroupByKey]]),(OutputTable[GroupByKey]=OutputTable[[#This Row],[GroupByKey]])*OutputTable[RecordedValue])),0)</f>
        <v>131.6987252883157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195.03180772236345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389" s="5" cm="1">
        <f t="array" ref="O389">MIN(IF((OutputTable[GroupByKey]=OutputTable[[#This Row],[GroupByKey]]),(OutputTable[GroupByKey]=OutputTable[[#This Row],[GroupByKey]])*OutputTable[RecordedValue]))</f>
        <v>10.054421984212899</v>
      </c>
      <c r="P389" s="5" cm="1">
        <f t="array" ref="P389">MAX(IF((OutputTable[GroupByKey]=OutputTable[[#This Row],[GroupByKey]]),(OutputTable[GroupByKey]=OutputTable[[#This Row],[GroupByKey]])*OutputTable[RecordedValue]))</f>
        <v>1200.8160491271699</v>
      </c>
    </row>
    <row r="390" spans="1:16" x14ac:dyDescent="0.25">
      <c r="A390" t="s">
        <v>68</v>
      </c>
      <c r="B390" t="s">
        <v>70</v>
      </c>
      <c r="C390">
        <v>7</v>
      </c>
      <c r="D390" t="s">
        <v>147</v>
      </c>
      <c r="E390" t="s">
        <v>121</v>
      </c>
      <c r="F390" t="s">
        <v>73</v>
      </c>
      <c r="G390">
        <v>145</v>
      </c>
      <c r="H390">
        <v>0</v>
      </c>
      <c r="I39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50</v>
      </c>
      <c r="K390" s="5" cm="1">
        <f t="array" ref="K390">IFERROR(AVERAGE(IF((OutputTable[GroupByKey]=OutputTable[[#This Row],[GroupByKey]]),(OutputTable[GroupByKey]=OutputTable[[#This Row],[GroupByKey]])*OutputTable[RecordedValue])),0)</f>
        <v>145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0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0" s="5" cm="1">
        <f t="array" ref="O390">MIN(IF((OutputTable[GroupByKey]=OutputTable[[#This Row],[GroupByKey]]),(OutputTable[GroupByKey]=OutputTable[[#This Row],[GroupByKey]])*OutputTable[RecordedValue]))</f>
        <v>145</v>
      </c>
      <c r="P390" s="5" cm="1">
        <f t="array" ref="P390">MAX(IF((OutputTable[GroupByKey]=OutputTable[[#This Row],[GroupByKey]]),(OutputTable[GroupByKey]=OutputTable[[#This Row],[GroupByKey]])*OutputTable[RecordedValue]))</f>
        <v>145</v>
      </c>
    </row>
    <row r="391" spans="1:16" x14ac:dyDescent="0.25">
      <c r="A391" t="s">
        <v>68</v>
      </c>
      <c r="B391" t="s">
        <v>70</v>
      </c>
      <c r="C391">
        <v>7</v>
      </c>
      <c r="D391" t="s">
        <v>148</v>
      </c>
      <c r="E391" t="s">
        <v>123</v>
      </c>
      <c r="F391" t="s">
        <v>73</v>
      </c>
      <c r="G391">
        <v>142</v>
      </c>
      <c r="H391">
        <v>0</v>
      </c>
      <c r="I39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50</v>
      </c>
      <c r="K391" s="5" cm="1">
        <f t="array" ref="K391">IFERROR(AVERAGE(IF((OutputTable[GroupByKey]=OutputTable[[#This Row],[GroupByKey]]),(OutputTable[GroupByKey]=OutputTable[[#This Row],[GroupByKey]])*OutputTable[RecordedValue])),0)</f>
        <v>143.58000000000001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0.67279496224666424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391" s="5" cm="1">
        <f t="array" ref="O391">MIN(IF((OutputTable[GroupByKey]=OutputTable[[#This Row],[GroupByKey]]),(OutputTable[GroupByKey]=OutputTable[[#This Row],[GroupByKey]])*OutputTable[RecordedValue]))</f>
        <v>142</v>
      </c>
      <c r="P391" s="5" cm="1">
        <f t="array" ref="P391">MAX(IF((OutputTable[GroupByKey]=OutputTable[[#This Row],[GroupByKey]]),(OutputTable[GroupByKey]=OutputTable[[#This Row],[GroupByKey]])*OutputTable[RecordedValue]))</f>
        <v>144</v>
      </c>
    </row>
    <row r="392" spans="1:16" x14ac:dyDescent="0.25">
      <c r="A392" t="s">
        <v>68</v>
      </c>
      <c r="B392" t="s">
        <v>70</v>
      </c>
      <c r="C392">
        <v>7</v>
      </c>
      <c r="D392" t="s">
        <v>149</v>
      </c>
      <c r="E392" t="s">
        <v>125</v>
      </c>
      <c r="F392" t="s">
        <v>73</v>
      </c>
      <c r="G392">
        <v>8.9805210447100805</v>
      </c>
      <c r="H392">
        <v>0</v>
      </c>
      <c r="I39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50</v>
      </c>
      <c r="K392" s="5" cm="1">
        <f t="array" ref="K392">IFERROR(AVERAGE(IF((OutputTable[GroupByKey]=OutputTable[[#This Row],[GroupByKey]]),(OutputTable[GroupByKey]=OutputTable[[#This Row],[GroupByKey]])*OutputTable[RecordedValue])),0)</f>
        <v>8.9631102244031808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0.49581158155018401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392" s="5" cm="1">
        <f t="array" ref="O392">MIN(IF((OutputTable[GroupByKey]=OutputTable[[#This Row],[GroupByKey]]),(OutputTable[GroupByKey]=OutputTable[[#This Row],[GroupByKey]])*OutputTable[RecordedValue]))</f>
        <v>7.9225733441578896</v>
      </c>
      <c r="P392" s="5" cm="1">
        <f t="array" ref="P392">MAX(IF((OutputTable[GroupByKey]=OutputTable[[#This Row],[GroupByKey]]),(OutputTable[GroupByKey]=OutputTable[[#This Row],[GroupByKey]])*OutputTable[RecordedValue]))</f>
        <v>9.9777504987156593</v>
      </c>
    </row>
    <row r="393" spans="1:16" x14ac:dyDescent="0.25">
      <c r="A393" t="s">
        <v>68</v>
      </c>
      <c r="B393" t="s">
        <v>70</v>
      </c>
      <c r="C393">
        <v>7</v>
      </c>
      <c r="D393" t="s">
        <v>150</v>
      </c>
      <c r="E393" t="s">
        <v>127</v>
      </c>
      <c r="F393" t="s">
        <v>73</v>
      </c>
      <c r="G393">
        <v>600.37751356017202</v>
      </c>
      <c r="H393">
        <v>0</v>
      </c>
      <c r="I39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50</v>
      </c>
      <c r="K393" s="5" cm="1">
        <f t="array" ref="K393">IFERROR(AVERAGE(IF((OutputTable[GroupByKey]=OutputTable[[#This Row],[GroupByKey]]),(OutputTable[GroupByKey]=OutputTable[[#This Row],[GroupByKey]])*OutputTable[RecordedValue])),0)</f>
        <v>669.48533875250666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209.81217768405702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393" s="5" cm="1">
        <f t="array" ref="O393">MIN(IF((OutputTable[GroupByKey]=OutputTable[[#This Row],[GroupByKey]]),(OutputTable[GroupByKey]=OutputTable[[#This Row],[GroupByKey]])*OutputTable[RecordedValue]))</f>
        <v>507.16931004698603</v>
      </c>
      <c r="P393" s="5" cm="1">
        <f t="array" ref="P393">MAX(IF((OutputTable[GroupByKey]=OutputTable[[#This Row],[GroupByKey]]),(OutputTable[GroupByKey]=OutputTable[[#This Row],[GroupByKey]])*OutputTable[RecordedValue]))</f>
        <v>1790.3663033289099</v>
      </c>
    </row>
    <row r="394" spans="1:16" x14ac:dyDescent="0.25">
      <c r="A394" t="s">
        <v>68</v>
      </c>
      <c r="B394" t="s">
        <v>70</v>
      </c>
      <c r="C394">
        <v>7</v>
      </c>
      <c r="D394" t="s">
        <v>151</v>
      </c>
      <c r="E394" t="s">
        <v>121</v>
      </c>
      <c r="F394" t="s">
        <v>87</v>
      </c>
      <c r="G394">
        <v>145</v>
      </c>
      <c r="H394">
        <v>0</v>
      </c>
      <c r="I394" s="5" t="str">
        <f>OutputTable[[#This Row],[ProjectName]]&amp;OutputTable[[#This Row],[Name]]&amp;OutputTable[[#This Row],[Type]]&amp;OutputTable[[#This Row],[Source]]</f>
        <v>Airport Security AnalysisEntity 1.NumberInNumber InEntity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50</v>
      </c>
      <c r="K394" s="5" cm="1">
        <f t="array" ref="K394">IFERROR(AVERAGE(IF((OutputTable[GroupByKey]=OutputTable[[#This Row],[GroupByKey]]),(OutputTable[GroupByKey]=OutputTable[[#This Row],[GroupByKey]])*OutputTable[RecordedValue])),0)</f>
        <v>145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0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4" s="5" cm="1">
        <f t="array" ref="O394">MIN(IF((OutputTable[GroupByKey]=OutputTable[[#This Row],[GroupByKey]]),(OutputTable[GroupByKey]=OutputTable[[#This Row],[GroupByKey]])*OutputTable[RecordedValue]))</f>
        <v>145</v>
      </c>
      <c r="P394" s="5" cm="1">
        <f t="array" ref="P394">MAX(IF((OutputTable[GroupByKey]=OutputTable[[#This Row],[GroupByKey]]),(OutputTable[GroupByKey]=OutputTable[[#This Row],[GroupByKey]])*OutputTable[RecordedValue]))</f>
        <v>145</v>
      </c>
    </row>
    <row r="395" spans="1:16" x14ac:dyDescent="0.25">
      <c r="A395" t="s">
        <v>68</v>
      </c>
      <c r="B395" t="s">
        <v>70</v>
      </c>
      <c r="C395">
        <v>7</v>
      </c>
      <c r="D395" t="s">
        <v>152</v>
      </c>
      <c r="E395" t="s">
        <v>123</v>
      </c>
      <c r="F395" t="s">
        <v>87</v>
      </c>
      <c r="G395">
        <v>140</v>
      </c>
      <c r="H395">
        <v>0</v>
      </c>
      <c r="I39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50</v>
      </c>
      <c r="K395" s="5" cm="1">
        <f t="array" ref="K395">IFERROR(AVERAGE(IF((OutputTable[GroupByKey]=OutputTable[[#This Row],[GroupByKey]]),(OutputTable[GroupByKey]=OutputTable[[#This Row],[GroupByKey]])*OutputTable[RecordedValue])),0)</f>
        <v>141.38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1.9988772358705846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395" s="5" cm="1">
        <f t="array" ref="O395">MIN(IF((OutputTable[GroupByKey]=OutputTable[[#This Row],[GroupByKey]]),(OutputTable[GroupByKey]=OutputTable[[#This Row],[GroupByKey]])*OutputTable[RecordedValue]))</f>
        <v>134</v>
      </c>
      <c r="P395" s="5" cm="1">
        <f t="array" ref="P395">MAX(IF((OutputTable[GroupByKey]=OutputTable[[#This Row],[GroupByKey]]),(OutputTable[GroupByKey]=OutputTable[[#This Row],[GroupByKey]])*OutputTable[RecordedValue]))</f>
        <v>144</v>
      </c>
    </row>
    <row r="396" spans="1:16" x14ac:dyDescent="0.25">
      <c r="A396" t="s">
        <v>68</v>
      </c>
      <c r="B396" t="s">
        <v>70</v>
      </c>
      <c r="C396">
        <v>7</v>
      </c>
      <c r="D396" t="s">
        <v>153</v>
      </c>
      <c r="E396" t="s">
        <v>113</v>
      </c>
      <c r="F396" t="s">
        <v>73</v>
      </c>
      <c r="G396">
        <v>2.2354173171320602</v>
      </c>
      <c r="H396">
        <v>0</v>
      </c>
      <c r="I396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50</v>
      </c>
      <c r="K396" s="5" cm="1">
        <f t="array" ref="K396">IFERROR(AVERAGE(IF((OutputTable[GroupByKey]=OutputTable[[#This Row],[GroupByKey]]),(OutputTable[GroupByKey]=OutputTable[[#This Row],[GroupByKey]])*OutputTable[RecordedValue])),0)</f>
        <v>1.713056712445395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0.74877386075301833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396" s="5" cm="1">
        <f t="array" ref="O396">MIN(IF((OutputTable[GroupByKey]=OutputTable[[#This Row],[GroupByKey]]),(OutputTable[GroupByKey]=OutputTable[[#This Row],[GroupByKey]])*OutputTable[RecordedValue]))</f>
        <v>0.396443199122197</v>
      </c>
      <c r="P396" s="5" cm="1">
        <f t="array" ref="P396">MAX(IF((OutputTable[GroupByKey]=OutputTable[[#This Row],[GroupByKey]]),(OutputTable[GroupByKey]=OutputTable[[#This Row],[GroupByKey]])*OutputTable[RecordedValue]))</f>
        <v>4.3293745592479498</v>
      </c>
    </row>
    <row r="397" spans="1:16" x14ac:dyDescent="0.25">
      <c r="A397" t="s">
        <v>68</v>
      </c>
      <c r="B397" t="s">
        <v>70</v>
      </c>
      <c r="C397">
        <v>7</v>
      </c>
      <c r="D397" t="s">
        <v>154</v>
      </c>
      <c r="E397" t="s">
        <v>115</v>
      </c>
      <c r="F397" t="s">
        <v>73</v>
      </c>
      <c r="G397">
        <v>67.062519513961803</v>
      </c>
      <c r="H397">
        <v>0</v>
      </c>
      <c r="I397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50</v>
      </c>
      <c r="K397" s="5" cm="1">
        <f t="array" ref="K397">IFERROR(AVERAGE(IF((OutputTable[GroupByKey]=OutputTable[[#This Row],[GroupByKey]]),(OutputTable[GroupByKey]=OutputTable[[#This Row],[GroupByKey]])*OutputTable[RecordedValue])),0)</f>
        <v>51.391701373361848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22.463215822590577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397" s="5" cm="1">
        <f t="array" ref="O397">MIN(IF((OutputTable[GroupByKey]=OutputTable[[#This Row],[GroupByKey]]),(OutputTable[GroupByKey]=OutputTable[[#This Row],[GroupByKey]])*OutputTable[RecordedValue]))</f>
        <v>11.8932959736659</v>
      </c>
      <c r="P397" s="5" cm="1">
        <f t="array" ref="P397">MAX(IF((OutputTable[GroupByKey]=OutputTable[[#This Row],[GroupByKey]]),(OutputTable[GroupByKey]=OutputTable[[#This Row],[GroupByKey]])*OutputTable[RecordedValue]))</f>
        <v>129.881236777438</v>
      </c>
    </row>
    <row r="398" spans="1:16" x14ac:dyDescent="0.25">
      <c r="A398" t="s">
        <v>68</v>
      </c>
      <c r="B398" t="s">
        <v>70</v>
      </c>
      <c r="C398">
        <v>7</v>
      </c>
      <c r="D398" t="s">
        <v>155</v>
      </c>
      <c r="E398" t="s">
        <v>117</v>
      </c>
      <c r="F398" t="s">
        <v>73</v>
      </c>
      <c r="G398">
        <v>0</v>
      </c>
      <c r="H398">
        <v>0</v>
      </c>
      <c r="I398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50</v>
      </c>
      <c r="K398" s="5" cm="1">
        <f t="array" ref="K398">IFERROR(AVERAGE(IF((OutputTable[GroupByKey]=OutputTable[[#This Row],[GroupByKey]]),(OutputTable[GroupByKey]=OutputTable[[#This Row],[GroupByKey]])*OutputTable[RecordedValue])),0)</f>
        <v>0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0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8" s="5" cm="1">
        <f t="array" ref="O398">MIN(IF((OutputTable[GroupByKey]=OutputTable[[#This Row],[GroupByKey]]),(OutputTable[GroupByKey]=OutputTable[[#This Row],[GroupByKey]])*OutputTable[RecordedValue]))</f>
        <v>0</v>
      </c>
      <c r="P398" s="5" cm="1">
        <f t="array" ref="P398">MAX(IF((OutputTable[GroupByKey]=OutputTable[[#This Row],[GroupByKey]]),(OutputTable[GroupByKey]=OutputTable[[#This Row],[GroupByKey]])*OutputTable[RecordedValue]))</f>
        <v>0</v>
      </c>
    </row>
    <row r="399" spans="1:16" x14ac:dyDescent="0.25">
      <c r="A399" t="s">
        <v>68</v>
      </c>
      <c r="B399" t="s">
        <v>70</v>
      </c>
      <c r="C399">
        <v>7</v>
      </c>
      <c r="D399" t="s">
        <v>156</v>
      </c>
      <c r="E399" t="s">
        <v>119</v>
      </c>
      <c r="F399" t="s">
        <v>73</v>
      </c>
      <c r="G399">
        <v>10.8323606433107</v>
      </c>
      <c r="H399">
        <v>0</v>
      </c>
      <c r="I399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50</v>
      </c>
      <c r="K399" s="5" cm="1">
        <f t="array" ref="K399">IFERROR(AVERAGE(IF((OutputTable[GroupByKey]=OutputTable[[#This Row],[GroupByKey]]),(OutputTable[GroupByKey]=OutputTable[[#This Row],[GroupByKey]])*OutputTable[RecordedValue])),0)</f>
        <v>10.739644005751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15.385582994074571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399" s="5" cm="1">
        <f t="array" ref="O399">MIN(IF((OutputTable[GroupByKey]=OutputTable[[#This Row],[GroupByKey]]),(OutputTable[GroupByKey]=OutputTable[[#This Row],[GroupByKey]])*OutputTable[RecordedValue]))</f>
        <v>0</v>
      </c>
      <c r="P399" s="5" cm="1">
        <f t="array" ref="P399">MAX(IF((OutputTable[GroupByKey]=OutputTable[[#This Row],[GroupByKey]]),(OutputTable[GroupByKey]=OutputTable[[#This Row],[GroupByKey]])*OutputTable[RecordedValue]))</f>
        <v>76.907804000367904</v>
      </c>
    </row>
    <row r="400" spans="1:16" x14ac:dyDescent="0.25">
      <c r="A400" t="s">
        <v>68</v>
      </c>
      <c r="B400" t="s">
        <v>70</v>
      </c>
      <c r="C400">
        <v>7</v>
      </c>
      <c r="D400" t="s">
        <v>157</v>
      </c>
      <c r="E400" t="s">
        <v>121</v>
      </c>
      <c r="F400" t="s">
        <v>73</v>
      </c>
      <c r="G400">
        <v>8</v>
      </c>
      <c r="H400">
        <v>0</v>
      </c>
      <c r="I400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50</v>
      </c>
      <c r="K400" s="5" cm="1">
        <f t="array" ref="K400">IFERROR(AVERAGE(IF((OutputTable[GroupByKey]=OutputTable[[#This Row],[GroupByKey]]),(OutputTable[GroupByKey]=OutputTable[[#This Row],[GroupByKey]])*OutputTable[RecordedValue])),0)</f>
        <v>6.74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2.6711611783672518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400" s="5" cm="1">
        <f t="array" ref="O400">MIN(IF((OutputTable[GroupByKey]=OutputTable[[#This Row],[GroupByKey]]),(OutputTable[GroupByKey]=OutputTable[[#This Row],[GroupByKey]])*OutputTable[RecordedValue]))</f>
        <v>2</v>
      </c>
      <c r="P400" s="5" cm="1">
        <f t="array" ref="P400">MAX(IF((OutputTable[GroupByKey]=OutputTable[[#This Row],[GroupByKey]]),(OutputTable[GroupByKey]=OutputTable[[#This Row],[GroupByKey]])*OutputTable[RecordedValue]))</f>
        <v>16</v>
      </c>
    </row>
    <row r="401" spans="1:16" x14ac:dyDescent="0.25">
      <c r="A401" t="s">
        <v>68</v>
      </c>
      <c r="B401" t="s">
        <v>70</v>
      </c>
      <c r="C401">
        <v>7</v>
      </c>
      <c r="D401" t="s">
        <v>158</v>
      </c>
      <c r="E401" t="s">
        <v>123</v>
      </c>
      <c r="F401" t="s">
        <v>73</v>
      </c>
      <c r="G401">
        <v>8</v>
      </c>
      <c r="H401">
        <v>0</v>
      </c>
      <c r="I401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50</v>
      </c>
      <c r="K401" s="5" cm="1">
        <f t="array" ref="K401">IFERROR(AVERAGE(IF((OutputTable[GroupByKey]=OutputTable[[#This Row],[GroupByKey]]),(OutputTable[GroupByKey]=OutputTable[[#This Row],[GroupByKey]])*OutputTable[RecordedValue])),0)</f>
        <v>6.66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2.6233644078409171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401" s="5" cm="1">
        <f t="array" ref="O401">MIN(IF((OutputTable[GroupByKey]=OutputTable[[#This Row],[GroupByKey]]),(OutputTable[GroupByKey]=OutputTable[[#This Row],[GroupByKey]])*OutputTable[RecordedValue]))</f>
        <v>2</v>
      </c>
      <c r="P401" s="5" cm="1">
        <f t="array" ref="P401">MAX(IF((OutputTable[GroupByKey]=OutputTable[[#This Row],[GroupByKey]]),(OutputTable[GroupByKey]=OutputTable[[#This Row],[GroupByKey]])*OutputTable[RecordedValue]))</f>
        <v>16</v>
      </c>
    </row>
    <row r="402" spans="1:16" x14ac:dyDescent="0.25">
      <c r="A402" t="s">
        <v>68</v>
      </c>
      <c r="B402" t="s">
        <v>70</v>
      </c>
      <c r="C402">
        <v>7</v>
      </c>
      <c r="D402" t="s">
        <v>159</v>
      </c>
      <c r="E402" t="s">
        <v>125</v>
      </c>
      <c r="F402" t="s">
        <v>73</v>
      </c>
      <c r="G402">
        <v>2.2354173171320602</v>
      </c>
      <c r="H402">
        <v>0</v>
      </c>
      <c r="I402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50</v>
      </c>
      <c r="K402" s="5" cm="1">
        <f t="array" ref="K402">IFERROR(AVERAGE(IF((OutputTable[GroupByKey]=OutputTable[[#This Row],[GroupByKey]]),(OutputTable[GroupByKey]=OutputTable[[#This Row],[GroupByKey]])*OutputTable[RecordedValue])),0)</f>
        <v>1.713056712445395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0.74877386075301833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402" s="5" cm="1">
        <f t="array" ref="O402">MIN(IF((OutputTable[GroupByKey]=OutputTable[[#This Row],[GroupByKey]]),(OutputTable[GroupByKey]=OutputTable[[#This Row],[GroupByKey]])*OutputTable[RecordedValue]))</f>
        <v>0.396443199122197</v>
      </c>
      <c r="P402" s="5" cm="1">
        <f t="array" ref="P402">MAX(IF((OutputTable[GroupByKey]=OutputTable[[#This Row],[GroupByKey]]),(OutputTable[GroupByKey]=OutputTable[[#This Row],[GroupByKey]])*OutputTable[RecordedValue]))</f>
        <v>4.3293745592479498</v>
      </c>
    </row>
    <row r="403" spans="1:16" x14ac:dyDescent="0.25">
      <c r="A403" t="s">
        <v>68</v>
      </c>
      <c r="B403" t="s">
        <v>70</v>
      </c>
      <c r="C403">
        <v>7</v>
      </c>
      <c r="D403" t="s">
        <v>160</v>
      </c>
      <c r="E403" t="s">
        <v>127</v>
      </c>
      <c r="F403" t="s">
        <v>73</v>
      </c>
      <c r="G403">
        <v>77.894880157272496</v>
      </c>
      <c r="H403">
        <v>0</v>
      </c>
      <c r="I403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50</v>
      </c>
      <c r="K403" s="5" cm="1">
        <f t="array" ref="K403">IFERROR(AVERAGE(IF((OutputTable[GroupByKey]=OutputTable[[#This Row],[GroupByKey]]),(OutputTable[GroupByKey]=OutputTable[[#This Row],[GroupByKey]])*OutputTable[RecordedValue])),0)</f>
        <v>62.131345379112837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32.520844078842771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403" s="5" cm="1">
        <f t="array" ref="O403">MIN(IF((OutputTable[GroupByKey]=OutputTable[[#This Row],[GroupByKey]]),(OutputTable[GroupByKey]=OutputTable[[#This Row],[GroupByKey]])*OutputTable[RecordedValue]))</f>
        <v>13.9204055285142</v>
      </c>
      <c r="P403" s="5" cm="1">
        <f t="array" ref="P403">MAX(IF((OutputTable[GroupByKey]=OutputTable[[#This Row],[GroupByKey]]),(OutputTable[GroupByKey]=OutputTable[[#This Row],[GroupByKey]])*OutputTable[RecordedValue]))</f>
        <v>182.68949067350201</v>
      </c>
    </row>
    <row r="404" spans="1:16" x14ac:dyDescent="0.25">
      <c r="A404" t="s">
        <v>68</v>
      </c>
      <c r="B404" t="s">
        <v>70</v>
      </c>
      <c r="C404">
        <v>7</v>
      </c>
      <c r="D404" t="s">
        <v>161</v>
      </c>
      <c r="E404" t="s">
        <v>137</v>
      </c>
      <c r="F404" t="s">
        <v>107</v>
      </c>
      <c r="G404">
        <v>1.1177086585660301</v>
      </c>
      <c r="H404">
        <v>0</v>
      </c>
      <c r="I40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50</v>
      </c>
      <c r="K404" s="5" cm="1">
        <f t="array" ref="K404">IFERROR(AVERAGE(IF((OutputTable[GroupByKey]=OutputTable[[#This Row],[GroupByKey]]),(OutputTable[GroupByKey]=OutputTable[[#This Row],[GroupByKey]])*OutputTable[RecordedValue])),0)</f>
        <v>0.85652835622269752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0.37438693037650955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404" s="5" cm="1">
        <f t="array" ref="O404">MIN(IF((OutputTable[GroupByKey]=OutputTable[[#This Row],[GroupByKey]]),(OutputTable[GroupByKey]=OutputTable[[#This Row],[GroupByKey]])*OutputTable[RecordedValue]))</f>
        <v>0.198221599561099</v>
      </c>
      <c r="P404" s="5" cm="1">
        <f t="array" ref="P404">MAX(IF((OutputTable[GroupByKey]=OutputTable[[#This Row],[GroupByKey]]),(OutputTable[GroupByKey]=OutputTable[[#This Row],[GroupByKey]])*OutputTable[RecordedValue]))</f>
        <v>2.16468727962397</v>
      </c>
    </row>
    <row r="405" spans="1:16" x14ac:dyDescent="0.25">
      <c r="A405" t="s">
        <v>68</v>
      </c>
      <c r="B405" t="s">
        <v>70</v>
      </c>
      <c r="C405">
        <v>7</v>
      </c>
      <c r="D405" t="s">
        <v>162</v>
      </c>
      <c r="E405" t="s">
        <v>139</v>
      </c>
      <c r="F405" t="s">
        <v>107</v>
      </c>
      <c r="G405">
        <v>10.882291341434</v>
      </c>
      <c r="H405">
        <v>0</v>
      </c>
      <c r="I40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50</v>
      </c>
      <c r="K405" s="5" cm="1">
        <f t="array" ref="K405">IFERROR(AVERAGE(IF((OutputTable[GroupByKey]=OutputTable[[#This Row],[GroupByKey]]),(OutputTable[GroupByKey]=OutputTable[[#This Row],[GroupByKey]])*OutputTable[RecordedValue])),0)</f>
        <v>11.137209966710371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0.38257169656624557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405" s="5" cm="1">
        <f t="array" ref="O405">MIN(IF((OutputTable[GroupByKey]=OutputTable[[#This Row],[GroupByKey]]),(OutputTable[GroupByKey]=OutputTable[[#This Row],[GroupByKey]])*OutputTable[RecordedValue]))</f>
        <v>9.8353127203760309</v>
      </c>
      <c r="P405" s="5" cm="1">
        <f t="array" ref="P405">MAX(IF((OutputTable[GroupByKey]=OutputTable[[#This Row],[GroupByKey]]),(OutputTable[GroupByKey]=OutputTable[[#This Row],[GroupByKey]])*OutputTable[RecordedValue]))</f>
        <v>11.8017784004389</v>
      </c>
    </row>
    <row r="406" spans="1:16" x14ac:dyDescent="0.25">
      <c r="A406" t="s">
        <v>68</v>
      </c>
      <c r="B406" t="s">
        <v>70</v>
      </c>
      <c r="C406">
        <v>7</v>
      </c>
      <c r="D406" t="s">
        <v>163</v>
      </c>
      <c r="E406" t="s">
        <v>164</v>
      </c>
      <c r="F406" t="s">
        <v>107</v>
      </c>
      <c r="G406">
        <v>8</v>
      </c>
      <c r="H406">
        <v>0</v>
      </c>
      <c r="I40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50</v>
      </c>
      <c r="K406" s="5" cm="1">
        <f t="array" ref="K406">IFERROR(AVERAGE(IF((OutputTable[GroupByKey]=OutputTable[[#This Row],[GroupByKey]]),(OutputTable[GroupByKey]=OutputTable[[#This Row],[GroupByKey]])*OutputTable[RecordedValue])),0)</f>
        <v>6.72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2.6729178430917711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406" s="5" cm="1">
        <f t="array" ref="O406">MIN(IF((OutputTable[GroupByKey]=OutputTable[[#This Row],[GroupByKey]]),(OutputTable[GroupByKey]=OutputTable[[#This Row],[GroupByKey]])*OutputTable[RecordedValue]))</f>
        <v>2</v>
      </c>
      <c r="P406" s="5" cm="1">
        <f t="array" ref="P406">MAX(IF((OutputTable[GroupByKey]=OutputTable[[#This Row],[GroupByKey]]),(OutputTable[GroupByKey]=OutputTable[[#This Row],[GroupByKey]])*OutputTable[RecordedValue]))</f>
        <v>16</v>
      </c>
    </row>
    <row r="407" spans="1:16" x14ac:dyDescent="0.25">
      <c r="A407" t="s">
        <v>68</v>
      </c>
      <c r="B407" t="s">
        <v>70</v>
      </c>
      <c r="C407">
        <v>7</v>
      </c>
      <c r="D407" t="s">
        <v>165</v>
      </c>
      <c r="E407" t="s">
        <v>166</v>
      </c>
      <c r="F407" t="s">
        <v>107</v>
      </c>
      <c r="G407">
        <v>9.31423882138359E-2</v>
      </c>
      <c r="H407">
        <v>0</v>
      </c>
      <c r="I40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50</v>
      </c>
      <c r="K407" s="5" cm="1">
        <f t="array" ref="K407">IFERROR(AVERAGE(IF((OutputTable[GroupByKey]=OutputTable[[#This Row],[GroupByKey]]),(OutputTable[GroupByKey]=OutputTable[[#This Row],[GroupByKey]])*OutputTable[RecordedValue])),0)</f>
        <v>7.1899169440802421E-2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3.1880974713854024E-2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407" s="5" cm="1">
        <f t="array" ref="O407">MIN(IF((OutputTable[GroupByKey]=OutputTable[[#This Row],[GroupByKey]]),(OutputTable[GroupByKey]=OutputTable[[#This Row],[GroupByKey]])*OutputTable[RecordedValue]))</f>
        <v>1.6518466630091499E-2</v>
      </c>
      <c r="P407" s="5" cm="1">
        <f t="array" ref="P407">MAX(IF((OutputTable[GroupByKey]=OutputTable[[#This Row],[GroupByKey]]),(OutputTable[GroupByKey]=OutputTable[[#This Row],[GroupByKey]])*OutputTable[RecordedValue]))</f>
        <v>0.18039060663533099</v>
      </c>
    </row>
    <row r="408" spans="1:16" x14ac:dyDescent="0.25">
      <c r="A408" t="s">
        <v>68</v>
      </c>
      <c r="B408" t="s">
        <v>70</v>
      </c>
      <c r="C408">
        <v>7</v>
      </c>
      <c r="D408" t="s">
        <v>167</v>
      </c>
      <c r="E408" t="s">
        <v>142</v>
      </c>
      <c r="F408" t="s">
        <v>107</v>
      </c>
      <c r="G408">
        <v>0</v>
      </c>
      <c r="H408">
        <v>0</v>
      </c>
      <c r="I40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50</v>
      </c>
      <c r="K408" s="5" cm="1">
        <f t="array" ref="K408">IFERROR(AVERAGE(IF((OutputTable[GroupByKey]=OutputTable[[#This Row],[GroupByKey]]),(OutputTable[GroupByKey]=OutputTable[[#This Row],[GroupByKey]])*OutputTable[RecordedValue])),0)</f>
        <v>0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0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8" s="5" cm="1">
        <f t="array" ref="O408">MIN(IF((OutputTable[GroupByKey]=OutputTable[[#This Row],[GroupByKey]]),(OutputTable[GroupByKey]=OutputTable[[#This Row],[GroupByKey]])*OutputTable[RecordedValue]))</f>
        <v>0</v>
      </c>
      <c r="P408" s="5" cm="1">
        <f t="array" ref="P408">MAX(IF((OutputTable[GroupByKey]=OutputTable[[#This Row],[GroupByKey]]),(OutputTable[GroupByKey]=OutputTable[[#This Row],[GroupByKey]])*OutputTable[RecordedValue]))</f>
        <v>0</v>
      </c>
    </row>
    <row r="409" spans="1:16" x14ac:dyDescent="0.25">
      <c r="A409" t="s">
        <v>68</v>
      </c>
      <c r="B409" t="s">
        <v>70</v>
      </c>
      <c r="C409">
        <v>7</v>
      </c>
      <c r="D409" t="s">
        <v>168</v>
      </c>
      <c r="E409" t="s">
        <v>123</v>
      </c>
      <c r="F409" t="s">
        <v>129</v>
      </c>
      <c r="G409">
        <v>140</v>
      </c>
      <c r="H409">
        <v>0</v>
      </c>
      <c r="I409" s="5" t="str">
        <f>OutputTable[[#This Row],[ProjectName]]&amp;OutputTable[[#This Row],[Name]]&amp;OutputTable[[#This Row],[Type]]&amp;OutputTable[[#This Row],[Source]]</f>
        <v>Airport Security AnalysisSystem.NumberOutNumber OutSystem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50</v>
      </c>
      <c r="K409" s="5" cm="1">
        <f t="array" ref="K409">IFERROR(AVERAGE(IF((OutputTable[GroupByKey]=OutputTable[[#This Row],[GroupByKey]]),(OutputTable[GroupByKey]=OutputTable[[#This Row],[GroupByKey]])*OutputTable[RecordedValue])),0)</f>
        <v>141.38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1.9988772358705846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409" s="5" cm="1">
        <f t="array" ref="O409">MIN(IF((OutputTable[GroupByKey]=OutputTable[[#This Row],[GroupByKey]]),(OutputTable[GroupByKey]=OutputTable[[#This Row],[GroupByKey]])*OutputTable[RecordedValue]))</f>
        <v>134</v>
      </c>
      <c r="P409" s="5" cm="1">
        <f t="array" ref="P409">MAX(IF((OutputTable[GroupByKey]=OutputTable[[#This Row],[GroupByKey]]),(OutputTable[GroupByKey]=OutputTable[[#This Row],[GroupByKey]])*OutputTable[RecordedValue]))</f>
        <v>144</v>
      </c>
    </row>
    <row r="410" spans="1:16" x14ac:dyDescent="0.25">
      <c r="A410" t="s">
        <v>68</v>
      </c>
      <c r="B410" t="s">
        <v>70</v>
      </c>
      <c r="C410">
        <v>7</v>
      </c>
      <c r="D410" t="s">
        <v>169</v>
      </c>
      <c r="E410" t="s">
        <v>91</v>
      </c>
      <c r="F410" t="s">
        <v>129</v>
      </c>
      <c r="G410">
        <v>71.184375462189905</v>
      </c>
      <c r="H410">
        <v>0</v>
      </c>
      <c r="I410" s="5" t="str">
        <f>OutputTable[[#This Row],[ProjectName]]&amp;OutputTable[[#This Row],[Name]]&amp;OutputTable[[#This Row],[Type]]&amp;OutputTable[[#This Row],[Source]]</f>
        <v>Airport Security AnalysisSystem.TotalCostTotal CostSystem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50</v>
      </c>
      <c r="K410" s="5" cm="1">
        <f t="array" ref="K410">IFERROR(AVERAGE(IF((OutputTable[GroupByKey]=OutputTable[[#This Row],[GroupByKey]]),(OutputTable[GroupByKey]=OutputTable[[#This Row],[GroupByKey]])*OutputTable[RecordedValue])),0)</f>
        <v>71.709517489708347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0.25019982121987089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410" s="5" cm="1">
        <f t="array" ref="O410">MIN(IF((OutputTable[GroupByKey]=OutputTable[[#This Row],[GroupByKey]]),(OutputTable[GroupByKey]=OutputTable[[#This Row],[GroupByKey]])*OutputTable[RecordedValue]))</f>
        <v>70.826954480567906</v>
      </c>
      <c r="P410" s="5" cm="1">
        <f t="array" ref="P410">MAX(IF((OutputTable[GroupByKey]=OutputTable[[#This Row],[GroupByKey]]),(OutputTable[GroupByKey]=OutputTable[[#This Row],[GroupByKey]])*OutputTable[RecordedValue]))</f>
        <v>72</v>
      </c>
    </row>
    <row r="411" spans="1:16" x14ac:dyDescent="0.25">
      <c r="A411" t="s">
        <v>68</v>
      </c>
      <c r="B411" t="s">
        <v>70</v>
      </c>
      <c r="C411">
        <v>7</v>
      </c>
      <c r="D411" t="s">
        <v>170</v>
      </c>
      <c r="E411" t="s">
        <v>137</v>
      </c>
      <c r="F411" t="s">
        <v>107</v>
      </c>
      <c r="G411">
        <v>29.4927566396121</v>
      </c>
      <c r="H411">
        <v>0</v>
      </c>
      <c r="I41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50</v>
      </c>
      <c r="K411" s="5" cm="1">
        <f t="array" ref="K411">IFERROR(AVERAGE(IF((OutputTable[GroupByKey]=OutputTable[[#This Row],[GroupByKey]]),(OutputTable[GroupByKey]=OutputTable[[#This Row],[GroupByKey]])*OutputTable[RecordedValue])),0)</f>
        <v>28.690256747996941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1.6276098461399904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411" s="5" cm="1">
        <f t="array" ref="O411">MIN(IF((OutputTable[GroupByKey]=OutputTable[[#This Row],[GroupByKey]]),(OutputTable[GroupByKey]=OutputTable[[#This Row],[GroupByKey]])*OutputTable[RecordedValue]))</f>
        <v>25.696659959072399</v>
      </c>
      <c r="P411" s="5" cm="1">
        <f t="array" ref="P411">MAX(IF((OutputTable[GroupByKey]=OutputTable[[#This Row],[GroupByKey]]),(OutputTable[GroupByKey]=OutputTable[[#This Row],[GroupByKey]])*OutputTable[RecordedValue]))</f>
        <v>33.838759418460498</v>
      </c>
    </row>
    <row r="412" spans="1:16" x14ac:dyDescent="0.25">
      <c r="A412" t="s">
        <v>68</v>
      </c>
      <c r="B412" t="s">
        <v>70</v>
      </c>
      <c r="C412">
        <v>7</v>
      </c>
      <c r="D412" t="s">
        <v>171</v>
      </c>
      <c r="E412" t="s">
        <v>139</v>
      </c>
      <c r="F412" t="s">
        <v>107</v>
      </c>
      <c r="G412">
        <v>5.9744310914828098</v>
      </c>
      <c r="H412">
        <v>0</v>
      </c>
      <c r="I41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50</v>
      </c>
      <c r="K412" s="5" cm="1">
        <f t="array" ref="K412">IFERROR(AVERAGE(IF((OutputTable[GroupByKey]=OutputTable[[#This Row],[GroupByKey]]),(OutputTable[GroupByKey]=OutputTable[[#This Row],[GroupByKey]])*OutputTable[RecordedValue])),0)</f>
        <v>7.1431715332986858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1.6630080132730225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412" s="5" cm="1">
        <f t="array" ref="O412">MIN(IF((OutputTable[GroupByKey]=OutputTable[[#This Row],[GroupByKey]]),(OutputTable[GroupByKey]=OutputTable[[#This Row],[GroupByKey]])*OutputTable[RecordedValue]))</f>
        <v>2.14775272896172</v>
      </c>
      <c r="P412" s="5" cm="1">
        <f t="array" ref="P412">MAX(IF((OutputTable[GroupByKey]=OutputTable[[#This Row],[GroupByKey]]),(OutputTable[GroupByKey]=OutputTable[[#This Row],[GroupByKey]])*OutputTable[RecordedValue]))</f>
        <v>10.273767747096599</v>
      </c>
    </row>
    <row r="413" spans="1:16" x14ac:dyDescent="0.25">
      <c r="A413" t="s">
        <v>68</v>
      </c>
      <c r="B413" t="s">
        <v>70</v>
      </c>
      <c r="C413">
        <v>7</v>
      </c>
      <c r="D413" t="s">
        <v>172</v>
      </c>
      <c r="E413" t="s">
        <v>164</v>
      </c>
      <c r="F413" t="s">
        <v>107</v>
      </c>
      <c r="G413">
        <v>300</v>
      </c>
      <c r="H413">
        <v>0</v>
      </c>
      <c r="I41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50</v>
      </c>
      <c r="K413" s="5" cm="1">
        <f t="array" ref="K413">IFERROR(AVERAGE(IF((OutputTable[GroupByKey]=OutputTable[[#This Row],[GroupByKey]]),(OutputTable[GroupByKey]=OutputTable[[#This Row],[GroupByKey]])*OutputTable[RecordedValue])),0)</f>
        <v>299.54000000000002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4.8873430868908301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413" s="5" cm="1">
        <f t="array" ref="O413">MIN(IF((OutputTable[GroupByKey]=OutputTable[[#This Row],[GroupByKey]]),(OutputTable[GroupByKey]=OutputTable[[#This Row],[GroupByKey]])*OutputTable[RecordedValue]))</f>
        <v>289</v>
      </c>
      <c r="P413" s="5" cm="1">
        <f t="array" ref="P413">MAX(IF((OutputTable[GroupByKey]=OutputTable[[#This Row],[GroupByKey]]),(OutputTable[GroupByKey]=OutputTable[[#This Row],[GroupByKey]])*OutputTable[RecordedValue]))</f>
        <v>313</v>
      </c>
    </row>
    <row r="414" spans="1:16" x14ac:dyDescent="0.25">
      <c r="A414" t="s">
        <v>68</v>
      </c>
      <c r="B414" t="s">
        <v>70</v>
      </c>
      <c r="C414">
        <v>7</v>
      </c>
      <c r="D414" t="s">
        <v>173</v>
      </c>
      <c r="E414" t="s">
        <v>166</v>
      </c>
      <c r="F414" t="s">
        <v>107</v>
      </c>
      <c r="G414">
        <v>0.83404358079214402</v>
      </c>
      <c r="H414">
        <v>0</v>
      </c>
      <c r="I41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50</v>
      </c>
      <c r="K414" s="5" cm="1">
        <f t="array" ref="K414">IFERROR(AVERAGE(IF((OutputTable[GroupByKey]=OutputTable[[#This Row],[GroupByKey]]),(OutputTable[GroupByKey]=OutputTable[[#This Row],[GroupByKey]])*OutputTable[RecordedValue])),0)</f>
        <v>0.80157856851948073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4.6194667035361667E-2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414" s="5" cm="1">
        <f t="array" ref="O414">MIN(IF((OutputTable[GroupByKey]=OutputTable[[#This Row],[GroupByKey]]),(OutputTable[GroupByKey]=OutputTable[[#This Row],[GroupByKey]])*OutputTable[RecordedValue]))</f>
        <v>0.71461756258065101</v>
      </c>
      <c r="P414" s="5" cm="1">
        <f t="array" ref="P414">MAX(IF((OutputTable[GroupByKey]=OutputTable[[#This Row],[GroupByKey]]),(OutputTable[GroupByKey]=OutputTable[[#This Row],[GroupByKey]])*OutputTable[RecordedValue]))</f>
        <v>0.94034020197328605</v>
      </c>
    </row>
    <row r="415" spans="1:16" x14ac:dyDescent="0.25">
      <c r="A415" t="s">
        <v>68</v>
      </c>
      <c r="B415" t="s">
        <v>70</v>
      </c>
      <c r="C415">
        <v>7</v>
      </c>
      <c r="D415" t="s">
        <v>174</v>
      </c>
      <c r="E415" t="s">
        <v>142</v>
      </c>
      <c r="F415" t="s">
        <v>107</v>
      </c>
      <c r="G415">
        <v>0</v>
      </c>
      <c r="H415">
        <v>0</v>
      </c>
      <c r="I41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50</v>
      </c>
      <c r="K415" s="5" cm="1">
        <f t="array" ref="K415">IFERROR(AVERAGE(IF((OutputTable[GroupByKey]=OutputTable[[#This Row],[GroupByKey]]),(OutputTable[GroupByKey]=OutputTable[[#This Row],[GroupByKey]])*OutputTable[RecordedValue])),0)</f>
        <v>0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0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s="5" cm="1">
        <f t="array" ref="O415">MIN(IF((OutputTable[GroupByKey]=OutputTable[[#This Row],[GroupByKey]]),(OutputTable[GroupByKey]=OutputTable[[#This Row],[GroupByKey]])*OutputTable[RecordedValue]))</f>
        <v>0</v>
      </c>
      <c r="P415" s="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25">
      <c r="A416" t="s">
        <v>68</v>
      </c>
      <c r="B416" t="s">
        <v>70</v>
      </c>
      <c r="C416">
        <v>7</v>
      </c>
      <c r="D416" t="s">
        <v>175</v>
      </c>
      <c r="E416" t="s">
        <v>113</v>
      </c>
      <c r="F416" t="s">
        <v>73</v>
      </c>
      <c r="G416">
        <v>36.731557553521597</v>
      </c>
      <c r="H416">
        <v>0</v>
      </c>
      <c r="I41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50</v>
      </c>
      <c r="K416" s="5" cm="1">
        <f t="array" ref="K416">IFERROR(AVERAGE(IF((OutputTable[GroupByKey]=OutputTable[[#This Row],[GroupByKey]]),(OutputTable[GroupByKey]=OutputTable[[#This Row],[GroupByKey]])*OutputTable[RecordedValue])),0)</f>
        <v>36.017962320863354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2.1447750669597334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416" s="5" cm="1">
        <f t="array" ref="O416">MIN(IF((OutputTable[GroupByKey]=OutputTable[[#This Row],[GroupByKey]]),(OutputTable[GroupByKey]=OutputTable[[#This Row],[GroupByKey]])*OutputTable[RecordedValue]))</f>
        <v>31.355296128801101</v>
      </c>
      <c r="P416" s="5" cm="1">
        <f t="array" ref="P416">MAX(IF((OutputTable[GroupByKey]=OutputTable[[#This Row],[GroupByKey]]),(OutputTable[GroupByKey]=OutputTable[[#This Row],[GroupByKey]])*OutputTable[RecordedValue]))</f>
        <v>42.047742044042501</v>
      </c>
    </row>
    <row r="417" spans="1:16" x14ac:dyDescent="0.25">
      <c r="A417" t="s">
        <v>68</v>
      </c>
      <c r="B417" t="s">
        <v>70</v>
      </c>
      <c r="C417">
        <v>7</v>
      </c>
      <c r="D417" t="s">
        <v>176</v>
      </c>
      <c r="E417" t="s">
        <v>115</v>
      </c>
      <c r="F417" t="s">
        <v>73</v>
      </c>
      <c r="G417">
        <v>1101.9467266056499</v>
      </c>
      <c r="H417">
        <v>0</v>
      </c>
      <c r="I41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50</v>
      </c>
      <c r="K417" s="5" cm="1">
        <f t="array" ref="K417">IFERROR(AVERAGE(IF((OutputTable[GroupByKey]=OutputTable[[#This Row],[GroupByKey]]),(OutputTable[GroupByKey]=OutputTable[[#This Row],[GroupByKey]])*OutputTable[RecordedValue])),0)</f>
        <v>1080.5388696259006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64.343252008792561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417" s="5" cm="1">
        <f t="array" ref="O417">MIN(IF((OutputTable[GroupByKey]=OutputTable[[#This Row],[GroupByKey]]),(OutputTable[GroupByKey]=OutputTable[[#This Row],[GroupByKey]])*OutputTable[RecordedValue]))</f>
        <v>940.65888386403196</v>
      </c>
      <c r="P417" s="5" cm="1">
        <f t="array" ref="P417">MAX(IF((OutputTable[GroupByKey]=OutputTable[[#This Row],[GroupByKey]]),(OutputTable[GroupByKey]=OutputTable[[#This Row],[GroupByKey]])*OutputTable[RecordedValue]))</f>
        <v>1261.4322613212801</v>
      </c>
    </row>
    <row r="418" spans="1:16" x14ac:dyDescent="0.25">
      <c r="A418" t="s">
        <v>68</v>
      </c>
      <c r="B418" t="s">
        <v>70</v>
      </c>
      <c r="C418">
        <v>7</v>
      </c>
      <c r="D418" t="s">
        <v>177</v>
      </c>
      <c r="E418" t="s">
        <v>117</v>
      </c>
      <c r="F418" t="s">
        <v>73</v>
      </c>
      <c r="G418">
        <v>0</v>
      </c>
      <c r="H418">
        <v>0</v>
      </c>
      <c r="I41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50</v>
      </c>
      <c r="K418" s="5" cm="1">
        <f t="array" ref="K418">IFERROR(AVERAGE(IF((OutputTable[GroupByKey]=OutputTable[[#This Row],[GroupByKey]]),(OutputTable[GroupByKey]=OutputTable[[#This Row],[GroupByKey]])*OutputTable[RecordedValue])),0)</f>
        <v>0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0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8" s="5" cm="1">
        <f t="array" ref="O418">MIN(IF((OutputTable[GroupByKey]=OutputTable[[#This Row],[GroupByKey]]),(OutputTable[GroupByKey]=OutputTable[[#This Row],[GroupByKey]])*OutputTable[RecordedValue]))</f>
        <v>0</v>
      </c>
      <c r="P418" s="5" cm="1">
        <f t="array" ref="P418">MAX(IF((OutputTable[GroupByKey]=OutputTable[[#This Row],[GroupByKey]]),(OutputTable[GroupByKey]=OutputTable[[#This Row],[GroupByKey]])*OutputTable[RecordedValue]))</f>
        <v>0</v>
      </c>
    </row>
    <row r="419" spans="1:16" x14ac:dyDescent="0.25">
      <c r="A419" t="s">
        <v>68</v>
      </c>
      <c r="B419" t="s">
        <v>70</v>
      </c>
      <c r="C419">
        <v>7</v>
      </c>
      <c r="D419" t="s">
        <v>178</v>
      </c>
      <c r="E419" t="s">
        <v>119</v>
      </c>
      <c r="F419" t="s">
        <v>73</v>
      </c>
      <c r="G419">
        <v>391.01161185119201</v>
      </c>
      <c r="H419">
        <v>0</v>
      </c>
      <c r="I41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50</v>
      </c>
      <c r="K419" s="5" cm="1">
        <f t="array" ref="K419">IFERROR(AVERAGE(IF((OutputTable[GroupByKey]=OutputTable[[#This Row],[GroupByKey]]),(OutputTable[GroupByKey]=OutputTable[[#This Row],[GroupByKey]])*OutputTable[RecordedValue])),0)</f>
        <v>647.33233797243315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612.63054444116835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419" s="5" cm="1">
        <f t="array" ref="O419">MIN(IF((OutputTable[GroupByKey]=OutputTable[[#This Row],[GroupByKey]]),(OutputTable[GroupByKey]=OutputTable[[#This Row],[GroupByKey]])*OutputTable[RecordedValue]))</f>
        <v>135.75868551570699</v>
      </c>
      <c r="P419" s="5" cm="1">
        <f t="array" ref="P419">MAX(IF((OutputTable[GroupByKey]=OutputTable[[#This Row],[GroupByKey]]),(OutputTable[GroupByKey]=OutputTable[[#This Row],[GroupByKey]])*OutputTable[RecordedValue]))</f>
        <v>3953.48057040094</v>
      </c>
    </row>
    <row r="420" spans="1:16" x14ac:dyDescent="0.25">
      <c r="A420" t="s">
        <v>68</v>
      </c>
      <c r="B420" t="s">
        <v>70</v>
      </c>
      <c r="C420">
        <v>7</v>
      </c>
      <c r="D420" t="s">
        <v>179</v>
      </c>
      <c r="E420" t="s">
        <v>121</v>
      </c>
      <c r="F420" t="s">
        <v>73</v>
      </c>
      <c r="G420">
        <v>137</v>
      </c>
      <c r="H420">
        <v>0</v>
      </c>
      <c r="I42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50</v>
      </c>
      <c r="K420" s="5" cm="1">
        <f t="array" ref="K420">IFERROR(AVERAGE(IF((OutputTable[GroupByKey]=OutputTable[[#This Row],[GroupByKey]]),(OutputTable[GroupByKey]=OutputTable[[#This Row],[GroupByKey]])*OutputTable[RecordedValue])),0)</f>
        <v>139.02000000000001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2.0651629376840162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420" s="5" cm="1">
        <f t="array" ref="O420">MIN(IF((OutputTable[GroupByKey]=OutputTable[[#This Row],[GroupByKey]]),(OutputTable[GroupByKey]=OutputTable[[#This Row],[GroupByKey]])*OutputTable[RecordedValue]))</f>
        <v>133</v>
      </c>
      <c r="P420" s="5" cm="1">
        <f t="array" ref="P420">MAX(IF((OutputTable[GroupByKey]=OutputTable[[#This Row],[GroupByKey]]),(OutputTable[GroupByKey]=OutputTable[[#This Row],[GroupByKey]])*OutputTable[RecordedValue]))</f>
        <v>142</v>
      </c>
    </row>
    <row r="421" spans="1:16" x14ac:dyDescent="0.25">
      <c r="A421" t="s">
        <v>68</v>
      </c>
      <c r="B421" t="s">
        <v>70</v>
      </c>
      <c r="C421">
        <v>7</v>
      </c>
      <c r="D421" t="s">
        <v>180</v>
      </c>
      <c r="E421" t="s">
        <v>123</v>
      </c>
      <c r="F421" t="s">
        <v>73</v>
      </c>
      <c r="G421">
        <v>135</v>
      </c>
      <c r="H421">
        <v>0</v>
      </c>
      <c r="I42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50</v>
      </c>
      <c r="K421" s="5" cm="1">
        <f t="array" ref="K421">IFERROR(AVERAGE(IF((OutputTable[GroupByKey]=OutputTable[[#This Row],[GroupByKey]]),(OutputTable[GroupByKey]=OutputTable[[#This Row],[GroupByKey]])*OutputTable[RecordedValue])),0)</f>
        <v>137.02000000000001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2.4618725244274162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421" s="5" cm="1">
        <f t="array" ref="O421">MIN(IF((OutputTable[GroupByKey]=OutputTable[[#This Row],[GroupByKey]]),(OutputTable[GroupByKey]=OutputTable[[#This Row],[GroupByKey]])*OutputTable[RecordedValue]))</f>
        <v>130</v>
      </c>
      <c r="P421" s="5" cm="1">
        <f t="array" ref="P421">MAX(IF((OutputTable[GroupByKey]=OutputTable[[#This Row],[GroupByKey]]),(OutputTable[GroupByKey]=OutputTable[[#This Row],[GroupByKey]])*OutputTable[RecordedValue]))</f>
        <v>141</v>
      </c>
    </row>
    <row r="422" spans="1:16" x14ac:dyDescent="0.25">
      <c r="A422" t="s">
        <v>68</v>
      </c>
      <c r="B422" t="s">
        <v>70</v>
      </c>
      <c r="C422">
        <v>7</v>
      </c>
      <c r="D422" t="s">
        <v>181</v>
      </c>
      <c r="E422" t="s">
        <v>125</v>
      </c>
      <c r="F422" t="s">
        <v>73</v>
      </c>
      <c r="G422">
        <v>36.731557553521597</v>
      </c>
      <c r="H422">
        <v>0</v>
      </c>
      <c r="I42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50</v>
      </c>
      <c r="K422" s="5" cm="1">
        <f t="array" ref="K422">IFERROR(AVERAGE(IF((OutputTable[GroupByKey]=OutputTable[[#This Row],[GroupByKey]]),(OutputTable[GroupByKey]=OutputTable[[#This Row],[GroupByKey]])*OutputTable[RecordedValue])),0)</f>
        <v>36.017962320863354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2.1447750669597334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422" s="5" cm="1">
        <f t="array" ref="O422">MIN(IF((OutputTable[GroupByKey]=OutputTable[[#This Row],[GroupByKey]]),(OutputTable[GroupByKey]=OutputTable[[#This Row],[GroupByKey]])*OutputTable[RecordedValue]))</f>
        <v>31.355296128801101</v>
      </c>
      <c r="P422" s="5" cm="1">
        <f t="array" ref="P422">MAX(IF((OutputTable[GroupByKey]=OutputTable[[#This Row],[GroupByKey]]),(OutputTable[GroupByKey]=OutputTable[[#This Row],[GroupByKey]])*OutputTable[RecordedValue]))</f>
        <v>42.047742044042501</v>
      </c>
    </row>
    <row r="423" spans="1:16" x14ac:dyDescent="0.25">
      <c r="A423" t="s">
        <v>68</v>
      </c>
      <c r="B423" t="s">
        <v>70</v>
      </c>
      <c r="C423">
        <v>7</v>
      </c>
      <c r="D423" t="s">
        <v>182</v>
      </c>
      <c r="E423" t="s">
        <v>127</v>
      </c>
      <c r="F423" t="s">
        <v>73</v>
      </c>
      <c r="G423">
        <v>1492.95833845684</v>
      </c>
      <c r="H423">
        <v>0</v>
      </c>
      <c r="I42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50</v>
      </c>
      <c r="K423" s="5" cm="1">
        <f t="array" ref="K423">IFERROR(AVERAGE(IF((OutputTable[GroupByKey]=OutputTable[[#This Row],[GroupByKey]]),(OutputTable[GroupByKey]=OutputTable[[#This Row],[GroupByKey]])*OutputTable[RecordedValue])),0)</f>
        <v>1727.8712075983335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660.11760417939672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423" s="5" cm="1">
        <f t="array" ref="O423">MIN(IF((OutputTable[GroupByKey]=OutputTable[[#This Row],[GroupByKey]]),(OutputTable[GroupByKey]=OutputTable[[#This Row],[GroupByKey]])*OutputTable[RecordedValue]))</f>
        <v>1102.70221979086</v>
      </c>
      <c r="P423" s="5" cm="1">
        <f t="array" ref="P423">MAX(IF((OutputTable[GroupByKey]=OutputTable[[#This Row],[GroupByKey]]),(OutputTable[GroupByKey]=OutputTable[[#This Row],[GroupByKey]])*OutputTable[RecordedValue]))</f>
        <v>5214.9128317222203</v>
      </c>
    </row>
    <row r="424" spans="1:16" x14ac:dyDescent="0.25">
      <c r="A424" t="s">
        <v>68</v>
      </c>
      <c r="B424" t="s">
        <v>70</v>
      </c>
      <c r="C424">
        <v>7</v>
      </c>
      <c r="D424" t="s">
        <v>183</v>
      </c>
      <c r="E424" t="s">
        <v>137</v>
      </c>
      <c r="F424" t="s">
        <v>107</v>
      </c>
      <c r="G424">
        <v>18.365778776760799</v>
      </c>
      <c r="H424">
        <v>0</v>
      </c>
      <c r="I42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50</v>
      </c>
      <c r="K424" s="5" cm="1">
        <f t="array" ref="K424">IFERROR(AVERAGE(IF((OutputTable[GroupByKey]=OutputTable[[#This Row],[GroupByKey]]),(OutputTable[GroupByKey]=OutputTable[[#This Row],[GroupByKey]])*OutputTable[RecordedValue])),0)</f>
        <v>18.008981160431681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1.0723875334798758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424" s="5" cm="1">
        <f t="array" ref="O424">MIN(IF((OutputTable[GroupByKey]=OutputTable[[#This Row],[GroupByKey]]),(OutputTable[GroupByKey]=OutputTable[[#This Row],[GroupByKey]])*OutputTable[RecordedValue]))</f>
        <v>15.677648064400501</v>
      </c>
      <c r="P424" s="5" cm="1">
        <f t="array" ref="P424">MAX(IF((OutputTable[GroupByKey]=OutputTable[[#This Row],[GroupByKey]]),(OutputTable[GroupByKey]=OutputTable[[#This Row],[GroupByKey]])*OutputTable[RecordedValue]))</f>
        <v>21.0238710220213</v>
      </c>
    </row>
    <row r="425" spans="1:16" x14ac:dyDescent="0.25">
      <c r="A425" t="s">
        <v>68</v>
      </c>
      <c r="B425" t="s">
        <v>70</v>
      </c>
      <c r="C425">
        <v>7</v>
      </c>
      <c r="D425" t="s">
        <v>184</v>
      </c>
      <c r="E425" t="s">
        <v>139</v>
      </c>
      <c r="F425" t="s">
        <v>107</v>
      </c>
      <c r="G425">
        <v>5.3514089543341701</v>
      </c>
      <c r="H425">
        <v>0</v>
      </c>
      <c r="I42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50</v>
      </c>
      <c r="K425" s="5" cm="1">
        <f t="array" ref="K425">IFERROR(AVERAGE(IF((OutputTable[GroupByKey]=OutputTable[[#This Row],[GroupByKey]]),(OutputTable[GroupByKey]=OutputTable[[#This Row],[GroupByKey]])*OutputTable[RecordedValue])),0)</f>
        <v>5.873369725047966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1.0900756873751687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425" s="5" cm="1">
        <f t="array" ref="O425">MIN(IF((OutputTable[GroupByKey]=OutputTable[[#This Row],[GroupByKey]]),(OutputTable[GroupByKey]=OutputTable[[#This Row],[GroupByKey]])*OutputTable[RecordedValue]))</f>
        <v>2.9626411254009901</v>
      </c>
      <c r="P425" s="5" cm="1">
        <f t="array" ref="P425">MAX(IF((OutputTable[GroupByKey]=OutputTable[[#This Row],[GroupByKey]]),(OutputTable[GroupByKey]=OutputTable[[#This Row],[GroupByKey]])*OutputTable[RecordedValue]))</f>
        <v>8.2927796417684707</v>
      </c>
    </row>
    <row r="426" spans="1:16" x14ac:dyDescent="0.25">
      <c r="A426" t="s">
        <v>68</v>
      </c>
      <c r="B426" t="s">
        <v>70</v>
      </c>
      <c r="C426">
        <v>7</v>
      </c>
      <c r="D426" t="s">
        <v>185</v>
      </c>
      <c r="E426" t="s">
        <v>164</v>
      </c>
      <c r="F426" t="s">
        <v>107</v>
      </c>
      <c r="G426">
        <v>137</v>
      </c>
      <c r="H426">
        <v>0</v>
      </c>
      <c r="I42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50</v>
      </c>
      <c r="K426" s="5" cm="1">
        <f t="array" ref="K426">IFERROR(AVERAGE(IF((OutputTable[GroupByKey]=OutputTable[[#This Row],[GroupByKey]]),(OutputTable[GroupByKey]=OutputTable[[#This Row],[GroupByKey]])*OutputTable[RecordedValue])),0)</f>
        <v>138.38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2.2667967149567629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426" s="5" cm="1">
        <f t="array" ref="O426">MIN(IF((OutputTable[GroupByKey]=OutputTable[[#This Row],[GroupByKey]]),(OutputTable[GroupByKey]=OutputTable[[#This Row],[GroupByKey]])*OutputTable[RecordedValue]))</f>
        <v>132</v>
      </c>
      <c r="P426" s="5" cm="1">
        <f t="array" ref="P426">MAX(IF((OutputTable[GroupByKey]=OutputTable[[#This Row],[GroupByKey]]),(OutputTable[GroupByKey]=OutputTable[[#This Row],[GroupByKey]])*OutputTable[RecordedValue]))</f>
        <v>142</v>
      </c>
    </row>
    <row r="427" spans="1:16" x14ac:dyDescent="0.25">
      <c r="A427" t="s">
        <v>68</v>
      </c>
      <c r="B427" t="s">
        <v>70</v>
      </c>
      <c r="C427">
        <v>7</v>
      </c>
      <c r="D427" t="s">
        <v>186</v>
      </c>
      <c r="E427" t="s">
        <v>166</v>
      </c>
      <c r="F427" t="s">
        <v>107</v>
      </c>
      <c r="G427">
        <v>0.77702462690274299</v>
      </c>
      <c r="H427">
        <v>0</v>
      </c>
      <c r="I42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50</v>
      </c>
      <c r="K427" s="5" cm="1">
        <f t="array" ref="K427">IFERROR(AVERAGE(IF((OutputTable[GroupByKey]=OutputTable[[#This Row],[GroupByKey]]),(OutputTable[GroupByKey]=OutputTable[[#This Row],[GroupByKey]])*OutputTable[RecordedValue])),0)</f>
        <v>0.75527626145633475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4.541982030729913E-2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427" s="5" cm="1">
        <f t="array" ref="O427">MIN(IF((OutputTable[GroupByKey]=OutputTable[[#This Row],[GroupByKey]]),(OutputTable[GroupByKey]=OutputTable[[#This Row],[GroupByKey]])*OutputTable[RecordedValue]))</f>
        <v>0.65446751492631405</v>
      </c>
      <c r="P427" s="5" cm="1">
        <f t="array" ref="P427">MAX(IF((OutputTable[GroupByKey]=OutputTable[[#This Row],[GroupByKey]]),(OutputTable[GroupByKey]=OutputTable[[#This Row],[GroupByKey]])*OutputTable[RecordedValue]))</f>
        <v>0.87655661977495902</v>
      </c>
    </row>
    <row r="428" spans="1:16" x14ac:dyDescent="0.25">
      <c r="A428" t="s">
        <v>68</v>
      </c>
      <c r="B428" t="s">
        <v>70</v>
      </c>
      <c r="C428">
        <v>7</v>
      </c>
      <c r="D428" t="s">
        <v>187</v>
      </c>
      <c r="E428" t="s">
        <v>142</v>
      </c>
      <c r="F428" t="s">
        <v>107</v>
      </c>
      <c r="G428">
        <v>0</v>
      </c>
      <c r="H428">
        <v>0</v>
      </c>
      <c r="I42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50</v>
      </c>
      <c r="K428" s="5" cm="1">
        <f t="array" ref="K428">IFERROR(AVERAGE(IF((OutputTable[GroupByKey]=OutputTable[[#This Row],[GroupByKey]]),(OutputTable[GroupByKey]=OutputTable[[#This Row],[GroupByKey]])*OutputTable[RecordedValue])),0)</f>
        <v>0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0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8" s="5" cm="1">
        <f t="array" ref="O428">MIN(IF((OutputTable[GroupByKey]=OutputTable[[#This Row],[GroupByKey]]),(OutputTable[GroupByKey]=OutputTable[[#This Row],[GroupByKey]])*OutputTable[RecordedValue]))</f>
        <v>0</v>
      </c>
      <c r="P428" s="5" cm="1">
        <f t="array" ref="P428">MAX(IF((OutputTable[GroupByKey]=OutputTable[[#This Row],[GroupByKey]]),(OutputTable[GroupByKey]=OutputTable[[#This Row],[GroupByKey]])*OutputTable[RecordedValue]))</f>
        <v>0</v>
      </c>
    </row>
    <row r="429" spans="1:16" x14ac:dyDescent="0.25">
      <c r="A429" t="s">
        <v>68</v>
      </c>
      <c r="B429" t="s">
        <v>70</v>
      </c>
      <c r="C429">
        <v>8</v>
      </c>
      <c r="D429" t="s">
        <v>112</v>
      </c>
      <c r="E429" t="s">
        <v>113</v>
      </c>
      <c r="F429" t="s">
        <v>73</v>
      </c>
      <c r="G429">
        <v>1.3132242433438699</v>
      </c>
      <c r="H429">
        <v>0</v>
      </c>
      <c r="I42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50</v>
      </c>
      <c r="K429" s="5" cm="1">
        <f t="array" ref="K429">IFERROR(AVERAGE(IF((OutputTable[GroupByKey]=OutputTable[[#This Row],[GroupByKey]]),(OutputTable[GroupByKey]=OutputTable[[#This Row],[GroupByKey]])*OutputTable[RecordedValue])),0)</f>
        <v>0.86163700693939471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0.40403851079129915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429" s="5" cm="1">
        <f t="array" ref="O429">MIN(IF((OutputTable[GroupByKey]=OutputTable[[#This Row],[GroupByKey]]),(OutputTable[GroupByKey]=OutputTable[[#This Row],[GroupByKey]])*OutputTable[RecordedValue]))</f>
        <v>0.14398486806875099</v>
      </c>
      <c r="P429" s="5" cm="1">
        <f t="array" ref="P429">MAX(IF((OutputTable[GroupByKey]=OutputTable[[#This Row],[GroupByKey]]),(OutputTable[GroupByKey]=OutputTable[[#This Row],[GroupByKey]])*OutputTable[RecordedValue]))</f>
        <v>2.0851264921370101</v>
      </c>
    </row>
    <row r="430" spans="1:16" x14ac:dyDescent="0.25">
      <c r="A430" t="s">
        <v>68</v>
      </c>
      <c r="B430" t="s">
        <v>70</v>
      </c>
      <c r="C430">
        <v>8</v>
      </c>
      <c r="D430" t="s">
        <v>114</v>
      </c>
      <c r="E430" t="s">
        <v>115</v>
      </c>
      <c r="F430" t="s">
        <v>73</v>
      </c>
      <c r="G430">
        <v>78.793454600632401</v>
      </c>
      <c r="H430">
        <v>0</v>
      </c>
      <c r="I43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50</v>
      </c>
      <c r="K430" s="5" cm="1">
        <f t="array" ref="K430">IFERROR(AVERAGE(IF((OutputTable[GroupByKey]=OutputTable[[#This Row],[GroupByKey]]),(OutputTable[GroupByKey]=OutputTable[[#This Row],[GroupByKey]])*OutputTable[RecordedValue])),0)</f>
        <v>51.698220416363682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24.242310647477964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430" s="5" cm="1">
        <f t="array" ref="O430">MIN(IF((OutputTable[GroupByKey]=OutputTable[[#This Row],[GroupByKey]]),(OutputTable[GroupByKey]=OutputTable[[#This Row],[GroupByKey]])*OutputTable[RecordedValue]))</f>
        <v>8.63909208412508</v>
      </c>
      <c r="P430" s="5" cm="1">
        <f t="array" ref="P430">MAX(IF((OutputTable[GroupByKey]=OutputTable[[#This Row],[GroupByKey]]),(OutputTable[GroupByKey]=OutputTable[[#This Row],[GroupByKey]])*OutputTable[RecordedValue]))</f>
        <v>125.107589528221</v>
      </c>
    </row>
    <row r="431" spans="1:16" x14ac:dyDescent="0.25">
      <c r="A431" t="s">
        <v>68</v>
      </c>
      <c r="B431" t="s">
        <v>70</v>
      </c>
      <c r="C431">
        <v>8</v>
      </c>
      <c r="D431" t="s">
        <v>116</v>
      </c>
      <c r="E431" t="s">
        <v>117</v>
      </c>
      <c r="F431" t="s">
        <v>73</v>
      </c>
      <c r="G431">
        <v>0</v>
      </c>
      <c r="H431">
        <v>0</v>
      </c>
      <c r="I43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50</v>
      </c>
      <c r="K431" s="5" cm="1">
        <f t="array" ref="K431">IFERROR(AVERAGE(IF((OutputTable[GroupByKey]=OutputTable[[#This Row],[GroupByKey]]),(OutputTable[GroupByKey]=OutputTable[[#This Row],[GroupByKey]])*OutputTable[RecordedValue])),0)</f>
        <v>0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0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1" s="5" cm="1">
        <f t="array" ref="O431">MIN(IF((OutputTable[GroupByKey]=OutputTable[[#This Row],[GroupByKey]]),(OutputTable[GroupByKey]=OutputTable[[#This Row],[GroupByKey]])*OutputTable[RecordedValue]))</f>
        <v>0</v>
      </c>
      <c r="P431" s="5" cm="1">
        <f t="array" ref="P431">MAX(IF((OutputTable[GroupByKey]=OutputTable[[#This Row],[GroupByKey]]),(OutputTable[GroupByKey]=OutputTable[[#This Row],[GroupByKey]])*OutputTable[RecordedValue]))</f>
        <v>0</v>
      </c>
    </row>
    <row r="432" spans="1:16" x14ac:dyDescent="0.25">
      <c r="A432" t="s">
        <v>68</v>
      </c>
      <c r="B432" t="s">
        <v>70</v>
      </c>
      <c r="C432">
        <v>8</v>
      </c>
      <c r="D432" t="s">
        <v>118</v>
      </c>
      <c r="E432" t="s">
        <v>119</v>
      </c>
      <c r="F432" t="s">
        <v>73</v>
      </c>
      <c r="G432">
        <v>4.6525669583319198</v>
      </c>
      <c r="H432">
        <v>0</v>
      </c>
      <c r="I43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50</v>
      </c>
      <c r="K432" s="5" cm="1">
        <f t="array" ref="K432">IFERROR(AVERAGE(IF((OutputTable[GroupByKey]=OutputTable[[#This Row],[GroupByKey]]),(OutputTable[GroupByKey]=OutputTable[[#This Row],[GroupByKey]])*OutputTable[RecordedValue])),0)</f>
        <v>13.164009358024151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23.71645868098383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432" s="5" cm="1">
        <f t="array" ref="O432">MIN(IF((OutputTable[GroupByKey]=OutputTable[[#This Row],[GroupByKey]]),(OutputTable[GroupByKey]=OutputTable[[#This Row],[GroupByKey]])*OutputTable[RecordedValue]))</f>
        <v>0</v>
      </c>
      <c r="P432" s="5" cm="1">
        <f t="array" ref="P432">MAX(IF((OutputTable[GroupByKey]=OutputTable[[#This Row],[GroupByKey]]),(OutputTable[GroupByKey]=OutputTable[[#This Row],[GroupByKey]])*OutputTable[RecordedValue]))</f>
        <v>143.511038213799</v>
      </c>
    </row>
    <row r="433" spans="1:16" x14ac:dyDescent="0.25">
      <c r="A433" t="s">
        <v>68</v>
      </c>
      <c r="B433" t="s">
        <v>70</v>
      </c>
      <c r="C433">
        <v>8</v>
      </c>
      <c r="D433" t="s">
        <v>120</v>
      </c>
      <c r="E433" t="s">
        <v>121</v>
      </c>
      <c r="F433" t="s">
        <v>73</v>
      </c>
      <c r="G433">
        <v>11</v>
      </c>
      <c r="H433">
        <v>0</v>
      </c>
      <c r="I43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50</v>
      </c>
      <c r="K433" s="5" cm="1">
        <f t="array" ref="K433">IFERROR(AVERAGE(IF((OutputTable[GroupByKey]=OutputTable[[#This Row],[GroupByKey]]),(OutputTable[GroupByKey]=OutputTable[[#This Row],[GroupByKey]])*OutputTable[RecordedValue])),0)</f>
        <v>9.74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3.3430402880233041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433" s="5" cm="1">
        <f t="array" ref="O433">MIN(IF((OutputTable[GroupByKey]=OutputTable[[#This Row],[GroupByKey]]),(OutputTable[GroupByKey]=OutputTable[[#This Row],[GroupByKey]])*OutputTable[RecordedValue]))</f>
        <v>4</v>
      </c>
      <c r="P433" s="5" cm="1">
        <f t="array" ref="P433">MAX(IF((OutputTable[GroupByKey]=OutputTable[[#This Row],[GroupByKey]]),(OutputTable[GroupByKey]=OutputTable[[#This Row],[GroupByKey]])*OutputTable[RecordedValue]))</f>
        <v>18</v>
      </c>
    </row>
    <row r="434" spans="1:16" x14ac:dyDescent="0.25">
      <c r="A434" t="s">
        <v>68</v>
      </c>
      <c r="B434" t="s">
        <v>70</v>
      </c>
      <c r="C434">
        <v>8</v>
      </c>
      <c r="D434" t="s">
        <v>122</v>
      </c>
      <c r="E434" t="s">
        <v>123</v>
      </c>
      <c r="F434" t="s">
        <v>73</v>
      </c>
      <c r="G434">
        <v>11</v>
      </c>
      <c r="H434">
        <v>0</v>
      </c>
      <c r="I43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50</v>
      </c>
      <c r="K434" s="5" cm="1">
        <f t="array" ref="K434">IFERROR(AVERAGE(IF((OutputTable[GroupByKey]=OutputTable[[#This Row],[GroupByKey]]),(OutputTable[GroupByKey]=OutputTable[[#This Row],[GroupByKey]])*OutputTable[RecordedValue])),0)</f>
        <v>9.6199999999999992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3.3557139816335075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434" s="5" cm="1">
        <f t="array" ref="O434">MIN(IF((OutputTable[GroupByKey]=OutputTable[[#This Row],[GroupByKey]]),(OutputTable[GroupByKey]=OutputTable[[#This Row],[GroupByKey]])*OutputTable[RecordedValue]))</f>
        <v>4</v>
      </c>
      <c r="P434" s="5" cm="1">
        <f t="array" ref="P434">MAX(IF((OutputTable[GroupByKey]=OutputTable[[#This Row],[GroupByKey]]),(OutputTable[GroupByKey]=OutputTable[[#This Row],[GroupByKey]])*OutputTable[RecordedValue]))</f>
        <v>18</v>
      </c>
    </row>
    <row r="435" spans="1:16" x14ac:dyDescent="0.25">
      <c r="A435" t="s">
        <v>68</v>
      </c>
      <c r="B435" t="s">
        <v>70</v>
      </c>
      <c r="C435">
        <v>8</v>
      </c>
      <c r="D435" t="s">
        <v>124</v>
      </c>
      <c r="E435" t="s">
        <v>125</v>
      </c>
      <c r="F435" t="s">
        <v>73</v>
      </c>
      <c r="G435">
        <v>1.3132242433438699</v>
      </c>
      <c r="H435">
        <v>0</v>
      </c>
      <c r="I43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50</v>
      </c>
      <c r="K435" s="5" cm="1">
        <f t="array" ref="K435">IFERROR(AVERAGE(IF((OutputTable[GroupByKey]=OutputTable[[#This Row],[GroupByKey]]),(OutputTable[GroupByKey]=OutputTable[[#This Row],[GroupByKey]])*OutputTable[RecordedValue])),0)</f>
        <v>0.86163700693939471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0.40403851079129915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435" s="5" cm="1">
        <f t="array" ref="O435">MIN(IF((OutputTable[GroupByKey]=OutputTable[[#This Row],[GroupByKey]]),(OutputTable[GroupByKey]=OutputTable[[#This Row],[GroupByKey]])*OutputTable[RecordedValue]))</f>
        <v>0.14398486806875099</v>
      </c>
      <c r="P435" s="5" cm="1">
        <f t="array" ref="P435">MAX(IF((OutputTable[GroupByKey]=OutputTable[[#This Row],[GroupByKey]]),(OutputTable[GroupByKey]=OutputTable[[#This Row],[GroupByKey]])*OutputTable[RecordedValue]))</f>
        <v>2.0851264921370101</v>
      </c>
    </row>
    <row r="436" spans="1:16" x14ac:dyDescent="0.25">
      <c r="A436" t="s">
        <v>68</v>
      </c>
      <c r="B436" t="s">
        <v>70</v>
      </c>
      <c r="C436">
        <v>8</v>
      </c>
      <c r="D436" t="s">
        <v>126</v>
      </c>
      <c r="E436" t="s">
        <v>127</v>
      </c>
      <c r="F436" t="s">
        <v>73</v>
      </c>
      <c r="G436">
        <v>83.446021558964304</v>
      </c>
      <c r="H436">
        <v>0</v>
      </c>
      <c r="I43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50</v>
      </c>
      <c r="K436" s="5" cm="1">
        <f t="array" ref="K436">IFERROR(AVERAGE(IF((OutputTable[GroupByKey]=OutputTable[[#This Row],[GroupByKey]]),(OutputTable[GroupByKey]=OutputTable[[#This Row],[GroupByKey]])*OutputTable[RecordedValue])),0)</f>
        <v>64.862229774387828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42.021678663543447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436" s="5" cm="1">
        <f t="array" ref="O436">MIN(IF((OutputTable[GroupByKey]=OutputTable[[#This Row],[GroupByKey]]),(OutputTable[GroupByKey]=OutputTable[[#This Row],[GroupByKey]])*OutputTable[RecordedValue]))</f>
        <v>12.5350884709043</v>
      </c>
      <c r="P436" s="5" cm="1">
        <f t="array" ref="P436">MAX(IF((OutputTable[GroupByKey]=OutputTable[[#This Row],[GroupByKey]]),(OutputTable[GroupByKey]=OutputTable[[#This Row],[GroupByKey]])*OutputTable[RecordedValue]))</f>
        <v>268.61862774202001</v>
      </c>
    </row>
    <row r="437" spans="1:16" x14ac:dyDescent="0.25">
      <c r="A437" t="s">
        <v>68</v>
      </c>
      <c r="B437" t="s">
        <v>70</v>
      </c>
      <c r="C437">
        <v>8</v>
      </c>
      <c r="D437" t="s">
        <v>128</v>
      </c>
      <c r="E437" t="s">
        <v>86</v>
      </c>
      <c r="F437" t="s">
        <v>129</v>
      </c>
      <c r="G437">
        <v>0</v>
      </c>
      <c r="H437">
        <v>0</v>
      </c>
      <c r="I43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50</v>
      </c>
      <c r="K437" s="5" cm="1">
        <f t="array" ref="K437">IFERROR(AVERAGE(IF((OutputTable[GroupByKey]=OutputTable[[#This Row],[GroupByKey]]),(OutputTable[GroupByKey]=OutputTable[[#This Row],[GroupByKey]])*OutputTable[RecordedValue])),0)</f>
        <v>0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0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7" s="5" cm="1">
        <f t="array" ref="O437">MIN(IF((OutputTable[GroupByKey]=OutputTable[[#This Row],[GroupByKey]]),(OutputTable[GroupByKey]=OutputTable[[#This Row],[GroupByKey]])*OutputTable[RecordedValue]))</f>
        <v>0</v>
      </c>
      <c r="P437" s="5" cm="1">
        <f t="array" ref="P437">MAX(IF((OutputTable[GroupByKey]=OutputTable[[#This Row],[GroupByKey]]),(OutputTable[GroupByKey]=OutputTable[[#This Row],[GroupByKey]])*OutputTable[RecordedValue]))</f>
        <v>0</v>
      </c>
    </row>
    <row r="438" spans="1:16" x14ac:dyDescent="0.25">
      <c r="A438" t="s">
        <v>68</v>
      </c>
      <c r="B438" t="s">
        <v>70</v>
      </c>
      <c r="C438">
        <v>8</v>
      </c>
      <c r="D438" t="s">
        <v>130</v>
      </c>
      <c r="E438" t="s">
        <v>89</v>
      </c>
      <c r="F438" t="s">
        <v>129</v>
      </c>
      <c r="G438">
        <v>0</v>
      </c>
      <c r="H438">
        <v>0</v>
      </c>
      <c r="I43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50</v>
      </c>
      <c r="K438" s="5" cm="1">
        <f t="array" ref="K438">IFERROR(AVERAGE(IF((OutputTable[GroupByKey]=OutputTable[[#This Row],[GroupByKey]]),(OutputTable[GroupByKey]=OutputTable[[#This Row],[GroupByKey]])*OutputTable[RecordedValue])),0)</f>
        <v>0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0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8" s="5" cm="1">
        <f t="array" ref="O438">MIN(IF((OutputTable[GroupByKey]=OutputTable[[#This Row],[GroupByKey]]),(OutputTable[GroupByKey]=OutputTable[[#This Row],[GroupByKey]])*OutputTable[RecordedValue]))</f>
        <v>0</v>
      </c>
      <c r="P438" s="5" cm="1">
        <f t="array" ref="P438">MAX(IF((OutputTable[GroupByKey]=OutputTable[[#This Row],[GroupByKey]]),(OutputTable[GroupByKey]=OutputTable[[#This Row],[GroupByKey]])*OutputTable[RecordedValue]))</f>
        <v>0</v>
      </c>
    </row>
    <row r="439" spans="1:16" x14ac:dyDescent="0.25">
      <c r="A439" t="s">
        <v>68</v>
      </c>
      <c r="B439" t="s">
        <v>70</v>
      </c>
      <c r="C439">
        <v>8</v>
      </c>
      <c r="D439" t="s">
        <v>131</v>
      </c>
      <c r="E439" t="s">
        <v>91</v>
      </c>
      <c r="F439" t="s">
        <v>129</v>
      </c>
      <c r="G439">
        <v>51.9664290840498</v>
      </c>
      <c r="H439">
        <v>0</v>
      </c>
      <c r="I43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50</v>
      </c>
      <c r="K439" s="5" cm="1">
        <f t="array" ref="K439">IFERROR(AVERAGE(IF((OutputTable[GroupByKey]=OutputTable[[#This Row],[GroupByKey]]),(OutputTable[GroupByKey]=OutputTable[[#This Row],[GroupByKey]])*OutputTable[RecordedValue])),0)</f>
        <v>47.555766264651346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2.7283894207102275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439" s="5" cm="1">
        <f t="array" ref="O439">MIN(IF((OutputTable[GroupByKey]=OutputTable[[#This Row],[GroupByKey]]),(OutputTable[GroupByKey]=OutputTable[[#This Row],[GroupByKey]])*OutputTable[RecordedValue]))</f>
        <v>42.116143251013803</v>
      </c>
      <c r="P439" s="5" cm="1">
        <f t="array" ref="P439">MAX(IF((OutputTable[GroupByKey]=OutputTable[[#This Row],[GroupByKey]]),(OutputTable[GroupByKey]=OutputTable[[#This Row],[GroupByKey]])*OutputTable[RecordedValue]))</f>
        <v>55.7665547747551</v>
      </c>
    </row>
    <row r="440" spans="1:16" x14ac:dyDescent="0.25">
      <c r="A440" t="s">
        <v>68</v>
      </c>
      <c r="B440" t="s">
        <v>70</v>
      </c>
      <c r="C440">
        <v>8</v>
      </c>
      <c r="D440" t="s">
        <v>132</v>
      </c>
      <c r="E440" t="s">
        <v>133</v>
      </c>
      <c r="F440" t="s">
        <v>129</v>
      </c>
      <c r="G440">
        <v>0</v>
      </c>
      <c r="H440">
        <v>0</v>
      </c>
      <c r="I44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50</v>
      </c>
      <c r="K440" s="5" cm="1">
        <f t="array" ref="K440">IFERROR(AVERAGE(IF((OutputTable[GroupByKey]=OutputTable[[#This Row],[GroupByKey]]),(OutputTable[GroupByKey]=OutputTable[[#This Row],[GroupByKey]])*OutputTable[RecordedValue])),0)</f>
        <v>0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0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0" s="5" cm="1">
        <f t="array" ref="O440">MIN(IF((OutputTable[GroupByKey]=OutputTable[[#This Row],[GroupByKey]]),(OutputTable[GroupByKey]=OutputTable[[#This Row],[GroupByKey]])*OutputTable[RecordedValue]))</f>
        <v>0</v>
      </c>
      <c r="P440" s="5" cm="1">
        <f t="array" ref="P440">MAX(IF((OutputTable[GroupByKey]=OutputTable[[#This Row],[GroupByKey]]),(OutputTable[GroupByKey]=OutputTable[[#This Row],[GroupByKey]])*OutputTable[RecordedValue]))</f>
        <v>0</v>
      </c>
    </row>
    <row r="441" spans="1:16" x14ac:dyDescent="0.25">
      <c r="A441" t="s">
        <v>68</v>
      </c>
      <c r="B441" t="s">
        <v>70</v>
      </c>
      <c r="C441">
        <v>8</v>
      </c>
      <c r="D441" t="s">
        <v>134</v>
      </c>
      <c r="E441" t="s">
        <v>95</v>
      </c>
      <c r="F441" t="s">
        <v>129</v>
      </c>
      <c r="G441">
        <v>51.9664290840498</v>
      </c>
      <c r="H441">
        <v>0</v>
      </c>
      <c r="I441" s="5" t="str">
        <f>OutputTable[[#This Row],[ProjectName]]&amp;OutputTable[[#This Row],[Name]]&amp;OutputTable[[#This Row],[Type]]&amp;OutputTable[[#This Row],[Source]]</f>
        <v>Airport Security AnalysisAll Entities.VACostVA CostSystem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50</v>
      </c>
      <c r="K441" s="5" cm="1">
        <f t="array" ref="K441">IFERROR(AVERAGE(IF((OutputTable[GroupByKey]=OutputTable[[#This Row],[GroupByKey]]),(OutputTable[GroupByKey]=OutputTable[[#This Row],[GroupByKey]])*OutputTable[RecordedValue])),0)</f>
        <v>47.555766264651346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2.7283894207102275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441" s="5" cm="1">
        <f t="array" ref="O441">MIN(IF((OutputTable[GroupByKey]=OutputTable[[#This Row],[GroupByKey]]),(OutputTable[GroupByKey]=OutputTable[[#This Row],[GroupByKey]])*OutputTable[RecordedValue]))</f>
        <v>42.116143251013803</v>
      </c>
      <c r="P441" s="5" cm="1">
        <f t="array" ref="P441">MAX(IF((OutputTable[GroupByKey]=OutputTable[[#This Row],[GroupByKey]]),(OutputTable[GroupByKey]=OutputTable[[#This Row],[GroupByKey]])*OutputTable[RecordedValue]))</f>
        <v>55.7665547747551</v>
      </c>
    </row>
    <row r="442" spans="1:16" x14ac:dyDescent="0.25">
      <c r="A442" t="s">
        <v>68</v>
      </c>
      <c r="B442" t="s">
        <v>70</v>
      </c>
      <c r="C442">
        <v>8</v>
      </c>
      <c r="D442" t="s">
        <v>135</v>
      </c>
      <c r="E442" t="s">
        <v>97</v>
      </c>
      <c r="F442" t="s">
        <v>129</v>
      </c>
      <c r="G442">
        <v>0</v>
      </c>
      <c r="H442">
        <v>0</v>
      </c>
      <c r="I44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50</v>
      </c>
      <c r="K442" s="5" cm="1">
        <f t="array" ref="K442">IFERROR(AVERAGE(IF((OutputTable[GroupByKey]=OutputTable[[#This Row],[GroupByKey]]),(OutputTable[GroupByKey]=OutputTable[[#This Row],[GroupByKey]])*OutputTable[RecordedValue])),0)</f>
        <v>0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0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2" s="5" cm="1">
        <f t="array" ref="O442">MIN(IF((OutputTable[GroupByKey]=OutputTable[[#This Row],[GroupByKey]]),(OutputTable[GroupByKey]=OutputTable[[#This Row],[GroupByKey]])*OutputTable[RecordedValue]))</f>
        <v>0</v>
      </c>
      <c r="P442" s="5" cm="1">
        <f t="array" ref="P442">MAX(IF((OutputTable[GroupByKey]=OutputTable[[#This Row],[GroupByKey]]),(OutputTable[GroupByKey]=OutputTable[[#This Row],[GroupByKey]])*OutputTable[RecordedValue]))</f>
        <v>0</v>
      </c>
    </row>
    <row r="443" spans="1:16" x14ac:dyDescent="0.25">
      <c r="A443" t="s">
        <v>68</v>
      </c>
      <c r="B443" t="s">
        <v>70</v>
      </c>
      <c r="C443">
        <v>8</v>
      </c>
      <c r="D443" t="s">
        <v>136</v>
      </c>
      <c r="E443" t="s">
        <v>137</v>
      </c>
      <c r="F443" t="s">
        <v>129</v>
      </c>
      <c r="G443">
        <v>51.9664290840498</v>
      </c>
      <c r="H443">
        <v>0</v>
      </c>
      <c r="I44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50</v>
      </c>
      <c r="K443" s="5" cm="1">
        <f t="array" ref="K443">IFERROR(AVERAGE(IF((OutputTable[GroupByKey]=OutputTable[[#This Row],[GroupByKey]]),(OutputTable[GroupByKey]=OutputTable[[#This Row],[GroupByKey]])*OutputTable[RecordedValue])),0)</f>
        <v>47.555766264651339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2.7283894207102439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443" s="5" cm="1">
        <f t="array" ref="O443">MIN(IF((OutputTable[GroupByKey]=OutputTable[[#This Row],[GroupByKey]]),(OutputTable[GroupByKey]=OutputTable[[#This Row],[GroupByKey]])*OutputTable[RecordedValue]))</f>
        <v>42.116143251013703</v>
      </c>
      <c r="P443" s="5" cm="1">
        <f t="array" ref="P443">MAX(IF((OutputTable[GroupByKey]=OutputTable[[#This Row],[GroupByKey]]),(OutputTable[GroupByKey]=OutputTable[[#This Row],[GroupByKey]])*OutputTable[RecordedValue]))</f>
        <v>55.7665547747551</v>
      </c>
    </row>
    <row r="444" spans="1:16" x14ac:dyDescent="0.25">
      <c r="A444" t="s">
        <v>68</v>
      </c>
      <c r="B444" t="s">
        <v>70</v>
      </c>
      <c r="C444">
        <v>8</v>
      </c>
      <c r="D444" t="s">
        <v>138</v>
      </c>
      <c r="E444" t="s">
        <v>139</v>
      </c>
      <c r="F444" t="s">
        <v>129</v>
      </c>
      <c r="G444">
        <v>19.674577214427998</v>
      </c>
      <c r="H444">
        <v>0</v>
      </c>
      <c r="I44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50</v>
      </c>
      <c r="K444" s="5" cm="1">
        <f t="array" ref="K444">IFERROR(AVERAGE(IF((OutputTable[GroupByKey]=OutputTable[[#This Row],[GroupByKey]]),(OutputTable[GroupByKey]=OutputTable[[#This Row],[GroupByKey]])*OutputTable[RecordedValue])),0)</f>
        <v>24.153751225057032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2.790438932514745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444" s="5" cm="1">
        <f t="array" ref="O444">MIN(IF((OutputTable[GroupByKey]=OutputTable[[#This Row],[GroupByKey]]),(OutputTable[GroupByKey]=OutputTable[[#This Row],[GroupByKey]])*OutputTable[RecordedValue]))</f>
        <v>16.206469520089399</v>
      </c>
      <c r="P444" s="5" cm="1">
        <f t="array" ref="P444">MAX(IF((OutputTable[GroupByKey]=OutputTable[[#This Row],[GroupByKey]]),(OutputTable[GroupByKey]=OutputTable[[#This Row],[GroupByKey]])*OutputTable[RecordedValue]))</f>
        <v>29.8247121613243</v>
      </c>
    </row>
    <row r="445" spans="1:16" x14ac:dyDescent="0.25">
      <c r="A445" t="s">
        <v>68</v>
      </c>
      <c r="B445" t="s">
        <v>70</v>
      </c>
      <c r="C445">
        <v>8</v>
      </c>
      <c r="D445" t="s">
        <v>140</v>
      </c>
      <c r="E445" t="s">
        <v>91</v>
      </c>
      <c r="F445" t="s">
        <v>129</v>
      </c>
      <c r="G445">
        <v>71.641006298477905</v>
      </c>
      <c r="H445">
        <v>0</v>
      </c>
      <c r="I44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50</v>
      </c>
      <c r="K445" s="5" cm="1">
        <f t="array" ref="K445">IFERROR(AVERAGE(IF((OutputTable[GroupByKey]=OutputTable[[#This Row],[GroupByKey]]),(OutputTable[GroupByKey]=OutputTable[[#This Row],[GroupByKey]])*OutputTable[RecordedValue])),0)</f>
        <v>71.709517489708347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0.25019982121987089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445" s="5" cm="1">
        <f t="array" ref="O445">MIN(IF((OutputTable[GroupByKey]=OutputTable[[#This Row],[GroupByKey]]),(OutputTable[GroupByKey]=OutputTable[[#This Row],[GroupByKey]])*OutputTable[RecordedValue]))</f>
        <v>70.826954480567906</v>
      </c>
      <c r="P445" s="5" cm="1">
        <f t="array" ref="P445">MAX(IF((OutputTable[GroupByKey]=OutputTable[[#This Row],[GroupByKey]]),(OutputTable[GroupByKey]=OutputTable[[#This Row],[GroupByKey]])*OutputTable[RecordedValue]))</f>
        <v>72</v>
      </c>
    </row>
    <row r="446" spans="1:16" x14ac:dyDescent="0.25">
      <c r="A446" t="s">
        <v>68</v>
      </c>
      <c r="B446" t="s">
        <v>70</v>
      </c>
      <c r="C446">
        <v>8</v>
      </c>
      <c r="D446" t="s">
        <v>141</v>
      </c>
      <c r="E446" t="s">
        <v>142</v>
      </c>
      <c r="F446" t="s">
        <v>129</v>
      </c>
      <c r="G446">
        <v>0</v>
      </c>
      <c r="H446">
        <v>0</v>
      </c>
      <c r="I44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50</v>
      </c>
      <c r="K446" s="5" cm="1">
        <f t="array" ref="K446">IFERROR(AVERAGE(IF((OutputTable[GroupByKey]=OutputTable[[#This Row],[GroupByKey]]),(OutputTable[GroupByKey]=OutputTable[[#This Row],[GroupByKey]])*OutputTable[RecordedValue])),0)</f>
        <v>0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0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6" s="5" cm="1">
        <f t="array" ref="O446">MIN(IF((OutputTable[GroupByKey]=OutputTable[[#This Row],[GroupByKey]]),(OutputTable[GroupByKey]=OutputTable[[#This Row],[GroupByKey]])*OutputTable[RecordedValue]))</f>
        <v>0</v>
      </c>
      <c r="P446" s="5" cm="1">
        <f t="array" ref="P446">MAX(IF((OutputTable[GroupByKey]=OutputTable[[#This Row],[GroupByKey]]),(OutputTable[GroupByKey]=OutputTable[[#This Row],[GroupByKey]])*OutputTable[RecordedValue]))</f>
        <v>0</v>
      </c>
    </row>
    <row r="447" spans="1:16" x14ac:dyDescent="0.25">
      <c r="A447" t="s">
        <v>68</v>
      </c>
      <c r="B447" t="s">
        <v>70</v>
      </c>
      <c r="C447">
        <v>8</v>
      </c>
      <c r="D447" t="s">
        <v>143</v>
      </c>
      <c r="E447" t="s">
        <v>113</v>
      </c>
      <c r="F447" t="s">
        <v>73</v>
      </c>
      <c r="G447">
        <v>9.5931620670830799</v>
      </c>
      <c r="H447">
        <v>0</v>
      </c>
      <c r="I44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50</v>
      </c>
      <c r="K447" s="5" cm="1">
        <f t="array" ref="K447">IFERROR(AVERAGE(IF((OutputTable[GroupByKey]=OutputTable[[#This Row],[GroupByKey]]),(OutputTable[GroupByKey]=OutputTable[[#This Row],[GroupByKey]])*OutputTable[RecordedValue])),0)</f>
        <v>8.9631102244031808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0.49581158155018401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447" s="5" cm="1">
        <f t="array" ref="O447">MIN(IF((OutputTable[GroupByKey]=OutputTable[[#This Row],[GroupByKey]]),(OutputTable[GroupByKey]=OutputTable[[#This Row],[GroupByKey]])*OutputTable[RecordedValue]))</f>
        <v>7.9225733441578896</v>
      </c>
      <c r="P447" s="5" cm="1">
        <f t="array" ref="P447">MAX(IF((OutputTable[GroupByKey]=OutputTable[[#This Row],[GroupByKey]]),(OutputTable[GroupByKey]=OutputTable[[#This Row],[GroupByKey]])*OutputTable[RecordedValue]))</f>
        <v>9.9777504987156593</v>
      </c>
    </row>
    <row r="448" spans="1:16" x14ac:dyDescent="0.25">
      <c r="A448" t="s">
        <v>68</v>
      </c>
      <c r="B448" t="s">
        <v>70</v>
      </c>
      <c r="C448">
        <v>8</v>
      </c>
      <c r="D448" t="s">
        <v>144</v>
      </c>
      <c r="E448" t="s">
        <v>115</v>
      </c>
      <c r="F448" t="s">
        <v>73</v>
      </c>
      <c r="G448">
        <v>575.58972402498398</v>
      </c>
      <c r="H448">
        <v>0</v>
      </c>
      <c r="I44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50</v>
      </c>
      <c r="K448" s="5" cm="1">
        <f t="array" ref="K448">IFERROR(AVERAGE(IF((OutputTable[GroupByKey]=OutputTable[[#This Row],[GroupByKey]]),(OutputTable[GroupByKey]=OutputTable[[#This Row],[GroupByKey]])*OutputTable[RecordedValue])),0)</f>
        <v>537.78661346419096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29.748694893010981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448" s="5" cm="1">
        <f t="array" ref="O448">MIN(IF((OutputTable[GroupByKey]=OutputTable[[#This Row],[GroupByKey]]),(OutputTable[GroupByKey]=OutputTable[[#This Row],[GroupByKey]])*OutputTable[RecordedValue]))</f>
        <v>475.35440064947397</v>
      </c>
      <c r="P448" s="5" cm="1">
        <f t="array" ref="P448">MAX(IF((OutputTable[GroupByKey]=OutputTable[[#This Row],[GroupByKey]]),(OutputTable[GroupByKey]=OutputTable[[#This Row],[GroupByKey]])*OutputTable[RecordedValue]))</f>
        <v>598.66502992293999</v>
      </c>
    </row>
    <row r="449" spans="1:16" x14ac:dyDescent="0.25">
      <c r="A449" t="s">
        <v>68</v>
      </c>
      <c r="B449" t="s">
        <v>70</v>
      </c>
      <c r="C449">
        <v>8</v>
      </c>
      <c r="D449" t="s">
        <v>145</v>
      </c>
      <c r="E449" t="s">
        <v>117</v>
      </c>
      <c r="F449" t="s">
        <v>73</v>
      </c>
      <c r="G449">
        <v>0</v>
      </c>
      <c r="H449">
        <v>0</v>
      </c>
      <c r="I44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50</v>
      </c>
      <c r="K449" s="5" cm="1">
        <f t="array" ref="K449">IFERROR(AVERAGE(IF((OutputTable[GroupByKey]=OutputTable[[#This Row],[GroupByKey]]),(OutputTable[GroupByKey]=OutputTable[[#This Row],[GroupByKey]])*OutputTable[RecordedValue])),0)</f>
        <v>0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0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9" s="5" cm="1">
        <f t="array" ref="O449">MIN(IF((OutputTable[GroupByKey]=OutputTable[[#This Row],[GroupByKey]]),(OutputTable[GroupByKey]=OutputTable[[#This Row],[GroupByKey]])*OutputTable[RecordedValue]))</f>
        <v>0</v>
      </c>
      <c r="P449" s="5" cm="1">
        <f t="array" ref="P449">MAX(IF((OutputTable[GroupByKey]=OutputTable[[#This Row],[GroupByKey]]),(OutputTable[GroupByKey]=OutputTable[[#This Row],[GroupByKey]])*OutputTable[RecordedValue]))</f>
        <v>0</v>
      </c>
    </row>
    <row r="450" spans="1:16" x14ac:dyDescent="0.25">
      <c r="A450" t="s">
        <v>68</v>
      </c>
      <c r="B450" t="s">
        <v>70</v>
      </c>
      <c r="C450">
        <v>8</v>
      </c>
      <c r="D450" t="s">
        <v>146</v>
      </c>
      <c r="E450" t="s">
        <v>119</v>
      </c>
      <c r="F450" t="s">
        <v>73</v>
      </c>
      <c r="G450">
        <v>134.835386731065</v>
      </c>
      <c r="H450">
        <v>0</v>
      </c>
      <c r="I45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50</v>
      </c>
      <c r="K450" s="5" cm="1">
        <f t="array" ref="K450">IFERROR(AVERAGE(IF((OutputTable[GroupByKey]=OutputTable[[#This Row],[GroupByKey]]),(OutputTable[GroupByKey]=OutputTable[[#This Row],[GroupByKey]])*OutputTable[RecordedValue])),0)</f>
        <v>131.6987252883157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195.03180772236345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450" s="5" cm="1">
        <f t="array" ref="O450">MIN(IF((OutputTable[GroupByKey]=OutputTable[[#This Row],[GroupByKey]]),(OutputTable[GroupByKey]=OutputTable[[#This Row],[GroupByKey]])*OutputTable[RecordedValue]))</f>
        <v>10.054421984212899</v>
      </c>
      <c r="P450" s="5" cm="1">
        <f t="array" ref="P450">MAX(IF((OutputTable[GroupByKey]=OutputTable[[#This Row],[GroupByKey]]),(OutputTable[GroupByKey]=OutputTable[[#This Row],[GroupByKey]])*OutputTable[RecordedValue]))</f>
        <v>1200.8160491271699</v>
      </c>
    </row>
    <row r="451" spans="1:16" x14ac:dyDescent="0.25">
      <c r="A451" t="s">
        <v>68</v>
      </c>
      <c r="B451" t="s">
        <v>70</v>
      </c>
      <c r="C451">
        <v>8</v>
      </c>
      <c r="D451" t="s">
        <v>147</v>
      </c>
      <c r="E451" t="s">
        <v>121</v>
      </c>
      <c r="F451" t="s">
        <v>73</v>
      </c>
      <c r="G451">
        <v>145</v>
      </c>
      <c r="H451">
        <v>0</v>
      </c>
      <c r="I45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50</v>
      </c>
      <c r="K451" s="5" cm="1">
        <f t="array" ref="K451">IFERROR(AVERAGE(IF((OutputTable[GroupByKey]=OutputTable[[#This Row],[GroupByKey]]),(OutputTable[GroupByKey]=OutputTable[[#This Row],[GroupByKey]])*OutputTable[RecordedValue])),0)</f>
        <v>145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0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1" s="5" cm="1">
        <f t="array" ref="O451">MIN(IF((OutputTable[GroupByKey]=OutputTable[[#This Row],[GroupByKey]]),(OutputTable[GroupByKey]=OutputTable[[#This Row],[GroupByKey]])*OutputTable[RecordedValue]))</f>
        <v>145</v>
      </c>
      <c r="P451" s="5" cm="1">
        <f t="array" ref="P451">MAX(IF((OutputTable[GroupByKey]=OutputTable[[#This Row],[GroupByKey]]),(OutputTable[GroupByKey]=OutputTable[[#This Row],[GroupByKey]])*OutputTable[RecordedValue]))</f>
        <v>145</v>
      </c>
    </row>
    <row r="452" spans="1:16" x14ac:dyDescent="0.25">
      <c r="A452" t="s">
        <v>68</v>
      </c>
      <c r="B452" t="s">
        <v>70</v>
      </c>
      <c r="C452">
        <v>8</v>
      </c>
      <c r="D452" t="s">
        <v>148</v>
      </c>
      <c r="E452" t="s">
        <v>123</v>
      </c>
      <c r="F452" t="s">
        <v>73</v>
      </c>
      <c r="G452">
        <v>144</v>
      </c>
      <c r="H452">
        <v>0</v>
      </c>
      <c r="I45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50</v>
      </c>
      <c r="K452" s="5" cm="1">
        <f t="array" ref="K452">IFERROR(AVERAGE(IF((OutputTable[GroupByKey]=OutputTable[[#This Row],[GroupByKey]]),(OutputTable[GroupByKey]=OutputTable[[#This Row],[GroupByKey]])*OutputTable[RecordedValue])),0)</f>
        <v>143.58000000000001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0.67279496224666424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452" s="5" cm="1">
        <f t="array" ref="O452">MIN(IF((OutputTable[GroupByKey]=OutputTable[[#This Row],[GroupByKey]]),(OutputTable[GroupByKey]=OutputTable[[#This Row],[GroupByKey]])*OutputTable[RecordedValue]))</f>
        <v>142</v>
      </c>
      <c r="P452" s="5" cm="1">
        <f t="array" ref="P452">MAX(IF((OutputTable[GroupByKey]=OutputTable[[#This Row],[GroupByKey]]),(OutputTable[GroupByKey]=OutputTable[[#This Row],[GroupByKey]])*OutputTable[RecordedValue]))</f>
        <v>144</v>
      </c>
    </row>
    <row r="453" spans="1:16" x14ac:dyDescent="0.25">
      <c r="A453" t="s">
        <v>68</v>
      </c>
      <c r="B453" t="s">
        <v>70</v>
      </c>
      <c r="C453">
        <v>8</v>
      </c>
      <c r="D453" t="s">
        <v>149</v>
      </c>
      <c r="E453" t="s">
        <v>125</v>
      </c>
      <c r="F453" t="s">
        <v>73</v>
      </c>
      <c r="G453">
        <v>9.5931620670830799</v>
      </c>
      <c r="H453">
        <v>0</v>
      </c>
      <c r="I45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50</v>
      </c>
      <c r="K453" s="5" cm="1">
        <f t="array" ref="K453">IFERROR(AVERAGE(IF((OutputTable[GroupByKey]=OutputTable[[#This Row],[GroupByKey]]),(OutputTable[GroupByKey]=OutputTable[[#This Row],[GroupByKey]])*OutputTable[RecordedValue])),0)</f>
        <v>8.9631102244031808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0.49581158155018401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453" s="5" cm="1">
        <f t="array" ref="O453">MIN(IF((OutputTable[GroupByKey]=OutputTable[[#This Row],[GroupByKey]]),(OutputTable[GroupByKey]=OutputTable[[#This Row],[GroupByKey]])*OutputTable[RecordedValue]))</f>
        <v>7.9225733441578896</v>
      </c>
      <c r="P453" s="5" cm="1">
        <f t="array" ref="P453">MAX(IF((OutputTable[GroupByKey]=OutputTable[[#This Row],[GroupByKey]]),(OutputTable[GroupByKey]=OutputTable[[#This Row],[GroupByKey]])*OutputTable[RecordedValue]))</f>
        <v>9.9777504987156593</v>
      </c>
    </row>
    <row r="454" spans="1:16" x14ac:dyDescent="0.25">
      <c r="A454" t="s">
        <v>68</v>
      </c>
      <c r="B454" t="s">
        <v>70</v>
      </c>
      <c r="C454">
        <v>8</v>
      </c>
      <c r="D454" t="s">
        <v>150</v>
      </c>
      <c r="E454" t="s">
        <v>127</v>
      </c>
      <c r="F454" t="s">
        <v>73</v>
      </c>
      <c r="G454">
        <v>710.42511075605</v>
      </c>
      <c r="H454">
        <v>0</v>
      </c>
      <c r="I45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50</v>
      </c>
      <c r="K454" s="5" cm="1">
        <f t="array" ref="K454">IFERROR(AVERAGE(IF((OutputTable[GroupByKey]=OutputTable[[#This Row],[GroupByKey]]),(OutputTable[GroupByKey]=OutputTable[[#This Row],[GroupByKey]])*OutputTable[RecordedValue])),0)</f>
        <v>669.48533875250666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209.81217768405702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454" s="5" cm="1">
        <f t="array" ref="O454">MIN(IF((OutputTable[GroupByKey]=OutputTable[[#This Row],[GroupByKey]]),(OutputTable[GroupByKey]=OutputTable[[#This Row],[GroupByKey]])*OutputTable[RecordedValue]))</f>
        <v>507.16931004698603</v>
      </c>
      <c r="P454" s="5" cm="1">
        <f t="array" ref="P454">MAX(IF((OutputTable[GroupByKey]=OutputTable[[#This Row],[GroupByKey]]),(OutputTable[GroupByKey]=OutputTable[[#This Row],[GroupByKey]])*OutputTable[RecordedValue]))</f>
        <v>1790.3663033289099</v>
      </c>
    </row>
    <row r="455" spans="1:16" x14ac:dyDescent="0.25">
      <c r="A455" t="s">
        <v>68</v>
      </c>
      <c r="B455" t="s">
        <v>70</v>
      </c>
      <c r="C455">
        <v>8</v>
      </c>
      <c r="D455" t="s">
        <v>151</v>
      </c>
      <c r="E455" t="s">
        <v>121</v>
      </c>
      <c r="F455" t="s">
        <v>87</v>
      </c>
      <c r="G455">
        <v>145</v>
      </c>
      <c r="H455">
        <v>0</v>
      </c>
      <c r="I455" s="5" t="str">
        <f>OutputTable[[#This Row],[ProjectName]]&amp;OutputTable[[#This Row],[Name]]&amp;OutputTable[[#This Row],[Type]]&amp;OutputTable[[#This Row],[Source]]</f>
        <v>Airport Security AnalysisEntity 1.NumberInNumber InEntity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50</v>
      </c>
      <c r="K455" s="5" cm="1">
        <f t="array" ref="K455">IFERROR(AVERAGE(IF((OutputTable[GroupByKey]=OutputTable[[#This Row],[GroupByKey]]),(OutputTable[GroupByKey]=OutputTable[[#This Row],[GroupByKey]])*OutputTable[RecordedValue])),0)</f>
        <v>145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s="5" cm="1">
        <f t="array" ref="O455">MIN(IF((OutputTable[GroupByKey]=OutputTable[[#This Row],[GroupByKey]]),(OutputTable[GroupByKey]=OutputTable[[#This Row],[GroupByKey]])*OutputTable[RecordedValue]))</f>
        <v>145</v>
      </c>
      <c r="P455" s="5" cm="1">
        <f t="array" ref="P455">MAX(IF((OutputTable[GroupByKey]=OutputTable[[#This Row],[GroupByKey]]),(OutputTable[GroupByKey]=OutputTable[[#This Row],[GroupByKey]])*OutputTable[RecordedValue]))</f>
        <v>145</v>
      </c>
    </row>
    <row r="456" spans="1:16" x14ac:dyDescent="0.25">
      <c r="A456" t="s">
        <v>68</v>
      </c>
      <c r="B456" t="s">
        <v>70</v>
      </c>
      <c r="C456">
        <v>8</v>
      </c>
      <c r="D456" t="s">
        <v>152</v>
      </c>
      <c r="E456" t="s">
        <v>123</v>
      </c>
      <c r="F456" t="s">
        <v>87</v>
      </c>
      <c r="G456">
        <v>139</v>
      </c>
      <c r="H456">
        <v>0</v>
      </c>
      <c r="I45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50</v>
      </c>
      <c r="K456" s="5" cm="1">
        <f t="array" ref="K456">IFERROR(AVERAGE(IF((OutputTable[GroupByKey]=OutputTable[[#This Row],[GroupByKey]]),(OutputTable[GroupByKey]=OutputTable[[#This Row],[GroupByKey]])*OutputTable[RecordedValue])),0)</f>
        <v>141.38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1.9988772358705846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456" s="5" cm="1">
        <f t="array" ref="O456">MIN(IF((OutputTable[GroupByKey]=OutputTable[[#This Row],[GroupByKey]]),(OutputTable[GroupByKey]=OutputTable[[#This Row],[GroupByKey]])*OutputTable[RecordedValue]))</f>
        <v>134</v>
      </c>
      <c r="P456" s="5" cm="1">
        <f t="array" ref="P456">MAX(IF((OutputTable[GroupByKey]=OutputTable[[#This Row],[GroupByKey]]),(OutputTable[GroupByKey]=OutputTable[[#This Row],[GroupByKey]])*OutputTable[RecordedValue]))</f>
        <v>144</v>
      </c>
    </row>
    <row r="457" spans="1:16" x14ac:dyDescent="0.25">
      <c r="A457" t="s">
        <v>68</v>
      </c>
      <c r="B457" t="s">
        <v>70</v>
      </c>
      <c r="C457">
        <v>8</v>
      </c>
      <c r="D457" t="s">
        <v>153</v>
      </c>
      <c r="E457" t="s">
        <v>113</v>
      </c>
      <c r="F457" t="s">
        <v>73</v>
      </c>
      <c r="G457">
        <v>1.60367390713738</v>
      </c>
      <c r="H457">
        <v>0</v>
      </c>
      <c r="I457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50</v>
      </c>
      <c r="K457" s="5" cm="1">
        <f t="array" ref="K457">IFERROR(AVERAGE(IF((OutputTable[GroupByKey]=OutputTable[[#This Row],[GroupByKey]]),(OutputTable[GroupByKey]=OutputTable[[#This Row],[GroupByKey]])*OutputTable[RecordedValue])),0)</f>
        <v>1.713056712445395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0.74877386075301833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457" s="5" cm="1">
        <f t="array" ref="O457">MIN(IF((OutputTable[GroupByKey]=OutputTable[[#This Row],[GroupByKey]]),(OutputTable[GroupByKey]=OutputTable[[#This Row],[GroupByKey]])*OutputTable[RecordedValue]))</f>
        <v>0.396443199122197</v>
      </c>
      <c r="P457" s="5" cm="1">
        <f t="array" ref="P457">MAX(IF((OutputTable[GroupByKey]=OutputTable[[#This Row],[GroupByKey]]),(OutputTable[GroupByKey]=OutputTable[[#This Row],[GroupByKey]])*OutputTable[RecordedValue]))</f>
        <v>4.3293745592479498</v>
      </c>
    </row>
    <row r="458" spans="1:16" x14ac:dyDescent="0.25">
      <c r="A458" t="s">
        <v>68</v>
      </c>
      <c r="B458" t="s">
        <v>70</v>
      </c>
      <c r="C458">
        <v>8</v>
      </c>
      <c r="D458" t="s">
        <v>154</v>
      </c>
      <c r="E458" t="s">
        <v>115</v>
      </c>
      <c r="F458" t="s">
        <v>73</v>
      </c>
      <c r="G458">
        <v>48.110217214121299</v>
      </c>
      <c r="H458">
        <v>0</v>
      </c>
      <c r="I458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50</v>
      </c>
      <c r="K458" s="5" cm="1">
        <f t="array" ref="K458">IFERROR(AVERAGE(IF((OutputTable[GroupByKey]=OutputTable[[#This Row],[GroupByKey]]),(OutputTable[GroupByKey]=OutputTable[[#This Row],[GroupByKey]])*OutputTable[RecordedValue])),0)</f>
        <v>51.391701373361848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22.463215822590577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458" s="5" cm="1">
        <f t="array" ref="O458">MIN(IF((OutputTable[GroupByKey]=OutputTable[[#This Row],[GroupByKey]]),(OutputTable[GroupByKey]=OutputTable[[#This Row],[GroupByKey]])*OutputTable[RecordedValue]))</f>
        <v>11.8932959736659</v>
      </c>
      <c r="P458" s="5" cm="1">
        <f t="array" ref="P458">MAX(IF((OutputTable[GroupByKey]=OutputTable[[#This Row],[GroupByKey]]),(OutputTable[GroupByKey]=OutputTable[[#This Row],[GroupByKey]])*OutputTable[RecordedValue]))</f>
        <v>129.881236777438</v>
      </c>
    </row>
    <row r="459" spans="1:16" x14ac:dyDescent="0.25">
      <c r="A459" t="s">
        <v>68</v>
      </c>
      <c r="B459" t="s">
        <v>70</v>
      </c>
      <c r="C459">
        <v>8</v>
      </c>
      <c r="D459" t="s">
        <v>155</v>
      </c>
      <c r="E459" t="s">
        <v>117</v>
      </c>
      <c r="F459" t="s">
        <v>73</v>
      </c>
      <c r="G459">
        <v>0</v>
      </c>
      <c r="H459">
        <v>0</v>
      </c>
      <c r="I459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50</v>
      </c>
      <c r="K459" s="5" cm="1">
        <f t="array" ref="K459">IFERROR(AVERAGE(IF((OutputTable[GroupByKey]=OutputTable[[#This Row],[GroupByKey]]),(OutputTable[GroupByKey]=OutputTable[[#This Row],[GroupByKey]])*OutputTable[RecordedValue])),0)</f>
        <v>0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0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9" s="5" cm="1">
        <f t="array" ref="O459">MIN(IF((OutputTable[GroupByKey]=OutputTable[[#This Row],[GroupByKey]]),(OutputTable[GroupByKey]=OutputTable[[#This Row],[GroupByKey]])*OutputTable[RecordedValue]))</f>
        <v>0</v>
      </c>
      <c r="P459" s="5" cm="1">
        <f t="array" ref="P459">MAX(IF((OutputTable[GroupByKey]=OutputTable[[#This Row],[GroupByKey]]),(OutputTable[GroupByKey]=OutputTable[[#This Row],[GroupByKey]])*OutputTable[RecordedValue]))</f>
        <v>0</v>
      </c>
    </row>
    <row r="460" spans="1:16" x14ac:dyDescent="0.25">
      <c r="A460" t="s">
        <v>68</v>
      </c>
      <c r="B460" t="s">
        <v>70</v>
      </c>
      <c r="C460">
        <v>8</v>
      </c>
      <c r="D460" t="s">
        <v>156</v>
      </c>
      <c r="E460" t="s">
        <v>119</v>
      </c>
      <c r="F460" t="s">
        <v>73</v>
      </c>
      <c r="G460">
        <v>16.806570808272799</v>
      </c>
      <c r="H460">
        <v>0</v>
      </c>
      <c r="I460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50</v>
      </c>
      <c r="K460" s="5" cm="1">
        <f t="array" ref="K460">IFERROR(AVERAGE(IF((OutputTable[GroupByKey]=OutputTable[[#This Row],[GroupByKey]]),(OutputTable[GroupByKey]=OutputTable[[#This Row],[GroupByKey]])*OutputTable[RecordedValue])),0)</f>
        <v>10.739644005751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15.385582994074571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460" s="5" cm="1">
        <f t="array" ref="O460">MIN(IF((OutputTable[GroupByKey]=OutputTable[[#This Row],[GroupByKey]]),(OutputTable[GroupByKey]=OutputTable[[#This Row],[GroupByKey]])*OutputTable[RecordedValue]))</f>
        <v>0</v>
      </c>
      <c r="P460" s="5" cm="1">
        <f t="array" ref="P460">MAX(IF((OutputTable[GroupByKey]=OutputTable[[#This Row],[GroupByKey]]),(OutputTable[GroupByKey]=OutputTable[[#This Row],[GroupByKey]])*OutputTable[RecordedValue]))</f>
        <v>76.907804000367904</v>
      </c>
    </row>
    <row r="461" spans="1:16" x14ac:dyDescent="0.25">
      <c r="A461" t="s">
        <v>68</v>
      </c>
      <c r="B461" t="s">
        <v>70</v>
      </c>
      <c r="C461">
        <v>8</v>
      </c>
      <c r="D461" t="s">
        <v>157</v>
      </c>
      <c r="E461" t="s">
        <v>121</v>
      </c>
      <c r="F461" t="s">
        <v>73</v>
      </c>
      <c r="G461">
        <v>7</v>
      </c>
      <c r="H461">
        <v>0</v>
      </c>
      <c r="I461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50</v>
      </c>
      <c r="K461" s="5" cm="1">
        <f t="array" ref="K461">IFERROR(AVERAGE(IF((OutputTable[GroupByKey]=OutputTable[[#This Row],[GroupByKey]]),(OutputTable[GroupByKey]=OutputTable[[#This Row],[GroupByKey]])*OutputTable[RecordedValue])),0)</f>
        <v>6.74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2.6711611783672518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461" s="5" cm="1">
        <f t="array" ref="O461">MIN(IF((OutputTable[GroupByKey]=OutputTable[[#This Row],[GroupByKey]]),(OutputTable[GroupByKey]=OutputTable[[#This Row],[GroupByKey]])*OutputTable[RecordedValue]))</f>
        <v>2</v>
      </c>
      <c r="P461" s="5" cm="1">
        <f t="array" ref="P461">MAX(IF((OutputTable[GroupByKey]=OutputTable[[#This Row],[GroupByKey]]),(OutputTable[GroupByKey]=OutputTable[[#This Row],[GroupByKey]])*OutputTable[RecordedValue]))</f>
        <v>16</v>
      </c>
    </row>
    <row r="462" spans="1:16" x14ac:dyDescent="0.25">
      <c r="A462" t="s">
        <v>68</v>
      </c>
      <c r="B462" t="s">
        <v>70</v>
      </c>
      <c r="C462">
        <v>8</v>
      </c>
      <c r="D462" t="s">
        <v>158</v>
      </c>
      <c r="E462" t="s">
        <v>123</v>
      </c>
      <c r="F462" t="s">
        <v>73</v>
      </c>
      <c r="G462">
        <v>7</v>
      </c>
      <c r="H462">
        <v>0</v>
      </c>
      <c r="I462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50</v>
      </c>
      <c r="K462" s="5" cm="1">
        <f t="array" ref="K462">IFERROR(AVERAGE(IF((OutputTable[GroupByKey]=OutputTable[[#This Row],[GroupByKey]]),(OutputTable[GroupByKey]=OutputTable[[#This Row],[GroupByKey]])*OutputTable[RecordedValue])),0)</f>
        <v>6.66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2.6233644078409171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462" s="5" cm="1">
        <f t="array" ref="O462">MIN(IF((OutputTable[GroupByKey]=OutputTable[[#This Row],[GroupByKey]]),(OutputTable[GroupByKey]=OutputTable[[#This Row],[GroupByKey]])*OutputTable[RecordedValue]))</f>
        <v>2</v>
      </c>
      <c r="P462" s="5" cm="1">
        <f t="array" ref="P462">MAX(IF((OutputTable[GroupByKey]=OutputTable[[#This Row],[GroupByKey]]),(OutputTable[GroupByKey]=OutputTable[[#This Row],[GroupByKey]])*OutputTable[RecordedValue]))</f>
        <v>16</v>
      </c>
    </row>
    <row r="463" spans="1:16" x14ac:dyDescent="0.25">
      <c r="A463" t="s">
        <v>68</v>
      </c>
      <c r="B463" t="s">
        <v>70</v>
      </c>
      <c r="C463">
        <v>8</v>
      </c>
      <c r="D463" t="s">
        <v>159</v>
      </c>
      <c r="E463" t="s">
        <v>125</v>
      </c>
      <c r="F463" t="s">
        <v>73</v>
      </c>
      <c r="G463">
        <v>1.60367390713738</v>
      </c>
      <c r="H463">
        <v>0</v>
      </c>
      <c r="I463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50</v>
      </c>
      <c r="K463" s="5" cm="1">
        <f t="array" ref="K463">IFERROR(AVERAGE(IF((OutputTable[GroupByKey]=OutputTable[[#This Row],[GroupByKey]]),(OutputTable[GroupByKey]=OutputTable[[#This Row],[GroupByKey]])*OutputTable[RecordedValue])),0)</f>
        <v>1.713056712445395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0.74877386075301833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463" s="5" cm="1">
        <f t="array" ref="O463">MIN(IF((OutputTable[GroupByKey]=OutputTable[[#This Row],[GroupByKey]]),(OutputTable[GroupByKey]=OutputTable[[#This Row],[GroupByKey]])*OutputTable[RecordedValue]))</f>
        <v>0.396443199122197</v>
      </c>
      <c r="P463" s="5" cm="1">
        <f t="array" ref="P463">MAX(IF((OutputTable[GroupByKey]=OutputTable[[#This Row],[GroupByKey]]),(OutputTable[GroupByKey]=OutputTable[[#This Row],[GroupByKey]])*OutputTable[RecordedValue]))</f>
        <v>4.3293745592479498</v>
      </c>
    </row>
    <row r="464" spans="1:16" x14ac:dyDescent="0.25">
      <c r="A464" t="s">
        <v>68</v>
      </c>
      <c r="B464" t="s">
        <v>70</v>
      </c>
      <c r="C464">
        <v>8</v>
      </c>
      <c r="D464" t="s">
        <v>160</v>
      </c>
      <c r="E464" t="s">
        <v>127</v>
      </c>
      <c r="F464" t="s">
        <v>73</v>
      </c>
      <c r="G464">
        <v>64.916788022394101</v>
      </c>
      <c r="H464">
        <v>0</v>
      </c>
      <c r="I464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50</v>
      </c>
      <c r="K464" s="5" cm="1">
        <f t="array" ref="K464">IFERROR(AVERAGE(IF((OutputTable[GroupByKey]=OutputTable[[#This Row],[GroupByKey]]),(OutputTable[GroupByKey]=OutputTable[[#This Row],[GroupByKey]])*OutputTable[RecordedValue])),0)</f>
        <v>62.131345379112837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32.520844078842771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464" s="5" cm="1">
        <f t="array" ref="O464">MIN(IF((OutputTable[GroupByKey]=OutputTable[[#This Row],[GroupByKey]]),(OutputTable[GroupByKey]=OutputTable[[#This Row],[GroupByKey]])*OutputTable[RecordedValue]))</f>
        <v>13.9204055285142</v>
      </c>
      <c r="P464" s="5" cm="1">
        <f t="array" ref="P464">MAX(IF((OutputTable[GroupByKey]=OutputTable[[#This Row],[GroupByKey]]),(OutputTable[GroupByKey]=OutputTable[[#This Row],[GroupByKey]])*OutputTable[RecordedValue]))</f>
        <v>182.68949067350201</v>
      </c>
    </row>
    <row r="465" spans="1:16" x14ac:dyDescent="0.25">
      <c r="A465" t="s">
        <v>68</v>
      </c>
      <c r="B465" t="s">
        <v>70</v>
      </c>
      <c r="C465">
        <v>8</v>
      </c>
      <c r="D465" t="s">
        <v>161</v>
      </c>
      <c r="E465" t="s">
        <v>137</v>
      </c>
      <c r="F465" t="s">
        <v>107</v>
      </c>
      <c r="G465">
        <v>0.801836953568688</v>
      </c>
      <c r="H465">
        <v>0</v>
      </c>
      <c r="I46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50</v>
      </c>
      <c r="K465" s="5" cm="1">
        <f t="array" ref="K465">IFERROR(AVERAGE(IF((OutputTable[GroupByKey]=OutputTable[[#This Row],[GroupByKey]]),(OutputTable[GroupByKey]=OutputTable[[#This Row],[GroupByKey]])*OutputTable[RecordedValue])),0)</f>
        <v>0.85652835622269752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0.37438693037650955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465" s="5" cm="1">
        <f t="array" ref="O465">MIN(IF((OutputTable[GroupByKey]=OutputTable[[#This Row],[GroupByKey]]),(OutputTable[GroupByKey]=OutputTable[[#This Row],[GroupByKey]])*OutputTable[RecordedValue]))</f>
        <v>0.198221599561099</v>
      </c>
      <c r="P465" s="5" cm="1">
        <f t="array" ref="P465">MAX(IF((OutputTable[GroupByKey]=OutputTable[[#This Row],[GroupByKey]]),(OutputTable[GroupByKey]=OutputTable[[#This Row],[GroupByKey]])*OutputTable[RecordedValue]))</f>
        <v>2.16468727962397</v>
      </c>
    </row>
    <row r="466" spans="1:16" x14ac:dyDescent="0.25">
      <c r="A466" t="s">
        <v>68</v>
      </c>
      <c r="B466" t="s">
        <v>70</v>
      </c>
      <c r="C466">
        <v>8</v>
      </c>
      <c r="D466" t="s">
        <v>162</v>
      </c>
      <c r="E466" t="s">
        <v>139</v>
      </c>
      <c r="F466" t="s">
        <v>107</v>
      </c>
      <c r="G466">
        <v>11.198163046431301</v>
      </c>
      <c r="H466">
        <v>0</v>
      </c>
      <c r="I46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50</v>
      </c>
      <c r="K466" s="5" cm="1">
        <f t="array" ref="K466">IFERROR(AVERAGE(IF((OutputTable[GroupByKey]=OutputTable[[#This Row],[GroupByKey]]),(OutputTable[GroupByKey]=OutputTable[[#This Row],[GroupByKey]])*OutputTable[RecordedValue])),0)</f>
        <v>11.137209966710371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0.38257169656624557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466" s="5" cm="1">
        <f t="array" ref="O466">MIN(IF((OutputTable[GroupByKey]=OutputTable[[#This Row],[GroupByKey]]),(OutputTable[GroupByKey]=OutputTable[[#This Row],[GroupByKey]])*OutputTable[RecordedValue]))</f>
        <v>9.8353127203760309</v>
      </c>
      <c r="P466" s="5" cm="1">
        <f t="array" ref="P466">MAX(IF((OutputTable[GroupByKey]=OutputTable[[#This Row],[GroupByKey]]),(OutputTable[GroupByKey]=OutputTable[[#This Row],[GroupByKey]])*OutputTable[RecordedValue]))</f>
        <v>11.8017784004389</v>
      </c>
    </row>
    <row r="467" spans="1:16" x14ac:dyDescent="0.25">
      <c r="A467" t="s">
        <v>68</v>
      </c>
      <c r="B467" t="s">
        <v>70</v>
      </c>
      <c r="C467">
        <v>8</v>
      </c>
      <c r="D467" t="s">
        <v>163</v>
      </c>
      <c r="E467" t="s">
        <v>164</v>
      </c>
      <c r="F467" t="s">
        <v>107</v>
      </c>
      <c r="G467">
        <v>7</v>
      </c>
      <c r="H467">
        <v>0</v>
      </c>
      <c r="I46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50</v>
      </c>
      <c r="K467" s="5" cm="1">
        <f t="array" ref="K467">IFERROR(AVERAGE(IF((OutputTable[GroupByKey]=OutputTable[[#This Row],[GroupByKey]]),(OutputTable[GroupByKey]=OutputTable[[#This Row],[GroupByKey]])*OutputTable[RecordedValue])),0)</f>
        <v>6.72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2.6729178430917711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467" s="5" cm="1">
        <f t="array" ref="O467">MIN(IF((OutputTable[GroupByKey]=OutputTable[[#This Row],[GroupByKey]]),(OutputTable[GroupByKey]=OutputTable[[#This Row],[GroupByKey]])*OutputTable[RecordedValue]))</f>
        <v>2</v>
      </c>
      <c r="P467" s="5" cm="1">
        <f t="array" ref="P467">MAX(IF((OutputTable[GroupByKey]=OutputTable[[#This Row],[GroupByKey]]),(OutputTable[GroupByKey]=OutputTable[[#This Row],[GroupByKey]])*OutputTable[RecordedValue]))</f>
        <v>16</v>
      </c>
    </row>
    <row r="468" spans="1:16" x14ac:dyDescent="0.25">
      <c r="A468" t="s">
        <v>68</v>
      </c>
      <c r="B468" t="s">
        <v>70</v>
      </c>
      <c r="C468">
        <v>8</v>
      </c>
      <c r="D468" t="s">
        <v>165</v>
      </c>
      <c r="E468" t="s">
        <v>166</v>
      </c>
      <c r="F468" t="s">
        <v>107</v>
      </c>
      <c r="G468">
        <v>6.6819746130724E-2</v>
      </c>
      <c r="H468">
        <v>0</v>
      </c>
      <c r="I46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50</v>
      </c>
      <c r="K468" s="5" cm="1">
        <f t="array" ref="K468">IFERROR(AVERAGE(IF((OutputTable[GroupByKey]=OutputTable[[#This Row],[GroupByKey]]),(OutputTable[GroupByKey]=OutputTable[[#This Row],[GroupByKey]])*OutputTable[RecordedValue])),0)</f>
        <v>7.1899169440802421E-2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3.1880974713854024E-2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468" s="5" cm="1">
        <f t="array" ref="O468">MIN(IF((OutputTable[GroupByKey]=OutputTable[[#This Row],[GroupByKey]]),(OutputTable[GroupByKey]=OutputTable[[#This Row],[GroupByKey]])*OutputTable[RecordedValue]))</f>
        <v>1.6518466630091499E-2</v>
      </c>
      <c r="P468" s="5" cm="1">
        <f t="array" ref="P468">MAX(IF((OutputTable[GroupByKey]=OutputTable[[#This Row],[GroupByKey]]),(OutputTable[GroupByKey]=OutputTable[[#This Row],[GroupByKey]])*OutputTable[RecordedValue]))</f>
        <v>0.18039060663533099</v>
      </c>
    </row>
    <row r="469" spans="1:16" x14ac:dyDescent="0.25">
      <c r="A469" t="s">
        <v>68</v>
      </c>
      <c r="B469" t="s">
        <v>70</v>
      </c>
      <c r="C469">
        <v>8</v>
      </c>
      <c r="D469" t="s">
        <v>167</v>
      </c>
      <c r="E469" t="s">
        <v>142</v>
      </c>
      <c r="F469" t="s">
        <v>107</v>
      </c>
      <c r="G469">
        <v>0</v>
      </c>
      <c r="H469">
        <v>0</v>
      </c>
      <c r="I46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50</v>
      </c>
      <c r="K469" s="5" cm="1">
        <f t="array" ref="K469">IFERROR(AVERAGE(IF((OutputTable[GroupByKey]=OutputTable[[#This Row],[GroupByKey]]),(OutputTable[GroupByKey]=OutputTable[[#This Row],[GroupByKey]])*OutputTable[RecordedValue])),0)</f>
        <v>0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0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9" s="5" cm="1">
        <f t="array" ref="O469">MIN(IF((OutputTable[GroupByKey]=OutputTable[[#This Row],[GroupByKey]]),(OutputTable[GroupByKey]=OutputTable[[#This Row],[GroupByKey]])*OutputTable[RecordedValue]))</f>
        <v>0</v>
      </c>
      <c r="P469" s="5" cm="1">
        <f t="array" ref="P469">MAX(IF((OutputTable[GroupByKey]=OutputTable[[#This Row],[GroupByKey]]),(OutputTable[GroupByKey]=OutputTable[[#This Row],[GroupByKey]])*OutputTable[RecordedValue]))</f>
        <v>0</v>
      </c>
    </row>
    <row r="470" spans="1:16" x14ac:dyDescent="0.25">
      <c r="A470" t="s">
        <v>68</v>
      </c>
      <c r="B470" t="s">
        <v>70</v>
      </c>
      <c r="C470">
        <v>8</v>
      </c>
      <c r="D470" t="s">
        <v>168</v>
      </c>
      <c r="E470" t="s">
        <v>123</v>
      </c>
      <c r="F470" t="s">
        <v>129</v>
      </c>
      <c r="G470">
        <v>139</v>
      </c>
      <c r="H470">
        <v>0</v>
      </c>
      <c r="I470" s="5" t="str">
        <f>OutputTable[[#This Row],[ProjectName]]&amp;OutputTable[[#This Row],[Name]]&amp;OutputTable[[#This Row],[Type]]&amp;OutputTable[[#This Row],[Source]]</f>
        <v>Airport Security AnalysisSystem.NumberOutNumber OutSystem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50</v>
      </c>
      <c r="K470" s="5" cm="1">
        <f t="array" ref="K470">IFERROR(AVERAGE(IF((OutputTable[GroupByKey]=OutputTable[[#This Row],[GroupByKey]]),(OutputTable[GroupByKey]=OutputTable[[#This Row],[GroupByKey]])*OutputTable[RecordedValue])),0)</f>
        <v>141.38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1.9988772358705846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470" s="5" cm="1">
        <f t="array" ref="O470">MIN(IF((OutputTable[GroupByKey]=OutputTable[[#This Row],[GroupByKey]]),(OutputTable[GroupByKey]=OutputTable[[#This Row],[GroupByKey]])*OutputTable[RecordedValue]))</f>
        <v>134</v>
      </c>
      <c r="P470" s="5" cm="1">
        <f t="array" ref="P470">MAX(IF((OutputTable[GroupByKey]=OutputTable[[#This Row],[GroupByKey]]),(OutputTable[GroupByKey]=OutputTable[[#This Row],[GroupByKey]])*OutputTable[RecordedValue]))</f>
        <v>144</v>
      </c>
    </row>
    <row r="471" spans="1:16" x14ac:dyDescent="0.25">
      <c r="A471" t="s">
        <v>68</v>
      </c>
      <c r="B471" t="s">
        <v>70</v>
      </c>
      <c r="C471">
        <v>8</v>
      </c>
      <c r="D471" t="s">
        <v>169</v>
      </c>
      <c r="E471" t="s">
        <v>91</v>
      </c>
      <c r="F471" t="s">
        <v>129</v>
      </c>
      <c r="G471">
        <v>71.641006298477905</v>
      </c>
      <c r="H471">
        <v>0</v>
      </c>
      <c r="I471" s="5" t="str">
        <f>OutputTable[[#This Row],[ProjectName]]&amp;OutputTable[[#This Row],[Name]]&amp;OutputTable[[#This Row],[Type]]&amp;OutputTable[[#This Row],[Source]]</f>
        <v>Airport Security AnalysisSystem.TotalCostTotal CostSystem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50</v>
      </c>
      <c r="K471" s="5" cm="1">
        <f t="array" ref="K471">IFERROR(AVERAGE(IF((OutputTable[GroupByKey]=OutputTable[[#This Row],[GroupByKey]]),(OutputTable[GroupByKey]=OutputTable[[#This Row],[GroupByKey]])*OutputTable[RecordedValue])),0)</f>
        <v>71.709517489708347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0.25019982121987089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471" s="5" cm="1">
        <f t="array" ref="O471">MIN(IF((OutputTable[GroupByKey]=OutputTable[[#This Row],[GroupByKey]]),(OutputTable[GroupByKey]=OutputTable[[#This Row],[GroupByKey]])*OutputTable[RecordedValue]))</f>
        <v>70.826954480567906</v>
      </c>
      <c r="P471" s="5" cm="1">
        <f t="array" ref="P471">MAX(IF((OutputTable[GroupByKey]=OutputTable[[#This Row],[GroupByKey]]),(OutputTable[GroupByKey]=OutputTable[[#This Row],[GroupByKey]])*OutputTable[RecordedValue]))</f>
        <v>72</v>
      </c>
    </row>
    <row r="472" spans="1:16" x14ac:dyDescent="0.25">
      <c r="A472" t="s">
        <v>68</v>
      </c>
      <c r="B472" t="s">
        <v>70</v>
      </c>
      <c r="C472">
        <v>8</v>
      </c>
      <c r="D472" t="s">
        <v>170</v>
      </c>
      <c r="E472" t="s">
        <v>137</v>
      </c>
      <c r="F472" t="s">
        <v>107</v>
      </c>
      <c r="G472">
        <v>31.436407697238401</v>
      </c>
      <c r="H472">
        <v>0</v>
      </c>
      <c r="I47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50</v>
      </c>
      <c r="K472" s="5" cm="1">
        <f t="array" ref="K472">IFERROR(AVERAGE(IF((OutputTable[GroupByKey]=OutputTable[[#This Row],[GroupByKey]]),(OutputTable[GroupByKey]=OutputTable[[#This Row],[GroupByKey]])*OutputTable[RecordedValue])),0)</f>
        <v>28.690256747996941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1.6276098461399904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472" s="5" cm="1">
        <f t="array" ref="O472">MIN(IF((OutputTable[GroupByKey]=OutputTable[[#This Row],[GroupByKey]]),(OutputTable[GroupByKey]=OutputTable[[#This Row],[GroupByKey]])*OutputTable[RecordedValue]))</f>
        <v>25.696659959072399</v>
      </c>
      <c r="P472" s="5" cm="1">
        <f t="array" ref="P472">MAX(IF((OutputTable[GroupByKey]=OutputTable[[#This Row],[GroupByKey]]),(OutputTable[GroupByKey]=OutputTable[[#This Row],[GroupByKey]])*OutputTable[RecordedValue]))</f>
        <v>33.838759418460498</v>
      </c>
    </row>
    <row r="473" spans="1:16" x14ac:dyDescent="0.25">
      <c r="A473" t="s">
        <v>68</v>
      </c>
      <c r="B473" t="s">
        <v>70</v>
      </c>
      <c r="C473">
        <v>8</v>
      </c>
      <c r="D473" t="s">
        <v>171</v>
      </c>
      <c r="E473" t="s">
        <v>139</v>
      </c>
      <c r="F473" t="s">
        <v>107</v>
      </c>
      <c r="G473">
        <v>4.3840954520005404</v>
      </c>
      <c r="H473">
        <v>0</v>
      </c>
      <c r="I47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50</v>
      </c>
      <c r="K473" s="5" cm="1">
        <f t="array" ref="K473">IFERROR(AVERAGE(IF((OutputTable[GroupByKey]=OutputTable[[#This Row],[GroupByKey]]),(OutputTable[GroupByKey]=OutputTable[[#This Row],[GroupByKey]])*OutputTable[RecordedValue])),0)</f>
        <v>7.1431715332986858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1.6630080132730225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473" s="5" cm="1">
        <f t="array" ref="O473">MIN(IF((OutputTable[GroupByKey]=OutputTable[[#This Row],[GroupByKey]]),(OutputTable[GroupByKey]=OutputTable[[#This Row],[GroupByKey]])*OutputTable[RecordedValue]))</f>
        <v>2.14775272896172</v>
      </c>
      <c r="P473" s="5" cm="1">
        <f t="array" ref="P473">MAX(IF((OutputTable[GroupByKey]=OutputTable[[#This Row],[GroupByKey]]),(OutputTable[GroupByKey]=OutputTable[[#This Row],[GroupByKey]])*OutputTable[RecordedValue]))</f>
        <v>10.273767747096599</v>
      </c>
    </row>
    <row r="474" spans="1:16" x14ac:dyDescent="0.25">
      <c r="A474" t="s">
        <v>68</v>
      </c>
      <c r="B474" t="s">
        <v>70</v>
      </c>
      <c r="C474">
        <v>8</v>
      </c>
      <c r="D474" t="s">
        <v>172</v>
      </c>
      <c r="E474" t="s">
        <v>164</v>
      </c>
      <c r="F474" t="s">
        <v>107</v>
      </c>
      <c r="G474">
        <v>301</v>
      </c>
      <c r="H474">
        <v>0</v>
      </c>
      <c r="I47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50</v>
      </c>
      <c r="K474" s="5" cm="1">
        <f t="array" ref="K474">IFERROR(AVERAGE(IF((OutputTable[GroupByKey]=OutputTable[[#This Row],[GroupByKey]]),(OutputTable[GroupByKey]=OutputTable[[#This Row],[GroupByKey]])*OutputTable[RecordedValue])),0)</f>
        <v>299.54000000000002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4.8873430868908301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474" s="5" cm="1">
        <f t="array" ref="O474">MIN(IF((OutputTable[GroupByKey]=OutputTable[[#This Row],[GroupByKey]]),(OutputTable[GroupByKey]=OutputTable[[#This Row],[GroupByKey]])*OutputTable[RecordedValue]))</f>
        <v>289</v>
      </c>
      <c r="P474" s="5" cm="1">
        <f t="array" ref="P474">MAX(IF((OutputTable[GroupByKey]=OutputTable[[#This Row],[GroupByKey]]),(OutputTable[GroupByKey]=OutputTable[[#This Row],[GroupByKey]])*OutputTable[RecordedValue]))</f>
        <v>313</v>
      </c>
    </row>
    <row r="475" spans="1:16" x14ac:dyDescent="0.25">
      <c r="A475" t="s">
        <v>68</v>
      </c>
      <c r="B475" t="s">
        <v>70</v>
      </c>
      <c r="C475">
        <v>8</v>
      </c>
      <c r="D475" t="s">
        <v>173</v>
      </c>
      <c r="E475" t="s">
        <v>166</v>
      </c>
      <c r="F475" t="s">
        <v>107</v>
      </c>
      <c r="G475">
        <v>0.87821957077776303</v>
      </c>
      <c r="H475">
        <v>0</v>
      </c>
      <c r="I47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50</v>
      </c>
      <c r="K475" s="5" cm="1">
        <f t="array" ref="K475">IFERROR(AVERAGE(IF((OutputTable[GroupByKey]=OutputTable[[#This Row],[GroupByKey]]),(OutputTable[GroupByKey]=OutputTable[[#This Row],[GroupByKey]])*OutputTable[RecordedValue])),0)</f>
        <v>0.80157856851948073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4.6194667035361667E-2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475" s="5" cm="1">
        <f t="array" ref="O475">MIN(IF((OutputTable[GroupByKey]=OutputTable[[#This Row],[GroupByKey]]),(OutputTable[GroupByKey]=OutputTable[[#This Row],[GroupByKey]])*OutputTable[RecordedValue]))</f>
        <v>0.71461756258065101</v>
      </c>
      <c r="P475" s="5" cm="1">
        <f t="array" ref="P475">MAX(IF((OutputTable[GroupByKey]=OutputTable[[#This Row],[GroupByKey]]),(OutputTable[GroupByKey]=OutputTable[[#This Row],[GroupByKey]])*OutputTable[RecordedValue]))</f>
        <v>0.94034020197328605</v>
      </c>
    </row>
    <row r="476" spans="1:16" x14ac:dyDescent="0.25">
      <c r="A476" t="s">
        <v>68</v>
      </c>
      <c r="B476" t="s">
        <v>70</v>
      </c>
      <c r="C476">
        <v>8</v>
      </c>
      <c r="D476" t="s">
        <v>174</v>
      </c>
      <c r="E476" t="s">
        <v>142</v>
      </c>
      <c r="F476" t="s">
        <v>107</v>
      </c>
      <c r="G476">
        <v>0</v>
      </c>
      <c r="H476">
        <v>0</v>
      </c>
      <c r="I47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50</v>
      </c>
      <c r="K476" s="5" cm="1">
        <f t="array" ref="K476">IFERROR(AVERAGE(IF((OutputTable[GroupByKey]=OutputTable[[#This Row],[GroupByKey]]),(OutputTable[GroupByKey]=OutputTable[[#This Row],[GroupByKey]])*OutputTable[RecordedValue])),0)</f>
        <v>0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0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6" s="5" cm="1">
        <f t="array" ref="O476">MIN(IF((OutputTable[GroupByKey]=OutputTable[[#This Row],[GroupByKey]]),(OutputTable[GroupByKey]=OutputTable[[#This Row],[GroupByKey]])*OutputTable[RecordedValue]))</f>
        <v>0</v>
      </c>
      <c r="P476" s="5" cm="1">
        <f t="array" ref="P476">MAX(IF((OutputTable[GroupByKey]=OutputTable[[#This Row],[GroupByKey]]),(OutputTable[GroupByKey]=OutputTable[[#This Row],[GroupByKey]])*OutputTable[RecordedValue]))</f>
        <v>0</v>
      </c>
    </row>
    <row r="477" spans="1:16" x14ac:dyDescent="0.25">
      <c r="A477" t="s">
        <v>68</v>
      </c>
      <c r="B477" t="s">
        <v>70</v>
      </c>
      <c r="C477">
        <v>8</v>
      </c>
      <c r="D477" t="s">
        <v>175</v>
      </c>
      <c r="E477" t="s">
        <v>113</v>
      </c>
      <c r="F477" t="s">
        <v>73</v>
      </c>
      <c r="G477">
        <v>39.456368866485498</v>
      </c>
      <c r="H477">
        <v>0</v>
      </c>
      <c r="I47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50</v>
      </c>
      <c r="K477" s="5" cm="1">
        <f t="array" ref="K477">IFERROR(AVERAGE(IF((OutputTable[GroupByKey]=OutputTable[[#This Row],[GroupByKey]]),(OutputTable[GroupByKey]=OutputTable[[#This Row],[GroupByKey]])*OutputTable[RecordedValue])),0)</f>
        <v>36.017962320863354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2.1447750669597334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477" s="5" cm="1">
        <f t="array" ref="O477">MIN(IF((OutputTable[GroupByKey]=OutputTable[[#This Row],[GroupByKey]]),(OutputTable[GroupByKey]=OutputTable[[#This Row],[GroupByKey]])*OutputTable[RecordedValue]))</f>
        <v>31.355296128801101</v>
      </c>
      <c r="P477" s="5" cm="1">
        <f t="array" ref="P477">MAX(IF((OutputTable[GroupByKey]=OutputTable[[#This Row],[GroupByKey]]),(OutputTable[GroupByKey]=OutputTable[[#This Row],[GroupByKey]])*OutputTable[RecordedValue]))</f>
        <v>42.047742044042501</v>
      </c>
    </row>
    <row r="478" spans="1:16" x14ac:dyDescent="0.25">
      <c r="A478" t="s">
        <v>68</v>
      </c>
      <c r="B478" t="s">
        <v>70</v>
      </c>
      <c r="C478">
        <v>8</v>
      </c>
      <c r="D478" t="s">
        <v>176</v>
      </c>
      <c r="E478" t="s">
        <v>115</v>
      </c>
      <c r="F478" t="s">
        <v>73</v>
      </c>
      <c r="G478">
        <v>1183.69106599457</v>
      </c>
      <c r="H478">
        <v>0</v>
      </c>
      <c r="I47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50</v>
      </c>
      <c r="K478" s="5" cm="1">
        <f t="array" ref="K478">IFERROR(AVERAGE(IF((OutputTable[GroupByKey]=OutputTable[[#This Row],[GroupByKey]]),(OutputTable[GroupByKey]=OutputTable[[#This Row],[GroupByKey]])*OutputTable[RecordedValue])),0)</f>
        <v>1080.5388696259006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64.343252008792561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478" s="5" cm="1">
        <f t="array" ref="O478">MIN(IF((OutputTable[GroupByKey]=OutputTable[[#This Row],[GroupByKey]]),(OutputTable[GroupByKey]=OutputTable[[#This Row],[GroupByKey]])*OutputTable[RecordedValue]))</f>
        <v>940.65888386403196</v>
      </c>
      <c r="P478" s="5" cm="1">
        <f t="array" ref="P478">MAX(IF((OutputTable[GroupByKey]=OutputTable[[#This Row],[GroupByKey]]),(OutputTable[GroupByKey]=OutputTable[[#This Row],[GroupByKey]])*OutputTable[RecordedValue]))</f>
        <v>1261.4322613212801</v>
      </c>
    </row>
    <row r="479" spans="1:16" x14ac:dyDescent="0.25">
      <c r="A479" t="s">
        <v>68</v>
      </c>
      <c r="B479" t="s">
        <v>70</v>
      </c>
      <c r="C479">
        <v>8</v>
      </c>
      <c r="D479" t="s">
        <v>177</v>
      </c>
      <c r="E479" t="s">
        <v>117</v>
      </c>
      <c r="F479" t="s">
        <v>73</v>
      </c>
      <c r="G479">
        <v>0</v>
      </c>
      <c r="H479">
        <v>0</v>
      </c>
      <c r="I47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50</v>
      </c>
      <c r="K479" s="5" cm="1">
        <f t="array" ref="K479">IFERROR(AVERAGE(IF((OutputTable[GroupByKey]=OutputTable[[#This Row],[GroupByKey]]),(OutputTable[GroupByKey]=OutputTable[[#This Row],[GroupByKey]])*OutputTable[RecordedValue])),0)</f>
        <v>0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0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9" s="5" cm="1">
        <f t="array" ref="O479">MIN(IF((OutputTable[GroupByKey]=OutputTable[[#This Row],[GroupByKey]]),(OutputTable[GroupByKey]=OutputTable[[#This Row],[GroupByKey]])*OutputTable[RecordedValue]))</f>
        <v>0</v>
      </c>
      <c r="P479" s="5" cm="1">
        <f t="array" ref="P479">MAX(IF((OutputTable[GroupByKey]=OutputTable[[#This Row],[GroupByKey]]),(OutputTable[GroupByKey]=OutputTable[[#This Row],[GroupByKey]])*OutputTable[RecordedValue]))</f>
        <v>0</v>
      </c>
    </row>
    <row r="480" spans="1:16" x14ac:dyDescent="0.25">
      <c r="A480" t="s">
        <v>68</v>
      </c>
      <c r="B480" t="s">
        <v>70</v>
      </c>
      <c r="C480">
        <v>8</v>
      </c>
      <c r="D480" t="s">
        <v>178</v>
      </c>
      <c r="E480" t="s">
        <v>119</v>
      </c>
      <c r="F480" t="s">
        <v>73</v>
      </c>
      <c r="G480">
        <v>972.56300254581902</v>
      </c>
      <c r="H480">
        <v>0</v>
      </c>
      <c r="I48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50</v>
      </c>
      <c r="K480" s="5" cm="1">
        <f t="array" ref="K480">IFERROR(AVERAGE(IF((OutputTable[GroupByKey]=OutputTable[[#This Row],[GroupByKey]]),(OutputTable[GroupByKey]=OutputTable[[#This Row],[GroupByKey]])*OutputTable[RecordedValue])),0)</f>
        <v>647.33233797243315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612.63054444116835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480" s="5" cm="1">
        <f t="array" ref="O480">MIN(IF((OutputTable[GroupByKey]=OutputTable[[#This Row],[GroupByKey]]),(OutputTable[GroupByKey]=OutputTable[[#This Row],[GroupByKey]])*OutputTable[RecordedValue]))</f>
        <v>135.75868551570699</v>
      </c>
      <c r="P480" s="5" cm="1">
        <f t="array" ref="P480">MAX(IF((OutputTable[GroupByKey]=OutputTable[[#This Row],[GroupByKey]]),(OutputTable[GroupByKey]=OutputTable[[#This Row],[GroupByKey]])*OutputTable[RecordedValue]))</f>
        <v>3953.48057040094</v>
      </c>
    </row>
    <row r="481" spans="1:16" x14ac:dyDescent="0.25">
      <c r="A481" t="s">
        <v>68</v>
      </c>
      <c r="B481" t="s">
        <v>70</v>
      </c>
      <c r="C481">
        <v>8</v>
      </c>
      <c r="D481" t="s">
        <v>179</v>
      </c>
      <c r="E481" t="s">
        <v>121</v>
      </c>
      <c r="F481" t="s">
        <v>73</v>
      </c>
      <c r="G481">
        <v>141</v>
      </c>
      <c r="H481">
        <v>0</v>
      </c>
      <c r="I48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50</v>
      </c>
      <c r="K481" s="5" cm="1">
        <f t="array" ref="K481">IFERROR(AVERAGE(IF((OutputTable[GroupByKey]=OutputTable[[#This Row],[GroupByKey]]),(OutputTable[GroupByKey]=OutputTable[[#This Row],[GroupByKey]])*OutputTable[RecordedValue])),0)</f>
        <v>139.02000000000001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2.0651629376840162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481" s="5" cm="1">
        <f t="array" ref="O481">MIN(IF((OutputTable[GroupByKey]=OutputTable[[#This Row],[GroupByKey]]),(OutputTable[GroupByKey]=OutputTable[[#This Row],[GroupByKey]])*OutputTable[RecordedValue]))</f>
        <v>133</v>
      </c>
      <c r="P481" s="5" cm="1">
        <f t="array" ref="P481">MAX(IF((OutputTable[GroupByKey]=OutputTable[[#This Row],[GroupByKey]]),(OutputTable[GroupByKey]=OutputTable[[#This Row],[GroupByKey]])*OutputTable[RecordedValue]))</f>
        <v>142</v>
      </c>
    </row>
    <row r="482" spans="1:16" x14ac:dyDescent="0.25">
      <c r="A482" t="s">
        <v>68</v>
      </c>
      <c r="B482" t="s">
        <v>70</v>
      </c>
      <c r="C482">
        <v>8</v>
      </c>
      <c r="D482" t="s">
        <v>180</v>
      </c>
      <c r="E482" t="s">
        <v>123</v>
      </c>
      <c r="F482" t="s">
        <v>73</v>
      </c>
      <c r="G482">
        <v>136</v>
      </c>
      <c r="H482">
        <v>0</v>
      </c>
      <c r="I48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50</v>
      </c>
      <c r="K482" s="5" cm="1">
        <f t="array" ref="K482">IFERROR(AVERAGE(IF((OutputTable[GroupByKey]=OutputTable[[#This Row],[GroupByKey]]),(OutputTable[GroupByKey]=OutputTable[[#This Row],[GroupByKey]])*OutputTable[RecordedValue])),0)</f>
        <v>137.02000000000001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2.4618725244274162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482" s="5" cm="1">
        <f t="array" ref="O482">MIN(IF((OutputTable[GroupByKey]=OutputTable[[#This Row],[GroupByKey]]),(OutputTable[GroupByKey]=OutputTable[[#This Row],[GroupByKey]])*OutputTable[RecordedValue]))</f>
        <v>130</v>
      </c>
      <c r="P482" s="5" cm="1">
        <f t="array" ref="P482">MAX(IF((OutputTable[GroupByKey]=OutputTable[[#This Row],[GroupByKey]]),(OutputTable[GroupByKey]=OutputTable[[#This Row],[GroupByKey]])*OutputTable[RecordedValue]))</f>
        <v>141</v>
      </c>
    </row>
    <row r="483" spans="1:16" x14ac:dyDescent="0.25">
      <c r="A483" t="s">
        <v>68</v>
      </c>
      <c r="B483" t="s">
        <v>70</v>
      </c>
      <c r="C483">
        <v>8</v>
      </c>
      <c r="D483" t="s">
        <v>181</v>
      </c>
      <c r="E483" t="s">
        <v>125</v>
      </c>
      <c r="F483" t="s">
        <v>73</v>
      </c>
      <c r="G483">
        <v>39.456368866485498</v>
      </c>
      <c r="H483">
        <v>0</v>
      </c>
      <c r="I48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50</v>
      </c>
      <c r="K483" s="5" cm="1">
        <f t="array" ref="K483">IFERROR(AVERAGE(IF((OutputTable[GroupByKey]=OutputTable[[#This Row],[GroupByKey]]),(OutputTable[GroupByKey]=OutputTable[[#This Row],[GroupByKey]])*OutputTable[RecordedValue])),0)</f>
        <v>36.017962320863354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2.1447750669597334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483" s="5" cm="1">
        <f t="array" ref="O483">MIN(IF((OutputTable[GroupByKey]=OutputTable[[#This Row],[GroupByKey]]),(OutputTable[GroupByKey]=OutputTable[[#This Row],[GroupByKey]])*OutputTable[RecordedValue]))</f>
        <v>31.355296128801101</v>
      </c>
      <c r="P483" s="5" cm="1">
        <f t="array" ref="P483">MAX(IF((OutputTable[GroupByKey]=OutputTable[[#This Row],[GroupByKey]]),(OutputTable[GroupByKey]=OutputTable[[#This Row],[GroupByKey]])*OutputTable[RecordedValue]))</f>
        <v>42.047742044042501</v>
      </c>
    </row>
    <row r="484" spans="1:16" x14ac:dyDescent="0.25">
      <c r="A484" t="s">
        <v>68</v>
      </c>
      <c r="B484" t="s">
        <v>70</v>
      </c>
      <c r="C484">
        <v>8</v>
      </c>
      <c r="D484" t="s">
        <v>182</v>
      </c>
      <c r="E484" t="s">
        <v>127</v>
      </c>
      <c r="F484" t="s">
        <v>73</v>
      </c>
      <c r="G484">
        <v>2156.2540685403801</v>
      </c>
      <c r="H484">
        <v>0</v>
      </c>
      <c r="I48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50</v>
      </c>
      <c r="K484" s="5" cm="1">
        <f t="array" ref="K484">IFERROR(AVERAGE(IF((OutputTable[GroupByKey]=OutputTable[[#This Row],[GroupByKey]]),(OutputTable[GroupByKey]=OutputTable[[#This Row],[GroupByKey]])*OutputTable[RecordedValue])),0)</f>
        <v>1727.8712075983335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660.11760417939672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484" s="5" cm="1">
        <f t="array" ref="O484">MIN(IF((OutputTable[GroupByKey]=OutputTable[[#This Row],[GroupByKey]]),(OutputTable[GroupByKey]=OutputTable[[#This Row],[GroupByKey]])*OutputTable[RecordedValue]))</f>
        <v>1102.70221979086</v>
      </c>
      <c r="P484" s="5" cm="1">
        <f t="array" ref="P484">MAX(IF((OutputTable[GroupByKey]=OutputTable[[#This Row],[GroupByKey]]),(OutputTable[GroupByKey]=OutputTable[[#This Row],[GroupByKey]])*OutputTable[RecordedValue]))</f>
        <v>5214.9128317222203</v>
      </c>
    </row>
    <row r="485" spans="1:16" x14ac:dyDescent="0.25">
      <c r="A485" t="s">
        <v>68</v>
      </c>
      <c r="B485" t="s">
        <v>70</v>
      </c>
      <c r="C485">
        <v>8</v>
      </c>
      <c r="D485" t="s">
        <v>183</v>
      </c>
      <c r="E485" t="s">
        <v>137</v>
      </c>
      <c r="F485" t="s">
        <v>107</v>
      </c>
      <c r="G485">
        <v>19.728184433242799</v>
      </c>
      <c r="H485">
        <v>0</v>
      </c>
      <c r="I48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50</v>
      </c>
      <c r="K485" s="5" cm="1">
        <f t="array" ref="K485">IFERROR(AVERAGE(IF((OutputTable[GroupByKey]=OutputTable[[#This Row],[GroupByKey]]),(OutputTable[GroupByKey]=OutputTable[[#This Row],[GroupByKey]])*OutputTable[RecordedValue])),0)</f>
        <v>18.008981160431681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1.0723875334798758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485" s="5" cm="1">
        <f t="array" ref="O485">MIN(IF((OutputTable[GroupByKey]=OutputTable[[#This Row],[GroupByKey]]),(OutputTable[GroupByKey]=OutputTable[[#This Row],[GroupByKey]])*OutputTable[RecordedValue]))</f>
        <v>15.677648064400501</v>
      </c>
      <c r="P485" s="5" cm="1">
        <f t="array" ref="P485">MAX(IF((OutputTable[GroupByKey]=OutputTable[[#This Row],[GroupByKey]]),(OutputTable[GroupByKey]=OutputTable[[#This Row],[GroupByKey]])*OutputTable[RecordedValue]))</f>
        <v>21.0238710220213</v>
      </c>
    </row>
    <row r="486" spans="1:16" x14ac:dyDescent="0.25">
      <c r="A486" t="s">
        <v>68</v>
      </c>
      <c r="B486" t="s">
        <v>70</v>
      </c>
      <c r="C486">
        <v>8</v>
      </c>
      <c r="D486" t="s">
        <v>184</v>
      </c>
      <c r="E486" t="s">
        <v>139</v>
      </c>
      <c r="F486" t="s">
        <v>107</v>
      </c>
      <c r="G486">
        <v>4.0923187159961802</v>
      </c>
      <c r="H486">
        <v>0</v>
      </c>
      <c r="I48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50</v>
      </c>
      <c r="K486" s="5" cm="1">
        <f t="array" ref="K486">IFERROR(AVERAGE(IF((OutputTable[GroupByKey]=OutputTable[[#This Row],[GroupByKey]]),(OutputTable[GroupByKey]=OutputTable[[#This Row],[GroupByKey]])*OutputTable[RecordedValue])),0)</f>
        <v>5.873369725047966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1.0900756873751687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486" s="5" cm="1">
        <f t="array" ref="O486">MIN(IF((OutputTable[GroupByKey]=OutputTable[[#This Row],[GroupByKey]]),(OutputTable[GroupByKey]=OutputTable[[#This Row],[GroupByKey]])*OutputTable[RecordedValue]))</f>
        <v>2.9626411254009901</v>
      </c>
      <c r="P486" s="5" cm="1">
        <f t="array" ref="P486">MAX(IF((OutputTable[GroupByKey]=OutputTable[[#This Row],[GroupByKey]]),(OutputTable[GroupByKey]=OutputTable[[#This Row],[GroupByKey]])*OutputTable[RecordedValue]))</f>
        <v>8.2927796417684707</v>
      </c>
    </row>
    <row r="487" spans="1:16" x14ac:dyDescent="0.25">
      <c r="A487" t="s">
        <v>68</v>
      </c>
      <c r="B487" t="s">
        <v>70</v>
      </c>
      <c r="C487">
        <v>8</v>
      </c>
      <c r="D487" t="s">
        <v>185</v>
      </c>
      <c r="E487" t="s">
        <v>164</v>
      </c>
      <c r="F487" t="s">
        <v>107</v>
      </c>
      <c r="G487">
        <v>138</v>
      </c>
      <c r="H487">
        <v>0</v>
      </c>
      <c r="I48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50</v>
      </c>
      <c r="K487" s="5" cm="1">
        <f t="array" ref="K487">IFERROR(AVERAGE(IF((OutputTable[GroupByKey]=OutputTable[[#This Row],[GroupByKey]]),(OutputTable[GroupByKey]=OutputTable[[#This Row],[GroupByKey]])*OutputTable[RecordedValue])),0)</f>
        <v>138.38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2.2667967149567629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487" s="5" cm="1">
        <f t="array" ref="O487">MIN(IF((OutputTable[GroupByKey]=OutputTable[[#This Row],[GroupByKey]]),(OutputTable[GroupByKey]=OutputTable[[#This Row],[GroupByKey]])*OutputTable[RecordedValue]))</f>
        <v>132</v>
      </c>
      <c r="P487" s="5" cm="1">
        <f t="array" ref="P487">MAX(IF((OutputTable[GroupByKey]=OutputTable[[#This Row],[GroupByKey]]),(OutputTable[GroupByKey]=OutputTable[[#This Row],[GroupByKey]])*OutputTable[RecordedValue]))</f>
        <v>142</v>
      </c>
    </row>
    <row r="488" spans="1:16" x14ac:dyDescent="0.25">
      <c r="A488" t="s">
        <v>68</v>
      </c>
      <c r="B488" t="s">
        <v>70</v>
      </c>
      <c r="C488">
        <v>8</v>
      </c>
      <c r="D488" t="s">
        <v>186</v>
      </c>
      <c r="E488" t="s">
        <v>166</v>
      </c>
      <c r="F488" t="s">
        <v>107</v>
      </c>
      <c r="G488">
        <v>0.82948672016682501</v>
      </c>
      <c r="H488">
        <v>0</v>
      </c>
      <c r="I48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50</v>
      </c>
      <c r="K488" s="5" cm="1">
        <f t="array" ref="K488">IFERROR(AVERAGE(IF((OutputTable[GroupByKey]=OutputTable[[#This Row],[GroupByKey]]),(OutputTable[GroupByKey]=OutputTable[[#This Row],[GroupByKey]])*OutputTable[RecordedValue])),0)</f>
        <v>0.75527626145633475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4.541982030729913E-2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488" s="5" cm="1">
        <f t="array" ref="O488">MIN(IF((OutputTable[GroupByKey]=OutputTable[[#This Row],[GroupByKey]]),(OutputTable[GroupByKey]=OutputTable[[#This Row],[GroupByKey]])*OutputTable[RecordedValue]))</f>
        <v>0.65446751492631405</v>
      </c>
      <c r="P488" s="5" cm="1">
        <f t="array" ref="P488">MAX(IF((OutputTable[GroupByKey]=OutputTable[[#This Row],[GroupByKey]]),(OutputTable[GroupByKey]=OutputTable[[#This Row],[GroupByKey]])*OutputTable[RecordedValue]))</f>
        <v>0.87655661977495902</v>
      </c>
    </row>
    <row r="489" spans="1:16" x14ac:dyDescent="0.25">
      <c r="A489" t="s">
        <v>68</v>
      </c>
      <c r="B489" t="s">
        <v>70</v>
      </c>
      <c r="C489">
        <v>8</v>
      </c>
      <c r="D489" t="s">
        <v>187</v>
      </c>
      <c r="E489" t="s">
        <v>142</v>
      </c>
      <c r="F489" t="s">
        <v>107</v>
      </c>
      <c r="G489">
        <v>0</v>
      </c>
      <c r="H489">
        <v>0</v>
      </c>
      <c r="I48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50</v>
      </c>
      <c r="K489" s="5" cm="1">
        <f t="array" ref="K489">IFERROR(AVERAGE(IF((OutputTable[GroupByKey]=OutputTable[[#This Row],[GroupByKey]]),(OutputTable[GroupByKey]=OutputTable[[#This Row],[GroupByKey]])*OutputTable[RecordedValue])),0)</f>
        <v>0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0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9" s="5" cm="1">
        <f t="array" ref="O489">MIN(IF((OutputTable[GroupByKey]=OutputTable[[#This Row],[GroupByKey]]),(OutputTable[GroupByKey]=OutputTable[[#This Row],[GroupByKey]])*OutputTable[RecordedValue]))</f>
        <v>0</v>
      </c>
      <c r="P489" s="5" cm="1">
        <f t="array" ref="P489">MAX(IF((OutputTable[GroupByKey]=OutputTable[[#This Row],[GroupByKey]]),(OutputTable[GroupByKey]=OutputTable[[#This Row],[GroupByKey]])*OutputTable[RecordedValue]))</f>
        <v>0</v>
      </c>
    </row>
    <row r="490" spans="1:16" x14ac:dyDescent="0.25">
      <c r="A490" t="s">
        <v>68</v>
      </c>
      <c r="B490" t="s">
        <v>70</v>
      </c>
      <c r="C490">
        <v>9</v>
      </c>
      <c r="D490" t="s">
        <v>112</v>
      </c>
      <c r="E490" t="s">
        <v>113</v>
      </c>
      <c r="F490" t="s">
        <v>73</v>
      </c>
      <c r="G490">
        <v>0.70186993589155899</v>
      </c>
      <c r="H490">
        <v>0</v>
      </c>
      <c r="I49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50</v>
      </c>
      <c r="K490" s="5" cm="1">
        <f t="array" ref="K490">IFERROR(AVERAGE(IF((OutputTable[GroupByKey]=OutputTable[[#This Row],[GroupByKey]]),(OutputTable[GroupByKey]=OutputTable[[#This Row],[GroupByKey]])*OutputTable[RecordedValue])),0)</f>
        <v>0.86163700693939471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0.40403851079129915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490" s="5" cm="1">
        <f t="array" ref="O490">MIN(IF((OutputTable[GroupByKey]=OutputTable[[#This Row],[GroupByKey]]),(OutputTable[GroupByKey]=OutputTable[[#This Row],[GroupByKey]])*OutputTable[RecordedValue]))</f>
        <v>0.14398486806875099</v>
      </c>
      <c r="P490" s="5" cm="1">
        <f t="array" ref="P490">MAX(IF((OutputTable[GroupByKey]=OutputTable[[#This Row],[GroupByKey]]),(OutputTable[GroupByKey]=OutputTable[[#This Row],[GroupByKey]])*OutputTable[RecordedValue]))</f>
        <v>2.0851264921370101</v>
      </c>
    </row>
    <row r="491" spans="1:16" x14ac:dyDescent="0.25">
      <c r="A491" t="s">
        <v>68</v>
      </c>
      <c r="B491" t="s">
        <v>70</v>
      </c>
      <c r="C491">
        <v>9</v>
      </c>
      <c r="D491" t="s">
        <v>114</v>
      </c>
      <c r="E491" t="s">
        <v>115</v>
      </c>
      <c r="F491" t="s">
        <v>73</v>
      </c>
      <c r="G491">
        <v>42.1121961534935</v>
      </c>
      <c r="H491">
        <v>0</v>
      </c>
      <c r="I49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50</v>
      </c>
      <c r="K491" s="5" cm="1">
        <f t="array" ref="K491">IFERROR(AVERAGE(IF((OutputTable[GroupByKey]=OutputTable[[#This Row],[GroupByKey]]),(OutputTable[GroupByKey]=OutputTable[[#This Row],[GroupByKey]])*OutputTable[RecordedValue])),0)</f>
        <v>51.698220416363682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24.242310647477964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491" s="5" cm="1">
        <f t="array" ref="O491">MIN(IF((OutputTable[GroupByKey]=OutputTable[[#This Row],[GroupByKey]]),(OutputTable[GroupByKey]=OutputTable[[#This Row],[GroupByKey]])*OutputTable[RecordedValue]))</f>
        <v>8.63909208412508</v>
      </c>
      <c r="P491" s="5" cm="1">
        <f t="array" ref="P491">MAX(IF((OutputTable[GroupByKey]=OutputTable[[#This Row],[GroupByKey]]),(OutputTable[GroupByKey]=OutputTable[[#This Row],[GroupByKey]])*OutputTable[RecordedValue]))</f>
        <v>125.107589528221</v>
      </c>
    </row>
    <row r="492" spans="1:16" x14ac:dyDescent="0.25">
      <c r="A492" t="s">
        <v>68</v>
      </c>
      <c r="B492" t="s">
        <v>70</v>
      </c>
      <c r="C492">
        <v>9</v>
      </c>
      <c r="D492" t="s">
        <v>116</v>
      </c>
      <c r="E492" t="s">
        <v>117</v>
      </c>
      <c r="F492" t="s">
        <v>73</v>
      </c>
      <c r="G492">
        <v>0</v>
      </c>
      <c r="H492">
        <v>0</v>
      </c>
      <c r="I49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50</v>
      </c>
      <c r="K492" s="5" cm="1">
        <f t="array" ref="K492">IFERROR(AVERAGE(IF((OutputTable[GroupByKey]=OutputTable[[#This Row],[GroupByKey]]),(OutputTable[GroupByKey]=OutputTable[[#This Row],[GroupByKey]])*OutputTable[RecordedValue])),0)</f>
        <v>0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0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2" s="5" cm="1">
        <f t="array" ref="O492">MIN(IF((OutputTable[GroupByKey]=OutputTable[[#This Row],[GroupByKey]]),(OutputTable[GroupByKey]=OutputTable[[#This Row],[GroupByKey]])*OutputTable[RecordedValue]))</f>
        <v>0</v>
      </c>
      <c r="P492" s="5" cm="1">
        <f t="array" ref="P492">MAX(IF((OutputTable[GroupByKey]=OutputTable[[#This Row],[GroupByKey]]),(OutputTable[GroupByKey]=OutputTable[[#This Row],[GroupByKey]])*OutputTable[RecordedValue]))</f>
        <v>0</v>
      </c>
    </row>
    <row r="493" spans="1:16" x14ac:dyDescent="0.25">
      <c r="A493" t="s">
        <v>68</v>
      </c>
      <c r="B493" t="s">
        <v>70</v>
      </c>
      <c r="C493">
        <v>9</v>
      </c>
      <c r="D493" t="s">
        <v>118</v>
      </c>
      <c r="E493" t="s">
        <v>119</v>
      </c>
      <c r="F493" t="s">
        <v>73</v>
      </c>
      <c r="G493">
        <v>2.2585887739655299</v>
      </c>
      <c r="H493">
        <v>0</v>
      </c>
      <c r="I49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50</v>
      </c>
      <c r="K493" s="5" cm="1">
        <f t="array" ref="K493">IFERROR(AVERAGE(IF((OutputTable[GroupByKey]=OutputTable[[#This Row],[GroupByKey]]),(OutputTable[GroupByKey]=OutputTable[[#This Row],[GroupByKey]])*OutputTable[RecordedValue])),0)</f>
        <v>13.164009358024151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23.71645868098383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493" s="5" cm="1">
        <f t="array" ref="O493">MIN(IF((OutputTable[GroupByKey]=OutputTable[[#This Row],[GroupByKey]]),(OutputTable[GroupByKey]=OutputTable[[#This Row],[GroupByKey]])*OutputTable[RecordedValue]))</f>
        <v>0</v>
      </c>
      <c r="P493" s="5" cm="1">
        <f t="array" ref="P493">MAX(IF((OutputTable[GroupByKey]=OutputTable[[#This Row],[GroupByKey]]),(OutputTable[GroupByKey]=OutputTable[[#This Row],[GroupByKey]])*OutputTable[RecordedValue]))</f>
        <v>143.511038213799</v>
      </c>
    </row>
    <row r="494" spans="1:16" x14ac:dyDescent="0.25">
      <c r="A494" t="s">
        <v>68</v>
      </c>
      <c r="B494" t="s">
        <v>70</v>
      </c>
      <c r="C494">
        <v>9</v>
      </c>
      <c r="D494" t="s">
        <v>120</v>
      </c>
      <c r="E494" t="s">
        <v>121</v>
      </c>
      <c r="F494" t="s">
        <v>73</v>
      </c>
      <c r="G494">
        <v>6</v>
      </c>
      <c r="H494">
        <v>0</v>
      </c>
      <c r="I49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50</v>
      </c>
      <c r="K494" s="5" cm="1">
        <f t="array" ref="K494">IFERROR(AVERAGE(IF((OutputTable[GroupByKey]=OutputTable[[#This Row],[GroupByKey]]),(OutputTable[GroupByKey]=OutputTable[[#This Row],[GroupByKey]])*OutputTable[RecordedValue])),0)</f>
        <v>9.74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3.3430402880233041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494" s="5" cm="1">
        <f t="array" ref="O494">MIN(IF((OutputTable[GroupByKey]=OutputTable[[#This Row],[GroupByKey]]),(OutputTable[GroupByKey]=OutputTable[[#This Row],[GroupByKey]])*OutputTable[RecordedValue]))</f>
        <v>4</v>
      </c>
      <c r="P494" s="5" cm="1">
        <f t="array" ref="P494">MAX(IF((OutputTable[GroupByKey]=OutputTable[[#This Row],[GroupByKey]]),(OutputTable[GroupByKey]=OutputTable[[#This Row],[GroupByKey]])*OutputTable[RecordedValue]))</f>
        <v>18</v>
      </c>
    </row>
    <row r="495" spans="1:16" x14ac:dyDescent="0.25">
      <c r="A495" t="s">
        <v>68</v>
      </c>
      <c r="B495" t="s">
        <v>70</v>
      </c>
      <c r="C495">
        <v>9</v>
      </c>
      <c r="D495" t="s">
        <v>122</v>
      </c>
      <c r="E495" t="s">
        <v>123</v>
      </c>
      <c r="F495" t="s">
        <v>73</v>
      </c>
      <c r="G495">
        <v>6</v>
      </c>
      <c r="H495">
        <v>0</v>
      </c>
      <c r="I49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50</v>
      </c>
      <c r="K495" s="5" cm="1">
        <f t="array" ref="K495">IFERROR(AVERAGE(IF((OutputTable[GroupByKey]=OutputTable[[#This Row],[GroupByKey]]),(OutputTable[GroupByKey]=OutputTable[[#This Row],[GroupByKey]])*OutputTable[RecordedValue])),0)</f>
        <v>9.6199999999999992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3.3557139816335075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495" s="5" cm="1">
        <f t="array" ref="O495">MIN(IF((OutputTable[GroupByKey]=OutputTable[[#This Row],[GroupByKey]]),(OutputTable[GroupByKey]=OutputTable[[#This Row],[GroupByKey]])*OutputTable[RecordedValue]))</f>
        <v>4</v>
      </c>
      <c r="P495" s="5" cm="1">
        <f t="array" ref="P495">MAX(IF((OutputTable[GroupByKey]=OutputTable[[#This Row],[GroupByKey]]),(OutputTable[GroupByKey]=OutputTable[[#This Row],[GroupByKey]])*OutputTable[RecordedValue]))</f>
        <v>18</v>
      </c>
    </row>
    <row r="496" spans="1:16" x14ac:dyDescent="0.25">
      <c r="A496" t="s">
        <v>68</v>
      </c>
      <c r="B496" t="s">
        <v>70</v>
      </c>
      <c r="C496">
        <v>9</v>
      </c>
      <c r="D496" t="s">
        <v>124</v>
      </c>
      <c r="E496" t="s">
        <v>125</v>
      </c>
      <c r="F496" t="s">
        <v>73</v>
      </c>
      <c r="G496">
        <v>0.70186993589155899</v>
      </c>
      <c r="H496">
        <v>0</v>
      </c>
      <c r="I49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50</v>
      </c>
      <c r="K496" s="5" cm="1">
        <f t="array" ref="K496">IFERROR(AVERAGE(IF((OutputTable[GroupByKey]=OutputTable[[#This Row],[GroupByKey]]),(OutputTable[GroupByKey]=OutputTable[[#This Row],[GroupByKey]])*OutputTable[RecordedValue])),0)</f>
        <v>0.86163700693939471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0.40403851079129915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496" s="5" cm="1">
        <f t="array" ref="O496">MIN(IF((OutputTable[GroupByKey]=OutputTable[[#This Row],[GroupByKey]]),(OutputTable[GroupByKey]=OutputTable[[#This Row],[GroupByKey]])*OutputTable[RecordedValue]))</f>
        <v>0.14398486806875099</v>
      </c>
      <c r="P496" s="5" cm="1">
        <f t="array" ref="P496">MAX(IF((OutputTable[GroupByKey]=OutputTable[[#This Row],[GroupByKey]]),(OutputTable[GroupByKey]=OutputTable[[#This Row],[GroupByKey]])*OutputTable[RecordedValue]))</f>
        <v>2.0851264921370101</v>
      </c>
    </row>
    <row r="497" spans="1:16" x14ac:dyDescent="0.25">
      <c r="A497" t="s">
        <v>68</v>
      </c>
      <c r="B497" t="s">
        <v>70</v>
      </c>
      <c r="C497">
        <v>9</v>
      </c>
      <c r="D497" t="s">
        <v>126</v>
      </c>
      <c r="E497" t="s">
        <v>127</v>
      </c>
      <c r="F497" t="s">
        <v>73</v>
      </c>
      <c r="G497">
        <v>44.370784927459098</v>
      </c>
      <c r="H497">
        <v>0</v>
      </c>
      <c r="I49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50</v>
      </c>
      <c r="K497" s="5" cm="1">
        <f t="array" ref="K497">IFERROR(AVERAGE(IF((OutputTable[GroupByKey]=OutputTable[[#This Row],[GroupByKey]]),(OutputTable[GroupByKey]=OutputTable[[#This Row],[GroupByKey]])*OutputTable[RecordedValue])),0)</f>
        <v>64.862229774387828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42.021678663543447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497" s="5" cm="1">
        <f t="array" ref="O497">MIN(IF((OutputTable[GroupByKey]=OutputTable[[#This Row],[GroupByKey]]),(OutputTable[GroupByKey]=OutputTable[[#This Row],[GroupByKey]])*OutputTable[RecordedValue]))</f>
        <v>12.5350884709043</v>
      </c>
      <c r="P497" s="5" cm="1">
        <f t="array" ref="P497">MAX(IF((OutputTable[GroupByKey]=OutputTable[[#This Row],[GroupByKey]]),(OutputTable[GroupByKey]=OutputTable[[#This Row],[GroupByKey]])*OutputTable[RecordedValue]))</f>
        <v>268.61862774202001</v>
      </c>
    </row>
    <row r="498" spans="1:16" x14ac:dyDescent="0.25">
      <c r="A498" t="s">
        <v>68</v>
      </c>
      <c r="B498" t="s">
        <v>70</v>
      </c>
      <c r="C498">
        <v>9</v>
      </c>
      <c r="D498" t="s">
        <v>128</v>
      </c>
      <c r="E498" t="s">
        <v>86</v>
      </c>
      <c r="F498" t="s">
        <v>129</v>
      </c>
      <c r="G498">
        <v>0</v>
      </c>
      <c r="H498">
        <v>0</v>
      </c>
      <c r="I49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50</v>
      </c>
      <c r="K498" s="5" cm="1">
        <f t="array" ref="K498">IFERROR(AVERAGE(IF((OutputTable[GroupByKey]=OutputTable[[#This Row],[GroupByKey]]),(OutputTable[GroupByKey]=OutputTable[[#This Row],[GroupByKey]])*OutputTable[RecordedValue])),0)</f>
        <v>0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0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8" s="5" cm="1">
        <f t="array" ref="O498">MIN(IF((OutputTable[GroupByKey]=OutputTable[[#This Row],[GroupByKey]]),(OutputTable[GroupByKey]=OutputTable[[#This Row],[GroupByKey]])*OutputTable[RecordedValue]))</f>
        <v>0</v>
      </c>
      <c r="P498" s="5" cm="1">
        <f t="array" ref="P498">MAX(IF((OutputTable[GroupByKey]=OutputTable[[#This Row],[GroupByKey]]),(OutputTable[GroupByKey]=OutputTable[[#This Row],[GroupByKey]])*OutputTable[RecordedValue]))</f>
        <v>0</v>
      </c>
    </row>
    <row r="499" spans="1:16" x14ac:dyDescent="0.25">
      <c r="A499" t="s">
        <v>68</v>
      </c>
      <c r="B499" t="s">
        <v>70</v>
      </c>
      <c r="C499">
        <v>9</v>
      </c>
      <c r="D499" t="s">
        <v>130</v>
      </c>
      <c r="E499" t="s">
        <v>89</v>
      </c>
      <c r="F499" t="s">
        <v>129</v>
      </c>
      <c r="G499">
        <v>0</v>
      </c>
      <c r="H499">
        <v>0</v>
      </c>
      <c r="I49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50</v>
      </c>
      <c r="K499" s="5" cm="1">
        <f t="array" ref="K499">IFERROR(AVERAGE(IF((OutputTable[GroupByKey]=OutputTable[[#This Row],[GroupByKey]]),(OutputTable[GroupByKey]=OutputTable[[#This Row],[GroupByKey]])*OutputTable[RecordedValue])),0)</f>
        <v>0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0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9" s="5" cm="1">
        <f t="array" ref="O499">MIN(IF((OutputTable[GroupByKey]=OutputTable[[#This Row],[GroupByKey]]),(OutputTable[GroupByKey]=OutputTable[[#This Row],[GroupByKey]])*OutputTable[RecordedValue]))</f>
        <v>0</v>
      </c>
      <c r="P499" s="5" cm="1">
        <f t="array" ref="P499">MAX(IF((OutputTable[GroupByKey]=OutputTable[[#This Row],[GroupByKey]]),(OutputTable[GroupByKey]=OutputTable[[#This Row],[GroupByKey]])*OutputTable[RecordedValue]))</f>
        <v>0</v>
      </c>
    </row>
    <row r="500" spans="1:16" x14ac:dyDescent="0.25">
      <c r="A500" t="s">
        <v>68</v>
      </c>
      <c r="B500" t="s">
        <v>70</v>
      </c>
      <c r="C500">
        <v>9</v>
      </c>
      <c r="D500" t="s">
        <v>131</v>
      </c>
      <c r="E500" t="s">
        <v>91</v>
      </c>
      <c r="F500" t="s">
        <v>129</v>
      </c>
      <c r="G500">
        <v>47.930349125163502</v>
      </c>
      <c r="H500">
        <v>0</v>
      </c>
      <c r="I50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50</v>
      </c>
      <c r="K500" s="5" cm="1">
        <f t="array" ref="K500">IFERROR(AVERAGE(IF((OutputTable[GroupByKey]=OutputTable[[#This Row],[GroupByKey]]),(OutputTable[GroupByKey]=OutputTable[[#This Row],[GroupByKey]])*OutputTable[RecordedValue])),0)</f>
        <v>47.555766264651346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2.7283894207102275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500" s="5" cm="1">
        <f t="array" ref="O500">MIN(IF((OutputTable[GroupByKey]=OutputTable[[#This Row],[GroupByKey]]),(OutputTable[GroupByKey]=OutputTable[[#This Row],[GroupByKey]])*OutputTable[RecordedValue]))</f>
        <v>42.116143251013803</v>
      </c>
      <c r="P500" s="5" cm="1">
        <f t="array" ref="P500">MAX(IF((OutputTable[GroupByKey]=OutputTable[[#This Row],[GroupByKey]]),(OutputTable[GroupByKey]=OutputTable[[#This Row],[GroupByKey]])*OutputTable[RecordedValue]))</f>
        <v>55.7665547747551</v>
      </c>
    </row>
    <row r="501" spans="1:16" x14ac:dyDescent="0.25">
      <c r="A501" t="s">
        <v>68</v>
      </c>
      <c r="B501" t="s">
        <v>70</v>
      </c>
      <c r="C501">
        <v>9</v>
      </c>
      <c r="D501" t="s">
        <v>132</v>
      </c>
      <c r="E501" t="s">
        <v>133</v>
      </c>
      <c r="F501" t="s">
        <v>129</v>
      </c>
      <c r="G501">
        <v>0</v>
      </c>
      <c r="H501">
        <v>0</v>
      </c>
      <c r="I50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50</v>
      </c>
      <c r="K501" s="5" cm="1">
        <f t="array" ref="K501">IFERROR(AVERAGE(IF((OutputTable[GroupByKey]=OutputTable[[#This Row],[GroupByKey]]),(OutputTable[GroupByKey]=OutputTable[[#This Row],[GroupByKey]])*OutputTable[RecordedValue])),0)</f>
        <v>0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0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1" s="5" cm="1">
        <f t="array" ref="O501">MIN(IF((OutputTable[GroupByKey]=OutputTable[[#This Row],[GroupByKey]]),(OutputTable[GroupByKey]=OutputTable[[#This Row],[GroupByKey]])*OutputTable[RecordedValue]))</f>
        <v>0</v>
      </c>
      <c r="P501" s="5" cm="1">
        <f t="array" ref="P501">MAX(IF((OutputTable[GroupByKey]=OutputTable[[#This Row],[GroupByKey]]),(OutputTable[GroupByKey]=OutputTable[[#This Row],[GroupByKey]])*OutputTable[RecordedValue]))</f>
        <v>0</v>
      </c>
    </row>
    <row r="502" spans="1:16" x14ac:dyDescent="0.25">
      <c r="A502" t="s">
        <v>68</v>
      </c>
      <c r="B502" t="s">
        <v>70</v>
      </c>
      <c r="C502">
        <v>9</v>
      </c>
      <c r="D502" t="s">
        <v>134</v>
      </c>
      <c r="E502" t="s">
        <v>95</v>
      </c>
      <c r="F502" t="s">
        <v>129</v>
      </c>
      <c r="G502">
        <v>47.930349125163502</v>
      </c>
      <c r="H502">
        <v>0</v>
      </c>
      <c r="I502" s="5" t="str">
        <f>OutputTable[[#This Row],[ProjectName]]&amp;OutputTable[[#This Row],[Name]]&amp;OutputTable[[#This Row],[Type]]&amp;OutputTable[[#This Row],[Source]]</f>
        <v>Airport Security AnalysisAll Entities.VACostVA CostSystem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50</v>
      </c>
      <c r="K502" s="5" cm="1">
        <f t="array" ref="K502">IFERROR(AVERAGE(IF((OutputTable[GroupByKey]=OutputTable[[#This Row],[GroupByKey]]),(OutputTable[GroupByKey]=OutputTable[[#This Row],[GroupByKey]])*OutputTable[RecordedValue])),0)</f>
        <v>47.555766264651346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2.7283894207102275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502" s="5" cm="1">
        <f t="array" ref="O502">MIN(IF((OutputTable[GroupByKey]=OutputTable[[#This Row],[GroupByKey]]),(OutputTable[GroupByKey]=OutputTable[[#This Row],[GroupByKey]])*OutputTable[RecordedValue]))</f>
        <v>42.116143251013803</v>
      </c>
      <c r="P502" s="5" cm="1">
        <f t="array" ref="P502">MAX(IF((OutputTable[GroupByKey]=OutputTable[[#This Row],[GroupByKey]]),(OutputTable[GroupByKey]=OutputTable[[#This Row],[GroupByKey]])*OutputTable[RecordedValue]))</f>
        <v>55.7665547747551</v>
      </c>
    </row>
    <row r="503" spans="1:16" x14ac:dyDescent="0.25">
      <c r="A503" t="s">
        <v>68</v>
      </c>
      <c r="B503" t="s">
        <v>70</v>
      </c>
      <c r="C503">
        <v>9</v>
      </c>
      <c r="D503" t="s">
        <v>135</v>
      </c>
      <c r="E503" t="s">
        <v>97</v>
      </c>
      <c r="F503" t="s">
        <v>129</v>
      </c>
      <c r="G503">
        <v>0</v>
      </c>
      <c r="H503">
        <v>0</v>
      </c>
      <c r="I50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50</v>
      </c>
      <c r="K503" s="5" cm="1">
        <f t="array" ref="K503">IFERROR(AVERAGE(IF((OutputTable[GroupByKey]=OutputTable[[#This Row],[GroupByKey]]),(OutputTable[GroupByKey]=OutputTable[[#This Row],[GroupByKey]])*OutputTable[RecordedValue])),0)</f>
        <v>0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0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3" s="5" cm="1">
        <f t="array" ref="O503">MIN(IF((OutputTable[GroupByKey]=OutputTable[[#This Row],[GroupByKey]]),(OutputTable[GroupByKey]=OutputTable[[#This Row],[GroupByKey]])*OutputTable[RecordedValue]))</f>
        <v>0</v>
      </c>
      <c r="P503" s="5" cm="1">
        <f t="array" ref="P503">MAX(IF((OutputTable[GroupByKey]=OutputTable[[#This Row],[GroupByKey]]),(OutputTable[GroupByKey]=OutputTable[[#This Row],[GroupByKey]])*OutputTable[RecordedValue]))</f>
        <v>0</v>
      </c>
    </row>
    <row r="504" spans="1:16" x14ac:dyDescent="0.25">
      <c r="A504" t="s">
        <v>68</v>
      </c>
      <c r="B504" t="s">
        <v>70</v>
      </c>
      <c r="C504">
        <v>9</v>
      </c>
      <c r="D504" t="s">
        <v>136</v>
      </c>
      <c r="E504" t="s">
        <v>137</v>
      </c>
      <c r="F504" t="s">
        <v>129</v>
      </c>
      <c r="G504">
        <v>47.930349125163502</v>
      </c>
      <c r="H504">
        <v>0</v>
      </c>
      <c r="I50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50</v>
      </c>
      <c r="K504" s="5" cm="1">
        <f t="array" ref="K504">IFERROR(AVERAGE(IF((OutputTable[GroupByKey]=OutputTable[[#This Row],[GroupByKey]]),(OutputTable[GroupByKey]=OutputTable[[#This Row],[GroupByKey]])*OutputTable[RecordedValue])),0)</f>
        <v>47.555766264651339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2.7283894207102439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504" s="5" cm="1">
        <f t="array" ref="O504">MIN(IF((OutputTable[GroupByKey]=OutputTable[[#This Row],[GroupByKey]]),(OutputTable[GroupByKey]=OutputTable[[#This Row],[GroupByKey]])*OutputTable[RecordedValue]))</f>
        <v>42.116143251013703</v>
      </c>
      <c r="P504" s="5" cm="1">
        <f t="array" ref="P504">MAX(IF((OutputTable[GroupByKey]=OutputTable[[#This Row],[GroupByKey]]),(OutputTable[GroupByKey]=OutputTable[[#This Row],[GroupByKey]])*OutputTable[RecordedValue]))</f>
        <v>55.7665547747551</v>
      </c>
    </row>
    <row r="505" spans="1:16" x14ac:dyDescent="0.25">
      <c r="A505" t="s">
        <v>68</v>
      </c>
      <c r="B505" t="s">
        <v>70</v>
      </c>
      <c r="C505">
        <v>9</v>
      </c>
      <c r="D505" t="s">
        <v>138</v>
      </c>
      <c r="E505" t="s">
        <v>139</v>
      </c>
      <c r="F505" t="s">
        <v>129</v>
      </c>
      <c r="G505">
        <v>23.899253290091998</v>
      </c>
      <c r="H505">
        <v>0</v>
      </c>
      <c r="I50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50</v>
      </c>
      <c r="K505" s="5" cm="1">
        <f t="array" ref="K505">IFERROR(AVERAGE(IF((OutputTable[GroupByKey]=OutputTable[[#This Row],[GroupByKey]]),(OutputTable[GroupByKey]=OutputTable[[#This Row],[GroupByKey]])*OutputTable[RecordedValue])),0)</f>
        <v>24.153751225057032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2.790438932514745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505" s="5" cm="1">
        <f t="array" ref="O505">MIN(IF((OutputTable[GroupByKey]=OutputTable[[#This Row],[GroupByKey]]),(OutputTable[GroupByKey]=OutputTable[[#This Row],[GroupByKey]])*OutputTable[RecordedValue]))</f>
        <v>16.206469520089399</v>
      </c>
      <c r="P505" s="5" cm="1">
        <f t="array" ref="P505">MAX(IF((OutputTable[GroupByKey]=OutputTable[[#This Row],[GroupByKey]]),(OutputTable[GroupByKey]=OutputTable[[#This Row],[GroupByKey]])*OutputTable[RecordedValue]))</f>
        <v>29.8247121613243</v>
      </c>
    </row>
    <row r="506" spans="1:16" x14ac:dyDescent="0.25">
      <c r="A506" t="s">
        <v>68</v>
      </c>
      <c r="B506" t="s">
        <v>70</v>
      </c>
      <c r="C506">
        <v>9</v>
      </c>
      <c r="D506" t="s">
        <v>140</v>
      </c>
      <c r="E506" t="s">
        <v>91</v>
      </c>
      <c r="F506" t="s">
        <v>129</v>
      </c>
      <c r="G506">
        <v>71.829602415255493</v>
      </c>
      <c r="H506">
        <v>0</v>
      </c>
      <c r="I50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50</v>
      </c>
      <c r="K506" s="5" cm="1">
        <f t="array" ref="K506">IFERROR(AVERAGE(IF((OutputTable[GroupByKey]=OutputTable[[#This Row],[GroupByKey]]),(OutputTable[GroupByKey]=OutputTable[[#This Row],[GroupByKey]])*OutputTable[RecordedValue])),0)</f>
        <v>71.709517489708347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0.25019982121987089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506" s="5" cm="1">
        <f t="array" ref="O506">MIN(IF((OutputTable[GroupByKey]=OutputTable[[#This Row],[GroupByKey]]),(OutputTable[GroupByKey]=OutputTable[[#This Row],[GroupByKey]])*OutputTable[RecordedValue]))</f>
        <v>70.826954480567906</v>
      </c>
      <c r="P506" s="5" cm="1">
        <f t="array" ref="P506">MAX(IF((OutputTable[GroupByKey]=OutputTable[[#This Row],[GroupByKey]]),(OutputTable[GroupByKey]=OutputTable[[#This Row],[GroupByKey]])*OutputTable[RecordedValue]))</f>
        <v>72</v>
      </c>
    </row>
    <row r="507" spans="1:16" x14ac:dyDescent="0.25">
      <c r="A507" t="s">
        <v>68</v>
      </c>
      <c r="B507" t="s">
        <v>70</v>
      </c>
      <c r="C507">
        <v>9</v>
      </c>
      <c r="D507" t="s">
        <v>141</v>
      </c>
      <c r="E507" t="s">
        <v>142</v>
      </c>
      <c r="F507" t="s">
        <v>129</v>
      </c>
      <c r="G507">
        <v>0</v>
      </c>
      <c r="H507">
        <v>0</v>
      </c>
      <c r="I50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50</v>
      </c>
      <c r="K507" s="5" cm="1">
        <f t="array" ref="K507">IFERROR(AVERAGE(IF((OutputTable[GroupByKey]=OutputTable[[#This Row],[GroupByKey]]),(OutputTable[GroupByKey]=OutputTable[[#This Row],[GroupByKey]])*OutputTable[RecordedValue])),0)</f>
        <v>0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0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7" s="5" cm="1">
        <f t="array" ref="O507">MIN(IF((OutputTable[GroupByKey]=OutputTable[[#This Row],[GroupByKey]]),(OutputTable[GroupByKey]=OutputTable[[#This Row],[GroupByKey]])*OutputTable[RecordedValue]))</f>
        <v>0</v>
      </c>
      <c r="P507" s="5" cm="1">
        <f t="array" ref="P507">MAX(IF((OutputTable[GroupByKey]=OutputTable[[#This Row],[GroupByKey]]),(OutputTable[GroupByKey]=OutputTable[[#This Row],[GroupByKey]])*OutputTable[RecordedValue]))</f>
        <v>0</v>
      </c>
    </row>
    <row r="508" spans="1:16" x14ac:dyDescent="0.25">
      <c r="A508" t="s">
        <v>68</v>
      </c>
      <c r="B508" t="s">
        <v>70</v>
      </c>
      <c r="C508">
        <v>9</v>
      </c>
      <c r="D508" t="s">
        <v>143</v>
      </c>
      <c r="E508" t="s">
        <v>113</v>
      </c>
      <c r="F508" t="s">
        <v>73</v>
      </c>
      <c r="G508">
        <v>8.9706241562350506</v>
      </c>
      <c r="H508">
        <v>0</v>
      </c>
      <c r="I50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50</v>
      </c>
      <c r="K508" s="5" cm="1">
        <f t="array" ref="K508">IFERROR(AVERAGE(IF((OutputTable[GroupByKey]=OutputTable[[#This Row],[GroupByKey]]),(OutputTable[GroupByKey]=OutputTable[[#This Row],[GroupByKey]])*OutputTable[RecordedValue])),0)</f>
        <v>8.9631102244031808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0.49581158155018401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508" s="5" cm="1">
        <f t="array" ref="O508">MIN(IF((OutputTable[GroupByKey]=OutputTable[[#This Row],[GroupByKey]]),(OutputTable[GroupByKey]=OutputTable[[#This Row],[GroupByKey]])*OutputTable[RecordedValue]))</f>
        <v>7.9225733441578896</v>
      </c>
      <c r="P508" s="5" cm="1">
        <f t="array" ref="P508">MAX(IF((OutputTable[GroupByKey]=OutputTable[[#This Row],[GroupByKey]]),(OutputTable[GroupByKey]=OutputTable[[#This Row],[GroupByKey]])*OutputTable[RecordedValue]))</f>
        <v>9.9777504987156593</v>
      </c>
    </row>
    <row r="509" spans="1:16" x14ac:dyDescent="0.25">
      <c r="A509" t="s">
        <v>68</v>
      </c>
      <c r="B509" t="s">
        <v>70</v>
      </c>
      <c r="C509">
        <v>9</v>
      </c>
      <c r="D509" t="s">
        <v>144</v>
      </c>
      <c r="E509" t="s">
        <v>115</v>
      </c>
      <c r="F509" t="s">
        <v>73</v>
      </c>
      <c r="G509">
        <v>538.23744937410299</v>
      </c>
      <c r="H509">
        <v>0</v>
      </c>
      <c r="I50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50</v>
      </c>
      <c r="K509" s="5" cm="1">
        <f t="array" ref="K509">IFERROR(AVERAGE(IF((OutputTable[GroupByKey]=OutputTable[[#This Row],[GroupByKey]]),(OutputTable[GroupByKey]=OutputTable[[#This Row],[GroupByKey]])*OutputTable[RecordedValue])),0)</f>
        <v>537.78661346419096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29.748694893010981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509" s="5" cm="1">
        <f t="array" ref="O509">MIN(IF((OutputTable[GroupByKey]=OutputTable[[#This Row],[GroupByKey]]),(OutputTable[GroupByKey]=OutputTable[[#This Row],[GroupByKey]])*OutputTable[RecordedValue]))</f>
        <v>475.35440064947397</v>
      </c>
      <c r="P509" s="5" cm="1">
        <f t="array" ref="P509">MAX(IF((OutputTable[GroupByKey]=OutputTable[[#This Row],[GroupByKey]]),(OutputTable[GroupByKey]=OutputTable[[#This Row],[GroupByKey]])*OutputTable[RecordedValue]))</f>
        <v>598.66502992293999</v>
      </c>
    </row>
    <row r="510" spans="1:16" x14ac:dyDescent="0.25">
      <c r="A510" t="s">
        <v>68</v>
      </c>
      <c r="B510" t="s">
        <v>70</v>
      </c>
      <c r="C510">
        <v>9</v>
      </c>
      <c r="D510" t="s">
        <v>145</v>
      </c>
      <c r="E510" t="s">
        <v>117</v>
      </c>
      <c r="F510" t="s">
        <v>73</v>
      </c>
      <c r="G510">
        <v>0</v>
      </c>
      <c r="H510">
        <v>0</v>
      </c>
      <c r="I51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50</v>
      </c>
      <c r="K510" s="5" cm="1">
        <f t="array" ref="K510">IFERROR(AVERAGE(IF((OutputTable[GroupByKey]=OutputTable[[#This Row],[GroupByKey]]),(OutputTable[GroupByKey]=OutputTable[[#This Row],[GroupByKey]])*OutputTable[RecordedValue])),0)</f>
        <v>0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0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0" s="5" cm="1">
        <f t="array" ref="O510">MIN(IF((OutputTable[GroupByKey]=OutputTable[[#This Row],[GroupByKey]]),(OutputTable[GroupByKey]=OutputTable[[#This Row],[GroupByKey]])*OutputTable[RecordedValue]))</f>
        <v>0</v>
      </c>
      <c r="P510" s="5" cm="1">
        <f t="array" ref="P510">MAX(IF((OutputTable[GroupByKey]=OutputTable[[#This Row],[GroupByKey]]),(OutputTable[GroupByKey]=OutputTable[[#This Row],[GroupByKey]])*OutputTable[RecordedValue]))</f>
        <v>0</v>
      </c>
    </row>
    <row r="511" spans="1:16" x14ac:dyDescent="0.25">
      <c r="A511" t="s">
        <v>68</v>
      </c>
      <c r="B511" t="s">
        <v>70</v>
      </c>
      <c r="C511">
        <v>9</v>
      </c>
      <c r="D511" t="s">
        <v>146</v>
      </c>
      <c r="E511" t="s">
        <v>119</v>
      </c>
      <c r="F511" t="s">
        <v>73</v>
      </c>
      <c r="G511">
        <v>94.397779398726399</v>
      </c>
      <c r="H511">
        <v>0</v>
      </c>
      <c r="I51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50</v>
      </c>
      <c r="K511" s="5" cm="1">
        <f t="array" ref="K511">IFERROR(AVERAGE(IF((OutputTable[GroupByKey]=OutputTable[[#This Row],[GroupByKey]]),(OutputTable[GroupByKey]=OutputTable[[#This Row],[GroupByKey]])*OutputTable[RecordedValue])),0)</f>
        <v>131.6987252883157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195.03180772236345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511" s="5" cm="1">
        <f t="array" ref="O511">MIN(IF((OutputTable[GroupByKey]=OutputTable[[#This Row],[GroupByKey]]),(OutputTable[GroupByKey]=OutputTable[[#This Row],[GroupByKey]])*OutputTable[RecordedValue]))</f>
        <v>10.054421984212899</v>
      </c>
      <c r="P511" s="5" cm="1">
        <f t="array" ref="P511">MAX(IF((OutputTable[GroupByKey]=OutputTable[[#This Row],[GroupByKey]]),(OutputTable[GroupByKey]=OutputTable[[#This Row],[GroupByKey]])*OutputTable[RecordedValue]))</f>
        <v>1200.8160491271699</v>
      </c>
    </row>
    <row r="512" spans="1:16" x14ac:dyDescent="0.25">
      <c r="A512" t="s">
        <v>68</v>
      </c>
      <c r="B512" t="s">
        <v>70</v>
      </c>
      <c r="C512">
        <v>9</v>
      </c>
      <c r="D512" t="s">
        <v>147</v>
      </c>
      <c r="E512" t="s">
        <v>121</v>
      </c>
      <c r="F512" t="s">
        <v>73</v>
      </c>
      <c r="G512">
        <v>145</v>
      </c>
      <c r="H512">
        <v>0</v>
      </c>
      <c r="I51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50</v>
      </c>
      <c r="K512" s="5" cm="1">
        <f t="array" ref="K512">IFERROR(AVERAGE(IF((OutputTable[GroupByKey]=OutputTable[[#This Row],[GroupByKey]]),(OutputTable[GroupByKey]=OutputTable[[#This Row],[GroupByKey]])*OutputTable[RecordedValue])),0)</f>
        <v>145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0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2" s="5" cm="1">
        <f t="array" ref="O512">MIN(IF((OutputTable[GroupByKey]=OutputTable[[#This Row],[GroupByKey]]),(OutputTable[GroupByKey]=OutputTable[[#This Row],[GroupByKey]])*OutputTable[RecordedValue]))</f>
        <v>145</v>
      </c>
      <c r="P512" s="5" cm="1">
        <f t="array" ref="P512">MAX(IF((OutputTable[GroupByKey]=OutputTable[[#This Row],[GroupByKey]]),(OutputTable[GroupByKey]=OutputTable[[#This Row],[GroupByKey]])*OutputTable[RecordedValue]))</f>
        <v>145</v>
      </c>
    </row>
    <row r="513" spans="1:16" x14ac:dyDescent="0.25">
      <c r="A513" t="s">
        <v>68</v>
      </c>
      <c r="B513" t="s">
        <v>70</v>
      </c>
      <c r="C513">
        <v>9</v>
      </c>
      <c r="D513" t="s">
        <v>148</v>
      </c>
      <c r="E513" t="s">
        <v>123</v>
      </c>
      <c r="F513" t="s">
        <v>73</v>
      </c>
      <c r="G513">
        <v>144</v>
      </c>
      <c r="H513">
        <v>0</v>
      </c>
      <c r="I51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50</v>
      </c>
      <c r="K513" s="5" cm="1">
        <f t="array" ref="K513">IFERROR(AVERAGE(IF((OutputTable[GroupByKey]=OutputTable[[#This Row],[GroupByKey]]),(OutputTable[GroupByKey]=OutputTable[[#This Row],[GroupByKey]])*OutputTable[RecordedValue])),0)</f>
        <v>143.58000000000001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0.67279496224666424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513" s="5" cm="1">
        <f t="array" ref="O513">MIN(IF((OutputTable[GroupByKey]=OutputTable[[#This Row],[GroupByKey]]),(OutputTable[GroupByKey]=OutputTable[[#This Row],[GroupByKey]])*OutputTable[RecordedValue]))</f>
        <v>142</v>
      </c>
      <c r="P513" s="5" cm="1">
        <f t="array" ref="P513">MAX(IF((OutputTable[GroupByKey]=OutputTable[[#This Row],[GroupByKey]]),(OutputTable[GroupByKey]=OutputTable[[#This Row],[GroupByKey]])*OutputTable[RecordedValue]))</f>
        <v>144</v>
      </c>
    </row>
    <row r="514" spans="1:16" x14ac:dyDescent="0.25">
      <c r="A514" t="s">
        <v>68</v>
      </c>
      <c r="B514" t="s">
        <v>70</v>
      </c>
      <c r="C514">
        <v>9</v>
      </c>
      <c r="D514" t="s">
        <v>149</v>
      </c>
      <c r="E514" t="s">
        <v>125</v>
      </c>
      <c r="F514" t="s">
        <v>73</v>
      </c>
      <c r="G514">
        <v>8.9706241562350506</v>
      </c>
      <c r="H514">
        <v>0</v>
      </c>
      <c r="I51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50</v>
      </c>
      <c r="K514" s="5" cm="1">
        <f t="array" ref="K514">IFERROR(AVERAGE(IF((OutputTable[GroupByKey]=OutputTable[[#This Row],[GroupByKey]]),(OutputTable[GroupByKey]=OutputTable[[#This Row],[GroupByKey]])*OutputTable[RecordedValue])),0)</f>
        <v>8.9631102244031808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0.49581158155018401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514" s="5" cm="1">
        <f t="array" ref="O514">MIN(IF((OutputTable[GroupByKey]=OutputTable[[#This Row],[GroupByKey]]),(OutputTable[GroupByKey]=OutputTable[[#This Row],[GroupByKey]])*OutputTable[RecordedValue]))</f>
        <v>7.9225733441578896</v>
      </c>
      <c r="P514" s="5" cm="1">
        <f t="array" ref="P514">MAX(IF((OutputTable[GroupByKey]=OutputTable[[#This Row],[GroupByKey]]),(OutputTable[GroupByKey]=OutputTable[[#This Row],[GroupByKey]])*OutputTable[RecordedValue]))</f>
        <v>9.9777504987156593</v>
      </c>
    </row>
    <row r="515" spans="1:16" x14ac:dyDescent="0.25">
      <c r="A515" t="s">
        <v>68</v>
      </c>
      <c r="B515" t="s">
        <v>70</v>
      </c>
      <c r="C515">
        <v>9</v>
      </c>
      <c r="D515" t="s">
        <v>150</v>
      </c>
      <c r="E515" t="s">
        <v>127</v>
      </c>
      <c r="F515" t="s">
        <v>73</v>
      </c>
      <c r="G515">
        <v>632.63522877283003</v>
      </c>
      <c r="H515">
        <v>0</v>
      </c>
      <c r="I51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50</v>
      </c>
      <c r="K515" s="5" cm="1">
        <f t="array" ref="K515">IFERROR(AVERAGE(IF((OutputTable[GroupByKey]=OutputTable[[#This Row],[GroupByKey]]),(OutputTable[GroupByKey]=OutputTable[[#This Row],[GroupByKey]])*OutputTable[RecordedValue])),0)</f>
        <v>669.48533875250666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209.81217768405702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515" s="5" cm="1">
        <f t="array" ref="O515">MIN(IF((OutputTable[GroupByKey]=OutputTable[[#This Row],[GroupByKey]]),(OutputTable[GroupByKey]=OutputTable[[#This Row],[GroupByKey]])*OutputTable[RecordedValue]))</f>
        <v>507.16931004698603</v>
      </c>
      <c r="P515" s="5" cm="1">
        <f t="array" ref="P515">MAX(IF((OutputTable[GroupByKey]=OutputTable[[#This Row],[GroupByKey]]),(OutputTable[GroupByKey]=OutputTable[[#This Row],[GroupByKey]])*OutputTable[RecordedValue]))</f>
        <v>1790.3663033289099</v>
      </c>
    </row>
    <row r="516" spans="1:16" x14ac:dyDescent="0.25">
      <c r="A516" t="s">
        <v>68</v>
      </c>
      <c r="B516" t="s">
        <v>70</v>
      </c>
      <c r="C516">
        <v>9</v>
      </c>
      <c r="D516" t="s">
        <v>151</v>
      </c>
      <c r="E516" t="s">
        <v>121</v>
      </c>
      <c r="F516" t="s">
        <v>87</v>
      </c>
      <c r="G516">
        <v>145</v>
      </c>
      <c r="H516">
        <v>0</v>
      </c>
      <c r="I516" s="5" t="str">
        <f>OutputTable[[#This Row],[ProjectName]]&amp;OutputTable[[#This Row],[Name]]&amp;OutputTable[[#This Row],[Type]]&amp;OutputTable[[#This Row],[Source]]</f>
        <v>Airport Security AnalysisEntity 1.NumberInNumber InEntity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50</v>
      </c>
      <c r="K516" s="5" cm="1">
        <f t="array" ref="K516">IFERROR(AVERAGE(IF((OutputTable[GroupByKey]=OutputTable[[#This Row],[GroupByKey]]),(OutputTable[GroupByKey]=OutputTable[[#This Row],[GroupByKey]])*OutputTable[RecordedValue])),0)</f>
        <v>145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0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6" s="5" cm="1">
        <f t="array" ref="O516">MIN(IF((OutputTable[GroupByKey]=OutputTable[[#This Row],[GroupByKey]]),(OutputTable[GroupByKey]=OutputTable[[#This Row],[GroupByKey]])*OutputTable[RecordedValue]))</f>
        <v>145</v>
      </c>
      <c r="P516" s="5" cm="1">
        <f t="array" ref="P516">MAX(IF((OutputTable[GroupByKey]=OutputTable[[#This Row],[GroupByKey]]),(OutputTable[GroupByKey]=OutputTable[[#This Row],[GroupByKey]])*OutputTable[RecordedValue]))</f>
        <v>145</v>
      </c>
    </row>
    <row r="517" spans="1:16" x14ac:dyDescent="0.25">
      <c r="A517" t="s">
        <v>68</v>
      </c>
      <c r="B517" t="s">
        <v>70</v>
      </c>
      <c r="C517">
        <v>9</v>
      </c>
      <c r="D517" t="s">
        <v>152</v>
      </c>
      <c r="E517" t="s">
        <v>123</v>
      </c>
      <c r="F517" t="s">
        <v>87</v>
      </c>
      <c r="G517">
        <v>142</v>
      </c>
      <c r="H517">
        <v>0</v>
      </c>
      <c r="I51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50</v>
      </c>
      <c r="K517" s="5" cm="1">
        <f t="array" ref="K517">IFERROR(AVERAGE(IF((OutputTable[GroupByKey]=OutputTable[[#This Row],[GroupByKey]]),(OutputTable[GroupByKey]=OutputTable[[#This Row],[GroupByKey]])*OutputTable[RecordedValue])),0)</f>
        <v>141.38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1.9988772358705846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517" s="5" cm="1">
        <f t="array" ref="O517">MIN(IF((OutputTable[GroupByKey]=OutputTable[[#This Row],[GroupByKey]]),(OutputTable[GroupByKey]=OutputTable[[#This Row],[GroupByKey]])*OutputTable[RecordedValue]))</f>
        <v>134</v>
      </c>
      <c r="P517" s="5" cm="1">
        <f t="array" ref="P517">MAX(IF((OutputTable[GroupByKey]=OutputTable[[#This Row],[GroupByKey]]),(OutputTable[GroupByKey]=OutputTable[[#This Row],[GroupByKey]])*OutputTable[RecordedValue]))</f>
        <v>144</v>
      </c>
    </row>
    <row r="518" spans="1:16" x14ac:dyDescent="0.25">
      <c r="A518" t="s">
        <v>68</v>
      </c>
      <c r="B518" t="s">
        <v>70</v>
      </c>
      <c r="C518">
        <v>9</v>
      </c>
      <c r="D518" t="s">
        <v>153</v>
      </c>
      <c r="E518" t="s">
        <v>113</v>
      </c>
      <c r="F518" t="s">
        <v>73</v>
      </c>
      <c r="G518">
        <v>0.396443199122197</v>
      </c>
      <c r="H518">
        <v>0</v>
      </c>
      <c r="I518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50</v>
      </c>
      <c r="K518" s="5" cm="1">
        <f t="array" ref="K518">IFERROR(AVERAGE(IF((OutputTable[GroupByKey]=OutputTable[[#This Row],[GroupByKey]]),(OutputTable[GroupByKey]=OutputTable[[#This Row],[GroupByKey]])*OutputTable[RecordedValue])),0)</f>
        <v>1.713056712445395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0.74877386075301833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518" s="5" cm="1">
        <f t="array" ref="O518">MIN(IF((OutputTable[GroupByKey]=OutputTable[[#This Row],[GroupByKey]]),(OutputTable[GroupByKey]=OutputTable[[#This Row],[GroupByKey]])*OutputTable[RecordedValue]))</f>
        <v>0.396443199122197</v>
      </c>
      <c r="P518" s="5" cm="1">
        <f t="array" ref="P518">MAX(IF((OutputTable[GroupByKey]=OutputTable[[#This Row],[GroupByKey]]),(OutputTable[GroupByKey]=OutputTable[[#This Row],[GroupByKey]])*OutputTable[RecordedValue]))</f>
        <v>4.3293745592479498</v>
      </c>
    </row>
    <row r="519" spans="1:16" x14ac:dyDescent="0.25">
      <c r="A519" t="s">
        <v>68</v>
      </c>
      <c r="B519" t="s">
        <v>70</v>
      </c>
      <c r="C519">
        <v>9</v>
      </c>
      <c r="D519" t="s">
        <v>154</v>
      </c>
      <c r="E519" t="s">
        <v>115</v>
      </c>
      <c r="F519" t="s">
        <v>73</v>
      </c>
      <c r="G519">
        <v>11.8932959736659</v>
      </c>
      <c r="H519">
        <v>0</v>
      </c>
      <c r="I519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50</v>
      </c>
      <c r="K519" s="5" cm="1">
        <f t="array" ref="K519">IFERROR(AVERAGE(IF((OutputTable[GroupByKey]=OutputTable[[#This Row],[GroupByKey]]),(OutputTable[GroupByKey]=OutputTable[[#This Row],[GroupByKey]])*OutputTable[RecordedValue])),0)</f>
        <v>51.391701373361848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22.463215822590577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519" s="5" cm="1">
        <f t="array" ref="O519">MIN(IF((OutputTable[GroupByKey]=OutputTable[[#This Row],[GroupByKey]]),(OutputTable[GroupByKey]=OutputTable[[#This Row],[GroupByKey]])*OutputTable[RecordedValue]))</f>
        <v>11.8932959736659</v>
      </c>
      <c r="P519" s="5" cm="1">
        <f t="array" ref="P519">MAX(IF((OutputTable[GroupByKey]=OutputTable[[#This Row],[GroupByKey]]),(OutputTable[GroupByKey]=OutputTable[[#This Row],[GroupByKey]])*OutputTable[RecordedValue]))</f>
        <v>129.881236777438</v>
      </c>
    </row>
    <row r="520" spans="1:16" x14ac:dyDescent="0.25">
      <c r="A520" t="s">
        <v>68</v>
      </c>
      <c r="B520" t="s">
        <v>70</v>
      </c>
      <c r="C520">
        <v>9</v>
      </c>
      <c r="D520" t="s">
        <v>155</v>
      </c>
      <c r="E520" t="s">
        <v>117</v>
      </c>
      <c r="F520" t="s">
        <v>73</v>
      </c>
      <c r="G520">
        <v>0</v>
      </c>
      <c r="H520">
        <v>0</v>
      </c>
      <c r="I520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50</v>
      </c>
      <c r="K520" s="5" cm="1">
        <f t="array" ref="K520">IFERROR(AVERAGE(IF((OutputTable[GroupByKey]=OutputTable[[#This Row],[GroupByKey]]),(OutputTable[GroupByKey]=OutputTable[[#This Row],[GroupByKey]])*OutputTable[RecordedValue])),0)</f>
        <v>0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0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0" s="5" cm="1">
        <f t="array" ref="O520">MIN(IF((OutputTable[GroupByKey]=OutputTable[[#This Row],[GroupByKey]]),(OutputTable[GroupByKey]=OutputTable[[#This Row],[GroupByKey]])*OutputTable[RecordedValue]))</f>
        <v>0</v>
      </c>
      <c r="P520" s="5" cm="1">
        <f t="array" ref="P520">MAX(IF((OutputTable[GroupByKey]=OutputTable[[#This Row],[GroupByKey]]),(OutputTable[GroupByKey]=OutputTable[[#This Row],[GroupByKey]])*OutputTable[RecordedValue]))</f>
        <v>0</v>
      </c>
    </row>
    <row r="521" spans="1:16" x14ac:dyDescent="0.25">
      <c r="A521" t="s">
        <v>68</v>
      </c>
      <c r="B521" t="s">
        <v>70</v>
      </c>
      <c r="C521">
        <v>9</v>
      </c>
      <c r="D521" t="s">
        <v>156</v>
      </c>
      <c r="E521" t="s">
        <v>119</v>
      </c>
      <c r="F521" t="s">
        <v>73</v>
      </c>
      <c r="G521">
        <v>2.0271095548482698</v>
      </c>
      <c r="H521">
        <v>0</v>
      </c>
      <c r="I521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50</v>
      </c>
      <c r="K521" s="5" cm="1">
        <f t="array" ref="K521">IFERROR(AVERAGE(IF((OutputTable[GroupByKey]=OutputTable[[#This Row],[GroupByKey]]),(OutputTable[GroupByKey]=OutputTable[[#This Row],[GroupByKey]])*OutputTable[RecordedValue])),0)</f>
        <v>10.739644005751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15.385582994074571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521" s="5" cm="1">
        <f t="array" ref="O521">MIN(IF((OutputTable[GroupByKey]=OutputTable[[#This Row],[GroupByKey]]),(OutputTable[GroupByKey]=OutputTable[[#This Row],[GroupByKey]])*OutputTable[RecordedValue]))</f>
        <v>0</v>
      </c>
      <c r="P521" s="5" cm="1">
        <f t="array" ref="P521">MAX(IF((OutputTable[GroupByKey]=OutputTable[[#This Row],[GroupByKey]]),(OutputTable[GroupByKey]=OutputTable[[#This Row],[GroupByKey]])*OutputTable[RecordedValue]))</f>
        <v>76.907804000367904</v>
      </c>
    </row>
    <row r="522" spans="1:16" x14ac:dyDescent="0.25">
      <c r="A522" t="s">
        <v>68</v>
      </c>
      <c r="B522" t="s">
        <v>70</v>
      </c>
      <c r="C522">
        <v>9</v>
      </c>
      <c r="D522" t="s">
        <v>157</v>
      </c>
      <c r="E522" t="s">
        <v>121</v>
      </c>
      <c r="F522" t="s">
        <v>73</v>
      </c>
      <c r="G522">
        <v>4</v>
      </c>
      <c r="H522">
        <v>0</v>
      </c>
      <c r="I522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50</v>
      </c>
      <c r="K522" s="5" cm="1">
        <f t="array" ref="K522">IFERROR(AVERAGE(IF((OutputTable[GroupByKey]=OutputTable[[#This Row],[GroupByKey]]),(OutputTable[GroupByKey]=OutputTable[[#This Row],[GroupByKey]])*OutputTable[RecordedValue])),0)</f>
        <v>6.74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2.6711611783672518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522" s="5" cm="1">
        <f t="array" ref="O522">MIN(IF((OutputTable[GroupByKey]=OutputTable[[#This Row],[GroupByKey]]),(OutputTable[GroupByKey]=OutputTable[[#This Row],[GroupByKey]])*OutputTable[RecordedValue]))</f>
        <v>2</v>
      </c>
      <c r="P522" s="5" cm="1">
        <f t="array" ref="P522">MAX(IF((OutputTable[GroupByKey]=OutputTable[[#This Row],[GroupByKey]]),(OutputTable[GroupByKey]=OutputTable[[#This Row],[GroupByKey]])*OutputTable[RecordedValue]))</f>
        <v>16</v>
      </c>
    </row>
    <row r="523" spans="1:16" x14ac:dyDescent="0.25">
      <c r="A523" t="s">
        <v>68</v>
      </c>
      <c r="B523" t="s">
        <v>70</v>
      </c>
      <c r="C523">
        <v>9</v>
      </c>
      <c r="D523" t="s">
        <v>158</v>
      </c>
      <c r="E523" t="s">
        <v>123</v>
      </c>
      <c r="F523" t="s">
        <v>73</v>
      </c>
      <c r="G523">
        <v>4</v>
      </c>
      <c r="H523">
        <v>0</v>
      </c>
      <c r="I523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50</v>
      </c>
      <c r="K523" s="5" cm="1">
        <f t="array" ref="K523">IFERROR(AVERAGE(IF((OutputTable[GroupByKey]=OutputTable[[#This Row],[GroupByKey]]),(OutputTable[GroupByKey]=OutputTable[[#This Row],[GroupByKey]])*OutputTable[RecordedValue])),0)</f>
        <v>6.66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2.6233644078409171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523" s="5" cm="1">
        <f t="array" ref="O523">MIN(IF((OutputTable[GroupByKey]=OutputTable[[#This Row],[GroupByKey]]),(OutputTable[GroupByKey]=OutputTable[[#This Row],[GroupByKey]])*OutputTable[RecordedValue]))</f>
        <v>2</v>
      </c>
      <c r="P523" s="5" cm="1">
        <f t="array" ref="P523">MAX(IF((OutputTable[GroupByKey]=OutputTable[[#This Row],[GroupByKey]]),(OutputTable[GroupByKey]=OutputTable[[#This Row],[GroupByKey]])*OutputTable[RecordedValue]))</f>
        <v>16</v>
      </c>
    </row>
    <row r="524" spans="1:16" x14ac:dyDescent="0.25">
      <c r="A524" t="s">
        <v>68</v>
      </c>
      <c r="B524" t="s">
        <v>70</v>
      </c>
      <c r="C524">
        <v>9</v>
      </c>
      <c r="D524" t="s">
        <v>159</v>
      </c>
      <c r="E524" t="s">
        <v>125</v>
      </c>
      <c r="F524" t="s">
        <v>73</v>
      </c>
      <c r="G524">
        <v>0.396443199122197</v>
      </c>
      <c r="H524">
        <v>0</v>
      </c>
      <c r="I524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50</v>
      </c>
      <c r="K524" s="5" cm="1">
        <f t="array" ref="K524">IFERROR(AVERAGE(IF((OutputTable[GroupByKey]=OutputTable[[#This Row],[GroupByKey]]),(OutputTable[GroupByKey]=OutputTable[[#This Row],[GroupByKey]])*OutputTable[RecordedValue])),0)</f>
        <v>1.713056712445395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0.74877386075301833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524" s="5" cm="1">
        <f t="array" ref="O524">MIN(IF((OutputTable[GroupByKey]=OutputTable[[#This Row],[GroupByKey]]),(OutputTable[GroupByKey]=OutputTable[[#This Row],[GroupByKey]])*OutputTable[RecordedValue]))</f>
        <v>0.396443199122197</v>
      </c>
      <c r="P524" s="5" cm="1">
        <f t="array" ref="P524">MAX(IF((OutputTable[GroupByKey]=OutputTable[[#This Row],[GroupByKey]]),(OutputTable[GroupByKey]=OutputTable[[#This Row],[GroupByKey]])*OutputTable[RecordedValue]))</f>
        <v>4.3293745592479498</v>
      </c>
    </row>
    <row r="525" spans="1:16" x14ac:dyDescent="0.25">
      <c r="A525" t="s">
        <v>68</v>
      </c>
      <c r="B525" t="s">
        <v>70</v>
      </c>
      <c r="C525">
        <v>9</v>
      </c>
      <c r="D525" t="s">
        <v>160</v>
      </c>
      <c r="E525" t="s">
        <v>127</v>
      </c>
      <c r="F525" t="s">
        <v>73</v>
      </c>
      <c r="G525">
        <v>13.9204055285142</v>
      </c>
      <c r="H525">
        <v>0</v>
      </c>
      <c r="I525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50</v>
      </c>
      <c r="K525" s="5" cm="1">
        <f t="array" ref="K525">IFERROR(AVERAGE(IF((OutputTable[GroupByKey]=OutputTable[[#This Row],[GroupByKey]]),(OutputTable[GroupByKey]=OutputTable[[#This Row],[GroupByKey]])*OutputTable[RecordedValue])),0)</f>
        <v>62.131345379112837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32.520844078842771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525" s="5" cm="1">
        <f t="array" ref="O525">MIN(IF((OutputTable[GroupByKey]=OutputTable[[#This Row],[GroupByKey]]),(OutputTable[GroupByKey]=OutputTable[[#This Row],[GroupByKey]])*OutputTable[RecordedValue]))</f>
        <v>13.9204055285142</v>
      </c>
      <c r="P525" s="5" cm="1">
        <f t="array" ref="P525">MAX(IF((OutputTable[GroupByKey]=OutputTable[[#This Row],[GroupByKey]]),(OutputTable[GroupByKey]=OutputTable[[#This Row],[GroupByKey]])*OutputTable[RecordedValue]))</f>
        <v>182.68949067350201</v>
      </c>
    </row>
    <row r="526" spans="1:16" x14ac:dyDescent="0.25">
      <c r="A526" t="s">
        <v>68</v>
      </c>
      <c r="B526" t="s">
        <v>70</v>
      </c>
      <c r="C526">
        <v>9</v>
      </c>
      <c r="D526" t="s">
        <v>161</v>
      </c>
      <c r="E526" t="s">
        <v>137</v>
      </c>
      <c r="F526" t="s">
        <v>107</v>
      </c>
      <c r="G526">
        <v>0.198221599561099</v>
      </c>
      <c r="H526">
        <v>0</v>
      </c>
      <c r="I52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50</v>
      </c>
      <c r="K526" s="5" cm="1">
        <f t="array" ref="K526">IFERROR(AVERAGE(IF((OutputTable[GroupByKey]=OutputTable[[#This Row],[GroupByKey]]),(OutputTable[GroupByKey]=OutputTable[[#This Row],[GroupByKey]])*OutputTable[RecordedValue])),0)</f>
        <v>0.85652835622269752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0.37438693037650955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526" s="5" cm="1">
        <f t="array" ref="O526">MIN(IF((OutputTable[GroupByKey]=OutputTable[[#This Row],[GroupByKey]]),(OutputTable[GroupByKey]=OutputTable[[#This Row],[GroupByKey]])*OutputTable[RecordedValue]))</f>
        <v>0.198221599561099</v>
      </c>
      <c r="P526" s="5" cm="1">
        <f t="array" ref="P526">MAX(IF((OutputTable[GroupByKey]=OutputTable[[#This Row],[GroupByKey]]),(OutputTable[GroupByKey]=OutputTable[[#This Row],[GroupByKey]])*OutputTable[RecordedValue]))</f>
        <v>2.16468727962397</v>
      </c>
    </row>
    <row r="527" spans="1:16" x14ac:dyDescent="0.25">
      <c r="A527" t="s">
        <v>68</v>
      </c>
      <c r="B527" t="s">
        <v>70</v>
      </c>
      <c r="C527">
        <v>9</v>
      </c>
      <c r="D527" t="s">
        <v>162</v>
      </c>
      <c r="E527" t="s">
        <v>139</v>
      </c>
      <c r="F527" t="s">
        <v>107</v>
      </c>
      <c r="G527">
        <v>11.8017784004389</v>
      </c>
      <c r="H527">
        <v>0</v>
      </c>
      <c r="I52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50</v>
      </c>
      <c r="K527" s="5" cm="1">
        <f t="array" ref="K527">IFERROR(AVERAGE(IF((OutputTable[GroupByKey]=OutputTable[[#This Row],[GroupByKey]]),(OutputTable[GroupByKey]=OutputTable[[#This Row],[GroupByKey]])*OutputTable[RecordedValue])),0)</f>
        <v>11.137209966710371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0.38257169656624557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527" s="5" cm="1">
        <f t="array" ref="O527">MIN(IF((OutputTable[GroupByKey]=OutputTable[[#This Row],[GroupByKey]]),(OutputTable[GroupByKey]=OutputTable[[#This Row],[GroupByKey]])*OutputTable[RecordedValue]))</f>
        <v>9.8353127203760309</v>
      </c>
      <c r="P527" s="5" cm="1">
        <f t="array" ref="P527">MAX(IF((OutputTable[GroupByKey]=OutputTable[[#This Row],[GroupByKey]]),(OutputTable[GroupByKey]=OutputTable[[#This Row],[GroupByKey]])*OutputTable[RecordedValue]))</f>
        <v>11.8017784004389</v>
      </c>
    </row>
    <row r="528" spans="1:16" x14ac:dyDescent="0.25">
      <c r="A528" t="s">
        <v>68</v>
      </c>
      <c r="B528" t="s">
        <v>70</v>
      </c>
      <c r="C528">
        <v>9</v>
      </c>
      <c r="D528" t="s">
        <v>163</v>
      </c>
      <c r="E528" t="s">
        <v>164</v>
      </c>
      <c r="F528" t="s">
        <v>107</v>
      </c>
      <c r="G528">
        <v>4</v>
      </c>
      <c r="H528">
        <v>0</v>
      </c>
      <c r="I52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50</v>
      </c>
      <c r="K528" s="5" cm="1">
        <f t="array" ref="K528">IFERROR(AVERAGE(IF((OutputTable[GroupByKey]=OutputTable[[#This Row],[GroupByKey]]),(OutputTable[GroupByKey]=OutputTable[[#This Row],[GroupByKey]])*OutputTable[RecordedValue])),0)</f>
        <v>6.72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2.6729178430917711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528" s="5" cm="1">
        <f t="array" ref="O528">MIN(IF((OutputTable[GroupByKey]=OutputTable[[#This Row],[GroupByKey]]),(OutputTable[GroupByKey]=OutputTable[[#This Row],[GroupByKey]])*OutputTable[RecordedValue]))</f>
        <v>2</v>
      </c>
      <c r="P528" s="5" cm="1">
        <f t="array" ref="P528">MAX(IF((OutputTable[GroupByKey]=OutputTable[[#This Row],[GroupByKey]]),(OutputTable[GroupByKey]=OutputTable[[#This Row],[GroupByKey]])*OutputTable[RecordedValue]))</f>
        <v>16</v>
      </c>
    </row>
    <row r="529" spans="1:16" x14ac:dyDescent="0.25">
      <c r="A529" t="s">
        <v>68</v>
      </c>
      <c r="B529" t="s">
        <v>70</v>
      </c>
      <c r="C529">
        <v>9</v>
      </c>
      <c r="D529" t="s">
        <v>165</v>
      </c>
      <c r="E529" t="s">
        <v>166</v>
      </c>
      <c r="F529" t="s">
        <v>107</v>
      </c>
      <c r="G529">
        <v>1.6518466630091499E-2</v>
      </c>
      <c r="H529">
        <v>0</v>
      </c>
      <c r="I52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50</v>
      </c>
      <c r="K529" s="5" cm="1">
        <f t="array" ref="K529">IFERROR(AVERAGE(IF((OutputTable[GroupByKey]=OutputTable[[#This Row],[GroupByKey]]),(OutputTable[GroupByKey]=OutputTable[[#This Row],[GroupByKey]])*OutputTable[RecordedValue])),0)</f>
        <v>7.1899169440802421E-2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3.1880974713854024E-2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529" s="5" cm="1">
        <f t="array" ref="O529">MIN(IF((OutputTable[GroupByKey]=OutputTable[[#This Row],[GroupByKey]]),(OutputTable[GroupByKey]=OutputTable[[#This Row],[GroupByKey]])*OutputTable[RecordedValue]))</f>
        <v>1.6518466630091499E-2</v>
      </c>
      <c r="P529" s="5" cm="1">
        <f t="array" ref="P529">MAX(IF((OutputTable[GroupByKey]=OutputTable[[#This Row],[GroupByKey]]),(OutputTable[GroupByKey]=OutputTable[[#This Row],[GroupByKey]])*OutputTable[RecordedValue]))</f>
        <v>0.18039060663533099</v>
      </c>
    </row>
    <row r="530" spans="1:16" x14ac:dyDescent="0.25">
      <c r="A530" t="s">
        <v>68</v>
      </c>
      <c r="B530" t="s">
        <v>70</v>
      </c>
      <c r="C530">
        <v>9</v>
      </c>
      <c r="D530" t="s">
        <v>167</v>
      </c>
      <c r="E530" t="s">
        <v>142</v>
      </c>
      <c r="F530" t="s">
        <v>107</v>
      </c>
      <c r="G530">
        <v>0</v>
      </c>
      <c r="H530">
        <v>0</v>
      </c>
      <c r="I53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50</v>
      </c>
      <c r="K530" s="5" cm="1">
        <f t="array" ref="K530">IFERROR(AVERAGE(IF((OutputTable[GroupByKey]=OutputTable[[#This Row],[GroupByKey]]),(OutputTable[GroupByKey]=OutputTable[[#This Row],[GroupByKey]])*OutputTable[RecordedValue])),0)</f>
        <v>0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0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0" s="5" cm="1">
        <f t="array" ref="O530">MIN(IF((OutputTable[GroupByKey]=OutputTable[[#This Row],[GroupByKey]]),(OutputTable[GroupByKey]=OutputTable[[#This Row],[GroupByKey]])*OutputTable[RecordedValue]))</f>
        <v>0</v>
      </c>
      <c r="P530" s="5" cm="1">
        <f t="array" ref="P530">MAX(IF((OutputTable[GroupByKey]=OutputTable[[#This Row],[GroupByKey]]),(OutputTable[GroupByKey]=OutputTable[[#This Row],[GroupByKey]])*OutputTable[RecordedValue]))</f>
        <v>0</v>
      </c>
    </row>
    <row r="531" spans="1:16" x14ac:dyDescent="0.25">
      <c r="A531" t="s">
        <v>68</v>
      </c>
      <c r="B531" t="s">
        <v>70</v>
      </c>
      <c r="C531">
        <v>9</v>
      </c>
      <c r="D531" t="s">
        <v>168</v>
      </c>
      <c r="E531" t="s">
        <v>123</v>
      </c>
      <c r="F531" t="s">
        <v>129</v>
      </c>
      <c r="G531">
        <v>142</v>
      </c>
      <c r="H531">
        <v>0</v>
      </c>
      <c r="I531" s="5" t="str">
        <f>OutputTable[[#This Row],[ProjectName]]&amp;OutputTable[[#This Row],[Name]]&amp;OutputTable[[#This Row],[Type]]&amp;OutputTable[[#This Row],[Source]]</f>
        <v>Airport Security AnalysisSystem.NumberOutNumber OutSystem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50</v>
      </c>
      <c r="K531" s="5" cm="1">
        <f t="array" ref="K531">IFERROR(AVERAGE(IF((OutputTable[GroupByKey]=OutputTable[[#This Row],[GroupByKey]]),(OutputTable[GroupByKey]=OutputTable[[#This Row],[GroupByKey]])*OutputTable[RecordedValue])),0)</f>
        <v>141.38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1.9988772358705846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531" s="5" cm="1">
        <f t="array" ref="O531">MIN(IF((OutputTable[GroupByKey]=OutputTable[[#This Row],[GroupByKey]]),(OutputTable[GroupByKey]=OutputTable[[#This Row],[GroupByKey]])*OutputTable[RecordedValue]))</f>
        <v>134</v>
      </c>
      <c r="P531" s="5" cm="1">
        <f t="array" ref="P531">MAX(IF((OutputTable[GroupByKey]=OutputTable[[#This Row],[GroupByKey]]),(OutputTable[GroupByKey]=OutputTable[[#This Row],[GroupByKey]])*OutputTable[RecordedValue]))</f>
        <v>144</v>
      </c>
    </row>
    <row r="532" spans="1:16" x14ac:dyDescent="0.25">
      <c r="A532" t="s">
        <v>68</v>
      </c>
      <c r="B532" t="s">
        <v>70</v>
      </c>
      <c r="C532">
        <v>9</v>
      </c>
      <c r="D532" t="s">
        <v>169</v>
      </c>
      <c r="E532" t="s">
        <v>91</v>
      </c>
      <c r="F532" t="s">
        <v>129</v>
      </c>
      <c r="G532">
        <v>71.829602415255493</v>
      </c>
      <c r="H532">
        <v>0</v>
      </c>
      <c r="I532" s="5" t="str">
        <f>OutputTable[[#This Row],[ProjectName]]&amp;OutputTable[[#This Row],[Name]]&amp;OutputTable[[#This Row],[Type]]&amp;OutputTable[[#This Row],[Source]]</f>
        <v>Airport Security AnalysisSystem.TotalCostTotal CostSystem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50</v>
      </c>
      <c r="K532" s="5" cm="1">
        <f t="array" ref="K532">IFERROR(AVERAGE(IF((OutputTable[GroupByKey]=OutputTable[[#This Row],[GroupByKey]]),(OutputTable[GroupByKey]=OutputTable[[#This Row],[GroupByKey]])*OutputTable[RecordedValue])),0)</f>
        <v>71.709517489708347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0.25019982121987089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532" s="5" cm="1">
        <f t="array" ref="O532">MIN(IF((OutputTable[GroupByKey]=OutputTable[[#This Row],[GroupByKey]]),(OutputTable[GroupByKey]=OutputTable[[#This Row],[GroupByKey]])*OutputTable[RecordedValue]))</f>
        <v>70.826954480567906</v>
      </c>
      <c r="P532" s="5" cm="1">
        <f t="array" ref="P532">MAX(IF((OutputTable[GroupByKey]=OutputTable[[#This Row],[GroupByKey]]),(OutputTable[GroupByKey]=OutputTable[[#This Row],[GroupByKey]])*OutputTable[RecordedValue]))</f>
        <v>72</v>
      </c>
    </row>
    <row r="533" spans="1:16" x14ac:dyDescent="0.25">
      <c r="A533" t="s">
        <v>68</v>
      </c>
      <c r="B533" t="s">
        <v>70</v>
      </c>
      <c r="C533">
        <v>9</v>
      </c>
      <c r="D533" t="s">
        <v>170</v>
      </c>
      <c r="E533" t="s">
        <v>137</v>
      </c>
      <c r="F533" t="s">
        <v>107</v>
      </c>
      <c r="G533">
        <v>28.8014216086451</v>
      </c>
      <c r="H533">
        <v>0</v>
      </c>
      <c r="I53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50</v>
      </c>
      <c r="K533" s="5" cm="1">
        <f t="array" ref="K533">IFERROR(AVERAGE(IF((OutputTable[GroupByKey]=OutputTable[[#This Row],[GroupByKey]]),(OutputTable[GroupByKey]=OutputTable[[#This Row],[GroupByKey]])*OutputTable[RecordedValue])),0)</f>
        <v>28.690256747996941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1.6276098461399904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533" s="5" cm="1">
        <f t="array" ref="O533">MIN(IF((OutputTable[GroupByKey]=OutputTable[[#This Row],[GroupByKey]]),(OutputTable[GroupByKey]=OutputTable[[#This Row],[GroupByKey]])*OutputTable[RecordedValue]))</f>
        <v>25.696659959072399</v>
      </c>
      <c r="P533" s="5" cm="1">
        <f t="array" ref="P533">MAX(IF((OutputTable[GroupByKey]=OutputTable[[#This Row],[GroupByKey]]),(OutputTable[GroupByKey]=OutputTable[[#This Row],[GroupByKey]])*OutputTable[RecordedValue]))</f>
        <v>33.838759418460498</v>
      </c>
    </row>
    <row r="534" spans="1:16" x14ac:dyDescent="0.25">
      <c r="A534" t="s">
        <v>68</v>
      </c>
      <c r="B534" t="s">
        <v>70</v>
      </c>
      <c r="C534">
        <v>9</v>
      </c>
      <c r="D534" t="s">
        <v>171</v>
      </c>
      <c r="E534" t="s">
        <v>139</v>
      </c>
      <c r="F534" t="s">
        <v>107</v>
      </c>
      <c r="G534">
        <v>7.1133795989826796</v>
      </c>
      <c r="H534">
        <v>0</v>
      </c>
      <c r="I53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50</v>
      </c>
      <c r="K534" s="5" cm="1">
        <f t="array" ref="K534">IFERROR(AVERAGE(IF((OutputTable[GroupByKey]=OutputTable[[#This Row],[GroupByKey]]),(OutputTable[GroupByKey]=OutputTable[[#This Row],[GroupByKey]])*OutputTable[RecordedValue])),0)</f>
        <v>7.1431715332986858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1.6630080132730225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534" s="5" cm="1">
        <f t="array" ref="O534">MIN(IF((OutputTable[GroupByKey]=OutputTable[[#This Row],[GroupByKey]]),(OutputTable[GroupByKey]=OutputTable[[#This Row],[GroupByKey]])*OutputTable[RecordedValue]))</f>
        <v>2.14775272896172</v>
      </c>
      <c r="P534" s="5" cm="1">
        <f t="array" ref="P534">MAX(IF((OutputTable[GroupByKey]=OutputTable[[#This Row],[GroupByKey]]),(OutputTable[GroupByKey]=OutputTable[[#This Row],[GroupByKey]])*OutputTable[RecordedValue]))</f>
        <v>10.273767747096599</v>
      </c>
    </row>
    <row r="535" spans="1:16" x14ac:dyDescent="0.25">
      <c r="A535" t="s">
        <v>68</v>
      </c>
      <c r="B535" t="s">
        <v>70</v>
      </c>
      <c r="C535">
        <v>9</v>
      </c>
      <c r="D535" t="s">
        <v>172</v>
      </c>
      <c r="E535" t="s">
        <v>164</v>
      </c>
      <c r="F535" t="s">
        <v>107</v>
      </c>
      <c r="G535">
        <v>293</v>
      </c>
      <c r="H535">
        <v>0</v>
      </c>
      <c r="I53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50</v>
      </c>
      <c r="K535" s="5" cm="1">
        <f t="array" ref="K535">IFERROR(AVERAGE(IF((OutputTable[GroupByKey]=OutputTable[[#This Row],[GroupByKey]]),(OutputTable[GroupByKey]=OutputTable[[#This Row],[GroupByKey]])*OutputTable[RecordedValue])),0)</f>
        <v>299.54000000000002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4.8873430868908301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535" s="5" cm="1">
        <f t="array" ref="O535">MIN(IF((OutputTable[GroupByKey]=OutputTable[[#This Row],[GroupByKey]]),(OutputTable[GroupByKey]=OutputTable[[#This Row],[GroupByKey]])*OutputTable[RecordedValue]))</f>
        <v>289</v>
      </c>
      <c r="P535" s="5" cm="1">
        <f t="array" ref="P535">MAX(IF((OutputTable[GroupByKey]=OutputTable[[#This Row],[GroupByKey]]),(OutputTable[GroupByKey]=OutputTable[[#This Row],[GroupByKey]])*OutputTable[RecordedValue]))</f>
        <v>313</v>
      </c>
    </row>
    <row r="536" spans="1:16" x14ac:dyDescent="0.25">
      <c r="A536" t="s">
        <v>68</v>
      </c>
      <c r="B536" t="s">
        <v>70</v>
      </c>
      <c r="C536">
        <v>9</v>
      </c>
      <c r="D536" t="s">
        <v>173</v>
      </c>
      <c r="E536" t="s">
        <v>166</v>
      </c>
      <c r="F536" t="s">
        <v>107</v>
      </c>
      <c r="G536">
        <v>0.80240612225048102</v>
      </c>
      <c r="H536">
        <v>0</v>
      </c>
      <c r="I53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50</v>
      </c>
      <c r="K536" s="5" cm="1">
        <f t="array" ref="K536">IFERROR(AVERAGE(IF((OutputTable[GroupByKey]=OutputTable[[#This Row],[GroupByKey]]),(OutputTable[GroupByKey]=OutputTable[[#This Row],[GroupByKey]])*OutputTable[RecordedValue])),0)</f>
        <v>0.80157856851948073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4.6194667035361667E-2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536" s="5" cm="1">
        <f t="array" ref="O536">MIN(IF((OutputTable[GroupByKey]=OutputTable[[#This Row],[GroupByKey]]),(OutputTable[GroupByKey]=OutputTable[[#This Row],[GroupByKey]])*OutputTable[RecordedValue]))</f>
        <v>0.71461756258065101</v>
      </c>
      <c r="P536" s="5" cm="1">
        <f t="array" ref="P536">MAX(IF((OutputTable[GroupByKey]=OutputTable[[#This Row],[GroupByKey]]),(OutputTable[GroupByKey]=OutputTable[[#This Row],[GroupByKey]])*OutputTable[RecordedValue]))</f>
        <v>0.94034020197328605</v>
      </c>
    </row>
    <row r="537" spans="1:16" x14ac:dyDescent="0.25">
      <c r="A537" t="s">
        <v>68</v>
      </c>
      <c r="B537" t="s">
        <v>70</v>
      </c>
      <c r="C537">
        <v>9</v>
      </c>
      <c r="D537" t="s">
        <v>174</v>
      </c>
      <c r="E537" t="s">
        <v>142</v>
      </c>
      <c r="F537" t="s">
        <v>107</v>
      </c>
      <c r="G537">
        <v>0</v>
      </c>
      <c r="H537">
        <v>0</v>
      </c>
      <c r="I53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50</v>
      </c>
      <c r="K537" s="5" cm="1">
        <f t="array" ref="K537">IFERROR(AVERAGE(IF((OutputTable[GroupByKey]=OutputTable[[#This Row],[GroupByKey]]),(OutputTable[GroupByKey]=OutputTable[[#This Row],[GroupByKey]])*OutputTable[RecordedValue])),0)</f>
        <v>0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0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7" s="5" cm="1">
        <f t="array" ref="O537">MIN(IF((OutputTable[GroupByKey]=OutputTable[[#This Row],[GroupByKey]]),(OutputTable[GroupByKey]=OutputTable[[#This Row],[GroupByKey]])*OutputTable[RecordedValue]))</f>
        <v>0</v>
      </c>
      <c r="P537" s="5" cm="1">
        <f t="array" ref="P537">MAX(IF((OutputTable[GroupByKey]=OutputTable[[#This Row],[GroupByKey]]),(OutputTable[GroupByKey]=OutputTable[[#This Row],[GroupByKey]])*OutputTable[RecordedValue]))</f>
        <v>0</v>
      </c>
    </row>
    <row r="538" spans="1:16" x14ac:dyDescent="0.25">
      <c r="A538" t="s">
        <v>68</v>
      </c>
      <c r="B538" t="s">
        <v>70</v>
      </c>
      <c r="C538">
        <v>9</v>
      </c>
      <c r="D538" t="s">
        <v>175</v>
      </c>
      <c r="E538" t="s">
        <v>113</v>
      </c>
      <c r="F538" t="s">
        <v>73</v>
      </c>
      <c r="G538">
        <v>37.861411833914701</v>
      </c>
      <c r="H538">
        <v>0</v>
      </c>
      <c r="I53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50</v>
      </c>
      <c r="K538" s="5" cm="1">
        <f t="array" ref="K538">IFERROR(AVERAGE(IF((OutputTable[GroupByKey]=OutputTable[[#This Row],[GroupByKey]]),(OutputTable[GroupByKey]=OutputTable[[#This Row],[GroupByKey]])*OutputTable[RecordedValue])),0)</f>
        <v>36.017962320863354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2.1447750669597334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538" s="5" cm="1">
        <f t="array" ref="O538">MIN(IF((OutputTable[GroupByKey]=OutputTable[[#This Row],[GroupByKey]]),(OutputTable[GroupByKey]=OutputTable[[#This Row],[GroupByKey]])*OutputTable[RecordedValue]))</f>
        <v>31.355296128801101</v>
      </c>
      <c r="P538" s="5" cm="1">
        <f t="array" ref="P538">MAX(IF((OutputTable[GroupByKey]=OutputTable[[#This Row],[GroupByKey]]),(OutputTable[GroupByKey]=OutputTable[[#This Row],[GroupByKey]])*OutputTable[RecordedValue]))</f>
        <v>42.047742044042501</v>
      </c>
    </row>
    <row r="539" spans="1:16" x14ac:dyDescent="0.25">
      <c r="A539" t="s">
        <v>68</v>
      </c>
      <c r="B539" t="s">
        <v>70</v>
      </c>
      <c r="C539">
        <v>9</v>
      </c>
      <c r="D539" t="s">
        <v>176</v>
      </c>
      <c r="E539" t="s">
        <v>115</v>
      </c>
      <c r="F539" t="s">
        <v>73</v>
      </c>
      <c r="G539">
        <v>1135.84235501744</v>
      </c>
      <c r="H539">
        <v>0</v>
      </c>
      <c r="I53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50</v>
      </c>
      <c r="K539" s="5" cm="1">
        <f t="array" ref="K539">IFERROR(AVERAGE(IF((OutputTable[GroupByKey]=OutputTable[[#This Row],[GroupByKey]]),(OutputTable[GroupByKey]=OutputTable[[#This Row],[GroupByKey]])*OutputTable[RecordedValue])),0)</f>
        <v>1080.5388696259006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64.343252008792561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539" s="5" cm="1">
        <f t="array" ref="O539">MIN(IF((OutputTable[GroupByKey]=OutputTable[[#This Row],[GroupByKey]]),(OutputTable[GroupByKey]=OutputTable[[#This Row],[GroupByKey]])*OutputTable[RecordedValue]))</f>
        <v>940.65888386403196</v>
      </c>
      <c r="P539" s="5" cm="1">
        <f t="array" ref="P539">MAX(IF((OutputTable[GroupByKey]=OutputTable[[#This Row],[GroupByKey]]),(OutputTable[GroupByKey]=OutputTable[[#This Row],[GroupByKey]])*OutputTable[RecordedValue]))</f>
        <v>1261.4322613212801</v>
      </c>
    </row>
    <row r="540" spans="1:16" x14ac:dyDescent="0.25">
      <c r="A540" t="s">
        <v>68</v>
      </c>
      <c r="B540" t="s">
        <v>70</v>
      </c>
      <c r="C540">
        <v>9</v>
      </c>
      <c r="D540" t="s">
        <v>177</v>
      </c>
      <c r="E540" t="s">
        <v>117</v>
      </c>
      <c r="F540" t="s">
        <v>73</v>
      </c>
      <c r="G540">
        <v>0</v>
      </c>
      <c r="H540">
        <v>0</v>
      </c>
      <c r="I54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50</v>
      </c>
      <c r="K540" s="5" cm="1">
        <f t="array" ref="K540">IFERROR(AVERAGE(IF((OutputTable[GroupByKey]=OutputTable[[#This Row],[GroupByKey]]),(OutputTable[GroupByKey]=OutputTable[[#This Row],[GroupByKey]])*OutputTable[RecordedValue])),0)</f>
        <v>0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0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s="5" cm="1">
        <f t="array" ref="O540">MIN(IF((OutputTable[GroupByKey]=OutputTable[[#This Row],[GroupByKey]]),(OutputTable[GroupByKey]=OutputTable[[#This Row],[GroupByKey]])*OutputTable[RecordedValue]))</f>
        <v>0</v>
      </c>
      <c r="P540" s="5" cm="1">
        <f t="array" ref="P540">MAX(IF((OutputTable[GroupByKey]=OutputTable[[#This Row],[GroupByKey]]),(OutputTable[GroupByKey]=OutputTable[[#This Row],[GroupByKey]])*OutputTable[RecordedValue]))</f>
        <v>0</v>
      </c>
    </row>
    <row r="541" spans="1:16" x14ac:dyDescent="0.25">
      <c r="A541" t="s">
        <v>68</v>
      </c>
      <c r="B541" t="s">
        <v>70</v>
      </c>
      <c r="C541">
        <v>9</v>
      </c>
      <c r="D541" t="s">
        <v>178</v>
      </c>
      <c r="E541" t="s">
        <v>119</v>
      </c>
      <c r="F541" t="s">
        <v>73</v>
      </c>
      <c r="G541">
        <v>963.38623096941103</v>
      </c>
      <c r="H541">
        <v>0</v>
      </c>
      <c r="I54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50</v>
      </c>
      <c r="K541" s="5" cm="1">
        <f t="array" ref="K541">IFERROR(AVERAGE(IF((OutputTable[GroupByKey]=OutputTable[[#This Row],[GroupByKey]]),(OutputTable[GroupByKey]=OutputTable[[#This Row],[GroupByKey]])*OutputTable[RecordedValue])),0)</f>
        <v>647.33233797243315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612.63054444116835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541" s="5" cm="1">
        <f t="array" ref="O541">MIN(IF((OutputTable[GroupByKey]=OutputTable[[#This Row],[GroupByKey]]),(OutputTable[GroupByKey]=OutputTable[[#This Row],[GroupByKey]])*OutputTable[RecordedValue]))</f>
        <v>135.75868551570699</v>
      </c>
      <c r="P541" s="5" cm="1">
        <f t="array" ref="P541">MAX(IF((OutputTable[GroupByKey]=OutputTable[[#This Row],[GroupByKey]]),(OutputTable[GroupByKey]=OutputTable[[#This Row],[GroupByKey]])*OutputTable[RecordedValue]))</f>
        <v>3953.48057040094</v>
      </c>
    </row>
    <row r="542" spans="1:16" x14ac:dyDescent="0.25">
      <c r="A542" t="s">
        <v>68</v>
      </c>
      <c r="B542" t="s">
        <v>70</v>
      </c>
      <c r="C542">
        <v>9</v>
      </c>
      <c r="D542" t="s">
        <v>179</v>
      </c>
      <c r="E542" t="s">
        <v>121</v>
      </c>
      <c r="F542" t="s">
        <v>73</v>
      </c>
      <c r="G542">
        <v>138</v>
      </c>
      <c r="H542">
        <v>0</v>
      </c>
      <c r="I54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50</v>
      </c>
      <c r="K542" s="5" cm="1">
        <f t="array" ref="K542">IFERROR(AVERAGE(IF((OutputTable[GroupByKey]=OutputTable[[#This Row],[GroupByKey]]),(OutputTable[GroupByKey]=OutputTable[[#This Row],[GroupByKey]])*OutputTable[RecordedValue])),0)</f>
        <v>139.02000000000001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2.0651629376840162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542" s="5" cm="1">
        <f t="array" ref="O542">MIN(IF((OutputTable[GroupByKey]=OutputTable[[#This Row],[GroupByKey]]),(OutputTable[GroupByKey]=OutputTable[[#This Row],[GroupByKey]])*OutputTable[RecordedValue]))</f>
        <v>133</v>
      </c>
      <c r="P542" s="5" cm="1">
        <f t="array" ref="P542">MAX(IF((OutputTable[GroupByKey]=OutputTable[[#This Row],[GroupByKey]]),(OutputTable[GroupByKey]=OutputTable[[#This Row],[GroupByKey]])*OutputTable[RecordedValue]))</f>
        <v>142</v>
      </c>
    </row>
    <row r="543" spans="1:16" x14ac:dyDescent="0.25">
      <c r="A543" t="s">
        <v>68</v>
      </c>
      <c r="B543" t="s">
        <v>70</v>
      </c>
      <c r="C543">
        <v>9</v>
      </c>
      <c r="D543" t="s">
        <v>180</v>
      </c>
      <c r="E543" t="s">
        <v>123</v>
      </c>
      <c r="F543" t="s">
        <v>73</v>
      </c>
      <c r="G543">
        <v>136</v>
      </c>
      <c r="H543">
        <v>0</v>
      </c>
      <c r="I54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50</v>
      </c>
      <c r="K543" s="5" cm="1">
        <f t="array" ref="K543">IFERROR(AVERAGE(IF((OutputTable[GroupByKey]=OutputTable[[#This Row],[GroupByKey]]),(OutputTable[GroupByKey]=OutputTable[[#This Row],[GroupByKey]])*OutputTable[RecordedValue])),0)</f>
        <v>137.02000000000001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2.4618725244274162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543" s="5" cm="1">
        <f t="array" ref="O543">MIN(IF((OutputTable[GroupByKey]=OutputTable[[#This Row],[GroupByKey]]),(OutputTable[GroupByKey]=OutputTable[[#This Row],[GroupByKey]])*OutputTable[RecordedValue]))</f>
        <v>130</v>
      </c>
      <c r="P543" s="5" cm="1">
        <f t="array" ref="P543">MAX(IF((OutputTable[GroupByKey]=OutputTable[[#This Row],[GroupByKey]]),(OutputTable[GroupByKey]=OutputTable[[#This Row],[GroupByKey]])*OutputTable[RecordedValue]))</f>
        <v>141</v>
      </c>
    </row>
    <row r="544" spans="1:16" x14ac:dyDescent="0.25">
      <c r="A544" t="s">
        <v>68</v>
      </c>
      <c r="B544" t="s">
        <v>70</v>
      </c>
      <c r="C544">
        <v>9</v>
      </c>
      <c r="D544" t="s">
        <v>181</v>
      </c>
      <c r="E544" t="s">
        <v>125</v>
      </c>
      <c r="F544" t="s">
        <v>73</v>
      </c>
      <c r="G544">
        <v>37.861411833914701</v>
      </c>
      <c r="H544">
        <v>0</v>
      </c>
      <c r="I54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50</v>
      </c>
      <c r="K544" s="5" cm="1">
        <f t="array" ref="K544">IFERROR(AVERAGE(IF((OutputTable[GroupByKey]=OutputTable[[#This Row],[GroupByKey]]),(OutputTable[GroupByKey]=OutputTable[[#This Row],[GroupByKey]])*OutputTable[RecordedValue])),0)</f>
        <v>36.017962320863354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2.1447750669597334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544" s="5" cm="1">
        <f t="array" ref="O544">MIN(IF((OutputTable[GroupByKey]=OutputTable[[#This Row],[GroupByKey]]),(OutputTable[GroupByKey]=OutputTable[[#This Row],[GroupByKey]])*OutputTable[RecordedValue]))</f>
        <v>31.355296128801101</v>
      </c>
      <c r="P544" s="5" cm="1">
        <f t="array" ref="P544">MAX(IF((OutputTable[GroupByKey]=OutputTable[[#This Row],[GroupByKey]]),(OutputTable[GroupByKey]=OutputTable[[#This Row],[GroupByKey]])*OutputTable[RecordedValue]))</f>
        <v>42.047742044042501</v>
      </c>
    </row>
    <row r="545" spans="1:16" x14ac:dyDescent="0.25">
      <c r="A545" t="s">
        <v>68</v>
      </c>
      <c r="B545" t="s">
        <v>70</v>
      </c>
      <c r="C545">
        <v>9</v>
      </c>
      <c r="D545" t="s">
        <v>182</v>
      </c>
      <c r="E545" t="s">
        <v>127</v>
      </c>
      <c r="F545" t="s">
        <v>73</v>
      </c>
      <c r="G545">
        <v>2099.2285859868498</v>
      </c>
      <c r="H545">
        <v>0</v>
      </c>
      <c r="I54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50</v>
      </c>
      <c r="K545" s="5" cm="1">
        <f t="array" ref="K545">IFERROR(AVERAGE(IF((OutputTable[GroupByKey]=OutputTable[[#This Row],[GroupByKey]]),(OutputTable[GroupByKey]=OutputTable[[#This Row],[GroupByKey]])*OutputTable[RecordedValue])),0)</f>
        <v>1727.8712075983335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660.11760417939672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545" s="5" cm="1">
        <f t="array" ref="O545">MIN(IF((OutputTable[GroupByKey]=OutputTable[[#This Row],[GroupByKey]]),(OutputTable[GroupByKey]=OutputTable[[#This Row],[GroupByKey]])*OutputTable[RecordedValue]))</f>
        <v>1102.70221979086</v>
      </c>
      <c r="P545" s="5" cm="1">
        <f t="array" ref="P545">MAX(IF((OutputTable[GroupByKey]=OutputTable[[#This Row],[GroupByKey]]),(OutputTable[GroupByKey]=OutputTable[[#This Row],[GroupByKey]])*OutputTable[RecordedValue]))</f>
        <v>5214.9128317222203</v>
      </c>
    </row>
    <row r="546" spans="1:16" x14ac:dyDescent="0.25">
      <c r="A546" t="s">
        <v>68</v>
      </c>
      <c r="B546" t="s">
        <v>70</v>
      </c>
      <c r="C546">
        <v>9</v>
      </c>
      <c r="D546" t="s">
        <v>183</v>
      </c>
      <c r="E546" t="s">
        <v>137</v>
      </c>
      <c r="F546" t="s">
        <v>107</v>
      </c>
      <c r="G546">
        <v>18.9307059169574</v>
      </c>
      <c r="H546">
        <v>0</v>
      </c>
      <c r="I54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50</v>
      </c>
      <c r="K546" s="5" cm="1">
        <f t="array" ref="K546">IFERROR(AVERAGE(IF((OutputTable[GroupByKey]=OutputTable[[#This Row],[GroupByKey]]),(OutputTable[GroupByKey]=OutputTable[[#This Row],[GroupByKey]])*OutputTable[RecordedValue])),0)</f>
        <v>18.008981160431681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1.0723875334798758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546" s="5" cm="1">
        <f t="array" ref="O546">MIN(IF((OutputTable[GroupByKey]=OutputTable[[#This Row],[GroupByKey]]),(OutputTable[GroupByKey]=OutputTable[[#This Row],[GroupByKey]])*OutputTable[RecordedValue]))</f>
        <v>15.677648064400501</v>
      </c>
      <c r="P546" s="5" cm="1">
        <f t="array" ref="P546">MAX(IF((OutputTable[GroupByKey]=OutputTable[[#This Row],[GroupByKey]]),(OutputTable[GroupByKey]=OutputTable[[#This Row],[GroupByKey]])*OutputTable[RecordedValue]))</f>
        <v>21.0238710220213</v>
      </c>
    </row>
    <row r="547" spans="1:16" x14ac:dyDescent="0.25">
      <c r="A547" t="s">
        <v>68</v>
      </c>
      <c r="B547" t="s">
        <v>70</v>
      </c>
      <c r="C547">
        <v>9</v>
      </c>
      <c r="D547" t="s">
        <v>184</v>
      </c>
      <c r="E547" t="s">
        <v>139</v>
      </c>
      <c r="F547" t="s">
        <v>107</v>
      </c>
      <c r="G547">
        <v>4.9840952906703997</v>
      </c>
      <c r="H547">
        <v>0</v>
      </c>
      <c r="I54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50</v>
      </c>
      <c r="K547" s="5" cm="1">
        <f t="array" ref="K547">IFERROR(AVERAGE(IF((OutputTable[GroupByKey]=OutputTable[[#This Row],[GroupByKey]]),(OutputTable[GroupByKey]=OutputTable[[#This Row],[GroupByKey]])*OutputTable[RecordedValue])),0)</f>
        <v>5.873369725047966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1.0900756873751687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547" s="5" cm="1">
        <f t="array" ref="O547">MIN(IF((OutputTable[GroupByKey]=OutputTable[[#This Row],[GroupByKey]]),(OutputTable[GroupByKey]=OutputTable[[#This Row],[GroupByKey]])*OutputTable[RecordedValue]))</f>
        <v>2.9626411254009901</v>
      </c>
      <c r="P547" s="5" cm="1">
        <f t="array" ref="P547">MAX(IF((OutputTable[GroupByKey]=OutputTable[[#This Row],[GroupByKey]]),(OutputTable[GroupByKey]=OutputTable[[#This Row],[GroupByKey]])*OutputTable[RecordedValue]))</f>
        <v>8.2927796417684707</v>
      </c>
    </row>
    <row r="548" spans="1:16" x14ac:dyDescent="0.25">
      <c r="A548" t="s">
        <v>68</v>
      </c>
      <c r="B548" t="s">
        <v>70</v>
      </c>
      <c r="C548">
        <v>9</v>
      </c>
      <c r="D548" t="s">
        <v>185</v>
      </c>
      <c r="E548" t="s">
        <v>164</v>
      </c>
      <c r="F548" t="s">
        <v>107</v>
      </c>
      <c r="G548">
        <v>138</v>
      </c>
      <c r="H548">
        <v>0</v>
      </c>
      <c r="I54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50</v>
      </c>
      <c r="K548" s="5" cm="1">
        <f t="array" ref="K548">IFERROR(AVERAGE(IF((OutputTable[GroupByKey]=OutputTable[[#This Row],[GroupByKey]]),(OutputTable[GroupByKey]=OutputTable[[#This Row],[GroupByKey]])*OutputTable[RecordedValue])),0)</f>
        <v>138.38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2.2667967149567629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548" s="5" cm="1">
        <f t="array" ref="O548">MIN(IF((OutputTable[GroupByKey]=OutputTable[[#This Row],[GroupByKey]]),(OutputTable[GroupByKey]=OutputTable[[#This Row],[GroupByKey]])*OutputTable[RecordedValue]))</f>
        <v>132</v>
      </c>
      <c r="P548" s="5" cm="1">
        <f t="array" ref="P548">MAX(IF((OutputTable[GroupByKey]=OutputTable[[#This Row],[GroupByKey]]),(OutputTable[GroupByKey]=OutputTable[[#This Row],[GroupByKey]])*OutputTable[RecordedValue]))</f>
        <v>142</v>
      </c>
    </row>
    <row r="549" spans="1:16" x14ac:dyDescent="0.25">
      <c r="A549" t="s">
        <v>68</v>
      </c>
      <c r="B549" t="s">
        <v>70</v>
      </c>
      <c r="C549">
        <v>9</v>
      </c>
      <c r="D549" t="s">
        <v>186</v>
      </c>
      <c r="E549" t="s">
        <v>166</v>
      </c>
      <c r="F549" t="s">
        <v>107</v>
      </c>
      <c r="G549">
        <v>0.79232936288873301</v>
      </c>
      <c r="H549">
        <v>0</v>
      </c>
      <c r="I54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50</v>
      </c>
      <c r="K549" s="5" cm="1">
        <f t="array" ref="K549">IFERROR(AVERAGE(IF((OutputTable[GroupByKey]=OutputTable[[#This Row],[GroupByKey]]),(OutputTable[GroupByKey]=OutputTable[[#This Row],[GroupByKey]])*OutputTable[RecordedValue])),0)</f>
        <v>0.75527626145633475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4.541982030729913E-2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549" s="5" cm="1">
        <f t="array" ref="O549">MIN(IF((OutputTable[GroupByKey]=OutputTable[[#This Row],[GroupByKey]]),(OutputTable[GroupByKey]=OutputTable[[#This Row],[GroupByKey]])*OutputTable[RecordedValue]))</f>
        <v>0.65446751492631405</v>
      </c>
      <c r="P549" s="5" cm="1">
        <f t="array" ref="P549">MAX(IF((OutputTable[GroupByKey]=OutputTable[[#This Row],[GroupByKey]]),(OutputTable[GroupByKey]=OutputTable[[#This Row],[GroupByKey]])*OutputTable[RecordedValue]))</f>
        <v>0.87655661977495902</v>
      </c>
    </row>
    <row r="550" spans="1:16" x14ac:dyDescent="0.25">
      <c r="A550" t="s">
        <v>68</v>
      </c>
      <c r="B550" t="s">
        <v>70</v>
      </c>
      <c r="C550">
        <v>9</v>
      </c>
      <c r="D550" t="s">
        <v>187</v>
      </c>
      <c r="E550" t="s">
        <v>142</v>
      </c>
      <c r="F550" t="s">
        <v>107</v>
      </c>
      <c r="G550">
        <v>0</v>
      </c>
      <c r="H550">
        <v>0</v>
      </c>
      <c r="I55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50</v>
      </c>
      <c r="K550" s="5" cm="1">
        <f t="array" ref="K550">IFERROR(AVERAGE(IF((OutputTable[GroupByKey]=OutputTable[[#This Row],[GroupByKey]]),(OutputTable[GroupByKey]=OutputTable[[#This Row],[GroupByKey]])*OutputTable[RecordedValue])),0)</f>
        <v>0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0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0" s="5" cm="1">
        <f t="array" ref="O550">MIN(IF((OutputTable[GroupByKey]=OutputTable[[#This Row],[GroupByKey]]),(OutputTable[GroupByKey]=OutputTable[[#This Row],[GroupByKey]])*OutputTable[RecordedValue]))</f>
        <v>0</v>
      </c>
      <c r="P550" s="5" cm="1">
        <f t="array" ref="P550">MAX(IF((OutputTable[GroupByKey]=OutputTable[[#This Row],[GroupByKey]]),(OutputTable[GroupByKey]=OutputTable[[#This Row],[GroupByKey]])*OutputTable[RecordedValue]))</f>
        <v>0</v>
      </c>
    </row>
    <row r="551" spans="1:16" x14ac:dyDescent="0.25">
      <c r="A551" t="s">
        <v>68</v>
      </c>
      <c r="B551" t="s">
        <v>70</v>
      </c>
      <c r="C551">
        <v>10</v>
      </c>
      <c r="D551" t="s">
        <v>112</v>
      </c>
      <c r="E551" t="s">
        <v>113</v>
      </c>
      <c r="F551" t="s">
        <v>73</v>
      </c>
      <c r="G551">
        <v>0.97295865387261105</v>
      </c>
      <c r="H551">
        <v>0</v>
      </c>
      <c r="I55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50</v>
      </c>
      <c r="K551" s="5" cm="1">
        <f t="array" ref="K551">IFERROR(AVERAGE(IF((OutputTable[GroupByKey]=OutputTable[[#This Row],[GroupByKey]]),(OutputTable[GroupByKey]=OutputTable[[#This Row],[GroupByKey]])*OutputTable[RecordedValue])),0)</f>
        <v>0.86163700693939471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0.40403851079129915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551" s="5" cm="1">
        <f t="array" ref="O551">MIN(IF((OutputTable[GroupByKey]=OutputTable[[#This Row],[GroupByKey]]),(OutputTable[GroupByKey]=OutputTable[[#This Row],[GroupByKey]])*OutputTable[RecordedValue]))</f>
        <v>0.14398486806875099</v>
      </c>
      <c r="P551" s="5" cm="1">
        <f t="array" ref="P551">MAX(IF((OutputTable[GroupByKey]=OutputTable[[#This Row],[GroupByKey]]),(OutputTable[GroupByKey]=OutputTable[[#This Row],[GroupByKey]])*OutputTable[RecordedValue]))</f>
        <v>2.0851264921370101</v>
      </c>
    </row>
    <row r="552" spans="1:16" x14ac:dyDescent="0.25">
      <c r="A552" t="s">
        <v>68</v>
      </c>
      <c r="B552" t="s">
        <v>70</v>
      </c>
      <c r="C552">
        <v>10</v>
      </c>
      <c r="D552" t="s">
        <v>114</v>
      </c>
      <c r="E552" t="s">
        <v>115</v>
      </c>
      <c r="F552" t="s">
        <v>73</v>
      </c>
      <c r="G552">
        <v>58.377519232356597</v>
      </c>
      <c r="H552">
        <v>0</v>
      </c>
      <c r="I55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50</v>
      </c>
      <c r="K552" s="5" cm="1">
        <f t="array" ref="K552">IFERROR(AVERAGE(IF((OutputTable[GroupByKey]=OutputTable[[#This Row],[GroupByKey]]),(OutputTable[GroupByKey]=OutputTable[[#This Row],[GroupByKey]])*OutputTable[RecordedValue])),0)</f>
        <v>51.698220416363682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24.242310647477964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552" s="5" cm="1">
        <f t="array" ref="O552">MIN(IF((OutputTable[GroupByKey]=OutputTable[[#This Row],[GroupByKey]]),(OutputTable[GroupByKey]=OutputTable[[#This Row],[GroupByKey]])*OutputTable[RecordedValue]))</f>
        <v>8.63909208412508</v>
      </c>
      <c r="P552" s="5" cm="1">
        <f t="array" ref="P552">MAX(IF((OutputTable[GroupByKey]=OutputTable[[#This Row],[GroupByKey]]),(OutputTable[GroupByKey]=OutputTable[[#This Row],[GroupByKey]])*OutputTable[RecordedValue]))</f>
        <v>125.107589528221</v>
      </c>
    </row>
    <row r="553" spans="1:16" x14ac:dyDescent="0.25">
      <c r="A553" t="s">
        <v>68</v>
      </c>
      <c r="B553" t="s">
        <v>70</v>
      </c>
      <c r="C553">
        <v>10</v>
      </c>
      <c r="D553" t="s">
        <v>116</v>
      </c>
      <c r="E553" t="s">
        <v>117</v>
      </c>
      <c r="F553" t="s">
        <v>73</v>
      </c>
      <c r="G553">
        <v>0</v>
      </c>
      <c r="H553">
        <v>0</v>
      </c>
      <c r="I55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50</v>
      </c>
      <c r="K553" s="5" cm="1">
        <f t="array" ref="K553">IFERROR(AVERAGE(IF((OutputTable[GroupByKey]=OutputTable[[#This Row],[GroupByKey]]),(OutputTable[GroupByKey]=OutputTable[[#This Row],[GroupByKey]])*OutputTable[RecordedValue])),0)</f>
        <v>0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0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3" s="5" cm="1">
        <f t="array" ref="O553">MIN(IF((OutputTable[GroupByKey]=OutputTable[[#This Row],[GroupByKey]]),(OutputTable[GroupByKey]=OutputTable[[#This Row],[GroupByKey]])*OutputTable[RecordedValue]))</f>
        <v>0</v>
      </c>
      <c r="P553" s="5" cm="1">
        <f t="array" ref="P553">MAX(IF((OutputTable[GroupByKey]=OutputTable[[#This Row],[GroupByKey]]),(OutputTable[GroupByKey]=OutputTable[[#This Row],[GroupByKey]])*OutputTable[RecordedValue]))</f>
        <v>0</v>
      </c>
    </row>
    <row r="554" spans="1:16" x14ac:dyDescent="0.25">
      <c r="A554" t="s">
        <v>68</v>
      </c>
      <c r="B554" t="s">
        <v>70</v>
      </c>
      <c r="C554">
        <v>10</v>
      </c>
      <c r="D554" t="s">
        <v>118</v>
      </c>
      <c r="E554" t="s">
        <v>119</v>
      </c>
      <c r="F554" t="s">
        <v>73</v>
      </c>
      <c r="G554">
        <v>8.9998392106432394</v>
      </c>
      <c r="H554">
        <v>0</v>
      </c>
      <c r="I55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50</v>
      </c>
      <c r="K554" s="5" cm="1">
        <f t="array" ref="K554">IFERROR(AVERAGE(IF((OutputTable[GroupByKey]=OutputTable[[#This Row],[GroupByKey]]),(OutputTable[GroupByKey]=OutputTable[[#This Row],[GroupByKey]])*OutputTable[RecordedValue])),0)</f>
        <v>13.164009358024151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23.71645868098383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554" s="5" cm="1">
        <f t="array" ref="O554">MIN(IF((OutputTable[GroupByKey]=OutputTable[[#This Row],[GroupByKey]]),(OutputTable[GroupByKey]=OutputTable[[#This Row],[GroupByKey]])*OutputTable[RecordedValue]))</f>
        <v>0</v>
      </c>
      <c r="P554" s="5" cm="1">
        <f t="array" ref="P554">MAX(IF((OutputTable[GroupByKey]=OutputTable[[#This Row],[GroupByKey]]),(OutputTable[GroupByKey]=OutputTable[[#This Row],[GroupByKey]])*OutputTable[RecordedValue]))</f>
        <v>143.511038213799</v>
      </c>
    </row>
    <row r="555" spans="1:16" x14ac:dyDescent="0.25">
      <c r="A555" t="s">
        <v>68</v>
      </c>
      <c r="B555" t="s">
        <v>70</v>
      </c>
      <c r="C555">
        <v>10</v>
      </c>
      <c r="D555" t="s">
        <v>120</v>
      </c>
      <c r="E555" t="s">
        <v>121</v>
      </c>
      <c r="F555" t="s">
        <v>73</v>
      </c>
      <c r="G555">
        <v>6</v>
      </c>
      <c r="H555">
        <v>0</v>
      </c>
      <c r="I55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50</v>
      </c>
      <c r="K555" s="5" cm="1">
        <f t="array" ref="K555">IFERROR(AVERAGE(IF((OutputTable[GroupByKey]=OutputTable[[#This Row],[GroupByKey]]),(OutputTable[GroupByKey]=OutputTable[[#This Row],[GroupByKey]])*OutputTable[RecordedValue])),0)</f>
        <v>9.74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3.3430402880233041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555" s="5" cm="1">
        <f t="array" ref="O555">MIN(IF((OutputTable[GroupByKey]=OutputTable[[#This Row],[GroupByKey]]),(OutputTable[GroupByKey]=OutputTable[[#This Row],[GroupByKey]])*OutputTable[RecordedValue]))</f>
        <v>4</v>
      </c>
      <c r="P555" s="5" cm="1">
        <f t="array" ref="P555">MAX(IF((OutputTable[GroupByKey]=OutputTable[[#This Row],[GroupByKey]]),(OutputTable[GroupByKey]=OutputTable[[#This Row],[GroupByKey]])*OutputTable[RecordedValue]))</f>
        <v>18</v>
      </c>
    </row>
    <row r="556" spans="1:16" x14ac:dyDescent="0.25">
      <c r="A556" t="s">
        <v>68</v>
      </c>
      <c r="B556" t="s">
        <v>70</v>
      </c>
      <c r="C556">
        <v>10</v>
      </c>
      <c r="D556" t="s">
        <v>122</v>
      </c>
      <c r="E556" t="s">
        <v>123</v>
      </c>
      <c r="F556" t="s">
        <v>73</v>
      </c>
      <c r="G556">
        <v>6</v>
      </c>
      <c r="H556">
        <v>0</v>
      </c>
      <c r="I55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50</v>
      </c>
      <c r="K556" s="5" cm="1">
        <f t="array" ref="K556">IFERROR(AVERAGE(IF((OutputTable[GroupByKey]=OutputTable[[#This Row],[GroupByKey]]),(OutputTable[GroupByKey]=OutputTable[[#This Row],[GroupByKey]])*OutputTable[RecordedValue])),0)</f>
        <v>9.6199999999999992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3.3557139816335075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556" s="5" cm="1">
        <f t="array" ref="O556">MIN(IF((OutputTable[GroupByKey]=OutputTable[[#This Row],[GroupByKey]]),(OutputTable[GroupByKey]=OutputTable[[#This Row],[GroupByKey]])*OutputTable[RecordedValue]))</f>
        <v>4</v>
      </c>
      <c r="P556" s="5" cm="1">
        <f t="array" ref="P556">MAX(IF((OutputTable[GroupByKey]=OutputTable[[#This Row],[GroupByKey]]),(OutputTable[GroupByKey]=OutputTable[[#This Row],[GroupByKey]])*OutputTable[RecordedValue]))</f>
        <v>18</v>
      </c>
    </row>
    <row r="557" spans="1:16" x14ac:dyDescent="0.25">
      <c r="A557" t="s">
        <v>68</v>
      </c>
      <c r="B557" t="s">
        <v>70</v>
      </c>
      <c r="C557">
        <v>10</v>
      </c>
      <c r="D557" t="s">
        <v>124</v>
      </c>
      <c r="E557" t="s">
        <v>125</v>
      </c>
      <c r="F557" t="s">
        <v>73</v>
      </c>
      <c r="G557">
        <v>0.97295865387261105</v>
      </c>
      <c r="H557">
        <v>0</v>
      </c>
      <c r="I55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50</v>
      </c>
      <c r="K557" s="5" cm="1">
        <f t="array" ref="K557">IFERROR(AVERAGE(IF((OutputTable[GroupByKey]=OutputTable[[#This Row],[GroupByKey]]),(OutputTable[GroupByKey]=OutputTable[[#This Row],[GroupByKey]])*OutputTable[RecordedValue])),0)</f>
        <v>0.86163700693939471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0.40403851079129915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557" s="5" cm="1">
        <f t="array" ref="O557">MIN(IF((OutputTable[GroupByKey]=OutputTable[[#This Row],[GroupByKey]]),(OutputTable[GroupByKey]=OutputTable[[#This Row],[GroupByKey]])*OutputTable[RecordedValue]))</f>
        <v>0.14398486806875099</v>
      </c>
      <c r="P557" s="5" cm="1">
        <f t="array" ref="P557">MAX(IF((OutputTable[GroupByKey]=OutputTable[[#This Row],[GroupByKey]]),(OutputTable[GroupByKey]=OutputTable[[#This Row],[GroupByKey]])*OutputTable[RecordedValue]))</f>
        <v>2.0851264921370101</v>
      </c>
    </row>
    <row r="558" spans="1:16" x14ac:dyDescent="0.25">
      <c r="A558" t="s">
        <v>68</v>
      </c>
      <c r="B558" t="s">
        <v>70</v>
      </c>
      <c r="C558">
        <v>10</v>
      </c>
      <c r="D558" t="s">
        <v>126</v>
      </c>
      <c r="E558" t="s">
        <v>127</v>
      </c>
      <c r="F558" t="s">
        <v>73</v>
      </c>
      <c r="G558">
        <v>67.377358442999906</v>
      </c>
      <c r="H558">
        <v>0</v>
      </c>
      <c r="I55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50</v>
      </c>
      <c r="K558" s="5" cm="1">
        <f t="array" ref="K558">IFERROR(AVERAGE(IF((OutputTable[GroupByKey]=OutputTable[[#This Row],[GroupByKey]]),(OutputTable[GroupByKey]=OutputTable[[#This Row],[GroupByKey]])*OutputTable[RecordedValue])),0)</f>
        <v>64.862229774387828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42.021678663543447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558" s="5" cm="1">
        <f t="array" ref="O558">MIN(IF((OutputTable[GroupByKey]=OutputTable[[#This Row],[GroupByKey]]),(OutputTable[GroupByKey]=OutputTable[[#This Row],[GroupByKey]])*OutputTable[RecordedValue]))</f>
        <v>12.5350884709043</v>
      </c>
      <c r="P558" s="5" cm="1">
        <f t="array" ref="P558">MAX(IF((OutputTable[GroupByKey]=OutputTable[[#This Row],[GroupByKey]]),(OutputTable[GroupByKey]=OutputTable[[#This Row],[GroupByKey]])*OutputTable[RecordedValue]))</f>
        <v>268.61862774202001</v>
      </c>
    </row>
    <row r="559" spans="1:16" x14ac:dyDescent="0.25">
      <c r="A559" t="s">
        <v>68</v>
      </c>
      <c r="B559" t="s">
        <v>70</v>
      </c>
      <c r="C559">
        <v>10</v>
      </c>
      <c r="D559" t="s">
        <v>128</v>
      </c>
      <c r="E559" t="s">
        <v>86</v>
      </c>
      <c r="F559" t="s">
        <v>129</v>
      </c>
      <c r="G559">
        <v>0</v>
      </c>
      <c r="H559">
        <v>0</v>
      </c>
      <c r="I55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50</v>
      </c>
      <c r="K559" s="5" cm="1">
        <f t="array" ref="K559">IFERROR(AVERAGE(IF((OutputTable[GroupByKey]=OutputTable[[#This Row],[GroupByKey]]),(OutputTable[GroupByKey]=OutputTable[[#This Row],[GroupByKey]])*OutputTable[RecordedValue])),0)</f>
        <v>0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0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9" s="5" cm="1">
        <f t="array" ref="O559">MIN(IF((OutputTable[GroupByKey]=OutputTable[[#This Row],[GroupByKey]]),(OutputTable[GroupByKey]=OutputTable[[#This Row],[GroupByKey]])*OutputTable[RecordedValue]))</f>
        <v>0</v>
      </c>
      <c r="P559" s="5" cm="1">
        <f t="array" ref="P559">MAX(IF((OutputTable[GroupByKey]=OutputTable[[#This Row],[GroupByKey]]),(OutputTable[GroupByKey]=OutputTable[[#This Row],[GroupByKey]])*OutputTable[RecordedValue]))</f>
        <v>0</v>
      </c>
    </row>
    <row r="560" spans="1:16" x14ac:dyDescent="0.25">
      <c r="A560" t="s">
        <v>68</v>
      </c>
      <c r="B560" t="s">
        <v>70</v>
      </c>
      <c r="C560">
        <v>10</v>
      </c>
      <c r="D560" t="s">
        <v>130</v>
      </c>
      <c r="E560" t="s">
        <v>89</v>
      </c>
      <c r="F560" t="s">
        <v>129</v>
      </c>
      <c r="G560">
        <v>0</v>
      </c>
      <c r="H560">
        <v>0</v>
      </c>
      <c r="I56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50</v>
      </c>
      <c r="K560" s="5" cm="1">
        <f t="array" ref="K560">IFERROR(AVERAGE(IF((OutputTable[GroupByKey]=OutputTable[[#This Row],[GroupByKey]]),(OutputTable[GroupByKey]=OutputTable[[#This Row],[GroupByKey]])*OutputTable[RecordedValue])),0)</f>
        <v>0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0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0" s="5" cm="1">
        <f t="array" ref="O560">MIN(IF((OutputTable[GroupByKey]=OutputTable[[#This Row],[GroupByKey]]),(OutputTable[GroupByKey]=OutputTable[[#This Row],[GroupByKey]])*OutputTable[RecordedValue]))</f>
        <v>0</v>
      </c>
      <c r="P560" s="5" cm="1">
        <f t="array" ref="P560">MAX(IF((OutputTable[GroupByKey]=OutputTable[[#This Row],[GroupByKey]]),(OutputTable[GroupByKey]=OutputTable[[#This Row],[GroupByKey]])*OutputTable[RecordedValue]))</f>
        <v>0</v>
      </c>
    </row>
    <row r="561" spans="1:16" x14ac:dyDescent="0.25">
      <c r="A561" t="s">
        <v>68</v>
      </c>
      <c r="B561" t="s">
        <v>70</v>
      </c>
      <c r="C561">
        <v>10</v>
      </c>
      <c r="D561" t="s">
        <v>131</v>
      </c>
      <c r="E561" t="s">
        <v>91</v>
      </c>
      <c r="F561" t="s">
        <v>129</v>
      </c>
      <c r="G561">
        <v>47.752517566599501</v>
      </c>
      <c r="H561">
        <v>0</v>
      </c>
      <c r="I56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50</v>
      </c>
      <c r="K561" s="5" cm="1">
        <f t="array" ref="K561">IFERROR(AVERAGE(IF((OutputTable[GroupByKey]=OutputTable[[#This Row],[GroupByKey]]),(OutputTable[GroupByKey]=OutputTable[[#This Row],[GroupByKey]])*OutputTable[RecordedValue])),0)</f>
        <v>47.555766264651346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2.7283894207102275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561" s="5" cm="1">
        <f t="array" ref="O561">MIN(IF((OutputTable[GroupByKey]=OutputTable[[#This Row],[GroupByKey]]),(OutputTable[GroupByKey]=OutputTable[[#This Row],[GroupByKey]])*OutputTable[RecordedValue]))</f>
        <v>42.116143251013803</v>
      </c>
      <c r="P561" s="5" cm="1">
        <f t="array" ref="P561">MAX(IF((OutputTable[GroupByKey]=OutputTable[[#This Row],[GroupByKey]]),(OutputTable[GroupByKey]=OutputTable[[#This Row],[GroupByKey]])*OutputTable[RecordedValue]))</f>
        <v>55.7665547747551</v>
      </c>
    </row>
    <row r="562" spans="1:16" x14ac:dyDescent="0.25">
      <c r="A562" t="s">
        <v>68</v>
      </c>
      <c r="B562" t="s">
        <v>70</v>
      </c>
      <c r="C562">
        <v>10</v>
      </c>
      <c r="D562" t="s">
        <v>132</v>
      </c>
      <c r="E562" t="s">
        <v>133</v>
      </c>
      <c r="F562" t="s">
        <v>129</v>
      </c>
      <c r="G562">
        <v>0</v>
      </c>
      <c r="H562">
        <v>0</v>
      </c>
      <c r="I56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50</v>
      </c>
      <c r="K562" s="5" cm="1">
        <f t="array" ref="K562">IFERROR(AVERAGE(IF((OutputTable[GroupByKey]=OutputTable[[#This Row],[GroupByKey]]),(OutputTable[GroupByKey]=OutputTable[[#This Row],[GroupByKey]])*OutputTable[RecordedValue])),0)</f>
        <v>0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0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2" s="5" cm="1">
        <f t="array" ref="O562">MIN(IF((OutputTable[GroupByKey]=OutputTable[[#This Row],[GroupByKey]]),(OutputTable[GroupByKey]=OutputTable[[#This Row],[GroupByKey]])*OutputTable[RecordedValue]))</f>
        <v>0</v>
      </c>
      <c r="P562" s="5" cm="1">
        <f t="array" ref="P562">MAX(IF((OutputTable[GroupByKey]=OutputTable[[#This Row],[GroupByKey]]),(OutputTable[GroupByKey]=OutputTable[[#This Row],[GroupByKey]])*OutputTable[RecordedValue]))</f>
        <v>0</v>
      </c>
    </row>
    <row r="563" spans="1:16" x14ac:dyDescent="0.25">
      <c r="A563" t="s">
        <v>68</v>
      </c>
      <c r="B563" t="s">
        <v>70</v>
      </c>
      <c r="C563">
        <v>10</v>
      </c>
      <c r="D563" t="s">
        <v>134</v>
      </c>
      <c r="E563" t="s">
        <v>95</v>
      </c>
      <c r="F563" t="s">
        <v>129</v>
      </c>
      <c r="G563">
        <v>47.752517566599501</v>
      </c>
      <c r="H563">
        <v>0</v>
      </c>
      <c r="I563" s="5" t="str">
        <f>OutputTable[[#This Row],[ProjectName]]&amp;OutputTable[[#This Row],[Name]]&amp;OutputTable[[#This Row],[Type]]&amp;OutputTable[[#This Row],[Source]]</f>
        <v>Airport Security AnalysisAll Entities.VACostVA CostSystem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50</v>
      </c>
      <c r="K563" s="5" cm="1">
        <f t="array" ref="K563">IFERROR(AVERAGE(IF((OutputTable[GroupByKey]=OutputTable[[#This Row],[GroupByKey]]),(OutputTable[GroupByKey]=OutputTable[[#This Row],[GroupByKey]])*OutputTable[RecordedValue])),0)</f>
        <v>47.555766264651346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2.7283894207102275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563" s="5" cm="1">
        <f t="array" ref="O563">MIN(IF((OutputTable[GroupByKey]=OutputTable[[#This Row],[GroupByKey]]),(OutputTable[GroupByKey]=OutputTable[[#This Row],[GroupByKey]])*OutputTable[RecordedValue]))</f>
        <v>42.116143251013803</v>
      </c>
      <c r="P563" s="5" cm="1">
        <f t="array" ref="P563">MAX(IF((OutputTable[GroupByKey]=OutputTable[[#This Row],[GroupByKey]]),(OutputTable[GroupByKey]=OutputTable[[#This Row],[GroupByKey]])*OutputTable[RecordedValue]))</f>
        <v>55.7665547747551</v>
      </c>
    </row>
    <row r="564" spans="1:16" x14ac:dyDescent="0.25">
      <c r="A564" t="s">
        <v>68</v>
      </c>
      <c r="B564" t="s">
        <v>70</v>
      </c>
      <c r="C564">
        <v>10</v>
      </c>
      <c r="D564" t="s">
        <v>135</v>
      </c>
      <c r="E564" t="s">
        <v>97</v>
      </c>
      <c r="F564" t="s">
        <v>129</v>
      </c>
      <c r="G564">
        <v>0</v>
      </c>
      <c r="H564">
        <v>0</v>
      </c>
      <c r="I56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50</v>
      </c>
      <c r="K564" s="5" cm="1">
        <f t="array" ref="K564">IFERROR(AVERAGE(IF((OutputTable[GroupByKey]=OutputTable[[#This Row],[GroupByKey]]),(OutputTable[GroupByKey]=OutputTable[[#This Row],[GroupByKey]])*OutputTable[RecordedValue])),0)</f>
        <v>0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0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4" s="5" cm="1">
        <f t="array" ref="O564">MIN(IF((OutputTable[GroupByKey]=OutputTable[[#This Row],[GroupByKey]]),(OutputTable[GroupByKey]=OutputTable[[#This Row],[GroupByKey]])*OutputTable[RecordedValue]))</f>
        <v>0</v>
      </c>
      <c r="P564" s="5" cm="1">
        <f t="array" ref="P564">MAX(IF((OutputTable[GroupByKey]=OutputTable[[#This Row],[GroupByKey]]),(OutputTable[GroupByKey]=OutputTable[[#This Row],[GroupByKey]])*OutputTable[RecordedValue]))</f>
        <v>0</v>
      </c>
    </row>
    <row r="565" spans="1:16" x14ac:dyDescent="0.25">
      <c r="A565" t="s">
        <v>68</v>
      </c>
      <c r="B565" t="s">
        <v>70</v>
      </c>
      <c r="C565">
        <v>10</v>
      </c>
      <c r="D565" t="s">
        <v>136</v>
      </c>
      <c r="E565" t="s">
        <v>137</v>
      </c>
      <c r="F565" t="s">
        <v>129</v>
      </c>
      <c r="G565">
        <v>47.752517566599501</v>
      </c>
      <c r="H565">
        <v>0</v>
      </c>
      <c r="I56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50</v>
      </c>
      <c r="K565" s="5" cm="1">
        <f t="array" ref="K565">IFERROR(AVERAGE(IF((OutputTable[GroupByKey]=OutputTable[[#This Row],[GroupByKey]]),(OutputTable[GroupByKey]=OutputTable[[#This Row],[GroupByKey]])*OutputTable[RecordedValue])),0)</f>
        <v>47.555766264651339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2.7283894207102439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565" s="5" cm="1">
        <f t="array" ref="O565">MIN(IF((OutputTable[GroupByKey]=OutputTable[[#This Row],[GroupByKey]]),(OutputTable[GroupByKey]=OutputTable[[#This Row],[GroupByKey]])*OutputTable[RecordedValue]))</f>
        <v>42.116143251013703</v>
      </c>
      <c r="P565" s="5" cm="1">
        <f t="array" ref="P565">MAX(IF((OutputTable[GroupByKey]=OutputTable[[#This Row],[GroupByKey]]),(OutputTable[GroupByKey]=OutputTable[[#This Row],[GroupByKey]])*OutputTable[RecordedValue]))</f>
        <v>55.7665547747551</v>
      </c>
    </row>
    <row r="566" spans="1:16" x14ac:dyDescent="0.25">
      <c r="A566" t="s">
        <v>68</v>
      </c>
      <c r="B566" t="s">
        <v>70</v>
      </c>
      <c r="C566">
        <v>10</v>
      </c>
      <c r="D566" t="s">
        <v>138</v>
      </c>
      <c r="E566" t="s">
        <v>139</v>
      </c>
      <c r="F566" t="s">
        <v>129</v>
      </c>
      <c r="G566">
        <v>24.053854449844099</v>
      </c>
      <c r="H566">
        <v>0</v>
      </c>
      <c r="I56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50</v>
      </c>
      <c r="K566" s="5" cm="1">
        <f t="array" ref="K566">IFERROR(AVERAGE(IF((OutputTable[GroupByKey]=OutputTable[[#This Row],[GroupByKey]]),(OutputTable[GroupByKey]=OutputTable[[#This Row],[GroupByKey]])*OutputTable[RecordedValue])),0)</f>
        <v>24.153751225057032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2.790438932514745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566" s="5" cm="1">
        <f t="array" ref="O566">MIN(IF((OutputTable[GroupByKey]=OutputTable[[#This Row],[GroupByKey]]),(OutputTable[GroupByKey]=OutputTable[[#This Row],[GroupByKey]])*OutputTable[RecordedValue]))</f>
        <v>16.206469520089399</v>
      </c>
      <c r="P566" s="5" cm="1">
        <f t="array" ref="P566">MAX(IF((OutputTable[GroupByKey]=OutputTable[[#This Row],[GroupByKey]]),(OutputTable[GroupByKey]=OutputTable[[#This Row],[GroupByKey]])*OutputTable[RecordedValue]))</f>
        <v>29.8247121613243</v>
      </c>
    </row>
    <row r="567" spans="1:16" x14ac:dyDescent="0.25">
      <c r="A567" t="s">
        <v>68</v>
      </c>
      <c r="B567" t="s">
        <v>70</v>
      </c>
      <c r="C567">
        <v>10</v>
      </c>
      <c r="D567" t="s">
        <v>140</v>
      </c>
      <c r="E567" t="s">
        <v>91</v>
      </c>
      <c r="F567" t="s">
        <v>129</v>
      </c>
      <c r="G567">
        <v>71.806372016443504</v>
      </c>
      <c r="H567">
        <v>0</v>
      </c>
      <c r="I56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50</v>
      </c>
      <c r="K567" s="5" cm="1">
        <f t="array" ref="K567">IFERROR(AVERAGE(IF((OutputTable[GroupByKey]=OutputTable[[#This Row],[GroupByKey]]),(OutputTable[GroupByKey]=OutputTable[[#This Row],[GroupByKey]])*OutputTable[RecordedValue])),0)</f>
        <v>71.709517489708347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0.25019982121987089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567" s="5" cm="1">
        <f t="array" ref="O567">MIN(IF((OutputTable[GroupByKey]=OutputTable[[#This Row],[GroupByKey]]),(OutputTable[GroupByKey]=OutputTable[[#This Row],[GroupByKey]])*OutputTable[RecordedValue]))</f>
        <v>70.826954480567906</v>
      </c>
      <c r="P567" s="5" cm="1">
        <f t="array" ref="P567">MAX(IF((OutputTable[GroupByKey]=OutputTable[[#This Row],[GroupByKey]]),(OutputTable[GroupByKey]=OutputTable[[#This Row],[GroupByKey]])*OutputTable[RecordedValue]))</f>
        <v>72</v>
      </c>
    </row>
    <row r="568" spans="1:16" x14ac:dyDescent="0.25">
      <c r="A568" t="s">
        <v>68</v>
      </c>
      <c r="B568" t="s">
        <v>70</v>
      </c>
      <c r="C568">
        <v>10</v>
      </c>
      <c r="D568" t="s">
        <v>141</v>
      </c>
      <c r="E568" t="s">
        <v>142</v>
      </c>
      <c r="F568" t="s">
        <v>129</v>
      </c>
      <c r="G568">
        <v>0</v>
      </c>
      <c r="H568">
        <v>0</v>
      </c>
      <c r="I56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50</v>
      </c>
      <c r="K568" s="5" cm="1">
        <f t="array" ref="K568">IFERROR(AVERAGE(IF((OutputTable[GroupByKey]=OutputTable[[#This Row],[GroupByKey]]),(OutputTable[GroupByKey]=OutputTable[[#This Row],[GroupByKey]])*OutputTable[RecordedValue])),0)</f>
        <v>0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0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8" s="5" cm="1">
        <f t="array" ref="O568">MIN(IF((OutputTable[GroupByKey]=OutputTable[[#This Row],[GroupByKey]]),(OutputTable[GroupByKey]=OutputTable[[#This Row],[GroupByKey]])*OutputTable[RecordedValue]))</f>
        <v>0</v>
      </c>
      <c r="P568" s="5" cm="1">
        <f t="array" ref="P568">MAX(IF((OutputTable[GroupByKey]=OutputTable[[#This Row],[GroupByKey]]),(OutputTable[GroupByKey]=OutputTable[[#This Row],[GroupByKey]])*OutputTable[RecordedValue]))</f>
        <v>0</v>
      </c>
    </row>
    <row r="569" spans="1:16" x14ac:dyDescent="0.25">
      <c r="A569" t="s">
        <v>68</v>
      </c>
      <c r="B569" t="s">
        <v>70</v>
      </c>
      <c r="C569">
        <v>10</v>
      </c>
      <c r="D569" t="s">
        <v>143</v>
      </c>
      <c r="E569" t="s">
        <v>113</v>
      </c>
      <c r="F569" t="s">
        <v>73</v>
      </c>
      <c r="G569">
        <v>8.7380538816195905</v>
      </c>
      <c r="H569">
        <v>0</v>
      </c>
      <c r="I56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50</v>
      </c>
      <c r="K569" s="5" cm="1">
        <f t="array" ref="K569">IFERROR(AVERAGE(IF((OutputTable[GroupByKey]=OutputTable[[#This Row],[GroupByKey]]),(OutputTable[GroupByKey]=OutputTable[[#This Row],[GroupByKey]])*OutputTable[RecordedValue])),0)</f>
        <v>8.9631102244031808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0.49581158155018401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569" s="5" cm="1">
        <f t="array" ref="O569">MIN(IF((OutputTable[GroupByKey]=OutputTable[[#This Row],[GroupByKey]]),(OutputTable[GroupByKey]=OutputTable[[#This Row],[GroupByKey]])*OutputTable[RecordedValue]))</f>
        <v>7.9225733441578896</v>
      </c>
      <c r="P569" s="5" cm="1">
        <f t="array" ref="P569">MAX(IF((OutputTable[GroupByKey]=OutputTable[[#This Row],[GroupByKey]]),(OutputTable[GroupByKey]=OutputTable[[#This Row],[GroupByKey]])*OutputTable[RecordedValue]))</f>
        <v>9.9777504987156593</v>
      </c>
    </row>
    <row r="570" spans="1:16" x14ac:dyDescent="0.25">
      <c r="A570" t="s">
        <v>68</v>
      </c>
      <c r="B570" t="s">
        <v>70</v>
      </c>
      <c r="C570">
        <v>10</v>
      </c>
      <c r="D570" t="s">
        <v>144</v>
      </c>
      <c r="E570" t="s">
        <v>115</v>
      </c>
      <c r="F570" t="s">
        <v>73</v>
      </c>
      <c r="G570">
        <v>524.28323289717605</v>
      </c>
      <c r="H570">
        <v>0</v>
      </c>
      <c r="I57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50</v>
      </c>
      <c r="K570" s="5" cm="1">
        <f t="array" ref="K570">IFERROR(AVERAGE(IF((OutputTable[GroupByKey]=OutputTable[[#This Row],[GroupByKey]]),(OutputTable[GroupByKey]=OutputTable[[#This Row],[GroupByKey]])*OutputTable[RecordedValue])),0)</f>
        <v>537.78661346419096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29.748694893010981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570" s="5" cm="1">
        <f t="array" ref="O570">MIN(IF((OutputTable[GroupByKey]=OutputTable[[#This Row],[GroupByKey]]),(OutputTable[GroupByKey]=OutputTable[[#This Row],[GroupByKey]])*OutputTable[RecordedValue]))</f>
        <v>475.35440064947397</v>
      </c>
      <c r="P570" s="5" cm="1">
        <f t="array" ref="P570">MAX(IF((OutputTable[GroupByKey]=OutputTable[[#This Row],[GroupByKey]]),(OutputTable[GroupByKey]=OutputTable[[#This Row],[GroupByKey]])*OutputTable[RecordedValue]))</f>
        <v>598.66502992293999</v>
      </c>
    </row>
    <row r="571" spans="1:16" x14ac:dyDescent="0.25">
      <c r="A571" t="s">
        <v>68</v>
      </c>
      <c r="B571" t="s">
        <v>70</v>
      </c>
      <c r="C571">
        <v>10</v>
      </c>
      <c r="D571" t="s">
        <v>145</v>
      </c>
      <c r="E571" t="s">
        <v>117</v>
      </c>
      <c r="F571" t="s">
        <v>73</v>
      </c>
      <c r="G571">
        <v>0</v>
      </c>
      <c r="H571">
        <v>0</v>
      </c>
      <c r="I57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50</v>
      </c>
      <c r="K571" s="5" cm="1">
        <f t="array" ref="K571">IFERROR(AVERAGE(IF((OutputTable[GroupByKey]=OutputTable[[#This Row],[GroupByKey]]),(OutputTable[GroupByKey]=OutputTable[[#This Row],[GroupByKey]])*OutputTable[RecordedValue])),0)</f>
        <v>0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0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s="5" cm="1">
        <f t="array" ref="O571">MIN(IF((OutputTable[GroupByKey]=OutputTable[[#This Row],[GroupByKey]]),(OutputTable[GroupByKey]=OutputTable[[#This Row],[GroupByKey]])*OutputTable[RecordedValue]))</f>
        <v>0</v>
      </c>
      <c r="P571" s="5" cm="1">
        <f t="array" ref="P571">MAX(IF((OutputTable[GroupByKey]=OutputTable[[#This Row],[GroupByKey]]),(OutputTable[GroupByKey]=OutputTable[[#This Row],[GroupByKey]])*OutputTable[RecordedValue]))</f>
        <v>0</v>
      </c>
    </row>
    <row r="572" spans="1:16" x14ac:dyDescent="0.25">
      <c r="A572" t="s">
        <v>68</v>
      </c>
      <c r="B572" t="s">
        <v>70</v>
      </c>
      <c r="C572">
        <v>10</v>
      </c>
      <c r="D572" t="s">
        <v>146</v>
      </c>
      <c r="E572" t="s">
        <v>119</v>
      </c>
      <c r="F572" t="s">
        <v>73</v>
      </c>
      <c r="G572">
        <v>70.184771861315895</v>
      </c>
      <c r="H572">
        <v>0</v>
      </c>
      <c r="I57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50</v>
      </c>
      <c r="K572" s="5" cm="1">
        <f t="array" ref="K572">IFERROR(AVERAGE(IF((OutputTable[GroupByKey]=OutputTable[[#This Row],[GroupByKey]]),(OutputTable[GroupByKey]=OutputTable[[#This Row],[GroupByKey]])*OutputTable[RecordedValue])),0)</f>
        <v>131.6987252883157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195.03180772236345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572" s="5" cm="1">
        <f t="array" ref="O572">MIN(IF((OutputTable[GroupByKey]=OutputTable[[#This Row],[GroupByKey]]),(OutputTable[GroupByKey]=OutputTable[[#This Row],[GroupByKey]])*OutputTable[RecordedValue]))</f>
        <v>10.054421984212899</v>
      </c>
      <c r="P572" s="5" cm="1">
        <f t="array" ref="P572">MAX(IF((OutputTable[GroupByKey]=OutputTable[[#This Row],[GroupByKey]]),(OutputTable[GroupByKey]=OutputTable[[#This Row],[GroupByKey]])*OutputTable[RecordedValue]))</f>
        <v>1200.8160491271699</v>
      </c>
    </row>
    <row r="573" spans="1:16" x14ac:dyDescent="0.25">
      <c r="A573" t="s">
        <v>68</v>
      </c>
      <c r="B573" t="s">
        <v>70</v>
      </c>
      <c r="C573">
        <v>10</v>
      </c>
      <c r="D573" t="s">
        <v>147</v>
      </c>
      <c r="E573" t="s">
        <v>121</v>
      </c>
      <c r="F573" t="s">
        <v>73</v>
      </c>
      <c r="G573">
        <v>145</v>
      </c>
      <c r="H573">
        <v>0</v>
      </c>
      <c r="I57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50</v>
      </c>
      <c r="K573" s="5" cm="1">
        <f t="array" ref="K573">IFERROR(AVERAGE(IF((OutputTable[GroupByKey]=OutputTable[[#This Row],[GroupByKey]]),(OutputTable[GroupByKey]=OutputTable[[#This Row],[GroupByKey]])*OutputTable[RecordedValue])),0)</f>
        <v>145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0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3" s="5" cm="1">
        <f t="array" ref="O573">MIN(IF((OutputTable[GroupByKey]=OutputTable[[#This Row],[GroupByKey]]),(OutputTable[GroupByKey]=OutputTable[[#This Row],[GroupByKey]])*OutputTable[RecordedValue]))</f>
        <v>145</v>
      </c>
      <c r="P573" s="5" cm="1">
        <f t="array" ref="P573">MAX(IF((OutputTable[GroupByKey]=OutputTable[[#This Row],[GroupByKey]]),(OutputTable[GroupByKey]=OutputTable[[#This Row],[GroupByKey]])*OutputTable[RecordedValue]))</f>
        <v>145</v>
      </c>
    </row>
    <row r="574" spans="1:16" x14ac:dyDescent="0.25">
      <c r="A574" t="s">
        <v>68</v>
      </c>
      <c r="B574" t="s">
        <v>70</v>
      </c>
      <c r="C574">
        <v>10</v>
      </c>
      <c r="D574" t="s">
        <v>148</v>
      </c>
      <c r="E574" t="s">
        <v>123</v>
      </c>
      <c r="F574" t="s">
        <v>73</v>
      </c>
      <c r="G574">
        <v>144</v>
      </c>
      <c r="H574">
        <v>0</v>
      </c>
      <c r="I57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50</v>
      </c>
      <c r="K574" s="5" cm="1">
        <f t="array" ref="K574">IFERROR(AVERAGE(IF((OutputTable[GroupByKey]=OutputTable[[#This Row],[GroupByKey]]),(OutputTable[GroupByKey]=OutputTable[[#This Row],[GroupByKey]])*OutputTable[RecordedValue])),0)</f>
        <v>143.58000000000001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0.67279496224666424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574" s="5" cm="1">
        <f t="array" ref="O574">MIN(IF((OutputTable[GroupByKey]=OutputTable[[#This Row],[GroupByKey]]),(OutputTable[GroupByKey]=OutputTable[[#This Row],[GroupByKey]])*OutputTable[RecordedValue]))</f>
        <v>142</v>
      </c>
      <c r="P574" s="5" cm="1">
        <f t="array" ref="P574">MAX(IF((OutputTable[GroupByKey]=OutputTable[[#This Row],[GroupByKey]]),(OutputTable[GroupByKey]=OutputTable[[#This Row],[GroupByKey]])*OutputTable[RecordedValue]))</f>
        <v>144</v>
      </c>
    </row>
    <row r="575" spans="1:16" x14ac:dyDescent="0.25">
      <c r="A575" t="s">
        <v>68</v>
      </c>
      <c r="B575" t="s">
        <v>70</v>
      </c>
      <c r="C575">
        <v>10</v>
      </c>
      <c r="D575" t="s">
        <v>149</v>
      </c>
      <c r="E575" t="s">
        <v>125</v>
      </c>
      <c r="F575" t="s">
        <v>73</v>
      </c>
      <c r="G575">
        <v>8.7380538816195905</v>
      </c>
      <c r="H575">
        <v>0</v>
      </c>
      <c r="I57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50</v>
      </c>
      <c r="K575" s="5" cm="1">
        <f t="array" ref="K575">IFERROR(AVERAGE(IF((OutputTable[GroupByKey]=OutputTable[[#This Row],[GroupByKey]]),(OutputTable[GroupByKey]=OutputTable[[#This Row],[GroupByKey]])*OutputTable[RecordedValue])),0)</f>
        <v>8.9631102244031808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0.49581158155018401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575" s="5" cm="1">
        <f t="array" ref="O575">MIN(IF((OutputTable[GroupByKey]=OutputTable[[#This Row],[GroupByKey]]),(OutputTable[GroupByKey]=OutputTable[[#This Row],[GroupByKey]])*OutputTable[RecordedValue]))</f>
        <v>7.9225733441578896</v>
      </c>
      <c r="P575" s="5" cm="1">
        <f t="array" ref="P575">MAX(IF((OutputTable[GroupByKey]=OutputTable[[#This Row],[GroupByKey]]),(OutputTable[GroupByKey]=OutputTable[[#This Row],[GroupByKey]])*OutputTable[RecordedValue]))</f>
        <v>9.9777504987156593</v>
      </c>
    </row>
    <row r="576" spans="1:16" x14ac:dyDescent="0.25">
      <c r="A576" t="s">
        <v>68</v>
      </c>
      <c r="B576" t="s">
        <v>70</v>
      </c>
      <c r="C576">
        <v>10</v>
      </c>
      <c r="D576" t="s">
        <v>150</v>
      </c>
      <c r="E576" t="s">
        <v>127</v>
      </c>
      <c r="F576" t="s">
        <v>73</v>
      </c>
      <c r="G576">
        <v>594.46800475849102</v>
      </c>
      <c r="H576">
        <v>0</v>
      </c>
      <c r="I57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50</v>
      </c>
      <c r="K576" s="5" cm="1">
        <f t="array" ref="K576">IFERROR(AVERAGE(IF((OutputTable[GroupByKey]=OutputTable[[#This Row],[GroupByKey]]),(OutputTable[GroupByKey]=OutputTable[[#This Row],[GroupByKey]])*OutputTable[RecordedValue])),0)</f>
        <v>669.48533875250666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209.81217768405702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576" s="5" cm="1">
        <f t="array" ref="O576">MIN(IF((OutputTable[GroupByKey]=OutputTable[[#This Row],[GroupByKey]]),(OutputTable[GroupByKey]=OutputTable[[#This Row],[GroupByKey]])*OutputTable[RecordedValue]))</f>
        <v>507.16931004698603</v>
      </c>
      <c r="P576" s="5" cm="1">
        <f t="array" ref="P576">MAX(IF((OutputTable[GroupByKey]=OutputTable[[#This Row],[GroupByKey]]),(OutputTable[GroupByKey]=OutputTable[[#This Row],[GroupByKey]])*OutputTable[RecordedValue]))</f>
        <v>1790.3663033289099</v>
      </c>
    </row>
    <row r="577" spans="1:16" x14ac:dyDescent="0.25">
      <c r="A577" t="s">
        <v>68</v>
      </c>
      <c r="B577" t="s">
        <v>70</v>
      </c>
      <c r="C577">
        <v>10</v>
      </c>
      <c r="D577" t="s">
        <v>151</v>
      </c>
      <c r="E577" t="s">
        <v>121</v>
      </c>
      <c r="F577" t="s">
        <v>87</v>
      </c>
      <c r="G577">
        <v>145</v>
      </c>
      <c r="H577">
        <v>0</v>
      </c>
      <c r="I577" s="5" t="str">
        <f>OutputTable[[#This Row],[ProjectName]]&amp;OutputTable[[#This Row],[Name]]&amp;OutputTable[[#This Row],[Type]]&amp;OutputTable[[#This Row],[Source]]</f>
        <v>Airport Security AnalysisEntity 1.NumberInNumber InEntity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50</v>
      </c>
      <c r="K577" s="5" cm="1">
        <f t="array" ref="K577">IFERROR(AVERAGE(IF((OutputTable[GroupByKey]=OutputTable[[#This Row],[GroupByKey]]),(OutputTable[GroupByKey]=OutputTable[[#This Row],[GroupByKey]])*OutputTable[RecordedValue])),0)</f>
        <v>145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0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7" s="5" cm="1">
        <f t="array" ref="O577">MIN(IF((OutputTable[GroupByKey]=OutputTable[[#This Row],[GroupByKey]]),(OutputTable[GroupByKey]=OutputTable[[#This Row],[GroupByKey]])*OutputTable[RecordedValue]))</f>
        <v>145</v>
      </c>
      <c r="P577" s="5" cm="1">
        <f t="array" ref="P577">MAX(IF((OutputTable[GroupByKey]=OutputTable[[#This Row],[GroupByKey]]),(OutputTable[GroupByKey]=OutputTable[[#This Row],[GroupByKey]])*OutputTable[RecordedValue]))</f>
        <v>145</v>
      </c>
    </row>
    <row r="578" spans="1:16" x14ac:dyDescent="0.25">
      <c r="A578" t="s">
        <v>68</v>
      </c>
      <c r="B578" t="s">
        <v>70</v>
      </c>
      <c r="C578">
        <v>10</v>
      </c>
      <c r="D578" t="s">
        <v>152</v>
      </c>
      <c r="E578" t="s">
        <v>123</v>
      </c>
      <c r="F578" t="s">
        <v>87</v>
      </c>
      <c r="G578">
        <v>142</v>
      </c>
      <c r="H578">
        <v>0</v>
      </c>
      <c r="I57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50</v>
      </c>
      <c r="K578" s="5" cm="1">
        <f t="array" ref="K578">IFERROR(AVERAGE(IF((OutputTable[GroupByKey]=OutputTable[[#This Row],[GroupByKey]]),(OutputTable[GroupByKey]=OutputTable[[#This Row],[GroupByKey]])*OutputTable[RecordedValue])),0)</f>
        <v>141.38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1.9988772358705846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578" s="5" cm="1">
        <f t="array" ref="O578">MIN(IF((OutputTable[GroupByKey]=OutputTable[[#This Row],[GroupByKey]]),(OutputTable[GroupByKey]=OutputTable[[#This Row],[GroupByKey]])*OutputTable[RecordedValue]))</f>
        <v>134</v>
      </c>
      <c r="P578" s="5" cm="1">
        <f t="array" ref="P578">MAX(IF((OutputTable[GroupByKey]=OutputTable[[#This Row],[GroupByKey]]),(OutputTable[GroupByKey]=OutputTable[[#This Row],[GroupByKey]])*OutputTable[RecordedValue]))</f>
        <v>144</v>
      </c>
    </row>
    <row r="579" spans="1:16" x14ac:dyDescent="0.25">
      <c r="A579" t="s">
        <v>68</v>
      </c>
      <c r="B579" t="s">
        <v>70</v>
      </c>
      <c r="C579">
        <v>10</v>
      </c>
      <c r="D579" t="s">
        <v>153</v>
      </c>
      <c r="E579" t="s">
        <v>113</v>
      </c>
      <c r="F579" t="s">
        <v>73</v>
      </c>
      <c r="G579">
        <v>1.3810897713926999</v>
      </c>
      <c r="H579">
        <v>0</v>
      </c>
      <c r="I579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50</v>
      </c>
      <c r="K579" s="5" cm="1">
        <f t="array" ref="K579">IFERROR(AVERAGE(IF((OutputTable[GroupByKey]=OutputTable[[#This Row],[GroupByKey]]),(OutputTable[GroupByKey]=OutputTable[[#This Row],[GroupByKey]])*OutputTable[RecordedValue])),0)</f>
        <v>1.713056712445395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0.74877386075301833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579" s="5" cm="1">
        <f t="array" ref="O579">MIN(IF((OutputTable[GroupByKey]=OutputTable[[#This Row],[GroupByKey]]),(OutputTable[GroupByKey]=OutputTable[[#This Row],[GroupByKey]])*OutputTable[RecordedValue]))</f>
        <v>0.396443199122197</v>
      </c>
      <c r="P579" s="5" cm="1">
        <f t="array" ref="P579">MAX(IF((OutputTable[GroupByKey]=OutputTable[[#This Row],[GroupByKey]]),(OutputTable[GroupByKey]=OutputTable[[#This Row],[GroupByKey]])*OutputTable[RecordedValue]))</f>
        <v>4.3293745592479498</v>
      </c>
    </row>
    <row r="580" spans="1:16" x14ac:dyDescent="0.25">
      <c r="A580" t="s">
        <v>68</v>
      </c>
      <c r="B580" t="s">
        <v>70</v>
      </c>
      <c r="C580">
        <v>10</v>
      </c>
      <c r="D580" t="s">
        <v>154</v>
      </c>
      <c r="E580" t="s">
        <v>115</v>
      </c>
      <c r="F580" t="s">
        <v>73</v>
      </c>
      <c r="G580">
        <v>41.432693141781002</v>
      </c>
      <c r="H580">
        <v>0</v>
      </c>
      <c r="I580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50</v>
      </c>
      <c r="K580" s="5" cm="1">
        <f t="array" ref="K580">IFERROR(AVERAGE(IF((OutputTable[GroupByKey]=OutputTable[[#This Row],[GroupByKey]]),(OutputTable[GroupByKey]=OutputTable[[#This Row],[GroupByKey]])*OutputTable[RecordedValue])),0)</f>
        <v>51.391701373361848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22.463215822590577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580" s="5" cm="1">
        <f t="array" ref="O580">MIN(IF((OutputTable[GroupByKey]=OutputTable[[#This Row],[GroupByKey]]),(OutputTable[GroupByKey]=OutputTable[[#This Row],[GroupByKey]])*OutputTable[RecordedValue]))</f>
        <v>11.8932959736659</v>
      </c>
      <c r="P580" s="5" cm="1">
        <f t="array" ref="P580">MAX(IF((OutputTable[GroupByKey]=OutputTable[[#This Row],[GroupByKey]]),(OutputTable[GroupByKey]=OutputTable[[#This Row],[GroupByKey]])*OutputTable[RecordedValue]))</f>
        <v>129.881236777438</v>
      </c>
    </row>
    <row r="581" spans="1:16" x14ac:dyDescent="0.25">
      <c r="A581" t="s">
        <v>68</v>
      </c>
      <c r="B581" t="s">
        <v>70</v>
      </c>
      <c r="C581">
        <v>10</v>
      </c>
      <c r="D581" t="s">
        <v>155</v>
      </c>
      <c r="E581" t="s">
        <v>117</v>
      </c>
      <c r="F581" t="s">
        <v>73</v>
      </c>
      <c r="G581">
        <v>0</v>
      </c>
      <c r="H581">
        <v>0</v>
      </c>
      <c r="I581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50</v>
      </c>
      <c r="K581" s="5" cm="1">
        <f t="array" ref="K581">IFERROR(AVERAGE(IF((OutputTable[GroupByKey]=OutputTable[[#This Row],[GroupByKey]]),(OutputTable[GroupByKey]=OutputTable[[#This Row],[GroupByKey]])*OutputTable[RecordedValue])),0)</f>
        <v>0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0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1" s="5" cm="1">
        <f t="array" ref="O581">MIN(IF((OutputTable[GroupByKey]=OutputTable[[#This Row],[GroupByKey]]),(OutputTable[GroupByKey]=OutputTable[[#This Row],[GroupByKey]])*OutputTable[RecordedValue]))</f>
        <v>0</v>
      </c>
      <c r="P581" s="5" cm="1">
        <f t="array" ref="P581">MAX(IF((OutputTable[GroupByKey]=OutputTable[[#This Row],[GroupByKey]]),(OutputTable[GroupByKey]=OutputTable[[#This Row],[GroupByKey]])*OutputTable[RecordedValue]))</f>
        <v>0</v>
      </c>
    </row>
    <row r="582" spans="1:16" x14ac:dyDescent="0.25">
      <c r="A582" t="s">
        <v>68</v>
      </c>
      <c r="B582" t="s">
        <v>70</v>
      </c>
      <c r="C582">
        <v>10</v>
      </c>
      <c r="D582" t="s">
        <v>156</v>
      </c>
      <c r="E582" t="s">
        <v>119</v>
      </c>
      <c r="F582" t="s">
        <v>73</v>
      </c>
      <c r="G582">
        <v>8.0980431316228305</v>
      </c>
      <c r="H582">
        <v>0</v>
      </c>
      <c r="I582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50</v>
      </c>
      <c r="K582" s="5" cm="1">
        <f t="array" ref="K582">IFERROR(AVERAGE(IF((OutputTable[GroupByKey]=OutputTable[[#This Row],[GroupByKey]]),(OutputTable[GroupByKey]=OutputTable[[#This Row],[GroupByKey]])*OutputTable[RecordedValue])),0)</f>
        <v>10.739644005751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15.385582994074571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582" s="5" cm="1">
        <f t="array" ref="O582">MIN(IF((OutputTable[GroupByKey]=OutputTable[[#This Row],[GroupByKey]]),(OutputTable[GroupByKey]=OutputTable[[#This Row],[GroupByKey]])*OutputTable[RecordedValue]))</f>
        <v>0</v>
      </c>
      <c r="P582" s="5" cm="1">
        <f t="array" ref="P582">MAX(IF((OutputTable[GroupByKey]=OutputTable[[#This Row],[GroupByKey]]),(OutputTable[GroupByKey]=OutputTable[[#This Row],[GroupByKey]])*OutputTable[RecordedValue]))</f>
        <v>76.907804000367904</v>
      </c>
    </row>
    <row r="583" spans="1:16" x14ac:dyDescent="0.25">
      <c r="A583" t="s">
        <v>68</v>
      </c>
      <c r="B583" t="s">
        <v>70</v>
      </c>
      <c r="C583">
        <v>10</v>
      </c>
      <c r="D583" t="s">
        <v>157</v>
      </c>
      <c r="E583" t="s">
        <v>121</v>
      </c>
      <c r="F583" t="s">
        <v>73</v>
      </c>
      <c r="G583">
        <v>6</v>
      </c>
      <c r="H583">
        <v>0</v>
      </c>
      <c r="I583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50</v>
      </c>
      <c r="K583" s="5" cm="1">
        <f t="array" ref="K583">IFERROR(AVERAGE(IF((OutputTable[GroupByKey]=OutputTable[[#This Row],[GroupByKey]]),(OutputTable[GroupByKey]=OutputTable[[#This Row],[GroupByKey]])*OutputTable[RecordedValue])),0)</f>
        <v>6.74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2.6711611783672518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583" s="5" cm="1">
        <f t="array" ref="O583">MIN(IF((OutputTable[GroupByKey]=OutputTable[[#This Row],[GroupByKey]]),(OutputTable[GroupByKey]=OutputTable[[#This Row],[GroupByKey]])*OutputTable[RecordedValue]))</f>
        <v>2</v>
      </c>
      <c r="P583" s="5" cm="1">
        <f t="array" ref="P583">MAX(IF((OutputTable[GroupByKey]=OutputTable[[#This Row],[GroupByKey]]),(OutputTable[GroupByKey]=OutputTable[[#This Row],[GroupByKey]])*OutputTable[RecordedValue]))</f>
        <v>16</v>
      </c>
    </row>
    <row r="584" spans="1:16" x14ac:dyDescent="0.25">
      <c r="A584" t="s">
        <v>68</v>
      </c>
      <c r="B584" t="s">
        <v>70</v>
      </c>
      <c r="C584">
        <v>10</v>
      </c>
      <c r="D584" t="s">
        <v>158</v>
      </c>
      <c r="E584" t="s">
        <v>123</v>
      </c>
      <c r="F584" t="s">
        <v>73</v>
      </c>
      <c r="G584">
        <v>6</v>
      </c>
      <c r="H584">
        <v>0</v>
      </c>
      <c r="I584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50</v>
      </c>
      <c r="K584" s="5" cm="1">
        <f t="array" ref="K584">IFERROR(AVERAGE(IF((OutputTable[GroupByKey]=OutputTable[[#This Row],[GroupByKey]]),(OutputTable[GroupByKey]=OutputTable[[#This Row],[GroupByKey]])*OutputTable[RecordedValue])),0)</f>
        <v>6.66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2.6233644078409171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584" s="5" cm="1">
        <f t="array" ref="O584">MIN(IF((OutputTable[GroupByKey]=OutputTable[[#This Row],[GroupByKey]]),(OutputTable[GroupByKey]=OutputTable[[#This Row],[GroupByKey]])*OutputTable[RecordedValue]))</f>
        <v>2</v>
      </c>
      <c r="P584" s="5" cm="1">
        <f t="array" ref="P584">MAX(IF((OutputTable[GroupByKey]=OutputTable[[#This Row],[GroupByKey]]),(OutputTable[GroupByKey]=OutputTable[[#This Row],[GroupByKey]])*OutputTable[RecordedValue]))</f>
        <v>16</v>
      </c>
    </row>
    <row r="585" spans="1:16" x14ac:dyDescent="0.25">
      <c r="A585" t="s">
        <v>68</v>
      </c>
      <c r="B585" t="s">
        <v>70</v>
      </c>
      <c r="C585">
        <v>10</v>
      </c>
      <c r="D585" t="s">
        <v>159</v>
      </c>
      <c r="E585" t="s">
        <v>125</v>
      </c>
      <c r="F585" t="s">
        <v>73</v>
      </c>
      <c r="G585">
        <v>1.3810897713926999</v>
      </c>
      <c r="H585">
        <v>0</v>
      </c>
      <c r="I585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50</v>
      </c>
      <c r="K585" s="5" cm="1">
        <f t="array" ref="K585">IFERROR(AVERAGE(IF((OutputTable[GroupByKey]=OutputTable[[#This Row],[GroupByKey]]),(OutputTable[GroupByKey]=OutputTable[[#This Row],[GroupByKey]])*OutputTable[RecordedValue])),0)</f>
        <v>1.713056712445395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0.74877386075301833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585" s="5" cm="1">
        <f t="array" ref="O585">MIN(IF((OutputTable[GroupByKey]=OutputTable[[#This Row],[GroupByKey]]),(OutputTable[GroupByKey]=OutputTable[[#This Row],[GroupByKey]])*OutputTable[RecordedValue]))</f>
        <v>0.396443199122197</v>
      </c>
      <c r="P585" s="5" cm="1">
        <f t="array" ref="P585">MAX(IF((OutputTable[GroupByKey]=OutputTable[[#This Row],[GroupByKey]]),(OutputTable[GroupByKey]=OutputTable[[#This Row],[GroupByKey]])*OutputTable[RecordedValue]))</f>
        <v>4.3293745592479498</v>
      </c>
    </row>
    <row r="586" spans="1:16" x14ac:dyDescent="0.25">
      <c r="A586" t="s">
        <v>68</v>
      </c>
      <c r="B586" t="s">
        <v>70</v>
      </c>
      <c r="C586">
        <v>10</v>
      </c>
      <c r="D586" t="s">
        <v>160</v>
      </c>
      <c r="E586" t="s">
        <v>127</v>
      </c>
      <c r="F586" t="s">
        <v>73</v>
      </c>
      <c r="G586">
        <v>49.530736273403797</v>
      </c>
      <c r="H586">
        <v>0</v>
      </c>
      <c r="I586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50</v>
      </c>
      <c r="K586" s="5" cm="1">
        <f t="array" ref="K586">IFERROR(AVERAGE(IF((OutputTable[GroupByKey]=OutputTable[[#This Row],[GroupByKey]]),(OutputTable[GroupByKey]=OutputTable[[#This Row],[GroupByKey]])*OutputTable[RecordedValue])),0)</f>
        <v>62.131345379112837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32.520844078842771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586" s="5" cm="1">
        <f t="array" ref="O586">MIN(IF((OutputTable[GroupByKey]=OutputTable[[#This Row],[GroupByKey]]),(OutputTable[GroupByKey]=OutputTable[[#This Row],[GroupByKey]])*OutputTable[RecordedValue]))</f>
        <v>13.9204055285142</v>
      </c>
      <c r="P586" s="5" cm="1">
        <f t="array" ref="P586">MAX(IF((OutputTable[GroupByKey]=OutputTable[[#This Row],[GroupByKey]]),(OutputTable[GroupByKey]=OutputTable[[#This Row],[GroupByKey]])*OutputTable[RecordedValue]))</f>
        <v>182.68949067350201</v>
      </c>
    </row>
    <row r="587" spans="1:16" x14ac:dyDescent="0.25">
      <c r="A587" t="s">
        <v>68</v>
      </c>
      <c r="B587" t="s">
        <v>70</v>
      </c>
      <c r="C587">
        <v>10</v>
      </c>
      <c r="D587" t="s">
        <v>161</v>
      </c>
      <c r="E587" t="s">
        <v>137</v>
      </c>
      <c r="F587" t="s">
        <v>107</v>
      </c>
      <c r="G587">
        <v>0.69054488569634898</v>
      </c>
      <c r="H587">
        <v>0</v>
      </c>
      <c r="I58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50</v>
      </c>
      <c r="K587" s="5" cm="1">
        <f t="array" ref="K587">IFERROR(AVERAGE(IF((OutputTable[GroupByKey]=OutputTable[[#This Row],[GroupByKey]]),(OutputTable[GroupByKey]=OutputTable[[#This Row],[GroupByKey]])*OutputTable[RecordedValue])),0)</f>
        <v>0.85652835622269752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0.37438693037650955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587" s="5" cm="1">
        <f t="array" ref="O587">MIN(IF((OutputTable[GroupByKey]=OutputTable[[#This Row],[GroupByKey]]),(OutputTable[GroupByKey]=OutputTable[[#This Row],[GroupByKey]])*OutputTable[RecordedValue]))</f>
        <v>0.198221599561099</v>
      </c>
      <c r="P587" s="5" cm="1">
        <f t="array" ref="P587">MAX(IF((OutputTable[GroupByKey]=OutputTable[[#This Row],[GroupByKey]]),(OutputTable[GroupByKey]=OutputTable[[#This Row],[GroupByKey]])*OutputTable[RecordedValue]))</f>
        <v>2.16468727962397</v>
      </c>
    </row>
    <row r="588" spans="1:16" x14ac:dyDescent="0.25">
      <c r="A588" t="s">
        <v>68</v>
      </c>
      <c r="B588" t="s">
        <v>70</v>
      </c>
      <c r="C588">
        <v>10</v>
      </c>
      <c r="D588" t="s">
        <v>162</v>
      </c>
      <c r="E588" t="s">
        <v>139</v>
      </c>
      <c r="F588" t="s">
        <v>107</v>
      </c>
      <c r="G588">
        <v>11.309455114303599</v>
      </c>
      <c r="H588">
        <v>0</v>
      </c>
      <c r="I58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50</v>
      </c>
      <c r="K588" s="5" cm="1">
        <f t="array" ref="K588">IFERROR(AVERAGE(IF((OutputTable[GroupByKey]=OutputTable[[#This Row],[GroupByKey]]),(OutputTable[GroupByKey]=OutputTable[[#This Row],[GroupByKey]])*OutputTable[RecordedValue])),0)</f>
        <v>11.137209966710371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0.38257169656624557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588" s="5" cm="1">
        <f t="array" ref="O588">MIN(IF((OutputTable[GroupByKey]=OutputTable[[#This Row],[GroupByKey]]),(OutputTable[GroupByKey]=OutputTable[[#This Row],[GroupByKey]])*OutputTable[RecordedValue]))</f>
        <v>9.8353127203760309</v>
      </c>
      <c r="P588" s="5" cm="1">
        <f t="array" ref="P588">MAX(IF((OutputTable[GroupByKey]=OutputTable[[#This Row],[GroupByKey]]),(OutputTable[GroupByKey]=OutputTable[[#This Row],[GroupByKey]])*OutputTable[RecordedValue]))</f>
        <v>11.8017784004389</v>
      </c>
    </row>
    <row r="589" spans="1:16" x14ac:dyDescent="0.25">
      <c r="A589" t="s">
        <v>68</v>
      </c>
      <c r="B589" t="s">
        <v>70</v>
      </c>
      <c r="C589">
        <v>10</v>
      </c>
      <c r="D589" t="s">
        <v>163</v>
      </c>
      <c r="E589" t="s">
        <v>164</v>
      </c>
      <c r="F589" t="s">
        <v>107</v>
      </c>
      <c r="G589">
        <v>6</v>
      </c>
      <c r="H589">
        <v>0</v>
      </c>
      <c r="I58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50</v>
      </c>
      <c r="K589" s="5" cm="1">
        <f t="array" ref="K589">IFERROR(AVERAGE(IF((OutputTable[GroupByKey]=OutputTable[[#This Row],[GroupByKey]]),(OutputTable[GroupByKey]=OutputTable[[#This Row],[GroupByKey]])*OutputTable[RecordedValue])),0)</f>
        <v>6.72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2.6729178430917711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589" s="5" cm="1">
        <f t="array" ref="O589">MIN(IF((OutputTable[GroupByKey]=OutputTable[[#This Row],[GroupByKey]]),(OutputTable[GroupByKey]=OutputTable[[#This Row],[GroupByKey]])*OutputTable[RecordedValue]))</f>
        <v>2</v>
      </c>
      <c r="P589" s="5" cm="1">
        <f t="array" ref="P589">MAX(IF((OutputTable[GroupByKey]=OutputTable[[#This Row],[GroupByKey]]),(OutputTable[GroupByKey]=OutputTable[[#This Row],[GroupByKey]])*OutputTable[RecordedValue]))</f>
        <v>16</v>
      </c>
    </row>
    <row r="590" spans="1:16" x14ac:dyDescent="0.25">
      <c r="A590" t="s">
        <v>68</v>
      </c>
      <c r="B590" t="s">
        <v>70</v>
      </c>
      <c r="C590">
        <v>10</v>
      </c>
      <c r="D590" t="s">
        <v>165</v>
      </c>
      <c r="E590" t="s">
        <v>166</v>
      </c>
      <c r="F590" t="s">
        <v>107</v>
      </c>
      <c r="G590">
        <v>5.7545407141362498E-2</v>
      </c>
      <c r="H590">
        <v>0</v>
      </c>
      <c r="I59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50</v>
      </c>
      <c r="K590" s="5" cm="1">
        <f t="array" ref="K590">IFERROR(AVERAGE(IF((OutputTable[GroupByKey]=OutputTable[[#This Row],[GroupByKey]]),(OutputTable[GroupByKey]=OutputTable[[#This Row],[GroupByKey]])*OutputTable[RecordedValue])),0)</f>
        <v>7.1899169440802421E-2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3.1880974713854024E-2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590" s="5" cm="1">
        <f t="array" ref="O590">MIN(IF((OutputTable[GroupByKey]=OutputTable[[#This Row],[GroupByKey]]),(OutputTable[GroupByKey]=OutputTable[[#This Row],[GroupByKey]])*OutputTable[RecordedValue]))</f>
        <v>1.6518466630091499E-2</v>
      </c>
      <c r="P590" s="5" cm="1">
        <f t="array" ref="P590">MAX(IF((OutputTable[GroupByKey]=OutputTable[[#This Row],[GroupByKey]]),(OutputTable[GroupByKey]=OutputTable[[#This Row],[GroupByKey]])*OutputTable[RecordedValue]))</f>
        <v>0.18039060663533099</v>
      </c>
    </row>
    <row r="591" spans="1:16" x14ac:dyDescent="0.25">
      <c r="A591" t="s">
        <v>68</v>
      </c>
      <c r="B591" t="s">
        <v>70</v>
      </c>
      <c r="C591">
        <v>10</v>
      </c>
      <c r="D591" t="s">
        <v>167</v>
      </c>
      <c r="E591" t="s">
        <v>142</v>
      </c>
      <c r="F591" t="s">
        <v>107</v>
      </c>
      <c r="G591">
        <v>0</v>
      </c>
      <c r="H591">
        <v>0</v>
      </c>
      <c r="I59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50</v>
      </c>
      <c r="K591" s="5" cm="1">
        <f t="array" ref="K591">IFERROR(AVERAGE(IF((OutputTable[GroupByKey]=OutputTable[[#This Row],[GroupByKey]]),(OutputTable[GroupByKey]=OutputTable[[#This Row],[GroupByKey]])*OutputTable[RecordedValue])),0)</f>
        <v>0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0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1" s="5" cm="1">
        <f t="array" ref="O591">MIN(IF((OutputTable[GroupByKey]=OutputTable[[#This Row],[GroupByKey]]),(OutputTable[GroupByKey]=OutputTable[[#This Row],[GroupByKey]])*OutputTable[RecordedValue]))</f>
        <v>0</v>
      </c>
      <c r="P591" s="5" cm="1">
        <f t="array" ref="P591">MAX(IF((OutputTable[GroupByKey]=OutputTable[[#This Row],[GroupByKey]]),(OutputTable[GroupByKey]=OutputTable[[#This Row],[GroupByKey]])*OutputTable[RecordedValue]))</f>
        <v>0</v>
      </c>
    </row>
    <row r="592" spans="1:16" x14ac:dyDescent="0.25">
      <c r="A592" t="s">
        <v>68</v>
      </c>
      <c r="B592" t="s">
        <v>70</v>
      </c>
      <c r="C592">
        <v>10</v>
      </c>
      <c r="D592" t="s">
        <v>168</v>
      </c>
      <c r="E592" t="s">
        <v>123</v>
      </c>
      <c r="F592" t="s">
        <v>129</v>
      </c>
      <c r="G592">
        <v>142</v>
      </c>
      <c r="H592">
        <v>0</v>
      </c>
      <c r="I592" s="5" t="str">
        <f>OutputTable[[#This Row],[ProjectName]]&amp;OutputTable[[#This Row],[Name]]&amp;OutputTable[[#This Row],[Type]]&amp;OutputTable[[#This Row],[Source]]</f>
        <v>Airport Security AnalysisSystem.NumberOutNumber OutSystem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50</v>
      </c>
      <c r="K592" s="5" cm="1">
        <f t="array" ref="K592">IFERROR(AVERAGE(IF((OutputTable[GroupByKey]=OutputTable[[#This Row],[GroupByKey]]),(OutputTable[GroupByKey]=OutputTable[[#This Row],[GroupByKey]])*OutputTable[RecordedValue])),0)</f>
        <v>141.38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1.9988772358705846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592" s="5" cm="1">
        <f t="array" ref="O592">MIN(IF((OutputTable[GroupByKey]=OutputTable[[#This Row],[GroupByKey]]),(OutputTable[GroupByKey]=OutputTable[[#This Row],[GroupByKey]])*OutputTable[RecordedValue]))</f>
        <v>134</v>
      </c>
      <c r="P592" s="5" cm="1">
        <f t="array" ref="P592">MAX(IF((OutputTable[GroupByKey]=OutputTable[[#This Row],[GroupByKey]]),(OutputTable[GroupByKey]=OutputTable[[#This Row],[GroupByKey]])*OutputTable[RecordedValue]))</f>
        <v>144</v>
      </c>
    </row>
    <row r="593" spans="1:16" x14ac:dyDescent="0.25">
      <c r="A593" t="s">
        <v>68</v>
      </c>
      <c r="B593" t="s">
        <v>70</v>
      </c>
      <c r="C593">
        <v>10</v>
      </c>
      <c r="D593" t="s">
        <v>169</v>
      </c>
      <c r="E593" t="s">
        <v>91</v>
      </c>
      <c r="F593" t="s">
        <v>129</v>
      </c>
      <c r="G593">
        <v>71.806372016443504</v>
      </c>
      <c r="H593">
        <v>0</v>
      </c>
      <c r="I593" s="5" t="str">
        <f>OutputTable[[#This Row],[ProjectName]]&amp;OutputTable[[#This Row],[Name]]&amp;OutputTable[[#This Row],[Type]]&amp;OutputTable[[#This Row],[Source]]</f>
        <v>Airport Security AnalysisSystem.TotalCostTotal CostSystem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50</v>
      </c>
      <c r="K593" s="5" cm="1">
        <f t="array" ref="K593">IFERROR(AVERAGE(IF((OutputTable[GroupByKey]=OutputTable[[#This Row],[GroupByKey]]),(OutputTable[GroupByKey]=OutputTable[[#This Row],[GroupByKey]])*OutputTable[RecordedValue])),0)</f>
        <v>71.709517489708347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0.25019982121987089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593" s="5" cm="1">
        <f t="array" ref="O593">MIN(IF((OutputTable[GroupByKey]=OutputTable[[#This Row],[GroupByKey]]),(OutputTable[GroupByKey]=OutputTable[[#This Row],[GroupByKey]])*OutputTable[RecordedValue]))</f>
        <v>70.826954480567906</v>
      </c>
      <c r="P593" s="5" cm="1">
        <f t="array" ref="P593">MAX(IF((OutputTable[GroupByKey]=OutputTable[[#This Row],[GroupByKey]]),(OutputTable[GroupByKey]=OutputTable[[#This Row],[GroupByKey]])*OutputTable[RecordedValue]))</f>
        <v>72</v>
      </c>
    </row>
    <row r="594" spans="1:16" x14ac:dyDescent="0.25">
      <c r="A594" t="s">
        <v>68</v>
      </c>
      <c r="B594" t="s">
        <v>70</v>
      </c>
      <c r="C594">
        <v>10</v>
      </c>
      <c r="D594" t="s">
        <v>170</v>
      </c>
      <c r="E594" t="s">
        <v>137</v>
      </c>
      <c r="F594" t="s">
        <v>107</v>
      </c>
      <c r="G594">
        <v>28.731765051045901</v>
      </c>
      <c r="H594">
        <v>0</v>
      </c>
      <c r="I59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50</v>
      </c>
      <c r="K594" s="5" cm="1">
        <f t="array" ref="K594">IFERROR(AVERAGE(IF((OutputTable[GroupByKey]=OutputTable[[#This Row],[GroupByKey]]),(OutputTable[GroupByKey]=OutputTable[[#This Row],[GroupByKey]])*OutputTable[RecordedValue])),0)</f>
        <v>28.690256747996941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1.6276098461399904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594" s="5" cm="1">
        <f t="array" ref="O594">MIN(IF((OutputTable[GroupByKey]=OutputTable[[#This Row],[GroupByKey]]),(OutputTable[GroupByKey]=OutputTable[[#This Row],[GroupByKey]])*OutputTable[RecordedValue]))</f>
        <v>25.696659959072399</v>
      </c>
      <c r="P594" s="5" cm="1">
        <f t="array" ref="P594">MAX(IF((OutputTable[GroupByKey]=OutputTable[[#This Row],[GroupByKey]]),(OutputTable[GroupByKey]=OutputTable[[#This Row],[GroupByKey]])*OutputTable[RecordedValue]))</f>
        <v>33.838759418460498</v>
      </c>
    </row>
    <row r="595" spans="1:16" x14ac:dyDescent="0.25">
      <c r="A595" t="s">
        <v>68</v>
      </c>
      <c r="B595" t="s">
        <v>70</v>
      </c>
      <c r="C595">
        <v>10</v>
      </c>
      <c r="D595" t="s">
        <v>171</v>
      </c>
      <c r="E595" t="s">
        <v>139</v>
      </c>
      <c r="F595" t="s">
        <v>107</v>
      </c>
      <c r="G595">
        <v>7.1714209571759397</v>
      </c>
      <c r="H595">
        <v>0</v>
      </c>
      <c r="I59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50</v>
      </c>
      <c r="K595" s="5" cm="1">
        <f t="array" ref="K595">IFERROR(AVERAGE(IF((OutputTable[GroupByKey]=OutputTable[[#This Row],[GroupByKey]]),(OutputTable[GroupByKey]=OutputTable[[#This Row],[GroupByKey]])*OutputTable[RecordedValue])),0)</f>
        <v>7.1431715332986858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1.6630080132730225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595" s="5" cm="1">
        <f t="array" ref="O595">MIN(IF((OutputTable[GroupByKey]=OutputTable[[#This Row],[GroupByKey]]),(OutputTable[GroupByKey]=OutputTable[[#This Row],[GroupByKey]])*OutputTable[RecordedValue]))</f>
        <v>2.14775272896172</v>
      </c>
      <c r="P595" s="5" cm="1">
        <f t="array" ref="P595">MAX(IF((OutputTable[GroupByKey]=OutputTable[[#This Row],[GroupByKey]]),(OutputTable[GroupByKey]=OutputTable[[#This Row],[GroupByKey]])*OutputTable[RecordedValue]))</f>
        <v>10.273767747096599</v>
      </c>
    </row>
    <row r="596" spans="1:16" x14ac:dyDescent="0.25">
      <c r="A596" t="s">
        <v>68</v>
      </c>
      <c r="B596" t="s">
        <v>70</v>
      </c>
      <c r="C596">
        <v>10</v>
      </c>
      <c r="D596" t="s">
        <v>172</v>
      </c>
      <c r="E596" t="s">
        <v>164</v>
      </c>
      <c r="F596" t="s">
        <v>107</v>
      </c>
      <c r="G596">
        <v>296</v>
      </c>
      <c r="H596">
        <v>0</v>
      </c>
      <c r="I59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50</v>
      </c>
      <c r="K596" s="5" cm="1">
        <f t="array" ref="K596">IFERROR(AVERAGE(IF((OutputTable[GroupByKey]=OutputTable[[#This Row],[GroupByKey]]),(OutputTable[GroupByKey]=OutputTable[[#This Row],[GroupByKey]])*OutputTable[RecordedValue])),0)</f>
        <v>299.54000000000002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4.8873430868908301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596" s="5" cm="1">
        <f t="array" ref="O596">MIN(IF((OutputTable[GroupByKey]=OutputTable[[#This Row],[GroupByKey]]),(OutputTable[GroupByKey]=OutputTable[[#This Row],[GroupByKey]])*OutputTable[RecordedValue]))</f>
        <v>289</v>
      </c>
      <c r="P596" s="5" cm="1">
        <f t="array" ref="P596">MAX(IF((OutputTable[GroupByKey]=OutputTable[[#This Row],[GroupByKey]]),(OutputTable[GroupByKey]=OutputTable[[#This Row],[GroupByKey]])*OutputTable[RecordedValue]))</f>
        <v>313</v>
      </c>
    </row>
    <row r="597" spans="1:16" x14ac:dyDescent="0.25">
      <c r="A597" t="s">
        <v>68</v>
      </c>
      <c r="B597" t="s">
        <v>70</v>
      </c>
      <c r="C597">
        <v>10</v>
      </c>
      <c r="D597" t="s">
        <v>173</v>
      </c>
      <c r="E597" t="s">
        <v>166</v>
      </c>
      <c r="F597" t="s">
        <v>107</v>
      </c>
      <c r="G597">
        <v>0.80079386230066896</v>
      </c>
      <c r="H597">
        <v>0</v>
      </c>
      <c r="I59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50</v>
      </c>
      <c r="K597" s="5" cm="1">
        <f t="array" ref="K597">IFERROR(AVERAGE(IF((OutputTable[GroupByKey]=OutputTable[[#This Row],[GroupByKey]]),(OutputTable[GroupByKey]=OutputTable[[#This Row],[GroupByKey]])*OutputTable[RecordedValue])),0)</f>
        <v>0.80157856851948073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4.6194667035361667E-2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597" s="5" cm="1">
        <f t="array" ref="O597">MIN(IF((OutputTable[GroupByKey]=OutputTable[[#This Row],[GroupByKey]]),(OutputTable[GroupByKey]=OutputTable[[#This Row],[GroupByKey]])*OutputTable[RecordedValue]))</f>
        <v>0.71461756258065101</v>
      </c>
      <c r="P597" s="5" cm="1">
        <f t="array" ref="P597">MAX(IF((OutputTable[GroupByKey]=OutputTable[[#This Row],[GroupByKey]]),(OutputTable[GroupByKey]=OutputTable[[#This Row],[GroupByKey]])*OutputTable[RecordedValue]))</f>
        <v>0.94034020197328605</v>
      </c>
    </row>
    <row r="598" spans="1:16" x14ac:dyDescent="0.25">
      <c r="A598" t="s">
        <v>68</v>
      </c>
      <c r="B598" t="s">
        <v>70</v>
      </c>
      <c r="C598">
        <v>10</v>
      </c>
      <c r="D598" t="s">
        <v>174</v>
      </c>
      <c r="E598" t="s">
        <v>142</v>
      </c>
      <c r="F598" t="s">
        <v>107</v>
      </c>
      <c r="G598">
        <v>0</v>
      </c>
      <c r="H598">
        <v>0</v>
      </c>
      <c r="I59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50</v>
      </c>
      <c r="K598" s="5" cm="1">
        <f t="array" ref="K598">IFERROR(AVERAGE(IF((OutputTable[GroupByKey]=OutputTable[[#This Row],[GroupByKey]]),(OutputTable[GroupByKey]=OutputTable[[#This Row],[GroupByKey]])*OutputTable[RecordedValue])),0)</f>
        <v>0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0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8" s="5" cm="1">
        <f t="array" ref="O598">MIN(IF((OutputTable[GroupByKey]=OutputTable[[#This Row],[GroupByKey]]),(OutputTable[GroupByKey]=OutputTable[[#This Row],[GroupByKey]])*OutputTable[RecordedValue]))</f>
        <v>0</v>
      </c>
      <c r="P598" s="5" cm="1">
        <f t="array" ref="P598">MAX(IF((OutputTable[GroupByKey]=OutputTable[[#This Row],[GroupByKey]]),(OutputTable[GroupByKey]=OutputTable[[#This Row],[GroupByKey]])*OutputTable[RecordedValue]))</f>
        <v>0</v>
      </c>
    </row>
    <row r="599" spans="1:16" x14ac:dyDescent="0.25">
      <c r="A599" t="s">
        <v>68</v>
      </c>
      <c r="B599" t="s">
        <v>70</v>
      </c>
      <c r="C599">
        <v>10</v>
      </c>
      <c r="D599" t="s">
        <v>175</v>
      </c>
      <c r="E599" t="s">
        <v>113</v>
      </c>
      <c r="F599" t="s">
        <v>73</v>
      </c>
      <c r="G599">
        <v>36.660415259714597</v>
      </c>
      <c r="H599">
        <v>0</v>
      </c>
      <c r="I59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50</v>
      </c>
      <c r="K599" s="5" cm="1">
        <f t="array" ref="K599">IFERROR(AVERAGE(IF((OutputTable[GroupByKey]=OutputTable[[#This Row],[GroupByKey]]),(OutputTable[GroupByKey]=OutputTable[[#This Row],[GroupByKey]])*OutputTable[RecordedValue])),0)</f>
        <v>36.017962320863354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2.1447750669597334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599" s="5" cm="1">
        <f t="array" ref="O599">MIN(IF((OutputTable[GroupByKey]=OutputTable[[#This Row],[GroupByKey]]),(OutputTable[GroupByKey]=OutputTable[[#This Row],[GroupByKey]])*OutputTable[RecordedValue]))</f>
        <v>31.355296128801101</v>
      </c>
      <c r="P599" s="5" cm="1">
        <f t="array" ref="P599">MAX(IF((OutputTable[GroupByKey]=OutputTable[[#This Row],[GroupByKey]]),(OutputTable[GroupByKey]=OutputTable[[#This Row],[GroupByKey]])*OutputTable[RecordedValue]))</f>
        <v>42.047742044042501</v>
      </c>
    </row>
    <row r="600" spans="1:16" x14ac:dyDescent="0.25">
      <c r="A600" t="s">
        <v>68</v>
      </c>
      <c r="B600" t="s">
        <v>70</v>
      </c>
      <c r="C600">
        <v>10</v>
      </c>
      <c r="D600" t="s">
        <v>176</v>
      </c>
      <c r="E600" t="s">
        <v>115</v>
      </c>
      <c r="F600" t="s">
        <v>73</v>
      </c>
      <c r="G600">
        <v>1099.81245779144</v>
      </c>
      <c r="H600">
        <v>0</v>
      </c>
      <c r="I60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50</v>
      </c>
      <c r="K600" s="5" cm="1">
        <f t="array" ref="K600">IFERROR(AVERAGE(IF((OutputTable[GroupByKey]=OutputTable[[#This Row],[GroupByKey]]),(OutputTable[GroupByKey]=OutputTable[[#This Row],[GroupByKey]])*OutputTable[RecordedValue])),0)</f>
        <v>1080.5388696259006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64.343252008792561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600" s="5" cm="1">
        <f t="array" ref="O600">MIN(IF((OutputTable[GroupByKey]=OutputTable[[#This Row],[GroupByKey]]),(OutputTable[GroupByKey]=OutputTable[[#This Row],[GroupByKey]])*OutputTable[RecordedValue]))</f>
        <v>940.65888386403196</v>
      </c>
      <c r="P600" s="5" cm="1">
        <f t="array" ref="P600">MAX(IF((OutputTable[GroupByKey]=OutputTable[[#This Row],[GroupByKey]]),(OutputTable[GroupByKey]=OutputTable[[#This Row],[GroupByKey]])*OutputTable[RecordedValue]))</f>
        <v>1261.4322613212801</v>
      </c>
    </row>
    <row r="601" spans="1:16" x14ac:dyDescent="0.25">
      <c r="A601" t="s">
        <v>68</v>
      </c>
      <c r="B601" t="s">
        <v>70</v>
      </c>
      <c r="C601">
        <v>10</v>
      </c>
      <c r="D601" t="s">
        <v>177</v>
      </c>
      <c r="E601" t="s">
        <v>117</v>
      </c>
      <c r="F601" t="s">
        <v>73</v>
      </c>
      <c r="G601">
        <v>0</v>
      </c>
      <c r="H601">
        <v>0</v>
      </c>
      <c r="I60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50</v>
      </c>
      <c r="K601" s="5" cm="1">
        <f t="array" ref="K601">IFERROR(AVERAGE(IF((OutputTable[GroupByKey]=OutputTable[[#This Row],[GroupByKey]]),(OutputTable[GroupByKey]=OutputTable[[#This Row],[GroupByKey]])*OutputTable[RecordedValue])),0)</f>
        <v>0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0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1" s="5" cm="1">
        <f t="array" ref="O601">MIN(IF((OutputTable[GroupByKey]=OutputTable[[#This Row],[GroupByKey]]),(OutputTable[GroupByKey]=OutputTable[[#This Row],[GroupByKey]])*OutputTable[RecordedValue]))</f>
        <v>0</v>
      </c>
      <c r="P601" s="5" cm="1">
        <f t="array" ref="P601">MAX(IF((OutputTable[GroupByKey]=OutputTable[[#This Row],[GroupByKey]]),(OutputTable[GroupByKey]=OutputTable[[#This Row],[GroupByKey]])*OutputTable[RecordedValue]))</f>
        <v>0</v>
      </c>
    </row>
    <row r="602" spans="1:16" x14ac:dyDescent="0.25">
      <c r="A602" t="s">
        <v>68</v>
      </c>
      <c r="B602" t="s">
        <v>70</v>
      </c>
      <c r="C602">
        <v>10</v>
      </c>
      <c r="D602" t="s">
        <v>178</v>
      </c>
      <c r="E602" t="s">
        <v>119</v>
      </c>
      <c r="F602" t="s">
        <v>73</v>
      </c>
      <c r="G602">
        <v>562.94896478038902</v>
      </c>
      <c r="H602">
        <v>0</v>
      </c>
      <c r="I60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50</v>
      </c>
      <c r="K602" s="5" cm="1">
        <f t="array" ref="K602">IFERROR(AVERAGE(IF((OutputTable[GroupByKey]=OutputTable[[#This Row],[GroupByKey]]),(OutputTable[GroupByKey]=OutputTable[[#This Row],[GroupByKey]])*OutputTable[RecordedValue])),0)</f>
        <v>647.33233797243315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612.63054444116835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602" s="5" cm="1">
        <f t="array" ref="O602">MIN(IF((OutputTable[GroupByKey]=OutputTable[[#This Row],[GroupByKey]]),(OutputTable[GroupByKey]=OutputTable[[#This Row],[GroupByKey]])*OutputTable[RecordedValue]))</f>
        <v>135.75868551570699</v>
      </c>
      <c r="P602" s="5" cm="1">
        <f t="array" ref="P602">MAX(IF((OutputTable[GroupByKey]=OutputTable[[#This Row],[GroupByKey]]),(OutputTable[GroupByKey]=OutputTable[[#This Row],[GroupByKey]])*OutputTable[RecordedValue]))</f>
        <v>3953.48057040094</v>
      </c>
    </row>
    <row r="603" spans="1:16" x14ac:dyDescent="0.25">
      <c r="A603" t="s">
        <v>68</v>
      </c>
      <c r="B603" t="s">
        <v>70</v>
      </c>
      <c r="C603">
        <v>10</v>
      </c>
      <c r="D603" t="s">
        <v>179</v>
      </c>
      <c r="E603" t="s">
        <v>121</v>
      </c>
      <c r="F603" t="s">
        <v>73</v>
      </c>
      <c r="G603">
        <v>139</v>
      </c>
      <c r="H603">
        <v>0</v>
      </c>
      <c r="I60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50</v>
      </c>
      <c r="K603" s="5" cm="1">
        <f t="array" ref="K603">IFERROR(AVERAGE(IF((OutputTable[GroupByKey]=OutputTable[[#This Row],[GroupByKey]]),(OutputTable[GroupByKey]=OutputTable[[#This Row],[GroupByKey]])*OutputTable[RecordedValue])),0)</f>
        <v>139.02000000000001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2.0651629376840162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603" s="5" cm="1">
        <f t="array" ref="O603">MIN(IF((OutputTable[GroupByKey]=OutputTable[[#This Row],[GroupByKey]]),(OutputTable[GroupByKey]=OutputTable[[#This Row],[GroupByKey]])*OutputTable[RecordedValue]))</f>
        <v>133</v>
      </c>
      <c r="P603" s="5" cm="1">
        <f t="array" ref="P603">MAX(IF((OutputTable[GroupByKey]=OutputTable[[#This Row],[GroupByKey]]),(OutputTable[GroupByKey]=OutputTable[[#This Row],[GroupByKey]])*OutputTable[RecordedValue]))</f>
        <v>142</v>
      </c>
    </row>
    <row r="604" spans="1:16" x14ac:dyDescent="0.25">
      <c r="A604" t="s">
        <v>68</v>
      </c>
      <c r="B604" t="s">
        <v>70</v>
      </c>
      <c r="C604">
        <v>10</v>
      </c>
      <c r="D604" t="s">
        <v>180</v>
      </c>
      <c r="E604" t="s">
        <v>123</v>
      </c>
      <c r="F604" t="s">
        <v>73</v>
      </c>
      <c r="G604">
        <v>137</v>
      </c>
      <c r="H604">
        <v>0</v>
      </c>
      <c r="I60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50</v>
      </c>
      <c r="K604" s="5" cm="1">
        <f t="array" ref="K604">IFERROR(AVERAGE(IF((OutputTable[GroupByKey]=OutputTable[[#This Row],[GroupByKey]]),(OutputTable[GroupByKey]=OutputTable[[#This Row],[GroupByKey]])*OutputTable[RecordedValue])),0)</f>
        <v>137.02000000000001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2.4618725244274162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604" s="5" cm="1">
        <f t="array" ref="O604">MIN(IF((OutputTable[GroupByKey]=OutputTable[[#This Row],[GroupByKey]]),(OutputTable[GroupByKey]=OutputTable[[#This Row],[GroupByKey]])*OutputTable[RecordedValue]))</f>
        <v>130</v>
      </c>
      <c r="P604" s="5" cm="1">
        <f t="array" ref="P604">MAX(IF((OutputTable[GroupByKey]=OutputTable[[#This Row],[GroupByKey]]),(OutputTable[GroupByKey]=OutputTable[[#This Row],[GroupByKey]])*OutputTable[RecordedValue]))</f>
        <v>141</v>
      </c>
    </row>
    <row r="605" spans="1:16" x14ac:dyDescent="0.25">
      <c r="A605" t="s">
        <v>68</v>
      </c>
      <c r="B605" t="s">
        <v>70</v>
      </c>
      <c r="C605">
        <v>10</v>
      </c>
      <c r="D605" t="s">
        <v>181</v>
      </c>
      <c r="E605" t="s">
        <v>125</v>
      </c>
      <c r="F605" t="s">
        <v>73</v>
      </c>
      <c r="G605">
        <v>36.660415259714597</v>
      </c>
      <c r="H605">
        <v>0</v>
      </c>
      <c r="I60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50</v>
      </c>
      <c r="K605" s="5" cm="1">
        <f t="array" ref="K605">IFERROR(AVERAGE(IF((OutputTable[GroupByKey]=OutputTable[[#This Row],[GroupByKey]]),(OutputTable[GroupByKey]=OutputTable[[#This Row],[GroupByKey]])*OutputTable[RecordedValue])),0)</f>
        <v>36.017962320863354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2.1447750669597334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605" s="5" cm="1">
        <f t="array" ref="O605">MIN(IF((OutputTable[GroupByKey]=OutputTable[[#This Row],[GroupByKey]]),(OutputTable[GroupByKey]=OutputTable[[#This Row],[GroupByKey]])*OutputTable[RecordedValue]))</f>
        <v>31.355296128801101</v>
      </c>
      <c r="P605" s="5" cm="1">
        <f t="array" ref="P605">MAX(IF((OutputTable[GroupByKey]=OutputTable[[#This Row],[GroupByKey]]),(OutputTable[GroupByKey]=OutputTable[[#This Row],[GroupByKey]])*OutputTable[RecordedValue]))</f>
        <v>42.047742044042501</v>
      </c>
    </row>
    <row r="606" spans="1:16" x14ac:dyDescent="0.25">
      <c r="A606" t="s">
        <v>68</v>
      </c>
      <c r="B606" t="s">
        <v>70</v>
      </c>
      <c r="C606">
        <v>10</v>
      </c>
      <c r="D606" t="s">
        <v>182</v>
      </c>
      <c r="E606" t="s">
        <v>127</v>
      </c>
      <c r="F606" t="s">
        <v>73</v>
      </c>
      <c r="G606">
        <v>1662.7614225718301</v>
      </c>
      <c r="H606">
        <v>0</v>
      </c>
      <c r="I60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50</v>
      </c>
      <c r="K606" s="5" cm="1">
        <f t="array" ref="K606">IFERROR(AVERAGE(IF((OutputTable[GroupByKey]=OutputTable[[#This Row],[GroupByKey]]),(OutputTable[GroupByKey]=OutputTable[[#This Row],[GroupByKey]])*OutputTable[RecordedValue])),0)</f>
        <v>1727.8712075983335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660.11760417939672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606" s="5" cm="1">
        <f t="array" ref="O606">MIN(IF((OutputTable[GroupByKey]=OutputTable[[#This Row],[GroupByKey]]),(OutputTable[GroupByKey]=OutputTable[[#This Row],[GroupByKey]])*OutputTable[RecordedValue]))</f>
        <v>1102.70221979086</v>
      </c>
      <c r="P606" s="5" cm="1">
        <f t="array" ref="P606">MAX(IF((OutputTable[GroupByKey]=OutputTable[[#This Row],[GroupByKey]]),(OutputTable[GroupByKey]=OutputTable[[#This Row],[GroupByKey]])*OutputTable[RecordedValue]))</f>
        <v>5214.9128317222203</v>
      </c>
    </row>
    <row r="607" spans="1:16" x14ac:dyDescent="0.25">
      <c r="A607" t="s">
        <v>68</v>
      </c>
      <c r="B607" t="s">
        <v>70</v>
      </c>
      <c r="C607">
        <v>10</v>
      </c>
      <c r="D607" t="s">
        <v>183</v>
      </c>
      <c r="E607" t="s">
        <v>137</v>
      </c>
      <c r="F607" t="s">
        <v>107</v>
      </c>
      <c r="G607">
        <v>18.330207629857298</v>
      </c>
      <c r="H607">
        <v>0</v>
      </c>
      <c r="I60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50</v>
      </c>
      <c r="K607" s="5" cm="1">
        <f t="array" ref="K607">IFERROR(AVERAGE(IF((OutputTable[GroupByKey]=OutputTable[[#This Row],[GroupByKey]]),(OutputTable[GroupByKey]=OutputTable[[#This Row],[GroupByKey]])*OutputTable[RecordedValue])),0)</f>
        <v>18.008981160431681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1.0723875334798758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607" s="5" cm="1">
        <f t="array" ref="O607">MIN(IF((OutputTable[GroupByKey]=OutputTable[[#This Row],[GroupByKey]]),(OutputTable[GroupByKey]=OutputTable[[#This Row],[GroupByKey]])*OutputTable[RecordedValue]))</f>
        <v>15.677648064400501</v>
      </c>
      <c r="P607" s="5" cm="1">
        <f t="array" ref="P607">MAX(IF((OutputTable[GroupByKey]=OutputTable[[#This Row],[GroupByKey]]),(OutputTable[GroupByKey]=OutputTable[[#This Row],[GroupByKey]])*OutputTable[RecordedValue]))</f>
        <v>21.0238710220213</v>
      </c>
    </row>
    <row r="608" spans="1:16" x14ac:dyDescent="0.25">
      <c r="A608" t="s">
        <v>68</v>
      </c>
      <c r="B608" t="s">
        <v>70</v>
      </c>
      <c r="C608">
        <v>10</v>
      </c>
      <c r="D608" t="s">
        <v>184</v>
      </c>
      <c r="E608" t="s">
        <v>139</v>
      </c>
      <c r="F608" t="s">
        <v>107</v>
      </c>
      <c r="G608">
        <v>5.5729783783644899</v>
      </c>
      <c r="H608">
        <v>0</v>
      </c>
      <c r="I60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50</v>
      </c>
      <c r="K608" s="5" cm="1">
        <f t="array" ref="K608">IFERROR(AVERAGE(IF((OutputTable[GroupByKey]=OutputTable[[#This Row],[GroupByKey]]),(OutputTable[GroupByKey]=OutputTable[[#This Row],[GroupByKey]])*OutputTable[RecordedValue])),0)</f>
        <v>5.873369725047966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1.0900756873751687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608" s="5" cm="1">
        <f t="array" ref="O608">MIN(IF((OutputTable[GroupByKey]=OutputTable[[#This Row],[GroupByKey]]),(OutputTable[GroupByKey]=OutputTable[[#This Row],[GroupByKey]])*OutputTable[RecordedValue]))</f>
        <v>2.9626411254009901</v>
      </c>
      <c r="P608" s="5" cm="1">
        <f t="array" ref="P608">MAX(IF((OutputTable[GroupByKey]=OutputTable[[#This Row],[GroupByKey]]),(OutputTable[GroupByKey]=OutputTable[[#This Row],[GroupByKey]])*OutputTable[RecordedValue]))</f>
        <v>8.2927796417684707</v>
      </c>
    </row>
    <row r="609" spans="1:16" x14ac:dyDescent="0.25">
      <c r="A609" t="s">
        <v>68</v>
      </c>
      <c r="B609" t="s">
        <v>70</v>
      </c>
      <c r="C609">
        <v>10</v>
      </c>
      <c r="D609" t="s">
        <v>185</v>
      </c>
      <c r="E609" t="s">
        <v>164</v>
      </c>
      <c r="F609" t="s">
        <v>107</v>
      </c>
      <c r="G609">
        <v>139</v>
      </c>
      <c r="H609">
        <v>0</v>
      </c>
      <c r="I60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50</v>
      </c>
      <c r="K609" s="5" cm="1">
        <f t="array" ref="K609">IFERROR(AVERAGE(IF((OutputTable[GroupByKey]=OutputTable[[#This Row],[GroupByKey]]),(OutputTable[GroupByKey]=OutputTable[[#This Row],[GroupByKey]])*OutputTable[RecordedValue])),0)</f>
        <v>138.38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2.2667967149567629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609" s="5" cm="1">
        <f t="array" ref="O609">MIN(IF((OutputTable[GroupByKey]=OutputTable[[#This Row],[GroupByKey]]),(OutputTable[GroupByKey]=OutputTable[[#This Row],[GroupByKey]])*OutputTable[RecordedValue]))</f>
        <v>132</v>
      </c>
      <c r="P609" s="5" cm="1">
        <f t="array" ref="P609">MAX(IF((OutputTable[GroupByKey]=OutputTable[[#This Row],[GroupByKey]]),(OutputTable[GroupByKey]=OutputTable[[#This Row],[GroupByKey]])*OutputTable[RecordedValue]))</f>
        <v>142</v>
      </c>
    </row>
    <row r="610" spans="1:16" x14ac:dyDescent="0.25">
      <c r="A610" t="s">
        <v>68</v>
      </c>
      <c r="B610" t="s">
        <v>70</v>
      </c>
      <c r="C610">
        <v>10</v>
      </c>
      <c r="D610" t="s">
        <v>186</v>
      </c>
      <c r="E610" t="s">
        <v>166</v>
      </c>
      <c r="F610" t="s">
        <v>107</v>
      </c>
      <c r="G610">
        <v>0.76779256756814596</v>
      </c>
      <c r="H610">
        <v>0</v>
      </c>
      <c r="I61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50</v>
      </c>
      <c r="K610" s="5" cm="1">
        <f t="array" ref="K610">IFERROR(AVERAGE(IF((OutputTable[GroupByKey]=OutputTable[[#This Row],[GroupByKey]]),(OutputTable[GroupByKey]=OutputTable[[#This Row],[GroupByKey]])*OutputTable[RecordedValue])),0)</f>
        <v>0.75527626145633475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4.541982030729913E-2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610" s="5" cm="1">
        <f t="array" ref="O610">MIN(IF((OutputTable[GroupByKey]=OutputTable[[#This Row],[GroupByKey]]),(OutputTable[GroupByKey]=OutputTable[[#This Row],[GroupByKey]])*OutputTable[RecordedValue]))</f>
        <v>0.65446751492631405</v>
      </c>
      <c r="P610" s="5" cm="1">
        <f t="array" ref="P610">MAX(IF((OutputTable[GroupByKey]=OutputTable[[#This Row],[GroupByKey]]),(OutputTable[GroupByKey]=OutputTable[[#This Row],[GroupByKey]])*OutputTable[RecordedValue]))</f>
        <v>0.87655661977495902</v>
      </c>
    </row>
    <row r="611" spans="1:16" x14ac:dyDescent="0.25">
      <c r="A611" t="s">
        <v>68</v>
      </c>
      <c r="B611" t="s">
        <v>70</v>
      </c>
      <c r="C611">
        <v>10</v>
      </c>
      <c r="D611" t="s">
        <v>187</v>
      </c>
      <c r="E611" t="s">
        <v>142</v>
      </c>
      <c r="F611" t="s">
        <v>107</v>
      </c>
      <c r="G611">
        <v>0</v>
      </c>
      <c r="H611">
        <v>0</v>
      </c>
      <c r="I61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50</v>
      </c>
      <c r="K611" s="5" cm="1">
        <f t="array" ref="K611">IFERROR(AVERAGE(IF((OutputTable[GroupByKey]=OutputTable[[#This Row],[GroupByKey]]),(OutputTable[GroupByKey]=OutputTable[[#This Row],[GroupByKey]])*OutputTable[RecordedValue])),0)</f>
        <v>0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0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1" s="5" cm="1">
        <f t="array" ref="O611">MIN(IF((OutputTable[GroupByKey]=OutputTable[[#This Row],[GroupByKey]]),(OutputTable[GroupByKey]=OutputTable[[#This Row],[GroupByKey]])*OutputTable[RecordedValue]))</f>
        <v>0</v>
      </c>
      <c r="P611" s="5" cm="1">
        <f t="array" ref="P611">MAX(IF((OutputTable[GroupByKey]=OutputTable[[#This Row],[GroupByKey]]),(OutputTable[GroupByKey]=OutputTable[[#This Row],[GroupByKey]])*OutputTable[RecordedValue]))</f>
        <v>0</v>
      </c>
    </row>
    <row r="612" spans="1:16" x14ac:dyDescent="0.25">
      <c r="A612" t="s">
        <v>68</v>
      </c>
      <c r="B612" t="s">
        <v>70</v>
      </c>
      <c r="C612">
        <v>11</v>
      </c>
      <c r="D612" t="s">
        <v>112</v>
      </c>
      <c r="E612" t="s">
        <v>113</v>
      </c>
      <c r="F612" t="s">
        <v>73</v>
      </c>
      <c r="G612">
        <v>0.49709160824405901</v>
      </c>
      <c r="H612">
        <v>0</v>
      </c>
      <c r="I61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50</v>
      </c>
      <c r="K612" s="5" cm="1">
        <f t="array" ref="K612">IFERROR(AVERAGE(IF((OutputTable[GroupByKey]=OutputTable[[#This Row],[GroupByKey]]),(OutputTable[GroupByKey]=OutputTable[[#This Row],[GroupByKey]])*OutputTable[RecordedValue])),0)</f>
        <v>0.86163700693939471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0.40403851079129915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612" s="5" cm="1">
        <f t="array" ref="O612">MIN(IF((OutputTable[GroupByKey]=OutputTable[[#This Row],[GroupByKey]]),(OutputTable[GroupByKey]=OutputTable[[#This Row],[GroupByKey]])*OutputTable[RecordedValue]))</f>
        <v>0.14398486806875099</v>
      </c>
      <c r="P612" s="5" cm="1">
        <f t="array" ref="P612">MAX(IF((OutputTable[GroupByKey]=OutputTable[[#This Row],[GroupByKey]]),(OutputTable[GroupByKey]=OutputTable[[#This Row],[GroupByKey]])*OutputTable[RecordedValue]))</f>
        <v>2.0851264921370101</v>
      </c>
    </row>
    <row r="613" spans="1:16" x14ac:dyDescent="0.25">
      <c r="A613" t="s">
        <v>68</v>
      </c>
      <c r="B613" t="s">
        <v>70</v>
      </c>
      <c r="C613">
        <v>11</v>
      </c>
      <c r="D613" t="s">
        <v>114</v>
      </c>
      <c r="E613" t="s">
        <v>115</v>
      </c>
      <c r="F613" t="s">
        <v>73</v>
      </c>
      <c r="G613">
        <v>29.825496494643499</v>
      </c>
      <c r="H613">
        <v>0</v>
      </c>
      <c r="I61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50</v>
      </c>
      <c r="K613" s="5" cm="1">
        <f t="array" ref="K613">IFERROR(AVERAGE(IF((OutputTable[GroupByKey]=OutputTable[[#This Row],[GroupByKey]]),(OutputTable[GroupByKey]=OutputTable[[#This Row],[GroupByKey]])*OutputTable[RecordedValue])),0)</f>
        <v>51.698220416363682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24.242310647477964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613" s="5" cm="1">
        <f t="array" ref="O613">MIN(IF((OutputTable[GroupByKey]=OutputTable[[#This Row],[GroupByKey]]),(OutputTable[GroupByKey]=OutputTable[[#This Row],[GroupByKey]])*OutputTable[RecordedValue]))</f>
        <v>8.63909208412508</v>
      </c>
      <c r="P613" s="5" cm="1">
        <f t="array" ref="P613">MAX(IF((OutputTable[GroupByKey]=OutputTable[[#This Row],[GroupByKey]]),(OutputTable[GroupByKey]=OutputTable[[#This Row],[GroupByKey]])*OutputTable[RecordedValue]))</f>
        <v>125.107589528221</v>
      </c>
    </row>
    <row r="614" spans="1:16" x14ac:dyDescent="0.25">
      <c r="A614" t="s">
        <v>68</v>
      </c>
      <c r="B614" t="s">
        <v>70</v>
      </c>
      <c r="C614">
        <v>11</v>
      </c>
      <c r="D614" t="s">
        <v>116</v>
      </c>
      <c r="E614" t="s">
        <v>117</v>
      </c>
      <c r="F614" t="s">
        <v>73</v>
      </c>
      <c r="G614">
        <v>0</v>
      </c>
      <c r="H614">
        <v>0</v>
      </c>
      <c r="I61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50</v>
      </c>
      <c r="K614" s="5" cm="1">
        <f t="array" ref="K614">IFERROR(AVERAGE(IF((OutputTable[GroupByKey]=OutputTable[[#This Row],[GroupByKey]]),(OutputTable[GroupByKey]=OutputTable[[#This Row],[GroupByKey]])*OutputTable[RecordedValue])),0)</f>
        <v>0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0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s="5" cm="1">
        <f t="array" ref="O614">MIN(IF((OutputTable[GroupByKey]=OutputTable[[#This Row],[GroupByKey]]),(OutputTable[GroupByKey]=OutputTable[[#This Row],[GroupByKey]])*OutputTable[RecordedValue]))</f>
        <v>0</v>
      </c>
      <c r="P614" s="5" cm="1">
        <f t="array" ref="P614">MAX(IF((OutputTable[GroupByKey]=OutputTable[[#This Row],[GroupByKey]]),(OutputTable[GroupByKey]=OutputTable[[#This Row],[GroupByKey]])*OutputTable[RecordedValue]))</f>
        <v>0</v>
      </c>
    </row>
    <row r="615" spans="1:16" x14ac:dyDescent="0.25">
      <c r="A615" t="s">
        <v>68</v>
      </c>
      <c r="B615" t="s">
        <v>70</v>
      </c>
      <c r="C615">
        <v>11</v>
      </c>
      <c r="D615" t="s">
        <v>118</v>
      </c>
      <c r="E615" t="s">
        <v>119</v>
      </c>
      <c r="F615" t="s">
        <v>73</v>
      </c>
      <c r="G615">
        <v>0</v>
      </c>
      <c r="H615">
        <v>0</v>
      </c>
      <c r="I61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50</v>
      </c>
      <c r="K615" s="5" cm="1">
        <f t="array" ref="K615">IFERROR(AVERAGE(IF((OutputTable[GroupByKey]=OutputTable[[#This Row],[GroupByKey]]),(OutputTable[GroupByKey]=OutputTable[[#This Row],[GroupByKey]])*OutputTable[RecordedValue])),0)</f>
        <v>13.164009358024151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23.71645868098383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615" s="5" cm="1">
        <f t="array" ref="O615">MIN(IF((OutputTable[GroupByKey]=OutputTable[[#This Row],[GroupByKey]]),(OutputTable[GroupByKey]=OutputTable[[#This Row],[GroupByKey]])*OutputTable[RecordedValue]))</f>
        <v>0</v>
      </c>
      <c r="P615" s="5" cm="1">
        <f t="array" ref="P615">MAX(IF((OutputTable[GroupByKey]=OutputTable[[#This Row],[GroupByKey]]),(OutputTable[GroupByKey]=OutputTable[[#This Row],[GroupByKey]])*OutputTable[RecordedValue]))</f>
        <v>143.511038213799</v>
      </c>
    </row>
    <row r="616" spans="1:16" x14ac:dyDescent="0.25">
      <c r="A616" t="s">
        <v>68</v>
      </c>
      <c r="B616" t="s">
        <v>70</v>
      </c>
      <c r="C616">
        <v>11</v>
      </c>
      <c r="D616" t="s">
        <v>120</v>
      </c>
      <c r="E616" t="s">
        <v>121</v>
      </c>
      <c r="F616" t="s">
        <v>73</v>
      </c>
      <c r="G616">
        <v>9</v>
      </c>
      <c r="H616">
        <v>0</v>
      </c>
      <c r="I61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50</v>
      </c>
      <c r="K616" s="5" cm="1">
        <f t="array" ref="K616">IFERROR(AVERAGE(IF((OutputTable[GroupByKey]=OutputTable[[#This Row],[GroupByKey]]),(OutputTable[GroupByKey]=OutputTable[[#This Row],[GroupByKey]])*OutputTable[RecordedValue])),0)</f>
        <v>9.74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3.3430402880233041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616" s="5" cm="1">
        <f t="array" ref="O616">MIN(IF((OutputTable[GroupByKey]=OutputTable[[#This Row],[GroupByKey]]),(OutputTable[GroupByKey]=OutputTable[[#This Row],[GroupByKey]])*OutputTable[RecordedValue]))</f>
        <v>4</v>
      </c>
      <c r="P616" s="5" cm="1">
        <f t="array" ref="P616">MAX(IF((OutputTable[GroupByKey]=OutputTable[[#This Row],[GroupByKey]]),(OutputTable[GroupByKey]=OutputTable[[#This Row],[GroupByKey]])*OutputTable[RecordedValue]))</f>
        <v>18</v>
      </c>
    </row>
    <row r="617" spans="1:16" x14ac:dyDescent="0.25">
      <c r="A617" t="s">
        <v>68</v>
      </c>
      <c r="B617" t="s">
        <v>70</v>
      </c>
      <c r="C617">
        <v>11</v>
      </c>
      <c r="D617" t="s">
        <v>122</v>
      </c>
      <c r="E617" t="s">
        <v>123</v>
      </c>
      <c r="F617" t="s">
        <v>73</v>
      </c>
      <c r="G617">
        <v>9</v>
      </c>
      <c r="H617">
        <v>0</v>
      </c>
      <c r="I61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50</v>
      </c>
      <c r="K617" s="5" cm="1">
        <f t="array" ref="K617">IFERROR(AVERAGE(IF((OutputTable[GroupByKey]=OutputTable[[#This Row],[GroupByKey]]),(OutputTable[GroupByKey]=OutputTable[[#This Row],[GroupByKey]])*OutputTable[RecordedValue])),0)</f>
        <v>9.6199999999999992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3.3557139816335075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617" s="5" cm="1">
        <f t="array" ref="O617">MIN(IF((OutputTable[GroupByKey]=OutputTable[[#This Row],[GroupByKey]]),(OutputTable[GroupByKey]=OutputTable[[#This Row],[GroupByKey]])*OutputTable[RecordedValue]))</f>
        <v>4</v>
      </c>
      <c r="P617" s="5" cm="1">
        <f t="array" ref="P617">MAX(IF((OutputTable[GroupByKey]=OutputTable[[#This Row],[GroupByKey]]),(OutputTable[GroupByKey]=OutputTable[[#This Row],[GroupByKey]])*OutputTable[RecordedValue]))</f>
        <v>18</v>
      </c>
    </row>
    <row r="618" spans="1:16" x14ac:dyDescent="0.25">
      <c r="A618" t="s">
        <v>68</v>
      </c>
      <c r="B618" t="s">
        <v>70</v>
      </c>
      <c r="C618">
        <v>11</v>
      </c>
      <c r="D618" t="s">
        <v>124</v>
      </c>
      <c r="E618" t="s">
        <v>125</v>
      </c>
      <c r="F618" t="s">
        <v>73</v>
      </c>
      <c r="G618">
        <v>0.49709160824405901</v>
      </c>
      <c r="H618">
        <v>0</v>
      </c>
      <c r="I61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50</v>
      </c>
      <c r="K618" s="5" cm="1">
        <f t="array" ref="K618">IFERROR(AVERAGE(IF((OutputTable[GroupByKey]=OutputTable[[#This Row],[GroupByKey]]),(OutputTable[GroupByKey]=OutputTable[[#This Row],[GroupByKey]])*OutputTable[RecordedValue])),0)</f>
        <v>0.86163700693939471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0.40403851079129915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618" s="5" cm="1">
        <f t="array" ref="O618">MIN(IF((OutputTable[GroupByKey]=OutputTable[[#This Row],[GroupByKey]]),(OutputTable[GroupByKey]=OutputTable[[#This Row],[GroupByKey]])*OutputTable[RecordedValue]))</f>
        <v>0.14398486806875099</v>
      </c>
      <c r="P618" s="5" cm="1">
        <f t="array" ref="P618">MAX(IF((OutputTable[GroupByKey]=OutputTable[[#This Row],[GroupByKey]]),(OutputTable[GroupByKey]=OutputTable[[#This Row],[GroupByKey]])*OutputTable[RecordedValue]))</f>
        <v>2.0851264921370101</v>
      </c>
    </row>
    <row r="619" spans="1:16" x14ac:dyDescent="0.25">
      <c r="A619" t="s">
        <v>68</v>
      </c>
      <c r="B619" t="s">
        <v>70</v>
      </c>
      <c r="C619">
        <v>11</v>
      </c>
      <c r="D619" t="s">
        <v>126</v>
      </c>
      <c r="E619" t="s">
        <v>127</v>
      </c>
      <c r="F619" t="s">
        <v>73</v>
      </c>
      <c r="G619">
        <v>29.825496494643499</v>
      </c>
      <c r="H619">
        <v>0</v>
      </c>
      <c r="I61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50</v>
      </c>
      <c r="K619" s="5" cm="1">
        <f t="array" ref="K619">IFERROR(AVERAGE(IF((OutputTable[GroupByKey]=OutputTable[[#This Row],[GroupByKey]]),(OutputTable[GroupByKey]=OutputTable[[#This Row],[GroupByKey]])*OutputTable[RecordedValue])),0)</f>
        <v>64.862229774387828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42.021678663543447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619" s="5" cm="1">
        <f t="array" ref="O619">MIN(IF((OutputTable[GroupByKey]=OutputTable[[#This Row],[GroupByKey]]),(OutputTable[GroupByKey]=OutputTable[[#This Row],[GroupByKey]])*OutputTable[RecordedValue]))</f>
        <v>12.5350884709043</v>
      </c>
      <c r="P619" s="5" cm="1">
        <f t="array" ref="P619">MAX(IF((OutputTable[GroupByKey]=OutputTable[[#This Row],[GroupByKey]]),(OutputTable[GroupByKey]=OutputTable[[#This Row],[GroupByKey]])*OutputTable[RecordedValue]))</f>
        <v>268.61862774202001</v>
      </c>
    </row>
    <row r="620" spans="1:16" x14ac:dyDescent="0.25">
      <c r="A620" t="s">
        <v>68</v>
      </c>
      <c r="B620" t="s">
        <v>70</v>
      </c>
      <c r="C620">
        <v>11</v>
      </c>
      <c r="D620" t="s">
        <v>128</v>
      </c>
      <c r="E620" t="s">
        <v>86</v>
      </c>
      <c r="F620" t="s">
        <v>129</v>
      </c>
      <c r="G620">
        <v>0</v>
      </c>
      <c r="H620">
        <v>0</v>
      </c>
      <c r="I62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50</v>
      </c>
      <c r="K620" s="5" cm="1">
        <f t="array" ref="K620">IFERROR(AVERAGE(IF((OutputTable[GroupByKey]=OutputTable[[#This Row],[GroupByKey]]),(OutputTable[GroupByKey]=OutputTable[[#This Row],[GroupByKey]])*OutputTable[RecordedValue])),0)</f>
        <v>0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0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0" s="5" cm="1">
        <f t="array" ref="O620">MIN(IF((OutputTable[GroupByKey]=OutputTable[[#This Row],[GroupByKey]]),(OutputTable[GroupByKey]=OutputTable[[#This Row],[GroupByKey]])*OutputTable[RecordedValue]))</f>
        <v>0</v>
      </c>
      <c r="P620" s="5" cm="1">
        <f t="array" ref="P620">MAX(IF((OutputTable[GroupByKey]=OutputTable[[#This Row],[GroupByKey]]),(OutputTable[GroupByKey]=OutputTable[[#This Row],[GroupByKey]])*OutputTable[RecordedValue]))</f>
        <v>0</v>
      </c>
    </row>
    <row r="621" spans="1:16" x14ac:dyDescent="0.25">
      <c r="A621" t="s">
        <v>68</v>
      </c>
      <c r="B621" t="s">
        <v>70</v>
      </c>
      <c r="C621">
        <v>11</v>
      </c>
      <c r="D621" t="s">
        <v>130</v>
      </c>
      <c r="E621" t="s">
        <v>89</v>
      </c>
      <c r="F621" t="s">
        <v>129</v>
      </c>
      <c r="G621">
        <v>0</v>
      </c>
      <c r="H621">
        <v>0</v>
      </c>
      <c r="I62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50</v>
      </c>
      <c r="K621" s="5" cm="1">
        <f t="array" ref="K621">IFERROR(AVERAGE(IF((OutputTable[GroupByKey]=OutputTable[[#This Row],[GroupByKey]]),(OutputTable[GroupByKey]=OutputTable[[#This Row],[GroupByKey]])*OutputTable[RecordedValue])),0)</f>
        <v>0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0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1" s="5" cm="1">
        <f t="array" ref="O621">MIN(IF((OutputTable[GroupByKey]=OutputTable[[#This Row],[GroupByKey]]),(OutputTable[GroupByKey]=OutputTable[[#This Row],[GroupByKey]])*OutputTable[RecordedValue]))</f>
        <v>0</v>
      </c>
      <c r="P621" s="5" cm="1">
        <f t="array" ref="P621">MAX(IF((OutputTable[GroupByKey]=OutputTable[[#This Row],[GroupByKey]]),(OutputTable[GroupByKey]=OutputTable[[#This Row],[GroupByKey]])*OutputTable[RecordedValue]))</f>
        <v>0</v>
      </c>
    </row>
    <row r="622" spans="1:16" x14ac:dyDescent="0.25">
      <c r="A622" t="s">
        <v>68</v>
      </c>
      <c r="B622" t="s">
        <v>70</v>
      </c>
      <c r="C622">
        <v>11</v>
      </c>
      <c r="D622" t="s">
        <v>131</v>
      </c>
      <c r="E622" t="s">
        <v>91</v>
      </c>
      <c r="F622" t="s">
        <v>129</v>
      </c>
      <c r="G622">
        <v>45.192881800411001</v>
      </c>
      <c r="H622">
        <v>0</v>
      </c>
      <c r="I62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50</v>
      </c>
      <c r="K622" s="5" cm="1">
        <f t="array" ref="K622">IFERROR(AVERAGE(IF((OutputTable[GroupByKey]=OutputTable[[#This Row],[GroupByKey]]),(OutputTable[GroupByKey]=OutputTable[[#This Row],[GroupByKey]])*OutputTable[RecordedValue])),0)</f>
        <v>47.555766264651346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2.7283894207102275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622" s="5" cm="1">
        <f t="array" ref="O622">MIN(IF((OutputTable[GroupByKey]=OutputTable[[#This Row],[GroupByKey]]),(OutputTable[GroupByKey]=OutputTable[[#This Row],[GroupByKey]])*OutputTable[RecordedValue]))</f>
        <v>42.116143251013803</v>
      </c>
      <c r="P622" s="5" cm="1">
        <f t="array" ref="P622">MAX(IF((OutputTable[GroupByKey]=OutputTable[[#This Row],[GroupByKey]]),(OutputTable[GroupByKey]=OutputTable[[#This Row],[GroupByKey]])*OutputTable[RecordedValue]))</f>
        <v>55.7665547747551</v>
      </c>
    </row>
    <row r="623" spans="1:16" x14ac:dyDescent="0.25">
      <c r="A623" t="s">
        <v>68</v>
      </c>
      <c r="B623" t="s">
        <v>70</v>
      </c>
      <c r="C623">
        <v>11</v>
      </c>
      <c r="D623" t="s">
        <v>132</v>
      </c>
      <c r="E623" t="s">
        <v>133</v>
      </c>
      <c r="F623" t="s">
        <v>129</v>
      </c>
      <c r="G623">
        <v>0</v>
      </c>
      <c r="H623">
        <v>0</v>
      </c>
      <c r="I62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50</v>
      </c>
      <c r="K623" s="5" cm="1">
        <f t="array" ref="K623">IFERROR(AVERAGE(IF((OutputTable[GroupByKey]=OutputTable[[#This Row],[GroupByKey]]),(OutputTable[GroupByKey]=OutputTable[[#This Row],[GroupByKey]])*OutputTable[RecordedValue])),0)</f>
        <v>0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0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3" s="5" cm="1">
        <f t="array" ref="O623">MIN(IF((OutputTable[GroupByKey]=OutputTable[[#This Row],[GroupByKey]]),(OutputTable[GroupByKey]=OutputTable[[#This Row],[GroupByKey]])*OutputTable[RecordedValue]))</f>
        <v>0</v>
      </c>
      <c r="P623" s="5" cm="1">
        <f t="array" ref="P623">MAX(IF((OutputTable[GroupByKey]=OutputTable[[#This Row],[GroupByKey]]),(OutputTable[GroupByKey]=OutputTable[[#This Row],[GroupByKey]])*OutputTable[RecordedValue]))</f>
        <v>0</v>
      </c>
    </row>
    <row r="624" spans="1:16" x14ac:dyDescent="0.25">
      <c r="A624" t="s">
        <v>68</v>
      </c>
      <c r="B624" t="s">
        <v>70</v>
      </c>
      <c r="C624">
        <v>11</v>
      </c>
      <c r="D624" t="s">
        <v>134</v>
      </c>
      <c r="E624" t="s">
        <v>95</v>
      </c>
      <c r="F624" t="s">
        <v>129</v>
      </c>
      <c r="G624">
        <v>45.192881800411001</v>
      </c>
      <c r="H624">
        <v>0</v>
      </c>
      <c r="I624" s="5" t="str">
        <f>OutputTable[[#This Row],[ProjectName]]&amp;OutputTable[[#This Row],[Name]]&amp;OutputTable[[#This Row],[Type]]&amp;OutputTable[[#This Row],[Source]]</f>
        <v>Airport Security AnalysisAll Entities.VACostVA CostSystem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50</v>
      </c>
      <c r="K624" s="5" cm="1">
        <f t="array" ref="K624">IFERROR(AVERAGE(IF((OutputTable[GroupByKey]=OutputTable[[#This Row],[GroupByKey]]),(OutputTable[GroupByKey]=OutputTable[[#This Row],[GroupByKey]])*OutputTable[RecordedValue])),0)</f>
        <v>47.555766264651346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2.7283894207102275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624" s="5" cm="1">
        <f t="array" ref="O624">MIN(IF((OutputTable[GroupByKey]=OutputTable[[#This Row],[GroupByKey]]),(OutputTable[GroupByKey]=OutputTable[[#This Row],[GroupByKey]])*OutputTable[RecordedValue]))</f>
        <v>42.116143251013803</v>
      </c>
      <c r="P624" s="5" cm="1">
        <f t="array" ref="P624">MAX(IF((OutputTable[GroupByKey]=OutputTable[[#This Row],[GroupByKey]]),(OutputTable[GroupByKey]=OutputTable[[#This Row],[GroupByKey]])*OutputTable[RecordedValue]))</f>
        <v>55.7665547747551</v>
      </c>
    </row>
    <row r="625" spans="1:16" x14ac:dyDescent="0.25">
      <c r="A625" t="s">
        <v>68</v>
      </c>
      <c r="B625" t="s">
        <v>70</v>
      </c>
      <c r="C625">
        <v>11</v>
      </c>
      <c r="D625" t="s">
        <v>135</v>
      </c>
      <c r="E625" t="s">
        <v>97</v>
      </c>
      <c r="F625" t="s">
        <v>129</v>
      </c>
      <c r="G625">
        <v>0</v>
      </c>
      <c r="H625">
        <v>0</v>
      </c>
      <c r="I62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50</v>
      </c>
      <c r="K625" s="5" cm="1">
        <f t="array" ref="K625">IFERROR(AVERAGE(IF((OutputTable[GroupByKey]=OutputTable[[#This Row],[GroupByKey]]),(OutputTable[GroupByKey]=OutputTable[[#This Row],[GroupByKey]])*OutputTable[RecordedValue])),0)</f>
        <v>0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0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5" s="5" cm="1">
        <f t="array" ref="O625">MIN(IF((OutputTable[GroupByKey]=OutputTable[[#This Row],[GroupByKey]]),(OutputTable[GroupByKey]=OutputTable[[#This Row],[GroupByKey]])*OutputTable[RecordedValue]))</f>
        <v>0</v>
      </c>
      <c r="P625" s="5" cm="1">
        <f t="array" ref="P625">MAX(IF((OutputTable[GroupByKey]=OutputTable[[#This Row],[GroupByKey]]),(OutputTable[GroupByKey]=OutputTable[[#This Row],[GroupByKey]])*OutputTable[RecordedValue]))</f>
        <v>0</v>
      </c>
    </row>
    <row r="626" spans="1:16" x14ac:dyDescent="0.25">
      <c r="A626" t="s">
        <v>68</v>
      </c>
      <c r="B626" t="s">
        <v>70</v>
      </c>
      <c r="C626">
        <v>11</v>
      </c>
      <c r="D626" t="s">
        <v>136</v>
      </c>
      <c r="E626" t="s">
        <v>137</v>
      </c>
      <c r="F626" t="s">
        <v>129</v>
      </c>
      <c r="G626">
        <v>45.192881800411001</v>
      </c>
      <c r="H626">
        <v>0</v>
      </c>
      <c r="I62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50</v>
      </c>
      <c r="K626" s="5" cm="1">
        <f t="array" ref="K626">IFERROR(AVERAGE(IF((OutputTable[GroupByKey]=OutputTable[[#This Row],[GroupByKey]]),(OutputTable[GroupByKey]=OutputTable[[#This Row],[GroupByKey]])*OutputTable[RecordedValue])),0)</f>
        <v>47.555766264651339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2.7283894207102439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626" s="5" cm="1">
        <f t="array" ref="O626">MIN(IF((OutputTable[GroupByKey]=OutputTable[[#This Row],[GroupByKey]]),(OutputTable[GroupByKey]=OutputTable[[#This Row],[GroupByKey]])*OutputTable[RecordedValue]))</f>
        <v>42.116143251013703</v>
      </c>
      <c r="P626" s="5" cm="1">
        <f t="array" ref="P626">MAX(IF((OutputTable[GroupByKey]=OutputTable[[#This Row],[GroupByKey]]),(OutputTable[GroupByKey]=OutputTable[[#This Row],[GroupByKey]])*OutputTable[RecordedValue]))</f>
        <v>55.7665547747551</v>
      </c>
    </row>
    <row r="627" spans="1:16" x14ac:dyDescent="0.25">
      <c r="A627" t="s">
        <v>68</v>
      </c>
      <c r="B627" t="s">
        <v>70</v>
      </c>
      <c r="C627">
        <v>11</v>
      </c>
      <c r="D627" t="s">
        <v>138</v>
      </c>
      <c r="E627" t="s">
        <v>139</v>
      </c>
      <c r="F627" t="s">
        <v>129</v>
      </c>
      <c r="G627">
        <v>26.521699389937201</v>
      </c>
      <c r="H627">
        <v>0</v>
      </c>
      <c r="I62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50</v>
      </c>
      <c r="K627" s="5" cm="1">
        <f t="array" ref="K627">IFERROR(AVERAGE(IF((OutputTable[GroupByKey]=OutputTable[[#This Row],[GroupByKey]]),(OutputTable[GroupByKey]=OutputTable[[#This Row],[GroupByKey]])*OutputTable[RecordedValue])),0)</f>
        <v>24.153751225057032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2.790438932514745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627" s="5" cm="1">
        <f t="array" ref="O627">MIN(IF((OutputTable[GroupByKey]=OutputTable[[#This Row],[GroupByKey]]),(OutputTable[GroupByKey]=OutputTable[[#This Row],[GroupByKey]])*OutputTable[RecordedValue]))</f>
        <v>16.206469520089399</v>
      </c>
      <c r="P627" s="5" cm="1">
        <f t="array" ref="P627">MAX(IF((OutputTable[GroupByKey]=OutputTable[[#This Row],[GroupByKey]]),(OutputTable[GroupByKey]=OutputTable[[#This Row],[GroupByKey]])*OutputTable[RecordedValue]))</f>
        <v>29.8247121613243</v>
      </c>
    </row>
    <row r="628" spans="1:16" x14ac:dyDescent="0.25">
      <c r="A628" t="s">
        <v>68</v>
      </c>
      <c r="B628" t="s">
        <v>70</v>
      </c>
      <c r="C628">
        <v>11</v>
      </c>
      <c r="D628" t="s">
        <v>140</v>
      </c>
      <c r="E628" t="s">
        <v>91</v>
      </c>
      <c r="F628" t="s">
        <v>129</v>
      </c>
      <c r="G628">
        <v>71.714581190348198</v>
      </c>
      <c r="H628">
        <v>0</v>
      </c>
      <c r="I62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50</v>
      </c>
      <c r="K628" s="5" cm="1">
        <f t="array" ref="K628">IFERROR(AVERAGE(IF((OutputTable[GroupByKey]=OutputTable[[#This Row],[GroupByKey]]),(OutputTable[GroupByKey]=OutputTable[[#This Row],[GroupByKey]])*OutputTable[RecordedValue])),0)</f>
        <v>71.709517489708347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0.25019982121987089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628" s="5" cm="1">
        <f t="array" ref="O628">MIN(IF((OutputTable[GroupByKey]=OutputTable[[#This Row],[GroupByKey]]),(OutputTable[GroupByKey]=OutputTable[[#This Row],[GroupByKey]])*OutputTable[RecordedValue]))</f>
        <v>70.826954480567906</v>
      </c>
      <c r="P628" s="5" cm="1">
        <f t="array" ref="P628">MAX(IF((OutputTable[GroupByKey]=OutputTable[[#This Row],[GroupByKey]]),(OutputTable[GroupByKey]=OutputTable[[#This Row],[GroupByKey]])*OutputTable[RecordedValue]))</f>
        <v>72</v>
      </c>
    </row>
    <row r="629" spans="1:16" x14ac:dyDescent="0.25">
      <c r="A629" t="s">
        <v>68</v>
      </c>
      <c r="B629" t="s">
        <v>70</v>
      </c>
      <c r="C629">
        <v>11</v>
      </c>
      <c r="D629" t="s">
        <v>141</v>
      </c>
      <c r="E629" t="s">
        <v>142</v>
      </c>
      <c r="F629" t="s">
        <v>129</v>
      </c>
      <c r="G629">
        <v>0</v>
      </c>
      <c r="H629">
        <v>0</v>
      </c>
      <c r="I62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50</v>
      </c>
      <c r="K629" s="5" cm="1">
        <f t="array" ref="K629">IFERROR(AVERAGE(IF((OutputTable[GroupByKey]=OutputTable[[#This Row],[GroupByKey]]),(OutputTable[GroupByKey]=OutputTable[[#This Row],[GroupByKey]])*OutputTable[RecordedValue])),0)</f>
        <v>0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0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9" s="5" cm="1">
        <f t="array" ref="O629">MIN(IF((OutputTable[GroupByKey]=OutputTable[[#This Row],[GroupByKey]]),(OutputTable[GroupByKey]=OutputTable[[#This Row],[GroupByKey]])*OutputTable[RecordedValue]))</f>
        <v>0</v>
      </c>
      <c r="P629" s="5" cm="1">
        <f t="array" ref="P629">MAX(IF((OutputTable[GroupByKey]=OutputTable[[#This Row],[GroupByKey]]),(OutputTable[GroupByKey]=OutputTable[[#This Row],[GroupByKey]])*OutputTable[RecordedValue]))</f>
        <v>0</v>
      </c>
    </row>
    <row r="630" spans="1:16" x14ac:dyDescent="0.25">
      <c r="A630" t="s">
        <v>68</v>
      </c>
      <c r="B630" t="s">
        <v>70</v>
      </c>
      <c r="C630">
        <v>11</v>
      </c>
      <c r="D630" t="s">
        <v>143</v>
      </c>
      <c r="E630" t="s">
        <v>113</v>
      </c>
      <c r="F630" t="s">
        <v>73</v>
      </c>
      <c r="G630">
        <v>8.9921392145629397</v>
      </c>
      <c r="H630">
        <v>0</v>
      </c>
      <c r="I63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50</v>
      </c>
      <c r="K630" s="5" cm="1">
        <f t="array" ref="K630">IFERROR(AVERAGE(IF((OutputTable[GroupByKey]=OutputTable[[#This Row],[GroupByKey]]),(OutputTable[GroupByKey]=OutputTable[[#This Row],[GroupByKey]])*OutputTable[RecordedValue])),0)</f>
        <v>8.9631102244031808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0.49581158155018401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630" s="5" cm="1">
        <f t="array" ref="O630">MIN(IF((OutputTable[GroupByKey]=OutputTable[[#This Row],[GroupByKey]]),(OutputTable[GroupByKey]=OutputTable[[#This Row],[GroupByKey]])*OutputTable[RecordedValue]))</f>
        <v>7.9225733441578896</v>
      </c>
      <c r="P630" s="5" cm="1">
        <f t="array" ref="P630">MAX(IF((OutputTable[GroupByKey]=OutputTable[[#This Row],[GroupByKey]]),(OutputTable[GroupByKey]=OutputTable[[#This Row],[GroupByKey]])*OutputTable[RecordedValue]))</f>
        <v>9.9777504987156593</v>
      </c>
    </row>
    <row r="631" spans="1:16" x14ac:dyDescent="0.25">
      <c r="A631" t="s">
        <v>68</v>
      </c>
      <c r="B631" t="s">
        <v>70</v>
      </c>
      <c r="C631">
        <v>11</v>
      </c>
      <c r="D631" t="s">
        <v>144</v>
      </c>
      <c r="E631" t="s">
        <v>115</v>
      </c>
      <c r="F631" t="s">
        <v>73</v>
      </c>
      <c r="G631">
        <v>539.52835287377604</v>
      </c>
      <c r="H631">
        <v>0</v>
      </c>
      <c r="I63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50</v>
      </c>
      <c r="K631" s="5" cm="1">
        <f t="array" ref="K631">IFERROR(AVERAGE(IF((OutputTable[GroupByKey]=OutputTable[[#This Row],[GroupByKey]]),(OutputTable[GroupByKey]=OutputTable[[#This Row],[GroupByKey]])*OutputTable[RecordedValue])),0)</f>
        <v>537.78661346419096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29.748694893010981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631" s="5" cm="1">
        <f t="array" ref="O631">MIN(IF((OutputTable[GroupByKey]=OutputTable[[#This Row],[GroupByKey]]),(OutputTable[GroupByKey]=OutputTable[[#This Row],[GroupByKey]])*OutputTable[RecordedValue]))</f>
        <v>475.35440064947397</v>
      </c>
      <c r="P631" s="5" cm="1">
        <f t="array" ref="P631">MAX(IF((OutputTable[GroupByKey]=OutputTable[[#This Row],[GroupByKey]]),(OutputTable[GroupByKey]=OutputTable[[#This Row],[GroupByKey]])*OutputTable[RecordedValue]))</f>
        <v>598.66502992293999</v>
      </c>
    </row>
    <row r="632" spans="1:16" x14ac:dyDescent="0.25">
      <c r="A632" t="s">
        <v>68</v>
      </c>
      <c r="B632" t="s">
        <v>70</v>
      </c>
      <c r="C632">
        <v>11</v>
      </c>
      <c r="D632" t="s">
        <v>145</v>
      </c>
      <c r="E632" t="s">
        <v>117</v>
      </c>
      <c r="F632" t="s">
        <v>73</v>
      </c>
      <c r="G632">
        <v>0</v>
      </c>
      <c r="H632">
        <v>0</v>
      </c>
      <c r="I63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50</v>
      </c>
      <c r="K632" s="5" cm="1">
        <f t="array" ref="K632">IFERROR(AVERAGE(IF((OutputTable[GroupByKey]=OutputTable[[#This Row],[GroupByKey]]),(OutputTable[GroupByKey]=OutputTable[[#This Row],[GroupByKey]])*OutputTable[RecordedValue])),0)</f>
        <v>0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0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2" s="5" cm="1">
        <f t="array" ref="O632">MIN(IF((OutputTable[GroupByKey]=OutputTable[[#This Row],[GroupByKey]]),(OutputTable[GroupByKey]=OutputTable[[#This Row],[GroupByKey]])*OutputTable[RecordedValue]))</f>
        <v>0</v>
      </c>
      <c r="P632" s="5" cm="1">
        <f t="array" ref="P632">MAX(IF((OutputTable[GroupByKey]=OutputTable[[#This Row],[GroupByKey]]),(OutputTable[GroupByKey]=OutputTable[[#This Row],[GroupByKey]])*OutputTable[RecordedValue]))</f>
        <v>0</v>
      </c>
    </row>
    <row r="633" spans="1:16" x14ac:dyDescent="0.25">
      <c r="A633" t="s">
        <v>68</v>
      </c>
      <c r="B633" t="s">
        <v>70</v>
      </c>
      <c r="C633">
        <v>11</v>
      </c>
      <c r="D633" t="s">
        <v>146</v>
      </c>
      <c r="E633" t="s">
        <v>119</v>
      </c>
      <c r="F633" t="s">
        <v>73</v>
      </c>
      <c r="G633">
        <v>59.701158435508901</v>
      </c>
      <c r="H633">
        <v>0</v>
      </c>
      <c r="I63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50</v>
      </c>
      <c r="K633" s="5" cm="1">
        <f t="array" ref="K633">IFERROR(AVERAGE(IF((OutputTable[GroupByKey]=OutputTable[[#This Row],[GroupByKey]]),(OutputTable[GroupByKey]=OutputTable[[#This Row],[GroupByKey]])*OutputTable[RecordedValue])),0)</f>
        <v>131.6987252883157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195.03180772236345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633" s="5" cm="1">
        <f t="array" ref="O633">MIN(IF((OutputTable[GroupByKey]=OutputTable[[#This Row],[GroupByKey]]),(OutputTable[GroupByKey]=OutputTable[[#This Row],[GroupByKey]])*OutputTable[RecordedValue]))</f>
        <v>10.054421984212899</v>
      </c>
      <c r="P633" s="5" cm="1">
        <f t="array" ref="P633">MAX(IF((OutputTable[GroupByKey]=OutputTable[[#This Row],[GroupByKey]]),(OutputTable[GroupByKey]=OutputTable[[#This Row],[GroupByKey]])*OutputTable[RecordedValue]))</f>
        <v>1200.8160491271699</v>
      </c>
    </row>
    <row r="634" spans="1:16" x14ac:dyDescent="0.25">
      <c r="A634" t="s">
        <v>68</v>
      </c>
      <c r="B634" t="s">
        <v>70</v>
      </c>
      <c r="C634">
        <v>11</v>
      </c>
      <c r="D634" t="s">
        <v>147</v>
      </c>
      <c r="E634" t="s">
        <v>121</v>
      </c>
      <c r="F634" t="s">
        <v>73</v>
      </c>
      <c r="G634">
        <v>145</v>
      </c>
      <c r="H634">
        <v>0</v>
      </c>
      <c r="I63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50</v>
      </c>
      <c r="K634" s="5" cm="1">
        <f t="array" ref="K634">IFERROR(AVERAGE(IF((OutputTable[GroupByKey]=OutputTable[[#This Row],[GroupByKey]]),(OutputTable[GroupByKey]=OutputTable[[#This Row],[GroupByKey]])*OutputTable[RecordedValue])),0)</f>
        <v>145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0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4" s="5" cm="1">
        <f t="array" ref="O634">MIN(IF((OutputTable[GroupByKey]=OutputTable[[#This Row],[GroupByKey]]),(OutputTable[GroupByKey]=OutputTable[[#This Row],[GroupByKey]])*OutputTable[RecordedValue]))</f>
        <v>145</v>
      </c>
      <c r="P634" s="5" cm="1">
        <f t="array" ref="P634">MAX(IF((OutputTable[GroupByKey]=OutputTable[[#This Row],[GroupByKey]]),(OutputTable[GroupByKey]=OutputTable[[#This Row],[GroupByKey]])*OutputTable[RecordedValue]))</f>
        <v>145</v>
      </c>
    </row>
    <row r="635" spans="1:16" x14ac:dyDescent="0.25">
      <c r="A635" t="s">
        <v>68</v>
      </c>
      <c r="B635" t="s">
        <v>70</v>
      </c>
      <c r="C635">
        <v>11</v>
      </c>
      <c r="D635" t="s">
        <v>148</v>
      </c>
      <c r="E635" t="s">
        <v>123</v>
      </c>
      <c r="F635" t="s">
        <v>73</v>
      </c>
      <c r="G635">
        <v>144</v>
      </c>
      <c r="H635">
        <v>0</v>
      </c>
      <c r="I63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50</v>
      </c>
      <c r="K635" s="5" cm="1">
        <f t="array" ref="K635">IFERROR(AVERAGE(IF((OutputTable[GroupByKey]=OutputTable[[#This Row],[GroupByKey]]),(OutputTable[GroupByKey]=OutputTable[[#This Row],[GroupByKey]])*OutputTable[RecordedValue])),0)</f>
        <v>143.58000000000001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0.67279496224666424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635" s="5" cm="1">
        <f t="array" ref="O635">MIN(IF((OutputTable[GroupByKey]=OutputTable[[#This Row],[GroupByKey]]),(OutputTable[GroupByKey]=OutputTable[[#This Row],[GroupByKey]])*OutputTable[RecordedValue]))</f>
        <v>142</v>
      </c>
      <c r="P635" s="5" cm="1">
        <f t="array" ref="P635">MAX(IF((OutputTable[GroupByKey]=OutputTable[[#This Row],[GroupByKey]]),(OutputTable[GroupByKey]=OutputTable[[#This Row],[GroupByKey]])*OutputTable[RecordedValue]))</f>
        <v>144</v>
      </c>
    </row>
    <row r="636" spans="1:16" x14ac:dyDescent="0.25">
      <c r="A636" t="s">
        <v>68</v>
      </c>
      <c r="B636" t="s">
        <v>70</v>
      </c>
      <c r="C636">
        <v>11</v>
      </c>
      <c r="D636" t="s">
        <v>149</v>
      </c>
      <c r="E636" t="s">
        <v>125</v>
      </c>
      <c r="F636" t="s">
        <v>73</v>
      </c>
      <c r="G636">
        <v>8.9921392145629397</v>
      </c>
      <c r="H636">
        <v>0</v>
      </c>
      <c r="I63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50</v>
      </c>
      <c r="K636" s="5" cm="1">
        <f t="array" ref="K636">IFERROR(AVERAGE(IF((OutputTable[GroupByKey]=OutputTable[[#This Row],[GroupByKey]]),(OutputTable[GroupByKey]=OutputTable[[#This Row],[GroupByKey]])*OutputTable[RecordedValue])),0)</f>
        <v>8.9631102244031808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0.49581158155018401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636" s="5" cm="1">
        <f t="array" ref="O636">MIN(IF((OutputTable[GroupByKey]=OutputTable[[#This Row],[GroupByKey]]),(OutputTable[GroupByKey]=OutputTable[[#This Row],[GroupByKey]])*OutputTable[RecordedValue]))</f>
        <v>7.9225733441578896</v>
      </c>
      <c r="P636" s="5" cm="1">
        <f t="array" ref="P636">MAX(IF((OutputTable[GroupByKey]=OutputTable[[#This Row],[GroupByKey]]),(OutputTable[GroupByKey]=OutputTable[[#This Row],[GroupByKey]])*OutputTable[RecordedValue]))</f>
        <v>9.9777504987156593</v>
      </c>
    </row>
    <row r="637" spans="1:16" x14ac:dyDescent="0.25">
      <c r="A637" t="s">
        <v>68</v>
      </c>
      <c r="B637" t="s">
        <v>70</v>
      </c>
      <c r="C637">
        <v>11</v>
      </c>
      <c r="D637" t="s">
        <v>150</v>
      </c>
      <c r="E637" t="s">
        <v>127</v>
      </c>
      <c r="F637" t="s">
        <v>73</v>
      </c>
      <c r="G637">
        <v>599.22951130928504</v>
      </c>
      <c r="H637">
        <v>0</v>
      </c>
      <c r="I63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50</v>
      </c>
      <c r="K637" s="5" cm="1">
        <f t="array" ref="K637">IFERROR(AVERAGE(IF((OutputTable[GroupByKey]=OutputTable[[#This Row],[GroupByKey]]),(OutputTable[GroupByKey]=OutputTable[[#This Row],[GroupByKey]])*OutputTable[RecordedValue])),0)</f>
        <v>669.48533875250666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209.81217768405702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637" s="5" cm="1">
        <f t="array" ref="O637">MIN(IF((OutputTable[GroupByKey]=OutputTable[[#This Row],[GroupByKey]]),(OutputTable[GroupByKey]=OutputTable[[#This Row],[GroupByKey]])*OutputTable[RecordedValue]))</f>
        <v>507.16931004698603</v>
      </c>
      <c r="P637" s="5" cm="1">
        <f t="array" ref="P637">MAX(IF((OutputTable[GroupByKey]=OutputTable[[#This Row],[GroupByKey]]),(OutputTable[GroupByKey]=OutputTable[[#This Row],[GroupByKey]])*OutputTable[RecordedValue]))</f>
        <v>1790.3663033289099</v>
      </c>
    </row>
    <row r="638" spans="1:16" x14ac:dyDescent="0.25">
      <c r="A638" t="s">
        <v>68</v>
      </c>
      <c r="B638" t="s">
        <v>70</v>
      </c>
      <c r="C638">
        <v>11</v>
      </c>
      <c r="D638" t="s">
        <v>151</v>
      </c>
      <c r="E638" t="s">
        <v>121</v>
      </c>
      <c r="F638" t="s">
        <v>87</v>
      </c>
      <c r="G638">
        <v>145</v>
      </c>
      <c r="H638">
        <v>0</v>
      </c>
      <c r="I638" s="5" t="str">
        <f>OutputTable[[#This Row],[ProjectName]]&amp;OutputTable[[#This Row],[Name]]&amp;OutputTable[[#This Row],[Type]]&amp;OutputTable[[#This Row],[Source]]</f>
        <v>Airport Security AnalysisEntity 1.NumberInNumber InEntity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50</v>
      </c>
      <c r="K638" s="5" cm="1">
        <f t="array" ref="K638">IFERROR(AVERAGE(IF((OutputTable[GroupByKey]=OutputTable[[#This Row],[GroupByKey]]),(OutputTable[GroupByKey]=OutputTable[[#This Row],[GroupByKey]])*OutputTable[RecordedValue])),0)</f>
        <v>145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0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8" s="5" cm="1">
        <f t="array" ref="O638">MIN(IF((OutputTable[GroupByKey]=OutputTable[[#This Row],[GroupByKey]]),(OutputTable[GroupByKey]=OutputTable[[#This Row],[GroupByKey]])*OutputTable[RecordedValue]))</f>
        <v>145</v>
      </c>
      <c r="P638" s="5" cm="1">
        <f t="array" ref="P638">MAX(IF((OutputTable[GroupByKey]=OutputTable[[#This Row],[GroupByKey]]),(OutputTable[GroupByKey]=OutputTable[[#This Row],[GroupByKey]])*OutputTable[RecordedValue]))</f>
        <v>145</v>
      </c>
    </row>
    <row r="639" spans="1:16" x14ac:dyDescent="0.25">
      <c r="A639" t="s">
        <v>68</v>
      </c>
      <c r="B639" t="s">
        <v>70</v>
      </c>
      <c r="C639">
        <v>11</v>
      </c>
      <c r="D639" t="s">
        <v>152</v>
      </c>
      <c r="E639" t="s">
        <v>123</v>
      </c>
      <c r="F639" t="s">
        <v>87</v>
      </c>
      <c r="G639">
        <v>142</v>
      </c>
      <c r="H639">
        <v>0</v>
      </c>
      <c r="I63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50</v>
      </c>
      <c r="K639" s="5" cm="1">
        <f t="array" ref="K639">IFERROR(AVERAGE(IF((OutputTable[GroupByKey]=OutputTable[[#This Row],[GroupByKey]]),(OutputTable[GroupByKey]=OutputTable[[#This Row],[GroupByKey]])*OutputTable[RecordedValue])),0)</f>
        <v>141.38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1.9988772358705846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639" s="5" cm="1">
        <f t="array" ref="O639">MIN(IF((OutputTable[GroupByKey]=OutputTable[[#This Row],[GroupByKey]]),(OutputTable[GroupByKey]=OutputTable[[#This Row],[GroupByKey]])*OutputTable[RecordedValue]))</f>
        <v>134</v>
      </c>
      <c r="P639" s="5" cm="1">
        <f t="array" ref="P639">MAX(IF((OutputTable[GroupByKey]=OutputTable[[#This Row],[GroupByKey]]),(OutputTable[GroupByKey]=OutputTable[[#This Row],[GroupByKey]])*OutputTable[RecordedValue]))</f>
        <v>144</v>
      </c>
    </row>
    <row r="640" spans="1:16" x14ac:dyDescent="0.25">
      <c r="A640" t="s">
        <v>68</v>
      </c>
      <c r="B640" t="s">
        <v>70</v>
      </c>
      <c r="C640">
        <v>11</v>
      </c>
      <c r="D640" t="s">
        <v>153</v>
      </c>
      <c r="E640" t="s">
        <v>113</v>
      </c>
      <c r="F640" t="s">
        <v>73</v>
      </c>
      <c r="G640">
        <v>1.6621281066055</v>
      </c>
      <c r="H640">
        <v>0</v>
      </c>
      <c r="I640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50</v>
      </c>
      <c r="K640" s="5" cm="1">
        <f t="array" ref="K640">IFERROR(AVERAGE(IF((OutputTable[GroupByKey]=OutputTable[[#This Row],[GroupByKey]]),(OutputTable[GroupByKey]=OutputTable[[#This Row],[GroupByKey]])*OutputTable[RecordedValue])),0)</f>
        <v>1.713056712445395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0.74877386075301833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640" s="5" cm="1">
        <f t="array" ref="O640">MIN(IF((OutputTable[GroupByKey]=OutputTable[[#This Row],[GroupByKey]]),(OutputTable[GroupByKey]=OutputTable[[#This Row],[GroupByKey]])*OutputTable[RecordedValue]))</f>
        <v>0.396443199122197</v>
      </c>
      <c r="P640" s="5" cm="1">
        <f t="array" ref="P640">MAX(IF((OutputTable[GroupByKey]=OutputTable[[#This Row],[GroupByKey]]),(OutputTable[GroupByKey]=OutputTable[[#This Row],[GroupByKey]])*OutputTable[RecordedValue]))</f>
        <v>4.3293745592479498</v>
      </c>
    </row>
    <row r="641" spans="1:16" x14ac:dyDescent="0.25">
      <c r="A641" t="s">
        <v>68</v>
      </c>
      <c r="B641" t="s">
        <v>70</v>
      </c>
      <c r="C641">
        <v>11</v>
      </c>
      <c r="D641" t="s">
        <v>154</v>
      </c>
      <c r="E641" t="s">
        <v>115</v>
      </c>
      <c r="F641" t="s">
        <v>73</v>
      </c>
      <c r="G641">
        <v>49.863843198164901</v>
      </c>
      <c r="H641">
        <v>0</v>
      </c>
      <c r="I641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50</v>
      </c>
      <c r="K641" s="5" cm="1">
        <f t="array" ref="K641">IFERROR(AVERAGE(IF((OutputTable[GroupByKey]=OutputTable[[#This Row],[GroupByKey]]),(OutputTable[GroupByKey]=OutputTable[[#This Row],[GroupByKey]])*OutputTable[RecordedValue])),0)</f>
        <v>51.391701373361848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22.463215822590577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641" s="5" cm="1">
        <f t="array" ref="O641">MIN(IF((OutputTable[GroupByKey]=OutputTable[[#This Row],[GroupByKey]]),(OutputTable[GroupByKey]=OutputTable[[#This Row],[GroupByKey]])*OutputTable[RecordedValue]))</f>
        <v>11.8932959736659</v>
      </c>
      <c r="P641" s="5" cm="1">
        <f t="array" ref="P641">MAX(IF((OutputTable[GroupByKey]=OutputTable[[#This Row],[GroupByKey]]),(OutputTable[GroupByKey]=OutputTable[[#This Row],[GroupByKey]])*OutputTable[RecordedValue]))</f>
        <v>129.881236777438</v>
      </c>
    </row>
    <row r="642" spans="1:16" x14ac:dyDescent="0.25">
      <c r="A642" t="s">
        <v>68</v>
      </c>
      <c r="B642" t="s">
        <v>70</v>
      </c>
      <c r="C642">
        <v>11</v>
      </c>
      <c r="D642" t="s">
        <v>155</v>
      </c>
      <c r="E642" t="s">
        <v>117</v>
      </c>
      <c r="F642" t="s">
        <v>73</v>
      </c>
      <c r="G642">
        <v>0</v>
      </c>
      <c r="H642">
        <v>0</v>
      </c>
      <c r="I642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50</v>
      </c>
      <c r="K642" s="5" cm="1">
        <f t="array" ref="K642">IFERROR(AVERAGE(IF((OutputTable[GroupByKey]=OutputTable[[#This Row],[GroupByKey]]),(OutputTable[GroupByKey]=OutputTable[[#This Row],[GroupByKey]])*OutputTable[RecordedValue])),0)</f>
        <v>0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0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2" s="5" cm="1">
        <f t="array" ref="O642">MIN(IF((OutputTable[GroupByKey]=OutputTable[[#This Row],[GroupByKey]]),(OutputTable[GroupByKey]=OutputTable[[#This Row],[GroupByKey]])*OutputTable[RecordedValue]))</f>
        <v>0</v>
      </c>
      <c r="P642" s="5" cm="1">
        <f t="array" ref="P642">MAX(IF((OutputTable[GroupByKey]=OutputTable[[#This Row],[GroupByKey]]),(OutputTable[GroupByKey]=OutputTable[[#This Row],[GroupByKey]])*OutputTable[RecordedValue]))</f>
        <v>0</v>
      </c>
    </row>
    <row r="643" spans="1:16" x14ac:dyDescent="0.25">
      <c r="A643" t="s">
        <v>68</v>
      </c>
      <c r="B643" t="s">
        <v>70</v>
      </c>
      <c r="C643">
        <v>11</v>
      </c>
      <c r="D643" t="s">
        <v>156</v>
      </c>
      <c r="E643" t="s">
        <v>119</v>
      </c>
      <c r="F643" t="s">
        <v>73</v>
      </c>
      <c r="G643">
        <v>2.53114727309503</v>
      </c>
      <c r="H643">
        <v>0</v>
      </c>
      <c r="I643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50</v>
      </c>
      <c r="K643" s="5" cm="1">
        <f t="array" ref="K643">IFERROR(AVERAGE(IF((OutputTable[GroupByKey]=OutputTable[[#This Row],[GroupByKey]]),(OutputTable[GroupByKey]=OutputTable[[#This Row],[GroupByKey]])*OutputTable[RecordedValue])),0)</f>
        <v>10.739644005751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15.385582994074571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643" s="5" cm="1">
        <f t="array" ref="O643">MIN(IF((OutputTable[GroupByKey]=OutputTable[[#This Row],[GroupByKey]]),(OutputTable[GroupByKey]=OutputTable[[#This Row],[GroupByKey]])*OutputTable[RecordedValue]))</f>
        <v>0</v>
      </c>
      <c r="P643" s="5" cm="1">
        <f t="array" ref="P643">MAX(IF((OutputTable[GroupByKey]=OutputTable[[#This Row],[GroupByKey]]),(OutputTable[GroupByKey]=OutputTable[[#This Row],[GroupByKey]])*OutputTable[RecordedValue]))</f>
        <v>76.907804000367904</v>
      </c>
    </row>
    <row r="644" spans="1:16" x14ac:dyDescent="0.25">
      <c r="A644" t="s">
        <v>68</v>
      </c>
      <c r="B644" t="s">
        <v>70</v>
      </c>
      <c r="C644">
        <v>11</v>
      </c>
      <c r="D644" t="s">
        <v>157</v>
      </c>
      <c r="E644" t="s">
        <v>121</v>
      </c>
      <c r="F644" t="s">
        <v>73</v>
      </c>
      <c r="G644">
        <v>5</v>
      </c>
      <c r="H644">
        <v>0</v>
      </c>
      <c r="I644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50</v>
      </c>
      <c r="K644" s="5" cm="1">
        <f t="array" ref="K644">IFERROR(AVERAGE(IF((OutputTable[GroupByKey]=OutputTable[[#This Row],[GroupByKey]]),(OutputTable[GroupByKey]=OutputTable[[#This Row],[GroupByKey]])*OutputTable[RecordedValue])),0)</f>
        <v>6.74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2.6711611783672518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644" s="5" cm="1">
        <f t="array" ref="O644">MIN(IF((OutputTable[GroupByKey]=OutputTable[[#This Row],[GroupByKey]]),(OutputTable[GroupByKey]=OutputTable[[#This Row],[GroupByKey]])*OutputTable[RecordedValue]))</f>
        <v>2</v>
      </c>
      <c r="P644" s="5" cm="1">
        <f t="array" ref="P644">MAX(IF((OutputTable[GroupByKey]=OutputTable[[#This Row],[GroupByKey]]),(OutputTable[GroupByKey]=OutputTable[[#This Row],[GroupByKey]])*OutputTable[RecordedValue]))</f>
        <v>16</v>
      </c>
    </row>
    <row r="645" spans="1:16" x14ac:dyDescent="0.25">
      <c r="A645" t="s">
        <v>68</v>
      </c>
      <c r="B645" t="s">
        <v>70</v>
      </c>
      <c r="C645">
        <v>11</v>
      </c>
      <c r="D645" t="s">
        <v>158</v>
      </c>
      <c r="E645" t="s">
        <v>123</v>
      </c>
      <c r="F645" t="s">
        <v>73</v>
      </c>
      <c r="G645">
        <v>5</v>
      </c>
      <c r="H645">
        <v>0</v>
      </c>
      <c r="I645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50</v>
      </c>
      <c r="K645" s="5" cm="1">
        <f t="array" ref="K645">IFERROR(AVERAGE(IF((OutputTable[GroupByKey]=OutputTable[[#This Row],[GroupByKey]]),(OutputTable[GroupByKey]=OutputTable[[#This Row],[GroupByKey]])*OutputTable[RecordedValue])),0)</f>
        <v>6.66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2.6233644078409171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645" s="5" cm="1">
        <f t="array" ref="O645">MIN(IF((OutputTable[GroupByKey]=OutputTable[[#This Row],[GroupByKey]]),(OutputTable[GroupByKey]=OutputTable[[#This Row],[GroupByKey]])*OutputTable[RecordedValue]))</f>
        <v>2</v>
      </c>
      <c r="P645" s="5" cm="1">
        <f t="array" ref="P645">MAX(IF((OutputTable[GroupByKey]=OutputTable[[#This Row],[GroupByKey]]),(OutputTable[GroupByKey]=OutputTable[[#This Row],[GroupByKey]])*OutputTable[RecordedValue]))</f>
        <v>16</v>
      </c>
    </row>
    <row r="646" spans="1:16" x14ac:dyDescent="0.25">
      <c r="A646" t="s">
        <v>68</v>
      </c>
      <c r="B646" t="s">
        <v>70</v>
      </c>
      <c r="C646">
        <v>11</v>
      </c>
      <c r="D646" t="s">
        <v>159</v>
      </c>
      <c r="E646" t="s">
        <v>125</v>
      </c>
      <c r="F646" t="s">
        <v>73</v>
      </c>
      <c r="G646">
        <v>1.6621281066055</v>
      </c>
      <c r="H646">
        <v>0</v>
      </c>
      <c r="I646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50</v>
      </c>
      <c r="K646" s="5" cm="1">
        <f t="array" ref="K646">IFERROR(AVERAGE(IF((OutputTable[GroupByKey]=OutputTable[[#This Row],[GroupByKey]]),(OutputTable[GroupByKey]=OutputTable[[#This Row],[GroupByKey]])*OutputTable[RecordedValue])),0)</f>
        <v>1.713056712445395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0.74877386075301833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646" s="5" cm="1">
        <f t="array" ref="O646">MIN(IF((OutputTable[GroupByKey]=OutputTable[[#This Row],[GroupByKey]]),(OutputTable[GroupByKey]=OutputTable[[#This Row],[GroupByKey]])*OutputTable[RecordedValue]))</f>
        <v>0.396443199122197</v>
      </c>
      <c r="P646" s="5" cm="1">
        <f t="array" ref="P646">MAX(IF((OutputTable[GroupByKey]=OutputTable[[#This Row],[GroupByKey]]),(OutputTable[GroupByKey]=OutputTable[[#This Row],[GroupByKey]])*OutputTable[RecordedValue]))</f>
        <v>4.3293745592479498</v>
      </c>
    </row>
    <row r="647" spans="1:16" x14ac:dyDescent="0.25">
      <c r="A647" t="s">
        <v>68</v>
      </c>
      <c r="B647" t="s">
        <v>70</v>
      </c>
      <c r="C647">
        <v>11</v>
      </c>
      <c r="D647" t="s">
        <v>160</v>
      </c>
      <c r="E647" t="s">
        <v>127</v>
      </c>
      <c r="F647" t="s">
        <v>73</v>
      </c>
      <c r="G647">
        <v>52.394990471259902</v>
      </c>
      <c r="H647">
        <v>0</v>
      </c>
      <c r="I647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50</v>
      </c>
      <c r="K647" s="5" cm="1">
        <f t="array" ref="K647">IFERROR(AVERAGE(IF((OutputTable[GroupByKey]=OutputTable[[#This Row],[GroupByKey]]),(OutputTable[GroupByKey]=OutputTable[[#This Row],[GroupByKey]])*OutputTable[RecordedValue])),0)</f>
        <v>62.131345379112837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32.520844078842771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647" s="5" cm="1">
        <f t="array" ref="O647">MIN(IF((OutputTable[GroupByKey]=OutputTable[[#This Row],[GroupByKey]]),(OutputTable[GroupByKey]=OutputTable[[#This Row],[GroupByKey]])*OutputTable[RecordedValue]))</f>
        <v>13.9204055285142</v>
      </c>
      <c r="P647" s="5" cm="1">
        <f t="array" ref="P647">MAX(IF((OutputTable[GroupByKey]=OutputTable[[#This Row],[GroupByKey]]),(OutputTable[GroupByKey]=OutputTable[[#This Row],[GroupByKey]])*OutputTable[RecordedValue]))</f>
        <v>182.68949067350201</v>
      </c>
    </row>
    <row r="648" spans="1:16" x14ac:dyDescent="0.25">
      <c r="A648" t="s">
        <v>68</v>
      </c>
      <c r="B648" t="s">
        <v>70</v>
      </c>
      <c r="C648">
        <v>11</v>
      </c>
      <c r="D648" t="s">
        <v>161</v>
      </c>
      <c r="E648" t="s">
        <v>137</v>
      </c>
      <c r="F648" t="s">
        <v>107</v>
      </c>
      <c r="G648">
        <v>0.83106405330274802</v>
      </c>
      <c r="H648">
        <v>0</v>
      </c>
      <c r="I64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50</v>
      </c>
      <c r="K648" s="5" cm="1">
        <f t="array" ref="K648">IFERROR(AVERAGE(IF((OutputTable[GroupByKey]=OutputTable[[#This Row],[GroupByKey]]),(OutputTable[GroupByKey]=OutputTable[[#This Row],[GroupByKey]])*OutputTable[RecordedValue])),0)</f>
        <v>0.85652835622269752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0.37438693037650955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648" s="5" cm="1">
        <f t="array" ref="O648">MIN(IF((OutputTable[GroupByKey]=OutputTable[[#This Row],[GroupByKey]]),(OutputTable[GroupByKey]=OutputTable[[#This Row],[GroupByKey]])*OutputTable[RecordedValue]))</f>
        <v>0.198221599561099</v>
      </c>
      <c r="P648" s="5" cm="1">
        <f t="array" ref="P648">MAX(IF((OutputTable[GroupByKey]=OutputTable[[#This Row],[GroupByKey]]),(OutputTable[GroupByKey]=OutputTable[[#This Row],[GroupByKey]])*OutputTable[RecordedValue]))</f>
        <v>2.16468727962397</v>
      </c>
    </row>
    <row r="649" spans="1:16" x14ac:dyDescent="0.25">
      <c r="A649" t="s">
        <v>68</v>
      </c>
      <c r="B649" t="s">
        <v>70</v>
      </c>
      <c r="C649">
        <v>11</v>
      </c>
      <c r="D649" t="s">
        <v>162</v>
      </c>
      <c r="E649" t="s">
        <v>139</v>
      </c>
      <c r="F649" t="s">
        <v>107</v>
      </c>
      <c r="G649">
        <v>11.168935946697299</v>
      </c>
      <c r="H649">
        <v>0</v>
      </c>
      <c r="I64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50</v>
      </c>
      <c r="K649" s="5" cm="1">
        <f t="array" ref="K649">IFERROR(AVERAGE(IF((OutputTable[GroupByKey]=OutputTable[[#This Row],[GroupByKey]]),(OutputTable[GroupByKey]=OutputTable[[#This Row],[GroupByKey]])*OutputTable[RecordedValue])),0)</f>
        <v>11.137209966710371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0.38257169656624557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649" s="5" cm="1">
        <f t="array" ref="O649">MIN(IF((OutputTable[GroupByKey]=OutputTable[[#This Row],[GroupByKey]]),(OutputTable[GroupByKey]=OutputTable[[#This Row],[GroupByKey]])*OutputTable[RecordedValue]))</f>
        <v>9.8353127203760309</v>
      </c>
      <c r="P649" s="5" cm="1">
        <f t="array" ref="P649">MAX(IF((OutputTable[GroupByKey]=OutputTable[[#This Row],[GroupByKey]]),(OutputTable[GroupByKey]=OutputTable[[#This Row],[GroupByKey]])*OutputTable[RecordedValue]))</f>
        <v>11.8017784004389</v>
      </c>
    </row>
    <row r="650" spans="1:16" x14ac:dyDescent="0.25">
      <c r="A650" t="s">
        <v>68</v>
      </c>
      <c r="B650" t="s">
        <v>70</v>
      </c>
      <c r="C650">
        <v>11</v>
      </c>
      <c r="D650" t="s">
        <v>163</v>
      </c>
      <c r="E650" t="s">
        <v>164</v>
      </c>
      <c r="F650" t="s">
        <v>107</v>
      </c>
      <c r="G650">
        <v>5</v>
      </c>
      <c r="H650">
        <v>0</v>
      </c>
      <c r="I65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50</v>
      </c>
      <c r="K650" s="5" cm="1">
        <f t="array" ref="K650">IFERROR(AVERAGE(IF((OutputTable[GroupByKey]=OutputTable[[#This Row],[GroupByKey]]),(OutputTable[GroupByKey]=OutputTable[[#This Row],[GroupByKey]])*OutputTable[RecordedValue])),0)</f>
        <v>6.72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2.6729178430917711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650" s="5" cm="1">
        <f t="array" ref="O650">MIN(IF((OutputTable[GroupByKey]=OutputTable[[#This Row],[GroupByKey]]),(OutputTable[GroupByKey]=OutputTable[[#This Row],[GroupByKey]])*OutputTable[RecordedValue]))</f>
        <v>2</v>
      </c>
      <c r="P650" s="5" cm="1">
        <f t="array" ref="P650">MAX(IF((OutputTable[GroupByKey]=OutputTable[[#This Row],[GroupByKey]]),(OutputTable[GroupByKey]=OutputTable[[#This Row],[GroupByKey]])*OutputTable[RecordedValue]))</f>
        <v>16</v>
      </c>
    </row>
    <row r="651" spans="1:16" x14ac:dyDescent="0.25">
      <c r="A651" t="s">
        <v>68</v>
      </c>
      <c r="B651" t="s">
        <v>70</v>
      </c>
      <c r="C651">
        <v>11</v>
      </c>
      <c r="D651" t="s">
        <v>165</v>
      </c>
      <c r="E651" t="s">
        <v>166</v>
      </c>
      <c r="F651" t="s">
        <v>107</v>
      </c>
      <c r="G651">
        <v>6.9255337775229006E-2</v>
      </c>
      <c r="H651">
        <v>0</v>
      </c>
      <c r="I65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50</v>
      </c>
      <c r="K651" s="5" cm="1">
        <f t="array" ref="K651">IFERROR(AVERAGE(IF((OutputTable[GroupByKey]=OutputTable[[#This Row],[GroupByKey]]),(OutputTable[GroupByKey]=OutputTable[[#This Row],[GroupByKey]])*OutputTable[RecordedValue])),0)</f>
        <v>7.1899169440802421E-2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3.1880974713854024E-2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651" s="5" cm="1">
        <f t="array" ref="O651">MIN(IF((OutputTable[GroupByKey]=OutputTable[[#This Row],[GroupByKey]]),(OutputTable[GroupByKey]=OutputTable[[#This Row],[GroupByKey]])*OutputTable[RecordedValue]))</f>
        <v>1.6518466630091499E-2</v>
      </c>
      <c r="P651" s="5" cm="1">
        <f t="array" ref="P651">MAX(IF((OutputTable[GroupByKey]=OutputTable[[#This Row],[GroupByKey]]),(OutputTable[GroupByKey]=OutputTable[[#This Row],[GroupByKey]])*OutputTable[RecordedValue]))</f>
        <v>0.18039060663533099</v>
      </c>
    </row>
    <row r="652" spans="1:16" x14ac:dyDescent="0.25">
      <c r="A652" t="s">
        <v>68</v>
      </c>
      <c r="B652" t="s">
        <v>70</v>
      </c>
      <c r="C652">
        <v>11</v>
      </c>
      <c r="D652" t="s">
        <v>167</v>
      </c>
      <c r="E652" t="s">
        <v>142</v>
      </c>
      <c r="F652" t="s">
        <v>107</v>
      </c>
      <c r="G652">
        <v>0</v>
      </c>
      <c r="H652">
        <v>0</v>
      </c>
      <c r="I65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50</v>
      </c>
      <c r="K652" s="5" cm="1">
        <f t="array" ref="K652">IFERROR(AVERAGE(IF((OutputTable[GroupByKey]=OutputTable[[#This Row],[GroupByKey]]),(OutputTable[GroupByKey]=OutputTable[[#This Row],[GroupByKey]])*OutputTable[RecordedValue])),0)</f>
        <v>0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0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2" s="5" cm="1">
        <f t="array" ref="O652">MIN(IF((OutputTable[GroupByKey]=OutputTable[[#This Row],[GroupByKey]]),(OutputTable[GroupByKey]=OutputTable[[#This Row],[GroupByKey]])*OutputTable[RecordedValue]))</f>
        <v>0</v>
      </c>
      <c r="P652" s="5" cm="1">
        <f t="array" ref="P652">MAX(IF((OutputTable[GroupByKey]=OutputTable[[#This Row],[GroupByKey]]),(OutputTable[GroupByKey]=OutputTable[[#This Row],[GroupByKey]])*OutputTable[RecordedValue]))</f>
        <v>0</v>
      </c>
    </row>
    <row r="653" spans="1:16" x14ac:dyDescent="0.25">
      <c r="A653" t="s">
        <v>68</v>
      </c>
      <c r="B653" t="s">
        <v>70</v>
      </c>
      <c r="C653">
        <v>11</v>
      </c>
      <c r="D653" t="s">
        <v>168</v>
      </c>
      <c r="E653" t="s">
        <v>123</v>
      </c>
      <c r="F653" t="s">
        <v>129</v>
      </c>
      <c r="G653">
        <v>142</v>
      </c>
      <c r="H653">
        <v>0</v>
      </c>
      <c r="I653" s="5" t="str">
        <f>OutputTable[[#This Row],[ProjectName]]&amp;OutputTable[[#This Row],[Name]]&amp;OutputTable[[#This Row],[Type]]&amp;OutputTable[[#This Row],[Source]]</f>
        <v>Airport Security AnalysisSystem.NumberOutNumber OutSystem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50</v>
      </c>
      <c r="K653" s="5" cm="1">
        <f t="array" ref="K653">IFERROR(AVERAGE(IF((OutputTable[GroupByKey]=OutputTable[[#This Row],[GroupByKey]]),(OutputTable[GroupByKey]=OutputTable[[#This Row],[GroupByKey]])*OutputTable[RecordedValue])),0)</f>
        <v>141.38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1.9988772358705846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653" s="5" cm="1">
        <f t="array" ref="O653">MIN(IF((OutputTable[GroupByKey]=OutputTable[[#This Row],[GroupByKey]]),(OutputTable[GroupByKey]=OutputTable[[#This Row],[GroupByKey]])*OutputTable[RecordedValue]))</f>
        <v>134</v>
      </c>
      <c r="P653" s="5" cm="1">
        <f t="array" ref="P653">MAX(IF((OutputTable[GroupByKey]=OutputTable[[#This Row],[GroupByKey]]),(OutputTable[GroupByKey]=OutputTable[[#This Row],[GroupByKey]])*OutputTable[RecordedValue]))</f>
        <v>144</v>
      </c>
    </row>
    <row r="654" spans="1:16" x14ac:dyDescent="0.25">
      <c r="A654" t="s">
        <v>68</v>
      </c>
      <c r="B654" t="s">
        <v>70</v>
      </c>
      <c r="C654">
        <v>11</v>
      </c>
      <c r="D654" t="s">
        <v>169</v>
      </c>
      <c r="E654" t="s">
        <v>91</v>
      </c>
      <c r="F654" t="s">
        <v>129</v>
      </c>
      <c r="G654">
        <v>71.714581190348198</v>
      </c>
      <c r="H654">
        <v>0</v>
      </c>
      <c r="I654" s="5" t="str">
        <f>OutputTable[[#This Row],[ProjectName]]&amp;OutputTable[[#This Row],[Name]]&amp;OutputTable[[#This Row],[Type]]&amp;OutputTable[[#This Row],[Source]]</f>
        <v>Airport Security AnalysisSystem.TotalCostTotal CostSystem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50</v>
      </c>
      <c r="K654" s="5" cm="1">
        <f t="array" ref="K654">IFERROR(AVERAGE(IF((OutputTable[GroupByKey]=OutputTable[[#This Row],[GroupByKey]]),(OutputTable[GroupByKey]=OutputTable[[#This Row],[GroupByKey]])*OutputTable[RecordedValue])),0)</f>
        <v>71.709517489708347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0.25019982121987089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654" s="5" cm="1">
        <f t="array" ref="O654">MIN(IF((OutputTable[GroupByKey]=OutputTable[[#This Row],[GroupByKey]]),(OutputTable[GroupByKey]=OutputTable[[#This Row],[GroupByKey]])*OutputTable[RecordedValue]))</f>
        <v>70.826954480567906</v>
      </c>
      <c r="P654" s="5" cm="1">
        <f t="array" ref="P654">MAX(IF((OutputTable[GroupByKey]=OutputTable[[#This Row],[GroupByKey]]),(OutputTable[GroupByKey]=OutputTable[[#This Row],[GroupByKey]])*OutputTable[RecordedValue]))</f>
        <v>72</v>
      </c>
    </row>
    <row r="655" spans="1:16" x14ac:dyDescent="0.25">
      <c r="A655" t="s">
        <v>68</v>
      </c>
      <c r="B655" t="s">
        <v>70</v>
      </c>
      <c r="C655">
        <v>11</v>
      </c>
      <c r="D655" t="s">
        <v>170</v>
      </c>
      <c r="E655" t="s">
        <v>137</v>
      </c>
      <c r="F655" t="s">
        <v>107</v>
      </c>
      <c r="G655">
        <v>27.341056311609002</v>
      </c>
      <c r="H655">
        <v>0</v>
      </c>
      <c r="I65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50</v>
      </c>
      <c r="K655" s="5" cm="1">
        <f t="array" ref="K655">IFERROR(AVERAGE(IF((OutputTable[GroupByKey]=OutputTable[[#This Row],[GroupByKey]]),(OutputTable[GroupByKey]=OutputTable[[#This Row],[GroupByKey]])*OutputTable[RecordedValue])),0)</f>
        <v>28.690256747996941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1.6276098461399904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655" s="5" cm="1">
        <f t="array" ref="O655">MIN(IF((OutputTable[GroupByKey]=OutputTable[[#This Row],[GroupByKey]]),(OutputTable[GroupByKey]=OutputTable[[#This Row],[GroupByKey]])*OutputTable[RecordedValue]))</f>
        <v>25.696659959072399</v>
      </c>
      <c r="P655" s="5" cm="1">
        <f t="array" ref="P655">MAX(IF((OutputTable[GroupByKey]=OutputTable[[#This Row],[GroupByKey]]),(OutputTable[GroupByKey]=OutputTable[[#This Row],[GroupByKey]])*OutputTable[RecordedValue]))</f>
        <v>33.838759418460498</v>
      </c>
    </row>
    <row r="656" spans="1:16" x14ac:dyDescent="0.25">
      <c r="A656" t="s">
        <v>68</v>
      </c>
      <c r="B656" t="s">
        <v>70</v>
      </c>
      <c r="C656">
        <v>11</v>
      </c>
      <c r="D656" t="s">
        <v>171</v>
      </c>
      <c r="E656" t="s">
        <v>139</v>
      </c>
      <c r="F656" t="s">
        <v>107</v>
      </c>
      <c r="G656">
        <v>8.5162342835650797</v>
      </c>
      <c r="H656">
        <v>0</v>
      </c>
      <c r="I65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50</v>
      </c>
      <c r="K656" s="5" cm="1">
        <f t="array" ref="K656">IFERROR(AVERAGE(IF((OutputTable[GroupByKey]=OutputTable[[#This Row],[GroupByKey]]),(OutputTable[GroupByKey]=OutputTable[[#This Row],[GroupByKey]])*OutputTable[RecordedValue])),0)</f>
        <v>7.1431715332986858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1.6630080132730225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656" s="5" cm="1">
        <f t="array" ref="O656">MIN(IF((OutputTable[GroupByKey]=OutputTable[[#This Row],[GroupByKey]]),(OutputTable[GroupByKey]=OutputTable[[#This Row],[GroupByKey]])*OutputTable[RecordedValue]))</f>
        <v>2.14775272896172</v>
      </c>
      <c r="P656" s="5" cm="1">
        <f t="array" ref="P656">MAX(IF((OutputTable[GroupByKey]=OutputTable[[#This Row],[GroupByKey]]),(OutputTable[GroupByKey]=OutputTable[[#This Row],[GroupByKey]])*OutputTable[RecordedValue]))</f>
        <v>10.273767747096599</v>
      </c>
    </row>
    <row r="657" spans="1:16" x14ac:dyDescent="0.25">
      <c r="A657" t="s">
        <v>68</v>
      </c>
      <c r="B657" t="s">
        <v>70</v>
      </c>
      <c r="C657">
        <v>11</v>
      </c>
      <c r="D657" t="s">
        <v>172</v>
      </c>
      <c r="E657" t="s">
        <v>164</v>
      </c>
      <c r="F657" t="s">
        <v>107</v>
      </c>
      <c r="G657">
        <v>297</v>
      </c>
      <c r="H657">
        <v>0</v>
      </c>
      <c r="I65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50</v>
      </c>
      <c r="K657" s="5" cm="1">
        <f t="array" ref="K657">IFERROR(AVERAGE(IF((OutputTable[GroupByKey]=OutputTable[[#This Row],[GroupByKey]]),(OutputTable[GroupByKey]=OutputTable[[#This Row],[GroupByKey]])*OutputTable[RecordedValue])),0)</f>
        <v>299.54000000000002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4.8873430868908301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657" s="5" cm="1">
        <f t="array" ref="O657">MIN(IF((OutputTable[GroupByKey]=OutputTable[[#This Row],[GroupByKey]]),(OutputTable[GroupByKey]=OutputTable[[#This Row],[GroupByKey]])*OutputTable[RecordedValue]))</f>
        <v>289</v>
      </c>
      <c r="P657" s="5" cm="1">
        <f t="array" ref="P657">MAX(IF((OutputTable[GroupByKey]=OutputTable[[#This Row],[GroupByKey]]),(OutputTable[GroupByKey]=OutputTable[[#This Row],[GroupByKey]])*OutputTable[RecordedValue]))</f>
        <v>313</v>
      </c>
    </row>
    <row r="658" spans="1:16" x14ac:dyDescent="0.25">
      <c r="A658" t="s">
        <v>68</v>
      </c>
      <c r="B658" t="s">
        <v>70</v>
      </c>
      <c r="C658">
        <v>11</v>
      </c>
      <c r="D658" t="s">
        <v>173</v>
      </c>
      <c r="E658" t="s">
        <v>166</v>
      </c>
      <c r="F658" t="s">
        <v>107</v>
      </c>
      <c r="G658">
        <v>0.76343793656763603</v>
      </c>
      <c r="H658">
        <v>0</v>
      </c>
      <c r="I65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50</v>
      </c>
      <c r="K658" s="5" cm="1">
        <f t="array" ref="K658">IFERROR(AVERAGE(IF((OutputTable[GroupByKey]=OutputTable[[#This Row],[GroupByKey]]),(OutputTable[GroupByKey]=OutputTable[[#This Row],[GroupByKey]])*OutputTable[RecordedValue])),0)</f>
        <v>0.80157856851948073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4.6194667035361667E-2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658" s="5" cm="1">
        <f t="array" ref="O658">MIN(IF((OutputTable[GroupByKey]=OutputTable[[#This Row],[GroupByKey]]),(OutputTable[GroupByKey]=OutputTable[[#This Row],[GroupByKey]])*OutputTable[RecordedValue]))</f>
        <v>0.71461756258065101</v>
      </c>
      <c r="P658" s="5" cm="1">
        <f t="array" ref="P658">MAX(IF((OutputTable[GroupByKey]=OutputTable[[#This Row],[GroupByKey]]),(OutputTable[GroupByKey]=OutputTable[[#This Row],[GroupByKey]])*OutputTable[RecordedValue]))</f>
        <v>0.94034020197328605</v>
      </c>
    </row>
    <row r="659" spans="1:16" x14ac:dyDescent="0.25">
      <c r="A659" t="s">
        <v>68</v>
      </c>
      <c r="B659" t="s">
        <v>70</v>
      </c>
      <c r="C659">
        <v>11</v>
      </c>
      <c r="D659" t="s">
        <v>174</v>
      </c>
      <c r="E659" t="s">
        <v>142</v>
      </c>
      <c r="F659" t="s">
        <v>107</v>
      </c>
      <c r="G659">
        <v>0</v>
      </c>
      <c r="H659">
        <v>0</v>
      </c>
      <c r="I65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50</v>
      </c>
      <c r="K659" s="5" cm="1">
        <f t="array" ref="K659">IFERROR(AVERAGE(IF((OutputTable[GroupByKey]=OutputTable[[#This Row],[GroupByKey]]),(OutputTable[GroupByKey]=OutputTable[[#This Row],[GroupByKey]])*OutputTable[RecordedValue])),0)</f>
        <v>0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0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9" s="5" cm="1">
        <f t="array" ref="O659">MIN(IF((OutputTable[GroupByKey]=OutputTable[[#This Row],[GroupByKey]]),(OutputTable[GroupByKey]=OutputTable[[#This Row],[GroupByKey]])*OutputTable[RecordedValue]))</f>
        <v>0</v>
      </c>
      <c r="P659" s="5" cm="1">
        <f t="array" ref="P659">MAX(IF((OutputTable[GroupByKey]=OutputTable[[#This Row],[GroupByKey]]),(OutputTable[GroupByKey]=OutputTable[[#This Row],[GroupByKey]])*OutputTable[RecordedValue]))</f>
        <v>0</v>
      </c>
    </row>
    <row r="660" spans="1:16" x14ac:dyDescent="0.25">
      <c r="A660" t="s">
        <v>68</v>
      </c>
      <c r="B660" t="s">
        <v>70</v>
      </c>
      <c r="C660">
        <v>11</v>
      </c>
      <c r="D660" t="s">
        <v>175</v>
      </c>
      <c r="E660" t="s">
        <v>113</v>
      </c>
      <c r="F660" t="s">
        <v>73</v>
      </c>
      <c r="G660">
        <v>34.041522870998499</v>
      </c>
      <c r="H660">
        <v>0</v>
      </c>
      <c r="I66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50</v>
      </c>
      <c r="K660" s="5" cm="1">
        <f t="array" ref="K660">IFERROR(AVERAGE(IF((OutputTable[GroupByKey]=OutputTable[[#This Row],[GroupByKey]]),(OutputTable[GroupByKey]=OutputTable[[#This Row],[GroupByKey]])*OutputTable[RecordedValue])),0)</f>
        <v>36.017962320863354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2.1447750669597334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660" s="5" cm="1">
        <f t="array" ref="O660">MIN(IF((OutputTable[GroupByKey]=OutputTable[[#This Row],[GroupByKey]]),(OutputTable[GroupByKey]=OutputTable[[#This Row],[GroupByKey]])*OutputTable[RecordedValue]))</f>
        <v>31.355296128801101</v>
      </c>
      <c r="P660" s="5" cm="1">
        <f t="array" ref="P660">MAX(IF((OutputTable[GroupByKey]=OutputTable[[#This Row],[GroupByKey]]),(OutputTable[GroupByKey]=OutputTable[[#This Row],[GroupByKey]])*OutputTable[RecordedValue]))</f>
        <v>42.047742044042501</v>
      </c>
    </row>
    <row r="661" spans="1:16" x14ac:dyDescent="0.25">
      <c r="A661" t="s">
        <v>68</v>
      </c>
      <c r="B661" t="s">
        <v>70</v>
      </c>
      <c r="C661">
        <v>11</v>
      </c>
      <c r="D661" t="s">
        <v>176</v>
      </c>
      <c r="E661" t="s">
        <v>115</v>
      </c>
      <c r="F661" t="s">
        <v>73</v>
      </c>
      <c r="G661">
        <v>1021.2456861299599</v>
      </c>
      <c r="H661">
        <v>0</v>
      </c>
      <c r="I66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50</v>
      </c>
      <c r="K661" s="5" cm="1">
        <f t="array" ref="K661">IFERROR(AVERAGE(IF((OutputTable[GroupByKey]=OutputTable[[#This Row],[GroupByKey]]),(OutputTable[GroupByKey]=OutputTable[[#This Row],[GroupByKey]])*OutputTable[RecordedValue])),0)</f>
        <v>1080.5388696259006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64.343252008792561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661" s="5" cm="1">
        <f t="array" ref="O661">MIN(IF((OutputTable[GroupByKey]=OutputTable[[#This Row],[GroupByKey]]),(OutputTable[GroupByKey]=OutputTable[[#This Row],[GroupByKey]])*OutputTable[RecordedValue]))</f>
        <v>940.65888386403196</v>
      </c>
      <c r="P661" s="5" cm="1">
        <f t="array" ref="P661">MAX(IF((OutputTable[GroupByKey]=OutputTable[[#This Row],[GroupByKey]]),(OutputTable[GroupByKey]=OutputTable[[#This Row],[GroupByKey]])*OutputTable[RecordedValue]))</f>
        <v>1261.4322613212801</v>
      </c>
    </row>
    <row r="662" spans="1:16" x14ac:dyDescent="0.25">
      <c r="A662" t="s">
        <v>68</v>
      </c>
      <c r="B662" t="s">
        <v>70</v>
      </c>
      <c r="C662">
        <v>11</v>
      </c>
      <c r="D662" t="s">
        <v>177</v>
      </c>
      <c r="E662" t="s">
        <v>117</v>
      </c>
      <c r="F662" t="s">
        <v>73</v>
      </c>
      <c r="G662">
        <v>0</v>
      </c>
      <c r="H662">
        <v>0</v>
      </c>
      <c r="I66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50</v>
      </c>
      <c r="K662" s="5" cm="1">
        <f t="array" ref="K662">IFERROR(AVERAGE(IF((OutputTable[GroupByKey]=OutputTable[[#This Row],[GroupByKey]]),(OutputTable[GroupByKey]=OutputTable[[#This Row],[GroupByKey]])*OutputTable[RecordedValue])),0)</f>
        <v>0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0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2" s="5" cm="1">
        <f t="array" ref="O662">MIN(IF((OutputTable[GroupByKey]=OutputTable[[#This Row],[GroupByKey]]),(OutputTable[GroupByKey]=OutputTable[[#This Row],[GroupByKey]])*OutputTable[RecordedValue]))</f>
        <v>0</v>
      </c>
      <c r="P662" s="5" cm="1">
        <f t="array" ref="P662">MAX(IF((OutputTable[GroupByKey]=OutputTable[[#This Row],[GroupByKey]]),(OutputTable[GroupByKey]=OutputTable[[#This Row],[GroupByKey]])*OutputTable[RecordedValue]))</f>
        <v>0</v>
      </c>
    </row>
    <row r="663" spans="1:16" x14ac:dyDescent="0.25">
      <c r="A663" t="s">
        <v>68</v>
      </c>
      <c r="B663" t="s">
        <v>70</v>
      </c>
      <c r="C663">
        <v>11</v>
      </c>
      <c r="D663" t="s">
        <v>178</v>
      </c>
      <c r="E663" t="s">
        <v>119</v>
      </c>
      <c r="F663" t="s">
        <v>73</v>
      </c>
      <c r="G663">
        <v>466.25346971185598</v>
      </c>
      <c r="H663">
        <v>0</v>
      </c>
      <c r="I66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50</v>
      </c>
      <c r="K663" s="5" cm="1">
        <f t="array" ref="K663">IFERROR(AVERAGE(IF((OutputTable[GroupByKey]=OutputTable[[#This Row],[GroupByKey]]),(OutputTable[GroupByKey]=OutputTable[[#This Row],[GroupByKey]])*OutputTable[RecordedValue])),0)</f>
        <v>647.33233797243315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612.63054444116835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663" s="5" cm="1">
        <f t="array" ref="O663">MIN(IF((OutputTable[GroupByKey]=OutputTable[[#This Row],[GroupByKey]]),(OutputTable[GroupByKey]=OutputTable[[#This Row],[GroupByKey]])*OutputTable[RecordedValue]))</f>
        <v>135.75868551570699</v>
      </c>
      <c r="P663" s="5" cm="1">
        <f t="array" ref="P663">MAX(IF((OutputTable[GroupByKey]=OutputTable[[#This Row],[GroupByKey]]),(OutputTable[GroupByKey]=OutputTable[[#This Row],[GroupByKey]])*OutputTable[RecordedValue]))</f>
        <v>3953.48057040094</v>
      </c>
    </row>
    <row r="664" spans="1:16" x14ac:dyDescent="0.25">
      <c r="A664" t="s">
        <v>68</v>
      </c>
      <c r="B664" t="s">
        <v>70</v>
      </c>
      <c r="C664">
        <v>11</v>
      </c>
      <c r="D664" t="s">
        <v>179</v>
      </c>
      <c r="E664" t="s">
        <v>121</v>
      </c>
      <c r="F664" t="s">
        <v>73</v>
      </c>
      <c r="G664">
        <v>138</v>
      </c>
      <c r="H664">
        <v>0</v>
      </c>
      <c r="I66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50</v>
      </c>
      <c r="K664" s="5" cm="1">
        <f t="array" ref="K664">IFERROR(AVERAGE(IF((OutputTable[GroupByKey]=OutputTable[[#This Row],[GroupByKey]]),(OutputTable[GroupByKey]=OutputTable[[#This Row],[GroupByKey]])*OutputTable[RecordedValue])),0)</f>
        <v>139.02000000000001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2.0651629376840162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664" s="5" cm="1">
        <f t="array" ref="O664">MIN(IF((OutputTable[GroupByKey]=OutputTable[[#This Row],[GroupByKey]]),(OutputTable[GroupByKey]=OutputTable[[#This Row],[GroupByKey]])*OutputTable[RecordedValue]))</f>
        <v>133</v>
      </c>
      <c r="P664" s="5" cm="1">
        <f t="array" ref="P664">MAX(IF((OutputTable[GroupByKey]=OutputTable[[#This Row],[GroupByKey]]),(OutputTable[GroupByKey]=OutputTable[[#This Row],[GroupByKey]])*OutputTable[RecordedValue]))</f>
        <v>142</v>
      </c>
    </row>
    <row r="665" spans="1:16" x14ac:dyDescent="0.25">
      <c r="A665" t="s">
        <v>68</v>
      </c>
      <c r="B665" t="s">
        <v>70</v>
      </c>
      <c r="C665">
        <v>11</v>
      </c>
      <c r="D665" t="s">
        <v>180</v>
      </c>
      <c r="E665" t="s">
        <v>123</v>
      </c>
      <c r="F665" t="s">
        <v>73</v>
      </c>
      <c r="G665">
        <v>136</v>
      </c>
      <c r="H665">
        <v>0</v>
      </c>
      <c r="I66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50</v>
      </c>
      <c r="K665" s="5" cm="1">
        <f t="array" ref="K665">IFERROR(AVERAGE(IF((OutputTable[GroupByKey]=OutputTable[[#This Row],[GroupByKey]]),(OutputTable[GroupByKey]=OutputTable[[#This Row],[GroupByKey]])*OutputTable[RecordedValue])),0)</f>
        <v>137.02000000000001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2.4618725244274162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665" s="5" cm="1">
        <f t="array" ref="O665">MIN(IF((OutputTable[GroupByKey]=OutputTable[[#This Row],[GroupByKey]]),(OutputTable[GroupByKey]=OutputTable[[#This Row],[GroupByKey]])*OutputTable[RecordedValue]))</f>
        <v>130</v>
      </c>
      <c r="P665" s="5" cm="1">
        <f t="array" ref="P665">MAX(IF((OutputTable[GroupByKey]=OutputTable[[#This Row],[GroupByKey]]),(OutputTable[GroupByKey]=OutputTable[[#This Row],[GroupByKey]])*OutputTable[RecordedValue]))</f>
        <v>141</v>
      </c>
    </row>
    <row r="666" spans="1:16" x14ac:dyDescent="0.25">
      <c r="A666" t="s">
        <v>68</v>
      </c>
      <c r="B666" t="s">
        <v>70</v>
      </c>
      <c r="C666">
        <v>11</v>
      </c>
      <c r="D666" t="s">
        <v>181</v>
      </c>
      <c r="E666" t="s">
        <v>125</v>
      </c>
      <c r="F666" t="s">
        <v>73</v>
      </c>
      <c r="G666">
        <v>34.041522870998499</v>
      </c>
      <c r="H666">
        <v>0</v>
      </c>
      <c r="I66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50</v>
      </c>
      <c r="K666" s="5" cm="1">
        <f t="array" ref="K666">IFERROR(AVERAGE(IF((OutputTable[GroupByKey]=OutputTable[[#This Row],[GroupByKey]]),(OutputTable[GroupByKey]=OutputTable[[#This Row],[GroupByKey]])*OutputTable[RecordedValue])),0)</f>
        <v>36.017962320863354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2.1447750669597334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666" s="5" cm="1">
        <f t="array" ref="O666">MIN(IF((OutputTable[GroupByKey]=OutputTable[[#This Row],[GroupByKey]]),(OutputTable[GroupByKey]=OutputTable[[#This Row],[GroupByKey]])*OutputTable[RecordedValue]))</f>
        <v>31.355296128801101</v>
      </c>
      <c r="P666" s="5" cm="1">
        <f t="array" ref="P666">MAX(IF((OutputTable[GroupByKey]=OutputTable[[#This Row],[GroupByKey]]),(OutputTable[GroupByKey]=OutputTable[[#This Row],[GroupByKey]])*OutputTable[RecordedValue]))</f>
        <v>42.047742044042501</v>
      </c>
    </row>
    <row r="667" spans="1:16" x14ac:dyDescent="0.25">
      <c r="A667" t="s">
        <v>68</v>
      </c>
      <c r="B667" t="s">
        <v>70</v>
      </c>
      <c r="C667">
        <v>11</v>
      </c>
      <c r="D667" t="s">
        <v>182</v>
      </c>
      <c r="E667" t="s">
        <v>127</v>
      </c>
      <c r="F667" t="s">
        <v>73</v>
      </c>
      <c r="G667">
        <v>1487.4991558418101</v>
      </c>
      <c r="H667">
        <v>0</v>
      </c>
      <c r="I66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50</v>
      </c>
      <c r="K667" s="5" cm="1">
        <f t="array" ref="K667">IFERROR(AVERAGE(IF((OutputTable[GroupByKey]=OutputTable[[#This Row],[GroupByKey]]),(OutputTable[GroupByKey]=OutputTable[[#This Row],[GroupByKey]])*OutputTable[RecordedValue])),0)</f>
        <v>1727.8712075983335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660.11760417939672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667" s="5" cm="1">
        <f t="array" ref="O667">MIN(IF((OutputTable[GroupByKey]=OutputTable[[#This Row],[GroupByKey]]),(OutputTable[GroupByKey]=OutputTable[[#This Row],[GroupByKey]])*OutputTable[RecordedValue]))</f>
        <v>1102.70221979086</v>
      </c>
      <c r="P667" s="5" cm="1">
        <f t="array" ref="P667">MAX(IF((OutputTable[GroupByKey]=OutputTable[[#This Row],[GroupByKey]]),(OutputTable[GroupByKey]=OutputTable[[#This Row],[GroupByKey]])*OutputTable[RecordedValue]))</f>
        <v>5214.9128317222203</v>
      </c>
    </row>
    <row r="668" spans="1:16" x14ac:dyDescent="0.25">
      <c r="A668" t="s">
        <v>68</v>
      </c>
      <c r="B668" t="s">
        <v>70</v>
      </c>
      <c r="C668">
        <v>11</v>
      </c>
      <c r="D668" t="s">
        <v>183</v>
      </c>
      <c r="E668" t="s">
        <v>137</v>
      </c>
      <c r="F668" t="s">
        <v>107</v>
      </c>
      <c r="G668">
        <v>17.020761435499299</v>
      </c>
      <c r="H668">
        <v>0</v>
      </c>
      <c r="I66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50</v>
      </c>
      <c r="K668" s="5" cm="1">
        <f t="array" ref="K668">IFERROR(AVERAGE(IF((OutputTable[GroupByKey]=OutputTable[[#This Row],[GroupByKey]]),(OutputTable[GroupByKey]=OutputTable[[#This Row],[GroupByKey]])*OutputTable[RecordedValue])),0)</f>
        <v>18.008981160431681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1.0723875334798758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668" s="5" cm="1">
        <f t="array" ref="O668">MIN(IF((OutputTable[GroupByKey]=OutputTable[[#This Row],[GroupByKey]]),(OutputTable[GroupByKey]=OutputTable[[#This Row],[GroupByKey]])*OutputTable[RecordedValue]))</f>
        <v>15.677648064400501</v>
      </c>
      <c r="P668" s="5" cm="1">
        <f t="array" ref="P668">MAX(IF((OutputTable[GroupByKey]=OutputTable[[#This Row],[GroupByKey]]),(OutputTable[GroupByKey]=OutputTable[[#This Row],[GroupByKey]])*OutputTable[RecordedValue]))</f>
        <v>21.0238710220213</v>
      </c>
    </row>
    <row r="669" spans="1:16" x14ac:dyDescent="0.25">
      <c r="A669" t="s">
        <v>68</v>
      </c>
      <c r="B669" t="s">
        <v>70</v>
      </c>
      <c r="C669">
        <v>11</v>
      </c>
      <c r="D669" t="s">
        <v>184</v>
      </c>
      <c r="E669" t="s">
        <v>139</v>
      </c>
      <c r="F669" t="s">
        <v>107</v>
      </c>
      <c r="G669">
        <v>6.8365291596748303</v>
      </c>
      <c r="H669">
        <v>0</v>
      </c>
      <c r="I66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50</v>
      </c>
      <c r="K669" s="5" cm="1">
        <f t="array" ref="K669">IFERROR(AVERAGE(IF((OutputTable[GroupByKey]=OutputTable[[#This Row],[GroupByKey]]),(OutputTable[GroupByKey]=OutputTable[[#This Row],[GroupByKey]])*OutputTable[RecordedValue])),0)</f>
        <v>5.873369725047966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1.0900756873751687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669" s="5" cm="1">
        <f t="array" ref="O669">MIN(IF((OutputTable[GroupByKey]=OutputTable[[#This Row],[GroupByKey]]),(OutputTable[GroupByKey]=OutputTable[[#This Row],[GroupByKey]])*OutputTable[RecordedValue]))</f>
        <v>2.9626411254009901</v>
      </c>
      <c r="P669" s="5" cm="1">
        <f t="array" ref="P669">MAX(IF((OutputTable[GroupByKey]=OutputTable[[#This Row],[GroupByKey]]),(OutputTable[GroupByKey]=OutputTable[[#This Row],[GroupByKey]])*OutputTable[RecordedValue]))</f>
        <v>8.2927796417684707</v>
      </c>
    </row>
    <row r="670" spans="1:16" x14ac:dyDescent="0.25">
      <c r="A670" t="s">
        <v>68</v>
      </c>
      <c r="B670" t="s">
        <v>70</v>
      </c>
      <c r="C670">
        <v>11</v>
      </c>
      <c r="D670" t="s">
        <v>185</v>
      </c>
      <c r="E670" t="s">
        <v>164</v>
      </c>
      <c r="F670" t="s">
        <v>107</v>
      </c>
      <c r="G670">
        <v>138</v>
      </c>
      <c r="H670">
        <v>0</v>
      </c>
      <c r="I67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50</v>
      </c>
      <c r="K670" s="5" cm="1">
        <f t="array" ref="K670">IFERROR(AVERAGE(IF((OutputTable[GroupByKey]=OutputTable[[#This Row],[GroupByKey]]),(OutputTable[GroupByKey]=OutputTable[[#This Row],[GroupByKey]])*OutputTable[RecordedValue])),0)</f>
        <v>138.38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2.2667967149567629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670" s="5" cm="1">
        <f t="array" ref="O670">MIN(IF((OutputTable[GroupByKey]=OutputTable[[#This Row],[GroupByKey]]),(OutputTable[GroupByKey]=OutputTable[[#This Row],[GroupByKey]])*OutputTable[RecordedValue]))</f>
        <v>132</v>
      </c>
      <c r="P670" s="5" cm="1">
        <f t="array" ref="P670">MAX(IF((OutputTable[GroupByKey]=OutputTable[[#This Row],[GroupByKey]]),(OutputTable[GroupByKey]=OutputTable[[#This Row],[GroupByKey]])*OutputTable[RecordedValue]))</f>
        <v>142</v>
      </c>
    </row>
    <row r="671" spans="1:16" x14ac:dyDescent="0.25">
      <c r="A671" t="s">
        <v>68</v>
      </c>
      <c r="B671" t="s">
        <v>70</v>
      </c>
      <c r="C671">
        <v>11</v>
      </c>
      <c r="D671" t="s">
        <v>186</v>
      </c>
      <c r="E671" t="s">
        <v>166</v>
      </c>
      <c r="F671" t="s">
        <v>107</v>
      </c>
      <c r="G671">
        <v>0.71514461834688203</v>
      </c>
      <c r="H671">
        <v>0</v>
      </c>
      <c r="I67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50</v>
      </c>
      <c r="K671" s="5" cm="1">
        <f t="array" ref="K671">IFERROR(AVERAGE(IF((OutputTable[GroupByKey]=OutputTable[[#This Row],[GroupByKey]]),(OutputTable[GroupByKey]=OutputTable[[#This Row],[GroupByKey]])*OutputTable[RecordedValue])),0)</f>
        <v>0.75527626145633475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4.541982030729913E-2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671" s="5" cm="1">
        <f t="array" ref="O671">MIN(IF((OutputTable[GroupByKey]=OutputTable[[#This Row],[GroupByKey]]),(OutputTable[GroupByKey]=OutputTable[[#This Row],[GroupByKey]])*OutputTable[RecordedValue]))</f>
        <v>0.65446751492631405</v>
      </c>
      <c r="P671" s="5" cm="1">
        <f t="array" ref="P671">MAX(IF((OutputTable[GroupByKey]=OutputTable[[#This Row],[GroupByKey]]),(OutputTable[GroupByKey]=OutputTable[[#This Row],[GroupByKey]])*OutputTable[RecordedValue]))</f>
        <v>0.87655661977495902</v>
      </c>
    </row>
    <row r="672" spans="1:16" x14ac:dyDescent="0.25">
      <c r="A672" t="s">
        <v>68</v>
      </c>
      <c r="B672" t="s">
        <v>70</v>
      </c>
      <c r="C672">
        <v>11</v>
      </c>
      <c r="D672" t="s">
        <v>187</v>
      </c>
      <c r="E672" t="s">
        <v>142</v>
      </c>
      <c r="F672" t="s">
        <v>107</v>
      </c>
      <c r="G672">
        <v>0</v>
      </c>
      <c r="H672">
        <v>0</v>
      </c>
      <c r="I67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50</v>
      </c>
      <c r="K672" s="5" cm="1">
        <f t="array" ref="K672">IFERROR(AVERAGE(IF((OutputTable[GroupByKey]=OutputTable[[#This Row],[GroupByKey]]),(OutputTable[GroupByKey]=OutputTable[[#This Row],[GroupByKey]])*OutputTable[RecordedValue])),0)</f>
        <v>0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0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2" s="5" cm="1">
        <f t="array" ref="O672">MIN(IF((OutputTable[GroupByKey]=OutputTable[[#This Row],[GroupByKey]]),(OutputTable[GroupByKey]=OutputTable[[#This Row],[GroupByKey]])*OutputTable[RecordedValue]))</f>
        <v>0</v>
      </c>
      <c r="P672" s="5" cm="1">
        <f t="array" ref="P672">MAX(IF((OutputTable[GroupByKey]=OutputTable[[#This Row],[GroupByKey]]),(OutputTable[GroupByKey]=OutputTable[[#This Row],[GroupByKey]])*OutputTable[RecordedValue]))</f>
        <v>0</v>
      </c>
    </row>
    <row r="673" spans="1:16" x14ac:dyDescent="0.25">
      <c r="A673" t="s">
        <v>68</v>
      </c>
      <c r="B673" t="s">
        <v>70</v>
      </c>
      <c r="C673">
        <v>12</v>
      </c>
      <c r="D673" t="s">
        <v>112</v>
      </c>
      <c r="E673" t="s">
        <v>113</v>
      </c>
      <c r="F673" t="s">
        <v>73</v>
      </c>
      <c r="G673">
        <v>0.22472837436166801</v>
      </c>
      <c r="H673">
        <v>0</v>
      </c>
      <c r="I67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50</v>
      </c>
      <c r="K673" s="5" cm="1">
        <f t="array" ref="K673">IFERROR(AVERAGE(IF((OutputTable[GroupByKey]=OutputTable[[#This Row],[GroupByKey]]),(OutputTable[GroupByKey]=OutputTable[[#This Row],[GroupByKey]])*OutputTable[RecordedValue])),0)</f>
        <v>0.86163700693939471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0.40403851079129915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673" s="5" cm="1">
        <f t="array" ref="O673">MIN(IF((OutputTable[GroupByKey]=OutputTable[[#This Row],[GroupByKey]]),(OutputTable[GroupByKey]=OutputTable[[#This Row],[GroupByKey]])*OutputTable[RecordedValue]))</f>
        <v>0.14398486806875099</v>
      </c>
      <c r="P673" s="5" cm="1">
        <f t="array" ref="P673">MAX(IF((OutputTable[GroupByKey]=OutputTable[[#This Row],[GroupByKey]]),(OutputTable[GroupByKey]=OutputTable[[#This Row],[GroupByKey]])*OutputTable[RecordedValue]))</f>
        <v>2.0851264921370101</v>
      </c>
    </row>
    <row r="674" spans="1:16" x14ac:dyDescent="0.25">
      <c r="A674" t="s">
        <v>68</v>
      </c>
      <c r="B674" t="s">
        <v>70</v>
      </c>
      <c r="C674">
        <v>12</v>
      </c>
      <c r="D674" t="s">
        <v>114</v>
      </c>
      <c r="E674" t="s">
        <v>115</v>
      </c>
      <c r="F674" t="s">
        <v>73</v>
      </c>
      <c r="G674">
        <v>13.4837024617001</v>
      </c>
      <c r="H674">
        <v>0</v>
      </c>
      <c r="I67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50</v>
      </c>
      <c r="K674" s="5" cm="1">
        <f t="array" ref="K674">IFERROR(AVERAGE(IF((OutputTable[GroupByKey]=OutputTable[[#This Row],[GroupByKey]]),(OutputTable[GroupByKey]=OutputTable[[#This Row],[GroupByKey]])*OutputTable[RecordedValue])),0)</f>
        <v>51.698220416363682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24.242310647477964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674" s="5" cm="1">
        <f t="array" ref="O674">MIN(IF((OutputTable[GroupByKey]=OutputTable[[#This Row],[GroupByKey]]),(OutputTable[GroupByKey]=OutputTable[[#This Row],[GroupByKey]])*OutputTable[RecordedValue]))</f>
        <v>8.63909208412508</v>
      </c>
      <c r="P674" s="5" cm="1">
        <f t="array" ref="P674">MAX(IF((OutputTable[GroupByKey]=OutputTable[[#This Row],[GroupByKey]]),(OutputTable[GroupByKey]=OutputTable[[#This Row],[GroupByKey]])*OutputTable[RecordedValue]))</f>
        <v>125.107589528221</v>
      </c>
    </row>
    <row r="675" spans="1:16" x14ac:dyDescent="0.25">
      <c r="A675" t="s">
        <v>68</v>
      </c>
      <c r="B675" t="s">
        <v>70</v>
      </c>
      <c r="C675">
        <v>12</v>
      </c>
      <c r="D675" t="s">
        <v>116</v>
      </c>
      <c r="E675" t="s">
        <v>117</v>
      </c>
      <c r="F675" t="s">
        <v>73</v>
      </c>
      <c r="G675">
        <v>0</v>
      </c>
      <c r="H675">
        <v>0</v>
      </c>
      <c r="I67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50</v>
      </c>
      <c r="K675" s="5" cm="1">
        <f t="array" ref="K675">IFERROR(AVERAGE(IF((OutputTable[GroupByKey]=OutputTable[[#This Row],[GroupByKey]]),(OutputTable[GroupByKey]=OutputTable[[#This Row],[GroupByKey]])*OutputTable[RecordedValue])),0)</f>
        <v>0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0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5" s="5" cm="1">
        <f t="array" ref="O675">MIN(IF((OutputTable[GroupByKey]=OutputTable[[#This Row],[GroupByKey]]),(OutputTable[GroupByKey]=OutputTable[[#This Row],[GroupByKey]])*OutputTable[RecordedValue]))</f>
        <v>0</v>
      </c>
      <c r="P675" s="5" cm="1">
        <f t="array" ref="P675">MAX(IF((OutputTable[GroupByKey]=OutputTable[[#This Row],[GroupByKey]]),(OutputTable[GroupByKey]=OutputTable[[#This Row],[GroupByKey]])*OutputTable[RecordedValue]))</f>
        <v>0</v>
      </c>
    </row>
    <row r="676" spans="1:16" x14ac:dyDescent="0.25">
      <c r="A676" t="s">
        <v>68</v>
      </c>
      <c r="B676" t="s">
        <v>70</v>
      </c>
      <c r="C676">
        <v>12</v>
      </c>
      <c r="D676" t="s">
        <v>118</v>
      </c>
      <c r="E676" t="s">
        <v>119</v>
      </c>
      <c r="F676" t="s">
        <v>73</v>
      </c>
      <c r="G676">
        <v>6.0905178129540296</v>
      </c>
      <c r="H676">
        <v>0</v>
      </c>
      <c r="I67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50</v>
      </c>
      <c r="K676" s="5" cm="1">
        <f t="array" ref="K676">IFERROR(AVERAGE(IF((OutputTable[GroupByKey]=OutputTable[[#This Row],[GroupByKey]]),(OutputTable[GroupByKey]=OutputTable[[#This Row],[GroupByKey]])*OutputTable[RecordedValue])),0)</f>
        <v>13.164009358024151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23.71645868098383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676" s="5" cm="1">
        <f t="array" ref="O676">MIN(IF((OutputTable[GroupByKey]=OutputTable[[#This Row],[GroupByKey]]),(OutputTable[GroupByKey]=OutputTable[[#This Row],[GroupByKey]])*OutputTable[RecordedValue]))</f>
        <v>0</v>
      </c>
      <c r="P676" s="5" cm="1">
        <f t="array" ref="P676">MAX(IF((OutputTable[GroupByKey]=OutputTable[[#This Row],[GroupByKey]]),(OutputTable[GroupByKey]=OutputTable[[#This Row],[GroupByKey]])*OutputTable[RecordedValue]))</f>
        <v>143.511038213799</v>
      </c>
    </row>
    <row r="677" spans="1:16" x14ac:dyDescent="0.25">
      <c r="A677" t="s">
        <v>68</v>
      </c>
      <c r="B677" t="s">
        <v>70</v>
      </c>
      <c r="C677">
        <v>12</v>
      </c>
      <c r="D677" t="s">
        <v>120</v>
      </c>
      <c r="E677" t="s">
        <v>121</v>
      </c>
      <c r="F677" t="s">
        <v>73</v>
      </c>
      <c r="G677">
        <v>4</v>
      </c>
      <c r="H677">
        <v>0</v>
      </c>
      <c r="I67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50</v>
      </c>
      <c r="K677" s="5" cm="1">
        <f t="array" ref="K677">IFERROR(AVERAGE(IF((OutputTable[GroupByKey]=OutputTable[[#This Row],[GroupByKey]]),(OutputTable[GroupByKey]=OutputTable[[#This Row],[GroupByKey]])*OutputTable[RecordedValue])),0)</f>
        <v>9.74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3.3430402880233041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677" s="5" cm="1">
        <f t="array" ref="O677">MIN(IF((OutputTable[GroupByKey]=OutputTable[[#This Row],[GroupByKey]]),(OutputTable[GroupByKey]=OutputTable[[#This Row],[GroupByKey]])*OutputTable[RecordedValue]))</f>
        <v>4</v>
      </c>
      <c r="P677" s="5" cm="1">
        <f t="array" ref="P677">MAX(IF((OutputTable[GroupByKey]=OutputTable[[#This Row],[GroupByKey]]),(OutputTable[GroupByKey]=OutputTable[[#This Row],[GroupByKey]])*OutputTable[RecordedValue]))</f>
        <v>18</v>
      </c>
    </row>
    <row r="678" spans="1:16" x14ac:dyDescent="0.25">
      <c r="A678" t="s">
        <v>68</v>
      </c>
      <c r="B678" t="s">
        <v>70</v>
      </c>
      <c r="C678">
        <v>12</v>
      </c>
      <c r="D678" t="s">
        <v>122</v>
      </c>
      <c r="E678" t="s">
        <v>123</v>
      </c>
      <c r="F678" t="s">
        <v>73</v>
      </c>
      <c r="G678">
        <v>4</v>
      </c>
      <c r="H678">
        <v>0</v>
      </c>
      <c r="I67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50</v>
      </c>
      <c r="K678" s="5" cm="1">
        <f t="array" ref="K678">IFERROR(AVERAGE(IF((OutputTable[GroupByKey]=OutputTable[[#This Row],[GroupByKey]]),(OutputTable[GroupByKey]=OutputTable[[#This Row],[GroupByKey]])*OutputTable[RecordedValue])),0)</f>
        <v>9.6199999999999992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3.3557139816335075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678" s="5" cm="1">
        <f t="array" ref="O678">MIN(IF((OutputTable[GroupByKey]=OutputTable[[#This Row],[GroupByKey]]),(OutputTable[GroupByKey]=OutputTable[[#This Row],[GroupByKey]])*OutputTable[RecordedValue]))</f>
        <v>4</v>
      </c>
      <c r="P678" s="5" cm="1">
        <f t="array" ref="P678">MAX(IF((OutputTable[GroupByKey]=OutputTable[[#This Row],[GroupByKey]]),(OutputTable[GroupByKey]=OutputTable[[#This Row],[GroupByKey]])*OutputTable[RecordedValue]))</f>
        <v>18</v>
      </c>
    </row>
    <row r="679" spans="1:16" x14ac:dyDescent="0.25">
      <c r="A679" t="s">
        <v>68</v>
      </c>
      <c r="B679" t="s">
        <v>70</v>
      </c>
      <c r="C679">
        <v>12</v>
      </c>
      <c r="D679" t="s">
        <v>124</v>
      </c>
      <c r="E679" t="s">
        <v>125</v>
      </c>
      <c r="F679" t="s">
        <v>73</v>
      </c>
      <c r="G679">
        <v>0.22472837436166801</v>
      </c>
      <c r="H679">
        <v>0</v>
      </c>
      <c r="I67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50</v>
      </c>
      <c r="K679" s="5" cm="1">
        <f t="array" ref="K679">IFERROR(AVERAGE(IF((OutputTable[GroupByKey]=OutputTable[[#This Row],[GroupByKey]]),(OutputTable[GroupByKey]=OutputTable[[#This Row],[GroupByKey]])*OutputTable[RecordedValue])),0)</f>
        <v>0.86163700693939471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0.40403851079129915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679" s="5" cm="1">
        <f t="array" ref="O679">MIN(IF((OutputTable[GroupByKey]=OutputTable[[#This Row],[GroupByKey]]),(OutputTable[GroupByKey]=OutputTable[[#This Row],[GroupByKey]])*OutputTable[RecordedValue]))</f>
        <v>0.14398486806875099</v>
      </c>
      <c r="P679" s="5" cm="1">
        <f t="array" ref="P679">MAX(IF((OutputTable[GroupByKey]=OutputTable[[#This Row],[GroupByKey]]),(OutputTable[GroupByKey]=OutputTable[[#This Row],[GroupByKey]])*OutputTable[RecordedValue]))</f>
        <v>2.0851264921370101</v>
      </c>
    </row>
    <row r="680" spans="1:16" x14ac:dyDescent="0.25">
      <c r="A680" t="s">
        <v>68</v>
      </c>
      <c r="B680" t="s">
        <v>70</v>
      </c>
      <c r="C680">
        <v>12</v>
      </c>
      <c r="D680" t="s">
        <v>126</v>
      </c>
      <c r="E680" t="s">
        <v>127</v>
      </c>
      <c r="F680" t="s">
        <v>73</v>
      </c>
      <c r="G680">
        <v>19.574220274654099</v>
      </c>
      <c r="H680">
        <v>0</v>
      </c>
      <c r="I68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50</v>
      </c>
      <c r="K680" s="5" cm="1">
        <f t="array" ref="K680">IFERROR(AVERAGE(IF((OutputTable[GroupByKey]=OutputTable[[#This Row],[GroupByKey]]),(OutputTable[GroupByKey]=OutputTable[[#This Row],[GroupByKey]])*OutputTable[RecordedValue])),0)</f>
        <v>64.862229774387828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42.021678663543447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680" s="5" cm="1">
        <f t="array" ref="O680">MIN(IF((OutputTable[GroupByKey]=OutputTable[[#This Row],[GroupByKey]]),(OutputTable[GroupByKey]=OutputTable[[#This Row],[GroupByKey]])*OutputTable[RecordedValue]))</f>
        <v>12.5350884709043</v>
      </c>
      <c r="P680" s="5" cm="1">
        <f t="array" ref="P680">MAX(IF((OutputTable[GroupByKey]=OutputTable[[#This Row],[GroupByKey]]),(OutputTable[GroupByKey]=OutputTable[[#This Row],[GroupByKey]])*OutputTable[RecordedValue]))</f>
        <v>268.61862774202001</v>
      </c>
    </row>
    <row r="681" spans="1:16" x14ac:dyDescent="0.25">
      <c r="A681" t="s">
        <v>68</v>
      </c>
      <c r="B681" t="s">
        <v>70</v>
      </c>
      <c r="C681">
        <v>12</v>
      </c>
      <c r="D681" t="s">
        <v>128</v>
      </c>
      <c r="E681" t="s">
        <v>86</v>
      </c>
      <c r="F681" t="s">
        <v>129</v>
      </c>
      <c r="G681">
        <v>0</v>
      </c>
      <c r="H681">
        <v>0</v>
      </c>
      <c r="I68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50</v>
      </c>
      <c r="K681" s="5" cm="1">
        <f t="array" ref="K681">IFERROR(AVERAGE(IF((OutputTable[GroupByKey]=OutputTable[[#This Row],[GroupByKey]]),(OutputTable[GroupByKey]=OutputTable[[#This Row],[GroupByKey]])*OutputTable[RecordedValue])),0)</f>
        <v>0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0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1" s="5" cm="1">
        <f t="array" ref="O681">MIN(IF((OutputTable[GroupByKey]=OutputTable[[#This Row],[GroupByKey]]),(OutputTable[GroupByKey]=OutputTable[[#This Row],[GroupByKey]])*OutputTable[RecordedValue]))</f>
        <v>0</v>
      </c>
      <c r="P681" s="5" cm="1">
        <f t="array" ref="P681">MAX(IF((OutputTable[GroupByKey]=OutputTable[[#This Row],[GroupByKey]]),(OutputTable[GroupByKey]=OutputTable[[#This Row],[GroupByKey]])*OutputTable[RecordedValue]))</f>
        <v>0</v>
      </c>
    </row>
    <row r="682" spans="1:16" x14ac:dyDescent="0.25">
      <c r="A682" t="s">
        <v>68</v>
      </c>
      <c r="B682" t="s">
        <v>70</v>
      </c>
      <c r="C682">
        <v>12</v>
      </c>
      <c r="D682" t="s">
        <v>130</v>
      </c>
      <c r="E682" t="s">
        <v>89</v>
      </c>
      <c r="F682" t="s">
        <v>129</v>
      </c>
      <c r="G682">
        <v>0</v>
      </c>
      <c r="H682">
        <v>0</v>
      </c>
      <c r="I68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82" s="5" cm="1">
        <f t="array" ref="J682">MAX(IF((ProjectInfoTable[ProjectName]=OutputTable[[#This Row],[ProjectName]]),(ProjectInfoTable[ProjectName]=OutputTable[[#This Row],[ProjectName]])*ProjectInfoTable[NumberOfReplications]))</f>
        <v>50</v>
      </c>
      <c r="K682" s="5" cm="1">
        <f t="array" ref="K682">IFERROR(AVERAGE(IF((OutputTable[GroupByKey]=OutputTable[[#This Row],[GroupByKey]]),(OutputTable[GroupByKey]=OutputTable[[#This Row],[GroupByKey]])*OutputTable[RecordedValue])),0)</f>
        <v>0</v>
      </c>
      <c r="L682" s="5" cm="1">
        <f t="array" ref="L682">IFERROR(_xlfn.STDEV.S(IF((OutputTable[GroupByKey]=OutputTable[[#This Row],[GroupByKey]]),(OutputTable[GroupByKey]=OutputTable[[#This Row],[GroupByKey]])*OutputTable[RecordedValue])),0)</f>
        <v>0</v>
      </c>
      <c r="M682" s="5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2" s="5" cm="1">
        <f t="array" ref="O682">MIN(IF((OutputTable[GroupByKey]=OutputTable[[#This Row],[GroupByKey]]),(OutputTable[GroupByKey]=OutputTable[[#This Row],[GroupByKey]])*OutputTable[RecordedValue]))</f>
        <v>0</v>
      </c>
      <c r="P682" s="5" cm="1">
        <f t="array" ref="P682">MAX(IF((OutputTable[GroupByKey]=OutputTable[[#This Row],[GroupByKey]]),(OutputTable[GroupByKey]=OutputTable[[#This Row],[GroupByKey]])*OutputTable[RecordedValue]))</f>
        <v>0</v>
      </c>
    </row>
    <row r="683" spans="1:16" x14ac:dyDescent="0.25">
      <c r="A683" t="s">
        <v>68</v>
      </c>
      <c r="B683" t="s">
        <v>70</v>
      </c>
      <c r="C683">
        <v>12</v>
      </c>
      <c r="D683" t="s">
        <v>131</v>
      </c>
      <c r="E683" t="s">
        <v>91</v>
      </c>
      <c r="F683" t="s">
        <v>129</v>
      </c>
      <c r="G683">
        <v>52.743537741304401</v>
      </c>
      <c r="H683">
        <v>0</v>
      </c>
      <c r="I68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83" s="5" cm="1">
        <f t="array" ref="J683">MAX(IF((ProjectInfoTable[ProjectName]=OutputTable[[#This Row],[ProjectName]]),(ProjectInfoTable[ProjectName]=OutputTable[[#This Row],[ProjectName]])*ProjectInfoTable[NumberOfReplications]))</f>
        <v>50</v>
      </c>
      <c r="K683" s="5" cm="1">
        <f t="array" ref="K683">IFERROR(AVERAGE(IF((OutputTable[GroupByKey]=OutputTable[[#This Row],[GroupByKey]]),(OutputTable[GroupByKey]=OutputTable[[#This Row],[GroupByKey]])*OutputTable[RecordedValue])),0)</f>
        <v>47.555766264651346</v>
      </c>
      <c r="L683" s="5" cm="1">
        <f t="array" ref="L683">IFERROR(_xlfn.STDEV.S(IF((OutputTable[GroupByKey]=OutputTable[[#This Row],[GroupByKey]]),(OutputTable[GroupByKey]=OutputTable[[#This Row],[GroupByKey]])*OutputTable[RecordedValue])),0)</f>
        <v>2.7283894207102275</v>
      </c>
      <c r="M683" s="5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683" s="5" cm="1">
        <f t="array" ref="O683">MIN(IF((OutputTable[GroupByKey]=OutputTable[[#This Row],[GroupByKey]]),(OutputTable[GroupByKey]=OutputTable[[#This Row],[GroupByKey]])*OutputTable[RecordedValue]))</f>
        <v>42.116143251013803</v>
      </c>
      <c r="P683" s="5" cm="1">
        <f t="array" ref="P683">MAX(IF((OutputTable[GroupByKey]=OutputTable[[#This Row],[GroupByKey]]),(OutputTable[GroupByKey]=OutputTable[[#This Row],[GroupByKey]])*OutputTable[RecordedValue]))</f>
        <v>55.7665547747551</v>
      </c>
    </row>
    <row r="684" spans="1:16" x14ac:dyDescent="0.25">
      <c r="A684" t="s">
        <v>68</v>
      </c>
      <c r="B684" t="s">
        <v>70</v>
      </c>
      <c r="C684">
        <v>12</v>
      </c>
      <c r="D684" t="s">
        <v>132</v>
      </c>
      <c r="E684" t="s">
        <v>133</v>
      </c>
      <c r="F684" t="s">
        <v>129</v>
      </c>
      <c r="G684">
        <v>0</v>
      </c>
      <c r="H684">
        <v>0</v>
      </c>
      <c r="I68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84" s="5" cm="1">
        <f t="array" ref="J684">MAX(IF((ProjectInfoTable[ProjectName]=OutputTable[[#This Row],[ProjectName]]),(ProjectInfoTable[ProjectName]=OutputTable[[#This Row],[ProjectName]])*ProjectInfoTable[NumberOfReplications]))</f>
        <v>50</v>
      </c>
      <c r="K684" s="5" cm="1">
        <f t="array" ref="K684">IFERROR(AVERAGE(IF((OutputTable[GroupByKey]=OutputTable[[#This Row],[GroupByKey]]),(OutputTable[GroupByKey]=OutputTable[[#This Row],[GroupByKey]])*OutputTable[RecordedValue])),0)</f>
        <v>0</v>
      </c>
      <c r="L684" s="5" cm="1">
        <f t="array" ref="L684">IFERROR(_xlfn.STDEV.S(IF((OutputTable[GroupByKey]=OutputTable[[#This Row],[GroupByKey]]),(OutputTable[GroupByKey]=OutputTable[[#This Row],[GroupByKey]])*OutputTable[RecordedValue])),0)</f>
        <v>0</v>
      </c>
      <c r="M684" s="5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4" s="5" cm="1">
        <f t="array" ref="O684">MIN(IF((OutputTable[GroupByKey]=OutputTable[[#This Row],[GroupByKey]]),(OutputTable[GroupByKey]=OutputTable[[#This Row],[GroupByKey]])*OutputTable[RecordedValue]))</f>
        <v>0</v>
      </c>
      <c r="P684" s="5" cm="1">
        <f t="array" ref="P684">MAX(IF((OutputTable[GroupByKey]=OutputTable[[#This Row],[GroupByKey]]),(OutputTable[GroupByKey]=OutputTable[[#This Row],[GroupByKey]])*OutputTable[RecordedValue]))</f>
        <v>0</v>
      </c>
    </row>
    <row r="685" spans="1:16" x14ac:dyDescent="0.25">
      <c r="A685" t="s">
        <v>68</v>
      </c>
      <c r="B685" t="s">
        <v>70</v>
      </c>
      <c r="C685">
        <v>12</v>
      </c>
      <c r="D685" t="s">
        <v>134</v>
      </c>
      <c r="E685" t="s">
        <v>95</v>
      </c>
      <c r="F685" t="s">
        <v>129</v>
      </c>
      <c r="G685">
        <v>52.743537741304401</v>
      </c>
      <c r="H685">
        <v>0</v>
      </c>
      <c r="I685" s="5" t="str">
        <f>OutputTable[[#This Row],[ProjectName]]&amp;OutputTable[[#This Row],[Name]]&amp;OutputTable[[#This Row],[Type]]&amp;OutputTable[[#This Row],[Source]]</f>
        <v>Airport Security AnalysisAll Entities.VACostVA CostSystem</v>
      </c>
      <c r="J685" s="5" cm="1">
        <f t="array" ref="J685">MAX(IF((ProjectInfoTable[ProjectName]=OutputTable[[#This Row],[ProjectName]]),(ProjectInfoTable[ProjectName]=OutputTable[[#This Row],[ProjectName]])*ProjectInfoTable[NumberOfReplications]))</f>
        <v>50</v>
      </c>
      <c r="K685" s="5" cm="1">
        <f t="array" ref="K685">IFERROR(AVERAGE(IF((OutputTable[GroupByKey]=OutputTable[[#This Row],[GroupByKey]]),(OutputTable[GroupByKey]=OutputTable[[#This Row],[GroupByKey]])*OutputTable[RecordedValue])),0)</f>
        <v>47.555766264651346</v>
      </c>
      <c r="L685" s="5" cm="1">
        <f t="array" ref="L685">IFERROR(_xlfn.STDEV.S(IF((OutputTable[GroupByKey]=OutputTable[[#This Row],[GroupByKey]]),(OutputTable[GroupByKey]=OutputTable[[#This Row],[GroupByKey]])*OutputTable[RecordedValue])),0)</f>
        <v>2.7283894207102275</v>
      </c>
      <c r="M685" s="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685" s="5" cm="1">
        <f t="array" ref="O685">MIN(IF((OutputTable[GroupByKey]=OutputTable[[#This Row],[GroupByKey]]),(OutputTable[GroupByKey]=OutputTable[[#This Row],[GroupByKey]])*OutputTable[RecordedValue]))</f>
        <v>42.116143251013803</v>
      </c>
      <c r="P685" s="5" cm="1">
        <f t="array" ref="P685">MAX(IF((OutputTable[GroupByKey]=OutputTable[[#This Row],[GroupByKey]]),(OutputTable[GroupByKey]=OutputTable[[#This Row],[GroupByKey]])*OutputTable[RecordedValue]))</f>
        <v>55.7665547747551</v>
      </c>
    </row>
    <row r="686" spans="1:16" x14ac:dyDescent="0.25">
      <c r="A686" t="s">
        <v>68</v>
      </c>
      <c r="B686" t="s">
        <v>70</v>
      </c>
      <c r="C686">
        <v>12</v>
      </c>
      <c r="D686" t="s">
        <v>135</v>
      </c>
      <c r="E686" t="s">
        <v>97</v>
      </c>
      <c r="F686" t="s">
        <v>129</v>
      </c>
      <c r="G686">
        <v>0</v>
      </c>
      <c r="H686">
        <v>0</v>
      </c>
      <c r="I68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86" s="5" cm="1">
        <f t="array" ref="J686">MAX(IF((ProjectInfoTable[ProjectName]=OutputTable[[#This Row],[ProjectName]]),(ProjectInfoTable[ProjectName]=OutputTable[[#This Row],[ProjectName]])*ProjectInfoTable[NumberOfReplications]))</f>
        <v>50</v>
      </c>
      <c r="K686" s="5" cm="1">
        <f t="array" ref="K686">IFERROR(AVERAGE(IF((OutputTable[GroupByKey]=OutputTable[[#This Row],[GroupByKey]]),(OutputTable[GroupByKey]=OutputTable[[#This Row],[GroupByKey]])*OutputTable[RecordedValue])),0)</f>
        <v>0</v>
      </c>
      <c r="L686" s="5" cm="1">
        <f t="array" ref="L686">IFERROR(_xlfn.STDEV.S(IF((OutputTable[GroupByKey]=OutputTable[[#This Row],[GroupByKey]]),(OutputTable[GroupByKey]=OutputTable[[#This Row],[GroupByKey]])*OutputTable[RecordedValue])),0)</f>
        <v>0</v>
      </c>
      <c r="M686" s="5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6" s="5" cm="1">
        <f t="array" ref="O686">MIN(IF((OutputTable[GroupByKey]=OutputTable[[#This Row],[GroupByKey]]),(OutputTable[GroupByKey]=OutputTable[[#This Row],[GroupByKey]])*OutputTable[RecordedValue]))</f>
        <v>0</v>
      </c>
      <c r="P686" s="5" cm="1">
        <f t="array" ref="P686">MAX(IF((OutputTable[GroupByKey]=OutputTable[[#This Row],[GroupByKey]]),(OutputTable[GroupByKey]=OutputTable[[#This Row],[GroupByKey]])*OutputTable[RecordedValue]))</f>
        <v>0</v>
      </c>
    </row>
    <row r="687" spans="1:16" x14ac:dyDescent="0.25">
      <c r="A687" t="s">
        <v>68</v>
      </c>
      <c r="B687" t="s">
        <v>70</v>
      </c>
      <c r="C687">
        <v>12</v>
      </c>
      <c r="D687" t="s">
        <v>136</v>
      </c>
      <c r="E687" t="s">
        <v>137</v>
      </c>
      <c r="F687" t="s">
        <v>129</v>
      </c>
      <c r="G687">
        <v>52.7435377413045</v>
      </c>
      <c r="H687">
        <v>0</v>
      </c>
      <c r="I68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87" s="5" cm="1">
        <f t="array" ref="J687">MAX(IF((ProjectInfoTable[ProjectName]=OutputTable[[#This Row],[ProjectName]]),(ProjectInfoTable[ProjectName]=OutputTable[[#This Row],[ProjectName]])*ProjectInfoTable[NumberOfReplications]))</f>
        <v>50</v>
      </c>
      <c r="K687" s="5" cm="1">
        <f t="array" ref="K687">IFERROR(AVERAGE(IF((OutputTable[GroupByKey]=OutputTable[[#This Row],[GroupByKey]]),(OutputTable[GroupByKey]=OutputTable[[#This Row],[GroupByKey]])*OutputTable[RecordedValue])),0)</f>
        <v>47.555766264651339</v>
      </c>
      <c r="L687" s="5" cm="1">
        <f t="array" ref="L687">IFERROR(_xlfn.STDEV.S(IF((OutputTable[GroupByKey]=OutputTable[[#This Row],[GroupByKey]]),(OutputTable[GroupByKey]=OutputTable[[#This Row],[GroupByKey]])*OutputTable[RecordedValue])),0)</f>
        <v>2.7283894207102439</v>
      </c>
      <c r="M687" s="5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687" s="5" cm="1">
        <f t="array" ref="O687">MIN(IF((OutputTable[GroupByKey]=OutputTable[[#This Row],[GroupByKey]]),(OutputTable[GroupByKey]=OutputTable[[#This Row],[GroupByKey]])*OutputTable[RecordedValue]))</f>
        <v>42.116143251013703</v>
      </c>
      <c r="P687" s="5" cm="1">
        <f t="array" ref="P687">MAX(IF((OutputTable[GroupByKey]=OutputTable[[#This Row],[GroupByKey]]),(OutputTable[GroupByKey]=OutputTable[[#This Row],[GroupByKey]])*OutputTable[RecordedValue]))</f>
        <v>55.7665547747551</v>
      </c>
    </row>
    <row r="688" spans="1:16" x14ac:dyDescent="0.25">
      <c r="A688" t="s">
        <v>68</v>
      </c>
      <c r="B688" t="s">
        <v>70</v>
      </c>
      <c r="C688">
        <v>12</v>
      </c>
      <c r="D688" t="s">
        <v>138</v>
      </c>
      <c r="E688" t="s">
        <v>139</v>
      </c>
      <c r="F688" t="s">
        <v>129</v>
      </c>
      <c r="G688">
        <v>19.1674336911137</v>
      </c>
      <c r="H688">
        <v>0</v>
      </c>
      <c r="I68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88" s="5" cm="1">
        <f t="array" ref="J688">MAX(IF((ProjectInfoTable[ProjectName]=OutputTable[[#This Row],[ProjectName]]),(ProjectInfoTable[ProjectName]=OutputTable[[#This Row],[ProjectName]])*ProjectInfoTable[NumberOfReplications]))</f>
        <v>50</v>
      </c>
      <c r="K688" s="5" cm="1">
        <f t="array" ref="K688">IFERROR(AVERAGE(IF((OutputTable[GroupByKey]=OutputTable[[#This Row],[GroupByKey]]),(OutputTable[GroupByKey]=OutputTable[[#This Row],[GroupByKey]])*OutputTable[RecordedValue])),0)</f>
        <v>24.153751225057032</v>
      </c>
      <c r="L688" s="5" cm="1">
        <f t="array" ref="L688">IFERROR(_xlfn.STDEV.S(IF((OutputTable[GroupByKey]=OutputTable[[#This Row],[GroupByKey]]),(OutputTable[GroupByKey]=OutputTable[[#This Row],[GroupByKey]])*OutputTable[RecordedValue])),0)</f>
        <v>2.790438932514745</v>
      </c>
      <c r="M688" s="5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688" s="5" cm="1">
        <f t="array" ref="O688">MIN(IF((OutputTable[GroupByKey]=OutputTable[[#This Row],[GroupByKey]]),(OutputTable[GroupByKey]=OutputTable[[#This Row],[GroupByKey]])*OutputTable[RecordedValue]))</f>
        <v>16.206469520089399</v>
      </c>
      <c r="P688" s="5" cm="1">
        <f t="array" ref="P688">MAX(IF((OutputTable[GroupByKey]=OutputTable[[#This Row],[GroupByKey]]),(OutputTable[GroupByKey]=OutputTable[[#This Row],[GroupByKey]])*OutputTable[RecordedValue]))</f>
        <v>29.8247121613243</v>
      </c>
    </row>
    <row r="689" spans="1:16" x14ac:dyDescent="0.25">
      <c r="A689" t="s">
        <v>68</v>
      </c>
      <c r="B689" t="s">
        <v>70</v>
      </c>
      <c r="C689">
        <v>12</v>
      </c>
      <c r="D689" t="s">
        <v>140</v>
      </c>
      <c r="E689" t="s">
        <v>91</v>
      </c>
      <c r="F689" t="s">
        <v>129</v>
      </c>
      <c r="G689">
        <v>71.910971432418094</v>
      </c>
      <c r="H689">
        <v>0</v>
      </c>
      <c r="I68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89" s="5" cm="1">
        <f t="array" ref="J689">MAX(IF((ProjectInfoTable[ProjectName]=OutputTable[[#This Row],[ProjectName]]),(ProjectInfoTable[ProjectName]=OutputTable[[#This Row],[ProjectName]])*ProjectInfoTable[NumberOfReplications]))</f>
        <v>50</v>
      </c>
      <c r="K689" s="5" cm="1">
        <f t="array" ref="K689">IFERROR(AVERAGE(IF((OutputTable[GroupByKey]=OutputTable[[#This Row],[GroupByKey]]),(OutputTable[GroupByKey]=OutputTable[[#This Row],[GroupByKey]])*OutputTable[RecordedValue])),0)</f>
        <v>71.709517489708347</v>
      </c>
      <c r="L689" s="5" cm="1">
        <f t="array" ref="L689">IFERROR(_xlfn.STDEV.S(IF((OutputTable[GroupByKey]=OutputTable[[#This Row],[GroupByKey]]),(OutputTable[GroupByKey]=OutputTable[[#This Row],[GroupByKey]])*OutputTable[RecordedValue])),0)</f>
        <v>0.25019982121987089</v>
      </c>
      <c r="M689" s="5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689" s="5" cm="1">
        <f t="array" ref="O689">MIN(IF((OutputTable[GroupByKey]=OutputTable[[#This Row],[GroupByKey]]),(OutputTable[GroupByKey]=OutputTable[[#This Row],[GroupByKey]])*OutputTable[RecordedValue]))</f>
        <v>70.826954480567906</v>
      </c>
      <c r="P689" s="5" cm="1">
        <f t="array" ref="P689">MAX(IF((OutputTable[GroupByKey]=OutputTable[[#This Row],[GroupByKey]]),(OutputTable[GroupByKey]=OutputTable[[#This Row],[GroupByKey]])*OutputTable[RecordedValue]))</f>
        <v>72</v>
      </c>
    </row>
    <row r="690" spans="1:16" x14ac:dyDescent="0.25">
      <c r="A690" t="s">
        <v>68</v>
      </c>
      <c r="B690" t="s">
        <v>70</v>
      </c>
      <c r="C690">
        <v>12</v>
      </c>
      <c r="D690" t="s">
        <v>141</v>
      </c>
      <c r="E690" t="s">
        <v>142</v>
      </c>
      <c r="F690" t="s">
        <v>129</v>
      </c>
      <c r="G690">
        <v>0</v>
      </c>
      <c r="H690">
        <v>0</v>
      </c>
      <c r="I69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90" s="5" cm="1">
        <f t="array" ref="J690">MAX(IF((ProjectInfoTable[ProjectName]=OutputTable[[#This Row],[ProjectName]]),(ProjectInfoTable[ProjectName]=OutputTable[[#This Row],[ProjectName]])*ProjectInfoTable[NumberOfReplications]))</f>
        <v>50</v>
      </c>
      <c r="K690" s="5" cm="1">
        <f t="array" ref="K690">IFERROR(AVERAGE(IF((OutputTable[GroupByKey]=OutputTable[[#This Row],[GroupByKey]]),(OutputTable[GroupByKey]=OutputTable[[#This Row],[GroupByKey]])*OutputTable[RecordedValue])),0)</f>
        <v>0</v>
      </c>
      <c r="L690" s="5" cm="1">
        <f t="array" ref="L690">IFERROR(_xlfn.STDEV.S(IF((OutputTable[GroupByKey]=OutputTable[[#This Row],[GroupByKey]]),(OutputTable[GroupByKey]=OutputTable[[#This Row],[GroupByKey]])*OutputTable[RecordedValue])),0)</f>
        <v>0</v>
      </c>
      <c r="M690" s="5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0" s="5" cm="1">
        <f t="array" ref="O690">MIN(IF((OutputTable[GroupByKey]=OutputTable[[#This Row],[GroupByKey]]),(OutputTable[GroupByKey]=OutputTable[[#This Row],[GroupByKey]])*OutputTable[RecordedValue]))</f>
        <v>0</v>
      </c>
      <c r="P690" s="5" cm="1">
        <f t="array" ref="P690">MAX(IF((OutputTable[GroupByKey]=OutputTable[[#This Row],[GroupByKey]]),(OutputTable[GroupByKey]=OutputTable[[#This Row],[GroupByKey]])*OutputTable[RecordedValue]))</f>
        <v>0</v>
      </c>
    </row>
    <row r="691" spans="1:16" x14ac:dyDescent="0.25">
      <c r="A691" t="s">
        <v>68</v>
      </c>
      <c r="B691" t="s">
        <v>70</v>
      </c>
      <c r="C691">
        <v>12</v>
      </c>
      <c r="D691" t="s">
        <v>143</v>
      </c>
      <c r="E691" t="s">
        <v>113</v>
      </c>
      <c r="F691" t="s">
        <v>73</v>
      </c>
      <c r="G691">
        <v>9.5827613703305499</v>
      </c>
      <c r="H691">
        <v>0</v>
      </c>
      <c r="I69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91" s="5" cm="1">
        <f t="array" ref="J691">MAX(IF((ProjectInfoTable[ProjectName]=OutputTable[[#This Row],[ProjectName]]),(ProjectInfoTable[ProjectName]=OutputTable[[#This Row],[ProjectName]])*ProjectInfoTable[NumberOfReplications]))</f>
        <v>50</v>
      </c>
      <c r="K691" s="5" cm="1">
        <f t="array" ref="K691">IFERROR(AVERAGE(IF((OutputTable[GroupByKey]=OutputTable[[#This Row],[GroupByKey]]),(OutputTable[GroupByKey]=OutputTable[[#This Row],[GroupByKey]])*OutputTable[RecordedValue])),0)</f>
        <v>8.9631102244031808</v>
      </c>
      <c r="L691" s="5" cm="1">
        <f t="array" ref="L691">IFERROR(_xlfn.STDEV.S(IF((OutputTable[GroupByKey]=OutputTable[[#This Row],[GroupByKey]]),(OutputTable[GroupByKey]=OutputTable[[#This Row],[GroupByKey]])*OutputTable[RecordedValue])),0)</f>
        <v>0.49581158155018401</v>
      </c>
      <c r="M691" s="5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691" s="5" cm="1">
        <f t="array" ref="O691">MIN(IF((OutputTable[GroupByKey]=OutputTable[[#This Row],[GroupByKey]]),(OutputTable[GroupByKey]=OutputTable[[#This Row],[GroupByKey]])*OutputTable[RecordedValue]))</f>
        <v>7.9225733441578896</v>
      </c>
      <c r="P691" s="5" cm="1">
        <f t="array" ref="P691">MAX(IF((OutputTable[GroupByKey]=OutputTable[[#This Row],[GroupByKey]]),(OutputTable[GroupByKey]=OutputTable[[#This Row],[GroupByKey]])*OutputTable[RecordedValue]))</f>
        <v>9.9777504987156593</v>
      </c>
    </row>
    <row r="692" spans="1:16" x14ac:dyDescent="0.25">
      <c r="A692" t="s">
        <v>68</v>
      </c>
      <c r="B692" t="s">
        <v>70</v>
      </c>
      <c r="C692">
        <v>12</v>
      </c>
      <c r="D692" t="s">
        <v>144</v>
      </c>
      <c r="E692" t="s">
        <v>115</v>
      </c>
      <c r="F692" t="s">
        <v>73</v>
      </c>
      <c r="G692">
        <v>574.96568221983296</v>
      </c>
      <c r="H692">
        <v>0</v>
      </c>
      <c r="I69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92" s="5" cm="1">
        <f t="array" ref="J692">MAX(IF((ProjectInfoTable[ProjectName]=OutputTable[[#This Row],[ProjectName]]),(ProjectInfoTable[ProjectName]=OutputTable[[#This Row],[ProjectName]])*ProjectInfoTable[NumberOfReplications]))</f>
        <v>50</v>
      </c>
      <c r="K692" s="5" cm="1">
        <f t="array" ref="K692">IFERROR(AVERAGE(IF((OutputTable[GroupByKey]=OutputTable[[#This Row],[GroupByKey]]),(OutputTable[GroupByKey]=OutputTable[[#This Row],[GroupByKey]])*OutputTable[RecordedValue])),0)</f>
        <v>537.78661346419096</v>
      </c>
      <c r="L692" s="5" cm="1">
        <f t="array" ref="L692">IFERROR(_xlfn.STDEV.S(IF((OutputTable[GroupByKey]=OutputTable[[#This Row],[GroupByKey]]),(OutputTable[GroupByKey]=OutputTable[[#This Row],[GroupByKey]])*OutputTable[RecordedValue])),0)</f>
        <v>29.748694893010981</v>
      </c>
      <c r="M692" s="5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692" s="5" cm="1">
        <f t="array" ref="O692">MIN(IF((OutputTable[GroupByKey]=OutputTable[[#This Row],[GroupByKey]]),(OutputTable[GroupByKey]=OutputTable[[#This Row],[GroupByKey]])*OutputTable[RecordedValue]))</f>
        <v>475.35440064947397</v>
      </c>
      <c r="P692" s="5" cm="1">
        <f t="array" ref="P692">MAX(IF((OutputTable[GroupByKey]=OutputTable[[#This Row],[GroupByKey]]),(OutputTable[GroupByKey]=OutputTable[[#This Row],[GroupByKey]])*OutputTable[RecordedValue]))</f>
        <v>598.66502992293999</v>
      </c>
    </row>
    <row r="693" spans="1:16" x14ac:dyDescent="0.25">
      <c r="A693" t="s">
        <v>68</v>
      </c>
      <c r="B693" t="s">
        <v>70</v>
      </c>
      <c r="C693">
        <v>12</v>
      </c>
      <c r="D693" t="s">
        <v>145</v>
      </c>
      <c r="E693" t="s">
        <v>117</v>
      </c>
      <c r="F693" t="s">
        <v>73</v>
      </c>
      <c r="G693">
        <v>0</v>
      </c>
      <c r="H693">
        <v>0</v>
      </c>
      <c r="I69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93" s="5" cm="1">
        <f t="array" ref="J693">MAX(IF((ProjectInfoTable[ProjectName]=OutputTable[[#This Row],[ProjectName]]),(ProjectInfoTable[ProjectName]=OutputTable[[#This Row],[ProjectName]])*ProjectInfoTable[NumberOfReplications]))</f>
        <v>50</v>
      </c>
      <c r="K693" s="5" cm="1">
        <f t="array" ref="K693">IFERROR(AVERAGE(IF((OutputTable[GroupByKey]=OutputTable[[#This Row],[GroupByKey]]),(OutputTable[GroupByKey]=OutputTable[[#This Row],[GroupByKey]])*OutputTable[RecordedValue])),0)</f>
        <v>0</v>
      </c>
      <c r="L693" s="5" cm="1">
        <f t="array" ref="L693">IFERROR(_xlfn.STDEV.S(IF((OutputTable[GroupByKey]=OutputTable[[#This Row],[GroupByKey]]),(OutputTable[GroupByKey]=OutputTable[[#This Row],[GroupByKey]])*OutputTable[RecordedValue])),0)</f>
        <v>0</v>
      </c>
      <c r="M693" s="5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3" s="5" cm="1">
        <f t="array" ref="O693">MIN(IF((OutputTable[GroupByKey]=OutputTable[[#This Row],[GroupByKey]]),(OutputTable[GroupByKey]=OutputTable[[#This Row],[GroupByKey]])*OutputTable[RecordedValue]))</f>
        <v>0</v>
      </c>
      <c r="P693" s="5" cm="1">
        <f t="array" ref="P693">MAX(IF((OutputTable[GroupByKey]=OutputTable[[#This Row],[GroupByKey]]),(OutputTable[GroupByKey]=OutputTable[[#This Row],[GroupByKey]])*OutputTable[RecordedValue]))</f>
        <v>0</v>
      </c>
    </row>
    <row r="694" spans="1:16" x14ac:dyDescent="0.25">
      <c r="A694" t="s">
        <v>68</v>
      </c>
      <c r="B694" t="s">
        <v>70</v>
      </c>
      <c r="C694">
        <v>12</v>
      </c>
      <c r="D694" t="s">
        <v>146</v>
      </c>
      <c r="E694" t="s">
        <v>119</v>
      </c>
      <c r="F694" t="s">
        <v>73</v>
      </c>
      <c r="G694">
        <v>245.793302837331</v>
      </c>
      <c r="H694">
        <v>0</v>
      </c>
      <c r="I69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94" s="5" cm="1">
        <f t="array" ref="J694">MAX(IF((ProjectInfoTable[ProjectName]=OutputTable[[#This Row],[ProjectName]]),(ProjectInfoTable[ProjectName]=OutputTable[[#This Row],[ProjectName]])*ProjectInfoTable[NumberOfReplications]))</f>
        <v>50</v>
      </c>
      <c r="K694" s="5" cm="1">
        <f t="array" ref="K694">IFERROR(AVERAGE(IF((OutputTable[GroupByKey]=OutputTable[[#This Row],[GroupByKey]]),(OutputTable[GroupByKey]=OutputTable[[#This Row],[GroupByKey]])*OutputTable[RecordedValue])),0)</f>
        <v>131.6987252883157</v>
      </c>
      <c r="L694" s="5" cm="1">
        <f t="array" ref="L694">IFERROR(_xlfn.STDEV.S(IF((OutputTable[GroupByKey]=OutputTable[[#This Row],[GroupByKey]]),(OutputTable[GroupByKey]=OutputTable[[#This Row],[GroupByKey]])*OutputTable[RecordedValue])),0)</f>
        <v>195.03180772236345</v>
      </c>
      <c r="M694" s="5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694" s="5" cm="1">
        <f t="array" ref="O694">MIN(IF((OutputTable[GroupByKey]=OutputTable[[#This Row],[GroupByKey]]),(OutputTable[GroupByKey]=OutputTable[[#This Row],[GroupByKey]])*OutputTable[RecordedValue]))</f>
        <v>10.054421984212899</v>
      </c>
      <c r="P694" s="5" cm="1">
        <f t="array" ref="P694">MAX(IF((OutputTable[GroupByKey]=OutputTable[[#This Row],[GroupByKey]]),(OutputTable[GroupByKey]=OutputTable[[#This Row],[GroupByKey]])*OutputTable[RecordedValue]))</f>
        <v>1200.8160491271699</v>
      </c>
    </row>
    <row r="695" spans="1:16" x14ac:dyDescent="0.25">
      <c r="A695" t="s">
        <v>68</v>
      </c>
      <c r="B695" t="s">
        <v>70</v>
      </c>
      <c r="C695">
        <v>12</v>
      </c>
      <c r="D695" t="s">
        <v>147</v>
      </c>
      <c r="E695" t="s">
        <v>121</v>
      </c>
      <c r="F695" t="s">
        <v>73</v>
      </c>
      <c r="G695">
        <v>145</v>
      </c>
      <c r="H695">
        <v>0</v>
      </c>
      <c r="I69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95" s="5" cm="1">
        <f t="array" ref="J695">MAX(IF((ProjectInfoTable[ProjectName]=OutputTable[[#This Row],[ProjectName]]),(ProjectInfoTable[ProjectName]=OutputTable[[#This Row],[ProjectName]])*ProjectInfoTable[NumberOfReplications]))</f>
        <v>50</v>
      </c>
      <c r="K695" s="5" cm="1">
        <f t="array" ref="K695">IFERROR(AVERAGE(IF((OutputTable[GroupByKey]=OutputTable[[#This Row],[GroupByKey]]),(OutputTable[GroupByKey]=OutputTable[[#This Row],[GroupByKey]])*OutputTable[RecordedValue])),0)</f>
        <v>145</v>
      </c>
      <c r="L695" s="5" cm="1">
        <f t="array" ref="L695">IFERROR(_xlfn.STDEV.S(IF((OutputTable[GroupByKey]=OutputTable[[#This Row],[GroupByKey]]),(OutputTable[GroupByKey]=OutputTable[[#This Row],[GroupByKey]])*OutputTable[RecordedValue])),0)</f>
        <v>0</v>
      </c>
      <c r="M695" s="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5" s="5" cm="1">
        <f t="array" ref="O695">MIN(IF((OutputTable[GroupByKey]=OutputTable[[#This Row],[GroupByKey]]),(OutputTable[GroupByKey]=OutputTable[[#This Row],[GroupByKey]])*OutputTable[RecordedValue]))</f>
        <v>145</v>
      </c>
      <c r="P695" s="5" cm="1">
        <f t="array" ref="P695">MAX(IF((OutputTable[GroupByKey]=OutputTable[[#This Row],[GroupByKey]]),(OutputTable[GroupByKey]=OutputTable[[#This Row],[GroupByKey]])*OutputTable[RecordedValue]))</f>
        <v>145</v>
      </c>
    </row>
    <row r="696" spans="1:16" x14ac:dyDescent="0.25">
      <c r="A696" t="s">
        <v>68</v>
      </c>
      <c r="B696" t="s">
        <v>70</v>
      </c>
      <c r="C696">
        <v>12</v>
      </c>
      <c r="D696" t="s">
        <v>148</v>
      </c>
      <c r="E696" t="s">
        <v>123</v>
      </c>
      <c r="F696" t="s">
        <v>73</v>
      </c>
      <c r="G696">
        <v>144</v>
      </c>
      <c r="H696">
        <v>0</v>
      </c>
      <c r="I69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96" s="5" cm="1">
        <f t="array" ref="J696">MAX(IF((ProjectInfoTable[ProjectName]=OutputTable[[#This Row],[ProjectName]]),(ProjectInfoTable[ProjectName]=OutputTable[[#This Row],[ProjectName]])*ProjectInfoTable[NumberOfReplications]))</f>
        <v>50</v>
      </c>
      <c r="K696" s="5" cm="1">
        <f t="array" ref="K696">IFERROR(AVERAGE(IF((OutputTable[GroupByKey]=OutputTable[[#This Row],[GroupByKey]]),(OutputTable[GroupByKey]=OutputTable[[#This Row],[GroupByKey]])*OutputTable[RecordedValue])),0)</f>
        <v>143.58000000000001</v>
      </c>
      <c r="L696" s="5" cm="1">
        <f t="array" ref="L696">IFERROR(_xlfn.STDEV.S(IF((OutputTable[GroupByKey]=OutputTable[[#This Row],[GroupByKey]]),(OutputTable[GroupByKey]=OutputTable[[#This Row],[GroupByKey]])*OutputTable[RecordedValue])),0)</f>
        <v>0.67279496224666424</v>
      </c>
      <c r="M696" s="5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696" s="5" cm="1">
        <f t="array" ref="O696">MIN(IF((OutputTable[GroupByKey]=OutputTable[[#This Row],[GroupByKey]]),(OutputTable[GroupByKey]=OutputTable[[#This Row],[GroupByKey]])*OutputTable[RecordedValue]))</f>
        <v>142</v>
      </c>
      <c r="P696" s="5" cm="1">
        <f t="array" ref="P696">MAX(IF((OutputTable[GroupByKey]=OutputTable[[#This Row],[GroupByKey]]),(OutputTable[GroupByKey]=OutputTable[[#This Row],[GroupByKey]])*OutputTable[RecordedValue]))</f>
        <v>144</v>
      </c>
    </row>
    <row r="697" spans="1:16" x14ac:dyDescent="0.25">
      <c r="A697" t="s">
        <v>68</v>
      </c>
      <c r="B697" t="s">
        <v>70</v>
      </c>
      <c r="C697">
        <v>12</v>
      </c>
      <c r="D697" t="s">
        <v>149</v>
      </c>
      <c r="E697" t="s">
        <v>125</v>
      </c>
      <c r="F697" t="s">
        <v>73</v>
      </c>
      <c r="G697">
        <v>9.5827613703305499</v>
      </c>
      <c r="H697">
        <v>0</v>
      </c>
      <c r="I69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97" s="5" cm="1">
        <f t="array" ref="J697">MAX(IF((ProjectInfoTable[ProjectName]=OutputTable[[#This Row],[ProjectName]]),(ProjectInfoTable[ProjectName]=OutputTable[[#This Row],[ProjectName]])*ProjectInfoTable[NumberOfReplications]))</f>
        <v>50</v>
      </c>
      <c r="K697" s="5" cm="1">
        <f t="array" ref="K697">IFERROR(AVERAGE(IF((OutputTable[GroupByKey]=OutputTable[[#This Row],[GroupByKey]]),(OutputTable[GroupByKey]=OutputTable[[#This Row],[GroupByKey]])*OutputTable[RecordedValue])),0)</f>
        <v>8.9631102244031808</v>
      </c>
      <c r="L697" s="5" cm="1">
        <f t="array" ref="L697">IFERROR(_xlfn.STDEV.S(IF((OutputTable[GroupByKey]=OutputTable[[#This Row],[GroupByKey]]),(OutputTable[GroupByKey]=OutputTable[[#This Row],[GroupByKey]])*OutputTable[RecordedValue])),0)</f>
        <v>0.49581158155018401</v>
      </c>
      <c r="M697" s="5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697" s="5" cm="1">
        <f t="array" ref="O697">MIN(IF((OutputTable[GroupByKey]=OutputTable[[#This Row],[GroupByKey]]),(OutputTable[GroupByKey]=OutputTable[[#This Row],[GroupByKey]])*OutputTable[RecordedValue]))</f>
        <v>7.9225733441578896</v>
      </c>
      <c r="P697" s="5" cm="1">
        <f t="array" ref="P697">MAX(IF((OutputTable[GroupByKey]=OutputTable[[#This Row],[GroupByKey]]),(OutputTable[GroupByKey]=OutputTable[[#This Row],[GroupByKey]])*OutputTable[RecordedValue]))</f>
        <v>9.9777504987156593</v>
      </c>
    </row>
    <row r="698" spans="1:16" x14ac:dyDescent="0.25">
      <c r="A698" t="s">
        <v>68</v>
      </c>
      <c r="B698" t="s">
        <v>70</v>
      </c>
      <c r="C698">
        <v>12</v>
      </c>
      <c r="D698" t="s">
        <v>150</v>
      </c>
      <c r="E698" t="s">
        <v>127</v>
      </c>
      <c r="F698" t="s">
        <v>73</v>
      </c>
      <c r="G698">
        <v>820.75898505716395</v>
      </c>
      <c r="H698">
        <v>0</v>
      </c>
      <c r="I69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98" s="5" cm="1">
        <f t="array" ref="J698">MAX(IF((ProjectInfoTable[ProjectName]=OutputTable[[#This Row],[ProjectName]]),(ProjectInfoTable[ProjectName]=OutputTable[[#This Row],[ProjectName]])*ProjectInfoTable[NumberOfReplications]))</f>
        <v>50</v>
      </c>
      <c r="K698" s="5" cm="1">
        <f t="array" ref="K698">IFERROR(AVERAGE(IF((OutputTable[GroupByKey]=OutputTable[[#This Row],[GroupByKey]]),(OutputTable[GroupByKey]=OutputTable[[#This Row],[GroupByKey]])*OutputTable[RecordedValue])),0)</f>
        <v>669.48533875250666</v>
      </c>
      <c r="L698" s="5" cm="1">
        <f t="array" ref="L698">IFERROR(_xlfn.STDEV.S(IF((OutputTable[GroupByKey]=OutputTable[[#This Row],[GroupByKey]]),(OutputTable[GroupByKey]=OutputTable[[#This Row],[GroupByKey]])*OutputTable[RecordedValue])),0)</f>
        <v>209.81217768405702</v>
      </c>
      <c r="M698" s="5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698" s="5" cm="1">
        <f t="array" ref="O698">MIN(IF((OutputTable[GroupByKey]=OutputTable[[#This Row],[GroupByKey]]),(OutputTable[GroupByKey]=OutputTable[[#This Row],[GroupByKey]])*OutputTable[RecordedValue]))</f>
        <v>507.16931004698603</v>
      </c>
      <c r="P698" s="5" cm="1">
        <f t="array" ref="P698">MAX(IF((OutputTable[GroupByKey]=OutputTable[[#This Row],[GroupByKey]]),(OutputTable[GroupByKey]=OutputTable[[#This Row],[GroupByKey]])*OutputTable[RecordedValue]))</f>
        <v>1790.3663033289099</v>
      </c>
    </row>
    <row r="699" spans="1:16" x14ac:dyDescent="0.25">
      <c r="A699" t="s">
        <v>68</v>
      </c>
      <c r="B699" t="s">
        <v>70</v>
      </c>
      <c r="C699">
        <v>12</v>
      </c>
      <c r="D699" t="s">
        <v>151</v>
      </c>
      <c r="E699" t="s">
        <v>121</v>
      </c>
      <c r="F699" t="s">
        <v>87</v>
      </c>
      <c r="G699">
        <v>145</v>
      </c>
      <c r="H699">
        <v>0</v>
      </c>
      <c r="I699" s="5" t="str">
        <f>OutputTable[[#This Row],[ProjectName]]&amp;OutputTable[[#This Row],[Name]]&amp;OutputTable[[#This Row],[Type]]&amp;OutputTable[[#This Row],[Source]]</f>
        <v>Airport Security AnalysisEntity 1.NumberInNumber InEntity</v>
      </c>
      <c r="J699" s="5" cm="1">
        <f t="array" ref="J699">MAX(IF((ProjectInfoTable[ProjectName]=OutputTable[[#This Row],[ProjectName]]),(ProjectInfoTable[ProjectName]=OutputTable[[#This Row],[ProjectName]])*ProjectInfoTable[NumberOfReplications]))</f>
        <v>50</v>
      </c>
      <c r="K699" s="5" cm="1">
        <f t="array" ref="K699">IFERROR(AVERAGE(IF((OutputTable[GroupByKey]=OutputTable[[#This Row],[GroupByKey]]),(OutputTable[GroupByKey]=OutputTable[[#This Row],[GroupByKey]])*OutputTable[RecordedValue])),0)</f>
        <v>145</v>
      </c>
      <c r="L699" s="5" cm="1">
        <f t="array" ref="L699">IFERROR(_xlfn.STDEV.S(IF((OutputTable[GroupByKey]=OutputTable[[#This Row],[GroupByKey]]),(OutputTable[GroupByKey]=OutputTable[[#This Row],[GroupByKey]])*OutputTable[RecordedValue])),0)</f>
        <v>0</v>
      </c>
      <c r="M699" s="5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9" s="5" cm="1">
        <f t="array" ref="O699">MIN(IF((OutputTable[GroupByKey]=OutputTable[[#This Row],[GroupByKey]]),(OutputTable[GroupByKey]=OutputTable[[#This Row],[GroupByKey]])*OutputTable[RecordedValue]))</f>
        <v>145</v>
      </c>
      <c r="P699" s="5" cm="1">
        <f t="array" ref="P699">MAX(IF((OutputTable[GroupByKey]=OutputTable[[#This Row],[GroupByKey]]),(OutputTable[GroupByKey]=OutputTable[[#This Row],[GroupByKey]])*OutputTable[RecordedValue]))</f>
        <v>145</v>
      </c>
    </row>
    <row r="700" spans="1:16" x14ac:dyDescent="0.25">
      <c r="A700" t="s">
        <v>68</v>
      </c>
      <c r="B700" t="s">
        <v>70</v>
      </c>
      <c r="C700">
        <v>12</v>
      </c>
      <c r="D700" t="s">
        <v>152</v>
      </c>
      <c r="E700" t="s">
        <v>123</v>
      </c>
      <c r="F700" t="s">
        <v>87</v>
      </c>
      <c r="G700">
        <v>143</v>
      </c>
      <c r="H700">
        <v>0</v>
      </c>
      <c r="I70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00" s="5" cm="1">
        <f t="array" ref="J700">MAX(IF((ProjectInfoTable[ProjectName]=OutputTable[[#This Row],[ProjectName]]),(ProjectInfoTable[ProjectName]=OutputTable[[#This Row],[ProjectName]])*ProjectInfoTable[NumberOfReplications]))</f>
        <v>50</v>
      </c>
      <c r="K700" s="5" cm="1">
        <f t="array" ref="K700">IFERROR(AVERAGE(IF((OutputTable[GroupByKey]=OutputTable[[#This Row],[GroupByKey]]),(OutputTable[GroupByKey]=OutputTable[[#This Row],[GroupByKey]])*OutputTable[RecordedValue])),0)</f>
        <v>141.38</v>
      </c>
      <c r="L700" s="5" cm="1">
        <f t="array" ref="L700">IFERROR(_xlfn.STDEV.S(IF((OutputTable[GroupByKey]=OutputTable[[#This Row],[GroupByKey]]),(OutputTable[GroupByKey]=OutputTable[[#This Row],[GroupByKey]])*OutputTable[RecordedValue])),0)</f>
        <v>1.9988772358705846</v>
      </c>
      <c r="M700" s="5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700" s="5" cm="1">
        <f t="array" ref="O700">MIN(IF((OutputTable[GroupByKey]=OutputTable[[#This Row],[GroupByKey]]),(OutputTable[GroupByKey]=OutputTable[[#This Row],[GroupByKey]])*OutputTable[RecordedValue]))</f>
        <v>134</v>
      </c>
      <c r="P700" s="5" cm="1">
        <f t="array" ref="P700">MAX(IF((OutputTable[GroupByKey]=OutputTable[[#This Row],[GroupByKey]]),(OutputTable[GroupByKey]=OutputTable[[#This Row],[GroupByKey]])*OutputTable[RecordedValue]))</f>
        <v>144</v>
      </c>
    </row>
    <row r="701" spans="1:16" x14ac:dyDescent="0.25">
      <c r="A701" t="s">
        <v>68</v>
      </c>
      <c r="B701" t="s">
        <v>70</v>
      </c>
      <c r="C701">
        <v>12</v>
      </c>
      <c r="D701" t="s">
        <v>153</v>
      </c>
      <c r="E701" t="s">
        <v>113</v>
      </c>
      <c r="F701" t="s">
        <v>73</v>
      </c>
      <c r="G701">
        <v>1.76456960645002</v>
      </c>
      <c r="H701">
        <v>0</v>
      </c>
      <c r="I701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701" s="5" cm="1">
        <f t="array" ref="J701">MAX(IF((ProjectInfoTable[ProjectName]=OutputTable[[#This Row],[ProjectName]]),(ProjectInfoTable[ProjectName]=OutputTable[[#This Row],[ProjectName]])*ProjectInfoTable[NumberOfReplications]))</f>
        <v>50</v>
      </c>
      <c r="K701" s="5" cm="1">
        <f t="array" ref="K701">IFERROR(AVERAGE(IF((OutputTable[GroupByKey]=OutputTable[[#This Row],[GroupByKey]]),(OutputTable[GroupByKey]=OutputTable[[#This Row],[GroupByKey]])*OutputTable[RecordedValue])),0)</f>
        <v>1.713056712445395</v>
      </c>
      <c r="L701" s="5" cm="1">
        <f t="array" ref="L701">IFERROR(_xlfn.STDEV.S(IF((OutputTable[GroupByKey]=OutputTable[[#This Row],[GroupByKey]]),(OutputTable[GroupByKey]=OutputTable[[#This Row],[GroupByKey]])*OutputTable[RecordedValue])),0)</f>
        <v>0.74877386075301833</v>
      </c>
      <c r="M701" s="5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701" s="5" cm="1">
        <f t="array" ref="O701">MIN(IF((OutputTable[GroupByKey]=OutputTable[[#This Row],[GroupByKey]]),(OutputTable[GroupByKey]=OutputTable[[#This Row],[GroupByKey]])*OutputTable[RecordedValue]))</f>
        <v>0.396443199122197</v>
      </c>
      <c r="P701" s="5" cm="1">
        <f t="array" ref="P701">MAX(IF((OutputTable[GroupByKey]=OutputTable[[#This Row],[GroupByKey]]),(OutputTable[GroupByKey]=OutputTable[[#This Row],[GroupByKey]])*OutputTable[RecordedValue]))</f>
        <v>4.3293745592479498</v>
      </c>
    </row>
    <row r="702" spans="1:16" x14ac:dyDescent="0.25">
      <c r="A702" t="s">
        <v>68</v>
      </c>
      <c r="B702" t="s">
        <v>70</v>
      </c>
      <c r="C702">
        <v>12</v>
      </c>
      <c r="D702" t="s">
        <v>154</v>
      </c>
      <c r="E702" t="s">
        <v>115</v>
      </c>
      <c r="F702" t="s">
        <v>73</v>
      </c>
      <c r="G702">
        <v>52.9370881935006</v>
      </c>
      <c r="H702">
        <v>0</v>
      </c>
      <c r="I702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702" s="5" cm="1">
        <f t="array" ref="J702">MAX(IF((ProjectInfoTable[ProjectName]=OutputTable[[#This Row],[ProjectName]]),(ProjectInfoTable[ProjectName]=OutputTable[[#This Row],[ProjectName]])*ProjectInfoTable[NumberOfReplications]))</f>
        <v>50</v>
      </c>
      <c r="K702" s="5" cm="1">
        <f t="array" ref="K702">IFERROR(AVERAGE(IF((OutputTable[GroupByKey]=OutputTable[[#This Row],[GroupByKey]]),(OutputTable[GroupByKey]=OutputTable[[#This Row],[GroupByKey]])*OutputTable[RecordedValue])),0)</f>
        <v>51.391701373361848</v>
      </c>
      <c r="L702" s="5" cm="1">
        <f t="array" ref="L702">IFERROR(_xlfn.STDEV.S(IF((OutputTable[GroupByKey]=OutputTable[[#This Row],[GroupByKey]]),(OutputTable[GroupByKey]=OutputTable[[#This Row],[GroupByKey]])*OutputTable[RecordedValue])),0)</f>
        <v>22.463215822590577</v>
      </c>
      <c r="M702" s="5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702" s="5" cm="1">
        <f t="array" ref="O702">MIN(IF((OutputTable[GroupByKey]=OutputTable[[#This Row],[GroupByKey]]),(OutputTable[GroupByKey]=OutputTable[[#This Row],[GroupByKey]])*OutputTable[RecordedValue]))</f>
        <v>11.8932959736659</v>
      </c>
      <c r="P702" s="5" cm="1">
        <f t="array" ref="P702">MAX(IF((OutputTable[GroupByKey]=OutputTable[[#This Row],[GroupByKey]]),(OutputTable[GroupByKey]=OutputTable[[#This Row],[GroupByKey]])*OutputTable[RecordedValue]))</f>
        <v>129.881236777438</v>
      </c>
    </row>
    <row r="703" spans="1:16" x14ac:dyDescent="0.25">
      <c r="A703" t="s">
        <v>68</v>
      </c>
      <c r="B703" t="s">
        <v>70</v>
      </c>
      <c r="C703">
        <v>12</v>
      </c>
      <c r="D703" t="s">
        <v>155</v>
      </c>
      <c r="E703" t="s">
        <v>117</v>
      </c>
      <c r="F703" t="s">
        <v>73</v>
      </c>
      <c r="G703">
        <v>0</v>
      </c>
      <c r="H703">
        <v>0</v>
      </c>
      <c r="I703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703" s="5" cm="1">
        <f t="array" ref="J703">MAX(IF((ProjectInfoTable[ProjectName]=OutputTable[[#This Row],[ProjectName]]),(ProjectInfoTable[ProjectName]=OutputTable[[#This Row],[ProjectName]])*ProjectInfoTable[NumberOfReplications]))</f>
        <v>50</v>
      </c>
      <c r="K703" s="5" cm="1">
        <f t="array" ref="K703">IFERROR(AVERAGE(IF((OutputTable[GroupByKey]=OutputTable[[#This Row],[GroupByKey]]),(OutputTable[GroupByKey]=OutputTable[[#This Row],[GroupByKey]])*OutputTable[RecordedValue])),0)</f>
        <v>0</v>
      </c>
      <c r="L703" s="5" cm="1">
        <f t="array" ref="L703">IFERROR(_xlfn.STDEV.S(IF((OutputTable[GroupByKey]=OutputTable[[#This Row],[GroupByKey]]),(OutputTable[GroupByKey]=OutputTable[[#This Row],[GroupByKey]])*OutputTable[RecordedValue])),0)</f>
        <v>0</v>
      </c>
      <c r="M703" s="5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3" s="5" cm="1">
        <f t="array" ref="O703">MIN(IF((OutputTable[GroupByKey]=OutputTable[[#This Row],[GroupByKey]]),(OutputTable[GroupByKey]=OutputTable[[#This Row],[GroupByKey]])*OutputTable[RecordedValue]))</f>
        <v>0</v>
      </c>
      <c r="P703" s="5" cm="1">
        <f t="array" ref="P703">MAX(IF((OutputTable[GroupByKey]=OutputTable[[#This Row],[GroupByKey]]),(OutputTable[GroupByKey]=OutputTable[[#This Row],[GroupByKey]])*OutputTable[RecordedValue]))</f>
        <v>0</v>
      </c>
    </row>
    <row r="704" spans="1:16" x14ac:dyDescent="0.25">
      <c r="A704" t="s">
        <v>68</v>
      </c>
      <c r="B704" t="s">
        <v>70</v>
      </c>
      <c r="C704">
        <v>12</v>
      </c>
      <c r="D704" t="s">
        <v>156</v>
      </c>
      <c r="E704" t="s">
        <v>119</v>
      </c>
      <c r="F704" t="s">
        <v>73</v>
      </c>
      <c r="G704">
        <v>19.8496576246682</v>
      </c>
      <c r="H704">
        <v>0</v>
      </c>
      <c r="I704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704" s="5" cm="1">
        <f t="array" ref="J704">MAX(IF((ProjectInfoTable[ProjectName]=OutputTable[[#This Row],[ProjectName]]),(ProjectInfoTable[ProjectName]=OutputTable[[#This Row],[ProjectName]])*ProjectInfoTable[NumberOfReplications]))</f>
        <v>50</v>
      </c>
      <c r="K704" s="5" cm="1">
        <f t="array" ref="K704">IFERROR(AVERAGE(IF((OutputTable[GroupByKey]=OutputTable[[#This Row],[GroupByKey]]),(OutputTable[GroupByKey]=OutputTable[[#This Row],[GroupByKey]])*OutputTable[RecordedValue])),0)</f>
        <v>10.739644005751</v>
      </c>
      <c r="L704" s="5" cm="1">
        <f t="array" ref="L704">IFERROR(_xlfn.STDEV.S(IF((OutputTable[GroupByKey]=OutputTable[[#This Row],[GroupByKey]]),(OutputTable[GroupByKey]=OutputTable[[#This Row],[GroupByKey]])*OutputTable[RecordedValue])),0)</f>
        <v>15.385582994074571</v>
      </c>
      <c r="M704" s="5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704" s="5" cm="1">
        <f t="array" ref="O704">MIN(IF((OutputTable[GroupByKey]=OutputTable[[#This Row],[GroupByKey]]),(OutputTable[GroupByKey]=OutputTable[[#This Row],[GroupByKey]])*OutputTable[RecordedValue]))</f>
        <v>0</v>
      </c>
      <c r="P704" s="5" cm="1">
        <f t="array" ref="P704">MAX(IF((OutputTable[GroupByKey]=OutputTable[[#This Row],[GroupByKey]]),(OutputTable[GroupByKey]=OutputTable[[#This Row],[GroupByKey]])*OutputTable[RecordedValue]))</f>
        <v>76.907804000367904</v>
      </c>
    </row>
    <row r="705" spans="1:16" x14ac:dyDescent="0.25">
      <c r="A705" t="s">
        <v>68</v>
      </c>
      <c r="B705" t="s">
        <v>70</v>
      </c>
      <c r="C705">
        <v>12</v>
      </c>
      <c r="D705" t="s">
        <v>157</v>
      </c>
      <c r="E705" t="s">
        <v>121</v>
      </c>
      <c r="F705" t="s">
        <v>73</v>
      </c>
      <c r="G705">
        <v>6</v>
      </c>
      <c r="H705">
        <v>0</v>
      </c>
      <c r="I705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705" s="5" cm="1">
        <f t="array" ref="J705">MAX(IF((ProjectInfoTable[ProjectName]=OutputTable[[#This Row],[ProjectName]]),(ProjectInfoTable[ProjectName]=OutputTable[[#This Row],[ProjectName]])*ProjectInfoTable[NumberOfReplications]))</f>
        <v>50</v>
      </c>
      <c r="K705" s="5" cm="1">
        <f t="array" ref="K705">IFERROR(AVERAGE(IF((OutputTable[GroupByKey]=OutputTable[[#This Row],[GroupByKey]]),(OutputTable[GroupByKey]=OutputTable[[#This Row],[GroupByKey]])*OutputTable[RecordedValue])),0)</f>
        <v>6.74</v>
      </c>
      <c r="L705" s="5" cm="1">
        <f t="array" ref="L705">IFERROR(_xlfn.STDEV.S(IF((OutputTable[GroupByKey]=OutputTable[[#This Row],[GroupByKey]]),(OutputTable[GroupByKey]=OutputTable[[#This Row],[GroupByKey]])*OutputTable[RecordedValue])),0)</f>
        <v>2.6711611783672518</v>
      </c>
      <c r="M705" s="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705" s="5" cm="1">
        <f t="array" ref="O705">MIN(IF((OutputTable[GroupByKey]=OutputTable[[#This Row],[GroupByKey]]),(OutputTable[GroupByKey]=OutputTable[[#This Row],[GroupByKey]])*OutputTable[RecordedValue]))</f>
        <v>2</v>
      </c>
      <c r="P705" s="5" cm="1">
        <f t="array" ref="P705">MAX(IF((OutputTable[GroupByKey]=OutputTable[[#This Row],[GroupByKey]]),(OutputTable[GroupByKey]=OutputTable[[#This Row],[GroupByKey]])*OutputTable[RecordedValue]))</f>
        <v>16</v>
      </c>
    </row>
    <row r="706" spans="1:16" x14ac:dyDescent="0.25">
      <c r="A706" t="s">
        <v>68</v>
      </c>
      <c r="B706" t="s">
        <v>70</v>
      </c>
      <c r="C706">
        <v>12</v>
      </c>
      <c r="D706" t="s">
        <v>158</v>
      </c>
      <c r="E706" t="s">
        <v>123</v>
      </c>
      <c r="F706" t="s">
        <v>73</v>
      </c>
      <c r="G706">
        <v>6</v>
      </c>
      <c r="H706">
        <v>0</v>
      </c>
      <c r="I706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706" s="5" cm="1">
        <f t="array" ref="J706">MAX(IF((ProjectInfoTable[ProjectName]=OutputTable[[#This Row],[ProjectName]]),(ProjectInfoTable[ProjectName]=OutputTable[[#This Row],[ProjectName]])*ProjectInfoTable[NumberOfReplications]))</f>
        <v>50</v>
      </c>
      <c r="K706" s="5" cm="1">
        <f t="array" ref="K706">IFERROR(AVERAGE(IF((OutputTable[GroupByKey]=OutputTable[[#This Row],[GroupByKey]]),(OutputTable[GroupByKey]=OutputTable[[#This Row],[GroupByKey]])*OutputTable[RecordedValue])),0)</f>
        <v>6.66</v>
      </c>
      <c r="L706" s="5" cm="1">
        <f t="array" ref="L706">IFERROR(_xlfn.STDEV.S(IF((OutputTable[GroupByKey]=OutputTable[[#This Row],[GroupByKey]]),(OutputTable[GroupByKey]=OutputTable[[#This Row],[GroupByKey]])*OutputTable[RecordedValue])),0)</f>
        <v>2.6233644078409171</v>
      </c>
      <c r="M706" s="5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706" s="5" cm="1">
        <f t="array" ref="O706">MIN(IF((OutputTable[GroupByKey]=OutputTable[[#This Row],[GroupByKey]]),(OutputTable[GroupByKey]=OutputTable[[#This Row],[GroupByKey]])*OutputTable[RecordedValue]))</f>
        <v>2</v>
      </c>
      <c r="P706" s="5" cm="1">
        <f t="array" ref="P706">MAX(IF((OutputTable[GroupByKey]=OutputTable[[#This Row],[GroupByKey]]),(OutputTable[GroupByKey]=OutputTable[[#This Row],[GroupByKey]])*OutputTable[RecordedValue]))</f>
        <v>16</v>
      </c>
    </row>
    <row r="707" spans="1:16" x14ac:dyDescent="0.25">
      <c r="A707" t="s">
        <v>68</v>
      </c>
      <c r="B707" t="s">
        <v>70</v>
      </c>
      <c r="C707">
        <v>12</v>
      </c>
      <c r="D707" t="s">
        <v>159</v>
      </c>
      <c r="E707" t="s">
        <v>125</v>
      </c>
      <c r="F707" t="s">
        <v>73</v>
      </c>
      <c r="G707">
        <v>1.76456960645002</v>
      </c>
      <c r="H707">
        <v>0</v>
      </c>
      <c r="I707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707" s="5" cm="1">
        <f t="array" ref="J707">MAX(IF((ProjectInfoTable[ProjectName]=OutputTable[[#This Row],[ProjectName]]),(ProjectInfoTable[ProjectName]=OutputTable[[#This Row],[ProjectName]])*ProjectInfoTable[NumberOfReplications]))</f>
        <v>50</v>
      </c>
      <c r="K707" s="5" cm="1">
        <f t="array" ref="K707">IFERROR(AVERAGE(IF((OutputTable[GroupByKey]=OutputTable[[#This Row],[GroupByKey]]),(OutputTable[GroupByKey]=OutputTable[[#This Row],[GroupByKey]])*OutputTable[RecordedValue])),0)</f>
        <v>1.713056712445395</v>
      </c>
      <c r="L707" s="5" cm="1">
        <f t="array" ref="L707">IFERROR(_xlfn.STDEV.S(IF((OutputTable[GroupByKey]=OutputTable[[#This Row],[GroupByKey]]),(OutputTable[GroupByKey]=OutputTable[[#This Row],[GroupByKey]])*OutputTable[RecordedValue])),0)</f>
        <v>0.74877386075301833</v>
      </c>
      <c r="M707" s="5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707" s="5" cm="1">
        <f t="array" ref="O707">MIN(IF((OutputTable[GroupByKey]=OutputTable[[#This Row],[GroupByKey]]),(OutputTable[GroupByKey]=OutputTable[[#This Row],[GroupByKey]])*OutputTable[RecordedValue]))</f>
        <v>0.396443199122197</v>
      </c>
      <c r="P707" s="5" cm="1">
        <f t="array" ref="P707">MAX(IF((OutputTable[GroupByKey]=OutputTable[[#This Row],[GroupByKey]]),(OutputTable[GroupByKey]=OutputTable[[#This Row],[GroupByKey]])*OutputTable[RecordedValue]))</f>
        <v>4.3293745592479498</v>
      </c>
    </row>
    <row r="708" spans="1:16" x14ac:dyDescent="0.25">
      <c r="A708" t="s">
        <v>68</v>
      </c>
      <c r="B708" t="s">
        <v>70</v>
      </c>
      <c r="C708">
        <v>12</v>
      </c>
      <c r="D708" t="s">
        <v>160</v>
      </c>
      <c r="E708" t="s">
        <v>127</v>
      </c>
      <c r="F708" t="s">
        <v>73</v>
      </c>
      <c r="G708">
        <v>72.786745818168797</v>
      </c>
      <c r="H708">
        <v>0</v>
      </c>
      <c r="I708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708" s="5" cm="1">
        <f t="array" ref="J708">MAX(IF((ProjectInfoTable[ProjectName]=OutputTable[[#This Row],[ProjectName]]),(ProjectInfoTable[ProjectName]=OutputTable[[#This Row],[ProjectName]])*ProjectInfoTable[NumberOfReplications]))</f>
        <v>50</v>
      </c>
      <c r="K708" s="5" cm="1">
        <f t="array" ref="K708">IFERROR(AVERAGE(IF((OutputTable[GroupByKey]=OutputTable[[#This Row],[GroupByKey]]),(OutputTable[GroupByKey]=OutputTable[[#This Row],[GroupByKey]])*OutputTable[RecordedValue])),0)</f>
        <v>62.131345379112837</v>
      </c>
      <c r="L708" s="5" cm="1">
        <f t="array" ref="L708">IFERROR(_xlfn.STDEV.S(IF((OutputTable[GroupByKey]=OutputTable[[#This Row],[GroupByKey]]),(OutputTable[GroupByKey]=OutputTable[[#This Row],[GroupByKey]])*OutputTable[RecordedValue])),0)</f>
        <v>32.520844078842771</v>
      </c>
      <c r="M708" s="5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708" s="5" cm="1">
        <f t="array" ref="O708">MIN(IF((OutputTable[GroupByKey]=OutputTable[[#This Row],[GroupByKey]]),(OutputTable[GroupByKey]=OutputTable[[#This Row],[GroupByKey]])*OutputTable[RecordedValue]))</f>
        <v>13.9204055285142</v>
      </c>
      <c r="P708" s="5" cm="1">
        <f t="array" ref="P708">MAX(IF((OutputTable[GroupByKey]=OutputTable[[#This Row],[GroupByKey]]),(OutputTable[GroupByKey]=OutputTable[[#This Row],[GroupByKey]])*OutputTable[RecordedValue]))</f>
        <v>182.68949067350201</v>
      </c>
    </row>
    <row r="709" spans="1:16" x14ac:dyDescent="0.25">
      <c r="A709" t="s">
        <v>68</v>
      </c>
      <c r="B709" t="s">
        <v>70</v>
      </c>
      <c r="C709">
        <v>12</v>
      </c>
      <c r="D709" t="s">
        <v>161</v>
      </c>
      <c r="E709" t="s">
        <v>137</v>
      </c>
      <c r="F709" t="s">
        <v>107</v>
      </c>
      <c r="G709">
        <v>0.88228480322501002</v>
      </c>
      <c r="H709">
        <v>0</v>
      </c>
      <c r="I70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09" s="5" cm="1">
        <f t="array" ref="J709">MAX(IF((ProjectInfoTable[ProjectName]=OutputTable[[#This Row],[ProjectName]]),(ProjectInfoTable[ProjectName]=OutputTable[[#This Row],[ProjectName]])*ProjectInfoTable[NumberOfReplications]))</f>
        <v>50</v>
      </c>
      <c r="K709" s="5" cm="1">
        <f t="array" ref="K709">IFERROR(AVERAGE(IF((OutputTable[GroupByKey]=OutputTable[[#This Row],[GroupByKey]]),(OutputTable[GroupByKey]=OutputTable[[#This Row],[GroupByKey]])*OutputTable[RecordedValue])),0)</f>
        <v>0.85652835622269752</v>
      </c>
      <c r="L709" s="5" cm="1">
        <f t="array" ref="L709">IFERROR(_xlfn.STDEV.S(IF((OutputTable[GroupByKey]=OutputTable[[#This Row],[GroupByKey]]),(OutputTable[GroupByKey]=OutputTable[[#This Row],[GroupByKey]])*OutputTable[RecordedValue])),0)</f>
        <v>0.37438693037650955</v>
      </c>
      <c r="M709" s="5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709" s="5" cm="1">
        <f t="array" ref="O709">MIN(IF((OutputTable[GroupByKey]=OutputTable[[#This Row],[GroupByKey]]),(OutputTable[GroupByKey]=OutputTable[[#This Row],[GroupByKey]])*OutputTable[RecordedValue]))</f>
        <v>0.198221599561099</v>
      </c>
      <c r="P709" s="5" cm="1">
        <f t="array" ref="P709">MAX(IF((OutputTable[GroupByKey]=OutputTable[[#This Row],[GroupByKey]]),(OutputTable[GroupByKey]=OutputTable[[#This Row],[GroupByKey]])*OutputTable[RecordedValue]))</f>
        <v>2.16468727962397</v>
      </c>
    </row>
    <row r="710" spans="1:16" x14ac:dyDescent="0.25">
      <c r="A710" t="s">
        <v>68</v>
      </c>
      <c r="B710" t="s">
        <v>70</v>
      </c>
      <c r="C710">
        <v>12</v>
      </c>
      <c r="D710" t="s">
        <v>162</v>
      </c>
      <c r="E710" t="s">
        <v>139</v>
      </c>
      <c r="F710" t="s">
        <v>107</v>
      </c>
      <c r="G710">
        <v>11.117715196775</v>
      </c>
      <c r="H710">
        <v>0</v>
      </c>
      <c r="I71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10" s="5" cm="1">
        <f t="array" ref="J710">MAX(IF((ProjectInfoTable[ProjectName]=OutputTable[[#This Row],[ProjectName]]),(ProjectInfoTable[ProjectName]=OutputTable[[#This Row],[ProjectName]])*ProjectInfoTable[NumberOfReplications]))</f>
        <v>50</v>
      </c>
      <c r="K710" s="5" cm="1">
        <f t="array" ref="K710">IFERROR(AVERAGE(IF((OutputTable[GroupByKey]=OutputTable[[#This Row],[GroupByKey]]),(OutputTable[GroupByKey]=OutputTable[[#This Row],[GroupByKey]])*OutputTable[RecordedValue])),0)</f>
        <v>11.137209966710371</v>
      </c>
      <c r="L710" s="5" cm="1">
        <f t="array" ref="L710">IFERROR(_xlfn.STDEV.S(IF((OutputTable[GroupByKey]=OutputTable[[#This Row],[GroupByKey]]),(OutputTable[GroupByKey]=OutputTable[[#This Row],[GroupByKey]])*OutputTable[RecordedValue])),0)</f>
        <v>0.38257169656624557</v>
      </c>
      <c r="M710" s="5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710" s="5" cm="1">
        <f t="array" ref="O710">MIN(IF((OutputTable[GroupByKey]=OutputTable[[#This Row],[GroupByKey]]),(OutputTable[GroupByKey]=OutputTable[[#This Row],[GroupByKey]])*OutputTable[RecordedValue]))</f>
        <v>9.8353127203760309</v>
      </c>
      <c r="P710" s="5" cm="1">
        <f t="array" ref="P710">MAX(IF((OutputTable[GroupByKey]=OutputTable[[#This Row],[GroupByKey]]),(OutputTable[GroupByKey]=OutputTable[[#This Row],[GroupByKey]])*OutputTable[RecordedValue]))</f>
        <v>11.8017784004389</v>
      </c>
    </row>
    <row r="711" spans="1:16" x14ac:dyDescent="0.25">
      <c r="A711" t="s">
        <v>68</v>
      </c>
      <c r="B711" t="s">
        <v>70</v>
      </c>
      <c r="C711">
        <v>12</v>
      </c>
      <c r="D711" t="s">
        <v>163</v>
      </c>
      <c r="E711" t="s">
        <v>164</v>
      </c>
      <c r="F711" t="s">
        <v>107</v>
      </c>
      <c r="G711">
        <v>6</v>
      </c>
      <c r="H711">
        <v>0</v>
      </c>
      <c r="I71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11" s="5" cm="1">
        <f t="array" ref="J711">MAX(IF((ProjectInfoTable[ProjectName]=OutputTable[[#This Row],[ProjectName]]),(ProjectInfoTable[ProjectName]=OutputTable[[#This Row],[ProjectName]])*ProjectInfoTable[NumberOfReplications]))</f>
        <v>50</v>
      </c>
      <c r="K711" s="5" cm="1">
        <f t="array" ref="K711">IFERROR(AVERAGE(IF((OutputTable[GroupByKey]=OutputTable[[#This Row],[GroupByKey]]),(OutputTable[GroupByKey]=OutputTable[[#This Row],[GroupByKey]])*OutputTable[RecordedValue])),0)</f>
        <v>6.72</v>
      </c>
      <c r="L711" s="5" cm="1">
        <f t="array" ref="L711">IFERROR(_xlfn.STDEV.S(IF((OutputTable[GroupByKey]=OutputTable[[#This Row],[GroupByKey]]),(OutputTable[GroupByKey]=OutputTable[[#This Row],[GroupByKey]])*OutputTable[RecordedValue])),0)</f>
        <v>2.6729178430917711</v>
      </c>
      <c r="M711" s="5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711" s="5" cm="1">
        <f t="array" ref="O711">MIN(IF((OutputTable[GroupByKey]=OutputTable[[#This Row],[GroupByKey]]),(OutputTable[GroupByKey]=OutputTable[[#This Row],[GroupByKey]])*OutputTable[RecordedValue]))</f>
        <v>2</v>
      </c>
      <c r="P711" s="5" cm="1">
        <f t="array" ref="P711">MAX(IF((OutputTable[GroupByKey]=OutputTable[[#This Row],[GroupByKey]]),(OutputTable[GroupByKey]=OutputTable[[#This Row],[GroupByKey]])*OutputTable[RecordedValue]))</f>
        <v>16</v>
      </c>
    </row>
    <row r="712" spans="1:16" x14ac:dyDescent="0.25">
      <c r="A712" t="s">
        <v>68</v>
      </c>
      <c r="B712" t="s">
        <v>70</v>
      </c>
      <c r="C712">
        <v>12</v>
      </c>
      <c r="D712" t="s">
        <v>165</v>
      </c>
      <c r="E712" t="s">
        <v>166</v>
      </c>
      <c r="F712" t="s">
        <v>107</v>
      </c>
      <c r="G712">
        <v>7.3523733602084196E-2</v>
      </c>
      <c r="H712">
        <v>0</v>
      </c>
      <c r="I71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12" s="5" cm="1">
        <f t="array" ref="J712">MAX(IF((ProjectInfoTable[ProjectName]=OutputTable[[#This Row],[ProjectName]]),(ProjectInfoTable[ProjectName]=OutputTable[[#This Row],[ProjectName]])*ProjectInfoTable[NumberOfReplications]))</f>
        <v>50</v>
      </c>
      <c r="K712" s="5" cm="1">
        <f t="array" ref="K712">IFERROR(AVERAGE(IF((OutputTable[GroupByKey]=OutputTable[[#This Row],[GroupByKey]]),(OutputTable[GroupByKey]=OutputTable[[#This Row],[GroupByKey]])*OutputTable[RecordedValue])),0)</f>
        <v>7.1899169440802421E-2</v>
      </c>
      <c r="L712" s="5" cm="1">
        <f t="array" ref="L712">IFERROR(_xlfn.STDEV.S(IF((OutputTable[GroupByKey]=OutputTable[[#This Row],[GroupByKey]]),(OutputTable[GroupByKey]=OutputTable[[#This Row],[GroupByKey]])*OutputTable[RecordedValue])),0)</f>
        <v>3.1880974713854024E-2</v>
      </c>
      <c r="M712" s="5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712" s="5" cm="1">
        <f t="array" ref="O712">MIN(IF((OutputTable[GroupByKey]=OutputTable[[#This Row],[GroupByKey]]),(OutputTable[GroupByKey]=OutputTable[[#This Row],[GroupByKey]])*OutputTable[RecordedValue]))</f>
        <v>1.6518466630091499E-2</v>
      </c>
      <c r="P712" s="5" cm="1">
        <f t="array" ref="P712">MAX(IF((OutputTable[GroupByKey]=OutputTable[[#This Row],[GroupByKey]]),(OutputTable[GroupByKey]=OutputTable[[#This Row],[GroupByKey]])*OutputTable[RecordedValue]))</f>
        <v>0.18039060663533099</v>
      </c>
    </row>
    <row r="713" spans="1:16" x14ac:dyDescent="0.25">
      <c r="A713" t="s">
        <v>68</v>
      </c>
      <c r="B713" t="s">
        <v>70</v>
      </c>
      <c r="C713">
        <v>12</v>
      </c>
      <c r="D713" t="s">
        <v>167</v>
      </c>
      <c r="E713" t="s">
        <v>142</v>
      </c>
      <c r="F713" t="s">
        <v>107</v>
      </c>
      <c r="G713">
        <v>0</v>
      </c>
      <c r="H713">
        <v>0</v>
      </c>
      <c r="I71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13" s="5" cm="1">
        <f t="array" ref="J713">MAX(IF((ProjectInfoTable[ProjectName]=OutputTable[[#This Row],[ProjectName]]),(ProjectInfoTable[ProjectName]=OutputTable[[#This Row],[ProjectName]])*ProjectInfoTable[NumberOfReplications]))</f>
        <v>50</v>
      </c>
      <c r="K713" s="5" cm="1">
        <f t="array" ref="K713">IFERROR(AVERAGE(IF((OutputTable[GroupByKey]=OutputTable[[#This Row],[GroupByKey]]),(OutputTable[GroupByKey]=OutputTable[[#This Row],[GroupByKey]])*OutputTable[RecordedValue])),0)</f>
        <v>0</v>
      </c>
      <c r="L713" s="5" cm="1">
        <f t="array" ref="L713">IFERROR(_xlfn.STDEV.S(IF((OutputTable[GroupByKey]=OutputTable[[#This Row],[GroupByKey]]),(OutputTable[GroupByKey]=OutputTable[[#This Row],[GroupByKey]])*OutputTable[RecordedValue])),0)</f>
        <v>0</v>
      </c>
      <c r="M713" s="5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3" s="5" cm="1">
        <f t="array" ref="O713">MIN(IF((OutputTable[GroupByKey]=OutputTable[[#This Row],[GroupByKey]]),(OutputTable[GroupByKey]=OutputTable[[#This Row],[GroupByKey]])*OutputTable[RecordedValue]))</f>
        <v>0</v>
      </c>
      <c r="P713" s="5" cm="1">
        <f t="array" ref="P713">MAX(IF((OutputTable[GroupByKey]=OutputTable[[#This Row],[GroupByKey]]),(OutputTable[GroupByKey]=OutputTable[[#This Row],[GroupByKey]])*OutputTable[RecordedValue]))</f>
        <v>0</v>
      </c>
    </row>
    <row r="714" spans="1:16" x14ac:dyDescent="0.25">
      <c r="A714" t="s">
        <v>68</v>
      </c>
      <c r="B714" t="s">
        <v>70</v>
      </c>
      <c r="C714">
        <v>12</v>
      </c>
      <c r="D714" t="s">
        <v>168</v>
      </c>
      <c r="E714" t="s">
        <v>123</v>
      </c>
      <c r="F714" t="s">
        <v>129</v>
      </c>
      <c r="G714">
        <v>143</v>
      </c>
      <c r="H714">
        <v>0</v>
      </c>
      <c r="I714" s="5" t="str">
        <f>OutputTable[[#This Row],[ProjectName]]&amp;OutputTable[[#This Row],[Name]]&amp;OutputTable[[#This Row],[Type]]&amp;OutputTable[[#This Row],[Source]]</f>
        <v>Airport Security AnalysisSystem.NumberOutNumber OutSystem</v>
      </c>
      <c r="J714" s="5" cm="1">
        <f t="array" ref="J714">MAX(IF((ProjectInfoTable[ProjectName]=OutputTable[[#This Row],[ProjectName]]),(ProjectInfoTable[ProjectName]=OutputTable[[#This Row],[ProjectName]])*ProjectInfoTable[NumberOfReplications]))</f>
        <v>50</v>
      </c>
      <c r="K714" s="5" cm="1">
        <f t="array" ref="K714">IFERROR(AVERAGE(IF((OutputTable[GroupByKey]=OutputTable[[#This Row],[GroupByKey]]),(OutputTable[GroupByKey]=OutputTable[[#This Row],[GroupByKey]])*OutputTable[RecordedValue])),0)</f>
        <v>141.38</v>
      </c>
      <c r="L714" s="5" cm="1">
        <f t="array" ref="L714">IFERROR(_xlfn.STDEV.S(IF((OutputTable[GroupByKey]=OutputTable[[#This Row],[GroupByKey]]),(OutputTable[GroupByKey]=OutputTable[[#This Row],[GroupByKey]])*OutputTable[RecordedValue])),0)</f>
        <v>1.9988772358705846</v>
      </c>
      <c r="M714" s="5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714" s="5" cm="1">
        <f t="array" ref="O714">MIN(IF((OutputTable[GroupByKey]=OutputTable[[#This Row],[GroupByKey]]),(OutputTable[GroupByKey]=OutputTable[[#This Row],[GroupByKey]])*OutputTable[RecordedValue]))</f>
        <v>134</v>
      </c>
      <c r="P714" s="5" cm="1">
        <f t="array" ref="P714">MAX(IF((OutputTable[GroupByKey]=OutputTable[[#This Row],[GroupByKey]]),(OutputTable[GroupByKey]=OutputTable[[#This Row],[GroupByKey]])*OutputTable[RecordedValue]))</f>
        <v>144</v>
      </c>
    </row>
    <row r="715" spans="1:16" x14ac:dyDescent="0.25">
      <c r="A715" t="s">
        <v>68</v>
      </c>
      <c r="B715" t="s">
        <v>70</v>
      </c>
      <c r="C715">
        <v>12</v>
      </c>
      <c r="D715" t="s">
        <v>169</v>
      </c>
      <c r="E715" t="s">
        <v>91</v>
      </c>
      <c r="F715" t="s">
        <v>129</v>
      </c>
      <c r="G715">
        <v>71.910971432418094</v>
      </c>
      <c r="H715">
        <v>0</v>
      </c>
      <c r="I715" s="5" t="str">
        <f>OutputTable[[#This Row],[ProjectName]]&amp;OutputTable[[#This Row],[Name]]&amp;OutputTable[[#This Row],[Type]]&amp;OutputTable[[#This Row],[Source]]</f>
        <v>Airport Security AnalysisSystem.TotalCostTotal CostSystem</v>
      </c>
      <c r="J715" s="5" cm="1">
        <f t="array" ref="J715">MAX(IF((ProjectInfoTable[ProjectName]=OutputTable[[#This Row],[ProjectName]]),(ProjectInfoTable[ProjectName]=OutputTable[[#This Row],[ProjectName]])*ProjectInfoTable[NumberOfReplications]))</f>
        <v>50</v>
      </c>
      <c r="K715" s="5" cm="1">
        <f t="array" ref="K715">IFERROR(AVERAGE(IF((OutputTable[GroupByKey]=OutputTable[[#This Row],[GroupByKey]]),(OutputTable[GroupByKey]=OutputTable[[#This Row],[GroupByKey]])*OutputTable[RecordedValue])),0)</f>
        <v>71.709517489708347</v>
      </c>
      <c r="L715" s="5" cm="1">
        <f t="array" ref="L715">IFERROR(_xlfn.STDEV.S(IF((OutputTable[GroupByKey]=OutputTable[[#This Row],[GroupByKey]]),(OutputTable[GroupByKey]=OutputTable[[#This Row],[GroupByKey]])*OutputTable[RecordedValue])),0)</f>
        <v>0.25019982121987089</v>
      </c>
      <c r="M715" s="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715" s="5" cm="1">
        <f t="array" ref="O715">MIN(IF((OutputTable[GroupByKey]=OutputTable[[#This Row],[GroupByKey]]),(OutputTable[GroupByKey]=OutputTable[[#This Row],[GroupByKey]])*OutputTable[RecordedValue]))</f>
        <v>70.826954480567906</v>
      </c>
      <c r="P715" s="5" cm="1">
        <f t="array" ref="P715">MAX(IF((OutputTable[GroupByKey]=OutputTable[[#This Row],[GroupByKey]]),(OutputTable[GroupByKey]=OutputTable[[#This Row],[GroupByKey]])*OutputTable[RecordedValue]))</f>
        <v>72</v>
      </c>
    </row>
    <row r="716" spans="1:16" x14ac:dyDescent="0.25">
      <c r="A716" t="s">
        <v>68</v>
      </c>
      <c r="B716" t="s">
        <v>70</v>
      </c>
      <c r="C716">
        <v>12</v>
      </c>
      <c r="D716" t="s">
        <v>170</v>
      </c>
      <c r="E716" t="s">
        <v>137</v>
      </c>
      <c r="F716" t="s">
        <v>107</v>
      </c>
      <c r="G716">
        <v>31.275513742998299</v>
      </c>
      <c r="H716">
        <v>0</v>
      </c>
      <c r="I71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16" s="5" cm="1">
        <f t="array" ref="J716">MAX(IF((ProjectInfoTable[ProjectName]=OutputTable[[#This Row],[ProjectName]]),(ProjectInfoTable[ProjectName]=OutputTable[[#This Row],[ProjectName]])*ProjectInfoTable[NumberOfReplications]))</f>
        <v>50</v>
      </c>
      <c r="K716" s="5" cm="1">
        <f t="array" ref="K716">IFERROR(AVERAGE(IF((OutputTable[GroupByKey]=OutputTable[[#This Row],[GroupByKey]]),(OutputTable[GroupByKey]=OutputTable[[#This Row],[GroupByKey]])*OutputTable[RecordedValue])),0)</f>
        <v>28.690256747996941</v>
      </c>
      <c r="L716" s="5" cm="1">
        <f t="array" ref="L716">IFERROR(_xlfn.STDEV.S(IF((OutputTable[GroupByKey]=OutputTable[[#This Row],[GroupByKey]]),(OutputTable[GroupByKey]=OutputTable[[#This Row],[GroupByKey]])*OutputTable[RecordedValue])),0)</f>
        <v>1.6276098461399904</v>
      </c>
      <c r="M716" s="5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716" s="5" cm="1">
        <f t="array" ref="O716">MIN(IF((OutputTable[GroupByKey]=OutputTable[[#This Row],[GroupByKey]]),(OutputTable[GroupByKey]=OutputTable[[#This Row],[GroupByKey]])*OutputTable[RecordedValue]))</f>
        <v>25.696659959072399</v>
      </c>
      <c r="P716" s="5" cm="1">
        <f t="array" ref="P716">MAX(IF((OutputTable[GroupByKey]=OutputTable[[#This Row],[GroupByKey]]),(OutputTable[GroupByKey]=OutputTable[[#This Row],[GroupByKey]])*OutputTable[RecordedValue]))</f>
        <v>33.838759418460498</v>
      </c>
    </row>
    <row r="717" spans="1:16" x14ac:dyDescent="0.25">
      <c r="A717" t="s">
        <v>68</v>
      </c>
      <c r="B717" t="s">
        <v>70</v>
      </c>
      <c r="C717">
        <v>12</v>
      </c>
      <c r="D717" t="s">
        <v>171</v>
      </c>
      <c r="E717" t="s">
        <v>139</v>
      </c>
      <c r="F717" t="s">
        <v>107</v>
      </c>
      <c r="G717">
        <v>4.6799719732107201</v>
      </c>
      <c r="H717">
        <v>0</v>
      </c>
      <c r="I71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17" s="5" cm="1">
        <f t="array" ref="J717">MAX(IF((ProjectInfoTable[ProjectName]=OutputTable[[#This Row],[ProjectName]]),(ProjectInfoTable[ProjectName]=OutputTable[[#This Row],[ProjectName]])*ProjectInfoTable[NumberOfReplications]))</f>
        <v>50</v>
      </c>
      <c r="K717" s="5" cm="1">
        <f t="array" ref="K717">IFERROR(AVERAGE(IF((OutputTable[GroupByKey]=OutputTable[[#This Row],[GroupByKey]]),(OutputTable[GroupByKey]=OutputTable[[#This Row],[GroupByKey]])*OutputTable[RecordedValue])),0)</f>
        <v>7.1431715332986858</v>
      </c>
      <c r="L717" s="5" cm="1">
        <f t="array" ref="L717">IFERROR(_xlfn.STDEV.S(IF((OutputTable[GroupByKey]=OutputTable[[#This Row],[GroupByKey]]),(OutputTable[GroupByKey]=OutputTable[[#This Row],[GroupByKey]])*OutputTable[RecordedValue])),0)</f>
        <v>1.6630080132730225</v>
      </c>
      <c r="M717" s="5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717" s="5" cm="1">
        <f t="array" ref="O717">MIN(IF((OutputTable[GroupByKey]=OutputTable[[#This Row],[GroupByKey]]),(OutputTable[GroupByKey]=OutputTable[[#This Row],[GroupByKey]])*OutputTable[RecordedValue]))</f>
        <v>2.14775272896172</v>
      </c>
      <c r="P717" s="5" cm="1">
        <f t="array" ref="P717">MAX(IF((OutputTable[GroupByKey]=OutputTable[[#This Row],[GroupByKey]]),(OutputTable[GroupByKey]=OutputTable[[#This Row],[GroupByKey]])*OutputTable[RecordedValue]))</f>
        <v>10.273767747096599</v>
      </c>
    </row>
    <row r="718" spans="1:16" x14ac:dyDescent="0.25">
      <c r="A718" t="s">
        <v>68</v>
      </c>
      <c r="B718" t="s">
        <v>70</v>
      </c>
      <c r="C718">
        <v>12</v>
      </c>
      <c r="D718" t="s">
        <v>172</v>
      </c>
      <c r="E718" t="s">
        <v>164</v>
      </c>
      <c r="F718" t="s">
        <v>107</v>
      </c>
      <c r="G718">
        <v>291</v>
      </c>
      <c r="H718">
        <v>0</v>
      </c>
      <c r="I71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18" s="5" cm="1">
        <f t="array" ref="J718">MAX(IF((ProjectInfoTable[ProjectName]=OutputTable[[#This Row],[ProjectName]]),(ProjectInfoTable[ProjectName]=OutputTable[[#This Row],[ProjectName]])*ProjectInfoTable[NumberOfReplications]))</f>
        <v>50</v>
      </c>
      <c r="K718" s="5" cm="1">
        <f t="array" ref="K718">IFERROR(AVERAGE(IF((OutputTable[GroupByKey]=OutputTable[[#This Row],[GroupByKey]]),(OutputTable[GroupByKey]=OutputTable[[#This Row],[GroupByKey]])*OutputTable[RecordedValue])),0)</f>
        <v>299.54000000000002</v>
      </c>
      <c r="L718" s="5" cm="1">
        <f t="array" ref="L718">IFERROR(_xlfn.STDEV.S(IF((OutputTable[GroupByKey]=OutputTable[[#This Row],[GroupByKey]]),(OutputTable[GroupByKey]=OutputTable[[#This Row],[GroupByKey]])*OutputTable[RecordedValue])),0)</f>
        <v>4.8873430868908301</v>
      </c>
      <c r="M718" s="5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718" s="5" cm="1">
        <f t="array" ref="O718">MIN(IF((OutputTable[GroupByKey]=OutputTable[[#This Row],[GroupByKey]]),(OutputTable[GroupByKey]=OutputTable[[#This Row],[GroupByKey]])*OutputTable[RecordedValue]))</f>
        <v>289</v>
      </c>
      <c r="P718" s="5" cm="1">
        <f t="array" ref="P718">MAX(IF((OutputTable[GroupByKey]=OutputTable[[#This Row],[GroupByKey]]),(OutputTable[GroupByKey]=OutputTable[[#This Row],[GroupByKey]])*OutputTable[RecordedValue]))</f>
        <v>313</v>
      </c>
    </row>
    <row r="719" spans="1:16" x14ac:dyDescent="0.25">
      <c r="A719" t="s">
        <v>68</v>
      </c>
      <c r="B719" t="s">
        <v>70</v>
      </c>
      <c r="C719">
        <v>12</v>
      </c>
      <c r="D719" t="s">
        <v>173</v>
      </c>
      <c r="E719" t="s">
        <v>166</v>
      </c>
      <c r="F719" t="s">
        <v>107</v>
      </c>
      <c r="G719">
        <v>0.87000077852192403</v>
      </c>
      <c r="H719">
        <v>0</v>
      </c>
      <c r="I71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19" s="5" cm="1">
        <f t="array" ref="J719">MAX(IF((ProjectInfoTable[ProjectName]=OutputTable[[#This Row],[ProjectName]]),(ProjectInfoTable[ProjectName]=OutputTable[[#This Row],[ProjectName]])*ProjectInfoTable[NumberOfReplications]))</f>
        <v>50</v>
      </c>
      <c r="K719" s="5" cm="1">
        <f t="array" ref="K719">IFERROR(AVERAGE(IF((OutputTable[GroupByKey]=OutputTable[[#This Row],[GroupByKey]]),(OutputTable[GroupByKey]=OutputTable[[#This Row],[GroupByKey]])*OutputTable[RecordedValue])),0)</f>
        <v>0.80157856851948073</v>
      </c>
      <c r="L719" s="5" cm="1">
        <f t="array" ref="L719">IFERROR(_xlfn.STDEV.S(IF((OutputTable[GroupByKey]=OutputTable[[#This Row],[GroupByKey]]),(OutputTable[GroupByKey]=OutputTable[[#This Row],[GroupByKey]])*OutputTable[RecordedValue])),0)</f>
        <v>4.6194667035361667E-2</v>
      </c>
      <c r="M719" s="5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719" s="5" cm="1">
        <f t="array" ref="O719">MIN(IF((OutputTable[GroupByKey]=OutputTable[[#This Row],[GroupByKey]]),(OutputTable[GroupByKey]=OutputTable[[#This Row],[GroupByKey]])*OutputTable[RecordedValue]))</f>
        <v>0.71461756258065101</v>
      </c>
      <c r="P719" s="5" cm="1">
        <f t="array" ref="P719">MAX(IF((OutputTable[GroupByKey]=OutputTable[[#This Row],[GroupByKey]]),(OutputTable[GroupByKey]=OutputTable[[#This Row],[GroupByKey]])*OutputTable[RecordedValue]))</f>
        <v>0.94034020197328605</v>
      </c>
    </row>
    <row r="720" spans="1:16" x14ac:dyDescent="0.25">
      <c r="A720" t="s">
        <v>68</v>
      </c>
      <c r="B720" t="s">
        <v>70</v>
      </c>
      <c r="C720">
        <v>12</v>
      </c>
      <c r="D720" t="s">
        <v>174</v>
      </c>
      <c r="E720" t="s">
        <v>142</v>
      </c>
      <c r="F720" t="s">
        <v>107</v>
      </c>
      <c r="G720">
        <v>0</v>
      </c>
      <c r="H720">
        <v>0</v>
      </c>
      <c r="I72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20" s="5" cm="1">
        <f t="array" ref="J720">MAX(IF((ProjectInfoTable[ProjectName]=OutputTable[[#This Row],[ProjectName]]),(ProjectInfoTable[ProjectName]=OutputTable[[#This Row],[ProjectName]])*ProjectInfoTable[NumberOfReplications]))</f>
        <v>50</v>
      </c>
      <c r="K720" s="5" cm="1">
        <f t="array" ref="K720">IFERROR(AVERAGE(IF((OutputTable[GroupByKey]=OutputTable[[#This Row],[GroupByKey]]),(OutputTable[GroupByKey]=OutputTable[[#This Row],[GroupByKey]])*OutputTable[RecordedValue])),0)</f>
        <v>0</v>
      </c>
      <c r="L720" s="5" cm="1">
        <f t="array" ref="L720">IFERROR(_xlfn.STDEV.S(IF((OutputTable[GroupByKey]=OutputTable[[#This Row],[GroupByKey]]),(OutputTable[GroupByKey]=OutputTable[[#This Row],[GroupByKey]])*OutputTable[RecordedValue])),0)</f>
        <v>0</v>
      </c>
      <c r="M720" s="5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0" s="5" cm="1">
        <f t="array" ref="O720">MIN(IF((OutputTable[GroupByKey]=OutputTable[[#This Row],[GroupByKey]]),(OutputTable[GroupByKey]=OutputTable[[#This Row],[GroupByKey]])*OutputTable[RecordedValue]))</f>
        <v>0</v>
      </c>
      <c r="P720" s="5" cm="1">
        <f t="array" ref="P720">MAX(IF((OutputTable[GroupByKey]=OutputTable[[#This Row],[GroupByKey]]),(OutputTable[GroupByKey]=OutputTable[[#This Row],[GroupByKey]])*OutputTable[RecordedValue]))</f>
        <v>0</v>
      </c>
    </row>
    <row r="721" spans="1:16" x14ac:dyDescent="0.25">
      <c r="A721" t="s">
        <v>68</v>
      </c>
      <c r="B721" t="s">
        <v>70</v>
      </c>
      <c r="C721">
        <v>12</v>
      </c>
      <c r="D721" t="s">
        <v>175</v>
      </c>
      <c r="E721" t="s">
        <v>113</v>
      </c>
      <c r="F721" t="s">
        <v>73</v>
      </c>
      <c r="G721">
        <v>41.1714783901622</v>
      </c>
      <c r="H721">
        <v>0</v>
      </c>
      <c r="I72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21" s="5" cm="1">
        <f t="array" ref="J721">MAX(IF((ProjectInfoTable[ProjectName]=OutputTable[[#This Row],[ProjectName]]),(ProjectInfoTable[ProjectName]=OutputTable[[#This Row],[ProjectName]])*ProjectInfoTable[NumberOfReplications]))</f>
        <v>50</v>
      </c>
      <c r="K721" s="5" cm="1">
        <f t="array" ref="K721">IFERROR(AVERAGE(IF((OutputTable[GroupByKey]=OutputTable[[#This Row],[GroupByKey]]),(OutputTable[GroupByKey]=OutputTable[[#This Row],[GroupByKey]])*OutputTable[RecordedValue])),0)</f>
        <v>36.017962320863354</v>
      </c>
      <c r="L721" s="5" cm="1">
        <f t="array" ref="L721">IFERROR(_xlfn.STDEV.S(IF((OutputTable[GroupByKey]=OutputTable[[#This Row],[GroupByKey]]),(OutputTable[GroupByKey]=OutputTable[[#This Row],[GroupByKey]])*OutputTable[RecordedValue])),0)</f>
        <v>2.1447750669597334</v>
      </c>
      <c r="M721" s="5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721" s="5" cm="1">
        <f t="array" ref="O721">MIN(IF((OutputTable[GroupByKey]=OutputTable[[#This Row],[GroupByKey]]),(OutputTable[GroupByKey]=OutputTable[[#This Row],[GroupByKey]])*OutputTable[RecordedValue]))</f>
        <v>31.355296128801101</v>
      </c>
      <c r="P721" s="5" cm="1">
        <f t="array" ref="P721">MAX(IF((OutputTable[GroupByKey]=OutputTable[[#This Row],[GroupByKey]]),(OutputTable[GroupByKey]=OutputTable[[#This Row],[GroupByKey]])*OutputTable[RecordedValue]))</f>
        <v>42.047742044042501</v>
      </c>
    </row>
    <row r="722" spans="1:16" x14ac:dyDescent="0.25">
      <c r="A722" t="s">
        <v>68</v>
      </c>
      <c r="B722" t="s">
        <v>70</v>
      </c>
      <c r="C722">
        <v>12</v>
      </c>
      <c r="D722" t="s">
        <v>176</v>
      </c>
      <c r="E722" t="s">
        <v>115</v>
      </c>
      <c r="F722" t="s">
        <v>73</v>
      </c>
      <c r="G722">
        <v>1235.1443517048699</v>
      </c>
      <c r="H722">
        <v>0</v>
      </c>
      <c r="I72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22" s="5" cm="1">
        <f t="array" ref="J722">MAX(IF((ProjectInfoTable[ProjectName]=OutputTable[[#This Row],[ProjectName]]),(ProjectInfoTable[ProjectName]=OutputTable[[#This Row],[ProjectName]])*ProjectInfoTable[NumberOfReplications]))</f>
        <v>50</v>
      </c>
      <c r="K722" s="5" cm="1">
        <f t="array" ref="K722">IFERROR(AVERAGE(IF((OutputTable[GroupByKey]=OutputTable[[#This Row],[GroupByKey]]),(OutputTable[GroupByKey]=OutputTable[[#This Row],[GroupByKey]])*OutputTable[RecordedValue])),0)</f>
        <v>1080.5388696259006</v>
      </c>
      <c r="L722" s="5" cm="1">
        <f t="array" ref="L722">IFERROR(_xlfn.STDEV.S(IF((OutputTable[GroupByKey]=OutputTable[[#This Row],[GroupByKey]]),(OutputTable[GroupByKey]=OutputTable[[#This Row],[GroupByKey]])*OutputTable[RecordedValue])),0)</f>
        <v>64.343252008792561</v>
      </c>
      <c r="M722" s="5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722" s="5" cm="1">
        <f t="array" ref="O722">MIN(IF((OutputTable[GroupByKey]=OutputTable[[#This Row],[GroupByKey]]),(OutputTable[GroupByKey]=OutputTable[[#This Row],[GroupByKey]])*OutputTable[RecordedValue]))</f>
        <v>940.65888386403196</v>
      </c>
      <c r="P722" s="5" cm="1">
        <f t="array" ref="P722">MAX(IF((OutputTable[GroupByKey]=OutputTable[[#This Row],[GroupByKey]]),(OutputTable[GroupByKey]=OutputTable[[#This Row],[GroupByKey]])*OutputTable[RecordedValue]))</f>
        <v>1261.4322613212801</v>
      </c>
    </row>
    <row r="723" spans="1:16" x14ac:dyDescent="0.25">
      <c r="A723" t="s">
        <v>68</v>
      </c>
      <c r="B723" t="s">
        <v>70</v>
      </c>
      <c r="C723">
        <v>12</v>
      </c>
      <c r="D723" t="s">
        <v>177</v>
      </c>
      <c r="E723" t="s">
        <v>117</v>
      </c>
      <c r="F723" t="s">
        <v>73</v>
      </c>
      <c r="G723">
        <v>0</v>
      </c>
      <c r="H723">
        <v>0</v>
      </c>
      <c r="I72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23" s="5" cm="1">
        <f t="array" ref="J723">MAX(IF((ProjectInfoTable[ProjectName]=OutputTable[[#This Row],[ProjectName]]),(ProjectInfoTable[ProjectName]=OutputTable[[#This Row],[ProjectName]])*ProjectInfoTable[NumberOfReplications]))</f>
        <v>50</v>
      </c>
      <c r="K723" s="5" cm="1">
        <f t="array" ref="K723">IFERROR(AVERAGE(IF((OutputTable[GroupByKey]=OutputTable[[#This Row],[GroupByKey]]),(OutputTable[GroupByKey]=OutputTable[[#This Row],[GroupByKey]])*OutputTable[RecordedValue])),0)</f>
        <v>0</v>
      </c>
      <c r="L723" s="5" cm="1">
        <f t="array" ref="L723">IFERROR(_xlfn.STDEV.S(IF((OutputTable[GroupByKey]=OutputTable[[#This Row],[GroupByKey]]),(OutputTable[GroupByKey]=OutputTable[[#This Row],[GroupByKey]])*OutputTable[RecordedValue])),0)</f>
        <v>0</v>
      </c>
      <c r="M723" s="5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3" s="5" cm="1">
        <f t="array" ref="O723">MIN(IF((OutputTable[GroupByKey]=OutputTable[[#This Row],[GroupByKey]]),(OutputTable[GroupByKey]=OutputTable[[#This Row],[GroupByKey]])*OutputTable[RecordedValue]))</f>
        <v>0</v>
      </c>
      <c r="P723" s="5" cm="1">
        <f t="array" ref="P723">MAX(IF((OutputTable[GroupByKey]=OutputTable[[#This Row],[GroupByKey]]),(OutputTable[GroupByKey]=OutputTable[[#This Row],[GroupByKey]])*OutputTable[RecordedValue]))</f>
        <v>0</v>
      </c>
    </row>
    <row r="724" spans="1:16" x14ac:dyDescent="0.25">
      <c r="A724" t="s">
        <v>68</v>
      </c>
      <c r="B724" t="s">
        <v>70</v>
      </c>
      <c r="C724">
        <v>12</v>
      </c>
      <c r="D724" t="s">
        <v>178</v>
      </c>
      <c r="E724" t="s">
        <v>119</v>
      </c>
      <c r="F724" t="s">
        <v>73</v>
      </c>
      <c r="G724">
        <v>1410.30246711429</v>
      </c>
      <c r="H724">
        <v>0</v>
      </c>
      <c r="I72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24" s="5" cm="1">
        <f t="array" ref="J724">MAX(IF((ProjectInfoTable[ProjectName]=OutputTable[[#This Row],[ProjectName]]),(ProjectInfoTable[ProjectName]=OutputTable[[#This Row],[ProjectName]])*ProjectInfoTable[NumberOfReplications]))</f>
        <v>50</v>
      </c>
      <c r="K724" s="5" cm="1">
        <f t="array" ref="K724">IFERROR(AVERAGE(IF((OutputTable[GroupByKey]=OutputTable[[#This Row],[GroupByKey]]),(OutputTable[GroupByKey]=OutputTable[[#This Row],[GroupByKey]])*OutputTable[RecordedValue])),0)</f>
        <v>647.33233797243315</v>
      </c>
      <c r="L724" s="5" cm="1">
        <f t="array" ref="L724">IFERROR(_xlfn.STDEV.S(IF((OutputTable[GroupByKey]=OutputTable[[#This Row],[GroupByKey]]),(OutputTable[GroupByKey]=OutputTable[[#This Row],[GroupByKey]])*OutputTable[RecordedValue])),0)</f>
        <v>612.63054444116835</v>
      </c>
      <c r="M724" s="5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724" s="5" cm="1">
        <f t="array" ref="O724">MIN(IF((OutputTable[GroupByKey]=OutputTable[[#This Row],[GroupByKey]]),(OutputTable[GroupByKey]=OutputTable[[#This Row],[GroupByKey]])*OutputTable[RecordedValue]))</f>
        <v>135.75868551570699</v>
      </c>
      <c r="P724" s="5" cm="1">
        <f t="array" ref="P724">MAX(IF((OutputTable[GroupByKey]=OutputTable[[#This Row],[GroupByKey]]),(OutputTable[GroupByKey]=OutputTable[[#This Row],[GroupByKey]])*OutputTable[RecordedValue]))</f>
        <v>3953.48057040094</v>
      </c>
    </row>
    <row r="725" spans="1:16" x14ac:dyDescent="0.25">
      <c r="A725" t="s">
        <v>68</v>
      </c>
      <c r="B725" t="s">
        <v>70</v>
      </c>
      <c r="C725">
        <v>12</v>
      </c>
      <c r="D725" t="s">
        <v>179</v>
      </c>
      <c r="E725" t="s">
        <v>121</v>
      </c>
      <c r="F725" t="s">
        <v>73</v>
      </c>
      <c r="G725">
        <v>136</v>
      </c>
      <c r="H725">
        <v>0</v>
      </c>
      <c r="I72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25" s="5" cm="1">
        <f t="array" ref="J725">MAX(IF((ProjectInfoTable[ProjectName]=OutputTable[[#This Row],[ProjectName]]),(ProjectInfoTable[ProjectName]=OutputTable[[#This Row],[ProjectName]])*ProjectInfoTable[NumberOfReplications]))</f>
        <v>50</v>
      </c>
      <c r="K725" s="5" cm="1">
        <f t="array" ref="K725">IFERROR(AVERAGE(IF((OutputTable[GroupByKey]=OutputTable[[#This Row],[GroupByKey]]),(OutputTable[GroupByKey]=OutputTable[[#This Row],[GroupByKey]])*OutputTable[RecordedValue])),0)</f>
        <v>139.02000000000001</v>
      </c>
      <c r="L725" s="5" cm="1">
        <f t="array" ref="L725">IFERROR(_xlfn.STDEV.S(IF((OutputTable[GroupByKey]=OutputTable[[#This Row],[GroupByKey]]),(OutputTable[GroupByKey]=OutputTable[[#This Row],[GroupByKey]])*OutputTable[RecordedValue])),0)</f>
        <v>2.0651629376840162</v>
      </c>
      <c r="M725" s="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725" s="5" cm="1">
        <f t="array" ref="O725">MIN(IF((OutputTable[GroupByKey]=OutputTable[[#This Row],[GroupByKey]]),(OutputTable[GroupByKey]=OutputTable[[#This Row],[GroupByKey]])*OutputTable[RecordedValue]))</f>
        <v>133</v>
      </c>
      <c r="P725" s="5" cm="1">
        <f t="array" ref="P725">MAX(IF((OutputTable[GroupByKey]=OutputTable[[#This Row],[GroupByKey]]),(OutputTable[GroupByKey]=OutputTable[[#This Row],[GroupByKey]])*OutputTable[RecordedValue]))</f>
        <v>142</v>
      </c>
    </row>
    <row r="726" spans="1:16" x14ac:dyDescent="0.25">
      <c r="A726" t="s">
        <v>68</v>
      </c>
      <c r="B726" t="s">
        <v>70</v>
      </c>
      <c r="C726">
        <v>12</v>
      </c>
      <c r="D726" t="s">
        <v>180</v>
      </c>
      <c r="E726" t="s">
        <v>123</v>
      </c>
      <c r="F726" t="s">
        <v>73</v>
      </c>
      <c r="G726">
        <v>135</v>
      </c>
      <c r="H726">
        <v>0</v>
      </c>
      <c r="I72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26" s="5" cm="1">
        <f t="array" ref="J726">MAX(IF((ProjectInfoTable[ProjectName]=OutputTable[[#This Row],[ProjectName]]),(ProjectInfoTable[ProjectName]=OutputTable[[#This Row],[ProjectName]])*ProjectInfoTable[NumberOfReplications]))</f>
        <v>50</v>
      </c>
      <c r="K726" s="5" cm="1">
        <f t="array" ref="K726">IFERROR(AVERAGE(IF((OutputTable[GroupByKey]=OutputTable[[#This Row],[GroupByKey]]),(OutputTable[GroupByKey]=OutputTable[[#This Row],[GroupByKey]])*OutputTable[RecordedValue])),0)</f>
        <v>137.02000000000001</v>
      </c>
      <c r="L726" s="5" cm="1">
        <f t="array" ref="L726">IFERROR(_xlfn.STDEV.S(IF((OutputTable[GroupByKey]=OutputTable[[#This Row],[GroupByKey]]),(OutputTable[GroupByKey]=OutputTable[[#This Row],[GroupByKey]])*OutputTable[RecordedValue])),0)</f>
        <v>2.4618725244274162</v>
      </c>
      <c r="M726" s="5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726" s="5" cm="1">
        <f t="array" ref="O726">MIN(IF((OutputTable[GroupByKey]=OutputTable[[#This Row],[GroupByKey]]),(OutputTable[GroupByKey]=OutputTable[[#This Row],[GroupByKey]])*OutputTable[RecordedValue]))</f>
        <v>130</v>
      </c>
      <c r="P726" s="5" cm="1">
        <f t="array" ref="P726">MAX(IF((OutputTable[GroupByKey]=OutputTable[[#This Row],[GroupByKey]]),(OutputTable[GroupByKey]=OutputTable[[#This Row],[GroupByKey]])*OutputTable[RecordedValue]))</f>
        <v>141</v>
      </c>
    </row>
    <row r="727" spans="1:16" x14ac:dyDescent="0.25">
      <c r="A727" t="s">
        <v>68</v>
      </c>
      <c r="B727" t="s">
        <v>70</v>
      </c>
      <c r="C727">
        <v>12</v>
      </c>
      <c r="D727" t="s">
        <v>181</v>
      </c>
      <c r="E727" t="s">
        <v>125</v>
      </c>
      <c r="F727" t="s">
        <v>73</v>
      </c>
      <c r="G727">
        <v>41.1714783901622</v>
      </c>
      <c r="H727">
        <v>0</v>
      </c>
      <c r="I72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27" s="5" cm="1">
        <f t="array" ref="J727">MAX(IF((ProjectInfoTable[ProjectName]=OutputTable[[#This Row],[ProjectName]]),(ProjectInfoTable[ProjectName]=OutputTable[[#This Row],[ProjectName]])*ProjectInfoTable[NumberOfReplications]))</f>
        <v>50</v>
      </c>
      <c r="K727" s="5" cm="1">
        <f t="array" ref="K727">IFERROR(AVERAGE(IF((OutputTable[GroupByKey]=OutputTable[[#This Row],[GroupByKey]]),(OutputTable[GroupByKey]=OutputTable[[#This Row],[GroupByKey]])*OutputTable[RecordedValue])),0)</f>
        <v>36.017962320863354</v>
      </c>
      <c r="L727" s="5" cm="1">
        <f t="array" ref="L727">IFERROR(_xlfn.STDEV.S(IF((OutputTable[GroupByKey]=OutputTable[[#This Row],[GroupByKey]]),(OutputTable[GroupByKey]=OutputTable[[#This Row],[GroupByKey]])*OutputTable[RecordedValue])),0)</f>
        <v>2.1447750669597334</v>
      </c>
      <c r="M727" s="5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727" s="5" cm="1">
        <f t="array" ref="O727">MIN(IF((OutputTable[GroupByKey]=OutputTable[[#This Row],[GroupByKey]]),(OutputTable[GroupByKey]=OutputTable[[#This Row],[GroupByKey]])*OutputTable[RecordedValue]))</f>
        <v>31.355296128801101</v>
      </c>
      <c r="P727" s="5" cm="1">
        <f t="array" ref="P727">MAX(IF((OutputTable[GroupByKey]=OutputTable[[#This Row],[GroupByKey]]),(OutputTable[GroupByKey]=OutputTable[[#This Row],[GroupByKey]])*OutputTable[RecordedValue]))</f>
        <v>42.047742044042501</v>
      </c>
    </row>
    <row r="728" spans="1:16" x14ac:dyDescent="0.25">
      <c r="A728" t="s">
        <v>68</v>
      </c>
      <c r="B728" t="s">
        <v>70</v>
      </c>
      <c r="C728">
        <v>12</v>
      </c>
      <c r="D728" t="s">
        <v>182</v>
      </c>
      <c r="E728" t="s">
        <v>127</v>
      </c>
      <c r="F728" t="s">
        <v>73</v>
      </c>
      <c r="G728">
        <v>2645.4468188191599</v>
      </c>
      <c r="H728">
        <v>0</v>
      </c>
      <c r="I72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28" s="5" cm="1">
        <f t="array" ref="J728">MAX(IF((ProjectInfoTable[ProjectName]=OutputTable[[#This Row],[ProjectName]]),(ProjectInfoTable[ProjectName]=OutputTable[[#This Row],[ProjectName]])*ProjectInfoTable[NumberOfReplications]))</f>
        <v>50</v>
      </c>
      <c r="K728" s="5" cm="1">
        <f t="array" ref="K728">IFERROR(AVERAGE(IF((OutputTable[GroupByKey]=OutputTable[[#This Row],[GroupByKey]]),(OutputTable[GroupByKey]=OutputTable[[#This Row],[GroupByKey]])*OutputTable[RecordedValue])),0)</f>
        <v>1727.8712075983335</v>
      </c>
      <c r="L728" s="5" cm="1">
        <f t="array" ref="L728">IFERROR(_xlfn.STDEV.S(IF((OutputTable[GroupByKey]=OutputTable[[#This Row],[GroupByKey]]),(OutputTable[GroupByKey]=OutputTable[[#This Row],[GroupByKey]])*OutputTable[RecordedValue])),0)</f>
        <v>660.11760417939672</v>
      </c>
      <c r="M728" s="5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728" s="5" cm="1">
        <f t="array" ref="O728">MIN(IF((OutputTable[GroupByKey]=OutputTable[[#This Row],[GroupByKey]]),(OutputTable[GroupByKey]=OutputTable[[#This Row],[GroupByKey]])*OutputTable[RecordedValue]))</f>
        <v>1102.70221979086</v>
      </c>
      <c r="P728" s="5" cm="1">
        <f t="array" ref="P728">MAX(IF((OutputTable[GroupByKey]=OutputTable[[#This Row],[GroupByKey]]),(OutputTable[GroupByKey]=OutputTable[[#This Row],[GroupByKey]])*OutputTable[RecordedValue]))</f>
        <v>5214.9128317222203</v>
      </c>
    </row>
    <row r="729" spans="1:16" x14ac:dyDescent="0.25">
      <c r="A729" t="s">
        <v>68</v>
      </c>
      <c r="B729" t="s">
        <v>70</v>
      </c>
      <c r="C729">
        <v>12</v>
      </c>
      <c r="D729" t="s">
        <v>183</v>
      </c>
      <c r="E729" t="s">
        <v>137</v>
      </c>
      <c r="F729" t="s">
        <v>107</v>
      </c>
      <c r="G729">
        <v>20.5857391950811</v>
      </c>
      <c r="H729">
        <v>0</v>
      </c>
      <c r="I72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29" s="5" cm="1">
        <f t="array" ref="J729">MAX(IF((ProjectInfoTable[ProjectName]=OutputTable[[#This Row],[ProjectName]]),(ProjectInfoTable[ProjectName]=OutputTable[[#This Row],[ProjectName]])*ProjectInfoTable[NumberOfReplications]))</f>
        <v>50</v>
      </c>
      <c r="K729" s="5" cm="1">
        <f t="array" ref="K729">IFERROR(AVERAGE(IF((OutputTable[GroupByKey]=OutputTable[[#This Row],[GroupByKey]]),(OutputTable[GroupByKey]=OutputTable[[#This Row],[GroupByKey]])*OutputTable[RecordedValue])),0)</f>
        <v>18.008981160431681</v>
      </c>
      <c r="L729" s="5" cm="1">
        <f t="array" ref="L729">IFERROR(_xlfn.STDEV.S(IF((OutputTable[GroupByKey]=OutputTable[[#This Row],[GroupByKey]]),(OutputTable[GroupByKey]=OutputTable[[#This Row],[GroupByKey]])*OutputTable[RecordedValue])),0)</f>
        <v>1.0723875334798758</v>
      </c>
      <c r="M729" s="5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729" s="5" cm="1">
        <f t="array" ref="O729">MIN(IF((OutputTable[GroupByKey]=OutputTable[[#This Row],[GroupByKey]]),(OutputTable[GroupByKey]=OutputTable[[#This Row],[GroupByKey]])*OutputTable[RecordedValue]))</f>
        <v>15.677648064400501</v>
      </c>
      <c r="P729" s="5" cm="1">
        <f t="array" ref="P729">MAX(IF((OutputTable[GroupByKey]=OutputTable[[#This Row],[GroupByKey]]),(OutputTable[GroupByKey]=OutputTable[[#This Row],[GroupByKey]])*OutputTable[RecordedValue]))</f>
        <v>21.0238710220213</v>
      </c>
    </row>
    <row r="730" spans="1:16" x14ac:dyDescent="0.25">
      <c r="A730" t="s">
        <v>68</v>
      </c>
      <c r="B730" t="s">
        <v>70</v>
      </c>
      <c r="C730">
        <v>12</v>
      </c>
      <c r="D730" t="s">
        <v>184</v>
      </c>
      <c r="E730" t="s">
        <v>139</v>
      </c>
      <c r="F730" t="s">
        <v>107</v>
      </c>
      <c r="G730">
        <v>3.36974652112794</v>
      </c>
      <c r="H730">
        <v>0</v>
      </c>
      <c r="I73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30" s="5" cm="1">
        <f t="array" ref="J730">MAX(IF((ProjectInfoTable[ProjectName]=OutputTable[[#This Row],[ProjectName]]),(ProjectInfoTable[ProjectName]=OutputTable[[#This Row],[ProjectName]])*ProjectInfoTable[NumberOfReplications]))</f>
        <v>50</v>
      </c>
      <c r="K730" s="5" cm="1">
        <f t="array" ref="K730">IFERROR(AVERAGE(IF((OutputTable[GroupByKey]=OutputTable[[#This Row],[GroupByKey]]),(OutputTable[GroupByKey]=OutputTable[[#This Row],[GroupByKey]])*OutputTable[RecordedValue])),0)</f>
        <v>5.873369725047966</v>
      </c>
      <c r="L730" s="5" cm="1">
        <f t="array" ref="L730">IFERROR(_xlfn.STDEV.S(IF((OutputTable[GroupByKey]=OutputTable[[#This Row],[GroupByKey]]),(OutputTable[GroupByKey]=OutputTable[[#This Row],[GroupByKey]])*OutputTable[RecordedValue])),0)</f>
        <v>1.0900756873751687</v>
      </c>
      <c r="M730" s="5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730" s="5" cm="1">
        <f t="array" ref="O730">MIN(IF((OutputTable[GroupByKey]=OutputTable[[#This Row],[GroupByKey]]),(OutputTable[GroupByKey]=OutputTable[[#This Row],[GroupByKey]])*OutputTable[RecordedValue]))</f>
        <v>2.9626411254009901</v>
      </c>
      <c r="P730" s="5" cm="1">
        <f t="array" ref="P730">MAX(IF((OutputTable[GroupByKey]=OutputTable[[#This Row],[GroupByKey]]),(OutputTable[GroupByKey]=OutputTable[[#This Row],[GroupByKey]])*OutputTable[RecordedValue]))</f>
        <v>8.2927796417684707</v>
      </c>
    </row>
    <row r="731" spans="1:16" x14ac:dyDescent="0.25">
      <c r="A731" t="s">
        <v>68</v>
      </c>
      <c r="B731" t="s">
        <v>70</v>
      </c>
      <c r="C731">
        <v>12</v>
      </c>
      <c r="D731" t="s">
        <v>185</v>
      </c>
      <c r="E731" t="s">
        <v>164</v>
      </c>
      <c r="F731" t="s">
        <v>107</v>
      </c>
      <c r="G731">
        <v>136</v>
      </c>
      <c r="H731">
        <v>0</v>
      </c>
      <c r="I73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31" s="5" cm="1">
        <f t="array" ref="J731">MAX(IF((ProjectInfoTable[ProjectName]=OutputTable[[#This Row],[ProjectName]]),(ProjectInfoTable[ProjectName]=OutputTable[[#This Row],[ProjectName]])*ProjectInfoTable[NumberOfReplications]))</f>
        <v>50</v>
      </c>
      <c r="K731" s="5" cm="1">
        <f t="array" ref="K731">IFERROR(AVERAGE(IF((OutputTable[GroupByKey]=OutputTable[[#This Row],[GroupByKey]]),(OutputTable[GroupByKey]=OutputTable[[#This Row],[GroupByKey]])*OutputTable[RecordedValue])),0)</f>
        <v>138.38</v>
      </c>
      <c r="L731" s="5" cm="1">
        <f t="array" ref="L731">IFERROR(_xlfn.STDEV.S(IF((OutputTable[GroupByKey]=OutputTable[[#This Row],[GroupByKey]]),(OutputTable[GroupByKey]=OutputTable[[#This Row],[GroupByKey]])*OutputTable[RecordedValue])),0)</f>
        <v>2.2667967149567629</v>
      </c>
      <c r="M731" s="5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731" s="5" cm="1">
        <f t="array" ref="O731">MIN(IF((OutputTable[GroupByKey]=OutputTable[[#This Row],[GroupByKey]]),(OutputTable[GroupByKey]=OutputTable[[#This Row],[GroupByKey]])*OutputTable[RecordedValue]))</f>
        <v>132</v>
      </c>
      <c r="P731" s="5" cm="1">
        <f t="array" ref="P731">MAX(IF((OutputTable[GroupByKey]=OutputTable[[#This Row],[GroupByKey]]),(OutputTable[GroupByKey]=OutputTable[[#This Row],[GroupByKey]])*OutputTable[RecordedValue]))</f>
        <v>142</v>
      </c>
    </row>
    <row r="732" spans="1:16" x14ac:dyDescent="0.25">
      <c r="A732" t="s">
        <v>68</v>
      </c>
      <c r="B732" t="s">
        <v>70</v>
      </c>
      <c r="C732">
        <v>12</v>
      </c>
      <c r="D732" t="s">
        <v>186</v>
      </c>
      <c r="E732" t="s">
        <v>166</v>
      </c>
      <c r="F732" t="s">
        <v>107</v>
      </c>
      <c r="G732">
        <v>0.85959389495300298</v>
      </c>
      <c r="H732">
        <v>0</v>
      </c>
      <c r="I73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32" s="5" cm="1">
        <f t="array" ref="J732">MAX(IF((ProjectInfoTable[ProjectName]=OutputTable[[#This Row],[ProjectName]]),(ProjectInfoTable[ProjectName]=OutputTable[[#This Row],[ProjectName]])*ProjectInfoTable[NumberOfReplications]))</f>
        <v>50</v>
      </c>
      <c r="K732" s="5" cm="1">
        <f t="array" ref="K732">IFERROR(AVERAGE(IF((OutputTable[GroupByKey]=OutputTable[[#This Row],[GroupByKey]]),(OutputTable[GroupByKey]=OutputTable[[#This Row],[GroupByKey]])*OutputTable[RecordedValue])),0)</f>
        <v>0.75527626145633475</v>
      </c>
      <c r="L732" s="5" cm="1">
        <f t="array" ref="L732">IFERROR(_xlfn.STDEV.S(IF((OutputTable[GroupByKey]=OutputTable[[#This Row],[GroupByKey]]),(OutputTable[GroupByKey]=OutputTable[[#This Row],[GroupByKey]])*OutputTable[RecordedValue])),0)</f>
        <v>4.541982030729913E-2</v>
      </c>
      <c r="M732" s="5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732" s="5" cm="1">
        <f t="array" ref="O732">MIN(IF((OutputTable[GroupByKey]=OutputTable[[#This Row],[GroupByKey]]),(OutputTable[GroupByKey]=OutputTable[[#This Row],[GroupByKey]])*OutputTable[RecordedValue]))</f>
        <v>0.65446751492631405</v>
      </c>
      <c r="P732" s="5" cm="1">
        <f t="array" ref="P732">MAX(IF((OutputTable[GroupByKey]=OutputTable[[#This Row],[GroupByKey]]),(OutputTable[GroupByKey]=OutputTable[[#This Row],[GroupByKey]])*OutputTable[RecordedValue]))</f>
        <v>0.87655661977495902</v>
      </c>
    </row>
    <row r="733" spans="1:16" x14ac:dyDescent="0.25">
      <c r="A733" t="s">
        <v>68</v>
      </c>
      <c r="B733" t="s">
        <v>70</v>
      </c>
      <c r="C733">
        <v>12</v>
      </c>
      <c r="D733" t="s">
        <v>187</v>
      </c>
      <c r="E733" t="s">
        <v>142</v>
      </c>
      <c r="F733" t="s">
        <v>107</v>
      </c>
      <c r="G733">
        <v>0</v>
      </c>
      <c r="H733">
        <v>0</v>
      </c>
      <c r="I73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33" s="5" cm="1">
        <f t="array" ref="J733">MAX(IF((ProjectInfoTable[ProjectName]=OutputTable[[#This Row],[ProjectName]]),(ProjectInfoTable[ProjectName]=OutputTable[[#This Row],[ProjectName]])*ProjectInfoTable[NumberOfReplications]))</f>
        <v>50</v>
      </c>
      <c r="K733" s="5" cm="1">
        <f t="array" ref="K733">IFERROR(AVERAGE(IF((OutputTable[GroupByKey]=OutputTable[[#This Row],[GroupByKey]]),(OutputTable[GroupByKey]=OutputTable[[#This Row],[GroupByKey]])*OutputTable[RecordedValue])),0)</f>
        <v>0</v>
      </c>
      <c r="L733" s="5" cm="1">
        <f t="array" ref="L733">IFERROR(_xlfn.STDEV.S(IF((OutputTable[GroupByKey]=OutputTable[[#This Row],[GroupByKey]]),(OutputTable[GroupByKey]=OutputTable[[#This Row],[GroupByKey]])*OutputTable[RecordedValue])),0)</f>
        <v>0</v>
      </c>
      <c r="M733" s="5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3" s="5" cm="1">
        <f t="array" ref="O733">MIN(IF((OutputTable[GroupByKey]=OutputTable[[#This Row],[GroupByKey]]),(OutputTable[GroupByKey]=OutputTable[[#This Row],[GroupByKey]])*OutputTable[RecordedValue]))</f>
        <v>0</v>
      </c>
      <c r="P733" s="5" cm="1">
        <f t="array" ref="P733">MAX(IF((OutputTable[GroupByKey]=OutputTable[[#This Row],[GroupByKey]]),(OutputTable[GroupByKey]=OutputTable[[#This Row],[GroupByKey]])*OutputTable[RecordedValue]))</f>
        <v>0</v>
      </c>
    </row>
    <row r="734" spans="1:16" x14ac:dyDescent="0.25">
      <c r="A734" t="s">
        <v>68</v>
      </c>
      <c r="B734" t="s">
        <v>70</v>
      </c>
      <c r="C734">
        <v>13</v>
      </c>
      <c r="D734" t="s">
        <v>112</v>
      </c>
      <c r="E734" t="s">
        <v>113</v>
      </c>
      <c r="F734" t="s">
        <v>73</v>
      </c>
      <c r="G734">
        <v>0.64162081938778504</v>
      </c>
      <c r="H734">
        <v>0</v>
      </c>
      <c r="I73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34" s="5" cm="1">
        <f t="array" ref="J734">MAX(IF((ProjectInfoTable[ProjectName]=OutputTable[[#This Row],[ProjectName]]),(ProjectInfoTable[ProjectName]=OutputTable[[#This Row],[ProjectName]])*ProjectInfoTable[NumberOfReplications]))</f>
        <v>50</v>
      </c>
      <c r="K734" s="5" cm="1">
        <f t="array" ref="K734">IFERROR(AVERAGE(IF((OutputTable[GroupByKey]=OutputTable[[#This Row],[GroupByKey]]),(OutputTable[GroupByKey]=OutputTable[[#This Row],[GroupByKey]])*OutputTable[RecordedValue])),0)</f>
        <v>0.86163700693939471</v>
      </c>
      <c r="L734" s="5" cm="1">
        <f t="array" ref="L734">IFERROR(_xlfn.STDEV.S(IF((OutputTable[GroupByKey]=OutputTable[[#This Row],[GroupByKey]]),(OutputTable[GroupByKey]=OutputTable[[#This Row],[GroupByKey]])*OutputTable[RecordedValue])),0)</f>
        <v>0.40403851079129915</v>
      </c>
      <c r="M734" s="5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734" s="5" cm="1">
        <f t="array" ref="O734">MIN(IF((OutputTable[GroupByKey]=OutputTable[[#This Row],[GroupByKey]]),(OutputTable[GroupByKey]=OutputTable[[#This Row],[GroupByKey]])*OutputTable[RecordedValue]))</f>
        <v>0.14398486806875099</v>
      </c>
      <c r="P734" s="5" cm="1">
        <f t="array" ref="P734">MAX(IF((OutputTable[GroupByKey]=OutputTable[[#This Row],[GroupByKey]]),(OutputTable[GroupByKey]=OutputTable[[#This Row],[GroupByKey]])*OutputTable[RecordedValue]))</f>
        <v>2.0851264921370101</v>
      </c>
    </row>
    <row r="735" spans="1:16" x14ac:dyDescent="0.25">
      <c r="A735" t="s">
        <v>68</v>
      </c>
      <c r="B735" t="s">
        <v>70</v>
      </c>
      <c r="C735">
        <v>13</v>
      </c>
      <c r="D735" t="s">
        <v>114</v>
      </c>
      <c r="E735" t="s">
        <v>115</v>
      </c>
      <c r="F735" t="s">
        <v>73</v>
      </c>
      <c r="G735">
        <v>38.497249163267099</v>
      </c>
      <c r="H735">
        <v>0</v>
      </c>
      <c r="I73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35" s="5" cm="1">
        <f t="array" ref="J735">MAX(IF((ProjectInfoTable[ProjectName]=OutputTable[[#This Row],[ProjectName]]),(ProjectInfoTable[ProjectName]=OutputTable[[#This Row],[ProjectName]])*ProjectInfoTable[NumberOfReplications]))</f>
        <v>50</v>
      </c>
      <c r="K735" s="5" cm="1">
        <f t="array" ref="K735">IFERROR(AVERAGE(IF((OutputTable[GroupByKey]=OutputTable[[#This Row],[GroupByKey]]),(OutputTable[GroupByKey]=OutputTable[[#This Row],[GroupByKey]])*OutputTable[RecordedValue])),0)</f>
        <v>51.698220416363682</v>
      </c>
      <c r="L735" s="5" cm="1">
        <f t="array" ref="L735">IFERROR(_xlfn.STDEV.S(IF((OutputTable[GroupByKey]=OutputTable[[#This Row],[GroupByKey]]),(OutputTable[GroupByKey]=OutputTable[[#This Row],[GroupByKey]])*OutputTable[RecordedValue])),0)</f>
        <v>24.242310647477964</v>
      </c>
      <c r="M735" s="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735" s="5" cm="1">
        <f t="array" ref="O735">MIN(IF((OutputTable[GroupByKey]=OutputTable[[#This Row],[GroupByKey]]),(OutputTable[GroupByKey]=OutputTable[[#This Row],[GroupByKey]])*OutputTable[RecordedValue]))</f>
        <v>8.63909208412508</v>
      </c>
      <c r="P735" s="5" cm="1">
        <f t="array" ref="P735">MAX(IF((OutputTable[GroupByKey]=OutputTable[[#This Row],[GroupByKey]]),(OutputTable[GroupByKey]=OutputTable[[#This Row],[GroupByKey]])*OutputTable[RecordedValue]))</f>
        <v>125.107589528221</v>
      </c>
    </row>
    <row r="736" spans="1:16" x14ac:dyDescent="0.25">
      <c r="A736" t="s">
        <v>68</v>
      </c>
      <c r="B736" t="s">
        <v>70</v>
      </c>
      <c r="C736">
        <v>13</v>
      </c>
      <c r="D736" t="s">
        <v>116</v>
      </c>
      <c r="E736" t="s">
        <v>117</v>
      </c>
      <c r="F736" t="s">
        <v>73</v>
      </c>
      <c r="G736">
        <v>0</v>
      </c>
      <c r="H736">
        <v>0</v>
      </c>
      <c r="I73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36" s="5" cm="1">
        <f t="array" ref="J736">MAX(IF((ProjectInfoTable[ProjectName]=OutputTable[[#This Row],[ProjectName]]),(ProjectInfoTable[ProjectName]=OutputTable[[#This Row],[ProjectName]])*ProjectInfoTable[NumberOfReplications]))</f>
        <v>50</v>
      </c>
      <c r="K736" s="5" cm="1">
        <f t="array" ref="K736">IFERROR(AVERAGE(IF((OutputTable[GroupByKey]=OutputTable[[#This Row],[GroupByKey]]),(OutputTable[GroupByKey]=OutputTable[[#This Row],[GroupByKey]])*OutputTable[RecordedValue])),0)</f>
        <v>0</v>
      </c>
      <c r="L736" s="5" cm="1">
        <f t="array" ref="L736">IFERROR(_xlfn.STDEV.S(IF((OutputTable[GroupByKey]=OutputTable[[#This Row],[GroupByKey]]),(OutputTable[GroupByKey]=OutputTable[[#This Row],[GroupByKey]])*OutputTable[RecordedValue])),0)</f>
        <v>0</v>
      </c>
      <c r="M736" s="5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6" s="5" cm="1">
        <f t="array" ref="O736">MIN(IF((OutputTable[GroupByKey]=OutputTable[[#This Row],[GroupByKey]]),(OutputTable[GroupByKey]=OutputTable[[#This Row],[GroupByKey]])*OutputTable[RecordedValue]))</f>
        <v>0</v>
      </c>
      <c r="P736" s="5" cm="1">
        <f t="array" ref="P736">MAX(IF((OutputTable[GroupByKey]=OutputTable[[#This Row],[GroupByKey]]),(OutputTable[GroupByKey]=OutputTable[[#This Row],[GroupByKey]])*OutputTable[RecordedValue]))</f>
        <v>0</v>
      </c>
    </row>
    <row r="737" spans="1:16" x14ac:dyDescent="0.25">
      <c r="A737" t="s">
        <v>68</v>
      </c>
      <c r="B737" t="s">
        <v>70</v>
      </c>
      <c r="C737">
        <v>13</v>
      </c>
      <c r="D737" t="s">
        <v>118</v>
      </c>
      <c r="E737" t="s">
        <v>119</v>
      </c>
      <c r="F737" t="s">
        <v>73</v>
      </c>
      <c r="G737">
        <v>0.78506639315290305</v>
      </c>
      <c r="H737">
        <v>0</v>
      </c>
      <c r="I73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737" s="5" cm="1">
        <f t="array" ref="J737">MAX(IF((ProjectInfoTable[ProjectName]=OutputTable[[#This Row],[ProjectName]]),(ProjectInfoTable[ProjectName]=OutputTable[[#This Row],[ProjectName]])*ProjectInfoTable[NumberOfReplications]))</f>
        <v>50</v>
      </c>
      <c r="K737" s="5" cm="1">
        <f t="array" ref="K737">IFERROR(AVERAGE(IF((OutputTable[GroupByKey]=OutputTable[[#This Row],[GroupByKey]]),(OutputTable[GroupByKey]=OutputTable[[#This Row],[GroupByKey]])*OutputTable[RecordedValue])),0)</f>
        <v>13.164009358024151</v>
      </c>
      <c r="L737" s="5" cm="1">
        <f t="array" ref="L737">IFERROR(_xlfn.STDEV.S(IF((OutputTable[GroupByKey]=OutputTable[[#This Row],[GroupByKey]]),(OutputTable[GroupByKey]=OutputTable[[#This Row],[GroupByKey]])*OutputTable[RecordedValue])),0)</f>
        <v>23.71645868098383</v>
      </c>
      <c r="M737" s="5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737" s="5" cm="1">
        <f t="array" ref="O737">MIN(IF((OutputTable[GroupByKey]=OutputTable[[#This Row],[GroupByKey]]),(OutputTable[GroupByKey]=OutputTable[[#This Row],[GroupByKey]])*OutputTable[RecordedValue]))</f>
        <v>0</v>
      </c>
      <c r="P737" s="5" cm="1">
        <f t="array" ref="P737">MAX(IF((OutputTable[GroupByKey]=OutputTable[[#This Row],[GroupByKey]]),(OutputTable[GroupByKey]=OutputTable[[#This Row],[GroupByKey]])*OutputTable[RecordedValue]))</f>
        <v>143.511038213799</v>
      </c>
    </row>
    <row r="738" spans="1:16" x14ac:dyDescent="0.25">
      <c r="A738" t="s">
        <v>68</v>
      </c>
      <c r="B738" t="s">
        <v>70</v>
      </c>
      <c r="C738">
        <v>13</v>
      </c>
      <c r="D738" t="s">
        <v>120</v>
      </c>
      <c r="E738" t="s">
        <v>121</v>
      </c>
      <c r="F738" t="s">
        <v>73</v>
      </c>
      <c r="G738">
        <v>7</v>
      </c>
      <c r="H738">
        <v>0</v>
      </c>
      <c r="I73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38" s="5" cm="1">
        <f t="array" ref="J738">MAX(IF((ProjectInfoTable[ProjectName]=OutputTable[[#This Row],[ProjectName]]),(ProjectInfoTable[ProjectName]=OutputTable[[#This Row],[ProjectName]])*ProjectInfoTable[NumberOfReplications]))</f>
        <v>50</v>
      </c>
      <c r="K738" s="5" cm="1">
        <f t="array" ref="K738">IFERROR(AVERAGE(IF((OutputTable[GroupByKey]=OutputTable[[#This Row],[GroupByKey]]),(OutputTable[GroupByKey]=OutputTable[[#This Row],[GroupByKey]])*OutputTable[RecordedValue])),0)</f>
        <v>9.74</v>
      </c>
      <c r="L738" s="5" cm="1">
        <f t="array" ref="L738">IFERROR(_xlfn.STDEV.S(IF((OutputTable[GroupByKey]=OutputTable[[#This Row],[GroupByKey]]),(OutputTable[GroupByKey]=OutputTable[[#This Row],[GroupByKey]])*OutputTable[RecordedValue])),0)</f>
        <v>3.3430402880233041</v>
      </c>
      <c r="M738" s="5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738" s="5" cm="1">
        <f t="array" ref="O738">MIN(IF((OutputTable[GroupByKey]=OutputTable[[#This Row],[GroupByKey]]),(OutputTable[GroupByKey]=OutputTable[[#This Row],[GroupByKey]])*OutputTable[RecordedValue]))</f>
        <v>4</v>
      </c>
      <c r="P738" s="5" cm="1">
        <f t="array" ref="P738">MAX(IF((OutputTable[GroupByKey]=OutputTable[[#This Row],[GroupByKey]]),(OutputTable[GroupByKey]=OutputTable[[#This Row],[GroupByKey]])*OutputTable[RecordedValue]))</f>
        <v>18</v>
      </c>
    </row>
    <row r="739" spans="1:16" x14ac:dyDescent="0.25">
      <c r="A739" t="s">
        <v>68</v>
      </c>
      <c r="B739" t="s">
        <v>70</v>
      </c>
      <c r="C739">
        <v>13</v>
      </c>
      <c r="D739" t="s">
        <v>122</v>
      </c>
      <c r="E739" t="s">
        <v>123</v>
      </c>
      <c r="F739" t="s">
        <v>73</v>
      </c>
      <c r="G739">
        <v>6</v>
      </c>
      <c r="H739">
        <v>0</v>
      </c>
      <c r="I73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39" s="5" cm="1">
        <f t="array" ref="J739">MAX(IF((ProjectInfoTable[ProjectName]=OutputTable[[#This Row],[ProjectName]]),(ProjectInfoTable[ProjectName]=OutputTable[[#This Row],[ProjectName]])*ProjectInfoTable[NumberOfReplications]))</f>
        <v>50</v>
      </c>
      <c r="K739" s="5" cm="1">
        <f t="array" ref="K739">IFERROR(AVERAGE(IF((OutputTable[GroupByKey]=OutputTable[[#This Row],[GroupByKey]]),(OutputTable[GroupByKey]=OutputTable[[#This Row],[GroupByKey]])*OutputTable[RecordedValue])),0)</f>
        <v>9.6199999999999992</v>
      </c>
      <c r="L739" s="5" cm="1">
        <f t="array" ref="L739">IFERROR(_xlfn.STDEV.S(IF((OutputTable[GroupByKey]=OutputTable[[#This Row],[GroupByKey]]),(OutputTable[GroupByKey]=OutputTable[[#This Row],[GroupByKey]])*OutputTable[RecordedValue])),0)</f>
        <v>3.3557139816335075</v>
      </c>
      <c r="M739" s="5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739" s="5" cm="1">
        <f t="array" ref="O739">MIN(IF((OutputTable[GroupByKey]=OutputTable[[#This Row],[GroupByKey]]),(OutputTable[GroupByKey]=OutputTable[[#This Row],[GroupByKey]])*OutputTable[RecordedValue]))</f>
        <v>4</v>
      </c>
      <c r="P739" s="5" cm="1">
        <f t="array" ref="P739">MAX(IF((OutputTable[GroupByKey]=OutputTable[[#This Row],[GroupByKey]]),(OutputTable[GroupByKey]=OutputTable[[#This Row],[GroupByKey]])*OutputTable[RecordedValue]))</f>
        <v>18</v>
      </c>
    </row>
    <row r="740" spans="1:16" x14ac:dyDescent="0.25">
      <c r="A740" t="s">
        <v>68</v>
      </c>
      <c r="B740" t="s">
        <v>70</v>
      </c>
      <c r="C740">
        <v>13</v>
      </c>
      <c r="D740" t="s">
        <v>124</v>
      </c>
      <c r="E740" t="s">
        <v>125</v>
      </c>
      <c r="F740" t="s">
        <v>73</v>
      </c>
      <c r="G740">
        <v>0.64162081938778504</v>
      </c>
      <c r="H740">
        <v>0</v>
      </c>
      <c r="I74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740" s="5" cm="1">
        <f t="array" ref="J740">MAX(IF((ProjectInfoTable[ProjectName]=OutputTable[[#This Row],[ProjectName]]),(ProjectInfoTable[ProjectName]=OutputTable[[#This Row],[ProjectName]])*ProjectInfoTable[NumberOfReplications]))</f>
        <v>50</v>
      </c>
      <c r="K740" s="5" cm="1">
        <f t="array" ref="K740">IFERROR(AVERAGE(IF((OutputTable[GroupByKey]=OutputTable[[#This Row],[GroupByKey]]),(OutputTable[GroupByKey]=OutputTable[[#This Row],[GroupByKey]])*OutputTable[RecordedValue])),0)</f>
        <v>0.86163700693939471</v>
      </c>
      <c r="L740" s="5" cm="1">
        <f t="array" ref="L740">IFERROR(_xlfn.STDEV.S(IF((OutputTable[GroupByKey]=OutputTable[[#This Row],[GroupByKey]]),(OutputTable[GroupByKey]=OutputTable[[#This Row],[GroupByKey]])*OutputTable[RecordedValue])),0)</f>
        <v>0.40403851079129915</v>
      </c>
      <c r="M740" s="5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740" s="5" cm="1">
        <f t="array" ref="O740">MIN(IF((OutputTable[GroupByKey]=OutputTable[[#This Row],[GroupByKey]]),(OutputTable[GroupByKey]=OutputTable[[#This Row],[GroupByKey]])*OutputTable[RecordedValue]))</f>
        <v>0.14398486806875099</v>
      </c>
      <c r="P740" s="5" cm="1">
        <f t="array" ref="P740">MAX(IF((OutputTable[GroupByKey]=OutputTable[[#This Row],[GroupByKey]]),(OutputTable[GroupByKey]=OutputTable[[#This Row],[GroupByKey]])*OutputTable[RecordedValue]))</f>
        <v>2.0851264921370101</v>
      </c>
    </row>
    <row r="741" spans="1:16" x14ac:dyDescent="0.25">
      <c r="A741" t="s">
        <v>68</v>
      </c>
      <c r="B741" t="s">
        <v>70</v>
      </c>
      <c r="C741">
        <v>13</v>
      </c>
      <c r="D741" t="s">
        <v>126</v>
      </c>
      <c r="E741" t="s">
        <v>127</v>
      </c>
      <c r="F741" t="s">
        <v>73</v>
      </c>
      <c r="G741">
        <v>39.282315556420002</v>
      </c>
      <c r="H741">
        <v>0</v>
      </c>
      <c r="I74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41" s="5" cm="1">
        <f t="array" ref="J741">MAX(IF((ProjectInfoTable[ProjectName]=OutputTable[[#This Row],[ProjectName]]),(ProjectInfoTable[ProjectName]=OutputTable[[#This Row],[ProjectName]])*ProjectInfoTable[NumberOfReplications]))</f>
        <v>50</v>
      </c>
      <c r="K741" s="5" cm="1">
        <f t="array" ref="K741">IFERROR(AVERAGE(IF((OutputTable[GroupByKey]=OutputTable[[#This Row],[GroupByKey]]),(OutputTable[GroupByKey]=OutputTable[[#This Row],[GroupByKey]])*OutputTable[RecordedValue])),0)</f>
        <v>64.862229774387828</v>
      </c>
      <c r="L741" s="5" cm="1">
        <f t="array" ref="L741">IFERROR(_xlfn.STDEV.S(IF((OutputTable[GroupByKey]=OutputTable[[#This Row],[GroupByKey]]),(OutputTable[GroupByKey]=OutputTable[[#This Row],[GroupByKey]])*OutputTable[RecordedValue])),0)</f>
        <v>42.021678663543447</v>
      </c>
      <c r="M741" s="5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741" s="5" cm="1">
        <f t="array" ref="O741">MIN(IF((OutputTable[GroupByKey]=OutputTable[[#This Row],[GroupByKey]]),(OutputTable[GroupByKey]=OutputTable[[#This Row],[GroupByKey]])*OutputTable[RecordedValue]))</f>
        <v>12.5350884709043</v>
      </c>
      <c r="P741" s="5" cm="1">
        <f t="array" ref="P741">MAX(IF((OutputTable[GroupByKey]=OutputTable[[#This Row],[GroupByKey]]),(OutputTable[GroupByKey]=OutputTable[[#This Row],[GroupByKey]])*OutputTable[RecordedValue]))</f>
        <v>268.61862774202001</v>
      </c>
    </row>
    <row r="742" spans="1:16" x14ac:dyDescent="0.25">
      <c r="A742" t="s">
        <v>68</v>
      </c>
      <c r="B742" t="s">
        <v>70</v>
      </c>
      <c r="C742">
        <v>13</v>
      </c>
      <c r="D742" t="s">
        <v>128</v>
      </c>
      <c r="E742" t="s">
        <v>86</v>
      </c>
      <c r="F742" t="s">
        <v>129</v>
      </c>
      <c r="G742">
        <v>0</v>
      </c>
      <c r="H742">
        <v>0</v>
      </c>
      <c r="I74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742" s="5" cm="1">
        <f t="array" ref="J742">MAX(IF((ProjectInfoTable[ProjectName]=OutputTable[[#This Row],[ProjectName]]),(ProjectInfoTable[ProjectName]=OutputTable[[#This Row],[ProjectName]])*ProjectInfoTable[NumberOfReplications]))</f>
        <v>50</v>
      </c>
      <c r="K742" s="5" cm="1">
        <f t="array" ref="K742">IFERROR(AVERAGE(IF((OutputTable[GroupByKey]=OutputTable[[#This Row],[GroupByKey]]),(OutputTable[GroupByKey]=OutputTable[[#This Row],[GroupByKey]])*OutputTable[RecordedValue])),0)</f>
        <v>0</v>
      </c>
      <c r="L742" s="5" cm="1">
        <f t="array" ref="L742">IFERROR(_xlfn.STDEV.S(IF((OutputTable[GroupByKey]=OutputTable[[#This Row],[GroupByKey]]),(OutputTable[GroupByKey]=OutputTable[[#This Row],[GroupByKey]])*OutputTable[RecordedValue])),0)</f>
        <v>0</v>
      </c>
      <c r="M742" s="5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2" s="5" cm="1">
        <f t="array" ref="O742">MIN(IF((OutputTable[GroupByKey]=OutputTable[[#This Row],[GroupByKey]]),(OutputTable[GroupByKey]=OutputTable[[#This Row],[GroupByKey]])*OutputTable[RecordedValue]))</f>
        <v>0</v>
      </c>
      <c r="P742" s="5" cm="1">
        <f t="array" ref="P742">MAX(IF((OutputTable[GroupByKey]=OutputTable[[#This Row],[GroupByKey]]),(OutputTable[GroupByKey]=OutputTable[[#This Row],[GroupByKey]])*OutputTable[RecordedValue]))</f>
        <v>0</v>
      </c>
    </row>
    <row r="743" spans="1:16" x14ac:dyDescent="0.25">
      <c r="A743" t="s">
        <v>68</v>
      </c>
      <c r="B743" t="s">
        <v>70</v>
      </c>
      <c r="C743">
        <v>13</v>
      </c>
      <c r="D743" t="s">
        <v>130</v>
      </c>
      <c r="E743" t="s">
        <v>89</v>
      </c>
      <c r="F743" t="s">
        <v>129</v>
      </c>
      <c r="G743">
        <v>0</v>
      </c>
      <c r="H743">
        <v>0</v>
      </c>
      <c r="I74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43" s="5" cm="1">
        <f t="array" ref="J743">MAX(IF((ProjectInfoTable[ProjectName]=OutputTable[[#This Row],[ProjectName]]),(ProjectInfoTable[ProjectName]=OutputTable[[#This Row],[ProjectName]])*ProjectInfoTable[NumberOfReplications]))</f>
        <v>50</v>
      </c>
      <c r="K743" s="5" cm="1">
        <f t="array" ref="K743">IFERROR(AVERAGE(IF((OutputTable[GroupByKey]=OutputTable[[#This Row],[GroupByKey]]),(OutputTable[GroupByKey]=OutputTable[[#This Row],[GroupByKey]])*OutputTable[RecordedValue])),0)</f>
        <v>0</v>
      </c>
      <c r="L743" s="5" cm="1">
        <f t="array" ref="L743">IFERROR(_xlfn.STDEV.S(IF((OutputTable[GroupByKey]=OutputTable[[#This Row],[GroupByKey]]),(OutputTable[GroupByKey]=OutputTable[[#This Row],[GroupByKey]])*OutputTable[RecordedValue])),0)</f>
        <v>0</v>
      </c>
      <c r="M743" s="5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3" s="5" cm="1">
        <f t="array" ref="O743">MIN(IF((OutputTable[GroupByKey]=OutputTable[[#This Row],[GroupByKey]]),(OutputTable[GroupByKey]=OutputTable[[#This Row],[GroupByKey]])*OutputTable[RecordedValue]))</f>
        <v>0</v>
      </c>
      <c r="P743" s="5" cm="1">
        <f t="array" ref="P743">MAX(IF((OutputTable[GroupByKey]=OutputTable[[#This Row],[GroupByKey]]),(OutputTable[GroupByKey]=OutputTable[[#This Row],[GroupByKey]])*OutputTable[RecordedValue]))</f>
        <v>0</v>
      </c>
    </row>
    <row r="744" spans="1:16" x14ac:dyDescent="0.25">
      <c r="A744" t="s">
        <v>68</v>
      </c>
      <c r="B744" t="s">
        <v>70</v>
      </c>
      <c r="C744">
        <v>13</v>
      </c>
      <c r="D744" t="s">
        <v>131</v>
      </c>
      <c r="E744" t="s">
        <v>91</v>
      </c>
      <c r="F744" t="s">
        <v>129</v>
      </c>
      <c r="G744">
        <v>45.593752856434797</v>
      </c>
      <c r="H744">
        <v>0</v>
      </c>
      <c r="I74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44" s="5" cm="1">
        <f t="array" ref="J744">MAX(IF((ProjectInfoTable[ProjectName]=OutputTable[[#This Row],[ProjectName]]),(ProjectInfoTable[ProjectName]=OutputTable[[#This Row],[ProjectName]])*ProjectInfoTable[NumberOfReplications]))</f>
        <v>50</v>
      </c>
      <c r="K744" s="5" cm="1">
        <f t="array" ref="K744">IFERROR(AVERAGE(IF((OutputTable[GroupByKey]=OutputTable[[#This Row],[GroupByKey]]),(OutputTable[GroupByKey]=OutputTable[[#This Row],[GroupByKey]])*OutputTable[RecordedValue])),0)</f>
        <v>47.555766264651346</v>
      </c>
      <c r="L744" s="5" cm="1">
        <f t="array" ref="L744">IFERROR(_xlfn.STDEV.S(IF((OutputTable[GroupByKey]=OutputTable[[#This Row],[GroupByKey]]),(OutputTable[GroupByKey]=OutputTable[[#This Row],[GroupByKey]])*OutputTable[RecordedValue])),0)</f>
        <v>2.7283894207102275</v>
      </c>
      <c r="M744" s="5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744" s="5" cm="1">
        <f t="array" ref="O744">MIN(IF((OutputTable[GroupByKey]=OutputTable[[#This Row],[GroupByKey]]),(OutputTable[GroupByKey]=OutputTable[[#This Row],[GroupByKey]])*OutputTable[RecordedValue]))</f>
        <v>42.116143251013803</v>
      </c>
      <c r="P744" s="5" cm="1">
        <f t="array" ref="P744">MAX(IF((OutputTable[GroupByKey]=OutputTable[[#This Row],[GroupByKey]]),(OutputTable[GroupByKey]=OutputTable[[#This Row],[GroupByKey]])*OutputTable[RecordedValue]))</f>
        <v>55.7665547747551</v>
      </c>
    </row>
    <row r="745" spans="1:16" x14ac:dyDescent="0.25">
      <c r="A745" t="s">
        <v>68</v>
      </c>
      <c r="B745" t="s">
        <v>70</v>
      </c>
      <c r="C745">
        <v>13</v>
      </c>
      <c r="D745" t="s">
        <v>132</v>
      </c>
      <c r="E745" t="s">
        <v>133</v>
      </c>
      <c r="F745" t="s">
        <v>129</v>
      </c>
      <c r="G745">
        <v>0</v>
      </c>
      <c r="H745">
        <v>0</v>
      </c>
      <c r="I74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45" s="5" cm="1">
        <f t="array" ref="J745">MAX(IF((ProjectInfoTable[ProjectName]=OutputTable[[#This Row],[ProjectName]]),(ProjectInfoTable[ProjectName]=OutputTable[[#This Row],[ProjectName]])*ProjectInfoTable[NumberOfReplications]))</f>
        <v>50</v>
      </c>
      <c r="K745" s="5" cm="1">
        <f t="array" ref="K745">IFERROR(AVERAGE(IF((OutputTable[GroupByKey]=OutputTable[[#This Row],[GroupByKey]]),(OutputTable[GroupByKey]=OutputTable[[#This Row],[GroupByKey]])*OutputTable[RecordedValue])),0)</f>
        <v>0</v>
      </c>
      <c r="L745" s="5" cm="1">
        <f t="array" ref="L745">IFERROR(_xlfn.STDEV.S(IF((OutputTable[GroupByKey]=OutputTable[[#This Row],[GroupByKey]]),(OutputTable[GroupByKey]=OutputTable[[#This Row],[GroupByKey]])*OutputTable[RecordedValue])),0)</f>
        <v>0</v>
      </c>
      <c r="M745" s="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5" s="5" cm="1">
        <f t="array" ref="O745">MIN(IF((OutputTable[GroupByKey]=OutputTable[[#This Row],[GroupByKey]]),(OutputTable[GroupByKey]=OutputTable[[#This Row],[GroupByKey]])*OutputTable[RecordedValue]))</f>
        <v>0</v>
      </c>
      <c r="P745" s="5" cm="1">
        <f t="array" ref="P745">MAX(IF((OutputTable[GroupByKey]=OutputTable[[#This Row],[GroupByKey]]),(OutputTable[GroupByKey]=OutputTable[[#This Row],[GroupByKey]])*OutputTable[RecordedValue]))</f>
        <v>0</v>
      </c>
    </row>
    <row r="746" spans="1:16" x14ac:dyDescent="0.25">
      <c r="A746" t="s">
        <v>68</v>
      </c>
      <c r="B746" t="s">
        <v>70</v>
      </c>
      <c r="C746">
        <v>13</v>
      </c>
      <c r="D746" t="s">
        <v>134</v>
      </c>
      <c r="E746" t="s">
        <v>95</v>
      </c>
      <c r="F746" t="s">
        <v>129</v>
      </c>
      <c r="G746">
        <v>45.593752856434797</v>
      </c>
      <c r="H746">
        <v>0</v>
      </c>
      <c r="I746" s="5" t="str">
        <f>OutputTable[[#This Row],[ProjectName]]&amp;OutputTable[[#This Row],[Name]]&amp;OutputTable[[#This Row],[Type]]&amp;OutputTable[[#This Row],[Source]]</f>
        <v>Airport Security AnalysisAll Entities.VACostVA CostSystem</v>
      </c>
      <c r="J746" s="5" cm="1">
        <f t="array" ref="J746">MAX(IF((ProjectInfoTable[ProjectName]=OutputTable[[#This Row],[ProjectName]]),(ProjectInfoTable[ProjectName]=OutputTable[[#This Row],[ProjectName]])*ProjectInfoTable[NumberOfReplications]))</f>
        <v>50</v>
      </c>
      <c r="K746" s="5" cm="1">
        <f t="array" ref="K746">IFERROR(AVERAGE(IF((OutputTable[GroupByKey]=OutputTable[[#This Row],[GroupByKey]]),(OutputTable[GroupByKey]=OutputTable[[#This Row],[GroupByKey]])*OutputTable[RecordedValue])),0)</f>
        <v>47.555766264651346</v>
      </c>
      <c r="L746" s="5" cm="1">
        <f t="array" ref="L746">IFERROR(_xlfn.STDEV.S(IF((OutputTable[GroupByKey]=OutputTable[[#This Row],[GroupByKey]]),(OutputTable[GroupByKey]=OutputTable[[#This Row],[GroupByKey]])*OutputTable[RecordedValue])),0)</f>
        <v>2.7283894207102275</v>
      </c>
      <c r="M746" s="5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746" s="5" cm="1">
        <f t="array" ref="O746">MIN(IF((OutputTable[GroupByKey]=OutputTable[[#This Row],[GroupByKey]]),(OutputTable[GroupByKey]=OutputTable[[#This Row],[GroupByKey]])*OutputTable[RecordedValue]))</f>
        <v>42.116143251013803</v>
      </c>
      <c r="P746" s="5" cm="1">
        <f t="array" ref="P746">MAX(IF((OutputTable[GroupByKey]=OutputTable[[#This Row],[GroupByKey]]),(OutputTable[GroupByKey]=OutputTable[[#This Row],[GroupByKey]])*OutputTable[RecordedValue]))</f>
        <v>55.7665547747551</v>
      </c>
    </row>
    <row r="747" spans="1:16" x14ac:dyDescent="0.25">
      <c r="A747" t="s">
        <v>68</v>
      </c>
      <c r="B747" t="s">
        <v>70</v>
      </c>
      <c r="C747">
        <v>13</v>
      </c>
      <c r="D747" t="s">
        <v>135</v>
      </c>
      <c r="E747" t="s">
        <v>97</v>
      </c>
      <c r="F747" t="s">
        <v>129</v>
      </c>
      <c r="G747">
        <v>0</v>
      </c>
      <c r="H747">
        <v>0</v>
      </c>
      <c r="I74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47" s="5" cm="1">
        <f t="array" ref="J747">MAX(IF((ProjectInfoTable[ProjectName]=OutputTable[[#This Row],[ProjectName]]),(ProjectInfoTable[ProjectName]=OutputTable[[#This Row],[ProjectName]])*ProjectInfoTable[NumberOfReplications]))</f>
        <v>50</v>
      </c>
      <c r="K747" s="5" cm="1">
        <f t="array" ref="K747">IFERROR(AVERAGE(IF((OutputTable[GroupByKey]=OutputTable[[#This Row],[GroupByKey]]),(OutputTable[GroupByKey]=OutputTable[[#This Row],[GroupByKey]])*OutputTable[RecordedValue])),0)</f>
        <v>0</v>
      </c>
      <c r="L747" s="5" cm="1">
        <f t="array" ref="L747">IFERROR(_xlfn.STDEV.S(IF((OutputTable[GroupByKey]=OutputTable[[#This Row],[GroupByKey]]),(OutputTable[GroupByKey]=OutputTable[[#This Row],[GroupByKey]])*OutputTable[RecordedValue])),0)</f>
        <v>0</v>
      </c>
      <c r="M747" s="5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7" s="5" cm="1">
        <f t="array" ref="O747">MIN(IF((OutputTable[GroupByKey]=OutputTable[[#This Row],[GroupByKey]]),(OutputTable[GroupByKey]=OutputTable[[#This Row],[GroupByKey]])*OutputTable[RecordedValue]))</f>
        <v>0</v>
      </c>
      <c r="P747" s="5" cm="1">
        <f t="array" ref="P747">MAX(IF((OutputTable[GroupByKey]=OutputTable[[#This Row],[GroupByKey]]),(OutputTable[GroupByKey]=OutputTable[[#This Row],[GroupByKey]])*OutputTable[RecordedValue]))</f>
        <v>0</v>
      </c>
    </row>
    <row r="748" spans="1:16" x14ac:dyDescent="0.25">
      <c r="A748" t="s">
        <v>68</v>
      </c>
      <c r="B748" t="s">
        <v>70</v>
      </c>
      <c r="C748">
        <v>13</v>
      </c>
      <c r="D748" t="s">
        <v>136</v>
      </c>
      <c r="E748" t="s">
        <v>137</v>
      </c>
      <c r="F748" t="s">
        <v>129</v>
      </c>
      <c r="G748">
        <v>45.593752856434797</v>
      </c>
      <c r="H748">
        <v>0</v>
      </c>
      <c r="I74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48" s="5" cm="1">
        <f t="array" ref="J748">MAX(IF((ProjectInfoTable[ProjectName]=OutputTable[[#This Row],[ProjectName]]),(ProjectInfoTable[ProjectName]=OutputTable[[#This Row],[ProjectName]])*ProjectInfoTable[NumberOfReplications]))</f>
        <v>50</v>
      </c>
      <c r="K748" s="5" cm="1">
        <f t="array" ref="K748">IFERROR(AVERAGE(IF((OutputTable[GroupByKey]=OutputTable[[#This Row],[GroupByKey]]),(OutputTable[GroupByKey]=OutputTable[[#This Row],[GroupByKey]])*OutputTable[RecordedValue])),0)</f>
        <v>47.555766264651339</v>
      </c>
      <c r="L748" s="5" cm="1">
        <f t="array" ref="L748">IFERROR(_xlfn.STDEV.S(IF((OutputTable[GroupByKey]=OutputTable[[#This Row],[GroupByKey]]),(OutputTable[GroupByKey]=OutputTable[[#This Row],[GroupByKey]])*OutputTable[RecordedValue])),0)</f>
        <v>2.7283894207102439</v>
      </c>
      <c r="M748" s="5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748" s="5" cm="1">
        <f t="array" ref="O748">MIN(IF((OutputTable[GroupByKey]=OutputTable[[#This Row],[GroupByKey]]),(OutputTable[GroupByKey]=OutputTable[[#This Row],[GroupByKey]])*OutputTable[RecordedValue]))</f>
        <v>42.116143251013703</v>
      </c>
      <c r="P748" s="5" cm="1">
        <f t="array" ref="P748">MAX(IF((OutputTable[GroupByKey]=OutputTable[[#This Row],[GroupByKey]]),(OutputTable[GroupByKey]=OutputTable[[#This Row],[GroupByKey]])*OutputTable[RecordedValue]))</f>
        <v>55.7665547747551</v>
      </c>
    </row>
    <row r="749" spans="1:16" x14ac:dyDescent="0.25">
      <c r="A749" t="s">
        <v>68</v>
      </c>
      <c r="B749" t="s">
        <v>70</v>
      </c>
      <c r="C749">
        <v>13</v>
      </c>
      <c r="D749" t="s">
        <v>138</v>
      </c>
      <c r="E749" t="s">
        <v>139</v>
      </c>
      <c r="F749" t="s">
        <v>129</v>
      </c>
      <c r="G749">
        <v>26.299032257084999</v>
      </c>
      <c r="H749">
        <v>0</v>
      </c>
      <c r="I74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49" s="5" cm="1">
        <f t="array" ref="J749">MAX(IF((ProjectInfoTable[ProjectName]=OutputTable[[#This Row],[ProjectName]]),(ProjectInfoTable[ProjectName]=OutputTable[[#This Row],[ProjectName]])*ProjectInfoTable[NumberOfReplications]))</f>
        <v>50</v>
      </c>
      <c r="K749" s="5" cm="1">
        <f t="array" ref="K749">IFERROR(AVERAGE(IF((OutputTable[GroupByKey]=OutputTable[[#This Row],[GroupByKey]]),(OutputTable[GroupByKey]=OutputTable[[#This Row],[GroupByKey]])*OutputTable[RecordedValue])),0)</f>
        <v>24.153751225057032</v>
      </c>
      <c r="L749" s="5" cm="1">
        <f t="array" ref="L749">IFERROR(_xlfn.STDEV.S(IF((OutputTable[GroupByKey]=OutputTable[[#This Row],[GroupByKey]]),(OutputTable[GroupByKey]=OutputTable[[#This Row],[GroupByKey]])*OutputTable[RecordedValue])),0)</f>
        <v>2.790438932514745</v>
      </c>
      <c r="M749" s="5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749" s="5" cm="1">
        <f t="array" ref="O749">MIN(IF((OutputTable[GroupByKey]=OutputTable[[#This Row],[GroupByKey]]),(OutputTable[GroupByKey]=OutputTable[[#This Row],[GroupByKey]])*OutputTable[RecordedValue]))</f>
        <v>16.206469520089399</v>
      </c>
      <c r="P749" s="5" cm="1">
        <f t="array" ref="P749">MAX(IF((OutputTable[GroupByKey]=OutputTable[[#This Row],[GroupByKey]]),(OutputTable[GroupByKey]=OutputTable[[#This Row],[GroupByKey]])*OutputTable[RecordedValue]))</f>
        <v>29.8247121613243</v>
      </c>
    </row>
    <row r="750" spans="1:16" x14ac:dyDescent="0.25">
      <c r="A750" t="s">
        <v>68</v>
      </c>
      <c r="B750" t="s">
        <v>70</v>
      </c>
      <c r="C750">
        <v>13</v>
      </c>
      <c r="D750" t="s">
        <v>140</v>
      </c>
      <c r="E750" t="s">
        <v>91</v>
      </c>
      <c r="F750" t="s">
        <v>129</v>
      </c>
      <c r="G750">
        <v>71.892785113519807</v>
      </c>
      <c r="H750">
        <v>0</v>
      </c>
      <c r="I75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50" s="5" cm="1">
        <f t="array" ref="J750">MAX(IF((ProjectInfoTable[ProjectName]=OutputTable[[#This Row],[ProjectName]]),(ProjectInfoTable[ProjectName]=OutputTable[[#This Row],[ProjectName]])*ProjectInfoTable[NumberOfReplications]))</f>
        <v>50</v>
      </c>
      <c r="K750" s="5" cm="1">
        <f t="array" ref="K750">IFERROR(AVERAGE(IF((OutputTable[GroupByKey]=OutputTable[[#This Row],[GroupByKey]]),(OutputTable[GroupByKey]=OutputTable[[#This Row],[GroupByKey]])*OutputTable[RecordedValue])),0)</f>
        <v>71.709517489708347</v>
      </c>
      <c r="L750" s="5" cm="1">
        <f t="array" ref="L750">IFERROR(_xlfn.STDEV.S(IF((OutputTable[GroupByKey]=OutputTable[[#This Row],[GroupByKey]]),(OutputTable[GroupByKey]=OutputTable[[#This Row],[GroupByKey]])*OutputTable[RecordedValue])),0)</f>
        <v>0.25019982121987089</v>
      </c>
      <c r="M750" s="5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750" s="5" cm="1">
        <f t="array" ref="O750">MIN(IF((OutputTable[GroupByKey]=OutputTable[[#This Row],[GroupByKey]]),(OutputTable[GroupByKey]=OutputTable[[#This Row],[GroupByKey]])*OutputTable[RecordedValue]))</f>
        <v>70.826954480567906</v>
      </c>
      <c r="P750" s="5" cm="1">
        <f t="array" ref="P750">MAX(IF((OutputTable[GroupByKey]=OutputTable[[#This Row],[GroupByKey]]),(OutputTable[GroupByKey]=OutputTable[[#This Row],[GroupByKey]])*OutputTable[RecordedValue]))</f>
        <v>72</v>
      </c>
    </row>
    <row r="751" spans="1:16" x14ac:dyDescent="0.25">
      <c r="A751" t="s">
        <v>68</v>
      </c>
      <c r="B751" t="s">
        <v>70</v>
      </c>
      <c r="C751">
        <v>13</v>
      </c>
      <c r="D751" t="s">
        <v>141</v>
      </c>
      <c r="E751" t="s">
        <v>142</v>
      </c>
      <c r="F751" t="s">
        <v>129</v>
      </c>
      <c r="G751">
        <v>0</v>
      </c>
      <c r="H751">
        <v>0</v>
      </c>
      <c r="I75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51" s="5" cm="1">
        <f t="array" ref="J751">MAX(IF((ProjectInfoTable[ProjectName]=OutputTable[[#This Row],[ProjectName]]),(ProjectInfoTable[ProjectName]=OutputTable[[#This Row],[ProjectName]])*ProjectInfoTable[NumberOfReplications]))</f>
        <v>50</v>
      </c>
      <c r="K751" s="5" cm="1">
        <f t="array" ref="K751">IFERROR(AVERAGE(IF((OutputTable[GroupByKey]=OutputTable[[#This Row],[GroupByKey]]),(OutputTable[GroupByKey]=OutputTable[[#This Row],[GroupByKey]])*OutputTable[RecordedValue])),0)</f>
        <v>0</v>
      </c>
      <c r="L751" s="5" cm="1">
        <f t="array" ref="L751">IFERROR(_xlfn.STDEV.S(IF((OutputTable[GroupByKey]=OutputTable[[#This Row],[GroupByKey]]),(OutputTable[GroupByKey]=OutputTable[[#This Row],[GroupByKey]])*OutputTable[RecordedValue])),0)</f>
        <v>0</v>
      </c>
      <c r="M751" s="5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1" s="5" cm="1">
        <f t="array" ref="O751">MIN(IF((OutputTable[GroupByKey]=OutputTable[[#This Row],[GroupByKey]]),(OutputTable[GroupByKey]=OutputTable[[#This Row],[GroupByKey]])*OutputTable[RecordedValue]))</f>
        <v>0</v>
      </c>
      <c r="P751" s="5" cm="1">
        <f t="array" ref="P751">MAX(IF((OutputTable[GroupByKey]=OutputTable[[#This Row],[GroupByKey]]),(OutputTable[GroupByKey]=OutputTable[[#This Row],[GroupByKey]])*OutputTable[RecordedValue]))</f>
        <v>0</v>
      </c>
    </row>
    <row r="752" spans="1:16" x14ac:dyDescent="0.25">
      <c r="A752" t="s">
        <v>68</v>
      </c>
      <c r="B752" t="s">
        <v>70</v>
      </c>
      <c r="C752">
        <v>13</v>
      </c>
      <c r="D752" t="s">
        <v>143</v>
      </c>
      <c r="E752" t="s">
        <v>113</v>
      </c>
      <c r="F752" t="s">
        <v>73</v>
      </c>
      <c r="G752">
        <v>8.7123721410554396</v>
      </c>
      <c r="H752">
        <v>0</v>
      </c>
      <c r="I75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52" s="5" cm="1">
        <f t="array" ref="J752">MAX(IF((ProjectInfoTable[ProjectName]=OutputTable[[#This Row],[ProjectName]]),(ProjectInfoTable[ProjectName]=OutputTable[[#This Row],[ProjectName]])*ProjectInfoTable[NumberOfReplications]))</f>
        <v>50</v>
      </c>
      <c r="K752" s="5" cm="1">
        <f t="array" ref="K752">IFERROR(AVERAGE(IF((OutputTable[GroupByKey]=OutputTable[[#This Row],[GroupByKey]]),(OutputTable[GroupByKey]=OutputTable[[#This Row],[GroupByKey]])*OutputTable[RecordedValue])),0)</f>
        <v>8.9631102244031808</v>
      </c>
      <c r="L752" s="5" cm="1">
        <f t="array" ref="L752">IFERROR(_xlfn.STDEV.S(IF((OutputTable[GroupByKey]=OutputTable[[#This Row],[GroupByKey]]),(OutputTable[GroupByKey]=OutputTable[[#This Row],[GroupByKey]])*OutputTable[RecordedValue])),0)</f>
        <v>0.49581158155018401</v>
      </c>
      <c r="M752" s="5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752" s="5" cm="1">
        <f t="array" ref="O752">MIN(IF((OutputTable[GroupByKey]=OutputTable[[#This Row],[GroupByKey]]),(OutputTable[GroupByKey]=OutputTable[[#This Row],[GroupByKey]])*OutputTable[RecordedValue]))</f>
        <v>7.9225733441578896</v>
      </c>
      <c r="P752" s="5" cm="1">
        <f t="array" ref="P752">MAX(IF((OutputTable[GroupByKey]=OutputTable[[#This Row],[GroupByKey]]),(OutputTable[GroupByKey]=OutputTable[[#This Row],[GroupByKey]])*OutputTable[RecordedValue]))</f>
        <v>9.9777504987156593</v>
      </c>
    </row>
    <row r="753" spans="1:16" x14ac:dyDescent="0.25">
      <c r="A753" t="s">
        <v>68</v>
      </c>
      <c r="B753" t="s">
        <v>70</v>
      </c>
      <c r="C753">
        <v>13</v>
      </c>
      <c r="D753" t="s">
        <v>144</v>
      </c>
      <c r="E753" t="s">
        <v>115</v>
      </c>
      <c r="F753" t="s">
        <v>73</v>
      </c>
      <c r="G753">
        <v>522.74232846332598</v>
      </c>
      <c r="H753">
        <v>0</v>
      </c>
      <c r="I75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53" s="5" cm="1">
        <f t="array" ref="J753">MAX(IF((ProjectInfoTable[ProjectName]=OutputTable[[#This Row],[ProjectName]]),(ProjectInfoTable[ProjectName]=OutputTable[[#This Row],[ProjectName]])*ProjectInfoTable[NumberOfReplications]))</f>
        <v>50</v>
      </c>
      <c r="K753" s="5" cm="1">
        <f t="array" ref="K753">IFERROR(AVERAGE(IF((OutputTable[GroupByKey]=OutputTable[[#This Row],[GroupByKey]]),(OutputTable[GroupByKey]=OutputTable[[#This Row],[GroupByKey]])*OutputTable[RecordedValue])),0)</f>
        <v>537.78661346419096</v>
      </c>
      <c r="L753" s="5" cm="1">
        <f t="array" ref="L753">IFERROR(_xlfn.STDEV.S(IF((OutputTable[GroupByKey]=OutputTable[[#This Row],[GroupByKey]]),(OutputTable[GroupByKey]=OutputTable[[#This Row],[GroupByKey]])*OutputTable[RecordedValue])),0)</f>
        <v>29.748694893010981</v>
      </c>
      <c r="M753" s="5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753" s="5" cm="1">
        <f t="array" ref="O753">MIN(IF((OutputTable[GroupByKey]=OutputTable[[#This Row],[GroupByKey]]),(OutputTable[GroupByKey]=OutputTable[[#This Row],[GroupByKey]])*OutputTable[RecordedValue]))</f>
        <v>475.35440064947397</v>
      </c>
      <c r="P753" s="5" cm="1">
        <f t="array" ref="P753">MAX(IF((OutputTable[GroupByKey]=OutputTable[[#This Row],[GroupByKey]]),(OutputTable[GroupByKey]=OutputTable[[#This Row],[GroupByKey]])*OutputTable[RecordedValue]))</f>
        <v>598.66502992293999</v>
      </c>
    </row>
    <row r="754" spans="1:16" x14ac:dyDescent="0.25">
      <c r="A754" t="s">
        <v>68</v>
      </c>
      <c r="B754" t="s">
        <v>70</v>
      </c>
      <c r="C754">
        <v>13</v>
      </c>
      <c r="D754" t="s">
        <v>145</v>
      </c>
      <c r="E754" t="s">
        <v>117</v>
      </c>
      <c r="F754" t="s">
        <v>73</v>
      </c>
      <c r="G754">
        <v>0</v>
      </c>
      <c r="H754">
        <v>0</v>
      </c>
      <c r="I75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54" s="5" cm="1">
        <f t="array" ref="J754">MAX(IF((ProjectInfoTable[ProjectName]=OutputTable[[#This Row],[ProjectName]]),(ProjectInfoTable[ProjectName]=OutputTable[[#This Row],[ProjectName]])*ProjectInfoTable[NumberOfReplications]))</f>
        <v>50</v>
      </c>
      <c r="K754" s="5" cm="1">
        <f t="array" ref="K754">IFERROR(AVERAGE(IF((OutputTable[GroupByKey]=OutputTable[[#This Row],[GroupByKey]]),(OutputTable[GroupByKey]=OutputTable[[#This Row],[GroupByKey]])*OutputTable[RecordedValue])),0)</f>
        <v>0</v>
      </c>
      <c r="L754" s="5" cm="1">
        <f t="array" ref="L754">IFERROR(_xlfn.STDEV.S(IF((OutputTable[GroupByKey]=OutputTable[[#This Row],[GroupByKey]]),(OutputTable[GroupByKey]=OutputTable[[#This Row],[GroupByKey]])*OutputTable[RecordedValue])),0)</f>
        <v>0</v>
      </c>
      <c r="M754" s="5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4" s="5" cm="1">
        <f t="array" ref="O754">MIN(IF((OutputTable[GroupByKey]=OutputTable[[#This Row],[GroupByKey]]),(OutputTable[GroupByKey]=OutputTable[[#This Row],[GroupByKey]])*OutputTable[RecordedValue]))</f>
        <v>0</v>
      </c>
      <c r="P754" s="5" cm="1">
        <f t="array" ref="P754">MAX(IF((OutputTable[GroupByKey]=OutputTable[[#This Row],[GroupByKey]]),(OutputTable[GroupByKey]=OutputTable[[#This Row],[GroupByKey]])*OutputTable[RecordedValue]))</f>
        <v>0</v>
      </c>
    </row>
    <row r="755" spans="1:16" x14ac:dyDescent="0.25">
      <c r="A755" t="s">
        <v>68</v>
      </c>
      <c r="B755" t="s">
        <v>70</v>
      </c>
      <c r="C755">
        <v>13</v>
      </c>
      <c r="D755" t="s">
        <v>146</v>
      </c>
      <c r="E755" t="s">
        <v>119</v>
      </c>
      <c r="F755" t="s">
        <v>73</v>
      </c>
      <c r="G755">
        <v>31.9768903201082</v>
      </c>
      <c r="H755">
        <v>0</v>
      </c>
      <c r="I75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55" s="5" cm="1">
        <f t="array" ref="J755">MAX(IF((ProjectInfoTable[ProjectName]=OutputTable[[#This Row],[ProjectName]]),(ProjectInfoTable[ProjectName]=OutputTable[[#This Row],[ProjectName]])*ProjectInfoTable[NumberOfReplications]))</f>
        <v>50</v>
      </c>
      <c r="K755" s="5" cm="1">
        <f t="array" ref="K755">IFERROR(AVERAGE(IF((OutputTable[GroupByKey]=OutputTable[[#This Row],[GroupByKey]]),(OutputTable[GroupByKey]=OutputTable[[#This Row],[GroupByKey]])*OutputTable[RecordedValue])),0)</f>
        <v>131.6987252883157</v>
      </c>
      <c r="L755" s="5" cm="1">
        <f t="array" ref="L755">IFERROR(_xlfn.STDEV.S(IF((OutputTable[GroupByKey]=OutputTable[[#This Row],[GroupByKey]]),(OutputTable[GroupByKey]=OutputTable[[#This Row],[GroupByKey]])*OutputTable[RecordedValue])),0)</f>
        <v>195.03180772236345</v>
      </c>
      <c r="M755" s="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755" s="5" cm="1">
        <f t="array" ref="O755">MIN(IF((OutputTable[GroupByKey]=OutputTable[[#This Row],[GroupByKey]]),(OutputTable[GroupByKey]=OutputTable[[#This Row],[GroupByKey]])*OutputTable[RecordedValue]))</f>
        <v>10.054421984212899</v>
      </c>
      <c r="P755" s="5" cm="1">
        <f t="array" ref="P755">MAX(IF((OutputTable[GroupByKey]=OutputTable[[#This Row],[GroupByKey]]),(OutputTable[GroupByKey]=OutputTable[[#This Row],[GroupByKey]])*OutputTable[RecordedValue]))</f>
        <v>1200.8160491271699</v>
      </c>
    </row>
    <row r="756" spans="1:16" x14ac:dyDescent="0.25">
      <c r="A756" t="s">
        <v>68</v>
      </c>
      <c r="B756" t="s">
        <v>70</v>
      </c>
      <c r="C756">
        <v>13</v>
      </c>
      <c r="D756" t="s">
        <v>147</v>
      </c>
      <c r="E756" t="s">
        <v>121</v>
      </c>
      <c r="F756" t="s">
        <v>73</v>
      </c>
      <c r="G756">
        <v>145</v>
      </c>
      <c r="H756">
        <v>0</v>
      </c>
      <c r="I75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56" s="5" cm="1">
        <f t="array" ref="J756">MAX(IF((ProjectInfoTable[ProjectName]=OutputTable[[#This Row],[ProjectName]]),(ProjectInfoTable[ProjectName]=OutputTable[[#This Row],[ProjectName]])*ProjectInfoTable[NumberOfReplications]))</f>
        <v>50</v>
      </c>
      <c r="K756" s="5" cm="1">
        <f t="array" ref="K756">IFERROR(AVERAGE(IF((OutputTable[GroupByKey]=OutputTable[[#This Row],[GroupByKey]]),(OutputTable[GroupByKey]=OutputTable[[#This Row],[GroupByKey]])*OutputTable[RecordedValue])),0)</f>
        <v>145</v>
      </c>
      <c r="L756" s="5" cm="1">
        <f t="array" ref="L756">IFERROR(_xlfn.STDEV.S(IF((OutputTable[GroupByKey]=OutputTable[[#This Row],[GroupByKey]]),(OutputTable[GroupByKey]=OutputTable[[#This Row],[GroupByKey]])*OutputTable[RecordedValue])),0)</f>
        <v>0</v>
      </c>
      <c r="M756" s="5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6" s="5" cm="1">
        <f t="array" ref="O756">MIN(IF((OutputTable[GroupByKey]=OutputTable[[#This Row],[GroupByKey]]),(OutputTable[GroupByKey]=OutputTable[[#This Row],[GroupByKey]])*OutputTable[RecordedValue]))</f>
        <v>145</v>
      </c>
      <c r="P756" s="5" cm="1">
        <f t="array" ref="P756">MAX(IF((OutputTable[GroupByKey]=OutputTable[[#This Row],[GroupByKey]]),(OutputTable[GroupByKey]=OutputTable[[#This Row],[GroupByKey]])*OutputTable[RecordedValue]))</f>
        <v>145</v>
      </c>
    </row>
    <row r="757" spans="1:16" x14ac:dyDescent="0.25">
      <c r="A757" t="s">
        <v>68</v>
      </c>
      <c r="B757" t="s">
        <v>70</v>
      </c>
      <c r="C757">
        <v>13</v>
      </c>
      <c r="D757" t="s">
        <v>148</v>
      </c>
      <c r="E757" t="s">
        <v>123</v>
      </c>
      <c r="F757" t="s">
        <v>73</v>
      </c>
      <c r="G757">
        <v>142</v>
      </c>
      <c r="H757">
        <v>0</v>
      </c>
      <c r="I75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57" s="5" cm="1">
        <f t="array" ref="J757">MAX(IF((ProjectInfoTable[ProjectName]=OutputTable[[#This Row],[ProjectName]]),(ProjectInfoTable[ProjectName]=OutputTable[[#This Row],[ProjectName]])*ProjectInfoTable[NumberOfReplications]))</f>
        <v>50</v>
      </c>
      <c r="K757" s="5" cm="1">
        <f t="array" ref="K757">IFERROR(AVERAGE(IF((OutputTable[GroupByKey]=OutputTable[[#This Row],[GroupByKey]]),(OutputTable[GroupByKey]=OutputTable[[#This Row],[GroupByKey]])*OutputTable[RecordedValue])),0)</f>
        <v>143.58000000000001</v>
      </c>
      <c r="L757" s="5" cm="1">
        <f t="array" ref="L757">IFERROR(_xlfn.STDEV.S(IF((OutputTable[GroupByKey]=OutputTable[[#This Row],[GroupByKey]]),(OutputTable[GroupByKey]=OutputTable[[#This Row],[GroupByKey]])*OutputTable[RecordedValue])),0)</f>
        <v>0.67279496224666424</v>
      </c>
      <c r="M757" s="5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757" s="5" cm="1">
        <f t="array" ref="O757">MIN(IF((OutputTable[GroupByKey]=OutputTable[[#This Row],[GroupByKey]]),(OutputTable[GroupByKey]=OutputTable[[#This Row],[GroupByKey]])*OutputTable[RecordedValue]))</f>
        <v>142</v>
      </c>
      <c r="P757" s="5" cm="1">
        <f t="array" ref="P757">MAX(IF((OutputTable[GroupByKey]=OutputTable[[#This Row],[GroupByKey]]),(OutputTable[GroupByKey]=OutputTable[[#This Row],[GroupByKey]])*OutputTable[RecordedValue]))</f>
        <v>144</v>
      </c>
    </row>
    <row r="758" spans="1:16" x14ac:dyDescent="0.25">
      <c r="A758" t="s">
        <v>68</v>
      </c>
      <c r="B758" t="s">
        <v>70</v>
      </c>
      <c r="C758">
        <v>13</v>
      </c>
      <c r="D758" t="s">
        <v>149</v>
      </c>
      <c r="E758" t="s">
        <v>125</v>
      </c>
      <c r="F758" t="s">
        <v>73</v>
      </c>
      <c r="G758">
        <v>8.7123721410554396</v>
      </c>
      <c r="H758">
        <v>0</v>
      </c>
      <c r="I75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58" s="5" cm="1">
        <f t="array" ref="J758">MAX(IF((ProjectInfoTable[ProjectName]=OutputTable[[#This Row],[ProjectName]]),(ProjectInfoTable[ProjectName]=OutputTable[[#This Row],[ProjectName]])*ProjectInfoTable[NumberOfReplications]))</f>
        <v>50</v>
      </c>
      <c r="K758" s="5" cm="1">
        <f t="array" ref="K758">IFERROR(AVERAGE(IF((OutputTable[GroupByKey]=OutputTable[[#This Row],[GroupByKey]]),(OutputTable[GroupByKey]=OutputTable[[#This Row],[GroupByKey]])*OutputTable[RecordedValue])),0)</f>
        <v>8.9631102244031808</v>
      </c>
      <c r="L758" s="5" cm="1">
        <f t="array" ref="L758">IFERROR(_xlfn.STDEV.S(IF((OutputTable[GroupByKey]=OutputTable[[#This Row],[GroupByKey]]),(OutputTable[GroupByKey]=OutputTable[[#This Row],[GroupByKey]])*OutputTable[RecordedValue])),0)</f>
        <v>0.49581158155018401</v>
      </c>
      <c r="M758" s="5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758" s="5" cm="1">
        <f t="array" ref="O758">MIN(IF((OutputTable[GroupByKey]=OutputTable[[#This Row],[GroupByKey]]),(OutputTable[GroupByKey]=OutputTable[[#This Row],[GroupByKey]])*OutputTable[RecordedValue]))</f>
        <v>7.9225733441578896</v>
      </c>
      <c r="P758" s="5" cm="1">
        <f t="array" ref="P758">MAX(IF((OutputTable[GroupByKey]=OutputTable[[#This Row],[GroupByKey]]),(OutputTable[GroupByKey]=OutputTable[[#This Row],[GroupByKey]])*OutputTable[RecordedValue]))</f>
        <v>9.9777504987156593</v>
      </c>
    </row>
    <row r="759" spans="1:16" x14ac:dyDescent="0.25">
      <c r="A759" t="s">
        <v>68</v>
      </c>
      <c r="B759" t="s">
        <v>70</v>
      </c>
      <c r="C759">
        <v>13</v>
      </c>
      <c r="D759" t="s">
        <v>150</v>
      </c>
      <c r="E759" t="s">
        <v>127</v>
      </c>
      <c r="F759" t="s">
        <v>73</v>
      </c>
      <c r="G759">
        <v>554.71921878343505</v>
      </c>
      <c r="H759">
        <v>0</v>
      </c>
      <c r="I75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59" s="5" cm="1">
        <f t="array" ref="J759">MAX(IF((ProjectInfoTable[ProjectName]=OutputTable[[#This Row],[ProjectName]]),(ProjectInfoTable[ProjectName]=OutputTable[[#This Row],[ProjectName]])*ProjectInfoTable[NumberOfReplications]))</f>
        <v>50</v>
      </c>
      <c r="K759" s="5" cm="1">
        <f t="array" ref="K759">IFERROR(AVERAGE(IF((OutputTable[GroupByKey]=OutputTable[[#This Row],[GroupByKey]]),(OutputTable[GroupByKey]=OutputTable[[#This Row],[GroupByKey]])*OutputTable[RecordedValue])),0)</f>
        <v>669.48533875250666</v>
      </c>
      <c r="L759" s="5" cm="1">
        <f t="array" ref="L759">IFERROR(_xlfn.STDEV.S(IF((OutputTable[GroupByKey]=OutputTable[[#This Row],[GroupByKey]]),(OutputTable[GroupByKey]=OutputTable[[#This Row],[GroupByKey]])*OutputTable[RecordedValue])),0)</f>
        <v>209.81217768405702</v>
      </c>
      <c r="M759" s="5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759" s="5" cm="1">
        <f t="array" ref="O759">MIN(IF((OutputTable[GroupByKey]=OutputTable[[#This Row],[GroupByKey]]),(OutputTable[GroupByKey]=OutputTable[[#This Row],[GroupByKey]])*OutputTable[RecordedValue]))</f>
        <v>507.16931004698603</v>
      </c>
      <c r="P759" s="5" cm="1">
        <f t="array" ref="P759">MAX(IF((OutputTable[GroupByKey]=OutputTable[[#This Row],[GroupByKey]]),(OutputTable[GroupByKey]=OutputTable[[#This Row],[GroupByKey]])*OutputTable[RecordedValue]))</f>
        <v>1790.3663033289099</v>
      </c>
    </row>
    <row r="760" spans="1:16" x14ac:dyDescent="0.25">
      <c r="A760" t="s">
        <v>68</v>
      </c>
      <c r="B760" t="s">
        <v>70</v>
      </c>
      <c r="C760">
        <v>13</v>
      </c>
      <c r="D760" t="s">
        <v>151</v>
      </c>
      <c r="E760" t="s">
        <v>121</v>
      </c>
      <c r="F760" t="s">
        <v>87</v>
      </c>
      <c r="G760">
        <v>145</v>
      </c>
      <c r="H760">
        <v>0</v>
      </c>
      <c r="I760" s="5" t="str">
        <f>OutputTable[[#This Row],[ProjectName]]&amp;OutputTable[[#This Row],[Name]]&amp;OutputTable[[#This Row],[Type]]&amp;OutputTable[[#This Row],[Source]]</f>
        <v>Airport Security AnalysisEntity 1.NumberInNumber InEntity</v>
      </c>
      <c r="J760" s="5" cm="1">
        <f t="array" ref="J760">MAX(IF((ProjectInfoTable[ProjectName]=OutputTable[[#This Row],[ProjectName]]),(ProjectInfoTable[ProjectName]=OutputTable[[#This Row],[ProjectName]])*ProjectInfoTable[NumberOfReplications]))</f>
        <v>50</v>
      </c>
      <c r="K760" s="5" cm="1">
        <f t="array" ref="K760">IFERROR(AVERAGE(IF((OutputTable[GroupByKey]=OutputTable[[#This Row],[GroupByKey]]),(OutputTable[GroupByKey]=OutputTable[[#This Row],[GroupByKey]])*OutputTable[RecordedValue])),0)</f>
        <v>145</v>
      </c>
      <c r="L760" s="5" cm="1">
        <f t="array" ref="L760">IFERROR(_xlfn.STDEV.S(IF((OutputTable[GroupByKey]=OutputTable[[#This Row],[GroupByKey]]),(OutputTable[GroupByKey]=OutputTable[[#This Row],[GroupByKey]])*OutputTable[RecordedValue])),0)</f>
        <v>0</v>
      </c>
      <c r="M760" s="5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0" s="5" cm="1">
        <f t="array" ref="O760">MIN(IF((OutputTable[GroupByKey]=OutputTable[[#This Row],[GroupByKey]]),(OutputTable[GroupByKey]=OutputTable[[#This Row],[GroupByKey]])*OutputTable[RecordedValue]))</f>
        <v>145</v>
      </c>
      <c r="P760" s="5" cm="1">
        <f t="array" ref="P760">MAX(IF((OutputTable[GroupByKey]=OutputTable[[#This Row],[GroupByKey]]),(OutputTable[GroupByKey]=OutputTable[[#This Row],[GroupByKey]])*OutputTable[RecordedValue]))</f>
        <v>145</v>
      </c>
    </row>
    <row r="761" spans="1:16" x14ac:dyDescent="0.25">
      <c r="A761" t="s">
        <v>68</v>
      </c>
      <c r="B761" t="s">
        <v>70</v>
      </c>
      <c r="C761">
        <v>13</v>
      </c>
      <c r="D761" t="s">
        <v>152</v>
      </c>
      <c r="E761" t="s">
        <v>123</v>
      </c>
      <c r="F761" t="s">
        <v>87</v>
      </c>
      <c r="G761">
        <v>141</v>
      </c>
      <c r="H761">
        <v>0</v>
      </c>
      <c r="I76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61" s="5" cm="1">
        <f t="array" ref="J761">MAX(IF((ProjectInfoTable[ProjectName]=OutputTable[[#This Row],[ProjectName]]),(ProjectInfoTable[ProjectName]=OutputTable[[#This Row],[ProjectName]])*ProjectInfoTable[NumberOfReplications]))</f>
        <v>50</v>
      </c>
      <c r="K761" s="5" cm="1">
        <f t="array" ref="K761">IFERROR(AVERAGE(IF((OutputTable[GroupByKey]=OutputTable[[#This Row],[GroupByKey]]),(OutputTable[GroupByKey]=OutputTable[[#This Row],[GroupByKey]])*OutputTable[RecordedValue])),0)</f>
        <v>141.38</v>
      </c>
      <c r="L761" s="5" cm="1">
        <f t="array" ref="L761">IFERROR(_xlfn.STDEV.S(IF((OutputTable[GroupByKey]=OutputTable[[#This Row],[GroupByKey]]),(OutputTable[GroupByKey]=OutputTable[[#This Row],[GroupByKey]])*OutputTable[RecordedValue])),0)</f>
        <v>1.9988772358705846</v>
      </c>
      <c r="M761" s="5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761" s="5" cm="1">
        <f t="array" ref="O761">MIN(IF((OutputTable[GroupByKey]=OutputTable[[#This Row],[GroupByKey]]),(OutputTable[GroupByKey]=OutputTable[[#This Row],[GroupByKey]])*OutputTable[RecordedValue]))</f>
        <v>134</v>
      </c>
      <c r="P761" s="5" cm="1">
        <f t="array" ref="P761">MAX(IF((OutputTable[GroupByKey]=OutputTable[[#This Row],[GroupByKey]]),(OutputTable[GroupByKey]=OutputTable[[#This Row],[GroupByKey]])*OutputTable[RecordedValue]))</f>
        <v>144</v>
      </c>
    </row>
    <row r="762" spans="1:16" x14ac:dyDescent="0.25">
      <c r="A762" t="s">
        <v>68</v>
      </c>
      <c r="B762" t="s">
        <v>70</v>
      </c>
      <c r="C762">
        <v>13</v>
      </c>
      <c r="D762" t="s">
        <v>153</v>
      </c>
      <c r="E762" t="s">
        <v>113</v>
      </c>
      <c r="F762" t="s">
        <v>73</v>
      </c>
      <c r="G762">
        <v>1.69978864172091</v>
      </c>
      <c r="H762">
        <v>0</v>
      </c>
      <c r="I762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762" s="5" cm="1">
        <f t="array" ref="J762">MAX(IF((ProjectInfoTable[ProjectName]=OutputTable[[#This Row],[ProjectName]]),(ProjectInfoTable[ProjectName]=OutputTable[[#This Row],[ProjectName]])*ProjectInfoTable[NumberOfReplications]))</f>
        <v>50</v>
      </c>
      <c r="K762" s="5" cm="1">
        <f t="array" ref="K762">IFERROR(AVERAGE(IF((OutputTable[GroupByKey]=OutputTable[[#This Row],[GroupByKey]]),(OutputTable[GroupByKey]=OutputTable[[#This Row],[GroupByKey]])*OutputTable[RecordedValue])),0)</f>
        <v>1.713056712445395</v>
      </c>
      <c r="L762" s="5" cm="1">
        <f t="array" ref="L762">IFERROR(_xlfn.STDEV.S(IF((OutputTable[GroupByKey]=OutputTable[[#This Row],[GroupByKey]]),(OutputTable[GroupByKey]=OutputTable[[#This Row],[GroupByKey]])*OutputTable[RecordedValue])),0)</f>
        <v>0.74877386075301833</v>
      </c>
      <c r="M762" s="5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762" s="5" cm="1">
        <f t="array" ref="O762">MIN(IF((OutputTable[GroupByKey]=OutputTable[[#This Row],[GroupByKey]]),(OutputTable[GroupByKey]=OutputTable[[#This Row],[GroupByKey]])*OutputTable[RecordedValue]))</f>
        <v>0.396443199122197</v>
      </c>
      <c r="P762" s="5" cm="1">
        <f t="array" ref="P762">MAX(IF((OutputTable[GroupByKey]=OutputTable[[#This Row],[GroupByKey]]),(OutputTable[GroupByKey]=OutputTable[[#This Row],[GroupByKey]])*OutputTable[RecordedValue]))</f>
        <v>4.3293745592479498</v>
      </c>
    </row>
    <row r="763" spans="1:16" x14ac:dyDescent="0.25">
      <c r="A763" t="s">
        <v>68</v>
      </c>
      <c r="B763" t="s">
        <v>70</v>
      </c>
      <c r="C763">
        <v>13</v>
      </c>
      <c r="D763" t="s">
        <v>154</v>
      </c>
      <c r="E763" t="s">
        <v>115</v>
      </c>
      <c r="F763" t="s">
        <v>73</v>
      </c>
      <c r="G763">
        <v>50.9936592516273</v>
      </c>
      <c r="H763">
        <v>0</v>
      </c>
      <c r="I763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763" s="5" cm="1">
        <f t="array" ref="J763">MAX(IF((ProjectInfoTable[ProjectName]=OutputTable[[#This Row],[ProjectName]]),(ProjectInfoTable[ProjectName]=OutputTable[[#This Row],[ProjectName]])*ProjectInfoTable[NumberOfReplications]))</f>
        <v>50</v>
      </c>
      <c r="K763" s="5" cm="1">
        <f t="array" ref="K763">IFERROR(AVERAGE(IF((OutputTable[GroupByKey]=OutputTable[[#This Row],[GroupByKey]]),(OutputTable[GroupByKey]=OutputTable[[#This Row],[GroupByKey]])*OutputTable[RecordedValue])),0)</f>
        <v>51.391701373361848</v>
      </c>
      <c r="L763" s="5" cm="1">
        <f t="array" ref="L763">IFERROR(_xlfn.STDEV.S(IF((OutputTable[GroupByKey]=OutputTable[[#This Row],[GroupByKey]]),(OutputTable[GroupByKey]=OutputTable[[#This Row],[GroupByKey]])*OutputTable[RecordedValue])),0)</f>
        <v>22.463215822590577</v>
      </c>
      <c r="M763" s="5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763" s="5" cm="1">
        <f t="array" ref="O763">MIN(IF((OutputTable[GroupByKey]=OutputTable[[#This Row],[GroupByKey]]),(OutputTable[GroupByKey]=OutputTable[[#This Row],[GroupByKey]])*OutputTable[RecordedValue]))</f>
        <v>11.8932959736659</v>
      </c>
      <c r="P763" s="5" cm="1">
        <f t="array" ref="P763">MAX(IF((OutputTable[GroupByKey]=OutputTable[[#This Row],[GroupByKey]]),(OutputTable[GroupByKey]=OutputTable[[#This Row],[GroupByKey]])*OutputTable[RecordedValue]))</f>
        <v>129.881236777438</v>
      </c>
    </row>
    <row r="764" spans="1:16" x14ac:dyDescent="0.25">
      <c r="A764" t="s">
        <v>68</v>
      </c>
      <c r="B764" t="s">
        <v>70</v>
      </c>
      <c r="C764">
        <v>13</v>
      </c>
      <c r="D764" t="s">
        <v>155</v>
      </c>
      <c r="E764" t="s">
        <v>117</v>
      </c>
      <c r="F764" t="s">
        <v>73</v>
      </c>
      <c r="G764">
        <v>0</v>
      </c>
      <c r="H764">
        <v>0</v>
      </c>
      <c r="I764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764" s="5" cm="1">
        <f t="array" ref="J764">MAX(IF((ProjectInfoTable[ProjectName]=OutputTable[[#This Row],[ProjectName]]),(ProjectInfoTable[ProjectName]=OutputTable[[#This Row],[ProjectName]])*ProjectInfoTable[NumberOfReplications]))</f>
        <v>50</v>
      </c>
      <c r="K764" s="5" cm="1">
        <f t="array" ref="K764">IFERROR(AVERAGE(IF((OutputTable[GroupByKey]=OutputTable[[#This Row],[GroupByKey]]),(OutputTable[GroupByKey]=OutputTable[[#This Row],[GroupByKey]])*OutputTable[RecordedValue])),0)</f>
        <v>0</v>
      </c>
      <c r="L764" s="5" cm="1">
        <f t="array" ref="L764">IFERROR(_xlfn.STDEV.S(IF((OutputTable[GroupByKey]=OutputTable[[#This Row],[GroupByKey]]),(OutputTable[GroupByKey]=OutputTable[[#This Row],[GroupByKey]])*OutputTable[RecordedValue])),0)</f>
        <v>0</v>
      </c>
      <c r="M764" s="5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4" s="5" cm="1">
        <f t="array" ref="O764">MIN(IF((OutputTable[GroupByKey]=OutputTable[[#This Row],[GroupByKey]]),(OutputTable[GroupByKey]=OutputTable[[#This Row],[GroupByKey]])*OutputTable[RecordedValue]))</f>
        <v>0</v>
      </c>
      <c r="P764" s="5" cm="1">
        <f t="array" ref="P764">MAX(IF((OutputTable[GroupByKey]=OutputTable[[#This Row],[GroupByKey]]),(OutputTable[GroupByKey]=OutputTable[[#This Row],[GroupByKey]])*OutputTable[RecordedValue]))</f>
        <v>0</v>
      </c>
    </row>
    <row r="765" spans="1:16" x14ac:dyDescent="0.25">
      <c r="A765" t="s">
        <v>68</v>
      </c>
      <c r="B765" t="s">
        <v>70</v>
      </c>
      <c r="C765">
        <v>13</v>
      </c>
      <c r="D765" t="s">
        <v>156</v>
      </c>
      <c r="E765" t="s">
        <v>119</v>
      </c>
      <c r="F765" t="s">
        <v>73</v>
      </c>
      <c r="G765">
        <v>0</v>
      </c>
      <c r="H765">
        <v>0</v>
      </c>
      <c r="I765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765" s="5" cm="1">
        <f t="array" ref="J765">MAX(IF((ProjectInfoTable[ProjectName]=OutputTable[[#This Row],[ProjectName]]),(ProjectInfoTable[ProjectName]=OutputTable[[#This Row],[ProjectName]])*ProjectInfoTable[NumberOfReplications]))</f>
        <v>50</v>
      </c>
      <c r="K765" s="5" cm="1">
        <f t="array" ref="K765">IFERROR(AVERAGE(IF((OutputTable[GroupByKey]=OutputTable[[#This Row],[GroupByKey]]),(OutputTable[GroupByKey]=OutputTable[[#This Row],[GroupByKey]])*OutputTable[RecordedValue])),0)</f>
        <v>10.739644005751</v>
      </c>
      <c r="L765" s="5" cm="1">
        <f t="array" ref="L765">IFERROR(_xlfn.STDEV.S(IF((OutputTable[GroupByKey]=OutputTable[[#This Row],[GroupByKey]]),(OutputTable[GroupByKey]=OutputTable[[#This Row],[GroupByKey]])*OutputTable[RecordedValue])),0)</f>
        <v>15.385582994074571</v>
      </c>
      <c r="M765" s="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765" s="5" cm="1">
        <f t="array" ref="O765">MIN(IF((OutputTable[GroupByKey]=OutputTable[[#This Row],[GroupByKey]]),(OutputTable[GroupByKey]=OutputTable[[#This Row],[GroupByKey]])*OutputTable[RecordedValue]))</f>
        <v>0</v>
      </c>
      <c r="P765" s="5" cm="1">
        <f t="array" ref="P765">MAX(IF((OutputTable[GroupByKey]=OutputTable[[#This Row],[GroupByKey]]),(OutputTable[GroupByKey]=OutputTable[[#This Row],[GroupByKey]])*OutputTable[RecordedValue]))</f>
        <v>76.907804000367904</v>
      </c>
    </row>
    <row r="766" spans="1:16" x14ac:dyDescent="0.25">
      <c r="A766" t="s">
        <v>68</v>
      </c>
      <c r="B766" t="s">
        <v>70</v>
      </c>
      <c r="C766">
        <v>13</v>
      </c>
      <c r="D766" t="s">
        <v>157</v>
      </c>
      <c r="E766" t="s">
        <v>121</v>
      </c>
      <c r="F766" t="s">
        <v>73</v>
      </c>
      <c r="G766">
        <v>6</v>
      </c>
      <c r="H766">
        <v>0</v>
      </c>
      <c r="I766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766" s="5" cm="1">
        <f t="array" ref="J766">MAX(IF((ProjectInfoTable[ProjectName]=OutputTable[[#This Row],[ProjectName]]),(ProjectInfoTable[ProjectName]=OutputTable[[#This Row],[ProjectName]])*ProjectInfoTable[NumberOfReplications]))</f>
        <v>50</v>
      </c>
      <c r="K766" s="5" cm="1">
        <f t="array" ref="K766">IFERROR(AVERAGE(IF((OutputTable[GroupByKey]=OutputTable[[#This Row],[GroupByKey]]),(OutputTable[GroupByKey]=OutputTable[[#This Row],[GroupByKey]])*OutputTable[RecordedValue])),0)</f>
        <v>6.74</v>
      </c>
      <c r="L766" s="5" cm="1">
        <f t="array" ref="L766">IFERROR(_xlfn.STDEV.S(IF((OutputTable[GroupByKey]=OutputTable[[#This Row],[GroupByKey]]),(OutputTable[GroupByKey]=OutputTable[[#This Row],[GroupByKey]])*OutputTable[RecordedValue])),0)</f>
        <v>2.6711611783672518</v>
      </c>
      <c r="M766" s="5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766" s="5" cm="1">
        <f t="array" ref="O766">MIN(IF((OutputTable[GroupByKey]=OutputTable[[#This Row],[GroupByKey]]),(OutputTable[GroupByKey]=OutputTable[[#This Row],[GroupByKey]])*OutputTable[RecordedValue]))</f>
        <v>2</v>
      </c>
      <c r="P766" s="5" cm="1">
        <f t="array" ref="P766">MAX(IF((OutputTable[GroupByKey]=OutputTable[[#This Row],[GroupByKey]]),(OutputTable[GroupByKey]=OutputTable[[#This Row],[GroupByKey]])*OutputTable[RecordedValue]))</f>
        <v>16</v>
      </c>
    </row>
    <row r="767" spans="1:16" x14ac:dyDescent="0.25">
      <c r="A767" t="s">
        <v>68</v>
      </c>
      <c r="B767" t="s">
        <v>70</v>
      </c>
      <c r="C767">
        <v>13</v>
      </c>
      <c r="D767" t="s">
        <v>158</v>
      </c>
      <c r="E767" t="s">
        <v>123</v>
      </c>
      <c r="F767" t="s">
        <v>73</v>
      </c>
      <c r="G767">
        <v>6</v>
      </c>
      <c r="H767">
        <v>0</v>
      </c>
      <c r="I767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767" s="5" cm="1">
        <f t="array" ref="J767">MAX(IF((ProjectInfoTable[ProjectName]=OutputTable[[#This Row],[ProjectName]]),(ProjectInfoTable[ProjectName]=OutputTable[[#This Row],[ProjectName]])*ProjectInfoTable[NumberOfReplications]))</f>
        <v>50</v>
      </c>
      <c r="K767" s="5" cm="1">
        <f t="array" ref="K767">IFERROR(AVERAGE(IF((OutputTable[GroupByKey]=OutputTable[[#This Row],[GroupByKey]]),(OutputTable[GroupByKey]=OutputTable[[#This Row],[GroupByKey]])*OutputTable[RecordedValue])),0)</f>
        <v>6.66</v>
      </c>
      <c r="L767" s="5" cm="1">
        <f t="array" ref="L767">IFERROR(_xlfn.STDEV.S(IF((OutputTable[GroupByKey]=OutputTable[[#This Row],[GroupByKey]]),(OutputTable[GroupByKey]=OutputTable[[#This Row],[GroupByKey]])*OutputTable[RecordedValue])),0)</f>
        <v>2.6233644078409171</v>
      </c>
      <c r="M767" s="5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767" s="5" cm="1">
        <f t="array" ref="O767">MIN(IF((OutputTable[GroupByKey]=OutputTable[[#This Row],[GroupByKey]]),(OutputTable[GroupByKey]=OutputTable[[#This Row],[GroupByKey]])*OutputTable[RecordedValue]))</f>
        <v>2</v>
      </c>
      <c r="P767" s="5" cm="1">
        <f t="array" ref="P767">MAX(IF((OutputTable[GroupByKey]=OutputTable[[#This Row],[GroupByKey]]),(OutputTable[GroupByKey]=OutputTable[[#This Row],[GroupByKey]])*OutputTable[RecordedValue]))</f>
        <v>16</v>
      </c>
    </row>
    <row r="768" spans="1:16" x14ac:dyDescent="0.25">
      <c r="A768" t="s">
        <v>68</v>
      </c>
      <c r="B768" t="s">
        <v>70</v>
      </c>
      <c r="C768">
        <v>13</v>
      </c>
      <c r="D768" t="s">
        <v>159</v>
      </c>
      <c r="E768" t="s">
        <v>125</v>
      </c>
      <c r="F768" t="s">
        <v>73</v>
      </c>
      <c r="G768">
        <v>1.69978864172091</v>
      </c>
      <c r="H768">
        <v>0</v>
      </c>
      <c r="I768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768" s="5" cm="1">
        <f t="array" ref="J768">MAX(IF((ProjectInfoTable[ProjectName]=OutputTable[[#This Row],[ProjectName]]),(ProjectInfoTable[ProjectName]=OutputTable[[#This Row],[ProjectName]])*ProjectInfoTable[NumberOfReplications]))</f>
        <v>50</v>
      </c>
      <c r="K768" s="5" cm="1">
        <f t="array" ref="K768">IFERROR(AVERAGE(IF((OutputTable[GroupByKey]=OutputTable[[#This Row],[GroupByKey]]),(OutputTable[GroupByKey]=OutputTable[[#This Row],[GroupByKey]])*OutputTable[RecordedValue])),0)</f>
        <v>1.713056712445395</v>
      </c>
      <c r="L768" s="5" cm="1">
        <f t="array" ref="L768">IFERROR(_xlfn.STDEV.S(IF((OutputTable[GroupByKey]=OutputTable[[#This Row],[GroupByKey]]),(OutputTable[GroupByKey]=OutputTable[[#This Row],[GroupByKey]])*OutputTable[RecordedValue])),0)</f>
        <v>0.74877386075301833</v>
      </c>
      <c r="M768" s="5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768" s="5" cm="1">
        <f t="array" ref="O768">MIN(IF((OutputTable[GroupByKey]=OutputTable[[#This Row],[GroupByKey]]),(OutputTable[GroupByKey]=OutputTable[[#This Row],[GroupByKey]])*OutputTable[RecordedValue]))</f>
        <v>0.396443199122197</v>
      </c>
      <c r="P768" s="5" cm="1">
        <f t="array" ref="P768">MAX(IF((OutputTable[GroupByKey]=OutputTable[[#This Row],[GroupByKey]]),(OutputTable[GroupByKey]=OutputTable[[#This Row],[GroupByKey]])*OutputTable[RecordedValue]))</f>
        <v>4.3293745592479498</v>
      </c>
    </row>
    <row r="769" spans="1:16" x14ac:dyDescent="0.25">
      <c r="A769" t="s">
        <v>68</v>
      </c>
      <c r="B769" t="s">
        <v>70</v>
      </c>
      <c r="C769">
        <v>13</v>
      </c>
      <c r="D769" t="s">
        <v>160</v>
      </c>
      <c r="E769" t="s">
        <v>127</v>
      </c>
      <c r="F769" t="s">
        <v>73</v>
      </c>
      <c r="G769">
        <v>50.9936592516273</v>
      </c>
      <c r="H769">
        <v>0</v>
      </c>
      <c r="I769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769" s="5" cm="1">
        <f t="array" ref="J769">MAX(IF((ProjectInfoTable[ProjectName]=OutputTable[[#This Row],[ProjectName]]),(ProjectInfoTable[ProjectName]=OutputTable[[#This Row],[ProjectName]])*ProjectInfoTable[NumberOfReplications]))</f>
        <v>50</v>
      </c>
      <c r="K769" s="5" cm="1">
        <f t="array" ref="K769">IFERROR(AVERAGE(IF((OutputTable[GroupByKey]=OutputTable[[#This Row],[GroupByKey]]),(OutputTable[GroupByKey]=OutputTable[[#This Row],[GroupByKey]])*OutputTable[RecordedValue])),0)</f>
        <v>62.131345379112837</v>
      </c>
      <c r="L769" s="5" cm="1">
        <f t="array" ref="L769">IFERROR(_xlfn.STDEV.S(IF((OutputTable[GroupByKey]=OutputTable[[#This Row],[GroupByKey]]),(OutputTable[GroupByKey]=OutputTable[[#This Row],[GroupByKey]])*OutputTable[RecordedValue])),0)</f>
        <v>32.520844078842771</v>
      </c>
      <c r="M769" s="5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769" s="5" cm="1">
        <f t="array" ref="O769">MIN(IF((OutputTable[GroupByKey]=OutputTable[[#This Row],[GroupByKey]]),(OutputTable[GroupByKey]=OutputTable[[#This Row],[GroupByKey]])*OutputTable[RecordedValue]))</f>
        <v>13.9204055285142</v>
      </c>
      <c r="P769" s="5" cm="1">
        <f t="array" ref="P769">MAX(IF((OutputTable[GroupByKey]=OutputTable[[#This Row],[GroupByKey]]),(OutputTable[GroupByKey]=OutputTable[[#This Row],[GroupByKey]])*OutputTable[RecordedValue]))</f>
        <v>182.68949067350201</v>
      </c>
    </row>
    <row r="770" spans="1:16" x14ac:dyDescent="0.25">
      <c r="A770" t="s">
        <v>68</v>
      </c>
      <c r="B770" t="s">
        <v>70</v>
      </c>
      <c r="C770">
        <v>13</v>
      </c>
      <c r="D770" t="s">
        <v>161</v>
      </c>
      <c r="E770" t="s">
        <v>137</v>
      </c>
      <c r="F770" t="s">
        <v>107</v>
      </c>
      <c r="G770">
        <v>0.84989432086045402</v>
      </c>
      <c r="H770">
        <v>0</v>
      </c>
      <c r="I77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70" s="5" cm="1">
        <f t="array" ref="J770">MAX(IF((ProjectInfoTable[ProjectName]=OutputTable[[#This Row],[ProjectName]]),(ProjectInfoTable[ProjectName]=OutputTable[[#This Row],[ProjectName]])*ProjectInfoTable[NumberOfReplications]))</f>
        <v>50</v>
      </c>
      <c r="K770" s="5" cm="1">
        <f t="array" ref="K770">IFERROR(AVERAGE(IF((OutputTable[GroupByKey]=OutputTable[[#This Row],[GroupByKey]]),(OutputTable[GroupByKey]=OutputTable[[#This Row],[GroupByKey]])*OutputTable[RecordedValue])),0)</f>
        <v>0.85652835622269752</v>
      </c>
      <c r="L770" s="5" cm="1">
        <f t="array" ref="L770">IFERROR(_xlfn.STDEV.S(IF((OutputTable[GroupByKey]=OutputTable[[#This Row],[GroupByKey]]),(OutputTable[GroupByKey]=OutputTable[[#This Row],[GroupByKey]])*OutputTable[RecordedValue])),0)</f>
        <v>0.37438693037650955</v>
      </c>
      <c r="M770" s="5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770" s="5" cm="1">
        <f t="array" ref="O770">MIN(IF((OutputTable[GroupByKey]=OutputTable[[#This Row],[GroupByKey]]),(OutputTable[GroupByKey]=OutputTable[[#This Row],[GroupByKey]])*OutputTable[RecordedValue]))</f>
        <v>0.198221599561099</v>
      </c>
      <c r="P770" s="5" cm="1">
        <f t="array" ref="P770">MAX(IF((OutputTable[GroupByKey]=OutputTable[[#This Row],[GroupByKey]]),(OutputTable[GroupByKey]=OutputTable[[#This Row],[GroupByKey]])*OutputTable[RecordedValue]))</f>
        <v>2.16468727962397</v>
      </c>
    </row>
    <row r="771" spans="1:16" x14ac:dyDescent="0.25">
      <c r="A771" t="s">
        <v>68</v>
      </c>
      <c r="B771" t="s">
        <v>70</v>
      </c>
      <c r="C771">
        <v>13</v>
      </c>
      <c r="D771" t="s">
        <v>162</v>
      </c>
      <c r="E771" t="s">
        <v>139</v>
      </c>
      <c r="F771" t="s">
        <v>107</v>
      </c>
      <c r="G771">
        <v>11.1501056791395</v>
      </c>
      <c r="H771">
        <v>0</v>
      </c>
      <c r="I77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71" s="5" cm="1">
        <f t="array" ref="J771">MAX(IF((ProjectInfoTable[ProjectName]=OutputTable[[#This Row],[ProjectName]]),(ProjectInfoTable[ProjectName]=OutputTable[[#This Row],[ProjectName]])*ProjectInfoTable[NumberOfReplications]))</f>
        <v>50</v>
      </c>
      <c r="K771" s="5" cm="1">
        <f t="array" ref="K771">IFERROR(AVERAGE(IF((OutputTable[GroupByKey]=OutputTable[[#This Row],[GroupByKey]]),(OutputTable[GroupByKey]=OutputTable[[#This Row],[GroupByKey]])*OutputTable[RecordedValue])),0)</f>
        <v>11.137209966710371</v>
      </c>
      <c r="L771" s="5" cm="1">
        <f t="array" ref="L771">IFERROR(_xlfn.STDEV.S(IF((OutputTable[GroupByKey]=OutputTable[[#This Row],[GroupByKey]]),(OutputTable[GroupByKey]=OutputTable[[#This Row],[GroupByKey]])*OutputTable[RecordedValue])),0)</f>
        <v>0.38257169656624557</v>
      </c>
      <c r="M771" s="5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771" s="5" cm="1">
        <f t="array" ref="O771">MIN(IF((OutputTable[GroupByKey]=OutputTable[[#This Row],[GroupByKey]]),(OutputTable[GroupByKey]=OutputTable[[#This Row],[GroupByKey]])*OutputTable[RecordedValue]))</f>
        <v>9.8353127203760309</v>
      </c>
      <c r="P771" s="5" cm="1">
        <f t="array" ref="P771">MAX(IF((OutputTable[GroupByKey]=OutputTable[[#This Row],[GroupByKey]]),(OutputTable[GroupByKey]=OutputTable[[#This Row],[GroupByKey]])*OutputTable[RecordedValue]))</f>
        <v>11.8017784004389</v>
      </c>
    </row>
    <row r="772" spans="1:16" x14ac:dyDescent="0.25">
      <c r="A772" t="s">
        <v>68</v>
      </c>
      <c r="B772" t="s">
        <v>70</v>
      </c>
      <c r="C772">
        <v>13</v>
      </c>
      <c r="D772" t="s">
        <v>163</v>
      </c>
      <c r="E772" t="s">
        <v>164</v>
      </c>
      <c r="F772" t="s">
        <v>107</v>
      </c>
      <c r="G772">
        <v>6</v>
      </c>
      <c r="H772">
        <v>0</v>
      </c>
      <c r="I77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72" s="5" cm="1">
        <f t="array" ref="J772">MAX(IF((ProjectInfoTable[ProjectName]=OutputTable[[#This Row],[ProjectName]]),(ProjectInfoTable[ProjectName]=OutputTable[[#This Row],[ProjectName]])*ProjectInfoTable[NumberOfReplications]))</f>
        <v>50</v>
      </c>
      <c r="K772" s="5" cm="1">
        <f t="array" ref="K772">IFERROR(AVERAGE(IF((OutputTable[GroupByKey]=OutputTable[[#This Row],[GroupByKey]]),(OutputTable[GroupByKey]=OutputTable[[#This Row],[GroupByKey]])*OutputTable[RecordedValue])),0)</f>
        <v>6.72</v>
      </c>
      <c r="L772" s="5" cm="1">
        <f t="array" ref="L772">IFERROR(_xlfn.STDEV.S(IF((OutputTable[GroupByKey]=OutputTable[[#This Row],[GroupByKey]]),(OutputTable[GroupByKey]=OutputTable[[#This Row],[GroupByKey]])*OutputTable[RecordedValue])),0)</f>
        <v>2.6729178430917711</v>
      </c>
      <c r="M772" s="5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772" s="5" cm="1">
        <f t="array" ref="O772">MIN(IF((OutputTable[GroupByKey]=OutputTable[[#This Row],[GroupByKey]]),(OutputTable[GroupByKey]=OutputTable[[#This Row],[GroupByKey]])*OutputTable[RecordedValue]))</f>
        <v>2</v>
      </c>
      <c r="P772" s="5" cm="1">
        <f t="array" ref="P772">MAX(IF((OutputTable[GroupByKey]=OutputTable[[#This Row],[GroupByKey]]),(OutputTable[GroupByKey]=OutputTable[[#This Row],[GroupByKey]])*OutputTable[RecordedValue]))</f>
        <v>16</v>
      </c>
    </row>
    <row r="773" spans="1:16" x14ac:dyDescent="0.25">
      <c r="A773" t="s">
        <v>68</v>
      </c>
      <c r="B773" t="s">
        <v>70</v>
      </c>
      <c r="C773">
        <v>13</v>
      </c>
      <c r="D773" t="s">
        <v>165</v>
      </c>
      <c r="E773" t="s">
        <v>166</v>
      </c>
      <c r="F773" t="s">
        <v>107</v>
      </c>
      <c r="G773">
        <v>7.0824526738371196E-2</v>
      </c>
      <c r="H773">
        <v>0</v>
      </c>
      <c r="I77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73" s="5" cm="1">
        <f t="array" ref="J773">MAX(IF((ProjectInfoTable[ProjectName]=OutputTable[[#This Row],[ProjectName]]),(ProjectInfoTable[ProjectName]=OutputTable[[#This Row],[ProjectName]])*ProjectInfoTable[NumberOfReplications]))</f>
        <v>50</v>
      </c>
      <c r="K773" s="5" cm="1">
        <f t="array" ref="K773">IFERROR(AVERAGE(IF((OutputTable[GroupByKey]=OutputTable[[#This Row],[GroupByKey]]),(OutputTable[GroupByKey]=OutputTable[[#This Row],[GroupByKey]])*OutputTable[RecordedValue])),0)</f>
        <v>7.1899169440802421E-2</v>
      </c>
      <c r="L773" s="5" cm="1">
        <f t="array" ref="L773">IFERROR(_xlfn.STDEV.S(IF((OutputTable[GroupByKey]=OutputTable[[#This Row],[GroupByKey]]),(OutputTable[GroupByKey]=OutputTable[[#This Row],[GroupByKey]])*OutputTable[RecordedValue])),0)</f>
        <v>3.1880974713854024E-2</v>
      </c>
      <c r="M773" s="5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773" s="5" cm="1">
        <f t="array" ref="O773">MIN(IF((OutputTable[GroupByKey]=OutputTable[[#This Row],[GroupByKey]]),(OutputTable[GroupByKey]=OutputTable[[#This Row],[GroupByKey]])*OutputTable[RecordedValue]))</f>
        <v>1.6518466630091499E-2</v>
      </c>
      <c r="P773" s="5" cm="1">
        <f t="array" ref="P773">MAX(IF((OutputTable[GroupByKey]=OutputTable[[#This Row],[GroupByKey]]),(OutputTable[GroupByKey]=OutputTable[[#This Row],[GroupByKey]])*OutputTable[RecordedValue]))</f>
        <v>0.18039060663533099</v>
      </c>
    </row>
    <row r="774" spans="1:16" x14ac:dyDescent="0.25">
      <c r="A774" t="s">
        <v>68</v>
      </c>
      <c r="B774" t="s">
        <v>70</v>
      </c>
      <c r="C774">
        <v>13</v>
      </c>
      <c r="D774" t="s">
        <v>167</v>
      </c>
      <c r="E774" t="s">
        <v>142</v>
      </c>
      <c r="F774" t="s">
        <v>107</v>
      </c>
      <c r="G774">
        <v>0</v>
      </c>
      <c r="H774">
        <v>0</v>
      </c>
      <c r="I77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74" s="5" cm="1">
        <f t="array" ref="J774">MAX(IF((ProjectInfoTable[ProjectName]=OutputTable[[#This Row],[ProjectName]]),(ProjectInfoTable[ProjectName]=OutputTable[[#This Row],[ProjectName]])*ProjectInfoTable[NumberOfReplications]))</f>
        <v>50</v>
      </c>
      <c r="K774" s="5" cm="1">
        <f t="array" ref="K774">IFERROR(AVERAGE(IF((OutputTable[GroupByKey]=OutputTable[[#This Row],[GroupByKey]]),(OutputTable[GroupByKey]=OutputTable[[#This Row],[GroupByKey]])*OutputTable[RecordedValue])),0)</f>
        <v>0</v>
      </c>
      <c r="L774" s="5" cm="1">
        <f t="array" ref="L774">IFERROR(_xlfn.STDEV.S(IF((OutputTable[GroupByKey]=OutputTable[[#This Row],[GroupByKey]]),(OutputTable[GroupByKey]=OutputTable[[#This Row],[GroupByKey]])*OutputTable[RecordedValue])),0)</f>
        <v>0</v>
      </c>
      <c r="M774" s="5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4" s="5" cm="1">
        <f t="array" ref="O774">MIN(IF((OutputTable[GroupByKey]=OutputTable[[#This Row],[GroupByKey]]),(OutputTable[GroupByKey]=OutputTable[[#This Row],[GroupByKey]])*OutputTable[RecordedValue]))</f>
        <v>0</v>
      </c>
      <c r="P774" s="5" cm="1">
        <f t="array" ref="P774">MAX(IF((OutputTable[GroupByKey]=OutputTable[[#This Row],[GroupByKey]]),(OutputTable[GroupByKey]=OutputTable[[#This Row],[GroupByKey]])*OutputTable[RecordedValue]))</f>
        <v>0</v>
      </c>
    </row>
    <row r="775" spans="1:16" x14ac:dyDescent="0.25">
      <c r="A775" t="s">
        <v>68</v>
      </c>
      <c r="B775" t="s">
        <v>70</v>
      </c>
      <c r="C775">
        <v>13</v>
      </c>
      <c r="D775" t="s">
        <v>168</v>
      </c>
      <c r="E775" t="s">
        <v>123</v>
      </c>
      <c r="F775" t="s">
        <v>129</v>
      </c>
      <c r="G775">
        <v>141</v>
      </c>
      <c r="H775">
        <v>0</v>
      </c>
      <c r="I775" s="5" t="str">
        <f>OutputTable[[#This Row],[ProjectName]]&amp;OutputTable[[#This Row],[Name]]&amp;OutputTable[[#This Row],[Type]]&amp;OutputTable[[#This Row],[Source]]</f>
        <v>Airport Security AnalysisSystem.NumberOutNumber OutSystem</v>
      </c>
      <c r="J775" s="5" cm="1">
        <f t="array" ref="J775">MAX(IF((ProjectInfoTable[ProjectName]=OutputTable[[#This Row],[ProjectName]]),(ProjectInfoTable[ProjectName]=OutputTable[[#This Row],[ProjectName]])*ProjectInfoTable[NumberOfReplications]))</f>
        <v>50</v>
      </c>
      <c r="K775" s="5" cm="1">
        <f t="array" ref="K775">IFERROR(AVERAGE(IF((OutputTable[GroupByKey]=OutputTable[[#This Row],[GroupByKey]]),(OutputTable[GroupByKey]=OutputTable[[#This Row],[GroupByKey]])*OutputTable[RecordedValue])),0)</f>
        <v>141.38</v>
      </c>
      <c r="L775" s="5" cm="1">
        <f t="array" ref="L775">IFERROR(_xlfn.STDEV.S(IF((OutputTable[GroupByKey]=OutputTable[[#This Row],[GroupByKey]]),(OutputTable[GroupByKey]=OutputTable[[#This Row],[GroupByKey]])*OutputTable[RecordedValue])),0)</f>
        <v>1.9988772358705846</v>
      </c>
      <c r="M775" s="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775" s="5" cm="1">
        <f t="array" ref="O775">MIN(IF((OutputTable[GroupByKey]=OutputTable[[#This Row],[GroupByKey]]),(OutputTable[GroupByKey]=OutputTable[[#This Row],[GroupByKey]])*OutputTable[RecordedValue]))</f>
        <v>134</v>
      </c>
      <c r="P775" s="5" cm="1">
        <f t="array" ref="P775">MAX(IF((OutputTable[GroupByKey]=OutputTable[[#This Row],[GroupByKey]]),(OutputTable[GroupByKey]=OutputTable[[#This Row],[GroupByKey]])*OutputTable[RecordedValue]))</f>
        <v>144</v>
      </c>
    </row>
    <row r="776" spans="1:16" x14ac:dyDescent="0.25">
      <c r="A776" t="s">
        <v>68</v>
      </c>
      <c r="B776" t="s">
        <v>70</v>
      </c>
      <c r="C776">
        <v>13</v>
      </c>
      <c r="D776" t="s">
        <v>169</v>
      </c>
      <c r="E776" t="s">
        <v>91</v>
      </c>
      <c r="F776" t="s">
        <v>129</v>
      </c>
      <c r="G776">
        <v>71.892785113519807</v>
      </c>
      <c r="H776">
        <v>0</v>
      </c>
      <c r="I776" s="5" t="str">
        <f>OutputTable[[#This Row],[ProjectName]]&amp;OutputTable[[#This Row],[Name]]&amp;OutputTable[[#This Row],[Type]]&amp;OutputTable[[#This Row],[Source]]</f>
        <v>Airport Security AnalysisSystem.TotalCostTotal CostSystem</v>
      </c>
      <c r="J776" s="5" cm="1">
        <f t="array" ref="J776">MAX(IF((ProjectInfoTable[ProjectName]=OutputTable[[#This Row],[ProjectName]]),(ProjectInfoTable[ProjectName]=OutputTable[[#This Row],[ProjectName]])*ProjectInfoTable[NumberOfReplications]))</f>
        <v>50</v>
      </c>
      <c r="K776" s="5" cm="1">
        <f t="array" ref="K776">IFERROR(AVERAGE(IF((OutputTable[GroupByKey]=OutputTable[[#This Row],[GroupByKey]]),(OutputTable[GroupByKey]=OutputTable[[#This Row],[GroupByKey]])*OutputTable[RecordedValue])),0)</f>
        <v>71.709517489708347</v>
      </c>
      <c r="L776" s="5" cm="1">
        <f t="array" ref="L776">IFERROR(_xlfn.STDEV.S(IF((OutputTable[GroupByKey]=OutputTable[[#This Row],[GroupByKey]]),(OutputTable[GroupByKey]=OutputTable[[#This Row],[GroupByKey]])*OutputTable[RecordedValue])),0)</f>
        <v>0.25019982121987089</v>
      </c>
      <c r="M776" s="5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776" s="5" cm="1">
        <f t="array" ref="O776">MIN(IF((OutputTable[GroupByKey]=OutputTable[[#This Row],[GroupByKey]]),(OutputTable[GroupByKey]=OutputTable[[#This Row],[GroupByKey]])*OutputTable[RecordedValue]))</f>
        <v>70.826954480567906</v>
      </c>
      <c r="P776" s="5" cm="1">
        <f t="array" ref="P776">MAX(IF((OutputTable[GroupByKey]=OutputTable[[#This Row],[GroupByKey]]),(OutputTable[GroupByKey]=OutputTable[[#This Row],[GroupByKey]])*OutputTable[RecordedValue]))</f>
        <v>72</v>
      </c>
    </row>
    <row r="777" spans="1:16" x14ac:dyDescent="0.25">
      <c r="A777" t="s">
        <v>68</v>
      </c>
      <c r="B777" t="s">
        <v>70</v>
      </c>
      <c r="C777">
        <v>13</v>
      </c>
      <c r="D777" t="s">
        <v>170</v>
      </c>
      <c r="E777" t="s">
        <v>137</v>
      </c>
      <c r="F777" t="s">
        <v>107</v>
      </c>
      <c r="G777">
        <v>27.473872908438999</v>
      </c>
      <c r="H777">
        <v>0</v>
      </c>
      <c r="I77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77" s="5" cm="1">
        <f t="array" ref="J777">MAX(IF((ProjectInfoTable[ProjectName]=OutputTable[[#This Row],[ProjectName]]),(ProjectInfoTable[ProjectName]=OutputTable[[#This Row],[ProjectName]])*ProjectInfoTable[NumberOfReplications]))</f>
        <v>50</v>
      </c>
      <c r="K777" s="5" cm="1">
        <f t="array" ref="K777">IFERROR(AVERAGE(IF((OutputTable[GroupByKey]=OutputTable[[#This Row],[GroupByKey]]),(OutputTable[GroupByKey]=OutputTable[[#This Row],[GroupByKey]])*OutputTable[RecordedValue])),0)</f>
        <v>28.690256747996941</v>
      </c>
      <c r="L777" s="5" cm="1">
        <f t="array" ref="L777">IFERROR(_xlfn.STDEV.S(IF((OutputTable[GroupByKey]=OutputTable[[#This Row],[GroupByKey]]),(OutputTable[GroupByKey]=OutputTable[[#This Row],[GroupByKey]])*OutputTable[RecordedValue])),0)</f>
        <v>1.6276098461399904</v>
      </c>
      <c r="M777" s="5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777" s="5" cm="1">
        <f t="array" ref="O777">MIN(IF((OutputTable[GroupByKey]=OutputTable[[#This Row],[GroupByKey]]),(OutputTable[GroupByKey]=OutputTable[[#This Row],[GroupByKey]])*OutputTable[RecordedValue]))</f>
        <v>25.696659959072399</v>
      </c>
      <c r="P777" s="5" cm="1">
        <f t="array" ref="P777">MAX(IF((OutputTable[GroupByKey]=OutputTable[[#This Row],[GroupByKey]]),(OutputTable[GroupByKey]=OutputTable[[#This Row],[GroupByKey]])*OutputTable[RecordedValue]))</f>
        <v>33.838759418460498</v>
      </c>
    </row>
    <row r="778" spans="1:16" x14ac:dyDescent="0.25">
      <c r="A778" t="s">
        <v>68</v>
      </c>
      <c r="B778" t="s">
        <v>70</v>
      </c>
      <c r="C778">
        <v>13</v>
      </c>
      <c r="D778" t="s">
        <v>171</v>
      </c>
      <c r="E778" t="s">
        <v>139</v>
      </c>
      <c r="F778" t="s">
        <v>107</v>
      </c>
      <c r="G778">
        <v>8.4189122050807708</v>
      </c>
      <c r="H778">
        <v>0</v>
      </c>
      <c r="I77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78" s="5" cm="1">
        <f t="array" ref="J778">MAX(IF((ProjectInfoTable[ProjectName]=OutputTable[[#This Row],[ProjectName]]),(ProjectInfoTable[ProjectName]=OutputTable[[#This Row],[ProjectName]])*ProjectInfoTable[NumberOfReplications]))</f>
        <v>50</v>
      </c>
      <c r="K778" s="5" cm="1">
        <f t="array" ref="K778">IFERROR(AVERAGE(IF((OutputTable[GroupByKey]=OutputTable[[#This Row],[GroupByKey]]),(OutputTable[GroupByKey]=OutputTable[[#This Row],[GroupByKey]])*OutputTable[RecordedValue])),0)</f>
        <v>7.1431715332986858</v>
      </c>
      <c r="L778" s="5" cm="1">
        <f t="array" ref="L778">IFERROR(_xlfn.STDEV.S(IF((OutputTable[GroupByKey]=OutputTable[[#This Row],[GroupByKey]]),(OutputTable[GroupByKey]=OutputTable[[#This Row],[GroupByKey]])*OutputTable[RecordedValue])),0)</f>
        <v>1.6630080132730225</v>
      </c>
      <c r="M778" s="5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778" s="5" cm="1">
        <f t="array" ref="O778">MIN(IF((OutputTable[GroupByKey]=OutputTable[[#This Row],[GroupByKey]]),(OutputTable[GroupByKey]=OutputTable[[#This Row],[GroupByKey]])*OutputTable[RecordedValue]))</f>
        <v>2.14775272896172</v>
      </c>
      <c r="P778" s="5" cm="1">
        <f t="array" ref="P778">MAX(IF((OutputTable[GroupByKey]=OutputTable[[#This Row],[GroupByKey]]),(OutputTable[GroupByKey]=OutputTable[[#This Row],[GroupByKey]])*OutputTable[RecordedValue]))</f>
        <v>10.273767747096599</v>
      </c>
    </row>
    <row r="779" spans="1:16" x14ac:dyDescent="0.25">
      <c r="A779" t="s">
        <v>68</v>
      </c>
      <c r="B779" t="s">
        <v>70</v>
      </c>
      <c r="C779">
        <v>13</v>
      </c>
      <c r="D779" t="s">
        <v>172</v>
      </c>
      <c r="E779" t="s">
        <v>164</v>
      </c>
      <c r="F779" t="s">
        <v>107</v>
      </c>
      <c r="G779">
        <v>292</v>
      </c>
      <c r="H779">
        <v>0</v>
      </c>
      <c r="I77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79" s="5" cm="1">
        <f t="array" ref="J779">MAX(IF((ProjectInfoTable[ProjectName]=OutputTable[[#This Row],[ProjectName]]),(ProjectInfoTable[ProjectName]=OutputTable[[#This Row],[ProjectName]])*ProjectInfoTable[NumberOfReplications]))</f>
        <v>50</v>
      </c>
      <c r="K779" s="5" cm="1">
        <f t="array" ref="K779">IFERROR(AVERAGE(IF((OutputTable[GroupByKey]=OutputTable[[#This Row],[GroupByKey]]),(OutputTable[GroupByKey]=OutputTable[[#This Row],[GroupByKey]])*OutputTable[RecordedValue])),0)</f>
        <v>299.54000000000002</v>
      </c>
      <c r="L779" s="5" cm="1">
        <f t="array" ref="L779">IFERROR(_xlfn.STDEV.S(IF((OutputTable[GroupByKey]=OutputTable[[#This Row],[GroupByKey]]),(OutputTable[GroupByKey]=OutputTable[[#This Row],[GroupByKey]])*OutputTable[RecordedValue])),0)</f>
        <v>4.8873430868908301</v>
      </c>
      <c r="M779" s="5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779" s="5" cm="1">
        <f t="array" ref="O779">MIN(IF((OutputTable[GroupByKey]=OutputTable[[#This Row],[GroupByKey]]),(OutputTable[GroupByKey]=OutputTable[[#This Row],[GroupByKey]])*OutputTable[RecordedValue]))</f>
        <v>289</v>
      </c>
      <c r="P779" s="5" cm="1">
        <f t="array" ref="P779">MAX(IF((OutputTable[GroupByKey]=OutputTable[[#This Row],[GroupByKey]]),(OutputTable[GroupByKey]=OutputTable[[#This Row],[GroupByKey]])*OutputTable[RecordedValue]))</f>
        <v>313</v>
      </c>
    </row>
    <row r="780" spans="1:16" x14ac:dyDescent="0.25">
      <c r="A780" t="s">
        <v>68</v>
      </c>
      <c r="B780" t="s">
        <v>70</v>
      </c>
      <c r="C780">
        <v>13</v>
      </c>
      <c r="D780" t="s">
        <v>173</v>
      </c>
      <c r="E780" t="s">
        <v>166</v>
      </c>
      <c r="F780" t="s">
        <v>107</v>
      </c>
      <c r="G780">
        <v>0.766141327636644</v>
      </c>
      <c r="H780">
        <v>0</v>
      </c>
      <c r="I78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80" s="5" cm="1">
        <f t="array" ref="J780">MAX(IF((ProjectInfoTable[ProjectName]=OutputTable[[#This Row],[ProjectName]]),(ProjectInfoTable[ProjectName]=OutputTable[[#This Row],[ProjectName]])*ProjectInfoTable[NumberOfReplications]))</f>
        <v>50</v>
      </c>
      <c r="K780" s="5" cm="1">
        <f t="array" ref="K780">IFERROR(AVERAGE(IF((OutputTable[GroupByKey]=OutputTable[[#This Row],[GroupByKey]]),(OutputTable[GroupByKey]=OutputTable[[#This Row],[GroupByKey]])*OutputTable[RecordedValue])),0)</f>
        <v>0.80157856851948073</v>
      </c>
      <c r="L780" s="5" cm="1">
        <f t="array" ref="L780">IFERROR(_xlfn.STDEV.S(IF((OutputTable[GroupByKey]=OutputTable[[#This Row],[GroupByKey]]),(OutputTable[GroupByKey]=OutputTable[[#This Row],[GroupByKey]])*OutputTable[RecordedValue])),0)</f>
        <v>4.6194667035361667E-2</v>
      </c>
      <c r="M780" s="5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780" s="5" cm="1">
        <f t="array" ref="O780">MIN(IF((OutputTable[GroupByKey]=OutputTable[[#This Row],[GroupByKey]]),(OutputTable[GroupByKey]=OutputTable[[#This Row],[GroupByKey]])*OutputTable[RecordedValue]))</f>
        <v>0.71461756258065101</v>
      </c>
      <c r="P780" s="5" cm="1">
        <f t="array" ref="P780">MAX(IF((OutputTable[GroupByKey]=OutputTable[[#This Row],[GroupByKey]]),(OutputTable[GroupByKey]=OutputTable[[#This Row],[GroupByKey]])*OutputTable[RecordedValue]))</f>
        <v>0.94034020197328605</v>
      </c>
    </row>
    <row r="781" spans="1:16" x14ac:dyDescent="0.25">
      <c r="A781" t="s">
        <v>68</v>
      </c>
      <c r="B781" t="s">
        <v>70</v>
      </c>
      <c r="C781">
        <v>13</v>
      </c>
      <c r="D781" t="s">
        <v>174</v>
      </c>
      <c r="E781" t="s">
        <v>142</v>
      </c>
      <c r="F781" t="s">
        <v>107</v>
      </c>
      <c r="G781">
        <v>0</v>
      </c>
      <c r="H781">
        <v>0</v>
      </c>
      <c r="I78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81" s="5" cm="1">
        <f t="array" ref="J781">MAX(IF((ProjectInfoTable[ProjectName]=OutputTable[[#This Row],[ProjectName]]),(ProjectInfoTable[ProjectName]=OutputTable[[#This Row],[ProjectName]])*ProjectInfoTable[NumberOfReplications]))</f>
        <v>50</v>
      </c>
      <c r="K781" s="5" cm="1">
        <f t="array" ref="K781">IFERROR(AVERAGE(IF((OutputTable[GroupByKey]=OutputTable[[#This Row],[GroupByKey]]),(OutputTable[GroupByKey]=OutputTable[[#This Row],[GroupByKey]])*OutputTable[RecordedValue])),0)</f>
        <v>0</v>
      </c>
      <c r="L781" s="5" cm="1">
        <f t="array" ref="L781">IFERROR(_xlfn.STDEV.S(IF((OutputTable[GroupByKey]=OutputTable[[#This Row],[GroupByKey]]),(OutputTable[GroupByKey]=OutputTable[[#This Row],[GroupByKey]])*OutputTable[RecordedValue])),0)</f>
        <v>0</v>
      </c>
      <c r="M781" s="5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1" s="5" cm="1">
        <f t="array" ref="O781">MIN(IF((OutputTable[GroupByKey]=OutputTable[[#This Row],[GroupByKey]]),(OutputTable[GroupByKey]=OutputTable[[#This Row],[GroupByKey]])*OutputTable[RecordedValue]))</f>
        <v>0</v>
      </c>
      <c r="P781" s="5" cm="1">
        <f t="array" ref="P781">MAX(IF((OutputTable[GroupByKey]=OutputTable[[#This Row],[GroupByKey]]),(OutputTable[GroupByKey]=OutputTable[[#This Row],[GroupByKey]])*OutputTable[RecordedValue]))</f>
        <v>0</v>
      </c>
    </row>
    <row r="782" spans="1:16" x14ac:dyDescent="0.25">
      <c r="A782" t="s">
        <v>68</v>
      </c>
      <c r="B782" t="s">
        <v>70</v>
      </c>
      <c r="C782">
        <v>13</v>
      </c>
      <c r="D782" t="s">
        <v>175</v>
      </c>
      <c r="E782" t="s">
        <v>113</v>
      </c>
      <c r="F782" t="s">
        <v>73</v>
      </c>
      <c r="G782">
        <v>34.539971254270696</v>
      </c>
      <c r="H782">
        <v>0</v>
      </c>
      <c r="I78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82" s="5" cm="1">
        <f t="array" ref="J782">MAX(IF((ProjectInfoTable[ProjectName]=OutputTable[[#This Row],[ProjectName]]),(ProjectInfoTable[ProjectName]=OutputTable[[#This Row],[ProjectName]])*ProjectInfoTable[NumberOfReplications]))</f>
        <v>50</v>
      </c>
      <c r="K782" s="5" cm="1">
        <f t="array" ref="K782">IFERROR(AVERAGE(IF((OutputTable[GroupByKey]=OutputTable[[#This Row],[GroupByKey]]),(OutputTable[GroupByKey]=OutputTable[[#This Row],[GroupByKey]])*OutputTable[RecordedValue])),0)</f>
        <v>36.017962320863354</v>
      </c>
      <c r="L782" s="5" cm="1">
        <f t="array" ref="L782">IFERROR(_xlfn.STDEV.S(IF((OutputTable[GroupByKey]=OutputTable[[#This Row],[GroupByKey]]),(OutputTable[GroupByKey]=OutputTable[[#This Row],[GroupByKey]])*OutputTable[RecordedValue])),0)</f>
        <v>2.1447750669597334</v>
      </c>
      <c r="M782" s="5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782" s="5" cm="1">
        <f t="array" ref="O782">MIN(IF((OutputTable[GroupByKey]=OutputTable[[#This Row],[GroupByKey]]),(OutputTable[GroupByKey]=OutputTable[[#This Row],[GroupByKey]])*OutputTable[RecordedValue]))</f>
        <v>31.355296128801101</v>
      </c>
      <c r="P782" s="5" cm="1">
        <f t="array" ref="P782">MAX(IF((OutputTable[GroupByKey]=OutputTable[[#This Row],[GroupByKey]]),(OutputTable[GroupByKey]=OutputTable[[#This Row],[GroupByKey]])*OutputTable[RecordedValue]))</f>
        <v>42.047742044042501</v>
      </c>
    </row>
    <row r="783" spans="1:16" x14ac:dyDescent="0.25">
      <c r="A783" t="s">
        <v>68</v>
      </c>
      <c r="B783" t="s">
        <v>70</v>
      </c>
      <c r="C783">
        <v>13</v>
      </c>
      <c r="D783" t="s">
        <v>176</v>
      </c>
      <c r="E783" t="s">
        <v>115</v>
      </c>
      <c r="F783" t="s">
        <v>73</v>
      </c>
      <c r="G783">
        <v>1036.1991376281201</v>
      </c>
      <c r="H783">
        <v>0</v>
      </c>
      <c r="I78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83" s="5" cm="1">
        <f t="array" ref="J783">MAX(IF((ProjectInfoTable[ProjectName]=OutputTable[[#This Row],[ProjectName]]),(ProjectInfoTable[ProjectName]=OutputTable[[#This Row],[ProjectName]])*ProjectInfoTable[NumberOfReplications]))</f>
        <v>50</v>
      </c>
      <c r="K783" s="5" cm="1">
        <f t="array" ref="K783">IFERROR(AVERAGE(IF((OutputTable[GroupByKey]=OutputTable[[#This Row],[GroupByKey]]),(OutputTable[GroupByKey]=OutputTable[[#This Row],[GroupByKey]])*OutputTable[RecordedValue])),0)</f>
        <v>1080.5388696259006</v>
      </c>
      <c r="L783" s="5" cm="1">
        <f t="array" ref="L783">IFERROR(_xlfn.STDEV.S(IF((OutputTable[GroupByKey]=OutputTable[[#This Row],[GroupByKey]]),(OutputTable[GroupByKey]=OutputTable[[#This Row],[GroupByKey]])*OutputTable[RecordedValue])),0)</f>
        <v>64.343252008792561</v>
      </c>
      <c r="M783" s="5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783" s="5" cm="1">
        <f t="array" ref="O783">MIN(IF((OutputTable[GroupByKey]=OutputTable[[#This Row],[GroupByKey]]),(OutputTable[GroupByKey]=OutputTable[[#This Row],[GroupByKey]])*OutputTable[RecordedValue]))</f>
        <v>940.65888386403196</v>
      </c>
      <c r="P783" s="5" cm="1">
        <f t="array" ref="P783">MAX(IF((OutputTable[GroupByKey]=OutputTable[[#This Row],[GroupByKey]]),(OutputTable[GroupByKey]=OutputTable[[#This Row],[GroupByKey]])*OutputTable[RecordedValue]))</f>
        <v>1261.4322613212801</v>
      </c>
    </row>
    <row r="784" spans="1:16" x14ac:dyDescent="0.25">
      <c r="A784" t="s">
        <v>68</v>
      </c>
      <c r="B784" t="s">
        <v>70</v>
      </c>
      <c r="C784">
        <v>13</v>
      </c>
      <c r="D784" t="s">
        <v>177</v>
      </c>
      <c r="E784" t="s">
        <v>117</v>
      </c>
      <c r="F784" t="s">
        <v>73</v>
      </c>
      <c r="G784">
        <v>0</v>
      </c>
      <c r="H784">
        <v>0</v>
      </c>
      <c r="I78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84" s="5" cm="1">
        <f t="array" ref="J784">MAX(IF((ProjectInfoTable[ProjectName]=OutputTable[[#This Row],[ProjectName]]),(ProjectInfoTable[ProjectName]=OutputTable[[#This Row],[ProjectName]])*ProjectInfoTable[NumberOfReplications]))</f>
        <v>50</v>
      </c>
      <c r="K784" s="5" cm="1">
        <f t="array" ref="K784">IFERROR(AVERAGE(IF((OutputTable[GroupByKey]=OutputTable[[#This Row],[GroupByKey]]),(OutputTable[GroupByKey]=OutputTable[[#This Row],[GroupByKey]])*OutputTable[RecordedValue])),0)</f>
        <v>0</v>
      </c>
      <c r="L784" s="5" cm="1">
        <f t="array" ref="L784">IFERROR(_xlfn.STDEV.S(IF((OutputTable[GroupByKey]=OutputTable[[#This Row],[GroupByKey]]),(OutputTable[GroupByKey]=OutputTable[[#This Row],[GroupByKey]])*OutputTable[RecordedValue])),0)</f>
        <v>0</v>
      </c>
      <c r="M784" s="5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4" s="5" cm="1">
        <f t="array" ref="O784">MIN(IF((OutputTable[GroupByKey]=OutputTable[[#This Row],[GroupByKey]]),(OutputTable[GroupByKey]=OutputTable[[#This Row],[GroupByKey]])*OutputTable[RecordedValue]))</f>
        <v>0</v>
      </c>
      <c r="P784" s="5" cm="1">
        <f t="array" ref="P784">MAX(IF((OutputTable[GroupByKey]=OutputTable[[#This Row],[GroupByKey]]),(OutputTable[GroupByKey]=OutputTable[[#This Row],[GroupByKey]])*OutputTable[RecordedValue]))</f>
        <v>0</v>
      </c>
    </row>
    <row r="785" spans="1:16" x14ac:dyDescent="0.25">
      <c r="A785" t="s">
        <v>68</v>
      </c>
      <c r="B785" t="s">
        <v>70</v>
      </c>
      <c r="C785">
        <v>13</v>
      </c>
      <c r="D785" t="s">
        <v>178</v>
      </c>
      <c r="E785" t="s">
        <v>119</v>
      </c>
      <c r="F785" t="s">
        <v>73</v>
      </c>
      <c r="G785">
        <v>197.591501644321</v>
      </c>
      <c r="H785">
        <v>0</v>
      </c>
      <c r="I78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85" s="5" cm="1">
        <f t="array" ref="J785">MAX(IF((ProjectInfoTable[ProjectName]=OutputTable[[#This Row],[ProjectName]]),(ProjectInfoTable[ProjectName]=OutputTable[[#This Row],[ProjectName]])*ProjectInfoTable[NumberOfReplications]))</f>
        <v>50</v>
      </c>
      <c r="K785" s="5" cm="1">
        <f t="array" ref="K785">IFERROR(AVERAGE(IF((OutputTable[GroupByKey]=OutputTable[[#This Row],[GroupByKey]]),(OutputTable[GroupByKey]=OutputTable[[#This Row],[GroupByKey]])*OutputTable[RecordedValue])),0)</f>
        <v>647.33233797243315</v>
      </c>
      <c r="L785" s="5" cm="1">
        <f t="array" ref="L785">IFERROR(_xlfn.STDEV.S(IF((OutputTable[GroupByKey]=OutputTable[[#This Row],[GroupByKey]]),(OutputTable[GroupByKey]=OutputTable[[#This Row],[GroupByKey]])*OutputTable[RecordedValue])),0)</f>
        <v>612.63054444116835</v>
      </c>
      <c r="M785" s="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785" s="5" cm="1">
        <f t="array" ref="O785">MIN(IF((OutputTable[GroupByKey]=OutputTable[[#This Row],[GroupByKey]]),(OutputTable[GroupByKey]=OutputTable[[#This Row],[GroupByKey]])*OutputTable[RecordedValue]))</f>
        <v>135.75868551570699</v>
      </c>
      <c r="P785" s="5" cm="1">
        <f t="array" ref="P785">MAX(IF((OutputTable[GroupByKey]=OutputTable[[#This Row],[GroupByKey]]),(OutputTable[GroupByKey]=OutputTable[[#This Row],[GroupByKey]])*OutputTable[RecordedValue]))</f>
        <v>3953.48057040094</v>
      </c>
    </row>
    <row r="786" spans="1:16" x14ac:dyDescent="0.25">
      <c r="A786" t="s">
        <v>68</v>
      </c>
      <c r="B786" t="s">
        <v>70</v>
      </c>
      <c r="C786">
        <v>13</v>
      </c>
      <c r="D786" t="s">
        <v>179</v>
      </c>
      <c r="E786" t="s">
        <v>121</v>
      </c>
      <c r="F786" t="s">
        <v>73</v>
      </c>
      <c r="G786">
        <v>135</v>
      </c>
      <c r="H786">
        <v>0</v>
      </c>
      <c r="I78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86" s="5" cm="1">
        <f t="array" ref="J786">MAX(IF((ProjectInfoTable[ProjectName]=OutputTable[[#This Row],[ProjectName]]),(ProjectInfoTable[ProjectName]=OutputTable[[#This Row],[ProjectName]])*ProjectInfoTable[NumberOfReplications]))</f>
        <v>50</v>
      </c>
      <c r="K786" s="5" cm="1">
        <f t="array" ref="K786">IFERROR(AVERAGE(IF((OutputTable[GroupByKey]=OutputTable[[#This Row],[GroupByKey]]),(OutputTable[GroupByKey]=OutputTable[[#This Row],[GroupByKey]])*OutputTable[RecordedValue])),0)</f>
        <v>139.02000000000001</v>
      </c>
      <c r="L786" s="5" cm="1">
        <f t="array" ref="L786">IFERROR(_xlfn.STDEV.S(IF((OutputTable[GroupByKey]=OutputTable[[#This Row],[GroupByKey]]),(OutputTable[GroupByKey]=OutputTable[[#This Row],[GroupByKey]])*OutputTable[RecordedValue])),0)</f>
        <v>2.0651629376840162</v>
      </c>
      <c r="M786" s="5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786" s="5" cm="1">
        <f t="array" ref="O786">MIN(IF((OutputTable[GroupByKey]=OutputTable[[#This Row],[GroupByKey]]),(OutputTable[GroupByKey]=OutputTable[[#This Row],[GroupByKey]])*OutputTable[RecordedValue]))</f>
        <v>133</v>
      </c>
      <c r="P786" s="5" cm="1">
        <f t="array" ref="P786">MAX(IF((OutputTable[GroupByKey]=OutputTable[[#This Row],[GroupByKey]]),(OutputTable[GroupByKey]=OutputTable[[#This Row],[GroupByKey]])*OutputTable[RecordedValue]))</f>
        <v>142</v>
      </c>
    </row>
    <row r="787" spans="1:16" x14ac:dyDescent="0.25">
      <c r="A787" t="s">
        <v>68</v>
      </c>
      <c r="B787" t="s">
        <v>70</v>
      </c>
      <c r="C787">
        <v>13</v>
      </c>
      <c r="D787" t="s">
        <v>180</v>
      </c>
      <c r="E787" t="s">
        <v>123</v>
      </c>
      <c r="F787" t="s">
        <v>73</v>
      </c>
      <c r="G787">
        <v>135</v>
      </c>
      <c r="H787">
        <v>0</v>
      </c>
      <c r="I78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87" s="5" cm="1">
        <f t="array" ref="J787">MAX(IF((ProjectInfoTable[ProjectName]=OutputTable[[#This Row],[ProjectName]]),(ProjectInfoTable[ProjectName]=OutputTable[[#This Row],[ProjectName]])*ProjectInfoTable[NumberOfReplications]))</f>
        <v>50</v>
      </c>
      <c r="K787" s="5" cm="1">
        <f t="array" ref="K787">IFERROR(AVERAGE(IF((OutputTable[GroupByKey]=OutputTable[[#This Row],[GroupByKey]]),(OutputTable[GroupByKey]=OutputTable[[#This Row],[GroupByKey]])*OutputTable[RecordedValue])),0)</f>
        <v>137.02000000000001</v>
      </c>
      <c r="L787" s="5" cm="1">
        <f t="array" ref="L787">IFERROR(_xlfn.STDEV.S(IF((OutputTable[GroupByKey]=OutputTable[[#This Row],[GroupByKey]]),(OutputTable[GroupByKey]=OutputTable[[#This Row],[GroupByKey]])*OutputTable[RecordedValue])),0)</f>
        <v>2.4618725244274162</v>
      </c>
      <c r="M787" s="5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787" s="5" cm="1">
        <f t="array" ref="O787">MIN(IF((OutputTable[GroupByKey]=OutputTable[[#This Row],[GroupByKey]]),(OutputTable[GroupByKey]=OutputTable[[#This Row],[GroupByKey]])*OutputTable[RecordedValue]))</f>
        <v>130</v>
      </c>
      <c r="P787" s="5" cm="1">
        <f t="array" ref="P787">MAX(IF((OutputTable[GroupByKey]=OutputTable[[#This Row],[GroupByKey]]),(OutputTable[GroupByKey]=OutputTable[[#This Row],[GroupByKey]])*OutputTable[RecordedValue]))</f>
        <v>141</v>
      </c>
    </row>
    <row r="788" spans="1:16" x14ac:dyDescent="0.25">
      <c r="A788" t="s">
        <v>68</v>
      </c>
      <c r="B788" t="s">
        <v>70</v>
      </c>
      <c r="C788">
        <v>13</v>
      </c>
      <c r="D788" t="s">
        <v>181</v>
      </c>
      <c r="E788" t="s">
        <v>125</v>
      </c>
      <c r="F788" t="s">
        <v>73</v>
      </c>
      <c r="G788">
        <v>34.539971254270696</v>
      </c>
      <c r="H788">
        <v>0</v>
      </c>
      <c r="I78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88" s="5" cm="1">
        <f t="array" ref="J788">MAX(IF((ProjectInfoTable[ProjectName]=OutputTable[[#This Row],[ProjectName]]),(ProjectInfoTable[ProjectName]=OutputTable[[#This Row],[ProjectName]])*ProjectInfoTable[NumberOfReplications]))</f>
        <v>50</v>
      </c>
      <c r="K788" s="5" cm="1">
        <f t="array" ref="K788">IFERROR(AVERAGE(IF((OutputTable[GroupByKey]=OutputTable[[#This Row],[GroupByKey]]),(OutputTable[GroupByKey]=OutputTable[[#This Row],[GroupByKey]])*OutputTable[RecordedValue])),0)</f>
        <v>36.017962320863354</v>
      </c>
      <c r="L788" s="5" cm="1">
        <f t="array" ref="L788">IFERROR(_xlfn.STDEV.S(IF((OutputTable[GroupByKey]=OutputTable[[#This Row],[GroupByKey]]),(OutputTable[GroupByKey]=OutputTable[[#This Row],[GroupByKey]])*OutputTable[RecordedValue])),0)</f>
        <v>2.1447750669597334</v>
      </c>
      <c r="M788" s="5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788" s="5" cm="1">
        <f t="array" ref="O788">MIN(IF((OutputTable[GroupByKey]=OutputTable[[#This Row],[GroupByKey]]),(OutputTable[GroupByKey]=OutputTable[[#This Row],[GroupByKey]])*OutputTable[RecordedValue]))</f>
        <v>31.355296128801101</v>
      </c>
      <c r="P788" s="5" cm="1">
        <f t="array" ref="P788">MAX(IF((OutputTable[GroupByKey]=OutputTable[[#This Row],[GroupByKey]]),(OutputTable[GroupByKey]=OutputTable[[#This Row],[GroupByKey]])*OutputTable[RecordedValue]))</f>
        <v>42.047742044042501</v>
      </c>
    </row>
    <row r="789" spans="1:16" x14ac:dyDescent="0.25">
      <c r="A789" t="s">
        <v>68</v>
      </c>
      <c r="B789" t="s">
        <v>70</v>
      </c>
      <c r="C789">
        <v>13</v>
      </c>
      <c r="D789" t="s">
        <v>182</v>
      </c>
      <c r="E789" t="s">
        <v>127</v>
      </c>
      <c r="F789" t="s">
        <v>73</v>
      </c>
      <c r="G789">
        <v>1233.7906392724401</v>
      </c>
      <c r="H789">
        <v>0</v>
      </c>
      <c r="I78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89" s="5" cm="1">
        <f t="array" ref="J789">MAX(IF((ProjectInfoTable[ProjectName]=OutputTable[[#This Row],[ProjectName]]),(ProjectInfoTable[ProjectName]=OutputTable[[#This Row],[ProjectName]])*ProjectInfoTable[NumberOfReplications]))</f>
        <v>50</v>
      </c>
      <c r="K789" s="5" cm="1">
        <f t="array" ref="K789">IFERROR(AVERAGE(IF((OutputTable[GroupByKey]=OutputTable[[#This Row],[GroupByKey]]),(OutputTable[GroupByKey]=OutputTable[[#This Row],[GroupByKey]])*OutputTable[RecordedValue])),0)</f>
        <v>1727.8712075983335</v>
      </c>
      <c r="L789" s="5" cm="1">
        <f t="array" ref="L789">IFERROR(_xlfn.STDEV.S(IF((OutputTable[GroupByKey]=OutputTable[[#This Row],[GroupByKey]]),(OutputTable[GroupByKey]=OutputTable[[#This Row],[GroupByKey]])*OutputTable[RecordedValue])),0)</f>
        <v>660.11760417939672</v>
      </c>
      <c r="M789" s="5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789" s="5" cm="1">
        <f t="array" ref="O789">MIN(IF((OutputTable[GroupByKey]=OutputTable[[#This Row],[GroupByKey]]),(OutputTable[GroupByKey]=OutputTable[[#This Row],[GroupByKey]])*OutputTable[RecordedValue]))</f>
        <v>1102.70221979086</v>
      </c>
      <c r="P789" s="5" cm="1">
        <f t="array" ref="P789">MAX(IF((OutputTable[GroupByKey]=OutputTable[[#This Row],[GroupByKey]]),(OutputTable[GroupByKey]=OutputTable[[#This Row],[GroupByKey]])*OutputTable[RecordedValue]))</f>
        <v>5214.9128317222203</v>
      </c>
    </row>
    <row r="790" spans="1:16" x14ac:dyDescent="0.25">
      <c r="A790" t="s">
        <v>68</v>
      </c>
      <c r="B790" t="s">
        <v>70</v>
      </c>
      <c r="C790">
        <v>13</v>
      </c>
      <c r="D790" t="s">
        <v>183</v>
      </c>
      <c r="E790" t="s">
        <v>137</v>
      </c>
      <c r="F790" t="s">
        <v>107</v>
      </c>
      <c r="G790">
        <v>17.269985627135299</v>
      </c>
      <c r="H790">
        <v>0</v>
      </c>
      <c r="I79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90" s="5" cm="1">
        <f t="array" ref="J790">MAX(IF((ProjectInfoTable[ProjectName]=OutputTable[[#This Row],[ProjectName]]),(ProjectInfoTable[ProjectName]=OutputTable[[#This Row],[ProjectName]])*ProjectInfoTable[NumberOfReplications]))</f>
        <v>50</v>
      </c>
      <c r="K790" s="5" cm="1">
        <f t="array" ref="K790">IFERROR(AVERAGE(IF((OutputTable[GroupByKey]=OutputTable[[#This Row],[GroupByKey]]),(OutputTable[GroupByKey]=OutputTable[[#This Row],[GroupByKey]])*OutputTable[RecordedValue])),0)</f>
        <v>18.008981160431681</v>
      </c>
      <c r="L790" s="5" cm="1">
        <f t="array" ref="L790">IFERROR(_xlfn.STDEV.S(IF((OutputTable[GroupByKey]=OutputTable[[#This Row],[GroupByKey]]),(OutputTable[GroupByKey]=OutputTable[[#This Row],[GroupByKey]])*OutputTable[RecordedValue])),0)</f>
        <v>1.0723875334798758</v>
      </c>
      <c r="M790" s="5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790" s="5" cm="1">
        <f t="array" ref="O790">MIN(IF((OutputTable[GroupByKey]=OutputTable[[#This Row],[GroupByKey]]),(OutputTable[GroupByKey]=OutputTable[[#This Row],[GroupByKey]])*OutputTable[RecordedValue]))</f>
        <v>15.677648064400501</v>
      </c>
      <c r="P790" s="5" cm="1">
        <f t="array" ref="P790">MAX(IF((OutputTable[GroupByKey]=OutputTable[[#This Row],[GroupByKey]]),(OutputTable[GroupByKey]=OutputTable[[#This Row],[GroupByKey]])*OutputTable[RecordedValue]))</f>
        <v>21.0238710220213</v>
      </c>
    </row>
    <row r="791" spans="1:16" x14ac:dyDescent="0.25">
      <c r="A791" t="s">
        <v>68</v>
      </c>
      <c r="B791" t="s">
        <v>70</v>
      </c>
      <c r="C791">
        <v>13</v>
      </c>
      <c r="D791" t="s">
        <v>184</v>
      </c>
      <c r="E791" t="s">
        <v>139</v>
      </c>
      <c r="F791" t="s">
        <v>107</v>
      </c>
      <c r="G791">
        <v>6.7300143728646598</v>
      </c>
      <c r="H791">
        <v>0</v>
      </c>
      <c r="I79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91" s="5" cm="1">
        <f t="array" ref="J791">MAX(IF((ProjectInfoTable[ProjectName]=OutputTable[[#This Row],[ProjectName]]),(ProjectInfoTable[ProjectName]=OutputTable[[#This Row],[ProjectName]])*ProjectInfoTable[NumberOfReplications]))</f>
        <v>50</v>
      </c>
      <c r="K791" s="5" cm="1">
        <f t="array" ref="K791">IFERROR(AVERAGE(IF((OutputTable[GroupByKey]=OutputTable[[#This Row],[GroupByKey]]),(OutputTable[GroupByKey]=OutputTable[[#This Row],[GroupByKey]])*OutputTable[RecordedValue])),0)</f>
        <v>5.873369725047966</v>
      </c>
      <c r="L791" s="5" cm="1">
        <f t="array" ref="L791">IFERROR(_xlfn.STDEV.S(IF((OutputTable[GroupByKey]=OutputTable[[#This Row],[GroupByKey]]),(OutputTable[GroupByKey]=OutputTable[[#This Row],[GroupByKey]])*OutputTable[RecordedValue])),0)</f>
        <v>1.0900756873751687</v>
      </c>
      <c r="M791" s="5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791" s="5" cm="1">
        <f t="array" ref="O791">MIN(IF((OutputTable[GroupByKey]=OutputTable[[#This Row],[GroupByKey]]),(OutputTable[GroupByKey]=OutputTable[[#This Row],[GroupByKey]])*OutputTable[RecordedValue]))</f>
        <v>2.9626411254009901</v>
      </c>
      <c r="P791" s="5" cm="1">
        <f t="array" ref="P791">MAX(IF((OutputTable[GroupByKey]=OutputTable[[#This Row],[GroupByKey]]),(OutputTable[GroupByKey]=OutputTable[[#This Row],[GroupByKey]])*OutputTable[RecordedValue]))</f>
        <v>8.2927796417684707</v>
      </c>
    </row>
    <row r="792" spans="1:16" x14ac:dyDescent="0.25">
      <c r="A792" t="s">
        <v>68</v>
      </c>
      <c r="B792" t="s">
        <v>70</v>
      </c>
      <c r="C792">
        <v>13</v>
      </c>
      <c r="D792" t="s">
        <v>185</v>
      </c>
      <c r="E792" t="s">
        <v>164</v>
      </c>
      <c r="F792" t="s">
        <v>107</v>
      </c>
      <c r="G792">
        <v>135</v>
      </c>
      <c r="H792">
        <v>0</v>
      </c>
      <c r="I79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92" s="5" cm="1">
        <f t="array" ref="J792">MAX(IF((ProjectInfoTable[ProjectName]=OutputTable[[#This Row],[ProjectName]]),(ProjectInfoTable[ProjectName]=OutputTable[[#This Row],[ProjectName]])*ProjectInfoTable[NumberOfReplications]))</f>
        <v>50</v>
      </c>
      <c r="K792" s="5" cm="1">
        <f t="array" ref="K792">IFERROR(AVERAGE(IF((OutputTable[GroupByKey]=OutputTable[[#This Row],[GroupByKey]]),(OutputTable[GroupByKey]=OutputTable[[#This Row],[GroupByKey]])*OutputTable[RecordedValue])),0)</f>
        <v>138.38</v>
      </c>
      <c r="L792" s="5" cm="1">
        <f t="array" ref="L792">IFERROR(_xlfn.STDEV.S(IF((OutputTable[GroupByKey]=OutputTable[[#This Row],[GroupByKey]]),(OutputTable[GroupByKey]=OutputTable[[#This Row],[GroupByKey]])*OutputTable[RecordedValue])),0)</f>
        <v>2.2667967149567629</v>
      </c>
      <c r="M792" s="5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792" s="5" cm="1">
        <f t="array" ref="O792">MIN(IF((OutputTable[GroupByKey]=OutputTable[[#This Row],[GroupByKey]]),(OutputTable[GroupByKey]=OutputTable[[#This Row],[GroupByKey]])*OutputTable[RecordedValue]))</f>
        <v>132</v>
      </c>
      <c r="P792" s="5" cm="1">
        <f t="array" ref="P792">MAX(IF((OutputTable[GroupByKey]=OutputTable[[#This Row],[GroupByKey]]),(OutputTable[GroupByKey]=OutputTable[[#This Row],[GroupByKey]])*OutputTable[RecordedValue]))</f>
        <v>142</v>
      </c>
    </row>
    <row r="793" spans="1:16" x14ac:dyDescent="0.25">
      <c r="A793" t="s">
        <v>68</v>
      </c>
      <c r="B793" t="s">
        <v>70</v>
      </c>
      <c r="C793">
        <v>13</v>
      </c>
      <c r="D793" t="s">
        <v>186</v>
      </c>
      <c r="E793" t="s">
        <v>166</v>
      </c>
      <c r="F793" t="s">
        <v>107</v>
      </c>
      <c r="G793">
        <v>0.71958273446397203</v>
      </c>
      <c r="H793">
        <v>0</v>
      </c>
      <c r="I79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93" s="5" cm="1">
        <f t="array" ref="J793">MAX(IF((ProjectInfoTable[ProjectName]=OutputTable[[#This Row],[ProjectName]]),(ProjectInfoTable[ProjectName]=OutputTable[[#This Row],[ProjectName]])*ProjectInfoTable[NumberOfReplications]))</f>
        <v>50</v>
      </c>
      <c r="K793" s="5" cm="1">
        <f t="array" ref="K793">IFERROR(AVERAGE(IF((OutputTable[GroupByKey]=OutputTable[[#This Row],[GroupByKey]]),(OutputTable[GroupByKey]=OutputTable[[#This Row],[GroupByKey]])*OutputTable[RecordedValue])),0)</f>
        <v>0.75527626145633475</v>
      </c>
      <c r="L793" s="5" cm="1">
        <f t="array" ref="L793">IFERROR(_xlfn.STDEV.S(IF((OutputTable[GroupByKey]=OutputTable[[#This Row],[GroupByKey]]),(OutputTable[GroupByKey]=OutputTable[[#This Row],[GroupByKey]])*OutputTable[RecordedValue])),0)</f>
        <v>4.541982030729913E-2</v>
      </c>
      <c r="M793" s="5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793" s="5" cm="1">
        <f t="array" ref="O793">MIN(IF((OutputTable[GroupByKey]=OutputTable[[#This Row],[GroupByKey]]),(OutputTable[GroupByKey]=OutputTable[[#This Row],[GroupByKey]])*OutputTable[RecordedValue]))</f>
        <v>0.65446751492631405</v>
      </c>
      <c r="P793" s="5" cm="1">
        <f t="array" ref="P793">MAX(IF((OutputTable[GroupByKey]=OutputTable[[#This Row],[GroupByKey]]),(OutputTable[GroupByKey]=OutputTable[[#This Row],[GroupByKey]])*OutputTable[RecordedValue]))</f>
        <v>0.87655661977495902</v>
      </c>
    </row>
    <row r="794" spans="1:16" x14ac:dyDescent="0.25">
      <c r="A794" t="s">
        <v>68</v>
      </c>
      <c r="B794" t="s">
        <v>70</v>
      </c>
      <c r="C794">
        <v>13</v>
      </c>
      <c r="D794" t="s">
        <v>187</v>
      </c>
      <c r="E794" t="s">
        <v>142</v>
      </c>
      <c r="F794" t="s">
        <v>107</v>
      </c>
      <c r="G794">
        <v>0</v>
      </c>
      <c r="H794">
        <v>0</v>
      </c>
      <c r="I79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94" s="5" cm="1">
        <f t="array" ref="J794">MAX(IF((ProjectInfoTable[ProjectName]=OutputTable[[#This Row],[ProjectName]]),(ProjectInfoTable[ProjectName]=OutputTable[[#This Row],[ProjectName]])*ProjectInfoTable[NumberOfReplications]))</f>
        <v>50</v>
      </c>
      <c r="K794" s="5" cm="1">
        <f t="array" ref="K794">IFERROR(AVERAGE(IF((OutputTable[GroupByKey]=OutputTable[[#This Row],[GroupByKey]]),(OutputTable[GroupByKey]=OutputTable[[#This Row],[GroupByKey]])*OutputTable[RecordedValue])),0)</f>
        <v>0</v>
      </c>
      <c r="L794" s="5" cm="1">
        <f t="array" ref="L794">IFERROR(_xlfn.STDEV.S(IF((OutputTable[GroupByKey]=OutputTable[[#This Row],[GroupByKey]]),(OutputTable[GroupByKey]=OutputTable[[#This Row],[GroupByKey]])*OutputTable[RecordedValue])),0)</f>
        <v>0</v>
      </c>
      <c r="M794" s="5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4" s="5" cm="1">
        <f t="array" ref="O794">MIN(IF((OutputTable[GroupByKey]=OutputTable[[#This Row],[GroupByKey]]),(OutputTable[GroupByKey]=OutputTable[[#This Row],[GroupByKey]])*OutputTable[RecordedValue]))</f>
        <v>0</v>
      </c>
      <c r="P794" s="5" cm="1">
        <f t="array" ref="P794">MAX(IF((OutputTable[GroupByKey]=OutputTable[[#This Row],[GroupByKey]]),(OutputTable[GroupByKey]=OutputTable[[#This Row],[GroupByKey]])*OutputTable[RecordedValue]))</f>
        <v>0</v>
      </c>
    </row>
    <row r="795" spans="1:16" x14ac:dyDescent="0.25">
      <c r="A795" t="s">
        <v>68</v>
      </c>
      <c r="B795" t="s">
        <v>70</v>
      </c>
      <c r="C795">
        <v>14</v>
      </c>
      <c r="D795" t="s">
        <v>112</v>
      </c>
      <c r="E795" t="s">
        <v>113</v>
      </c>
      <c r="F795" t="s">
        <v>73</v>
      </c>
      <c r="G795">
        <v>0.39848670134449199</v>
      </c>
      <c r="H795">
        <v>0</v>
      </c>
      <c r="I79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95" s="5" cm="1">
        <f t="array" ref="J795">MAX(IF((ProjectInfoTable[ProjectName]=OutputTable[[#This Row],[ProjectName]]),(ProjectInfoTable[ProjectName]=OutputTable[[#This Row],[ProjectName]])*ProjectInfoTable[NumberOfReplications]))</f>
        <v>50</v>
      </c>
      <c r="K795" s="5" cm="1">
        <f t="array" ref="K795">IFERROR(AVERAGE(IF((OutputTable[GroupByKey]=OutputTable[[#This Row],[GroupByKey]]),(OutputTable[GroupByKey]=OutputTable[[#This Row],[GroupByKey]])*OutputTable[RecordedValue])),0)</f>
        <v>0.86163700693939471</v>
      </c>
      <c r="L795" s="5" cm="1">
        <f t="array" ref="L795">IFERROR(_xlfn.STDEV.S(IF((OutputTable[GroupByKey]=OutputTable[[#This Row],[GroupByKey]]),(OutputTable[GroupByKey]=OutputTable[[#This Row],[GroupByKey]])*OutputTable[RecordedValue])),0)</f>
        <v>0.40403851079129915</v>
      </c>
      <c r="M795" s="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795" s="5" cm="1">
        <f t="array" ref="O795">MIN(IF((OutputTable[GroupByKey]=OutputTable[[#This Row],[GroupByKey]]),(OutputTable[GroupByKey]=OutputTable[[#This Row],[GroupByKey]])*OutputTable[RecordedValue]))</f>
        <v>0.14398486806875099</v>
      </c>
      <c r="P795" s="5" cm="1">
        <f t="array" ref="P795">MAX(IF((OutputTable[GroupByKey]=OutputTable[[#This Row],[GroupByKey]]),(OutputTable[GroupByKey]=OutputTable[[#This Row],[GroupByKey]])*OutputTable[RecordedValue]))</f>
        <v>2.0851264921370101</v>
      </c>
    </row>
    <row r="796" spans="1:16" x14ac:dyDescent="0.25">
      <c r="A796" t="s">
        <v>68</v>
      </c>
      <c r="B796" t="s">
        <v>70</v>
      </c>
      <c r="C796">
        <v>14</v>
      </c>
      <c r="D796" t="s">
        <v>114</v>
      </c>
      <c r="E796" t="s">
        <v>115</v>
      </c>
      <c r="F796" t="s">
        <v>73</v>
      </c>
      <c r="G796">
        <v>23.909202080669498</v>
      </c>
      <c r="H796">
        <v>0</v>
      </c>
      <c r="I79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96" s="5" cm="1">
        <f t="array" ref="J796">MAX(IF((ProjectInfoTable[ProjectName]=OutputTable[[#This Row],[ProjectName]]),(ProjectInfoTable[ProjectName]=OutputTable[[#This Row],[ProjectName]])*ProjectInfoTable[NumberOfReplications]))</f>
        <v>50</v>
      </c>
      <c r="K796" s="5" cm="1">
        <f t="array" ref="K796">IFERROR(AVERAGE(IF((OutputTable[GroupByKey]=OutputTable[[#This Row],[GroupByKey]]),(OutputTable[GroupByKey]=OutputTable[[#This Row],[GroupByKey]])*OutputTable[RecordedValue])),0)</f>
        <v>51.698220416363682</v>
      </c>
      <c r="L796" s="5" cm="1">
        <f t="array" ref="L796">IFERROR(_xlfn.STDEV.S(IF((OutputTable[GroupByKey]=OutputTable[[#This Row],[GroupByKey]]),(OutputTable[GroupByKey]=OutputTable[[#This Row],[GroupByKey]])*OutputTable[RecordedValue])),0)</f>
        <v>24.242310647477964</v>
      </c>
      <c r="M796" s="5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796" s="5" cm="1">
        <f t="array" ref="O796">MIN(IF((OutputTable[GroupByKey]=OutputTable[[#This Row],[GroupByKey]]),(OutputTable[GroupByKey]=OutputTable[[#This Row],[GroupByKey]])*OutputTable[RecordedValue]))</f>
        <v>8.63909208412508</v>
      </c>
      <c r="P796" s="5" cm="1">
        <f t="array" ref="P796">MAX(IF((OutputTable[GroupByKey]=OutputTable[[#This Row],[GroupByKey]]),(OutputTable[GroupByKey]=OutputTable[[#This Row],[GroupByKey]])*OutputTable[RecordedValue]))</f>
        <v>125.107589528221</v>
      </c>
    </row>
    <row r="797" spans="1:16" x14ac:dyDescent="0.25">
      <c r="A797" t="s">
        <v>68</v>
      </c>
      <c r="B797" t="s">
        <v>70</v>
      </c>
      <c r="C797">
        <v>14</v>
      </c>
      <c r="D797" t="s">
        <v>116</v>
      </c>
      <c r="E797" t="s">
        <v>117</v>
      </c>
      <c r="F797" t="s">
        <v>73</v>
      </c>
      <c r="G797">
        <v>0</v>
      </c>
      <c r="H797">
        <v>0</v>
      </c>
      <c r="I79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97" s="5" cm="1">
        <f t="array" ref="J797">MAX(IF((ProjectInfoTable[ProjectName]=OutputTable[[#This Row],[ProjectName]]),(ProjectInfoTable[ProjectName]=OutputTable[[#This Row],[ProjectName]])*ProjectInfoTable[NumberOfReplications]))</f>
        <v>50</v>
      </c>
      <c r="K797" s="5" cm="1">
        <f t="array" ref="K797">IFERROR(AVERAGE(IF((OutputTable[GroupByKey]=OutputTable[[#This Row],[GroupByKey]]),(OutputTable[GroupByKey]=OutputTable[[#This Row],[GroupByKey]])*OutputTable[RecordedValue])),0)</f>
        <v>0</v>
      </c>
      <c r="L797" s="5" cm="1">
        <f t="array" ref="L797">IFERROR(_xlfn.STDEV.S(IF((OutputTable[GroupByKey]=OutputTable[[#This Row],[GroupByKey]]),(OutputTable[GroupByKey]=OutputTable[[#This Row],[GroupByKey]])*OutputTable[RecordedValue])),0)</f>
        <v>0</v>
      </c>
      <c r="M797" s="5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7" s="5" cm="1">
        <f t="array" ref="O797">MIN(IF((OutputTable[GroupByKey]=OutputTable[[#This Row],[GroupByKey]]),(OutputTable[GroupByKey]=OutputTable[[#This Row],[GroupByKey]])*OutputTable[RecordedValue]))</f>
        <v>0</v>
      </c>
      <c r="P797" s="5" cm="1">
        <f t="array" ref="P797">MAX(IF((OutputTable[GroupByKey]=OutputTable[[#This Row],[GroupByKey]]),(OutputTable[GroupByKey]=OutputTable[[#This Row],[GroupByKey]])*OutputTable[RecordedValue]))</f>
        <v>0</v>
      </c>
    </row>
    <row r="798" spans="1:16" x14ac:dyDescent="0.25">
      <c r="A798" t="s">
        <v>68</v>
      </c>
      <c r="B798" t="s">
        <v>70</v>
      </c>
      <c r="C798">
        <v>14</v>
      </c>
      <c r="D798" t="s">
        <v>118</v>
      </c>
      <c r="E798" t="s">
        <v>119</v>
      </c>
      <c r="F798" t="s">
        <v>73</v>
      </c>
      <c r="G798">
        <v>3.9483912414473301</v>
      </c>
      <c r="H798">
        <v>0</v>
      </c>
      <c r="I79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798" s="5" cm="1">
        <f t="array" ref="J798">MAX(IF((ProjectInfoTable[ProjectName]=OutputTable[[#This Row],[ProjectName]]),(ProjectInfoTable[ProjectName]=OutputTable[[#This Row],[ProjectName]])*ProjectInfoTable[NumberOfReplications]))</f>
        <v>50</v>
      </c>
      <c r="K798" s="5" cm="1">
        <f t="array" ref="K798">IFERROR(AVERAGE(IF((OutputTable[GroupByKey]=OutputTable[[#This Row],[GroupByKey]]),(OutputTable[GroupByKey]=OutputTable[[#This Row],[GroupByKey]])*OutputTable[RecordedValue])),0)</f>
        <v>13.164009358024151</v>
      </c>
      <c r="L798" s="5" cm="1">
        <f t="array" ref="L798">IFERROR(_xlfn.STDEV.S(IF((OutputTable[GroupByKey]=OutputTable[[#This Row],[GroupByKey]]),(OutputTable[GroupByKey]=OutputTable[[#This Row],[GroupByKey]])*OutputTable[RecordedValue])),0)</f>
        <v>23.71645868098383</v>
      </c>
      <c r="M798" s="5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798" s="5" cm="1">
        <f t="array" ref="O798">MIN(IF((OutputTable[GroupByKey]=OutputTable[[#This Row],[GroupByKey]]),(OutputTable[GroupByKey]=OutputTable[[#This Row],[GroupByKey]])*OutputTable[RecordedValue]))</f>
        <v>0</v>
      </c>
      <c r="P798" s="5" cm="1">
        <f t="array" ref="P798">MAX(IF((OutputTable[GroupByKey]=OutputTable[[#This Row],[GroupByKey]]),(OutputTable[GroupByKey]=OutputTable[[#This Row],[GroupByKey]])*OutputTable[RecordedValue]))</f>
        <v>143.511038213799</v>
      </c>
    </row>
    <row r="799" spans="1:16" x14ac:dyDescent="0.25">
      <c r="A799" t="s">
        <v>68</v>
      </c>
      <c r="B799" t="s">
        <v>70</v>
      </c>
      <c r="C799">
        <v>14</v>
      </c>
      <c r="D799" t="s">
        <v>120</v>
      </c>
      <c r="E799" t="s">
        <v>121</v>
      </c>
      <c r="F799" t="s">
        <v>73</v>
      </c>
      <c r="G799">
        <v>6</v>
      </c>
      <c r="H799">
        <v>0</v>
      </c>
      <c r="I79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99" s="5" cm="1">
        <f t="array" ref="J799">MAX(IF((ProjectInfoTable[ProjectName]=OutputTable[[#This Row],[ProjectName]]),(ProjectInfoTable[ProjectName]=OutputTable[[#This Row],[ProjectName]])*ProjectInfoTable[NumberOfReplications]))</f>
        <v>50</v>
      </c>
      <c r="K799" s="5" cm="1">
        <f t="array" ref="K799">IFERROR(AVERAGE(IF((OutputTable[GroupByKey]=OutputTable[[#This Row],[GroupByKey]]),(OutputTable[GroupByKey]=OutputTable[[#This Row],[GroupByKey]])*OutputTable[RecordedValue])),0)</f>
        <v>9.74</v>
      </c>
      <c r="L799" s="5" cm="1">
        <f t="array" ref="L799">IFERROR(_xlfn.STDEV.S(IF((OutputTable[GroupByKey]=OutputTable[[#This Row],[GroupByKey]]),(OutputTable[GroupByKey]=OutputTable[[#This Row],[GroupByKey]])*OutputTable[RecordedValue])),0)</f>
        <v>3.3430402880233041</v>
      </c>
      <c r="M799" s="5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799" s="5" cm="1">
        <f t="array" ref="O799">MIN(IF((OutputTable[GroupByKey]=OutputTable[[#This Row],[GroupByKey]]),(OutputTable[GroupByKey]=OutputTable[[#This Row],[GroupByKey]])*OutputTable[RecordedValue]))</f>
        <v>4</v>
      </c>
      <c r="P799" s="5" cm="1">
        <f t="array" ref="P799">MAX(IF((OutputTable[GroupByKey]=OutputTable[[#This Row],[GroupByKey]]),(OutputTable[GroupByKey]=OutputTable[[#This Row],[GroupByKey]])*OutputTable[RecordedValue]))</f>
        <v>18</v>
      </c>
    </row>
    <row r="800" spans="1:16" x14ac:dyDescent="0.25">
      <c r="A800" t="s">
        <v>68</v>
      </c>
      <c r="B800" t="s">
        <v>70</v>
      </c>
      <c r="C800">
        <v>14</v>
      </c>
      <c r="D800" t="s">
        <v>122</v>
      </c>
      <c r="E800" t="s">
        <v>123</v>
      </c>
      <c r="F800" t="s">
        <v>73</v>
      </c>
      <c r="G800">
        <v>6</v>
      </c>
      <c r="H800">
        <v>0</v>
      </c>
      <c r="I80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00" s="5" cm="1">
        <f t="array" ref="J800">MAX(IF((ProjectInfoTable[ProjectName]=OutputTable[[#This Row],[ProjectName]]),(ProjectInfoTable[ProjectName]=OutputTable[[#This Row],[ProjectName]])*ProjectInfoTable[NumberOfReplications]))</f>
        <v>50</v>
      </c>
      <c r="K800" s="5" cm="1">
        <f t="array" ref="K800">IFERROR(AVERAGE(IF((OutputTable[GroupByKey]=OutputTable[[#This Row],[GroupByKey]]),(OutputTable[GroupByKey]=OutputTable[[#This Row],[GroupByKey]])*OutputTable[RecordedValue])),0)</f>
        <v>9.6199999999999992</v>
      </c>
      <c r="L800" s="5" cm="1">
        <f t="array" ref="L800">IFERROR(_xlfn.STDEV.S(IF((OutputTable[GroupByKey]=OutputTable[[#This Row],[GroupByKey]]),(OutputTable[GroupByKey]=OutputTable[[#This Row],[GroupByKey]])*OutputTable[RecordedValue])),0)</f>
        <v>3.3557139816335075</v>
      </c>
      <c r="M800" s="5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800" s="5" cm="1">
        <f t="array" ref="O800">MIN(IF((OutputTable[GroupByKey]=OutputTable[[#This Row],[GroupByKey]]),(OutputTable[GroupByKey]=OutputTable[[#This Row],[GroupByKey]])*OutputTable[RecordedValue]))</f>
        <v>4</v>
      </c>
      <c r="P800" s="5" cm="1">
        <f t="array" ref="P800">MAX(IF((OutputTable[GroupByKey]=OutputTable[[#This Row],[GroupByKey]]),(OutputTable[GroupByKey]=OutputTable[[#This Row],[GroupByKey]])*OutputTable[RecordedValue]))</f>
        <v>18</v>
      </c>
    </row>
    <row r="801" spans="1:16" x14ac:dyDescent="0.25">
      <c r="A801" t="s">
        <v>68</v>
      </c>
      <c r="B801" t="s">
        <v>70</v>
      </c>
      <c r="C801">
        <v>14</v>
      </c>
      <c r="D801" t="s">
        <v>124</v>
      </c>
      <c r="E801" t="s">
        <v>125</v>
      </c>
      <c r="F801" t="s">
        <v>73</v>
      </c>
      <c r="G801">
        <v>0.39848670134449199</v>
      </c>
      <c r="H801">
        <v>0</v>
      </c>
      <c r="I80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01" s="5" cm="1">
        <f t="array" ref="J801">MAX(IF((ProjectInfoTable[ProjectName]=OutputTable[[#This Row],[ProjectName]]),(ProjectInfoTable[ProjectName]=OutputTable[[#This Row],[ProjectName]])*ProjectInfoTable[NumberOfReplications]))</f>
        <v>50</v>
      </c>
      <c r="K801" s="5" cm="1">
        <f t="array" ref="K801">IFERROR(AVERAGE(IF((OutputTable[GroupByKey]=OutputTable[[#This Row],[GroupByKey]]),(OutputTable[GroupByKey]=OutputTable[[#This Row],[GroupByKey]])*OutputTable[RecordedValue])),0)</f>
        <v>0.86163700693939471</v>
      </c>
      <c r="L801" s="5" cm="1">
        <f t="array" ref="L801">IFERROR(_xlfn.STDEV.S(IF((OutputTable[GroupByKey]=OutputTable[[#This Row],[GroupByKey]]),(OutputTable[GroupByKey]=OutputTable[[#This Row],[GroupByKey]])*OutputTable[RecordedValue])),0)</f>
        <v>0.40403851079129915</v>
      </c>
      <c r="M801" s="5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801" s="5" cm="1">
        <f t="array" ref="O801">MIN(IF((OutputTable[GroupByKey]=OutputTable[[#This Row],[GroupByKey]]),(OutputTable[GroupByKey]=OutputTable[[#This Row],[GroupByKey]])*OutputTable[RecordedValue]))</f>
        <v>0.14398486806875099</v>
      </c>
      <c r="P801" s="5" cm="1">
        <f t="array" ref="P801">MAX(IF((OutputTable[GroupByKey]=OutputTable[[#This Row],[GroupByKey]]),(OutputTable[GroupByKey]=OutputTable[[#This Row],[GroupByKey]])*OutputTable[RecordedValue]))</f>
        <v>2.0851264921370101</v>
      </c>
    </row>
    <row r="802" spans="1:16" x14ac:dyDescent="0.25">
      <c r="A802" t="s">
        <v>68</v>
      </c>
      <c r="B802" t="s">
        <v>70</v>
      </c>
      <c r="C802">
        <v>14</v>
      </c>
      <c r="D802" t="s">
        <v>126</v>
      </c>
      <c r="E802" t="s">
        <v>127</v>
      </c>
      <c r="F802" t="s">
        <v>73</v>
      </c>
      <c r="G802">
        <v>27.857593322116799</v>
      </c>
      <c r="H802">
        <v>0</v>
      </c>
      <c r="I80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02" s="5" cm="1">
        <f t="array" ref="J802">MAX(IF((ProjectInfoTable[ProjectName]=OutputTable[[#This Row],[ProjectName]]),(ProjectInfoTable[ProjectName]=OutputTable[[#This Row],[ProjectName]])*ProjectInfoTable[NumberOfReplications]))</f>
        <v>50</v>
      </c>
      <c r="K802" s="5" cm="1">
        <f t="array" ref="K802">IFERROR(AVERAGE(IF((OutputTable[GroupByKey]=OutputTable[[#This Row],[GroupByKey]]),(OutputTable[GroupByKey]=OutputTable[[#This Row],[GroupByKey]])*OutputTable[RecordedValue])),0)</f>
        <v>64.862229774387828</v>
      </c>
      <c r="L802" s="5" cm="1">
        <f t="array" ref="L802">IFERROR(_xlfn.STDEV.S(IF((OutputTable[GroupByKey]=OutputTable[[#This Row],[GroupByKey]]),(OutputTable[GroupByKey]=OutputTable[[#This Row],[GroupByKey]])*OutputTable[RecordedValue])),0)</f>
        <v>42.021678663543447</v>
      </c>
      <c r="M802" s="5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802" s="5" cm="1">
        <f t="array" ref="O802">MIN(IF((OutputTable[GroupByKey]=OutputTable[[#This Row],[GroupByKey]]),(OutputTable[GroupByKey]=OutputTable[[#This Row],[GroupByKey]])*OutputTable[RecordedValue]))</f>
        <v>12.5350884709043</v>
      </c>
      <c r="P802" s="5" cm="1">
        <f t="array" ref="P802">MAX(IF((OutputTable[GroupByKey]=OutputTable[[#This Row],[GroupByKey]]),(OutputTable[GroupByKey]=OutputTable[[#This Row],[GroupByKey]])*OutputTable[RecordedValue]))</f>
        <v>268.61862774202001</v>
      </c>
    </row>
    <row r="803" spans="1:16" x14ac:dyDescent="0.25">
      <c r="A803" t="s">
        <v>68</v>
      </c>
      <c r="B803" t="s">
        <v>70</v>
      </c>
      <c r="C803">
        <v>14</v>
      </c>
      <c r="D803" t="s">
        <v>128</v>
      </c>
      <c r="E803" t="s">
        <v>86</v>
      </c>
      <c r="F803" t="s">
        <v>129</v>
      </c>
      <c r="G803">
        <v>0</v>
      </c>
      <c r="H803">
        <v>0</v>
      </c>
      <c r="I80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03" s="5" cm="1">
        <f t="array" ref="J803">MAX(IF((ProjectInfoTable[ProjectName]=OutputTable[[#This Row],[ProjectName]]),(ProjectInfoTable[ProjectName]=OutputTable[[#This Row],[ProjectName]])*ProjectInfoTable[NumberOfReplications]))</f>
        <v>50</v>
      </c>
      <c r="K803" s="5" cm="1">
        <f t="array" ref="K803">IFERROR(AVERAGE(IF((OutputTable[GroupByKey]=OutputTable[[#This Row],[GroupByKey]]),(OutputTable[GroupByKey]=OutputTable[[#This Row],[GroupByKey]])*OutputTable[RecordedValue])),0)</f>
        <v>0</v>
      </c>
      <c r="L803" s="5" cm="1">
        <f t="array" ref="L803">IFERROR(_xlfn.STDEV.S(IF((OutputTable[GroupByKey]=OutputTable[[#This Row],[GroupByKey]]),(OutputTable[GroupByKey]=OutputTable[[#This Row],[GroupByKey]])*OutputTable[RecordedValue])),0)</f>
        <v>0</v>
      </c>
      <c r="M803" s="5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3" s="5" cm="1">
        <f t="array" ref="O803">MIN(IF((OutputTable[GroupByKey]=OutputTable[[#This Row],[GroupByKey]]),(OutputTable[GroupByKey]=OutputTable[[#This Row],[GroupByKey]])*OutputTable[RecordedValue]))</f>
        <v>0</v>
      </c>
      <c r="P803" s="5" cm="1">
        <f t="array" ref="P803">MAX(IF((OutputTable[GroupByKey]=OutputTable[[#This Row],[GroupByKey]]),(OutputTable[GroupByKey]=OutputTable[[#This Row],[GroupByKey]])*OutputTable[RecordedValue]))</f>
        <v>0</v>
      </c>
    </row>
    <row r="804" spans="1:16" x14ac:dyDescent="0.25">
      <c r="A804" t="s">
        <v>68</v>
      </c>
      <c r="B804" t="s">
        <v>70</v>
      </c>
      <c r="C804">
        <v>14</v>
      </c>
      <c r="D804" t="s">
        <v>130</v>
      </c>
      <c r="E804" t="s">
        <v>89</v>
      </c>
      <c r="F804" t="s">
        <v>129</v>
      </c>
      <c r="G804">
        <v>0</v>
      </c>
      <c r="H804">
        <v>0</v>
      </c>
      <c r="I80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04" s="5" cm="1">
        <f t="array" ref="J804">MAX(IF((ProjectInfoTable[ProjectName]=OutputTable[[#This Row],[ProjectName]]),(ProjectInfoTable[ProjectName]=OutputTable[[#This Row],[ProjectName]])*ProjectInfoTable[NumberOfReplications]))</f>
        <v>50</v>
      </c>
      <c r="K804" s="5" cm="1">
        <f t="array" ref="K804">IFERROR(AVERAGE(IF((OutputTable[GroupByKey]=OutputTable[[#This Row],[GroupByKey]]),(OutputTable[GroupByKey]=OutputTable[[#This Row],[GroupByKey]])*OutputTable[RecordedValue])),0)</f>
        <v>0</v>
      </c>
      <c r="L804" s="5" cm="1">
        <f t="array" ref="L804">IFERROR(_xlfn.STDEV.S(IF((OutputTable[GroupByKey]=OutputTable[[#This Row],[GroupByKey]]),(OutputTable[GroupByKey]=OutputTable[[#This Row],[GroupByKey]])*OutputTable[RecordedValue])),0)</f>
        <v>0</v>
      </c>
      <c r="M804" s="5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4" s="5" cm="1">
        <f t="array" ref="O804">MIN(IF((OutputTable[GroupByKey]=OutputTable[[#This Row],[GroupByKey]]),(OutputTable[GroupByKey]=OutputTable[[#This Row],[GroupByKey]])*OutputTable[RecordedValue]))</f>
        <v>0</v>
      </c>
      <c r="P804" s="5" cm="1">
        <f t="array" ref="P804">MAX(IF((OutputTable[GroupByKey]=OutputTable[[#This Row],[GroupByKey]]),(OutputTable[GroupByKey]=OutputTable[[#This Row],[GroupByKey]])*OutputTable[RecordedValue]))</f>
        <v>0</v>
      </c>
    </row>
    <row r="805" spans="1:16" x14ac:dyDescent="0.25">
      <c r="A805" t="s">
        <v>68</v>
      </c>
      <c r="B805" t="s">
        <v>70</v>
      </c>
      <c r="C805">
        <v>14</v>
      </c>
      <c r="D805" t="s">
        <v>131</v>
      </c>
      <c r="E805" t="s">
        <v>91</v>
      </c>
      <c r="F805" t="s">
        <v>129</v>
      </c>
      <c r="G805">
        <v>48.790766380936098</v>
      </c>
      <c r="H805">
        <v>0</v>
      </c>
      <c r="I80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05" s="5" cm="1">
        <f t="array" ref="J805">MAX(IF((ProjectInfoTable[ProjectName]=OutputTable[[#This Row],[ProjectName]]),(ProjectInfoTable[ProjectName]=OutputTable[[#This Row],[ProjectName]])*ProjectInfoTable[NumberOfReplications]))</f>
        <v>50</v>
      </c>
      <c r="K805" s="5" cm="1">
        <f t="array" ref="K805">IFERROR(AVERAGE(IF((OutputTable[GroupByKey]=OutputTable[[#This Row],[GroupByKey]]),(OutputTable[GroupByKey]=OutputTable[[#This Row],[GroupByKey]])*OutputTable[RecordedValue])),0)</f>
        <v>47.555766264651346</v>
      </c>
      <c r="L805" s="5" cm="1">
        <f t="array" ref="L805">IFERROR(_xlfn.STDEV.S(IF((OutputTable[GroupByKey]=OutputTable[[#This Row],[GroupByKey]]),(OutputTable[GroupByKey]=OutputTable[[#This Row],[GroupByKey]])*OutputTable[RecordedValue])),0)</f>
        <v>2.7283894207102275</v>
      </c>
      <c r="M805" s="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805" s="5" cm="1">
        <f t="array" ref="O805">MIN(IF((OutputTable[GroupByKey]=OutputTable[[#This Row],[GroupByKey]]),(OutputTable[GroupByKey]=OutputTable[[#This Row],[GroupByKey]])*OutputTable[RecordedValue]))</f>
        <v>42.116143251013803</v>
      </c>
      <c r="P805" s="5" cm="1">
        <f t="array" ref="P805">MAX(IF((OutputTable[GroupByKey]=OutputTable[[#This Row],[GroupByKey]]),(OutputTable[GroupByKey]=OutputTable[[#This Row],[GroupByKey]])*OutputTable[RecordedValue]))</f>
        <v>55.7665547747551</v>
      </c>
    </row>
    <row r="806" spans="1:16" x14ac:dyDescent="0.25">
      <c r="A806" t="s">
        <v>68</v>
      </c>
      <c r="B806" t="s">
        <v>70</v>
      </c>
      <c r="C806">
        <v>14</v>
      </c>
      <c r="D806" t="s">
        <v>132</v>
      </c>
      <c r="E806" t="s">
        <v>133</v>
      </c>
      <c r="F806" t="s">
        <v>129</v>
      </c>
      <c r="G806">
        <v>0</v>
      </c>
      <c r="H806">
        <v>0</v>
      </c>
      <c r="I80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06" s="5" cm="1">
        <f t="array" ref="J806">MAX(IF((ProjectInfoTable[ProjectName]=OutputTable[[#This Row],[ProjectName]]),(ProjectInfoTable[ProjectName]=OutputTable[[#This Row],[ProjectName]])*ProjectInfoTable[NumberOfReplications]))</f>
        <v>50</v>
      </c>
      <c r="K806" s="5" cm="1">
        <f t="array" ref="K806">IFERROR(AVERAGE(IF((OutputTable[GroupByKey]=OutputTable[[#This Row],[GroupByKey]]),(OutputTable[GroupByKey]=OutputTable[[#This Row],[GroupByKey]])*OutputTable[RecordedValue])),0)</f>
        <v>0</v>
      </c>
      <c r="L806" s="5" cm="1">
        <f t="array" ref="L806">IFERROR(_xlfn.STDEV.S(IF((OutputTable[GroupByKey]=OutputTable[[#This Row],[GroupByKey]]),(OutputTable[GroupByKey]=OutputTable[[#This Row],[GroupByKey]])*OutputTable[RecordedValue])),0)</f>
        <v>0</v>
      </c>
      <c r="M806" s="5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6" s="5" cm="1">
        <f t="array" ref="O806">MIN(IF((OutputTable[GroupByKey]=OutputTable[[#This Row],[GroupByKey]]),(OutputTable[GroupByKey]=OutputTable[[#This Row],[GroupByKey]])*OutputTable[RecordedValue]))</f>
        <v>0</v>
      </c>
      <c r="P806" s="5" cm="1">
        <f t="array" ref="P806">MAX(IF((OutputTable[GroupByKey]=OutputTable[[#This Row],[GroupByKey]]),(OutputTable[GroupByKey]=OutputTable[[#This Row],[GroupByKey]])*OutputTable[RecordedValue]))</f>
        <v>0</v>
      </c>
    </row>
    <row r="807" spans="1:16" x14ac:dyDescent="0.25">
      <c r="A807" t="s">
        <v>68</v>
      </c>
      <c r="B807" t="s">
        <v>70</v>
      </c>
      <c r="C807">
        <v>14</v>
      </c>
      <c r="D807" t="s">
        <v>134</v>
      </c>
      <c r="E807" t="s">
        <v>95</v>
      </c>
      <c r="F807" t="s">
        <v>129</v>
      </c>
      <c r="G807">
        <v>48.790766380936098</v>
      </c>
      <c r="H807">
        <v>0</v>
      </c>
      <c r="I807" s="5" t="str">
        <f>OutputTable[[#This Row],[ProjectName]]&amp;OutputTable[[#This Row],[Name]]&amp;OutputTable[[#This Row],[Type]]&amp;OutputTable[[#This Row],[Source]]</f>
        <v>Airport Security AnalysisAll Entities.VACostVA CostSystem</v>
      </c>
      <c r="J807" s="5" cm="1">
        <f t="array" ref="J807">MAX(IF((ProjectInfoTable[ProjectName]=OutputTable[[#This Row],[ProjectName]]),(ProjectInfoTable[ProjectName]=OutputTable[[#This Row],[ProjectName]])*ProjectInfoTable[NumberOfReplications]))</f>
        <v>50</v>
      </c>
      <c r="K807" s="5" cm="1">
        <f t="array" ref="K807">IFERROR(AVERAGE(IF((OutputTable[GroupByKey]=OutputTable[[#This Row],[GroupByKey]]),(OutputTable[GroupByKey]=OutputTable[[#This Row],[GroupByKey]])*OutputTable[RecordedValue])),0)</f>
        <v>47.555766264651346</v>
      </c>
      <c r="L807" s="5" cm="1">
        <f t="array" ref="L807">IFERROR(_xlfn.STDEV.S(IF((OutputTable[GroupByKey]=OutputTable[[#This Row],[GroupByKey]]),(OutputTable[GroupByKey]=OutputTable[[#This Row],[GroupByKey]])*OutputTable[RecordedValue])),0)</f>
        <v>2.7283894207102275</v>
      </c>
      <c r="M807" s="5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807" s="5" cm="1">
        <f t="array" ref="O807">MIN(IF((OutputTable[GroupByKey]=OutputTable[[#This Row],[GroupByKey]]),(OutputTable[GroupByKey]=OutputTable[[#This Row],[GroupByKey]])*OutputTable[RecordedValue]))</f>
        <v>42.116143251013803</v>
      </c>
      <c r="P807" s="5" cm="1">
        <f t="array" ref="P807">MAX(IF((OutputTable[GroupByKey]=OutputTable[[#This Row],[GroupByKey]]),(OutputTable[GroupByKey]=OutputTable[[#This Row],[GroupByKey]])*OutputTable[RecordedValue]))</f>
        <v>55.7665547747551</v>
      </c>
    </row>
    <row r="808" spans="1:16" x14ac:dyDescent="0.25">
      <c r="A808" t="s">
        <v>68</v>
      </c>
      <c r="B808" t="s">
        <v>70</v>
      </c>
      <c r="C808">
        <v>14</v>
      </c>
      <c r="D808" t="s">
        <v>135</v>
      </c>
      <c r="E808" t="s">
        <v>97</v>
      </c>
      <c r="F808" t="s">
        <v>129</v>
      </c>
      <c r="G808">
        <v>0</v>
      </c>
      <c r="H808">
        <v>0</v>
      </c>
      <c r="I80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08" s="5" cm="1">
        <f t="array" ref="J808">MAX(IF((ProjectInfoTable[ProjectName]=OutputTable[[#This Row],[ProjectName]]),(ProjectInfoTable[ProjectName]=OutputTable[[#This Row],[ProjectName]])*ProjectInfoTable[NumberOfReplications]))</f>
        <v>50</v>
      </c>
      <c r="K808" s="5" cm="1">
        <f t="array" ref="K808">IFERROR(AVERAGE(IF((OutputTable[GroupByKey]=OutputTable[[#This Row],[GroupByKey]]),(OutputTable[GroupByKey]=OutputTable[[#This Row],[GroupByKey]])*OutputTable[RecordedValue])),0)</f>
        <v>0</v>
      </c>
      <c r="L808" s="5" cm="1">
        <f t="array" ref="L808">IFERROR(_xlfn.STDEV.S(IF((OutputTable[GroupByKey]=OutputTable[[#This Row],[GroupByKey]]),(OutputTable[GroupByKey]=OutputTable[[#This Row],[GroupByKey]])*OutputTable[RecordedValue])),0)</f>
        <v>0</v>
      </c>
      <c r="M808" s="5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8" s="5" cm="1">
        <f t="array" ref="O808">MIN(IF((OutputTable[GroupByKey]=OutputTable[[#This Row],[GroupByKey]]),(OutputTable[GroupByKey]=OutputTable[[#This Row],[GroupByKey]])*OutputTable[RecordedValue]))</f>
        <v>0</v>
      </c>
      <c r="P808" s="5" cm="1">
        <f t="array" ref="P808">MAX(IF((OutputTable[GroupByKey]=OutputTable[[#This Row],[GroupByKey]]),(OutputTable[GroupByKey]=OutputTable[[#This Row],[GroupByKey]])*OutputTable[RecordedValue]))</f>
        <v>0</v>
      </c>
    </row>
    <row r="809" spans="1:16" x14ac:dyDescent="0.25">
      <c r="A809" t="s">
        <v>68</v>
      </c>
      <c r="B809" t="s">
        <v>70</v>
      </c>
      <c r="C809">
        <v>14</v>
      </c>
      <c r="D809" t="s">
        <v>136</v>
      </c>
      <c r="E809" t="s">
        <v>137</v>
      </c>
      <c r="F809" t="s">
        <v>129</v>
      </c>
      <c r="G809">
        <v>48.790766380936098</v>
      </c>
      <c r="H809">
        <v>0</v>
      </c>
      <c r="I80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09" s="5" cm="1">
        <f t="array" ref="J809">MAX(IF((ProjectInfoTable[ProjectName]=OutputTable[[#This Row],[ProjectName]]),(ProjectInfoTable[ProjectName]=OutputTable[[#This Row],[ProjectName]])*ProjectInfoTable[NumberOfReplications]))</f>
        <v>50</v>
      </c>
      <c r="K809" s="5" cm="1">
        <f t="array" ref="K809">IFERROR(AVERAGE(IF((OutputTable[GroupByKey]=OutputTable[[#This Row],[GroupByKey]]),(OutputTable[GroupByKey]=OutputTable[[#This Row],[GroupByKey]])*OutputTable[RecordedValue])),0)</f>
        <v>47.555766264651339</v>
      </c>
      <c r="L809" s="5" cm="1">
        <f t="array" ref="L809">IFERROR(_xlfn.STDEV.S(IF((OutputTable[GroupByKey]=OutputTable[[#This Row],[GroupByKey]]),(OutputTable[GroupByKey]=OutputTable[[#This Row],[GroupByKey]])*OutputTable[RecordedValue])),0)</f>
        <v>2.7283894207102439</v>
      </c>
      <c r="M809" s="5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809" s="5" cm="1">
        <f t="array" ref="O809">MIN(IF((OutputTable[GroupByKey]=OutputTable[[#This Row],[GroupByKey]]),(OutputTable[GroupByKey]=OutputTable[[#This Row],[GroupByKey]])*OutputTable[RecordedValue]))</f>
        <v>42.116143251013703</v>
      </c>
      <c r="P809" s="5" cm="1">
        <f t="array" ref="P809">MAX(IF((OutputTable[GroupByKey]=OutputTable[[#This Row],[GroupByKey]]),(OutputTable[GroupByKey]=OutputTable[[#This Row],[GroupByKey]])*OutputTable[RecordedValue]))</f>
        <v>55.7665547747551</v>
      </c>
    </row>
    <row r="810" spans="1:16" x14ac:dyDescent="0.25">
      <c r="A810" t="s">
        <v>68</v>
      </c>
      <c r="B810" t="s">
        <v>70</v>
      </c>
      <c r="C810">
        <v>14</v>
      </c>
      <c r="D810" t="s">
        <v>138</v>
      </c>
      <c r="E810" t="s">
        <v>139</v>
      </c>
      <c r="F810" t="s">
        <v>129</v>
      </c>
      <c r="G810">
        <v>22.8969070740741</v>
      </c>
      <c r="H810">
        <v>0</v>
      </c>
      <c r="I81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10" s="5" cm="1">
        <f t="array" ref="J810">MAX(IF((ProjectInfoTable[ProjectName]=OutputTable[[#This Row],[ProjectName]]),(ProjectInfoTable[ProjectName]=OutputTable[[#This Row],[ProjectName]])*ProjectInfoTable[NumberOfReplications]))</f>
        <v>50</v>
      </c>
      <c r="K810" s="5" cm="1">
        <f t="array" ref="K810">IFERROR(AVERAGE(IF((OutputTable[GroupByKey]=OutputTable[[#This Row],[GroupByKey]]),(OutputTable[GroupByKey]=OutputTable[[#This Row],[GroupByKey]])*OutputTable[RecordedValue])),0)</f>
        <v>24.153751225057032</v>
      </c>
      <c r="L810" s="5" cm="1">
        <f t="array" ref="L810">IFERROR(_xlfn.STDEV.S(IF((OutputTable[GroupByKey]=OutputTable[[#This Row],[GroupByKey]]),(OutputTable[GroupByKey]=OutputTable[[#This Row],[GroupByKey]])*OutputTable[RecordedValue])),0)</f>
        <v>2.790438932514745</v>
      </c>
      <c r="M810" s="5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810" s="5" cm="1">
        <f t="array" ref="O810">MIN(IF((OutputTable[GroupByKey]=OutputTable[[#This Row],[GroupByKey]]),(OutputTable[GroupByKey]=OutputTable[[#This Row],[GroupByKey]])*OutputTable[RecordedValue]))</f>
        <v>16.206469520089399</v>
      </c>
      <c r="P810" s="5" cm="1">
        <f t="array" ref="P810">MAX(IF((OutputTable[GroupByKey]=OutputTable[[#This Row],[GroupByKey]]),(OutputTable[GroupByKey]=OutputTable[[#This Row],[GroupByKey]])*OutputTable[RecordedValue]))</f>
        <v>29.8247121613243</v>
      </c>
    </row>
    <row r="811" spans="1:16" x14ac:dyDescent="0.25">
      <c r="A811" t="s">
        <v>68</v>
      </c>
      <c r="B811" t="s">
        <v>70</v>
      </c>
      <c r="C811">
        <v>14</v>
      </c>
      <c r="D811" t="s">
        <v>140</v>
      </c>
      <c r="E811" t="s">
        <v>91</v>
      </c>
      <c r="F811" t="s">
        <v>129</v>
      </c>
      <c r="G811">
        <v>71.687673455010199</v>
      </c>
      <c r="H811">
        <v>0</v>
      </c>
      <c r="I81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11" s="5" cm="1">
        <f t="array" ref="J811">MAX(IF((ProjectInfoTable[ProjectName]=OutputTable[[#This Row],[ProjectName]]),(ProjectInfoTable[ProjectName]=OutputTable[[#This Row],[ProjectName]])*ProjectInfoTable[NumberOfReplications]))</f>
        <v>50</v>
      </c>
      <c r="K811" s="5" cm="1">
        <f t="array" ref="K811">IFERROR(AVERAGE(IF((OutputTable[GroupByKey]=OutputTable[[#This Row],[GroupByKey]]),(OutputTable[GroupByKey]=OutputTable[[#This Row],[GroupByKey]])*OutputTable[RecordedValue])),0)</f>
        <v>71.709517489708347</v>
      </c>
      <c r="L811" s="5" cm="1">
        <f t="array" ref="L811">IFERROR(_xlfn.STDEV.S(IF((OutputTable[GroupByKey]=OutputTable[[#This Row],[GroupByKey]]),(OutputTable[GroupByKey]=OutputTable[[#This Row],[GroupByKey]])*OutputTable[RecordedValue])),0)</f>
        <v>0.25019982121987089</v>
      </c>
      <c r="M811" s="5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811" s="5" cm="1">
        <f t="array" ref="O811">MIN(IF((OutputTable[GroupByKey]=OutputTable[[#This Row],[GroupByKey]]),(OutputTable[GroupByKey]=OutputTable[[#This Row],[GroupByKey]])*OutputTable[RecordedValue]))</f>
        <v>70.826954480567906</v>
      </c>
      <c r="P811" s="5" cm="1">
        <f t="array" ref="P811">MAX(IF((OutputTable[GroupByKey]=OutputTable[[#This Row],[GroupByKey]]),(OutputTable[GroupByKey]=OutputTable[[#This Row],[GroupByKey]])*OutputTable[RecordedValue]))</f>
        <v>72</v>
      </c>
    </row>
    <row r="812" spans="1:16" x14ac:dyDescent="0.25">
      <c r="A812" t="s">
        <v>68</v>
      </c>
      <c r="B812" t="s">
        <v>70</v>
      </c>
      <c r="C812">
        <v>14</v>
      </c>
      <c r="D812" t="s">
        <v>141</v>
      </c>
      <c r="E812" t="s">
        <v>142</v>
      </c>
      <c r="F812" t="s">
        <v>129</v>
      </c>
      <c r="G812">
        <v>0</v>
      </c>
      <c r="H812">
        <v>0</v>
      </c>
      <c r="I81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12" s="5" cm="1">
        <f t="array" ref="J812">MAX(IF((ProjectInfoTable[ProjectName]=OutputTable[[#This Row],[ProjectName]]),(ProjectInfoTable[ProjectName]=OutputTable[[#This Row],[ProjectName]])*ProjectInfoTable[NumberOfReplications]))</f>
        <v>50</v>
      </c>
      <c r="K812" s="5" cm="1">
        <f t="array" ref="K812">IFERROR(AVERAGE(IF((OutputTable[GroupByKey]=OutputTable[[#This Row],[GroupByKey]]),(OutputTable[GroupByKey]=OutputTable[[#This Row],[GroupByKey]])*OutputTable[RecordedValue])),0)</f>
        <v>0</v>
      </c>
      <c r="L812" s="5" cm="1">
        <f t="array" ref="L812">IFERROR(_xlfn.STDEV.S(IF((OutputTable[GroupByKey]=OutputTable[[#This Row],[GroupByKey]]),(OutputTable[GroupByKey]=OutputTable[[#This Row],[GroupByKey]])*OutputTable[RecordedValue])),0)</f>
        <v>0</v>
      </c>
      <c r="M812" s="5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2" s="5" cm="1">
        <f t="array" ref="O812">MIN(IF((OutputTable[GroupByKey]=OutputTable[[#This Row],[GroupByKey]]),(OutputTable[GroupByKey]=OutputTable[[#This Row],[GroupByKey]])*OutputTable[RecordedValue]))</f>
        <v>0</v>
      </c>
      <c r="P812" s="5" cm="1">
        <f t="array" ref="P812">MAX(IF((OutputTable[GroupByKey]=OutputTable[[#This Row],[GroupByKey]]),(OutputTable[GroupByKey]=OutputTable[[#This Row],[GroupByKey]])*OutputTable[RecordedValue]))</f>
        <v>0</v>
      </c>
    </row>
    <row r="813" spans="1:16" x14ac:dyDescent="0.25">
      <c r="A813" t="s">
        <v>68</v>
      </c>
      <c r="B813" t="s">
        <v>70</v>
      </c>
      <c r="C813">
        <v>14</v>
      </c>
      <c r="D813" t="s">
        <v>143</v>
      </c>
      <c r="E813" t="s">
        <v>113</v>
      </c>
      <c r="F813" t="s">
        <v>73</v>
      </c>
      <c r="G813">
        <v>9.4568086638810094</v>
      </c>
      <c r="H813">
        <v>0</v>
      </c>
      <c r="I81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13" s="5" cm="1">
        <f t="array" ref="J813">MAX(IF((ProjectInfoTable[ProjectName]=OutputTable[[#This Row],[ProjectName]]),(ProjectInfoTable[ProjectName]=OutputTable[[#This Row],[ProjectName]])*ProjectInfoTable[NumberOfReplications]))</f>
        <v>50</v>
      </c>
      <c r="K813" s="5" cm="1">
        <f t="array" ref="K813">IFERROR(AVERAGE(IF((OutputTable[GroupByKey]=OutputTable[[#This Row],[GroupByKey]]),(OutputTable[GroupByKey]=OutputTable[[#This Row],[GroupByKey]])*OutputTable[RecordedValue])),0)</f>
        <v>8.9631102244031808</v>
      </c>
      <c r="L813" s="5" cm="1">
        <f t="array" ref="L813">IFERROR(_xlfn.STDEV.S(IF((OutputTable[GroupByKey]=OutputTable[[#This Row],[GroupByKey]]),(OutputTable[GroupByKey]=OutputTable[[#This Row],[GroupByKey]])*OutputTable[RecordedValue])),0)</f>
        <v>0.49581158155018401</v>
      </c>
      <c r="M813" s="5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813" s="5" cm="1">
        <f t="array" ref="O813">MIN(IF((OutputTable[GroupByKey]=OutputTable[[#This Row],[GroupByKey]]),(OutputTable[GroupByKey]=OutputTable[[#This Row],[GroupByKey]])*OutputTable[RecordedValue]))</f>
        <v>7.9225733441578896</v>
      </c>
      <c r="P813" s="5" cm="1">
        <f t="array" ref="P813">MAX(IF((OutputTable[GroupByKey]=OutputTable[[#This Row],[GroupByKey]]),(OutputTable[GroupByKey]=OutputTable[[#This Row],[GroupByKey]])*OutputTable[RecordedValue]))</f>
        <v>9.9777504987156593</v>
      </c>
    </row>
    <row r="814" spans="1:16" x14ac:dyDescent="0.25">
      <c r="A814" t="s">
        <v>68</v>
      </c>
      <c r="B814" t="s">
        <v>70</v>
      </c>
      <c r="C814">
        <v>14</v>
      </c>
      <c r="D814" t="s">
        <v>144</v>
      </c>
      <c r="E814" t="s">
        <v>115</v>
      </c>
      <c r="F814" t="s">
        <v>73</v>
      </c>
      <c r="G814">
        <v>567.40851983286097</v>
      </c>
      <c r="H814">
        <v>0</v>
      </c>
      <c r="I81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14" s="5" cm="1">
        <f t="array" ref="J814">MAX(IF((ProjectInfoTable[ProjectName]=OutputTable[[#This Row],[ProjectName]]),(ProjectInfoTable[ProjectName]=OutputTable[[#This Row],[ProjectName]])*ProjectInfoTable[NumberOfReplications]))</f>
        <v>50</v>
      </c>
      <c r="K814" s="5" cm="1">
        <f t="array" ref="K814">IFERROR(AVERAGE(IF((OutputTable[GroupByKey]=OutputTable[[#This Row],[GroupByKey]]),(OutputTable[GroupByKey]=OutputTable[[#This Row],[GroupByKey]])*OutputTable[RecordedValue])),0)</f>
        <v>537.78661346419096</v>
      </c>
      <c r="L814" s="5" cm="1">
        <f t="array" ref="L814">IFERROR(_xlfn.STDEV.S(IF((OutputTable[GroupByKey]=OutputTable[[#This Row],[GroupByKey]]),(OutputTable[GroupByKey]=OutputTable[[#This Row],[GroupByKey]])*OutputTable[RecordedValue])),0)</f>
        <v>29.748694893010981</v>
      </c>
      <c r="M814" s="5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814" s="5" cm="1">
        <f t="array" ref="O814">MIN(IF((OutputTable[GroupByKey]=OutputTable[[#This Row],[GroupByKey]]),(OutputTable[GroupByKey]=OutputTable[[#This Row],[GroupByKey]])*OutputTable[RecordedValue]))</f>
        <v>475.35440064947397</v>
      </c>
      <c r="P814" s="5" cm="1">
        <f t="array" ref="P814">MAX(IF((OutputTable[GroupByKey]=OutputTable[[#This Row],[GroupByKey]]),(OutputTable[GroupByKey]=OutputTable[[#This Row],[GroupByKey]])*OutputTable[RecordedValue]))</f>
        <v>598.66502992293999</v>
      </c>
    </row>
    <row r="815" spans="1:16" x14ac:dyDescent="0.25">
      <c r="A815" t="s">
        <v>68</v>
      </c>
      <c r="B815" t="s">
        <v>70</v>
      </c>
      <c r="C815">
        <v>14</v>
      </c>
      <c r="D815" t="s">
        <v>145</v>
      </c>
      <c r="E815" t="s">
        <v>117</v>
      </c>
      <c r="F815" t="s">
        <v>73</v>
      </c>
      <c r="G815">
        <v>0</v>
      </c>
      <c r="H815">
        <v>0</v>
      </c>
      <c r="I81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15" s="5" cm="1">
        <f t="array" ref="J815">MAX(IF((ProjectInfoTable[ProjectName]=OutputTable[[#This Row],[ProjectName]]),(ProjectInfoTable[ProjectName]=OutputTable[[#This Row],[ProjectName]])*ProjectInfoTable[NumberOfReplications]))</f>
        <v>50</v>
      </c>
      <c r="K815" s="5" cm="1">
        <f t="array" ref="K815">IFERROR(AVERAGE(IF((OutputTable[GroupByKey]=OutputTable[[#This Row],[GroupByKey]]),(OutputTable[GroupByKey]=OutputTable[[#This Row],[GroupByKey]])*OutputTable[RecordedValue])),0)</f>
        <v>0</v>
      </c>
      <c r="L815" s="5" cm="1">
        <f t="array" ref="L815">IFERROR(_xlfn.STDEV.S(IF((OutputTable[GroupByKey]=OutputTable[[#This Row],[GroupByKey]]),(OutputTable[GroupByKey]=OutputTable[[#This Row],[GroupByKey]])*OutputTable[RecordedValue])),0)</f>
        <v>0</v>
      </c>
      <c r="M815" s="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5" s="5" cm="1">
        <f t="array" ref="O815">MIN(IF((OutputTable[GroupByKey]=OutputTable[[#This Row],[GroupByKey]]),(OutputTable[GroupByKey]=OutputTable[[#This Row],[GroupByKey]])*OutputTable[RecordedValue]))</f>
        <v>0</v>
      </c>
      <c r="P815" s="5" cm="1">
        <f t="array" ref="P815">MAX(IF((OutputTable[GroupByKey]=OutputTable[[#This Row],[GroupByKey]]),(OutputTable[GroupByKey]=OutputTable[[#This Row],[GroupByKey]])*OutputTable[RecordedValue]))</f>
        <v>0</v>
      </c>
    </row>
    <row r="816" spans="1:16" x14ac:dyDescent="0.25">
      <c r="A816" t="s">
        <v>68</v>
      </c>
      <c r="B816" t="s">
        <v>70</v>
      </c>
      <c r="C816">
        <v>14</v>
      </c>
      <c r="D816" t="s">
        <v>146</v>
      </c>
      <c r="E816" t="s">
        <v>119</v>
      </c>
      <c r="F816" t="s">
        <v>73</v>
      </c>
      <c r="G816">
        <v>135.68569036701101</v>
      </c>
      <c r="H816">
        <v>0</v>
      </c>
      <c r="I81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16" s="5" cm="1">
        <f t="array" ref="J816">MAX(IF((ProjectInfoTable[ProjectName]=OutputTable[[#This Row],[ProjectName]]),(ProjectInfoTable[ProjectName]=OutputTable[[#This Row],[ProjectName]])*ProjectInfoTable[NumberOfReplications]))</f>
        <v>50</v>
      </c>
      <c r="K816" s="5" cm="1">
        <f t="array" ref="K816">IFERROR(AVERAGE(IF((OutputTable[GroupByKey]=OutputTable[[#This Row],[GroupByKey]]),(OutputTable[GroupByKey]=OutputTable[[#This Row],[GroupByKey]])*OutputTable[RecordedValue])),0)</f>
        <v>131.6987252883157</v>
      </c>
      <c r="L816" s="5" cm="1">
        <f t="array" ref="L816">IFERROR(_xlfn.STDEV.S(IF((OutputTable[GroupByKey]=OutputTable[[#This Row],[GroupByKey]]),(OutputTable[GroupByKey]=OutputTable[[#This Row],[GroupByKey]])*OutputTable[RecordedValue])),0)</f>
        <v>195.03180772236345</v>
      </c>
      <c r="M816" s="5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816" s="5" cm="1">
        <f t="array" ref="O816">MIN(IF((OutputTable[GroupByKey]=OutputTable[[#This Row],[GroupByKey]]),(OutputTable[GroupByKey]=OutputTable[[#This Row],[GroupByKey]])*OutputTable[RecordedValue]))</f>
        <v>10.054421984212899</v>
      </c>
      <c r="P816" s="5" cm="1">
        <f t="array" ref="P816">MAX(IF((OutputTable[GroupByKey]=OutputTable[[#This Row],[GroupByKey]]),(OutputTable[GroupByKey]=OutputTable[[#This Row],[GroupByKey]])*OutputTable[RecordedValue]))</f>
        <v>1200.8160491271699</v>
      </c>
    </row>
    <row r="817" spans="1:16" x14ac:dyDescent="0.25">
      <c r="A817" t="s">
        <v>68</v>
      </c>
      <c r="B817" t="s">
        <v>70</v>
      </c>
      <c r="C817">
        <v>14</v>
      </c>
      <c r="D817" t="s">
        <v>147</v>
      </c>
      <c r="E817" t="s">
        <v>121</v>
      </c>
      <c r="F817" t="s">
        <v>73</v>
      </c>
      <c r="G817">
        <v>145</v>
      </c>
      <c r="H817">
        <v>0</v>
      </c>
      <c r="I81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17" s="5" cm="1">
        <f t="array" ref="J817">MAX(IF((ProjectInfoTable[ProjectName]=OutputTable[[#This Row],[ProjectName]]),(ProjectInfoTable[ProjectName]=OutputTable[[#This Row],[ProjectName]])*ProjectInfoTable[NumberOfReplications]))</f>
        <v>50</v>
      </c>
      <c r="K817" s="5" cm="1">
        <f t="array" ref="K817">IFERROR(AVERAGE(IF((OutputTable[GroupByKey]=OutputTable[[#This Row],[GroupByKey]]),(OutputTable[GroupByKey]=OutputTable[[#This Row],[GroupByKey]])*OutputTable[RecordedValue])),0)</f>
        <v>145</v>
      </c>
      <c r="L817" s="5" cm="1">
        <f t="array" ref="L817">IFERROR(_xlfn.STDEV.S(IF((OutputTable[GroupByKey]=OutputTable[[#This Row],[GroupByKey]]),(OutputTable[GroupByKey]=OutputTable[[#This Row],[GroupByKey]])*OutputTable[RecordedValue])),0)</f>
        <v>0</v>
      </c>
      <c r="M817" s="5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7" s="5" cm="1">
        <f t="array" ref="O817">MIN(IF((OutputTable[GroupByKey]=OutputTable[[#This Row],[GroupByKey]]),(OutputTable[GroupByKey]=OutputTable[[#This Row],[GroupByKey]])*OutputTable[RecordedValue]))</f>
        <v>145</v>
      </c>
      <c r="P817" s="5" cm="1">
        <f t="array" ref="P817">MAX(IF((OutputTable[GroupByKey]=OutputTable[[#This Row],[GroupByKey]]),(OutputTable[GroupByKey]=OutputTable[[#This Row],[GroupByKey]])*OutputTable[RecordedValue]))</f>
        <v>145</v>
      </c>
    </row>
    <row r="818" spans="1:16" x14ac:dyDescent="0.25">
      <c r="A818" t="s">
        <v>68</v>
      </c>
      <c r="B818" t="s">
        <v>70</v>
      </c>
      <c r="C818">
        <v>14</v>
      </c>
      <c r="D818" t="s">
        <v>148</v>
      </c>
      <c r="E818" t="s">
        <v>123</v>
      </c>
      <c r="F818" t="s">
        <v>73</v>
      </c>
      <c r="G818">
        <v>143</v>
      </c>
      <c r="H818">
        <v>0</v>
      </c>
      <c r="I81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18" s="5" cm="1">
        <f t="array" ref="J818">MAX(IF((ProjectInfoTable[ProjectName]=OutputTable[[#This Row],[ProjectName]]),(ProjectInfoTable[ProjectName]=OutputTable[[#This Row],[ProjectName]])*ProjectInfoTable[NumberOfReplications]))</f>
        <v>50</v>
      </c>
      <c r="K818" s="5" cm="1">
        <f t="array" ref="K818">IFERROR(AVERAGE(IF((OutputTable[GroupByKey]=OutputTable[[#This Row],[GroupByKey]]),(OutputTable[GroupByKey]=OutputTable[[#This Row],[GroupByKey]])*OutputTable[RecordedValue])),0)</f>
        <v>143.58000000000001</v>
      </c>
      <c r="L818" s="5" cm="1">
        <f t="array" ref="L818">IFERROR(_xlfn.STDEV.S(IF((OutputTable[GroupByKey]=OutputTable[[#This Row],[GroupByKey]]),(OutputTable[GroupByKey]=OutputTable[[#This Row],[GroupByKey]])*OutputTable[RecordedValue])),0)</f>
        <v>0.67279496224666424</v>
      </c>
      <c r="M818" s="5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818" s="5" cm="1">
        <f t="array" ref="O818">MIN(IF((OutputTable[GroupByKey]=OutputTable[[#This Row],[GroupByKey]]),(OutputTable[GroupByKey]=OutputTable[[#This Row],[GroupByKey]])*OutputTable[RecordedValue]))</f>
        <v>142</v>
      </c>
      <c r="P818" s="5" cm="1">
        <f t="array" ref="P818">MAX(IF((OutputTable[GroupByKey]=OutputTable[[#This Row],[GroupByKey]]),(OutputTable[GroupByKey]=OutputTable[[#This Row],[GroupByKey]])*OutputTable[RecordedValue]))</f>
        <v>144</v>
      </c>
    </row>
    <row r="819" spans="1:16" x14ac:dyDescent="0.25">
      <c r="A819" t="s">
        <v>68</v>
      </c>
      <c r="B819" t="s">
        <v>70</v>
      </c>
      <c r="C819">
        <v>14</v>
      </c>
      <c r="D819" t="s">
        <v>149</v>
      </c>
      <c r="E819" t="s">
        <v>125</v>
      </c>
      <c r="F819" t="s">
        <v>73</v>
      </c>
      <c r="G819">
        <v>9.4568086638810094</v>
      </c>
      <c r="H819">
        <v>0</v>
      </c>
      <c r="I81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19" s="5" cm="1">
        <f t="array" ref="J819">MAX(IF((ProjectInfoTable[ProjectName]=OutputTable[[#This Row],[ProjectName]]),(ProjectInfoTable[ProjectName]=OutputTable[[#This Row],[ProjectName]])*ProjectInfoTable[NumberOfReplications]))</f>
        <v>50</v>
      </c>
      <c r="K819" s="5" cm="1">
        <f t="array" ref="K819">IFERROR(AVERAGE(IF((OutputTable[GroupByKey]=OutputTable[[#This Row],[GroupByKey]]),(OutputTable[GroupByKey]=OutputTable[[#This Row],[GroupByKey]])*OutputTable[RecordedValue])),0)</f>
        <v>8.9631102244031808</v>
      </c>
      <c r="L819" s="5" cm="1">
        <f t="array" ref="L819">IFERROR(_xlfn.STDEV.S(IF((OutputTable[GroupByKey]=OutputTable[[#This Row],[GroupByKey]]),(OutputTable[GroupByKey]=OutputTable[[#This Row],[GroupByKey]])*OutputTable[RecordedValue])),0)</f>
        <v>0.49581158155018401</v>
      </c>
      <c r="M819" s="5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819" s="5" cm="1">
        <f t="array" ref="O819">MIN(IF((OutputTable[GroupByKey]=OutputTable[[#This Row],[GroupByKey]]),(OutputTable[GroupByKey]=OutputTable[[#This Row],[GroupByKey]])*OutputTable[RecordedValue]))</f>
        <v>7.9225733441578896</v>
      </c>
      <c r="P819" s="5" cm="1">
        <f t="array" ref="P819">MAX(IF((OutputTable[GroupByKey]=OutputTable[[#This Row],[GroupByKey]]),(OutputTable[GroupByKey]=OutputTable[[#This Row],[GroupByKey]])*OutputTable[RecordedValue]))</f>
        <v>9.9777504987156593</v>
      </c>
    </row>
    <row r="820" spans="1:16" x14ac:dyDescent="0.25">
      <c r="A820" t="s">
        <v>68</v>
      </c>
      <c r="B820" t="s">
        <v>70</v>
      </c>
      <c r="C820">
        <v>14</v>
      </c>
      <c r="D820" t="s">
        <v>150</v>
      </c>
      <c r="E820" t="s">
        <v>127</v>
      </c>
      <c r="F820" t="s">
        <v>73</v>
      </c>
      <c r="G820">
        <v>703.09421019987201</v>
      </c>
      <c r="H820">
        <v>0</v>
      </c>
      <c r="I82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20" s="5" cm="1">
        <f t="array" ref="J820">MAX(IF((ProjectInfoTable[ProjectName]=OutputTable[[#This Row],[ProjectName]]),(ProjectInfoTable[ProjectName]=OutputTable[[#This Row],[ProjectName]])*ProjectInfoTable[NumberOfReplications]))</f>
        <v>50</v>
      </c>
      <c r="K820" s="5" cm="1">
        <f t="array" ref="K820">IFERROR(AVERAGE(IF((OutputTable[GroupByKey]=OutputTable[[#This Row],[GroupByKey]]),(OutputTable[GroupByKey]=OutputTable[[#This Row],[GroupByKey]])*OutputTable[RecordedValue])),0)</f>
        <v>669.48533875250666</v>
      </c>
      <c r="L820" s="5" cm="1">
        <f t="array" ref="L820">IFERROR(_xlfn.STDEV.S(IF((OutputTable[GroupByKey]=OutputTable[[#This Row],[GroupByKey]]),(OutputTable[GroupByKey]=OutputTable[[#This Row],[GroupByKey]])*OutputTable[RecordedValue])),0)</f>
        <v>209.81217768405702</v>
      </c>
      <c r="M820" s="5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820" s="5" cm="1">
        <f t="array" ref="O820">MIN(IF((OutputTable[GroupByKey]=OutputTable[[#This Row],[GroupByKey]]),(OutputTable[GroupByKey]=OutputTable[[#This Row],[GroupByKey]])*OutputTable[RecordedValue]))</f>
        <v>507.16931004698603</v>
      </c>
      <c r="P820" s="5" cm="1">
        <f t="array" ref="P820">MAX(IF((OutputTable[GroupByKey]=OutputTable[[#This Row],[GroupByKey]]),(OutputTable[GroupByKey]=OutputTable[[#This Row],[GroupByKey]])*OutputTable[RecordedValue]))</f>
        <v>1790.3663033289099</v>
      </c>
    </row>
    <row r="821" spans="1:16" x14ac:dyDescent="0.25">
      <c r="A821" t="s">
        <v>68</v>
      </c>
      <c r="B821" t="s">
        <v>70</v>
      </c>
      <c r="C821">
        <v>14</v>
      </c>
      <c r="D821" t="s">
        <v>151</v>
      </c>
      <c r="E821" t="s">
        <v>121</v>
      </c>
      <c r="F821" t="s">
        <v>87</v>
      </c>
      <c r="G821">
        <v>145</v>
      </c>
      <c r="H821">
        <v>0</v>
      </c>
      <c r="I821" s="5" t="str">
        <f>OutputTable[[#This Row],[ProjectName]]&amp;OutputTable[[#This Row],[Name]]&amp;OutputTable[[#This Row],[Type]]&amp;OutputTable[[#This Row],[Source]]</f>
        <v>Airport Security AnalysisEntity 1.NumberInNumber InEntity</v>
      </c>
      <c r="J821" s="5" cm="1">
        <f t="array" ref="J821">MAX(IF((ProjectInfoTable[ProjectName]=OutputTable[[#This Row],[ProjectName]]),(ProjectInfoTable[ProjectName]=OutputTable[[#This Row],[ProjectName]])*ProjectInfoTable[NumberOfReplications]))</f>
        <v>50</v>
      </c>
      <c r="K821" s="5" cm="1">
        <f t="array" ref="K821">IFERROR(AVERAGE(IF((OutputTable[GroupByKey]=OutputTable[[#This Row],[GroupByKey]]),(OutputTable[GroupByKey]=OutputTable[[#This Row],[GroupByKey]])*OutputTable[RecordedValue])),0)</f>
        <v>145</v>
      </c>
      <c r="L821" s="5" cm="1">
        <f t="array" ref="L821">IFERROR(_xlfn.STDEV.S(IF((OutputTable[GroupByKey]=OutputTable[[#This Row],[GroupByKey]]),(OutputTable[GroupByKey]=OutputTable[[#This Row],[GroupByKey]])*OutputTable[RecordedValue])),0)</f>
        <v>0</v>
      </c>
      <c r="M821" s="5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1" s="5" cm="1">
        <f t="array" ref="O821">MIN(IF((OutputTable[GroupByKey]=OutputTable[[#This Row],[GroupByKey]]),(OutputTable[GroupByKey]=OutputTable[[#This Row],[GroupByKey]])*OutputTable[RecordedValue]))</f>
        <v>145</v>
      </c>
      <c r="P821" s="5" cm="1">
        <f t="array" ref="P821">MAX(IF((OutputTable[GroupByKey]=OutputTable[[#This Row],[GroupByKey]]),(OutputTable[GroupByKey]=OutputTable[[#This Row],[GroupByKey]])*OutputTable[RecordedValue]))</f>
        <v>145</v>
      </c>
    </row>
    <row r="822" spans="1:16" x14ac:dyDescent="0.25">
      <c r="A822" t="s">
        <v>68</v>
      </c>
      <c r="B822" t="s">
        <v>70</v>
      </c>
      <c r="C822">
        <v>14</v>
      </c>
      <c r="D822" t="s">
        <v>152</v>
      </c>
      <c r="E822" t="s">
        <v>123</v>
      </c>
      <c r="F822" t="s">
        <v>87</v>
      </c>
      <c r="G822">
        <v>142</v>
      </c>
      <c r="H822">
        <v>0</v>
      </c>
      <c r="I82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22" s="5" cm="1">
        <f t="array" ref="J822">MAX(IF((ProjectInfoTable[ProjectName]=OutputTable[[#This Row],[ProjectName]]),(ProjectInfoTable[ProjectName]=OutputTable[[#This Row],[ProjectName]])*ProjectInfoTable[NumberOfReplications]))</f>
        <v>50</v>
      </c>
      <c r="K822" s="5" cm="1">
        <f t="array" ref="K822">IFERROR(AVERAGE(IF((OutputTable[GroupByKey]=OutputTable[[#This Row],[GroupByKey]]),(OutputTable[GroupByKey]=OutputTable[[#This Row],[GroupByKey]])*OutputTable[RecordedValue])),0)</f>
        <v>141.38</v>
      </c>
      <c r="L822" s="5" cm="1">
        <f t="array" ref="L822">IFERROR(_xlfn.STDEV.S(IF((OutputTable[GroupByKey]=OutputTable[[#This Row],[GroupByKey]]),(OutputTable[GroupByKey]=OutputTable[[#This Row],[GroupByKey]])*OutputTable[RecordedValue])),0)</f>
        <v>1.9988772358705846</v>
      </c>
      <c r="M822" s="5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822" s="5" cm="1">
        <f t="array" ref="O822">MIN(IF((OutputTable[GroupByKey]=OutputTable[[#This Row],[GroupByKey]]),(OutputTable[GroupByKey]=OutputTable[[#This Row],[GroupByKey]])*OutputTable[RecordedValue]))</f>
        <v>134</v>
      </c>
      <c r="P822" s="5" cm="1">
        <f t="array" ref="P822">MAX(IF((OutputTable[GroupByKey]=OutputTable[[#This Row],[GroupByKey]]),(OutputTable[GroupByKey]=OutputTable[[#This Row],[GroupByKey]])*OutputTable[RecordedValue]))</f>
        <v>144</v>
      </c>
    </row>
    <row r="823" spans="1:16" x14ac:dyDescent="0.25">
      <c r="A823" t="s">
        <v>68</v>
      </c>
      <c r="B823" t="s">
        <v>70</v>
      </c>
      <c r="C823">
        <v>14</v>
      </c>
      <c r="D823" t="s">
        <v>153</v>
      </c>
      <c r="E823" t="s">
        <v>113</v>
      </c>
      <c r="F823" t="s">
        <v>73</v>
      </c>
      <c r="G823">
        <v>1.93952982233884</v>
      </c>
      <c r="H823">
        <v>0</v>
      </c>
      <c r="I823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823" s="5" cm="1">
        <f t="array" ref="J823">MAX(IF((ProjectInfoTable[ProjectName]=OutputTable[[#This Row],[ProjectName]]),(ProjectInfoTable[ProjectName]=OutputTable[[#This Row],[ProjectName]])*ProjectInfoTable[NumberOfReplications]))</f>
        <v>50</v>
      </c>
      <c r="K823" s="5" cm="1">
        <f t="array" ref="K823">IFERROR(AVERAGE(IF((OutputTable[GroupByKey]=OutputTable[[#This Row],[GroupByKey]]),(OutputTable[GroupByKey]=OutputTable[[#This Row],[GroupByKey]])*OutputTable[RecordedValue])),0)</f>
        <v>1.713056712445395</v>
      </c>
      <c r="L823" s="5" cm="1">
        <f t="array" ref="L823">IFERROR(_xlfn.STDEV.S(IF((OutputTable[GroupByKey]=OutputTable[[#This Row],[GroupByKey]]),(OutputTable[GroupByKey]=OutputTable[[#This Row],[GroupByKey]])*OutputTable[RecordedValue])),0)</f>
        <v>0.74877386075301833</v>
      </c>
      <c r="M823" s="5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823" s="5" cm="1">
        <f t="array" ref="O823">MIN(IF((OutputTable[GroupByKey]=OutputTable[[#This Row],[GroupByKey]]),(OutputTable[GroupByKey]=OutputTable[[#This Row],[GroupByKey]])*OutputTable[RecordedValue]))</f>
        <v>0.396443199122197</v>
      </c>
      <c r="P823" s="5" cm="1">
        <f t="array" ref="P823">MAX(IF((OutputTable[GroupByKey]=OutputTable[[#This Row],[GroupByKey]]),(OutputTable[GroupByKey]=OutputTable[[#This Row],[GroupByKey]])*OutputTable[RecordedValue]))</f>
        <v>4.3293745592479498</v>
      </c>
    </row>
    <row r="824" spans="1:16" x14ac:dyDescent="0.25">
      <c r="A824" t="s">
        <v>68</v>
      </c>
      <c r="B824" t="s">
        <v>70</v>
      </c>
      <c r="C824">
        <v>14</v>
      </c>
      <c r="D824" t="s">
        <v>154</v>
      </c>
      <c r="E824" t="s">
        <v>115</v>
      </c>
      <c r="F824" t="s">
        <v>73</v>
      </c>
      <c r="G824">
        <v>58.185894670165297</v>
      </c>
      <c r="H824">
        <v>0</v>
      </c>
      <c r="I824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824" s="5" cm="1">
        <f t="array" ref="J824">MAX(IF((ProjectInfoTable[ProjectName]=OutputTable[[#This Row],[ProjectName]]),(ProjectInfoTable[ProjectName]=OutputTable[[#This Row],[ProjectName]])*ProjectInfoTable[NumberOfReplications]))</f>
        <v>50</v>
      </c>
      <c r="K824" s="5" cm="1">
        <f t="array" ref="K824">IFERROR(AVERAGE(IF((OutputTable[GroupByKey]=OutputTable[[#This Row],[GroupByKey]]),(OutputTable[GroupByKey]=OutputTable[[#This Row],[GroupByKey]])*OutputTable[RecordedValue])),0)</f>
        <v>51.391701373361848</v>
      </c>
      <c r="L824" s="5" cm="1">
        <f t="array" ref="L824">IFERROR(_xlfn.STDEV.S(IF((OutputTable[GroupByKey]=OutputTable[[#This Row],[GroupByKey]]),(OutputTable[GroupByKey]=OutputTable[[#This Row],[GroupByKey]])*OutputTable[RecordedValue])),0)</f>
        <v>22.463215822590577</v>
      </c>
      <c r="M824" s="5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824" s="5" cm="1">
        <f t="array" ref="O824">MIN(IF((OutputTable[GroupByKey]=OutputTable[[#This Row],[GroupByKey]]),(OutputTable[GroupByKey]=OutputTable[[#This Row],[GroupByKey]])*OutputTable[RecordedValue]))</f>
        <v>11.8932959736659</v>
      </c>
      <c r="P824" s="5" cm="1">
        <f t="array" ref="P824">MAX(IF((OutputTable[GroupByKey]=OutputTable[[#This Row],[GroupByKey]]),(OutputTable[GroupByKey]=OutputTable[[#This Row],[GroupByKey]])*OutputTable[RecordedValue]))</f>
        <v>129.881236777438</v>
      </c>
    </row>
    <row r="825" spans="1:16" x14ac:dyDescent="0.25">
      <c r="A825" t="s">
        <v>68</v>
      </c>
      <c r="B825" t="s">
        <v>70</v>
      </c>
      <c r="C825">
        <v>14</v>
      </c>
      <c r="D825" t="s">
        <v>155</v>
      </c>
      <c r="E825" t="s">
        <v>117</v>
      </c>
      <c r="F825" t="s">
        <v>73</v>
      </c>
      <c r="G825">
        <v>0</v>
      </c>
      <c r="H825">
        <v>0</v>
      </c>
      <c r="I825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825" s="5" cm="1">
        <f t="array" ref="J825">MAX(IF((ProjectInfoTable[ProjectName]=OutputTable[[#This Row],[ProjectName]]),(ProjectInfoTable[ProjectName]=OutputTable[[#This Row],[ProjectName]])*ProjectInfoTable[NumberOfReplications]))</f>
        <v>50</v>
      </c>
      <c r="K825" s="5" cm="1">
        <f t="array" ref="K825">IFERROR(AVERAGE(IF((OutputTable[GroupByKey]=OutputTable[[#This Row],[GroupByKey]]),(OutputTable[GroupByKey]=OutputTable[[#This Row],[GroupByKey]])*OutputTable[RecordedValue])),0)</f>
        <v>0</v>
      </c>
      <c r="L825" s="5" cm="1">
        <f t="array" ref="L825">IFERROR(_xlfn.STDEV.S(IF((OutputTable[GroupByKey]=OutputTable[[#This Row],[GroupByKey]]),(OutputTable[GroupByKey]=OutputTable[[#This Row],[GroupByKey]])*OutputTable[RecordedValue])),0)</f>
        <v>0</v>
      </c>
      <c r="M825" s="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5" s="5" cm="1">
        <f t="array" ref="O825">MIN(IF((OutputTable[GroupByKey]=OutputTable[[#This Row],[GroupByKey]]),(OutputTable[GroupByKey]=OutputTable[[#This Row],[GroupByKey]])*OutputTable[RecordedValue]))</f>
        <v>0</v>
      </c>
      <c r="P825" s="5" cm="1">
        <f t="array" ref="P825">MAX(IF((OutputTable[GroupByKey]=OutputTable[[#This Row],[GroupByKey]]),(OutputTable[GroupByKey]=OutputTable[[#This Row],[GroupByKey]])*OutputTable[RecordedValue]))</f>
        <v>0</v>
      </c>
    </row>
    <row r="826" spans="1:16" x14ac:dyDescent="0.25">
      <c r="A826" t="s">
        <v>68</v>
      </c>
      <c r="B826" t="s">
        <v>70</v>
      </c>
      <c r="C826">
        <v>14</v>
      </c>
      <c r="D826" t="s">
        <v>156</v>
      </c>
      <c r="E826" t="s">
        <v>119</v>
      </c>
      <c r="F826" t="s">
        <v>73</v>
      </c>
      <c r="G826">
        <v>9.4921718664166992</v>
      </c>
      <c r="H826">
        <v>0</v>
      </c>
      <c r="I826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826" s="5" cm="1">
        <f t="array" ref="J826">MAX(IF((ProjectInfoTable[ProjectName]=OutputTable[[#This Row],[ProjectName]]),(ProjectInfoTable[ProjectName]=OutputTable[[#This Row],[ProjectName]])*ProjectInfoTable[NumberOfReplications]))</f>
        <v>50</v>
      </c>
      <c r="K826" s="5" cm="1">
        <f t="array" ref="K826">IFERROR(AVERAGE(IF((OutputTable[GroupByKey]=OutputTable[[#This Row],[GroupByKey]]),(OutputTable[GroupByKey]=OutputTable[[#This Row],[GroupByKey]])*OutputTable[RecordedValue])),0)</f>
        <v>10.739644005751</v>
      </c>
      <c r="L826" s="5" cm="1">
        <f t="array" ref="L826">IFERROR(_xlfn.STDEV.S(IF((OutputTable[GroupByKey]=OutputTable[[#This Row],[GroupByKey]]),(OutputTable[GroupByKey]=OutputTable[[#This Row],[GroupByKey]])*OutputTable[RecordedValue])),0)</f>
        <v>15.385582994074571</v>
      </c>
      <c r="M826" s="5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826" s="5" cm="1">
        <f t="array" ref="O826">MIN(IF((OutputTable[GroupByKey]=OutputTable[[#This Row],[GroupByKey]]),(OutputTable[GroupByKey]=OutputTable[[#This Row],[GroupByKey]])*OutputTable[RecordedValue]))</f>
        <v>0</v>
      </c>
      <c r="P826" s="5" cm="1">
        <f t="array" ref="P826">MAX(IF((OutputTable[GroupByKey]=OutputTable[[#This Row],[GroupByKey]]),(OutputTable[GroupByKey]=OutputTable[[#This Row],[GroupByKey]])*OutputTable[RecordedValue]))</f>
        <v>76.907804000367904</v>
      </c>
    </row>
    <row r="827" spans="1:16" x14ac:dyDescent="0.25">
      <c r="A827" t="s">
        <v>68</v>
      </c>
      <c r="B827" t="s">
        <v>70</v>
      </c>
      <c r="C827">
        <v>14</v>
      </c>
      <c r="D827" t="s">
        <v>157</v>
      </c>
      <c r="E827" t="s">
        <v>121</v>
      </c>
      <c r="F827" t="s">
        <v>73</v>
      </c>
      <c r="G827">
        <v>6</v>
      </c>
      <c r="H827">
        <v>0</v>
      </c>
      <c r="I827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827" s="5" cm="1">
        <f t="array" ref="J827">MAX(IF((ProjectInfoTable[ProjectName]=OutputTable[[#This Row],[ProjectName]]),(ProjectInfoTable[ProjectName]=OutputTable[[#This Row],[ProjectName]])*ProjectInfoTable[NumberOfReplications]))</f>
        <v>50</v>
      </c>
      <c r="K827" s="5" cm="1">
        <f t="array" ref="K827">IFERROR(AVERAGE(IF((OutputTable[GroupByKey]=OutputTable[[#This Row],[GroupByKey]]),(OutputTable[GroupByKey]=OutputTable[[#This Row],[GroupByKey]])*OutputTable[RecordedValue])),0)</f>
        <v>6.74</v>
      </c>
      <c r="L827" s="5" cm="1">
        <f t="array" ref="L827">IFERROR(_xlfn.STDEV.S(IF((OutputTable[GroupByKey]=OutputTable[[#This Row],[GroupByKey]]),(OutputTable[GroupByKey]=OutputTable[[#This Row],[GroupByKey]])*OutputTable[RecordedValue])),0)</f>
        <v>2.6711611783672518</v>
      </c>
      <c r="M827" s="5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827" s="5" cm="1">
        <f t="array" ref="O827">MIN(IF((OutputTable[GroupByKey]=OutputTable[[#This Row],[GroupByKey]]),(OutputTable[GroupByKey]=OutputTable[[#This Row],[GroupByKey]])*OutputTable[RecordedValue]))</f>
        <v>2</v>
      </c>
      <c r="P827" s="5" cm="1">
        <f t="array" ref="P827">MAX(IF((OutputTable[GroupByKey]=OutputTable[[#This Row],[GroupByKey]]),(OutputTable[GroupByKey]=OutputTable[[#This Row],[GroupByKey]])*OutputTable[RecordedValue]))</f>
        <v>16</v>
      </c>
    </row>
    <row r="828" spans="1:16" x14ac:dyDescent="0.25">
      <c r="A828" t="s">
        <v>68</v>
      </c>
      <c r="B828" t="s">
        <v>70</v>
      </c>
      <c r="C828">
        <v>14</v>
      </c>
      <c r="D828" t="s">
        <v>158</v>
      </c>
      <c r="E828" t="s">
        <v>123</v>
      </c>
      <c r="F828" t="s">
        <v>73</v>
      </c>
      <c r="G828">
        <v>6</v>
      </c>
      <c r="H828">
        <v>0</v>
      </c>
      <c r="I828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828" s="5" cm="1">
        <f t="array" ref="J828">MAX(IF((ProjectInfoTable[ProjectName]=OutputTable[[#This Row],[ProjectName]]),(ProjectInfoTable[ProjectName]=OutputTable[[#This Row],[ProjectName]])*ProjectInfoTable[NumberOfReplications]))</f>
        <v>50</v>
      </c>
      <c r="K828" s="5" cm="1">
        <f t="array" ref="K828">IFERROR(AVERAGE(IF((OutputTable[GroupByKey]=OutputTable[[#This Row],[GroupByKey]]),(OutputTable[GroupByKey]=OutputTable[[#This Row],[GroupByKey]])*OutputTable[RecordedValue])),0)</f>
        <v>6.66</v>
      </c>
      <c r="L828" s="5" cm="1">
        <f t="array" ref="L828">IFERROR(_xlfn.STDEV.S(IF((OutputTable[GroupByKey]=OutputTable[[#This Row],[GroupByKey]]),(OutputTable[GroupByKey]=OutputTable[[#This Row],[GroupByKey]])*OutputTable[RecordedValue])),0)</f>
        <v>2.6233644078409171</v>
      </c>
      <c r="M828" s="5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828" s="5" cm="1">
        <f t="array" ref="O828">MIN(IF((OutputTable[GroupByKey]=OutputTable[[#This Row],[GroupByKey]]),(OutputTable[GroupByKey]=OutputTable[[#This Row],[GroupByKey]])*OutputTable[RecordedValue]))</f>
        <v>2</v>
      </c>
      <c r="P828" s="5" cm="1">
        <f t="array" ref="P828">MAX(IF((OutputTable[GroupByKey]=OutputTable[[#This Row],[GroupByKey]]),(OutputTable[GroupByKey]=OutputTable[[#This Row],[GroupByKey]])*OutputTable[RecordedValue]))</f>
        <v>16</v>
      </c>
    </row>
    <row r="829" spans="1:16" x14ac:dyDescent="0.25">
      <c r="A829" t="s">
        <v>68</v>
      </c>
      <c r="B829" t="s">
        <v>70</v>
      </c>
      <c r="C829">
        <v>14</v>
      </c>
      <c r="D829" t="s">
        <v>159</v>
      </c>
      <c r="E829" t="s">
        <v>125</v>
      </c>
      <c r="F829" t="s">
        <v>73</v>
      </c>
      <c r="G829">
        <v>1.93952982233884</v>
      </c>
      <c r="H829">
        <v>0</v>
      </c>
      <c r="I829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829" s="5" cm="1">
        <f t="array" ref="J829">MAX(IF((ProjectInfoTable[ProjectName]=OutputTable[[#This Row],[ProjectName]]),(ProjectInfoTable[ProjectName]=OutputTable[[#This Row],[ProjectName]])*ProjectInfoTable[NumberOfReplications]))</f>
        <v>50</v>
      </c>
      <c r="K829" s="5" cm="1">
        <f t="array" ref="K829">IFERROR(AVERAGE(IF((OutputTable[GroupByKey]=OutputTable[[#This Row],[GroupByKey]]),(OutputTable[GroupByKey]=OutputTable[[#This Row],[GroupByKey]])*OutputTable[RecordedValue])),0)</f>
        <v>1.713056712445395</v>
      </c>
      <c r="L829" s="5" cm="1">
        <f t="array" ref="L829">IFERROR(_xlfn.STDEV.S(IF((OutputTable[GroupByKey]=OutputTable[[#This Row],[GroupByKey]]),(OutputTable[GroupByKey]=OutputTable[[#This Row],[GroupByKey]])*OutputTable[RecordedValue])),0)</f>
        <v>0.74877386075301833</v>
      </c>
      <c r="M829" s="5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829" s="5" cm="1">
        <f t="array" ref="O829">MIN(IF((OutputTable[GroupByKey]=OutputTable[[#This Row],[GroupByKey]]),(OutputTable[GroupByKey]=OutputTable[[#This Row],[GroupByKey]])*OutputTable[RecordedValue]))</f>
        <v>0.396443199122197</v>
      </c>
      <c r="P829" s="5" cm="1">
        <f t="array" ref="P829">MAX(IF((OutputTable[GroupByKey]=OutputTable[[#This Row],[GroupByKey]]),(OutputTable[GroupByKey]=OutputTable[[#This Row],[GroupByKey]])*OutputTable[RecordedValue]))</f>
        <v>4.3293745592479498</v>
      </c>
    </row>
    <row r="830" spans="1:16" x14ac:dyDescent="0.25">
      <c r="A830" t="s">
        <v>68</v>
      </c>
      <c r="B830" t="s">
        <v>70</v>
      </c>
      <c r="C830">
        <v>14</v>
      </c>
      <c r="D830" t="s">
        <v>160</v>
      </c>
      <c r="E830" t="s">
        <v>127</v>
      </c>
      <c r="F830" t="s">
        <v>73</v>
      </c>
      <c r="G830">
        <v>67.678066536581994</v>
      </c>
      <c r="H830">
        <v>0</v>
      </c>
      <c r="I830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830" s="5" cm="1">
        <f t="array" ref="J830">MAX(IF((ProjectInfoTable[ProjectName]=OutputTable[[#This Row],[ProjectName]]),(ProjectInfoTable[ProjectName]=OutputTable[[#This Row],[ProjectName]])*ProjectInfoTable[NumberOfReplications]))</f>
        <v>50</v>
      </c>
      <c r="K830" s="5" cm="1">
        <f t="array" ref="K830">IFERROR(AVERAGE(IF((OutputTable[GroupByKey]=OutputTable[[#This Row],[GroupByKey]]),(OutputTable[GroupByKey]=OutputTable[[#This Row],[GroupByKey]])*OutputTable[RecordedValue])),0)</f>
        <v>62.131345379112837</v>
      </c>
      <c r="L830" s="5" cm="1">
        <f t="array" ref="L830">IFERROR(_xlfn.STDEV.S(IF((OutputTable[GroupByKey]=OutputTable[[#This Row],[GroupByKey]]),(OutputTable[GroupByKey]=OutputTable[[#This Row],[GroupByKey]])*OutputTable[RecordedValue])),0)</f>
        <v>32.520844078842771</v>
      </c>
      <c r="M830" s="5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830" s="5" cm="1">
        <f t="array" ref="O830">MIN(IF((OutputTable[GroupByKey]=OutputTable[[#This Row],[GroupByKey]]),(OutputTable[GroupByKey]=OutputTable[[#This Row],[GroupByKey]])*OutputTable[RecordedValue]))</f>
        <v>13.9204055285142</v>
      </c>
      <c r="P830" s="5" cm="1">
        <f t="array" ref="P830">MAX(IF((OutputTable[GroupByKey]=OutputTable[[#This Row],[GroupByKey]]),(OutputTable[GroupByKey]=OutputTable[[#This Row],[GroupByKey]])*OutputTable[RecordedValue]))</f>
        <v>182.68949067350201</v>
      </c>
    </row>
    <row r="831" spans="1:16" x14ac:dyDescent="0.25">
      <c r="A831" t="s">
        <v>68</v>
      </c>
      <c r="B831" t="s">
        <v>70</v>
      </c>
      <c r="C831">
        <v>14</v>
      </c>
      <c r="D831" t="s">
        <v>161</v>
      </c>
      <c r="E831" t="s">
        <v>137</v>
      </c>
      <c r="F831" t="s">
        <v>107</v>
      </c>
      <c r="G831">
        <v>0.96976491116942198</v>
      </c>
      <c r="H831">
        <v>0</v>
      </c>
      <c r="I83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31" s="5" cm="1">
        <f t="array" ref="J831">MAX(IF((ProjectInfoTable[ProjectName]=OutputTable[[#This Row],[ProjectName]]),(ProjectInfoTable[ProjectName]=OutputTable[[#This Row],[ProjectName]])*ProjectInfoTable[NumberOfReplications]))</f>
        <v>50</v>
      </c>
      <c r="K831" s="5" cm="1">
        <f t="array" ref="K831">IFERROR(AVERAGE(IF((OutputTable[GroupByKey]=OutputTable[[#This Row],[GroupByKey]]),(OutputTable[GroupByKey]=OutputTable[[#This Row],[GroupByKey]])*OutputTable[RecordedValue])),0)</f>
        <v>0.85652835622269752</v>
      </c>
      <c r="L831" s="5" cm="1">
        <f t="array" ref="L831">IFERROR(_xlfn.STDEV.S(IF((OutputTable[GroupByKey]=OutputTable[[#This Row],[GroupByKey]]),(OutputTable[GroupByKey]=OutputTable[[#This Row],[GroupByKey]])*OutputTable[RecordedValue])),0)</f>
        <v>0.37438693037650955</v>
      </c>
      <c r="M831" s="5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831" s="5" cm="1">
        <f t="array" ref="O831">MIN(IF((OutputTable[GroupByKey]=OutputTable[[#This Row],[GroupByKey]]),(OutputTable[GroupByKey]=OutputTable[[#This Row],[GroupByKey]])*OutputTable[RecordedValue]))</f>
        <v>0.198221599561099</v>
      </c>
      <c r="P831" s="5" cm="1">
        <f t="array" ref="P831">MAX(IF((OutputTable[GroupByKey]=OutputTable[[#This Row],[GroupByKey]]),(OutputTable[GroupByKey]=OutputTable[[#This Row],[GroupByKey]])*OutputTable[RecordedValue]))</f>
        <v>2.16468727962397</v>
      </c>
    </row>
    <row r="832" spans="1:16" x14ac:dyDescent="0.25">
      <c r="A832" t="s">
        <v>68</v>
      </c>
      <c r="B832" t="s">
        <v>70</v>
      </c>
      <c r="C832">
        <v>14</v>
      </c>
      <c r="D832" t="s">
        <v>162</v>
      </c>
      <c r="E832" t="s">
        <v>139</v>
      </c>
      <c r="F832" t="s">
        <v>107</v>
      </c>
      <c r="G832">
        <v>11.030235088830601</v>
      </c>
      <c r="H832">
        <v>0</v>
      </c>
      <c r="I83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32" s="5" cm="1">
        <f t="array" ref="J832">MAX(IF((ProjectInfoTable[ProjectName]=OutputTable[[#This Row],[ProjectName]]),(ProjectInfoTable[ProjectName]=OutputTable[[#This Row],[ProjectName]])*ProjectInfoTable[NumberOfReplications]))</f>
        <v>50</v>
      </c>
      <c r="K832" s="5" cm="1">
        <f t="array" ref="K832">IFERROR(AVERAGE(IF((OutputTable[GroupByKey]=OutputTable[[#This Row],[GroupByKey]]),(OutputTable[GroupByKey]=OutputTable[[#This Row],[GroupByKey]])*OutputTable[RecordedValue])),0)</f>
        <v>11.137209966710371</v>
      </c>
      <c r="L832" s="5" cm="1">
        <f t="array" ref="L832">IFERROR(_xlfn.STDEV.S(IF((OutputTable[GroupByKey]=OutputTable[[#This Row],[GroupByKey]]),(OutputTable[GroupByKey]=OutputTable[[#This Row],[GroupByKey]])*OutputTable[RecordedValue])),0)</f>
        <v>0.38257169656624557</v>
      </c>
      <c r="M832" s="5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832" s="5" cm="1">
        <f t="array" ref="O832">MIN(IF((OutputTable[GroupByKey]=OutputTable[[#This Row],[GroupByKey]]),(OutputTable[GroupByKey]=OutputTable[[#This Row],[GroupByKey]])*OutputTable[RecordedValue]))</f>
        <v>9.8353127203760309</v>
      </c>
      <c r="P832" s="5" cm="1">
        <f t="array" ref="P832">MAX(IF((OutputTable[GroupByKey]=OutputTable[[#This Row],[GroupByKey]]),(OutputTable[GroupByKey]=OutputTable[[#This Row],[GroupByKey]])*OutputTable[RecordedValue]))</f>
        <v>11.8017784004389</v>
      </c>
    </row>
    <row r="833" spans="1:16" x14ac:dyDescent="0.25">
      <c r="A833" t="s">
        <v>68</v>
      </c>
      <c r="B833" t="s">
        <v>70</v>
      </c>
      <c r="C833">
        <v>14</v>
      </c>
      <c r="D833" t="s">
        <v>163</v>
      </c>
      <c r="E833" t="s">
        <v>164</v>
      </c>
      <c r="F833" t="s">
        <v>107</v>
      </c>
      <c r="G833">
        <v>6</v>
      </c>
      <c r="H833">
        <v>0</v>
      </c>
      <c r="I83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33" s="5" cm="1">
        <f t="array" ref="J833">MAX(IF((ProjectInfoTable[ProjectName]=OutputTable[[#This Row],[ProjectName]]),(ProjectInfoTable[ProjectName]=OutputTable[[#This Row],[ProjectName]])*ProjectInfoTable[NumberOfReplications]))</f>
        <v>50</v>
      </c>
      <c r="K833" s="5" cm="1">
        <f t="array" ref="K833">IFERROR(AVERAGE(IF((OutputTable[GroupByKey]=OutputTable[[#This Row],[GroupByKey]]),(OutputTable[GroupByKey]=OutputTable[[#This Row],[GroupByKey]])*OutputTable[RecordedValue])),0)</f>
        <v>6.72</v>
      </c>
      <c r="L833" s="5" cm="1">
        <f t="array" ref="L833">IFERROR(_xlfn.STDEV.S(IF((OutputTable[GroupByKey]=OutputTable[[#This Row],[GroupByKey]]),(OutputTable[GroupByKey]=OutputTable[[#This Row],[GroupByKey]])*OutputTable[RecordedValue])),0)</f>
        <v>2.6729178430917711</v>
      </c>
      <c r="M833" s="5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833" s="5" cm="1">
        <f t="array" ref="O833">MIN(IF((OutputTable[GroupByKey]=OutputTable[[#This Row],[GroupByKey]]),(OutputTable[GroupByKey]=OutputTable[[#This Row],[GroupByKey]])*OutputTable[RecordedValue]))</f>
        <v>2</v>
      </c>
      <c r="P833" s="5" cm="1">
        <f t="array" ref="P833">MAX(IF((OutputTable[GroupByKey]=OutputTable[[#This Row],[GroupByKey]]),(OutputTable[GroupByKey]=OutputTable[[#This Row],[GroupByKey]])*OutputTable[RecordedValue]))</f>
        <v>16</v>
      </c>
    </row>
    <row r="834" spans="1:16" x14ac:dyDescent="0.25">
      <c r="A834" t="s">
        <v>68</v>
      </c>
      <c r="B834" t="s">
        <v>70</v>
      </c>
      <c r="C834">
        <v>14</v>
      </c>
      <c r="D834" t="s">
        <v>165</v>
      </c>
      <c r="E834" t="s">
        <v>166</v>
      </c>
      <c r="F834" t="s">
        <v>107</v>
      </c>
      <c r="G834">
        <v>8.0813742597451901E-2</v>
      </c>
      <c r="H834">
        <v>0</v>
      </c>
      <c r="I83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34" s="5" cm="1">
        <f t="array" ref="J834">MAX(IF((ProjectInfoTable[ProjectName]=OutputTable[[#This Row],[ProjectName]]),(ProjectInfoTable[ProjectName]=OutputTable[[#This Row],[ProjectName]])*ProjectInfoTable[NumberOfReplications]))</f>
        <v>50</v>
      </c>
      <c r="K834" s="5" cm="1">
        <f t="array" ref="K834">IFERROR(AVERAGE(IF((OutputTable[GroupByKey]=OutputTable[[#This Row],[GroupByKey]]),(OutputTable[GroupByKey]=OutputTable[[#This Row],[GroupByKey]])*OutputTable[RecordedValue])),0)</f>
        <v>7.1899169440802421E-2</v>
      </c>
      <c r="L834" s="5" cm="1">
        <f t="array" ref="L834">IFERROR(_xlfn.STDEV.S(IF((OutputTable[GroupByKey]=OutputTable[[#This Row],[GroupByKey]]),(OutputTable[GroupByKey]=OutputTable[[#This Row],[GroupByKey]])*OutputTable[RecordedValue])),0)</f>
        <v>3.1880974713854024E-2</v>
      </c>
      <c r="M834" s="5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834" s="5" cm="1">
        <f t="array" ref="O834">MIN(IF((OutputTable[GroupByKey]=OutputTable[[#This Row],[GroupByKey]]),(OutputTable[GroupByKey]=OutputTable[[#This Row],[GroupByKey]])*OutputTable[RecordedValue]))</f>
        <v>1.6518466630091499E-2</v>
      </c>
      <c r="P834" s="5" cm="1">
        <f t="array" ref="P834">MAX(IF((OutputTable[GroupByKey]=OutputTable[[#This Row],[GroupByKey]]),(OutputTable[GroupByKey]=OutputTable[[#This Row],[GroupByKey]])*OutputTable[RecordedValue]))</f>
        <v>0.18039060663533099</v>
      </c>
    </row>
    <row r="835" spans="1:16" x14ac:dyDescent="0.25">
      <c r="A835" t="s">
        <v>68</v>
      </c>
      <c r="B835" t="s">
        <v>70</v>
      </c>
      <c r="C835">
        <v>14</v>
      </c>
      <c r="D835" t="s">
        <v>167</v>
      </c>
      <c r="E835" t="s">
        <v>142</v>
      </c>
      <c r="F835" t="s">
        <v>107</v>
      </c>
      <c r="G835">
        <v>0</v>
      </c>
      <c r="H835">
        <v>0</v>
      </c>
      <c r="I83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35" s="5" cm="1">
        <f t="array" ref="J835">MAX(IF((ProjectInfoTable[ProjectName]=OutputTable[[#This Row],[ProjectName]]),(ProjectInfoTable[ProjectName]=OutputTable[[#This Row],[ProjectName]])*ProjectInfoTable[NumberOfReplications]))</f>
        <v>50</v>
      </c>
      <c r="K835" s="5" cm="1">
        <f t="array" ref="K835">IFERROR(AVERAGE(IF((OutputTable[GroupByKey]=OutputTable[[#This Row],[GroupByKey]]),(OutputTable[GroupByKey]=OutputTable[[#This Row],[GroupByKey]])*OutputTable[RecordedValue])),0)</f>
        <v>0</v>
      </c>
      <c r="L835" s="5" cm="1">
        <f t="array" ref="L835">IFERROR(_xlfn.STDEV.S(IF((OutputTable[GroupByKey]=OutputTable[[#This Row],[GroupByKey]]),(OutputTable[GroupByKey]=OutputTable[[#This Row],[GroupByKey]])*OutputTable[RecordedValue])),0)</f>
        <v>0</v>
      </c>
      <c r="M835" s="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5" s="5" cm="1">
        <f t="array" ref="O835">MIN(IF((OutputTable[GroupByKey]=OutputTable[[#This Row],[GroupByKey]]),(OutputTable[GroupByKey]=OutputTable[[#This Row],[GroupByKey]])*OutputTable[RecordedValue]))</f>
        <v>0</v>
      </c>
      <c r="P835" s="5" cm="1">
        <f t="array" ref="P835">MAX(IF((OutputTable[GroupByKey]=OutputTable[[#This Row],[GroupByKey]]),(OutputTable[GroupByKey]=OutputTable[[#This Row],[GroupByKey]])*OutputTable[RecordedValue]))</f>
        <v>0</v>
      </c>
    </row>
    <row r="836" spans="1:16" x14ac:dyDescent="0.25">
      <c r="A836" t="s">
        <v>68</v>
      </c>
      <c r="B836" t="s">
        <v>70</v>
      </c>
      <c r="C836">
        <v>14</v>
      </c>
      <c r="D836" t="s">
        <v>168</v>
      </c>
      <c r="E836" t="s">
        <v>123</v>
      </c>
      <c r="F836" t="s">
        <v>129</v>
      </c>
      <c r="G836">
        <v>142</v>
      </c>
      <c r="H836">
        <v>0</v>
      </c>
      <c r="I836" s="5" t="str">
        <f>OutputTable[[#This Row],[ProjectName]]&amp;OutputTable[[#This Row],[Name]]&amp;OutputTable[[#This Row],[Type]]&amp;OutputTable[[#This Row],[Source]]</f>
        <v>Airport Security AnalysisSystem.NumberOutNumber OutSystem</v>
      </c>
      <c r="J836" s="5" cm="1">
        <f t="array" ref="J836">MAX(IF((ProjectInfoTable[ProjectName]=OutputTable[[#This Row],[ProjectName]]),(ProjectInfoTable[ProjectName]=OutputTable[[#This Row],[ProjectName]])*ProjectInfoTable[NumberOfReplications]))</f>
        <v>50</v>
      </c>
      <c r="K836" s="5" cm="1">
        <f t="array" ref="K836">IFERROR(AVERAGE(IF((OutputTable[GroupByKey]=OutputTable[[#This Row],[GroupByKey]]),(OutputTable[GroupByKey]=OutputTable[[#This Row],[GroupByKey]])*OutputTable[RecordedValue])),0)</f>
        <v>141.38</v>
      </c>
      <c r="L836" s="5" cm="1">
        <f t="array" ref="L836">IFERROR(_xlfn.STDEV.S(IF((OutputTable[GroupByKey]=OutputTable[[#This Row],[GroupByKey]]),(OutputTable[GroupByKey]=OutputTable[[#This Row],[GroupByKey]])*OutputTable[RecordedValue])),0)</f>
        <v>1.9988772358705846</v>
      </c>
      <c r="M836" s="5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836" s="5" cm="1">
        <f t="array" ref="O836">MIN(IF((OutputTable[GroupByKey]=OutputTable[[#This Row],[GroupByKey]]),(OutputTable[GroupByKey]=OutputTable[[#This Row],[GroupByKey]])*OutputTable[RecordedValue]))</f>
        <v>134</v>
      </c>
      <c r="P836" s="5" cm="1">
        <f t="array" ref="P836">MAX(IF((OutputTable[GroupByKey]=OutputTable[[#This Row],[GroupByKey]]),(OutputTable[GroupByKey]=OutputTable[[#This Row],[GroupByKey]])*OutputTable[RecordedValue]))</f>
        <v>144</v>
      </c>
    </row>
    <row r="837" spans="1:16" x14ac:dyDescent="0.25">
      <c r="A837" t="s">
        <v>68</v>
      </c>
      <c r="B837" t="s">
        <v>70</v>
      </c>
      <c r="C837">
        <v>14</v>
      </c>
      <c r="D837" t="s">
        <v>169</v>
      </c>
      <c r="E837" t="s">
        <v>91</v>
      </c>
      <c r="F837" t="s">
        <v>129</v>
      </c>
      <c r="G837">
        <v>71.687673455010199</v>
      </c>
      <c r="H837">
        <v>0</v>
      </c>
      <c r="I837" s="5" t="str">
        <f>OutputTable[[#This Row],[ProjectName]]&amp;OutputTable[[#This Row],[Name]]&amp;OutputTable[[#This Row],[Type]]&amp;OutputTable[[#This Row],[Source]]</f>
        <v>Airport Security AnalysisSystem.TotalCostTotal CostSystem</v>
      </c>
      <c r="J837" s="5" cm="1">
        <f t="array" ref="J837">MAX(IF((ProjectInfoTable[ProjectName]=OutputTable[[#This Row],[ProjectName]]),(ProjectInfoTable[ProjectName]=OutputTable[[#This Row],[ProjectName]])*ProjectInfoTable[NumberOfReplications]))</f>
        <v>50</v>
      </c>
      <c r="K837" s="5" cm="1">
        <f t="array" ref="K837">IFERROR(AVERAGE(IF((OutputTable[GroupByKey]=OutputTable[[#This Row],[GroupByKey]]),(OutputTable[GroupByKey]=OutputTable[[#This Row],[GroupByKey]])*OutputTable[RecordedValue])),0)</f>
        <v>71.709517489708347</v>
      </c>
      <c r="L837" s="5" cm="1">
        <f t="array" ref="L837">IFERROR(_xlfn.STDEV.S(IF((OutputTable[GroupByKey]=OutputTable[[#This Row],[GroupByKey]]),(OutputTable[GroupByKey]=OutputTable[[#This Row],[GroupByKey]])*OutputTable[RecordedValue])),0)</f>
        <v>0.25019982121987089</v>
      </c>
      <c r="M837" s="5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837" s="5" cm="1">
        <f t="array" ref="O837">MIN(IF((OutputTable[GroupByKey]=OutputTable[[#This Row],[GroupByKey]]),(OutputTable[GroupByKey]=OutputTable[[#This Row],[GroupByKey]])*OutputTable[RecordedValue]))</f>
        <v>70.826954480567906</v>
      </c>
      <c r="P837" s="5" cm="1">
        <f t="array" ref="P837">MAX(IF((OutputTable[GroupByKey]=OutputTable[[#This Row],[GroupByKey]]),(OutputTable[GroupByKey]=OutputTable[[#This Row],[GroupByKey]])*OutputTable[RecordedValue]))</f>
        <v>72</v>
      </c>
    </row>
    <row r="838" spans="1:16" x14ac:dyDescent="0.25">
      <c r="A838" t="s">
        <v>68</v>
      </c>
      <c r="B838" t="s">
        <v>70</v>
      </c>
      <c r="C838">
        <v>14</v>
      </c>
      <c r="D838" t="s">
        <v>170</v>
      </c>
      <c r="E838" t="s">
        <v>137</v>
      </c>
      <c r="F838" t="s">
        <v>107</v>
      </c>
      <c r="G838">
        <v>29.3230308730808</v>
      </c>
      <c r="H838">
        <v>0</v>
      </c>
      <c r="I83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38" s="5" cm="1">
        <f t="array" ref="J838">MAX(IF((ProjectInfoTable[ProjectName]=OutputTable[[#This Row],[ProjectName]]),(ProjectInfoTable[ProjectName]=OutputTable[[#This Row],[ProjectName]])*ProjectInfoTable[NumberOfReplications]))</f>
        <v>50</v>
      </c>
      <c r="K838" s="5" cm="1">
        <f t="array" ref="K838">IFERROR(AVERAGE(IF((OutputTable[GroupByKey]=OutputTable[[#This Row],[GroupByKey]]),(OutputTable[GroupByKey]=OutputTable[[#This Row],[GroupByKey]])*OutputTable[RecordedValue])),0)</f>
        <v>28.690256747996941</v>
      </c>
      <c r="L838" s="5" cm="1">
        <f t="array" ref="L838">IFERROR(_xlfn.STDEV.S(IF((OutputTable[GroupByKey]=OutputTable[[#This Row],[GroupByKey]]),(OutputTable[GroupByKey]=OutputTable[[#This Row],[GroupByKey]])*OutputTable[RecordedValue])),0)</f>
        <v>1.6276098461399904</v>
      </c>
      <c r="M838" s="5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838" s="5" cm="1">
        <f t="array" ref="O838">MIN(IF((OutputTable[GroupByKey]=OutputTable[[#This Row],[GroupByKey]]),(OutputTable[GroupByKey]=OutputTable[[#This Row],[GroupByKey]])*OutputTable[RecordedValue]))</f>
        <v>25.696659959072399</v>
      </c>
      <c r="P838" s="5" cm="1">
        <f t="array" ref="P838">MAX(IF((OutputTable[GroupByKey]=OutputTable[[#This Row],[GroupByKey]]),(OutputTable[GroupByKey]=OutputTable[[#This Row],[GroupByKey]])*OutputTable[RecordedValue]))</f>
        <v>33.838759418460498</v>
      </c>
    </row>
    <row r="839" spans="1:16" x14ac:dyDescent="0.25">
      <c r="A839" t="s">
        <v>68</v>
      </c>
      <c r="B839" t="s">
        <v>70</v>
      </c>
      <c r="C839">
        <v>14</v>
      </c>
      <c r="D839" t="s">
        <v>171</v>
      </c>
      <c r="E839" t="s">
        <v>139</v>
      </c>
      <c r="F839" t="s">
        <v>107</v>
      </c>
      <c r="G839">
        <v>6.4791391877576396</v>
      </c>
      <c r="H839">
        <v>0</v>
      </c>
      <c r="I83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39" s="5" cm="1">
        <f t="array" ref="J839">MAX(IF((ProjectInfoTable[ProjectName]=OutputTable[[#This Row],[ProjectName]]),(ProjectInfoTable[ProjectName]=OutputTable[[#This Row],[ProjectName]])*ProjectInfoTable[NumberOfReplications]))</f>
        <v>50</v>
      </c>
      <c r="K839" s="5" cm="1">
        <f t="array" ref="K839">IFERROR(AVERAGE(IF((OutputTable[GroupByKey]=OutputTable[[#This Row],[GroupByKey]]),(OutputTable[GroupByKey]=OutputTable[[#This Row],[GroupByKey]])*OutputTable[RecordedValue])),0)</f>
        <v>7.1431715332986858</v>
      </c>
      <c r="L839" s="5" cm="1">
        <f t="array" ref="L839">IFERROR(_xlfn.STDEV.S(IF((OutputTable[GroupByKey]=OutputTable[[#This Row],[GroupByKey]]),(OutputTable[GroupByKey]=OutputTable[[#This Row],[GroupByKey]])*OutputTable[RecordedValue])),0)</f>
        <v>1.6630080132730225</v>
      </c>
      <c r="M839" s="5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839" s="5" cm="1">
        <f t="array" ref="O839">MIN(IF((OutputTable[GroupByKey]=OutputTable[[#This Row],[GroupByKey]]),(OutputTable[GroupByKey]=OutputTable[[#This Row],[GroupByKey]])*OutputTable[RecordedValue]))</f>
        <v>2.14775272896172</v>
      </c>
      <c r="P839" s="5" cm="1">
        <f t="array" ref="P839">MAX(IF((OutputTable[GroupByKey]=OutputTable[[#This Row],[GroupByKey]]),(OutputTable[GroupByKey]=OutputTable[[#This Row],[GroupByKey]])*OutputTable[RecordedValue]))</f>
        <v>10.273767747096599</v>
      </c>
    </row>
    <row r="840" spans="1:16" x14ac:dyDescent="0.25">
      <c r="A840" t="s">
        <v>68</v>
      </c>
      <c r="B840" t="s">
        <v>70</v>
      </c>
      <c r="C840">
        <v>14</v>
      </c>
      <c r="D840" t="s">
        <v>172</v>
      </c>
      <c r="E840" t="s">
        <v>164</v>
      </c>
      <c r="F840" t="s">
        <v>107</v>
      </c>
      <c r="G840">
        <v>297</v>
      </c>
      <c r="H840">
        <v>0</v>
      </c>
      <c r="I84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40" s="5" cm="1">
        <f t="array" ref="J840">MAX(IF((ProjectInfoTable[ProjectName]=OutputTable[[#This Row],[ProjectName]]),(ProjectInfoTable[ProjectName]=OutputTable[[#This Row],[ProjectName]])*ProjectInfoTable[NumberOfReplications]))</f>
        <v>50</v>
      </c>
      <c r="K840" s="5" cm="1">
        <f t="array" ref="K840">IFERROR(AVERAGE(IF((OutputTable[GroupByKey]=OutputTable[[#This Row],[GroupByKey]]),(OutputTable[GroupByKey]=OutputTable[[#This Row],[GroupByKey]])*OutputTable[RecordedValue])),0)</f>
        <v>299.54000000000002</v>
      </c>
      <c r="L840" s="5" cm="1">
        <f t="array" ref="L840">IFERROR(_xlfn.STDEV.S(IF((OutputTable[GroupByKey]=OutputTable[[#This Row],[GroupByKey]]),(OutputTable[GroupByKey]=OutputTable[[#This Row],[GroupByKey]])*OutputTable[RecordedValue])),0)</f>
        <v>4.8873430868908301</v>
      </c>
      <c r="M840" s="5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840" s="5" cm="1">
        <f t="array" ref="O840">MIN(IF((OutputTable[GroupByKey]=OutputTable[[#This Row],[GroupByKey]]),(OutputTable[GroupByKey]=OutputTable[[#This Row],[GroupByKey]])*OutputTable[RecordedValue]))</f>
        <v>289</v>
      </c>
      <c r="P840" s="5" cm="1">
        <f t="array" ref="P840">MAX(IF((OutputTable[GroupByKey]=OutputTable[[#This Row],[GroupByKey]]),(OutputTable[GroupByKey]=OutputTable[[#This Row],[GroupByKey]])*OutputTable[RecordedValue]))</f>
        <v>313</v>
      </c>
    </row>
    <row r="841" spans="1:16" x14ac:dyDescent="0.25">
      <c r="A841" t="s">
        <v>68</v>
      </c>
      <c r="B841" t="s">
        <v>70</v>
      </c>
      <c r="C841">
        <v>14</v>
      </c>
      <c r="D841" t="s">
        <v>173</v>
      </c>
      <c r="E841" t="s">
        <v>166</v>
      </c>
      <c r="F841" t="s">
        <v>107</v>
      </c>
      <c r="G841">
        <v>0.82002391145117703</v>
      </c>
      <c r="H841">
        <v>0</v>
      </c>
      <c r="I84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41" s="5" cm="1">
        <f t="array" ref="J841">MAX(IF((ProjectInfoTable[ProjectName]=OutputTable[[#This Row],[ProjectName]]),(ProjectInfoTable[ProjectName]=OutputTable[[#This Row],[ProjectName]])*ProjectInfoTable[NumberOfReplications]))</f>
        <v>50</v>
      </c>
      <c r="K841" s="5" cm="1">
        <f t="array" ref="K841">IFERROR(AVERAGE(IF((OutputTable[GroupByKey]=OutputTable[[#This Row],[GroupByKey]]),(OutputTable[GroupByKey]=OutputTable[[#This Row],[GroupByKey]])*OutputTable[RecordedValue])),0)</f>
        <v>0.80157856851948073</v>
      </c>
      <c r="L841" s="5" cm="1">
        <f t="array" ref="L841">IFERROR(_xlfn.STDEV.S(IF((OutputTable[GroupByKey]=OutputTable[[#This Row],[GroupByKey]]),(OutputTable[GroupByKey]=OutputTable[[#This Row],[GroupByKey]])*OutputTable[RecordedValue])),0)</f>
        <v>4.6194667035361667E-2</v>
      </c>
      <c r="M841" s="5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841" s="5" cm="1">
        <f t="array" ref="O841">MIN(IF((OutputTable[GroupByKey]=OutputTable[[#This Row],[GroupByKey]]),(OutputTable[GroupByKey]=OutputTable[[#This Row],[GroupByKey]])*OutputTable[RecordedValue]))</f>
        <v>0.71461756258065101</v>
      </c>
      <c r="P841" s="5" cm="1">
        <f t="array" ref="P841">MAX(IF((OutputTable[GroupByKey]=OutputTable[[#This Row],[GroupByKey]]),(OutputTable[GroupByKey]=OutputTable[[#This Row],[GroupByKey]])*OutputTable[RecordedValue]))</f>
        <v>0.94034020197328605</v>
      </c>
    </row>
    <row r="842" spans="1:16" x14ac:dyDescent="0.25">
      <c r="A842" t="s">
        <v>68</v>
      </c>
      <c r="B842" t="s">
        <v>70</v>
      </c>
      <c r="C842">
        <v>14</v>
      </c>
      <c r="D842" t="s">
        <v>174</v>
      </c>
      <c r="E842" t="s">
        <v>142</v>
      </c>
      <c r="F842" t="s">
        <v>107</v>
      </c>
      <c r="G842">
        <v>0</v>
      </c>
      <c r="H842">
        <v>0</v>
      </c>
      <c r="I84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42" s="5" cm="1">
        <f t="array" ref="J842">MAX(IF((ProjectInfoTable[ProjectName]=OutputTable[[#This Row],[ProjectName]]),(ProjectInfoTable[ProjectName]=OutputTable[[#This Row],[ProjectName]])*ProjectInfoTable[NumberOfReplications]))</f>
        <v>50</v>
      </c>
      <c r="K842" s="5" cm="1">
        <f t="array" ref="K842">IFERROR(AVERAGE(IF((OutputTable[GroupByKey]=OutputTable[[#This Row],[GroupByKey]]),(OutputTable[GroupByKey]=OutputTable[[#This Row],[GroupByKey]])*OutputTable[RecordedValue])),0)</f>
        <v>0</v>
      </c>
      <c r="L842" s="5" cm="1">
        <f t="array" ref="L842">IFERROR(_xlfn.STDEV.S(IF((OutputTable[GroupByKey]=OutputTable[[#This Row],[GroupByKey]]),(OutputTable[GroupByKey]=OutputTable[[#This Row],[GroupByKey]])*OutputTable[RecordedValue])),0)</f>
        <v>0</v>
      </c>
      <c r="M842" s="5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2" s="5" cm="1">
        <f t="array" ref="O842">MIN(IF((OutputTable[GroupByKey]=OutputTable[[#This Row],[GroupByKey]]),(OutputTable[GroupByKey]=OutputTable[[#This Row],[GroupByKey]])*OutputTable[RecordedValue]))</f>
        <v>0</v>
      </c>
      <c r="P842" s="5" cm="1">
        <f t="array" ref="P842">MAX(IF((OutputTable[GroupByKey]=OutputTable[[#This Row],[GroupByKey]]),(OutputTable[GroupByKey]=OutputTable[[#This Row],[GroupByKey]])*OutputTable[RecordedValue]))</f>
        <v>0</v>
      </c>
    </row>
    <row r="843" spans="1:16" x14ac:dyDescent="0.25">
      <c r="A843" t="s">
        <v>68</v>
      </c>
      <c r="B843" t="s">
        <v>70</v>
      </c>
      <c r="C843">
        <v>14</v>
      </c>
      <c r="D843" t="s">
        <v>175</v>
      </c>
      <c r="E843" t="s">
        <v>113</v>
      </c>
      <c r="F843" t="s">
        <v>73</v>
      </c>
      <c r="G843">
        <v>36.995941193371799</v>
      </c>
      <c r="H843">
        <v>0</v>
      </c>
      <c r="I84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43" s="5" cm="1">
        <f t="array" ref="J843">MAX(IF((ProjectInfoTable[ProjectName]=OutputTable[[#This Row],[ProjectName]]),(ProjectInfoTable[ProjectName]=OutputTable[[#This Row],[ProjectName]])*ProjectInfoTable[NumberOfReplications]))</f>
        <v>50</v>
      </c>
      <c r="K843" s="5" cm="1">
        <f t="array" ref="K843">IFERROR(AVERAGE(IF((OutputTable[GroupByKey]=OutputTable[[#This Row],[GroupByKey]]),(OutputTable[GroupByKey]=OutputTable[[#This Row],[GroupByKey]])*OutputTable[RecordedValue])),0)</f>
        <v>36.017962320863354</v>
      </c>
      <c r="L843" s="5" cm="1">
        <f t="array" ref="L843">IFERROR(_xlfn.STDEV.S(IF((OutputTable[GroupByKey]=OutputTable[[#This Row],[GroupByKey]]),(OutputTable[GroupByKey]=OutputTable[[#This Row],[GroupByKey]])*OutputTable[RecordedValue])),0)</f>
        <v>2.1447750669597334</v>
      </c>
      <c r="M843" s="5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843" s="5" cm="1">
        <f t="array" ref="O843">MIN(IF((OutputTable[GroupByKey]=OutputTable[[#This Row],[GroupByKey]]),(OutputTable[GroupByKey]=OutputTable[[#This Row],[GroupByKey]])*OutputTable[RecordedValue]))</f>
        <v>31.355296128801101</v>
      </c>
      <c r="P843" s="5" cm="1">
        <f t="array" ref="P843">MAX(IF((OutputTable[GroupByKey]=OutputTable[[#This Row],[GroupByKey]]),(OutputTable[GroupByKey]=OutputTable[[#This Row],[GroupByKey]])*OutputTable[RecordedValue]))</f>
        <v>42.047742044042501</v>
      </c>
    </row>
    <row r="844" spans="1:16" x14ac:dyDescent="0.25">
      <c r="A844" t="s">
        <v>68</v>
      </c>
      <c r="B844" t="s">
        <v>70</v>
      </c>
      <c r="C844">
        <v>14</v>
      </c>
      <c r="D844" t="s">
        <v>176</v>
      </c>
      <c r="E844" t="s">
        <v>115</v>
      </c>
      <c r="F844" t="s">
        <v>73</v>
      </c>
      <c r="G844">
        <v>1109.8782358011499</v>
      </c>
      <c r="H844">
        <v>0</v>
      </c>
      <c r="I84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44" s="5" cm="1">
        <f t="array" ref="J844">MAX(IF((ProjectInfoTable[ProjectName]=OutputTable[[#This Row],[ProjectName]]),(ProjectInfoTable[ProjectName]=OutputTable[[#This Row],[ProjectName]])*ProjectInfoTable[NumberOfReplications]))</f>
        <v>50</v>
      </c>
      <c r="K844" s="5" cm="1">
        <f t="array" ref="K844">IFERROR(AVERAGE(IF((OutputTable[GroupByKey]=OutputTable[[#This Row],[GroupByKey]]),(OutputTable[GroupByKey]=OutputTable[[#This Row],[GroupByKey]])*OutputTable[RecordedValue])),0)</f>
        <v>1080.5388696259006</v>
      </c>
      <c r="L844" s="5" cm="1">
        <f t="array" ref="L844">IFERROR(_xlfn.STDEV.S(IF((OutputTable[GroupByKey]=OutputTable[[#This Row],[GroupByKey]]),(OutputTable[GroupByKey]=OutputTable[[#This Row],[GroupByKey]])*OutputTable[RecordedValue])),0)</f>
        <v>64.343252008792561</v>
      </c>
      <c r="M844" s="5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844" s="5" cm="1">
        <f t="array" ref="O844">MIN(IF((OutputTable[GroupByKey]=OutputTable[[#This Row],[GroupByKey]]),(OutputTable[GroupByKey]=OutputTable[[#This Row],[GroupByKey]])*OutputTable[RecordedValue]))</f>
        <v>940.65888386403196</v>
      </c>
      <c r="P844" s="5" cm="1">
        <f t="array" ref="P844">MAX(IF((OutputTable[GroupByKey]=OutputTable[[#This Row],[GroupByKey]]),(OutputTable[GroupByKey]=OutputTable[[#This Row],[GroupByKey]])*OutputTable[RecordedValue]))</f>
        <v>1261.4322613212801</v>
      </c>
    </row>
    <row r="845" spans="1:16" x14ac:dyDescent="0.25">
      <c r="A845" t="s">
        <v>68</v>
      </c>
      <c r="B845" t="s">
        <v>70</v>
      </c>
      <c r="C845">
        <v>14</v>
      </c>
      <c r="D845" t="s">
        <v>177</v>
      </c>
      <c r="E845" t="s">
        <v>117</v>
      </c>
      <c r="F845" t="s">
        <v>73</v>
      </c>
      <c r="G845">
        <v>0</v>
      </c>
      <c r="H845">
        <v>0</v>
      </c>
      <c r="I84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45" s="5" cm="1">
        <f t="array" ref="J845">MAX(IF((ProjectInfoTable[ProjectName]=OutputTable[[#This Row],[ProjectName]]),(ProjectInfoTable[ProjectName]=OutputTable[[#This Row],[ProjectName]])*ProjectInfoTable[NumberOfReplications]))</f>
        <v>50</v>
      </c>
      <c r="K845" s="5" cm="1">
        <f t="array" ref="K845">IFERROR(AVERAGE(IF((OutputTable[GroupByKey]=OutputTable[[#This Row],[GroupByKey]]),(OutputTable[GroupByKey]=OutputTable[[#This Row],[GroupByKey]])*OutputTable[RecordedValue])),0)</f>
        <v>0</v>
      </c>
      <c r="L845" s="5" cm="1">
        <f t="array" ref="L845">IFERROR(_xlfn.STDEV.S(IF((OutputTable[GroupByKey]=OutputTable[[#This Row],[GroupByKey]]),(OutputTable[GroupByKey]=OutputTable[[#This Row],[GroupByKey]])*OutputTable[RecordedValue])),0)</f>
        <v>0</v>
      </c>
      <c r="M845" s="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5" s="5" cm="1">
        <f t="array" ref="O845">MIN(IF((OutputTable[GroupByKey]=OutputTable[[#This Row],[GroupByKey]]),(OutputTable[GroupByKey]=OutputTable[[#This Row],[GroupByKey]])*OutputTable[RecordedValue]))</f>
        <v>0</v>
      </c>
      <c r="P845" s="5" cm="1">
        <f t="array" ref="P845">MAX(IF((OutputTable[GroupByKey]=OutputTable[[#This Row],[GroupByKey]]),(OutputTable[GroupByKey]=OutputTable[[#This Row],[GroupByKey]])*OutputTable[RecordedValue]))</f>
        <v>0</v>
      </c>
    </row>
    <row r="846" spans="1:16" x14ac:dyDescent="0.25">
      <c r="A846" t="s">
        <v>68</v>
      </c>
      <c r="B846" t="s">
        <v>70</v>
      </c>
      <c r="C846">
        <v>14</v>
      </c>
      <c r="D846" t="s">
        <v>178</v>
      </c>
      <c r="E846" t="s">
        <v>119</v>
      </c>
      <c r="F846" t="s">
        <v>73</v>
      </c>
      <c r="G846">
        <v>757.51574103302198</v>
      </c>
      <c r="H846">
        <v>0</v>
      </c>
      <c r="I84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46" s="5" cm="1">
        <f t="array" ref="J846">MAX(IF((ProjectInfoTable[ProjectName]=OutputTable[[#This Row],[ProjectName]]),(ProjectInfoTable[ProjectName]=OutputTable[[#This Row],[ProjectName]])*ProjectInfoTable[NumberOfReplications]))</f>
        <v>50</v>
      </c>
      <c r="K846" s="5" cm="1">
        <f t="array" ref="K846">IFERROR(AVERAGE(IF((OutputTable[GroupByKey]=OutputTable[[#This Row],[GroupByKey]]),(OutputTable[GroupByKey]=OutputTable[[#This Row],[GroupByKey]])*OutputTable[RecordedValue])),0)</f>
        <v>647.33233797243315</v>
      </c>
      <c r="L846" s="5" cm="1">
        <f t="array" ref="L846">IFERROR(_xlfn.STDEV.S(IF((OutputTable[GroupByKey]=OutputTable[[#This Row],[GroupByKey]]),(OutputTable[GroupByKey]=OutputTable[[#This Row],[GroupByKey]])*OutputTable[RecordedValue])),0)</f>
        <v>612.63054444116835</v>
      </c>
      <c r="M846" s="5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846" s="5" cm="1">
        <f t="array" ref="O846">MIN(IF((OutputTable[GroupByKey]=OutputTable[[#This Row],[GroupByKey]]),(OutputTable[GroupByKey]=OutputTable[[#This Row],[GroupByKey]])*OutputTable[RecordedValue]))</f>
        <v>135.75868551570699</v>
      </c>
      <c r="P846" s="5" cm="1">
        <f t="array" ref="P846">MAX(IF((OutputTable[GroupByKey]=OutputTable[[#This Row],[GroupByKey]]),(OutputTable[GroupByKey]=OutputTable[[#This Row],[GroupByKey]])*OutputTable[RecordedValue]))</f>
        <v>3953.48057040094</v>
      </c>
    </row>
    <row r="847" spans="1:16" x14ac:dyDescent="0.25">
      <c r="A847" t="s">
        <v>68</v>
      </c>
      <c r="B847" t="s">
        <v>70</v>
      </c>
      <c r="C847">
        <v>14</v>
      </c>
      <c r="D847" t="s">
        <v>179</v>
      </c>
      <c r="E847" t="s">
        <v>121</v>
      </c>
      <c r="F847" t="s">
        <v>73</v>
      </c>
      <c r="G847">
        <v>140</v>
      </c>
      <c r="H847">
        <v>0</v>
      </c>
      <c r="I84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47" s="5" cm="1">
        <f t="array" ref="J847">MAX(IF((ProjectInfoTable[ProjectName]=OutputTable[[#This Row],[ProjectName]]),(ProjectInfoTable[ProjectName]=OutputTable[[#This Row],[ProjectName]])*ProjectInfoTable[NumberOfReplications]))</f>
        <v>50</v>
      </c>
      <c r="K847" s="5" cm="1">
        <f t="array" ref="K847">IFERROR(AVERAGE(IF((OutputTable[GroupByKey]=OutputTable[[#This Row],[GroupByKey]]),(OutputTable[GroupByKey]=OutputTable[[#This Row],[GroupByKey]])*OutputTable[RecordedValue])),0)</f>
        <v>139.02000000000001</v>
      </c>
      <c r="L847" s="5" cm="1">
        <f t="array" ref="L847">IFERROR(_xlfn.STDEV.S(IF((OutputTable[GroupByKey]=OutputTable[[#This Row],[GroupByKey]]),(OutputTable[GroupByKey]=OutputTable[[#This Row],[GroupByKey]])*OutputTable[RecordedValue])),0)</f>
        <v>2.0651629376840162</v>
      </c>
      <c r="M847" s="5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847" s="5" cm="1">
        <f t="array" ref="O847">MIN(IF((OutputTable[GroupByKey]=OutputTable[[#This Row],[GroupByKey]]),(OutputTable[GroupByKey]=OutputTable[[#This Row],[GroupByKey]])*OutputTable[RecordedValue]))</f>
        <v>133</v>
      </c>
      <c r="P847" s="5" cm="1">
        <f t="array" ref="P847">MAX(IF((OutputTable[GroupByKey]=OutputTable[[#This Row],[GroupByKey]]),(OutputTable[GroupByKey]=OutputTable[[#This Row],[GroupByKey]])*OutputTable[RecordedValue]))</f>
        <v>142</v>
      </c>
    </row>
    <row r="848" spans="1:16" x14ac:dyDescent="0.25">
      <c r="A848" t="s">
        <v>68</v>
      </c>
      <c r="B848" t="s">
        <v>70</v>
      </c>
      <c r="C848">
        <v>14</v>
      </c>
      <c r="D848" t="s">
        <v>180</v>
      </c>
      <c r="E848" t="s">
        <v>123</v>
      </c>
      <c r="F848" t="s">
        <v>73</v>
      </c>
      <c r="G848">
        <v>139</v>
      </c>
      <c r="H848">
        <v>0</v>
      </c>
      <c r="I84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48" s="5" cm="1">
        <f t="array" ref="J848">MAX(IF((ProjectInfoTable[ProjectName]=OutputTable[[#This Row],[ProjectName]]),(ProjectInfoTable[ProjectName]=OutputTable[[#This Row],[ProjectName]])*ProjectInfoTable[NumberOfReplications]))</f>
        <v>50</v>
      </c>
      <c r="K848" s="5" cm="1">
        <f t="array" ref="K848">IFERROR(AVERAGE(IF((OutputTable[GroupByKey]=OutputTable[[#This Row],[GroupByKey]]),(OutputTable[GroupByKey]=OutputTable[[#This Row],[GroupByKey]])*OutputTable[RecordedValue])),0)</f>
        <v>137.02000000000001</v>
      </c>
      <c r="L848" s="5" cm="1">
        <f t="array" ref="L848">IFERROR(_xlfn.STDEV.S(IF((OutputTable[GroupByKey]=OutputTable[[#This Row],[GroupByKey]]),(OutputTable[GroupByKey]=OutputTable[[#This Row],[GroupByKey]])*OutputTable[RecordedValue])),0)</f>
        <v>2.4618725244274162</v>
      </c>
      <c r="M848" s="5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848" s="5" cm="1">
        <f t="array" ref="O848">MIN(IF((OutputTable[GroupByKey]=OutputTable[[#This Row],[GroupByKey]]),(OutputTable[GroupByKey]=OutputTable[[#This Row],[GroupByKey]])*OutputTable[RecordedValue]))</f>
        <v>130</v>
      </c>
      <c r="P848" s="5" cm="1">
        <f t="array" ref="P848">MAX(IF((OutputTable[GroupByKey]=OutputTable[[#This Row],[GroupByKey]]),(OutputTable[GroupByKey]=OutputTable[[#This Row],[GroupByKey]])*OutputTable[RecordedValue]))</f>
        <v>141</v>
      </c>
    </row>
    <row r="849" spans="1:16" x14ac:dyDescent="0.25">
      <c r="A849" t="s">
        <v>68</v>
      </c>
      <c r="B849" t="s">
        <v>70</v>
      </c>
      <c r="C849">
        <v>14</v>
      </c>
      <c r="D849" t="s">
        <v>181</v>
      </c>
      <c r="E849" t="s">
        <v>125</v>
      </c>
      <c r="F849" t="s">
        <v>73</v>
      </c>
      <c r="G849">
        <v>36.995941193371799</v>
      </c>
      <c r="H849">
        <v>0</v>
      </c>
      <c r="I84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49" s="5" cm="1">
        <f t="array" ref="J849">MAX(IF((ProjectInfoTable[ProjectName]=OutputTable[[#This Row],[ProjectName]]),(ProjectInfoTable[ProjectName]=OutputTable[[#This Row],[ProjectName]])*ProjectInfoTable[NumberOfReplications]))</f>
        <v>50</v>
      </c>
      <c r="K849" s="5" cm="1">
        <f t="array" ref="K849">IFERROR(AVERAGE(IF((OutputTable[GroupByKey]=OutputTable[[#This Row],[GroupByKey]]),(OutputTable[GroupByKey]=OutputTable[[#This Row],[GroupByKey]])*OutputTable[RecordedValue])),0)</f>
        <v>36.017962320863354</v>
      </c>
      <c r="L849" s="5" cm="1">
        <f t="array" ref="L849">IFERROR(_xlfn.STDEV.S(IF((OutputTable[GroupByKey]=OutputTable[[#This Row],[GroupByKey]]),(OutputTable[GroupByKey]=OutputTable[[#This Row],[GroupByKey]])*OutputTable[RecordedValue])),0)</f>
        <v>2.1447750669597334</v>
      </c>
      <c r="M849" s="5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849" s="5" cm="1">
        <f t="array" ref="O849">MIN(IF((OutputTable[GroupByKey]=OutputTable[[#This Row],[GroupByKey]]),(OutputTable[GroupByKey]=OutputTable[[#This Row],[GroupByKey]])*OutputTable[RecordedValue]))</f>
        <v>31.355296128801101</v>
      </c>
      <c r="P849" s="5" cm="1">
        <f t="array" ref="P849">MAX(IF((OutputTable[GroupByKey]=OutputTable[[#This Row],[GroupByKey]]),(OutputTable[GroupByKey]=OutputTable[[#This Row],[GroupByKey]])*OutputTable[RecordedValue]))</f>
        <v>42.047742044042501</v>
      </c>
    </row>
    <row r="850" spans="1:16" x14ac:dyDescent="0.25">
      <c r="A850" t="s">
        <v>68</v>
      </c>
      <c r="B850" t="s">
        <v>70</v>
      </c>
      <c r="C850">
        <v>14</v>
      </c>
      <c r="D850" t="s">
        <v>182</v>
      </c>
      <c r="E850" t="s">
        <v>127</v>
      </c>
      <c r="F850" t="s">
        <v>73</v>
      </c>
      <c r="G850">
        <v>1867.39397683417</v>
      </c>
      <c r="H850">
        <v>0</v>
      </c>
      <c r="I85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50" s="5" cm="1">
        <f t="array" ref="J850">MAX(IF((ProjectInfoTable[ProjectName]=OutputTable[[#This Row],[ProjectName]]),(ProjectInfoTable[ProjectName]=OutputTable[[#This Row],[ProjectName]])*ProjectInfoTable[NumberOfReplications]))</f>
        <v>50</v>
      </c>
      <c r="K850" s="5" cm="1">
        <f t="array" ref="K850">IFERROR(AVERAGE(IF((OutputTable[GroupByKey]=OutputTable[[#This Row],[GroupByKey]]),(OutputTable[GroupByKey]=OutputTable[[#This Row],[GroupByKey]])*OutputTable[RecordedValue])),0)</f>
        <v>1727.8712075983335</v>
      </c>
      <c r="L850" s="5" cm="1">
        <f t="array" ref="L850">IFERROR(_xlfn.STDEV.S(IF((OutputTable[GroupByKey]=OutputTable[[#This Row],[GroupByKey]]),(OutputTable[GroupByKey]=OutputTable[[#This Row],[GroupByKey]])*OutputTable[RecordedValue])),0)</f>
        <v>660.11760417939672</v>
      </c>
      <c r="M850" s="5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850" s="5" cm="1">
        <f t="array" ref="O850">MIN(IF((OutputTable[GroupByKey]=OutputTable[[#This Row],[GroupByKey]]),(OutputTable[GroupByKey]=OutputTable[[#This Row],[GroupByKey]])*OutputTable[RecordedValue]))</f>
        <v>1102.70221979086</v>
      </c>
      <c r="P850" s="5" cm="1">
        <f t="array" ref="P850">MAX(IF((OutputTable[GroupByKey]=OutputTable[[#This Row],[GroupByKey]]),(OutputTable[GroupByKey]=OutputTable[[#This Row],[GroupByKey]])*OutputTable[RecordedValue]))</f>
        <v>5214.9128317222203</v>
      </c>
    </row>
    <row r="851" spans="1:16" x14ac:dyDescent="0.25">
      <c r="A851" t="s">
        <v>68</v>
      </c>
      <c r="B851" t="s">
        <v>70</v>
      </c>
      <c r="C851">
        <v>14</v>
      </c>
      <c r="D851" t="s">
        <v>183</v>
      </c>
      <c r="E851" t="s">
        <v>137</v>
      </c>
      <c r="F851" t="s">
        <v>107</v>
      </c>
      <c r="G851">
        <v>18.497970596685899</v>
      </c>
      <c r="H851">
        <v>0</v>
      </c>
      <c r="I85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51" s="5" cm="1">
        <f t="array" ref="J851">MAX(IF((ProjectInfoTable[ProjectName]=OutputTable[[#This Row],[ProjectName]]),(ProjectInfoTable[ProjectName]=OutputTable[[#This Row],[ProjectName]])*ProjectInfoTable[NumberOfReplications]))</f>
        <v>50</v>
      </c>
      <c r="K851" s="5" cm="1">
        <f t="array" ref="K851">IFERROR(AVERAGE(IF((OutputTable[GroupByKey]=OutputTable[[#This Row],[GroupByKey]]),(OutputTable[GroupByKey]=OutputTable[[#This Row],[GroupByKey]])*OutputTable[RecordedValue])),0)</f>
        <v>18.008981160431681</v>
      </c>
      <c r="L851" s="5" cm="1">
        <f t="array" ref="L851">IFERROR(_xlfn.STDEV.S(IF((OutputTable[GroupByKey]=OutputTable[[#This Row],[GroupByKey]]),(OutputTable[GroupByKey]=OutputTable[[#This Row],[GroupByKey]])*OutputTable[RecordedValue])),0)</f>
        <v>1.0723875334798758</v>
      </c>
      <c r="M851" s="5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851" s="5" cm="1">
        <f t="array" ref="O851">MIN(IF((OutputTable[GroupByKey]=OutputTable[[#This Row],[GroupByKey]]),(OutputTable[GroupByKey]=OutputTable[[#This Row],[GroupByKey]])*OutputTable[RecordedValue]))</f>
        <v>15.677648064400501</v>
      </c>
      <c r="P851" s="5" cm="1">
        <f t="array" ref="P851">MAX(IF((OutputTable[GroupByKey]=OutputTable[[#This Row],[GroupByKey]]),(OutputTable[GroupByKey]=OutputTable[[#This Row],[GroupByKey]])*OutputTable[RecordedValue]))</f>
        <v>21.0238710220213</v>
      </c>
    </row>
    <row r="852" spans="1:16" x14ac:dyDescent="0.25">
      <c r="A852" t="s">
        <v>68</v>
      </c>
      <c r="B852" t="s">
        <v>70</v>
      </c>
      <c r="C852">
        <v>14</v>
      </c>
      <c r="D852" t="s">
        <v>184</v>
      </c>
      <c r="E852" t="s">
        <v>139</v>
      </c>
      <c r="F852" t="s">
        <v>107</v>
      </c>
      <c r="G852">
        <v>5.3875327974858997</v>
      </c>
      <c r="H852">
        <v>0</v>
      </c>
      <c r="I85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52" s="5" cm="1">
        <f t="array" ref="J852">MAX(IF((ProjectInfoTable[ProjectName]=OutputTable[[#This Row],[ProjectName]]),(ProjectInfoTable[ProjectName]=OutputTable[[#This Row],[ProjectName]])*ProjectInfoTable[NumberOfReplications]))</f>
        <v>50</v>
      </c>
      <c r="K852" s="5" cm="1">
        <f t="array" ref="K852">IFERROR(AVERAGE(IF((OutputTable[GroupByKey]=OutputTable[[#This Row],[GroupByKey]]),(OutputTable[GroupByKey]=OutputTable[[#This Row],[GroupByKey]])*OutputTable[RecordedValue])),0)</f>
        <v>5.873369725047966</v>
      </c>
      <c r="L852" s="5" cm="1">
        <f t="array" ref="L852">IFERROR(_xlfn.STDEV.S(IF((OutputTable[GroupByKey]=OutputTable[[#This Row],[GroupByKey]]),(OutputTable[GroupByKey]=OutputTable[[#This Row],[GroupByKey]])*OutputTable[RecordedValue])),0)</f>
        <v>1.0900756873751687</v>
      </c>
      <c r="M852" s="5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852" s="5" cm="1">
        <f t="array" ref="O852">MIN(IF((OutputTable[GroupByKey]=OutputTable[[#This Row],[GroupByKey]]),(OutputTable[GroupByKey]=OutputTable[[#This Row],[GroupByKey]])*OutputTable[RecordedValue]))</f>
        <v>2.9626411254009901</v>
      </c>
      <c r="P852" s="5" cm="1">
        <f t="array" ref="P852">MAX(IF((OutputTable[GroupByKey]=OutputTable[[#This Row],[GroupByKey]]),(OutputTable[GroupByKey]=OutputTable[[#This Row],[GroupByKey]])*OutputTable[RecordedValue]))</f>
        <v>8.2927796417684707</v>
      </c>
    </row>
    <row r="853" spans="1:16" x14ac:dyDescent="0.25">
      <c r="A853" t="s">
        <v>68</v>
      </c>
      <c r="B853" t="s">
        <v>70</v>
      </c>
      <c r="C853">
        <v>14</v>
      </c>
      <c r="D853" t="s">
        <v>185</v>
      </c>
      <c r="E853" t="s">
        <v>164</v>
      </c>
      <c r="F853" t="s">
        <v>107</v>
      </c>
      <c r="G853">
        <v>140</v>
      </c>
      <c r="H853">
        <v>0</v>
      </c>
      <c r="I85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853" s="5" cm="1">
        <f t="array" ref="J853">MAX(IF((ProjectInfoTable[ProjectName]=OutputTable[[#This Row],[ProjectName]]),(ProjectInfoTable[ProjectName]=OutputTable[[#This Row],[ProjectName]])*ProjectInfoTable[NumberOfReplications]))</f>
        <v>50</v>
      </c>
      <c r="K853" s="5" cm="1">
        <f t="array" ref="K853">IFERROR(AVERAGE(IF((OutputTable[GroupByKey]=OutputTable[[#This Row],[GroupByKey]]),(OutputTable[GroupByKey]=OutputTable[[#This Row],[GroupByKey]])*OutputTable[RecordedValue])),0)</f>
        <v>138.38</v>
      </c>
      <c r="L853" s="5" cm="1">
        <f t="array" ref="L853">IFERROR(_xlfn.STDEV.S(IF((OutputTable[GroupByKey]=OutputTable[[#This Row],[GroupByKey]]),(OutputTable[GroupByKey]=OutputTable[[#This Row],[GroupByKey]])*OutputTable[RecordedValue])),0)</f>
        <v>2.2667967149567629</v>
      </c>
      <c r="M853" s="5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853" s="5" cm="1">
        <f t="array" ref="O853">MIN(IF((OutputTable[GroupByKey]=OutputTable[[#This Row],[GroupByKey]]),(OutputTable[GroupByKey]=OutputTable[[#This Row],[GroupByKey]])*OutputTable[RecordedValue]))</f>
        <v>132</v>
      </c>
      <c r="P853" s="5" cm="1">
        <f t="array" ref="P853">MAX(IF((OutputTable[GroupByKey]=OutputTable[[#This Row],[GroupByKey]]),(OutputTable[GroupByKey]=OutputTable[[#This Row],[GroupByKey]])*OutputTable[RecordedValue]))</f>
        <v>142</v>
      </c>
    </row>
    <row r="854" spans="1:16" x14ac:dyDescent="0.25">
      <c r="A854" t="s">
        <v>68</v>
      </c>
      <c r="B854" t="s">
        <v>70</v>
      </c>
      <c r="C854">
        <v>14</v>
      </c>
      <c r="D854" t="s">
        <v>186</v>
      </c>
      <c r="E854" t="s">
        <v>166</v>
      </c>
      <c r="F854" t="s">
        <v>107</v>
      </c>
      <c r="G854">
        <v>0.77551946677142003</v>
      </c>
      <c r="H854">
        <v>0</v>
      </c>
      <c r="I85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854" s="5" cm="1">
        <f t="array" ref="J854">MAX(IF((ProjectInfoTable[ProjectName]=OutputTable[[#This Row],[ProjectName]]),(ProjectInfoTable[ProjectName]=OutputTable[[#This Row],[ProjectName]])*ProjectInfoTable[NumberOfReplications]))</f>
        <v>50</v>
      </c>
      <c r="K854" s="5" cm="1">
        <f t="array" ref="K854">IFERROR(AVERAGE(IF((OutputTable[GroupByKey]=OutputTable[[#This Row],[GroupByKey]]),(OutputTable[GroupByKey]=OutputTable[[#This Row],[GroupByKey]])*OutputTable[RecordedValue])),0)</f>
        <v>0.75527626145633475</v>
      </c>
      <c r="L854" s="5" cm="1">
        <f t="array" ref="L854">IFERROR(_xlfn.STDEV.S(IF((OutputTable[GroupByKey]=OutputTable[[#This Row],[GroupByKey]]),(OutputTable[GroupByKey]=OutputTable[[#This Row],[GroupByKey]])*OutputTable[RecordedValue])),0)</f>
        <v>4.541982030729913E-2</v>
      </c>
      <c r="M854" s="5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854" s="5" cm="1">
        <f t="array" ref="O854">MIN(IF((OutputTable[GroupByKey]=OutputTable[[#This Row],[GroupByKey]]),(OutputTable[GroupByKey]=OutputTable[[#This Row],[GroupByKey]])*OutputTable[RecordedValue]))</f>
        <v>0.65446751492631405</v>
      </c>
      <c r="P854" s="5" cm="1">
        <f t="array" ref="P854">MAX(IF((OutputTable[GroupByKey]=OutputTable[[#This Row],[GroupByKey]]),(OutputTable[GroupByKey]=OutputTable[[#This Row],[GroupByKey]])*OutputTable[RecordedValue]))</f>
        <v>0.87655661977495902</v>
      </c>
    </row>
    <row r="855" spans="1:16" x14ac:dyDescent="0.25">
      <c r="A855" t="s">
        <v>68</v>
      </c>
      <c r="B855" t="s">
        <v>70</v>
      </c>
      <c r="C855">
        <v>14</v>
      </c>
      <c r="D855" t="s">
        <v>187</v>
      </c>
      <c r="E855" t="s">
        <v>142</v>
      </c>
      <c r="F855" t="s">
        <v>107</v>
      </c>
      <c r="G855">
        <v>0</v>
      </c>
      <c r="H855">
        <v>0</v>
      </c>
      <c r="I85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855" s="5" cm="1">
        <f t="array" ref="J855">MAX(IF((ProjectInfoTable[ProjectName]=OutputTable[[#This Row],[ProjectName]]),(ProjectInfoTable[ProjectName]=OutputTable[[#This Row],[ProjectName]])*ProjectInfoTable[NumberOfReplications]))</f>
        <v>50</v>
      </c>
      <c r="K855" s="5" cm="1">
        <f t="array" ref="K855">IFERROR(AVERAGE(IF((OutputTable[GroupByKey]=OutputTable[[#This Row],[GroupByKey]]),(OutputTable[GroupByKey]=OutputTable[[#This Row],[GroupByKey]])*OutputTable[RecordedValue])),0)</f>
        <v>0</v>
      </c>
      <c r="L855" s="5" cm="1">
        <f t="array" ref="L855">IFERROR(_xlfn.STDEV.S(IF((OutputTable[GroupByKey]=OutputTable[[#This Row],[GroupByKey]]),(OutputTable[GroupByKey]=OutputTable[[#This Row],[GroupByKey]])*OutputTable[RecordedValue])),0)</f>
        <v>0</v>
      </c>
      <c r="M855" s="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5" s="5" cm="1">
        <f t="array" ref="O855">MIN(IF((OutputTable[GroupByKey]=OutputTable[[#This Row],[GroupByKey]]),(OutputTable[GroupByKey]=OutputTable[[#This Row],[GroupByKey]])*OutputTable[RecordedValue]))</f>
        <v>0</v>
      </c>
      <c r="P855" s="5" cm="1">
        <f t="array" ref="P855">MAX(IF((OutputTable[GroupByKey]=OutputTable[[#This Row],[GroupByKey]]),(OutputTable[GroupByKey]=OutputTable[[#This Row],[GroupByKey]])*OutputTable[RecordedValue]))</f>
        <v>0</v>
      </c>
    </row>
    <row r="856" spans="1:16" x14ac:dyDescent="0.25">
      <c r="A856" t="s">
        <v>68</v>
      </c>
      <c r="B856" t="s">
        <v>70</v>
      </c>
      <c r="C856">
        <v>15</v>
      </c>
      <c r="D856" t="s">
        <v>112</v>
      </c>
      <c r="E856" t="s">
        <v>113</v>
      </c>
      <c r="F856" t="s">
        <v>73</v>
      </c>
      <c r="G856">
        <v>0.65255444419179998</v>
      </c>
      <c r="H856">
        <v>0</v>
      </c>
      <c r="I85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856" s="5" cm="1">
        <f t="array" ref="J856">MAX(IF((ProjectInfoTable[ProjectName]=OutputTable[[#This Row],[ProjectName]]),(ProjectInfoTable[ProjectName]=OutputTable[[#This Row],[ProjectName]])*ProjectInfoTable[NumberOfReplications]))</f>
        <v>50</v>
      </c>
      <c r="K856" s="5" cm="1">
        <f t="array" ref="K856">IFERROR(AVERAGE(IF((OutputTable[GroupByKey]=OutputTable[[#This Row],[GroupByKey]]),(OutputTable[GroupByKey]=OutputTable[[#This Row],[GroupByKey]])*OutputTable[RecordedValue])),0)</f>
        <v>0.86163700693939471</v>
      </c>
      <c r="L856" s="5" cm="1">
        <f t="array" ref="L856">IFERROR(_xlfn.STDEV.S(IF((OutputTable[GroupByKey]=OutputTable[[#This Row],[GroupByKey]]),(OutputTable[GroupByKey]=OutputTable[[#This Row],[GroupByKey]])*OutputTable[RecordedValue])),0)</f>
        <v>0.40403851079129915</v>
      </c>
      <c r="M856" s="5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856" s="5" cm="1">
        <f t="array" ref="O856">MIN(IF((OutputTable[GroupByKey]=OutputTable[[#This Row],[GroupByKey]]),(OutputTable[GroupByKey]=OutputTable[[#This Row],[GroupByKey]])*OutputTable[RecordedValue]))</f>
        <v>0.14398486806875099</v>
      </c>
      <c r="P856" s="5" cm="1">
        <f t="array" ref="P856">MAX(IF((OutputTable[GroupByKey]=OutputTable[[#This Row],[GroupByKey]]),(OutputTable[GroupByKey]=OutputTable[[#This Row],[GroupByKey]])*OutputTable[RecordedValue]))</f>
        <v>2.0851264921370101</v>
      </c>
    </row>
    <row r="857" spans="1:16" x14ac:dyDescent="0.25">
      <c r="A857" t="s">
        <v>68</v>
      </c>
      <c r="B857" t="s">
        <v>70</v>
      </c>
      <c r="C857">
        <v>15</v>
      </c>
      <c r="D857" t="s">
        <v>114</v>
      </c>
      <c r="E857" t="s">
        <v>115</v>
      </c>
      <c r="F857" t="s">
        <v>73</v>
      </c>
      <c r="G857">
        <v>39.153266651507998</v>
      </c>
      <c r="H857">
        <v>0</v>
      </c>
      <c r="I85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857" s="5" cm="1">
        <f t="array" ref="J857">MAX(IF((ProjectInfoTable[ProjectName]=OutputTable[[#This Row],[ProjectName]]),(ProjectInfoTable[ProjectName]=OutputTable[[#This Row],[ProjectName]])*ProjectInfoTable[NumberOfReplications]))</f>
        <v>50</v>
      </c>
      <c r="K857" s="5" cm="1">
        <f t="array" ref="K857">IFERROR(AVERAGE(IF((OutputTable[GroupByKey]=OutputTable[[#This Row],[GroupByKey]]),(OutputTable[GroupByKey]=OutputTable[[#This Row],[GroupByKey]])*OutputTable[RecordedValue])),0)</f>
        <v>51.698220416363682</v>
      </c>
      <c r="L857" s="5" cm="1">
        <f t="array" ref="L857">IFERROR(_xlfn.STDEV.S(IF((OutputTable[GroupByKey]=OutputTable[[#This Row],[GroupByKey]]),(OutputTable[GroupByKey]=OutputTable[[#This Row],[GroupByKey]])*OutputTable[RecordedValue])),0)</f>
        <v>24.242310647477964</v>
      </c>
      <c r="M857" s="5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857" s="5" cm="1">
        <f t="array" ref="O857">MIN(IF((OutputTable[GroupByKey]=OutputTable[[#This Row],[GroupByKey]]),(OutputTable[GroupByKey]=OutputTable[[#This Row],[GroupByKey]])*OutputTable[RecordedValue]))</f>
        <v>8.63909208412508</v>
      </c>
      <c r="P857" s="5" cm="1">
        <f t="array" ref="P857">MAX(IF((OutputTable[GroupByKey]=OutputTable[[#This Row],[GroupByKey]]),(OutputTable[GroupByKey]=OutputTable[[#This Row],[GroupByKey]])*OutputTable[RecordedValue]))</f>
        <v>125.107589528221</v>
      </c>
    </row>
    <row r="858" spans="1:16" x14ac:dyDescent="0.25">
      <c r="A858" t="s">
        <v>68</v>
      </c>
      <c r="B858" t="s">
        <v>70</v>
      </c>
      <c r="C858">
        <v>15</v>
      </c>
      <c r="D858" t="s">
        <v>116</v>
      </c>
      <c r="E858" t="s">
        <v>117</v>
      </c>
      <c r="F858" t="s">
        <v>73</v>
      </c>
      <c r="G858">
        <v>0</v>
      </c>
      <c r="H858">
        <v>0</v>
      </c>
      <c r="I85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858" s="5" cm="1">
        <f t="array" ref="J858">MAX(IF((ProjectInfoTable[ProjectName]=OutputTable[[#This Row],[ProjectName]]),(ProjectInfoTable[ProjectName]=OutputTable[[#This Row],[ProjectName]])*ProjectInfoTable[NumberOfReplications]))</f>
        <v>50</v>
      </c>
      <c r="K858" s="5" cm="1">
        <f t="array" ref="K858">IFERROR(AVERAGE(IF((OutputTable[GroupByKey]=OutputTable[[#This Row],[GroupByKey]]),(OutputTable[GroupByKey]=OutputTable[[#This Row],[GroupByKey]])*OutputTable[RecordedValue])),0)</f>
        <v>0</v>
      </c>
      <c r="L858" s="5" cm="1">
        <f t="array" ref="L858">IFERROR(_xlfn.STDEV.S(IF((OutputTable[GroupByKey]=OutputTable[[#This Row],[GroupByKey]]),(OutputTable[GroupByKey]=OutputTable[[#This Row],[GroupByKey]])*OutputTable[RecordedValue])),0)</f>
        <v>0</v>
      </c>
      <c r="M858" s="5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8" s="5" cm="1">
        <f t="array" ref="O858">MIN(IF((OutputTable[GroupByKey]=OutputTable[[#This Row],[GroupByKey]]),(OutputTable[GroupByKey]=OutputTable[[#This Row],[GroupByKey]])*OutputTable[RecordedValue]))</f>
        <v>0</v>
      </c>
      <c r="P858" s="5" cm="1">
        <f t="array" ref="P858">MAX(IF((OutputTable[GroupByKey]=OutputTable[[#This Row],[GroupByKey]]),(OutputTable[GroupByKey]=OutputTable[[#This Row],[GroupByKey]])*OutputTable[RecordedValue]))</f>
        <v>0</v>
      </c>
    </row>
    <row r="859" spans="1:16" x14ac:dyDescent="0.25">
      <c r="A859" t="s">
        <v>68</v>
      </c>
      <c r="B859" t="s">
        <v>70</v>
      </c>
      <c r="C859">
        <v>15</v>
      </c>
      <c r="D859" t="s">
        <v>118</v>
      </c>
      <c r="E859" t="s">
        <v>119</v>
      </c>
      <c r="F859" t="s">
        <v>73</v>
      </c>
      <c r="G859">
        <v>12.6335751192694</v>
      </c>
      <c r="H859">
        <v>0</v>
      </c>
      <c r="I85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59" s="5" cm="1">
        <f t="array" ref="J859">MAX(IF((ProjectInfoTable[ProjectName]=OutputTable[[#This Row],[ProjectName]]),(ProjectInfoTable[ProjectName]=OutputTable[[#This Row],[ProjectName]])*ProjectInfoTable[NumberOfReplications]))</f>
        <v>50</v>
      </c>
      <c r="K859" s="5" cm="1">
        <f t="array" ref="K859">IFERROR(AVERAGE(IF((OutputTable[GroupByKey]=OutputTable[[#This Row],[GroupByKey]]),(OutputTable[GroupByKey]=OutputTable[[#This Row],[GroupByKey]])*OutputTable[RecordedValue])),0)</f>
        <v>13.164009358024151</v>
      </c>
      <c r="L859" s="5" cm="1">
        <f t="array" ref="L859">IFERROR(_xlfn.STDEV.S(IF((OutputTable[GroupByKey]=OutputTable[[#This Row],[GroupByKey]]),(OutputTable[GroupByKey]=OutputTable[[#This Row],[GroupByKey]])*OutputTable[RecordedValue])),0)</f>
        <v>23.71645868098383</v>
      </c>
      <c r="M859" s="5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859" s="5" cm="1">
        <f t="array" ref="O859">MIN(IF((OutputTable[GroupByKey]=OutputTable[[#This Row],[GroupByKey]]),(OutputTable[GroupByKey]=OutputTable[[#This Row],[GroupByKey]])*OutputTable[RecordedValue]))</f>
        <v>0</v>
      </c>
      <c r="P859" s="5" cm="1">
        <f t="array" ref="P859">MAX(IF((OutputTable[GroupByKey]=OutputTable[[#This Row],[GroupByKey]]),(OutputTable[GroupByKey]=OutputTable[[#This Row],[GroupByKey]])*OutputTable[RecordedValue]))</f>
        <v>143.511038213799</v>
      </c>
    </row>
    <row r="860" spans="1:16" x14ac:dyDescent="0.25">
      <c r="A860" t="s">
        <v>68</v>
      </c>
      <c r="B860" t="s">
        <v>70</v>
      </c>
      <c r="C860">
        <v>15</v>
      </c>
      <c r="D860" t="s">
        <v>120</v>
      </c>
      <c r="E860" t="s">
        <v>121</v>
      </c>
      <c r="F860" t="s">
        <v>73</v>
      </c>
      <c r="G860">
        <v>10</v>
      </c>
      <c r="H860">
        <v>0</v>
      </c>
      <c r="I86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60" s="5" cm="1">
        <f t="array" ref="J860">MAX(IF((ProjectInfoTable[ProjectName]=OutputTable[[#This Row],[ProjectName]]),(ProjectInfoTable[ProjectName]=OutputTable[[#This Row],[ProjectName]])*ProjectInfoTable[NumberOfReplications]))</f>
        <v>50</v>
      </c>
      <c r="K860" s="5" cm="1">
        <f t="array" ref="K860">IFERROR(AVERAGE(IF((OutputTable[GroupByKey]=OutputTable[[#This Row],[GroupByKey]]),(OutputTable[GroupByKey]=OutputTable[[#This Row],[GroupByKey]])*OutputTable[RecordedValue])),0)</f>
        <v>9.74</v>
      </c>
      <c r="L860" s="5" cm="1">
        <f t="array" ref="L860">IFERROR(_xlfn.STDEV.S(IF((OutputTable[GroupByKey]=OutputTable[[#This Row],[GroupByKey]]),(OutputTable[GroupByKey]=OutputTable[[#This Row],[GroupByKey]])*OutputTable[RecordedValue])),0)</f>
        <v>3.3430402880233041</v>
      </c>
      <c r="M860" s="5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860" s="5" cm="1">
        <f t="array" ref="O860">MIN(IF((OutputTable[GroupByKey]=OutputTable[[#This Row],[GroupByKey]]),(OutputTable[GroupByKey]=OutputTable[[#This Row],[GroupByKey]])*OutputTable[RecordedValue]))</f>
        <v>4</v>
      </c>
      <c r="P860" s="5" cm="1">
        <f t="array" ref="P860">MAX(IF((OutputTable[GroupByKey]=OutputTable[[#This Row],[GroupByKey]]),(OutputTable[GroupByKey]=OutputTable[[#This Row],[GroupByKey]])*OutputTable[RecordedValue]))</f>
        <v>18</v>
      </c>
    </row>
    <row r="861" spans="1:16" x14ac:dyDescent="0.25">
      <c r="A861" t="s">
        <v>68</v>
      </c>
      <c r="B861" t="s">
        <v>70</v>
      </c>
      <c r="C861">
        <v>15</v>
      </c>
      <c r="D861" t="s">
        <v>122</v>
      </c>
      <c r="E861" t="s">
        <v>123</v>
      </c>
      <c r="F861" t="s">
        <v>73</v>
      </c>
      <c r="G861">
        <v>10</v>
      </c>
      <c r="H861">
        <v>0</v>
      </c>
      <c r="I86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61" s="5" cm="1">
        <f t="array" ref="J861">MAX(IF((ProjectInfoTable[ProjectName]=OutputTable[[#This Row],[ProjectName]]),(ProjectInfoTable[ProjectName]=OutputTable[[#This Row],[ProjectName]])*ProjectInfoTable[NumberOfReplications]))</f>
        <v>50</v>
      </c>
      <c r="K861" s="5" cm="1">
        <f t="array" ref="K861">IFERROR(AVERAGE(IF((OutputTable[GroupByKey]=OutputTable[[#This Row],[GroupByKey]]),(OutputTable[GroupByKey]=OutputTable[[#This Row],[GroupByKey]])*OutputTable[RecordedValue])),0)</f>
        <v>9.6199999999999992</v>
      </c>
      <c r="L861" s="5" cm="1">
        <f t="array" ref="L861">IFERROR(_xlfn.STDEV.S(IF((OutputTable[GroupByKey]=OutputTable[[#This Row],[GroupByKey]]),(OutputTable[GroupByKey]=OutputTable[[#This Row],[GroupByKey]])*OutputTable[RecordedValue])),0)</f>
        <v>3.3557139816335075</v>
      </c>
      <c r="M861" s="5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861" s="5" cm="1">
        <f t="array" ref="O861">MIN(IF((OutputTable[GroupByKey]=OutputTable[[#This Row],[GroupByKey]]),(OutputTable[GroupByKey]=OutputTable[[#This Row],[GroupByKey]])*OutputTable[RecordedValue]))</f>
        <v>4</v>
      </c>
      <c r="P861" s="5" cm="1">
        <f t="array" ref="P861">MAX(IF((OutputTable[GroupByKey]=OutputTable[[#This Row],[GroupByKey]]),(OutputTable[GroupByKey]=OutputTable[[#This Row],[GroupByKey]])*OutputTable[RecordedValue]))</f>
        <v>18</v>
      </c>
    </row>
    <row r="862" spans="1:16" x14ac:dyDescent="0.25">
      <c r="A862" t="s">
        <v>68</v>
      </c>
      <c r="B862" t="s">
        <v>70</v>
      </c>
      <c r="C862">
        <v>15</v>
      </c>
      <c r="D862" t="s">
        <v>124</v>
      </c>
      <c r="E862" t="s">
        <v>125</v>
      </c>
      <c r="F862" t="s">
        <v>73</v>
      </c>
      <c r="G862">
        <v>0.65255444419179998</v>
      </c>
      <c r="H862">
        <v>0</v>
      </c>
      <c r="I86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62" s="5" cm="1">
        <f t="array" ref="J862">MAX(IF((ProjectInfoTable[ProjectName]=OutputTable[[#This Row],[ProjectName]]),(ProjectInfoTable[ProjectName]=OutputTable[[#This Row],[ProjectName]])*ProjectInfoTable[NumberOfReplications]))</f>
        <v>50</v>
      </c>
      <c r="K862" s="5" cm="1">
        <f t="array" ref="K862">IFERROR(AVERAGE(IF((OutputTable[GroupByKey]=OutputTable[[#This Row],[GroupByKey]]),(OutputTable[GroupByKey]=OutputTable[[#This Row],[GroupByKey]])*OutputTable[RecordedValue])),0)</f>
        <v>0.86163700693939471</v>
      </c>
      <c r="L862" s="5" cm="1">
        <f t="array" ref="L862">IFERROR(_xlfn.STDEV.S(IF((OutputTable[GroupByKey]=OutputTable[[#This Row],[GroupByKey]]),(OutputTable[GroupByKey]=OutputTable[[#This Row],[GroupByKey]])*OutputTable[RecordedValue])),0)</f>
        <v>0.40403851079129915</v>
      </c>
      <c r="M862" s="5" cm="1">
        <f t="array" ref="M862">MAX(IF((ProjectInfoTable[ProjectName]=OutputTable[[#This Row],[ProjectName]]),(ProjectInfoTable[ProjectName]=OutputTable[[#This Row],[ProjectName]])*ProjectInfoTable[ConfidenceInterval]))</f>
        <v>0.95</v>
      </c>
      <c r="N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862" s="5" cm="1">
        <f t="array" ref="O862">MIN(IF((OutputTable[GroupByKey]=OutputTable[[#This Row],[GroupByKey]]),(OutputTable[GroupByKey]=OutputTable[[#This Row],[GroupByKey]])*OutputTable[RecordedValue]))</f>
        <v>0.14398486806875099</v>
      </c>
      <c r="P862" s="5" cm="1">
        <f t="array" ref="P862">MAX(IF((OutputTable[GroupByKey]=OutputTable[[#This Row],[GroupByKey]]),(OutputTable[GroupByKey]=OutputTable[[#This Row],[GroupByKey]])*OutputTable[RecordedValue]))</f>
        <v>2.0851264921370101</v>
      </c>
    </row>
    <row r="863" spans="1:16" x14ac:dyDescent="0.25">
      <c r="A863" t="s">
        <v>68</v>
      </c>
      <c r="B863" t="s">
        <v>70</v>
      </c>
      <c r="C863">
        <v>15</v>
      </c>
      <c r="D863" t="s">
        <v>126</v>
      </c>
      <c r="E863" t="s">
        <v>127</v>
      </c>
      <c r="F863" t="s">
        <v>73</v>
      </c>
      <c r="G863">
        <v>51.786841770777301</v>
      </c>
      <c r="H863">
        <v>0</v>
      </c>
      <c r="I86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63" s="5" cm="1">
        <f t="array" ref="J863">MAX(IF((ProjectInfoTable[ProjectName]=OutputTable[[#This Row],[ProjectName]]),(ProjectInfoTable[ProjectName]=OutputTable[[#This Row],[ProjectName]])*ProjectInfoTable[NumberOfReplications]))</f>
        <v>50</v>
      </c>
      <c r="K863" s="5" cm="1">
        <f t="array" ref="K863">IFERROR(AVERAGE(IF((OutputTable[GroupByKey]=OutputTable[[#This Row],[GroupByKey]]),(OutputTable[GroupByKey]=OutputTable[[#This Row],[GroupByKey]])*OutputTable[RecordedValue])),0)</f>
        <v>64.862229774387828</v>
      </c>
      <c r="L863" s="5" cm="1">
        <f t="array" ref="L863">IFERROR(_xlfn.STDEV.S(IF((OutputTable[GroupByKey]=OutputTable[[#This Row],[GroupByKey]]),(OutputTable[GroupByKey]=OutputTable[[#This Row],[GroupByKey]])*OutputTable[RecordedValue])),0)</f>
        <v>42.021678663543447</v>
      </c>
      <c r="M863" s="5" cm="1">
        <f t="array" ref="M863">MAX(IF((ProjectInfoTable[ProjectName]=OutputTable[[#This Row],[ProjectName]]),(ProjectInfoTable[ProjectName]=OutputTable[[#This Row],[ProjectName]])*ProjectInfoTable[ConfidenceInterval]))</f>
        <v>0.95</v>
      </c>
      <c r="N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863" s="5" cm="1">
        <f t="array" ref="O863">MIN(IF((OutputTable[GroupByKey]=OutputTable[[#This Row],[GroupByKey]]),(OutputTable[GroupByKey]=OutputTable[[#This Row],[GroupByKey]])*OutputTable[RecordedValue]))</f>
        <v>12.5350884709043</v>
      </c>
      <c r="P863" s="5" cm="1">
        <f t="array" ref="P863">MAX(IF((OutputTable[GroupByKey]=OutputTable[[#This Row],[GroupByKey]]),(OutputTable[GroupByKey]=OutputTable[[#This Row],[GroupByKey]])*OutputTable[RecordedValue]))</f>
        <v>268.61862774202001</v>
      </c>
    </row>
    <row r="864" spans="1:16" x14ac:dyDescent="0.25">
      <c r="A864" t="s">
        <v>68</v>
      </c>
      <c r="B864" t="s">
        <v>70</v>
      </c>
      <c r="C864">
        <v>15</v>
      </c>
      <c r="D864" t="s">
        <v>128</v>
      </c>
      <c r="E864" t="s">
        <v>86</v>
      </c>
      <c r="F864" t="s">
        <v>129</v>
      </c>
      <c r="G864">
        <v>0</v>
      </c>
      <c r="H864">
        <v>0</v>
      </c>
      <c r="I86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64" s="5" cm="1">
        <f t="array" ref="J864">MAX(IF((ProjectInfoTable[ProjectName]=OutputTable[[#This Row],[ProjectName]]),(ProjectInfoTable[ProjectName]=OutputTable[[#This Row],[ProjectName]])*ProjectInfoTable[NumberOfReplications]))</f>
        <v>50</v>
      </c>
      <c r="K864" s="5" cm="1">
        <f t="array" ref="K864">IFERROR(AVERAGE(IF((OutputTable[GroupByKey]=OutputTable[[#This Row],[GroupByKey]]),(OutputTable[GroupByKey]=OutputTable[[#This Row],[GroupByKey]])*OutputTable[RecordedValue])),0)</f>
        <v>0</v>
      </c>
      <c r="L864" s="5" cm="1">
        <f t="array" ref="L864">IFERROR(_xlfn.STDEV.S(IF((OutputTable[GroupByKey]=OutputTable[[#This Row],[GroupByKey]]),(OutputTable[GroupByKey]=OutputTable[[#This Row],[GroupByKey]])*OutputTable[RecordedValue])),0)</f>
        <v>0</v>
      </c>
      <c r="M864" s="5" cm="1">
        <f t="array" ref="M864">MAX(IF((ProjectInfoTable[ProjectName]=OutputTable[[#This Row],[ProjectName]]),(ProjectInfoTable[ProjectName]=OutputTable[[#This Row],[ProjectName]])*ProjectInfoTable[ConfidenceInterval]))</f>
        <v>0.95</v>
      </c>
      <c r="N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4" s="5" cm="1">
        <f t="array" ref="O864">MIN(IF((OutputTable[GroupByKey]=OutputTable[[#This Row],[GroupByKey]]),(OutputTable[GroupByKey]=OutputTable[[#This Row],[GroupByKey]])*OutputTable[RecordedValue]))</f>
        <v>0</v>
      </c>
      <c r="P864" s="5" cm="1">
        <f t="array" ref="P864">MAX(IF((OutputTable[GroupByKey]=OutputTable[[#This Row],[GroupByKey]]),(OutputTable[GroupByKey]=OutputTable[[#This Row],[GroupByKey]])*OutputTable[RecordedValue]))</f>
        <v>0</v>
      </c>
    </row>
    <row r="865" spans="1:16" x14ac:dyDescent="0.25">
      <c r="A865" t="s">
        <v>68</v>
      </c>
      <c r="B865" t="s">
        <v>70</v>
      </c>
      <c r="C865">
        <v>15</v>
      </c>
      <c r="D865" t="s">
        <v>130</v>
      </c>
      <c r="E865" t="s">
        <v>89</v>
      </c>
      <c r="F865" t="s">
        <v>129</v>
      </c>
      <c r="G865">
        <v>0</v>
      </c>
      <c r="H865">
        <v>0</v>
      </c>
      <c r="I86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65" s="5" cm="1">
        <f t="array" ref="J865">MAX(IF((ProjectInfoTable[ProjectName]=OutputTable[[#This Row],[ProjectName]]),(ProjectInfoTable[ProjectName]=OutputTable[[#This Row],[ProjectName]])*ProjectInfoTable[NumberOfReplications]))</f>
        <v>50</v>
      </c>
      <c r="K865" s="5" cm="1">
        <f t="array" ref="K865">IFERROR(AVERAGE(IF((OutputTable[GroupByKey]=OutputTable[[#This Row],[GroupByKey]]),(OutputTable[GroupByKey]=OutputTable[[#This Row],[GroupByKey]])*OutputTable[RecordedValue])),0)</f>
        <v>0</v>
      </c>
      <c r="L865" s="5" cm="1">
        <f t="array" ref="L865">IFERROR(_xlfn.STDEV.S(IF((OutputTable[GroupByKey]=OutputTable[[#This Row],[GroupByKey]]),(OutputTable[GroupByKey]=OutputTable[[#This Row],[GroupByKey]])*OutputTable[RecordedValue])),0)</f>
        <v>0</v>
      </c>
      <c r="M865" s="5" cm="1">
        <f t="array" ref="M865">MAX(IF((ProjectInfoTable[ProjectName]=OutputTable[[#This Row],[ProjectName]]),(ProjectInfoTable[ProjectName]=OutputTable[[#This Row],[ProjectName]])*ProjectInfoTable[ConfidenceInterval]))</f>
        <v>0.95</v>
      </c>
      <c r="N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5" s="5" cm="1">
        <f t="array" ref="O865">MIN(IF((OutputTable[GroupByKey]=OutputTable[[#This Row],[GroupByKey]]),(OutputTable[GroupByKey]=OutputTable[[#This Row],[GroupByKey]])*OutputTable[RecordedValue]))</f>
        <v>0</v>
      </c>
      <c r="P865" s="5" cm="1">
        <f t="array" ref="P865">MAX(IF((OutputTable[GroupByKey]=OutputTable[[#This Row],[GroupByKey]]),(OutputTable[GroupByKey]=OutputTable[[#This Row],[GroupByKey]])*OutputTable[RecordedValue]))</f>
        <v>0</v>
      </c>
    </row>
    <row r="866" spans="1:16" x14ac:dyDescent="0.25">
      <c r="A866" t="s">
        <v>68</v>
      </c>
      <c r="B866" t="s">
        <v>70</v>
      </c>
      <c r="C866">
        <v>15</v>
      </c>
      <c r="D866" t="s">
        <v>131</v>
      </c>
      <c r="E866" t="s">
        <v>91</v>
      </c>
      <c r="F866" t="s">
        <v>129</v>
      </c>
      <c r="G866">
        <v>47.9593353641365</v>
      </c>
      <c r="H866">
        <v>0</v>
      </c>
      <c r="I86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66" s="5" cm="1">
        <f t="array" ref="J866">MAX(IF((ProjectInfoTable[ProjectName]=OutputTable[[#This Row],[ProjectName]]),(ProjectInfoTable[ProjectName]=OutputTable[[#This Row],[ProjectName]])*ProjectInfoTable[NumberOfReplications]))</f>
        <v>50</v>
      </c>
      <c r="K866" s="5" cm="1">
        <f t="array" ref="K866">IFERROR(AVERAGE(IF((OutputTable[GroupByKey]=OutputTable[[#This Row],[GroupByKey]]),(OutputTable[GroupByKey]=OutputTable[[#This Row],[GroupByKey]])*OutputTable[RecordedValue])),0)</f>
        <v>47.555766264651346</v>
      </c>
      <c r="L866" s="5" cm="1">
        <f t="array" ref="L866">IFERROR(_xlfn.STDEV.S(IF((OutputTable[GroupByKey]=OutputTable[[#This Row],[GroupByKey]]),(OutputTable[GroupByKey]=OutputTable[[#This Row],[GroupByKey]])*OutputTable[RecordedValue])),0)</f>
        <v>2.7283894207102275</v>
      </c>
      <c r="M866" s="5" cm="1">
        <f t="array" ref="M866">MAX(IF((ProjectInfoTable[ProjectName]=OutputTable[[#This Row],[ProjectName]]),(ProjectInfoTable[ProjectName]=OutputTable[[#This Row],[ProjectName]])*ProjectInfoTable[ConfidenceInterval]))</f>
        <v>0.95</v>
      </c>
      <c r="N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866" s="5" cm="1">
        <f t="array" ref="O866">MIN(IF((OutputTable[GroupByKey]=OutputTable[[#This Row],[GroupByKey]]),(OutputTable[GroupByKey]=OutputTable[[#This Row],[GroupByKey]])*OutputTable[RecordedValue]))</f>
        <v>42.116143251013803</v>
      </c>
      <c r="P866" s="5" cm="1">
        <f t="array" ref="P866">MAX(IF((OutputTable[GroupByKey]=OutputTable[[#This Row],[GroupByKey]]),(OutputTable[GroupByKey]=OutputTable[[#This Row],[GroupByKey]])*OutputTable[RecordedValue]))</f>
        <v>55.7665547747551</v>
      </c>
    </row>
    <row r="867" spans="1:16" x14ac:dyDescent="0.25">
      <c r="A867" t="s">
        <v>68</v>
      </c>
      <c r="B867" t="s">
        <v>70</v>
      </c>
      <c r="C867">
        <v>15</v>
      </c>
      <c r="D867" t="s">
        <v>132</v>
      </c>
      <c r="E867" t="s">
        <v>133</v>
      </c>
      <c r="F867" t="s">
        <v>129</v>
      </c>
      <c r="G867">
        <v>0</v>
      </c>
      <c r="H867">
        <v>0</v>
      </c>
      <c r="I86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67" s="5" cm="1">
        <f t="array" ref="J867">MAX(IF((ProjectInfoTable[ProjectName]=OutputTable[[#This Row],[ProjectName]]),(ProjectInfoTable[ProjectName]=OutputTable[[#This Row],[ProjectName]])*ProjectInfoTable[NumberOfReplications]))</f>
        <v>50</v>
      </c>
      <c r="K867" s="5" cm="1">
        <f t="array" ref="K867">IFERROR(AVERAGE(IF((OutputTable[GroupByKey]=OutputTable[[#This Row],[GroupByKey]]),(OutputTable[GroupByKey]=OutputTable[[#This Row],[GroupByKey]])*OutputTable[RecordedValue])),0)</f>
        <v>0</v>
      </c>
      <c r="L867" s="5" cm="1">
        <f t="array" ref="L867">IFERROR(_xlfn.STDEV.S(IF((OutputTable[GroupByKey]=OutputTable[[#This Row],[GroupByKey]]),(OutputTable[GroupByKey]=OutputTable[[#This Row],[GroupByKey]])*OutputTable[RecordedValue])),0)</f>
        <v>0</v>
      </c>
      <c r="M867" s="5" cm="1">
        <f t="array" ref="M867">MAX(IF((ProjectInfoTable[ProjectName]=OutputTable[[#This Row],[ProjectName]]),(ProjectInfoTable[ProjectName]=OutputTable[[#This Row],[ProjectName]])*ProjectInfoTable[ConfidenceInterval]))</f>
        <v>0.95</v>
      </c>
      <c r="N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7" s="5" cm="1">
        <f t="array" ref="O867">MIN(IF((OutputTable[GroupByKey]=OutputTable[[#This Row],[GroupByKey]]),(OutputTable[GroupByKey]=OutputTable[[#This Row],[GroupByKey]])*OutputTable[RecordedValue]))</f>
        <v>0</v>
      </c>
      <c r="P867" s="5" cm="1">
        <f t="array" ref="P867">MAX(IF((OutputTable[GroupByKey]=OutputTable[[#This Row],[GroupByKey]]),(OutputTable[GroupByKey]=OutputTable[[#This Row],[GroupByKey]])*OutputTable[RecordedValue]))</f>
        <v>0</v>
      </c>
    </row>
    <row r="868" spans="1:16" x14ac:dyDescent="0.25">
      <c r="A868" t="s">
        <v>68</v>
      </c>
      <c r="B868" t="s">
        <v>70</v>
      </c>
      <c r="C868">
        <v>15</v>
      </c>
      <c r="D868" t="s">
        <v>134</v>
      </c>
      <c r="E868" t="s">
        <v>95</v>
      </c>
      <c r="F868" t="s">
        <v>129</v>
      </c>
      <c r="G868">
        <v>47.9593353641365</v>
      </c>
      <c r="H868">
        <v>0</v>
      </c>
      <c r="I868" s="5" t="str">
        <f>OutputTable[[#This Row],[ProjectName]]&amp;OutputTable[[#This Row],[Name]]&amp;OutputTable[[#This Row],[Type]]&amp;OutputTable[[#This Row],[Source]]</f>
        <v>Airport Security AnalysisAll Entities.VACostVA CostSystem</v>
      </c>
      <c r="J868" s="5" cm="1">
        <f t="array" ref="J868">MAX(IF((ProjectInfoTable[ProjectName]=OutputTable[[#This Row],[ProjectName]]),(ProjectInfoTable[ProjectName]=OutputTable[[#This Row],[ProjectName]])*ProjectInfoTable[NumberOfReplications]))</f>
        <v>50</v>
      </c>
      <c r="K868" s="5" cm="1">
        <f t="array" ref="K868">IFERROR(AVERAGE(IF((OutputTable[GroupByKey]=OutputTable[[#This Row],[GroupByKey]]),(OutputTable[GroupByKey]=OutputTable[[#This Row],[GroupByKey]])*OutputTable[RecordedValue])),0)</f>
        <v>47.555766264651346</v>
      </c>
      <c r="L868" s="5" cm="1">
        <f t="array" ref="L868">IFERROR(_xlfn.STDEV.S(IF((OutputTable[GroupByKey]=OutputTable[[#This Row],[GroupByKey]]),(OutputTable[GroupByKey]=OutputTable[[#This Row],[GroupByKey]])*OutputTable[RecordedValue])),0)</f>
        <v>2.7283894207102275</v>
      </c>
      <c r="M868" s="5" cm="1">
        <f t="array" ref="M868">MAX(IF((ProjectInfoTable[ProjectName]=OutputTable[[#This Row],[ProjectName]]),(ProjectInfoTable[ProjectName]=OutputTable[[#This Row],[ProjectName]])*ProjectInfoTable[ConfidenceInterval]))</f>
        <v>0.95</v>
      </c>
      <c r="N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868" s="5" cm="1">
        <f t="array" ref="O868">MIN(IF((OutputTable[GroupByKey]=OutputTable[[#This Row],[GroupByKey]]),(OutputTable[GroupByKey]=OutputTable[[#This Row],[GroupByKey]])*OutputTable[RecordedValue]))</f>
        <v>42.116143251013803</v>
      </c>
      <c r="P868" s="5" cm="1">
        <f t="array" ref="P868">MAX(IF((OutputTable[GroupByKey]=OutputTable[[#This Row],[GroupByKey]]),(OutputTable[GroupByKey]=OutputTable[[#This Row],[GroupByKey]])*OutputTable[RecordedValue]))</f>
        <v>55.7665547747551</v>
      </c>
    </row>
    <row r="869" spans="1:16" x14ac:dyDescent="0.25">
      <c r="A869" t="s">
        <v>68</v>
      </c>
      <c r="B869" t="s">
        <v>70</v>
      </c>
      <c r="C869">
        <v>15</v>
      </c>
      <c r="D869" t="s">
        <v>135</v>
      </c>
      <c r="E869" t="s">
        <v>97</v>
      </c>
      <c r="F869" t="s">
        <v>129</v>
      </c>
      <c r="G869">
        <v>0</v>
      </c>
      <c r="H869">
        <v>0</v>
      </c>
      <c r="I86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69" s="5" cm="1">
        <f t="array" ref="J869">MAX(IF((ProjectInfoTable[ProjectName]=OutputTable[[#This Row],[ProjectName]]),(ProjectInfoTable[ProjectName]=OutputTable[[#This Row],[ProjectName]])*ProjectInfoTable[NumberOfReplications]))</f>
        <v>50</v>
      </c>
      <c r="K869" s="5" cm="1">
        <f t="array" ref="K869">IFERROR(AVERAGE(IF((OutputTable[GroupByKey]=OutputTable[[#This Row],[GroupByKey]]),(OutputTable[GroupByKey]=OutputTable[[#This Row],[GroupByKey]])*OutputTable[RecordedValue])),0)</f>
        <v>0</v>
      </c>
      <c r="L869" s="5" cm="1">
        <f t="array" ref="L869">IFERROR(_xlfn.STDEV.S(IF((OutputTable[GroupByKey]=OutputTable[[#This Row],[GroupByKey]]),(OutputTable[GroupByKey]=OutputTable[[#This Row],[GroupByKey]])*OutputTable[RecordedValue])),0)</f>
        <v>0</v>
      </c>
      <c r="M869" s="5" cm="1">
        <f t="array" ref="M869">MAX(IF((ProjectInfoTable[ProjectName]=OutputTable[[#This Row],[ProjectName]]),(ProjectInfoTable[ProjectName]=OutputTable[[#This Row],[ProjectName]])*ProjectInfoTable[ConfidenceInterval]))</f>
        <v>0.95</v>
      </c>
      <c r="N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9" s="5" cm="1">
        <f t="array" ref="O869">MIN(IF((OutputTable[GroupByKey]=OutputTable[[#This Row],[GroupByKey]]),(OutputTable[GroupByKey]=OutputTable[[#This Row],[GroupByKey]])*OutputTable[RecordedValue]))</f>
        <v>0</v>
      </c>
      <c r="P869" s="5" cm="1">
        <f t="array" ref="P869">MAX(IF((OutputTable[GroupByKey]=OutputTable[[#This Row],[GroupByKey]]),(OutputTable[GroupByKey]=OutputTable[[#This Row],[GroupByKey]])*OutputTable[RecordedValue]))</f>
        <v>0</v>
      </c>
    </row>
    <row r="870" spans="1:16" x14ac:dyDescent="0.25">
      <c r="A870" t="s">
        <v>68</v>
      </c>
      <c r="B870" t="s">
        <v>70</v>
      </c>
      <c r="C870">
        <v>15</v>
      </c>
      <c r="D870" t="s">
        <v>136</v>
      </c>
      <c r="E870" t="s">
        <v>137</v>
      </c>
      <c r="F870" t="s">
        <v>129</v>
      </c>
      <c r="G870">
        <v>47.9593353641365</v>
      </c>
      <c r="H870">
        <v>0</v>
      </c>
      <c r="I87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70" s="5" cm="1">
        <f t="array" ref="J870">MAX(IF((ProjectInfoTable[ProjectName]=OutputTable[[#This Row],[ProjectName]]),(ProjectInfoTable[ProjectName]=OutputTable[[#This Row],[ProjectName]])*ProjectInfoTable[NumberOfReplications]))</f>
        <v>50</v>
      </c>
      <c r="K870" s="5" cm="1">
        <f t="array" ref="K870">IFERROR(AVERAGE(IF((OutputTable[GroupByKey]=OutputTable[[#This Row],[GroupByKey]]),(OutputTable[GroupByKey]=OutputTable[[#This Row],[GroupByKey]])*OutputTable[RecordedValue])),0)</f>
        <v>47.555766264651339</v>
      </c>
      <c r="L870" s="5" cm="1">
        <f t="array" ref="L870">IFERROR(_xlfn.STDEV.S(IF((OutputTable[GroupByKey]=OutputTable[[#This Row],[GroupByKey]]),(OutputTable[GroupByKey]=OutputTable[[#This Row],[GroupByKey]])*OutputTable[RecordedValue])),0)</f>
        <v>2.7283894207102439</v>
      </c>
      <c r="M870" s="5" cm="1">
        <f t="array" ref="M870">MAX(IF((ProjectInfoTable[ProjectName]=OutputTable[[#This Row],[ProjectName]]),(ProjectInfoTable[ProjectName]=OutputTable[[#This Row],[ProjectName]])*ProjectInfoTable[ConfidenceInterval]))</f>
        <v>0.95</v>
      </c>
      <c r="N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870" s="5" cm="1">
        <f t="array" ref="O870">MIN(IF((OutputTable[GroupByKey]=OutputTable[[#This Row],[GroupByKey]]),(OutputTable[GroupByKey]=OutputTable[[#This Row],[GroupByKey]])*OutputTable[RecordedValue]))</f>
        <v>42.116143251013703</v>
      </c>
      <c r="P870" s="5" cm="1">
        <f t="array" ref="P870">MAX(IF((OutputTable[GroupByKey]=OutputTable[[#This Row],[GroupByKey]]),(OutputTable[GroupByKey]=OutputTable[[#This Row],[GroupByKey]])*OutputTable[RecordedValue]))</f>
        <v>55.7665547747551</v>
      </c>
    </row>
    <row r="871" spans="1:16" x14ac:dyDescent="0.25">
      <c r="A871" t="s">
        <v>68</v>
      </c>
      <c r="B871" t="s">
        <v>70</v>
      </c>
      <c r="C871">
        <v>15</v>
      </c>
      <c r="D871" t="s">
        <v>138</v>
      </c>
      <c r="E871" t="s">
        <v>139</v>
      </c>
      <c r="F871" t="s">
        <v>129</v>
      </c>
      <c r="G871">
        <v>23.385993610096602</v>
      </c>
      <c r="H871">
        <v>0</v>
      </c>
      <c r="I87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71" s="5" cm="1">
        <f t="array" ref="J871">MAX(IF((ProjectInfoTable[ProjectName]=OutputTable[[#This Row],[ProjectName]]),(ProjectInfoTable[ProjectName]=OutputTable[[#This Row],[ProjectName]])*ProjectInfoTable[NumberOfReplications]))</f>
        <v>50</v>
      </c>
      <c r="K871" s="5" cm="1">
        <f t="array" ref="K871">IFERROR(AVERAGE(IF((OutputTable[GroupByKey]=OutputTable[[#This Row],[GroupByKey]]),(OutputTable[GroupByKey]=OutputTable[[#This Row],[GroupByKey]])*OutputTable[RecordedValue])),0)</f>
        <v>24.153751225057032</v>
      </c>
      <c r="L871" s="5" cm="1">
        <f t="array" ref="L871">IFERROR(_xlfn.STDEV.S(IF((OutputTable[GroupByKey]=OutputTable[[#This Row],[GroupByKey]]),(OutputTable[GroupByKey]=OutputTable[[#This Row],[GroupByKey]])*OutputTable[RecordedValue])),0)</f>
        <v>2.790438932514745</v>
      </c>
      <c r="M871" s="5" cm="1">
        <f t="array" ref="M871">MAX(IF((ProjectInfoTable[ProjectName]=OutputTable[[#This Row],[ProjectName]]),(ProjectInfoTable[ProjectName]=OutputTable[[#This Row],[ProjectName]])*ProjectInfoTable[ConfidenceInterval]))</f>
        <v>0.95</v>
      </c>
      <c r="N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871" s="5" cm="1">
        <f t="array" ref="O871">MIN(IF((OutputTable[GroupByKey]=OutputTable[[#This Row],[GroupByKey]]),(OutputTable[GroupByKey]=OutputTable[[#This Row],[GroupByKey]])*OutputTable[RecordedValue]))</f>
        <v>16.206469520089399</v>
      </c>
      <c r="P871" s="5" cm="1">
        <f t="array" ref="P871">MAX(IF((OutputTable[GroupByKey]=OutputTable[[#This Row],[GroupByKey]]),(OutputTable[GroupByKey]=OutputTable[[#This Row],[GroupByKey]])*OutputTable[RecordedValue]))</f>
        <v>29.8247121613243</v>
      </c>
    </row>
    <row r="872" spans="1:16" x14ac:dyDescent="0.25">
      <c r="A872" t="s">
        <v>68</v>
      </c>
      <c r="B872" t="s">
        <v>70</v>
      </c>
      <c r="C872">
        <v>15</v>
      </c>
      <c r="D872" t="s">
        <v>140</v>
      </c>
      <c r="E872" t="s">
        <v>91</v>
      </c>
      <c r="F872" t="s">
        <v>129</v>
      </c>
      <c r="G872">
        <v>71.345328974233098</v>
      </c>
      <c r="H872">
        <v>0</v>
      </c>
      <c r="I87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72" s="5" cm="1">
        <f t="array" ref="J872">MAX(IF((ProjectInfoTable[ProjectName]=OutputTable[[#This Row],[ProjectName]]),(ProjectInfoTable[ProjectName]=OutputTable[[#This Row],[ProjectName]])*ProjectInfoTable[NumberOfReplications]))</f>
        <v>50</v>
      </c>
      <c r="K872" s="5" cm="1">
        <f t="array" ref="K872">IFERROR(AVERAGE(IF((OutputTable[GroupByKey]=OutputTable[[#This Row],[GroupByKey]]),(OutputTable[GroupByKey]=OutputTable[[#This Row],[GroupByKey]])*OutputTable[RecordedValue])),0)</f>
        <v>71.709517489708347</v>
      </c>
      <c r="L872" s="5" cm="1">
        <f t="array" ref="L872">IFERROR(_xlfn.STDEV.S(IF((OutputTable[GroupByKey]=OutputTable[[#This Row],[GroupByKey]]),(OutputTable[GroupByKey]=OutputTable[[#This Row],[GroupByKey]])*OutputTable[RecordedValue])),0)</f>
        <v>0.25019982121987089</v>
      </c>
      <c r="M872" s="5" cm="1">
        <f t="array" ref="M872">MAX(IF((ProjectInfoTable[ProjectName]=OutputTable[[#This Row],[ProjectName]]),(ProjectInfoTable[ProjectName]=OutputTable[[#This Row],[ProjectName]])*ProjectInfoTable[ConfidenceInterval]))</f>
        <v>0.95</v>
      </c>
      <c r="N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872" s="5" cm="1">
        <f t="array" ref="O872">MIN(IF((OutputTable[GroupByKey]=OutputTable[[#This Row],[GroupByKey]]),(OutputTable[GroupByKey]=OutputTable[[#This Row],[GroupByKey]])*OutputTable[RecordedValue]))</f>
        <v>70.826954480567906</v>
      </c>
      <c r="P872" s="5" cm="1">
        <f t="array" ref="P872">MAX(IF((OutputTable[GroupByKey]=OutputTable[[#This Row],[GroupByKey]]),(OutputTable[GroupByKey]=OutputTable[[#This Row],[GroupByKey]])*OutputTable[RecordedValue]))</f>
        <v>72</v>
      </c>
    </row>
    <row r="873" spans="1:16" x14ac:dyDescent="0.25">
      <c r="A873" t="s">
        <v>68</v>
      </c>
      <c r="B873" t="s">
        <v>70</v>
      </c>
      <c r="C873">
        <v>15</v>
      </c>
      <c r="D873" t="s">
        <v>141</v>
      </c>
      <c r="E873" t="s">
        <v>142</v>
      </c>
      <c r="F873" t="s">
        <v>129</v>
      </c>
      <c r="G873">
        <v>0</v>
      </c>
      <c r="H873">
        <v>0</v>
      </c>
      <c r="I87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73" s="5" cm="1">
        <f t="array" ref="J873">MAX(IF((ProjectInfoTable[ProjectName]=OutputTable[[#This Row],[ProjectName]]),(ProjectInfoTable[ProjectName]=OutputTable[[#This Row],[ProjectName]])*ProjectInfoTable[NumberOfReplications]))</f>
        <v>50</v>
      </c>
      <c r="K873" s="5" cm="1">
        <f t="array" ref="K873">IFERROR(AVERAGE(IF((OutputTable[GroupByKey]=OutputTable[[#This Row],[GroupByKey]]),(OutputTable[GroupByKey]=OutputTable[[#This Row],[GroupByKey]])*OutputTable[RecordedValue])),0)</f>
        <v>0</v>
      </c>
      <c r="L873" s="5" cm="1">
        <f t="array" ref="L873">IFERROR(_xlfn.STDEV.S(IF((OutputTable[GroupByKey]=OutputTable[[#This Row],[GroupByKey]]),(OutputTable[GroupByKey]=OutputTable[[#This Row],[GroupByKey]])*OutputTable[RecordedValue])),0)</f>
        <v>0</v>
      </c>
      <c r="M873" s="5" cm="1">
        <f t="array" ref="M873">MAX(IF((ProjectInfoTable[ProjectName]=OutputTable[[#This Row],[ProjectName]]),(ProjectInfoTable[ProjectName]=OutputTable[[#This Row],[ProjectName]])*ProjectInfoTable[ConfidenceInterval]))</f>
        <v>0.95</v>
      </c>
      <c r="N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3" s="5" cm="1">
        <f t="array" ref="O873">MIN(IF((OutputTable[GroupByKey]=OutputTable[[#This Row],[GroupByKey]]),(OutputTable[GroupByKey]=OutputTable[[#This Row],[GroupByKey]])*OutputTable[RecordedValue]))</f>
        <v>0</v>
      </c>
      <c r="P873" s="5" cm="1">
        <f t="array" ref="P873">MAX(IF((OutputTable[GroupByKey]=OutputTable[[#This Row],[GroupByKey]]),(OutputTable[GroupByKey]=OutputTable[[#This Row],[GroupByKey]])*OutputTable[RecordedValue]))</f>
        <v>0</v>
      </c>
    </row>
    <row r="874" spans="1:16" x14ac:dyDescent="0.25">
      <c r="A874" t="s">
        <v>68</v>
      </c>
      <c r="B874" t="s">
        <v>70</v>
      </c>
      <c r="C874">
        <v>15</v>
      </c>
      <c r="D874" t="s">
        <v>143</v>
      </c>
      <c r="E874" t="s">
        <v>113</v>
      </c>
      <c r="F874" t="s">
        <v>73</v>
      </c>
      <c r="G874">
        <v>9.3513089379636707</v>
      </c>
      <c r="H874">
        <v>0</v>
      </c>
      <c r="I87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74" s="5" cm="1">
        <f t="array" ref="J874">MAX(IF((ProjectInfoTable[ProjectName]=OutputTable[[#This Row],[ProjectName]]),(ProjectInfoTable[ProjectName]=OutputTable[[#This Row],[ProjectName]])*ProjectInfoTable[NumberOfReplications]))</f>
        <v>50</v>
      </c>
      <c r="K874" s="5" cm="1">
        <f t="array" ref="K874">IFERROR(AVERAGE(IF((OutputTable[GroupByKey]=OutputTable[[#This Row],[GroupByKey]]),(OutputTable[GroupByKey]=OutputTable[[#This Row],[GroupByKey]])*OutputTable[RecordedValue])),0)</f>
        <v>8.9631102244031808</v>
      </c>
      <c r="L874" s="5" cm="1">
        <f t="array" ref="L874">IFERROR(_xlfn.STDEV.S(IF((OutputTable[GroupByKey]=OutputTable[[#This Row],[GroupByKey]]),(OutputTable[GroupByKey]=OutputTable[[#This Row],[GroupByKey]])*OutputTable[RecordedValue])),0)</f>
        <v>0.49581158155018401</v>
      </c>
      <c r="M874" s="5" cm="1">
        <f t="array" ref="M874">MAX(IF((ProjectInfoTable[ProjectName]=OutputTable[[#This Row],[ProjectName]]),(ProjectInfoTable[ProjectName]=OutputTable[[#This Row],[ProjectName]])*ProjectInfoTable[ConfidenceInterval]))</f>
        <v>0.95</v>
      </c>
      <c r="N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874" s="5" cm="1">
        <f t="array" ref="O874">MIN(IF((OutputTable[GroupByKey]=OutputTable[[#This Row],[GroupByKey]]),(OutputTable[GroupByKey]=OutputTable[[#This Row],[GroupByKey]])*OutputTable[RecordedValue]))</f>
        <v>7.9225733441578896</v>
      </c>
      <c r="P874" s="5" cm="1">
        <f t="array" ref="P874">MAX(IF((OutputTable[GroupByKey]=OutputTable[[#This Row],[GroupByKey]]),(OutputTable[GroupByKey]=OutputTable[[#This Row],[GroupByKey]])*OutputTable[RecordedValue]))</f>
        <v>9.9777504987156593</v>
      </c>
    </row>
    <row r="875" spans="1:16" x14ac:dyDescent="0.25">
      <c r="A875" t="s">
        <v>68</v>
      </c>
      <c r="B875" t="s">
        <v>70</v>
      </c>
      <c r="C875">
        <v>15</v>
      </c>
      <c r="D875" t="s">
        <v>144</v>
      </c>
      <c r="E875" t="s">
        <v>115</v>
      </c>
      <c r="F875" t="s">
        <v>73</v>
      </c>
      <c r="G875">
        <v>561.07853627782004</v>
      </c>
      <c r="H875">
        <v>0</v>
      </c>
      <c r="I87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75" s="5" cm="1">
        <f t="array" ref="J875">MAX(IF((ProjectInfoTable[ProjectName]=OutputTable[[#This Row],[ProjectName]]),(ProjectInfoTable[ProjectName]=OutputTable[[#This Row],[ProjectName]])*ProjectInfoTable[NumberOfReplications]))</f>
        <v>50</v>
      </c>
      <c r="K875" s="5" cm="1">
        <f t="array" ref="K875">IFERROR(AVERAGE(IF((OutputTable[GroupByKey]=OutputTable[[#This Row],[GroupByKey]]),(OutputTable[GroupByKey]=OutputTable[[#This Row],[GroupByKey]])*OutputTable[RecordedValue])),0)</f>
        <v>537.78661346419096</v>
      </c>
      <c r="L875" s="5" cm="1">
        <f t="array" ref="L875">IFERROR(_xlfn.STDEV.S(IF((OutputTable[GroupByKey]=OutputTable[[#This Row],[GroupByKey]]),(OutputTable[GroupByKey]=OutputTable[[#This Row],[GroupByKey]])*OutputTable[RecordedValue])),0)</f>
        <v>29.748694893010981</v>
      </c>
      <c r="M875" s="5" cm="1">
        <f t="array" ref="M875">MAX(IF((ProjectInfoTable[ProjectName]=OutputTable[[#This Row],[ProjectName]]),(ProjectInfoTable[ProjectName]=OutputTable[[#This Row],[ProjectName]])*ProjectInfoTable[ConfidenceInterval]))</f>
        <v>0.95</v>
      </c>
      <c r="N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875" s="5" cm="1">
        <f t="array" ref="O875">MIN(IF((OutputTable[GroupByKey]=OutputTable[[#This Row],[GroupByKey]]),(OutputTable[GroupByKey]=OutputTable[[#This Row],[GroupByKey]])*OutputTable[RecordedValue]))</f>
        <v>475.35440064947397</v>
      </c>
      <c r="P875" s="5" cm="1">
        <f t="array" ref="P875">MAX(IF((OutputTable[GroupByKey]=OutputTable[[#This Row],[GroupByKey]]),(OutputTable[GroupByKey]=OutputTable[[#This Row],[GroupByKey]])*OutputTable[RecordedValue]))</f>
        <v>598.66502992293999</v>
      </c>
    </row>
    <row r="876" spans="1:16" x14ac:dyDescent="0.25">
      <c r="A876" t="s">
        <v>68</v>
      </c>
      <c r="B876" t="s">
        <v>70</v>
      </c>
      <c r="C876">
        <v>15</v>
      </c>
      <c r="D876" t="s">
        <v>145</v>
      </c>
      <c r="E876" t="s">
        <v>117</v>
      </c>
      <c r="F876" t="s">
        <v>73</v>
      </c>
      <c r="G876">
        <v>0</v>
      </c>
      <c r="H876">
        <v>0</v>
      </c>
      <c r="I87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76" s="5" cm="1">
        <f t="array" ref="J876">MAX(IF((ProjectInfoTable[ProjectName]=OutputTable[[#This Row],[ProjectName]]),(ProjectInfoTable[ProjectName]=OutputTable[[#This Row],[ProjectName]])*ProjectInfoTable[NumberOfReplications]))</f>
        <v>50</v>
      </c>
      <c r="K876" s="5" cm="1">
        <f t="array" ref="K876">IFERROR(AVERAGE(IF((OutputTable[GroupByKey]=OutputTable[[#This Row],[GroupByKey]]),(OutputTable[GroupByKey]=OutputTable[[#This Row],[GroupByKey]])*OutputTable[RecordedValue])),0)</f>
        <v>0</v>
      </c>
      <c r="L876" s="5" cm="1">
        <f t="array" ref="L876">IFERROR(_xlfn.STDEV.S(IF((OutputTable[GroupByKey]=OutputTable[[#This Row],[GroupByKey]]),(OutputTable[GroupByKey]=OutputTable[[#This Row],[GroupByKey]])*OutputTable[RecordedValue])),0)</f>
        <v>0</v>
      </c>
      <c r="M876" s="5" cm="1">
        <f t="array" ref="M876">MAX(IF((ProjectInfoTable[ProjectName]=OutputTable[[#This Row],[ProjectName]]),(ProjectInfoTable[ProjectName]=OutputTable[[#This Row],[ProjectName]])*ProjectInfoTable[ConfidenceInterval]))</f>
        <v>0.95</v>
      </c>
      <c r="N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6" s="5" cm="1">
        <f t="array" ref="O876">MIN(IF((OutputTable[GroupByKey]=OutputTable[[#This Row],[GroupByKey]]),(OutputTable[GroupByKey]=OutputTable[[#This Row],[GroupByKey]])*OutputTable[RecordedValue]))</f>
        <v>0</v>
      </c>
      <c r="P876" s="5" cm="1">
        <f t="array" ref="P876">MAX(IF((OutputTable[GroupByKey]=OutputTable[[#This Row],[GroupByKey]]),(OutputTable[GroupByKey]=OutputTable[[#This Row],[GroupByKey]])*OutputTable[RecordedValue]))</f>
        <v>0</v>
      </c>
    </row>
    <row r="877" spans="1:16" x14ac:dyDescent="0.25">
      <c r="A877" t="s">
        <v>68</v>
      </c>
      <c r="B877" t="s">
        <v>70</v>
      </c>
      <c r="C877">
        <v>15</v>
      </c>
      <c r="D877" t="s">
        <v>146</v>
      </c>
      <c r="E877" t="s">
        <v>119</v>
      </c>
      <c r="F877" t="s">
        <v>73</v>
      </c>
      <c r="G877">
        <v>122.77825195088</v>
      </c>
      <c r="H877">
        <v>0</v>
      </c>
      <c r="I87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77" s="5" cm="1">
        <f t="array" ref="J877">MAX(IF((ProjectInfoTable[ProjectName]=OutputTable[[#This Row],[ProjectName]]),(ProjectInfoTable[ProjectName]=OutputTable[[#This Row],[ProjectName]])*ProjectInfoTable[NumberOfReplications]))</f>
        <v>50</v>
      </c>
      <c r="K877" s="5" cm="1">
        <f t="array" ref="K877">IFERROR(AVERAGE(IF((OutputTable[GroupByKey]=OutputTable[[#This Row],[GroupByKey]]),(OutputTable[GroupByKey]=OutputTable[[#This Row],[GroupByKey]])*OutputTable[RecordedValue])),0)</f>
        <v>131.6987252883157</v>
      </c>
      <c r="L877" s="5" cm="1">
        <f t="array" ref="L877">IFERROR(_xlfn.STDEV.S(IF((OutputTable[GroupByKey]=OutputTable[[#This Row],[GroupByKey]]),(OutputTable[GroupByKey]=OutputTable[[#This Row],[GroupByKey]])*OutputTable[RecordedValue])),0)</f>
        <v>195.03180772236345</v>
      </c>
      <c r="M877" s="5" cm="1">
        <f t="array" ref="M877">MAX(IF((ProjectInfoTable[ProjectName]=OutputTable[[#This Row],[ProjectName]]),(ProjectInfoTable[ProjectName]=OutputTable[[#This Row],[ProjectName]])*ProjectInfoTable[ConfidenceInterval]))</f>
        <v>0.95</v>
      </c>
      <c r="N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877" s="5" cm="1">
        <f t="array" ref="O877">MIN(IF((OutputTable[GroupByKey]=OutputTable[[#This Row],[GroupByKey]]),(OutputTable[GroupByKey]=OutputTable[[#This Row],[GroupByKey]])*OutputTable[RecordedValue]))</f>
        <v>10.054421984212899</v>
      </c>
      <c r="P877" s="5" cm="1">
        <f t="array" ref="P877">MAX(IF((OutputTable[GroupByKey]=OutputTable[[#This Row],[GroupByKey]]),(OutputTable[GroupByKey]=OutputTable[[#This Row],[GroupByKey]])*OutputTable[RecordedValue]))</f>
        <v>1200.8160491271699</v>
      </c>
    </row>
    <row r="878" spans="1:16" x14ac:dyDescent="0.25">
      <c r="A878" t="s">
        <v>68</v>
      </c>
      <c r="B878" t="s">
        <v>70</v>
      </c>
      <c r="C878">
        <v>15</v>
      </c>
      <c r="D878" t="s">
        <v>147</v>
      </c>
      <c r="E878" t="s">
        <v>121</v>
      </c>
      <c r="F878" t="s">
        <v>73</v>
      </c>
      <c r="G878">
        <v>145</v>
      </c>
      <c r="H878">
        <v>0</v>
      </c>
      <c r="I87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78" s="5" cm="1">
        <f t="array" ref="J878">MAX(IF((ProjectInfoTable[ProjectName]=OutputTable[[#This Row],[ProjectName]]),(ProjectInfoTable[ProjectName]=OutputTable[[#This Row],[ProjectName]])*ProjectInfoTable[NumberOfReplications]))</f>
        <v>50</v>
      </c>
      <c r="K878" s="5" cm="1">
        <f t="array" ref="K878">IFERROR(AVERAGE(IF((OutputTable[GroupByKey]=OutputTable[[#This Row],[GroupByKey]]),(OutputTable[GroupByKey]=OutputTable[[#This Row],[GroupByKey]])*OutputTable[RecordedValue])),0)</f>
        <v>145</v>
      </c>
      <c r="L878" s="5" cm="1">
        <f t="array" ref="L878">IFERROR(_xlfn.STDEV.S(IF((OutputTable[GroupByKey]=OutputTable[[#This Row],[GroupByKey]]),(OutputTable[GroupByKey]=OutputTable[[#This Row],[GroupByKey]])*OutputTable[RecordedValue])),0)</f>
        <v>0</v>
      </c>
      <c r="M878" s="5" cm="1">
        <f t="array" ref="M878">MAX(IF((ProjectInfoTable[ProjectName]=OutputTable[[#This Row],[ProjectName]]),(ProjectInfoTable[ProjectName]=OutputTable[[#This Row],[ProjectName]])*ProjectInfoTable[ConfidenceInterval]))</f>
        <v>0.95</v>
      </c>
      <c r="N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8" s="5" cm="1">
        <f t="array" ref="O878">MIN(IF((OutputTable[GroupByKey]=OutputTable[[#This Row],[GroupByKey]]),(OutputTable[GroupByKey]=OutputTable[[#This Row],[GroupByKey]])*OutputTable[RecordedValue]))</f>
        <v>145</v>
      </c>
      <c r="P878" s="5" cm="1">
        <f t="array" ref="P878">MAX(IF((OutputTable[GroupByKey]=OutputTable[[#This Row],[GroupByKey]]),(OutputTable[GroupByKey]=OutputTable[[#This Row],[GroupByKey]])*OutputTable[RecordedValue]))</f>
        <v>145</v>
      </c>
    </row>
    <row r="879" spans="1:16" x14ac:dyDescent="0.25">
      <c r="A879" t="s">
        <v>68</v>
      </c>
      <c r="B879" t="s">
        <v>70</v>
      </c>
      <c r="C879">
        <v>15</v>
      </c>
      <c r="D879" t="s">
        <v>148</v>
      </c>
      <c r="E879" t="s">
        <v>123</v>
      </c>
      <c r="F879" t="s">
        <v>73</v>
      </c>
      <c r="G879">
        <v>143</v>
      </c>
      <c r="H879">
        <v>0</v>
      </c>
      <c r="I87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79" s="5" cm="1">
        <f t="array" ref="J879">MAX(IF((ProjectInfoTable[ProjectName]=OutputTable[[#This Row],[ProjectName]]),(ProjectInfoTable[ProjectName]=OutputTable[[#This Row],[ProjectName]])*ProjectInfoTable[NumberOfReplications]))</f>
        <v>50</v>
      </c>
      <c r="K879" s="5" cm="1">
        <f t="array" ref="K879">IFERROR(AVERAGE(IF((OutputTable[GroupByKey]=OutputTable[[#This Row],[GroupByKey]]),(OutputTable[GroupByKey]=OutputTable[[#This Row],[GroupByKey]])*OutputTable[RecordedValue])),0)</f>
        <v>143.58000000000001</v>
      </c>
      <c r="L879" s="5" cm="1">
        <f t="array" ref="L879">IFERROR(_xlfn.STDEV.S(IF((OutputTable[GroupByKey]=OutputTable[[#This Row],[GroupByKey]]),(OutputTable[GroupByKey]=OutputTable[[#This Row],[GroupByKey]])*OutputTable[RecordedValue])),0)</f>
        <v>0.67279496224666424</v>
      </c>
      <c r="M879" s="5" cm="1">
        <f t="array" ref="M879">MAX(IF((ProjectInfoTable[ProjectName]=OutputTable[[#This Row],[ProjectName]]),(ProjectInfoTable[ProjectName]=OutputTable[[#This Row],[ProjectName]])*ProjectInfoTable[ConfidenceInterval]))</f>
        <v>0.95</v>
      </c>
      <c r="N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879" s="5" cm="1">
        <f t="array" ref="O879">MIN(IF((OutputTable[GroupByKey]=OutputTable[[#This Row],[GroupByKey]]),(OutputTable[GroupByKey]=OutputTable[[#This Row],[GroupByKey]])*OutputTable[RecordedValue]))</f>
        <v>142</v>
      </c>
      <c r="P879" s="5" cm="1">
        <f t="array" ref="P879">MAX(IF((OutputTable[GroupByKey]=OutputTable[[#This Row],[GroupByKey]]),(OutputTable[GroupByKey]=OutputTable[[#This Row],[GroupByKey]])*OutputTable[RecordedValue]))</f>
        <v>144</v>
      </c>
    </row>
    <row r="880" spans="1:16" x14ac:dyDescent="0.25">
      <c r="A880" t="s">
        <v>68</v>
      </c>
      <c r="B880" t="s">
        <v>70</v>
      </c>
      <c r="C880">
        <v>15</v>
      </c>
      <c r="D880" t="s">
        <v>149</v>
      </c>
      <c r="E880" t="s">
        <v>125</v>
      </c>
      <c r="F880" t="s">
        <v>73</v>
      </c>
      <c r="G880">
        <v>9.3513089379636707</v>
      </c>
      <c r="H880">
        <v>0</v>
      </c>
      <c r="I88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80" s="5" cm="1">
        <f t="array" ref="J880">MAX(IF((ProjectInfoTable[ProjectName]=OutputTable[[#This Row],[ProjectName]]),(ProjectInfoTable[ProjectName]=OutputTable[[#This Row],[ProjectName]])*ProjectInfoTable[NumberOfReplications]))</f>
        <v>50</v>
      </c>
      <c r="K880" s="5" cm="1">
        <f t="array" ref="K880">IFERROR(AVERAGE(IF((OutputTable[GroupByKey]=OutputTable[[#This Row],[GroupByKey]]),(OutputTable[GroupByKey]=OutputTable[[#This Row],[GroupByKey]])*OutputTable[RecordedValue])),0)</f>
        <v>8.9631102244031808</v>
      </c>
      <c r="L880" s="5" cm="1">
        <f t="array" ref="L880">IFERROR(_xlfn.STDEV.S(IF((OutputTable[GroupByKey]=OutputTable[[#This Row],[GroupByKey]]),(OutputTable[GroupByKey]=OutputTable[[#This Row],[GroupByKey]])*OutputTable[RecordedValue])),0)</f>
        <v>0.49581158155018401</v>
      </c>
      <c r="M880" s="5" cm="1">
        <f t="array" ref="M880">MAX(IF((ProjectInfoTable[ProjectName]=OutputTable[[#This Row],[ProjectName]]),(ProjectInfoTable[ProjectName]=OutputTable[[#This Row],[ProjectName]])*ProjectInfoTable[ConfidenceInterval]))</f>
        <v>0.95</v>
      </c>
      <c r="N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880" s="5" cm="1">
        <f t="array" ref="O880">MIN(IF((OutputTable[GroupByKey]=OutputTable[[#This Row],[GroupByKey]]),(OutputTable[GroupByKey]=OutputTable[[#This Row],[GroupByKey]])*OutputTable[RecordedValue]))</f>
        <v>7.9225733441578896</v>
      </c>
      <c r="P880" s="5" cm="1">
        <f t="array" ref="P880">MAX(IF((OutputTable[GroupByKey]=OutputTable[[#This Row],[GroupByKey]]),(OutputTable[GroupByKey]=OutputTable[[#This Row],[GroupByKey]])*OutputTable[RecordedValue]))</f>
        <v>9.9777504987156593</v>
      </c>
    </row>
    <row r="881" spans="1:16" x14ac:dyDescent="0.25">
      <c r="A881" t="s">
        <v>68</v>
      </c>
      <c r="B881" t="s">
        <v>70</v>
      </c>
      <c r="C881">
        <v>15</v>
      </c>
      <c r="D881" t="s">
        <v>150</v>
      </c>
      <c r="E881" t="s">
        <v>127</v>
      </c>
      <c r="F881" t="s">
        <v>73</v>
      </c>
      <c r="G881">
        <v>683.85678822870102</v>
      </c>
      <c r="H881">
        <v>0</v>
      </c>
      <c r="I88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81" s="5" cm="1">
        <f t="array" ref="J881">MAX(IF((ProjectInfoTable[ProjectName]=OutputTable[[#This Row],[ProjectName]]),(ProjectInfoTable[ProjectName]=OutputTable[[#This Row],[ProjectName]])*ProjectInfoTable[NumberOfReplications]))</f>
        <v>50</v>
      </c>
      <c r="K881" s="5" cm="1">
        <f t="array" ref="K881">IFERROR(AVERAGE(IF((OutputTable[GroupByKey]=OutputTable[[#This Row],[GroupByKey]]),(OutputTable[GroupByKey]=OutputTable[[#This Row],[GroupByKey]])*OutputTable[RecordedValue])),0)</f>
        <v>669.48533875250666</v>
      </c>
      <c r="L881" s="5" cm="1">
        <f t="array" ref="L881">IFERROR(_xlfn.STDEV.S(IF((OutputTable[GroupByKey]=OutputTable[[#This Row],[GroupByKey]]),(OutputTable[GroupByKey]=OutputTable[[#This Row],[GroupByKey]])*OutputTable[RecordedValue])),0)</f>
        <v>209.81217768405702</v>
      </c>
      <c r="M881" s="5" cm="1">
        <f t="array" ref="M881">MAX(IF((ProjectInfoTable[ProjectName]=OutputTable[[#This Row],[ProjectName]]),(ProjectInfoTable[ProjectName]=OutputTable[[#This Row],[ProjectName]])*ProjectInfoTable[ConfidenceInterval]))</f>
        <v>0.95</v>
      </c>
      <c r="N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881" s="5" cm="1">
        <f t="array" ref="O881">MIN(IF((OutputTable[GroupByKey]=OutputTable[[#This Row],[GroupByKey]]),(OutputTable[GroupByKey]=OutputTable[[#This Row],[GroupByKey]])*OutputTable[RecordedValue]))</f>
        <v>507.16931004698603</v>
      </c>
      <c r="P881" s="5" cm="1">
        <f t="array" ref="P881">MAX(IF((OutputTable[GroupByKey]=OutputTable[[#This Row],[GroupByKey]]),(OutputTable[GroupByKey]=OutputTable[[#This Row],[GroupByKey]])*OutputTable[RecordedValue]))</f>
        <v>1790.3663033289099</v>
      </c>
    </row>
    <row r="882" spans="1:16" x14ac:dyDescent="0.25">
      <c r="A882" t="s">
        <v>68</v>
      </c>
      <c r="B882" t="s">
        <v>70</v>
      </c>
      <c r="C882">
        <v>15</v>
      </c>
      <c r="D882" t="s">
        <v>151</v>
      </c>
      <c r="E882" t="s">
        <v>121</v>
      </c>
      <c r="F882" t="s">
        <v>87</v>
      </c>
      <c r="G882">
        <v>145</v>
      </c>
      <c r="H882">
        <v>0</v>
      </c>
      <c r="I882" s="5" t="str">
        <f>OutputTable[[#This Row],[ProjectName]]&amp;OutputTable[[#This Row],[Name]]&amp;OutputTable[[#This Row],[Type]]&amp;OutputTable[[#This Row],[Source]]</f>
        <v>Airport Security AnalysisEntity 1.NumberInNumber InEntity</v>
      </c>
      <c r="J882" s="5" cm="1">
        <f t="array" ref="J882">MAX(IF((ProjectInfoTable[ProjectName]=OutputTable[[#This Row],[ProjectName]]),(ProjectInfoTable[ProjectName]=OutputTable[[#This Row],[ProjectName]])*ProjectInfoTable[NumberOfReplications]))</f>
        <v>50</v>
      </c>
      <c r="K882" s="5" cm="1">
        <f t="array" ref="K882">IFERROR(AVERAGE(IF((OutputTable[GroupByKey]=OutputTable[[#This Row],[GroupByKey]]),(OutputTable[GroupByKey]=OutputTable[[#This Row],[GroupByKey]])*OutputTable[RecordedValue])),0)</f>
        <v>145</v>
      </c>
      <c r="L882" s="5" cm="1">
        <f t="array" ref="L882">IFERROR(_xlfn.STDEV.S(IF((OutputTable[GroupByKey]=OutputTable[[#This Row],[GroupByKey]]),(OutputTable[GroupByKey]=OutputTable[[#This Row],[GroupByKey]])*OutputTable[RecordedValue])),0)</f>
        <v>0</v>
      </c>
      <c r="M882" s="5" cm="1">
        <f t="array" ref="M882">MAX(IF((ProjectInfoTable[ProjectName]=OutputTable[[#This Row],[ProjectName]]),(ProjectInfoTable[ProjectName]=OutputTable[[#This Row],[ProjectName]])*ProjectInfoTable[ConfidenceInterval]))</f>
        <v>0.95</v>
      </c>
      <c r="N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2" s="5" cm="1">
        <f t="array" ref="O882">MIN(IF((OutputTable[GroupByKey]=OutputTable[[#This Row],[GroupByKey]]),(OutputTable[GroupByKey]=OutputTable[[#This Row],[GroupByKey]])*OutputTable[RecordedValue]))</f>
        <v>145</v>
      </c>
      <c r="P882" s="5" cm="1">
        <f t="array" ref="P882">MAX(IF((OutputTable[GroupByKey]=OutputTable[[#This Row],[GroupByKey]]),(OutputTable[GroupByKey]=OutputTable[[#This Row],[GroupByKey]])*OutputTable[RecordedValue]))</f>
        <v>145</v>
      </c>
    </row>
    <row r="883" spans="1:16" x14ac:dyDescent="0.25">
      <c r="A883" t="s">
        <v>68</v>
      </c>
      <c r="B883" t="s">
        <v>70</v>
      </c>
      <c r="C883">
        <v>15</v>
      </c>
      <c r="D883" t="s">
        <v>152</v>
      </c>
      <c r="E883" t="s">
        <v>123</v>
      </c>
      <c r="F883" t="s">
        <v>87</v>
      </c>
      <c r="G883">
        <v>138</v>
      </c>
      <c r="H883">
        <v>0</v>
      </c>
      <c r="I88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83" s="5" cm="1">
        <f t="array" ref="J883">MAX(IF((ProjectInfoTable[ProjectName]=OutputTable[[#This Row],[ProjectName]]),(ProjectInfoTable[ProjectName]=OutputTable[[#This Row],[ProjectName]])*ProjectInfoTable[NumberOfReplications]))</f>
        <v>50</v>
      </c>
      <c r="K883" s="5" cm="1">
        <f t="array" ref="K883">IFERROR(AVERAGE(IF((OutputTable[GroupByKey]=OutputTable[[#This Row],[GroupByKey]]),(OutputTable[GroupByKey]=OutputTable[[#This Row],[GroupByKey]])*OutputTable[RecordedValue])),0)</f>
        <v>141.38</v>
      </c>
      <c r="L883" s="5" cm="1">
        <f t="array" ref="L883">IFERROR(_xlfn.STDEV.S(IF((OutputTable[GroupByKey]=OutputTable[[#This Row],[GroupByKey]]),(OutputTable[GroupByKey]=OutputTable[[#This Row],[GroupByKey]])*OutputTable[RecordedValue])),0)</f>
        <v>1.9988772358705846</v>
      </c>
      <c r="M883" s="5" cm="1">
        <f t="array" ref="M883">MAX(IF((ProjectInfoTable[ProjectName]=OutputTable[[#This Row],[ProjectName]]),(ProjectInfoTable[ProjectName]=OutputTable[[#This Row],[ProjectName]])*ProjectInfoTable[ConfidenceInterval]))</f>
        <v>0.95</v>
      </c>
      <c r="N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883" s="5" cm="1">
        <f t="array" ref="O883">MIN(IF((OutputTable[GroupByKey]=OutputTable[[#This Row],[GroupByKey]]),(OutputTable[GroupByKey]=OutputTable[[#This Row],[GroupByKey]])*OutputTable[RecordedValue]))</f>
        <v>134</v>
      </c>
      <c r="P883" s="5" cm="1">
        <f t="array" ref="P883">MAX(IF((OutputTable[GroupByKey]=OutputTable[[#This Row],[GroupByKey]]),(OutputTable[GroupByKey]=OutputTable[[#This Row],[GroupByKey]])*OutputTable[RecordedValue]))</f>
        <v>144</v>
      </c>
    </row>
    <row r="884" spans="1:16" x14ac:dyDescent="0.25">
      <c r="A884" t="s">
        <v>68</v>
      </c>
      <c r="B884" t="s">
        <v>70</v>
      </c>
      <c r="C884">
        <v>15</v>
      </c>
      <c r="D884" t="s">
        <v>153</v>
      </c>
      <c r="E884" t="s">
        <v>113</v>
      </c>
      <c r="F884" t="s">
        <v>73</v>
      </c>
      <c r="G884">
        <v>2.11062317353531</v>
      </c>
      <c r="H884">
        <v>0</v>
      </c>
      <c r="I884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884" s="5" cm="1">
        <f t="array" ref="J884">MAX(IF((ProjectInfoTable[ProjectName]=OutputTable[[#This Row],[ProjectName]]),(ProjectInfoTable[ProjectName]=OutputTable[[#This Row],[ProjectName]])*ProjectInfoTable[NumberOfReplications]))</f>
        <v>50</v>
      </c>
      <c r="K884" s="5" cm="1">
        <f t="array" ref="K884">IFERROR(AVERAGE(IF((OutputTable[GroupByKey]=OutputTable[[#This Row],[GroupByKey]]),(OutputTable[GroupByKey]=OutputTable[[#This Row],[GroupByKey]])*OutputTable[RecordedValue])),0)</f>
        <v>1.713056712445395</v>
      </c>
      <c r="L884" s="5" cm="1">
        <f t="array" ref="L884">IFERROR(_xlfn.STDEV.S(IF((OutputTable[GroupByKey]=OutputTable[[#This Row],[GroupByKey]]),(OutputTable[GroupByKey]=OutputTable[[#This Row],[GroupByKey]])*OutputTable[RecordedValue])),0)</f>
        <v>0.74877386075301833</v>
      </c>
      <c r="M884" s="5" cm="1">
        <f t="array" ref="M884">MAX(IF((ProjectInfoTable[ProjectName]=OutputTable[[#This Row],[ProjectName]]),(ProjectInfoTable[ProjectName]=OutputTable[[#This Row],[ProjectName]])*ProjectInfoTable[ConfidenceInterval]))</f>
        <v>0.95</v>
      </c>
      <c r="N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884" s="5" cm="1">
        <f t="array" ref="O884">MIN(IF((OutputTable[GroupByKey]=OutputTable[[#This Row],[GroupByKey]]),(OutputTable[GroupByKey]=OutputTable[[#This Row],[GroupByKey]])*OutputTable[RecordedValue]))</f>
        <v>0.396443199122197</v>
      </c>
      <c r="P884" s="5" cm="1">
        <f t="array" ref="P884">MAX(IF((OutputTable[GroupByKey]=OutputTable[[#This Row],[GroupByKey]]),(OutputTable[GroupByKey]=OutputTable[[#This Row],[GroupByKey]])*OutputTable[RecordedValue]))</f>
        <v>4.3293745592479498</v>
      </c>
    </row>
    <row r="885" spans="1:16" x14ac:dyDescent="0.25">
      <c r="A885" t="s">
        <v>68</v>
      </c>
      <c r="B885" t="s">
        <v>70</v>
      </c>
      <c r="C885">
        <v>15</v>
      </c>
      <c r="D885" t="s">
        <v>154</v>
      </c>
      <c r="E885" t="s">
        <v>115</v>
      </c>
      <c r="F885" t="s">
        <v>73</v>
      </c>
      <c r="G885">
        <v>63.318695206059203</v>
      </c>
      <c r="H885">
        <v>0</v>
      </c>
      <c r="I885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885" s="5" cm="1">
        <f t="array" ref="J885">MAX(IF((ProjectInfoTable[ProjectName]=OutputTable[[#This Row],[ProjectName]]),(ProjectInfoTable[ProjectName]=OutputTable[[#This Row],[ProjectName]])*ProjectInfoTable[NumberOfReplications]))</f>
        <v>50</v>
      </c>
      <c r="K885" s="5" cm="1">
        <f t="array" ref="K885">IFERROR(AVERAGE(IF((OutputTable[GroupByKey]=OutputTable[[#This Row],[GroupByKey]]),(OutputTable[GroupByKey]=OutputTable[[#This Row],[GroupByKey]])*OutputTable[RecordedValue])),0)</f>
        <v>51.391701373361848</v>
      </c>
      <c r="L885" s="5" cm="1">
        <f t="array" ref="L885">IFERROR(_xlfn.STDEV.S(IF((OutputTable[GroupByKey]=OutputTable[[#This Row],[GroupByKey]]),(OutputTable[GroupByKey]=OutputTable[[#This Row],[GroupByKey]])*OutputTable[RecordedValue])),0)</f>
        <v>22.463215822590577</v>
      </c>
      <c r="M885" s="5" cm="1">
        <f t="array" ref="M885">MAX(IF((ProjectInfoTable[ProjectName]=OutputTable[[#This Row],[ProjectName]]),(ProjectInfoTable[ProjectName]=OutputTable[[#This Row],[ProjectName]])*ProjectInfoTable[ConfidenceInterval]))</f>
        <v>0.95</v>
      </c>
      <c r="N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885" s="5" cm="1">
        <f t="array" ref="O885">MIN(IF((OutputTable[GroupByKey]=OutputTable[[#This Row],[GroupByKey]]),(OutputTable[GroupByKey]=OutputTable[[#This Row],[GroupByKey]])*OutputTable[RecordedValue]))</f>
        <v>11.8932959736659</v>
      </c>
      <c r="P885" s="5" cm="1">
        <f t="array" ref="P885">MAX(IF((OutputTable[GroupByKey]=OutputTable[[#This Row],[GroupByKey]]),(OutputTable[GroupByKey]=OutputTable[[#This Row],[GroupByKey]])*OutputTable[RecordedValue]))</f>
        <v>129.881236777438</v>
      </c>
    </row>
    <row r="886" spans="1:16" x14ac:dyDescent="0.25">
      <c r="A886" t="s">
        <v>68</v>
      </c>
      <c r="B886" t="s">
        <v>70</v>
      </c>
      <c r="C886">
        <v>15</v>
      </c>
      <c r="D886" t="s">
        <v>155</v>
      </c>
      <c r="E886" t="s">
        <v>117</v>
      </c>
      <c r="F886" t="s">
        <v>73</v>
      </c>
      <c r="G886">
        <v>0</v>
      </c>
      <c r="H886">
        <v>0</v>
      </c>
      <c r="I886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886" s="5" cm="1">
        <f t="array" ref="J886">MAX(IF((ProjectInfoTable[ProjectName]=OutputTable[[#This Row],[ProjectName]]),(ProjectInfoTable[ProjectName]=OutputTable[[#This Row],[ProjectName]])*ProjectInfoTable[NumberOfReplications]))</f>
        <v>50</v>
      </c>
      <c r="K886" s="5" cm="1">
        <f t="array" ref="K886">IFERROR(AVERAGE(IF((OutputTable[GroupByKey]=OutputTable[[#This Row],[GroupByKey]]),(OutputTable[GroupByKey]=OutputTable[[#This Row],[GroupByKey]])*OutputTable[RecordedValue])),0)</f>
        <v>0</v>
      </c>
      <c r="L886" s="5" cm="1">
        <f t="array" ref="L886">IFERROR(_xlfn.STDEV.S(IF((OutputTable[GroupByKey]=OutputTable[[#This Row],[GroupByKey]]),(OutputTable[GroupByKey]=OutputTable[[#This Row],[GroupByKey]])*OutputTable[RecordedValue])),0)</f>
        <v>0</v>
      </c>
      <c r="M886" s="5" cm="1">
        <f t="array" ref="M886">MAX(IF((ProjectInfoTable[ProjectName]=OutputTable[[#This Row],[ProjectName]]),(ProjectInfoTable[ProjectName]=OutputTable[[#This Row],[ProjectName]])*ProjectInfoTable[ConfidenceInterval]))</f>
        <v>0.95</v>
      </c>
      <c r="N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6" s="5" cm="1">
        <f t="array" ref="O886">MIN(IF((OutputTable[GroupByKey]=OutputTable[[#This Row],[GroupByKey]]),(OutputTable[GroupByKey]=OutputTable[[#This Row],[GroupByKey]])*OutputTable[RecordedValue]))</f>
        <v>0</v>
      </c>
      <c r="P886" s="5" cm="1">
        <f t="array" ref="P886">MAX(IF((OutputTable[GroupByKey]=OutputTable[[#This Row],[GroupByKey]]),(OutputTable[GroupByKey]=OutputTable[[#This Row],[GroupByKey]])*OutputTable[RecordedValue]))</f>
        <v>0</v>
      </c>
    </row>
    <row r="887" spans="1:16" x14ac:dyDescent="0.25">
      <c r="A887" t="s">
        <v>68</v>
      </c>
      <c r="B887" t="s">
        <v>70</v>
      </c>
      <c r="C887">
        <v>15</v>
      </c>
      <c r="D887" t="s">
        <v>156</v>
      </c>
      <c r="E887" t="s">
        <v>119</v>
      </c>
      <c r="F887" t="s">
        <v>73</v>
      </c>
      <c r="G887">
        <v>14.7551799028274</v>
      </c>
      <c r="H887">
        <v>0</v>
      </c>
      <c r="I887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887" s="5" cm="1">
        <f t="array" ref="J887">MAX(IF((ProjectInfoTable[ProjectName]=OutputTable[[#This Row],[ProjectName]]),(ProjectInfoTable[ProjectName]=OutputTable[[#This Row],[ProjectName]])*ProjectInfoTable[NumberOfReplications]))</f>
        <v>50</v>
      </c>
      <c r="K887" s="5" cm="1">
        <f t="array" ref="K887">IFERROR(AVERAGE(IF((OutputTable[GroupByKey]=OutputTable[[#This Row],[GroupByKey]]),(OutputTable[GroupByKey]=OutputTable[[#This Row],[GroupByKey]])*OutputTable[RecordedValue])),0)</f>
        <v>10.739644005751</v>
      </c>
      <c r="L887" s="5" cm="1">
        <f t="array" ref="L887">IFERROR(_xlfn.STDEV.S(IF((OutputTable[GroupByKey]=OutputTable[[#This Row],[GroupByKey]]),(OutputTable[GroupByKey]=OutputTable[[#This Row],[GroupByKey]])*OutputTable[RecordedValue])),0)</f>
        <v>15.385582994074571</v>
      </c>
      <c r="M887" s="5" cm="1">
        <f t="array" ref="M887">MAX(IF((ProjectInfoTable[ProjectName]=OutputTable[[#This Row],[ProjectName]]),(ProjectInfoTable[ProjectName]=OutputTable[[#This Row],[ProjectName]])*ProjectInfoTable[ConfidenceInterval]))</f>
        <v>0.95</v>
      </c>
      <c r="N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887" s="5" cm="1">
        <f t="array" ref="O887">MIN(IF((OutputTable[GroupByKey]=OutputTable[[#This Row],[GroupByKey]]),(OutputTable[GroupByKey]=OutputTable[[#This Row],[GroupByKey]])*OutputTable[RecordedValue]))</f>
        <v>0</v>
      </c>
      <c r="P887" s="5" cm="1">
        <f t="array" ref="P887">MAX(IF((OutputTable[GroupByKey]=OutputTable[[#This Row],[GroupByKey]]),(OutputTable[GroupByKey]=OutputTable[[#This Row],[GroupByKey]])*OutputTable[RecordedValue]))</f>
        <v>76.907804000367904</v>
      </c>
    </row>
    <row r="888" spans="1:16" x14ac:dyDescent="0.25">
      <c r="A888" t="s">
        <v>68</v>
      </c>
      <c r="B888" t="s">
        <v>70</v>
      </c>
      <c r="C888">
        <v>15</v>
      </c>
      <c r="D888" t="s">
        <v>157</v>
      </c>
      <c r="E888" t="s">
        <v>121</v>
      </c>
      <c r="F888" t="s">
        <v>73</v>
      </c>
      <c r="G888">
        <v>10</v>
      </c>
      <c r="H888">
        <v>0</v>
      </c>
      <c r="I888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888" s="5" cm="1">
        <f t="array" ref="J888">MAX(IF((ProjectInfoTable[ProjectName]=OutputTable[[#This Row],[ProjectName]]),(ProjectInfoTable[ProjectName]=OutputTable[[#This Row],[ProjectName]])*ProjectInfoTable[NumberOfReplications]))</f>
        <v>50</v>
      </c>
      <c r="K888" s="5" cm="1">
        <f t="array" ref="K888">IFERROR(AVERAGE(IF((OutputTable[GroupByKey]=OutputTable[[#This Row],[GroupByKey]]),(OutputTable[GroupByKey]=OutputTable[[#This Row],[GroupByKey]])*OutputTable[RecordedValue])),0)</f>
        <v>6.74</v>
      </c>
      <c r="L888" s="5" cm="1">
        <f t="array" ref="L888">IFERROR(_xlfn.STDEV.S(IF((OutputTable[GroupByKey]=OutputTable[[#This Row],[GroupByKey]]),(OutputTable[GroupByKey]=OutputTable[[#This Row],[GroupByKey]])*OutputTable[RecordedValue])),0)</f>
        <v>2.6711611783672518</v>
      </c>
      <c r="M888" s="5" cm="1">
        <f t="array" ref="M888">MAX(IF((ProjectInfoTable[ProjectName]=OutputTable[[#This Row],[ProjectName]]),(ProjectInfoTable[ProjectName]=OutputTable[[#This Row],[ProjectName]])*ProjectInfoTable[ConfidenceInterval]))</f>
        <v>0.95</v>
      </c>
      <c r="N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888" s="5" cm="1">
        <f t="array" ref="O888">MIN(IF((OutputTable[GroupByKey]=OutputTable[[#This Row],[GroupByKey]]),(OutputTable[GroupByKey]=OutputTable[[#This Row],[GroupByKey]])*OutputTable[RecordedValue]))</f>
        <v>2</v>
      </c>
      <c r="P888" s="5" cm="1">
        <f t="array" ref="P888">MAX(IF((OutputTable[GroupByKey]=OutputTable[[#This Row],[GroupByKey]]),(OutputTable[GroupByKey]=OutputTable[[#This Row],[GroupByKey]])*OutputTable[RecordedValue]))</f>
        <v>16</v>
      </c>
    </row>
    <row r="889" spans="1:16" x14ac:dyDescent="0.25">
      <c r="A889" t="s">
        <v>68</v>
      </c>
      <c r="B889" t="s">
        <v>70</v>
      </c>
      <c r="C889">
        <v>15</v>
      </c>
      <c r="D889" t="s">
        <v>158</v>
      </c>
      <c r="E889" t="s">
        <v>123</v>
      </c>
      <c r="F889" t="s">
        <v>73</v>
      </c>
      <c r="G889">
        <v>10</v>
      </c>
      <c r="H889">
        <v>0</v>
      </c>
      <c r="I889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889" s="5" cm="1">
        <f t="array" ref="J889">MAX(IF((ProjectInfoTable[ProjectName]=OutputTable[[#This Row],[ProjectName]]),(ProjectInfoTable[ProjectName]=OutputTable[[#This Row],[ProjectName]])*ProjectInfoTable[NumberOfReplications]))</f>
        <v>50</v>
      </c>
      <c r="K889" s="5" cm="1">
        <f t="array" ref="K889">IFERROR(AVERAGE(IF((OutputTable[GroupByKey]=OutputTable[[#This Row],[GroupByKey]]),(OutputTable[GroupByKey]=OutputTable[[#This Row],[GroupByKey]])*OutputTable[RecordedValue])),0)</f>
        <v>6.66</v>
      </c>
      <c r="L889" s="5" cm="1">
        <f t="array" ref="L889">IFERROR(_xlfn.STDEV.S(IF((OutputTable[GroupByKey]=OutputTable[[#This Row],[GroupByKey]]),(OutputTable[GroupByKey]=OutputTable[[#This Row],[GroupByKey]])*OutputTable[RecordedValue])),0)</f>
        <v>2.6233644078409171</v>
      </c>
      <c r="M889" s="5" cm="1">
        <f t="array" ref="M889">MAX(IF((ProjectInfoTable[ProjectName]=OutputTable[[#This Row],[ProjectName]]),(ProjectInfoTable[ProjectName]=OutputTable[[#This Row],[ProjectName]])*ProjectInfoTable[ConfidenceInterval]))</f>
        <v>0.95</v>
      </c>
      <c r="N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889" s="5" cm="1">
        <f t="array" ref="O889">MIN(IF((OutputTable[GroupByKey]=OutputTable[[#This Row],[GroupByKey]]),(OutputTable[GroupByKey]=OutputTable[[#This Row],[GroupByKey]])*OutputTable[RecordedValue]))</f>
        <v>2</v>
      </c>
      <c r="P889" s="5" cm="1">
        <f t="array" ref="P889">MAX(IF((OutputTable[GroupByKey]=OutputTable[[#This Row],[GroupByKey]]),(OutputTable[GroupByKey]=OutputTable[[#This Row],[GroupByKey]])*OutputTable[RecordedValue]))</f>
        <v>16</v>
      </c>
    </row>
    <row r="890" spans="1:16" x14ac:dyDescent="0.25">
      <c r="A890" t="s">
        <v>68</v>
      </c>
      <c r="B890" t="s">
        <v>70</v>
      </c>
      <c r="C890">
        <v>15</v>
      </c>
      <c r="D890" t="s">
        <v>159</v>
      </c>
      <c r="E890" t="s">
        <v>125</v>
      </c>
      <c r="F890" t="s">
        <v>73</v>
      </c>
      <c r="G890">
        <v>2.11062317353531</v>
      </c>
      <c r="H890">
        <v>0</v>
      </c>
      <c r="I890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890" s="5" cm="1">
        <f t="array" ref="J890">MAX(IF((ProjectInfoTable[ProjectName]=OutputTable[[#This Row],[ProjectName]]),(ProjectInfoTable[ProjectName]=OutputTable[[#This Row],[ProjectName]])*ProjectInfoTable[NumberOfReplications]))</f>
        <v>50</v>
      </c>
      <c r="K890" s="5" cm="1">
        <f t="array" ref="K890">IFERROR(AVERAGE(IF((OutputTable[GroupByKey]=OutputTable[[#This Row],[GroupByKey]]),(OutputTable[GroupByKey]=OutputTable[[#This Row],[GroupByKey]])*OutputTable[RecordedValue])),0)</f>
        <v>1.713056712445395</v>
      </c>
      <c r="L890" s="5" cm="1">
        <f t="array" ref="L890">IFERROR(_xlfn.STDEV.S(IF((OutputTable[GroupByKey]=OutputTable[[#This Row],[GroupByKey]]),(OutputTable[GroupByKey]=OutputTable[[#This Row],[GroupByKey]])*OutputTable[RecordedValue])),0)</f>
        <v>0.74877386075301833</v>
      </c>
      <c r="M890" s="5" cm="1">
        <f t="array" ref="M890">MAX(IF((ProjectInfoTable[ProjectName]=OutputTable[[#This Row],[ProjectName]]),(ProjectInfoTable[ProjectName]=OutputTable[[#This Row],[ProjectName]])*ProjectInfoTable[ConfidenceInterval]))</f>
        <v>0.95</v>
      </c>
      <c r="N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890" s="5" cm="1">
        <f t="array" ref="O890">MIN(IF((OutputTable[GroupByKey]=OutputTable[[#This Row],[GroupByKey]]),(OutputTable[GroupByKey]=OutputTable[[#This Row],[GroupByKey]])*OutputTable[RecordedValue]))</f>
        <v>0.396443199122197</v>
      </c>
      <c r="P890" s="5" cm="1">
        <f t="array" ref="P890">MAX(IF((OutputTable[GroupByKey]=OutputTable[[#This Row],[GroupByKey]]),(OutputTable[GroupByKey]=OutputTable[[#This Row],[GroupByKey]])*OutputTable[RecordedValue]))</f>
        <v>4.3293745592479498</v>
      </c>
    </row>
    <row r="891" spans="1:16" x14ac:dyDescent="0.25">
      <c r="A891" t="s">
        <v>68</v>
      </c>
      <c r="B891" t="s">
        <v>70</v>
      </c>
      <c r="C891">
        <v>15</v>
      </c>
      <c r="D891" t="s">
        <v>160</v>
      </c>
      <c r="E891" t="s">
        <v>127</v>
      </c>
      <c r="F891" t="s">
        <v>73</v>
      </c>
      <c r="G891">
        <v>78.073875108886597</v>
      </c>
      <c r="H891">
        <v>0</v>
      </c>
      <c r="I891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891" s="5" cm="1">
        <f t="array" ref="J891">MAX(IF((ProjectInfoTable[ProjectName]=OutputTable[[#This Row],[ProjectName]]),(ProjectInfoTable[ProjectName]=OutputTable[[#This Row],[ProjectName]])*ProjectInfoTable[NumberOfReplications]))</f>
        <v>50</v>
      </c>
      <c r="K891" s="5" cm="1">
        <f t="array" ref="K891">IFERROR(AVERAGE(IF((OutputTable[GroupByKey]=OutputTable[[#This Row],[GroupByKey]]),(OutputTable[GroupByKey]=OutputTable[[#This Row],[GroupByKey]])*OutputTable[RecordedValue])),0)</f>
        <v>62.131345379112837</v>
      </c>
      <c r="L891" s="5" cm="1">
        <f t="array" ref="L891">IFERROR(_xlfn.STDEV.S(IF((OutputTable[GroupByKey]=OutputTable[[#This Row],[GroupByKey]]),(OutputTable[GroupByKey]=OutputTable[[#This Row],[GroupByKey]])*OutputTable[RecordedValue])),0)</f>
        <v>32.520844078842771</v>
      </c>
      <c r="M891" s="5" cm="1">
        <f t="array" ref="M891">MAX(IF((ProjectInfoTable[ProjectName]=OutputTable[[#This Row],[ProjectName]]),(ProjectInfoTable[ProjectName]=OutputTable[[#This Row],[ProjectName]])*ProjectInfoTable[ConfidenceInterval]))</f>
        <v>0.95</v>
      </c>
      <c r="N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891" s="5" cm="1">
        <f t="array" ref="O891">MIN(IF((OutputTable[GroupByKey]=OutputTable[[#This Row],[GroupByKey]]),(OutputTable[GroupByKey]=OutputTable[[#This Row],[GroupByKey]])*OutputTable[RecordedValue]))</f>
        <v>13.9204055285142</v>
      </c>
      <c r="P891" s="5" cm="1">
        <f t="array" ref="P891">MAX(IF((OutputTable[GroupByKey]=OutputTable[[#This Row],[GroupByKey]]),(OutputTable[GroupByKey]=OutputTable[[#This Row],[GroupByKey]])*OutputTable[RecordedValue]))</f>
        <v>182.68949067350201</v>
      </c>
    </row>
    <row r="892" spans="1:16" x14ac:dyDescent="0.25">
      <c r="A892" t="s">
        <v>68</v>
      </c>
      <c r="B892" t="s">
        <v>70</v>
      </c>
      <c r="C892">
        <v>15</v>
      </c>
      <c r="D892" t="s">
        <v>161</v>
      </c>
      <c r="E892" t="s">
        <v>137</v>
      </c>
      <c r="F892" t="s">
        <v>107</v>
      </c>
      <c r="G892">
        <v>1.0553115867676499</v>
      </c>
      <c r="H892">
        <v>0</v>
      </c>
      <c r="I89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92" s="5" cm="1">
        <f t="array" ref="J892">MAX(IF((ProjectInfoTable[ProjectName]=OutputTable[[#This Row],[ProjectName]]),(ProjectInfoTable[ProjectName]=OutputTable[[#This Row],[ProjectName]])*ProjectInfoTable[NumberOfReplications]))</f>
        <v>50</v>
      </c>
      <c r="K892" s="5" cm="1">
        <f t="array" ref="K892">IFERROR(AVERAGE(IF((OutputTable[GroupByKey]=OutputTable[[#This Row],[GroupByKey]]),(OutputTable[GroupByKey]=OutputTable[[#This Row],[GroupByKey]])*OutputTable[RecordedValue])),0)</f>
        <v>0.85652835622269752</v>
      </c>
      <c r="L892" s="5" cm="1">
        <f t="array" ref="L892">IFERROR(_xlfn.STDEV.S(IF((OutputTable[GroupByKey]=OutputTable[[#This Row],[GroupByKey]]),(OutputTable[GroupByKey]=OutputTable[[#This Row],[GroupByKey]])*OutputTable[RecordedValue])),0)</f>
        <v>0.37438693037650955</v>
      </c>
      <c r="M892" s="5" cm="1">
        <f t="array" ref="M892">MAX(IF((ProjectInfoTable[ProjectName]=OutputTable[[#This Row],[ProjectName]]),(ProjectInfoTable[ProjectName]=OutputTable[[#This Row],[ProjectName]])*ProjectInfoTable[ConfidenceInterval]))</f>
        <v>0.95</v>
      </c>
      <c r="N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892" s="5" cm="1">
        <f t="array" ref="O892">MIN(IF((OutputTable[GroupByKey]=OutputTable[[#This Row],[GroupByKey]]),(OutputTable[GroupByKey]=OutputTable[[#This Row],[GroupByKey]])*OutputTable[RecordedValue]))</f>
        <v>0.198221599561099</v>
      </c>
      <c r="P892" s="5" cm="1">
        <f t="array" ref="P892">MAX(IF((OutputTable[GroupByKey]=OutputTable[[#This Row],[GroupByKey]]),(OutputTable[GroupByKey]=OutputTable[[#This Row],[GroupByKey]])*OutputTable[RecordedValue]))</f>
        <v>2.16468727962397</v>
      </c>
    </row>
    <row r="893" spans="1:16" x14ac:dyDescent="0.25">
      <c r="A893" t="s">
        <v>68</v>
      </c>
      <c r="B893" t="s">
        <v>70</v>
      </c>
      <c r="C893">
        <v>15</v>
      </c>
      <c r="D893" t="s">
        <v>162</v>
      </c>
      <c r="E893" t="s">
        <v>139</v>
      </c>
      <c r="F893" t="s">
        <v>107</v>
      </c>
      <c r="G893">
        <v>10.944688413232299</v>
      </c>
      <c r="H893">
        <v>0</v>
      </c>
      <c r="I89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93" s="5" cm="1">
        <f t="array" ref="J893">MAX(IF((ProjectInfoTable[ProjectName]=OutputTable[[#This Row],[ProjectName]]),(ProjectInfoTable[ProjectName]=OutputTable[[#This Row],[ProjectName]])*ProjectInfoTable[NumberOfReplications]))</f>
        <v>50</v>
      </c>
      <c r="K893" s="5" cm="1">
        <f t="array" ref="K893">IFERROR(AVERAGE(IF((OutputTable[GroupByKey]=OutputTable[[#This Row],[GroupByKey]]),(OutputTable[GroupByKey]=OutputTable[[#This Row],[GroupByKey]])*OutputTable[RecordedValue])),0)</f>
        <v>11.137209966710371</v>
      </c>
      <c r="L893" s="5" cm="1">
        <f t="array" ref="L893">IFERROR(_xlfn.STDEV.S(IF((OutputTable[GroupByKey]=OutputTable[[#This Row],[GroupByKey]]),(OutputTable[GroupByKey]=OutputTable[[#This Row],[GroupByKey]])*OutputTable[RecordedValue])),0)</f>
        <v>0.38257169656624557</v>
      </c>
      <c r="M893" s="5" cm="1">
        <f t="array" ref="M893">MAX(IF((ProjectInfoTable[ProjectName]=OutputTable[[#This Row],[ProjectName]]),(ProjectInfoTable[ProjectName]=OutputTable[[#This Row],[ProjectName]])*ProjectInfoTable[ConfidenceInterval]))</f>
        <v>0.95</v>
      </c>
      <c r="N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893" s="5" cm="1">
        <f t="array" ref="O893">MIN(IF((OutputTable[GroupByKey]=OutputTable[[#This Row],[GroupByKey]]),(OutputTable[GroupByKey]=OutputTable[[#This Row],[GroupByKey]])*OutputTable[RecordedValue]))</f>
        <v>9.8353127203760309</v>
      </c>
      <c r="P893" s="5" cm="1">
        <f t="array" ref="P893">MAX(IF((OutputTable[GroupByKey]=OutputTable[[#This Row],[GroupByKey]]),(OutputTable[GroupByKey]=OutputTable[[#This Row],[GroupByKey]])*OutputTable[RecordedValue]))</f>
        <v>11.8017784004389</v>
      </c>
    </row>
    <row r="894" spans="1:16" x14ac:dyDescent="0.25">
      <c r="A894" t="s">
        <v>68</v>
      </c>
      <c r="B894" t="s">
        <v>70</v>
      </c>
      <c r="C894">
        <v>15</v>
      </c>
      <c r="D894" t="s">
        <v>163</v>
      </c>
      <c r="E894" t="s">
        <v>164</v>
      </c>
      <c r="F894" t="s">
        <v>107</v>
      </c>
      <c r="G894">
        <v>10</v>
      </c>
      <c r="H894">
        <v>0</v>
      </c>
      <c r="I89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94" s="5" cm="1">
        <f t="array" ref="J894">MAX(IF((ProjectInfoTable[ProjectName]=OutputTable[[#This Row],[ProjectName]]),(ProjectInfoTable[ProjectName]=OutputTable[[#This Row],[ProjectName]])*ProjectInfoTable[NumberOfReplications]))</f>
        <v>50</v>
      </c>
      <c r="K894" s="5" cm="1">
        <f t="array" ref="K894">IFERROR(AVERAGE(IF((OutputTable[GroupByKey]=OutputTable[[#This Row],[GroupByKey]]),(OutputTable[GroupByKey]=OutputTable[[#This Row],[GroupByKey]])*OutputTable[RecordedValue])),0)</f>
        <v>6.72</v>
      </c>
      <c r="L894" s="5" cm="1">
        <f t="array" ref="L894">IFERROR(_xlfn.STDEV.S(IF((OutputTable[GroupByKey]=OutputTable[[#This Row],[GroupByKey]]),(OutputTable[GroupByKey]=OutputTable[[#This Row],[GroupByKey]])*OutputTable[RecordedValue])),0)</f>
        <v>2.6729178430917711</v>
      </c>
      <c r="M894" s="5" cm="1">
        <f t="array" ref="M894">MAX(IF((ProjectInfoTable[ProjectName]=OutputTable[[#This Row],[ProjectName]]),(ProjectInfoTable[ProjectName]=OutputTable[[#This Row],[ProjectName]])*ProjectInfoTable[ConfidenceInterval]))</f>
        <v>0.95</v>
      </c>
      <c r="N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894" s="5" cm="1">
        <f t="array" ref="O894">MIN(IF((OutputTable[GroupByKey]=OutputTable[[#This Row],[GroupByKey]]),(OutputTable[GroupByKey]=OutputTable[[#This Row],[GroupByKey]])*OutputTable[RecordedValue]))</f>
        <v>2</v>
      </c>
      <c r="P894" s="5" cm="1">
        <f t="array" ref="P894">MAX(IF((OutputTable[GroupByKey]=OutputTable[[#This Row],[GroupByKey]]),(OutputTable[GroupByKey]=OutputTable[[#This Row],[GroupByKey]])*OutputTable[RecordedValue]))</f>
        <v>16</v>
      </c>
    </row>
    <row r="895" spans="1:16" x14ac:dyDescent="0.25">
      <c r="A895" t="s">
        <v>68</v>
      </c>
      <c r="B895" t="s">
        <v>70</v>
      </c>
      <c r="C895">
        <v>15</v>
      </c>
      <c r="D895" t="s">
        <v>165</v>
      </c>
      <c r="E895" t="s">
        <v>166</v>
      </c>
      <c r="F895" t="s">
        <v>107</v>
      </c>
      <c r="G895">
        <v>8.7942632230637793E-2</v>
      </c>
      <c r="H895">
        <v>0</v>
      </c>
      <c r="I89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95" s="5" cm="1">
        <f t="array" ref="J895">MAX(IF((ProjectInfoTable[ProjectName]=OutputTable[[#This Row],[ProjectName]]),(ProjectInfoTable[ProjectName]=OutputTable[[#This Row],[ProjectName]])*ProjectInfoTable[NumberOfReplications]))</f>
        <v>50</v>
      </c>
      <c r="K895" s="5" cm="1">
        <f t="array" ref="K895">IFERROR(AVERAGE(IF((OutputTable[GroupByKey]=OutputTable[[#This Row],[GroupByKey]]),(OutputTable[GroupByKey]=OutputTable[[#This Row],[GroupByKey]])*OutputTable[RecordedValue])),0)</f>
        <v>7.1899169440802421E-2</v>
      </c>
      <c r="L895" s="5" cm="1">
        <f t="array" ref="L895">IFERROR(_xlfn.STDEV.S(IF((OutputTable[GroupByKey]=OutputTable[[#This Row],[GroupByKey]]),(OutputTable[GroupByKey]=OutputTable[[#This Row],[GroupByKey]])*OutputTable[RecordedValue])),0)</f>
        <v>3.1880974713854024E-2</v>
      </c>
      <c r="M895" s="5" cm="1">
        <f t="array" ref="M895">MAX(IF((ProjectInfoTable[ProjectName]=OutputTable[[#This Row],[ProjectName]]),(ProjectInfoTable[ProjectName]=OutputTable[[#This Row],[ProjectName]])*ProjectInfoTable[ConfidenceInterval]))</f>
        <v>0.95</v>
      </c>
      <c r="N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895" s="5" cm="1">
        <f t="array" ref="O895">MIN(IF((OutputTable[GroupByKey]=OutputTable[[#This Row],[GroupByKey]]),(OutputTable[GroupByKey]=OutputTable[[#This Row],[GroupByKey]])*OutputTable[RecordedValue]))</f>
        <v>1.6518466630091499E-2</v>
      </c>
      <c r="P895" s="5" cm="1">
        <f t="array" ref="P895">MAX(IF((OutputTable[GroupByKey]=OutputTable[[#This Row],[GroupByKey]]),(OutputTable[GroupByKey]=OutputTable[[#This Row],[GroupByKey]])*OutputTable[RecordedValue]))</f>
        <v>0.18039060663533099</v>
      </c>
    </row>
    <row r="896" spans="1:16" x14ac:dyDescent="0.25">
      <c r="A896" t="s">
        <v>68</v>
      </c>
      <c r="B896" t="s">
        <v>70</v>
      </c>
      <c r="C896">
        <v>15</v>
      </c>
      <c r="D896" t="s">
        <v>167</v>
      </c>
      <c r="E896" t="s">
        <v>142</v>
      </c>
      <c r="F896" t="s">
        <v>107</v>
      </c>
      <c r="G896">
        <v>0</v>
      </c>
      <c r="H896">
        <v>0</v>
      </c>
      <c r="I89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96" s="5" cm="1">
        <f t="array" ref="J896">MAX(IF((ProjectInfoTable[ProjectName]=OutputTable[[#This Row],[ProjectName]]),(ProjectInfoTable[ProjectName]=OutputTable[[#This Row],[ProjectName]])*ProjectInfoTable[NumberOfReplications]))</f>
        <v>50</v>
      </c>
      <c r="K896" s="5" cm="1">
        <f t="array" ref="K896">IFERROR(AVERAGE(IF((OutputTable[GroupByKey]=OutputTable[[#This Row],[GroupByKey]]),(OutputTable[GroupByKey]=OutputTable[[#This Row],[GroupByKey]])*OutputTable[RecordedValue])),0)</f>
        <v>0</v>
      </c>
      <c r="L896" s="5" cm="1">
        <f t="array" ref="L896">IFERROR(_xlfn.STDEV.S(IF((OutputTable[GroupByKey]=OutputTable[[#This Row],[GroupByKey]]),(OutputTable[GroupByKey]=OutputTable[[#This Row],[GroupByKey]])*OutputTable[RecordedValue])),0)</f>
        <v>0</v>
      </c>
      <c r="M896" s="5" cm="1">
        <f t="array" ref="M896">MAX(IF((ProjectInfoTable[ProjectName]=OutputTable[[#This Row],[ProjectName]]),(ProjectInfoTable[ProjectName]=OutputTable[[#This Row],[ProjectName]])*ProjectInfoTable[ConfidenceInterval]))</f>
        <v>0.95</v>
      </c>
      <c r="N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6" s="5" cm="1">
        <f t="array" ref="O896">MIN(IF((OutputTable[GroupByKey]=OutputTable[[#This Row],[GroupByKey]]),(OutputTable[GroupByKey]=OutputTable[[#This Row],[GroupByKey]])*OutputTable[RecordedValue]))</f>
        <v>0</v>
      </c>
      <c r="P896" s="5" cm="1">
        <f t="array" ref="P896">MAX(IF((OutputTable[GroupByKey]=OutputTable[[#This Row],[GroupByKey]]),(OutputTable[GroupByKey]=OutputTable[[#This Row],[GroupByKey]])*OutputTable[RecordedValue]))</f>
        <v>0</v>
      </c>
    </row>
    <row r="897" spans="1:16" x14ac:dyDescent="0.25">
      <c r="A897" t="s">
        <v>68</v>
      </c>
      <c r="B897" t="s">
        <v>70</v>
      </c>
      <c r="C897">
        <v>15</v>
      </c>
      <c r="D897" t="s">
        <v>168</v>
      </c>
      <c r="E897" t="s">
        <v>123</v>
      </c>
      <c r="F897" t="s">
        <v>129</v>
      </c>
      <c r="G897">
        <v>138</v>
      </c>
      <c r="H897">
        <v>0</v>
      </c>
      <c r="I897" s="5" t="str">
        <f>OutputTable[[#This Row],[ProjectName]]&amp;OutputTable[[#This Row],[Name]]&amp;OutputTable[[#This Row],[Type]]&amp;OutputTable[[#This Row],[Source]]</f>
        <v>Airport Security AnalysisSystem.NumberOutNumber OutSystem</v>
      </c>
      <c r="J897" s="5" cm="1">
        <f t="array" ref="J897">MAX(IF((ProjectInfoTable[ProjectName]=OutputTable[[#This Row],[ProjectName]]),(ProjectInfoTable[ProjectName]=OutputTable[[#This Row],[ProjectName]])*ProjectInfoTable[NumberOfReplications]))</f>
        <v>50</v>
      </c>
      <c r="K897" s="5" cm="1">
        <f t="array" ref="K897">IFERROR(AVERAGE(IF((OutputTable[GroupByKey]=OutputTable[[#This Row],[GroupByKey]]),(OutputTable[GroupByKey]=OutputTable[[#This Row],[GroupByKey]])*OutputTable[RecordedValue])),0)</f>
        <v>141.38</v>
      </c>
      <c r="L897" s="5" cm="1">
        <f t="array" ref="L897">IFERROR(_xlfn.STDEV.S(IF((OutputTable[GroupByKey]=OutputTable[[#This Row],[GroupByKey]]),(OutputTable[GroupByKey]=OutputTable[[#This Row],[GroupByKey]])*OutputTable[RecordedValue])),0)</f>
        <v>1.9988772358705846</v>
      </c>
      <c r="M897" s="5" cm="1">
        <f t="array" ref="M897">MAX(IF((ProjectInfoTable[ProjectName]=OutputTable[[#This Row],[ProjectName]]),(ProjectInfoTable[ProjectName]=OutputTable[[#This Row],[ProjectName]])*ProjectInfoTable[ConfidenceInterval]))</f>
        <v>0.95</v>
      </c>
      <c r="N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897" s="5" cm="1">
        <f t="array" ref="O897">MIN(IF((OutputTable[GroupByKey]=OutputTable[[#This Row],[GroupByKey]]),(OutputTable[GroupByKey]=OutputTable[[#This Row],[GroupByKey]])*OutputTable[RecordedValue]))</f>
        <v>134</v>
      </c>
      <c r="P897" s="5" cm="1">
        <f t="array" ref="P897">MAX(IF((OutputTable[GroupByKey]=OutputTable[[#This Row],[GroupByKey]]),(OutputTable[GroupByKey]=OutputTable[[#This Row],[GroupByKey]])*OutputTable[RecordedValue]))</f>
        <v>144</v>
      </c>
    </row>
    <row r="898" spans="1:16" x14ac:dyDescent="0.25">
      <c r="A898" t="s">
        <v>68</v>
      </c>
      <c r="B898" t="s">
        <v>70</v>
      </c>
      <c r="C898">
        <v>15</v>
      </c>
      <c r="D898" t="s">
        <v>169</v>
      </c>
      <c r="E898" t="s">
        <v>91</v>
      </c>
      <c r="F898" t="s">
        <v>129</v>
      </c>
      <c r="G898">
        <v>71.345328974233098</v>
      </c>
      <c r="H898">
        <v>0</v>
      </c>
      <c r="I898" s="5" t="str">
        <f>OutputTable[[#This Row],[ProjectName]]&amp;OutputTable[[#This Row],[Name]]&amp;OutputTable[[#This Row],[Type]]&amp;OutputTable[[#This Row],[Source]]</f>
        <v>Airport Security AnalysisSystem.TotalCostTotal CostSystem</v>
      </c>
      <c r="J898" s="5" cm="1">
        <f t="array" ref="J898">MAX(IF((ProjectInfoTable[ProjectName]=OutputTable[[#This Row],[ProjectName]]),(ProjectInfoTable[ProjectName]=OutputTable[[#This Row],[ProjectName]])*ProjectInfoTable[NumberOfReplications]))</f>
        <v>50</v>
      </c>
      <c r="K898" s="5" cm="1">
        <f t="array" ref="K898">IFERROR(AVERAGE(IF((OutputTable[GroupByKey]=OutputTable[[#This Row],[GroupByKey]]),(OutputTable[GroupByKey]=OutputTable[[#This Row],[GroupByKey]])*OutputTable[RecordedValue])),0)</f>
        <v>71.709517489708347</v>
      </c>
      <c r="L898" s="5" cm="1">
        <f t="array" ref="L898">IFERROR(_xlfn.STDEV.S(IF((OutputTable[GroupByKey]=OutputTable[[#This Row],[GroupByKey]]),(OutputTable[GroupByKey]=OutputTable[[#This Row],[GroupByKey]])*OutputTable[RecordedValue])),0)</f>
        <v>0.25019982121987089</v>
      </c>
      <c r="M898" s="5" cm="1">
        <f t="array" ref="M898">MAX(IF((ProjectInfoTable[ProjectName]=OutputTable[[#This Row],[ProjectName]]),(ProjectInfoTable[ProjectName]=OutputTable[[#This Row],[ProjectName]])*ProjectInfoTable[ConfidenceInterval]))</f>
        <v>0.95</v>
      </c>
      <c r="N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898" s="5" cm="1">
        <f t="array" ref="O898">MIN(IF((OutputTable[GroupByKey]=OutputTable[[#This Row],[GroupByKey]]),(OutputTable[GroupByKey]=OutputTable[[#This Row],[GroupByKey]])*OutputTable[RecordedValue]))</f>
        <v>70.826954480567906</v>
      </c>
      <c r="P898" s="5" cm="1">
        <f t="array" ref="P898">MAX(IF((OutputTable[GroupByKey]=OutputTable[[#This Row],[GroupByKey]]),(OutputTable[GroupByKey]=OutputTable[[#This Row],[GroupByKey]])*OutputTable[RecordedValue]))</f>
        <v>72</v>
      </c>
    </row>
    <row r="899" spans="1:16" x14ac:dyDescent="0.25">
      <c r="A899" t="s">
        <v>68</v>
      </c>
      <c r="B899" t="s">
        <v>70</v>
      </c>
      <c r="C899">
        <v>15</v>
      </c>
      <c r="D899" t="s">
        <v>170</v>
      </c>
      <c r="E899" t="s">
        <v>137</v>
      </c>
      <c r="F899" t="s">
        <v>107</v>
      </c>
      <c r="G899">
        <v>28.981599373146</v>
      </c>
      <c r="H899">
        <v>0</v>
      </c>
      <c r="I89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99" s="5" cm="1">
        <f t="array" ref="J899">MAX(IF((ProjectInfoTable[ProjectName]=OutputTable[[#This Row],[ProjectName]]),(ProjectInfoTable[ProjectName]=OutputTable[[#This Row],[ProjectName]])*ProjectInfoTable[NumberOfReplications]))</f>
        <v>50</v>
      </c>
      <c r="K899" s="5" cm="1">
        <f t="array" ref="K899">IFERROR(AVERAGE(IF((OutputTable[GroupByKey]=OutputTable[[#This Row],[GroupByKey]]),(OutputTable[GroupByKey]=OutputTable[[#This Row],[GroupByKey]])*OutputTable[RecordedValue])),0)</f>
        <v>28.690256747996941</v>
      </c>
      <c r="L899" s="5" cm="1">
        <f t="array" ref="L899">IFERROR(_xlfn.STDEV.S(IF((OutputTable[GroupByKey]=OutputTable[[#This Row],[GroupByKey]]),(OutputTable[GroupByKey]=OutputTable[[#This Row],[GroupByKey]])*OutputTable[RecordedValue])),0)</f>
        <v>1.6276098461399904</v>
      </c>
      <c r="M899" s="5" cm="1">
        <f t="array" ref="M899">MAX(IF((ProjectInfoTable[ProjectName]=OutputTable[[#This Row],[ProjectName]]),(ProjectInfoTable[ProjectName]=OutputTable[[#This Row],[ProjectName]])*ProjectInfoTable[ConfidenceInterval]))</f>
        <v>0.95</v>
      </c>
      <c r="N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899" s="5" cm="1">
        <f t="array" ref="O899">MIN(IF((OutputTable[GroupByKey]=OutputTable[[#This Row],[GroupByKey]]),(OutputTable[GroupByKey]=OutputTable[[#This Row],[GroupByKey]])*OutputTable[RecordedValue]))</f>
        <v>25.696659959072399</v>
      </c>
      <c r="P899" s="5" cm="1">
        <f t="array" ref="P899">MAX(IF((OutputTable[GroupByKey]=OutputTable[[#This Row],[GroupByKey]]),(OutputTable[GroupByKey]=OutputTable[[#This Row],[GroupByKey]])*OutputTable[RecordedValue]))</f>
        <v>33.838759418460498</v>
      </c>
    </row>
    <row r="900" spans="1:16" x14ac:dyDescent="0.25">
      <c r="A900" t="s">
        <v>68</v>
      </c>
      <c r="B900" t="s">
        <v>70</v>
      </c>
      <c r="C900">
        <v>15</v>
      </c>
      <c r="D900" t="s">
        <v>171</v>
      </c>
      <c r="E900" t="s">
        <v>139</v>
      </c>
      <c r="F900" t="s">
        <v>107</v>
      </c>
      <c r="G900">
        <v>6.6526398594636103</v>
      </c>
      <c r="H900">
        <v>0</v>
      </c>
      <c r="I90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00" s="5" cm="1">
        <f t="array" ref="J900">MAX(IF((ProjectInfoTable[ProjectName]=OutputTable[[#This Row],[ProjectName]]),(ProjectInfoTable[ProjectName]=OutputTable[[#This Row],[ProjectName]])*ProjectInfoTable[NumberOfReplications]))</f>
        <v>50</v>
      </c>
      <c r="K900" s="5" cm="1">
        <f t="array" ref="K900">IFERROR(AVERAGE(IF((OutputTable[GroupByKey]=OutputTable[[#This Row],[GroupByKey]]),(OutputTable[GroupByKey]=OutputTable[[#This Row],[GroupByKey]])*OutputTable[RecordedValue])),0)</f>
        <v>7.1431715332986858</v>
      </c>
      <c r="L900" s="5" cm="1">
        <f t="array" ref="L900">IFERROR(_xlfn.STDEV.S(IF((OutputTable[GroupByKey]=OutputTable[[#This Row],[GroupByKey]]),(OutputTable[GroupByKey]=OutputTable[[#This Row],[GroupByKey]])*OutputTable[RecordedValue])),0)</f>
        <v>1.6630080132730225</v>
      </c>
      <c r="M900" s="5" cm="1">
        <f t="array" ref="M900">MAX(IF((ProjectInfoTable[ProjectName]=OutputTable[[#This Row],[ProjectName]]),(ProjectInfoTable[ProjectName]=OutputTable[[#This Row],[ProjectName]])*ProjectInfoTable[ConfidenceInterval]))</f>
        <v>0.95</v>
      </c>
      <c r="N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900" s="5" cm="1">
        <f t="array" ref="O900">MIN(IF((OutputTable[GroupByKey]=OutputTable[[#This Row],[GroupByKey]]),(OutputTable[GroupByKey]=OutputTable[[#This Row],[GroupByKey]])*OutputTable[RecordedValue]))</f>
        <v>2.14775272896172</v>
      </c>
      <c r="P900" s="5" cm="1">
        <f t="array" ref="P900">MAX(IF((OutputTable[GroupByKey]=OutputTable[[#This Row],[GroupByKey]]),(OutputTable[GroupByKey]=OutputTable[[#This Row],[GroupByKey]])*OutputTable[RecordedValue]))</f>
        <v>10.273767747096599</v>
      </c>
    </row>
    <row r="901" spans="1:16" x14ac:dyDescent="0.25">
      <c r="A901" t="s">
        <v>68</v>
      </c>
      <c r="B901" t="s">
        <v>70</v>
      </c>
      <c r="C901">
        <v>15</v>
      </c>
      <c r="D901" t="s">
        <v>172</v>
      </c>
      <c r="E901" t="s">
        <v>164</v>
      </c>
      <c r="F901" t="s">
        <v>107</v>
      </c>
      <c r="G901">
        <v>302</v>
      </c>
      <c r="H901">
        <v>0</v>
      </c>
      <c r="I90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01" s="5" cm="1">
        <f t="array" ref="J901">MAX(IF((ProjectInfoTable[ProjectName]=OutputTable[[#This Row],[ProjectName]]),(ProjectInfoTable[ProjectName]=OutputTable[[#This Row],[ProjectName]])*ProjectInfoTable[NumberOfReplications]))</f>
        <v>50</v>
      </c>
      <c r="K901" s="5" cm="1">
        <f t="array" ref="K901">IFERROR(AVERAGE(IF((OutputTable[GroupByKey]=OutputTable[[#This Row],[GroupByKey]]),(OutputTable[GroupByKey]=OutputTable[[#This Row],[GroupByKey]])*OutputTable[RecordedValue])),0)</f>
        <v>299.54000000000002</v>
      </c>
      <c r="L901" s="5" cm="1">
        <f t="array" ref="L901">IFERROR(_xlfn.STDEV.S(IF((OutputTable[GroupByKey]=OutputTable[[#This Row],[GroupByKey]]),(OutputTable[GroupByKey]=OutputTable[[#This Row],[GroupByKey]])*OutputTable[RecordedValue])),0)</f>
        <v>4.8873430868908301</v>
      </c>
      <c r="M901" s="5" cm="1">
        <f t="array" ref="M901">MAX(IF((ProjectInfoTable[ProjectName]=OutputTable[[#This Row],[ProjectName]]),(ProjectInfoTable[ProjectName]=OutputTable[[#This Row],[ProjectName]])*ProjectInfoTable[ConfidenceInterval]))</f>
        <v>0.95</v>
      </c>
      <c r="N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901" s="5" cm="1">
        <f t="array" ref="O901">MIN(IF((OutputTable[GroupByKey]=OutputTable[[#This Row],[GroupByKey]]),(OutputTable[GroupByKey]=OutputTable[[#This Row],[GroupByKey]])*OutputTable[RecordedValue]))</f>
        <v>289</v>
      </c>
      <c r="P901" s="5" cm="1">
        <f t="array" ref="P901">MAX(IF((OutputTable[GroupByKey]=OutputTable[[#This Row],[GroupByKey]]),(OutputTable[GroupByKey]=OutputTable[[#This Row],[GroupByKey]])*OutputTable[RecordedValue]))</f>
        <v>313</v>
      </c>
    </row>
    <row r="902" spans="1:16" x14ac:dyDescent="0.25">
      <c r="A902" t="s">
        <v>68</v>
      </c>
      <c r="B902" t="s">
        <v>70</v>
      </c>
      <c r="C902">
        <v>15</v>
      </c>
      <c r="D902" t="s">
        <v>173</v>
      </c>
      <c r="E902" t="s">
        <v>166</v>
      </c>
      <c r="F902" t="s">
        <v>107</v>
      </c>
      <c r="G902">
        <v>0.81520444834823302</v>
      </c>
      <c r="H902">
        <v>0</v>
      </c>
      <c r="I90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02" s="5" cm="1">
        <f t="array" ref="J902">MAX(IF((ProjectInfoTable[ProjectName]=OutputTable[[#This Row],[ProjectName]]),(ProjectInfoTable[ProjectName]=OutputTable[[#This Row],[ProjectName]])*ProjectInfoTable[NumberOfReplications]))</f>
        <v>50</v>
      </c>
      <c r="K902" s="5" cm="1">
        <f t="array" ref="K902">IFERROR(AVERAGE(IF((OutputTable[GroupByKey]=OutputTable[[#This Row],[GroupByKey]]),(OutputTable[GroupByKey]=OutputTable[[#This Row],[GroupByKey]])*OutputTable[RecordedValue])),0)</f>
        <v>0.80157856851948073</v>
      </c>
      <c r="L902" s="5" cm="1">
        <f t="array" ref="L902">IFERROR(_xlfn.STDEV.S(IF((OutputTable[GroupByKey]=OutputTable[[#This Row],[GroupByKey]]),(OutputTable[GroupByKey]=OutputTable[[#This Row],[GroupByKey]])*OutputTable[RecordedValue])),0)</f>
        <v>4.6194667035361667E-2</v>
      </c>
      <c r="M902" s="5" cm="1">
        <f t="array" ref="M902">MAX(IF((ProjectInfoTable[ProjectName]=OutputTable[[#This Row],[ProjectName]]),(ProjectInfoTable[ProjectName]=OutputTable[[#This Row],[ProjectName]])*ProjectInfoTable[ConfidenceInterval]))</f>
        <v>0.95</v>
      </c>
      <c r="N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902" s="5" cm="1">
        <f t="array" ref="O902">MIN(IF((OutputTable[GroupByKey]=OutputTable[[#This Row],[GroupByKey]]),(OutputTable[GroupByKey]=OutputTable[[#This Row],[GroupByKey]])*OutputTable[RecordedValue]))</f>
        <v>0.71461756258065101</v>
      </c>
      <c r="P902" s="5" cm="1">
        <f t="array" ref="P902">MAX(IF((OutputTable[GroupByKey]=OutputTable[[#This Row],[GroupByKey]]),(OutputTable[GroupByKey]=OutputTable[[#This Row],[GroupByKey]])*OutputTable[RecordedValue]))</f>
        <v>0.94034020197328605</v>
      </c>
    </row>
    <row r="903" spans="1:16" x14ac:dyDescent="0.25">
      <c r="A903" t="s">
        <v>68</v>
      </c>
      <c r="B903" t="s">
        <v>70</v>
      </c>
      <c r="C903">
        <v>15</v>
      </c>
      <c r="D903" t="s">
        <v>174</v>
      </c>
      <c r="E903" t="s">
        <v>142</v>
      </c>
      <c r="F903" t="s">
        <v>107</v>
      </c>
      <c r="G903">
        <v>0</v>
      </c>
      <c r="H903">
        <v>0</v>
      </c>
      <c r="I90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03" s="5" cm="1">
        <f t="array" ref="J903">MAX(IF((ProjectInfoTable[ProjectName]=OutputTable[[#This Row],[ProjectName]]),(ProjectInfoTable[ProjectName]=OutputTable[[#This Row],[ProjectName]])*ProjectInfoTable[NumberOfReplications]))</f>
        <v>50</v>
      </c>
      <c r="K903" s="5" cm="1">
        <f t="array" ref="K903">IFERROR(AVERAGE(IF((OutputTable[GroupByKey]=OutputTable[[#This Row],[GroupByKey]]),(OutputTable[GroupByKey]=OutputTable[[#This Row],[GroupByKey]])*OutputTable[RecordedValue])),0)</f>
        <v>0</v>
      </c>
      <c r="L903" s="5" cm="1">
        <f t="array" ref="L903">IFERROR(_xlfn.STDEV.S(IF((OutputTable[GroupByKey]=OutputTable[[#This Row],[GroupByKey]]),(OutputTable[GroupByKey]=OutputTable[[#This Row],[GroupByKey]])*OutputTable[RecordedValue])),0)</f>
        <v>0</v>
      </c>
      <c r="M903" s="5" cm="1">
        <f t="array" ref="M903">MAX(IF((ProjectInfoTable[ProjectName]=OutputTable[[#This Row],[ProjectName]]),(ProjectInfoTable[ProjectName]=OutputTable[[#This Row],[ProjectName]])*ProjectInfoTable[ConfidenceInterval]))</f>
        <v>0.95</v>
      </c>
      <c r="N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3" s="5" cm="1">
        <f t="array" ref="O903">MIN(IF((OutputTable[GroupByKey]=OutputTable[[#This Row],[GroupByKey]]),(OutputTable[GroupByKey]=OutputTable[[#This Row],[GroupByKey]])*OutputTable[RecordedValue]))</f>
        <v>0</v>
      </c>
      <c r="P903" s="5" cm="1">
        <f t="array" ref="P903">MAX(IF((OutputTable[GroupByKey]=OutputTable[[#This Row],[GroupByKey]]),(OutputTable[GroupByKey]=OutputTable[[#This Row],[GroupByKey]])*OutputTable[RecordedValue]))</f>
        <v>0</v>
      </c>
    </row>
    <row r="904" spans="1:16" x14ac:dyDescent="0.25">
      <c r="A904" t="s">
        <v>68</v>
      </c>
      <c r="B904" t="s">
        <v>70</v>
      </c>
      <c r="C904">
        <v>15</v>
      </c>
      <c r="D904" t="s">
        <v>175</v>
      </c>
      <c r="E904" t="s">
        <v>113</v>
      </c>
      <c r="F904" t="s">
        <v>73</v>
      </c>
      <c r="G904">
        <v>35.844848808445697</v>
      </c>
      <c r="H904">
        <v>0</v>
      </c>
      <c r="I90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04" s="5" cm="1">
        <f t="array" ref="J904">MAX(IF((ProjectInfoTable[ProjectName]=OutputTable[[#This Row],[ProjectName]]),(ProjectInfoTable[ProjectName]=OutputTable[[#This Row],[ProjectName]])*ProjectInfoTable[NumberOfReplications]))</f>
        <v>50</v>
      </c>
      <c r="K904" s="5" cm="1">
        <f t="array" ref="K904">IFERROR(AVERAGE(IF((OutputTable[GroupByKey]=OutputTable[[#This Row],[GroupByKey]]),(OutputTable[GroupByKey]=OutputTable[[#This Row],[GroupByKey]])*OutputTable[RecordedValue])),0)</f>
        <v>36.017962320863354</v>
      </c>
      <c r="L904" s="5" cm="1">
        <f t="array" ref="L904">IFERROR(_xlfn.STDEV.S(IF((OutputTable[GroupByKey]=OutputTable[[#This Row],[GroupByKey]]),(OutputTable[GroupByKey]=OutputTable[[#This Row],[GroupByKey]])*OutputTable[RecordedValue])),0)</f>
        <v>2.1447750669597334</v>
      </c>
      <c r="M904" s="5" cm="1">
        <f t="array" ref="M904">MAX(IF((ProjectInfoTable[ProjectName]=OutputTable[[#This Row],[ProjectName]]),(ProjectInfoTable[ProjectName]=OutputTable[[#This Row],[ProjectName]])*ProjectInfoTable[ConfidenceInterval]))</f>
        <v>0.95</v>
      </c>
      <c r="N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904" s="5" cm="1">
        <f t="array" ref="O904">MIN(IF((OutputTable[GroupByKey]=OutputTable[[#This Row],[GroupByKey]]),(OutputTable[GroupByKey]=OutputTable[[#This Row],[GroupByKey]])*OutputTable[RecordedValue]))</f>
        <v>31.355296128801101</v>
      </c>
      <c r="P904" s="5" cm="1">
        <f t="array" ref="P904">MAX(IF((OutputTable[GroupByKey]=OutputTable[[#This Row],[GroupByKey]]),(OutputTable[GroupByKey]=OutputTable[[#This Row],[GroupByKey]])*OutputTable[RecordedValue]))</f>
        <v>42.047742044042501</v>
      </c>
    </row>
    <row r="905" spans="1:16" x14ac:dyDescent="0.25">
      <c r="A905" t="s">
        <v>68</v>
      </c>
      <c r="B905" t="s">
        <v>70</v>
      </c>
      <c r="C905">
        <v>15</v>
      </c>
      <c r="D905" t="s">
        <v>176</v>
      </c>
      <c r="E905" t="s">
        <v>115</v>
      </c>
      <c r="F905" t="s">
        <v>73</v>
      </c>
      <c r="G905">
        <v>1075.34546425337</v>
      </c>
      <c r="H905">
        <v>0</v>
      </c>
      <c r="I90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05" s="5" cm="1">
        <f t="array" ref="J905">MAX(IF((ProjectInfoTable[ProjectName]=OutputTable[[#This Row],[ProjectName]]),(ProjectInfoTable[ProjectName]=OutputTable[[#This Row],[ProjectName]])*ProjectInfoTable[NumberOfReplications]))</f>
        <v>50</v>
      </c>
      <c r="K905" s="5" cm="1">
        <f t="array" ref="K905">IFERROR(AVERAGE(IF((OutputTable[GroupByKey]=OutputTable[[#This Row],[GroupByKey]]),(OutputTable[GroupByKey]=OutputTable[[#This Row],[GroupByKey]])*OutputTable[RecordedValue])),0)</f>
        <v>1080.5388696259006</v>
      </c>
      <c r="L905" s="5" cm="1">
        <f t="array" ref="L905">IFERROR(_xlfn.STDEV.S(IF((OutputTable[GroupByKey]=OutputTable[[#This Row],[GroupByKey]]),(OutputTable[GroupByKey]=OutputTable[[#This Row],[GroupByKey]])*OutputTable[RecordedValue])),0)</f>
        <v>64.343252008792561</v>
      </c>
      <c r="M905" s="5" cm="1">
        <f t="array" ref="M905">MAX(IF((ProjectInfoTable[ProjectName]=OutputTable[[#This Row],[ProjectName]]),(ProjectInfoTable[ProjectName]=OutputTable[[#This Row],[ProjectName]])*ProjectInfoTable[ConfidenceInterval]))</f>
        <v>0.95</v>
      </c>
      <c r="N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905" s="5" cm="1">
        <f t="array" ref="O905">MIN(IF((OutputTable[GroupByKey]=OutputTable[[#This Row],[GroupByKey]]),(OutputTable[GroupByKey]=OutputTable[[#This Row],[GroupByKey]])*OutputTable[RecordedValue]))</f>
        <v>940.65888386403196</v>
      </c>
      <c r="P905" s="5" cm="1">
        <f t="array" ref="P905">MAX(IF((OutputTable[GroupByKey]=OutputTable[[#This Row],[GroupByKey]]),(OutputTable[GroupByKey]=OutputTable[[#This Row],[GroupByKey]])*OutputTable[RecordedValue]))</f>
        <v>1261.4322613212801</v>
      </c>
    </row>
    <row r="906" spans="1:16" x14ac:dyDescent="0.25">
      <c r="A906" t="s">
        <v>68</v>
      </c>
      <c r="B906" t="s">
        <v>70</v>
      </c>
      <c r="C906">
        <v>15</v>
      </c>
      <c r="D906" t="s">
        <v>177</v>
      </c>
      <c r="E906" t="s">
        <v>117</v>
      </c>
      <c r="F906" t="s">
        <v>73</v>
      </c>
      <c r="G906">
        <v>0</v>
      </c>
      <c r="H906">
        <v>0</v>
      </c>
      <c r="I90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06" s="5" cm="1">
        <f t="array" ref="J906">MAX(IF((ProjectInfoTable[ProjectName]=OutputTable[[#This Row],[ProjectName]]),(ProjectInfoTable[ProjectName]=OutputTable[[#This Row],[ProjectName]])*ProjectInfoTable[NumberOfReplications]))</f>
        <v>50</v>
      </c>
      <c r="K906" s="5" cm="1">
        <f t="array" ref="K906">IFERROR(AVERAGE(IF((OutputTable[GroupByKey]=OutputTable[[#This Row],[GroupByKey]]),(OutputTable[GroupByKey]=OutputTable[[#This Row],[GroupByKey]])*OutputTable[RecordedValue])),0)</f>
        <v>0</v>
      </c>
      <c r="L906" s="5" cm="1">
        <f t="array" ref="L906">IFERROR(_xlfn.STDEV.S(IF((OutputTable[GroupByKey]=OutputTable[[#This Row],[GroupByKey]]),(OutputTable[GroupByKey]=OutputTable[[#This Row],[GroupByKey]])*OutputTable[RecordedValue])),0)</f>
        <v>0</v>
      </c>
      <c r="M906" s="5" cm="1">
        <f t="array" ref="M906">MAX(IF((ProjectInfoTable[ProjectName]=OutputTable[[#This Row],[ProjectName]]),(ProjectInfoTable[ProjectName]=OutputTable[[#This Row],[ProjectName]])*ProjectInfoTable[ConfidenceInterval]))</f>
        <v>0.95</v>
      </c>
      <c r="N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6" s="5" cm="1">
        <f t="array" ref="O906">MIN(IF((OutputTable[GroupByKey]=OutputTable[[#This Row],[GroupByKey]]),(OutputTable[GroupByKey]=OutputTable[[#This Row],[GroupByKey]])*OutputTable[RecordedValue]))</f>
        <v>0</v>
      </c>
      <c r="P906" s="5" cm="1">
        <f t="array" ref="P906">MAX(IF((OutputTable[GroupByKey]=OutputTable[[#This Row],[GroupByKey]]),(OutputTable[GroupByKey]=OutputTable[[#This Row],[GroupByKey]])*OutputTable[RecordedValue]))</f>
        <v>0</v>
      </c>
    </row>
    <row r="907" spans="1:16" x14ac:dyDescent="0.25">
      <c r="A907" t="s">
        <v>68</v>
      </c>
      <c r="B907" t="s">
        <v>70</v>
      </c>
      <c r="C907">
        <v>15</v>
      </c>
      <c r="D907" t="s">
        <v>178</v>
      </c>
      <c r="E907" t="s">
        <v>119</v>
      </c>
      <c r="F907" t="s">
        <v>73</v>
      </c>
      <c r="G907">
        <v>683.32897040091405</v>
      </c>
      <c r="H907">
        <v>0</v>
      </c>
      <c r="I90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07" s="5" cm="1">
        <f t="array" ref="J907">MAX(IF((ProjectInfoTable[ProjectName]=OutputTable[[#This Row],[ProjectName]]),(ProjectInfoTable[ProjectName]=OutputTable[[#This Row],[ProjectName]])*ProjectInfoTable[NumberOfReplications]))</f>
        <v>50</v>
      </c>
      <c r="K907" s="5" cm="1">
        <f t="array" ref="K907">IFERROR(AVERAGE(IF((OutputTable[GroupByKey]=OutputTable[[#This Row],[GroupByKey]]),(OutputTable[GroupByKey]=OutputTable[[#This Row],[GroupByKey]])*OutputTable[RecordedValue])),0)</f>
        <v>647.33233797243315</v>
      </c>
      <c r="L907" s="5" cm="1">
        <f t="array" ref="L907">IFERROR(_xlfn.STDEV.S(IF((OutputTable[GroupByKey]=OutputTable[[#This Row],[GroupByKey]]),(OutputTable[GroupByKey]=OutputTable[[#This Row],[GroupByKey]])*OutputTable[RecordedValue])),0)</f>
        <v>612.63054444116835</v>
      </c>
      <c r="M907" s="5" cm="1">
        <f t="array" ref="M907">MAX(IF((ProjectInfoTable[ProjectName]=OutputTable[[#This Row],[ProjectName]]),(ProjectInfoTable[ProjectName]=OutputTable[[#This Row],[ProjectName]])*ProjectInfoTable[ConfidenceInterval]))</f>
        <v>0.95</v>
      </c>
      <c r="N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907" s="5" cm="1">
        <f t="array" ref="O907">MIN(IF((OutputTable[GroupByKey]=OutputTable[[#This Row],[GroupByKey]]),(OutputTable[GroupByKey]=OutputTable[[#This Row],[GroupByKey]])*OutputTable[RecordedValue]))</f>
        <v>135.75868551570699</v>
      </c>
      <c r="P907" s="5" cm="1">
        <f t="array" ref="P907">MAX(IF((OutputTable[GroupByKey]=OutputTable[[#This Row],[GroupByKey]]),(OutputTable[GroupByKey]=OutputTable[[#This Row],[GroupByKey]])*OutputTable[RecordedValue]))</f>
        <v>3953.48057040094</v>
      </c>
    </row>
    <row r="908" spans="1:16" x14ac:dyDescent="0.25">
      <c r="A908" t="s">
        <v>68</v>
      </c>
      <c r="B908" t="s">
        <v>70</v>
      </c>
      <c r="C908">
        <v>15</v>
      </c>
      <c r="D908" t="s">
        <v>179</v>
      </c>
      <c r="E908" t="s">
        <v>121</v>
      </c>
      <c r="F908" t="s">
        <v>73</v>
      </c>
      <c r="G908">
        <v>141</v>
      </c>
      <c r="H908">
        <v>0</v>
      </c>
      <c r="I90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08" s="5" cm="1">
        <f t="array" ref="J908">MAX(IF((ProjectInfoTable[ProjectName]=OutputTable[[#This Row],[ProjectName]]),(ProjectInfoTable[ProjectName]=OutputTable[[#This Row],[ProjectName]])*ProjectInfoTable[NumberOfReplications]))</f>
        <v>50</v>
      </c>
      <c r="K908" s="5" cm="1">
        <f t="array" ref="K908">IFERROR(AVERAGE(IF((OutputTable[GroupByKey]=OutputTable[[#This Row],[GroupByKey]]),(OutputTable[GroupByKey]=OutputTable[[#This Row],[GroupByKey]])*OutputTable[RecordedValue])),0)</f>
        <v>139.02000000000001</v>
      </c>
      <c r="L908" s="5" cm="1">
        <f t="array" ref="L908">IFERROR(_xlfn.STDEV.S(IF((OutputTable[GroupByKey]=OutputTable[[#This Row],[GroupByKey]]),(OutputTable[GroupByKey]=OutputTable[[#This Row],[GroupByKey]])*OutputTable[RecordedValue])),0)</f>
        <v>2.0651629376840162</v>
      </c>
      <c r="M908" s="5" cm="1">
        <f t="array" ref="M908">MAX(IF((ProjectInfoTable[ProjectName]=OutputTable[[#This Row],[ProjectName]]),(ProjectInfoTable[ProjectName]=OutputTable[[#This Row],[ProjectName]])*ProjectInfoTable[ConfidenceInterval]))</f>
        <v>0.95</v>
      </c>
      <c r="N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908" s="5" cm="1">
        <f t="array" ref="O908">MIN(IF((OutputTable[GroupByKey]=OutputTable[[#This Row],[GroupByKey]]),(OutputTable[GroupByKey]=OutputTable[[#This Row],[GroupByKey]])*OutputTable[RecordedValue]))</f>
        <v>133</v>
      </c>
      <c r="P908" s="5" cm="1">
        <f t="array" ref="P908">MAX(IF((OutputTable[GroupByKey]=OutputTable[[#This Row],[GroupByKey]]),(OutputTable[GroupByKey]=OutputTable[[#This Row],[GroupByKey]])*OutputTable[RecordedValue]))</f>
        <v>142</v>
      </c>
    </row>
    <row r="909" spans="1:16" x14ac:dyDescent="0.25">
      <c r="A909" t="s">
        <v>68</v>
      </c>
      <c r="B909" t="s">
        <v>70</v>
      </c>
      <c r="C909">
        <v>15</v>
      </c>
      <c r="D909" t="s">
        <v>180</v>
      </c>
      <c r="E909" t="s">
        <v>123</v>
      </c>
      <c r="F909" t="s">
        <v>73</v>
      </c>
      <c r="G909">
        <v>136</v>
      </c>
      <c r="H909">
        <v>0</v>
      </c>
      <c r="I90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09" s="5" cm="1">
        <f t="array" ref="J909">MAX(IF((ProjectInfoTable[ProjectName]=OutputTable[[#This Row],[ProjectName]]),(ProjectInfoTable[ProjectName]=OutputTable[[#This Row],[ProjectName]])*ProjectInfoTable[NumberOfReplications]))</f>
        <v>50</v>
      </c>
      <c r="K909" s="5" cm="1">
        <f t="array" ref="K909">IFERROR(AVERAGE(IF((OutputTable[GroupByKey]=OutputTable[[#This Row],[GroupByKey]]),(OutputTable[GroupByKey]=OutputTable[[#This Row],[GroupByKey]])*OutputTable[RecordedValue])),0)</f>
        <v>137.02000000000001</v>
      </c>
      <c r="L909" s="5" cm="1">
        <f t="array" ref="L909">IFERROR(_xlfn.STDEV.S(IF((OutputTable[GroupByKey]=OutputTable[[#This Row],[GroupByKey]]),(OutputTable[GroupByKey]=OutputTable[[#This Row],[GroupByKey]])*OutputTable[RecordedValue])),0)</f>
        <v>2.4618725244274162</v>
      </c>
      <c r="M909" s="5" cm="1">
        <f t="array" ref="M909">MAX(IF((ProjectInfoTable[ProjectName]=OutputTable[[#This Row],[ProjectName]]),(ProjectInfoTable[ProjectName]=OutputTable[[#This Row],[ProjectName]])*ProjectInfoTable[ConfidenceInterval]))</f>
        <v>0.95</v>
      </c>
      <c r="N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909" s="5" cm="1">
        <f t="array" ref="O909">MIN(IF((OutputTable[GroupByKey]=OutputTable[[#This Row],[GroupByKey]]),(OutputTable[GroupByKey]=OutputTable[[#This Row],[GroupByKey]])*OutputTable[RecordedValue]))</f>
        <v>130</v>
      </c>
      <c r="P909" s="5" cm="1">
        <f t="array" ref="P909">MAX(IF((OutputTable[GroupByKey]=OutputTable[[#This Row],[GroupByKey]]),(OutputTable[GroupByKey]=OutputTable[[#This Row],[GroupByKey]])*OutputTable[RecordedValue]))</f>
        <v>141</v>
      </c>
    </row>
    <row r="910" spans="1:16" x14ac:dyDescent="0.25">
      <c r="A910" t="s">
        <v>68</v>
      </c>
      <c r="B910" t="s">
        <v>70</v>
      </c>
      <c r="C910">
        <v>15</v>
      </c>
      <c r="D910" t="s">
        <v>181</v>
      </c>
      <c r="E910" t="s">
        <v>125</v>
      </c>
      <c r="F910" t="s">
        <v>73</v>
      </c>
      <c r="G910">
        <v>35.844848808445697</v>
      </c>
      <c r="H910">
        <v>0</v>
      </c>
      <c r="I91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10" s="5" cm="1">
        <f t="array" ref="J910">MAX(IF((ProjectInfoTable[ProjectName]=OutputTable[[#This Row],[ProjectName]]),(ProjectInfoTable[ProjectName]=OutputTable[[#This Row],[ProjectName]])*ProjectInfoTable[NumberOfReplications]))</f>
        <v>50</v>
      </c>
      <c r="K910" s="5" cm="1">
        <f t="array" ref="K910">IFERROR(AVERAGE(IF((OutputTable[GroupByKey]=OutputTable[[#This Row],[GroupByKey]]),(OutputTable[GroupByKey]=OutputTable[[#This Row],[GroupByKey]])*OutputTable[RecordedValue])),0)</f>
        <v>36.017962320863354</v>
      </c>
      <c r="L910" s="5" cm="1">
        <f t="array" ref="L910">IFERROR(_xlfn.STDEV.S(IF((OutputTable[GroupByKey]=OutputTable[[#This Row],[GroupByKey]]),(OutputTable[GroupByKey]=OutputTable[[#This Row],[GroupByKey]])*OutputTable[RecordedValue])),0)</f>
        <v>2.1447750669597334</v>
      </c>
      <c r="M910" s="5" cm="1">
        <f t="array" ref="M910">MAX(IF((ProjectInfoTable[ProjectName]=OutputTable[[#This Row],[ProjectName]]),(ProjectInfoTable[ProjectName]=OutputTable[[#This Row],[ProjectName]])*ProjectInfoTable[ConfidenceInterval]))</f>
        <v>0.95</v>
      </c>
      <c r="N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910" s="5" cm="1">
        <f t="array" ref="O910">MIN(IF((OutputTable[GroupByKey]=OutputTable[[#This Row],[GroupByKey]]),(OutputTable[GroupByKey]=OutputTable[[#This Row],[GroupByKey]])*OutputTable[RecordedValue]))</f>
        <v>31.355296128801101</v>
      </c>
      <c r="P910" s="5" cm="1">
        <f t="array" ref="P910">MAX(IF((OutputTable[GroupByKey]=OutputTable[[#This Row],[GroupByKey]]),(OutputTable[GroupByKey]=OutputTable[[#This Row],[GroupByKey]])*OutputTable[RecordedValue]))</f>
        <v>42.047742044042501</v>
      </c>
    </row>
    <row r="911" spans="1:16" x14ac:dyDescent="0.25">
      <c r="A911" t="s">
        <v>68</v>
      </c>
      <c r="B911" t="s">
        <v>70</v>
      </c>
      <c r="C911">
        <v>15</v>
      </c>
      <c r="D911" t="s">
        <v>182</v>
      </c>
      <c r="E911" t="s">
        <v>127</v>
      </c>
      <c r="F911" t="s">
        <v>73</v>
      </c>
      <c r="G911">
        <v>1758.6744346542901</v>
      </c>
      <c r="H911">
        <v>0</v>
      </c>
      <c r="I91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11" s="5" cm="1">
        <f t="array" ref="J911">MAX(IF((ProjectInfoTable[ProjectName]=OutputTable[[#This Row],[ProjectName]]),(ProjectInfoTable[ProjectName]=OutputTable[[#This Row],[ProjectName]])*ProjectInfoTable[NumberOfReplications]))</f>
        <v>50</v>
      </c>
      <c r="K911" s="5" cm="1">
        <f t="array" ref="K911">IFERROR(AVERAGE(IF((OutputTable[GroupByKey]=OutputTable[[#This Row],[GroupByKey]]),(OutputTable[GroupByKey]=OutputTable[[#This Row],[GroupByKey]])*OutputTable[RecordedValue])),0)</f>
        <v>1727.8712075983335</v>
      </c>
      <c r="L911" s="5" cm="1">
        <f t="array" ref="L911">IFERROR(_xlfn.STDEV.S(IF((OutputTable[GroupByKey]=OutputTable[[#This Row],[GroupByKey]]),(OutputTable[GroupByKey]=OutputTable[[#This Row],[GroupByKey]])*OutputTable[RecordedValue])),0)</f>
        <v>660.11760417939672</v>
      </c>
      <c r="M911" s="5" cm="1">
        <f t="array" ref="M911">MAX(IF((ProjectInfoTable[ProjectName]=OutputTable[[#This Row],[ProjectName]]),(ProjectInfoTable[ProjectName]=OutputTable[[#This Row],[ProjectName]])*ProjectInfoTable[ConfidenceInterval]))</f>
        <v>0.95</v>
      </c>
      <c r="N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911" s="5" cm="1">
        <f t="array" ref="O911">MIN(IF((OutputTable[GroupByKey]=OutputTable[[#This Row],[GroupByKey]]),(OutputTable[GroupByKey]=OutputTable[[#This Row],[GroupByKey]])*OutputTable[RecordedValue]))</f>
        <v>1102.70221979086</v>
      </c>
      <c r="P911" s="5" cm="1">
        <f t="array" ref="P911">MAX(IF((OutputTable[GroupByKey]=OutputTable[[#This Row],[GroupByKey]]),(OutputTable[GroupByKey]=OutputTable[[#This Row],[GroupByKey]])*OutputTable[RecordedValue]))</f>
        <v>5214.9128317222203</v>
      </c>
    </row>
    <row r="912" spans="1:16" x14ac:dyDescent="0.25">
      <c r="A912" t="s">
        <v>68</v>
      </c>
      <c r="B912" t="s">
        <v>70</v>
      </c>
      <c r="C912">
        <v>15</v>
      </c>
      <c r="D912" t="s">
        <v>183</v>
      </c>
      <c r="E912" t="s">
        <v>137</v>
      </c>
      <c r="F912" t="s">
        <v>107</v>
      </c>
      <c r="G912">
        <v>17.922424404222902</v>
      </c>
      <c r="H912">
        <v>0</v>
      </c>
      <c r="I91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912" s="5" cm="1">
        <f t="array" ref="J912">MAX(IF((ProjectInfoTable[ProjectName]=OutputTable[[#This Row],[ProjectName]]),(ProjectInfoTable[ProjectName]=OutputTable[[#This Row],[ProjectName]])*ProjectInfoTable[NumberOfReplications]))</f>
        <v>50</v>
      </c>
      <c r="K912" s="5" cm="1">
        <f t="array" ref="K912">IFERROR(AVERAGE(IF((OutputTable[GroupByKey]=OutputTable[[#This Row],[GroupByKey]]),(OutputTable[GroupByKey]=OutputTable[[#This Row],[GroupByKey]])*OutputTable[RecordedValue])),0)</f>
        <v>18.008981160431681</v>
      </c>
      <c r="L912" s="5" cm="1">
        <f t="array" ref="L912">IFERROR(_xlfn.STDEV.S(IF((OutputTable[GroupByKey]=OutputTable[[#This Row],[GroupByKey]]),(OutputTable[GroupByKey]=OutputTable[[#This Row],[GroupByKey]])*OutputTable[RecordedValue])),0)</f>
        <v>1.0723875334798758</v>
      </c>
      <c r="M912" s="5" cm="1">
        <f t="array" ref="M912">MAX(IF((ProjectInfoTable[ProjectName]=OutputTable[[#This Row],[ProjectName]]),(ProjectInfoTable[ProjectName]=OutputTable[[#This Row],[ProjectName]])*ProjectInfoTable[ConfidenceInterval]))</f>
        <v>0.95</v>
      </c>
      <c r="N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912" s="5" cm="1">
        <f t="array" ref="O912">MIN(IF((OutputTable[GroupByKey]=OutputTable[[#This Row],[GroupByKey]]),(OutputTable[GroupByKey]=OutputTable[[#This Row],[GroupByKey]])*OutputTable[RecordedValue]))</f>
        <v>15.677648064400501</v>
      </c>
      <c r="P912" s="5" cm="1">
        <f t="array" ref="P912">MAX(IF((OutputTable[GroupByKey]=OutputTable[[#This Row],[GroupByKey]]),(OutputTable[GroupByKey]=OutputTable[[#This Row],[GroupByKey]])*OutputTable[RecordedValue]))</f>
        <v>21.0238710220213</v>
      </c>
    </row>
    <row r="913" spans="1:16" x14ac:dyDescent="0.25">
      <c r="A913" t="s">
        <v>68</v>
      </c>
      <c r="B913" t="s">
        <v>70</v>
      </c>
      <c r="C913">
        <v>15</v>
      </c>
      <c r="D913" t="s">
        <v>184</v>
      </c>
      <c r="E913" t="s">
        <v>139</v>
      </c>
      <c r="F913" t="s">
        <v>107</v>
      </c>
      <c r="G913">
        <v>5.7886653374006398</v>
      </c>
      <c r="H913">
        <v>0</v>
      </c>
      <c r="I91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913" s="5" cm="1">
        <f t="array" ref="J913">MAX(IF((ProjectInfoTable[ProjectName]=OutputTable[[#This Row],[ProjectName]]),(ProjectInfoTable[ProjectName]=OutputTable[[#This Row],[ProjectName]])*ProjectInfoTable[NumberOfReplications]))</f>
        <v>50</v>
      </c>
      <c r="K913" s="5" cm="1">
        <f t="array" ref="K913">IFERROR(AVERAGE(IF((OutputTable[GroupByKey]=OutputTable[[#This Row],[GroupByKey]]),(OutputTable[GroupByKey]=OutputTable[[#This Row],[GroupByKey]])*OutputTable[RecordedValue])),0)</f>
        <v>5.873369725047966</v>
      </c>
      <c r="L913" s="5" cm="1">
        <f t="array" ref="L913">IFERROR(_xlfn.STDEV.S(IF((OutputTable[GroupByKey]=OutputTable[[#This Row],[GroupByKey]]),(OutputTable[GroupByKey]=OutputTable[[#This Row],[GroupByKey]])*OutputTable[RecordedValue])),0)</f>
        <v>1.0900756873751687</v>
      </c>
      <c r="M913" s="5" cm="1">
        <f t="array" ref="M913">MAX(IF((ProjectInfoTable[ProjectName]=OutputTable[[#This Row],[ProjectName]]),(ProjectInfoTable[ProjectName]=OutputTable[[#This Row],[ProjectName]])*ProjectInfoTable[ConfidenceInterval]))</f>
        <v>0.95</v>
      </c>
      <c r="N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913" s="5" cm="1">
        <f t="array" ref="O913">MIN(IF((OutputTable[GroupByKey]=OutputTable[[#This Row],[GroupByKey]]),(OutputTable[GroupByKey]=OutputTable[[#This Row],[GroupByKey]])*OutputTable[RecordedValue]))</f>
        <v>2.9626411254009901</v>
      </c>
      <c r="P913" s="5" cm="1">
        <f t="array" ref="P913">MAX(IF((OutputTable[GroupByKey]=OutputTable[[#This Row],[GroupByKey]]),(OutputTable[GroupByKey]=OutputTable[[#This Row],[GroupByKey]])*OutputTable[RecordedValue]))</f>
        <v>8.2927796417684707</v>
      </c>
    </row>
    <row r="914" spans="1:16" x14ac:dyDescent="0.25">
      <c r="A914" t="s">
        <v>68</v>
      </c>
      <c r="B914" t="s">
        <v>70</v>
      </c>
      <c r="C914">
        <v>15</v>
      </c>
      <c r="D914" t="s">
        <v>185</v>
      </c>
      <c r="E914" t="s">
        <v>164</v>
      </c>
      <c r="F914" t="s">
        <v>107</v>
      </c>
      <c r="G914">
        <v>138</v>
      </c>
      <c r="H914">
        <v>0</v>
      </c>
      <c r="I91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14" s="5" cm="1">
        <f t="array" ref="J914">MAX(IF((ProjectInfoTable[ProjectName]=OutputTable[[#This Row],[ProjectName]]),(ProjectInfoTable[ProjectName]=OutputTable[[#This Row],[ProjectName]])*ProjectInfoTable[NumberOfReplications]))</f>
        <v>50</v>
      </c>
      <c r="K914" s="5" cm="1">
        <f t="array" ref="K914">IFERROR(AVERAGE(IF((OutputTable[GroupByKey]=OutputTable[[#This Row],[GroupByKey]]),(OutputTable[GroupByKey]=OutputTable[[#This Row],[GroupByKey]])*OutputTable[RecordedValue])),0)</f>
        <v>138.38</v>
      </c>
      <c r="L914" s="5" cm="1">
        <f t="array" ref="L914">IFERROR(_xlfn.STDEV.S(IF((OutputTable[GroupByKey]=OutputTable[[#This Row],[GroupByKey]]),(OutputTable[GroupByKey]=OutputTable[[#This Row],[GroupByKey]])*OutputTable[RecordedValue])),0)</f>
        <v>2.2667967149567629</v>
      </c>
      <c r="M914" s="5" cm="1">
        <f t="array" ref="M914">MAX(IF((ProjectInfoTable[ProjectName]=OutputTable[[#This Row],[ProjectName]]),(ProjectInfoTable[ProjectName]=OutputTable[[#This Row],[ProjectName]])*ProjectInfoTable[ConfidenceInterval]))</f>
        <v>0.95</v>
      </c>
      <c r="N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914" s="5" cm="1">
        <f t="array" ref="O914">MIN(IF((OutputTable[GroupByKey]=OutputTable[[#This Row],[GroupByKey]]),(OutputTable[GroupByKey]=OutputTable[[#This Row],[GroupByKey]])*OutputTable[RecordedValue]))</f>
        <v>132</v>
      </c>
      <c r="P914" s="5" cm="1">
        <f t="array" ref="P914">MAX(IF((OutputTable[GroupByKey]=OutputTable[[#This Row],[GroupByKey]]),(OutputTable[GroupByKey]=OutputTable[[#This Row],[GroupByKey]])*OutputTable[RecordedValue]))</f>
        <v>142</v>
      </c>
    </row>
    <row r="915" spans="1:16" x14ac:dyDescent="0.25">
      <c r="A915" t="s">
        <v>68</v>
      </c>
      <c r="B915" t="s">
        <v>70</v>
      </c>
      <c r="C915">
        <v>15</v>
      </c>
      <c r="D915" t="s">
        <v>186</v>
      </c>
      <c r="E915" t="s">
        <v>166</v>
      </c>
      <c r="F915" t="s">
        <v>107</v>
      </c>
      <c r="G915">
        <v>0.75880561094163901</v>
      </c>
      <c r="H915">
        <v>0</v>
      </c>
      <c r="I91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15" s="5" cm="1">
        <f t="array" ref="J915">MAX(IF((ProjectInfoTable[ProjectName]=OutputTable[[#This Row],[ProjectName]]),(ProjectInfoTable[ProjectName]=OutputTable[[#This Row],[ProjectName]])*ProjectInfoTable[NumberOfReplications]))</f>
        <v>50</v>
      </c>
      <c r="K915" s="5" cm="1">
        <f t="array" ref="K915">IFERROR(AVERAGE(IF((OutputTable[GroupByKey]=OutputTable[[#This Row],[GroupByKey]]),(OutputTable[GroupByKey]=OutputTable[[#This Row],[GroupByKey]])*OutputTable[RecordedValue])),0)</f>
        <v>0.75527626145633475</v>
      </c>
      <c r="L915" s="5" cm="1">
        <f t="array" ref="L915">IFERROR(_xlfn.STDEV.S(IF((OutputTable[GroupByKey]=OutputTable[[#This Row],[GroupByKey]]),(OutputTable[GroupByKey]=OutputTable[[#This Row],[GroupByKey]])*OutputTable[RecordedValue])),0)</f>
        <v>4.541982030729913E-2</v>
      </c>
      <c r="M915" s="5" cm="1">
        <f t="array" ref="M915">MAX(IF((ProjectInfoTable[ProjectName]=OutputTable[[#This Row],[ProjectName]]),(ProjectInfoTable[ProjectName]=OutputTable[[#This Row],[ProjectName]])*ProjectInfoTable[ConfidenceInterval]))</f>
        <v>0.95</v>
      </c>
      <c r="N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915" s="5" cm="1">
        <f t="array" ref="O915">MIN(IF((OutputTable[GroupByKey]=OutputTable[[#This Row],[GroupByKey]]),(OutputTable[GroupByKey]=OutputTable[[#This Row],[GroupByKey]])*OutputTable[RecordedValue]))</f>
        <v>0.65446751492631405</v>
      </c>
      <c r="P915" s="5" cm="1">
        <f t="array" ref="P915">MAX(IF((OutputTable[GroupByKey]=OutputTable[[#This Row],[GroupByKey]]),(OutputTable[GroupByKey]=OutputTable[[#This Row],[GroupByKey]])*OutputTable[RecordedValue]))</f>
        <v>0.87655661977495902</v>
      </c>
    </row>
    <row r="916" spans="1:16" x14ac:dyDescent="0.25">
      <c r="A916" t="s">
        <v>68</v>
      </c>
      <c r="B916" t="s">
        <v>70</v>
      </c>
      <c r="C916">
        <v>15</v>
      </c>
      <c r="D916" t="s">
        <v>187</v>
      </c>
      <c r="E916" t="s">
        <v>142</v>
      </c>
      <c r="F916" t="s">
        <v>107</v>
      </c>
      <c r="G916">
        <v>0</v>
      </c>
      <c r="H916">
        <v>0</v>
      </c>
      <c r="I91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16" s="5" cm="1">
        <f t="array" ref="J916">MAX(IF((ProjectInfoTable[ProjectName]=OutputTable[[#This Row],[ProjectName]]),(ProjectInfoTable[ProjectName]=OutputTable[[#This Row],[ProjectName]])*ProjectInfoTable[NumberOfReplications]))</f>
        <v>50</v>
      </c>
      <c r="K916" s="5" cm="1">
        <f t="array" ref="K916">IFERROR(AVERAGE(IF((OutputTable[GroupByKey]=OutputTable[[#This Row],[GroupByKey]]),(OutputTable[GroupByKey]=OutputTable[[#This Row],[GroupByKey]])*OutputTable[RecordedValue])),0)</f>
        <v>0</v>
      </c>
      <c r="L916" s="5" cm="1">
        <f t="array" ref="L916">IFERROR(_xlfn.STDEV.S(IF((OutputTable[GroupByKey]=OutputTable[[#This Row],[GroupByKey]]),(OutputTable[GroupByKey]=OutputTable[[#This Row],[GroupByKey]])*OutputTable[RecordedValue])),0)</f>
        <v>0</v>
      </c>
      <c r="M916" s="5" cm="1">
        <f t="array" ref="M916">MAX(IF((ProjectInfoTable[ProjectName]=OutputTable[[#This Row],[ProjectName]]),(ProjectInfoTable[ProjectName]=OutputTable[[#This Row],[ProjectName]])*ProjectInfoTable[ConfidenceInterval]))</f>
        <v>0.95</v>
      </c>
      <c r="N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6" s="5" cm="1">
        <f t="array" ref="O916">MIN(IF((OutputTable[GroupByKey]=OutputTable[[#This Row],[GroupByKey]]),(OutputTable[GroupByKey]=OutputTable[[#This Row],[GroupByKey]])*OutputTable[RecordedValue]))</f>
        <v>0</v>
      </c>
      <c r="P916" s="5" cm="1">
        <f t="array" ref="P916">MAX(IF((OutputTable[GroupByKey]=OutputTable[[#This Row],[GroupByKey]]),(OutputTable[GroupByKey]=OutputTable[[#This Row],[GroupByKey]])*OutputTable[RecordedValue]))</f>
        <v>0</v>
      </c>
    </row>
    <row r="917" spans="1:16" x14ac:dyDescent="0.25">
      <c r="A917" t="s">
        <v>68</v>
      </c>
      <c r="B917" t="s">
        <v>70</v>
      </c>
      <c r="C917">
        <v>16</v>
      </c>
      <c r="D917" t="s">
        <v>112</v>
      </c>
      <c r="E917" t="s">
        <v>113</v>
      </c>
      <c r="F917" t="s">
        <v>73</v>
      </c>
      <c r="G917">
        <v>1.0367434733047101</v>
      </c>
      <c r="H917">
        <v>0</v>
      </c>
      <c r="I91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17" s="5" cm="1">
        <f t="array" ref="J917">MAX(IF((ProjectInfoTable[ProjectName]=OutputTable[[#This Row],[ProjectName]]),(ProjectInfoTable[ProjectName]=OutputTable[[#This Row],[ProjectName]])*ProjectInfoTable[NumberOfReplications]))</f>
        <v>50</v>
      </c>
      <c r="K917" s="5" cm="1">
        <f t="array" ref="K917">IFERROR(AVERAGE(IF((OutputTable[GroupByKey]=OutputTable[[#This Row],[GroupByKey]]),(OutputTable[GroupByKey]=OutputTable[[#This Row],[GroupByKey]])*OutputTable[RecordedValue])),0)</f>
        <v>0.86163700693939471</v>
      </c>
      <c r="L917" s="5" cm="1">
        <f t="array" ref="L917">IFERROR(_xlfn.STDEV.S(IF((OutputTable[GroupByKey]=OutputTable[[#This Row],[GroupByKey]]),(OutputTable[GroupByKey]=OutputTable[[#This Row],[GroupByKey]])*OutputTable[RecordedValue])),0)</f>
        <v>0.40403851079129915</v>
      </c>
      <c r="M917" s="5" cm="1">
        <f t="array" ref="M917">MAX(IF((ProjectInfoTable[ProjectName]=OutputTable[[#This Row],[ProjectName]]),(ProjectInfoTable[ProjectName]=OutputTable[[#This Row],[ProjectName]])*ProjectInfoTable[ConfidenceInterval]))</f>
        <v>0.95</v>
      </c>
      <c r="N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917" s="5" cm="1">
        <f t="array" ref="O917">MIN(IF((OutputTable[GroupByKey]=OutputTable[[#This Row],[GroupByKey]]),(OutputTable[GroupByKey]=OutputTable[[#This Row],[GroupByKey]])*OutputTable[RecordedValue]))</f>
        <v>0.14398486806875099</v>
      </c>
      <c r="P917" s="5" cm="1">
        <f t="array" ref="P917">MAX(IF((OutputTable[GroupByKey]=OutputTable[[#This Row],[GroupByKey]]),(OutputTable[GroupByKey]=OutputTable[[#This Row],[GroupByKey]])*OutputTable[RecordedValue]))</f>
        <v>2.0851264921370101</v>
      </c>
    </row>
    <row r="918" spans="1:16" x14ac:dyDescent="0.25">
      <c r="A918" t="s">
        <v>68</v>
      </c>
      <c r="B918" t="s">
        <v>70</v>
      </c>
      <c r="C918">
        <v>16</v>
      </c>
      <c r="D918" t="s">
        <v>114</v>
      </c>
      <c r="E918" t="s">
        <v>115</v>
      </c>
      <c r="F918" t="s">
        <v>73</v>
      </c>
      <c r="G918">
        <v>62.204608398282801</v>
      </c>
      <c r="H918">
        <v>0</v>
      </c>
      <c r="I91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18" s="5" cm="1">
        <f t="array" ref="J918">MAX(IF((ProjectInfoTable[ProjectName]=OutputTable[[#This Row],[ProjectName]]),(ProjectInfoTable[ProjectName]=OutputTable[[#This Row],[ProjectName]])*ProjectInfoTable[NumberOfReplications]))</f>
        <v>50</v>
      </c>
      <c r="K918" s="5" cm="1">
        <f t="array" ref="K918">IFERROR(AVERAGE(IF((OutputTable[GroupByKey]=OutputTable[[#This Row],[GroupByKey]]),(OutputTable[GroupByKey]=OutputTable[[#This Row],[GroupByKey]])*OutputTable[RecordedValue])),0)</f>
        <v>51.698220416363682</v>
      </c>
      <c r="L918" s="5" cm="1">
        <f t="array" ref="L918">IFERROR(_xlfn.STDEV.S(IF((OutputTable[GroupByKey]=OutputTable[[#This Row],[GroupByKey]]),(OutputTable[GroupByKey]=OutputTable[[#This Row],[GroupByKey]])*OutputTable[RecordedValue])),0)</f>
        <v>24.242310647477964</v>
      </c>
      <c r="M918" s="5" cm="1">
        <f t="array" ref="M918">MAX(IF((ProjectInfoTable[ProjectName]=OutputTable[[#This Row],[ProjectName]]),(ProjectInfoTable[ProjectName]=OutputTable[[#This Row],[ProjectName]])*ProjectInfoTable[ConfidenceInterval]))</f>
        <v>0.95</v>
      </c>
      <c r="N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918" s="5" cm="1">
        <f t="array" ref="O918">MIN(IF((OutputTable[GroupByKey]=OutputTable[[#This Row],[GroupByKey]]),(OutputTable[GroupByKey]=OutputTable[[#This Row],[GroupByKey]])*OutputTable[RecordedValue]))</f>
        <v>8.63909208412508</v>
      </c>
      <c r="P918" s="5" cm="1">
        <f t="array" ref="P918">MAX(IF((OutputTable[GroupByKey]=OutputTable[[#This Row],[GroupByKey]]),(OutputTable[GroupByKey]=OutputTable[[#This Row],[GroupByKey]])*OutputTable[RecordedValue]))</f>
        <v>125.107589528221</v>
      </c>
    </row>
    <row r="919" spans="1:16" x14ac:dyDescent="0.25">
      <c r="A919" t="s">
        <v>68</v>
      </c>
      <c r="B919" t="s">
        <v>70</v>
      </c>
      <c r="C919">
        <v>16</v>
      </c>
      <c r="D919" t="s">
        <v>116</v>
      </c>
      <c r="E919" t="s">
        <v>117</v>
      </c>
      <c r="F919" t="s">
        <v>73</v>
      </c>
      <c r="G919">
        <v>0</v>
      </c>
      <c r="H919">
        <v>0</v>
      </c>
      <c r="I91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19" s="5" cm="1">
        <f t="array" ref="J919">MAX(IF((ProjectInfoTable[ProjectName]=OutputTable[[#This Row],[ProjectName]]),(ProjectInfoTable[ProjectName]=OutputTable[[#This Row],[ProjectName]])*ProjectInfoTable[NumberOfReplications]))</f>
        <v>50</v>
      </c>
      <c r="K919" s="5" cm="1">
        <f t="array" ref="K919">IFERROR(AVERAGE(IF((OutputTable[GroupByKey]=OutputTable[[#This Row],[GroupByKey]]),(OutputTable[GroupByKey]=OutputTable[[#This Row],[GroupByKey]])*OutputTable[RecordedValue])),0)</f>
        <v>0</v>
      </c>
      <c r="L919" s="5" cm="1">
        <f t="array" ref="L919">IFERROR(_xlfn.STDEV.S(IF((OutputTable[GroupByKey]=OutputTable[[#This Row],[GroupByKey]]),(OutputTable[GroupByKey]=OutputTable[[#This Row],[GroupByKey]])*OutputTable[RecordedValue])),0)</f>
        <v>0</v>
      </c>
      <c r="M919" s="5" cm="1">
        <f t="array" ref="M919">MAX(IF((ProjectInfoTable[ProjectName]=OutputTable[[#This Row],[ProjectName]]),(ProjectInfoTable[ProjectName]=OutputTable[[#This Row],[ProjectName]])*ProjectInfoTable[ConfidenceInterval]))</f>
        <v>0.95</v>
      </c>
      <c r="N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9" s="5" cm="1">
        <f t="array" ref="O919">MIN(IF((OutputTable[GroupByKey]=OutputTable[[#This Row],[GroupByKey]]),(OutputTable[GroupByKey]=OutputTable[[#This Row],[GroupByKey]])*OutputTable[RecordedValue]))</f>
        <v>0</v>
      </c>
      <c r="P919" s="5" cm="1">
        <f t="array" ref="P919">MAX(IF((OutputTable[GroupByKey]=OutputTable[[#This Row],[GroupByKey]]),(OutputTable[GroupByKey]=OutputTable[[#This Row],[GroupByKey]])*OutputTable[RecordedValue]))</f>
        <v>0</v>
      </c>
    </row>
    <row r="920" spans="1:16" x14ac:dyDescent="0.25">
      <c r="A920" t="s">
        <v>68</v>
      </c>
      <c r="B920" t="s">
        <v>70</v>
      </c>
      <c r="C920">
        <v>16</v>
      </c>
      <c r="D920" t="s">
        <v>118</v>
      </c>
      <c r="E920" t="s">
        <v>119</v>
      </c>
      <c r="F920" t="s">
        <v>73</v>
      </c>
      <c r="G920">
        <v>10.5477375368023</v>
      </c>
      <c r="H920">
        <v>0</v>
      </c>
      <c r="I92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20" s="5" cm="1">
        <f t="array" ref="J920">MAX(IF((ProjectInfoTable[ProjectName]=OutputTable[[#This Row],[ProjectName]]),(ProjectInfoTable[ProjectName]=OutputTable[[#This Row],[ProjectName]])*ProjectInfoTable[NumberOfReplications]))</f>
        <v>50</v>
      </c>
      <c r="K920" s="5" cm="1">
        <f t="array" ref="K920">IFERROR(AVERAGE(IF((OutputTable[GroupByKey]=OutputTable[[#This Row],[GroupByKey]]),(OutputTable[GroupByKey]=OutputTable[[#This Row],[GroupByKey]])*OutputTable[RecordedValue])),0)</f>
        <v>13.164009358024151</v>
      </c>
      <c r="L920" s="5" cm="1">
        <f t="array" ref="L920">IFERROR(_xlfn.STDEV.S(IF((OutputTable[GroupByKey]=OutputTable[[#This Row],[GroupByKey]]),(OutputTable[GroupByKey]=OutputTable[[#This Row],[GroupByKey]])*OutputTable[RecordedValue])),0)</f>
        <v>23.71645868098383</v>
      </c>
      <c r="M920" s="5" cm="1">
        <f t="array" ref="M920">MAX(IF((ProjectInfoTable[ProjectName]=OutputTable[[#This Row],[ProjectName]]),(ProjectInfoTable[ProjectName]=OutputTable[[#This Row],[ProjectName]])*ProjectInfoTable[ConfidenceInterval]))</f>
        <v>0.95</v>
      </c>
      <c r="N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920" s="5" cm="1">
        <f t="array" ref="O920">MIN(IF((OutputTable[GroupByKey]=OutputTable[[#This Row],[GroupByKey]]),(OutputTable[GroupByKey]=OutputTable[[#This Row],[GroupByKey]])*OutputTable[RecordedValue]))</f>
        <v>0</v>
      </c>
      <c r="P920" s="5" cm="1">
        <f t="array" ref="P920">MAX(IF((OutputTable[GroupByKey]=OutputTable[[#This Row],[GroupByKey]]),(OutputTable[GroupByKey]=OutputTable[[#This Row],[GroupByKey]])*OutputTable[RecordedValue]))</f>
        <v>143.511038213799</v>
      </c>
    </row>
    <row r="921" spans="1:16" x14ac:dyDescent="0.25">
      <c r="A921" t="s">
        <v>68</v>
      </c>
      <c r="B921" t="s">
        <v>70</v>
      </c>
      <c r="C921">
        <v>16</v>
      </c>
      <c r="D921" t="s">
        <v>120</v>
      </c>
      <c r="E921" t="s">
        <v>121</v>
      </c>
      <c r="F921" t="s">
        <v>73</v>
      </c>
      <c r="G921">
        <v>11</v>
      </c>
      <c r="H921">
        <v>0</v>
      </c>
      <c r="I92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21" s="5" cm="1">
        <f t="array" ref="J921">MAX(IF((ProjectInfoTable[ProjectName]=OutputTable[[#This Row],[ProjectName]]),(ProjectInfoTable[ProjectName]=OutputTable[[#This Row],[ProjectName]])*ProjectInfoTable[NumberOfReplications]))</f>
        <v>50</v>
      </c>
      <c r="K921" s="5" cm="1">
        <f t="array" ref="K921">IFERROR(AVERAGE(IF((OutputTable[GroupByKey]=OutputTable[[#This Row],[GroupByKey]]),(OutputTable[GroupByKey]=OutputTable[[#This Row],[GroupByKey]])*OutputTable[RecordedValue])),0)</f>
        <v>9.74</v>
      </c>
      <c r="L921" s="5" cm="1">
        <f t="array" ref="L921">IFERROR(_xlfn.STDEV.S(IF((OutputTable[GroupByKey]=OutputTable[[#This Row],[GroupByKey]]),(OutputTable[GroupByKey]=OutputTable[[#This Row],[GroupByKey]])*OutputTable[RecordedValue])),0)</f>
        <v>3.3430402880233041</v>
      </c>
      <c r="M921" s="5" cm="1">
        <f t="array" ref="M921">MAX(IF((ProjectInfoTable[ProjectName]=OutputTable[[#This Row],[ProjectName]]),(ProjectInfoTable[ProjectName]=OutputTable[[#This Row],[ProjectName]])*ProjectInfoTable[ConfidenceInterval]))</f>
        <v>0.95</v>
      </c>
      <c r="N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921" s="5" cm="1">
        <f t="array" ref="O921">MIN(IF((OutputTable[GroupByKey]=OutputTable[[#This Row],[GroupByKey]]),(OutputTable[GroupByKey]=OutputTable[[#This Row],[GroupByKey]])*OutputTable[RecordedValue]))</f>
        <v>4</v>
      </c>
      <c r="P921" s="5" cm="1">
        <f t="array" ref="P921">MAX(IF((OutputTable[GroupByKey]=OutputTable[[#This Row],[GroupByKey]]),(OutputTable[GroupByKey]=OutputTable[[#This Row],[GroupByKey]])*OutputTable[RecordedValue]))</f>
        <v>18</v>
      </c>
    </row>
    <row r="922" spans="1:16" x14ac:dyDescent="0.25">
      <c r="A922" t="s">
        <v>68</v>
      </c>
      <c r="B922" t="s">
        <v>70</v>
      </c>
      <c r="C922">
        <v>16</v>
      </c>
      <c r="D922" t="s">
        <v>122</v>
      </c>
      <c r="E922" t="s">
        <v>123</v>
      </c>
      <c r="F922" t="s">
        <v>73</v>
      </c>
      <c r="G922">
        <v>11</v>
      </c>
      <c r="H922">
        <v>0</v>
      </c>
      <c r="I92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22" s="5" cm="1">
        <f t="array" ref="J922">MAX(IF((ProjectInfoTable[ProjectName]=OutputTable[[#This Row],[ProjectName]]),(ProjectInfoTable[ProjectName]=OutputTable[[#This Row],[ProjectName]])*ProjectInfoTable[NumberOfReplications]))</f>
        <v>50</v>
      </c>
      <c r="K922" s="5" cm="1">
        <f t="array" ref="K922">IFERROR(AVERAGE(IF((OutputTable[GroupByKey]=OutputTable[[#This Row],[GroupByKey]]),(OutputTable[GroupByKey]=OutputTable[[#This Row],[GroupByKey]])*OutputTable[RecordedValue])),0)</f>
        <v>9.6199999999999992</v>
      </c>
      <c r="L922" s="5" cm="1">
        <f t="array" ref="L922">IFERROR(_xlfn.STDEV.S(IF((OutputTable[GroupByKey]=OutputTable[[#This Row],[GroupByKey]]),(OutputTable[GroupByKey]=OutputTable[[#This Row],[GroupByKey]])*OutputTable[RecordedValue])),0)</f>
        <v>3.3557139816335075</v>
      </c>
      <c r="M922" s="5" cm="1">
        <f t="array" ref="M922">MAX(IF((ProjectInfoTable[ProjectName]=OutputTable[[#This Row],[ProjectName]]),(ProjectInfoTable[ProjectName]=OutputTable[[#This Row],[ProjectName]])*ProjectInfoTable[ConfidenceInterval]))</f>
        <v>0.95</v>
      </c>
      <c r="N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922" s="5" cm="1">
        <f t="array" ref="O922">MIN(IF((OutputTable[GroupByKey]=OutputTable[[#This Row],[GroupByKey]]),(OutputTable[GroupByKey]=OutputTable[[#This Row],[GroupByKey]])*OutputTable[RecordedValue]))</f>
        <v>4</v>
      </c>
      <c r="P922" s="5" cm="1">
        <f t="array" ref="P922">MAX(IF((OutputTable[GroupByKey]=OutputTable[[#This Row],[GroupByKey]]),(OutputTable[GroupByKey]=OutputTable[[#This Row],[GroupByKey]])*OutputTable[RecordedValue]))</f>
        <v>18</v>
      </c>
    </row>
    <row r="923" spans="1:16" x14ac:dyDescent="0.25">
      <c r="A923" t="s">
        <v>68</v>
      </c>
      <c r="B923" t="s">
        <v>70</v>
      </c>
      <c r="C923">
        <v>16</v>
      </c>
      <c r="D923" t="s">
        <v>124</v>
      </c>
      <c r="E923" t="s">
        <v>125</v>
      </c>
      <c r="F923" t="s">
        <v>73</v>
      </c>
      <c r="G923">
        <v>1.0367434733047101</v>
      </c>
      <c r="H923">
        <v>0</v>
      </c>
      <c r="I92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23" s="5" cm="1">
        <f t="array" ref="J923">MAX(IF((ProjectInfoTable[ProjectName]=OutputTable[[#This Row],[ProjectName]]),(ProjectInfoTable[ProjectName]=OutputTable[[#This Row],[ProjectName]])*ProjectInfoTable[NumberOfReplications]))</f>
        <v>50</v>
      </c>
      <c r="K923" s="5" cm="1">
        <f t="array" ref="K923">IFERROR(AVERAGE(IF((OutputTable[GroupByKey]=OutputTable[[#This Row],[GroupByKey]]),(OutputTable[GroupByKey]=OutputTable[[#This Row],[GroupByKey]])*OutputTable[RecordedValue])),0)</f>
        <v>0.86163700693939471</v>
      </c>
      <c r="L923" s="5" cm="1">
        <f t="array" ref="L923">IFERROR(_xlfn.STDEV.S(IF((OutputTable[GroupByKey]=OutputTable[[#This Row],[GroupByKey]]),(OutputTable[GroupByKey]=OutputTable[[#This Row],[GroupByKey]])*OutputTable[RecordedValue])),0)</f>
        <v>0.40403851079129915</v>
      </c>
      <c r="M923" s="5" cm="1">
        <f t="array" ref="M923">MAX(IF((ProjectInfoTable[ProjectName]=OutputTable[[#This Row],[ProjectName]]),(ProjectInfoTable[ProjectName]=OutputTable[[#This Row],[ProjectName]])*ProjectInfoTable[ConfidenceInterval]))</f>
        <v>0.95</v>
      </c>
      <c r="N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923" s="5" cm="1">
        <f t="array" ref="O923">MIN(IF((OutputTable[GroupByKey]=OutputTable[[#This Row],[GroupByKey]]),(OutputTable[GroupByKey]=OutputTable[[#This Row],[GroupByKey]])*OutputTable[RecordedValue]))</f>
        <v>0.14398486806875099</v>
      </c>
      <c r="P923" s="5" cm="1">
        <f t="array" ref="P923">MAX(IF((OutputTable[GroupByKey]=OutputTable[[#This Row],[GroupByKey]]),(OutputTable[GroupByKey]=OutputTable[[#This Row],[GroupByKey]])*OutputTable[RecordedValue]))</f>
        <v>2.0851264921370101</v>
      </c>
    </row>
    <row r="924" spans="1:16" x14ac:dyDescent="0.25">
      <c r="A924" t="s">
        <v>68</v>
      </c>
      <c r="B924" t="s">
        <v>70</v>
      </c>
      <c r="C924">
        <v>16</v>
      </c>
      <c r="D924" t="s">
        <v>126</v>
      </c>
      <c r="E924" t="s">
        <v>127</v>
      </c>
      <c r="F924" t="s">
        <v>73</v>
      </c>
      <c r="G924">
        <v>72.752345935085003</v>
      </c>
      <c r="H924">
        <v>0</v>
      </c>
      <c r="I92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24" s="5" cm="1">
        <f t="array" ref="J924">MAX(IF((ProjectInfoTable[ProjectName]=OutputTable[[#This Row],[ProjectName]]),(ProjectInfoTable[ProjectName]=OutputTable[[#This Row],[ProjectName]])*ProjectInfoTable[NumberOfReplications]))</f>
        <v>50</v>
      </c>
      <c r="K924" s="5" cm="1">
        <f t="array" ref="K924">IFERROR(AVERAGE(IF((OutputTable[GroupByKey]=OutputTable[[#This Row],[GroupByKey]]),(OutputTable[GroupByKey]=OutputTable[[#This Row],[GroupByKey]])*OutputTable[RecordedValue])),0)</f>
        <v>64.862229774387828</v>
      </c>
      <c r="L924" s="5" cm="1">
        <f t="array" ref="L924">IFERROR(_xlfn.STDEV.S(IF((OutputTable[GroupByKey]=OutputTable[[#This Row],[GroupByKey]]),(OutputTable[GroupByKey]=OutputTable[[#This Row],[GroupByKey]])*OutputTable[RecordedValue])),0)</f>
        <v>42.021678663543447</v>
      </c>
      <c r="M924" s="5" cm="1">
        <f t="array" ref="M924">MAX(IF((ProjectInfoTable[ProjectName]=OutputTable[[#This Row],[ProjectName]]),(ProjectInfoTable[ProjectName]=OutputTable[[#This Row],[ProjectName]])*ProjectInfoTable[ConfidenceInterval]))</f>
        <v>0.95</v>
      </c>
      <c r="N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924" s="5" cm="1">
        <f t="array" ref="O924">MIN(IF((OutputTable[GroupByKey]=OutputTable[[#This Row],[GroupByKey]]),(OutputTable[GroupByKey]=OutputTable[[#This Row],[GroupByKey]])*OutputTable[RecordedValue]))</f>
        <v>12.5350884709043</v>
      </c>
      <c r="P924" s="5" cm="1">
        <f t="array" ref="P924">MAX(IF((OutputTable[GroupByKey]=OutputTable[[#This Row],[GroupByKey]]),(OutputTable[GroupByKey]=OutputTable[[#This Row],[GroupByKey]])*OutputTable[RecordedValue]))</f>
        <v>268.61862774202001</v>
      </c>
    </row>
    <row r="925" spans="1:16" x14ac:dyDescent="0.25">
      <c r="A925" t="s">
        <v>68</v>
      </c>
      <c r="B925" t="s">
        <v>70</v>
      </c>
      <c r="C925">
        <v>16</v>
      </c>
      <c r="D925" t="s">
        <v>128</v>
      </c>
      <c r="E925" t="s">
        <v>86</v>
      </c>
      <c r="F925" t="s">
        <v>129</v>
      </c>
      <c r="G925">
        <v>0</v>
      </c>
      <c r="H925">
        <v>0</v>
      </c>
      <c r="I92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25" s="5" cm="1">
        <f t="array" ref="J925">MAX(IF((ProjectInfoTable[ProjectName]=OutputTable[[#This Row],[ProjectName]]),(ProjectInfoTable[ProjectName]=OutputTable[[#This Row],[ProjectName]])*ProjectInfoTable[NumberOfReplications]))</f>
        <v>50</v>
      </c>
      <c r="K925" s="5" cm="1">
        <f t="array" ref="K925">IFERROR(AVERAGE(IF((OutputTable[GroupByKey]=OutputTable[[#This Row],[GroupByKey]]),(OutputTable[GroupByKey]=OutputTable[[#This Row],[GroupByKey]])*OutputTable[RecordedValue])),0)</f>
        <v>0</v>
      </c>
      <c r="L925" s="5" cm="1">
        <f t="array" ref="L925">IFERROR(_xlfn.STDEV.S(IF((OutputTable[GroupByKey]=OutputTable[[#This Row],[GroupByKey]]),(OutputTable[GroupByKey]=OutputTable[[#This Row],[GroupByKey]])*OutputTable[RecordedValue])),0)</f>
        <v>0</v>
      </c>
      <c r="M925" s="5" cm="1">
        <f t="array" ref="M925">MAX(IF((ProjectInfoTable[ProjectName]=OutputTable[[#This Row],[ProjectName]]),(ProjectInfoTable[ProjectName]=OutputTable[[#This Row],[ProjectName]])*ProjectInfoTable[ConfidenceInterval]))</f>
        <v>0.95</v>
      </c>
      <c r="N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5" s="5" cm="1">
        <f t="array" ref="O925">MIN(IF((OutputTable[GroupByKey]=OutputTable[[#This Row],[GroupByKey]]),(OutputTable[GroupByKey]=OutputTable[[#This Row],[GroupByKey]])*OutputTable[RecordedValue]))</f>
        <v>0</v>
      </c>
      <c r="P925" s="5" cm="1">
        <f t="array" ref="P925">MAX(IF((OutputTable[GroupByKey]=OutputTable[[#This Row],[GroupByKey]]),(OutputTable[GroupByKey]=OutputTable[[#This Row],[GroupByKey]])*OutputTable[RecordedValue]))</f>
        <v>0</v>
      </c>
    </row>
    <row r="926" spans="1:16" x14ac:dyDescent="0.25">
      <c r="A926" t="s">
        <v>68</v>
      </c>
      <c r="B926" t="s">
        <v>70</v>
      </c>
      <c r="C926">
        <v>16</v>
      </c>
      <c r="D926" t="s">
        <v>130</v>
      </c>
      <c r="E926" t="s">
        <v>89</v>
      </c>
      <c r="F926" t="s">
        <v>129</v>
      </c>
      <c r="G926">
        <v>0</v>
      </c>
      <c r="H926">
        <v>0</v>
      </c>
      <c r="I92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26" s="5" cm="1">
        <f t="array" ref="J926">MAX(IF((ProjectInfoTable[ProjectName]=OutputTable[[#This Row],[ProjectName]]),(ProjectInfoTable[ProjectName]=OutputTable[[#This Row],[ProjectName]])*ProjectInfoTable[NumberOfReplications]))</f>
        <v>50</v>
      </c>
      <c r="K926" s="5" cm="1">
        <f t="array" ref="K926">IFERROR(AVERAGE(IF((OutputTable[GroupByKey]=OutputTable[[#This Row],[GroupByKey]]),(OutputTable[GroupByKey]=OutputTable[[#This Row],[GroupByKey]])*OutputTable[RecordedValue])),0)</f>
        <v>0</v>
      </c>
      <c r="L926" s="5" cm="1">
        <f t="array" ref="L926">IFERROR(_xlfn.STDEV.S(IF((OutputTable[GroupByKey]=OutputTable[[#This Row],[GroupByKey]]),(OutputTable[GroupByKey]=OutputTable[[#This Row],[GroupByKey]])*OutputTable[RecordedValue])),0)</f>
        <v>0</v>
      </c>
      <c r="M926" s="5" cm="1">
        <f t="array" ref="M926">MAX(IF((ProjectInfoTable[ProjectName]=OutputTable[[#This Row],[ProjectName]]),(ProjectInfoTable[ProjectName]=OutputTable[[#This Row],[ProjectName]])*ProjectInfoTable[ConfidenceInterval]))</f>
        <v>0.95</v>
      </c>
      <c r="N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6" s="5" cm="1">
        <f t="array" ref="O926">MIN(IF((OutputTable[GroupByKey]=OutputTable[[#This Row],[GroupByKey]]),(OutputTable[GroupByKey]=OutputTable[[#This Row],[GroupByKey]])*OutputTable[RecordedValue]))</f>
        <v>0</v>
      </c>
      <c r="P926" s="5" cm="1">
        <f t="array" ref="P926">MAX(IF((OutputTable[GroupByKey]=OutputTable[[#This Row],[GroupByKey]]),(OutputTable[GroupByKey]=OutputTable[[#This Row],[GroupByKey]])*OutputTable[RecordedValue]))</f>
        <v>0</v>
      </c>
    </row>
    <row r="927" spans="1:16" x14ac:dyDescent="0.25">
      <c r="A927" t="s">
        <v>68</v>
      </c>
      <c r="B927" t="s">
        <v>70</v>
      </c>
      <c r="C927">
        <v>16</v>
      </c>
      <c r="D927" t="s">
        <v>131</v>
      </c>
      <c r="E927" t="s">
        <v>91</v>
      </c>
      <c r="F927" t="s">
        <v>129</v>
      </c>
      <c r="G927">
        <v>47.270412898273598</v>
      </c>
      <c r="H927">
        <v>0</v>
      </c>
      <c r="I92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27" s="5" cm="1">
        <f t="array" ref="J927">MAX(IF((ProjectInfoTable[ProjectName]=OutputTable[[#This Row],[ProjectName]]),(ProjectInfoTable[ProjectName]=OutputTable[[#This Row],[ProjectName]])*ProjectInfoTable[NumberOfReplications]))</f>
        <v>50</v>
      </c>
      <c r="K927" s="5" cm="1">
        <f t="array" ref="K927">IFERROR(AVERAGE(IF((OutputTable[GroupByKey]=OutputTable[[#This Row],[GroupByKey]]),(OutputTable[GroupByKey]=OutputTable[[#This Row],[GroupByKey]])*OutputTable[RecordedValue])),0)</f>
        <v>47.555766264651346</v>
      </c>
      <c r="L927" s="5" cm="1">
        <f t="array" ref="L927">IFERROR(_xlfn.STDEV.S(IF((OutputTable[GroupByKey]=OutputTable[[#This Row],[GroupByKey]]),(OutputTable[GroupByKey]=OutputTable[[#This Row],[GroupByKey]])*OutputTable[RecordedValue])),0)</f>
        <v>2.7283894207102275</v>
      </c>
      <c r="M927" s="5" cm="1">
        <f t="array" ref="M927">MAX(IF((ProjectInfoTable[ProjectName]=OutputTable[[#This Row],[ProjectName]]),(ProjectInfoTable[ProjectName]=OutputTable[[#This Row],[ProjectName]])*ProjectInfoTable[ConfidenceInterval]))</f>
        <v>0.95</v>
      </c>
      <c r="N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927" s="5" cm="1">
        <f t="array" ref="O927">MIN(IF((OutputTable[GroupByKey]=OutputTable[[#This Row],[GroupByKey]]),(OutputTable[GroupByKey]=OutputTable[[#This Row],[GroupByKey]])*OutputTable[RecordedValue]))</f>
        <v>42.116143251013803</v>
      </c>
      <c r="P927" s="5" cm="1">
        <f t="array" ref="P927">MAX(IF((OutputTable[GroupByKey]=OutputTable[[#This Row],[GroupByKey]]),(OutputTable[GroupByKey]=OutputTable[[#This Row],[GroupByKey]])*OutputTable[RecordedValue]))</f>
        <v>55.7665547747551</v>
      </c>
    </row>
    <row r="928" spans="1:16" x14ac:dyDescent="0.25">
      <c r="A928" t="s">
        <v>68</v>
      </c>
      <c r="B928" t="s">
        <v>70</v>
      </c>
      <c r="C928">
        <v>16</v>
      </c>
      <c r="D928" t="s">
        <v>132</v>
      </c>
      <c r="E928" t="s">
        <v>133</v>
      </c>
      <c r="F928" t="s">
        <v>129</v>
      </c>
      <c r="G928">
        <v>0</v>
      </c>
      <c r="H928">
        <v>0</v>
      </c>
      <c r="I92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28" s="5" cm="1">
        <f t="array" ref="J928">MAX(IF((ProjectInfoTable[ProjectName]=OutputTable[[#This Row],[ProjectName]]),(ProjectInfoTable[ProjectName]=OutputTable[[#This Row],[ProjectName]])*ProjectInfoTable[NumberOfReplications]))</f>
        <v>50</v>
      </c>
      <c r="K928" s="5" cm="1">
        <f t="array" ref="K928">IFERROR(AVERAGE(IF((OutputTable[GroupByKey]=OutputTable[[#This Row],[GroupByKey]]),(OutputTable[GroupByKey]=OutputTable[[#This Row],[GroupByKey]])*OutputTable[RecordedValue])),0)</f>
        <v>0</v>
      </c>
      <c r="L928" s="5" cm="1">
        <f t="array" ref="L928">IFERROR(_xlfn.STDEV.S(IF((OutputTable[GroupByKey]=OutputTable[[#This Row],[GroupByKey]]),(OutputTable[GroupByKey]=OutputTable[[#This Row],[GroupByKey]])*OutputTable[RecordedValue])),0)</f>
        <v>0</v>
      </c>
      <c r="M928" s="5" cm="1">
        <f t="array" ref="M928">MAX(IF((ProjectInfoTable[ProjectName]=OutputTable[[#This Row],[ProjectName]]),(ProjectInfoTable[ProjectName]=OutputTable[[#This Row],[ProjectName]])*ProjectInfoTable[ConfidenceInterval]))</f>
        <v>0.95</v>
      </c>
      <c r="N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8" s="5" cm="1">
        <f t="array" ref="O928">MIN(IF((OutputTable[GroupByKey]=OutputTable[[#This Row],[GroupByKey]]),(OutputTable[GroupByKey]=OutputTable[[#This Row],[GroupByKey]])*OutputTable[RecordedValue]))</f>
        <v>0</v>
      </c>
      <c r="P928" s="5" cm="1">
        <f t="array" ref="P928">MAX(IF((OutputTable[GroupByKey]=OutputTable[[#This Row],[GroupByKey]]),(OutputTable[GroupByKey]=OutputTable[[#This Row],[GroupByKey]])*OutputTable[RecordedValue]))</f>
        <v>0</v>
      </c>
    </row>
    <row r="929" spans="1:16" x14ac:dyDescent="0.25">
      <c r="A929" t="s">
        <v>68</v>
      </c>
      <c r="B929" t="s">
        <v>70</v>
      </c>
      <c r="C929">
        <v>16</v>
      </c>
      <c r="D929" t="s">
        <v>134</v>
      </c>
      <c r="E929" t="s">
        <v>95</v>
      </c>
      <c r="F929" t="s">
        <v>129</v>
      </c>
      <c r="G929">
        <v>47.270412898273598</v>
      </c>
      <c r="H929">
        <v>0</v>
      </c>
      <c r="I929" s="5" t="str">
        <f>OutputTable[[#This Row],[ProjectName]]&amp;OutputTable[[#This Row],[Name]]&amp;OutputTable[[#This Row],[Type]]&amp;OutputTable[[#This Row],[Source]]</f>
        <v>Airport Security AnalysisAll Entities.VACostVA CostSystem</v>
      </c>
      <c r="J929" s="5" cm="1">
        <f t="array" ref="J929">MAX(IF((ProjectInfoTable[ProjectName]=OutputTable[[#This Row],[ProjectName]]),(ProjectInfoTable[ProjectName]=OutputTable[[#This Row],[ProjectName]])*ProjectInfoTable[NumberOfReplications]))</f>
        <v>50</v>
      </c>
      <c r="K929" s="5" cm="1">
        <f t="array" ref="K929">IFERROR(AVERAGE(IF((OutputTable[GroupByKey]=OutputTable[[#This Row],[GroupByKey]]),(OutputTable[GroupByKey]=OutputTable[[#This Row],[GroupByKey]])*OutputTable[RecordedValue])),0)</f>
        <v>47.555766264651346</v>
      </c>
      <c r="L929" s="5" cm="1">
        <f t="array" ref="L929">IFERROR(_xlfn.STDEV.S(IF((OutputTable[GroupByKey]=OutputTable[[#This Row],[GroupByKey]]),(OutputTable[GroupByKey]=OutputTable[[#This Row],[GroupByKey]])*OutputTable[RecordedValue])),0)</f>
        <v>2.7283894207102275</v>
      </c>
      <c r="M929" s="5" cm="1">
        <f t="array" ref="M929">MAX(IF((ProjectInfoTable[ProjectName]=OutputTable[[#This Row],[ProjectName]]),(ProjectInfoTable[ProjectName]=OutputTable[[#This Row],[ProjectName]])*ProjectInfoTable[ConfidenceInterval]))</f>
        <v>0.95</v>
      </c>
      <c r="N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929" s="5" cm="1">
        <f t="array" ref="O929">MIN(IF((OutputTable[GroupByKey]=OutputTable[[#This Row],[GroupByKey]]),(OutputTable[GroupByKey]=OutputTable[[#This Row],[GroupByKey]])*OutputTable[RecordedValue]))</f>
        <v>42.116143251013803</v>
      </c>
      <c r="P929" s="5" cm="1">
        <f t="array" ref="P929">MAX(IF((OutputTable[GroupByKey]=OutputTable[[#This Row],[GroupByKey]]),(OutputTable[GroupByKey]=OutputTable[[#This Row],[GroupByKey]])*OutputTable[RecordedValue]))</f>
        <v>55.7665547747551</v>
      </c>
    </row>
    <row r="930" spans="1:16" x14ac:dyDescent="0.25">
      <c r="A930" t="s">
        <v>68</v>
      </c>
      <c r="B930" t="s">
        <v>70</v>
      </c>
      <c r="C930">
        <v>16</v>
      </c>
      <c r="D930" t="s">
        <v>135</v>
      </c>
      <c r="E930" t="s">
        <v>97</v>
      </c>
      <c r="F930" t="s">
        <v>129</v>
      </c>
      <c r="G930">
        <v>0</v>
      </c>
      <c r="H930">
        <v>0</v>
      </c>
      <c r="I93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30" s="5" cm="1">
        <f t="array" ref="J930">MAX(IF((ProjectInfoTable[ProjectName]=OutputTable[[#This Row],[ProjectName]]),(ProjectInfoTable[ProjectName]=OutputTable[[#This Row],[ProjectName]])*ProjectInfoTable[NumberOfReplications]))</f>
        <v>50</v>
      </c>
      <c r="K930" s="5" cm="1">
        <f t="array" ref="K930">IFERROR(AVERAGE(IF((OutputTable[GroupByKey]=OutputTable[[#This Row],[GroupByKey]]),(OutputTable[GroupByKey]=OutputTable[[#This Row],[GroupByKey]])*OutputTable[RecordedValue])),0)</f>
        <v>0</v>
      </c>
      <c r="L930" s="5" cm="1">
        <f t="array" ref="L930">IFERROR(_xlfn.STDEV.S(IF((OutputTable[GroupByKey]=OutputTable[[#This Row],[GroupByKey]]),(OutputTable[GroupByKey]=OutputTable[[#This Row],[GroupByKey]])*OutputTable[RecordedValue])),0)</f>
        <v>0</v>
      </c>
      <c r="M930" s="5" cm="1">
        <f t="array" ref="M930">MAX(IF((ProjectInfoTable[ProjectName]=OutputTable[[#This Row],[ProjectName]]),(ProjectInfoTable[ProjectName]=OutputTable[[#This Row],[ProjectName]])*ProjectInfoTable[ConfidenceInterval]))</f>
        <v>0.95</v>
      </c>
      <c r="N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0" s="5" cm="1">
        <f t="array" ref="O930">MIN(IF((OutputTable[GroupByKey]=OutputTable[[#This Row],[GroupByKey]]),(OutputTable[GroupByKey]=OutputTable[[#This Row],[GroupByKey]])*OutputTable[RecordedValue]))</f>
        <v>0</v>
      </c>
      <c r="P930" s="5" cm="1">
        <f t="array" ref="P930">MAX(IF((OutputTable[GroupByKey]=OutputTable[[#This Row],[GroupByKey]]),(OutputTable[GroupByKey]=OutputTable[[#This Row],[GroupByKey]])*OutputTable[RecordedValue]))</f>
        <v>0</v>
      </c>
    </row>
    <row r="931" spans="1:16" x14ac:dyDescent="0.25">
      <c r="A931" t="s">
        <v>68</v>
      </c>
      <c r="B931" t="s">
        <v>70</v>
      </c>
      <c r="C931">
        <v>16</v>
      </c>
      <c r="D931" t="s">
        <v>136</v>
      </c>
      <c r="E931" t="s">
        <v>137</v>
      </c>
      <c r="F931" t="s">
        <v>129</v>
      </c>
      <c r="G931">
        <v>47.270412898273598</v>
      </c>
      <c r="H931">
        <v>0</v>
      </c>
      <c r="I93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31" s="5" cm="1">
        <f t="array" ref="J931">MAX(IF((ProjectInfoTable[ProjectName]=OutputTable[[#This Row],[ProjectName]]),(ProjectInfoTable[ProjectName]=OutputTable[[#This Row],[ProjectName]])*ProjectInfoTable[NumberOfReplications]))</f>
        <v>50</v>
      </c>
      <c r="K931" s="5" cm="1">
        <f t="array" ref="K931">IFERROR(AVERAGE(IF((OutputTable[GroupByKey]=OutputTable[[#This Row],[GroupByKey]]),(OutputTable[GroupByKey]=OutputTable[[#This Row],[GroupByKey]])*OutputTable[RecordedValue])),0)</f>
        <v>47.555766264651339</v>
      </c>
      <c r="L931" s="5" cm="1">
        <f t="array" ref="L931">IFERROR(_xlfn.STDEV.S(IF((OutputTable[GroupByKey]=OutputTable[[#This Row],[GroupByKey]]),(OutputTable[GroupByKey]=OutputTable[[#This Row],[GroupByKey]])*OutputTable[RecordedValue])),0)</f>
        <v>2.7283894207102439</v>
      </c>
      <c r="M931" s="5" cm="1">
        <f t="array" ref="M931">MAX(IF((ProjectInfoTable[ProjectName]=OutputTable[[#This Row],[ProjectName]]),(ProjectInfoTable[ProjectName]=OutputTable[[#This Row],[ProjectName]])*ProjectInfoTable[ConfidenceInterval]))</f>
        <v>0.95</v>
      </c>
      <c r="N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931" s="5" cm="1">
        <f t="array" ref="O931">MIN(IF((OutputTable[GroupByKey]=OutputTable[[#This Row],[GroupByKey]]),(OutputTable[GroupByKey]=OutputTable[[#This Row],[GroupByKey]])*OutputTable[RecordedValue]))</f>
        <v>42.116143251013703</v>
      </c>
      <c r="P931" s="5" cm="1">
        <f t="array" ref="P931">MAX(IF((OutputTable[GroupByKey]=OutputTable[[#This Row],[GroupByKey]]),(OutputTable[GroupByKey]=OutputTable[[#This Row],[GroupByKey]])*OutputTable[RecordedValue]))</f>
        <v>55.7665547747551</v>
      </c>
    </row>
    <row r="932" spans="1:16" x14ac:dyDescent="0.25">
      <c r="A932" t="s">
        <v>68</v>
      </c>
      <c r="B932" t="s">
        <v>70</v>
      </c>
      <c r="C932">
        <v>16</v>
      </c>
      <c r="D932" t="s">
        <v>138</v>
      </c>
      <c r="E932" t="s">
        <v>139</v>
      </c>
      <c r="F932" t="s">
        <v>129</v>
      </c>
      <c r="G932">
        <v>23.5565415822944</v>
      </c>
      <c r="H932">
        <v>0</v>
      </c>
      <c r="I93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32" s="5" cm="1">
        <f t="array" ref="J932">MAX(IF((ProjectInfoTable[ProjectName]=OutputTable[[#This Row],[ProjectName]]),(ProjectInfoTable[ProjectName]=OutputTable[[#This Row],[ProjectName]])*ProjectInfoTable[NumberOfReplications]))</f>
        <v>50</v>
      </c>
      <c r="K932" s="5" cm="1">
        <f t="array" ref="K932">IFERROR(AVERAGE(IF((OutputTable[GroupByKey]=OutputTable[[#This Row],[GroupByKey]]),(OutputTable[GroupByKey]=OutputTable[[#This Row],[GroupByKey]])*OutputTable[RecordedValue])),0)</f>
        <v>24.153751225057032</v>
      </c>
      <c r="L932" s="5" cm="1">
        <f t="array" ref="L932">IFERROR(_xlfn.STDEV.S(IF((OutputTable[GroupByKey]=OutputTable[[#This Row],[GroupByKey]]),(OutputTable[GroupByKey]=OutputTable[[#This Row],[GroupByKey]])*OutputTable[RecordedValue])),0)</f>
        <v>2.790438932514745</v>
      </c>
      <c r="M932" s="5" cm="1">
        <f t="array" ref="M932">MAX(IF((ProjectInfoTable[ProjectName]=OutputTable[[#This Row],[ProjectName]]),(ProjectInfoTable[ProjectName]=OutputTable[[#This Row],[ProjectName]])*ProjectInfoTable[ConfidenceInterval]))</f>
        <v>0.95</v>
      </c>
      <c r="N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932" s="5" cm="1">
        <f t="array" ref="O932">MIN(IF((OutputTable[GroupByKey]=OutputTable[[#This Row],[GroupByKey]]),(OutputTable[GroupByKey]=OutputTable[[#This Row],[GroupByKey]])*OutputTable[RecordedValue]))</f>
        <v>16.206469520089399</v>
      </c>
      <c r="P932" s="5" cm="1">
        <f t="array" ref="P932">MAX(IF((OutputTable[GroupByKey]=OutputTable[[#This Row],[GroupByKey]]),(OutputTable[GroupByKey]=OutputTable[[#This Row],[GroupByKey]])*OutputTable[RecordedValue]))</f>
        <v>29.8247121613243</v>
      </c>
    </row>
    <row r="933" spans="1:16" x14ac:dyDescent="0.25">
      <c r="A933" t="s">
        <v>68</v>
      </c>
      <c r="B933" t="s">
        <v>70</v>
      </c>
      <c r="C933">
        <v>16</v>
      </c>
      <c r="D933" t="s">
        <v>140</v>
      </c>
      <c r="E933" t="s">
        <v>91</v>
      </c>
      <c r="F933" t="s">
        <v>129</v>
      </c>
      <c r="G933">
        <v>70.826954480567906</v>
      </c>
      <c r="H933">
        <v>0</v>
      </c>
      <c r="I93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33" s="5" cm="1">
        <f t="array" ref="J933">MAX(IF((ProjectInfoTable[ProjectName]=OutputTable[[#This Row],[ProjectName]]),(ProjectInfoTable[ProjectName]=OutputTable[[#This Row],[ProjectName]])*ProjectInfoTable[NumberOfReplications]))</f>
        <v>50</v>
      </c>
      <c r="K933" s="5" cm="1">
        <f t="array" ref="K933">IFERROR(AVERAGE(IF((OutputTable[GroupByKey]=OutputTable[[#This Row],[GroupByKey]]),(OutputTable[GroupByKey]=OutputTable[[#This Row],[GroupByKey]])*OutputTable[RecordedValue])),0)</f>
        <v>71.709517489708347</v>
      </c>
      <c r="L933" s="5" cm="1">
        <f t="array" ref="L933">IFERROR(_xlfn.STDEV.S(IF((OutputTable[GroupByKey]=OutputTable[[#This Row],[GroupByKey]]),(OutputTable[GroupByKey]=OutputTable[[#This Row],[GroupByKey]])*OutputTable[RecordedValue])),0)</f>
        <v>0.25019982121987089</v>
      </c>
      <c r="M933" s="5" cm="1">
        <f t="array" ref="M933">MAX(IF((ProjectInfoTable[ProjectName]=OutputTable[[#This Row],[ProjectName]]),(ProjectInfoTable[ProjectName]=OutputTable[[#This Row],[ProjectName]])*ProjectInfoTable[ConfidenceInterval]))</f>
        <v>0.95</v>
      </c>
      <c r="N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933" s="5" cm="1">
        <f t="array" ref="O933">MIN(IF((OutputTable[GroupByKey]=OutputTable[[#This Row],[GroupByKey]]),(OutputTable[GroupByKey]=OutputTable[[#This Row],[GroupByKey]])*OutputTable[RecordedValue]))</f>
        <v>70.826954480567906</v>
      </c>
      <c r="P933" s="5" cm="1">
        <f t="array" ref="P933">MAX(IF((OutputTable[GroupByKey]=OutputTable[[#This Row],[GroupByKey]]),(OutputTable[GroupByKey]=OutputTable[[#This Row],[GroupByKey]])*OutputTable[RecordedValue]))</f>
        <v>72</v>
      </c>
    </row>
    <row r="934" spans="1:16" x14ac:dyDescent="0.25">
      <c r="A934" t="s">
        <v>68</v>
      </c>
      <c r="B934" t="s">
        <v>70</v>
      </c>
      <c r="C934">
        <v>16</v>
      </c>
      <c r="D934" t="s">
        <v>141</v>
      </c>
      <c r="E934" t="s">
        <v>142</v>
      </c>
      <c r="F934" t="s">
        <v>129</v>
      </c>
      <c r="G934">
        <v>0</v>
      </c>
      <c r="H934">
        <v>0</v>
      </c>
      <c r="I93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34" s="5" cm="1">
        <f t="array" ref="J934">MAX(IF((ProjectInfoTable[ProjectName]=OutputTable[[#This Row],[ProjectName]]),(ProjectInfoTable[ProjectName]=OutputTable[[#This Row],[ProjectName]])*ProjectInfoTable[NumberOfReplications]))</f>
        <v>50</v>
      </c>
      <c r="K934" s="5" cm="1">
        <f t="array" ref="K934">IFERROR(AVERAGE(IF((OutputTable[GroupByKey]=OutputTable[[#This Row],[GroupByKey]]),(OutputTable[GroupByKey]=OutputTable[[#This Row],[GroupByKey]])*OutputTable[RecordedValue])),0)</f>
        <v>0</v>
      </c>
      <c r="L934" s="5" cm="1">
        <f t="array" ref="L934">IFERROR(_xlfn.STDEV.S(IF((OutputTable[GroupByKey]=OutputTable[[#This Row],[GroupByKey]]),(OutputTable[GroupByKey]=OutputTable[[#This Row],[GroupByKey]])*OutputTable[RecordedValue])),0)</f>
        <v>0</v>
      </c>
      <c r="M934" s="5" cm="1">
        <f t="array" ref="M934">MAX(IF((ProjectInfoTable[ProjectName]=OutputTable[[#This Row],[ProjectName]]),(ProjectInfoTable[ProjectName]=OutputTable[[#This Row],[ProjectName]])*ProjectInfoTable[ConfidenceInterval]))</f>
        <v>0.95</v>
      </c>
      <c r="N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4" s="5" cm="1">
        <f t="array" ref="O934">MIN(IF((OutputTable[GroupByKey]=OutputTable[[#This Row],[GroupByKey]]),(OutputTable[GroupByKey]=OutputTable[[#This Row],[GroupByKey]])*OutputTable[RecordedValue]))</f>
        <v>0</v>
      </c>
      <c r="P934" s="5" cm="1">
        <f t="array" ref="P934">MAX(IF((OutputTable[GroupByKey]=OutputTable[[#This Row],[GroupByKey]]),(OutputTable[GroupByKey]=OutputTable[[#This Row],[GroupByKey]])*OutputTable[RecordedValue]))</f>
        <v>0</v>
      </c>
    </row>
    <row r="935" spans="1:16" x14ac:dyDescent="0.25">
      <c r="A935" t="s">
        <v>68</v>
      </c>
      <c r="B935" t="s">
        <v>70</v>
      </c>
      <c r="C935">
        <v>16</v>
      </c>
      <c r="D935" t="s">
        <v>143</v>
      </c>
      <c r="E935" t="s">
        <v>113</v>
      </c>
      <c r="F935" t="s">
        <v>73</v>
      </c>
      <c r="G935">
        <v>8.7028466373531401</v>
      </c>
      <c r="H935">
        <v>0</v>
      </c>
      <c r="I93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35" s="5" cm="1">
        <f t="array" ref="J935">MAX(IF((ProjectInfoTable[ProjectName]=OutputTable[[#This Row],[ProjectName]]),(ProjectInfoTable[ProjectName]=OutputTable[[#This Row],[ProjectName]])*ProjectInfoTable[NumberOfReplications]))</f>
        <v>50</v>
      </c>
      <c r="K935" s="5" cm="1">
        <f t="array" ref="K935">IFERROR(AVERAGE(IF((OutputTable[GroupByKey]=OutputTable[[#This Row],[GroupByKey]]),(OutputTable[GroupByKey]=OutputTable[[#This Row],[GroupByKey]])*OutputTable[RecordedValue])),0)</f>
        <v>8.9631102244031808</v>
      </c>
      <c r="L935" s="5" cm="1">
        <f t="array" ref="L935">IFERROR(_xlfn.STDEV.S(IF((OutputTable[GroupByKey]=OutputTable[[#This Row],[GroupByKey]]),(OutputTable[GroupByKey]=OutputTable[[#This Row],[GroupByKey]])*OutputTable[RecordedValue])),0)</f>
        <v>0.49581158155018401</v>
      </c>
      <c r="M935" s="5" cm="1">
        <f t="array" ref="M935">MAX(IF((ProjectInfoTable[ProjectName]=OutputTable[[#This Row],[ProjectName]]),(ProjectInfoTable[ProjectName]=OutputTable[[#This Row],[ProjectName]])*ProjectInfoTable[ConfidenceInterval]))</f>
        <v>0.95</v>
      </c>
      <c r="N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935" s="5" cm="1">
        <f t="array" ref="O935">MIN(IF((OutputTable[GroupByKey]=OutputTable[[#This Row],[GroupByKey]]),(OutputTable[GroupByKey]=OutputTable[[#This Row],[GroupByKey]])*OutputTable[RecordedValue]))</f>
        <v>7.9225733441578896</v>
      </c>
      <c r="P935" s="5" cm="1">
        <f t="array" ref="P935">MAX(IF((OutputTable[GroupByKey]=OutputTable[[#This Row],[GroupByKey]]),(OutputTable[GroupByKey]=OutputTable[[#This Row],[GroupByKey]])*OutputTable[RecordedValue]))</f>
        <v>9.9777504987156593</v>
      </c>
    </row>
    <row r="936" spans="1:16" x14ac:dyDescent="0.25">
      <c r="A936" t="s">
        <v>68</v>
      </c>
      <c r="B936" t="s">
        <v>70</v>
      </c>
      <c r="C936">
        <v>16</v>
      </c>
      <c r="D936" t="s">
        <v>144</v>
      </c>
      <c r="E936" t="s">
        <v>115</v>
      </c>
      <c r="F936" t="s">
        <v>73</v>
      </c>
      <c r="G936">
        <v>522.170798241189</v>
      </c>
      <c r="H936">
        <v>0</v>
      </c>
      <c r="I93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36" s="5" cm="1">
        <f t="array" ref="J936">MAX(IF((ProjectInfoTable[ProjectName]=OutputTable[[#This Row],[ProjectName]]),(ProjectInfoTable[ProjectName]=OutputTable[[#This Row],[ProjectName]])*ProjectInfoTable[NumberOfReplications]))</f>
        <v>50</v>
      </c>
      <c r="K936" s="5" cm="1">
        <f t="array" ref="K936">IFERROR(AVERAGE(IF((OutputTable[GroupByKey]=OutputTable[[#This Row],[GroupByKey]]),(OutputTable[GroupByKey]=OutputTable[[#This Row],[GroupByKey]])*OutputTable[RecordedValue])),0)</f>
        <v>537.78661346419096</v>
      </c>
      <c r="L936" s="5" cm="1">
        <f t="array" ref="L936">IFERROR(_xlfn.STDEV.S(IF((OutputTable[GroupByKey]=OutputTable[[#This Row],[GroupByKey]]),(OutputTable[GroupByKey]=OutputTable[[#This Row],[GroupByKey]])*OutputTable[RecordedValue])),0)</f>
        <v>29.748694893010981</v>
      </c>
      <c r="M936" s="5" cm="1">
        <f t="array" ref="M936">MAX(IF((ProjectInfoTable[ProjectName]=OutputTable[[#This Row],[ProjectName]]),(ProjectInfoTable[ProjectName]=OutputTable[[#This Row],[ProjectName]])*ProjectInfoTable[ConfidenceInterval]))</f>
        <v>0.95</v>
      </c>
      <c r="N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936" s="5" cm="1">
        <f t="array" ref="O936">MIN(IF((OutputTable[GroupByKey]=OutputTable[[#This Row],[GroupByKey]]),(OutputTable[GroupByKey]=OutputTable[[#This Row],[GroupByKey]])*OutputTable[RecordedValue]))</f>
        <v>475.35440064947397</v>
      </c>
      <c r="P936" s="5" cm="1">
        <f t="array" ref="P936">MAX(IF((OutputTable[GroupByKey]=OutputTable[[#This Row],[GroupByKey]]),(OutputTable[GroupByKey]=OutputTable[[#This Row],[GroupByKey]])*OutputTable[RecordedValue]))</f>
        <v>598.66502992293999</v>
      </c>
    </row>
    <row r="937" spans="1:16" x14ac:dyDescent="0.25">
      <c r="A937" t="s">
        <v>68</v>
      </c>
      <c r="B937" t="s">
        <v>70</v>
      </c>
      <c r="C937">
        <v>16</v>
      </c>
      <c r="D937" t="s">
        <v>145</v>
      </c>
      <c r="E937" t="s">
        <v>117</v>
      </c>
      <c r="F937" t="s">
        <v>73</v>
      </c>
      <c r="G937">
        <v>0</v>
      </c>
      <c r="H937">
        <v>0</v>
      </c>
      <c r="I93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37" s="5" cm="1">
        <f t="array" ref="J937">MAX(IF((ProjectInfoTable[ProjectName]=OutputTable[[#This Row],[ProjectName]]),(ProjectInfoTable[ProjectName]=OutputTable[[#This Row],[ProjectName]])*ProjectInfoTable[NumberOfReplications]))</f>
        <v>50</v>
      </c>
      <c r="K937" s="5" cm="1">
        <f t="array" ref="K937">IFERROR(AVERAGE(IF((OutputTable[GroupByKey]=OutputTable[[#This Row],[GroupByKey]]),(OutputTable[GroupByKey]=OutputTable[[#This Row],[GroupByKey]])*OutputTable[RecordedValue])),0)</f>
        <v>0</v>
      </c>
      <c r="L937" s="5" cm="1">
        <f t="array" ref="L937">IFERROR(_xlfn.STDEV.S(IF((OutputTable[GroupByKey]=OutputTable[[#This Row],[GroupByKey]]),(OutputTable[GroupByKey]=OutputTable[[#This Row],[GroupByKey]])*OutputTable[RecordedValue])),0)</f>
        <v>0</v>
      </c>
      <c r="M937" s="5" cm="1">
        <f t="array" ref="M937">MAX(IF((ProjectInfoTable[ProjectName]=OutputTable[[#This Row],[ProjectName]]),(ProjectInfoTable[ProjectName]=OutputTable[[#This Row],[ProjectName]])*ProjectInfoTable[ConfidenceInterval]))</f>
        <v>0.95</v>
      </c>
      <c r="N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7" s="5" cm="1">
        <f t="array" ref="O937">MIN(IF((OutputTable[GroupByKey]=OutputTable[[#This Row],[GroupByKey]]),(OutputTable[GroupByKey]=OutputTable[[#This Row],[GroupByKey]])*OutputTable[RecordedValue]))</f>
        <v>0</v>
      </c>
      <c r="P937" s="5" cm="1">
        <f t="array" ref="P937">MAX(IF((OutputTable[GroupByKey]=OutputTable[[#This Row],[GroupByKey]]),(OutputTable[GroupByKey]=OutputTable[[#This Row],[GroupByKey]])*OutputTable[RecordedValue]))</f>
        <v>0</v>
      </c>
    </row>
    <row r="938" spans="1:16" x14ac:dyDescent="0.25">
      <c r="A938" t="s">
        <v>68</v>
      </c>
      <c r="B938" t="s">
        <v>70</v>
      </c>
      <c r="C938">
        <v>16</v>
      </c>
      <c r="D938" t="s">
        <v>146</v>
      </c>
      <c r="E938" t="s">
        <v>119</v>
      </c>
      <c r="F938" t="s">
        <v>73</v>
      </c>
      <c r="G938">
        <v>87.822713215355705</v>
      </c>
      <c r="H938">
        <v>0</v>
      </c>
      <c r="I93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38" s="5" cm="1">
        <f t="array" ref="J938">MAX(IF((ProjectInfoTable[ProjectName]=OutputTable[[#This Row],[ProjectName]]),(ProjectInfoTable[ProjectName]=OutputTable[[#This Row],[ProjectName]])*ProjectInfoTable[NumberOfReplications]))</f>
        <v>50</v>
      </c>
      <c r="K938" s="5" cm="1">
        <f t="array" ref="K938">IFERROR(AVERAGE(IF((OutputTable[GroupByKey]=OutputTable[[#This Row],[GroupByKey]]),(OutputTable[GroupByKey]=OutputTable[[#This Row],[GroupByKey]])*OutputTable[RecordedValue])),0)</f>
        <v>131.6987252883157</v>
      </c>
      <c r="L938" s="5" cm="1">
        <f t="array" ref="L938">IFERROR(_xlfn.STDEV.S(IF((OutputTable[GroupByKey]=OutputTable[[#This Row],[GroupByKey]]),(OutputTable[GroupByKey]=OutputTable[[#This Row],[GroupByKey]])*OutputTable[RecordedValue])),0)</f>
        <v>195.03180772236345</v>
      </c>
      <c r="M938" s="5" cm="1">
        <f t="array" ref="M938">MAX(IF((ProjectInfoTable[ProjectName]=OutputTable[[#This Row],[ProjectName]]),(ProjectInfoTable[ProjectName]=OutputTable[[#This Row],[ProjectName]])*ProjectInfoTable[ConfidenceInterval]))</f>
        <v>0.95</v>
      </c>
      <c r="N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938" s="5" cm="1">
        <f t="array" ref="O938">MIN(IF((OutputTable[GroupByKey]=OutputTable[[#This Row],[GroupByKey]]),(OutputTable[GroupByKey]=OutputTable[[#This Row],[GroupByKey]])*OutputTable[RecordedValue]))</f>
        <v>10.054421984212899</v>
      </c>
      <c r="P938" s="5" cm="1">
        <f t="array" ref="P938">MAX(IF((OutputTable[GroupByKey]=OutputTable[[#This Row],[GroupByKey]]),(OutputTable[GroupByKey]=OutputTable[[#This Row],[GroupByKey]])*OutputTable[RecordedValue]))</f>
        <v>1200.8160491271699</v>
      </c>
    </row>
    <row r="939" spans="1:16" x14ac:dyDescent="0.25">
      <c r="A939" t="s">
        <v>68</v>
      </c>
      <c r="B939" t="s">
        <v>70</v>
      </c>
      <c r="C939">
        <v>16</v>
      </c>
      <c r="D939" t="s">
        <v>147</v>
      </c>
      <c r="E939" t="s">
        <v>121</v>
      </c>
      <c r="F939" t="s">
        <v>73</v>
      </c>
      <c r="G939">
        <v>145</v>
      </c>
      <c r="H939">
        <v>0</v>
      </c>
      <c r="I93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39" s="5" cm="1">
        <f t="array" ref="J939">MAX(IF((ProjectInfoTable[ProjectName]=OutputTable[[#This Row],[ProjectName]]),(ProjectInfoTable[ProjectName]=OutputTable[[#This Row],[ProjectName]])*ProjectInfoTable[NumberOfReplications]))</f>
        <v>50</v>
      </c>
      <c r="K939" s="5" cm="1">
        <f t="array" ref="K939">IFERROR(AVERAGE(IF((OutputTable[GroupByKey]=OutputTable[[#This Row],[GroupByKey]]),(OutputTable[GroupByKey]=OutputTable[[#This Row],[GroupByKey]])*OutputTable[RecordedValue])),0)</f>
        <v>145</v>
      </c>
      <c r="L939" s="5" cm="1">
        <f t="array" ref="L939">IFERROR(_xlfn.STDEV.S(IF((OutputTable[GroupByKey]=OutputTable[[#This Row],[GroupByKey]]),(OutputTable[GroupByKey]=OutputTable[[#This Row],[GroupByKey]])*OutputTable[RecordedValue])),0)</f>
        <v>0</v>
      </c>
      <c r="M939" s="5" cm="1">
        <f t="array" ref="M939">MAX(IF((ProjectInfoTable[ProjectName]=OutputTable[[#This Row],[ProjectName]]),(ProjectInfoTable[ProjectName]=OutputTable[[#This Row],[ProjectName]])*ProjectInfoTable[ConfidenceInterval]))</f>
        <v>0.95</v>
      </c>
      <c r="N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9" s="5" cm="1">
        <f t="array" ref="O939">MIN(IF((OutputTable[GroupByKey]=OutputTable[[#This Row],[GroupByKey]]),(OutputTable[GroupByKey]=OutputTable[[#This Row],[GroupByKey]])*OutputTable[RecordedValue]))</f>
        <v>145</v>
      </c>
      <c r="P939" s="5" cm="1">
        <f t="array" ref="P939">MAX(IF((OutputTable[GroupByKey]=OutputTable[[#This Row],[GroupByKey]]),(OutputTable[GroupByKey]=OutputTable[[#This Row],[GroupByKey]])*OutputTable[RecordedValue]))</f>
        <v>145</v>
      </c>
    </row>
    <row r="940" spans="1:16" x14ac:dyDescent="0.25">
      <c r="A940" t="s">
        <v>68</v>
      </c>
      <c r="B940" t="s">
        <v>70</v>
      </c>
      <c r="C940">
        <v>16</v>
      </c>
      <c r="D940" t="s">
        <v>148</v>
      </c>
      <c r="E940" t="s">
        <v>123</v>
      </c>
      <c r="F940" t="s">
        <v>73</v>
      </c>
      <c r="G940">
        <v>144</v>
      </c>
      <c r="H940">
        <v>0</v>
      </c>
      <c r="I94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40" s="5" cm="1">
        <f t="array" ref="J940">MAX(IF((ProjectInfoTable[ProjectName]=OutputTable[[#This Row],[ProjectName]]),(ProjectInfoTable[ProjectName]=OutputTable[[#This Row],[ProjectName]])*ProjectInfoTable[NumberOfReplications]))</f>
        <v>50</v>
      </c>
      <c r="K940" s="5" cm="1">
        <f t="array" ref="K940">IFERROR(AVERAGE(IF((OutputTable[GroupByKey]=OutputTable[[#This Row],[GroupByKey]]),(OutputTable[GroupByKey]=OutputTable[[#This Row],[GroupByKey]])*OutputTable[RecordedValue])),0)</f>
        <v>143.58000000000001</v>
      </c>
      <c r="L940" s="5" cm="1">
        <f t="array" ref="L940">IFERROR(_xlfn.STDEV.S(IF((OutputTable[GroupByKey]=OutputTable[[#This Row],[GroupByKey]]),(OutputTable[GroupByKey]=OutputTable[[#This Row],[GroupByKey]])*OutputTable[RecordedValue])),0)</f>
        <v>0.67279496224666424</v>
      </c>
      <c r="M940" s="5" cm="1">
        <f t="array" ref="M940">MAX(IF((ProjectInfoTable[ProjectName]=OutputTable[[#This Row],[ProjectName]]),(ProjectInfoTable[ProjectName]=OutputTable[[#This Row],[ProjectName]])*ProjectInfoTable[ConfidenceInterval]))</f>
        <v>0.95</v>
      </c>
      <c r="N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940" s="5" cm="1">
        <f t="array" ref="O940">MIN(IF((OutputTable[GroupByKey]=OutputTable[[#This Row],[GroupByKey]]),(OutputTable[GroupByKey]=OutputTable[[#This Row],[GroupByKey]])*OutputTable[RecordedValue]))</f>
        <v>142</v>
      </c>
      <c r="P940" s="5" cm="1">
        <f t="array" ref="P940">MAX(IF((OutputTable[GroupByKey]=OutputTable[[#This Row],[GroupByKey]]),(OutputTable[GroupByKey]=OutputTable[[#This Row],[GroupByKey]])*OutputTable[RecordedValue]))</f>
        <v>144</v>
      </c>
    </row>
    <row r="941" spans="1:16" x14ac:dyDescent="0.25">
      <c r="A941" t="s">
        <v>68</v>
      </c>
      <c r="B941" t="s">
        <v>70</v>
      </c>
      <c r="C941">
        <v>16</v>
      </c>
      <c r="D941" t="s">
        <v>149</v>
      </c>
      <c r="E941" t="s">
        <v>125</v>
      </c>
      <c r="F941" t="s">
        <v>73</v>
      </c>
      <c r="G941">
        <v>8.7028466373531401</v>
      </c>
      <c r="H941">
        <v>0</v>
      </c>
      <c r="I94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41" s="5" cm="1">
        <f t="array" ref="J941">MAX(IF((ProjectInfoTable[ProjectName]=OutputTable[[#This Row],[ProjectName]]),(ProjectInfoTable[ProjectName]=OutputTable[[#This Row],[ProjectName]])*ProjectInfoTable[NumberOfReplications]))</f>
        <v>50</v>
      </c>
      <c r="K941" s="5" cm="1">
        <f t="array" ref="K941">IFERROR(AVERAGE(IF((OutputTable[GroupByKey]=OutputTable[[#This Row],[GroupByKey]]),(OutputTable[GroupByKey]=OutputTable[[#This Row],[GroupByKey]])*OutputTable[RecordedValue])),0)</f>
        <v>8.9631102244031808</v>
      </c>
      <c r="L941" s="5" cm="1">
        <f t="array" ref="L941">IFERROR(_xlfn.STDEV.S(IF((OutputTable[GroupByKey]=OutputTable[[#This Row],[GroupByKey]]),(OutputTable[GroupByKey]=OutputTable[[#This Row],[GroupByKey]])*OutputTable[RecordedValue])),0)</f>
        <v>0.49581158155018401</v>
      </c>
      <c r="M941" s="5" cm="1">
        <f t="array" ref="M941">MAX(IF((ProjectInfoTable[ProjectName]=OutputTable[[#This Row],[ProjectName]]),(ProjectInfoTable[ProjectName]=OutputTable[[#This Row],[ProjectName]])*ProjectInfoTable[ConfidenceInterval]))</f>
        <v>0.95</v>
      </c>
      <c r="N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941" s="5" cm="1">
        <f t="array" ref="O941">MIN(IF((OutputTable[GroupByKey]=OutputTable[[#This Row],[GroupByKey]]),(OutputTable[GroupByKey]=OutputTable[[#This Row],[GroupByKey]])*OutputTable[RecordedValue]))</f>
        <v>7.9225733441578896</v>
      </c>
      <c r="P941" s="5" cm="1">
        <f t="array" ref="P941">MAX(IF((OutputTable[GroupByKey]=OutputTable[[#This Row],[GroupByKey]]),(OutputTable[GroupByKey]=OutputTable[[#This Row],[GroupByKey]])*OutputTable[RecordedValue]))</f>
        <v>9.9777504987156593</v>
      </c>
    </row>
    <row r="942" spans="1:16" x14ac:dyDescent="0.25">
      <c r="A942" t="s">
        <v>68</v>
      </c>
      <c r="B942" t="s">
        <v>70</v>
      </c>
      <c r="C942">
        <v>16</v>
      </c>
      <c r="D942" t="s">
        <v>150</v>
      </c>
      <c r="E942" t="s">
        <v>127</v>
      </c>
      <c r="F942" t="s">
        <v>73</v>
      </c>
      <c r="G942">
        <v>609.99351145654498</v>
      </c>
      <c r="H942">
        <v>0</v>
      </c>
      <c r="I94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42" s="5" cm="1">
        <f t="array" ref="J942">MAX(IF((ProjectInfoTable[ProjectName]=OutputTable[[#This Row],[ProjectName]]),(ProjectInfoTable[ProjectName]=OutputTable[[#This Row],[ProjectName]])*ProjectInfoTable[NumberOfReplications]))</f>
        <v>50</v>
      </c>
      <c r="K942" s="5" cm="1">
        <f t="array" ref="K942">IFERROR(AVERAGE(IF((OutputTable[GroupByKey]=OutputTable[[#This Row],[GroupByKey]]),(OutputTable[GroupByKey]=OutputTable[[#This Row],[GroupByKey]])*OutputTable[RecordedValue])),0)</f>
        <v>669.48533875250666</v>
      </c>
      <c r="L942" s="5" cm="1">
        <f t="array" ref="L942">IFERROR(_xlfn.STDEV.S(IF((OutputTable[GroupByKey]=OutputTable[[#This Row],[GroupByKey]]),(OutputTable[GroupByKey]=OutputTable[[#This Row],[GroupByKey]])*OutputTable[RecordedValue])),0)</f>
        <v>209.81217768405702</v>
      </c>
      <c r="M942" s="5" cm="1">
        <f t="array" ref="M942">MAX(IF((ProjectInfoTable[ProjectName]=OutputTable[[#This Row],[ProjectName]]),(ProjectInfoTable[ProjectName]=OutputTable[[#This Row],[ProjectName]])*ProjectInfoTable[ConfidenceInterval]))</f>
        <v>0.95</v>
      </c>
      <c r="N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942" s="5" cm="1">
        <f t="array" ref="O942">MIN(IF((OutputTable[GroupByKey]=OutputTable[[#This Row],[GroupByKey]]),(OutputTable[GroupByKey]=OutputTable[[#This Row],[GroupByKey]])*OutputTable[RecordedValue]))</f>
        <v>507.16931004698603</v>
      </c>
      <c r="P942" s="5" cm="1">
        <f t="array" ref="P942">MAX(IF((OutputTable[GroupByKey]=OutputTable[[#This Row],[GroupByKey]]),(OutputTable[GroupByKey]=OutputTable[[#This Row],[GroupByKey]])*OutputTable[RecordedValue]))</f>
        <v>1790.3663033289099</v>
      </c>
    </row>
    <row r="943" spans="1:16" x14ac:dyDescent="0.25">
      <c r="A943" t="s">
        <v>68</v>
      </c>
      <c r="B943" t="s">
        <v>70</v>
      </c>
      <c r="C943">
        <v>16</v>
      </c>
      <c r="D943" t="s">
        <v>151</v>
      </c>
      <c r="E943" t="s">
        <v>121</v>
      </c>
      <c r="F943" t="s">
        <v>87</v>
      </c>
      <c r="G943">
        <v>145</v>
      </c>
      <c r="H943">
        <v>0</v>
      </c>
      <c r="I943" s="5" t="str">
        <f>OutputTable[[#This Row],[ProjectName]]&amp;OutputTable[[#This Row],[Name]]&amp;OutputTable[[#This Row],[Type]]&amp;OutputTable[[#This Row],[Source]]</f>
        <v>Airport Security AnalysisEntity 1.NumberInNumber InEntity</v>
      </c>
      <c r="J943" s="5" cm="1">
        <f t="array" ref="J943">MAX(IF((ProjectInfoTable[ProjectName]=OutputTable[[#This Row],[ProjectName]]),(ProjectInfoTable[ProjectName]=OutputTable[[#This Row],[ProjectName]])*ProjectInfoTable[NumberOfReplications]))</f>
        <v>50</v>
      </c>
      <c r="K943" s="5" cm="1">
        <f t="array" ref="K943">IFERROR(AVERAGE(IF((OutputTable[GroupByKey]=OutputTable[[#This Row],[GroupByKey]]),(OutputTable[GroupByKey]=OutputTable[[#This Row],[GroupByKey]])*OutputTable[RecordedValue])),0)</f>
        <v>145</v>
      </c>
      <c r="L943" s="5" cm="1">
        <f t="array" ref="L943">IFERROR(_xlfn.STDEV.S(IF((OutputTable[GroupByKey]=OutputTable[[#This Row],[GroupByKey]]),(OutputTable[GroupByKey]=OutputTable[[#This Row],[GroupByKey]])*OutputTable[RecordedValue])),0)</f>
        <v>0</v>
      </c>
      <c r="M943" s="5" cm="1">
        <f t="array" ref="M943">MAX(IF((ProjectInfoTable[ProjectName]=OutputTable[[#This Row],[ProjectName]]),(ProjectInfoTable[ProjectName]=OutputTable[[#This Row],[ProjectName]])*ProjectInfoTable[ConfidenceInterval]))</f>
        <v>0.95</v>
      </c>
      <c r="N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3" s="5" cm="1">
        <f t="array" ref="O943">MIN(IF((OutputTable[GroupByKey]=OutputTable[[#This Row],[GroupByKey]]),(OutputTable[GroupByKey]=OutputTable[[#This Row],[GroupByKey]])*OutputTable[RecordedValue]))</f>
        <v>145</v>
      </c>
      <c r="P943" s="5" cm="1">
        <f t="array" ref="P943">MAX(IF((OutputTable[GroupByKey]=OutputTable[[#This Row],[GroupByKey]]),(OutputTable[GroupByKey]=OutputTable[[#This Row],[GroupByKey]])*OutputTable[RecordedValue]))</f>
        <v>145</v>
      </c>
    </row>
    <row r="944" spans="1:16" x14ac:dyDescent="0.25">
      <c r="A944" t="s">
        <v>68</v>
      </c>
      <c r="B944" t="s">
        <v>70</v>
      </c>
      <c r="C944">
        <v>16</v>
      </c>
      <c r="D944" t="s">
        <v>152</v>
      </c>
      <c r="E944" t="s">
        <v>123</v>
      </c>
      <c r="F944" t="s">
        <v>87</v>
      </c>
      <c r="G944">
        <v>136</v>
      </c>
      <c r="H944">
        <v>0</v>
      </c>
      <c r="I94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44" s="5" cm="1">
        <f t="array" ref="J944">MAX(IF((ProjectInfoTable[ProjectName]=OutputTable[[#This Row],[ProjectName]]),(ProjectInfoTable[ProjectName]=OutputTable[[#This Row],[ProjectName]])*ProjectInfoTable[NumberOfReplications]))</f>
        <v>50</v>
      </c>
      <c r="K944" s="5" cm="1">
        <f t="array" ref="K944">IFERROR(AVERAGE(IF((OutputTable[GroupByKey]=OutputTable[[#This Row],[GroupByKey]]),(OutputTable[GroupByKey]=OutputTable[[#This Row],[GroupByKey]])*OutputTable[RecordedValue])),0)</f>
        <v>141.38</v>
      </c>
      <c r="L944" s="5" cm="1">
        <f t="array" ref="L944">IFERROR(_xlfn.STDEV.S(IF((OutputTable[GroupByKey]=OutputTable[[#This Row],[GroupByKey]]),(OutputTable[GroupByKey]=OutputTable[[#This Row],[GroupByKey]])*OutputTable[RecordedValue])),0)</f>
        <v>1.9988772358705846</v>
      </c>
      <c r="M944" s="5" cm="1">
        <f t="array" ref="M944">MAX(IF((ProjectInfoTable[ProjectName]=OutputTable[[#This Row],[ProjectName]]),(ProjectInfoTable[ProjectName]=OutputTable[[#This Row],[ProjectName]])*ProjectInfoTable[ConfidenceInterval]))</f>
        <v>0.95</v>
      </c>
      <c r="N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944" s="5" cm="1">
        <f t="array" ref="O944">MIN(IF((OutputTable[GroupByKey]=OutputTable[[#This Row],[GroupByKey]]),(OutputTable[GroupByKey]=OutputTable[[#This Row],[GroupByKey]])*OutputTable[RecordedValue]))</f>
        <v>134</v>
      </c>
      <c r="P944" s="5" cm="1">
        <f t="array" ref="P944">MAX(IF((OutputTable[GroupByKey]=OutputTable[[#This Row],[GroupByKey]]),(OutputTable[GroupByKey]=OutputTable[[#This Row],[GroupByKey]])*OutputTable[RecordedValue]))</f>
        <v>144</v>
      </c>
    </row>
    <row r="945" spans="1:16" x14ac:dyDescent="0.25">
      <c r="A945" t="s">
        <v>68</v>
      </c>
      <c r="B945" t="s">
        <v>70</v>
      </c>
      <c r="C945">
        <v>16</v>
      </c>
      <c r="D945" t="s">
        <v>153</v>
      </c>
      <c r="E945" t="s">
        <v>113</v>
      </c>
      <c r="F945" t="s">
        <v>73</v>
      </c>
      <c r="G945">
        <v>1.6255141743186801</v>
      </c>
      <c r="H945">
        <v>0</v>
      </c>
      <c r="I945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945" s="5" cm="1">
        <f t="array" ref="J945">MAX(IF((ProjectInfoTable[ProjectName]=OutputTable[[#This Row],[ProjectName]]),(ProjectInfoTable[ProjectName]=OutputTable[[#This Row],[ProjectName]])*ProjectInfoTable[NumberOfReplications]))</f>
        <v>50</v>
      </c>
      <c r="K945" s="5" cm="1">
        <f t="array" ref="K945">IFERROR(AVERAGE(IF((OutputTable[GroupByKey]=OutputTable[[#This Row],[GroupByKey]]),(OutputTable[GroupByKey]=OutputTable[[#This Row],[GroupByKey]])*OutputTable[RecordedValue])),0)</f>
        <v>1.713056712445395</v>
      </c>
      <c r="L945" s="5" cm="1">
        <f t="array" ref="L945">IFERROR(_xlfn.STDEV.S(IF((OutputTable[GroupByKey]=OutputTable[[#This Row],[GroupByKey]]),(OutputTable[GroupByKey]=OutputTable[[#This Row],[GroupByKey]])*OutputTable[RecordedValue])),0)</f>
        <v>0.74877386075301833</v>
      </c>
      <c r="M945" s="5" cm="1">
        <f t="array" ref="M945">MAX(IF((ProjectInfoTable[ProjectName]=OutputTable[[#This Row],[ProjectName]]),(ProjectInfoTable[ProjectName]=OutputTable[[#This Row],[ProjectName]])*ProjectInfoTable[ConfidenceInterval]))</f>
        <v>0.95</v>
      </c>
      <c r="N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945" s="5" cm="1">
        <f t="array" ref="O945">MIN(IF((OutputTable[GroupByKey]=OutputTable[[#This Row],[GroupByKey]]),(OutputTable[GroupByKey]=OutputTable[[#This Row],[GroupByKey]])*OutputTable[RecordedValue]))</f>
        <v>0.396443199122197</v>
      </c>
      <c r="P945" s="5" cm="1">
        <f t="array" ref="P945">MAX(IF((OutputTable[GroupByKey]=OutputTable[[#This Row],[GroupByKey]]),(OutputTable[GroupByKey]=OutputTable[[#This Row],[GroupByKey]])*OutputTable[RecordedValue]))</f>
        <v>4.3293745592479498</v>
      </c>
    </row>
    <row r="946" spans="1:16" x14ac:dyDescent="0.25">
      <c r="A946" t="s">
        <v>68</v>
      </c>
      <c r="B946" t="s">
        <v>70</v>
      </c>
      <c r="C946">
        <v>16</v>
      </c>
      <c r="D946" t="s">
        <v>154</v>
      </c>
      <c r="E946" t="s">
        <v>115</v>
      </c>
      <c r="F946" t="s">
        <v>73</v>
      </c>
      <c r="G946">
        <v>48.765425229560499</v>
      </c>
      <c r="H946">
        <v>0</v>
      </c>
      <c r="I946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946" s="5" cm="1">
        <f t="array" ref="J946">MAX(IF((ProjectInfoTable[ProjectName]=OutputTable[[#This Row],[ProjectName]]),(ProjectInfoTable[ProjectName]=OutputTable[[#This Row],[ProjectName]])*ProjectInfoTable[NumberOfReplications]))</f>
        <v>50</v>
      </c>
      <c r="K946" s="5" cm="1">
        <f t="array" ref="K946">IFERROR(AVERAGE(IF((OutputTable[GroupByKey]=OutputTable[[#This Row],[GroupByKey]]),(OutputTable[GroupByKey]=OutputTable[[#This Row],[GroupByKey]])*OutputTable[RecordedValue])),0)</f>
        <v>51.391701373361848</v>
      </c>
      <c r="L946" s="5" cm="1">
        <f t="array" ref="L946">IFERROR(_xlfn.STDEV.S(IF((OutputTable[GroupByKey]=OutputTable[[#This Row],[GroupByKey]]),(OutputTable[GroupByKey]=OutputTable[[#This Row],[GroupByKey]])*OutputTable[RecordedValue])),0)</f>
        <v>22.463215822590577</v>
      </c>
      <c r="M946" s="5" cm="1">
        <f t="array" ref="M946">MAX(IF((ProjectInfoTable[ProjectName]=OutputTable[[#This Row],[ProjectName]]),(ProjectInfoTable[ProjectName]=OutputTable[[#This Row],[ProjectName]])*ProjectInfoTable[ConfidenceInterval]))</f>
        <v>0.95</v>
      </c>
      <c r="N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946" s="5" cm="1">
        <f t="array" ref="O946">MIN(IF((OutputTable[GroupByKey]=OutputTable[[#This Row],[GroupByKey]]),(OutputTable[GroupByKey]=OutputTable[[#This Row],[GroupByKey]])*OutputTable[RecordedValue]))</f>
        <v>11.8932959736659</v>
      </c>
      <c r="P946" s="5" cm="1">
        <f t="array" ref="P946">MAX(IF((OutputTable[GroupByKey]=OutputTable[[#This Row],[GroupByKey]]),(OutputTable[GroupByKey]=OutputTable[[#This Row],[GroupByKey]])*OutputTable[RecordedValue]))</f>
        <v>129.881236777438</v>
      </c>
    </row>
    <row r="947" spans="1:16" x14ac:dyDescent="0.25">
      <c r="A947" t="s">
        <v>68</v>
      </c>
      <c r="B947" t="s">
        <v>70</v>
      </c>
      <c r="C947">
        <v>16</v>
      </c>
      <c r="D947" t="s">
        <v>155</v>
      </c>
      <c r="E947" t="s">
        <v>117</v>
      </c>
      <c r="F947" t="s">
        <v>73</v>
      </c>
      <c r="G947">
        <v>0</v>
      </c>
      <c r="H947">
        <v>0</v>
      </c>
      <c r="I947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947" s="5" cm="1">
        <f t="array" ref="J947">MAX(IF((ProjectInfoTable[ProjectName]=OutputTable[[#This Row],[ProjectName]]),(ProjectInfoTable[ProjectName]=OutputTable[[#This Row],[ProjectName]])*ProjectInfoTable[NumberOfReplications]))</f>
        <v>50</v>
      </c>
      <c r="K947" s="5" cm="1">
        <f t="array" ref="K947">IFERROR(AVERAGE(IF((OutputTable[GroupByKey]=OutputTable[[#This Row],[GroupByKey]]),(OutputTable[GroupByKey]=OutputTable[[#This Row],[GroupByKey]])*OutputTable[RecordedValue])),0)</f>
        <v>0</v>
      </c>
      <c r="L947" s="5" cm="1">
        <f t="array" ref="L947">IFERROR(_xlfn.STDEV.S(IF((OutputTable[GroupByKey]=OutputTable[[#This Row],[GroupByKey]]),(OutputTable[GroupByKey]=OutputTable[[#This Row],[GroupByKey]])*OutputTable[RecordedValue])),0)</f>
        <v>0</v>
      </c>
      <c r="M947" s="5" cm="1">
        <f t="array" ref="M947">MAX(IF((ProjectInfoTable[ProjectName]=OutputTable[[#This Row],[ProjectName]]),(ProjectInfoTable[ProjectName]=OutputTable[[#This Row],[ProjectName]])*ProjectInfoTable[ConfidenceInterval]))</f>
        <v>0.95</v>
      </c>
      <c r="N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7" s="5" cm="1">
        <f t="array" ref="O947">MIN(IF((OutputTable[GroupByKey]=OutputTable[[#This Row],[GroupByKey]]),(OutputTable[GroupByKey]=OutputTable[[#This Row],[GroupByKey]])*OutputTable[RecordedValue]))</f>
        <v>0</v>
      </c>
      <c r="P947" s="5" cm="1">
        <f t="array" ref="P947">MAX(IF((OutputTable[GroupByKey]=OutputTable[[#This Row],[GroupByKey]]),(OutputTable[GroupByKey]=OutputTable[[#This Row],[GroupByKey]])*OutputTable[RecordedValue]))</f>
        <v>0</v>
      </c>
    </row>
    <row r="948" spans="1:16" x14ac:dyDescent="0.25">
      <c r="A948" t="s">
        <v>68</v>
      </c>
      <c r="B948" t="s">
        <v>70</v>
      </c>
      <c r="C948">
        <v>16</v>
      </c>
      <c r="D948" t="s">
        <v>156</v>
      </c>
      <c r="E948" t="s">
        <v>119</v>
      </c>
      <c r="F948" t="s">
        <v>73</v>
      </c>
      <c r="G948">
        <v>7.4465452258838196</v>
      </c>
      <c r="H948">
        <v>0</v>
      </c>
      <c r="I948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948" s="5" cm="1">
        <f t="array" ref="J948">MAX(IF((ProjectInfoTable[ProjectName]=OutputTable[[#This Row],[ProjectName]]),(ProjectInfoTable[ProjectName]=OutputTable[[#This Row],[ProjectName]])*ProjectInfoTable[NumberOfReplications]))</f>
        <v>50</v>
      </c>
      <c r="K948" s="5" cm="1">
        <f t="array" ref="K948">IFERROR(AVERAGE(IF((OutputTable[GroupByKey]=OutputTable[[#This Row],[GroupByKey]]),(OutputTable[GroupByKey]=OutputTable[[#This Row],[GroupByKey]])*OutputTable[RecordedValue])),0)</f>
        <v>10.739644005751</v>
      </c>
      <c r="L948" s="5" cm="1">
        <f t="array" ref="L948">IFERROR(_xlfn.STDEV.S(IF((OutputTable[GroupByKey]=OutputTable[[#This Row],[GroupByKey]]),(OutputTable[GroupByKey]=OutputTable[[#This Row],[GroupByKey]])*OutputTable[RecordedValue])),0)</f>
        <v>15.385582994074571</v>
      </c>
      <c r="M948" s="5" cm="1">
        <f t="array" ref="M948">MAX(IF((ProjectInfoTable[ProjectName]=OutputTable[[#This Row],[ProjectName]]),(ProjectInfoTable[ProjectName]=OutputTable[[#This Row],[ProjectName]])*ProjectInfoTable[ConfidenceInterval]))</f>
        <v>0.95</v>
      </c>
      <c r="N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948" s="5" cm="1">
        <f t="array" ref="O948">MIN(IF((OutputTable[GroupByKey]=OutputTable[[#This Row],[GroupByKey]]),(OutputTable[GroupByKey]=OutputTable[[#This Row],[GroupByKey]])*OutputTable[RecordedValue]))</f>
        <v>0</v>
      </c>
      <c r="P948" s="5" cm="1">
        <f t="array" ref="P948">MAX(IF((OutputTable[GroupByKey]=OutputTable[[#This Row],[GroupByKey]]),(OutputTable[GroupByKey]=OutputTable[[#This Row],[GroupByKey]])*OutputTable[RecordedValue]))</f>
        <v>76.907804000367904</v>
      </c>
    </row>
    <row r="949" spans="1:16" x14ac:dyDescent="0.25">
      <c r="A949" t="s">
        <v>68</v>
      </c>
      <c r="B949" t="s">
        <v>70</v>
      </c>
      <c r="C949">
        <v>16</v>
      </c>
      <c r="D949" t="s">
        <v>157</v>
      </c>
      <c r="E949" t="s">
        <v>121</v>
      </c>
      <c r="F949" t="s">
        <v>73</v>
      </c>
      <c r="G949">
        <v>9</v>
      </c>
      <c r="H949">
        <v>0</v>
      </c>
      <c r="I949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949" s="5" cm="1">
        <f t="array" ref="J949">MAX(IF((ProjectInfoTable[ProjectName]=OutputTable[[#This Row],[ProjectName]]),(ProjectInfoTable[ProjectName]=OutputTable[[#This Row],[ProjectName]])*ProjectInfoTable[NumberOfReplications]))</f>
        <v>50</v>
      </c>
      <c r="K949" s="5" cm="1">
        <f t="array" ref="K949">IFERROR(AVERAGE(IF((OutputTable[GroupByKey]=OutputTable[[#This Row],[GroupByKey]]),(OutputTable[GroupByKey]=OutputTable[[#This Row],[GroupByKey]])*OutputTable[RecordedValue])),0)</f>
        <v>6.74</v>
      </c>
      <c r="L949" s="5" cm="1">
        <f t="array" ref="L949">IFERROR(_xlfn.STDEV.S(IF((OutputTable[GroupByKey]=OutputTable[[#This Row],[GroupByKey]]),(OutputTable[GroupByKey]=OutputTable[[#This Row],[GroupByKey]])*OutputTable[RecordedValue])),0)</f>
        <v>2.6711611783672518</v>
      </c>
      <c r="M949" s="5" cm="1">
        <f t="array" ref="M949">MAX(IF((ProjectInfoTable[ProjectName]=OutputTable[[#This Row],[ProjectName]]),(ProjectInfoTable[ProjectName]=OutputTable[[#This Row],[ProjectName]])*ProjectInfoTable[ConfidenceInterval]))</f>
        <v>0.95</v>
      </c>
      <c r="N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949" s="5" cm="1">
        <f t="array" ref="O949">MIN(IF((OutputTable[GroupByKey]=OutputTable[[#This Row],[GroupByKey]]),(OutputTable[GroupByKey]=OutputTable[[#This Row],[GroupByKey]])*OutputTable[RecordedValue]))</f>
        <v>2</v>
      </c>
      <c r="P949" s="5" cm="1">
        <f t="array" ref="P949">MAX(IF((OutputTable[GroupByKey]=OutputTable[[#This Row],[GroupByKey]]),(OutputTable[GroupByKey]=OutputTable[[#This Row],[GroupByKey]])*OutputTable[RecordedValue]))</f>
        <v>16</v>
      </c>
    </row>
    <row r="950" spans="1:16" x14ac:dyDescent="0.25">
      <c r="A950" t="s">
        <v>68</v>
      </c>
      <c r="B950" t="s">
        <v>70</v>
      </c>
      <c r="C950">
        <v>16</v>
      </c>
      <c r="D950" t="s">
        <v>158</v>
      </c>
      <c r="E950" t="s">
        <v>123</v>
      </c>
      <c r="F950" t="s">
        <v>73</v>
      </c>
      <c r="G950">
        <v>9</v>
      </c>
      <c r="H950">
        <v>0</v>
      </c>
      <c r="I950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950" s="5" cm="1">
        <f t="array" ref="J950">MAX(IF((ProjectInfoTable[ProjectName]=OutputTable[[#This Row],[ProjectName]]),(ProjectInfoTable[ProjectName]=OutputTable[[#This Row],[ProjectName]])*ProjectInfoTable[NumberOfReplications]))</f>
        <v>50</v>
      </c>
      <c r="K950" s="5" cm="1">
        <f t="array" ref="K950">IFERROR(AVERAGE(IF((OutputTable[GroupByKey]=OutputTable[[#This Row],[GroupByKey]]),(OutputTable[GroupByKey]=OutputTable[[#This Row],[GroupByKey]])*OutputTable[RecordedValue])),0)</f>
        <v>6.66</v>
      </c>
      <c r="L950" s="5" cm="1">
        <f t="array" ref="L950">IFERROR(_xlfn.STDEV.S(IF((OutputTable[GroupByKey]=OutputTable[[#This Row],[GroupByKey]]),(OutputTable[GroupByKey]=OutputTable[[#This Row],[GroupByKey]])*OutputTable[RecordedValue])),0)</f>
        <v>2.6233644078409171</v>
      </c>
      <c r="M950" s="5" cm="1">
        <f t="array" ref="M950">MAX(IF((ProjectInfoTable[ProjectName]=OutputTable[[#This Row],[ProjectName]]),(ProjectInfoTable[ProjectName]=OutputTable[[#This Row],[ProjectName]])*ProjectInfoTable[ConfidenceInterval]))</f>
        <v>0.95</v>
      </c>
      <c r="N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950" s="5" cm="1">
        <f t="array" ref="O950">MIN(IF((OutputTable[GroupByKey]=OutputTable[[#This Row],[GroupByKey]]),(OutputTable[GroupByKey]=OutputTable[[#This Row],[GroupByKey]])*OutputTable[RecordedValue]))</f>
        <v>2</v>
      </c>
      <c r="P950" s="5" cm="1">
        <f t="array" ref="P950">MAX(IF((OutputTable[GroupByKey]=OutputTable[[#This Row],[GroupByKey]]),(OutputTable[GroupByKey]=OutputTable[[#This Row],[GroupByKey]])*OutputTable[RecordedValue]))</f>
        <v>16</v>
      </c>
    </row>
    <row r="951" spans="1:16" x14ac:dyDescent="0.25">
      <c r="A951" t="s">
        <v>68</v>
      </c>
      <c r="B951" t="s">
        <v>70</v>
      </c>
      <c r="C951">
        <v>16</v>
      </c>
      <c r="D951" t="s">
        <v>159</v>
      </c>
      <c r="E951" t="s">
        <v>125</v>
      </c>
      <c r="F951" t="s">
        <v>73</v>
      </c>
      <c r="G951">
        <v>1.6255141743186801</v>
      </c>
      <c r="H951">
        <v>0</v>
      </c>
      <c r="I951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951" s="5" cm="1">
        <f t="array" ref="J951">MAX(IF((ProjectInfoTable[ProjectName]=OutputTable[[#This Row],[ProjectName]]),(ProjectInfoTable[ProjectName]=OutputTable[[#This Row],[ProjectName]])*ProjectInfoTable[NumberOfReplications]))</f>
        <v>50</v>
      </c>
      <c r="K951" s="5" cm="1">
        <f t="array" ref="K951">IFERROR(AVERAGE(IF((OutputTable[GroupByKey]=OutputTable[[#This Row],[GroupByKey]]),(OutputTable[GroupByKey]=OutputTable[[#This Row],[GroupByKey]])*OutputTable[RecordedValue])),0)</f>
        <v>1.713056712445395</v>
      </c>
      <c r="L951" s="5" cm="1">
        <f t="array" ref="L951">IFERROR(_xlfn.STDEV.S(IF((OutputTable[GroupByKey]=OutputTable[[#This Row],[GroupByKey]]),(OutputTable[GroupByKey]=OutputTable[[#This Row],[GroupByKey]])*OutputTable[RecordedValue])),0)</f>
        <v>0.74877386075301833</v>
      </c>
      <c r="M951" s="5" cm="1">
        <f t="array" ref="M951">MAX(IF((ProjectInfoTable[ProjectName]=OutputTable[[#This Row],[ProjectName]]),(ProjectInfoTable[ProjectName]=OutputTable[[#This Row],[ProjectName]])*ProjectInfoTable[ConfidenceInterval]))</f>
        <v>0.95</v>
      </c>
      <c r="N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951" s="5" cm="1">
        <f t="array" ref="O951">MIN(IF((OutputTable[GroupByKey]=OutputTable[[#This Row],[GroupByKey]]),(OutputTable[GroupByKey]=OutputTable[[#This Row],[GroupByKey]])*OutputTable[RecordedValue]))</f>
        <v>0.396443199122197</v>
      </c>
      <c r="P951" s="5" cm="1">
        <f t="array" ref="P951">MAX(IF((OutputTable[GroupByKey]=OutputTable[[#This Row],[GroupByKey]]),(OutputTable[GroupByKey]=OutputTable[[#This Row],[GroupByKey]])*OutputTable[RecordedValue]))</f>
        <v>4.3293745592479498</v>
      </c>
    </row>
    <row r="952" spans="1:16" x14ac:dyDescent="0.25">
      <c r="A952" t="s">
        <v>68</v>
      </c>
      <c r="B952" t="s">
        <v>70</v>
      </c>
      <c r="C952">
        <v>16</v>
      </c>
      <c r="D952" t="s">
        <v>160</v>
      </c>
      <c r="E952" t="s">
        <v>127</v>
      </c>
      <c r="F952" t="s">
        <v>73</v>
      </c>
      <c r="G952">
        <v>56.211970455444302</v>
      </c>
      <c r="H952">
        <v>0</v>
      </c>
      <c r="I952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952" s="5" cm="1">
        <f t="array" ref="J952">MAX(IF((ProjectInfoTable[ProjectName]=OutputTable[[#This Row],[ProjectName]]),(ProjectInfoTable[ProjectName]=OutputTable[[#This Row],[ProjectName]])*ProjectInfoTable[NumberOfReplications]))</f>
        <v>50</v>
      </c>
      <c r="K952" s="5" cm="1">
        <f t="array" ref="K952">IFERROR(AVERAGE(IF((OutputTable[GroupByKey]=OutputTable[[#This Row],[GroupByKey]]),(OutputTable[GroupByKey]=OutputTable[[#This Row],[GroupByKey]])*OutputTable[RecordedValue])),0)</f>
        <v>62.131345379112837</v>
      </c>
      <c r="L952" s="5" cm="1">
        <f t="array" ref="L952">IFERROR(_xlfn.STDEV.S(IF((OutputTable[GroupByKey]=OutputTable[[#This Row],[GroupByKey]]),(OutputTable[GroupByKey]=OutputTable[[#This Row],[GroupByKey]])*OutputTable[RecordedValue])),0)</f>
        <v>32.520844078842771</v>
      </c>
      <c r="M952" s="5" cm="1">
        <f t="array" ref="M952">MAX(IF((ProjectInfoTable[ProjectName]=OutputTable[[#This Row],[ProjectName]]),(ProjectInfoTable[ProjectName]=OutputTable[[#This Row],[ProjectName]])*ProjectInfoTable[ConfidenceInterval]))</f>
        <v>0.95</v>
      </c>
      <c r="N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952" s="5" cm="1">
        <f t="array" ref="O952">MIN(IF((OutputTable[GroupByKey]=OutputTable[[#This Row],[GroupByKey]]),(OutputTable[GroupByKey]=OutputTable[[#This Row],[GroupByKey]])*OutputTable[RecordedValue]))</f>
        <v>13.9204055285142</v>
      </c>
      <c r="P952" s="5" cm="1">
        <f t="array" ref="P952">MAX(IF((OutputTable[GroupByKey]=OutputTable[[#This Row],[GroupByKey]]),(OutputTable[GroupByKey]=OutputTable[[#This Row],[GroupByKey]])*OutputTable[RecordedValue]))</f>
        <v>182.68949067350201</v>
      </c>
    </row>
    <row r="953" spans="1:16" x14ac:dyDescent="0.25">
      <c r="A953" t="s">
        <v>68</v>
      </c>
      <c r="B953" t="s">
        <v>70</v>
      </c>
      <c r="C953">
        <v>16</v>
      </c>
      <c r="D953" t="s">
        <v>161</v>
      </c>
      <c r="E953" t="s">
        <v>137</v>
      </c>
      <c r="F953" t="s">
        <v>107</v>
      </c>
      <c r="G953">
        <v>0.81275708715934103</v>
      </c>
      <c r="H953">
        <v>0</v>
      </c>
      <c r="I95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53" s="5" cm="1">
        <f t="array" ref="J953">MAX(IF((ProjectInfoTable[ProjectName]=OutputTable[[#This Row],[ProjectName]]),(ProjectInfoTable[ProjectName]=OutputTable[[#This Row],[ProjectName]])*ProjectInfoTable[NumberOfReplications]))</f>
        <v>50</v>
      </c>
      <c r="K953" s="5" cm="1">
        <f t="array" ref="K953">IFERROR(AVERAGE(IF((OutputTable[GroupByKey]=OutputTable[[#This Row],[GroupByKey]]),(OutputTable[GroupByKey]=OutputTable[[#This Row],[GroupByKey]])*OutputTable[RecordedValue])),0)</f>
        <v>0.85652835622269752</v>
      </c>
      <c r="L953" s="5" cm="1">
        <f t="array" ref="L953">IFERROR(_xlfn.STDEV.S(IF((OutputTable[GroupByKey]=OutputTable[[#This Row],[GroupByKey]]),(OutputTable[GroupByKey]=OutputTable[[#This Row],[GroupByKey]])*OutputTable[RecordedValue])),0)</f>
        <v>0.37438693037650955</v>
      </c>
      <c r="M953" s="5" cm="1">
        <f t="array" ref="M953">MAX(IF((ProjectInfoTable[ProjectName]=OutputTable[[#This Row],[ProjectName]]),(ProjectInfoTable[ProjectName]=OutputTable[[#This Row],[ProjectName]])*ProjectInfoTable[ConfidenceInterval]))</f>
        <v>0.95</v>
      </c>
      <c r="N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953" s="5" cm="1">
        <f t="array" ref="O953">MIN(IF((OutputTable[GroupByKey]=OutputTable[[#This Row],[GroupByKey]]),(OutputTable[GroupByKey]=OutputTable[[#This Row],[GroupByKey]])*OutputTable[RecordedValue]))</f>
        <v>0.198221599561099</v>
      </c>
      <c r="P953" s="5" cm="1">
        <f t="array" ref="P953">MAX(IF((OutputTable[GroupByKey]=OutputTable[[#This Row],[GroupByKey]]),(OutputTable[GroupByKey]=OutputTable[[#This Row],[GroupByKey]])*OutputTable[RecordedValue]))</f>
        <v>2.16468727962397</v>
      </c>
    </row>
    <row r="954" spans="1:16" x14ac:dyDescent="0.25">
      <c r="A954" t="s">
        <v>68</v>
      </c>
      <c r="B954" t="s">
        <v>70</v>
      </c>
      <c r="C954">
        <v>16</v>
      </c>
      <c r="D954" t="s">
        <v>162</v>
      </c>
      <c r="E954" t="s">
        <v>139</v>
      </c>
      <c r="F954" t="s">
        <v>107</v>
      </c>
      <c r="G954">
        <v>11.1872429128407</v>
      </c>
      <c r="H954">
        <v>0</v>
      </c>
      <c r="I95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54" s="5" cm="1">
        <f t="array" ref="J954">MAX(IF((ProjectInfoTable[ProjectName]=OutputTable[[#This Row],[ProjectName]]),(ProjectInfoTable[ProjectName]=OutputTable[[#This Row],[ProjectName]])*ProjectInfoTable[NumberOfReplications]))</f>
        <v>50</v>
      </c>
      <c r="K954" s="5" cm="1">
        <f t="array" ref="K954">IFERROR(AVERAGE(IF((OutputTable[GroupByKey]=OutputTable[[#This Row],[GroupByKey]]),(OutputTable[GroupByKey]=OutputTable[[#This Row],[GroupByKey]])*OutputTable[RecordedValue])),0)</f>
        <v>11.137209966710371</v>
      </c>
      <c r="L954" s="5" cm="1">
        <f t="array" ref="L954">IFERROR(_xlfn.STDEV.S(IF((OutputTable[GroupByKey]=OutputTable[[#This Row],[GroupByKey]]),(OutputTable[GroupByKey]=OutputTable[[#This Row],[GroupByKey]])*OutputTable[RecordedValue])),0)</f>
        <v>0.38257169656624557</v>
      </c>
      <c r="M954" s="5" cm="1">
        <f t="array" ref="M954">MAX(IF((ProjectInfoTable[ProjectName]=OutputTable[[#This Row],[ProjectName]]),(ProjectInfoTable[ProjectName]=OutputTable[[#This Row],[ProjectName]])*ProjectInfoTable[ConfidenceInterval]))</f>
        <v>0.95</v>
      </c>
      <c r="N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954" s="5" cm="1">
        <f t="array" ref="O954">MIN(IF((OutputTable[GroupByKey]=OutputTable[[#This Row],[GroupByKey]]),(OutputTable[GroupByKey]=OutputTable[[#This Row],[GroupByKey]])*OutputTable[RecordedValue]))</f>
        <v>9.8353127203760309</v>
      </c>
      <c r="P954" s="5" cm="1">
        <f t="array" ref="P954">MAX(IF((OutputTable[GroupByKey]=OutputTable[[#This Row],[GroupByKey]]),(OutputTable[GroupByKey]=OutputTable[[#This Row],[GroupByKey]])*OutputTable[RecordedValue]))</f>
        <v>11.8017784004389</v>
      </c>
    </row>
    <row r="955" spans="1:16" x14ac:dyDescent="0.25">
      <c r="A955" t="s">
        <v>68</v>
      </c>
      <c r="B955" t="s">
        <v>70</v>
      </c>
      <c r="C955">
        <v>16</v>
      </c>
      <c r="D955" t="s">
        <v>163</v>
      </c>
      <c r="E955" t="s">
        <v>164</v>
      </c>
      <c r="F955" t="s">
        <v>107</v>
      </c>
      <c r="G955">
        <v>9</v>
      </c>
      <c r="H955">
        <v>0</v>
      </c>
      <c r="I95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55" s="5" cm="1">
        <f t="array" ref="J955">MAX(IF((ProjectInfoTable[ProjectName]=OutputTable[[#This Row],[ProjectName]]),(ProjectInfoTable[ProjectName]=OutputTable[[#This Row],[ProjectName]])*ProjectInfoTable[NumberOfReplications]))</f>
        <v>50</v>
      </c>
      <c r="K955" s="5" cm="1">
        <f t="array" ref="K955">IFERROR(AVERAGE(IF((OutputTable[GroupByKey]=OutputTable[[#This Row],[GroupByKey]]),(OutputTable[GroupByKey]=OutputTable[[#This Row],[GroupByKey]])*OutputTable[RecordedValue])),0)</f>
        <v>6.72</v>
      </c>
      <c r="L955" s="5" cm="1">
        <f t="array" ref="L955">IFERROR(_xlfn.STDEV.S(IF((OutputTable[GroupByKey]=OutputTable[[#This Row],[GroupByKey]]),(OutputTable[GroupByKey]=OutputTable[[#This Row],[GroupByKey]])*OutputTable[RecordedValue])),0)</f>
        <v>2.6729178430917711</v>
      </c>
      <c r="M955" s="5" cm="1">
        <f t="array" ref="M955">MAX(IF((ProjectInfoTable[ProjectName]=OutputTable[[#This Row],[ProjectName]]),(ProjectInfoTable[ProjectName]=OutputTable[[#This Row],[ProjectName]])*ProjectInfoTable[ConfidenceInterval]))</f>
        <v>0.95</v>
      </c>
      <c r="N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955" s="5" cm="1">
        <f t="array" ref="O955">MIN(IF((OutputTable[GroupByKey]=OutputTable[[#This Row],[GroupByKey]]),(OutputTable[GroupByKey]=OutputTable[[#This Row],[GroupByKey]])*OutputTable[RecordedValue]))</f>
        <v>2</v>
      </c>
      <c r="P955" s="5" cm="1">
        <f t="array" ref="P955">MAX(IF((OutputTable[GroupByKey]=OutputTable[[#This Row],[GroupByKey]]),(OutputTable[GroupByKey]=OutputTable[[#This Row],[GroupByKey]])*OutputTable[RecordedValue]))</f>
        <v>16</v>
      </c>
    </row>
    <row r="956" spans="1:16" x14ac:dyDescent="0.25">
      <c r="A956" t="s">
        <v>68</v>
      </c>
      <c r="B956" t="s">
        <v>70</v>
      </c>
      <c r="C956">
        <v>16</v>
      </c>
      <c r="D956" t="s">
        <v>165</v>
      </c>
      <c r="E956" t="s">
        <v>166</v>
      </c>
      <c r="F956" t="s">
        <v>107</v>
      </c>
      <c r="G956">
        <v>6.7729757263278401E-2</v>
      </c>
      <c r="H956">
        <v>0</v>
      </c>
      <c r="I95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56" s="5" cm="1">
        <f t="array" ref="J956">MAX(IF((ProjectInfoTable[ProjectName]=OutputTable[[#This Row],[ProjectName]]),(ProjectInfoTable[ProjectName]=OutputTable[[#This Row],[ProjectName]])*ProjectInfoTable[NumberOfReplications]))</f>
        <v>50</v>
      </c>
      <c r="K956" s="5" cm="1">
        <f t="array" ref="K956">IFERROR(AVERAGE(IF((OutputTable[GroupByKey]=OutputTable[[#This Row],[GroupByKey]]),(OutputTable[GroupByKey]=OutputTable[[#This Row],[GroupByKey]])*OutputTable[RecordedValue])),0)</f>
        <v>7.1899169440802421E-2</v>
      </c>
      <c r="L956" s="5" cm="1">
        <f t="array" ref="L956">IFERROR(_xlfn.STDEV.S(IF((OutputTable[GroupByKey]=OutputTable[[#This Row],[GroupByKey]]),(OutputTable[GroupByKey]=OutputTable[[#This Row],[GroupByKey]])*OutputTable[RecordedValue])),0)</f>
        <v>3.1880974713854024E-2</v>
      </c>
      <c r="M956" s="5" cm="1">
        <f t="array" ref="M956">MAX(IF((ProjectInfoTable[ProjectName]=OutputTable[[#This Row],[ProjectName]]),(ProjectInfoTable[ProjectName]=OutputTable[[#This Row],[ProjectName]])*ProjectInfoTable[ConfidenceInterval]))</f>
        <v>0.95</v>
      </c>
      <c r="N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956" s="5" cm="1">
        <f t="array" ref="O956">MIN(IF((OutputTable[GroupByKey]=OutputTable[[#This Row],[GroupByKey]]),(OutputTable[GroupByKey]=OutputTable[[#This Row],[GroupByKey]])*OutputTable[RecordedValue]))</f>
        <v>1.6518466630091499E-2</v>
      </c>
      <c r="P956" s="5" cm="1">
        <f t="array" ref="P956">MAX(IF((OutputTable[GroupByKey]=OutputTable[[#This Row],[GroupByKey]]),(OutputTable[GroupByKey]=OutputTable[[#This Row],[GroupByKey]])*OutputTable[RecordedValue]))</f>
        <v>0.18039060663533099</v>
      </c>
    </row>
    <row r="957" spans="1:16" x14ac:dyDescent="0.25">
      <c r="A957" t="s">
        <v>68</v>
      </c>
      <c r="B957" t="s">
        <v>70</v>
      </c>
      <c r="C957">
        <v>16</v>
      </c>
      <c r="D957" t="s">
        <v>167</v>
      </c>
      <c r="E957" t="s">
        <v>142</v>
      </c>
      <c r="F957" t="s">
        <v>107</v>
      </c>
      <c r="G957">
        <v>0</v>
      </c>
      <c r="H957">
        <v>0</v>
      </c>
      <c r="I95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57" s="5" cm="1">
        <f t="array" ref="J957">MAX(IF((ProjectInfoTable[ProjectName]=OutputTable[[#This Row],[ProjectName]]),(ProjectInfoTable[ProjectName]=OutputTable[[#This Row],[ProjectName]])*ProjectInfoTable[NumberOfReplications]))</f>
        <v>50</v>
      </c>
      <c r="K957" s="5" cm="1">
        <f t="array" ref="K957">IFERROR(AVERAGE(IF((OutputTable[GroupByKey]=OutputTable[[#This Row],[GroupByKey]]),(OutputTable[GroupByKey]=OutputTable[[#This Row],[GroupByKey]])*OutputTable[RecordedValue])),0)</f>
        <v>0</v>
      </c>
      <c r="L957" s="5" cm="1">
        <f t="array" ref="L957">IFERROR(_xlfn.STDEV.S(IF((OutputTable[GroupByKey]=OutputTable[[#This Row],[GroupByKey]]),(OutputTable[GroupByKey]=OutputTable[[#This Row],[GroupByKey]])*OutputTable[RecordedValue])),0)</f>
        <v>0</v>
      </c>
      <c r="M957" s="5" cm="1">
        <f t="array" ref="M957">MAX(IF((ProjectInfoTable[ProjectName]=OutputTable[[#This Row],[ProjectName]]),(ProjectInfoTable[ProjectName]=OutputTable[[#This Row],[ProjectName]])*ProjectInfoTable[ConfidenceInterval]))</f>
        <v>0.95</v>
      </c>
      <c r="N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7" s="5" cm="1">
        <f t="array" ref="O957">MIN(IF((OutputTable[GroupByKey]=OutputTable[[#This Row],[GroupByKey]]),(OutputTable[GroupByKey]=OutputTable[[#This Row],[GroupByKey]])*OutputTable[RecordedValue]))</f>
        <v>0</v>
      </c>
      <c r="P957" s="5" cm="1">
        <f t="array" ref="P957">MAX(IF((OutputTable[GroupByKey]=OutputTable[[#This Row],[GroupByKey]]),(OutputTable[GroupByKey]=OutputTable[[#This Row],[GroupByKey]])*OutputTable[RecordedValue]))</f>
        <v>0</v>
      </c>
    </row>
    <row r="958" spans="1:16" x14ac:dyDescent="0.25">
      <c r="A958" t="s">
        <v>68</v>
      </c>
      <c r="B958" t="s">
        <v>70</v>
      </c>
      <c r="C958">
        <v>16</v>
      </c>
      <c r="D958" t="s">
        <v>168</v>
      </c>
      <c r="E958" t="s">
        <v>123</v>
      </c>
      <c r="F958" t="s">
        <v>129</v>
      </c>
      <c r="G958">
        <v>136</v>
      </c>
      <c r="H958">
        <v>0</v>
      </c>
      <c r="I958" s="5" t="str">
        <f>OutputTable[[#This Row],[ProjectName]]&amp;OutputTable[[#This Row],[Name]]&amp;OutputTable[[#This Row],[Type]]&amp;OutputTable[[#This Row],[Source]]</f>
        <v>Airport Security AnalysisSystem.NumberOutNumber OutSystem</v>
      </c>
      <c r="J958" s="5" cm="1">
        <f t="array" ref="J958">MAX(IF((ProjectInfoTable[ProjectName]=OutputTable[[#This Row],[ProjectName]]),(ProjectInfoTable[ProjectName]=OutputTable[[#This Row],[ProjectName]])*ProjectInfoTable[NumberOfReplications]))</f>
        <v>50</v>
      </c>
      <c r="K958" s="5" cm="1">
        <f t="array" ref="K958">IFERROR(AVERAGE(IF((OutputTable[GroupByKey]=OutputTable[[#This Row],[GroupByKey]]),(OutputTable[GroupByKey]=OutputTable[[#This Row],[GroupByKey]])*OutputTable[RecordedValue])),0)</f>
        <v>141.38</v>
      </c>
      <c r="L958" s="5" cm="1">
        <f t="array" ref="L958">IFERROR(_xlfn.STDEV.S(IF((OutputTable[GroupByKey]=OutputTable[[#This Row],[GroupByKey]]),(OutputTable[GroupByKey]=OutputTable[[#This Row],[GroupByKey]])*OutputTable[RecordedValue])),0)</f>
        <v>1.9988772358705846</v>
      </c>
      <c r="M958" s="5" cm="1">
        <f t="array" ref="M958">MAX(IF((ProjectInfoTable[ProjectName]=OutputTable[[#This Row],[ProjectName]]),(ProjectInfoTable[ProjectName]=OutputTable[[#This Row],[ProjectName]])*ProjectInfoTable[ConfidenceInterval]))</f>
        <v>0.95</v>
      </c>
      <c r="N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958" s="5" cm="1">
        <f t="array" ref="O958">MIN(IF((OutputTable[GroupByKey]=OutputTable[[#This Row],[GroupByKey]]),(OutputTable[GroupByKey]=OutputTable[[#This Row],[GroupByKey]])*OutputTable[RecordedValue]))</f>
        <v>134</v>
      </c>
      <c r="P958" s="5" cm="1">
        <f t="array" ref="P958">MAX(IF((OutputTable[GroupByKey]=OutputTable[[#This Row],[GroupByKey]]),(OutputTable[GroupByKey]=OutputTable[[#This Row],[GroupByKey]])*OutputTable[RecordedValue]))</f>
        <v>144</v>
      </c>
    </row>
    <row r="959" spans="1:16" x14ac:dyDescent="0.25">
      <c r="A959" t="s">
        <v>68</v>
      </c>
      <c r="B959" t="s">
        <v>70</v>
      </c>
      <c r="C959">
        <v>16</v>
      </c>
      <c r="D959" t="s">
        <v>169</v>
      </c>
      <c r="E959" t="s">
        <v>91</v>
      </c>
      <c r="F959" t="s">
        <v>129</v>
      </c>
      <c r="G959">
        <v>70.826954480567906</v>
      </c>
      <c r="H959">
        <v>0</v>
      </c>
      <c r="I959" s="5" t="str">
        <f>OutputTable[[#This Row],[ProjectName]]&amp;OutputTable[[#This Row],[Name]]&amp;OutputTable[[#This Row],[Type]]&amp;OutputTable[[#This Row],[Source]]</f>
        <v>Airport Security AnalysisSystem.TotalCostTotal CostSystem</v>
      </c>
      <c r="J959" s="5" cm="1">
        <f t="array" ref="J959">MAX(IF((ProjectInfoTable[ProjectName]=OutputTable[[#This Row],[ProjectName]]),(ProjectInfoTable[ProjectName]=OutputTable[[#This Row],[ProjectName]])*ProjectInfoTable[NumberOfReplications]))</f>
        <v>50</v>
      </c>
      <c r="K959" s="5" cm="1">
        <f t="array" ref="K959">IFERROR(AVERAGE(IF((OutputTable[GroupByKey]=OutputTable[[#This Row],[GroupByKey]]),(OutputTable[GroupByKey]=OutputTable[[#This Row],[GroupByKey]])*OutputTable[RecordedValue])),0)</f>
        <v>71.709517489708347</v>
      </c>
      <c r="L959" s="5" cm="1">
        <f t="array" ref="L959">IFERROR(_xlfn.STDEV.S(IF((OutputTable[GroupByKey]=OutputTable[[#This Row],[GroupByKey]]),(OutputTable[GroupByKey]=OutputTable[[#This Row],[GroupByKey]])*OutputTable[RecordedValue])),0)</f>
        <v>0.25019982121987089</v>
      </c>
      <c r="M959" s="5" cm="1">
        <f t="array" ref="M959">MAX(IF((ProjectInfoTable[ProjectName]=OutputTable[[#This Row],[ProjectName]]),(ProjectInfoTable[ProjectName]=OutputTable[[#This Row],[ProjectName]])*ProjectInfoTable[ConfidenceInterval]))</f>
        <v>0.95</v>
      </c>
      <c r="N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959" s="5" cm="1">
        <f t="array" ref="O959">MIN(IF((OutputTable[GroupByKey]=OutputTable[[#This Row],[GroupByKey]]),(OutputTable[GroupByKey]=OutputTable[[#This Row],[GroupByKey]])*OutputTable[RecordedValue]))</f>
        <v>70.826954480567906</v>
      </c>
      <c r="P959" s="5" cm="1">
        <f t="array" ref="P959">MAX(IF((OutputTable[GroupByKey]=OutputTable[[#This Row],[GroupByKey]]),(OutputTable[GroupByKey]=OutputTable[[#This Row],[GroupByKey]])*OutputTable[RecordedValue]))</f>
        <v>72</v>
      </c>
    </row>
    <row r="960" spans="1:16" x14ac:dyDescent="0.25">
      <c r="A960" t="s">
        <v>68</v>
      </c>
      <c r="B960" t="s">
        <v>70</v>
      </c>
      <c r="C960">
        <v>16</v>
      </c>
      <c r="D960" t="s">
        <v>170</v>
      </c>
      <c r="E960" t="s">
        <v>137</v>
      </c>
      <c r="F960" t="s">
        <v>107</v>
      </c>
      <c r="G960">
        <v>28.505001504465699</v>
      </c>
      <c r="H960">
        <v>0</v>
      </c>
      <c r="I96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60" s="5" cm="1">
        <f t="array" ref="J960">MAX(IF((ProjectInfoTable[ProjectName]=OutputTable[[#This Row],[ProjectName]]),(ProjectInfoTable[ProjectName]=OutputTable[[#This Row],[ProjectName]])*ProjectInfoTable[NumberOfReplications]))</f>
        <v>50</v>
      </c>
      <c r="K960" s="5" cm="1">
        <f t="array" ref="K960">IFERROR(AVERAGE(IF((OutputTable[GroupByKey]=OutputTable[[#This Row],[GroupByKey]]),(OutputTable[GroupByKey]=OutputTable[[#This Row],[GroupByKey]])*OutputTable[RecordedValue])),0)</f>
        <v>28.690256747996941</v>
      </c>
      <c r="L960" s="5" cm="1">
        <f t="array" ref="L960">IFERROR(_xlfn.STDEV.S(IF((OutputTable[GroupByKey]=OutputTable[[#This Row],[GroupByKey]]),(OutputTable[GroupByKey]=OutputTable[[#This Row],[GroupByKey]])*OutputTable[RecordedValue])),0)</f>
        <v>1.6276098461399904</v>
      </c>
      <c r="M960" s="5" cm="1">
        <f t="array" ref="M960">MAX(IF((ProjectInfoTable[ProjectName]=OutputTable[[#This Row],[ProjectName]]),(ProjectInfoTable[ProjectName]=OutputTable[[#This Row],[ProjectName]])*ProjectInfoTable[ConfidenceInterval]))</f>
        <v>0.95</v>
      </c>
      <c r="N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960" s="5" cm="1">
        <f t="array" ref="O960">MIN(IF((OutputTable[GroupByKey]=OutputTable[[#This Row],[GroupByKey]]),(OutputTable[GroupByKey]=OutputTable[[#This Row],[GroupByKey]])*OutputTable[RecordedValue]))</f>
        <v>25.696659959072399</v>
      </c>
      <c r="P960" s="5" cm="1">
        <f t="array" ref="P960">MAX(IF((OutputTable[GroupByKey]=OutputTable[[#This Row],[GroupByKey]]),(OutputTable[GroupByKey]=OutputTable[[#This Row],[GroupByKey]])*OutputTable[RecordedValue]))</f>
        <v>33.838759418460498</v>
      </c>
    </row>
    <row r="961" spans="1:16" x14ac:dyDescent="0.25">
      <c r="A961" t="s">
        <v>68</v>
      </c>
      <c r="B961" t="s">
        <v>70</v>
      </c>
      <c r="C961">
        <v>16</v>
      </c>
      <c r="D961" t="s">
        <v>171</v>
      </c>
      <c r="E961" t="s">
        <v>139</v>
      </c>
      <c r="F961" t="s">
        <v>107</v>
      </c>
      <c r="G961">
        <v>6.90847573581825</v>
      </c>
      <c r="H961">
        <v>0</v>
      </c>
      <c r="I96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61" s="5" cm="1">
        <f t="array" ref="J961">MAX(IF((ProjectInfoTable[ProjectName]=OutputTable[[#This Row],[ProjectName]]),(ProjectInfoTable[ProjectName]=OutputTable[[#This Row],[ProjectName]])*ProjectInfoTable[NumberOfReplications]))</f>
        <v>50</v>
      </c>
      <c r="K961" s="5" cm="1">
        <f t="array" ref="K961">IFERROR(AVERAGE(IF((OutputTable[GroupByKey]=OutputTable[[#This Row],[GroupByKey]]),(OutputTable[GroupByKey]=OutputTable[[#This Row],[GroupByKey]])*OutputTable[RecordedValue])),0)</f>
        <v>7.1431715332986858</v>
      </c>
      <c r="L961" s="5" cm="1">
        <f t="array" ref="L961">IFERROR(_xlfn.STDEV.S(IF((OutputTable[GroupByKey]=OutputTable[[#This Row],[GroupByKey]]),(OutputTable[GroupByKey]=OutputTable[[#This Row],[GroupByKey]])*OutputTable[RecordedValue])),0)</f>
        <v>1.6630080132730225</v>
      </c>
      <c r="M961" s="5" cm="1">
        <f t="array" ref="M961">MAX(IF((ProjectInfoTable[ProjectName]=OutputTable[[#This Row],[ProjectName]]),(ProjectInfoTable[ProjectName]=OutputTable[[#This Row],[ProjectName]])*ProjectInfoTable[ConfidenceInterval]))</f>
        <v>0.95</v>
      </c>
      <c r="N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961" s="5" cm="1">
        <f t="array" ref="O961">MIN(IF((OutputTable[GroupByKey]=OutputTable[[#This Row],[GroupByKey]]),(OutputTable[GroupByKey]=OutputTable[[#This Row],[GroupByKey]])*OutputTable[RecordedValue]))</f>
        <v>2.14775272896172</v>
      </c>
      <c r="P961" s="5" cm="1">
        <f t="array" ref="P961">MAX(IF((OutputTable[GroupByKey]=OutputTable[[#This Row],[GroupByKey]]),(OutputTable[GroupByKey]=OutputTable[[#This Row],[GroupByKey]])*OutputTable[RecordedValue]))</f>
        <v>10.273767747096599</v>
      </c>
    </row>
    <row r="962" spans="1:16" x14ac:dyDescent="0.25">
      <c r="A962" t="s">
        <v>68</v>
      </c>
      <c r="B962" t="s">
        <v>70</v>
      </c>
      <c r="C962">
        <v>16</v>
      </c>
      <c r="D962" t="s">
        <v>172</v>
      </c>
      <c r="E962" t="s">
        <v>164</v>
      </c>
      <c r="F962" t="s">
        <v>107</v>
      </c>
      <c r="G962">
        <v>301</v>
      </c>
      <c r="H962">
        <v>0</v>
      </c>
      <c r="I96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62" s="5" cm="1">
        <f t="array" ref="J962">MAX(IF((ProjectInfoTable[ProjectName]=OutputTable[[#This Row],[ProjectName]]),(ProjectInfoTable[ProjectName]=OutputTable[[#This Row],[ProjectName]])*ProjectInfoTable[NumberOfReplications]))</f>
        <v>50</v>
      </c>
      <c r="K962" s="5" cm="1">
        <f t="array" ref="K962">IFERROR(AVERAGE(IF((OutputTable[GroupByKey]=OutputTable[[#This Row],[GroupByKey]]),(OutputTable[GroupByKey]=OutputTable[[#This Row],[GroupByKey]])*OutputTable[RecordedValue])),0)</f>
        <v>299.54000000000002</v>
      </c>
      <c r="L962" s="5" cm="1">
        <f t="array" ref="L962">IFERROR(_xlfn.STDEV.S(IF((OutputTable[GroupByKey]=OutputTable[[#This Row],[GroupByKey]]),(OutputTable[GroupByKey]=OutputTable[[#This Row],[GroupByKey]])*OutputTable[RecordedValue])),0)</f>
        <v>4.8873430868908301</v>
      </c>
      <c r="M962" s="5" cm="1">
        <f t="array" ref="M962">MAX(IF((ProjectInfoTable[ProjectName]=OutputTable[[#This Row],[ProjectName]]),(ProjectInfoTable[ProjectName]=OutputTable[[#This Row],[ProjectName]])*ProjectInfoTable[ConfidenceInterval]))</f>
        <v>0.95</v>
      </c>
      <c r="N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962" s="5" cm="1">
        <f t="array" ref="O962">MIN(IF((OutputTable[GroupByKey]=OutputTable[[#This Row],[GroupByKey]]),(OutputTable[GroupByKey]=OutputTable[[#This Row],[GroupByKey]])*OutputTable[RecordedValue]))</f>
        <v>289</v>
      </c>
      <c r="P962" s="5" cm="1">
        <f t="array" ref="P962">MAX(IF((OutputTable[GroupByKey]=OutputTable[[#This Row],[GroupByKey]]),(OutputTable[GroupByKey]=OutputTable[[#This Row],[GroupByKey]])*OutputTable[RecordedValue]))</f>
        <v>313</v>
      </c>
    </row>
    <row r="963" spans="1:16" x14ac:dyDescent="0.25">
      <c r="A963" t="s">
        <v>68</v>
      </c>
      <c r="B963" t="s">
        <v>70</v>
      </c>
      <c r="C963">
        <v>16</v>
      </c>
      <c r="D963" t="s">
        <v>173</v>
      </c>
      <c r="E963" t="s">
        <v>166</v>
      </c>
      <c r="F963" t="s">
        <v>107</v>
      </c>
      <c r="G963">
        <v>0.80809789622727102</v>
      </c>
      <c r="H963">
        <v>0</v>
      </c>
      <c r="I96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63" s="5" cm="1">
        <f t="array" ref="J963">MAX(IF((ProjectInfoTable[ProjectName]=OutputTable[[#This Row],[ProjectName]]),(ProjectInfoTable[ProjectName]=OutputTable[[#This Row],[ProjectName]])*ProjectInfoTable[NumberOfReplications]))</f>
        <v>50</v>
      </c>
      <c r="K963" s="5" cm="1">
        <f t="array" ref="K963">IFERROR(AVERAGE(IF((OutputTable[GroupByKey]=OutputTable[[#This Row],[GroupByKey]]),(OutputTable[GroupByKey]=OutputTable[[#This Row],[GroupByKey]])*OutputTable[RecordedValue])),0)</f>
        <v>0.80157856851948073</v>
      </c>
      <c r="L963" s="5" cm="1">
        <f t="array" ref="L963">IFERROR(_xlfn.STDEV.S(IF((OutputTable[GroupByKey]=OutputTable[[#This Row],[GroupByKey]]),(OutputTable[GroupByKey]=OutputTable[[#This Row],[GroupByKey]])*OutputTable[RecordedValue])),0)</f>
        <v>4.6194667035361667E-2</v>
      </c>
      <c r="M963" s="5" cm="1">
        <f t="array" ref="M963">MAX(IF((ProjectInfoTable[ProjectName]=OutputTable[[#This Row],[ProjectName]]),(ProjectInfoTable[ProjectName]=OutputTable[[#This Row],[ProjectName]])*ProjectInfoTable[ConfidenceInterval]))</f>
        <v>0.95</v>
      </c>
      <c r="N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963" s="5" cm="1">
        <f t="array" ref="O963">MIN(IF((OutputTable[GroupByKey]=OutputTable[[#This Row],[GroupByKey]]),(OutputTable[GroupByKey]=OutputTable[[#This Row],[GroupByKey]])*OutputTable[RecordedValue]))</f>
        <v>0.71461756258065101</v>
      </c>
      <c r="P963" s="5" cm="1">
        <f t="array" ref="P963">MAX(IF((OutputTable[GroupByKey]=OutputTable[[#This Row],[GroupByKey]]),(OutputTable[GroupByKey]=OutputTable[[#This Row],[GroupByKey]])*OutputTable[RecordedValue]))</f>
        <v>0.94034020197328605</v>
      </c>
    </row>
    <row r="964" spans="1:16" x14ac:dyDescent="0.25">
      <c r="A964" t="s">
        <v>68</v>
      </c>
      <c r="B964" t="s">
        <v>70</v>
      </c>
      <c r="C964">
        <v>16</v>
      </c>
      <c r="D964" t="s">
        <v>174</v>
      </c>
      <c r="E964" t="s">
        <v>142</v>
      </c>
      <c r="F964" t="s">
        <v>107</v>
      </c>
      <c r="G964">
        <v>0</v>
      </c>
      <c r="H964">
        <v>0</v>
      </c>
      <c r="I96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64" s="5" cm="1">
        <f t="array" ref="J964">MAX(IF((ProjectInfoTable[ProjectName]=OutputTable[[#This Row],[ProjectName]]),(ProjectInfoTable[ProjectName]=OutputTable[[#This Row],[ProjectName]])*ProjectInfoTable[NumberOfReplications]))</f>
        <v>50</v>
      </c>
      <c r="K964" s="5" cm="1">
        <f t="array" ref="K964">IFERROR(AVERAGE(IF((OutputTable[GroupByKey]=OutputTable[[#This Row],[GroupByKey]]),(OutputTable[GroupByKey]=OutputTable[[#This Row],[GroupByKey]])*OutputTable[RecordedValue])),0)</f>
        <v>0</v>
      </c>
      <c r="L964" s="5" cm="1">
        <f t="array" ref="L964">IFERROR(_xlfn.STDEV.S(IF((OutputTable[GroupByKey]=OutputTable[[#This Row],[GroupByKey]]),(OutputTable[GroupByKey]=OutputTable[[#This Row],[GroupByKey]])*OutputTable[RecordedValue])),0)</f>
        <v>0</v>
      </c>
      <c r="M964" s="5" cm="1">
        <f t="array" ref="M964">MAX(IF((ProjectInfoTable[ProjectName]=OutputTable[[#This Row],[ProjectName]]),(ProjectInfoTable[ProjectName]=OutputTable[[#This Row],[ProjectName]])*ProjectInfoTable[ConfidenceInterval]))</f>
        <v>0.95</v>
      </c>
      <c r="N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4" s="5" cm="1">
        <f t="array" ref="O964">MIN(IF((OutputTable[GroupByKey]=OutputTable[[#This Row],[GroupByKey]]),(OutputTable[GroupByKey]=OutputTable[[#This Row],[GroupByKey]])*OutputTable[RecordedValue]))</f>
        <v>0</v>
      </c>
      <c r="P964" s="5" cm="1">
        <f t="array" ref="P964">MAX(IF((OutputTable[GroupByKey]=OutputTable[[#This Row],[GroupByKey]]),(OutputTable[GroupByKey]=OutputTable[[#This Row],[GroupByKey]])*OutputTable[RecordedValue]))</f>
        <v>0</v>
      </c>
    </row>
    <row r="965" spans="1:16" x14ac:dyDescent="0.25">
      <c r="A965" t="s">
        <v>68</v>
      </c>
      <c r="B965" t="s">
        <v>70</v>
      </c>
      <c r="C965">
        <v>16</v>
      </c>
      <c r="D965" t="s">
        <v>175</v>
      </c>
      <c r="E965" t="s">
        <v>113</v>
      </c>
      <c r="F965" t="s">
        <v>73</v>
      </c>
      <c r="G965">
        <v>35.905308613297002</v>
      </c>
      <c r="H965">
        <v>0</v>
      </c>
      <c r="I96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65" s="5" cm="1">
        <f t="array" ref="J965">MAX(IF((ProjectInfoTable[ProjectName]=OutputTable[[#This Row],[ProjectName]]),(ProjectInfoTable[ProjectName]=OutputTable[[#This Row],[ProjectName]])*ProjectInfoTable[NumberOfReplications]))</f>
        <v>50</v>
      </c>
      <c r="K965" s="5" cm="1">
        <f t="array" ref="K965">IFERROR(AVERAGE(IF((OutputTable[GroupByKey]=OutputTable[[#This Row],[GroupByKey]]),(OutputTable[GroupByKey]=OutputTable[[#This Row],[GroupByKey]])*OutputTable[RecordedValue])),0)</f>
        <v>36.017962320863354</v>
      </c>
      <c r="L965" s="5" cm="1">
        <f t="array" ref="L965">IFERROR(_xlfn.STDEV.S(IF((OutputTable[GroupByKey]=OutputTable[[#This Row],[GroupByKey]]),(OutputTable[GroupByKey]=OutputTable[[#This Row],[GroupByKey]])*OutputTable[RecordedValue])),0)</f>
        <v>2.1447750669597334</v>
      </c>
      <c r="M965" s="5" cm="1">
        <f t="array" ref="M965">MAX(IF((ProjectInfoTable[ProjectName]=OutputTable[[#This Row],[ProjectName]]),(ProjectInfoTable[ProjectName]=OutputTable[[#This Row],[ProjectName]])*ProjectInfoTable[ConfidenceInterval]))</f>
        <v>0.95</v>
      </c>
      <c r="N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965" s="5" cm="1">
        <f t="array" ref="O965">MIN(IF((OutputTable[GroupByKey]=OutputTable[[#This Row],[GroupByKey]]),(OutputTable[GroupByKey]=OutputTable[[#This Row],[GroupByKey]])*OutputTable[RecordedValue]))</f>
        <v>31.355296128801101</v>
      </c>
      <c r="P965" s="5" cm="1">
        <f t="array" ref="P965">MAX(IF((OutputTable[GroupByKey]=OutputTable[[#This Row],[GroupByKey]]),(OutputTable[GroupByKey]=OutputTable[[#This Row],[GroupByKey]])*OutputTable[RecordedValue]))</f>
        <v>42.047742044042501</v>
      </c>
    </row>
    <row r="966" spans="1:16" x14ac:dyDescent="0.25">
      <c r="A966" t="s">
        <v>68</v>
      </c>
      <c r="B966" t="s">
        <v>70</v>
      </c>
      <c r="C966">
        <v>16</v>
      </c>
      <c r="D966" t="s">
        <v>176</v>
      </c>
      <c r="E966" t="s">
        <v>115</v>
      </c>
      <c r="F966" t="s">
        <v>73</v>
      </c>
      <c r="G966">
        <v>1077.15925839891</v>
      </c>
      <c r="H966">
        <v>0</v>
      </c>
      <c r="I96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66" s="5" cm="1">
        <f t="array" ref="J966">MAX(IF((ProjectInfoTable[ProjectName]=OutputTable[[#This Row],[ProjectName]]),(ProjectInfoTable[ProjectName]=OutputTable[[#This Row],[ProjectName]])*ProjectInfoTable[NumberOfReplications]))</f>
        <v>50</v>
      </c>
      <c r="K966" s="5" cm="1">
        <f t="array" ref="K966">IFERROR(AVERAGE(IF((OutputTable[GroupByKey]=OutputTable[[#This Row],[GroupByKey]]),(OutputTable[GroupByKey]=OutputTable[[#This Row],[GroupByKey]])*OutputTable[RecordedValue])),0)</f>
        <v>1080.5388696259006</v>
      </c>
      <c r="L966" s="5" cm="1">
        <f t="array" ref="L966">IFERROR(_xlfn.STDEV.S(IF((OutputTable[GroupByKey]=OutputTable[[#This Row],[GroupByKey]]),(OutputTable[GroupByKey]=OutputTable[[#This Row],[GroupByKey]])*OutputTable[RecordedValue])),0)</f>
        <v>64.343252008792561</v>
      </c>
      <c r="M966" s="5" cm="1">
        <f t="array" ref="M966">MAX(IF((ProjectInfoTable[ProjectName]=OutputTable[[#This Row],[ProjectName]]),(ProjectInfoTable[ProjectName]=OutputTable[[#This Row],[ProjectName]])*ProjectInfoTable[ConfidenceInterval]))</f>
        <v>0.95</v>
      </c>
      <c r="N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966" s="5" cm="1">
        <f t="array" ref="O966">MIN(IF((OutputTable[GroupByKey]=OutputTable[[#This Row],[GroupByKey]]),(OutputTable[GroupByKey]=OutputTable[[#This Row],[GroupByKey]])*OutputTable[RecordedValue]))</f>
        <v>940.65888386403196</v>
      </c>
      <c r="P966" s="5" cm="1">
        <f t="array" ref="P966">MAX(IF((OutputTable[GroupByKey]=OutputTable[[#This Row],[GroupByKey]]),(OutputTable[GroupByKey]=OutputTable[[#This Row],[GroupByKey]])*OutputTable[RecordedValue]))</f>
        <v>1261.4322613212801</v>
      </c>
    </row>
    <row r="967" spans="1:16" x14ac:dyDescent="0.25">
      <c r="A967" t="s">
        <v>68</v>
      </c>
      <c r="B967" t="s">
        <v>70</v>
      </c>
      <c r="C967">
        <v>16</v>
      </c>
      <c r="D967" t="s">
        <v>177</v>
      </c>
      <c r="E967" t="s">
        <v>117</v>
      </c>
      <c r="F967" t="s">
        <v>73</v>
      </c>
      <c r="G967">
        <v>0</v>
      </c>
      <c r="H967">
        <v>0</v>
      </c>
      <c r="I96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67" s="5" cm="1">
        <f t="array" ref="J967">MAX(IF((ProjectInfoTable[ProjectName]=OutputTable[[#This Row],[ProjectName]]),(ProjectInfoTable[ProjectName]=OutputTable[[#This Row],[ProjectName]])*ProjectInfoTable[NumberOfReplications]))</f>
        <v>50</v>
      </c>
      <c r="K967" s="5" cm="1">
        <f t="array" ref="K967">IFERROR(AVERAGE(IF((OutputTable[GroupByKey]=OutputTable[[#This Row],[GroupByKey]]),(OutputTable[GroupByKey]=OutputTable[[#This Row],[GroupByKey]])*OutputTable[RecordedValue])),0)</f>
        <v>0</v>
      </c>
      <c r="L967" s="5" cm="1">
        <f t="array" ref="L967">IFERROR(_xlfn.STDEV.S(IF((OutputTable[GroupByKey]=OutputTable[[#This Row],[GroupByKey]]),(OutputTable[GroupByKey]=OutputTable[[#This Row],[GroupByKey]])*OutputTable[RecordedValue])),0)</f>
        <v>0</v>
      </c>
      <c r="M967" s="5" cm="1">
        <f t="array" ref="M967">MAX(IF((ProjectInfoTable[ProjectName]=OutputTable[[#This Row],[ProjectName]]),(ProjectInfoTable[ProjectName]=OutputTable[[#This Row],[ProjectName]])*ProjectInfoTable[ConfidenceInterval]))</f>
        <v>0.95</v>
      </c>
      <c r="N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7" s="5" cm="1">
        <f t="array" ref="O967">MIN(IF((OutputTable[GroupByKey]=OutputTable[[#This Row],[GroupByKey]]),(OutputTable[GroupByKey]=OutputTable[[#This Row],[GroupByKey]])*OutputTable[RecordedValue]))</f>
        <v>0</v>
      </c>
      <c r="P967" s="5" cm="1">
        <f t="array" ref="P967">MAX(IF((OutputTable[GroupByKey]=OutputTable[[#This Row],[GroupByKey]]),(OutputTable[GroupByKey]=OutputTable[[#This Row],[GroupByKey]])*OutputTable[RecordedValue]))</f>
        <v>0</v>
      </c>
    </row>
    <row r="968" spans="1:16" x14ac:dyDescent="0.25">
      <c r="A968" t="s">
        <v>68</v>
      </c>
      <c r="B968" t="s">
        <v>70</v>
      </c>
      <c r="C968">
        <v>16</v>
      </c>
      <c r="D968" t="s">
        <v>178</v>
      </c>
      <c r="E968" t="s">
        <v>119</v>
      </c>
      <c r="F968" t="s">
        <v>73</v>
      </c>
      <c r="G968">
        <v>685.55585998370998</v>
      </c>
      <c r="H968">
        <v>0</v>
      </c>
      <c r="I96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68" s="5" cm="1">
        <f t="array" ref="J968">MAX(IF((ProjectInfoTable[ProjectName]=OutputTable[[#This Row],[ProjectName]]),(ProjectInfoTable[ProjectName]=OutputTable[[#This Row],[ProjectName]])*ProjectInfoTable[NumberOfReplications]))</f>
        <v>50</v>
      </c>
      <c r="K968" s="5" cm="1">
        <f t="array" ref="K968">IFERROR(AVERAGE(IF((OutputTable[GroupByKey]=OutputTable[[#This Row],[GroupByKey]]),(OutputTable[GroupByKey]=OutputTable[[#This Row],[GroupByKey]])*OutputTable[RecordedValue])),0)</f>
        <v>647.33233797243315</v>
      </c>
      <c r="L968" s="5" cm="1">
        <f t="array" ref="L968">IFERROR(_xlfn.STDEV.S(IF((OutputTable[GroupByKey]=OutputTable[[#This Row],[GroupByKey]]),(OutputTable[GroupByKey]=OutputTable[[#This Row],[GroupByKey]])*OutputTable[RecordedValue])),0)</f>
        <v>612.63054444116835</v>
      </c>
      <c r="M968" s="5" cm="1">
        <f t="array" ref="M968">MAX(IF((ProjectInfoTable[ProjectName]=OutputTable[[#This Row],[ProjectName]]),(ProjectInfoTable[ProjectName]=OutputTable[[#This Row],[ProjectName]])*ProjectInfoTable[ConfidenceInterval]))</f>
        <v>0.95</v>
      </c>
      <c r="N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968" s="5" cm="1">
        <f t="array" ref="O968">MIN(IF((OutputTable[GroupByKey]=OutputTable[[#This Row],[GroupByKey]]),(OutputTable[GroupByKey]=OutputTable[[#This Row],[GroupByKey]])*OutputTable[RecordedValue]))</f>
        <v>135.75868551570699</v>
      </c>
      <c r="P968" s="5" cm="1">
        <f t="array" ref="P968">MAX(IF((OutputTable[GroupByKey]=OutputTable[[#This Row],[GroupByKey]]),(OutputTable[GroupByKey]=OutputTable[[#This Row],[GroupByKey]])*OutputTable[RecordedValue]))</f>
        <v>3953.48057040094</v>
      </c>
    </row>
    <row r="969" spans="1:16" x14ac:dyDescent="0.25">
      <c r="A969" t="s">
        <v>68</v>
      </c>
      <c r="B969" t="s">
        <v>70</v>
      </c>
      <c r="C969">
        <v>16</v>
      </c>
      <c r="D969" t="s">
        <v>179</v>
      </c>
      <c r="E969" t="s">
        <v>121</v>
      </c>
      <c r="F969" t="s">
        <v>73</v>
      </c>
      <c r="G969">
        <v>142</v>
      </c>
      <c r="H969">
        <v>0</v>
      </c>
      <c r="I96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69" s="5" cm="1">
        <f t="array" ref="J969">MAX(IF((ProjectInfoTable[ProjectName]=OutputTable[[#This Row],[ProjectName]]),(ProjectInfoTable[ProjectName]=OutputTable[[#This Row],[ProjectName]])*ProjectInfoTable[NumberOfReplications]))</f>
        <v>50</v>
      </c>
      <c r="K969" s="5" cm="1">
        <f t="array" ref="K969">IFERROR(AVERAGE(IF((OutputTable[GroupByKey]=OutputTable[[#This Row],[GroupByKey]]),(OutputTable[GroupByKey]=OutputTable[[#This Row],[GroupByKey]])*OutputTable[RecordedValue])),0)</f>
        <v>139.02000000000001</v>
      </c>
      <c r="L969" s="5" cm="1">
        <f t="array" ref="L969">IFERROR(_xlfn.STDEV.S(IF((OutputTable[GroupByKey]=OutputTable[[#This Row],[GroupByKey]]),(OutputTable[GroupByKey]=OutputTable[[#This Row],[GroupByKey]])*OutputTable[RecordedValue])),0)</f>
        <v>2.0651629376840162</v>
      </c>
      <c r="M969" s="5" cm="1">
        <f t="array" ref="M969">MAX(IF((ProjectInfoTable[ProjectName]=OutputTable[[#This Row],[ProjectName]]),(ProjectInfoTable[ProjectName]=OutputTable[[#This Row],[ProjectName]])*ProjectInfoTable[ConfidenceInterval]))</f>
        <v>0.95</v>
      </c>
      <c r="N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969" s="5" cm="1">
        <f t="array" ref="O969">MIN(IF((OutputTable[GroupByKey]=OutputTable[[#This Row],[GroupByKey]]),(OutputTable[GroupByKey]=OutputTable[[#This Row],[GroupByKey]])*OutputTable[RecordedValue]))</f>
        <v>133</v>
      </c>
      <c r="P969" s="5" cm="1">
        <f t="array" ref="P969">MAX(IF((OutputTable[GroupByKey]=OutputTable[[#This Row],[GroupByKey]]),(OutputTable[GroupByKey]=OutputTable[[#This Row],[GroupByKey]])*OutputTable[RecordedValue]))</f>
        <v>142</v>
      </c>
    </row>
    <row r="970" spans="1:16" x14ac:dyDescent="0.25">
      <c r="A970" t="s">
        <v>68</v>
      </c>
      <c r="B970" t="s">
        <v>70</v>
      </c>
      <c r="C970">
        <v>16</v>
      </c>
      <c r="D970" t="s">
        <v>180</v>
      </c>
      <c r="E970" t="s">
        <v>123</v>
      </c>
      <c r="F970" t="s">
        <v>73</v>
      </c>
      <c r="G970">
        <v>134</v>
      </c>
      <c r="H970">
        <v>0</v>
      </c>
      <c r="I97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70" s="5" cm="1">
        <f t="array" ref="J970">MAX(IF((ProjectInfoTable[ProjectName]=OutputTable[[#This Row],[ProjectName]]),(ProjectInfoTable[ProjectName]=OutputTable[[#This Row],[ProjectName]])*ProjectInfoTable[NumberOfReplications]))</f>
        <v>50</v>
      </c>
      <c r="K970" s="5" cm="1">
        <f t="array" ref="K970">IFERROR(AVERAGE(IF((OutputTable[GroupByKey]=OutputTable[[#This Row],[GroupByKey]]),(OutputTable[GroupByKey]=OutputTable[[#This Row],[GroupByKey]])*OutputTable[RecordedValue])),0)</f>
        <v>137.02000000000001</v>
      </c>
      <c r="L970" s="5" cm="1">
        <f t="array" ref="L970">IFERROR(_xlfn.STDEV.S(IF((OutputTable[GroupByKey]=OutputTable[[#This Row],[GroupByKey]]),(OutputTable[GroupByKey]=OutputTable[[#This Row],[GroupByKey]])*OutputTable[RecordedValue])),0)</f>
        <v>2.4618725244274162</v>
      </c>
      <c r="M970" s="5" cm="1">
        <f t="array" ref="M970">MAX(IF((ProjectInfoTable[ProjectName]=OutputTable[[#This Row],[ProjectName]]),(ProjectInfoTable[ProjectName]=OutputTable[[#This Row],[ProjectName]])*ProjectInfoTable[ConfidenceInterval]))</f>
        <v>0.95</v>
      </c>
      <c r="N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970" s="5" cm="1">
        <f t="array" ref="O970">MIN(IF((OutputTable[GroupByKey]=OutputTable[[#This Row],[GroupByKey]]),(OutputTable[GroupByKey]=OutputTable[[#This Row],[GroupByKey]])*OutputTable[RecordedValue]))</f>
        <v>130</v>
      </c>
      <c r="P970" s="5" cm="1">
        <f t="array" ref="P970">MAX(IF((OutputTable[GroupByKey]=OutputTable[[#This Row],[GroupByKey]]),(OutputTable[GroupByKey]=OutputTable[[#This Row],[GroupByKey]])*OutputTable[RecordedValue]))</f>
        <v>141</v>
      </c>
    </row>
    <row r="971" spans="1:16" x14ac:dyDescent="0.25">
      <c r="A971" t="s">
        <v>68</v>
      </c>
      <c r="B971" t="s">
        <v>70</v>
      </c>
      <c r="C971">
        <v>16</v>
      </c>
      <c r="D971" t="s">
        <v>181</v>
      </c>
      <c r="E971" t="s">
        <v>125</v>
      </c>
      <c r="F971" t="s">
        <v>73</v>
      </c>
      <c r="G971">
        <v>35.905308613297002</v>
      </c>
      <c r="H971">
        <v>0</v>
      </c>
      <c r="I97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71" s="5" cm="1">
        <f t="array" ref="J971">MAX(IF((ProjectInfoTable[ProjectName]=OutputTable[[#This Row],[ProjectName]]),(ProjectInfoTable[ProjectName]=OutputTable[[#This Row],[ProjectName]])*ProjectInfoTable[NumberOfReplications]))</f>
        <v>50</v>
      </c>
      <c r="K971" s="5" cm="1">
        <f t="array" ref="K971">IFERROR(AVERAGE(IF((OutputTable[GroupByKey]=OutputTable[[#This Row],[GroupByKey]]),(OutputTable[GroupByKey]=OutputTable[[#This Row],[GroupByKey]])*OutputTable[RecordedValue])),0)</f>
        <v>36.017962320863354</v>
      </c>
      <c r="L971" s="5" cm="1">
        <f t="array" ref="L971">IFERROR(_xlfn.STDEV.S(IF((OutputTable[GroupByKey]=OutputTable[[#This Row],[GroupByKey]]),(OutputTable[GroupByKey]=OutputTable[[#This Row],[GroupByKey]])*OutputTable[RecordedValue])),0)</f>
        <v>2.1447750669597334</v>
      </c>
      <c r="M971" s="5" cm="1">
        <f t="array" ref="M971">MAX(IF((ProjectInfoTable[ProjectName]=OutputTable[[#This Row],[ProjectName]]),(ProjectInfoTable[ProjectName]=OutputTable[[#This Row],[ProjectName]])*ProjectInfoTable[ConfidenceInterval]))</f>
        <v>0.95</v>
      </c>
      <c r="N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971" s="5" cm="1">
        <f t="array" ref="O971">MIN(IF((OutputTable[GroupByKey]=OutputTable[[#This Row],[GroupByKey]]),(OutputTable[GroupByKey]=OutputTable[[#This Row],[GroupByKey]])*OutputTable[RecordedValue]))</f>
        <v>31.355296128801101</v>
      </c>
      <c r="P971" s="5" cm="1">
        <f t="array" ref="P971">MAX(IF((OutputTable[GroupByKey]=OutputTable[[#This Row],[GroupByKey]]),(OutputTable[GroupByKey]=OutputTable[[#This Row],[GroupByKey]])*OutputTable[RecordedValue]))</f>
        <v>42.047742044042501</v>
      </c>
    </row>
    <row r="972" spans="1:16" x14ac:dyDescent="0.25">
      <c r="A972" t="s">
        <v>68</v>
      </c>
      <c r="B972" t="s">
        <v>70</v>
      </c>
      <c r="C972">
        <v>16</v>
      </c>
      <c r="D972" t="s">
        <v>182</v>
      </c>
      <c r="E972" t="s">
        <v>127</v>
      </c>
      <c r="F972" t="s">
        <v>73</v>
      </c>
      <c r="G972">
        <v>1762.7151183826199</v>
      </c>
      <c r="H972">
        <v>0</v>
      </c>
      <c r="I97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72" s="5" cm="1">
        <f t="array" ref="J972">MAX(IF((ProjectInfoTable[ProjectName]=OutputTable[[#This Row],[ProjectName]]),(ProjectInfoTable[ProjectName]=OutputTable[[#This Row],[ProjectName]])*ProjectInfoTable[NumberOfReplications]))</f>
        <v>50</v>
      </c>
      <c r="K972" s="5" cm="1">
        <f t="array" ref="K972">IFERROR(AVERAGE(IF((OutputTable[GroupByKey]=OutputTable[[#This Row],[GroupByKey]]),(OutputTable[GroupByKey]=OutputTable[[#This Row],[GroupByKey]])*OutputTable[RecordedValue])),0)</f>
        <v>1727.8712075983335</v>
      </c>
      <c r="L972" s="5" cm="1">
        <f t="array" ref="L972">IFERROR(_xlfn.STDEV.S(IF((OutputTable[GroupByKey]=OutputTable[[#This Row],[GroupByKey]]),(OutputTable[GroupByKey]=OutputTable[[#This Row],[GroupByKey]])*OutputTable[RecordedValue])),0)</f>
        <v>660.11760417939672</v>
      </c>
      <c r="M972" s="5" cm="1">
        <f t="array" ref="M972">MAX(IF((ProjectInfoTable[ProjectName]=OutputTable[[#This Row],[ProjectName]]),(ProjectInfoTable[ProjectName]=OutputTable[[#This Row],[ProjectName]])*ProjectInfoTable[ConfidenceInterval]))</f>
        <v>0.95</v>
      </c>
      <c r="N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972" s="5" cm="1">
        <f t="array" ref="O972">MIN(IF((OutputTable[GroupByKey]=OutputTable[[#This Row],[GroupByKey]]),(OutputTable[GroupByKey]=OutputTable[[#This Row],[GroupByKey]])*OutputTable[RecordedValue]))</f>
        <v>1102.70221979086</v>
      </c>
      <c r="P972" s="5" cm="1">
        <f t="array" ref="P972">MAX(IF((OutputTable[GroupByKey]=OutputTable[[#This Row],[GroupByKey]]),(OutputTable[GroupByKey]=OutputTable[[#This Row],[GroupByKey]])*OutputTable[RecordedValue]))</f>
        <v>5214.9128317222203</v>
      </c>
    </row>
    <row r="973" spans="1:16" x14ac:dyDescent="0.25">
      <c r="A973" t="s">
        <v>68</v>
      </c>
      <c r="B973" t="s">
        <v>70</v>
      </c>
      <c r="C973">
        <v>16</v>
      </c>
      <c r="D973" t="s">
        <v>183</v>
      </c>
      <c r="E973" t="s">
        <v>137</v>
      </c>
      <c r="F973" t="s">
        <v>107</v>
      </c>
      <c r="G973">
        <v>17.952654306648501</v>
      </c>
      <c r="H973">
        <v>0</v>
      </c>
      <c r="I97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973" s="5" cm="1">
        <f t="array" ref="J973">MAX(IF((ProjectInfoTable[ProjectName]=OutputTable[[#This Row],[ProjectName]]),(ProjectInfoTable[ProjectName]=OutputTable[[#This Row],[ProjectName]])*ProjectInfoTable[NumberOfReplications]))</f>
        <v>50</v>
      </c>
      <c r="K973" s="5" cm="1">
        <f t="array" ref="K973">IFERROR(AVERAGE(IF((OutputTable[GroupByKey]=OutputTable[[#This Row],[GroupByKey]]),(OutputTable[GroupByKey]=OutputTable[[#This Row],[GroupByKey]])*OutputTable[RecordedValue])),0)</f>
        <v>18.008981160431681</v>
      </c>
      <c r="L973" s="5" cm="1">
        <f t="array" ref="L973">IFERROR(_xlfn.STDEV.S(IF((OutputTable[GroupByKey]=OutputTable[[#This Row],[GroupByKey]]),(OutputTable[GroupByKey]=OutputTable[[#This Row],[GroupByKey]])*OutputTable[RecordedValue])),0)</f>
        <v>1.0723875334798758</v>
      </c>
      <c r="M973" s="5" cm="1">
        <f t="array" ref="M973">MAX(IF((ProjectInfoTable[ProjectName]=OutputTable[[#This Row],[ProjectName]]),(ProjectInfoTable[ProjectName]=OutputTable[[#This Row],[ProjectName]])*ProjectInfoTable[ConfidenceInterval]))</f>
        <v>0.95</v>
      </c>
      <c r="N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973" s="5" cm="1">
        <f t="array" ref="O973">MIN(IF((OutputTable[GroupByKey]=OutputTable[[#This Row],[GroupByKey]]),(OutputTable[GroupByKey]=OutputTable[[#This Row],[GroupByKey]])*OutputTable[RecordedValue]))</f>
        <v>15.677648064400501</v>
      </c>
      <c r="P973" s="5" cm="1">
        <f t="array" ref="P973">MAX(IF((OutputTable[GroupByKey]=OutputTable[[#This Row],[GroupByKey]]),(OutputTable[GroupByKey]=OutputTable[[#This Row],[GroupByKey]])*OutputTable[RecordedValue]))</f>
        <v>21.0238710220213</v>
      </c>
    </row>
    <row r="974" spans="1:16" x14ac:dyDescent="0.25">
      <c r="A974" t="s">
        <v>68</v>
      </c>
      <c r="B974" t="s">
        <v>70</v>
      </c>
      <c r="C974">
        <v>16</v>
      </c>
      <c r="D974" t="s">
        <v>184</v>
      </c>
      <c r="E974" t="s">
        <v>139</v>
      </c>
      <c r="F974" t="s">
        <v>107</v>
      </c>
      <c r="G974">
        <v>5.4608229336354501</v>
      </c>
      <c r="H974">
        <v>0</v>
      </c>
      <c r="I97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974" s="5" cm="1">
        <f t="array" ref="J974">MAX(IF((ProjectInfoTable[ProjectName]=OutputTable[[#This Row],[ProjectName]]),(ProjectInfoTable[ProjectName]=OutputTable[[#This Row],[ProjectName]])*ProjectInfoTable[NumberOfReplications]))</f>
        <v>50</v>
      </c>
      <c r="K974" s="5" cm="1">
        <f t="array" ref="K974">IFERROR(AVERAGE(IF((OutputTable[GroupByKey]=OutputTable[[#This Row],[GroupByKey]]),(OutputTable[GroupByKey]=OutputTable[[#This Row],[GroupByKey]])*OutputTable[RecordedValue])),0)</f>
        <v>5.873369725047966</v>
      </c>
      <c r="L974" s="5" cm="1">
        <f t="array" ref="L974">IFERROR(_xlfn.STDEV.S(IF((OutputTable[GroupByKey]=OutputTable[[#This Row],[GroupByKey]]),(OutputTable[GroupByKey]=OutputTable[[#This Row],[GroupByKey]])*OutputTable[RecordedValue])),0)</f>
        <v>1.0900756873751687</v>
      </c>
      <c r="M974" s="5" cm="1">
        <f t="array" ref="M974">MAX(IF((ProjectInfoTable[ProjectName]=OutputTable[[#This Row],[ProjectName]]),(ProjectInfoTable[ProjectName]=OutputTable[[#This Row],[ProjectName]])*ProjectInfoTable[ConfidenceInterval]))</f>
        <v>0.95</v>
      </c>
      <c r="N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974" s="5" cm="1">
        <f t="array" ref="O974">MIN(IF((OutputTable[GroupByKey]=OutputTable[[#This Row],[GroupByKey]]),(OutputTable[GroupByKey]=OutputTable[[#This Row],[GroupByKey]])*OutputTable[RecordedValue]))</f>
        <v>2.9626411254009901</v>
      </c>
      <c r="P974" s="5" cm="1">
        <f t="array" ref="P974">MAX(IF((OutputTable[GroupByKey]=OutputTable[[#This Row],[GroupByKey]]),(OutputTable[GroupByKey]=OutputTable[[#This Row],[GroupByKey]])*OutputTable[RecordedValue]))</f>
        <v>8.2927796417684707</v>
      </c>
    </row>
    <row r="975" spans="1:16" x14ac:dyDescent="0.25">
      <c r="A975" t="s">
        <v>68</v>
      </c>
      <c r="B975" t="s">
        <v>70</v>
      </c>
      <c r="C975">
        <v>16</v>
      </c>
      <c r="D975" t="s">
        <v>185</v>
      </c>
      <c r="E975" t="s">
        <v>164</v>
      </c>
      <c r="F975" t="s">
        <v>107</v>
      </c>
      <c r="G975">
        <v>136</v>
      </c>
      <c r="H975">
        <v>0</v>
      </c>
      <c r="I97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75" s="5" cm="1">
        <f t="array" ref="J975">MAX(IF((ProjectInfoTable[ProjectName]=OutputTable[[#This Row],[ProjectName]]),(ProjectInfoTable[ProjectName]=OutputTable[[#This Row],[ProjectName]])*ProjectInfoTable[NumberOfReplications]))</f>
        <v>50</v>
      </c>
      <c r="K975" s="5" cm="1">
        <f t="array" ref="K975">IFERROR(AVERAGE(IF((OutputTable[GroupByKey]=OutputTable[[#This Row],[GroupByKey]]),(OutputTable[GroupByKey]=OutputTable[[#This Row],[GroupByKey]])*OutputTable[RecordedValue])),0)</f>
        <v>138.38</v>
      </c>
      <c r="L975" s="5" cm="1">
        <f t="array" ref="L975">IFERROR(_xlfn.STDEV.S(IF((OutputTable[GroupByKey]=OutputTable[[#This Row],[GroupByKey]]),(OutputTable[GroupByKey]=OutputTable[[#This Row],[GroupByKey]])*OutputTable[RecordedValue])),0)</f>
        <v>2.2667967149567629</v>
      </c>
      <c r="M975" s="5" cm="1">
        <f t="array" ref="M975">MAX(IF((ProjectInfoTable[ProjectName]=OutputTable[[#This Row],[ProjectName]]),(ProjectInfoTable[ProjectName]=OutputTable[[#This Row],[ProjectName]])*ProjectInfoTable[ConfidenceInterval]))</f>
        <v>0.95</v>
      </c>
      <c r="N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975" s="5" cm="1">
        <f t="array" ref="O975">MIN(IF((OutputTable[GroupByKey]=OutputTable[[#This Row],[GroupByKey]]),(OutputTable[GroupByKey]=OutputTable[[#This Row],[GroupByKey]])*OutputTable[RecordedValue]))</f>
        <v>132</v>
      </c>
      <c r="P975" s="5" cm="1">
        <f t="array" ref="P975">MAX(IF((OutputTable[GroupByKey]=OutputTable[[#This Row],[GroupByKey]]),(OutputTable[GroupByKey]=OutputTable[[#This Row],[GroupByKey]])*OutputTable[RecordedValue]))</f>
        <v>142</v>
      </c>
    </row>
    <row r="976" spans="1:16" x14ac:dyDescent="0.25">
      <c r="A976" t="s">
        <v>68</v>
      </c>
      <c r="B976" t="s">
        <v>70</v>
      </c>
      <c r="C976">
        <v>16</v>
      </c>
      <c r="D976" t="s">
        <v>186</v>
      </c>
      <c r="E976" t="s">
        <v>166</v>
      </c>
      <c r="F976" t="s">
        <v>107</v>
      </c>
      <c r="G976">
        <v>0.77246571109852302</v>
      </c>
      <c r="H976">
        <v>0</v>
      </c>
      <c r="I97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76" s="5" cm="1">
        <f t="array" ref="J976">MAX(IF((ProjectInfoTable[ProjectName]=OutputTable[[#This Row],[ProjectName]]),(ProjectInfoTable[ProjectName]=OutputTable[[#This Row],[ProjectName]])*ProjectInfoTable[NumberOfReplications]))</f>
        <v>50</v>
      </c>
      <c r="K976" s="5" cm="1">
        <f t="array" ref="K976">IFERROR(AVERAGE(IF((OutputTable[GroupByKey]=OutputTable[[#This Row],[GroupByKey]]),(OutputTable[GroupByKey]=OutputTable[[#This Row],[GroupByKey]])*OutputTable[RecordedValue])),0)</f>
        <v>0.75527626145633475</v>
      </c>
      <c r="L976" s="5" cm="1">
        <f t="array" ref="L976">IFERROR(_xlfn.STDEV.S(IF((OutputTable[GroupByKey]=OutputTable[[#This Row],[GroupByKey]]),(OutputTable[GroupByKey]=OutputTable[[#This Row],[GroupByKey]])*OutputTable[RecordedValue])),0)</f>
        <v>4.541982030729913E-2</v>
      </c>
      <c r="M976" s="5" cm="1">
        <f t="array" ref="M976">MAX(IF((ProjectInfoTable[ProjectName]=OutputTable[[#This Row],[ProjectName]]),(ProjectInfoTable[ProjectName]=OutputTable[[#This Row],[ProjectName]])*ProjectInfoTable[ConfidenceInterval]))</f>
        <v>0.95</v>
      </c>
      <c r="N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976" s="5" cm="1">
        <f t="array" ref="O976">MIN(IF((OutputTable[GroupByKey]=OutputTable[[#This Row],[GroupByKey]]),(OutputTable[GroupByKey]=OutputTable[[#This Row],[GroupByKey]])*OutputTable[RecordedValue]))</f>
        <v>0.65446751492631405</v>
      </c>
      <c r="P976" s="5" cm="1">
        <f t="array" ref="P976">MAX(IF((OutputTable[GroupByKey]=OutputTable[[#This Row],[GroupByKey]]),(OutputTable[GroupByKey]=OutputTable[[#This Row],[GroupByKey]])*OutputTable[RecordedValue]))</f>
        <v>0.87655661977495902</v>
      </c>
    </row>
    <row r="977" spans="1:16" x14ac:dyDescent="0.25">
      <c r="A977" t="s">
        <v>68</v>
      </c>
      <c r="B977" t="s">
        <v>70</v>
      </c>
      <c r="C977">
        <v>16</v>
      </c>
      <c r="D977" t="s">
        <v>187</v>
      </c>
      <c r="E977" t="s">
        <v>142</v>
      </c>
      <c r="F977" t="s">
        <v>107</v>
      </c>
      <c r="G977">
        <v>0</v>
      </c>
      <c r="H977">
        <v>0</v>
      </c>
      <c r="I97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77" s="5" cm="1">
        <f t="array" ref="J977">MAX(IF((ProjectInfoTable[ProjectName]=OutputTable[[#This Row],[ProjectName]]),(ProjectInfoTable[ProjectName]=OutputTable[[#This Row],[ProjectName]])*ProjectInfoTable[NumberOfReplications]))</f>
        <v>50</v>
      </c>
      <c r="K977" s="5" cm="1">
        <f t="array" ref="K977">IFERROR(AVERAGE(IF((OutputTable[GroupByKey]=OutputTable[[#This Row],[GroupByKey]]),(OutputTable[GroupByKey]=OutputTable[[#This Row],[GroupByKey]])*OutputTable[RecordedValue])),0)</f>
        <v>0</v>
      </c>
      <c r="L977" s="5" cm="1">
        <f t="array" ref="L977">IFERROR(_xlfn.STDEV.S(IF((OutputTable[GroupByKey]=OutputTable[[#This Row],[GroupByKey]]),(OutputTable[GroupByKey]=OutputTable[[#This Row],[GroupByKey]])*OutputTable[RecordedValue])),0)</f>
        <v>0</v>
      </c>
      <c r="M977" s="5" cm="1">
        <f t="array" ref="M977">MAX(IF((ProjectInfoTable[ProjectName]=OutputTable[[#This Row],[ProjectName]]),(ProjectInfoTable[ProjectName]=OutputTable[[#This Row],[ProjectName]])*ProjectInfoTable[ConfidenceInterval]))</f>
        <v>0.95</v>
      </c>
      <c r="N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7" s="5" cm="1">
        <f t="array" ref="O977">MIN(IF((OutputTable[GroupByKey]=OutputTable[[#This Row],[GroupByKey]]),(OutputTable[GroupByKey]=OutputTable[[#This Row],[GroupByKey]])*OutputTable[RecordedValue]))</f>
        <v>0</v>
      </c>
      <c r="P977" s="5" cm="1">
        <f t="array" ref="P977">MAX(IF((OutputTable[GroupByKey]=OutputTable[[#This Row],[GroupByKey]]),(OutputTable[GroupByKey]=OutputTable[[#This Row],[GroupByKey]])*OutputTable[RecordedValue]))</f>
        <v>0</v>
      </c>
    </row>
    <row r="978" spans="1:16" x14ac:dyDescent="0.25">
      <c r="A978" t="s">
        <v>68</v>
      </c>
      <c r="B978" t="s">
        <v>70</v>
      </c>
      <c r="C978">
        <v>17</v>
      </c>
      <c r="D978" t="s">
        <v>112</v>
      </c>
      <c r="E978" t="s">
        <v>113</v>
      </c>
      <c r="F978" t="s">
        <v>73</v>
      </c>
      <c r="G978">
        <v>1.1330789562916601</v>
      </c>
      <c r="H978">
        <v>0</v>
      </c>
      <c r="I97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78" s="5" cm="1">
        <f t="array" ref="J978">MAX(IF((ProjectInfoTable[ProjectName]=OutputTable[[#This Row],[ProjectName]]),(ProjectInfoTable[ProjectName]=OutputTable[[#This Row],[ProjectName]])*ProjectInfoTable[NumberOfReplications]))</f>
        <v>50</v>
      </c>
      <c r="K978" s="5" cm="1">
        <f t="array" ref="K978">IFERROR(AVERAGE(IF((OutputTable[GroupByKey]=OutputTable[[#This Row],[GroupByKey]]),(OutputTable[GroupByKey]=OutputTable[[#This Row],[GroupByKey]])*OutputTable[RecordedValue])),0)</f>
        <v>0.86163700693939471</v>
      </c>
      <c r="L978" s="5" cm="1">
        <f t="array" ref="L978">IFERROR(_xlfn.STDEV.S(IF((OutputTable[GroupByKey]=OutputTable[[#This Row],[GroupByKey]]),(OutputTable[GroupByKey]=OutputTable[[#This Row],[GroupByKey]])*OutputTable[RecordedValue])),0)</f>
        <v>0.40403851079129915</v>
      </c>
      <c r="M978" s="5" cm="1">
        <f t="array" ref="M978">MAX(IF((ProjectInfoTable[ProjectName]=OutputTable[[#This Row],[ProjectName]]),(ProjectInfoTable[ProjectName]=OutputTable[[#This Row],[ProjectName]])*ProjectInfoTable[ConfidenceInterval]))</f>
        <v>0.95</v>
      </c>
      <c r="N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978" s="5" cm="1">
        <f t="array" ref="O978">MIN(IF((OutputTable[GroupByKey]=OutputTable[[#This Row],[GroupByKey]]),(OutputTable[GroupByKey]=OutputTable[[#This Row],[GroupByKey]])*OutputTable[RecordedValue]))</f>
        <v>0.14398486806875099</v>
      </c>
      <c r="P978" s="5" cm="1">
        <f t="array" ref="P978">MAX(IF((OutputTable[GroupByKey]=OutputTable[[#This Row],[GroupByKey]]),(OutputTable[GroupByKey]=OutputTable[[#This Row],[GroupByKey]])*OutputTable[RecordedValue]))</f>
        <v>2.0851264921370101</v>
      </c>
    </row>
    <row r="979" spans="1:16" x14ac:dyDescent="0.25">
      <c r="A979" t="s">
        <v>68</v>
      </c>
      <c r="B979" t="s">
        <v>70</v>
      </c>
      <c r="C979">
        <v>17</v>
      </c>
      <c r="D979" t="s">
        <v>114</v>
      </c>
      <c r="E979" t="s">
        <v>115</v>
      </c>
      <c r="F979" t="s">
        <v>73</v>
      </c>
      <c r="G979">
        <v>67.984737377499897</v>
      </c>
      <c r="H979">
        <v>0</v>
      </c>
      <c r="I97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79" s="5" cm="1">
        <f t="array" ref="J979">MAX(IF((ProjectInfoTable[ProjectName]=OutputTable[[#This Row],[ProjectName]]),(ProjectInfoTable[ProjectName]=OutputTable[[#This Row],[ProjectName]])*ProjectInfoTable[NumberOfReplications]))</f>
        <v>50</v>
      </c>
      <c r="K979" s="5" cm="1">
        <f t="array" ref="K979">IFERROR(AVERAGE(IF((OutputTable[GroupByKey]=OutputTable[[#This Row],[GroupByKey]]),(OutputTable[GroupByKey]=OutputTable[[#This Row],[GroupByKey]])*OutputTable[RecordedValue])),0)</f>
        <v>51.698220416363682</v>
      </c>
      <c r="L979" s="5" cm="1">
        <f t="array" ref="L979">IFERROR(_xlfn.STDEV.S(IF((OutputTable[GroupByKey]=OutputTable[[#This Row],[GroupByKey]]),(OutputTable[GroupByKey]=OutputTable[[#This Row],[GroupByKey]])*OutputTable[RecordedValue])),0)</f>
        <v>24.242310647477964</v>
      </c>
      <c r="M979" s="5" cm="1">
        <f t="array" ref="M979">MAX(IF((ProjectInfoTable[ProjectName]=OutputTable[[#This Row],[ProjectName]]),(ProjectInfoTable[ProjectName]=OutputTable[[#This Row],[ProjectName]])*ProjectInfoTable[ConfidenceInterval]))</f>
        <v>0.95</v>
      </c>
      <c r="N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979" s="5" cm="1">
        <f t="array" ref="O979">MIN(IF((OutputTable[GroupByKey]=OutputTable[[#This Row],[GroupByKey]]),(OutputTable[GroupByKey]=OutputTable[[#This Row],[GroupByKey]])*OutputTable[RecordedValue]))</f>
        <v>8.63909208412508</v>
      </c>
      <c r="P979" s="5" cm="1">
        <f t="array" ref="P979">MAX(IF((OutputTable[GroupByKey]=OutputTable[[#This Row],[GroupByKey]]),(OutputTable[GroupByKey]=OutputTable[[#This Row],[GroupByKey]])*OutputTable[RecordedValue]))</f>
        <v>125.107589528221</v>
      </c>
    </row>
    <row r="980" spans="1:16" x14ac:dyDescent="0.25">
      <c r="A980" t="s">
        <v>68</v>
      </c>
      <c r="B980" t="s">
        <v>70</v>
      </c>
      <c r="C980">
        <v>17</v>
      </c>
      <c r="D980" t="s">
        <v>116</v>
      </c>
      <c r="E980" t="s">
        <v>117</v>
      </c>
      <c r="F980" t="s">
        <v>73</v>
      </c>
      <c r="G980">
        <v>0</v>
      </c>
      <c r="H980">
        <v>0</v>
      </c>
      <c r="I98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80" s="5" cm="1">
        <f t="array" ref="J980">MAX(IF((ProjectInfoTable[ProjectName]=OutputTable[[#This Row],[ProjectName]]),(ProjectInfoTable[ProjectName]=OutputTable[[#This Row],[ProjectName]])*ProjectInfoTable[NumberOfReplications]))</f>
        <v>50</v>
      </c>
      <c r="K980" s="5" cm="1">
        <f t="array" ref="K980">IFERROR(AVERAGE(IF((OutputTable[GroupByKey]=OutputTable[[#This Row],[GroupByKey]]),(OutputTable[GroupByKey]=OutputTable[[#This Row],[GroupByKey]])*OutputTable[RecordedValue])),0)</f>
        <v>0</v>
      </c>
      <c r="L980" s="5" cm="1">
        <f t="array" ref="L980">IFERROR(_xlfn.STDEV.S(IF((OutputTable[GroupByKey]=OutputTable[[#This Row],[GroupByKey]]),(OutputTable[GroupByKey]=OutputTable[[#This Row],[GroupByKey]])*OutputTable[RecordedValue])),0)</f>
        <v>0</v>
      </c>
      <c r="M980" s="5" cm="1">
        <f t="array" ref="M980">MAX(IF((ProjectInfoTable[ProjectName]=OutputTable[[#This Row],[ProjectName]]),(ProjectInfoTable[ProjectName]=OutputTable[[#This Row],[ProjectName]])*ProjectInfoTable[ConfidenceInterval]))</f>
        <v>0.95</v>
      </c>
      <c r="N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0" s="5" cm="1">
        <f t="array" ref="O980">MIN(IF((OutputTable[GroupByKey]=OutputTable[[#This Row],[GroupByKey]]),(OutputTable[GroupByKey]=OutputTable[[#This Row],[GroupByKey]])*OutputTable[RecordedValue]))</f>
        <v>0</v>
      </c>
      <c r="P980" s="5" cm="1">
        <f t="array" ref="P980">MAX(IF((OutputTable[GroupByKey]=OutputTable[[#This Row],[GroupByKey]]),(OutputTable[GroupByKey]=OutputTable[[#This Row],[GroupByKey]])*OutputTable[RecordedValue]))</f>
        <v>0</v>
      </c>
    </row>
    <row r="981" spans="1:16" x14ac:dyDescent="0.25">
      <c r="A981" t="s">
        <v>68</v>
      </c>
      <c r="B981" t="s">
        <v>70</v>
      </c>
      <c r="C981">
        <v>17</v>
      </c>
      <c r="D981" t="s">
        <v>118</v>
      </c>
      <c r="E981" t="s">
        <v>119</v>
      </c>
      <c r="F981" t="s">
        <v>73</v>
      </c>
      <c r="G981">
        <v>14.287463677468599</v>
      </c>
      <c r="H981">
        <v>0</v>
      </c>
      <c r="I98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81" s="5" cm="1">
        <f t="array" ref="J981">MAX(IF((ProjectInfoTable[ProjectName]=OutputTable[[#This Row],[ProjectName]]),(ProjectInfoTable[ProjectName]=OutputTable[[#This Row],[ProjectName]])*ProjectInfoTable[NumberOfReplications]))</f>
        <v>50</v>
      </c>
      <c r="K981" s="5" cm="1">
        <f t="array" ref="K981">IFERROR(AVERAGE(IF((OutputTable[GroupByKey]=OutputTable[[#This Row],[GroupByKey]]),(OutputTable[GroupByKey]=OutputTable[[#This Row],[GroupByKey]])*OutputTable[RecordedValue])),0)</f>
        <v>13.164009358024151</v>
      </c>
      <c r="L981" s="5" cm="1">
        <f t="array" ref="L981">IFERROR(_xlfn.STDEV.S(IF((OutputTable[GroupByKey]=OutputTable[[#This Row],[GroupByKey]]),(OutputTable[GroupByKey]=OutputTable[[#This Row],[GroupByKey]])*OutputTable[RecordedValue])),0)</f>
        <v>23.71645868098383</v>
      </c>
      <c r="M981" s="5" cm="1">
        <f t="array" ref="M981">MAX(IF((ProjectInfoTable[ProjectName]=OutputTable[[#This Row],[ProjectName]]),(ProjectInfoTable[ProjectName]=OutputTable[[#This Row],[ProjectName]])*ProjectInfoTable[ConfidenceInterval]))</f>
        <v>0.95</v>
      </c>
      <c r="N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981" s="5" cm="1">
        <f t="array" ref="O981">MIN(IF((OutputTable[GroupByKey]=OutputTable[[#This Row],[GroupByKey]]),(OutputTable[GroupByKey]=OutputTable[[#This Row],[GroupByKey]])*OutputTable[RecordedValue]))</f>
        <v>0</v>
      </c>
      <c r="P981" s="5" cm="1">
        <f t="array" ref="P981">MAX(IF((OutputTable[GroupByKey]=OutputTable[[#This Row],[GroupByKey]]),(OutputTable[GroupByKey]=OutputTable[[#This Row],[GroupByKey]])*OutputTable[RecordedValue]))</f>
        <v>143.511038213799</v>
      </c>
    </row>
    <row r="982" spans="1:16" x14ac:dyDescent="0.25">
      <c r="A982" t="s">
        <v>68</v>
      </c>
      <c r="B982" t="s">
        <v>70</v>
      </c>
      <c r="C982">
        <v>17</v>
      </c>
      <c r="D982" t="s">
        <v>120</v>
      </c>
      <c r="E982" t="s">
        <v>121</v>
      </c>
      <c r="F982" t="s">
        <v>73</v>
      </c>
      <c r="G982">
        <v>13</v>
      </c>
      <c r="H982">
        <v>0</v>
      </c>
      <c r="I98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82" s="5" cm="1">
        <f t="array" ref="J982">MAX(IF((ProjectInfoTable[ProjectName]=OutputTable[[#This Row],[ProjectName]]),(ProjectInfoTable[ProjectName]=OutputTable[[#This Row],[ProjectName]])*ProjectInfoTable[NumberOfReplications]))</f>
        <v>50</v>
      </c>
      <c r="K982" s="5" cm="1">
        <f t="array" ref="K982">IFERROR(AVERAGE(IF((OutputTable[GroupByKey]=OutputTable[[#This Row],[GroupByKey]]),(OutputTable[GroupByKey]=OutputTable[[#This Row],[GroupByKey]])*OutputTable[RecordedValue])),0)</f>
        <v>9.74</v>
      </c>
      <c r="L982" s="5" cm="1">
        <f t="array" ref="L982">IFERROR(_xlfn.STDEV.S(IF((OutputTable[GroupByKey]=OutputTable[[#This Row],[GroupByKey]]),(OutputTable[GroupByKey]=OutputTable[[#This Row],[GroupByKey]])*OutputTable[RecordedValue])),0)</f>
        <v>3.3430402880233041</v>
      </c>
      <c r="M982" s="5" cm="1">
        <f t="array" ref="M982">MAX(IF((ProjectInfoTable[ProjectName]=OutputTable[[#This Row],[ProjectName]]),(ProjectInfoTable[ProjectName]=OutputTable[[#This Row],[ProjectName]])*ProjectInfoTable[ConfidenceInterval]))</f>
        <v>0.95</v>
      </c>
      <c r="N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982" s="5" cm="1">
        <f t="array" ref="O982">MIN(IF((OutputTable[GroupByKey]=OutputTable[[#This Row],[GroupByKey]]),(OutputTable[GroupByKey]=OutputTable[[#This Row],[GroupByKey]])*OutputTable[RecordedValue]))</f>
        <v>4</v>
      </c>
      <c r="P982" s="5" cm="1">
        <f t="array" ref="P982">MAX(IF((OutputTable[GroupByKey]=OutputTable[[#This Row],[GroupByKey]]),(OutputTable[GroupByKey]=OutputTable[[#This Row],[GroupByKey]])*OutputTable[RecordedValue]))</f>
        <v>18</v>
      </c>
    </row>
    <row r="983" spans="1:16" x14ac:dyDescent="0.25">
      <c r="A983" t="s">
        <v>68</v>
      </c>
      <c r="B983" t="s">
        <v>70</v>
      </c>
      <c r="C983">
        <v>17</v>
      </c>
      <c r="D983" t="s">
        <v>122</v>
      </c>
      <c r="E983" t="s">
        <v>123</v>
      </c>
      <c r="F983" t="s">
        <v>73</v>
      </c>
      <c r="G983">
        <v>12</v>
      </c>
      <c r="H983">
        <v>0</v>
      </c>
      <c r="I98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83" s="5" cm="1">
        <f t="array" ref="J983">MAX(IF((ProjectInfoTable[ProjectName]=OutputTable[[#This Row],[ProjectName]]),(ProjectInfoTable[ProjectName]=OutputTable[[#This Row],[ProjectName]])*ProjectInfoTable[NumberOfReplications]))</f>
        <v>50</v>
      </c>
      <c r="K983" s="5" cm="1">
        <f t="array" ref="K983">IFERROR(AVERAGE(IF((OutputTable[GroupByKey]=OutputTable[[#This Row],[GroupByKey]]),(OutputTable[GroupByKey]=OutputTable[[#This Row],[GroupByKey]])*OutputTable[RecordedValue])),0)</f>
        <v>9.6199999999999992</v>
      </c>
      <c r="L983" s="5" cm="1">
        <f t="array" ref="L983">IFERROR(_xlfn.STDEV.S(IF((OutputTable[GroupByKey]=OutputTable[[#This Row],[GroupByKey]]),(OutputTable[GroupByKey]=OutputTable[[#This Row],[GroupByKey]])*OutputTable[RecordedValue])),0)</f>
        <v>3.3557139816335075</v>
      </c>
      <c r="M983" s="5" cm="1">
        <f t="array" ref="M983">MAX(IF((ProjectInfoTable[ProjectName]=OutputTable[[#This Row],[ProjectName]]),(ProjectInfoTable[ProjectName]=OutputTable[[#This Row],[ProjectName]])*ProjectInfoTable[ConfidenceInterval]))</f>
        <v>0.95</v>
      </c>
      <c r="N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983" s="5" cm="1">
        <f t="array" ref="O983">MIN(IF((OutputTable[GroupByKey]=OutputTable[[#This Row],[GroupByKey]]),(OutputTable[GroupByKey]=OutputTable[[#This Row],[GroupByKey]])*OutputTable[RecordedValue]))</f>
        <v>4</v>
      </c>
      <c r="P983" s="5" cm="1">
        <f t="array" ref="P983">MAX(IF((OutputTable[GroupByKey]=OutputTable[[#This Row],[GroupByKey]]),(OutputTable[GroupByKey]=OutputTable[[#This Row],[GroupByKey]])*OutputTable[RecordedValue]))</f>
        <v>18</v>
      </c>
    </row>
    <row r="984" spans="1:16" x14ac:dyDescent="0.25">
      <c r="A984" t="s">
        <v>68</v>
      </c>
      <c r="B984" t="s">
        <v>70</v>
      </c>
      <c r="C984">
        <v>17</v>
      </c>
      <c r="D984" t="s">
        <v>124</v>
      </c>
      <c r="E984" t="s">
        <v>125</v>
      </c>
      <c r="F984" t="s">
        <v>73</v>
      </c>
      <c r="G984">
        <v>1.1330789562916601</v>
      </c>
      <c r="H984">
        <v>0</v>
      </c>
      <c r="I98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84" s="5" cm="1">
        <f t="array" ref="J984">MAX(IF((ProjectInfoTable[ProjectName]=OutputTable[[#This Row],[ProjectName]]),(ProjectInfoTable[ProjectName]=OutputTable[[#This Row],[ProjectName]])*ProjectInfoTable[NumberOfReplications]))</f>
        <v>50</v>
      </c>
      <c r="K984" s="5" cm="1">
        <f t="array" ref="K984">IFERROR(AVERAGE(IF((OutputTable[GroupByKey]=OutputTable[[#This Row],[GroupByKey]]),(OutputTable[GroupByKey]=OutputTable[[#This Row],[GroupByKey]])*OutputTable[RecordedValue])),0)</f>
        <v>0.86163700693939471</v>
      </c>
      <c r="L984" s="5" cm="1">
        <f t="array" ref="L984">IFERROR(_xlfn.STDEV.S(IF((OutputTable[GroupByKey]=OutputTable[[#This Row],[GroupByKey]]),(OutputTable[GroupByKey]=OutputTable[[#This Row],[GroupByKey]])*OutputTable[RecordedValue])),0)</f>
        <v>0.40403851079129915</v>
      </c>
      <c r="M984" s="5" cm="1">
        <f t="array" ref="M984">MAX(IF((ProjectInfoTable[ProjectName]=OutputTable[[#This Row],[ProjectName]]),(ProjectInfoTable[ProjectName]=OutputTable[[#This Row],[ProjectName]])*ProjectInfoTable[ConfidenceInterval]))</f>
        <v>0.95</v>
      </c>
      <c r="N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984" s="5" cm="1">
        <f t="array" ref="O984">MIN(IF((OutputTable[GroupByKey]=OutputTable[[#This Row],[GroupByKey]]),(OutputTable[GroupByKey]=OutputTable[[#This Row],[GroupByKey]])*OutputTable[RecordedValue]))</f>
        <v>0.14398486806875099</v>
      </c>
      <c r="P984" s="5" cm="1">
        <f t="array" ref="P984">MAX(IF((OutputTable[GroupByKey]=OutputTable[[#This Row],[GroupByKey]]),(OutputTable[GroupByKey]=OutputTable[[#This Row],[GroupByKey]])*OutputTable[RecordedValue]))</f>
        <v>2.0851264921370101</v>
      </c>
    </row>
    <row r="985" spans="1:16" x14ac:dyDescent="0.25">
      <c r="A985" t="s">
        <v>68</v>
      </c>
      <c r="B985" t="s">
        <v>70</v>
      </c>
      <c r="C985">
        <v>17</v>
      </c>
      <c r="D985" t="s">
        <v>126</v>
      </c>
      <c r="E985" t="s">
        <v>127</v>
      </c>
      <c r="F985" t="s">
        <v>73</v>
      </c>
      <c r="G985">
        <v>82.272201054968505</v>
      </c>
      <c r="H985">
        <v>0</v>
      </c>
      <c r="I98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85" s="5" cm="1">
        <f t="array" ref="J985">MAX(IF((ProjectInfoTable[ProjectName]=OutputTable[[#This Row],[ProjectName]]),(ProjectInfoTable[ProjectName]=OutputTable[[#This Row],[ProjectName]])*ProjectInfoTable[NumberOfReplications]))</f>
        <v>50</v>
      </c>
      <c r="K985" s="5" cm="1">
        <f t="array" ref="K985">IFERROR(AVERAGE(IF((OutputTable[GroupByKey]=OutputTable[[#This Row],[GroupByKey]]),(OutputTable[GroupByKey]=OutputTable[[#This Row],[GroupByKey]])*OutputTable[RecordedValue])),0)</f>
        <v>64.862229774387828</v>
      </c>
      <c r="L985" s="5" cm="1">
        <f t="array" ref="L985">IFERROR(_xlfn.STDEV.S(IF((OutputTable[GroupByKey]=OutputTable[[#This Row],[GroupByKey]]),(OutputTable[GroupByKey]=OutputTable[[#This Row],[GroupByKey]])*OutputTable[RecordedValue])),0)</f>
        <v>42.021678663543447</v>
      </c>
      <c r="M985" s="5" cm="1">
        <f t="array" ref="M985">MAX(IF((ProjectInfoTable[ProjectName]=OutputTable[[#This Row],[ProjectName]]),(ProjectInfoTable[ProjectName]=OutputTable[[#This Row],[ProjectName]])*ProjectInfoTable[ConfidenceInterval]))</f>
        <v>0.95</v>
      </c>
      <c r="N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985" s="5" cm="1">
        <f t="array" ref="O985">MIN(IF((OutputTable[GroupByKey]=OutputTable[[#This Row],[GroupByKey]]),(OutputTable[GroupByKey]=OutputTable[[#This Row],[GroupByKey]])*OutputTable[RecordedValue]))</f>
        <v>12.5350884709043</v>
      </c>
      <c r="P985" s="5" cm="1">
        <f t="array" ref="P985">MAX(IF((OutputTable[GroupByKey]=OutputTable[[#This Row],[GroupByKey]]),(OutputTable[GroupByKey]=OutputTable[[#This Row],[GroupByKey]])*OutputTable[RecordedValue]))</f>
        <v>268.61862774202001</v>
      </c>
    </row>
    <row r="986" spans="1:16" x14ac:dyDescent="0.25">
      <c r="A986" t="s">
        <v>68</v>
      </c>
      <c r="B986" t="s">
        <v>70</v>
      </c>
      <c r="C986">
        <v>17</v>
      </c>
      <c r="D986" t="s">
        <v>128</v>
      </c>
      <c r="E986" t="s">
        <v>86</v>
      </c>
      <c r="F986" t="s">
        <v>129</v>
      </c>
      <c r="G986">
        <v>0</v>
      </c>
      <c r="H986">
        <v>0</v>
      </c>
      <c r="I98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86" s="5" cm="1">
        <f t="array" ref="J986">MAX(IF((ProjectInfoTable[ProjectName]=OutputTable[[#This Row],[ProjectName]]),(ProjectInfoTable[ProjectName]=OutputTable[[#This Row],[ProjectName]])*ProjectInfoTable[NumberOfReplications]))</f>
        <v>50</v>
      </c>
      <c r="K986" s="5" cm="1">
        <f t="array" ref="K986">IFERROR(AVERAGE(IF((OutputTable[GroupByKey]=OutputTable[[#This Row],[GroupByKey]]),(OutputTable[GroupByKey]=OutputTable[[#This Row],[GroupByKey]])*OutputTable[RecordedValue])),0)</f>
        <v>0</v>
      </c>
      <c r="L986" s="5" cm="1">
        <f t="array" ref="L986">IFERROR(_xlfn.STDEV.S(IF((OutputTable[GroupByKey]=OutputTable[[#This Row],[GroupByKey]]),(OutputTable[GroupByKey]=OutputTable[[#This Row],[GroupByKey]])*OutputTable[RecordedValue])),0)</f>
        <v>0</v>
      </c>
      <c r="M986" s="5" cm="1">
        <f t="array" ref="M986">MAX(IF((ProjectInfoTable[ProjectName]=OutputTable[[#This Row],[ProjectName]]),(ProjectInfoTable[ProjectName]=OutputTable[[#This Row],[ProjectName]])*ProjectInfoTable[ConfidenceInterval]))</f>
        <v>0.95</v>
      </c>
      <c r="N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6" s="5" cm="1">
        <f t="array" ref="O986">MIN(IF((OutputTable[GroupByKey]=OutputTable[[#This Row],[GroupByKey]]),(OutputTable[GroupByKey]=OutputTable[[#This Row],[GroupByKey]])*OutputTable[RecordedValue]))</f>
        <v>0</v>
      </c>
      <c r="P986" s="5" cm="1">
        <f t="array" ref="P986">MAX(IF((OutputTable[GroupByKey]=OutputTable[[#This Row],[GroupByKey]]),(OutputTable[GroupByKey]=OutputTable[[#This Row],[GroupByKey]])*OutputTable[RecordedValue]))</f>
        <v>0</v>
      </c>
    </row>
    <row r="987" spans="1:16" x14ac:dyDescent="0.25">
      <c r="A987" t="s">
        <v>68</v>
      </c>
      <c r="B987" t="s">
        <v>70</v>
      </c>
      <c r="C987">
        <v>17</v>
      </c>
      <c r="D987" t="s">
        <v>130</v>
      </c>
      <c r="E987" t="s">
        <v>89</v>
      </c>
      <c r="F987" t="s">
        <v>129</v>
      </c>
      <c r="G987">
        <v>0</v>
      </c>
      <c r="H987">
        <v>0</v>
      </c>
      <c r="I98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87" s="5" cm="1">
        <f t="array" ref="J987">MAX(IF((ProjectInfoTable[ProjectName]=OutputTable[[#This Row],[ProjectName]]),(ProjectInfoTable[ProjectName]=OutputTable[[#This Row],[ProjectName]])*ProjectInfoTable[NumberOfReplications]))</f>
        <v>50</v>
      </c>
      <c r="K987" s="5" cm="1">
        <f t="array" ref="K987">IFERROR(AVERAGE(IF((OutputTable[GroupByKey]=OutputTable[[#This Row],[GroupByKey]]),(OutputTable[GroupByKey]=OutputTable[[#This Row],[GroupByKey]])*OutputTable[RecordedValue])),0)</f>
        <v>0</v>
      </c>
      <c r="L987" s="5" cm="1">
        <f t="array" ref="L987">IFERROR(_xlfn.STDEV.S(IF((OutputTable[GroupByKey]=OutputTable[[#This Row],[GroupByKey]]),(OutputTable[GroupByKey]=OutputTable[[#This Row],[GroupByKey]])*OutputTable[RecordedValue])),0)</f>
        <v>0</v>
      </c>
      <c r="M987" s="5" cm="1">
        <f t="array" ref="M987">MAX(IF((ProjectInfoTable[ProjectName]=OutputTable[[#This Row],[ProjectName]]),(ProjectInfoTable[ProjectName]=OutputTable[[#This Row],[ProjectName]])*ProjectInfoTable[ConfidenceInterval]))</f>
        <v>0.95</v>
      </c>
      <c r="N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7" s="5" cm="1">
        <f t="array" ref="O987">MIN(IF((OutputTable[GroupByKey]=OutputTable[[#This Row],[GroupByKey]]),(OutputTable[GroupByKey]=OutputTable[[#This Row],[GroupByKey]])*OutputTable[RecordedValue]))</f>
        <v>0</v>
      </c>
      <c r="P987" s="5" cm="1">
        <f t="array" ref="P987">MAX(IF((OutputTable[GroupByKey]=OutputTable[[#This Row],[GroupByKey]]),(OutputTable[GroupByKey]=OutputTable[[#This Row],[GroupByKey]])*OutputTable[RecordedValue]))</f>
        <v>0</v>
      </c>
    </row>
    <row r="988" spans="1:16" x14ac:dyDescent="0.25">
      <c r="A988" t="s">
        <v>68</v>
      </c>
      <c r="B988" t="s">
        <v>70</v>
      </c>
      <c r="C988">
        <v>17</v>
      </c>
      <c r="D988" t="s">
        <v>131</v>
      </c>
      <c r="E988" t="s">
        <v>91</v>
      </c>
      <c r="F988" t="s">
        <v>129</v>
      </c>
      <c r="G988">
        <v>48.366870411567596</v>
      </c>
      <c r="H988">
        <v>0</v>
      </c>
      <c r="I98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88" s="5" cm="1">
        <f t="array" ref="J988">MAX(IF((ProjectInfoTable[ProjectName]=OutputTable[[#This Row],[ProjectName]]),(ProjectInfoTable[ProjectName]=OutputTable[[#This Row],[ProjectName]])*ProjectInfoTable[NumberOfReplications]))</f>
        <v>50</v>
      </c>
      <c r="K988" s="5" cm="1">
        <f t="array" ref="K988">IFERROR(AVERAGE(IF((OutputTable[GroupByKey]=OutputTable[[#This Row],[GroupByKey]]),(OutputTable[GroupByKey]=OutputTable[[#This Row],[GroupByKey]])*OutputTable[RecordedValue])),0)</f>
        <v>47.555766264651346</v>
      </c>
      <c r="L988" s="5" cm="1">
        <f t="array" ref="L988">IFERROR(_xlfn.STDEV.S(IF((OutputTable[GroupByKey]=OutputTable[[#This Row],[GroupByKey]]),(OutputTable[GroupByKey]=OutputTable[[#This Row],[GroupByKey]])*OutputTable[RecordedValue])),0)</f>
        <v>2.7283894207102275</v>
      </c>
      <c r="M988" s="5" cm="1">
        <f t="array" ref="M988">MAX(IF((ProjectInfoTable[ProjectName]=OutputTable[[#This Row],[ProjectName]]),(ProjectInfoTable[ProjectName]=OutputTable[[#This Row],[ProjectName]])*ProjectInfoTable[ConfidenceInterval]))</f>
        <v>0.95</v>
      </c>
      <c r="N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988" s="5" cm="1">
        <f t="array" ref="O988">MIN(IF((OutputTable[GroupByKey]=OutputTable[[#This Row],[GroupByKey]]),(OutputTable[GroupByKey]=OutputTable[[#This Row],[GroupByKey]])*OutputTable[RecordedValue]))</f>
        <v>42.116143251013803</v>
      </c>
      <c r="P988" s="5" cm="1">
        <f t="array" ref="P988">MAX(IF((OutputTable[GroupByKey]=OutputTable[[#This Row],[GroupByKey]]),(OutputTable[GroupByKey]=OutputTable[[#This Row],[GroupByKey]])*OutputTable[RecordedValue]))</f>
        <v>55.7665547747551</v>
      </c>
    </row>
    <row r="989" spans="1:16" x14ac:dyDescent="0.25">
      <c r="A989" t="s">
        <v>68</v>
      </c>
      <c r="B989" t="s">
        <v>70</v>
      </c>
      <c r="C989">
        <v>17</v>
      </c>
      <c r="D989" t="s">
        <v>132</v>
      </c>
      <c r="E989" t="s">
        <v>133</v>
      </c>
      <c r="F989" t="s">
        <v>129</v>
      </c>
      <c r="G989">
        <v>0</v>
      </c>
      <c r="H989">
        <v>0</v>
      </c>
      <c r="I98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89" s="5" cm="1">
        <f t="array" ref="J989">MAX(IF((ProjectInfoTable[ProjectName]=OutputTable[[#This Row],[ProjectName]]),(ProjectInfoTable[ProjectName]=OutputTable[[#This Row],[ProjectName]])*ProjectInfoTable[NumberOfReplications]))</f>
        <v>50</v>
      </c>
      <c r="K989" s="5" cm="1">
        <f t="array" ref="K989">IFERROR(AVERAGE(IF((OutputTable[GroupByKey]=OutputTable[[#This Row],[GroupByKey]]),(OutputTable[GroupByKey]=OutputTable[[#This Row],[GroupByKey]])*OutputTable[RecordedValue])),0)</f>
        <v>0</v>
      </c>
      <c r="L989" s="5" cm="1">
        <f t="array" ref="L989">IFERROR(_xlfn.STDEV.S(IF((OutputTable[GroupByKey]=OutputTable[[#This Row],[GroupByKey]]),(OutputTable[GroupByKey]=OutputTable[[#This Row],[GroupByKey]])*OutputTable[RecordedValue])),0)</f>
        <v>0</v>
      </c>
      <c r="M989" s="5" cm="1">
        <f t="array" ref="M989">MAX(IF((ProjectInfoTable[ProjectName]=OutputTable[[#This Row],[ProjectName]]),(ProjectInfoTable[ProjectName]=OutputTable[[#This Row],[ProjectName]])*ProjectInfoTable[ConfidenceInterval]))</f>
        <v>0.95</v>
      </c>
      <c r="N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9" s="5" cm="1">
        <f t="array" ref="O989">MIN(IF((OutputTable[GroupByKey]=OutputTable[[#This Row],[GroupByKey]]),(OutputTable[GroupByKey]=OutputTable[[#This Row],[GroupByKey]])*OutputTable[RecordedValue]))</f>
        <v>0</v>
      </c>
      <c r="P989" s="5" cm="1">
        <f t="array" ref="P989">MAX(IF((OutputTable[GroupByKey]=OutputTable[[#This Row],[GroupByKey]]),(OutputTable[GroupByKey]=OutputTable[[#This Row],[GroupByKey]])*OutputTable[RecordedValue]))</f>
        <v>0</v>
      </c>
    </row>
    <row r="990" spans="1:16" x14ac:dyDescent="0.25">
      <c r="A990" t="s">
        <v>68</v>
      </c>
      <c r="B990" t="s">
        <v>70</v>
      </c>
      <c r="C990">
        <v>17</v>
      </c>
      <c r="D990" t="s">
        <v>134</v>
      </c>
      <c r="E990" t="s">
        <v>95</v>
      </c>
      <c r="F990" t="s">
        <v>129</v>
      </c>
      <c r="G990">
        <v>48.366870411567596</v>
      </c>
      <c r="H990">
        <v>0</v>
      </c>
      <c r="I990" s="5" t="str">
        <f>OutputTable[[#This Row],[ProjectName]]&amp;OutputTable[[#This Row],[Name]]&amp;OutputTable[[#This Row],[Type]]&amp;OutputTable[[#This Row],[Source]]</f>
        <v>Airport Security AnalysisAll Entities.VACostVA CostSystem</v>
      </c>
      <c r="J990" s="5" cm="1">
        <f t="array" ref="J990">MAX(IF((ProjectInfoTable[ProjectName]=OutputTable[[#This Row],[ProjectName]]),(ProjectInfoTable[ProjectName]=OutputTable[[#This Row],[ProjectName]])*ProjectInfoTable[NumberOfReplications]))</f>
        <v>50</v>
      </c>
      <c r="K990" s="5" cm="1">
        <f t="array" ref="K990">IFERROR(AVERAGE(IF((OutputTable[GroupByKey]=OutputTable[[#This Row],[GroupByKey]]),(OutputTable[GroupByKey]=OutputTable[[#This Row],[GroupByKey]])*OutputTable[RecordedValue])),0)</f>
        <v>47.555766264651346</v>
      </c>
      <c r="L990" s="5" cm="1">
        <f t="array" ref="L990">IFERROR(_xlfn.STDEV.S(IF((OutputTable[GroupByKey]=OutputTable[[#This Row],[GroupByKey]]),(OutputTable[GroupByKey]=OutputTable[[#This Row],[GroupByKey]])*OutputTable[RecordedValue])),0)</f>
        <v>2.7283894207102275</v>
      </c>
      <c r="M990" s="5" cm="1">
        <f t="array" ref="M990">MAX(IF((ProjectInfoTable[ProjectName]=OutputTable[[#This Row],[ProjectName]]),(ProjectInfoTable[ProjectName]=OutputTable[[#This Row],[ProjectName]])*ProjectInfoTable[ConfidenceInterval]))</f>
        <v>0.95</v>
      </c>
      <c r="N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990" s="5" cm="1">
        <f t="array" ref="O990">MIN(IF((OutputTable[GroupByKey]=OutputTable[[#This Row],[GroupByKey]]),(OutputTable[GroupByKey]=OutputTable[[#This Row],[GroupByKey]])*OutputTable[RecordedValue]))</f>
        <v>42.116143251013803</v>
      </c>
      <c r="P990" s="5" cm="1">
        <f t="array" ref="P990">MAX(IF((OutputTable[GroupByKey]=OutputTable[[#This Row],[GroupByKey]]),(OutputTable[GroupByKey]=OutputTable[[#This Row],[GroupByKey]])*OutputTable[RecordedValue]))</f>
        <v>55.7665547747551</v>
      </c>
    </row>
    <row r="991" spans="1:16" x14ac:dyDescent="0.25">
      <c r="A991" t="s">
        <v>68</v>
      </c>
      <c r="B991" t="s">
        <v>70</v>
      </c>
      <c r="C991">
        <v>17</v>
      </c>
      <c r="D991" t="s">
        <v>135</v>
      </c>
      <c r="E991" t="s">
        <v>97</v>
      </c>
      <c r="F991" t="s">
        <v>129</v>
      </c>
      <c r="G991">
        <v>0</v>
      </c>
      <c r="H991">
        <v>0</v>
      </c>
      <c r="I99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91" s="5" cm="1">
        <f t="array" ref="J991">MAX(IF((ProjectInfoTable[ProjectName]=OutputTable[[#This Row],[ProjectName]]),(ProjectInfoTable[ProjectName]=OutputTable[[#This Row],[ProjectName]])*ProjectInfoTable[NumberOfReplications]))</f>
        <v>50</v>
      </c>
      <c r="K991" s="5" cm="1">
        <f t="array" ref="K991">IFERROR(AVERAGE(IF((OutputTable[GroupByKey]=OutputTable[[#This Row],[GroupByKey]]),(OutputTable[GroupByKey]=OutputTable[[#This Row],[GroupByKey]])*OutputTable[RecordedValue])),0)</f>
        <v>0</v>
      </c>
      <c r="L991" s="5" cm="1">
        <f t="array" ref="L991">IFERROR(_xlfn.STDEV.S(IF((OutputTable[GroupByKey]=OutputTable[[#This Row],[GroupByKey]]),(OutputTable[GroupByKey]=OutputTable[[#This Row],[GroupByKey]])*OutputTable[RecordedValue])),0)</f>
        <v>0</v>
      </c>
      <c r="M991" s="5" cm="1">
        <f t="array" ref="M991">MAX(IF((ProjectInfoTable[ProjectName]=OutputTable[[#This Row],[ProjectName]]),(ProjectInfoTable[ProjectName]=OutputTable[[#This Row],[ProjectName]])*ProjectInfoTable[ConfidenceInterval]))</f>
        <v>0.95</v>
      </c>
      <c r="N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1" s="5" cm="1">
        <f t="array" ref="O991">MIN(IF((OutputTable[GroupByKey]=OutputTable[[#This Row],[GroupByKey]]),(OutputTable[GroupByKey]=OutputTable[[#This Row],[GroupByKey]])*OutputTable[RecordedValue]))</f>
        <v>0</v>
      </c>
      <c r="P991" s="5" cm="1">
        <f t="array" ref="P991">MAX(IF((OutputTable[GroupByKey]=OutputTable[[#This Row],[GroupByKey]]),(OutputTable[GroupByKey]=OutputTable[[#This Row],[GroupByKey]])*OutputTable[RecordedValue]))</f>
        <v>0</v>
      </c>
    </row>
    <row r="992" spans="1:16" x14ac:dyDescent="0.25">
      <c r="A992" t="s">
        <v>68</v>
      </c>
      <c r="B992" t="s">
        <v>70</v>
      </c>
      <c r="C992">
        <v>17</v>
      </c>
      <c r="D992" t="s">
        <v>136</v>
      </c>
      <c r="E992" t="s">
        <v>137</v>
      </c>
      <c r="F992" t="s">
        <v>129</v>
      </c>
      <c r="G992">
        <v>48.366870411567703</v>
      </c>
      <c r="H992">
        <v>0</v>
      </c>
      <c r="I99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92" s="5" cm="1">
        <f t="array" ref="J992">MAX(IF((ProjectInfoTable[ProjectName]=OutputTable[[#This Row],[ProjectName]]),(ProjectInfoTable[ProjectName]=OutputTable[[#This Row],[ProjectName]])*ProjectInfoTable[NumberOfReplications]))</f>
        <v>50</v>
      </c>
      <c r="K992" s="5" cm="1">
        <f t="array" ref="K992">IFERROR(AVERAGE(IF((OutputTable[GroupByKey]=OutputTable[[#This Row],[GroupByKey]]),(OutputTable[GroupByKey]=OutputTable[[#This Row],[GroupByKey]])*OutputTable[RecordedValue])),0)</f>
        <v>47.555766264651339</v>
      </c>
      <c r="L992" s="5" cm="1">
        <f t="array" ref="L992">IFERROR(_xlfn.STDEV.S(IF((OutputTable[GroupByKey]=OutputTable[[#This Row],[GroupByKey]]),(OutputTable[GroupByKey]=OutputTable[[#This Row],[GroupByKey]])*OutputTable[RecordedValue])),0)</f>
        <v>2.7283894207102439</v>
      </c>
      <c r="M992" s="5" cm="1">
        <f t="array" ref="M992">MAX(IF((ProjectInfoTable[ProjectName]=OutputTable[[#This Row],[ProjectName]]),(ProjectInfoTable[ProjectName]=OutputTable[[#This Row],[ProjectName]])*ProjectInfoTable[ConfidenceInterval]))</f>
        <v>0.95</v>
      </c>
      <c r="N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992" s="5" cm="1">
        <f t="array" ref="O992">MIN(IF((OutputTable[GroupByKey]=OutputTable[[#This Row],[GroupByKey]]),(OutputTable[GroupByKey]=OutputTable[[#This Row],[GroupByKey]])*OutputTable[RecordedValue]))</f>
        <v>42.116143251013703</v>
      </c>
      <c r="P992" s="5" cm="1">
        <f t="array" ref="P992">MAX(IF((OutputTable[GroupByKey]=OutputTable[[#This Row],[GroupByKey]]),(OutputTable[GroupByKey]=OutputTable[[#This Row],[GroupByKey]])*OutputTable[RecordedValue]))</f>
        <v>55.7665547747551</v>
      </c>
    </row>
    <row r="993" spans="1:16" x14ac:dyDescent="0.25">
      <c r="A993" t="s">
        <v>68</v>
      </c>
      <c r="B993" t="s">
        <v>70</v>
      </c>
      <c r="C993">
        <v>17</v>
      </c>
      <c r="D993" t="s">
        <v>138</v>
      </c>
      <c r="E993" t="s">
        <v>139</v>
      </c>
      <c r="F993" t="s">
        <v>129</v>
      </c>
      <c r="G993">
        <v>23.1228839319519</v>
      </c>
      <c r="H993">
        <v>0</v>
      </c>
      <c r="I99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93" s="5" cm="1">
        <f t="array" ref="J993">MAX(IF((ProjectInfoTable[ProjectName]=OutputTable[[#This Row],[ProjectName]]),(ProjectInfoTable[ProjectName]=OutputTable[[#This Row],[ProjectName]])*ProjectInfoTable[NumberOfReplications]))</f>
        <v>50</v>
      </c>
      <c r="K993" s="5" cm="1">
        <f t="array" ref="K993">IFERROR(AVERAGE(IF((OutputTable[GroupByKey]=OutputTable[[#This Row],[GroupByKey]]),(OutputTable[GroupByKey]=OutputTable[[#This Row],[GroupByKey]])*OutputTable[RecordedValue])),0)</f>
        <v>24.153751225057032</v>
      </c>
      <c r="L993" s="5" cm="1">
        <f t="array" ref="L993">IFERROR(_xlfn.STDEV.S(IF((OutputTable[GroupByKey]=OutputTable[[#This Row],[GroupByKey]]),(OutputTable[GroupByKey]=OutputTable[[#This Row],[GroupByKey]])*OutputTable[RecordedValue])),0)</f>
        <v>2.790438932514745</v>
      </c>
      <c r="M993" s="5" cm="1">
        <f t="array" ref="M993">MAX(IF((ProjectInfoTable[ProjectName]=OutputTable[[#This Row],[ProjectName]]),(ProjectInfoTable[ProjectName]=OutputTable[[#This Row],[ProjectName]])*ProjectInfoTable[ConfidenceInterval]))</f>
        <v>0.95</v>
      </c>
      <c r="N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993" s="5" cm="1">
        <f t="array" ref="O993">MIN(IF((OutputTable[GroupByKey]=OutputTable[[#This Row],[GroupByKey]]),(OutputTable[GroupByKey]=OutputTable[[#This Row],[GroupByKey]])*OutputTable[RecordedValue]))</f>
        <v>16.206469520089399</v>
      </c>
      <c r="P993" s="5" cm="1">
        <f t="array" ref="P993">MAX(IF((OutputTable[GroupByKey]=OutputTable[[#This Row],[GroupByKey]]),(OutputTable[GroupByKey]=OutputTable[[#This Row],[GroupByKey]])*OutputTable[RecordedValue]))</f>
        <v>29.8247121613243</v>
      </c>
    </row>
    <row r="994" spans="1:16" x14ac:dyDescent="0.25">
      <c r="A994" t="s">
        <v>68</v>
      </c>
      <c r="B994" t="s">
        <v>70</v>
      </c>
      <c r="C994">
        <v>17</v>
      </c>
      <c r="D994" t="s">
        <v>140</v>
      </c>
      <c r="E994" t="s">
        <v>91</v>
      </c>
      <c r="F994" t="s">
        <v>129</v>
      </c>
      <c r="G994">
        <v>71.489754343519607</v>
      </c>
      <c r="H994">
        <v>0</v>
      </c>
      <c r="I99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94" s="5" cm="1">
        <f t="array" ref="J994">MAX(IF((ProjectInfoTable[ProjectName]=OutputTable[[#This Row],[ProjectName]]),(ProjectInfoTable[ProjectName]=OutputTable[[#This Row],[ProjectName]])*ProjectInfoTable[NumberOfReplications]))</f>
        <v>50</v>
      </c>
      <c r="K994" s="5" cm="1">
        <f t="array" ref="K994">IFERROR(AVERAGE(IF((OutputTable[GroupByKey]=OutputTable[[#This Row],[GroupByKey]]),(OutputTable[GroupByKey]=OutputTable[[#This Row],[GroupByKey]])*OutputTable[RecordedValue])),0)</f>
        <v>71.709517489708347</v>
      </c>
      <c r="L994" s="5" cm="1">
        <f t="array" ref="L994">IFERROR(_xlfn.STDEV.S(IF((OutputTable[GroupByKey]=OutputTable[[#This Row],[GroupByKey]]),(OutputTable[GroupByKey]=OutputTable[[#This Row],[GroupByKey]])*OutputTable[RecordedValue])),0)</f>
        <v>0.25019982121987089</v>
      </c>
      <c r="M994" s="5" cm="1">
        <f t="array" ref="M994">MAX(IF((ProjectInfoTable[ProjectName]=OutputTable[[#This Row],[ProjectName]]),(ProjectInfoTable[ProjectName]=OutputTable[[#This Row],[ProjectName]])*ProjectInfoTable[ConfidenceInterval]))</f>
        <v>0.95</v>
      </c>
      <c r="N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994" s="5" cm="1">
        <f t="array" ref="O994">MIN(IF((OutputTable[GroupByKey]=OutputTable[[#This Row],[GroupByKey]]),(OutputTable[GroupByKey]=OutputTable[[#This Row],[GroupByKey]])*OutputTable[RecordedValue]))</f>
        <v>70.826954480567906</v>
      </c>
      <c r="P994" s="5" cm="1">
        <f t="array" ref="P994">MAX(IF((OutputTable[GroupByKey]=OutputTable[[#This Row],[GroupByKey]]),(OutputTable[GroupByKey]=OutputTable[[#This Row],[GroupByKey]])*OutputTable[RecordedValue]))</f>
        <v>72</v>
      </c>
    </row>
    <row r="995" spans="1:16" x14ac:dyDescent="0.25">
      <c r="A995" t="s">
        <v>68</v>
      </c>
      <c r="B995" t="s">
        <v>70</v>
      </c>
      <c r="C995">
        <v>17</v>
      </c>
      <c r="D995" t="s">
        <v>141</v>
      </c>
      <c r="E995" t="s">
        <v>142</v>
      </c>
      <c r="F995" t="s">
        <v>129</v>
      </c>
      <c r="G995">
        <v>0</v>
      </c>
      <c r="H995">
        <v>0</v>
      </c>
      <c r="I99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95" s="5" cm="1">
        <f t="array" ref="J995">MAX(IF((ProjectInfoTable[ProjectName]=OutputTable[[#This Row],[ProjectName]]),(ProjectInfoTable[ProjectName]=OutputTable[[#This Row],[ProjectName]])*ProjectInfoTable[NumberOfReplications]))</f>
        <v>50</v>
      </c>
      <c r="K995" s="5" cm="1">
        <f t="array" ref="K995">IFERROR(AVERAGE(IF((OutputTable[GroupByKey]=OutputTable[[#This Row],[GroupByKey]]),(OutputTable[GroupByKey]=OutputTable[[#This Row],[GroupByKey]])*OutputTable[RecordedValue])),0)</f>
        <v>0</v>
      </c>
      <c r="L995" s="5" cm="1">
        <f t="array" ref="L995">IFERROR(_xlfn.STDEV.S(IF((OutputTable[GroupByKey]=OutputTable[[#This Row],[GroupByKey]]),(OutputTable[GroupByKey]=OutputTable[[#This Row],[GroupByKey]])*OutputTable[RecordedValue])),0)</f>
        <v>0</v>
      </c>
      <c r="M995" s="5" cm="1">
        <f t="array" ref="M995">MAX(IF((ProjectInfoTable[ProjectName]=OutputTable[[#This Row],[ProjectName]]),(ProjectInfoTable[ProjectName]=OutputTable[[#This Row],[ProjectName]])*ProjectInfoTable[ConfidenceInterval]))</f>
        <v>0.95</v>
      </c>
      <c r="N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5" s="5" cm="1">
        <f t="array" ref="O995">MIN(IF((OutputTable[GroupByKey]=OutputTable[[#This Row],[GroupByKey]]),(OutputTable[GroupByKey]=OutputTable[[#This Row],[GroupByKey]])*OutputTable[RecordedValue]))</f>
        <v>0</v>
      </c>
      <c r="P995" s="5" cm="1">
        <f t="array" ref="P995">MAX(IF((OutputTable[GroupByKey]=OutputTable[[#This Row],[GroupByKey]]),(OutputTable[GroupByKey]=OutputTable[[#This Row],[GroupByKey]])*OutputTable[RecordedValue]))</f>
        <v>0</v>
      </c>
    </row>
    <row r="996" spans="1:16" x14ac:dyDescent="0.25">
      <c r="A996" t="s">
        <v>68</v>
      </c>
      <c r="B996" t="s">
        <v>70</v>
      </c>
      <c r="C996">
        <v>17</v>
      </c>
      <c r="D996" t="s">
        <v>143</v>
      </c>
      <c r="E996" t="s">
        <v>113</v>
      </c>
      <c r="F996" t="s">
        <v>73</v>
      </c>
      <c r="G996">
        <v>8.8448216514403395</v>
      </c>
      <c r="H996">
        <v>0</v>
      </c>
      <c r="I99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96" s="5" cm="1">
        <f t="array" ref="J996">MAX(IF((ProjectInfoTable[ProjectName]=OutputTable[[#This Row],[ProjectName]]),(ProjectInfoTable[ProjectName]=OutputTable[[#This Row],[ProjectName]])*ProjectInfoTable[NumberOfReplications]))</f>
        <v>50</v>
      </c>
      <c r="K996" s="5" cm="1">
        <f t="array" ref="K996">IFERROR(AVERAGE(IF((OutputTable[GroupByKey]=OutputTable[[#This Row],[GroupByKey]]),(OutputTable[GroupByKey]=OutputTable[[#This Row],[GroupByKey]])*OutputTable[RecordedValue])),0)</f>
        <v>8.9631102244031808</v>
      </c>
      <c r="L996" s="5" cm="1">
        <f t="array" ref="L996">IFERROR(_xlfn.STDEV.S(IF((OutputTable[GroupByKey]=OutputTable[[#This Row],[GroupByKey]]),(OutputTable[GroupByKey]=OutputTable[[#This Row],[GroupByKey]])*OutputTable[RecordedValue])),0)</f>
        <v>0.49581158155018401</v>
      </c>
      <c r="M996" s="5" cm="1">
        <f t="array" ref="M996">MAX(IF((ProjectInfoTable[ProjectName]=OutputTable[[#This Row],[ProjectName]]),(ProjectInfoTable[ProjectName]=OutputTable[[#This Row],[ProjectName]])*ProjectInfoTable[ConfidenceInterval]))</f>
        <v>0.95</v>
      </c>
      <c r="N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996" s="5" cm="1">
        <f t="array" ref="O996">MIN(IF((OutputTable[GroupByKey]=OutputTable[[#This Row],[GroupByKey]]),(OutputTable[GroupByKey]=OutputTable[[#This Row],[GroupByKey]])*OutputTable[RecordedValue]))</f>
        <v>7.9225733441578896</v>
      </c>
      <c r="P996" s="5" cm="1">
        <f t="array" ref="P996">MAX(IF((OutputTable[GroupByKey]=OutputTable[[#This Row],[GroupByKey]]),(OutputTable[GroupByKey]=OutputTable[[#This Row],[GroupByKey]])*OutputTable[RecordedValue]))</f>
        <v>9.9777504987156593</v>
      </c>
    </row>
    <row r="997" spans="1:16" x14ac:dyDescent="0.25">
      <c r="A997" t="s">
        <v>68</v>
      </c>
      <c r="B997" t="s">
        <v>70</v>
      </c>
      <c r="C997">
        <v>17</v>
      </c>
      <c r="D997" t="s">
        <v>144</v>
      </c>
      <c r="E997" t="s">
        <v>115</v>
      </c>
      <c r="F997" t="s">
        <v>73</v>
      </c>
      <c r="G997">
        <v>530.68929908641996</v>
      </c>
      <c r="H997">
        <v>0</v>
      </c>
      <c r="I99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97" s="5" cm="1">
        <f t="array" ref="J997">MAX(IF((ProjectInfoTable[ProjectName]=OutputTable[[#This Row],[ProjectName]]),(ProjectInfoTable[ProjectName]=OutputTable[[#This Row],[ProjectName]])*ProjectInfoTable[NumberOfReplications]))</f>
        <v>50</v>
      </c>
      <c r="K997" s="5" cm="1">
        <f t="array" ref="K997">IFERROR(AVERAGE(IF((OutputTable[GroupByKey]=OutputTable[[#This Row],[GroupByKey]]),(OutputTable[GroupByKey]=OutputTable[[#This Row],[GroupByKey]])*OutputTable[RecordedValue])),0)</f>
        <v>537.78661346419096</v>
      </c>
      <c r="L997" s="5" cm="1">
        <f t="array" ref="L997">IFERROR(_xlfn.STDEV.S(IF((OutputTable[GroupByKey]=OutputTable[[#This Row],[GroupByKey]]),(OutputTable[GroupByKey]=OutputTable[[#This Row],[GroupByKey]])*OutputTable[RecordedValue])),0)</f>
        <v>29.748694893010981</v>
      </c>
      <c r="M997" s="5" cm="1">
        <f t="array" ref="M997">MAX(IF((ProjectInfoTable[ProjectName]=OutputTable[[#This Row],[ProjectName]]),(ProjectInfoTable[ProjectName]=OutputTable[[#This Row],[ProjectName]])*ProjectInfoTable[ConfidenceInterval]))</f>
        <v>0.95</v>
      </c>
      <c r="N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997" s="5" cm="1">
        <f t="array" ref="O997">MIN(IF((OutputTable[GroupByKey]=OutputTable[[#This Row],[GroupByKey]]),(OutputTable[GroupByKey]=OutputTable[[#This Row],[GroupByKey]])*OutputTable[RecordedValue]))</f>
        <v>475.35440064947397</v>
      </c>
      <c r="P997" s="5" cm="1">
        <f t="array" ref="P997">MAX(IF((OutputTable[GroupByKey]=OutputTable[[#This Row],[GroupByKey]]),(OutputTable[GroupByKey]=OutputTable[[#This Row],[GroupByKey]])*OutputTable[RecordedValue]))</f>
        <v>598.66502992293999</v>
      </c>
    </row>
    <row r="998" spans="1:16" x14ac:dyDescent="0.25">
      <c r="A998" t="s">
        <v>68</v>
      </c>
      <c r="B998" t="s">
        <v>70</v>
      </c>
      <c r="C998">
        <v>17</v>
      </c>
      <c r="D998" t="s">
        <v>145</v>
      </c>
      <c r="E998" t="s">
        <v>117</v>
      </c>
      <c r="F998" t="s">
        <v>73</v>
      </c>
      <c r="G998">
        <v>0</v>
      </c>
      <c r="H998">
        <v>0</v>
      </c>
      <c r="I99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98" s="5" cm="1">
        <f t="array" ref="J998">MAX(IF((ProjectInfoTable[ProjectName]=OutputTable[[#This Row],[ProjectName]]),(ProjectInfoTable[ProjectName]=OutputTable[[#This Row],[ProjectName]])*ProjectInfoTable[NumberOfReplications]))</f>
        <v>50</v>
      </c>
      <c r="K998" s="5" cm="1">
        <f t="array" ref="K998">IFERROR(AVERAGE(IF((OutputTable[GroupByKey]=OutputTable[[#This Row],[GroupByKey]]),(OutputTable[GroupByKey]=OutputTable[[#This Row],[GroupByKey]])*OutputTable[RecordedValue])),0)</f>
        <v>0</v>
      </c>
      <c r="L998" s="5" cm="1">
        <f t="array" ref="L998">IFERROR(_xlfn.STDEV.S(IF((OutputTable[GroupByKey]=OutputTable[[#This Row],[GroupByKey]]),(OutputTable[GroupByKey]=OutputTable[[#This Row],[GroupByKey]])*OutputTable[RecordedValue])),0)</f>
        <v>0</v>
      </c>
      <c r="M998" s="5" cm="1">
        <f t="array" ref="M998">MAX(IF((ProjectInfoTable[ProjectName]=OutputTable[[#This Row],[ProjectName]]),(ProjectInfoTable[ProjectName]=OutputTable[[#This Row],[ProjectName]])*ProjectInfoTable[ConfidenceInterval]))</f>
        <v>0.95</v>
      </c>
      <c r="N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8" s="5" cm="1">
        <f t="array" ref="O998">MIN(IF((OutputTable[GroupByKey]=OutputTable[[#This Row],[GroupByKey]]),(OutputTable[GroupByKey]=OutputTable[[#This Row],[GroupByKey]])*OutputTable[RecordedValue]))</f>
        <v>0</v>
      </c>
      <c r="P998" s="5" cm="1">
        <f t="array" ref="P998">MAX(IF((OutputTable[GroupByKey]=OutputTable[[#This Row],[GroupByKey]]),(OutputTable[GroupByKey]=OutputTable[[#This Row],[GroupByKey]])*OutputTable[RecordedValue]))</f>
        <v>0</v>
      </c>
    </row>
    <row r="999" spans="1:16" x14ac:dyDescent="0.25">
      <c r="A999" t="s">
        <v>68</v>
      </c>
      <c r="B999" t="s">
        <v>70</v>
      </c>
      <c r="C999">
        <v>17</v>
      </c>
      <c r="D999" t="s">
        <v>146</v>
      </c>
      <c r="E999" t="s">
        <v>119</v>
      </c>
      <c r="F999" t="s">
        <v>73</v>
      </c>
      <c r="G999">
        <v>162.988651721483</v>
      </c>
      <c r="H999">
        <v>0</v>
      </c>
      <c r="I99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99" s="5" cm="1">
        <f t="array" ref="J999">MAX(IF((ProjectInfoTable[ProjectName]=OutputTable[[#This Row],[ProjectName]]),(ProjectInfoTable[ProjectName]=OutputTable[[#This Row],[ProjectName]])*ProjectInfoTable[NumberOfReplications]))</f>
        <v>50</v>
      </c>
      <c r="K999" s="5" cm="1">
        <f t="array" ref="K999">IFERROR(AVERAGE(IF((OutputTable[GroupByKey]=OutputTable[[#This Row],[GroupByKey]]),(OutputTable[GroupByKey]=OutputTable[[#This Row],[GroupByKey]])*OutputTable[RecordedValue])),0)</f>
        <v>131.6987252883157</v>
      </c>
      <c r="L999" s="5" cm="1">
        <f t="array" ref="L999">IFERROR(_xlfn.STDEV.S(IF((OutputTable[GroupByKey]=OutputTable[[#This Row],[GroupByKey]]),(OutputTable[GroupByKey]=OutputTable[[#This Row],[GroupByKey]])*OutputTable[RecordedValue])),0)</f>
        <v>195.03180772236345</v>
      </c>
      <c r="M999" s="5" cm="1">
        <f t="array" ref="M999">MAX(IF((ProjectInfoTable[ProjectName]=OutputTable[[#This Row],[ProjectName]]),(ProjectInfoTable[ProjectName]=OutputTable[[#This Row],[ProjectName]])*ProjectInfoTable[ConfidenceInterval]))</f>
        <v>0.95</v>
      </c>
      <c r="N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999" s="5" cm="1">
        <f t="array" ref="O999">MIN(IF((OutputTable[GroupByKey]=OutputTable[[#This Row],[GroupByKey]]),(OutputTable[GroupByKey]=OutputTable[[#This Row],[GroupByKey]])*OutputTable[RecordedValue]))</f>
        <v>10.054421984212899</v>
      </c>
      <c r="P999" s="5" cm="1">
        <f t="array" ref="P999">MAX(IF((OutputTable[GroupByKey]=OutputTable[[#This Row],[GroupByKey]]),(OutputTable[GroupByKey]=OutputTable[[#This Row],[GroupByKey]])*OutputTable[RecordedValue]))</f>
        <v>1200.8160491271699</v>
      </c>
    </row>
    <row r="1000" spans="1:16" x14ac:dyDescent="0.25">
      <c r="A1000" t="s">
        <v>68</v>
      </c>
      <c r="B1000" t="s">
        <v>70</v>
      </c>
      <c r="C1000">
        <v>17</v>
      </c>
      <c r="D1000" t="s">
        <v>147</v>
      </c>
      <c r="E1000" t="s">
        <v>121</v>
      </c>
      <c r="F1000" t="s">
        <v>73</v>
      </c>
      <c r="G1000">
        <v>145</v>
      </c>
      <c r="H1000">
        <v>0</v>
      </c>
      <c r="I100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00" s="5" cm="1">
        <f t="array" ref="J1000">MAX(IF((ProjectInfoTable[ProjectName]=OutputTable[[#This Row],[ProjectName]]),(ProjectInfoTable[ProjectName]=OutputTable[[#This Row],[ProjectName]])*ProjectInfoTable[NumberOfReplications]))</f>
        <v>50</v>
      </c>
      <c r="K1000" s="5" cm="1">
        <f t="array" ref="K1000">IFERROR(AVERAGE(IF((OutputTable[GroupByKey]=OutputTable[[#This Row],[GroupByKey]]),(OutputTable[GroupByKey]=OutputTable[[#This Row],[GroupByKey]])*OutputTable[RecordedValue])),0)</f>
        <v>145</v>
      </c>
      <c r="L1000" s="5" cm="1">
        <f t="array" ref="L1000">IFERROR(_xlfn.STDEV.S(IF((OutputTable[GroupByKey]=OutputTable[[#This Row],[GroupByKey]]),(OutputTable[GroupByKey]=OutputTable[[#This Row],[GroupByKey]])*OutputTable[RecordedValue])),0)</f>
        <v>0</v>
      </c>
      <c r="M1000" s="5" cm="1">
        <f t="array" ref="M1000">MAX(IF((ProjectInfoTable[ProjectName]=OutputTable[[#This Row],[ProjectName]]),(ProjectInfoTable[ProjectName]=OutputTable[[#This Row],[ProjectName]])*ProjectInfoTable[ConfidenceInterval]))</f>
        <v>0.95</v>
      </c>
      <c r="N1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0" s="5" cm="1">
        <f t="array" ref="O1000">MIN(IF((OutputTable[GroupByKey]=OutputTable[[#This Row],[GroupByKey]]),(OutputTable[GroupByKey]=OutputTable[[#This Row],[GroupByKey]])*OutputTable[RecordedValue]))</f>
        <v>145</v>
      </c>
      <c r="P1000" s="5" cm="1">
        <f t="array" ref="P1000">MAX(IF((OutputTable[GroupByKey]=OutputTable[[#This Row],[GroupByKey]]),(OutputTable[GroupByKey]=OutputTable[[#This Row],[GroupByKey]])*OutputTable[RecordedValue]))</f>
        <v>145</v>
      </c>
    </row>
    <row r="1001" spans="1:16" x14ac:dyDescent="0.25">
      <c r="A1001" t="s">
        <v>68</v>
      </c>
      <c r="B1001" t="s">
        <v>70</v>
      </c>
      <c r="C1001">
        <v>17</v>
      </c>
      <c r="D1001" t="s">
        <v>148</v>
      </c>
      <c r="E1001" t="s">
        <v>123</v>
      </c>
      <c r="F1001" t="s">
        <v>73</v>
      </c>
      <c r="G1001">
        <v>143</v>
      </c>
      <c r="H1001">
        <v>0</v>
      </c>
      <c r="I100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01" s="5" cm="1">
        <f t="array" ref="J1001">MAX(IF((ProjectInfoTable[ProjectName]=OutputTable[[#This Row],[ProjectName]]),(ProjectInfoTable[ProjectName]=OutputTable[[#This Row],[ProjectName]])*ProjectInfoTable[NumberOfReplications]))</f>
        <v>50</v>
      </c>
      <c r="K1001" s="5" cm="1">
        <f t="array" ref="K1001">IFERROR(AVERAGE(IF((OutputTable[GroupByKey]=OutputTable[[#This Row],[GroupByKey]]),(OutputTable[GroupByKey]=OutputTable[[#This Row],[GroupByKey]])*OutputTable[RecordedValue])),0)</f>
        <v>143.58000000000001</v>
      </c>
      <c r="L1001" s="5" cm="1">
        <f t="array" ref="L1001">IFERROR(_xlfn.STDEV.S(IF((OutputTable[GroupByKey]=OutputTable[[#This Row],[GroupByKey]]),(OutputTable[GroupByKey]=OutputTable[[#This Row],[GroupByKey]])*OutputTable[RecordedValue])),0)</f>
        <v>0.67279496224666424</v>
      </c>
      <c r="M1001" s="5" cm="1">
        <f t="array" ref="M1001">MAX(IF((ProjectInfoTable[ProjectName]=OutputTable[[#This Row],[ProjectName]]),(ProjectInfoTable[ProjectName]=OutputTable[[#This Row],[ProjectName]])*ProjectInfoTable[ConfidenceInterval]))</f>
        <v>0.95</v>
      </c>
      <c r="N1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001" s="5" cm="1">
        <f t="array" ref="O1001">MIN(IF((OutputTable[GroupByKey]=OutputTable[[#This Row],[GroupByKey]]),(OutputTable[GroupByKey]=OutputTable[[#This Row],[GroupByKey]])*OutputTable[RecordedValue]))</f>
        <v>142</v>
      </c>
      <c r="P1001" s="5" cm="1">
        <f t="array" ref="P1001">MAX(IF((OutputTable[GroupByKey]=OutputTable[[#This Row],[GroupByKey]]),(OutputTable[GroupByKey]=OutputTable[[#This Row],[GroupByKey]])*OutputTable[RecordedValue]))</f>
        <v>144</v>
      </c>
    </row>
    <row r="1002" spans="1:16" x14ac:dyDescent="0.25">
      <c r="A1002" t="s">
        <v>68</v>
      </c>
      <c r="B1002" t="s">
        <v>70</v>
      </c>
      <c r="C1002">
        <v>17</v>
      </c>
      <c r="D1002" t="s">
        <v>149</v>
      </c>
      <c r="E1002" t="s">
        <v>125</v>
      </c>
      <c r="F1002" t="s">
        <v>73</v>
      </c>
      <c r="G1002">
        <v>8.8448216514403395</v>
      </c>
      <c r="H1002">
        <v>0</v>
      </c>
      <c r="I100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02" s="5" cm="1">
        <f t="array" ref="J1002">MAX(IF((ProjectInfoTable[ProjectName]=OutputTable[[#This Row],[ProjectName]]),(ProjectInfoTable[ProjectName]=OutputTable[[#This Row],[ProjectName]])*ProjectInfoTable[NumberOfReplications]))</f>
        <v>50</v>
      </c>
      <c r="K1002" s="5" cm="1">
        <f t="array" ref="K1002">IFERROR(AVERAGE(IF((OutputTable[GroupByKey]=OutputTable[[#This Row],[GroupByKey]]),(OutputTable[GroupByKey]=OutputTable[[#This Row],[GroupByKey]])*OutputTable[RecordedValue])),0)</f>
        <v>8.9631102244031808</v>
      </c>
      <c r="L1002" s="5" cm="1">
        <f t="array" ref="L1002">IFERROR(_xlfn.STDEV.S(IF((OutputTable[GroupByKey]=OutputTable[[#This Row],[GroupByKey]]),(OutputTable[GroupByKey]=OutputTable[[#This Row],[GroupByKey]])*OutputTable[RecordedValue])),0)</f>
        <v>0.49581158155018401</v>
      </c>
      <c r="M1002" s="5" cm="1">
        <f t="array" ref="M1002">MAX(IF((ProjectInfoTable[ProjectName]=OutputTable[[#This Row],[ProjectName]]),(ProjectInfoTable[ProjectName]=OutputTable[[#This Row],[ProjectName]])*ProjectInfoTable[ConfidenceInterval]))</f>
        <v>0.95</v>
      </c>
      <c r="N1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002" s="5" cm="1">
        <f t="array" ref="O1002">MIN(IF((OutputTable[GroupByKey]=OutputTable[[#This Row],[GroupByKey]]),(OutputTable[GroupByKey]=OutputTable[[#This Row],[GroupByKey]])*OutputTable[RecordedValue]))</f>
        <v>7.9225733441578896</v>
      </c>
      <c r="P1002" s="5" cm="1">
        <f t="array" ref="P1002">MAX(IF((OutputTable[GroupByKey]=OutputTable[[#This Row],[GroupByKey]]),(OutputTable[GroupByKey]=OutputTable[[#This Row],[GroupByKey]])*OutputTable[RecordedValue]))</f>
        <v>9.9777504987156593</v>
      </c>
    </row>
    <row r="1003" spans="1:16" x14ac:dyDescent="0.25">
      <c r="A1003" t="s">
        <v>68</v>
      </c>
      <c r="B1003" t="s">
        <v>70</v>
      </c>
      <c r="C1003">
        <v>17</v>
      </c>
      <c r="D1003" t="s">
        <v>150</v>
      </c>
      <c r="E1003" t="s">
        <v>127</v>
      </c>
      <c r="F1003" t="s">
        <v>73</v>
      </c>
      <c r="G1003">
        <v>693.67795080790302</v>
      </c>
      <c r="H1003">
        <v>0</v>
      </c>
      <c r="I100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03" s="5" cm="1">
        <f t="array" ref="J1003">MAX(IF((ProjectInfoTable[ProjectName]=OutputTable[[#This Row],[ProjectName]]),(ProjectInfoTable[ProjectName]=OutputTable[[#This Row],[ProjectName]])*ProjectInfoTable[NumberOfReplications]))</f>
        <v>50</v>
      </c>
      <c r="K1003" s="5" cm="1">
        <f t="array" ref="K1003">IFERROR(AVERAGE(IF((OutputTable[GroupByKey]=OutputTable[[#This Row],[GroupByKey]]),(OutputTable[GroupByKey]=OutputTable[[#This Row],[GroupByKey]])*OutputTable[RecordedValue])),0)</f>
        <v>669.48533875250666</v>
      </c>
      <c r="L1003" s="5" cm="1">
        <f t="array" ref="L1003">IFERROR(_xlfn.STDEV.S(IF((OutputTable[GroupByKey]=OutputTable[[#This Row],[GroupByKey]]),(OutputTable[GroupByKey]=OutputTable[[#This Row],[GroupByKey]])*OutputTable[RecordedValue])),0)</f>
        <v>209.81217768405702</v>
      </c>
      <c r="M1003" s="5" cm="1">
        <f t="array" ref="M1003">MAX(IF((ProjectInfoTable[ProjectName]=OutputTable[[#This Row],[ProjectName]]),(ProjectInfoTable[ProjectName]=OutputTable[[#This Row],[ProjectName]])*ProjectInfoTable[ConfidenceInterval]))</f>
        <v>0.95</v>
      </c>
      <c r="N1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003" s="5" cm="1">
        <f t="array" ref="O1003">MIN(IF((OutputTable[GroupByKey]=OutputTable[[#This Row],[GroupByKey]]),(OutputTable[GroupByKey]=OutputTable[[#This Row],[GroupByKey]])*OutputTable[RecordedValue]))</f>
        <v>507.16931004698603</v>
      </c>
      <c r="P1003" s="5" cm="1">
        <f t="array" ref="P1003">MAX(IF((OutputTable[GroupByKey]=OutputTable[[#This Row],[GroupByKey]]),(OutputTable[GroupByKey]=OutputTable[[#This Row],[GroupByKey]])*OutputTable[RecordedValue]))</f>
        <v>1790.3663033289099</v>
      </c>
    </row>
    <row r="1004" spans="1:16" x14ac:dyDescent="0.25">
      <c r="A1004" t="s">
        <v>68</v>
      </c>
      <c r="B1004" t="s">
        <v>70</v>
      </c>
      <c r="C1004">
        <v>17</v>
      </c>
      <c r="D1004" t="s">
        <v>151</v>
      </c>
      <c r="E1004" t="s">
        <v>121</v>
      </c>
      <c r="F1004" t="s">
        <v>87</v>
      </c>
      <c r="G1004">
        <v>145</v>
      </c>
      <c r="H1004">
        <v>0</v>
      </c>
      <c r="I100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04" s="5" cm="1">
        <f t="array" ref="J1004">MAX(IF((ProjectInfoTable[ProjectName]=OutputTable[[#This Row],[ProjectName]]),(ProjectInfoTable[ProjectName]=OutputTable[[#This Row],[ProjectName]])*ProjectInfoTable[NumberOfReplications]))</f>
        <v>50</v>
      </c>
      <c r="K1004" s="5" cm="1">
        <f t="array" ref="K1004">IFERROR(AVERAGE(IF((OutputTable[GroupByKey]=OutputTable[[#This Row],[GroupByKey]]),(OutputTable[GroupByKey]=OutputTable[[#This Row],[GroupByKey]])*OutputTable[RecordedValue])),0)</f>
        <v>145</v>
      </c>
      <c r="L1004" s="5" cm="1">
        <f t="array" ref="L1004">IFERROR(_xlfn.STDEV.S(IF((OutputTable[GroupByKey]=OutputTable[[#This Row],[GroupByKey]]),(OutputTable[GroupByKey]=OutputTable[[#This Row],[GroupByKey]])*OutputTable[RecordedValue])),0)</f>
        <v>0</v>
      </c>
      <c r="M1004" s="5" cm="1">
        <f t="array" ref="M1004">MAX(IF((ProjectInfoTable[ProjectName]=OutputTable[[#This Row],[ProjectName]]),(ProjectInfoTable[ProjectName]=OutputTable[[#This Row],[ProjectName]])*ProjectInfoTable[ConfidenceInterval]))</f>
        <v>0.95</v>
      </c>
      <c r="N1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4" s="5" cm="1">
        <f t="array" ref="O1004">MIN(IF((OutputTable[GroupByKey]=OutputTable[[#This Row],[GroupByKey]]),(OutputTable[GroupByKey]=OutputTable[[#This Row],[GroupByKey]])*OutputTable[RecordedValue]))</f>
        <v>145</v>
      </c>
      <c r="P1004" s="5" cm="1">
        <f t="array" ref="P1004">MAX(IF((OutputTable[GroupByKey]=OutputTable[[#This Row],[GroupByKey]]),(OutputTable[GroupByKey]=OutputTable[[#This Row],[GroupByKey]])*OutputTable[RecordedValue]))</f>
        <v>145</v>
      </c>
    </row>
    <row r="1005" spans="1:16" x14ac:dyDescent="0.25">
      <c r="A1005" t="s">
        <v>68</v>
      </c>
      <c r="B1005" t="s">
        <v>70</v>
      </c>
      <c r="C1005">
        <v>17</v>
      </c>
      <c r="D1005" t="s">
        <v>152</v>
      </c>
      <c r="E1005" t="s">
        <v>123</v>
      </c>
      <c r="F1005" t="s">
        <v>87</v>
      </c>
      <c r="G1005">
        <v>134</v>
      </c>
      <c r="H1005">
        <v>0</v>
      </c>
      <c r="I100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05" s="5" cm="1">
        <f t="array" ref="J1005">MAX(IF((ProjectInfoTable[ProjectName]=OutputTable[[#This Row],[ProjectName]]),(ProjectInfoTable[ProjectName]=OutputTable[[#This Row],[ProjectName]])*ProjectInfoTable[NumberOfReplications]))</f>
        <v>50</v>
      </c>
      <c r="K1005" s="5" cm="1">
        <f t="array" ref="K1005">IFERROR(AVERAGE(IF((OutputTable[GroupByKey]=OutputTable[[#This Row],[GroupByKey]]),(OutputTable[GroupByKey]=OutputTable[[#This Row],[GroupByKey]])*OutputTable[RecordedValue])),0)</f>
        <v>141.38</v>
      </c>
      <c r="L1005" s="5" cm="1">
        <f t="array" ref="L1005">IFERROR(_xlfn.STDEV.S(IF((OutputTable[GroupByKey]=OutputTable[[#This Row],[GroupByKey]]),(OutputTable[GroupByKey]=OutputTable[[#This Row],[GroupByKey]])*OutputTable[RecordedValue])),0)</f>
        <v>1.9988772358705846</v>
      </c>
      <c r="M1005" s="5" cm="1">
        <f t="array" ref="M1005">MAX(IF((ProjectInfoTable[ProjectName]=OutputTable[[#This Row],[ProjectName]]),(ProjectInfoTable[ProjectName]=OutputTable[[#This Row],[ProjectName]])*ProjectInfoTable[ConfidenceInterval]))</f>
        <v>0.95</v>
      </c>
      <c r="N1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005" s="5" cm="1">
        <f t="array" ref="O1005">MIN(IF((OutputTable[GroupByKey]=OutputTable[[#This Row],[GroupByKey]]),(OutputTable[GroupByKey]=OutputTable[[#This Row],[GroupByKey]])*OutputTable[RecordedValue]))</f>
        <v>134</v>
      </c>
      <c r="P1005" s="5" cm="1">
        <f t="array" ref="P1005">MAX(IF((OutputTable[GroupByKey]=OutputTable[[#This Row],[GroupByKey]]),(OutputTable[GroupByKey]=OutputTable[[#This Row],[GroupByKey]])*OutputTable[RecordedValue]))</f>
        <v>144</v>
      </c>
    </row>
    <row r="1006" spans="1:16" x14ac:dyDescent="0.25">
      <c r="A1006" t="s">
        <v>68</v>
      </c>
      <c r="B1006" t="s">
        <v>70</v>
      </c>
      <c r="C1006">
        <v>17</v>
      </c>
      <c r="D1006" t="s">
        <v>153</v>
      </c>
      <c r="E1006" t="s">
        <v>113</v>
      </c>
      <c r="F1006" t="s">
        <v>73</v>
      </c>
      <c r="G1006">
        <v>3.04747176126997</v>
      </c>
      <c r="H1006">
        <v>0</v>
      </c>
      <c r="I1006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006" s="5" cm="1">
        <f t="array" ref="J1006">MAX(IF((ProjectInfoTable[ProjectName]=OutputTable[[#This Row],[ProjectName]]),(ProjectInfoTable[ProjectName]=OutputTable[[#This Row],[ProjectName]])*ProjectInfoTable[NumberOfReplications]))</f>
        <v>50</v>
      </c>
      <c r="K1006" s="5" cm="1">
        <f t="array" ref="K1006">IFERROR(AVERAGE(IF((OutputTable[GroupByKey]=OutputTable[[#This Row],[GroupByKey]]),(OutputTable[GroupByKey]=OutputTable[[#This Row],[GroupByKey]])*OutputTable[RecordedValue])),0)</f>
        <v>1.713056712445395</v>
      </c>
      <c r="L1006" s="5" cm="1">
        <f t="array" ref="L1006">IFERROR(_xlfn.STDEV.S(IF((OutputTable[GroupByKey]=OutputTable[[#This Row],[GroupByKey]]),(OutputTable[GroupByKey]=OutputTable[[#This Row],[GroupByKey]])*OutputTable[RecordedValue])),0)</f>
        <v>0.74877386075301833</v>
      </c>
      <c r="M1006" s="5" cm="1">
        <f t="array" ref="M1006">MAX(IF((ProjectInfoTable[ProjectName]=OutputTable[[#This Row],[ProjectName]]),(ProjectInfoTable[ProjectName]=OutputTable[[#This Row],[ProjectName]])*ProjectInfoTable[ConfidenceInterval]))</f>
        <v>0.95</v>
      </c>
      <c r="N1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006" s="5" cm="1">
        <f t="array" ref="O1006">MIN(IF((OutputTable[GroupByKey]=OutputTable[[#This Row],[GroupByKey]]),(OutputTable[GroupByKey]=OutputTable[[#This Row],[GroupByKey]])*OutputTable[RecordedValue]))</f>
        <v>0.396443199122197</v>
      </c>
      <c r="P1006" s="5" cm="1">
        <f t="array" ref="P1006">MAX(IF((OutputTable[GroupByKey]=OutputTable[[#This Row],[GroupByKey]]),(OutputTable[GroupByKey]=OutputTable[[#This Row],[GroupByKey]])*OutputTable[RecordedValue]))</f>
        <v>4.3293745592479498</v>
      </c>
    </row>
    <row r="1007" spans="1:16" x14ac:dyDescent="0.25">
      <c r="A1007" t="s">
        <v>68</v>
      </c>
      <c r="B1007" t="s">
        <v>70</v>
      </c>
      <c r="C1007">
        <v>17</v>
      </c>
      <c r="D1007" t="s">
        <v>154</v>
      </c>
      <c r="E1007" t="s">
        <v>115</v>
      </c>
      <c r="F1007" t="s">
        <v>73</v>
      </c>
      <c r="G1007">
        <v>91.424152838099204</v>
      </c>
      <c r="H1007">
        <v>0</v>
      </c>
      <c r="I1007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007" s="5" cm="1">
        <f t="array" ref="J1007">MAX(IF((ProjectInfoTable[ProjectName]=OutputTable[[#This Row],[ProjectName]]),(ProjectInfoTable[ProjectName]=OutputTable[[#This Row],[ProjectName]])*ProjectInfoTable[NumberOfReplications]))</f>
        <v>50</v>
      </c>
      <c r="K1007" s="5" cm="1">
        <f t="array" ref="K1007">IFERROR(AVERAGE(IF((OutputTable[GroupByKey]=OutputTable[[#This Row],[GroupByKey]]),(OutputTable[GroupByKey]=OutputTable[[#This Row],[GroupByKey]])*OutputTable[RecordedValue])),0)</f>
        <v>51.391701373361848</v>
      </c>
      <c r="L1007" s="5" cm="1">
        <f t="array" ref="L1007">IFERROR(_xlfn.STDEV.S(IF((OutputTable[GroupByKey]=OutputTable[[#This Row],[GroupByKey]]),(OutputTable[GroupByKey]=OutputTable[[#This Row],[GroupByKey]])*OutputTable[RecordedValue])),0)</f>
        <v>22.463215822590577</v>
      </c>
      <c r="M1007" s="5" cm="1">
        <f t="array" ref="M1007">MAX(IF((ProjectInfoTable[ProjectName]=OutputTable[[#This Row],[ProjectName]]),(ProjectInfoTable[ProjectName]=OutputTable[[#This Row],[ProjectName]])*ProjectInfoTable[ConfidenceInterval]))</f>
        <v>0.95</v>
      </c>
      <c r="N1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007" s="5" cm="1">
        <f t="array" ref="O1007">MIN(IF((OutputTable[GroupByKey]=OutputTable[[#This Row],[GroupByKey]]),(OutputTable[GroupByKey]=OutputTable[[#This Row],[GroupByKey]])*OutputTable[RecordedValue]))</f>
        <v>11.8932959736659</v>
      </c>
      <c r="P1007" s="5" cm="1">
        <f t="array" ref="P1007">MAX(IF((OutputTable[GroupByKey]=OutputTable[[#This Row],[GroupByKey]]),(OutputTable[GroupByKey]=OutputTable[[#This Row],[GroupByKey]])*OutputTable[RecordedValue]))</f>
        <v>129.881236777438</v>
      </c>
    </row>
    <row r="1008" spans="1:16" x14ac:dyDescent="0.25">
      <c r="A1008" t="s">
        <v>68</v>
      </c>
      <c r="B1008" t="s">
        <v>70</v>
      </c>
      <c r="C1008">
        <v>17</v>
      </c>
      <c r="D1008" t="s">
        <v>155</v>
      </c>
      <c r="E1008" t="s">
        <v>117</v>
      </c>
      <c r="F1008" t="s">
        <v>73</v>
      </c>
      <c r="G1008">
        <v>0</v>
      </c>
      <c r="H1008">
        <v>0</v>
      </c>
      <c r="I1008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008" s="5" cm="1">
        <f t="array" ref="J1008">MAX(IF((ProjectInfoTable[ProjectName]=OutputTable[[#This Row],[ProjectName]]),(ProjectInfoTable[ProjectName]=OutputTable[[#This Row],[ProjectName]])*ProjectInfoTable[NumberOfReplications]))</f>
        <v>50</v>
      </c>
      <c r="K1008" s="5" cm="1">
        <f t="array" ref="K1008">IFERROR(AVERAGE(IF((OutputTable[GroupByKey]=OutputTable[[#This Row],[GroupByKey]]),(OutputTable[GroupByKey]=OutputTable[[#This Row],[GroupByKey]])*OutputTable[RecordedValue])),0)</f>
        <v>0</v>
      </c>
      <c r="L1008" s="5" cm="1">
        <f t="array" ref="L1008">IFERROR(_xlfn.STDEV.S(IF((OutputTable[GroupByKey]=OutputTable[[#This Row],[GroupByKey]]),(OutputTable[GroupByKey]=OutputTable[[#This Row],[GroupByKey]])*OutputTable[RecordedValue])),0)</f>
        <v>0</v>
      </c>
      <c r="M1008" s="5" cm="1">
        <f t="array" ref="M1008">MAX(IF((ProjectInfoTable[ProjectName]=OutputTable[[#This Row],[ProjectName]]),(ProjectInfoTable[ProjectName]=OutputTable[[#This Row],[ProjectName]])*ProjectInfoTable[ConfidenceInterval]))</f>
        <v>0.95</v>
      </c>
      <c r="N1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8" s="5" cm="1">
        <f t="array" ref="O1008">MIN(IF((OutputTable[GroupByKey]=OutputTable[[#This Row],[GroupByKey]]),(OutputTable[GroupByKey]=OutputTable[[#This Row],[GroupByKey]])*OutputTable[RecordedValue]))</f>
        <v>0</v>
      </c>
      <c r="P1008" s="5" cm="1">
        <f t="array" ref="P1008">MAX(IF((OutputTable[GroupByKey]=OutputTable[[#This Row],[GroupByKey]]),(OutputTable[GroupByKey]=OutputTable[[#This Row],[GroupByKey]])*OutputTable[RecordedValue]))</f>
        <v>0</v>
      </c>
    </row>
    <row r="1009" spans="1:16" x14ac:dyDescent="0.25">
      <c r="A1009" t="s">
        <v>68</v>
      </c>
      <c r="B1009" t="s">
        <v>70</v>
      </c>
      <c r="C1009">
        <v>17</v>
      </c>
      <c r="D1009" t="s">
        <v>156</v>
      </c>
      <c r="E1009" t="s">
        <v>119</v>
      </c>
      <c r="F1009" t="s">
        <v>73</v>
      </c>
      <c r="G1009">
        <v>25.148480691951001</v>
      </c>
      <c r="H1009">
        <v>0</v>
      </c>
      <c r="I1009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009" s="5" cm="1">
        <f t="array" ref="J1009">MAX(IF((ProjectInfoTable[ProjectName]=OutputTable[[#This Row],[ProjectName]]),(ProjectInfoTable[ProjectName]=OutputTable[[#This Row],[ProjectName]])*ProjectInfoTable[NumberOfReplications]))</f>
        <v>50</v>
      </c>
      <c r="K1009" s="5" cm="1">
        <f t="array" ref="K1009">IFERROR(AVERAGE(IF((OutputTable[GroupByKey]=OutputTable[[#This Row],[GroupByKey]]),(OutputTable[GroupByKey]=OutputTable[[#This Row],[GroupByKey]])*OutputTable[RecordedValue])),0)</f>
        <v>10.739644005751</v>
      </c>
      <c r="L1009" s="5" cm="1">
        <f t="array" ref="L1009">IFERROR(_xlfn.STDEV.S(IF((OutputTable[GroupByKey]=OutputTable[[#This Row],[GroupByKey]]),(OutputTable[GroupByKey]=OutputTable[[#This Row],[GroupByKey]])*OutputTable[RecordedValue])),0)</f>
        <v>15.385582994074571</v>
      </c>
      <c r="M1009" s="5" cm="1">
        <f t="array" ref="M1009">MAX(IF((ProjectInfoTable[ProjectName]=OutputTable[[#This Row],[ProjectName]]),(ProjectInfoTable[ProjectName]=OutputTable[[#This Row],[ProjectName]])*ProjectInfoTable[ConfidenceInterval]))</f>
        <v>0.95</v>
      </c>
      <c r="N1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009" s="5" cm="1">
        <f t="array" ref="O1009">MIN(IF((OutputTable[GroupByKey]=OutputTable[[#This Row],[GroupByKey]]),(OutputTable[GroupByKey]=OutputTable[[#This Row],[GroupByKey]])*OutputTable[RecordedValue]))</f>
        <v>0</v>
      </c>
      <c r="P1009" s="5" cm="1">
        <f t="array" ref="P1009">MAX(IF((OutputTable[GroupByKey]=OutputTable[[#This Row],[GroupByKey]]),(OutputTable[GroupByKey]=OutputTable[[#This Row],[GroupByKey]])*OutputTable[RecordedValue]))</f>
        <v>76.907804000367904</v>
      </c>
    </row>
    <row r="1010" spans="1:16" x14ac:dyDescent="0.25">
      <c r="A1010" t="s">
        <v>68</v>
      </c>
      <c r="B1010" t="s">
        <v>70</v>
      </c>
      <c r="C1010">
        <v>17</v>
      </c>
      <c r="D1010" t="s">
        <v>157</v>
      </c>
      <c r="E1010" t="s">
        <v>121</v>
      </c>
      <c r="F1010" t="s">
        <v>73</v>
      </c>
      <c r="G1010">
        <v>9</v>
      </c>
      <c r="H1010">
        <v>0</v>
      </c>
      <c r="I1010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010" s="5" cm="1">
        <f t="array" ref="J1010">MAX(IF((ProjectInfoTable[ProjectName]=OutputTable[[#This Row],[ProjectName]]),(ProjectInfoTable[ProjectName]=OutputTable[[#This Row],[ProjectName]])*ProjectInfoTable[NumberOfReplications]))</f>
        <v>50</v>
      </c>
      <c r="K1010" s="5" cm="1">
        <f t="array" ref="K1010">IFERROR(AVERAGE(IF((OutputTable[GroupByKey]=OutputTable[[#This Row],[GroupByKey]]),(OutputTable[GroupByKey]=OutputTable[[#This Row],[GroupByKey]])*OutputTable[RecordedValue])),0)</f>
        <v>6.74</v>
      </c>
      <c r="L1010" s="5" cm="1">
        <f t="array" ref="L1010">IFERROR(_xlfn.STDEV.S(IF((OutputTable[GroupByKey]=OutputTable[[#This Row],[GroupByKey]]),(OutputTable[GroupByKey]=OutputTable[[#This Row],[GroupByKey]])*OutputTable[RecordedValue])),0)</f>
        <v>2.6711611783672518</v>
      </c>
      <c r="M1010" s="5" cm="1">
        <f t="array" ref="M1010">MAX(IF((ProjectInfoTable[ProjectName]=OutputTable[[#This Row],[ProjectName]]),(ProjectInfoTable[ProjectName]=OutputTable[[#This Row],[ProjectName]])*ProjectInfoTable[ConfidenceInterval]))</f>
        <v>0.95</v>
      </c>
      <c r="N1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010" s="5" cm="1">
        <f t="array" ref="O1010">MIN(IF((OutputTable[GroupByKey]=OutputTable[[#This Row],[GroupByKey]]),(OutputTable[GroupByKey]=OutputTable[[#This Row],[GroupByKey]])*OutputTable[RecordedValue]))</f>
        <v>2</v>
      </c>
      <c r="P1010" s="5" cm="1">
        <f t="array" ref="P1010">MAX(IF((OutputTable[GroupByKey]=OutputTable[[#This Row],[GroupByKey]]),(OutputTable[GroupByKey]=OutputTable[[#This Row],[GroupByKey]])*OutputTable[RecordedValue]))</f>
        <v>16</v>
      </c>
    </row>
    <row r="1011" spans="1:16" x14ac:dyDescent="0.25">
      <c r="A1011" t="s">
        <v>68</v>
      </c>
      <c r="B1011" t="s">
        <v>70</v>
      </c>
      <c r="C1011">
        <v>17</v>
      </c>
      <c r="D1011" t="s">
        <v>158</v>
      </c>
      <c r="E1011" t="s">
        <v>123</v>
      </c>
      <c r="F1011" t="s">
        <v>73</v>
      </c>
      <c r="G1011">
        <v>9</v>
      </c>
      <c r="H1011">
        <v>0</v>
      </c>
      <c r="I1011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011" s="5" cm="1">
        <f t="array" ref="J1011">MAX(IF((ProjectInfoTable[ProjectName]=OutputTable[[#This Row],[ProjectName]]),(ProjectInfoTable[ProjectName]=OutputTable[[#This Row],[ProjectName]])*ProjectInfoTable[NumberOfReplications]))</f>
        <v>50</v>
      </c>
      <c r="K1011" s="5" cm="1">
        <f t="array" ref="K1011">IFERROR(AVERAGE(IF((OutputTable[GroupByKey]=OutputTable[[#This Row],[GroupByKey]]),(OutputTable[GroupByKey]=OutputTable[[#This Row],[GroupByKey]])*OutputTable[RecordedValue])),0)</f>
        <v>6.66</v>
      </c>
      <c r="L1011" s="5" cm="1">
        <f t="array" ref="L1011">IFERROR(_xlfn.STDEV.S(IF((OutputTable[GroupByKey]=OutputTable[[#This Row],[GroupByKey]]),(OutputTable[GroupByKey]=OutputTable[[#This Row],[GroupByKey]])*OutputTable[RecordedValue])),0)</f>
        <v>2.6233644078409171</v>
      </c>
      <c r="M1011" s="5" cm="1">
        <f t="array" ref="M1011">MAX(IF((ProjectInfoTable[ProjectName]=OutputTable[[#This Row],[ProjectName]]),(ProjectInfoTable[ProjectName]=OutputTable[[#This Row],[ProjectName]])*ProjectInfoTable[ConfidenceInterval]))</f>
        <v>0.95</v>
      </c>
      <c r="N1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011" s="5" cm="1">
        <f t="array" ref="O1011">MIN(IF((OutputTable[GroupByKey]=OutputTable[[#This Row],[GroupByKey]]),(OutputTable[GroupByKey]=OutputTable[[#This Row],[GroupByKey]])*OutputTable[RecordedValue]))</f>
        <v>2</v>
      </c>
      <c r="P1011" s="5" cm="1">
        <f t="array" ref="P1011">MAX(IF((OutputTable[GroupByKey]=OutputTable[[#This Row],[GroupByKey]]),(OutputTable[GroupByKey]=OutputTable[[#This Row],[GroupByKey]])*OutputTable[RecordedValue]))</f>
        <v>16</v>
      </c>
    </row>
    <row r="1012" spans="1:16" x14ac:dyDescent="0.25">
      <c r="A1012" t="s">
        <v>68</v>
      </c>
      <c r="B1012" t="s">
        <v>70</v>
      </c>
      <c r="C1012">
        <v>17</v>
      </c>
      <c r="D1012" t="s">
        <v>159</v>
      </c>
      <c r="E1012" t="s">
        <v>125</v>
      </c>
      <c r="F1012" t="s">
        <v>73</v>
      </c>
      <c r="G1012">
        <v>3.04747176126997</v>
      </c>
      <c r="H1012">
        <v>0</v>
      </c>
      <c r="I1012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012" s="5" cm="1">
        <f t="array" ref="J1012">MAX(IF((ProjectInfoTable[ProjectName]=OutputTable[[#This Row],[ProjectName]]),(ProjectInfoTable[ProjectName]=OutputTable[[#This Row],[ProjectName]])*ProjectInfoTable[NumberOfReplications]))</f>
        <v>50</v>
      </c>
      <c r="K1012" s="5" cm="1">
        <f t="array" ref="K1012">IFERROR(AVERAGE(IF((OutputTable[GroupByKey]=OutputTable[[#This Row],[GroupByKey]]),(OutputTable[GroupByKey]=OutputTable[[#This Row],[GroupByKey]])*OutputTable[RecordedValue])),0)</f>
        <v>1.713056712445395</v>
      </c>
      <c r="L1012" s="5" cm="1">
        <f t="array" ref="L1012">IFERROR(_xlfn.STDEV.S(IF((OutputTable[GroupByKey]=OutputTable[[#This Row],[GroupByKey]]),(OutputTable[GroupByKey]=OutputTable[[#This Row],[GroupByKey]])*OutputTable[RecordedValue])),0)</f>
        <v>0.74877386075301833</v>
      </c>
      <c r="M1012" s="5" cm="1">
        <f t="array" ref="M1012">MAX(IF((ProjectInfoTable[ProjectName]=OutputTable[[#This Row],[ProjectName]]),(ProjectInfoTable[ProjectName]=OutputTable[[#This Row],[ProjectName]])*ProjectInfoTable[ConfidenceInterval]))</f>
        <v>0.95</v>
      </c>
      <c r="N1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012" s="5" cm="1">
        <f t="array" ref="O1012">MIN(IF((OutputTable[GroupByKey]=OutputTable[[#This Row],[GroupByKey]]),(OutputTable[GroupByKey]=OutputTable[[#This Row],[GroupByKey]])*OutputTable[RecordedValue]))</f>
        <v>0.396443199122197</v>
      </c>
      <c r="P1012" s="5" cm="1">
        <f t="array" ref="P1012">MAX(IF((OutputTable[GroupByKey]=OutputTable[[#This Row],[GroupByKey]]),(OutputTable[GroupByKey]=OutputTable[[#This Row],[GroupByKey]])*OutputTable[RecordedValue]))</f>
        <v>4.3293745592479498</v>
      </c>
    </row>
    <row r="1013" spans="1:16" x14ac:dyDescent="0.25">
      <c r="A1013" t="s">
        <v>68</v>
      </c>
      <c r="B1013" t="s">
        <v>70</v>
      </c>
      <c r="C1013">
        <v>17</v>
      </c>
      <c r="D1013" t="s">
        <v>160</v>
      </c>
      <c r="E1013" t="s">
        <v>127</v>
      </c>
      <c r="F1013" t="s">
        <v>73</v>
      </c>
      <c r="G1013">
        <v>116.57263353005</v>
      </c>
      <c r="H1013">
        <v>0</v>
      </c>
      <c r="I1013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013" s="5" cm="1">
        <f t="array" ref="J1013">MAX(IF((ProjectInfoTable[ProjectName]=OutputTable[[#This Row],[ProjectName]]),(ProjectInfoTable[ProjectName]=OutputTable[[#This Row],[ProjectName]])*ProjectInfoTable[NumberOfReplications]))</f>
        <v>50</v>
      </c>
      <c r="K1013" s="5" cm="1">
        <f t="array" ref="K1013">IFERROR(AVERAGE(IF((OutputTable[GroupByKey]=OutputTable[[#This Row],[GroupByKey]]),(OutputTable[GroupByKey]=OutputTable[[#This Row],[GroupByKey]])*OutputTable[RecordedValue])),0)</f>
        <v>62.131345379112837</v>
      </c>
      <c r="L1013" s="5" cm="1">
        <f t="array" ref="L1013">IFERROR(_xlfn.STDEV.S(IF((OutputTable[GroupByKey]=OutputTable[[#This Row],[GroupByKey]]),(OutputTable[GroupByKey]=OutputTable[[#This Row],[GroupByKey]])*OutputTable[RecordedValue])),0)</f>
        <v>32.520844078842771</v>
      </c>
      <c r="M1013" s="5" cm="1">
        <f t="array" ref="M1013">MAX(IF((ProjectInfoTable[ProjectName]=OutputTable[[#This Row],[ProjectName]]),(ProjectInfoTable[ProjectName]=OutputTable[[#This Row],[ProjectName]])*ProjectInfoTable[ConfidenceInterval]))</f>
        <v>0.95</v>
      </c>
      <c r="N1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013" s="5" cm="1">
        <f t="array" ref="O1013">MIN(IF((OutputTable[GroupByKey]=OutputTable[[#This Row],[GroupByKey]]),(OutputTable[GroupByKey]=OutputTable[[#This Row],[GroupByKey]])*OutputTable[RecordedValue]))</f>
        <v>13.9204055285142</v>
      </c>
      <c r="P1013" s="5" cm="1">
        <f t="array" ref="P1013">MAX(IF((OutputTable[GroupByKey]=OutputTable[[#This Row],[GroupByKey]]),(OutputTable[GroupByKey]=OutputTable[[#This Row],[GroupByKey]])*OutputTable[RecordedValue]))</f>
        <v>182.68949067350201</v>
      </c>
    </row>
    <row r="1014" spans="1:16" x14ac:dyDescent="0.25">
      <c r="A1014" t="s">
        <v>68</v>
      </c>
      <c r="B1014" t="s">
        <v>70</v>
      </c>
      <c r="C1014">
        <v>17</v>
      </c>
      <c r="D1014" t="s">
        <v>161</v>
      </c>
      <c r="E1014" t="s">
        <v>137</v>
      </c>
      <c r="F1014" t="s">
        <v>107</v>
      </c>
      <c r="G1014">
        <v>1.5237358806349901</v>
      </c>
      <c r="H1014">
        <v>0</v>
      </c>
      <c r="I101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14" s="5" cm="1">
        <f t="array" ref="J1014">MAX(IF((ProjectInfoTable[ProjectName]=OutputTable[[#This Row],[ProjectName]]),(ProjectInfoTable[ProjectName]=OutputTable[[#This Row],[ProjectName]])*ProjectInfoTable[NumberOfReplications]))</f>
        <v>50</v>
      </c>
      <c r="K1014" s="5" cm="1">
        <f t="array" ref="K1014">IFERROR(AVERAGE(IF((OutputTable[GroupByKey]=OutputTable[[#This Row],[GroupByKey]]),(OutputTable[GroupByKey]=OutputTable[[#This Row],[GroupByKey]])*OutputTable[RecordedValue])),0)</f>
        <v>0.85652835622269752</v>
      </c>
      <c r="L1014" s="5" cm="1">
        <f t="array" ref="L1014">IFERROR(_xlfn.STDEV.S(IF((OutputTable[GroupByKey]=OutputTable[[#This Row],[GroupByKey]]),(OutputTable[GroupByKey]=OutputTable[[#This Row],[GroupByKey]])*OutputTable[RecordedValue])),0)</f>
        <v>0.37438693037650955</v>
      </c>
      <c r="M1014" s="5" cm="1">
        <f t="array" ref="M1014">MAX(IF((ProjectInfoTable[ProjectName]=OutputTable[[#This Row],[ProjectName]]),(ProjectInfoTable[ProjectName]=OutputTable[[#This Row],[ProjectName]])*ProjectInfoTable[ConfidenceInterval]))</f>
        <v>0.95</v>
      </c>
      <c r="N1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014" s="5" cm="1">
        <f t="array" ref="O1014">MIN(IF((OutputTable[GroupByKey]=OutputTable[[#This Row],[GroupByKey]]),(OutputTable[GroupByKey]=OutputTable[[#This Row],[GroupByKey]])*OutputTable[RecordedValue]))</f>
        <v>0.198221599561099</v>
      </c>
      <c r="P1014" s="5" cm="1">
        <f t="array" ref="P1014">MAX(IF((OutputTable[GroupByKey]=OutputTable[[#This Row],[GroupByKey]]),(OutputTable[GroupByKey]=OutputTable[[#This Row],[GroupByKey]])*OutputTable[RecordedValue]))</f>
        <v>2.16468727962397</v>
      </c>
    </row>
    <row r="1015" spans="1:16" x14ac:dyDescent="0.25">
      <c r="A1015" t="s">
        <v>68</v>
      </c>
      <c r="B1015" t="s">
        <v>70</v>
      </c>
      <c r="C1015">
        <v>17</v>
      </c>
      <c r="D1015" t="s">
        <v>162</v>
      </c>
      <c r="E1015" t="s">
        <v>139</v>
      </c>
      <c r="F1015" t="s">
        <v>107</v>
      </c>
      <c r="G1015">
        <v>10.476264119365</v>
      </c>
      <c r="H1015">
        <v>0</v>
      </c>
      <c r="I101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15" s="5" cm="1">
        <f t="array" ref="J1015">MAX(IF((ProjectInfoTable[ProjectName]=OutputTable[[#This Row],[ProjectName]]),(ProjectInfoTable[ProjectName]=OutputTable[[#This Row],[ProjectName]])*ProjectInfoTable[NumberOfReplications]))</f>
        <v>50</v>
      </c>
      <c r="K1015" s="5" cm="1">
        <f t="array" ref="K1015">IFERROR(AVERAGE(IF((OutputTable[GroupByKey]=OutputTable[[#This Row],[GroupByKey]]),(OutputTable[GroupByKey]=OutputTable[[#This Row],[GroupByKey]])*OutputTable[RecordedValue])),0)</f>
        <v>11.137209966710371</v>
      </c>
      <c r="L1015" s="5" cm="1">
        <f t="array" ref="L1015">IFERROR(_xlfn.STDEV.S(IF((OutputTable[GroupByKey]=OutputTable[[#This Row],[GroupByKey]]),(OutputTable[GroupByKey]=OutputTable[[#This Row],[GroupByKey]])*OutputTable[RecordedValue])),0)</f>
        <v>0.38257169656624557</v>
      </c>
      <c r="M1015" s="5" cm="1">
        <f t="array" ref="M1015">MAX(IF((ProjectInfoTable[ProjectName]=OutputTable[[#This Row],[ProjectName]]),(ProjectInfoTable[ProjectName]=OutputTable[[#This Row],[ProjectName]])*ProjectInfoTable[ConfidenceInterval]))</f>
        <v>0.95</v>
      </c>
      <c r="N1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015" s="5" cm="1">
        <f t="array" ref="O1015">MIN(IF((OutputTable[GroupByKey]=OutputTable[[#This Row],[GroupByKey]]),(OutputTable[GroupByKey]=OutputTable[[#This Row],[GroupByKey]])*OutputTable[RecordedValue]))</f>
        <v>9.8353127203760309</v>
      </c>
      <c r="P1015" s="5" cm="1">
        <f t="array" ref="P1015">MAX(IF((OutputTable[GroupByKey]=OutputTable[[#This Row],[GroupByKey]]),(OutputTable[GroupByKey]=OutputTable[[#This Row],[GroupByKey]])*OutputTable[RecordedValue]))</f>
        <v>11.8017784004389</v>
      </c>
    </row>
    <row r="1016" spans="1:16" x14ac:dyDescent="0.25">
      <c r="A1016" t="s">
        <v>68</v>
      </c>
      <c r="B1016" t="s">
        <v>70</v>
      </c>
      <c r="C1016">
        <v>17</v>
      </c>
      <c r="D1016" t="s">
        <v>163</v>
      </c>
      <c r="E1016" t="s">
        <v>164</v>
      </c>
      <c r="F1016" t="s">
        <v>107</v>
      </c>
      <c r="G1016">
        <v>9</v>
      </c>
      <c r="H1016">
        <v>0</v>
      </c>
      <c r="I101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16" s="5" cm="1">
        <f t="array" ref="J1016">MAX(IF((ProjectInfoTable[ProjectName]=OutputTable[[#This Row],[ProjectName]]),(ProjectInfoTable[ProjectName]=OutputTable[[#This Row],[ProjectName]])*ProjectInfoTable[NumberOfReplications]))</f>
        <v>50</v>
      </c>
      <c r="K1016" s="5" cm="1">
        <f t="array" ref="K1016">IFERROR(AVERAGE(IF((OutputTable[GroupByKey]=OutputTable[[#This Row],[GroupByKey]]),(OutputTable[GroupByKey]=OutputTable[[#This Row],[GroupByKey]])*OutputTable[RecordedValue])),0)</f>
        <v>6.72</v>
      </c>
      <c r="L1016" s="5" cm="1">
        <f t="array" ref="L1016">IFERROR(_xlfn.STDEV.S(IF((OutputTable[GroupByKey]=OutputTable[[#This Row],[GroupByKey]]),(OutputTable[GroupByKey]=OutputTable[[#This Row],[GroupByKey]])*OutputTable[RecordedValue])),0)</f>
        <v>2.6729178430917711</v>
      </c>
      <c r="M1016" s="5" cm="1">
        <f t="array" ref="M1016">MAX(IF((ProjectInfoTable[ProjectName]=OutputTable[[#This Row],[ProjectName]]),(ProjectInfoTable[ProjectName]=OutputTable[[#This Row],[ProjectName]])*ProjectInfoTable[ConfidenceInterval]))</f>
        <v>0.95</v>
      </c>
      <c r="N1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016" s="5" cm="1">
        <f t="array" ref="O1016">MIN(IF((OutputTable[GroupByKey]=OutputTable[[#This Row],[GroupByKey]]),(OutputTable[GroupByKey]=OutputTable[[#This Row],[GroupByKey]])*OutputTable[RecordedValue]))</f>
        <v>2</v>
      </c>
      <c r="P1016" s="5" cm="1">
        <f t="array" ref="P1016">MAX(IF((OutputTable[GroupByKey]=OutputTable[[#This Row],[GroupByKey]]),(OutputTable[GroupByKey]=OutputTable[[#This Row],[GroupByKey]])*OutputTable[RecordedValue]))</f>
        <v>16</v>
      </c>
    </row>
    <row r="1017" spans="1:16" x14ac:dyDescent="0.25">
      <c r="A1017" t="s">
        <v>68</v>
      </c>
      <c r="B1017" t="s">
        <v>70</v>
      </c>
      <c r="C1017">
        <v>17</v>
      </c>
      <c r="D1017" t="s">
        <v>165</v>
      </c>
      <c r="E1017" t="s">
        <v>166</v>
      </c>
      <c r="F1017" t="s">
        <v>107</v>
      </c>
      <c r="G1017">
        <v>0.12697799005291599</v>
      </c>
      <c r="H1017">
        <v>0</v>
      </c>
      <c r="I101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17" s="5" cm="1">
        <f t="array" ref="J1017">MAX(IF((ProjectInfoTable[ProjectName]=OutputTable[[#This Row],[ProjectName]]),(ProjectInfoTable[ProjectName]=OutputTable[[#This Row],[ProjectName]])*ProjectInfoTable[NumberOfReplications]))</f>
        <v>50</v>
      </c>
      <c r="K1017" s="5" cm="1">
        <f t="array" ref="K1017">IFERROR(AVERAGE(IF((OutputTable[GroupByKey]=OutputTable[[#This Row],[GroupByKey]]),(OutputTable[GroupByKey]=OutputTable[[#This Row],[GroupByKey]])*OutputTable[RecordedValue])),0)</f>
        <v>7.1899169440802421E-2</v>
      </c>
      <c r="L1017" s="5" cm="1">
        <f t="array" ref="L1017">IFERROR(_xlfn.STDEV.S(IF((OutputTable[GroupByKey]=OutputTable[[#This Row],[GroupByKey]]),(OutputTable[GroupByKey]=OutputTable[[#This Row],[GroupByKey]])*OutputTable[RecordedValue])),0)</f>
        <v>3.1880974713854024E-2</v>
      </c>
      <c r="M1017" s="5" cm="1">
        <f t="array" ref="M1017">MAX(IF((ProjectInfoTable[ProjectName]=OutputTable[[#This Row],[ProjectName]]),(ProjectInfoTable[ProjectName]=OutputTable[[#This Row],[ProjectName]])*ProjectInfoTable[ConfidenceInterval]))</f>
        <v>0.95</v>
      </c>
      <c r="N1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017" s="5" cm="1">
        <f t="array" ref="O1017">MIN(IF((OutputTable[GroupByKey]=OutputTable[[#This Row],[GroupByKey]]),(OutputTable[GroupByKey]=OutputTable[[#This Row],[GroupByKey]])*OutputTable[RecordedValue]))</f>
        <v>1.6518466630091499E-2</v>
      </c>
      <c r="P1017" s="5" cm="1">
        <f t="array" ref="P1017">MAX(IF((OutputTable[GroupByKey]=OutputTable[[#This Row],[GroupByKey]]),(OutputTable[GroupByKey]=OutputTable[[#This Row],[GroupByKey]])*OutputTable[RecordedValue]))</f>
        <v>0.18039060663533099</v>
      </c>
    </row>
    <row r="1018" spans="1:16" x14ac:dyDescent="0.25">
      <c r="A1018" t="s">
        <v>68</v>
      </c>
      <c r="B1018" t="s">
        <v>70</v>
      </c>
      <c r="C1018">
        <v>17</v>
      </c>
      <c r="D1018" t="s">
        <v>167</v>
      </c>
      <c r="E1018" t="s">
        <v>142</v>
      </c>
      <c r="F1018" t="s">
        <v>107</v>
      </c>
      <c r="G1018">
        <v>0</v>
      </c>
      <c r="H1018">
        <v>0</v>
      </c>
      <c r="I101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18" s="5" cm="1">
        <f t="array" ref="J1018">MAX(IF((ProjectInfoTable[ProjectName]=OutputTable[[#This Row],[ProjectName]]),(ProjectInfoTable[ProjectName]=OutputTable[[#This Row],[ProjectName]])*ProjectInfoTable[NumberOfReplications]))</f>
        <v>50</v>
      </c>
      <c r="K1018" s="5" cm="1">
        <f t="array" ref="K1018">IFERROR(AVERAGE(IF((OutputTable[GroupByKey]=OutputTable[[#This Row],[GroupByKey]]),(OutputTable[GroupByKey]=OutputTable[[#This Row],[GroupByKey]])*OutputTable[RecordedValue])),0)</f>
        <v>0</v>
      </c>
      <c r="L1018" s="5" cm="1">
        <f t="array" ref="L1018">IFERROR(_xlfn.STDEV.S(IF((OutputTable[GroupByKey]=OutputTable[[#This Row],[GroupByKey]]),(OutputTable[GroupByKey]=OutputTable[[#This Row],[GroupByKey]])*OutputTable[RecordedValue])),0)</f>
        <v>0</v>
      </c>
      <c r="M1018" s="5" cm="1">
        <f t="array" ref="M1018">MAX(IF((ProjectInfoTable[ProjectName]=OutputTable[[#This Row],[ProjectName]]),(ProjectInfoTable[ProjectName]=OutputTable[[#This Row],[ProjectName]])*ProjectInfoTable[ConfidenceInterval]))</f>
        <v>0.95</v>
      </c>
      <c r="N1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8" s="5" cm="1">
        <f t="array" ref="O1018">MIN(IF((OutputTable[GroupByKey]=OutputTable[[#This Row],[GroupByKey]]),(OutputTable[GroupByKey]=OutputTable[[#This Row],[GroupByKey]])*OutputTable[RecordedValue]))</f>
        <v>0</v>
      </c>
      <c r="P1018" s="5" cm="1">
        <f t="array" ref="P1018">MAX(IF((OutputTable[GroupByKey]=OutputTable[[#This Row],[GroupByKey]]),(OutputTable[GroupByKey]=OutputTable[[#This Row],[GroupByKey]])*OutputTable[RecordedValue]))</f>
        <v>0</v>
      </c>
    </row>
    <row r="1019" spans="1:16" x14ac:dyDescent="0.25">
      <c r="A1019" t="s">
        <v>68</v>
      </c>
      <c r="B1019" t="s">
        <v>70</v>
      </c>
      <c r="C1019">
        <v>17</v>
      </c>
      <c r="D1019" t="s">
        <v>168</v>
      </c>
      <c r="E1019" t="s">
        <v>123</v>
      </c>
      <c r="F1019" t="s">
        <v>129</v>
      </c>
      <c r="G1019">
        <v>134</v>
      </c>
      <c r="H1019">
        <v>0</v>
      </c>
      <c r="I1019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19" s="5" cm="1">
        <f t="array" ref="J1019">MAX(IF((ProjectInfoTable[ProjectName]=OutputTable[[#This Row],[ProjectName]]),(ProjectInfoTable[ProjectName]=OutputTable[[#This Row],[ProjectName]])*ProjectInfoTable[NumberOfReplications]))</f>
        <v>50</v>
      </c>
      <c r="K1019" s="5" cm="1">
        <f t="array" ref="K1019">IFERROR(AVERAGE(IF((OutputTable[GroupByKey]=OutputTable[[#This Row],[GroupByKey]]),(OutputTable[GroupByKey]=OutputTable[[#This Row],[GroupByKey]])*OutputTable[RecordedValue])),0)</f>
        <v>141.38</v>
      </c>
      <c r="L1019" s="5" cm="1">
        <f t="array" ref="L1019">IFERROR(_xlfn.STDEV.S(IF((OutputTable[GroupByKey]=OutputTable[[#This Row],[GroupByKey]]),(OutputTable[GroupByKey]=OutputTable[[#This Row],[GroupByKey]])*OutputTable[RecordedValue])),0)</f>
        <v>1.9988772358705846</v>
      </c>
      <c r="M1019" s="5" cm="1">
        <f t="array" ref="M1019">MAX(IF((ProjectInfoTable[ProjectName]=OutputTable[[#This Row],[ProjectName]]),(ProjectInfoTable[ProjectName]=OutputTable[[#This Row],[ProjectName]])*ProjectInfoTable[ConfidenceInterval]))</f>
        <v>0.95</v>
      </c>
      <c r="N1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019" s="5" cm="1">
        <f t="array" ref="O1019">MIN(IF((OutputTable[GroupByKey]=OutputTable[[#This Row],[GroupByKey]]),(OutputTable[GroupByKey]=OutputTable[[#This Row],[GroupByKey]])*OutputTable[RecordedValue]))</f>
        <v>134</v>
      </c>
      <c r="P1019" s="5" cm="1">
        <f t="array" ref="P1019">MAX(IF((OutputTable[GroupByKey]=OutputTable[[#This Row],[GroupByKey]]),(OutputTable[GroupByKey]=OutputTable[[#This Row],[GroupByKey]])*OutputTable[RecordedValue]))</f>
        <v>144</v>
      </c>
    </row>
    <row r="1020" spans="1:16" x14ac:dyDescent="0.25">
      <c r="A1020" t="s">
        <v>68</v>
      </c>
      <c r="B1020" t="s">
        <v>70</v>
      </c>
      <c r="C1020">
        <v>17</v>
      </c>
      <c r="D1020" t="s">
        <v>169</v>
      </c>
      <c r="E1020" t="s">
        <v>91</v>
      </c>
      <c r="F1020" t="s">
        <v>129</v>
      </c>
      <c r="G1020">
        <v>71.489754343519607</v>
      </c>
      <c r="H1020">
        <v>0</v>
      </c>
      <c r="I1020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20" s="5" cm="1">
        <f t="array" ref="J1020">MAX(IF((ProjectInfoTable[ProjectName]=OutputTable[[#This Row],[ProjectName]]),(ProjectInfoTable[ProjectName]=OutputTable[[#This Row],[ProjectName]])*ProjectInfoTable[NumberOfReplications]))</f>
        <v>50</v>
      </c>
      <c r="K1020" s="5" cm="1">
        <f t="array" ref="K1020">IFERROR(AVERAGE(IF((OutputTable[GroupByKey]=OutputTable[[#This Row],[GroupByKey]]),(OutputTable[GroupByKey]=OutputTable[[#This Row],[GroupByKey]])*OutputTable[RecordedValue])),0)</f>
        <v>71.709517489708347</v>
      </c>
      <c r="L1020" s="5" cm="1">
        <f t="array" ref="L1020">IFERROR(_xlfn.STDEV.S(IF((OutputTable[GroupByKey]=OutputTable[[#This Row],[GroupByKey]]),(OutputTable[GroupByKey]=OutputTable[[#This Row],[GroupByKey]])*OutputTable[RecordedValue])),0)</f>
        <v>0.25019982121987089</v>
      </c>
      <c r="M1020" s="5" cm="1">
        <f t="array" ref="M1020">MAX(IF((ProjectInfoTable[ProjectName]=OutputTable[[#This Row],[ProjectName]]),(ProjectInfoTable[ProjectName]=OutputTable[[#This Row],[ProjectName]])*ProjectInfoTable[ConfidenceInterval]))</f>
        <v>0.95</v>
      </c>
      <c r="N1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020" s="5" cm="1">
        <f t="array" ref="O1020">MIN(IF((OutputTable[GroupByKey]=OutputTable[[#This Row],[GroupByKey]]),(OutputTable[GroupByKey]=OutputTable[[#This Row],[GroupByKey]])*OutputTable[RecordedValue]))</f>
        <v>70.826954480567906</v>
      </c>
      <c r="P1020" s="5" cm="1">
        <f t="array" ref="P1020">MAX(IF((OutputTable[GroupByKey]=OutputTable[[#This Row],[GroupByKey]]),(OutputTable[GroupByKey]=OutputTable[[#This Row],[GroupByKey]])*OutputTable[RecordedValue]))</f>
        <v>72</v>
      </c>
    </row>
    <row r="1021" spans="1:16" x14ac:dyDescent="0.25">
      <c r="A1021" t="s">
        <v>68</v>
      </c>
      <c r="B1021" t="s">
        <v>70</v>
      </c>
      <c r="C1021">
        <v>17</v>
      </c>
      <c r="D1021" t="s">
        <v>170</v>
      </c>
      <c r="E1021" t="s">
        <v>137</v>
      </c>
      <c r="F1021" t="s">
        <v>107</v>
      </c>
      <c r="G1021">
        <v>29.1723855096498</v>
      </c>
      <c r="H1021">
        <v>0</v>
      </c>
      <c r="I102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21" s="5" cm="1">
        <f t="array" ref="J1021">MAX(IF((ProjectInfoTable[ProjectName]=OutputTable[[#This Row],[ProjectName]]),(ProjectInfoTable[ProjectName]=OutputTable[[#This Row],[ProjectName]])*ProjectInfoTable[NumberOfReplications]))</f>
        <v>50</v>
      </c>
      <c r="K1021" s="5" cm="1">
        <f t="array" ref="K1021">IFERROR(AVERAGE(IF((OutputTable[GroupByKey]=OutputTable[[#This Row],[GroupByKey]]),(OutputTable[GroupByKey]=OutputTable[[#This Row],[GroupByKey]])*OutputTable[RecordedValue])),0)</f>
        <v>28.690256747996941</v>
      </c>
      <c r="L1021" s="5" cm="1">
        <f t="array" ref="L1021">IFERROR(_xlfn.STDEV.S(IF((OutputTable[GroupByKey]=OutputTable[[#This Row],[GroupByKey]]),(OutputTable[GroupByKey]=OutputTable[[#This Row],[GroupByKey]])*OutputTable[RecordedValue])),0)</f>
        <v>1.6276098461399904</v>
      </c>
      <c r="M1021" s="5" cm="1">
        <f t="array" ref="M1021">MAX(IF((ProjectInfoTable[ProjectName]=OutputTable[[#This Row],[ProjectName]]),(ProjectInfoTable[ProjectName]=OutputTable[[#This Row],[ProjectName]])*ProjectInfoTable[ConfidenceInterval]))</f>
        <v>0.95</v>
      </c>
      <c r="N1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021" s="5" cm="1">
        <f t="array" ref="O1021">MIN(IF((OutputTable[GroupByKey]=OutputTable[[#This Row],[GroupByKey]]),(OutputTable[GroupByKey]=OutputTable[[#This Row],[GroupByKey]])*OutputTable[RecordedValue]))</f>
        <v>25.696659959072399</v>
      </c>
      <c r="P1021" s="5" cm="1">
        <f t="array" ref="P1021">MAX(IF((OutputTable[GroupByKey]=OutputTable[[#This Row],[GroupByKey]]),(OutputTable[GroupByKey]=OutputTable[[#This Row],[GroupByKey]])*OutputTable[RecordedValue]))</f>
        <v>33.838759418460498</v>
      </c>
    </row>
    <row r="1022" spans="1:16" x14ac:dyDescent="0.25">
      <c r="A1022" t="s">
        <v>68</v>
      </c>
      <c r="B1022" t="s">
        <v>70</v>
      </c>
      <c r="C1022">
        <v>17</v>
      </c>
      <c r="D1022" t="s">
        <v>171</v>
      </c>
      <c r="E1022" t="s">
        <v>139</v>
      </c>
      <c r="F1022" t="s">
        <v>107</v>
      </c>
      <c r="G1022">
        <v>6.52309927186087</v>
      </c>
      <c r="H1022">
        <v>0</v>
      </c>
      <c r="I102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22" s="5" cm="1">
        <f t="array" ref="J1022">MAX(IF((ProjectInfoTable[ProjectName]=OutputTable[[#This Row],[ProjectName]]),(ProjectInfoTable[ProjectName]=OutputTable[[#This Row],[ProjectName]])*ProjectInfoTable[NumberOfReplications]))</f>
        <v>50</v>
      </c>
      <c r="K1022" s="5" cm="1">
        <f t="array" ref="K1022">IFERROR(AVERAGE(IF((OutputTable[GroupByKey]=OutputTable[[#This Row],[GroupByKey]]),(OutputTable[GroupByKey]=OutputTable[[#This Row],[GroupByKey]])*OutputTable[RecordedValue])),0)</f>
        <v>7.1431715332986858</v>
      </c>
      <c r="L1022" s="5" cm="1">
        <f t="array" ref="L1022">IFERROR(_xlfn.STDEV.S(IF((OutputTable[GroupByKey]=OutputTable[[#This Row],[GroupByKey]]),(OutputTable[GroupByKey]=OutputTable[[#This Row],[GroupByKey]])*OutputTable[RecordedValue])),0)</f>
        <v>1.6630080132730225</v>
      </c>
      <c r="M1022" s="5" cm="1">
        <f t="array" ref="M1022">MAX(IF((ProjectInfoTable[ProjectName]=OutputTable[[#This Row],[ProjectName]]),(ProjectInfoTable[ProjectName]=OutputTable[[#This Row],[ProjectName]])*ProjectInfoTable[ConfidenceInterval]))</f>
        <v>0.95</v>
      </c>
      <c r="N1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022" s="5" cm="1">
        <f t="array" ref="O1022">MIN(IF((OutputTable[GroupByKey]=OutputTable[[#This Row],[GroupByKey]]),(OutputTable[GroupByKey]=OutputTable[[#This Row],[GroupByKey]])*OutputTable[RecordedValue]))</f>
        <v>2.14775272896172</v>
      </c>
      <c r="P1022" s="5" cm="1">
        <f t="array" ref="P1022">MAX(IF((OutputTable[GroupByKey]=OutputTable[[#This Row],[GroupByKey]]),(OutputTable[GroupByKey]=OutputTable[[#This Row],[GroupByKey]])*OutputTable[RecordedValue]))</f>
        <v>10.273767747096599</v>
      </c>
    </row>
    <row r="1023" spans="1:16" x14ac:dyDescent="0.25">
      <c r="A1023" t="s">
        <v>68</v>
      </c>
      <c r="B1023" t="s">
        <v>70</v>
      </c>
      <c r="C1023">
        <v>17</v>
      </c>
      <c r="D1023" t="s">
        <v>172</v>
      </c>
      <c r="E1023" t="s">
        <v>164</v>
      </c>
      <c r="F1023" t="s">
        <v>107</v>
      </c>
      <c r="G1023">
        <v>297</v>
      </c>
      <c r="H1023">
        <v>0</v>
      </c>
      <c r="I102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23" s="5" cm="1">
        <f t="array" ref="J1023">MAX(IF((ProjectInfoTable[ProjectName]=OutputTable[[#This Row],[ProjectName]]),(ProjectInfoTable[ProjectName]=OutputTable[[#This Row],[ProjectName]])*ProjectInfoTable[NumberOfReplications]))</f>
        <v>50</v>
      </c>
      <c r="K1023" s="5" cm="1">
        <f t="array" ref="K1023">IFERROR(AVERAGE(IF((OutputTable[GroupByKey]=OutputTable[[#This Row],[GroupByKey]]),(OutputTable[GroupByKey]=OutputTable[[#This Row],[GroupByKey]])*OutputTable[RecordedValue])),0)</f>
        <v>299.54000000000002</v>
      </c>
      <c r="L1023" s="5" cm="1">
        <f t="array" ref="L1023">IFERROR(_xlfn.STDEV.S(IF((OutputTable[GroupByKey]=OutputTable[[#This Row],[GroupByKey]]),(OutputTable[GroupByKey]=OutputTable[[#This Row],[GroupByKey]])*OutputTable[RecordedValue])),0)</f>
        <v>4.8873430868908301</v>
      </c>
      <c r="M1023" s="5" cm="1">
        <f t="array" ref="M1023">MAX(IF((ProjectInfoTable[ProjectName]=OutputTable[[#This Row],[ProjectName]]),(ProjectInfoTable[ProjectName]=OutputTable[[#This Row],[ProjectName]])*ProjectInfoTable[ConfidenceInterval]))</f>
        <v>0.95</v>
      </c>
      <c r="N1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023" s="5" cm="1">
        <f t="array" ref="O1023">MIN(IF((OutputTable[GroupByKey]=OutputTable[[#This Row],[GroupByKey]]),(OutputTable[GroupByKey]=OutputTable[[#This Row],[GroupByKey]])*OutputTable[RecordedValue]))</f>
        <v>289</v>
      </c>
      <c r="P1023" s="5" cm="1">
        <f t="array" ref="P1023">MAX(IF((OutputTable[GroupByKey]=OutputTable[[#This Row],[GroupByKey]]),(OutputTable[GroupByKey]=OutputTable[[#This Row],[GroupByKey]])*OutputTable[RecordedValue]))</f>
        <v>313</v>
      </c>
    </row>
    <row r="1024" spans="1:16" x14ac:dyDescent="0.25">
      <c r="A1024" t="s">
        <v>68</v>
      </c>
      <c r="B1024" t="s">
        <v>70</v>
      </c>
      <c r="C1024">
        <v>17</v>
      </c>
      <c r="D1024" t="s">
        <v>173</v>
      </c>
      <c r="E1024" t="s">
        <v>166</v>
      </c>
      <c r="F1024" t="s">
        <v>107</v>
      </c>
      <c r="G1024">
        <v>0.81880279800386502</v>
      </c>
      <c r="H1024">
        <v>0</v>
      </c>
      <c r="I102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24" s="5" cm="1">
        <f t="array" ref="J1024">MAX(IF((ProjectInfoTable[ProjectName]=OutputTable[[#This Row],[ProjectName]]),(ProjectInfoTable[ProjectName]=OutputTable[[#This Row],[ProjectName]])*ProjectInfoTable[NumberOfReplications]))</f>
        <v>50</v>
      </c>
      <c r="K1024" s="5" cm="1">
        <f t="array" ref="K1024">IFERROR(AVERAGE(IF((OutputTable[GroupByKey]=OutputTable[[#This Row],[GroupByKey]]),(OutputTable[GroupByKey]=OutputTable[[#This Row],[GroupByKey]])*OutputTable[RecordedValue])),0)</f>
        <v>0.80157856851948073</v>
      </c>
      <c r="L1024" s="5" cm="1">
        <f t="array" ref="L1024">IFERROR(_xlfn.STDEV.S(IF((OutputTable[GroupByKey]=OutputTable[[#This Row],[GroupByKey]]),(OutputTable[GroupByKey]=OutputTable[[#This Row],[GroupByKey]])*OutputTable[RecordedValue])),0)</f>
        <v>4.6194667035361667E-2</v>
      </c>
      <c r="M1024" s="5" cm="1">
        <f t="array" ref="M1024">MAX(IF((ProjectInfoTable[ProjectName]=OutputTable[[#This Row],[ProjectName]]),(ProjectInfoTable[ProjectName]=OutputTable[[#This Row],[ProjectName]])*ProjectInfoTable[ConfidenceInterval]))</f>
        <v>0.95</v>
      </c>
      <c r="N1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024" s="5" cm="1">
        <f t="array" ref="O1024">MIN(IF((OutputTable[GroupByKey]=OutputTable[[#This Row],[GroupByKey]]),(OutputTable[GroupByKey]=OutputTable[[#This Row],[GroupByKey]])*OutputTable[RecordedValue]))</f>
        <v>0.71461756258065101</v>
      </c>
      <c r="P1024" s="5" cm="1">
        <f t="array" ref="P1024">MAX(IF((OutputTable[GroupByKey]=OutputTable[[#This Row],[GroupByKey]]),(OutputTable[GroupByKey]=OutputTable[[#This Row],[GroupByKey]])*OutputTable[RecordedValue]))</f>
        <v>0.94034020197328605</v>
      </c>
    </row>
    <row r="1025" spans="1:16" x14ac:dyDescent="0.25">
      <c r="A1025" t="s">
        <v>68</v>
      </c>
      <c r="B1025" t="s">
        <v>70</v>
      </c>
      <c r="C1025">
        <v>17</v>
      </c>
      <c r="D1025" t="s">
        <v>174</v>
      </c>
      <c r="E1025" t="s">
        <v>142</v>
      </c>
      <c r="F1025" t="s">
        <v>107</v>
      </c>
      <c r="G1025">
        <v>0</v>
      </c>
      <c r="H1025">
        <v>0</v>
      </c>
      <c r="I102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25" s="5" cm="1">
        <f t="array" ref="J1025">MAX(IF((ProjectInfoTable[ProjectName]=OutputTable[[#This Row],[ProjectName]]),(ProjectInfoTable[ProjectName]=OutputTable[[#This Row],[ProjectName]])*ProjectInfoTable[NumberOfReplications]))</f>
        <v>50</v>
      </c>
      <c r="K1025" s="5" cm="1">
        <f t="array" ref="K1025">IFERROR(AVERAGE(IF((OutputTable[GroupByKey]=OutputTable[[#This Row],[GroupByKey]]),(OutputTable[GroupByKey]=OutputTable[[#This Row],[GroupByKey]])*OutputTable[RecordedValue])),0)</f>
        <v>0</v>
      </c>
      <c r="L1025" s="5" cm="1">
        <f t="array" ref="L1025">IFERROR(_xlfn.STDEV.S(IF((OutputTable[GroupByKey]=OutputTable[[#This Row],[GroupByKey]]),(OutputTable[GroupByKey]=OutputTable[[#This Row],[GroupByKey]])*OutputTable[RecordedValue])),0)</f>
        <v>0</v>
      </c>
      <c r="M1025" s="5" cm="1">
        <f t="array" ref="M1025">MAX(IF((ProjectInfoTable[ProjectName]=OutputTable[[#This Row],[ProjectName]]),(ProjectInfoTable[ProjectName]=OutputTable[[#This Row],[ProjectName]])*ProjectInfoTable[ConfidenceInterval]))</f>
        <v>0.95</v>
      </c>
      <c r="N1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5" s="5" cm="1">
        <f t="array" ref="O1025">MIN(IF((OutputTable[GroupByKey]=OutputTable[[#This Row],[GroupByKey]]),(OutputTable[GroupByKey]=OutputTable[[#This Row],[GroupByKey]])*OutputTable[RecordedValue]))</f>
        <v>0</v>
      </c>
      <c r="P1025" s="5" cm="1">
        <f t="array" ref="P1025">MAX(IF((OutputTable[GroupByKey]=OutputTable[[#This Row],[GroupByKey]]),(OutputTable[GroupByKey]=OutputTable[[#This Row],[GroupByKey]])*OutputTable[RecordedValue]))</f>
        <v>0</v>
      </c>
    </row>
    <row r="1026" spans="1:16" x14ac:dyDescent="0.25">
      <c r="A1026" t="s">
        <v>68</v>
      </c>
      <c r="B1026" t="s">
        <v>70</v>
      </c>
      <c r="C1026">
        <v>17</v>
      </c>
      <c r="D1026" t="s">
        <v>175</v>
      </c>
      <c r="E1026" t="s">
        <v>113</v>
      </c>
      <c r="F1026" t="s">
        <v>73</v>
      </c>
      <c r="G1026">
        <v>35.341498042565703</v>
      </c>
      <c r="H1026">
        <v>0</v>
      </c>
      <c r="I102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26" s="5" cm="1">
        <f t="array" ref="J1026">MAX(IF((ProjectInfoTable[ProjectName]=OutputTable[[#This Row],[ProjectName]]),(ProjectInfoTable[ProjectName]=OutputTable[[#This Row],[ProjectName]])*ProjectInfoTable[NumberOfReplications]))</f>
        <v>50</v>
      </c>
      <c r="K1026" s="5" cm="1">
        <f t="array" ref="K1026">IFERROR(AVERAGE(IF((OutputTable[GroupByKey]=OutputTable[[#This Row],[GroupByKey]]),(OutputTable[GroupByKey]=OutputTable[[#This Row],[GroupByKey]])*OutputTable[RecordedValue])),0)</f>
        <v>36.017962320863354</v>
      </c>
      <c r="L1026" s="5" cm="1">
        <f t="array" ref="L1026">IFERROR(_xlfn.STDEV.S(IF((OutputTable[GroupByKey]=OutputTable[[#This Row],[GroupByKey]]),(OutputTable[GroupByKey]=OutputTable[[#This Row],[GroupByKey]])*OutputTable[RecordedValue])),0)</f>
        <v>2.1447750669597334</v>
      </c>
      <c r="M1026" s="5" cm="1">
        <f t="array" ref="M1026">MAX(IF((ProjectInfoTable[ProjectName]=OutputTable[[#This Row],[ProjectName]]),(ProjectInfoTable[ProjectName]=OutputTable[[#This Row],[ProjectName]])*ProjectInfoTable[ConfidenceInterval]))</f>
        <v>0.95</v>
      </c>
      <c r="N1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026" s="5" cm="1">
        <f t="array" ref="O1026">MIN(IF((OutputTable[GroupByKey]=OutputTable[[#This Row],[GroupByKey]]),(OutputTable[GroupByKey]=OutputTable[[#This Row],[GroupByKey]])*OutputTable[RecordedValue]))</f>
        <v>31.355296128801101</v>
      </c>
      <c r="P1026" s="5" cm="1">
        <f t="array" ref="P1026">MAX(IF((OutputTable[GroupByKey]=OutputTable[[#This Row],[GroupByKey]]),(OutputTable[GroupByKey]=OutputTable[[#This Row],[GroupByKey]])*OutputTable[RecordedValue]))</f>
        <v>42.047742044042501</v>
      </c>
    </row>
    <row r="1027" spans="1:16" x14ac:dyDescent="0.25">
      <c r="A1027" t="s">
        <v>68</v>
      </c>
      <c r="B1027" t="s">
        <v>70</v>
      </c>
      <c r="C1027">
        <v>17</v>
      </c>
      <c r="D1027" t="s">
        <v>176</v>
      </c>
      <c r="E1027" t="s">
        <v>115</v>
      </c>
      <c r="F1027" t="s">
        <v>73</v>
      </c>
      <c r="G1027">
        <v>1060.2449412769699</v>
      </c>
      <c r="H1027">
        <v>0</v>
      </c>
      <c r="I102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27" s="5" cm="1">
        <f t="array" ref="J1027">MAX(IF((ProjectInfoTable[ProjectName]=OutputTable[[#This Row],[ProjectName]]),(ProjectInfoTable[ProjectName]=OutputTable[[#This Row],[ProjectName]])*ProjectInfoTable[NumberOfReplications]))</f>
        <v>50</v>
      </c>
      <c r="K1027" s="5" cm="1">
        <f t="array" ref="K1027">IFERROR(AVERAGE(IF((OutputTable[GroupByKey]=OutputTable[[#This Row],[GroupByKey]]),(OutputTable[GroupByKey]=OutputTable[[#This Row],[GroupByKey]])*OutputTable[RecordedValue])),0)</f>
        <v>1080.5388696259006</v>
      </c>
      <c r="L1027" s="5" cm="1">
        <f t="array" ref="L1027">IFERROR(_xlfn.STDEV.S(IF((OutputTable[GroupByKey]=OutputTable[[#This Row],[GroupByKey]]),(OutputTable[GroupByKey]=OutputTable[[#This Row],[GroupByKey]])*OutputTable[RecordedValue])),0)</f>
        <v>64.343252008792561</v>
      </c>
      <c r="M1027" s="5" cm="1">
        <f t="array" ref="M1027">MAX(IF((ProjectInfoTable[ProjectName]=OutputTable[[#This Row],[ProjectName]]),(ProjectInfoTable[ProjectName]=OutputTable[[#This Row],[ProjectName]])*ProjectInfoTable[ConfidenceInterval]))</f>
        <v>0.95</v>
      </c>
      <c r="N1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027" s="5" cm="1">
        <f t="array" ref="O1027">MIN(IF((OutputTable[GroupByKey]=OutputTable[[#This Row],[GroupByKey]]),(OutputTable[GroupByKey]=OutputTable[[#This Row],[GroupByKey]])*OutputTable[RecordedValue]))</f>
        <v>940.65888386403196</v>
      </c>
      <c r="P1027" s="5" cm="1">
        <f t="array" ref="P1027">MAX(IF((OutputTable[GroupByKey]=OutputTable[[#This Row],[GroupByKey]]),(OutputTable[GroupByKey]=OutputTable[[#This Row],[GroupByKey]])*OutputTable[RecordedValue]))</f>
        <v>1261.4322613212801</v>
      </c>
    </row>
    <row r="1028" spans="1:16" x14ac:dyDescent="0.25">
      <c r="A1028" t="s">
        <v>68</v>
      </c>
      <c r="B1028" t="s">
        <v>70</v>
      </c>
      <c r="C1028">
        <v>17</v>
      </c>
      <c r="D1028" t="s">
        <v>177</v>
      </c>
      <c r="E1028" t="s">
        <v>117</v>
      </c>
      <c r="F1028" t="s">
        <v>73</v>
      </c>
      <c r="G1028">
        <v>0</v>
      </c>
      <c r="H1028">
        <v>0</v>
      </c>
      <c r="I102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28" s="5" cm="1">
        <f t="array" ref="J1028">MAX(IF((ProjectInfoTable[ProjectName]=OutputTable[[#This Row],[ProjectName]]),(ProjectInfoTable[ProjectName]=OutputTable[[#This Row],[ProjectName]])*ProjectInfoTable[NumberOfReplications]))</f>
        <v>50</v>
      </c>
      <c r="K1028" s="5" cm="1">
        <f t="array" ref="K1028">IFERROR(AVERAGE(IF((OutputTable[GroupByKey]=OutputTable[[#This Row],[GroupByKey]]),(OutputTable[GroupByKey]=OutputTable[[#This Row],[GroupByKey]])*OutputTable[RecordedValue])),0)</f>
        <v>0</v>
      </c>
      <c r="L1028" s="5" cm="1">
        <f t="array" ref="L1028">IFERROR(_xlfn.STDEV.S(IF((OutputTable[GroupByKey]=OutputTable[[#This Row],[GroupByKey]]),(OutputTable[GroupByKey]=OutputTable[[#This Row],[GroupByKey]])*OutputTable[RecordedValue])),0)</f>
        <v>0</v>
      </c>
      <c r="M1028" s="5" cm="1">
        <f t="array" ref="M1028">MAX(IF((ProjectInfoTable[ProjectName]=OutputTable[[#This Row],[ProjectName]]),(ProjectInfoTable[ProjectName]=OutputTable[[#This Row],[ProjectName]])*ProjectInfoTable[ConfidenceInterval]))</f>
        <v>0.95</v>
      </c>
      <c r="N1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8" s="5" cm="1">
        <f t="array" ref="O1028">MIN(IF((OutputTable[GroupByKey]=OutputTable[[#This Row],[GroupByKey]]),(OutputTable[GroupByKey]=OutputTable[[#This Row],[GroupByKey]])*OutputTable[RecordedValue]))</f>
        <v>0</v>
      </c>
      <c r="P1028" s="5" cm="1">
        <f t="array" ref="P1028">MAX(IF((OutputTable[GroupByKey]=OutputTable[[#This Row],[GroupByKey]]),(OutputTable[GroupByKey]=OutputTable[[#This Row],[GroupByKey]])*OutputTable[RecordedValue]))</f>
        <v>0</v>
      </c>
    </row>
    <row r="1029" spans="1:16" x14ac:dyDescent="0.25">
      <c r="A1029" t="s">
        <v>68</v>
      </c>
      <c r="B1029" t="s">
        <v>70</v>
      </c>
      <c r="C1029">
        <v>17</v>
      </c>
      <c r="D1029" t="s">
        <v>178</v>
      </c>
      <c r="E1029" t="s">
        <v>119</v>
      </c>
      <c r="F1029" t="s">
        <v>73</v>
      </c>
      <c r="G1029">
        <v>517.49338376390597</v>
      </c>
      <c r="H1029">
        <v>0</v>
      </c>
      <c r="I102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029" s="5" cm="1">
        <f t="array" ref="J1029">MAX(IF((ProjectInfoTable[ProjectName]=OutputTable[[#This Row],[ProjectName]]),(ProjectInfoTable[ProjectName]=OutputTable[[#This Row],[ProjectName]])*ProjectInfoTable[NumberOfReplications]))</f>
        <v>50</v>
      </c>
      <c r="K1029" s="5" cm="1">
        <f t="array" ref="K1029">IFERROR(AVERAGE(IF((OutputTable[GroupByKey]=OutputTable[[#This Row],[GroupByKey]]),(OutputTable[GroupByKey]=OutputTable[[#This Row],[GroupByKey]])*OutputTable[RecordedValue])),0)</f>
        <v>647.33233797243315</v>
      </c>
      <c r="L1029" s="5" cm="1">
        <f t="array" ref="L1029">IFERROR(_xlfn.STDEV.S(IF((OutputTable[GroupByKey]=OutputTable[[#This Row],[GroupByKey]]),(OutputTable[GroupByKey]=OutputTable[[#This Row],[GroupByKey]])*OutputTable[RecordedValue])),0)</f>
        <v>612.63054444116835</v>
      </c>
      <c r="M1029" s="5" cm="1">
        <f t="array" ref="M1029">MAX(IF((ProjectInfoTable[ProjectName]=OutputTable[[#This Row],[ProjectName]]),(ProjectInfoTable[ProjectName]=OutputTable[[#This Row],[ProjectName]])*ProjectInfoTable[ConfidenceInterval]))</f>
        <v>0.95</v>
      </c>
      <c r="N1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029" s="5" cm="1">
        <f t="array" ref="O1029">MIN(IF((OutputTable[GroupByKey]=OutputTable[[#This Row],[GroupByKey]]),(OutputTable[GroupByKey]=OutputTable[[#This Row],[GroupByKey]])*OutputTable[RecordedValue]))</f>
        <v>135.75868551570699</v>
      </c>
      <c r="P1029" s="5" cm="1">
        <f t="array" ref="P1029">MAX(IF((OutputTable[GroupByKey]=OutputTable[[#This Row],[GroupByKey]]),(OutputTable[GroupByKey]=OutputTable[[#This Row],[GroupByKey]])*OutputTable[RecordedValue]))</f>
        <v>3953.48057040094</v>
      </c>
    </row>
    <row r="1030" spans="1:16" x14ac:dyDescent="0.25">
      <c r="A1030" t="s">
        <v>68</v>
      </c>
      <c r="B1030" t="s">
        <v>70</v>
      </c>
      <c r="C1030">
        <v>17</v>
      </c>
      <c r="D1030" t="s">
        <v>179</v>
      </c>
      <c r="E1030" t="s">
        <v>121</v>
      </c>
      <c r="F1030" t="s">
        <v>73</v>
      </c>
      <c r="G1030">
        <v>138</v>
      </c>
      <c r="H1030">
        <v>0</v>
      </c>
      <c r="I103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30" s="5" cm="1">
        <f t="array" ref="J1030">MAX(IF((ProjectInfoTable[ProjectName]=OutputTable[[#This Row],[ProjectName]]),(ProjectInfoTable[ProjectName]=OutputTable[[#This Row],[ProjectName]])*ProjectInfoTable[NumberOfReplications]))</f>
        <v>50</v>
      </c>
      <c r="K1030" s="5" cm="1">
        <f t="array" ref="K1030">IFERROR(AVERAGE(IF((OutputTable[GroupByKey]=OutputTable[[#This Row],[GroupByKey]]),(OutputTable[GroupByKey]=OutputTable[[#This Row],[GroupByKey]])*OutputTable[RecordedValue])),0)</f>
        <v>139.02000000000001</v>
      </c>
      <c r="L1030" s="5" cm="1">
        <f t="array" ref="L1030">IFERROR(_xlfn.STDEV.S(IF((OutputTable[GroupByKey]=OutputTable[[#This Row],[GroupByKey]]),(OutputTable[GroupByKey]=OutputTable[[#This Row],[GroupByKey]])*OutputTable[RecordedValue])),0)</f>
        <v>2.0651629376840162</v>
      </c>
      <c r="M1030" s="5" cm="1">
        <f t="array" ref="M1030">MAX(IF((ProjectInfoTable[ProjectName]=OutputTable[[#This Row],[ProjectName]]),(ProjectInfoTable[ProjectName]=OutputTable[[#This Row],[ProjectName]])*ProjectInfoTable[ConfidenceInterval]))</f>
        <v>0.95</v>
      </c>
      <c r="N1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030" s="5" cm="1">
        <f t="array" ref="O1030">MIN(IF((OutputTable[GroupByKey]=OutputTable[[#This Row],[GroupByKey]]),(OutputTable[GroupByKey]=OutputTable[[#This Row],[GroupByKey]])*OutputTable[RecordedValue]))</f>
        <v>133</v>
      </c>
      <c r="P1030" s="5" cm="1">
        <f t="array" ref="P1030">MAX(IF((OutputTable[GroupByKey]=OutputTable[[#This Row],[GroupByKey]]),(OutputTable[GroupByKey]=OutputTable[[#This Row],[GroupByKey]])*OutputTable[RecordedValue]))</f>
        <v>142</v>
      </c>
    </row>
    <row r="1031" spans="1:16" x14ac:dyDescent="0.25">
      <c r="A1031" t="s">
        <v>68</v>
      </c>
      <c r="B1031" t="s">
        <v>70</v>
      </c>
      <c r="C1031">
        <v>17</v>
      </c>
      <c r="D1031" t="s">
        <v>180</v>
      </c>
      <c r="E1031" t="s">
        <v>123</v>
      </c>
      <c r="F1031" t="s">
        <v>73</v>
      </c>
      <c r="G1031">
        <v>130</v>
      </c>
      <c r="H1031">
        <v>0</v>
      </c>
      <c r="I103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31" s="5" cm="1">
        <f t="array" ref="J1031">MAX(IF((ProjectInfoTable[ProjectName]=OutputTable[[#This Row],[ProjectName]]),(ProjectInfoTable[ProjectName]=OutputTable[[#This Row],[ProjectName]])*ProjectInfoTable[NumberOfReplications]))</f>
        <v>50</v>
      </c>
      <c r="K1031" s="5" cm="1">
        <f t="array" ref="K1031">IFERROR(AVERAGE(IF((OutputTable[GroupByKey]=OutputTable[[#This Row],[GroupByKey]]),(OutputTable[GroupByKey]=OutputTable[[#This Row],[GroupByKey]])*OutputTable[RecordedValue])),0)</f>
        <v>137.02000000000001</v>
      </c>
      <c r="L1031" s="5" cm="1">
        <f t="array" ref="L1031">IFERROR(_xlfn.STDEV.S(IF((OutputTable[GroupByKey]=OutputTable[[#This Row],[GroupByKey]]),(OutputTable[GroupByKey]=OutputTable[[#This Row],[GroupByKey]])*OutputTable[RecordedValue])),0)</f>
        <v>2.4618725244274162</v>
      </c>
      <c r="M1031" s="5" cm="1">
        <f t="array" ref="M1031">MAX(IF((ProjectInfoTable[ProjectName]=OutputTable[[#This Row],[ProjectName]]),(ProjectInfoTable[ProjectName]=OutputTable[[#This Row],[ProjectName]])*ProjectInfoTable[ConfidenceInterval]))</f>
        <v>0.95</v>
      </c>
      <c r="N1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031" s="5" cm="1">
        <f t="array" ref="O1031">MIN(IF((OutputTable[GroupByKey]=OutputTable[[#This Row],[GroupByKey]]),(OutputTable[GroupByKey]=OutputTable[[#This Row],[GroupByKey]])*OutputTable[RecordedValue]))</f>
        <v>130</v>
      </c>
      <c r="P1031" s="5" cm="1">
        <f t="array" ref="P1031">MAX(IF((OutputTable[GroupByKey]=OutputTable[[#This Row],[GroupByKey]]),(OutputTable[GroupByKey]=OutputTable[[#This Row],[GroupByKey]])*OutputTable[RecordedValue]))</f>
        <v>141</v>
      </c>
    </row>
    <row r="1032" spans="1:16" x14ac:dyDescent="0.25">
      <c r="A1032" t="s">
        <v>68</v>
      </c>
      <c r="B1032" t="s">
        <v>70</v>
      </c>
      <c r="C1032">
        <v>17</v>
      </c>
      <c r="D1032" t="s">
        <v>181</v>
      </c>
      <c r="E1032" t="s">
        <v>125</v>
      </c>
      <c r="F1032" t="s">
        <v>73</v>
      </c>
      <c r="G1032">
        <v>35.341498042565703</v>
      </c>
      <c r="H1032">
        <v>0</v>
      </c>
      <c r="I103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32" s="5" cm="1">
        <f t="array" ref="J1032">MAX(IF((ProjectInfoTable[ProjectName]=OutputTable[[#This Row],[ProjectName]]),(ProjectInfoTable[ProjectName]=OutputTable[[#This Row],[ProjectName]])*ProjectInfoTable[NumberOfReplications]))</f>
        <v>50</v>
      </c>
      <c r="K1032" s="5" cm="1">
        <f t="array" ref="K1032">IFERROR(AVERAGE(IF((OutputTable[GroupByKey]=OutputTable[[#This Row],[GroupByKey]]),(OutputTable[GroupByKey]=OutputTable[[#This Row],[GroupByKey]])*OutputTable[RecordedValue])),0)</f>
        <v>36.017962320863354</v>
      </c>
      <c r="L1032" s="5" cm="1">
        <f t="array" ref="L1032">IFERROR(_xlfn.STDEV.S(IF((OutputTable[GroupByKey]=OutputTable[[#This Row],[GroupByKey]]),(OutputTable[GroupByKey]=OutputTable[[#This Row],[GroupByKey]])*OutputTable[RecordedValue])),0)</f>
        <v>2.1447750669597334</v>
      </c>
      <c r="M1032" s="5" cm="1">
        <f t="array" ref="M1032">MAX(IF((ProjectInfoTable[ProjectName]=OutputTable[[#This Row],[ProjectName]]),(ProjectInfoTable[ProjectName]=OutputTable[[#This Row],[ProjectName]])*ProjectInfoTable[ConfidenceInterval]))</f>
        <v>0.95</v>
      </c>
      <c r="N1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032" s="5" cm="1">
        <f t="array" ref="O1032">MIN(IF((OutputTable[GroupByKey]=OutputTable[[#This Row],[GroupByKey]]),(OutputTable[GroupByKey]=OutputTable[[#This Row],[GroupByKey]])*OutputTable[RecordedValue]))</f>
        <v>31.355296128801101</v>
      </c>
      <c r="P1032" s="5" cm="1">
        <f t="array" ref="P1032">MAX(IF((OutputTable[GroupByKey]=OutputTable[[#This Row],[GroupByKey]]),(OutputTable[GroupByKey]=OutputTable[[#This Row],[GroupByKey]])*OutputTable[RecordedValue]))</f>
        <v>42.047742044042501</v>
      </c>
    </row>
    <row r="1033" spans="1:16" x14ac:dyDescent="0.25">
      <c r="A1033" t="s">
        <v>68</v>
      </c>
      <c r="B1033" t="s">
        <v>70</v>
      </c>
      <c r="C1033">
        <v>17</v>
      </c>
      <c r="D1033" t="s">
        <v>182</v>
      </c>
      <c r="E1033" t="s">
        <v>127</v>
      </c>
      <c r="F1033" t="s">
        <v>73</v>
      </c>
      <c r="G1033">
        <v>1577.73832504088</v>
      </c>
      <c r="H1033">
        <v>0</v>
      </c>
      <c r="I103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33" s="5" cm="1">
        <f t="array" ref="J1033">MAX(IF((ProjectInfoTable[ProjectName]=OutputTable[[#This Row],[ProjectName]]),(ProjectInfoTable[ProjectName]=OutputTable[[#This Row],[ProjectName]])*ProjectInfoTable[NumberOfReplications]))</f>
        <v>50</v>
      </c>
      <c r="K1033" s="5" cm="1">
        <f t="array" ref="K1033">IFERROR(AVERAGE(IF((OutputTable[GroupByKey]=OutputTable[[#This Row],[GroupByKey]]),(OutputTable[GroupByKey]=OutputTable[[#This Row],[GroupByKey]])*OutputTable[RecordedValue])),0)</f>
        <v>1727.8712075983335</v>
      </c>
      <c r="L1033" s="5" cm="1">
        <f t="array" ref="L1033">IFERROR(_xlfn.STDEV.S(IF((OutputTable[GroupByKey]=OutputTable[[#This Row],[GroupByKey]]),(OutputTable[GroupByKey]=OutputTable[[#This Row],[GroupByKey]])*OutputTable[RecordedValue])),0)</f>
        <v>660.11760417939672</v>
      </c>
      <c r="M1033" s="5" cm="1">
        <f t="array" ref="M1033">MAX(IF((ProjectInfoTable[ProjectName]=OutputTable[[#This Row],[ProjectName]]),(ProjectInfoTable[ProjectName]=OutputTable[[#This Row],[ProjectName]])*ProjectInfoTable[ConfidenceInterval]))</f>
        <v>0.95</v>
      </c>
      <c r="N1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033" s="5" cm="1">
        <f t="array" ref="O1033">MIN(IF((OutputTable[GroupByKey]=OutputTable[[#This Row],[GroupByKey]]),(OutputTable[GroupByKey]=OutputTable[[#This Row],[GroupByKey]])*OutputTable[RecordedValue]))</f>
        <v>1102.70221979086</v>
      </c>
      <c r="P1033" s="5" cm="1">
        <f t="array" ref="P1033">MAX(IF((OutputTable[GroupByKey]=OutputTable[[#This Row],[GroupByKey]]),(OutputTable[GroupByKey]=OutputTable[[#This Row],[GroupByKey]])*OutputTable[RecordedValue]))</f>
        <v>5214.9128317222203</v>
      </c>
    </row>
    <row r="1034" spans="1:16" x14ac:dyDescent="0.25">
      <c r="A1034" t="s">
        <v>68</v>
      </c>
      <c r="B1034" t="s">
        <v>70</v>
      </c>
      <c r="C1034">
        <v>17</v>
      </c>
      <c r="D1034" t="s">
        <v>183</v>
      </c>
      <c r="E1034" t="s">
        <v>137</v>
      </c>
      <c r="F1034" t="s">
        <v>107</v>
      </c>
      <c r="G1034">
        <v>17.670749021282798</v>
      </c>
      <c r="H1034">
        <v>0</v>
      </c>
      <c r="I103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34" s="5" cm="1">
        <f t="array" ref="J1034">MAX(IF((ProjectInfoTable[ProjectName]=OutputTable[[#This Row],[ProjectName]]),(ProjectInfoTable[ProjectName]=OutputTable[[#This Row],[ProjectName]])*ProjectInfoTable[NumberOfReplications]))</f>
        <v>50</v>
      </c>
      <c r="K1034" s="5" cm="1">
        <f t="array" ref="K1034">IFERROR(AVERAGE(IF((OutputTable[GroupByKey]=OutputTable[[#This Row],[GroupByKey]]),(OutputTable[GroupByKey]=OutputTable[[#This Row],[GroupByKey]])*OutputTable[RecordedValue])),0)</f>
        <v>18.008981160431681</v>
      </c>
      <c r="L1034" s="5" cm="1">
        <f t="array" ref="L1034">IFERROR(_xlfn.STDEV.S(IF((OutputTable[GroupByKey]=OutputTable[[#This Row],[GroupByKey]]),(OutputTable[GroupByKey]=OutputTable[[#This Row],[GroupByKey]])*OutputTable[RecordedValue])),0)</f>
        <v>1.0723875334798758</v>
      </c>
      <c r="M1034" s="5" cm="1">
        <f t="array" ref="M1034">MAX(IF((ProjectInfoTable[ProjectName]=OutputTable[[#This Row],[ProjectName]]),(ProjectInfoTable[ProjectName]=OutputTable[[#This Row],[ProjectName]])*ProjectInfoTable[ConfidenceInterval]))</f>
        <v>0.95</v>
      </c>
      <c r="N1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034" s="5" cm="1">
        <f t="array" ref="O1034">MIN(IF((OutputTable[GroupByKey]=OutputTable[[#This Row],[GroupByKey]]),(OutputTable[GroupByKey]=OutputTable[[#This Row],[GroupByKey]])*OutputTable[RecordedValue]))</f>
        <v>15.677648064400501</v>
      </c>
      <c r="P1034" s="5" cm="1">
        <f t="array" ref="P1034">MAX(IF((OutputTable[GroupByKey]=OutputTable[[#This Row],[GroupByKey]]),(OutputTable[GroupByKey]=OutputTable[[#This Row],[GroupByKey]])*OutputTable[RecordedValue]))</f>
        <v>21.0238710220213</v>
      </c>
    </row>
    <row r="1035" spans="1:16" x14ac:dyDescent="0.25">
      <c r="A1035" t="s">
        <v>68</v>
      </c>
      <c r="B1035" t="s">
        <v>70</v>
      </c>
      <c r="C1035">
        <v>17</v>
      </c>
      <c r="D1035" t="s">
        <v>184</v>
      </c>
      <c r="E1035" t="s">
        <v>139</v>
      </c>
      <c r="F1035" t="s">
        <v>107</v>
      </c>
      <c r="G1035">
        <v>6.1235205407260302</v>
      </c>
      <c r="H1035">
        <v>0</v>
      </c>
      <c r="I103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35" s="5" cm="1">
        <f t="array" ref="J1035">MAX(IF((ProjectInfoTable[ProjectName]=OutputTable[[#This Row],[ProjectName]]),(ProjectInfoTable[ProjectName]=OutputTable[[#This Row],[ProjectName]])*ProjectInfoTable[NumberOfReplications]))</f>
        <v>50</v>
      </c>
      <c r="K1035" s="5" cm="1">
        <f t="array" ref="K1035">IFERROR(AVERAGE(IF((OutputTable[GroupByKey]=OutputTable[[#This Row],[GroupByKey]]),(OutputTable[GroupByKey]=OutputTable[[#This Row],[GroupByKey]])*OutputTable[RecordedValue])),0)</f>
        <v>5.873369725047966</v>
      </c>
      <c r="L1035" s="5" cm="1">
        <f t="array" ref="L1035">IFERROR(_xlfn.STDEV.S(IF((OutputTable[GroupByKey]=OutputTable[[#This Row],[GroupByKey]]),(OutputTable[GroupByKey]=OutputTable[[#This Row],[GroupByKey]])*OutputTable[RecordedValue])),0)</f>
        <v>1.0900756873751687</v>
      </c>
      <c r="M1035" s="5" cm="1">
        <f t="array" ref="M1035">MAX(IF((ProjectInfoTable[ProjectName]=OutputTable[[#This Row],[ProjectName]]),(ProjectInfoTable[ProjectName]=OutputTable[[#This Row],[ProjectName]])*ProjectInfoTable[ConfidenceInterval]))</f>
        <v>0.95</v>
      </c>
      <c r="N1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035" s="5" cm="1">
        <f t="array" ref="O1035">MIN(IF((OutputTable[GroupByKey]=OutputTable[[#This Row],[GroupByKey]]),(OutputTable[GroupByKey]=OutputTable[[#This Row],[GroupByKey]])*OutputTable[RecordedValue]))</f>
        <v>2.9626411254009901</v>
      </c>
      <c r="P1035" s="5" cm="1">
        <f t="array" ref="P1035">MAX(IF((OutputTable[GroupByKey]=OutputTable[[#This Row],[GroupByKey]]),(OutputTable[GroupByKey]=OutputTable[[#This Row],[GroupByKey]])*OutputTable[RecordedValue]))</f>
        <v>8.2927796417684707</v>
      </c>
    </row>
    <row r="1036" spans="1:16" x14ac:dyDescent="0.25">
      <c r="A1036" t="s">
        <v>68</v>
      </c>
      <c r="B1036" t="s">
        <v>70</v>
      </c>
      <c r="C1036">
        <v>17</v>
      </c>
      <c r="D1036" t="s">
        <v>185</v>
      </c>
      <c r="E1036" t="s">
        <v>164</v>
      </c>
      <c r="F1036" t="s">
        <v>107</v>
      </c>
      <c r="G1036">
        <v>132</v>
      </c>
      <c r="H1036">
        <v>0</v>
      </c>
      <c r="I103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36" s="5" cm="1">
        <f t="array" ref="J1036">MAX(IF((ProjectInfoTable[ProjectName]=OutputTable[[#This Row],[ProjectName]]),(ProjectInfoTable[ProjectName]=OutputTable[[#This Row],[ProjectName]])*ProjectInfoTable[NumberOfReplications]))</f>
        <v>50</v>
      </c>
      <c r="K1036" s="5" cm="1">
        <f t="array" ref="K1036">IFERROR(AVERAGE(IF((OutputTable[GroupByKey]=OutputTable[[#This Row],[GroupByKey]]),(OutputTable[GroupByKey]=OutputTable[[#This Row],[GroupByKey]])*OutputTable[RecordedValue])),0)</f>
        <v>138.38</v>
      </c>
      <c r="L1036" s="5" cm="1">
        <f t="array" ref="L1036">IFERROR(_xlfn.STDEV.S(IF((OutputTable[GroupByKey]=OutputTable[[#This Row],[GroupByKey]]),(OutputTable[GroupByKey]=OutputTable[[#This Row],[GroupByKey]])*OutputTable[RecordedValue])),0)</f>
        <v>2.2667967149567629</v>
      </c>
      <c r="M1036" s="5" cm="1">
        <f t="array" ref="M1036">MAX(IF((ProjectInfoTable[ProjectName]=OutputTable[[#This Row],[ProjectName]]),(ProjectInfoTable[ProjectName]=OutputTable[[#This Row],[ProjectName]])*ProjectInfoTable[ConfidenceInterval]))</f>
        <v>0.95</v>
      </c>
      <c r="N1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036" s="5" cm="1">
        <f t="array" ref="O1036">MIN(IF((OutputTable[GroupByKey]=OutputTable[[#This Row],[GroupByKey]]),(OutputTable[GroupByKey]=OutputTable[[#This Row],[GroupByKey]])*OutputTable[RecordedValue]))</f>
        <v>132</v>
      </c>
      <c r="P1036" s="5" cm="1">
        <f t="array" ref="P1036">MAX(IF((OutputTable[GroupByKey]=OutputTable[[#This Row],[GroupByKey]]),(OutputTable[GroupByKey]=OutputTable[[#This Row],[GroupByKey]])*OutputTable[RecordedValue]))</f>
        <v>142</v>
      </c>
    </row>
    <row r="1037" spans="1:16" x14ac:dyDescent="0.25">
      <c r="A1037" t="s">
        <v>68</v>
      </c>
      <c r="B1037" t="s">
        <v>70</v>
      </c>
      <c r="C1037">
        <v>17</v>
      </c>
      <c r="D1037" t="s">
        <v>186</v>
      </c>
      <c r="E1037" t="s">
        <v>166</v>
      </c>
      <c r="F1037" t="s">
        <v>107</v>
      </c>
      <c r="G1037">
        <v>0.74485331080308204</v>
      </c>
      <c r="H1037">
        <v>0</v>
      </c>
      <c r="I103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37" s="5" cm="1">
        <f t="array" ref="J1037">MAX(IF((ProjectInfoTable[ProjectName]=OutputTable[[#This Row],[ProjectName]]),(ProjectInfoTable[ProjectName]=OutputTable[[#This Row],[ProjectName]])*ProjectInfoTable[NumberOfReplications]))</f>
        <v>50</v>
      </c>
      <c r="K1037" s="5" cm="1">
        <f t="array" ref="K1037">IFERROR(AVERAGE(IF((OutputTable[GroupByKey]=OutputTable[[#This Row],[GroupByKey]]),(OutputTable[GroupByKey]=OutputTable[[#This Row],[GroupByKey]])*OutputTable[RecordedValue])),0)</f>
        <v>0.75527626145633475</v>
      </c>
      <c r="L1037" s="5" cm="1">
        <f t="array" ref="L1037">IFERROR(_xlfn.STDEV.S(IF((OutputTable[GroupByKey]=OutputTable[[#This Row],[GroupByKey]]),(OutputTable[GroupByKey]=OutputTable[[#This Row],[GroupByKey]])*OutputTable[RecordedValue])),0)</f>
        <v>4.541982030729913E-2</v>
      </c>
      <c r="M1037" s="5" cm="1">
        <f t="array" ref="M1037">MAX(IF((ProjectInfoTable[ProjectName]=OutputTable[[#This Row],[ProjectName]]),(ProjectInfoTable[ProjectName]=OutputTable[[#This Row],[ProjectName]])*ProjectInfoTable[ConfidenceInterval]))</f>
        <v>0.95</v>
      </c>
      <c r="N1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037" s="5" cm="1">
        <f t="array" ref="O1037">MIN(IF((OutputTable[GroupByKey]=OutputTable[[#This Row],[GroupByKey]]),(OutputTable[GroupByKey]=OutputTable[[#This Row],[GroupByKey]])*OutputTable[RecordedValue]))</f>
        <v>0.65446751492631405</v>
      </c>
      <c r="P1037" s="5" cm="1">
        <f t="array" ref="P1037">MAX(IF((OutputTable[GroupByKey]=OutputTable[[#This Row],[GroupByKey]]),(OutputTable[GroupByKey]=OutputTable[[#This Row],[GroupByKey]])*OutputTable[RecordedValue]))</f>
        <v>0.87655661977495902</v>
      </c>
    </row>
    <row r="1038" spans="1:16" x14ac:dyDescent="0.25">
      <c r="A1038" t="s">
        <v>68</v>
      </c>
      <c r="B1038" t="s">
        <v>70</v>
      </c>
      <c r="C1038">
        <v>17</v>
      </c>
      <c r="D1038" t="s">
        <v>187</v>
      </c>
      <c r="E1038" t="s">
        <v>142</v>
      </c>
      <c r="F1038" t="s">
        <v>107</v>
      </c>
      <c r="G1038">
        <v>0</v>
      </c>
      <c r="H1038">
        <v>0</v>
      </c>
      <c r="I103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38" s="5" cm="1">
        <f t="array" ref="J1038">MAX(IF((ProjectInfoTable[ProjectName]=OutputTable[[#This Row],[ProjectName]]),(ProjectInfoTable[ProjectName]=OutputTable[[#This Row],[ProjectName]])*ProjectInfoTable[NumberOfReplications]))</f>
        <v>50</v>
      </c>
      <c r="K1038" s="5" cm="1">
        <f t="array" ref="K1038">IFERROR(AVERAGE(IF((OutputTable[GroupByKey]=OutputTable[[#This Row],[GroupByKey]]),(OutputTable[GroupByKey]=OutputTable[[#This Row],[GroupByKey]])*OutputTable[RecordedValue])),0)</f>
        <v>0</v>
      </c>
      <c r="L1038" s="5" cm="1">
        <f t="array" ref="L1038">IFERROR(_xlfn.STDEV.S(IF((OutputTable[GroupByKey]=OutputTable[[#This Row],[GroupByKey]]),(OutputTable[GroupByKey]=OutputTable[[#This Row],[GroupByKey]])*OutputTable[RecordedValue])),0)</f>
        <v>0</v>
      </c>
      <c r="M1038" s="5" cm="1">
        <f t="array" ref="M1038">MAX(IF((ProjectInfoTable[ProjectName]=OutputTable[[#This Row],[ProjectName]]),(ProjectInfoTable[ProjectName]=OutputTable[[#This Row],[ProjectName]])*ProjectInfoTable[ConfidenceInterval]))</f>
        <v>0.95</v>
      </c>
      <c r="N1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8" s="5" cm="1">
        <f t="array" ref="O1038">MIN(IF((OutputTable[GroupByKey]=OutputTable[[#This Row],[GroupByKey]]),(OutputTable[GroupByKey]=OutputTable[[#This Row],[GroupByKey]])*OutputTable[RecordedValue]))</f>
        <v>0</v>
      </c>
      <c r="P1038" s="5" cm="1">
        <f t="array" ref="P1038">MAX(IF((OutputTable[GroupByKey]=OutputTable[[#This Row],[GroupByKey]]),(OutputTable[GroupByKey]=OutputTable[[#This Row],[GroupByKey]])*OutputTable[RecordedValue]))</f>
        <v>0</v>
      </c>
    </row>
    <row r="1039" spans="1:16" x14ac:dyDescent="0.25">
      <c r="A1039" t="s">
        <v>68</v>
      </c>
      <c r="B1039" t="s">
        <v>70</v>
      </c>
      <c r="C1039">
        <v>18</v>
      </c>
      <c r="D1039" t="s">
        <v>112</v>
      </c>
      <c r="E1039" t="s">
        <v>113</v>
      </c>
      <c r="F1039" t="s">
        <v>73</v>
      </c>
      <c r="G1039">
        <v>0.47895147184369702</v>
      </c>
      <c r="H1039">
        <v>0</v>
      </c>
      <c r="I103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39" s="5" cm="1">
        <f t="array" ref="J1039">MAX(IF((ProjectInfoTable[ProjectName]=OutputTable[[#This Row],[ProjectName]]),(ProjectInfoTable[ProjectName]=OutputTable[[#This Row],[ProjectName]])*ProjectInfoTable[NumberOfReplications]))</f>
        <v>50</v>
      </c>
      <c r="K1039" s="5" cm="1">
        <f t="array" ref="K1039">IFERROR(AVERAGE(IF((OutputTable[GroupByKey]=OutputTable[[#This Row],[GroupByKey]]),(OutputTable[GroupByKey]=OutputTable[[#This Row],[GroupByKey]])*OutputTable[RecordedValue])),0)</f>
        <v>0.86163700693939471</v>
      </c>
      <c r="L1039" s="5" cm="1">
        <f t="array" ref="L1039">IFERROR(_xlfn.STDEV.S(IF((OutputTable[GroupByKey]=OutputTable[[#This Row],[GroupByKey]]),(OutputTable[GroupByKey]=OutputTable[[#This Row],[GroupByKey]])*OutputTable[RecordedValue])),0)</f>
        <v>0.40403851079129915</v>
      </c>
      <c r="M1039" s="5" cm="1">
        <f t="array" ref="M1039">MAX(IF((ProjectInfoTable[ProjectName]=OutputTable[[#This Row],[ProjectName]]),(ProjectInfoTable[ProjectName]=OutputTable[[#This Row],[ProjectName]])*ProjectInfoTable[ConfidenceInterval]))</f>
        <v>0.95</v>
      </c>
      <c r="N1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039" s="5" cm="1">
        <f t="array" ref="O1039">MIN(IF((OutputTable[GroupByKey]=OutputTable[[#This Row],[GroupByKey]]),(OutputTable[GroupByKey]=OutputTable[[#This Row],[GroupByKey]])*OutputTable[RecordedValue]))</f>
        <v>0.14398486806875099</v>
      </c>
      <c r="P1039" s="5" cm="1">
        <f t="array" ref="P1039">MAX(IF((OutputTable[GroupByKey]=OutputTable[[#This Row],[GroupByKey]]),(OutputTable[GroupByKey]=OutputTable[[#This Row],[GroupByKey]])*OutputTable[RecordedValue]))</f>
        <v>2.0851264921370101</v>
      </c>
    </row>
    <row r="1040" spans="1:16" x14ac:dyDescent="0.25">
      <c r="A1040" t="s">
        <v>68</v>
      </c>
      <c r="B1040" t="s">
        <v>70</v>
      </c>
      <c r="C1040">
        <v>18</v>
      </c>
      <c r="D1040" t="s">
        <v>114</v>
      </c>
      <c r="E1040" t="s">
        <v>115</v>
      </c>
      <c r="F1040" t="s">
        <v>73</v>
      </c>
      <c r="G1040">
        <v>28.7370883106218</v>
      </c>
      <c r="H1040">
        <v>0</v>
      </c>
      <c r="I104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40" s="5" cm="1">
        <f t="array" ref="J1040">MAX(IF((ProjectInfoTable[ProjectName]=OutputTable[[#This Row],[ProjectName]]),(ProjectInfoTable[ProjectName]=OutputTable[[#This Row],[ProjectName]])*ProjectInfoTable[NumberOfReplications]))</f>
        <v>50</v>
      </c>
      <c r="K1040" s="5" cm="1">
        <f t="array" ref="K1040">IFERROR(AVERAGE(IF((OutputTable[GroupByKey]=OutputTable[[#This Row],[GroupByKey]]),(OutputTable[GroupByKey]=OutputTable[[#This Row],[GroupByKey]])*OutputTable[RecordedValue])),0)</f>
        <v>51.698220416363682</v>
      </c>
      <c r="L1040" s="5" cm="1">
        <f t="array" ref="L1040">IFERROR(_xlfn.STDEV.S(IF((OutputTable[GroupByKey]=OutputTable[[#This Row],[GroupByKey]]),(OutputTable[GroupByKey]=OutputTable[[#This Row],[GroupByKey]])*OutputTable[RecordedValue])),0)</f>
        <v>24.242310647477964</v>
      </c>
      <c r="M1040" s="5" cm="1">
        <f t="array" ref="M1040">MAX(IF((ProjectInfoTable[ProjectName]=OutputTable[[#This Row],[ProjectName]]),(ProjectInfoTable[ProjectName]=OutputTable[[#This Row],[ProjectName]])*ProjectInfoTable[ConfidenceInterval]))</f>
        <v>0.95</v>
      </c>
      <c r="N1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040" s="5" cm="1">
        <f t="array" ref="O1040">MIN(IF((OutputTable[GroupByKey]=OutputTable[[#This Row],[GroupByKey]]),(OutputTable[GroupByKey]=OutputTable[[#This Row],[GroupByKey]])*OutputTable[RecordedValue]))</f>
        <v>8.63909208412508</v>
      </c>
      <c r="P1040" s="5" cm="1">
        <f t="array" ref="P1040">MAX(IF((OutputTable[GroupByKey]=OutputTable[[#This Row],[GroupByKey]]),(OutputTable[GroupByKey]=OutputTable[[#This Row],[GroupByKey]])*OutputTable[RecordedValue]))</f>
        <v>125.107589528221</v>
      </c>
    </row>
    <row r="1041" spans="1:16" x14ac:dyDescent="0.25">
      <c r="A1041" t="s">
        <v>68</v>
      </c>
      <c r="B1041" t="s">
        <v>70</v>
      </c>
      <c r="C1041">
        <v>18</v>
      </c>
      <c r="D1041" t="s">
        <v>116</v>
      </c>
      <c r="E1041" t="s">
        <v>117</v>
      </c>
      <c r="F1041" t="s">
        <v>73</v>
      </c>
      <c r="G1041">
        <v>0</v>
      </c>
      <c r="H1041">
        <v>0</v>
      </c>
      <c r="I104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41" s="5" cm="1">
        <f t="array" ref="J1041">MAX(IF((ProjectInfoTable[ProjectName]=OutputTable[[#This Row],[ProjectName]]),(ProjectInfoTable[ProjectName]=OutputTable[[#This Row],[ProjectName]])*ProjectInfoTable[NumberOfReplications]))</f>
        <v>50</v>
      </c>
      <c r="K1041" s="5" cm="1">
        <f t="array" ref="K1041">IFERROR(AVERAGE(IF((OutputTable[GroupByKey]=OutputTable[[#This Row],[GroupByKey]]),(OutputTable[GroupByKey]=OutputTable[[#This Row],[GroupByKey]])*OutputTable[RecordedValue])),0)</f>
        <v>0</v>
      </c>
      <c r="L1041" s="5" cm="1">
        <f t="array" ref="L1041">IFERROR(_xlfn.STDEV.S(IF((OutputTable[GroupByKey]=OutputTable[[#This Row],[GroupByKey]]),(OutputTable[GroupByKey]=OutputTable[[#This Row],[GroupByKey]])*OutputTable[RecordedValue])),0)</f>
        <v>0</v>
      </c>
      <c r="M1041" s="5" cm="1">
        <f t="array" ref="M1041">MAX(IF((ProjectInfoTable[ProjectName]=OutputTable[[#This Row],[ProjectName]]),(ProjectInfoTable[ProjectName]=OutputTable[[#This Row],[ProjectName]])*ProjectInfoTable[ConfidenceInterval]))</f>
        <v>0.95</v>
      </c>
      <c r="N1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1" s="5" cm="1">
        <f t="array" ref="O1041">MIN(IF((OutputTable[GroupByKey]=OutputTable[[#This Row],[GroupByKey]]),(OutputTable[GroupByKey]=OutputTable[[#This Row],[GroupByKey]])*OutputTable[RecordedValue]))</f>
        <v>0</v>
      </c>
      <c r="P1041" s="5" cm="1">
        <f t="array" ref="P1041">MAX(IF((OutputTable[GroupByKey]=OutputTable[[#This Row],[GroupByKey]]),(OutputTable[GroupByKey]=OutputTable[[#This Row],[GroupByKey]])*OutputTable[RecordedValue]))</f>
        <v>0</v>
      </c>
    </row>
    <row r="1042" spans="1:16" x14ac:dyDescent="0.25">
      <c r="A1042" t="s">
        <v>68</v>
      </c>
      <c r="B1042" t="s">
        <v>70</v>
      </c>
      <c r="C1042">
        <v>18</v>
      </c>
      <c r="D1042" t="s">
        <v>118</v>
      </c>
      <c r="E1042" t="s">
        <v>119</v>
      </c>
      <c r="F1042" t="s">
        <v>73</v>
      </c>
      <c r="G1042">
        <v>5.74852466971174</v>
      </c>
      <c r="H1042">
        <v>0</v>
      </c>
      <c r="I104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42" s="5" cm="1">
        <f t="array" ref="J1042">MAX(IF((ProjectInfoTable[ProjectName]=OutputTable[[#This Row],[ProjectName]]),(ProjectInfoTable[ProjectName]=OutputTable[[#This Row],[ProjectName]])*ProjectInfoTable[NumberOfReplications]))</f>
        <v>50</v>
      </c>
      <c r="K1042" s="5" cm="1">
        <f t="array" ref="K1042">IFERROR(AVERAGE(IF((OutputTable[GroupByKey]=OutputTable[[#This Row],[GroupByKey]]),(OutputTable[GroupByKey]=OutputTable[[#This Row],[GroupByKey]])*OutputTable[RecordedValue])),0)</f>
        <v>13.164009358024151</v>
      </c>
      <c r="L1042" s="5" cm="1">
        <f t="array" ref="L1042">IFERROR(_xlfn.STDEV.S(IF((OutputTable[GroupByKey]=OutputTable[[#This Row],[GroupByKey]]),(OutputTable[GroupByKey]=OutputTable[[#This Row],[GroupByKey]])*OutputTable[RecordedValue])),0)</f>
        <v>23.71645868098383</v>
      </c>
      <c r="M1042" s="5" cm="1">
        <f t="array" ref="M1042">MAX(IF((ProjectInfoTable[ProjectName]=OutputTable[[#This Row],[ProjectName]]),(ProjectInfoTable[ProjectName]=OutputTable[[#This Row],[ProjectName]])*ProjectInfoTable[ConfidenceInterval]))</f>
        <v>0.95</v>
      </c>
      <c r="N1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042" s="5" cm="1">
        <f t="array" ref="O1042">MIN(IF((OutputTable[GroupByKey]=OutputTable[[#This Row],[GroupByKey]]),(OutputTable[GroupByKey]=OutputTable[[#This Row],[GroupByKey]])*OutputTable[RecordedValue]))</f>
        <v>0</v>
      </c>
      <c r="P1042" s="5" cm="1">
        <f t="array" ref="P1042">MAX(IF((OutputTable[GroupByKey]=OutputTable[[#This Row],[GroupByKey]]),(OutputTable[GroupByKey]=OutputTable[[#This Row],[GroupByKey]])*OutputTable[RecordedValue]))</f>
        <v>143.511038213799</v>
      </c>
    </row>
    <row r="1043" spans="1:16" x14ac:dyDescent="0.25">
      <c r="A1043" t="s">
        <v>68</v>
      </c>
      <c r="B1043" t="s">
        <v>70</v>
      </c>
      <c r="C1043">
        <v>18</v>
      </c>
      <c r="D1043" t="s">
        <v>120</v>
      </c>
      <c r="E1043" t="s">
        <v>121</v>
      </c>
      <c r="F1043" t="s">
        <v>73</v>
      </c>
      <c r="G1043">
        <v>7</v>
      </c>
      <c r="H1043">
        <v>0</v>
      </c>
      <c r="I104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43" s="5" cm="1">
        <f t="array" ref="J1043">MAX(IF((ProjectInfoTable[ProjectName]=OutputTable[[#This Row],[ProjectName]]),(ProjectInfoTable[ProjectName]=OutputTable[[#This Row],[ProjectName]])*ProjectInfoTable[NumberOfReplications]))</f>
        <v>50</v>
      </c>
      <c r="K1043" s="5" cm="1">
        <f t="array" ref="K1043">IFERROR(AVERAGE(IF((OutputTable[GroupByKey]=OutputTable[[#This Row],[GroupByKey]]),(OutputTable[GroupByKey]=OutputTable[[#This Row],[GroupByKey]])*OutputTable[RecordedValue])),0)</f>
        <v>9.74</v>
      </c>
      <c r="L1043" s="5" cm="1">
        <f t="array" ref="L1043">IFERROR(_xlfn.STDEV.S(IF((OutputTable[GroupByKey]=OutputTable[[#This Row],[GroupByKey]]),(OutputTable[GroupByKey]=OutputTable[[#This Row],[GroupByKey]])*OutputTable[RecordedValue])),0)</f>
        <v>3.3430402880233041</v>
      </c>
      <c r="M1043" s="5" cm="1">
        <f t="array" ref="M1043">MAX(IF((ProjectInfoTable[ProjectName]=OutputTable[[#This Row],[ProjectName]]),(ProjectInfoTable[ProjectName]=OutputTable[[#This Row],[ProjectName]])*ProjectInfoTable[ConfidenceInterval]))</f>
        <v>0.95</v>
      </c>
      <c r="N1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043" s="5" cm="1">
        <f t="array" ref="O1043">MIN(IF((OutputTable[GroupByKey]=OutputTable[[#This Row],[GroupByKey]]),(OutputTable[GroupByKey]=OutputTable[[#This Row],[GroupByKey]])*OutputTable[RecordedValue]))</f>
        <v>4</v>
      </c>
      <c r="P1043" s="5" cm="1">
        <f t="array" ref="P1043">MAX(IF((OutputTable[GroupByKey]=OutputTable[[#This Row],[GroupByKey]]),(OutputTable[GroupByKey]=OutputTable[[#This Row],[GroupByKey]])*OutputTable[RecordedValue]))</f>
        <v>18</v>
      </c>
    </row>
    <row r="1044" spans="1:16" x14ac:dyDescent="0.25">
      <c r="A1044" t="s">
        <v>68</v>
      </c>
      <c r="B1044" t="s">
        <v>70</v>
      </c>
      <c r="C1044">
        <v>18</v>
      </c>
      <c r="D1044" t="s">
        <v>122</v>
      </c>
      <c r="E1044" t="s">
        <v>123</v>
      </c>
      <c r="F1044" t="s">
        <v>73</v>
      </c>
      <c r="G1044">
        <v>7</v>
      </c>
      <c r="H1044">
        <v>0</v>
      </c>
      <c r="I104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44" s="5" cm="1">
        <f t="array" ref="J1044">MAX(IF((ProjectInfoTable[ProjectName]=OutputTable[[#This Row],[ProjectName]]),(ProjectInfoTable[ProjectName]=OutputTable[[#This Row],[ProjectName]])*ProjectInfoTable[NumberOfReplications]))</f>
        <v>50</v>
      </c>
      <c r="K1044" s="5" cm="1">
        <f t="array" ref="K1044">IFERROR(AVERAGE(IF((OutputTable[GroupByKey]=OutputTable[[#This Row],[GroupByKey]]),(OutputTable[GroupByKey]=OutputTable[[#This Row],[GroupByKey]])*OutputTable[RecordedValue])),0)</f>
        <v>9.6199999999999992</v>
      </c>
      <c r="L1044" s="5" cm="1">
        <f t="array" ref="L1044">IFERROR(_xlfn.STDEV.S(IF((OutputTable[GroupByKey]=OutputTable[[#This Row],[GroupByKey]]),(OutputTable[GroupByKey]=OutputTable[[#This Row],[GroupByKey]])*OutputTable[RecordedValue])),0)</f>
        <v>3.3557139816335075</v>
      </c>
      <c r="M1044" s="5" cm="1">
        <f t="array" ref="M1044">MAX(IF((ProjectInfoTable[ProjectName]=OutputTable[[#This Row],[ProjectName]]),(ProjectInfoTable[ProjectName]=OutputTable[[#This Row],[ProjectName]])*ProjectInfoTable[ConfidenceInterval]))</f>
        <v>0.95</v>
      </c>
      <c r="N1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044" s="5" cm="1">
        <f t="array" ref="O1044">MIN(IF((OutputTable[GroupByKey]=OutputTable[[#This Row],[GroupByKey]]),(OutputTable[GroupByKey]=OutputTable[[#This Row],[GroupByKey]])*OutputTable[RecordedValue]))</f>
        <v>4</v>
      </c>
      <c r="P1044" s="5" cm="1">
        <f t="array" ref="P1044">MAX(IF((OutputTable[GroupByKey]=OutputTable[[#This Row],[GroupByKey]]),(OutputTable[GroupByKey]=OutputTable[[#This Row],[GroupByKey]])*OutputTable[RecordedValue]))</f>
        <v>18</v>
      </c>
    </row>
    <row r="1045" spans="1:16" x14ac:dyDescent="0.25">
      <c r="A1045" t="s">
        <v>68</v>
      </c>
      <c r="B1045" t="s">
        <v>70</v>
      </c>
      <c r="C1045">
        <v>18</v>
      </c>
      <c r="D1045" t="s">
        <v>124</v>
      </c>
      <c r="E1045" t="s">
        <v>125</v>
      </c>
      <c r="F1045" t="s">
        <v>73</v>
      </c>
      <c r="G1045">
        <v>0.47895147184369702</v>
      </c>
      <c r="H1045">
        <v>0</v>
      </c>
      <c r="I104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45" s="5" cm="1">
        <f t="array" ref="J1045">MAX(IF((ProjectInfoTable[ProjectName]=OutputTable[[#This Row],[ProjectName]]),(ProjectInfoTable[ProjectName]=OutputTable[[#This Row],[ProjectName]])*ProjectInfoTable[NumberOfReplications]))</f>
        <v>50</v>
      </c>
      <c r="K1045" s="5" cm="1">
        <f t="array" ref="K1045">IFERROR(AVERAGE(IF((OutputTable[GroupByKey]=OutputTable[[#This Row],[GroupByKey]]),(OutputTable[GroupByKey]=OutputTable[[#This Row],[GroupByKey]])*OutputTable[RecordedValue])),0)</f>
        <v>0.86163700693939471</v>
      </c>
      <c r="L1045" s="5" cm="1">
        <f t="array" ref="L1045">IFERROR(_xlfn.STDEV.S(IF((OutputTable[GroupByKey]=OutputTable[[#This Row],[GroupByKey]]),(OutputTable[GroupByKey]=OutputTable[[#This Row],[GroupByKey]])*OutputTable[RecordedValue])),0)</f>
        <v>0.40403851079129915</v>
      </c>
      <c r="M1045" s="5" cm="1">
        <f t="array" ref="M1045">MAX(IF((ProjectInfoTable[ProjectName]=OutputTable[[#This Row],[ProjectName]]),(ProjectInfoTable[ProjectName]=OutputTable[[#This Row],[ProjectName]])*ProjectInfoTable[ConfidenceInterval]))</f>
        <v>0.95</v>
      </c>
      <c r="N1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045" s="5" cm="1">
        <f t="array" ref="O1045">MIN(IF((OutputTable[GroupByKey]=OutputTable[[#This Row],[GroupByKey]]),(OutputTable[GroupByKey]=OutputTable[[#This Row],[GroupByKey]])*OutputTable[RecordedValue]))</f>
        <v>0.14398486806875099</v>
      </c>
      <c r="P1045" s="5" cm="1">
        <f t="array" ref="P1045">MAX(IF((OutputTable[GroupByKey]=OutputTable[[#This Row],[GroupByKey]]),(OutputTable[GroupByKey]=OutputTable[[#This Row],[GroupByKey]])*OutputTable[RecordedValue]))</f>
        <v>2.0851264921370101</v>
      </c>
    </row>
    <row r="1046" spans="1:16" x14ac:dyDescent="0.25">
      <c r="A1046" t="s">
        <v>68</v>
      </c>
      <c r="B1046" t="s">
        <v>70</v>
      </c>
      <c r="C1046">
        <v>18</v>
      </c>
      <c r="D1046" t="s">
        <v>126</v>
      </c>
      <c r="E1046" t="s">
        <v>127</v>
      </c>
      <c r="F1046" t="s">
        <v>73</v>
      </c>
      <c r="G1046">
        <v>34.485612980333599</v>
      </c>
      <c r="H1046">
        <v>0</v>
      </c>
      <c r="I104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46" s="5" cm="1">
        <f t="array" ref="J1046">MAX(IF((ProjectInfoTable[ProjectName]=OutputTable[[#This Row],[ProjectName]]),(ProjectInfoTable[ProjectName]=OutputTable[[#This Row],[ProjectName]])*ProjectInfoTable[NumberOfReplications]))</f>
        <v>50</v>
      </c>
      <c r="K1046" s="5" cm="1">
        <f t="array" ref="K1046">IFERROR(AVERAGE(IF((OutputTable[GroupByKey]=OutputTable[[#This Row],[GroupByKey]]),(OutputTable[GroupByKey]=OutputTable[[#This Row],[GroupByKey]])*OutputTable[RecordedValue])),0)</f>
        <v>64.862229774387828</v>
      </c>
      <c r="L1046" s="5" cm="1">
        <f t="array" ref="L1046">IFERROR(_xlfn.STDEV.S(IF((OutputTable[GroupByKey]=OutputTable[[#This Row],[GroupByKey]]),(OutputTable[GroupByKey]=OutputTable[[#This Row],[GroupByKey]])*OutputTable[RecordedValue])),0)</f>
        <v>42.021678663543447</v>
      </c>
      <c r="M1046" s="5" cm="1">
        <f t="array" ref="M1046">MAX(IF((ProjectInfoTable[ProjectName]=OutputTable[[#This Row],[ProjectName]]),(ProjectInfoTable[ProjectName]=OutputTable[[#This Row],[ProjectName]])*ProjectInfoTable[ConfidenceInterval]))</f>
        <v>0.95</v>
      </c>
      <c r="N1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046" s="5" cm="1">
        <f t="array" ref="O1046">MIN(IF((OutputTable[GroupByKey]=OutputTable[[#This Row],[GroupByKey]]),(OutputTable[GroupByKey]=OutputTable[[#This Row],[GroupByKey]])*OutputTable[RecordedValue]))</f>
        <v>12.5350884709043</v>
      </c>
      <c r="P1046" s="5" cm="1">
        <f t="array" ref="P1046">MAX(IF((OutputTable[GroupByKey]=OutputTable[[#This Row],[GroupByKey]]),(OutputTable[GroupByKey]=OutputTable[[#This Row],[GroupByKey]])*OutputTable[RecordedValue]))</f>
        <v>268.61862774202001</v>
      </c>
    </row>
    <row r="1047" spans="1:16" x14ac:dyDescent="0.25">
      <c r="A1047" t="s">
        <v>68</v>
      </c>
      <c r="B1047" t="s">
        <v>70</v>
      </c>
      <c r="C1047">
        <v>18</v>
      </c>
      <c r="D1047" t="s">
        <v>128</v>
      </c>
      <c r="E1047" t="s">
        <v>86</v>
      </c>
      <c r="F1047" t="s">
        <v>129</v>
      </c>
      <c r="G1047">
        <v>0</v>
      </c>
      <c r="H1047">
        <v>0</v>
      </c>
      <c r="I104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47" s="5" cm="1">
        <f t="array" ref="J1047">MAX(IF((ProjectInfoTable[ProjectName]=OutputTable[[#This Row],[ProjectName]]),(ProjectInfoTable[ProjectName]=OutputTable[[#This Row],[ProjectName]])*ProjectInfoTable[NumberOfReplications]))</f>
        <v>50</v>
      </c>
      <c r="K1047" s="5" cm="1">
        <f t="array" ref="K1047">IFERROR(AVERAGE(IF((OutputTable[GroupByKey]=OutputTable[[#This Row],[GroupByKey]]),(OutputTable[GroupByKey]=OutputTable[[#This Row],[GroupByKey]])*OutputTable[RecordedValue])),0)</f>
        <v>0</v>
      </c>
      <c r="L1047" s="5" cm="1">
        <f t="array" ref="L1047">IFERROR(_xlfn.STDEV.S(IF((OutputTable[GroupByKey]=OutputTable[[#This Row],[GroupByKey]]),(OutputTable[GroupByKey]=OutputTable[[#This Row],[GroupByKey]])*OutputTable[RecordedValue])),0)</f>
        <v>0</v>
      </c>
      <c r="M1047" s="5" cm="1">
        <f t="array" ref="M1047">MAX(IF((ProjectInfoTable[ProjectName]=OutputTable[[#This Row],[ProjectName]]),(ProjectInfoTable[ProjectName]=OutputTable[[#This Row],[ProjectName]])*ProjectInfoTable[ConfidenceInterval]))</f>
        <v>0.95</v>
      </c>
      <c r="N1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7" s="5" cm="1">
        <f t="array" ref="O1047">MIN(IF((OutputTable[GroupByKey]=OutputTable[[#This Row],[GroupByKey]]),(OutputTable[GroupByKey]=OutputTable[[#This Row],[GroupByKey]])*OutputTable[RecordedValue]))</f>
        <v>0</v>
      </c>
      <c r="P1047" s="5" cm="1">
        <f t="array" ref="P1047">MAX(IF((OutputTable[GroupByKey]=OutputTable[[#This Row],[GroupByKey]]),(OutputTable[GroupByKey]=OutputTable[[#This Row],[GroupByKey]])*OutputTable[RecordedValue]))</f>
        <v>0</v>
      </c>
    </row>
    <row r="1048" spans="1:16" x14ac:dyDescent="0.25">
      <c r="A1048" t="s">
        <v>68</v>
      </c>
      <c r="B1048" t="s">
        <v>70</v>
      </c>
      <c r="C1048">
        <v>18</v>
      </c>
      <c r="D1048" t="s">
        <v>130</v>
      </c>
      <c r="E1048" t="s">
        <v>89</v>
      </c>
      <c r="F1048" t="s">
        <v>129</v>
      </c>
      <c r="G1048">
        <v>0</v>
      </c>
      <c r="H1048">
        <v>0</v>
      </c>
      <c r="I104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48" s="5" cm="1">
        <f t="array" ref="J1048">MAX(IF((ProjectInfoTable[ProjectName]=OutputTable[[#This Row],[ProjectName]]),(ProjectInfoTable[ProjectName]=OutputTable[[#This Row],[ProjectName]])*ProjectInfoTable[NumberOfReplications]))</f>
        <v>50</v>
      </c>
      <c r="K1048" s="5" cm="1">
        <f t="array" ref="K1048">IFERROR(AVERAGE(IF((OutputTable[GroupByKey]=OutputTable[[#This Row],[GroupByKey]]),(OutputTable[GroupByKey]=OutputTable[[#This Row],[GroupByKey]])*OutputTable[RecordedValue])),0)</f>
        <v>0</v>
      </c>
      <c r="L1048" s="5" cm="1">
        <f t="array" ref="L1048">IFERROR(_xlfn.STDEV.S(IF((OutputTable[GroupByKey]=OutputTable[[#This Row],[GroupByKey]]),(OutputTable[GroupByKey]=OutputTable[[#This Row],[GroupByKey]])*OutputTable[RecordedValue])),0)</f>
        <v>0</v>
      </c>
      <c r="M1048" s="5" cm="1">
        <f t="array" ref="M1048">MAX(IF((ProjectInfoTable[ProjectName]=OutputTable[[#This Row],[ProjectName]]),(ProjectInfoTable[ProjectName]=OutputTable[[#This Row],[ProjectName]])*ProjectInfoTable[ConfidenceInterval]))</f>
        <v>0.95</v>
      </c>
      <c r="N1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8" s="5" cm="1">
        <f t="array" ref="O1048">MIN(IF((OutputTable[GroupByKey]=OutputTable[[#This Row],[GroupByKey]]),(OutputTable[GroupByKey]=OutputTable[[#This Row],[GroupByKey]])*OutputTable[RecordedValue]))</f>
        <v>0</v>
      </c>
      <c r="P1048" s="5" cm="1">
        <f t="array" ref="P1048">MAX(IF((OutputTable[GroupByKey]=OutputTable[[#This Row],[GroupByKey]]),(OutputTable[GroupByKey]=OutputTable[[#This Row],[GroupByKey]])*OutputTable[RecordedValue]))</f>
        <v>0</v>
      </c>
    </row>
    <row r="1049" spans="1:16" x14ac:dyDescent="0.25">
      <c r="A1049" t="s">
        <v>68</v>
      </c>
      <c r="B1049" t="s">
        <v>70</v>
      </c>
      <c r="C1049">
        <v>18</v>
      </c>
      <c r="D1049" t="s">
        <v>131</v>
      </c>
      <c r="E1049" t="s">
        <v>91</v>
      </c>
      <c r="F1049" t="s">
        <v>129</v>
      </c>
      <c r="G1049">
        <v>44.808437056522799</v>
      </c>
      <c r="H1049">
        <v>0</v>
      </c>
      <c r="I104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49" s="5" cm="1">
        <f t="array" ref="J1049">MAX(IF((ProjectInfoTable[ProjectName]=OutputTable[[#This Row],[ProjectName]]),(ProjectInfoTable[ProjectName]=OutputTable[[#This Row],[ProjectName]])*ProjectInfoTable[NumberOfReplications]))</f>
        <v>50</v>
      </c>
      <c r="K1049" s="5" cm="1">
        <f t="array" ref="K1049">IFERROR(AVERAGE(IF((OutputTable[GroupByKey]=OutputTable[[#This Row],[GroupByKey]]),(OutputTable[GroupByKey]=OutputTable[[#This Row],[GroupByKey]])*OutputTable[RecordedValue])),0)</f>
        <v>47.555766264651346</v>
      </c>
      <c r="L1049" s="5" cm="1">
        <f t="array" ref="L1049">IFERROR(_xlfn.STDEV.S(IF((OutputTable[GroupByKey]=OutputTable[[#This Row],[GroupByKey]]),(OutputTable[GroupByKey]=OutputTable[[#This Row],[GroupByKey]])*OutputTable[RecordedValue])),0)</f>
        <v>2.7283894207102275</v>
      </c>
      <c r="M1049" s="5" cm="1">
        <f t="array" ref="M1049">MAX(IF((ProjectInfoTable[ProjectName]=OutputTable[[#This Row],[ProjectName]]),(ProjectInfoTable[ProjectName]=OutputTable[[#This Row],[ProjectName]])*ProjectInfoTable[ConfidenceInterval]))</f>
        <v>0.95</v>
      </c>
      <c r="N1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049" s="5" cm="1">
        <f t="array" ref="O1049">MIN(IF((OutputTable[GroupByKey]=OutputTable[[#This Row],[GroupByKey]]),(OutputTable[GroupByKey]=OutputTable[[#This Row],[GroupByKey]])*OutputTable[RecordedValue]))</f>
        <v>42.116143251013803</v>
      </c>
      <c r="P1049" s="5" cm="1">
        <f t="array" ref="P1049">MAX(IF((OutputTable[GroupByKey]=OutputTable[[#This Row],[GroupByKey]]),(OutputTable[GroupByKey]=OutputTable[[#This Row],[GroupByKey]])*OutputTable[RecordedValue]))</f>
        <v>55.7665547747551</v>
      </c>
    </row>
    <row r="1050" spans="1:16" x14ac:dyDescent="0.25">
      <c r="A1050" t="s">
        <v>68</v>
      </c>
      <c r="B1050" t="s">
        <v>70</v>
      </c>
      <c r="C1050">
        <v>18</v>
      </c>
      <c r="D1050" t="s">
        <v>132</v>
      </c>
      <c r="E1050" t="s">
        <v>133</v>
      </c>
      <c r="F1050" t="s">
        <v>129</v>
      </c>
      <c r="G1050">
        <v>0</v>
      </c>
      <c r="H1050">
        <v>0</v>
      </c>
      <c r="I105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50" s="5" cm="1">
        <f t="array" ref="J1050">MAX(IF((ProjectInfoTable[ProjectName]=OutputTable[[#This Row],[ProjectName]]),(ProjectInfoTable[ProjectName]=OutputTable[[#This Row],[ProjectName]])*ProjectInfoTable[NumberOfReplications]))</f>
        <v>50</v>
      </c>
      <c r="K1050" s="5" cm="1">
        <f t="array" ref="K1050">IFERROR(AVERAGE(IF((OutputTable[GroupByKey]=OutputTable[[#This Row],[GroupByKey]]),(OutputTable[GroupByKey]=OutputTable[[#This Row],[GroupByKey]])*OutputTable[RecordedValue])),0)</f>
        <v>0</v>
      </c>
      <c r="L1050" s="5" cm="1">
        <f t="array" ref="L1050">IFERROR(_xlfn.STDEV.S(IF((OutputTable[GroupByKey]=OutputTable[[#This Row],[GroupByKey]]),(OutputTable[GroupByKey]=OutputTable[[#This Row],[GroupByKey]])*OutputTable[RecordedValue])),0)</f>
        <v>0</v>
      </c>
      <c r="M1050" s="5" cm="1">
        <f t="array" ref="M1050">MAX(IF((ProjectInfoTable[ProjectName]=OutputTable[[#This Row],[ProjectName]]),(ProjectInfoTable[ProjectName]=OutputTable[[#This Row],[ProjectName]])*ProjectInfoTable[ConfidenceInterval]))</f>
        <v>0.95</v>
      </c>
      <c r="N1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0" s="5" cm="1">
        <f t="array" ref="O1050">MIN(IF((OutputTable[GroupByKey]=OutputTable[[#This Row],[GroupByKey]]),(OutputTable[GroupByKey]=OutputTable[[#This Row],[GroupByKey]])*OutputTable[RecordedValue]))</f>
        <v>0</v>
      </c>
      <c r="P1050" s="5" cm="1">
        <f t="array" ref="P1050">MAX(IF((OutputTable[GroupByKey]=OutputTable[[#This Row],[GroupByKey]]),(OutputTable[GroupByKey]=OutputTable[[#This Row],[GroupByKey]])*OutputTable[RecordedValue]))</f>
        <v>0</v>
      </c>
    </row>
    <row r="1051" spans="1:16" x14ac:dyDescent="0.25">
      <c r="A1051" t="s">
        <v>68</v>
      </c>
      <c r="B1051" t="s">
        <v>70</v>
      </c>
      <c r="C1051">
        <v>18</v>
      </c>
      <c r="D1051" t="s">
        <v>134</v>
      </c>
      <c r="E1051" t="s">
        <v>95</v>
      </c>
      <c r="F1051" t="s">
        <v>129</v>
      </c>
      <c r="G1051">
        <v>44.808437056522799</v>
      </c>
      <c r="H1051">
        <v>0</v>
      </c>
      <c r="I105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51" s="5" cm="1">
        <f t="array" ref="J1051">MAX(IF((ProjectInfoTable[ProjectName]=OutputTable[[#This Row],[ProjectName]]),(ProjectInfoTable[ProjectName]=OutputTable[[#This Row],[ProjectName]])*ProjectInfoTable[NumberOfReplications]))</f>
        <v>50</v>
      </c>
      <c r="K1051" s="5" cm="1">
        <f t="array" ref="K1051">IFERROR(AVERAGE(IF((OutputTable[GroupByKey]=OutputTable[[#This Row],[GroupByKey]]),(OutputTable[GroupByKey]=OutputTable[[#This Row],[GroupByKey]])*OutputTable[RecordedValue])),0)</f>
        <v>47.555766264651346</v>
      </c>
      <c r="L1051" s="5" cm="1">
        <f t="array" ref="L1051">IFERROR(_xlfn.STDEV.S(IF((OutputTable[GroupByKey]=OutputTable[[#This Row],[GroupByKey]]),(OutputTable[GroupByKey]=OutputTable[[#This Row],[GroupByKey]])*OutputTable[RecordedValue])),0)</f>
        <v>2.7283894207102275</v>
      </c>
      <c r="M1051" s="5" cm="1">
        <f t="array" ref="M1051">MAX(IF((ProjectInfoTable[ProjectName]=OutputTable[[#This Row],[ProjectName]]),(ProjectInfoTable[ProjectName]=OutputTable[[#This Row],[ProjectName]])*ProjectInfoTable[ConfidenceInterval]))</f>
        <v>0.95</v>
      </c>
      <c r="N1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051" s="5" cm="1">
        <f t="array" ref="O1051">MIN(IF((OutputTable[GroupByKey]=OutputTable[[#This Row],[GroupByKey]]),(OutputTable[GroupByKey]=OutputTable[[#This Row],[GroupByKey]])*OutputTable[RecordedValue]))</f>
        <v>42.116143251013803</v>
      </c>
      <c r="P1051" s="5" cm="1">
        <f t="array" ref="P1051">MAX(IF((OutputTable[GroupByKey]=OutputTable[[#This Row],[GroupByKey]]),(OutputTable[GroupByKey]=OutputTable[[#This Row],[GroupByKey]])*OutputTable[RecordedValue]))</f>
        <v>55.7665547747551</v>
      </c>
    </row>
    <row r="1052" spans="1:16" x14ac:dyDescent="0.25">
      <c r="A1052" t="s">
        <v>68</v>
      </c>
      <c r="B1052" t="s">
        <v>70</v>
      </c>
      <c r="C1052">
        <v>18</v>
      </c>
      <c r="D1052" t="s">
        <v>135</v>
      </c>
      <c r="E1052" t="s">
        <v>97</v>
      </c>
      <c r="F1052" t="s">
        <v>129</v>
      </c>
      <c r="G1052">
        <v>0</v>
      </c>
      <c r="H1052">
        <v>0</v>
      </c>
      <c r="I105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52" s="5" cm="1">
        <f t="array" ref="J1052">MAX(IF((ProjectInfoTable[ProjectName]=OutputTable[[#This Row],[ProjectName]]),(ProjectInfoTable[ProjectName]=OutputTable[[#This Row],[ProjectName]])*ProjectInfoTable[NumberOfReplications]))</f>
        <v>50</v>
      </c>
      <c r="K1052" s="5" cm="1">
        <f t="array" ref="K1052">IFERROR(AVERAGE(IF((OutputTable[GroupByKey]=OutputTable[[#This Row],[GroupByKey]]),(OutputTable[GroupByKey]=OutputTable[[#This Row],[GroupByKey]])*OutputTable[RecordedValue])),0)</f>
        <v>0</v>
      </c>
      <c r="L1052" s="5" cm="1">
        <f t="array" ref="L1052">IFERROR(_xlfn.STDEV.S(IF((OutputTable[GroupByKey]=OutputTable[[#This Row],[GroupByKey]]),(OutputTable[GroupByKey]=OutputTable[[#This Row],[GroupByKey]])*OutputTable[RecordedValue])),0)</f>
        <v>0</v>
      </c>
      <c r="M1052" s="5" cm="1">
        <f t="array" ref="M1052">MAX(IF((ProjectInfoTable[ProjectName]=OutputTable[[#This Row],[ProjectName]]),(ProjectInfoTable[ProjectName]=OutputTable[[#This Row],[ProjectName]])*ProjectInfoTable[ConfidenceInterval]))</f>
        <v>0.95</v>
      </c>
      <c r="N1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2" s="5" cm="1">
        <f t="array" ref="O1052">MIN(IF((OutputTable[GroupByKey]=OutputTable[[#This Row],[GroupByKey]]),(OutputTable[GroupByKey]=OutputTable[[#This Row],[GroupByKey]])*OutputTable[RecordedValue]))</f>
        <v>0</v>
      </c>
      <c r="P1052" s="5" cm="1">
        <f t="array" ref="P1052">MAX(IF((OutputTable[GroupByKey]=OutputTable[[#This Row],[GroupByKey]]),(OutputTable[GroupByKey]=OutputTable[[#This Row],[GroupByKey]])*OutputTable[RecordedValue]))</f>
        <v>0</v>
      </c>
    </row>
    <row r="1053" spans="1:16" x14ac:dyDescent="0.25">
      <c r="A1053" t="s">
        <v>68</v>
      </c>
      <c r="B1053" t="s">
        <v>70</v>
      </c>
      <c r="C1053">
        <v>18</v>
      </c>
      <c r="D1053" t="s">
        <v>136</v>
      </c>
      <c r="E1053" t="s">
        <v>137</v>
      </c>
      <c r="F1053" t="s">
        <v>129</v>
      </c>
      <c r="G1053">
        <v>44.808437056522799</v>
      </c>
      <c r="H1053">
        <v>0</v>
      </c>
      <c r="I105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53" s="5" cm="1">
        <f t="array" ref="J1053">MAX(IF((ProjectInfoTable[ProjectName]=OutputTable[[#This Row],[ProjectName]]),(ProjectInfoTable[ProjectName]=OutputTable[[#This Row],[ProjectName]])*ProjectInfoTable[NumberOfReplications]))</f>
        <v>50</v>
      </c>
      <c r="K1053" s="5" cm="1">
        <f t="array" ref="K1053">IFERROR(AVERAGE(IF((OutputTable[GroupByKey]=OutputTable[[#This Row],[GroupByKey]]),(OutputTable[GroupByKey]=OutputTable[[#This Row],[GroupByKey]])*OutputTable[RecordedValue])),0)</f>
        <v>47.555766264651339</v>
      </c>
      <c r="L1053" s="5" cm="1">
        <f t="array" ref="L1053">IFERROR(_xlfn.STDEV.S(IF((OutputTable[GroupByKey]=OutputTable[[#This Row],[GroupByKey]]),(OutputTable[GroupByKey]=OutputTable[[#This Row],[GroupByKey]])*OutputTable[RecordedValue])),0)</f>
        <v>2.7283894207102439</v>
      </c>
      <c r="M1053" s="5" cm="1">
        <f t="array" ref="M1053">MAX(IF((ProjectInfoTable[ProjectName]=OutputTable[[#This Row],[ProjectName]]),(ProjectInfoTable[ProjectName]=OutputTable[[#This Row],[ProjectName]])*ProjectInfoTable[ConfidenceInterval]))</f>
        <v>0.95</v>
      </c>
      <c r="N1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053" s="5" cm="1">
        <f t="array" ref="O1053">MIN(IF((OutputTable[GroupByKey]=OutputTable[[#This Row],[GroupByKey]]),(OutputTable[GroupByKey]=OutputTable[[#This Row],[GroupByKey]])*OutputTable[RecordedValue]))</f>
        <v>42.116143251013703</v>
      </c>
      <c r="P1053" s="5" cm="1">
        <f t="array" ref="P1053">MAX(IF((OutputTable[GroupByKey]=OutputTable[[#This Row],[GroupByKey]]),(OutputTable[GroupByKey]=OutputTable[[#This Row],[GroupByKey]])*OutputTable[RecordedValue]))</f>
        <v>55.7665547747551</v>
      </c>
    </row>
    <row r="1054" spans="1:16" x14ac:dyDescent="0.25">
      <c r="A1054" t="s">
        <v>68</v>
      </c>
      <c r="B1054" t="s">
        <v>70</v>
      </c>
      <c r="C1054">
        <v>18</v>
      </c>
      <c r="D1054" t="s">
        <v>138</v>
      </c>
      <c r="E1054" t="s">
        <v>139</v>
      </c>
      <c r="F1054" t="s">
        <v>129</v>
      </c>
      <c r="G1054">
        <v>27.108229610143901</v>
      </c>
      <c r="H1054">
        <v>0</v>
      </c>
      <c r="I105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54" s="5" cm="1">
        <f t="array" ref="J1054">MAX(IF((ProjectInfoTable[ProjectName]=OutputTable[[#This Row],[ProjectName]]),(ProjectInfoTable[ProjectName]=OutputTable[[#This Row],[ProjectName]])*ProjectInfoTable[NumberOfReplications]))</f>
        <v>50</v>
      </c>
      <c r="K1054" s="5" cm="1">
        <f t="array" ref="K1054">IFERROR(AVERAGE(IF((OutputTable[GroupByKey]=OutputTable[[#This Row],[GroupByKey]]),(OutputTable[GroupByKey]=OutputTable[[#This Row],[GroupByKey]])*OutputTable[RecordedValue])),0)</f>
        <v>24.153751225057032</v>
      </c>
      <c r="L1054" s="5" cm="1">
        <f t="array" ref="L1054">IFERROR(_xlfn.STDEV.S(IF((OutputTable[GroupByKey]=OutputTable[[#This Row],[GroupByKey]]),(OutputTable[GroupByKey]=OutputTable[[#This Row],[GroupByKey]])*OutputTable[RecordedValue])),0)</f>
        <v>2.790438932514745</v>
      </c>
      <c r="M1054" s="5" cm="1">
        <f t="array" ref="M1054">MAX(IF((ProjectInfoTable[ProjectName]=OutputTable[[#This Row],[ProjectName]]),(ProjectInfoTable[ProjectName]=OutputTable[[#This Row],[ProjectName]])*ProjectInfoTable[ConfidenceInterval]))</f>
        <v>0.95</v>
      </c>
      <c r="N1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054" s="5" cm="1">
        <f t="array" ref="O1054">MIN(IF((OutputTable[GroupByKey]=OutputTable[[#This Row],[GroupByKey]]),(OutputTable[GroupByKey]=OutputTable[[#This Row],[GroupByKey]])*OutputTable[RecordedValue]))</f>
        <v>16.206469520089399</v>
      </c>
      <c r="P1054" s="5" cm="1">
        <f t="array" ref="P1054">MAX(IF((OutputTable[GroupByKey]=OutputTable[[#This Row],[GroupByKey]]),(OutputTable[GroupByKey]=OutputTable[[#This Row],[GroupByKey]])*OutputTable[RecordedValue]))</f>
        <v>29.8247121613243</v>
      </c>
    </row>
    <row r="1055" spans="1:16" x14ac:dyDescent="0.25">
      <c r="A1055" t="s">
        <v>68</v>
      </c>
      <c r="B1055" t="s">
        <v>70</v>
      </c>
      <c r="C1055">
        <v>18</v>
      </c>
      <c r="D1055" t="s">
        <v>140</v>
      </c>
      <c r="E1055" t="s">
        <v>91</v>
      </c>
      <c r="F1055" t="s">
        <v>129</v>
      </c>
      <c r="G1055">
        <v>71.9166666666667</v>
      </c>
      <c r="H1055">
        <v>0</v>
      </c>
      <c r="I105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55" s="5" cm="1">
        <f t="array" ref="J1055">MAX(IF((ProjectInfoTable[ProjectName]=OutputTable[[#This Row],[ProjectName]]),(ProjectInfoTable[ProjectName]=OutputTable[[#This Row],[ProjectName]])*ProjectInfoTable[NumberOfReplications]))</f>
        <v>50</v>
      </c>
      <c r="K1055" s="5" cm="1">
        <f t="array" ref="K1055">IFERROR(AVERAGE(IF((OutputTable[GroupByKey]=OutputTable[[#This Row],[GroupByKey]]),(OutputTable[GroupByKey]=OutputTable[[#This Row],[GroupByKey]])*OutputTable[RecordedValue])),0)</f>
        <v>71.709517489708347</v>
      </c>
      <c r="L1055" s="5" cm="1">
        <f t="array" ref="L1055">IFERROR(_xlfn.STDEV.S(IF((OutputTable[GroupByKey]=OutputTable[[#This Row],[GroupByKey]]),(OutputTable[GroupByKey]=OutputTable[[#This Row],[GroupByKey]])*OutputTable[RecordedValue])),0)</f>
        <v>0.25019982121987089</v>
      </c>
      <c r="M1055" s="5" cm="1">
        <f t="array" ref="M1055">MAX(IF((ProjectInfoTable[ProjectName]=OutputTable[[#This Row],[ProjectName]]),(ProjectInfoTable[ProjectName]=OutputTable[[#This Row],[ProjectName]])*ProjectInfoTable[ConfidenceInterval]))</f>
        <v>0.95</v>
      </c>
      <c r="N1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055" s="5" cm="1">
        <f t="array" ref="O1055">MIN(IF((OutputTable[GroupByKey]=OutputTable[[#This Row],[GroupByKey]]),(OutputTable[GroupByKey]=OutputTable[[#This Row],[GroupByKey]])*OutputTable[RecordedValue]))</f>
        <v>70.826954480567906</v>
      </c>
      <c r="P1055" s="5" cm="1">
        <f t="array" ref="P1055">MAX(IF((OutputTable[GroupByKey]=OutputTable[[#This Row],[GroupByKey]]),(OutputTable[GroupByKey]=OutputTable[[#This Row],[GroupByKey]])*OutputTable[RecordedValue]))</f>
        <v>72</v>
      </c>
    </row>
    <row r="1056" spans="1:16" x14ac:dyDescent="0.25">
      <c r="A1056" t="s">
        <v>68</v>
      </c>
      <c r="B1056" t="s">
        <v>70</v>
      </c>
      <c r="C1056">
        <v>18</v>
      </c>
      <c r="D1056" t="s">
        <v>141</v>
      </c>
      <c r="E1056" t="s">
        <v>142</v>
      </c>
      <c r="F1056" t="s">
        <v>129</v>
      </c>
      <c r="G1056">
        <v>0</v>
      </c>
      <c r="H1056">
        <v>0</v>
      </c>
      <c r="I105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56" s="5" cm="1">
        <f t="array" ref="J1056">MAX(IF((ProjectInfoTable[ProjectName]=OutputTable[[#This Row],[ProjectName]]),(ProjectInfoTable[ProjectName]=OutputTable[[#This Row],[ProjectName]])*ProjectInfoTable[NumberOfReplications]))</f>
        <v>50</v>
      </c>
      <c r="K1056" s="5" cm="1">
        <f t="array" ref="K1056">IFERROR(AVERAGE(IF((OutputTable[GroupByKey]=OutputTable[[#This Row],[GroupByKey]]),(OutputTable[GroupByKey]=OutputTable[[#This Row],[GroupByKey]])*OutputTable[RecordedValue])),0)</f>
        <v>0</v>
      </c>
      <c r="L1056" s="5" cm="1">
        <f t="array" ref="L1056">IFERROR(_xlfn.STDEV.S(IF((OutputTable[GroupByKey]=OutputTable[[#This Row],[GroupByKey]]),(OutputTable[GroupByKey]=OutputTable[[#This Row],[GroupByKey]])*OutputTable[RecordedValue])),0)</f>
        <v>0</v>
      </c>
      <c r="M1056" s="5" cm="1">
        <f t="array" ref="M1056">MAX(IF((ProjectInfoTable[ProjectName]=OutputTable[[#This Row],[ProjectName]]),(ProjectInfoTable[ProjectName]=OutputTable[[#This Row],[ProjectName]])*ProjectInfoTable[ConfidenceInterval]))</f>
        <v>0.95</v>
      </c>
      <c r="N1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6" s="5" cm="1">
        <f t="array" ref="O1056">MIN(IF((OutputTable[GroupByKey]=OutputTable[[#This Row],[GroupByKey]]),(OutputTable[GroupByKey]=OutputTable[[#This Row],[GroupByKey]])*OutputTable[RecordedValue]))</f>
        <v>0</v>
      </c>
      <c r="P1056" s="5" cm="1">
        <f t="array" ref="P1056">MAX(IF((OutputTable[GroupByKey]=OutputTable[[#This Row],[GroupByKey]]),(OutputTable[GroupByKey]=OutputTable[[#This Row],[GroupByKey]])*OutputTable[RecordedValue]))</f>
        <v>0</v>
      </c>
    </row>
    <row r="1057" spans="1:16" x14ac:dyDescent="0.25">
      <c r="A1057" t="s">
        <v>68</v>
      </c>
      <c r="B1057" t="s">
        <v>70</v>
      </c>
      <c r="C1057">
        <v>18</v>
      </c>
      <c r="D1057" t="s">
        <v>143</v>
      </c>
      <c r="E1057" t="s">
        <v>113</v>
      </c>
      <c r="F1057" t="s">
        <v>73</v>
      </c>
      <c r="G1057">
        <v>8.5515512038249906</v>
      </c>
      <c r="H1057">
        <v>0</v>
      </c>
      <c r="I105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57" s="5" cm="1">
        <f t="array" ref="J1057">MAX(IF((ProjectInfoTable[ProjectName]=OutputTable[[#This Row],[ProjectName]]),(ProjectInfoTable[ProjectName]=OutputTable[[#This Row],[ProjectName]])*ProjectInfoTable[NumberOfReplications]))</f>
        <v>50</v>
      </c>
      <c r="K1057" s="5" cm="1">
        <f t="array" ref="K1057">IFERROR(AVERAGE(IF((OutputTable[GroupByKey]=OutputTable[[#This Row],[GroupByKey]]),(OutputTable[GroupByKey]=OutputTable[[#This Row],[GroupByKey]])*OutputTable[RecordedValue])),0)</f>
        <v>8.9631102244031808</v>
      </c>
      <c r="L1057" s="5" cm="1">
        <f t="array" ref="L1057">IFERROR(_xlfn.STDEV.S(IF((OutputTable[GroupByKey]=OutputTable[[#This Row],[GroupByKey]]),(OutputTable[GroupByKey]=OutputTable[[#This Row],[GroupByKey]])*OutputTable[RecordedValue])),0)</f>
        <v>0.49581158155018401</v>
      </c>
      <c r="M1057" s="5" cm="1">
        <f t="array" ref="M1057">MAX(IF((ProjectInfoTable[ProjectName]=OutputTable[[#This Row],[ProjectName]]),(ProjectInfoTable[ProjectName]=OutputTable[[#This Row],[ProjectName]])*ProjectInfoTable[ConfidenceInterval]))</f>
        <v>0.95</v>
      </c>
      <c r="N1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057" s="5" cm="1">
        <f t="array" ref="O1057">MIN(IF((OutputTable[GroupByKey]=OutputTable[[#This Row],[GroupByKey]]),(OutputTable[GroupByKey]=OutputTable[[#This Row],[GroupByKey]])*OutputTable[RecordedValue]))</f>
        <v>7.9225733441578896</v>
      </c>
      <c r="P1057" s="5" cm="1">
        <f t="array" ref="P1057">MAX(IF((OutputTable[GroupByKey]=OutputTable[[#This Row],[GroupByKey]]),(OutputTable[GroupByKey]=OutputTable[[#This Row],[GroupByKey]])*OutputTable[RecordedValue]))</f>
        <v>9.9777504987156593</v>
      </c>
    </row>
    <row r="1058" spans="1:16" x14ac:dyDescent="0.25">
      <c r="A1058" t="s">
        <v>68</v>
      </c>
      <c r="B1058" t="s">
        <v>70</v>
      </c>
      <c r="C1058">
        <v>18</v>
      </c>
      <c r="D1058" t="s">
        <v>144</v>
      </c>
      <c r="E1058" t="s">
        <v>115</v>
      </c>
      <c r="F1058" t="s">
        <v>73</v>
      </c>
      <c r="G1058">
        <v>513.09307222949894</v>
      </c>
      <c r="H1058">
        <v>0</v>
      </c>
      <c r="I105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58" s="5" cm="1">
        <f t="array" ref="J1058">MAX(IF((ProjectInfoTable[ProjectName]=OutputTable[[#This Row],[ProjectName]]),(ProjectInfoTable[ProjectName]=OutputTable[[#This Row],[ProjectName]])*ProjectInfoTable[NumberOfReplications]))</f>
        <v>50</v>
      </c>
      <c r="K1058" s="5" cm="1">
        <f t="array" ref="K1058">IFERROR(AVERAGE(IF((OutputTable[GroupByKey]=OutputTable[[#This Row],[GroupByKey]]),(OutputTable[GroupByKey]=OutputTable[[#This Row],[GroupByKey]])*OutputTable[RecordedValue])),0)</f>
        <v>537.78661346419096</v>
      </c>
      <c r="L1058" s="5" cm="1">
        <f t="array" ref="L1058">IFERROR(_xlfn.STDEV.S(IF((OutputTable[GroupByKey]=OutputTable[[#This Row],[GroupByKey]]),(OutputTable[GroupByKey]=OutputTable[[#This Row],[GroupByKey]])*OutputTable[RecordedValue])),0)</f>
        <v>29.748694893010981</v>
      </c>
      <c r="M1058" s="5" cm="1">
        <f t="array" ref="M1058">MAX(IF((ProjectInfoTable[ProjectName]=OutputTable[[#This Row],[ProjectName]]),(ProjectInfoTable[ProjectName]=OutputTable[[#This Row],[ProjectName]])*ProjectInfoTable[ConfidenceInterval]))</f>
        <v>0.95</v>
      </c>
      <c r="N1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058" s="5" cm="1">
        <f t="array" ref="O1058">MIN(IF((OutputTable[GroupByKey]=OutputTable[[#This Row],[GroupByKey]]),(OutputTable[GroupByKey]=OutputTable[[#This Row],[GroupByKey]])*OutputTable[RecordedValue]))</f>
        <v>475.35440064947397</v>
      </c>
      <c r="P1058" s="5" cm="1">
        <f t="array" ref="P1058">MAX(IF((OutputTable[GroupByKey]=OutputTable[[#This Row],[GroupByKey]]),(OutputTable[GroupByKey]=OutputTable[[#This Row],[GroupByKey]])*OutputTable[RecordedValue]))</f>
        <v>598.66502992293999</v>
      </c>
    </row>
    <row r="1059" spans="1:16" x14ac:dyDescent="0.25">
      <c r="A1059" t="s">
        <v>68</v>
      </c>
      <c r="B1059" t="s">
        <v>70</v>
      </c>
      <c r="C1059">
        <v>18</v>
      </c>
      <c r="D1059" t="s">
        <v>145</v>
      </c>
      <c r="E1059" t="s">
        <v>117</v>
      </c>
      <c r="F1059" t="s">
        <v>73</v>
      </c>
      <c r="G1059">
        <v>0</v>
      </c>
      <c r="H1059">
        <v>0</v>
      </c>
      <c r="I105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59" s="5" cm="1">
        <f t="array" ref="J1059">MAX(IF((ProjectInfoTable[ProjectName]=OutputTable[[#This Row],[ProjectName]]),(ProjectInfoTable[ProjectName]=OutputTable[[#This Row],[ProjectName]])*ProjectInfoTable[NumberOfReplications]))</f>
        <v>50</v>
      </c>
      <c r="K1059" s="5" cm="1">
        <f t="array" ref="K1059">IFERROR(AVERAGE(IF((OutputTable[GroupByKey]=OutputTable[[#This Row],[GroupByKey]]),(OutputTable[GroupByKey]=OutputTable[[#This Row],[GroupByKey]])*OutputTable[RecordedValue])),0)</f>
        <v>0</v>
      </c>
      <c r="L1059" s="5" cm="1">
        <f t="array" ref="L1059">IFERROR(_xlfn.STDEV.S(IF((OutputTable[GroupByKey]=OutputTable[[#This Row],[GroupByKey]]),(OutputTable[GroupByKey]=OutputTable[[#This Row],[GroupByKey]])*OutputTable[RecordedValue])),0)</f>
        <v>0</v>
      </c>
      <c r="M1059" s="5" cm="1">
        <f t="array" ref="M1059">MAX(IF((ProjectInfoTable[ProjectName]=OutputTable[[#This Row],[ProjectName]]),(ProjectInfoTable[ProjectName]=OutputTable[[#This Row],[ProjectName]])*ProjectInfoTable[ConfidenceInterval]))</f>
        <v>0.95</v>
      </c>
      <c r="N1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9" s="5" cm="1">
        <f t="array" ref="O1059">MIN(IF((OutputTable[GroupByKey]=OutputTable[[#This Row],[GroupByKey]]),(OutputTable[GroupByKey]=OutputTable[[#This Row],[GroupByKey]])*OutputTable[RecordedValue]))</f>
        <v>0</v>
      </c>
      <c r="P1059" s="5" cm="1">
        <f t="array" ref="P1059">MAX(IF((OutputTable[GroupByKey]=OutputTable[[#This Row],[GroupByKey]]),(OutputTable[GroupByKey]=OutputTable[[#This Row],[GroupByKey]])*OutputTable[RecordedValue]))</f>
        <v>0</v>
      </c>
    </row>
    <row r="1060" spans="1:16" x14ac:dyDescent="0.25">
      <c r="A1060" t="s">
        <v>68</v>
      </c>
      <c r="B1060" t="s">
        <v>70</v>
      </c>
      <c r="C1060">
        <v>18</v>
      </c>
      <c r="D1060" t="s">
        <v>146</v>
      </c>
      <c r="E1060" t="s">
        <v>119</v>
      </c>
      <c r="F1060" t="s">
        <v>73</v>
      </c>
      <c r="G1060">
        <v>71.511469377462006</v>
      </c>
      <c r="H1060">
        <v>0</v>
      </c>
      <c r="I106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60" s="5" cm="1">
        <f t="array" ref="J1060">MAX(IF((ProjectInfoTable[ProjectName]=OutputTable[[#This Row],[ProjectName]]),(ProjectInfoTable[ProjectName]=OutputTable[[#This Row],[ProjectName]])*ProjectInfoTable[NumberOfReplications]))</f>
        <v>50</v>
      </c>
      <c r="K1060" s="5" cm="1">
        <f t="array" ref="K1060">IFERROR(AVERAGE(IF((OutputTable[GroupByKey]=OutputTable[[#This Row],[GroupByKey]]),(OutputTable[GroupByKey]=OutputTable[[#This Row],[GroupByKey]])*OutputTable[RecordedValue])),0)</f>
        <v>131.6987252883157</v>
      </c>
      <c r="L1060" s="5" cm="1">
        <f t="array" ref="L1060">IFERROR(_xlfn.STDEV.S(IF((OutputTable[GroupByKey]=OutputTable[[#This Row],[GroupByKey]]),(OutputTable[GroupByKey]=OutputTable[[#This Row],[GroupByKey]])*OutputTable[RecordedValue])),0)</f>
        <v>195.03180772236345</v>
      </c>
      <c r="M1060" s="5" cm="1">
        <f t="array" ref="M1060">MAX(IF((ProjectInfoTable[ProjectName]=OutputTable[[#This Row],[ProjectName]]),(ProjectInfoTable[ProjectName]=OutputTable[[#This Row],[ProjectName]])*ProjectInfoTable[ConfidenceInterval]))</f>
        <v>0.95</v>
      </c>
      <c r="N1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060" s="5" cm="1">
        <f t="array" ref="O1060">MIN(IF((OutputTable[GroupByKey]=OutputTable[[#This Row],[GroupByKey]]),(OutputTable[GroupByKey]=OutputTable[[#This Row],[GroupByKey]])*OutputTable[RecordedValue]))</f>
        <v>10.054421984212899</v>
      </c>
      <c r="P1060" s="5" cm="1">
        <f t="array" ref="P1060">MAX(IF((OutputTable[GroupByKey]=OutputTable[[#This Row],[GroupByKey]]),(OutputTable[GroupByKey]=OutputTable[[#This Row],[GroupByKey]])*OutputTable[RecordedValue]))</f>
        <v>1200.8160491271699</v>
      </c>
    </row>
    <row r="1061" spans="1:16" x14ac:dyDescent="0.25">
      <c r="A1061" t="s">
        <v>68</v>
      </c>
      <c r="B1061" t="s">
        <v>70</v>
      </c>
      <c r="C1061">
        <v>18</v>
      </c>
      <c r="D1061" t="s">
        <v>147</v>
      </c>
      <c r="E1061" t="s">
        <v>121</v>
      </c>
      <c r="F1061" t="s">
        <v>73</v>
      </c>
      <c r="G1061">
        <v>145</v>
      </c>
      <c r="H1061">
        <v>0</v>
      </c>
      <c r="I106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61" s="5" cm="1">
        <f t="array" ref="J1061">MAX(IF((ProjectInfoTable[ProjectName]=OutputTable[[#This Row],[ProjectName]]),(ProjectInfoTable[ProjectName]=OutputTable[[#This Row],[ProjectName]])*ProjectInfoTable[NumberOfReplications]))</f>
        <v>50</v>
      </c>
      <c r="K1061" s="5" cm="1">
        <f t="array" ref="K1061">IFERROR(AVERAGE(IF((OutputTable[GroupByKey]=OutputTable[[#This Row],[GroupByKey]]),(OutputTable[GroupByKey]=OutputTable[[#This Row],[GroupByKey]])*OutputTable[RecordedValue])),0)</f>
        <v>145</v>
      </c>
      <c r="L1061" s="5" cm="1">
        <f t="array" ref="L1061">IFERROR(_xlfn.STDEV.S(IF((OutputTable[GroupByKey]=OutputTable[[#This Row],[GroupByKey]]),(OutputTable[GroupByKey]=OutputTable[[#This Row],[GroupByKey]])*OutputTable[RecordedValue])),0)</f>
        <v>0</v>
      </c>
      <c r="M1061" s="5" cm="1">
        <f t="array" ref="M1061">MAX(IF((ProjectInfoTable[ProjectName]=OutputTable[[#This Row],[ProjectName]]),(ProjectInfoTable[ProjectName]=OutputTable[[#This Row],[ProjectName]])*ProjectInfoTable[ConfidenceInterval]))</f>
        <v>0.95</v>
      </c>
      <c r="N1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1" s="5" cm="1">
        <f t="array" ref="O1061">MIN(IF((OutputTable[GroupByKey]=OutputTable[[#This Row],[GroupByKey]]),(OutputTable[GroupByKey]=OutputTable[[#This Row],[GroupByKey]])*OutputTable[RecordedValue]))</f>
        <v>145</v>
      </c>
      <c r="P1061" s="5" cm="1">
        <f t="array" ref="P1061">MAX(IF((OutputTable[GroupByKey]=OutputTable[[#This Row],[GroupByKey]]),(OutputTable[GroupByKey]=OutputTable[[#This Row],[GroupByKey]])*OutputTable[RecordedValue]))</f>
        <v>145</v>
      </c>
    </row>
    <row r="1062" spans="1:16" x14ac:dyDescent="0.25">
      <c r="A1062" t="s">
        <v>68</v>
      </c>
      <c r="B1062" t="s">
        <v>70</v>
      </c>
      <c r="C1062">
        <v>18</v>
      </c>
      <c r="D1062" t="s">
        <v>148</v>
      </c>
      <c r="E1062" t="s">
        <v>123</v>
      </c>
      <c r="F1062" t="s">
        <v>73</v>
      </c>
      <c r="G1062">
        <v>143</v>
      </c>
      <c r="H1062">
        <v>0</v>
      </c>
      <c r="I106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62" s="5" cm="1">
        <f t="array" ref="J1062">MAX(IF((ProjectInfoTable[ProjectName]=OutputTable[[#This Row],[ProjectName]]),(ProjectInfoTable[ProjectName]=OutputTable[[#This Row],[ProjectName]])*ProjectInfoTable[NumberOfReplications]))</f>
        <v>50</v>
      </c>
      <c r="K1062" s="5" cm="1">
        <f t="array" ref="K1062">IFERROR(AVERAGE(IF((OutputTable[GroupByKey]=OutputTable[[#This Row],[GroupByKey]]),(OutputTable[GroupByKey]=OutputTable[[#This Row],[GroupByKey]])*OutputTable[RecordedValue])),0)</f>
        <v>143.58000000000001</v>
      </c>
      <c r="L1062" s="5" cm="1">
        <f t="array" ref="L1062">IFERROR(_xlfn.STDEV.S(IF((OutputTable[GroupByKey]=OutputTable[[#This Row],[GroupByKey]]),(OutputTable[GroupByKey]=OutputTable[[#This Row],[GroupByKey]])*OutputTable[RecordedValue])),0)</f>
        <v>0.67279496224666424</v>
      </c>
      <c r="M1062" s="5" cm="1">
        <f t="array" ref="M1062">MAX(IF((ProjectInfoTable[ProjectName]=OutputTable[[#This Row],[ProjectName]]),(ProjectInfoTable[ProjectName]=OutputTable[[#This Row],[ProjectName]])*ProjectInfoTable[ConfidenceInterval]))</f>
        <v>0.95</v>
      </c>
      <c r="N1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062" s="5" cm="1">
        <f t="array" ref="O1062">MIN(IF((OutputTable[GroupByKey]=OutputTable[[#This Row],[GroupByKey]]),(OutputTable[GroupByKey]=OutputTable[[#This Row],[GroupByKey]])*OutputTable[RecordedValue]))</f>
        <v>142</v>
      </c>
      <c r="P1062" s="5" cm="1">
        <f t="array" ref="P1062">MAX(IF((OutputTable[GroupByKey]=OutputTable[[#This Row],[GroupByKey]]),(OutputTable[GroupByKey]=OutputTable[[#This Row],[GroupByKey]])*OutputTable[RecordedValue]))</f>
        <v>144</v>
      </c>
    </row>
    <row r="1063" spans="1:16" x14ac:dyDescent="0.25">
      <c r="A1063" t="s">
        <v>68</v>
      </c>
      <c r="B1063" t="s">
        <v>70</v>
      </c>
      <c r="C1063">
        <v>18</v>
      </c>
      <c r="D1063" t="s">
        <v>149</v>
      </c>
      <c r="E1063" t="s">
        <v>125</v>
      </c>
      <c r="F1063" t="s">
        <v>73</v>
      </c>
      <c r="G1063">
        <v>8.5515512038249906</v>
      </c>
      <c r="H1063">
        <v>0</v>
      </c>
      <c r="I106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63" s="5" cm="1">
        <f t="array" ref="J1063">MAX(IF((ProjectInfoTable[ProjectName]=OutputTable[[#This Row],[ProjectName]]),(ProjectInfoTable[ProjectName]=OutputTable[[#This Row],[ProjectName]])*ProjectInfoTable[NumberOfReplications]))</f>
        <v>50</v>
      </c>
      <c r="K1063" s="5" cm="1">
        <f t="array" ref="K1063">IFERROR(AVERAGE(IF((OutputTable[GroupByKey]=OutputTable[[#This Row],[GroupByKey]]),(OutputTable[GroupByKey]=OutputTable[[#This Row],[GroupByKey]])*OutputTable[RecordedValue])),0)</f>
        <v>8.9631102244031808</v>
      </c>
      <c r="L1063" s="5" cm="1">
        <f t="array" ref="L1063">IFERROR(_xlfn.STDEV.S(IF((OutputTable[GroupByKey]=OutputTable[[#This Row],[GroupByKey]]),(OutputTable[GroupByKey]=OutputTable[[#This Row],[GroupByKey]])*OutputTable[RecordedValue])),0)</f>
        <v>0.49581158155018401</v>
      </c>
      <c r="M1063" s="5" cm="1">
        <f t="array" ref="M1063">MAX(IF((ProjectInfoTable[ProjectName]=OutputTable[[#This Row],[ProjectName]]),(ProjectInfoTable[ProjectName]=OutputTable[[#This Row],[ProjectName]])*ProjectInfoTable[ConfidenceInterval]))</f>
        <v>0.95</v>
      </c>
      <c r="N1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063" s="5" cm="1">
        <f t="array" ref="O1063">MIN(IF((OutputTable[GroupByKey]=OutputTable[[#This Row],[GroupByKey]]),(OutputTable[GroupByKey]=OutputTable[[#This Row],[GroupByKey]])*OutputTable[RecordedValue]))</f>
        <v>7.9225733441578896</v>
      </c>
      <c r="P1063" s="5" cm="1">
        <f t="array" ref="P1063">MAX(IF((OutputTable[GroupByKey]=OutputTable[[#This Row],[GroupByKey]]),(OutputTable[GroupByKey]=OutputTable[[#This Row],[GroupByKey]])*OutputTable[RecordedValue]))</f>
        <v>9.9777504987156593</v>
      </c>
    </row>
    <row r="1064" spans="1:16" x14ac:dyDescent="0.25">
      <c r="A1064" t="s">
        <v>68</v>
      </c>
      <c r="B1064" t="s">
        <v>70</v>
      </c>
      <c r="C1064">
        <v>18</v>
      </c>
      <c r="D1064" t="s">
        <v>150</v>
      </c>
      <c r="E1064" t="s">
        <v>127</v>
      </c>
      <c r="F1064" t="s">
        <v>73</v>
      </c>
      <c r="G1064">
        <v>584.60454160696099</v>
      </c>
      <c r="H1064">
        <v>0</v>
      </c>
      <c r="I106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64" s="5" cm="1">
        <f t="array" ref="J1064">MAX(IF((ProjectInfoTable[ProjectName]=OutputTable[[#This Row],[ProjectName]]),(ProjectInfoTable[ProjectName]=OutputTable[[#This Row],[ProjectName]])*ProjectInfoTable[NumberOfReplications]))</f>
        <v>50</v>
      </c>
      <c r="K1064" s="5" cm="1">
        <f t="array" ref="K1064">IFERROR(AVERAGE(IF((OutputTable[GroupByKey]=OutputTable[[#This Row],[GroupByKey]]),(OutputTable[GroupByKey]=OutputTable[[#This Row],[GroupByKey]])*OutputTable[RecordedValue])),0)</f>
        <v>669.48533875250666</v>
      </c>
      <c r="L1064" s="5" cm="1">
        <f t="array" ref="L1064">IFERROR(_xlfn.STDEV.S(IF((OutputTable[GroupByKey]=OutputTable[[#This Row],[GroupByKey]]),(OutputTable[GroupByKey]=OutputTable[[#This Row],[GroupByKey]])*OutputTable[RecordedValue])),0)</f>
        <v>209.81217768405702</v>
      </c>
      <c r="M1064" s="5" cm="1">
        <f t="array" ref="M1064">MAX(IF((ProjectInfoTable[ProjectName]=OutputTable[[#This Row],[ProjectName]]),(ProjectInfoTable[ProjectName]=OutputTable[[#This Row],[ProjectName]])*ProjectInfoTable[ConfidenceInterval]))</f>
        <v>0.95</v>
      </c>
      <c r="N1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064" s="5" cm="1">
        <f t="array" ref="O1064">MIN(IF((OutputTable[GroupByKey]=OutputTable[[#This Row],[GroupByKey]]),(OutputTable[GroupByKey]=OutputTable[[#This Row],[GroupByKey]])*OutputTable[RecordedValue]))</f>
        <v>507.16931004698603</v>
      </c>
      <c r="P1064" s="5" cm="1">
        <f t="array" ref="P1064">MAX(IF((OutputTable[GroupByKey]=OutputTable[[#This Row],[GroupByKey]]),(OutputTable[GroupByKey]=OutputTable[[#This Row],[GroupByKey]])*OutputTable[RecordedValue]))</f>
        <v>1790.3663033289099</v>
      </c>
    </row>
    <row r="1065" spans="1:16" x14ac:dyDescent="0.25">
      <c r="A1065" t="s">
        <v>68</v>
      </c>
      <c r="B1065" t="s">
        <v>70</v>
      </c>
      <c r="C1065">
        <v>18</v>
      </c>
      <c r="D1065" t="s">
        <v>151</v>
      </c>
      <c r="E1065" t="s">
        <v>121</v>
      </c>
      <c r="F1065" t="s">
        <v>87</v>
      </c>
      <c r="G1065">
        <v>145</v>
      </c>
      <c r="H1065">
        <v>0</v>
      </c>
      <c r="I106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65" s="5" cm="1">
        <f t="array" ref="J1065">MAX(IF((ProjectInfoTable[ProjectName]=OutputTable[[#This Row],[ProjectName]]),(ProjectInfoTable[ProjectName]=OutputTable[[#This Row],[ProjectName]])*ProjectInfoTable[NumberOfReplications]))</f>
        <v>50</v>
      </c>
      <c r="K1065" s="5" cm="1">
        <f t="array" ref="K1065">IFERROR(AVERAGE(IF((OutputTable[GroupByKey]=OutputTable[[#This Row],[GroupByKey]]),(OutputTable[GroupByKey]=OutputTable[[#This Row],[GroupByKey]])*OutputTable[RecordedValue])),0)</f>
        <v>145</v>
      </c>
      <c r="L1065" s="5" cm="1">
        <f t="array" ref="L1065">IFERROR(_xlfn.STDEV.S(IF((OutputTable[GroupByKey]=OutputTable[[#This Row],[GroupByKey]]),(OutputTable[GroupByKey]=OutputTable[[#This Row],[GroupByKey]])*OutputTable[RecordedValue])),0)</f>
        <v>0</v>
      </c>
      <c r="M1065" s="5" cm="1">
        <f t="array" ref="M1065">MAX(IF((ProjectInfoTable[ProjectName]=OutputTable[[#This Row],[ProjectName]]),(ProjectInfoTable[ProjectName]=OutputTable[[#This Row],[ProjectName]])*ProjectInfoTable[ConfidenceInterval]))</f>
        <v>0.95</v>
      </c>
      <c r="N1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5" s="5" cm="1">
        <f t="array" ref="O1065">MIN(IF((OutputTable[GroupByKey]=OutputTable[[#This Row],[GroupByKey]]),(OutputTable[GroupByKey]=OutputTable[[#This Row],[GroupByKey]])*OutputTable[RecordedValue]))</f>
        <v>145</v>
      </c>
      <c r="P1065" s="5" cm="1">
        <f t="array" ref="P1065">MAX(IF((OutputTable[GroupByKey]=OutputTable[[#This Row],[GroupByKey]]),(OutputTable[GroupByKey]=OutputTable[[#This Row],[GroupByKey]])*OutputTable[RecordedValue]))</f>
        <v>145</v>
      </c>
    </row>
    <row r="1066" spans="1:16" x14ac:dyDescent="0.25">
      <c r="A1066" t="s">
        <v>68</v>
      </c>
      <c r="B1066" t="s">
        <v>70</v>
      </c>
      <c r="C1066">
        <v>18</v>
      </c>
      <c r="D1066" t="s">
        <v>152</v>
      </c>
      <c r="E1066" t="s">
        <v>123</v>
      </c>
      <c r="F1066" t="s">
        <v>87</v>
      </c>
      <c r="G1066">
        <v>143</v>
      </c>
      <c r="H1066">
        <v>0</v>
      </c>
      <c r="I106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66" s="5" cm="1">
        <f t="array" ref="J1066">MAX(IF((ProjectInfoTable[ProjectName]=OutputTable[[#This Row],[ProjectName]]),(ProjectInfoTable[ProjectName]=OutputTable[[#This Row],[ProjectName]])*ProjectInfoTable[NumberOfReplications]))</f>
        <v>50</v>
      </c>
      <c r="K1066" s="5" cm="1">
        <f t="array" ref="K1066">IFERROR(AVERAGE(IF((OutputTable[GroupByKey]=OutputTable[[#This Row],[GroupByKey]]),(OutputTable[GroupByKey]=OutputTable[[#This Row],[GroupByKey]])*OutputTable[RecordedValue])),0)</f>
        <v>141.38</v>
      </c>
      <c r="L1066" s="5" cm="1">
        <f t="array" ref="L1066">IFERROR(_xlfn.STDEV.S(IF((OutputTable[GroupByKey]=OutputTable[[#This Row],[GroupByKey]]),(OutputTable[GroupByKey]=OutputTable[[#This Row],[GroupByKey]])*OutputTable[RecordedValue])),0)</f>
        <v>1.9988772358705846</v>
      </c>
      <c r="M1066" s="5" cm="1">
        <f t="array" ref="M1066">MAX(IF((ProjectInfoTable[ProjectName]=OutputTable[[#This Row],[ProjectName]]),(ProjectInfoTable[ProjectName]=OutputTable[[#This Row],[ProjectName]])*ProjectInfoTable[ConfidenceInterval]))</f>
        <v>0.95</v>
      </c>
      <c r="N1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066" s="5" cm="1">
        <f t="array" ref="O1066">MIN(IF((OutputTable[GroupByKey]=OutputTable[[#This Row],[GroupByKey]]),(OutputTable[GroupByKey]=OutputTable[[#This Row],[GroupByKey]])*OutputTable[RecordedValue]))</f>
        <v>134</v>
      </c>
      <c r="P1066" s="5" cm="1">
        <f t="array" ref="P1066">MAX(IF((OutputTable[GroupByKey]=OutputTable[[#This Row],[GroupByKey]]),(OutputTable[GroupByKey]=OutputTable[[#This Row],[GroupByKey]])*OutputTable[RecordedValue]))</f>
        <v>144</v>
      </c>
    </row>
    <row r="1067" spans="1:16" x14ac:dyDescent="0.25">
      <c r="A1067" t="s">
        <v>68</v>
      </c>
      <c r="B1067" t="s">
        <v>70</v>
      </c>
      <c r="C1067">
        <v>18</v>
      </c>
      <c r="D1067" t="s">
        <v>153</v>
      </c>
      <c r="E1067" t="s">
        <v>113</v>
      </c>
      <c r="F1067" t="s">
        <v>73</v>
      </c>
      <c r="G1067">
        <v>1.0886125365783901</v>
      </c>
      <c r="H1067">
        <v>0</v>
      </c>
      <c r="I1067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067" s="5" cm="1">
        <f t="array" ref="J1067">MAX(IF((ProjectInfoTable[ProjectName]=OutputTable[[#This Row],[ProjectName]]),(ProjectInfoTable[ProjectName]=OutputTable[[#This Row],[ProjectName]])*ProjectInfoTable[NumberOfReplications]))</f>
        <v>50</v>
      </c>
      <c r="K1067" s="5" cm="1">
        <f t="array" ref="K1067">IFERROR(AVERAGE(IF((OutputTable[GroupByKey]=OutputTable[[#This Row],[GroupByKey]]),(OutputTable[GroupByKey]=OutputTable[[#This Row],[GroupByKey]])*OutputTable[RecordedValue])),0)</f>
        <v>1.713056712445395</v>
      </c>
      <c r="L1067" s="5" cm="1">
        <f t="array" ref="L1067">IFERROR(_xlfn.STDEV.S(IF((OutputTable[GroupByKey]=OutputTable[[#This Row],[GroupByKey]]),(OutputTable[GroupByKey]=OutputTable[[#This Row],[GroupByKey]])*OutputTable[RecordedValue])),0)</f>
        <v>0.74877386075301833</v>
      </c>
      <c r="M1067" s="5" cm="1">
        <f t="array" ref="M1067">MAX(IF((ProjectInfoTable[ProjectName]=OutputTable[[#This Row],[ProjectName]]),(ProjectInfoTable[ProjectName]=OutputTable[[#This Row],[ProjectName]])*ProjectInfoTable[ConfidenceInterval]))</f>
        <v>0.95</v>
      </c>
      <c r="N1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067" s="5" cm="1">
        <f t="array" ref="O1067">MIN(IF((OutputTable[GroupByKey]=OutputTable[[#This Row],[GroupByKey]]),(OutputTable[GroupByKey]=OutputTable[[#This Row],[GroupByKey]])*OutputTable[RecordedValue]))</f>
        <v>0.396443199122197</v>
      </c>
      <c r="P1067" s="5" cm="1">
        <f t="array" ref="P1067">MAX(IF((OutputTable[GroupByKey]=OutputTable[[#This Row],[GroupByKey]]),(OutputTable[GroupByKey]=OutputTable[[#This Row],[GroupByKey]])*OutputTable[RecordedValue]))</f>
        <v>4.3293745592479498</v>
      </c>
    </row>
    <row r="1068" spans="1:16" x14ac:dyDescent="0.25">
      <c r="A1068" t="s">
        <v>68</v>
      </c>
      <c r="B1068" t="s">
        <v>70</v>
      </c>
      <c r="C1068">
        <v>18</v>
      </c>
      <c r="D1068" t="s">
        <v>154</v>
      </c>
      <c r="E1068" t="s">
        <v>115</v>
      </c>
      <c r="F1068" t="s">
        <v>73</v>
      </c>
      <c r="G1068">
        <v>32.658376097351599</v>
      </c>
      <c r="H1068">
        <v>0</v>
      </c>
      <c r="I1068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068" s="5" cm="1">
        <f t="array" ref="J1068">MAX(IF((ProjectInfoTable[ProjectName]=OutputTable[[#This Row],[ProjectName]]),(ProjectInfoTable[ProjectName]=OutputTable[[#This Row],[ProjectName]])*ProjectInfoTable[NumberOfReplications]))</f>
        <v>50</v>
      </c>
      <c r="K1068" s="5" cm="1">
        <f t="array" ref="K1068">IFERROR(AVERAGE(IF((OutputTable[GroupByKey]=OutputTable[[#This Row],[GroupByKey]]),(OutputTable[GroupByKey]=OutputTable[[#This Row],[GroupByKey]])*OutputTable[RecordedValue])),0)</f>
        <v>51.391701373361848</v>
      </c>
      <c r="L1068" s="5" cm="1">
        <f t="array" ref="L1068">IFERROR(_xlfn.STDEV.S(IF((OutputTable[GroupByKey]=OutputTable[[#This Row],[GroupByKey]]),(OutputTable[GroupByKey]=OutputTable[[#This Row],[GroupByKey]])*OutputTable[RecordedValue])),0)</f>
        <v>22.463215822590577</v>
      </c>
      <c r="M1068" s="5" cm="1">
        <f t="array" ref="M1068">MAX(IF((ProjectInfoTable[ProjectName]=OutputTable[[#This Row],[ProjectName]]),(ProjectInfoTable[ProjectName]=OutputTable[[#This Row],[ProjectName]])*ProjectInfoTable[ConfidenceInterval]))</f>
        <v>0.95</v>
      </c>
      <c r="N1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068" s="5" cm="1">
        <f t="array" ref="O1068">MIN(IF((OutputTable[GroupByKey]=OutputTable[[#This Row],[GroupByKey]]),(OutputTable[GroupByKey]=OutputTable[[#This Row],[GroupByKey]])*OutputTable[RecordedValue]))</f>
        <v>11.8932959736659</v>
      </c>
      <c r="P1068" s="5" cm="1">
        <f t="array" ref="P1068">MAX(IF((OutputTable[GroupByKey]=OutputTable[[#This Row],[GroupByKey]]),(OutputTable[GroupByKey]=OutputTable[[#This Row],[GroupByKey]])*OutputTable[RecordedValue]))</f>
        <v>129.881236777438</v>
      </c>
    </row>
    <row r="1069" spans="1:16" x14ac:dyDescent="0.25">
      <c r="A1069" t="s">
        <v>68</v>
      </c>
      <c r="B1069" t="s">
        <v>70</v>
      </c>
      <c r="C1069">
        <v>18</v>
      </c>
      <c r="D1069" t="s">
        <v>155</v>
      </c>
      <c r="E1069" t="s">
        <v>117</v>
      </c>
      <c r="F1069" t="s">
        <v>73</v>
      </c>
      <c r="G1069">
        <v>0</v>
      </c>
      <c r="H1069">
        <v>0</v>
      </c>
      <c r="I1069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069" s="5" cm="1">
        <f t="array" ref="J1069">MAX(IF((ProjectInfoTable[ProjectName]=OutputTable[[#This Row],[ProjectName]]),(ProjectInfoTable[ProjectName]=OutputTable[[#This Row],[ProjectName]])*ProjectInfoTable[NumberOfReplications]))</f>
        <v>50</v>
      </c>
      <c r="K1069" s="5" cm="1">
        <f t="array" ref="K1069">IFERROR(AVERAGE(IF((OutputTable[GroupByKey]=OutputTable[[#This Row],[GroupByKey]]),(OutputTable[GroupByKey]=OutputTable[[#This Row],[GroupByKey]])*OutputTable[RecordedValue])),0)</f>
        <v>0</v>
      </c>
      <c r="L1069" s="5" cm="1">
        <f t="array" ref="L1069">IFERROR(_xlfn.STDEV.S(IF((OutputTable[GroupByKey]=OutputTable[[#This Row],[GroupByKey]]),(OutputTable[GroupByKey]=OutputTable[[#This Row],[GroupByKey]])*OutputTable[RecordedValue])),0)</f>
        <v>0</v>
      </c>
      <c r="M1069" s="5" cm="1">
        <f t="array" ref="M1069">MAX(IF((ProjectInfoTable[ProjectName]=OutputTable[[#This Row],[ProjectName]]),(ProjectInfoTable[ProjectName]=OutputTable[[#This Row],[ProjectName]])*ProjectInfoTable[ConfidenceInterval]))</f>
        <v>0.95</v>
      </c>
      <c r="N1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9" s="5" cm="1">
        <f t="array" ref="O1069">MIN(IF((OutputTable[GroupByKey]=OutputTable[[#This Row],[GroupByKey]]),(OutputTable[GroupByKey]=OutputTable[[#This Row],[GroupByKey]])*OutputTable[RecordedValue]))</f>
        <v>0</v>
      </c>
      <c r="P1069" s="5" cm="1">
        <f t="array" ref="P1069">MAX(IF((OutputTable[GroupByKey]=OutputTable[[#This Row],[GroupByKey]]),(OutputTable[GroupByKey]=OutputTable[[#This Row],[GroupByKey]])*OutputTable[RecordedValue]))</f>
        <v>0</v>
      </c>
    </row>
    <row r="1070" spans="1:16" x14ac:dyDescent="0.25">
      <c r="A1070" t="s">
        <v>68</v>
      </c>
      <c r="B1070" t="s">
        <v>70</v>
      </c>
      <c r="C1070">
        <v>18</v>
      </c>
      <c r="D1070" t="s">
        <v>156</v>
      </c>
      <c r="E1070" t="s">
        <v>119</v>
      </c>
      <c r="F1070" t="s">
        <v>73</v>
      </c>
      <c r="G1070">
        <v>4.6454646418359298</v>
      </c>
      <c r="H1070">
        <v>0</v>
      </c>
      <c r="I1070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070" s="5" cm="1">
        <f t="array" ref="J1070">MAX(IF((ProjectInfoTable[ProjectName]=OutputTable[[#This Row],[ProjectName]]),(ProjectInfoTable[ProjectName]=OutputTable[[#This Row],[ProjectName]])*ProjectInfoTable[NumberOfReplications]))</f>
        <v>50</v>
      </c>
      <c r="K1070" s="5" cm="1">
        <f t="array" ref="K1070">IFERROR(AVERAGE(IF((OutputTable[GroupByKey]=OutputTable[[#This Row],[GroupByKey]]),(OutputTable[GroupByKey]=OutputTable[[#This Row],[GroupByKey]])*OutputTable[RecordedValue])),0)</f>
        <v>10.739644005751</v>
      </c>
      <c r="L1070" s="5" cm="1">
        <f t="array" ref="L1070">IFERROR(_xlfn.STDEV.S(IF((OutputTable[GroupByKey]=OutputTable[[#This Row],[GroupByKey]]),(OutputTable[GroupByKey]=OutputTable[[#This Row],[GroupByKey]])*OutputTable[RecordedValue])),0)</f>
        <v>15.385582994074571</v>
      </c>
      <c r="M1070" s="5" cm="1">
        <f t="array" ref="M1070">MAX(IF((ProjectInfoTable[ProjectName]=OutputTable[[#This Row],[ProjectName]]),(ProjectInfoTable[ProjectName]=OutputTable[[#This Row],[ProjectName]])*ProjectInfoTable[ConfidenceInterval]))</f>
        <v>0.95</v>
      </c>
      <c r="N1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070" s="5" cm="1">
        <f t="array" ref="O1070">MIN(IF((OutputTable[GroupByKey]=OutputTable[[#This Row],[GroupByKey]]),(OutputTable[GroupByKey]=OutputTable[[#This Row],[GroupByKey]])*OutputTable[RecordedValue]))</f>
        <v>0</v>
      </c>
      <c r="P1070" s="5" cm="1">
        <f t="array" ref="P1070">MAX(IF((OutputTable[GroupByKey]=OutputTable[[#This Row],[GroupByKey]]),(OutputTable[GroupByKey]=OutputTable[[#This Row],[GroupByKey]])*OutputTable[RecordedValue]))</f>
        <v>76.907804000367904</v>
      </c>
    </row>
    <row r="1071" spans="1:16" x14ac:dyDescent="0.25">
      <c r="A1071" t="s">
        <v>68</v>
      </c>
      <c r="B1071" t="s">
        <v>70</v>
      </c>
      <c r="C1071">
        <v>18</v>
      </c>
      <c r="D1071" t="s">
        <v>157</v>
      </c>
      <c r="E1071" t="s">
        <v>121</v>
      </c>
      <c r="F1071" t="s">
        <v>73</v>
      </c>
      <c r="G1071">
        <v>6</v>
      </c>
      <c r="H1071">
        <v>0</v>
      </c>
      <c r="I1071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071" s="5" cm="1">
        <f t="array" ref="J1071">MAX(IF((ProjectInfoTable[ProjectName]=OutputTable[[#This Row],[ProjectName]]),(ProjectInfoTable[ProjectName]=OutputTable[[#This Row],[ProjectName]])*ProjectInfoTable[NumberOfReplications]))</f>
        <v>50</v>
      </c>
      <c r="K1071" s="5" cm="1">
        <f t="array" ref="K1071">IFERROR(AVERAGE(IF((OutputTable[GroupByKey]=OutputTable[[#This Row],[GroupByKey]]),(OutputTable[GroupByKey]=OutputTable[[#This Row],[GroupByKey]])*OutputTable[RecordedValue])),0)</f>
        <v>6.74</v>
      </c>
      <c r="L1071" s="5" cm="1">
        <f t="array" ref="L1071">IFERROR(_xlfn.STDEV.S(IF((OutputTable[GroupByKey]=OutputTable[[#This Row],[GroupByKey]]),(OutputTable[GroupByKey]=OutputTable[[#This Row],[GroupByKey]])*OutputTable[RecordedValue])),0)</f>
        <v>2.6711611783672518</v>
      </c>
      <c r="M1071" s="5" cm="1">
        <f t="array" ref="M1071">MAX(IF((ProjectInfoTable[ProjectName]=OutputTable[[#This Row],[ProjectName]]),(ProjectInfoTable[ProjectName]=OutputTable[[#This Row],[ProjectName]])*ProjectInfoTable[ConfidenceInterval]))</f>
        <v>0.95</v>
      </c>
      <c r="N1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071" s="5" cm="1">
        <f t="array" ref="O1071">MIN(IF((OutputTable[GroupByKey]=OutputTable[[#This Row],[GroupByKey]]),(OutputTable[GroupByKey]=OutputTable[[#This Row],[GroupByKey]])*OutputTable[RecordedValue]))</f>
        <v>2</v>
      </c>
      <c r="P1071" s="5" cm="1">
        <f t="array" ref="P1071">MAX(IF((OutputTable[GroupByKey]=OutputTable[[#This Row],[GroupByKey]]),(OutputTable[GroupByKey]=OutputTable[[#This Row],[GroupByKey]])*OutputTable[RecordedValue]))</f>
        <v>16</v>
      </c>
    </row>
    <row r="1072" spans="1:16" x14ac:dyDescent="0.25">
      <c r="A1072" t="s">
        <v>68</v>
      </c>
      <c r="B1072" t="s">
        <v>70</v>
      </c>
      <c r="C1072">
        <v>18</v>
      </c>
      <c r="D1072" t="s">
        <v>158</v>
      </c>
      <c r="E1072" t="s">
        <v>123</v>
      </c>
      <c r="F1072" t="s">
        <v>73</v>
      </c>
      <c r="G1072">
        <v>6</v>
      </c>
      <c r="H1072">
        <v>0</v>
      </c>
      <c r="I1072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072" s="5" cm="1">
        <f t="array" ref="J1072">MAX(IF((ProjectInfoTable[ProjectName]=OutputTable[[#This Row],[ProjectName]]),(ProjectInfoTable[ProjectName]=OutputTable[[#This Row],[ProjectName]])*ProjectInfoTable[NumberOfReplications]))</f>
        <v>50</v>
      </c>
      <c r="K1072" s="5" cm="1">
        <f t="array" ref="K1072">IFERROR(AVERAGE(IF((OutputTable[GroupByKey]=OutputTable[[#This Row],[GroupByKey]]),(OutputTable[GroupByKey]=OutputTable[[#This Row],[GroupByKey]])*OutputTable[RecordedValue])),0)</f>
        <v>6.66</v>
      </c>
      <c r="L1072" s="5" cm="1">
        <f t="array" ref="L1072">IFERROR(_xlfn.STDEV.S(IF((OutputTable[GroupByKey]=OutputTable[[#This Row],[GroupByKey]]),(OutputTable[GroupByKey]=OutputTable[[#This Row],[GroupByKey]])*OutputTable[RecordedValue])),0)</f>
        <v>2.6233644078409171</v>
      </c>
      <c r="M1072" s="5" cm="1">
        <f t="array" ref="M1072">MAX(IF((ProjectInfoTable[ProjectName]=OutputTable[[#This Row],[ProjectName]]),(ProjectInfoTable[ProjectName]=OutputTable[[#This Row],[ProjectName]])*ProjectInfoTable[ConfidenceInterval]))</f>
        <v>0.95</v>
      </c>
      <c r="N1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072" s="5" cm="1">
        <f t="array" ref="O1072">MIN(IF((OutputTable[GroupByKey]=OutputTable[[#This Row],[GroupByKey]]),(OutputTable[GroupByKey]=OutputTable[[#This Row],[GroupByKey]])*OutputTable[RecordedValue]))</f>
        <v>2</v>
      </c>
      <c r="P1072" s="5" cm="1">
        <f t="array" ref="P1072">MAX(IF((OutputTable[GroupByKey]=OutputTable[[#This Row],[GroupByKey]]),(OutputTable[GroupByKey]=OutputTable[[#This Row],[GroupByKey]])*OutputTable[RecordedValue]))</f>
        <v>16</v>
      </c>
    </row>
    <row r="1073" spans="1:16" x14ac:dyDescent="0.25">
      <c r="A1073" t="s">
        <v>68</v>
      </c>
      <c r="B1073" t="s">
        <v>70</v>
      </c>
      <c r="C1073">
        <v>18</v>
      </c>
      <c r="D1073" t="s">
        <v>159</v>
      </c>
      <c r="E1073" t="s">
        <v>125</v>
      </c>
      <c r="F1073" t="s">
        <v>73</v>
      </c>
      <c r="G1073">
        <v>1.0886125365783901</v>
      </c>
      <c r="H1073">
        <v>0</v>
      </c>
      <c r="I1073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073" s="5" cm="1">
        <f t="array" ref="J1073">MAX(IF((ProjectInfoTable[ProjectName]=OutputTable[[#This Row],[ProjectName]]),(ProjectInfoTable[ProjectName]=OutputTable[[#This Row],[ProjectName]])*ProjectInfoTable[NumberOfReplications]))</f>
        <v>50</v>
      </c>
      <c r="K1073" s="5" cm="1">
        <f t="array" ref="K1073">IFERROR(AVERAGE(IF((OutputTable[GroupByKey]=OutputTable[[#This Row],[GroupByKey]]),(OutputTable[GroupByKey]=OutputTable[[#This Row],[GroupByKey]])*OutputTable[RecordedValue])),0)</f>
        <v>1.713056712445395</v>
      </c>
      <c r="L1073" s="5" cm="1">
        <f t="array" ref="L1073">IFERROR(_xlfn.STDEV.S(IF((OutputTable[GroupByKey]=OutputTable[[#This Row],[GroupByKey]]),(OutputTable[GroupByKey]=OutputTable[[#This Row],[GroupByKey]])*OutputTable[RecordedValue])),0)</f>
        <v>0.74877386075301833</v>
      </c>
      <c r="M1073" s="5" cm="1">
        <f t="array" ref="M1073">MAX(IF((ProjectInfoTable[ProjectName]=OutputTable[[#This Row],[ProjectName]]),(ProjectInfoTable[ProjectName]=OutputTable[[#This Row],[ProjectName]])*ProjectInfoTable[ConfidenceInterval]))</f>
        <v>0.95</v>
      </c>
      <c r="N1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073" s="5" cm="1">
        <f t="array" ref="O1073">MIN(IF((OutputTable[GroupByKey]=OutputTable[[#This Row],[GroupByKey]]),(OutputTable[GroupByKey]=OutputTable[[#This Row],[GroupByKey]])*OutputTable[RecordedValue]))</f>
        <v>0.396443199122197</v>
      </c>
      <c r="P1073" s="5" cm="1">
        <f t="array" ref="P1073">MAX(IF((OutputTable[GroupByKey]=OutputTable[[#This Row],[GroupByKey]]),(OutputTable[GroupByKey]=OutputTable[[#This Row],[GroupByKey]])*OutputTable[RecordedValue]))</f>
        <v>4.3293745592479498</v>
      </c>
    </row>
    <row r="1074" spans="1:16" x14ac:dyDescent="0.25">
      <c r="A1074" t="s">
        <v>68</v>
      </c>
      <c r="B1074" t="s">
        <v>70</v>
      </c>
      <c r="C1074">
        <v>18</v>
      </c>
      <c r="D1074" t="s">
        <v>160</v>
      </c>
      <c r="E1074" t="s">
        <v>127</v>
      </c>
      <c r="F1074" t="s">
        <v>73</v>
      </c>
      <c r="G1074">
        <v>37.303840739187599</v>
      </c>
      <c r="H1074">
        <v>0</v>
      </c>
      <c r="I1074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074" s="5" cm="1">
        <f t="array" ref="J1074">MAX(IF((ProjectInfoTable[ProjectName]=OutputTable[[#This Row],[ProjectName]]),(ProjectInfoTable[ProjectName]=OutputTable[[#This Row],[ProjectName]])*ProjectInfoTable[NumberOfReplications]))</f>
        <v>50</v>
      </c>
      <c r="K1074" s="5" cm="1">
        <f t="array" ref="K1074">IFERROR(AVERAGE(IF((OutputTable[GroupByKey]=OutputTable[[#This Row],[GroupByKey]]),(OutputTable[GroupByKey]=OutputTable[[#This Row],[GroupByKey]])*OutputTable[RecordedValue])),0)</f>
        <v>62.131345379112837</v>
      </c>
      <c r="L1074" s="5" cm="1">
        <f t="array" ref="L1074">IFERROR(_xlfn.STDEV.S(IF((OutputTable[GroupByKey]=OutputTable[[#This Row],[GroupByKey]]),(OutputTable[GroupByKey]=OutputTable[[#This Row],[GroupByKey]])*OutputTable[RecordedValue])),0)</f>
        <v>32.520844078842771</v>
      </c>
      <c r="M1074" s="5" cm="1">
        <f t="array" ref="M1074">MAX(IF((ProjectInfoTable[ProjectName]=OutputTable[[#This Row],[ProjectName]]),(ProjectInfoTable[ProjectName]=OutputTable[[#This Row],[ProjectName]])*ProjectInfoTable[ConfidenceInterval]))</f>
        <v>0.95</v>
      </c>
      <c r="N1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074" s="5" cm="1">
        <f t="array" ref="O1074">MIN(IF((OutputTable[GroupByKey]=OutputTable[[#This Row],[GroupByKey]]),(OutputTable[GroupByKey]=OutputTable[[#This Row],[GroupByKey]])*OutputTable[RecordedValue]))</f>
        <v>13.9204055285142</v>
      </c>
      <c r="P1074" s="5" cm="1">
        <f t="array" ref="P1074">MAX(IF((OutputTable[GroupByKey]=OutputTable[[#This Row],[GroupByKey]]),(OutputTable[GroupByKey]=OutputTable[[#This Row],[GroupByKey]])*OutputTable[RecordedValue]))</f>
        <v>182.68949067350201</v>
      </c>
    </row>
    <row r="1075" spans="1:16" x14ac:dyDescent="0.25">
      <c r="A1075" t="s">
        <v>68</v>
      </c>
      <c r="B1075" t="s">
        <v>70</v>
      </c>
      <c r="C1075">
        <v>18</v>
      </c>
      <c r="D1075" t="s">
        <v>161</v>
      </c>
      <c r="E1075" t="s">
        <v>137</v>
      </c>
      <c r="F1075" t="s">
        <v>107</v>
      </c>
      <c r="G1075">
        <v>0.54430626828919404</v>
      </c>
      <c r="H1075">
        <v>0</v>
      </c>
      <c r="I107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75" s="5" cm="1">
        <f t="array" ref="J1075">MAX(IF((ProjectInfoTable[ProjectName]=OutputTable[[#This Row],[ProjectName]]),(ProjectInfoTable[ProjectName]=OutputTable[[#This Row],[ProjectName]])*ProjectInfoTable[NumberOfReplications]))</f>
        <v>50</v>
      </c>
      <c r="K1075" s="5" cm="1">
        <f t="array" ref="K1075">IFERROR(AVERAGE(IF((OutputTable[GroupByKey]=OutputTable[[#This Row],[GroupByKey]]),(OutputTable[GroupByKey]=OutputTable[[#This Row],[GroupByKey]])*OutputTable[RecordedValue])),0)</f>
        <v>0.85652835622269752</v>
      </c>
      <c r="L1075" s="5" cm="1">
        <f t="array" ref="L1075">IFERROR(_xlfn.STDEV.S(IF((OutputTable[GroupByKey]=OutputTable[[#This Row],[GroupByKey]]),(OutputTable[GroupByKey]=OutputTable[[#This Row],[GroupByKey]])*OutputTable[RecordedValue])),0)</f>
        <v>0.37438693037650955</v>
      </c>
      <c r="M1075" s="5" cm="1">
        <f t="array" ref="M1075">MAX(IF((ProjectInfoTable[ProjectName]=OutputTable[[#This Row],[ProjectName]]),(ProjectInfoTable[ProjectName]=OutputTable[[#This Row],[ProjectName]])*ProjectInfoTable[ConfidenceInterval]))</f>
        <v>0.95</v>
      </c>
      <c r="N1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075" s="5" cm="1">
        <f t="array" ref="O1075">MIN(IF((OutputTable[GroupByKey]=OutputTable[[#This Row],[GroupByKey]]),(OutputTable[GroupByKey]=OutputTable[[#This Row],[GroupByKey]])*OutputTable[RecordedValue]))</f>
        <v>0.198221599561099</v>
      </c>
      <c r="P1075" s="5" cm="1">
        <f t="array" ref="P1075">MAX(IF((OutputTable[GroupByKey]=OutputTable[[#This Row],[GroupByKey]]),(OutputTable[GroupByKey]=OutputTable[[#This Row],[GroupByKey]])*OutputTable[RecordedValue]))</f>
        <v>2.16468727962397</v>
      </c>
    </row>
    <row r="1076" spans="1:16" x14ac:dyDescent="0.25">
      <c r="A1076" t="s">
        <v>68</v>
      </c>
      <c r="B1076" t="s">
        <v>70</v>
      </c>
      <c r="C1076">
        <v>18</v>
      </c>
      <c r="D1076" t="s">
        <v>162</v>
      </c>
      <c r="E1076" t="s">
        <v>139</v>
      </c>
      <c r="F1076" t="s">
        <v>107</v>
      </c>
      <c r="G1076">
        <v>11.455693731710801</v>
      </c>
      <c r="H1076">
        <v>0</v>
      </c>
      <c r="I107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76" s="5" cm="1">
        <f t="array" ref="J1076">MAX(IF((ProjectInfoTable[ProjectName]=OutputTable[[#This Row],[ProjectName]]),(ProjectInfoTable[ProjectName]=OutputTable[[#This Row],[ProjectName]])*ProjectInfoTable[NumberOfReplications]))</f>
        <v>50</v>
      </c>
      <c r="K1076" s="5" cm="1">
        <f t="array" ref="K1076">IFERROR(AVERAGE(IF((OutputTable[GroupByKey]=OutputTable[[#This Row],[GroupByKey]]),(OutputTable[GroupByKey]=OutputTable[[#This Row],[GroupByKey]])*OutputTable[RecordedValue])),0)</f>
        <v>11.137209966710371</v>
      </c>
      <c r="L1076" s="5" cm="1">
        <f t="array" ref="L1076">IFERROR(_xlfn.STDEV.S(IF((OutputTable[GroupByKey]=OutputTable[[#This Row],[GroupByKey]]),(OutputTable[GroupByKey]=OutputTable[[#This Row],[GroupByKey]])*OutputTable[RecordedValue])),0)</f>
        <v>0.38257169656624557</v>
      </c>
      <c r="M1076" s="5" cm="1">
        <f t="array" ref="M1076">MAX(IF((ProjectInfoTable[ProjectName]=OutputTable[[#This Row],[ProjectName]]),(ProjectInfoTable[ProjectName]=OutputTable[[#This Row],[ProjectName]])*ProjectInfoTable[ConfidenceInterval]))</f>
        <v>0.95</v>
      </c>
      <c r="N1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076" s="5" cm="1">
        <f t="array" ref="O1076">MIN(IF((OutputTable[GroupByKey]=OutputTable[[#This Row],[GroupByKey]]),(OutputTable[GroupByKey]=OutputTable[[#This Row],[GroupByKey]])*OutputTable[RecordedValue]))</f>
        <v>9.8353127203760309</v>
      </c>
      <c r="P1076" s="5" cm="1">
        <f t="array" ref="P1076">MAX(IF((OutputTable[GroupByKey]=OutputTable[[#This Row],[GroupByKey]]),(OutputTable[GroupByKey]=OutputTable[[#This Row],[GroupByKey]])*OutputTable[RecordedValue]))</f>
        <v>11.8017784004389</v>
      </c>
    </row>
    <row r="1077" spans="1:16" x14ac:dyDescent="0.25">
      <c r="A1077" t="s">
        <v>68</v>
      </c>
      <c r="B1077" t="s">
        <v>70</v>
      </c>
      <c r="C1077">
        <v>18</v>
      </c>
      <c r="D1077" t="s">
        <v>163</v>
      </c>
      <c r="E1077" t="s">
        <v>164</v>
      </c>
      <c r="F1077" t="s">
        <v>107</v>
      </c>
      <c r="G1077">
        <v>6</v>
      </c>
      <c r="H1077">
        <v>0</v>
      </c>
      <c r="I107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77" s="5" cm="1">
        <f t="array" ref="J1077">MAX(IF((ProjectInfoTable[ProjectName]=OutputTable[[#This Row],[ProjectName]]),(ProjectInfoTable[ProjectName]=OutputTable[[#This Row],[ProjectName]])*ProjectInfoTable[NumberOfReplications]))</f>
        <v>50</v>
      </c>
      <c r="K1077" s="5" cm="1">
        <f t="array" ref="K1077">IFERROR(AVERAGE(IF((OutputTable[GroupByKey]=OutputTable[[#This Row],[GroupByKey]]),(OutputTable[GroupByKey]=OutputTable[[#This Row],[GroupByKey]])*OutputTable[RecordedValue])),0)</f>
        <v>6.72</v>
      </c>
      <c r="L1077" s="5" cm="1">
        <f t="array" ref="L1077">IFERROR(_xlfn.STDEV.S(IF((OutputTable[GroupByKey]=OutputTable[[#This Row],[GroupByKey]]),(OutputTable[GroupByKey]=OutputTable[[#This Row],[GroupByKey]])*OutputTable[RecordedValue])),0)</f>
        <v>2.6729178430917711</v>
      </c>
      <c r="M1077" s="5" cm="1">
        <f t="array" ref="M1077">MAX(IF((ProjectInfoTable[ProjectName]=OutputTable[[#This Row],[ProjectName]]),(ProjectInfoTable[ProjectName]=OutputTable[[#This Row],[ProjectName]])*ProjectInfoTable[ConfidenceInterval]))</f>
        <v>0.95</v>
      </c>
      <c r="N1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077" s="5" cm="1">
        <f t="array" ref="O1077">MIN(IF((OutputTable[GroupByKey]=OutputTable[[#This Row],[GroupByKey]]),(OutputTable[GroupByKey]=OutputTable[[#This Row],[GroupByKey]])*OutputTable[RecordedValue]))</f>
        <v>2</v>
      </c>
      <c r="P1077" s="5" cm="1">
        <f t="array" ref="P1077">MAX(IF((OutputTable[GroupByKey]=OutputTable[[#This Row],[GroupByKey]]),(OutputTable[GroupByKey]=OutputTable[[#This Row],[GroupByKey]])*OutputTable[RecordedValue]))</f>
        <v>16</v>
      </c>
    </row>
    <row r="1078" spans="1:16" x14ac:dyDescent="0.25">
      <c r="A1078" t="s">
        <v>68</v>
      </c>
      <c r="B1078" t="s">
        <v>70</v>
      </c>
      <c r="C1078">
        <v>18</v>
      </c>
      <c r="D1078" t="s">
        <v>165</v>
      </c>
      <c r="E1078" t="s">
        <v>166</v>
      </c>
      <c r="F1078" t="s">
        <v>107</v>
      </c>
      <c r="G1078">
        <v>4.5358855690766198E-2</v>
      </c>
      <c r="H1078">
        <v>0</v>
      </c>
      <c r="I107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78" s="5" cm="1">
        <f t="array" ref="J1078">MAX(IF((ProjectInfoTable[ProjectName]=OutputTable[[#This Row],[ProjectName]]),(ProjectInfoTable[ProjectName]=OutputTable[[#This Row],[ProjectName]])*ProjectInfoTable[NumberOfReplications]))</f>
        <v>50</v>
      </c>
      <c r="K1078" s="5" cm="1">
        <f t="array" ref="K1078">IFERROR(AVERAGE(IF((OutputTable[GroupByKey]=OutputTable[[#This Row],[GroupByKey]]),(OutputTable[GroupByKey]=OutputTable[[#This Row],[GroupByKey]])*OutputTable[RecordedValue])),0)</f>
        <v>7.1899169440802421E-2</v>
      </c>
      <c r="L1078" s="5" cm="1">
        <f t="array" ref="L1078">IFERROR(_xlfn.STDEV.S(IF((OutputTable[GroupByKey]=OutputTable[[#This Row],[GroupByKey]]),(OutputTable[GroupByKey]=OutputTable[[#This Row],[GroupByKey]])*OutputTable[RecordedValue])),0)</f>
        <v>3.1880974713854024E-2</v>
      </c>
      <c r="M1078" s="5" cm="1">
        <f t="array" ref="M1078">MAX(IF((ProjectInfoTable[ProjectName]=OutputTable[[#This Row],[ProjectName]]),(ProjectInfoTable[ProjectName]=OutputTable[[#This Row],[ProjectName]])*ProjectInfoTable[ConfidenceInterval]))</f>
        <v>0.95</v>
      </c>
      <c r="N1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078" s="5" cm="1">
        <f t="array" ref="O1078">MIN(IF((OutputTable[GroupByKey]=OutputTable[[#This Row],[GroupByKey]]),(OutputTable[GroupByKey]=OutputTable[[#This Row],[GroupByKey]])*OutputTable[RecordedValue]))</f>
        <v>1.6518466630091499E-2</v>
      </c>
      <c r="P1078" s="5" cm="1">
        <f t="array" ref="P1078">MAX(IF((OutputTable[GroupByKey]=OutputTable[[#This Row],[GroupByKey]]),(OutputTable[GroupByKey]=OutputTable[[#This Row],[GroupByKey]])*OutputTable[RecordedValue]))</f>
        <v>0.18039060663533099</v>
      </c>
    </row>
    <row r="1079" spans="1:16" x14ac:dyDescent="0.25">
      <c r="A1079" t="s">
        <v>68</v>
      </c>
      <c r="B1079" t="s">
        <v>70</v>
      </c>
      <c r="C1079">
        <v>18</v>
      </c>
      <c r="D1079" t="s">
        <v>167</v>
      </c>
      <c r="E1079" t="s">
        <v>142</v>
      </c>
      <c r="F1079" t="s">
        <v>107</v>
      </c>
      <c r="G1079">
        <v>0</v>
      </c>
      <c r="H1079">
        <v>0</v>
      </c>
      <c r="I107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79" s="5" cm="1">
        <f t="array" ref="J1079">MAX(IF((ProjectInfoTable[ProjectName]=OutputTable[[#This Row],[ProjectName]]),(ProjectInfoTable[ProjectName]=OutputTable[[#This Row],[ProjectName]])*ProjectInfoTable[NumberOfReplications]))</f>
        <v>50</v>
      </c>
      <c r="K1079" s="5" cm="1">
        <f t="array" ref="K1079">IFERROR(AVERAGE(IF((OutputTable[GroupByKey]=OutputTable[[#This Row],[GroupByKey]]),(OutputTable[GroupByKey]=OutputTable[[#This Row],[GroupByKey]])*OutputTable[RecordedValue])),0)</f>
        <v>0</v>
      </c>
      <c r="L1079" s="5" cm="1">
        <f t="array" ref="L1079">IFERROR(_xlfn.STDEV.S(IF((OutputTable[GroupByKey]=OutputTable[[#This Row],[GroupByKey]]),(OutputTable[GroupByKey]=OutputTable[[#This Row],[GroupByKey]])*OutputTable[RecordedValue])),0)</f>
        <v>0</v>
      </c>
      <c r="M1079" s="5" cm="1">
        <f t="array" ref="M1079">MAX(IF((ProjectInfoTable[ProjectName]=OutputTable[[#This Row],[ProjectName]]),(ProjectInfoTable[ProjectName]=OutputTable[[#This Row],[ProjectName]])*ProjectInfoTable[ConfidenceInterval]))</f>
        <v>0.95</v>
      </c>
      <c r="N1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9" s="5" cm="1">
        <f t="array" ref="O1079">MIN(IF((OutputTable[GroupByKey]=OutputTable[[#This Row],[GroupByKey]]),(OutputTable[GroupByKey]=OutputTable[[#This Row],[GroupByKey]])*OutputTable[RecordedValue]))</f>
        <v>0</v>
      </c>
      <c r="P1079" s="5" cm="1">
        <f t="array" ref="P1079">MAX(IF((OutputTable[GroupByKey]=OutputTable[[#This Row],[GroupByKey]]),(OutputTable[GroupByKey]=OutputTable[[#This Row],[GroupByKey]])*OutputTable[RecordedValue]))</f>
        <v>0</v>
      </c>
    </row>
    <row r="1080" spans="1:16" x14ac:dyDescent="0.25">
      <c r="A1080" t="s">
        <v>68</v>
      </c>
      <c r="B1080" t="s">
        <v>70</v>
      </c>
      <c r="C1080">
        <v>18</v>
      </c>
      <c r="D1080" t="s">
        <v>168</v>
      </c>
      <c r="E1080" t="s">
        <v>123</v>
      </c>
      <c r="F1080" t="s">
        <v>129</v>
      </c>
      <c r="G1080">
        <v>143</v>
      </c>
      <c r="H1080">
        <v>0</v>
      </c>
      <c r="I108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80" s="5" cm="1">
        <f t="array" ref="J1080">MAX(IF((ProjectInfoTable[ProjectName]=OutputTable[[#This Row],[ProjectName]]),(ProjectInfoTable[ProjectName]=OutputTable[[#This Row],[ProjectName]])*ProjectInfoTable[NumberOfReplications]))</f>
        <v>50</v>
      </c>
      <c r="K1080" s="5" cm="1">
        <f t="array" ref="K1080">IFERROR(AVERAGE(IF((OutputTable[GroupByKey]=OutputTable[[#This Row],[GroupByKey]]),(OutputTable[GroupByKey]=OutputTable[[#This Row],[GroupByKey]])*OutputTable[RecordedValue])),0)</f>
        <v>141.38</v>
      </c>
      <c r="L1080" s="5" cm="1">
        <f t="array" ref="L1080">IFERROR(_xlfn.STDEV.S(IF((OutputTable[GroupByKey]=OutputTable[[#This Row],[GroupByKey]]),(OutputTable[GroupByKey]=OutputTable[[#This Row],[GroupByKey]])*OutputTable[RecordedValue])),0)</f>
        <v>1.9988772358705846</v>
      </c>
      <c r="M1080" s="5" cm="1">
        <f t="array" ref="M1080">MAX(IF((ProjectInfoTable[ProjectName]=OutputTable[[#This Row],[ProjectName]]),(ProjectInfoTable[ProjectName]=OutputTable[[#This Row],[ProjectName]])*ProjectInfoTable[ConfidenceInterval]))</f>
        <v>0.95</v>
      </c>
      <c r="N1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080" s="5" cm="1">
        <f t="array" ref="O1080">MIN(IF((OutputTable[GroupByKey]=OutputTable[[#This Row],[GroupByKey]]),(OutputTable[GroupByKey]=OutputTable[[#This Row],[GroupByKey]])*OutputTable[RecordedValue]))</f>
        <v>134</v>
      </c>
      <c r="P1080" s="5" cm="1">
        <f t="array" ref="P1080">MAX(IF((OutputTable[GroupByKey]=OutputTable[[#This Row],[GroupByKey]]),(OutputTable[GroupByKey]=OutputTable[[#This Row],[GroupByKey]])*OutputTable[RecordedValue]))</f>
        <v>144</v>
      </c>
    </row>
    <row r="1081" spans="1:16" x14ac:dyDescent="0.25">
      <c r="A1081" t="s">
        <v>68</v>
      </c>
      <c r="B1081" t="s">
        <v>70</v>
      </c>
      <c r="C1081">
        <v>18</v>
      </c>
      <c r="D1081" t="s">
        <v>169</v>
      </c>
      <c r="E1081" t="s">
        <v>91</v>
      </c>
      <c r="F1081" t="s">
        <v>129</v>
      </c>
      <c r="G1081">
        <v>71.9166666666667</v>
      </c>
      <c r="H1081">
        <v>0</v>
      </c>
      <c r="I108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81" s="5" cm="1">
        <f t="array" ref="J1081">MAX(IF((ProjectInfoTable[ProjectName]=OutputTable[[#This Row],[ProjectName]]),(ProjectInfoTable[ProjectName]=OutputTable[[#This Row],[ProjectName]])*ProjectInfoTable[NumberOfReplications]))</f>
        <v>50</v>
      </c>
      <c r="K1081" s="5" cm="1">
        <f t="array" ref="K1081">IFERROR(AVERAGE(IF((OutputTable[GroupByKey]=OutputTable[[#This Row],[GroupByKey]]),(OutputTable[GroupByKey]=OutputTable[[#This Row],[GroupByKey]])*OutputTable[RecordedValue])),0)</f>
        <v>71.709517489708347</v>
      </c>
      <c r="L1081" s="5" cm="1">
        <f t="array" ref="L1081">IFERROR(_xlfn.STDEV.S(IF((OutputTable[GroupByKey]=OutputTable[[#This Row],[GroupByKey]]),(OutputTable[GroupByKey]=OutputTable[[#This Row],[GroupByKey]])*OutputTable[RecordedValue])),0)</f>
        <v>0.25019982121987089</v>
      </c>
      <c r="M1081" s="5" cm="1">
        <f t="array" ref="M1081">MAX(IF((ProjectInfoTable[ProjectName]=OutputTable[[#This Row],[ProjectName]]),(ProjectInfoTable[ProjectName]=OutputTable[[#This Row],[ProjectName]])*ProjectInfoTable[ConfidenceInterval]))</f>
        <v>0.95</v>
      </c>
      <c r="N1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081" s="5" cm="1">
        <f t="array" ref="O1081">MIN(IF((OutputTable[GroupByKey]=OutputTable[[#This Row],[GroupByKey]]),(OutputTable[GroupByKey]=OutputTable[[#This Row],[GroupByKey]])*OutputTable[RecordedValue]))</f>
        <v>70.826954480567906</v>
      </c>
      <c r="P1081" s="5" cm="1">
        <f t="array" ref="P1081">MAX(IF((OutputTable[GroupByKey]=OutputTable[[#This Row],[GroupByKey]]),(OutputTable[GroupByKey]=OutputTable[[#This Row],[GroupByKey]])*OutputTable[RecordedValue]))</f>
        <v>72</v>
      </c>
    </row>
    <row r="1082" spans="1:16" x14ac:dyDescent="0.25">
      <c r="A1082" t="s">
        <v>68</v>
      </c>
      <c r="B1082" t="s">
        <v>70</v>
      </c>
      <c r="C1082">
        <v>18</v>
      </c>
      <c r="D1082" t="s">
        <v>170</v>
      </c>
      <c r="E1082" t="s">
        <v>137</v>
      </c>
      <c r="F1082" t="s">
        <v>107</v>
      </c>
      <c r="G1082">
        <v>26.919469866095699</v>
      </c>
      <c r="H1082">
        <v>0</v>
      </c>
      <c r="I108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82" s="5" cm="1">
        <f t="array" ref="J1082">MAX(IF((ProjectInfoTable[ProjectName]=OutputTable[[#This Row],[ProjectName]]),(ProjectInfoTable[ProjectName]=OutputTable[[#This Row],[ProjectName]])*ProjectInfoTable[NumberOfReplications]))</f>
        <v>50</v>
      </c>
      <c r="K1082" s="5" cm="1">
        <f t="array" ref="K1082">IFERROR(AVERAGE(IF((OutputTable[GroupByKey]=OutputTable[[#This Row],[GroupByKey]]),(OutputTable[GroupByKey]=OutputTable[[#This Row],[GroupByKey]])*OutputTable[RecordedValue])),0)</f>
        <v>28.690256747996941</v>
      </c>
      <c r="L1082" s="5" cm="1">
        <f t="array" ref="L1082">IFERROR(_xlfn.STDEV.S(IF((OutputTable[GroupByKey]=OutputTable[[#This Row],[GroupByKey]]),(OutputTable[GroupByKey]=OutputTable[[#This Row],[GroupByKey]])*OutputTable[RecordedValue])),0)</f>
        <v>1.6276098461399904</v>
      </c>
      <c r="M1082" s="5" cm="1">
        <f t="array" ref="M1082">MAX(IF((ProjectInfoTable[ProjectName]=OutputTable[[#This Row],[ProjectName]]),(ProjectInfoTable[ProjectName]=OutputTable[[#This Row],[ProjectName]])*ProjectInfoTable[ConfidenceInterval]))</f>
        <v>0.95</v>
      </c>
      <c r="N1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082" s="5" cm="1">
        <f t="array" ref="O1082">MIN(IF((OutputTable[GroupByKey]=OutputTable[[#This Row],[GroupByKey]]),(OutputTable[GroupByKey]=OutputTable[[#This Row],[GroupByKey]])*OutputTable[RecordedValue]))</f>
        <v>25.696659959072399</v>
      </c>
      <c r="P1082" s="5" cm="1">
        <f t="array" ref="P1082">MAX(IF((OutputTable[GroupByKey]=OutputTable[[#This Row],[GroupByKey]]),(OutputTable[GroupByKey]=OutputTable[[#This Row],[GroupByKey]])*OutputTable[RecordedValue]))</f>
        <v>33.838759418460498</v>
      </c>
    </row>
    <row r="1083" spans="1:16" x14ac:dyDescent="0.25">
      <c r="A1083" t="s">
        <v>68</v>
      </c>
      <c r="B1083" t="s">
        <v>70</v>
      </c>
      <c r="C1083">
        <v>18</v>
      </c>
      <c r="D1083" t="s">
        <v>171</v>
      </c>
      <c r="E1083" t="s">
        <v>139</v>
      </c>
      <c r="F1083" t="s">
        <v>107</v>
      </c>
      <c r="G1083">
        <v>8.99719680057094</v>
      </c>
      <c r="H1083">
        <v>0</v>
      </c>
      <c r="I108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83" s="5" cm="1">
        <f t="array" ref="J1083">MAX(IF((ProjectInfoTable[ProjectName]=OutputTable[[#This Row],[ProjectName]]),(ProjectInfoTable[ProjectName]=OutputTable[[#This Row],[ProjectName]])*ProjectInfoTable[NumberOfReplications]))</f>
        <v>50</v>
      </c>
      <c r="K1083" s="5" cm="1">
        <f t="array" ref="K1083">IFERROR(AVERAGE(IF((OutputTable[GroupByKey]=OutputTable[[#This Row],[GroupByKey]]),(OutputTable[GroupByKey]=OutputTable[[#This Row],[GroupByKey]])*OutputTable[RecordedValue])),0)</f>
        <v>7.1431715332986858</v>
      </c>
      <c r="L1083" s="5" cm="1">
        <f t="array" ref="L1083">IFERROR(_xlfn.STDEV.S(IF((OutputTable[GroupByKey]=OutputTable[[#This Row],[GroupByKey]]),(OutputTable[GroupByKey]=OutputTable[[#This Row],[GroupByKey]])*OutputTable[RecordedValue])),0)</f>
        <v>1.6630080132730225</v>
      </c>
      <c r="M1083" s="5" cm="1">
        <f t="array" ref="M1083">MAX(IF((ProjectInfoTable[ProjectName]=OutputTable[[#This Row],[ProjectName]]),(ProjectInfoTable[ProjectName]=OutputTable[[#This Row],[ProjectName]])*ProjectInfoTable[ConfidenceInterval]))</f>
        <v>0.95</v>
      </c>
      <c r="N1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083" s="5" cm="1">
        <f t="array" ref="O1083">MIN(IF((OutputTable[GroupByKey]=OutputTable[[#This Row],[GroupByKey]]),(OutputTable[GroupByKey]=OutputTable[[#This Row],[GroupByKey]])*OutputTable[RecordedValue]))</f>
        <v>2.14775272896172</v>
      </c>
      <c r="P1083" s="5" cm="1">
        <f t="array" ref="P1083">MAX(IF((OutputTable[GroupByKey]=OutputTable[[#This Row],[GroupByKey]]),(OutputTable[GroupByKey]=OutputTable[[#This Row],[GroupByKey]])*OutputTable[RecordedValue]))</f>
        <v>10.273767747096599</v>
      </c>
    </row>
    <row r="1084" spans="1:16" x14ac:dyDescent="0.25">
      <c r="A1084" t="s">
        <v>68</v>
      </c>
      <c r="B1084" t="s">
        <v>70</v>
      </c>
      <c r="C1084">
        <v>18</v>
      </c>
      <c r="D1084" t="s">
        <v>172</v>
      </c>
      <c r="E1084" t="s">
        <v>164</v>
      </c>
      <c r="F1084" t="s">
        <v>107</v>
      </c>
      <c r="G1084">
        <v>298</v>
      </c>
      <c r="H1084">
        <v>0</v>
      </c>
      <c r="I108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84" s="5" cm="1">
        <f t="array" ref="J1084">MAX(IF((ProjectInfoTable[ProjectName]=OutputTable[[#This Row],[ProjectName]]),(ProjectInfoTable[ProjectName]=OutputTable[[#This Row],[ProjectName]])*ProjectInfoTable[NumberOfReplications]))</f>
        <v>50</v>
      </c>
      <c r="K1084" s="5" cm="1">
        <f t="array" ref="K1084">IFERROR(AVERAGE(IF((OutputTable[GroupByKey]=OutputTable[[#This Row],[GroupByKey]]),(OutputTable[GroupByKey]=OutputTable[[#This Row],[GroupByKey]])*OutputTable[RecordedValue])),0)</f>
        <v>299.54000000000002</v>
      </c>
      <c r="L1084" s="5" cm="1">
        <f t="array" ref="L1084">IFERROR(_xlfn.STDEV.S(IF((OutputTable[GroupByKey]=OutputTable[[#This Row],[GroupByKey]]),(OutputTable[GroupByKey]=OutputTable[[#This Row],[GroupByKey]])*OutputTable[RecordedValue])),0)</f>
        <v>4.8873430868908301</v>
      </c>
      <c r="M1084" s="5" cm="1">
        <f t="array" ref="M1084">MAX(IF((ProjectInfoTable[ProjectName]=OutputTable[[#This Row],[ProjectName]]),(ProjectInfoTable[ProjectName]=OutputTable[[#This Row],[ProjectName]])*ProjectInfoTable[ConfidenceInterval]))</f>
        <v>0.95</v>
      </c>
      <c r="N1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084" s="5" cm="1">
        <f t="array" ref="O1084">MIN(IF((OutputTable[GroupByKey]=OutputTable[[#This Row],[GroupByKey]]),(OutputTable[GroupByKey]=OutputTable[[#This Row],[GroupByKey]])*OutputTable[RecordedValue]))</f>
        <v>289</v>
      </c>
      <c r="P1084" s="5" cm="1">
        <f t="array" ref="P1084">MAX(IF((OutputTable[GroupByKey]=OutputTable[[#This Row],[GroupByKey]]),(OutputTable[GroupByKey]=OutputTable[[#This Row],[GroupByKey]])*OutputTable[RecordedValue]))</f>
        <v>313</v>
      </c>
    </row>
    <row r="1085" spans="1:16" x14ac:dyDescent="0.25">
      <c r="A1085" t="s">
        <v>68</v>
      </c>
      <c r="B1085" t="s">
        <v>70</v>
      </c>
      <c r="C1085">
        <v>18</v>
      </c>
      <c r="D1085" t="s">
        <v>173</v>
      </c>
      <c r="E1085" t="s">
        <v>166</v>
      </c>
      <c r="F1085" t="s">
        <v>107</v>
      </c>
      <c r="G1085">
        <v>0.750077866650808</v>
      </c>
      <c r="H1085">
        <v>0</v>
      </c>
      <c r="I108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85" s="5" cm="1">
        <f t="array" ref="J1085">MAX(IF((ProjectInfoTable[ProjectName]=OutputTable[[#This Row],[ProjectName]]),(ProjectInfoTable[ProjectName]=OutputTable[[#This Row],[ProjectName]])*ProjectInfoTable[NumberOfReplications]))</f>
        <v>50</v>
      </c>
      <c r="K1085" s="5" cm="1">
        <f t="array" ref="K1085">IFERROR(AVERAGE(IF((OutputTable[GroupByKey]=OutputTable[[#This Row],[GroupByKey]]),(OutputTable[GroupByKey]=OutputTable[[#This Row],[GroupByKey]])*OutputTable[RecordedValue])),0)</f>
        <v>0.80157856851948073</v>
      </c>
      <c r="L1085" s="5" cm="1">
        <f t="array" ref="L1085">IFERROR(_xlfn.STDEV.S(IF((OutputTable[GroupByKey]=OutputTable[[#This Row],[GroupByKey]]),(OutputTable[GroupByKey]=OutputTable[[#This Row],[GroupByKey]])*OutputTable[RecordedValue])),0)</f>
        <v>4.6194667035361667E-2</v>
      </c>
      <c r="M1085" s="5" cm="1">
        <f t="array" ref="M1085">MAX(IF((ProjectInfoTable[ProjectName]=OutputTable[[#This Row],[ProjectName]]),(ProjectInfoTable[ProjectName]=OutputTable[[#This Row],[ProjectName]])*ProjectInfoTable[ConfidenceInterval]))</f>
        <v>0.95</v>
      </c>
      <c r="N1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085" s="5" cm="1">
        <f t="array" ref="O1085">MIN(IF((OutputTable[GroupByKey]=OutputTable[[#This Row],[GroupByKey]]),(OutputTable[GroupByKey]=OutputTable[[#This Row],[GroupByKey]])*OutputTable[RecordedValue]))</f>
        <v>0.71461756258065101</v>
      </c>
      <c r="P1085" s="5" cm="1">
        <f t="array" ref="P1085">MAX(IF((OutputTable[GroupByKey]=OutputTable[[#This Row],[GroupByKey]]),(OutputTable[GroupByKey]=OutputTable[[#This Row],[GroupByKey]])*OutputTable[RecordedValue]))</f>
        <v>0.94034020197328605</v>
      </c>
    </row>
    <row r="1086" spans="1:16" x14ac:dyDescent="0.25">
      <c r="A1086" t="s">
        <v>68</v>
      </c>
      <c r="B1086" t="s">
        <v>70</v>
      </c>
      <c r="C1086">
        <v>18</v>
      </c>
      <c r="D1086" t="s">
        <v>174</v>
      </c>
      <c r="E1086" t="s">
        <v>142</v>
      </c>
      <c r="F1086" t="s">
        <v>107</v>
      </c>
      <c r="G1086">
        <v>0</v>
      </c>
      <c r="H1086">
        <v>0</v>
      </c>
      <c r="I108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86" s="5" cm="1">
        <f t="array" ref="J1086">MAX(IF((ProjectInfoTable[ProjectName]=OutputTable[[#This Row],[ProjectName]]),(ProjectInfoTable[ProjectName]=OutputTable[[#This Row],[ProjectName]])*ProjectInfoTable[NumberOfReplications]))</f>
        <v>50</v>
      </c>
      <c r="K1086" s="5" cm="1">
        <f t="array" ref="K1086">IFERROR(AVERAGE(IF((OutputTable[GroupByKey]=OutputTable[[#This Row],[GroupByKey]]),(OutputTable[GroupByKey]=OutputTable[[#This Row],[GroupByKey]])*OutputTable[RecordedValue])),0)</f>
        <v>0</v>
      </c>
      <c r="L1086" s="5" cm="1">
        <f t="array" ref="L1086">IFERROR(_xlfn.STDEV.S(IF((OutputTable[GroupByKey]=OutputTable[[#This Row],[GroupByKey]]),(OutputTable[GroupByKey]=OutputTable[[#This Row],[GroupByKey]])*OutputTable[RecordedValue])),0)</f>
        <v>0</v>
      </c>
      <c r="M1086" s="5" cm="1">
        <f t="array" ref="M1086">MAX(IF((ProjectInfoTable[ProjectName]=OutputTable[[#This Row],[ProjectName]]),(ProjectInfoTable[ProjectName]=OutputTable[[#This Row],[ProjectName]])*ProjectInfoTable[ConfidenceInterval]))</f>
        <v>0.95</v>
      </c>
      <c r="N1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6" s="5" cm="1">
        <f t="array" ref="O1086">MIN(IF((OutputTable[GroupByKey]=OutputTable[[#This Row],[GroupByKey]]),(OutputTable[GroupByKey]=OutputTable[[#This Row],[GroupByKey]])*OutputTable[RecordedValue]))</f>
        <v>0</v>
      </c>
      <c r="P1086" s="5" cm="1">
        <f t="array" ref="P1086">MAX(IF((OutputTable[GroupByKey]=OutputTable[[#This Row],[GroupByKey]]),(OutputTable[GroupByKey]=OutputTable[[#This Row],[GroupByKey]])*OutputTable[RecordedValue]))</f>
        <v>0</v>
      </c>
    </row>
    <row r="1087" spans="1:16" x14ac:dyDescent="0.25">
      <c r="A1087" t="s">
        <v>68</v>
      </c>
      <c r="B1087" t="s">
        <v>70</v>
      </c>
      <c r="C1087">
        <v>18</v>
      </c>
      <c r="D1087" t="s">
        <v>175</v>
      </c>
      <c r="E1087" t="s">
        <v>113</v>
      </c>
      <c r="F1087" t="s">
        <v>73</v>
      </c>
      <c r="G1087">
        <v>34.689321844275703</v>
      </c>
      <c r="H1087">
        <v>0</v>
      </c>
      <c r="I108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87" s="5" cm="1">
        <f t="array" ref="J1087">MAX(IF((ProjectInfoTable[ProjectName]=OutputTable[[#This Row],[ProjectName]]),(ProjectInfoTable[ProjectName]=OutputTable[[#This Row],[ProjectName]])*ProjectInfoTable[NumberOfReplications]))</f>
        <v>50</v>
      </c>
      <c r="K1087" s="5" cm="1">
        <f t="array" ref="K1087">IFERROR(AVERAGE(IF((OutputTable[GroupByKey]=OutputTable[[#This Row],[GroupByKey]]),(OutputTable[GroupByKey]=OutputTable[[#This Row],[GroupByKey]])*OutputTable[RecordedValue])),0)</f>
        <v>36.017962320863354</v>
      </c>
      <c r="L1087" s="5" cm="1">
        <f t="array" ref="L1087">IFERROR(_xlfn.STDEV.S(IF((OutputTable[GroupByKey]=OutputTable[[#This Row],[GroupByKey]]),(OutputTable[GroupByKey]=OutputTable[[#This Row],[GroupByKey]])*OutputTable[RecordedValue])),0)</f>
        <v>2.1447750669597334</v>
      </c>
      <c r="M1087" s="5" cm="1">
        <f t="array" ref="M1087">MAX(IF((ProjectInfoTable[ProjectName]=OutputTable[[#This Row],[ProjectName]]),(ProjectInfoTable[ProjectName]=OutputTable[[#This Row],[ProjectName]])*ProjectInfoTable[ConfidenceInterval]))</f>
        <v>0.95</v>
      </c>
      <c r="N1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087" s="5" cm="1">
        <f t="array" ref="O1087">MIN(IF((OutputTable[GroupByKey]=OutputTable[[#This Row],[GroupByKey]]),(OutputTable[GroupByKey]=OutputTable[[#This Row],[GroupByKey]])*OutputTable[RecordedValue]))</f>
        <v>31.355296128801101</v>
      </c>
      <c r="P1087" s="5" cm="1">
        <f t="array" ref="P1087">MAX(IF((OutputTable[GroupByKey]=OutputTable[[#This Row],[GroupByKey]]),(OutputTable[GroupByKey]=OutputTable[[#This Row],[GroupByKey]])*OutputTable[RecordedValue]))</f>
        <v>42.047742044042501</v>
      </c>
    </row>
    <row r="1088" spans="1:16" x14ac:dyDescent="0.25">
      <c r="A1088" t="s">
        <v>68</v>
      </c>
      <c r="B1088" t="s">
        <v>70</v>
      </c>
      <c r="C1088">
        <v>18</v>
      </c>
      <c r="D1088" t="s">
        <v>176</v>
      </c>
      <c r="E1088" t="s">
        <v>115</v>
      </c>
      <c r="F1088" t="s">
        <v>73</v>
      </c>
      <c r="G1088">
        <v>1040.67965532827</v>
      </c>
      <c r="H1088">
        <v>0</v>
      </c>
      <c r="I108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88" s="5" cm="1">
        <f t="array" ref="J1088">MAX(IF((ProjectInfoTable[ProjectName]=OutputTable[[#This Row],[ProjectName]]),(ProjectInfoTable[ProjectName]=OutputTable[[#This Row],[ProjectName]])*ProjectInfoTable[NumberOfReplications]))</f>
        <v>50</v>
      </c>
      <c r="K1088" s="5" cm="1">
        <f t="array" ref="K1088">IFERROR(AVERAGE(IF((OutputTable[GroupByKey]=OutputTable[[#This Row],[GroupByKey]]),(OutputTable[GroupByKey]=OutputTable[[#This Row],[GroupByKey]])*OutputTable[RecordedValue])),0)</f>
        <v>1080.5388696259006</v>
      </c>
      <c r="L1088" s="5" cm="1">
        <f t="array" ref="L1088">IFERROR(_xlfn.STDEV.S(IF((OutputTable[GroupByKey]=OutputTable[[#This Row],[GroupByKey]]),(OutputTable[GroupByKey]=OutputTable[[#This Row],[GroupByKey]])*OutputTable[RecordedValue])),0)</f>
        <v>64.343252008792561</v>
      </c>
      <c r="M1088" s="5" cm="1">
        <f t="array" ref="M1088">MAX(IF((ProjectInfoTable[ProjectName]=OutputTable[[#This Row],[ProjectName]]),(ProjectInfoTable[ProjectName]=OutputTable[[#This Row],[ProjectName]])*ProjectInfoTable[ConfidenceInterval]))</f>
        <v>0.95</v>
      </c>
      <c r="N1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088" s="5" cm="1">
        <f t="array" ref="O1088">MIN(IF((OutputTable[GroupByKey]=OutputTable[[#This Row],[GroupByKey]]),(OutputTable[GroupByKey]=OutputTable[[#This Row],[GroupByKey]])*OutputTable[RecordedValue]))</f>
        <v>940.65888386403196</v>
      </c>
      <c r="P1088" s="5" cm="1">
        <f t="array" ref="P1088">MAX(IF((OutputTable[GroupByKey]=OutputTable[[#This Row],[GroupByKey]]),(OutputTable[GroupByKey]=OutputTable[[#This Row],[GroupByKey]])*OutputTable[RecordedValue]))</f>
        <v>1261.4322613212801</v>
      </c>
    </row>
    <row r="1089" spans="1:16" x14ac:dyDescent="0.25">
      <c r="A1089" t="s">
        <v>68</v>
      </c>
      <c r="B1089" t="s">
        <v>70</v>
      </c>
      <c r="C1089">
        <v>18</v>
      </c>
      <c r="D1089" t="s">
        <v>177</v>
      </c>
      <c r="E1089" t="s">
        <v>117</v>
      </c>
      <c r="F1089" t="s">
        <v>73</v>
      </c>
      <c r="G1089">
        <v>0</v>
      </c>
      <c r="H1089">
        <v>0</v>
      </c>
      <c r="I108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89" s="5" cm="1">
        <f t="array" ref="J1089">MAX(IF((ProjectInfoTable[ProjectName]=OutputTable[[#This Row],[ProjectName]]),(ProjectInfoTable[ProjectName]=OutputTable[[#This Row],[ProjectName]])*ProjectInfoTable[NumberOfReplications]))</f>
        <v>50</v>
      </c>
      <c r="K1089" s="5" cm="1">
        <f t="array" ref="K1089">IFERROR(AVERAGE(IF((OutputTable[GroupByKey]=OutputTable[[#This Row],[GroupByKey]]),(OutputTable[GroupByKey]=OutputTable[[#This Row],[GroupByKey]])*OutputTable[RecordedValue])),0)</f>
        <v>0</v>
      </c>
      <c r="L1089" s="5" cm="1">
        <f t="array" ref="L1089">IFERROR(_xlfn.STDEV.S(IF((OutputTable[GroupByKey]=OutputTable[[#This Row],[GroupByKey]]),(OutputTable[GroupByKey]=OutputTable[[#This Row],[GroupByKey]])*OutputTable[RecordedValue])),0)</f>
        <v>0</v>
      </c>
      <c r="M1089" s="5" cm="1">
        <f t="array" ref="M1089">MAX(IF((ProjectInfoTable[ProjectName]=OutputTable[[#This Row],[ProjectName]]),(ProjectInfoTable[ProjectName]=OutputTable[[#This Row],[ProjectName]])*ProjectInfoTable[ConfidenceInterval]))</f>
        <v>0.95</v>
      </c>
      <c r="N1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9" s="5" cm="1">
        <f t="array" ref="O1089">MIN(IF((OutputTable[GroupByKey]=OutputTable[[#This Row],[GroupByKey]]),(OutputTable[GroupByKey]=OutputTable[[#This Row],[GroupByKey]])*OutputTable[RecordedValue]))</f>
        <v>0</v>
      </c>
      <c r="P1089" s="5" cm="1">
        <f t="array" ref="P1089">MAX(IF((OutputTable[GroupByKey]=OutputTable[[#This Row],[GroupByKey]]),(OutputTable[GroupByKey]=OutputTable[[#This Row],[GroupByKey]])*OutputTable[RecordedValue]))</f>
        <v>0</v>
      </c>
    </row>
    <row r="1090" spans="1:16" x14ac:dyDescent="0.25">
      <c r="A1090" t="s">
        <v>68</v>
      </c>
      <c r="B1090" t="s">
        <v>70</v>
      </c>
      <c r="C1090">
        <v>18</v>
      </c>
      <c r="D1090" t="s">
        <v>178</v>
      </c>
      <c r="E1090" t="s">
        <v>119</v>
      </c>
      <c r="F1090" t="s">
        <v>73</v>
      </c>
      <c r="G1090">
        <v>525.43536304256895</v>
      </c>
      <c r="H1090">
        <v>0</v>
      </c>
      <c r="I109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090" s="5" cm="1">
        <f t="array" ref="J1090">MAX(IF((ProjectInfoTable[ProjectName]=OutputTable[[#This Row],[ProjectName]]),(ProjectInfoTable[ProjectName]=OutputTable[[#This Row],[ProjectName]])*ProjectInfoTable[NumberOfReplications]))</f>
        <v>50</v>
      </c>
      <c r="K1090" s="5" cm="1">
        <f t="array" ref="K1090">IFERROR(AVERAGE(IF((OutputTable[GroupByKey]=OutputTable[[#This Row],[GroupByKey]]),(OutputTable[GroupByKey]=OutputTable[[#This Row],[GroupByKey]])*OutputTable[RecordedValue])),0)</f>
        <v>647.33233797243315</v>
      </c>
      <c r="L1090" s="5" cm="1">
        <f t="array" ref="L1090">IFERROR(_xlfn.STDEV.S(IF((OutputTable[GroupByKey]=OutputTable[[#This Row],[GroupByKey]]),(OutputTable[GroupByKey]=OutputTable[[#This Row],[GroupByKey]])*OutputTable[RecordedValue])),0)</f>
        <v>612.63054444116835</v>
      </c>
      <c r="M1090" s="5" cm="1">
        <f t="array" ref="M1090">MAX(IF((ProjectInfoTable[ProjectName]=OutputTable[[#This Row],[ProjectName]]),(ProjectInfoTable[ProjectName]=OutputTable[[#This Row],[ProjectName]])*ProjectInfoTable[ConfidenceInterval]))</f>
        <v>0.95</v>
      </c>
      <c r="N1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090" s="5" cm="1">
        <f t="array" ref="O1090">MIN(IF((OutputTable[GroupByKey]=OutputTable[[#This Row],[GroupByKey]]),(OutputTable[GroupByKey]=OutputTable[[#This Row],[GroupByKey]])*OutputTable[RecordedValue]))</f>
        <v>135.75868551570699</v>
      </c>
      <c r="P1090" s="5" cm="1">
        <f t="array" ref="P1090">MAX(IF((OutputTable[GroupByKey]=OutputTable[[#This Row],[GroupByKey]]),(OutputTable[GroupByKey]=OutputTable[[#This Row],[GroupByKey]])*OutputTable[RecordedValue]))</f>
        <v>3953.48057040094</v>
      </c>
    </row>
    <row r="1091" spans="1:16" x14ac:dyDescent="0.25">
      <c r="A1091" t="s">
        <v>68</v>
      </c>
      <c r="B1091" t="s">
        <v>70</v>
      </c>
      <c r="C1091">
        <v>18</v>
      </c>
      <c r="D1091" t="s">
        <v>179</v>
      </c>
      <c r="E1091" t="s">
        <v>121</v>
      </c>
      <c r="F1091" t="s">
        <v>73</v>
      </c>
      <c r="G1091">
        <v>140</v>
      </c>
      <c r="H1091">
        <v>0</v>
      </c>
      <c r="I109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91" s="5" cm="1">
        <f t="array" ref="J1091">MAX(IF((ProjectInfoTable[ProjectName]=OutputTable[[#This Row],[ProjectName]]),(ProjectInfoTable[ProjectName]=OutputTable[[#This Row],[ProjectName]])*ProjectInfoTable[NumberOfReplications]))</f>
        <v>50</v>
      </c>
      <c r="K1091" s="5" cm="1">
        <f t="array" ref="K1091">IFERROR(AVERAGE(IF((OutputTable[GroupByKey]=OutputTable[[#This Row],[GroupByKey]]),(OutputTable[GroupByKey]=OutputTable[[#This Row],[GroupByKey]])*OutputTable[RecordedValue])),0)</f>
        <v>139.02000000000001</v>
      </c>
      <c r="L1091" s="5" cm="1">
        <f t="array" ref="L1091">IFERROR(_xlfn.STDEV.S(IF((OutputTable[GroupByKey]=OutputTable[[#This Row],[GroupByKey]]),(OutputTable[GroupByKey]=OutputTable[[#This Row],[GroupByKey]])*OutputTable[RecordedValue])),0)</f>
        <v>2.0651629376840162</v>
      </c>
      <c r="M1091" s="5" cm="1">
        <f t="array" ref="M1091">MAX(IF((ProjectInfoTable[ProjectName]=OutputTable[[#This Row],[ProjectName]]),(ProjectInfoTable[ProjectName]=OutputTable[[#This Row],[ProjectName]])*ProjectInfoTable[ConfidenceInterval]))</f>
        <v>0.95</v>
      </c>
      <c r="N1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091" s="5" cm="1">
        <f t="array" ref="O1091">MIN(IF((OutputTable[GroupByKey]=OutputTable[[#This Row],[GroupByKey]]),(OutputTable[GroupByKey]=OutputTable[[#This Row],[GroupByKey]])*OutputTable[RecordedValue]))</f>
        <v>133</v>
      </c>
      <c r="P1091" s="5" cm="1">
        <f t="array" ref="P1091">MAX(IF((OutputTable[GroupByKey]=OutputTable[[#This Row],[GroupByKey]]),(OutputTable[GroupByKey]=OutputTable[[#This Row],[GroupByKey]])*OutputTable[RecordedValue]))</f>
        <v>142</v>
      </c>
    </row>
    <row r="1092" spans="1:16" x14ac:dyDescent="0.25">
      <c r="A1092" t="s">
        <v>68</v>
      </c>
      <c r="B1092" t="s">
        <v>70</v>
      </c>
      <c r="C1092">
        <v>18</v>
      </c>
      <c r="D1092" t="s">
        <v>180</v>
      </c>
      <c r="E1092" t="s">
        <v>123</v>
      </c>
      <c r="F1092" t="s">
        <v>73</v>
      </c>
      <c r="G1092">
        <v>140</v>
      </c>
      <c r="H1092">
        <v>0</v>
      </c>
      <c r="I109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92" s="5" cm="1">
        <f t="array" ref="J1092">MAX(IF((ProjectInfoTable[ProjectName]=OutputTable[[#This Row],[ProjectName]]),(ProjectInfoTable[ProjectName]=OutputTable[[#This Row],[ProjectName]])*ProjectInfoTable[NumberOfReplications]))</f>
        <v>50</v>
      </c>
      <c r="K1092" s="5" cm="1">
        <f t="array" ref="K1092">IFERROR(AVERAGE(IF((OutputTable[GroupByKey]=OutputTable[[#This Row],[GroupByKey]]),(OutputTable[GroupByKey]=OutputTable[[#This Row],[GroupByKey]])*OutputTable[RecordedValue])),0)</f>
        <v>137.02000000000001</v>
      </c>
      <c r="L1092" s="5" cm="1">
        <f t="array" ref="L1092">IFERROR(_xlfn.STDEV.S(IF((OutputTable[GroupByKey]=OutputTable[[#This Row],[GroupByKey]]),(OutputTable[GroupByKey]=OutputTable[[#This Row],[GroupByKey]])*OutputTable[RecordedValue])),0)</f>
        <v>2.4618725244274162</v>
      </c>
      <c r="M1092" s="5" cm="1">
        <f t="array" ref="M1092">MAX(IF((ProjectInfoTable[ProjectName]=OutputTable[[#This Row],[ProjectName]]),(ProjectInfoTable[ProjectName]=OutputTable[[#This Row],[ProjectName]])*ProjectInfoTable[ConfidenceInterval]))</f>
        <v>0.95</v>
      </c>
      <c r="N1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092" s="5" cm="1">
        <f t="array" ref="O1092">MIN(IF((OutputTable[GroupByKey]=OutputTable[[#This Row],[GroupByKey]]),(OutputTable[GroupByKey]=OutputTable[[#This Row],[GroupByKey]])*OutputTable[RecordedValue]))</f>
        <v>130</v>
      </c>
      <c r="P1092" s="5" cm="1">
        <f t="array" ref="P1092">MAX(IF((OutputTable[GroupByKey]=OutputTable[[#This Row],[GroupByKey]]),(OutputTable[GroupByKey]=OutputTable[[#This Row],[GroupByKey]])*OutputTable[RecordedValue]))</f>
        <v>141</v>
      </c>
    </row>
    <row r="1093" spans="1:16" x14ac:dyDescent="0.25">
      <c r="A1093" t="s">
        <v>68</v>
      </c>
      <c r="B1093" t="s">
        <v>70</v>
      </c>
      <c r="C1093">
        <v>18</v>
      </c>
      <c r="D1093" t="s">
        <v>181</v>
      </c>
      <c r="E1093" t="s">
        <v>125</v>
      </c>
      <c r="F1093" t="s">
        <v>73</v>
      </c>
      <c r="G1093">
        <v>34.689321844275703</v>
      </c>
      <c r="H1093">
        <v>0</v>
      </c>
      <c r="I109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93" s="5" cm="1">
        <f t="array" ref="J1093">MAX(IF((ProjectInfoTable[ProjectName]=OutputTable[[#This Row],[ProjectName]]),(ProjectInfoTable[ProjectName]=OutputTable[[#This Row],[ProjectName]])*ProjectInfoTable[NumberOfReplications]))</f>
        <v>50</v>
      </c>
      <c r="K1093" s="5" cm="1">
        <f t="array" ref="K1093">IFERROR(AVERAGE(IF((OutputTable[GroupByKey]=OutputTable[[#This Row],[GroupByKey]]),(OutputTable[GroupByKey]=OutputTable[[#This Row],[GroupByKey]])*OutputTable[RecordedValue])),0)</f>
        <v>36.017962320863354</v>
      </c>
      <c r="L1093" s="5" cm="1">
        <f t="array" ref="L1093">IFERROR(_xlfn.STDEV.S(IF((OutputTable[GroupByKey]=OutputTable[[#This Row],[GroupByKey]]),(OutputTable[GroupByKey]=OutputTable[[#This Row],[GroupByKey]])*OutputTable[RecordedValue])),0)</f>
        <v>2.1447750669597334</v>
      </c>
      <c r="M1093" s="5" cm="1">
        <f t="array" ref="M1093">MAX(IF((ProjectInfoTable[ProjectName]=OutputTable[[#This Row],[ProjectName]]),(ProjectInfoTable[ProjectName]=OutputTable[[#This Row],[ProjectName]])*ProjectInfoTable[ConfidenceInterval]))</f>
        <v>0.95</v>
      </c>
      <c r="N1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093" s="5" cm="1">
        <f t="array" ref="O1093">MIN(IF((OutputTable[GroupByKey]=OutputTable[[#This Row],[GroupByKey]]),(OutputTable[GroupByKey]=OutputTable[[#This Row],[GroupByKey]])*OutputTable[RecordedValue]))</f>
        <v>31.355296128801101</v>
      </c>
      <c r="P1093" s="5" cm="1">
        <f t="array" ref="P1093">MAX(IF((OutputTable[GroupByKey]=OutputTable[[#This Row],[GroupByKey]]),(OutputTable[GroupByKey]=OutputTable[[#This Row],[GroupByKey]])*OutputTable[RecordedValue]))</f>
        <v>42.047742044042501</v>
      </c>
    </row>
    <row r="1094" spans="1:16" x14ac:dyDescent="0.25">
      <c r="A1094" t="s">
        <v>68</v>
      </c>
      <c r="B1094" t="s">
        <v>70</v>
      </c>
      <c r="C1094">
        <v>18</v>
      </c>
      <c r="D1094" t="s">
        <v>182</v>
      </c>
      <c r="E1094" t="s">
        <v>127</v>
      </c>
      <c r="F1094" t="s">
        <v>73</v>
      </c>
      <c r="G1094">
        <v>1566.1150183708401</v>
      </c>
      <c r="H1094">
        <v>0</v>
      </c>
      <c r="I109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94" s="5" cm="1">
        <f t="array" ref="J1094">MAX(IF((ProjectInfoTable[ProjectName]=OutputTable[[#This Row],[ProjectName]]),(ProjectInfoTable[ProjectName]=OutputTable[[#This Row],[ProjectName]])*ProjectInfoTable[NumberOfReplications]))</f>
        <v>50</v>
      </c>
      <c r="K1094" s="5" cm="1">
        <f t="array" ref="K1094">IFERROR(AVERAGE(IF((OutputTable[GroupByKey]=OutputTable[[#This Row],[GroupByKey]]),(OutputTable[GroupByKey]=OutputTable[[#This Row],[GroupByKey]])*OutputTable[RecordedValue])),0)</f>
        <v>1727.8712075983335</v>
      </c>
      <c r="L1094" s="5" cm="1">
        <f t="array" ref="L1094">IFERROR(_xlfn.STDEV.S(IF((OutputTable[GroupByKey]=OutputTable[[#This Row],[GroupByKey]]),(OutputTable[GroupByKey]=OutputTable[[#This Row],[GroupByKey]])*OutputTable[RecordedValue])),0)</f>
        <v>660.11760417939672</v>
      </c>
      <c r="M1094" s="5" cm="1">
        <f t="array" ref="M1094">MAX(IF((ProjectInfoTable[ProjectName]=OutputTable[[#This Row],[ProjectName]]),(ProjectInfoTable[ProjectName]=OutputTable[[#This Row],[ProjectName]])*ProjectInfoTable[ConfidenceInterval]))</f>
        <v>0.95</v>
      </c>
      <c r="N1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094" s="5" cm="1">
        <f t="array" ref="O1094">MIN(IF((OutputTable[GroupByKey]=OutputTable[[#This Row],[GroupByKey]]),(OutputTable[GroupByKey]=OutputTable[[#This Row],[GroupByKey]])*OutputTable[RecordedValue]))</f>
        <v>1102.70221979086</v>
      </c>
      <c r="P1094" s="5" cm="1">
        <f t="array" ref="P1094">MAX(IF((OutputTable[GroupByKey]=OutputTable[[#This Row],[GroupByKey]]),(OutputTable[GroupByKey]=OutputTable[[#This Row],[GroupByKey]])*OutputTable[RecordedValue]))</f>
        <v>5214.9128317222203</v>
      </c>
    </row>
    <row r="1095" spans="1:16" x14ac:dyDescent="0.25">
      <c r="A1095" t="s">
        <v>68</v>
      </c>
      <c r="B1095" t="s">
        <v>70</v>
      </c>
      <c r="C1095">
        <v>18</v>
      </c>
      <c r="D1095" t="s">
        <v>183</v>
      </c>
      <c r="E1095" t="s">
        <v>137</v>
      </c>
      <c r="F1095" t="s">
        <v>107</v>
      </c>
      <c r="G1095">
        <v>17.344660922137798</v>
      </c>
      <c r="H1095">
        <v>0</v>
      </c>
      <c r="I109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95" s="5" cm="1">
        <f t="array" ref="J1095">MAX(IF((ProjectInfoTable[ProjectName]=OutputTable[[#This Row],[ProjectName]]),(ProjectInfoTable[ProjectName]=OutputTable[[#This Row],[ProjectName]])*ProjectInfoTable[NumberOfReplications]))</f>
        <v>50</v>
      </c>
      <c r="K1095" s="5" cm="1">
        <f t="array" ref="K1095">IFERROR(AVERAGE(IF((OutputTable[GroupByKey]=OutputTable[[#This Row],[GroupByKey]]),(OutputTable[GroupByKey]=OutputTable[[#This Row],[GroupByKey]])*OutputTable[RecordedValue])),0)</f>
        <v>18.008981160431681</v>
      </c>
      <c r="L1095" s="5" cm="1">
        <f t="array" ref="L1095">IFERROR(_xlfn.STDEV.S(IF((OutputTable[GroupByKey]=OutputTable[[#This Row],[GroupByKey]]),(OutputTable[GroupByKey]=OutputTable[[#This Row],[GroupByKey]])*OutputTable[RecordedValue])),0)</f>
        <v>1.0723875334798758</v>
      </c>
      <c r="M1095" s="5" cm="1">
        <f t="array" ref="M1095">MAX(IF((ProjectInfoTable[ProjectName]=OutputTable[[#This Row],[ProjectName]]),(ProjectInfoTable[ProjectName]=OutputTable[[#This Row],[ProjectName]])*ProjectInfoTable[ConfidenceInterval]))</f>
        <v>0.95</v>
      </c>
      <c r="N1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095" s="5" cm="1">
        <f t="array" ref="O1095">MIN(IF((OutputTable[GroupByKey]=OutputTable[[#This Row],[GroupByKey]]),(OutputTable[GroupByKey]=OutputTable[[#This Row],[GroupByKey]])*OutputTable[RecordedValue]))</f>
        <v>15.677648064400501</v>
      </c>
      <c r="P1095" s="5" cm="1">
        <f t="array" ref="P1095">MAX(IF((OutputTable[GroupByKey]=OutputTable[[#This Row],[GroupByKey]]),(OutputTable[GroupByKey]=OutputTable[[#This Row],[GroupByKey]])*OutputTable[RecordedValue]))</f>
        <v>21.0238710220213</v>
      </c>
    </row>
    <row r="1096" spans="1:16" x14ac:dyDescent="0.25">
      <c r="A1096" t="s">
        <v>68</v>
      </c>
      <c r="B1096" t="s">
        <v>70</v>
      </c>
      <c r="C1096">
        <v>18</v>
      </c>
      <c r="D1096" t="s">
        <v>184</v>
      </c>
      <c r="E1096" t="s">
        <v>139</v>
      </c>
      <c r="F1096" t="s">
        <v>107</v>
      </c>
      <c r="G1096">
        <v>6.6553390778621502</v>
      </c>
      <c r="H1096">
        <v>0</v>
      </c>
      <c r="I109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96" s="5" cm="1">
        <f t="array" ref="J1096">MAX(IF((ProjectInfoTable[ProjectName]=OutputTable[[#This Row],[ProjectName]]),(ProjectInfoTable[ProjectName]=OutputTable[[#This Row],[ProjectName]])*ProjectInfoTable[NumberOfReplications]))</f>
        <v>50</v>
      </c>
      <c r="K1096" s="5" cm="1">
        <f t="array" ref="K1096">IFERROR(AVERAGE(IF((OutputTable[GroupByKey]=OutputTable[[#This Row],[GroupByKey]]),(OutputTable[GroupByKey]=OutputTable[[#This Row],[GroupByKey]])*OutputTable[RecordedValue])),0)</f>
        <v>5.873369725047966</v>
      </c>
      <c r="L1096" s="5" cm="1">
        <f t="array" ref="L1096">IFERROR(_xlfn.STDEV.S(IF((OutputTable[GroupByKey]=OutputTable[[#This Row],[GroupByKey]]),(OutputTable[GroupByKey]=OutputTable[[#This Row],[GroupByKey]])*OutputTable[RecordedValue])),0)</f>
        <v>1.0900756873751687</v>
      </c>
      <c r="M1096" s="5" cm="1">
        <f t="array" ref="M1096">MAX(IF((ProjectInfoTable[ProjectName]=OutputTable[[#This Row],[ProjectName]]),(ProjectInfoTable[ProjectName]=OutputTable[[#This Row],[ProjectName]])*ProjectInfoTable[ConfidenceInterval]))</f>
        <v>0.95</v>
      </c>
      <c r="N1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096" s="5" cm="1">
        <f t="array" ref="O1096">MIN(IF((OutputTable[GroupByKey]=OutputTable[[#This Row],[GroupByKey]]),(OutputTable[GroupByKey]=OutputTable[[#This Row],[GroupByKey]])*OutputTable[RecordedValue]))</f>
        <v>2.9626411254009901</v>
      </c>
      <c r="P1096" s="5" cm="1">
        <f t="array" ref="P1096">MAX(IF((OutputTable[GroupByKey]=OutputTable[[#This Row],[GroupByKey]]),(OutputTable[GroupByKey]=OutputTable[[#This Row],[GroupByKey]])*OutputTable[RecordedValue]))</f>
        <v>8.2927796417684707</v>
      </c>
    </row>
    <row r="1097" spans="1:16" x14ac:dyDescent="0.25">
      <c r="A1097" t="s">
        <v>68</v>
      </c>
      <c r="B1097" t="s">
        <v>70</v>
      </c>
      <c r="C1097">
        <v>18</v>
      </c>
      <c r="D1097" t="s">
        <v>185</v>
      </c>
      <c r="E1097" t="s">
        <v>164</v>
      </c>
      <c r="F1097" t="s">
        <v>107</v>
      </c>
      <c r="G1097">
        <v>140</v>
      </c>
      <c r="H1097">
        <v>0</v>
      </c>
      <c r="I109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97" s="5" cm="1">
        <f t="array" ref="J1097">MAX(IF((ProjectInfoTable[ProjectName]=OutputTable[[#This Row],[ProjectName]]),(ProjectInfoTable[ProjectName]=OutputTable[[#This Row],[ProjectName]])*ProjectInfoTable[NumberOfReplications]))</f>
        <v>50</v>
      </c>
      <c r="K1097" s="5" cm="1">
        <f t="array" ref="K1097">IFERROR(AVERAGE(IF((OutputTable[GroupByKey]=OutputTable[[#This Row],[GroupByKey]]),(OutputTable[GroupByKey]=OutputTable[[#This Row],[GroupByKey]])*OutputTable[RecordedValue])),0)</f>
        <v>138.38</v>
      </c>
      <c r="L1097" s="5" cm="1">
        <f t="array" ref="L1097">IFERROR(_xlfn.STDEV.S(IF((OutputTable[GroupByKey]=OutputTable[[#This Row],[GroupByKey]]),(OutputTable[GroupByKey]=OutputTable[[#This Row],[GroupByKey]])*OutputTable[RecordedValue])),0)</f>
        <v>2.2667967149567629</v>
      </c>
      <c r="M1097" s="5" cm="1">
        <f t="array" ref="M1097">MAX(IF((ProjectInfoTable[ProjectName]=OutputTable[[#This Row],[ProjectName]]),(ProjectInfoTable[ProjectName]=OutputTable[[#This Row],[ProjectName]])*ProjectInfoTable[ConfidenceInterval]))</f>
        <v>0.95</v>
      </c>
      <c r="N1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097" s="5" cm="1">
        <f t="array" ref="O1097">MIN(IF((OutputTable[GroupByKey]=OutputTable[[#This Row],[GroupByKey]]),(OutputTable[GroupByKey]=OutputTable[[#This Row],[GroupByKey]])*OutputTable[RecordedValue]))</f>
        <v>132</v>
      </c>
      <c r="P1097" s="5" cm="1">
        <f t="array" ref="P1097">MAX(IF((OutputTable[GroupByKey]=OutputTable[[#This Row],[GroupByKey]]),(OutputTable[GroupByKey]=OutputTable[[#This Row],[GroupByKey]])*OutputTable[RecordedValue]))</f>
        <v>142</v>
      </c>
    </row>
    <row r="1098" spans="1:16" x14ac:dyDescent="0.25">
      <c r="A1098" t="s">
        <v>68</v>
      </c>
      <c r="B1098" t="s">
        <v>70</v>
      </c>
      <c r="C1098">
        <v>18</v>
      </c>
      <c r="D1098" t="s">
        <v>186</v>
      </c>
      <c r="E1098" t="s">
        <v>166</v>
      </c>
      <c r="F1098" t="s">
        <v>107</v>
      </c>
      <c r="G1098">
        <v>0.722694205089077</v>
      </c>
      <c r="H1098">
        <v>0</v>
      </c>
      <c r="I109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98" s="5" cm="1">
        <f t="array" ref="J1098">MAX(IF((ProjectInfoTable[ProjectName]=OutputTable[[#This Row],[ProjectName]]),(ProjectInfoTable[ProjectName]=OutputTable[[#This Row],[ProjectName]])*ProjectInfoTable[NumberOfReplications]))</f>
        <v>50</v>
      </c>
      <c r="K1098" s="5" cm="1">
        <f t="array" ref="K1098">IFERROR(AVERAGE(IF((OutputTable[GroupByKey]=OutputTable[[#This Row],[GroupByKey]]),(OutputTable[GroupByKey]=OutputTable[[#This Row],[GroupByKey]])*OutputTable[RecordedValue])),0)</f>
        <v>0.75527626145633475</v>
      </c>
      <c r="L1098" s="5" cm="1">
        <f t="array" ref="L1098">IFERROR(_xlfn.STDEV.S(IF((OutputTable[GroupByKey]=OutputTable[[#This Row],[GroupByKey]]),(OutputTable[GroupByKey]=OutputTable[[#This Row],[GroupByKey]])*OutputTable[RecordedValue])),0)</f>
        <v>4.541982030729913E-2</v>
      </c>
      <c r="M1098" s="5" cm="1">
        <f t="array" ref="M1098">MAX(IF((ProjectInfoTable[ProjectName]=OutputTable[[#This Row],[ProjectName]]),(ProjectInfoTable[ProjectName]=OutputTable[[#This Row],[ProjectName]])*ProjectInfoTable[ConfidenceInterval]))</f>
        <v>0.95</v>
      </c>
      <c r="N1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098" s="5" cm="1">
        <f t="array" ref="O1098">MIN(IF((OutputTable[GroupByKey]=OutputTable[[#This Row],[GroupByKey]]),(OutputTable[GroupByKey]=OutputTable[[#This Row],[GroupByKey]])*OutputTable[RecordedValue]))</f>
        <v>0.65446751492631405</v>
      </c>
      <c r="P1098" s="5" cm="1">
        <f t="array" ref="P1098">MAX(IF((OutputTable[GroupByKey]=OutputTable[[#This Row],[GroupByKey]]),(OutputTable[GroupByKey]=OutputTable[[#This Row],[GroupByKey]])*OutputTable[RecordedValue]))</f>
        <v>0.87655661977495902</v>
      </c>
    </row>
    <row r="1099" spans="1:16" x14ac:dyDescent="0.25">
      <c r="A1099" t="s">
        <v>68</v>
      </c>
      <c r="B1099" t="s">
        <v>70</v>
      </c>
      <c r="C1099">
        <v>18</v>
      </c>
      <c r="D1099" t="s">
        <v>187</v>
      </c>
      <c r="E1099" t="s">
        <v>142</v>
      </c>
      <c r="F1099" t="s">
        <v>107</v>
      </c>
      <c r="G1099">
        <v>0</v>
      </c>
      <c r="H1099">
        <v>0</v>
      </c>
      <c r="I109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99" s="5" cm="1">
        <f t="array" ref="J1099">MAX(IF((ProjectInfoTable[ProjectName]=OutputTable[[#This Row],[ProjectName]]),(ProjectInfoTable[ProjectName]=OutputTable[[#This Row],[ProjectName]])*ProjectInfoTable[NumberOfReplications]))</f>
        <v>50</v>
      </c>
      <c r="K1099" s="5" cm="1">
        <f t="array" ref="K1099">IFERROR(AVERAGE(IF((OutputTable[GroupByKey]=OutputTable[[#This Row],[GroupByKey]]),(OutputTable[GroupByKey]=OutputTable[[#This Row],[GroupByKey]])*OutputTable[RecordedValue])),0)</f>
        <v>0</v>
      </c>
      <c r="L1099" s="5" cm="1">
        <f t="array" ref="L1099">IFERROR(_xlfn.STDEV.S(IF((OutputTable[GroupByKey]=OutputTable[[#This Row],[GroupByKey]]),(OutputTable[GroupByKey]=OutputTable[[#This Row],[GroupByKey]])*OutputTable[RecordedValue])),0)</f>
        <v>0</v>
      </c>
      <c r="M1099" s="5" cm="1">
        <f t="array" ref="M1099">MAX(IF((ProjectInfoTable[ProjectName]=OutputTable[[#This Row],[ProjectName]]),(ProjectInfoTable[ProjectName]=OutputTable[[#This Row],[ProjectName]])*ProjectInfoTable[ConfidenceInterval]))</f>
        <v>0.95</v>
      </c>
      <c r="N1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9" s="5" cm="1">
        <f t="array" ref="O1099">MIN(IF((OutputTable[GroupByKey]=OutputTable[[#This Row],[GroupByKey]]),(OutputTable[GroupByKey]=OutputTable[[#This Row],[GroupByKey]])*OutputTable[RecordedValue]))</f>
        <v>0</v>
      </c>
      <c r="P1099" s="5" cm="1">
        <f t="array" ref="P1099">MAX(IF((OutputTable[GroupByKey]=OutputTable[[#This Row],[GroupByKey]]),(OutputTable[GroupByKey]=OutputTable[[#This Row],[GroupByKey]])*OutputTable[RecordedValue]))</f>
        <v>0</v>
      </c>
    </row>
    <row r="1100" spans="1:16" x14ac:dyDescent="0.25">
      <c r="A1100" t="s">
        <v>68</v>
      </c>
      <c r="B1100" t="s">
        <v>70</v>
      </c>
      <c r="C1100">
        <v>19</v>
      </c>
      <c r="D1100" t="s">
        <v>112</v>
      </c>
      <c r="E1100" t="s">
        <v>113</v>
      </c>
      <c r="F1100" t="s">
        <v>73</v>
      </c>
      <c r="G1100">
        <v>1.1494059988774901</v>
      </c>
      <c r="H1100">
        <v>0</v>
      </c>
      <c r="I110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00" s="5" cm="1">
        <f t="array" ref="J1100">MAX(IF((ProjectInfoTable[ProjectName]=OutputTable[[#This Row],[ProjectName]]),(ProjectInfoTable[ProjectName]=OutputTable[[#This Row],[ProjectName]])*ProjectInfoTable[NumberOfReplications]))</f>
        <v>50</v>
      </c>
      <c r="K1100" s="5" cm="1">
        <f t="array" ref="K1100">IFERROR(AVERAGE(IF((OutputTable[GroupByKey]=OutputTable[[#This Row],[GroupByKey]]),(OutputTable[GroupByKey]=OutputTable[[#This Row],[GroupByKey]])*OutputTable[RecordedValue])),0)</f>
        <v>0.86163700693939471</v>
      </c>
      <c r="L1100" s="5" cm="1">
        <f t="array" ref="L1100">IFERROR(_xlfn.STDEV.S(IF((OutputTable[GroupByKey]=OutputTable[[#This Row],[GroupByKey]]),(OutputTable[GroupByKey]=OutputTable[[#This Row],[GroupByKey]])*OutputTable[RecordedValue])),0)</f>
        <v>0.40403851079129915</v>
      </c>
      <c r="M1100" s="5" cm="1">
        <f t="array" ref="M1100">MAX(IF((ProjectInfoTable[ProjectName]=OutputTable[[#This Row],[ProjectName]]),(ProjectInfoTable[ProjectName]=OutputTable[[#This Row],[ProjectName]])*ProjectInfoTable[ConfidenceInterval]))</f>
        <v>0.95</v>
      </c>
      <c r="N1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100" s="5" cm="1">
        <f t="array" ref="O1100">MIN(IF((OutputTable[GroupByKey]=OutputTable[[#This Row],[GroupByKey]]),(OutputTable[GroupByKey]=OutputTable[[#This Row],[GroupByKey]])*OutputTable[RecordedValue]))</f>
        <v>0.14398486806875099</v>
      </c>
      <c r="P1100" s="5" cm="1">
        <f t="array" ref="P1100">MAX(IF((OutputTable[GroupByKey]=OutputTable[[#This Row],[GroupByKey]]),(OutputTable[GroupByKey]=OutputTable[[#This Row],[GroupByKey]])*OutputTable[RecordedValue]))</f>
        <v>2.0851264921370101</v>
      </c>
    </row>
    <row r="1101" spans="1:16" x14ac:dyDescent="0.25">
      <c r="A1101" t="s">
        <v>68</v>
      </c>
      <c r="B1101" t="s">
        <v>70</v>
      </c>
      <c r="C1101">
        <v>19</v>
      </c>
      <c r="D1101" t="s">
        <v>114</v>
      </c>
      <c r="E1101" t="s">
        <v>115</v>
      </c>
      <c r="F1101" t="s">
        <v>73</v>
      </c>
      <c r="G1101">
        <v>68.964359932649202</v>
      </c>
      <c r="H1101">
        <v>0</v>
      </c>
      <c r="I110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01" s="5" cm="1">
        <f t="array" ref="J1101">MAX(IF((ProjectInfoTable[ProjectName]=OutputTable[[#This Row],[ProjectName]]),(ProjectInfoTable[ProjectName]=OutputTable[[#This Row],[ProjectName]])*ProjectInfoTable[NumberOfReplications]))</f>
        <v>50</v>
      </c>
      <c r="K1101" s="5" cm="1">
        <f t="array" ref="K1101">IFERROR(AVERAGE(IF((OutputTable[GroupByKey]=OutputTable[[#This Row],[GroupByKey]]),(OutputTable[GroupByKey]=OutputTable[[#This Row],[GroupByKey]])*OutputTable[RecordedValue])),0)</f>
        <v>51.698220416363682</v>
      </c>
      <c r="L1101" s="5" cm="1">
        <f t="array" ref="L1101">IFERROR(_xlfn.STDEV.S(IF((OutputTable[GroupByKey]=OutputTable[[#This Row],[GroupByKey]]),(OutputTable[GroupByKey]=OutputTable[[#This Row],[GroupByKey]])*OutputTable[RecordedValue])),0)</f>
        <v>24.242310647477964</v>
      </c>
      <c r="M1101" s="5" cm="1">
        <f t="array" ref="M1101">MAX(IF((ProjectInfoTable[ProjectName]=OutputTable[[#This Row],[ProjectName]]),(ProjectInfoTable[ProjectName]=OutputTable[[#This Row],[ProjectName]])*ProjectInfoTable[ConfidenceInterval]))</f>
        <v>0.95</v>
      </c>
      <c r="N1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101" s="5" cm="1">
        <f t="array" ref="O1101">MIN(IF((OutputTable[GroupByKey]=OutputTable[[#This Row],[GroupByKey]]),(OutputTable[GroupByKey]=OutputTable[[#This Row],[GroupByKey]])*OutputTable[RecordedValue]))</f>
        <v>8.63909208412508</v>
      </c>
      <c r="P1101" s="5" cm="1">
        <f t="array" ref="P1101">MAX(IF((OutputTable[GroupByKey]=OutputTable[[#This Row],[GroupByKey]]),(OutputTable[GroupByKey]=OutputTable[[#This Row],[GroupByKey]])*OutputTable[RecordedValue]))</f>
        <v>125.107589528221</v>
      </c>
    </row>
    <row r="1102" spans="1:16" x14ac:dyDescent="0.25">
      <c r="A1102" t="s">
        <v>68</v>
      </c>
      <c r="B1102" t="s">
        <v>70</v>
      </c>
      <c r="C1102">
        <v>19</v>
      </c>
      <c r="D1102" t="s">
        <v>116</v>
      </c>
      <c r="E1102" t="s">
        <v>117</v>
      </c>
      <c r="F1102" t="s">
        <v>73</v>
      </c>
      <c r="G1102">
        <v>0</v>
      </c>
      <c r="H1102">
        <v>0</v>
      </c>
      <c r="I110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02" s="5" cm="1">
        <f t="array" ref="J1102">MAX(IF((ProjectInfoTable[ProjectName]=OutputTable[[#This Row],[ProjectName]]),(ProjectInfoTable[ProjectName]=OutputTable[[#This Row],[ProjectName]])*ProjectInfoTable[NumberOfReplications]))</f>
        <v>50</v>
      </c>
      <c r="K1102" s="5" cm="1">
        <f t="array" ref="K1102">IFERROR(AVERAGE(IF((OutputTable[GroupByKey]=OutputTable[[#This Row],[GroupByKey]]),(OutputTable[GroupByKey]=OutputTable[[#This Row],[GroupByKey]])*OutputTable[RecordedValue])),0)</f>
        <v>0</v>
      </c>
      <c r="L1102" s="5" cm="1">
        <f t="array" ref="L1102">IFERROR(_xlfn.STDEV.S(IF((OutputTable[GroupByKey]=OutputTable[[#This Row],[GroupByKey]]),(OutputTable[GroupByKey]=OutputTable[[#This Row],[GroupByKey]])*OutputTable[RecordedValue])),0)</f>
        <v>0</v>
      </c>
      <c r="M1102" s="5" cm="1">
        <f t="array" ref="M1102">MAX(IF((ProjectInfoTable[ProjectName]=OutputTable[[#This Row],[ProjectName]]),(ProjectInfoTable[ProjectName]=OutputTable[[#This Row],[ProjectName]])*ProjectInfoTable[ConfidenceInterval]))</f>
        <v>0.95</v>
      </c>
      <c r="N1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2" s="5" cm="1">
        <f t="array" ref="O1102">MIN(IF((OutputTable[GroupByKey]=OutputTable[[#This Row],[GroupByKey]]),(OutputTable[GroupByKey]=OutputTable[[#This Row],[GroupByKey]])*OutputTable[RecordedValue]))</f>
        <v>0</v>
      </c>
      <c r="P1102" s="5" cm="1">
        <f t="array" ref="P1102">MAX(IF((OutputTable[GroupByKey]=OutputTable[[#This Row],[GroupByKey]]),(OutputTable[GroupByKey]=OutputTable[[#This Row],[GroupByKey]])*OutputTable[RecordedValue]))</f>
        <v>0</v>
      </c>
    </row>
    <row r="1103" spans="1:16" x14ac:dyDescent="0.25">
      <c r="A1103" t="s">
        <v>68</v>
      </c>
      <c r="B1103" t="s">
        <v>70</v>
      </c>
      <c r="C1103">
        <v>19</v>
      </c>
      <c r="D1103" t="s">
        <v>118</v>
      </c>
      <c r="E1103" t="s">
        <v>119</v>
      </c>
      <c r="F1103" t="s">
        <v>73</v>
      </c>
      <c r="G1103">
        <v>19.834259377789898</v>
      </c>
      <c r="H1103">
        <v>0</v>
      </c>
      <c r="I110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03" s="5" cm="1">
        <f t="array" ref="J1103">MAX(IF((ProjectInfoTable[ProjectName]=OutputTable[[#This Row],[ProjectName]]),(ProjectInfoTable[ProjectName]=OutputTable[[#This Row],[ProjectName]])*ProjectInfoTable[NumberOfReplications]))</f>
        <v>50</v>
      </c>
      <c r="K1103" s="5" cm="1">
        <f t="array" ref="K1103">IFERROR(AVERAGE(IF((OutputTable[GroupByKey]=OutputTable[[#This Row],[GroupByKey]]),(OutputTable[GroupByKey]=OutputTable[[#This Row],[GroupByKey]])*OutputTable[RecordedValue])),0)</f>
        <v>13.164009358024151</v>
      </c>
      <c r="L1103" s="5" cm="1">
        <f t="array" ref="L1103">IFERROR(_xlfn.STDEV.S(IF((OutputTable[GroupByKey]=OutputTable[[#This Row],[GroupByKey]]),(OutputTable[GroupByKey]=OutputTable[[#This Row],[GroupByKey]])*OutputTable[RecordedValue])),0)</f>
        <v>23.71645868098383</v>
      </c>
      <c r="M1103" s="5" cm="1">
        <f t="array" ref="M1103">MAX(IF((ProjectInfoTable[ProjectName]=OutputTable[[#This Row],[ProjectName]]),(ProjectInfoTable[ProjectName]=OutputTable[[#This Row],[ProjectName]])*ProjectInfoTable[ConfidenceInterval]))</f>
        <v>0.95</v>
      </c>
      <c r="N1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103" s="5" cm="1">
        <f t="array" ref="O1103">MIN(IF((OutputTable[GroupByKey]=OutputTable[[#This Row],[GroupByKey]]),(OutputTable[GroupByKey]=OutputTable[[#This Row],[GroupByKey]])*OutputTable[RecordedValue]))</f>
        <v>0</v>
      </c>
      <c r="P1103" s="5" cm="1">
        <f t="array" ref="P1103">MAX(IF((OutputTable[GroupByKey]=OutputTable[[#This Row],[GroupByKey]]),(OutputTable[GroupByKey]=OutputTable[[#This Row],[GroupByKey]])*OutputTable[RecordedValue]))</f>
        <v>143.511038213799</v>
      </c>
    </row>
    <row r="1104" spans="1:16" x14ac:dyDescent="0.25">
      <c r="A1104" t="s">
        <v>68</v>
      </c>
      <c r="B1104" t="s">
        <v>70</v>
      </c>
      <c r="C1104">
        <v>19</v>
      </c>
      <c r="D1104" t="s">
        <v>120</v>
      </c>
      <c r="E1104" t="s">
        <v>121</v>
      </c>
      <c r="F1104" t="s">
        <v>73</v>
      </c>
      <c r="G1104">
        <v>10</v>
      </c>
      <c r="H1104">
        <v>0</v>
      </c>
      <c r="I110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04" s="5" cm="1">
        <f t="array" ref="J1104">MAX(IF((ProjectInfoTable[ProjectName]=OutputTable[[#This Row],[ProjectName]]),(ProjectInfoTable[ProjectName]=OutputTable[[#This Row],[ProjectName]])*ProjectInfoTable[NumberOfReplications]))</f>
        <v>50</v>
      </c>
      <c r="K1104" s="5" cm="1">
        <f t="array" ref="K1104">IFERROR(AVERAGE(IF((OutputTable[GroupByKey]=OutputTable[[#This Row],[GroupByKey]]),(OutputTable[GroupByKey]=OutputTable[[#This Row],[GroupByKey]])*OutputTable[RecordedValue])),0)</f>
        <v>9.74</v>
      </c>
      <c r="L1104" s="5" cm="1">
        <f t="array" ref="L1104">IFERROR(_xlfn.STDEV.S(IF((OutputTable[GroupByKey]=OutputTable[[#This Row],[GroupByKey]]),(OutputTable[GroupByKey]=OutputTable[[#This Row],[GroupByKey]])*OutputTable[RecordedValue])),0)</f>
        <v>3.3430402880233041</v>
      </c>
      <c r="M1104" s="5" cm="1">
        <f t="array" ref="M1104">MAX(IF((ProjectInfoTable[ProjectName]=OutputTable[[#This Row],[ProjectName]]),(ProjectInfoTable[ProjectName]=OutputTable[[#This Row],[ProjectName]])*ProjectInfoTable[ConfidenceInterval]))</f>
        <v>0.95</v>
      </c>
      <c r="N1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104" s="5" cm="1">
        <f t="array" ref="O1104">MIN(IF((OutputTable[GroupByKey]=OutputTable[[#This Row],[GroupByKey]]),(OutputTable[GroupByKey]=OutputTable[[#This Row],[GroupByKey]])*OutputTable[RecordedValue]))</f>
        <v>4</v>
      </c>
      <c r="P1104" s="5" cm="1">
        <f t="array" ref="P1104">MAX(IF((OutputTable[GroupByKey]=OutputTable[[#This Row],[GroupByKey]]),(OutputTable[GroupByKey]=OutputTable[[#This Row],[GroupByKey]])*OutputTable[RecordedValue]))</f>
        <v>18</v>
      </c>
    </row>
    <row r="1105" spans="1:16" x14ac:dyDescent="0.25">
      <c r="A1105" t="s">
        <v>68</v>
      </c>
      <c r="B1105" t="s">
        <v>70</v>
      </c>
      <c r="C1105">
        <v>19</v>
      </c>
      <c r="D1105" t="s">
        <v>122</v>
      </c>
      <c r="E1105" t="s">
        <v>123</v>
      </c>
      <c r="F1105" t="s">
        <v>73</v>
      </c>
      <c r="G1105">
        <v>10</v>
      </c>
      <c r="H1105">
        <v>0</v>
      </c>
      <c r="I110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05" s="5" cm="1">
        <f t="array" ref="J1105">MAX(IF((ProjectInfoTable[ProjectName]=OutputTable[[#This Row],[ProjectName]]),(ProjectInfoTable[ProjectName]=OutputTable[[#This Row],[ProjectName]])*ProjectInfoTable[NumberOfReplications]))</f>
        <v>50</v>
      </c>
      <c r="K1105" s="5" cm="1">
        <f t="array" ref="K1105">IFERROR(AVERAGE(IF((OutputTable[GroupByKey]=OutputTable[[#This Row],[GroupByKey]]),(OutputTable[GroupByKey]=OutputTable[[#This Row],[GroupByKey]])*OutputTable[RecordedValue])),0)</f>
        <v>9.6199999999999992</v>
      </c>
      <c r="L1105" s="5" cm="1">
        <f t="array" ref="L1105">IFERROR(_xlfn.STDEV.S(IF((OutputTable[GroupByKey]=OutputTable[[#This Row],[GroupByKey]]),(OutputTable[GroupByKey]=OutputTable[[#This Row],[GroupByKey]])*OutputTable[RecordedValue])),0)</f>
        <v>3.3557139816335075</v>
      </c>
      <c r="M1105" s="5" cm="1">
        <f t="array" ref="M1105">MAX(IF((ProjectInfoTable[ProjectName]=OutputTable[[#This Row],[ProjectName]]),(ProjectInfoTable[ProjectName]=OutputTable[[#This Row],[ProjectName]])*ProjectInfoTable[ConfidenceInterval]))</f>
        <v>0.95</v>
      </c>
      <c r="N1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105" s="5" cm="1">
        <f t="array" ref="O1105">MIN(IF((OutputTable[GroupByKey]=OutputTable[[#This Row],[GroupByKey]]),(OutputTable[GroupByKey]=OutputTable[[#This Row],[GroupByKey]])*OutputTable[RecordedValue]))</f>
        <v>4</v>
      </c>
      <c r="P1105" s="5" cm="1">
        <f t="array" ref="P1105">MAX(IF((OutputTable[GroupByKey]=OutputTable[[#This Row],[GroupByKey]]),(OutputTable[GroupByKey]=OutputTable[[#This Row],[GroupByKey]])*OutputTable[RecordedValue]))</f>
        <v>18</v>
      </c>
    </row>
    <row r="1106" spans="1:16" x14ac:dyDescent="0.25">
      <c r="A1106" t="s">
        <v>68</v>
      </c>
      <c r="B1106" t="s">
        <v>70</v>
      </c>
      <c r="C1106">
        <v>19</v>
      </c>
      <c r="D1106" t="s">
        <v>124</v>
      </c>
      <c r="E1106" t="s">
        <v>125</v>
      </c>
      <c r="F1106" t="s">
        <v>73</v>
      </c>
      <c r="G1106">
        <v>1.1494059988774901</v>
      </c>
      <c r="H1106">
        <v>0</v>
      </c>
      <c r="I110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06" s="5" cm="1">
        <f t="array" ref="J1106">MAX(IF((ProjectInfoTable[ProjectName]=OutputTable[[#This Row],[ProjectName]]),(ProjectInfoTable[ProjectName]=OutputTable[[#This Row],[ProjectName]])*ProjectInfoTable[NumberOfReplications]))</f>
        <v>50</v>
      </c>
      <c r="K1106" s="5" cm="1">
        <f t="array" ref="K1106">IFERROR(AVERAGE(IF((OutputTable[GroupByKey]=OutputTable[[#This Row],[GroupByKey]]),(OutputTable[GroupByKey]=OutputTable[[#This Row],[GroupByKey]])*OutputTable[RecordedValue])),0)</f>
        <v>0.86163700693939471</v>
      </c>
      <c r="L1106" s="5" cm="1">
        <f t="array" ref="L1106">IFERROR(_xlfn.STDEV.S(IF((OutputTable[GroupByKey]=OutputTable[[#This Row],[GroupByKey]]),(OutputTable[GroupByKey]=OutputTable[[#This Row],[GroupByKey]])*OutputTable[RecordedValue])),0)</f>
        <v>0.40403851079129915</v>
      </c>
      <c r="M1106" s="5" cm="1">
        <f t="array" ref="M1106">MAX(IF((ProjectInfoTable[ProjectName]=OutputTable[[#This Row],[ProjectName]]),(ProjectInfoTable[ProjectName]=OutputTable[[#This Row],[ProjectName]])*ProjectInfoTable[ConfidenceInterval]))</f>
        <v>0.95</v>
      </c>
      <c r="N1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106" s="5" cm="1">
        <f t="array" ref="O1106">MIN(IF((OutputTable[GroupByKey]=OutputTable[[#This Row],[GroupByKey]]),(OutputTable[GroupByKey]=OutputTable[[#This Row],[GroupByKey]])*OutputTable[RecordedValue]))</f>
        <v>0.14398486806875099</v>
      </c>
      <c r="P1106" s="5" cm="1">
        <f t="array" ref="P1106">MAX(IF((OutputTable[GroupByKey]=OutputTable[[#This Row],[GroupByKey]]),(OutputTable[GroupByKey]=OutputTable[[#This Row],[GroupByKey]])*OutputTable[RecordedValue]))</f>
        <v>2.0851264921370101</v>
      </c>
    </row>
    <row r="1107" spans="1:16" x14ac:dyDescent="0.25">
      <c r="A1107" t="s">
        <v>68</v>
      </c>
      <c r="B1107" t="s">
        <v>70</v>
      </c>
      <c r="C1107">
        <v>19</v>
      </c>
      <c r="D1107" t="s">
        <v>126</v>
      </c>
      <c r="E1107" t="s">
        <v>127</v>
      </c>
      <c r="F1107" t="s">
        <v>73</v>
      </c>
      <c r="G1107">
        <v>88.798619310439094</v>
      </c>
      <c r="H1107">
        <v>0</v>
      </c>
      <c r="I110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07" s="5" cm="1">
        <f t="array" ref="J1107">MAX(IF((ProjectInfoTable[ProjectName]=OutputTable[[#This Row],[ProjectName]]),(ProjectInfoTable[ProjectName]=OutputTable[[#This Row],[ProjectName]])*ProjectInfoTable[NumberOfReplications]))</f>
        <v>50</v>
      </c>
      <c r="K1107" s="5" cm="1">
        <f t="array" ref="K1107">IFERROR(AVERAGE(IF((OutputTable[GroupByKey]=OutputTable[[#This Row],[GroupByKey]]),(OutputTable[GroupByKey]=OutputTable[[#This Row],[GroupByKey]])*OutputTable[RecordedValue])),0)</f>
        <v>64.862229774387828</v>
      </c>
      <c r="L1107" s="5" cm="1">
        <f t="array" ref="L1107">IFERROR(_xlfn.STDEV.S(IF((OutputTable[GroupByKey]=OutputTable[[#This Row],[GroupByKey]]),(OutputTable[GroupByKey]=OutputTable[[#This Row],[GroupByKey]])*OutputTable[RecordedValue])),0)</f>
        <v>42.021678663543447</v>
      </c>
      <c r="M1107" s="5" cm="1">
        <f t="array" ref="M1107">MAX(IF((ProjectInfoTable[ProjectName]=OutputTable[[#This Row],[ProjectName]]),(ProjectInfoTable[ProjectName]=OutputTable[[#This Row],[ProjectName]])*ProjectInfoTable[ConfidenceInterval]))</f>
        <v>0.95</v>
      </c>
      <c r="N1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107" s="5" cm="1">
        <f t="array" ref="O1107">MIN(IF((OutputTable[GroupByKey]=OutputTable[[#This Row],[GroupByKey]]),(OutputTable[GroupByKey]=OutputTable[[#This Row],[GroupByKey]])*OutputTable[RecordedValue]))</f>
        <v>12.5350884709043</v>
      </c>
      <c r="P1107" s="5" cm="1">
        <f t="array" ref="P1107">MAX(IF((OutputTable[GroupByKey]=OutputTable[[#This Row],[GroupByKey]]),(OutputTable[GroupByKey]=OutputTable[[#This Row],[GroupByKey]])*OutputTable[RecordedValue]))</f>
        <v>268.61862774202001</v>
      </c>
    </row>
    <row r="1108" spans="1:16" x14ac:dyDescent="0.25">
      <c r="A1108" t="s">
        <v>68</v>
      </c>
      <c r="B1108" t="s">
        <v>70</v>
      </c>
      <c r="C1108">
        <v>19</v>
      </c>
      <c r="D1108" t="s">
        <v>128</v>
      </c>
      <c r="E1108" t="s">
        <v>86</v>
      </c>
      <c r="F1108" t="s">
        <v>129</v>
      </c>
      <c r="G1108">
        <v>0</v>
      </c>
      <c r="H1108">
        <v>0</v>
      </c>
      <c r="I110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08" s="5" cm="1">
        <f t="array" ref="J1108">MAX(IF((ProjectInfoTable[ProjectName]=OutputTable[[#This Row],[ProjectName]]),(ProjectInfoTable[ProjectName]=OutputTable[[#This Row],[ProjectName]])*ProjectInfoTable[NumberOfReplications]))</f>
        <v>50</v>
      </c>
      <c r="K1108" s="5" cm="1">
        <f t="array" ref="K1108">IFERROR(AVERAGE(IF((OutputTable[GroupByKey]=OutputTable[[#This Row],[GroupByKey]]),(OutputTable[GroupByKey]=OutputTable[[#This Row],[GroupByKey]])*OutputTable[RecordedValue])),0)</f>
        <v>0</v>
      </c>
      <c r="L1108" s="5" cm="1">
        <f t="array" ref="L1108">IFERROR(_xlfn.STDEV.S(IF((OutputTable[GroupByKey]=OutputTable[[#This Row],[GroupByKey]]),(OutputTable[GroupByKey]=OutputTable[[#This Row],[GroupByKey]])*OutputTable[RecordedValue])),0)</f>
        <v>0</v>
      </c>
      <c r="M1108" s="5" cm="1">
        <f t="array" ref="M1108">MAX(IF((ProjectInfoTable[ProjectName]=OutputTable[[#This Row],[ProjectName]]),(ProjectInfoTable[ProjectName]=OutputTable[[#This Row],[ProjectName]])*ProjectInfoTable[ConfidenceInterval]))</f>
        <v>0.95</v>
      </c>
      <c r="N1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8" s="5" cm="1">
        <f t="array" ref="O1108">MIN(IF((OutputTable[GroupByKey]=OutputTable[[#This Row],[GroupByKey]]),(OutputTable[GroupByKey]=OutputTable[[#This Row],[GroupByKey]])*OutputTable[RecordedValue]))</f>
        <v>0</v>
      </c>
      <c r="P1108" s="5" cm="1">
        <f t="array" ref="P1108">MAX(IF((OutputTable[GroupByKey]=OutputTable[[#This Row],[GroupByKey]]),(OutputTable[GroupByKey]=OutputTable[[#This Row],[GroupByKey]])*OutputTable[RecordedValue]))</f>
        <v>0</v>
      </c>
    </row>
    <row r="1109" spans="1:16" x14ac:dyDescent="0.25">
      <c r="A1109" t="s">
        <v>68</v>
      </c>
      <c r="B1109" t="s">
        <v>70</v>
      </c>
      <c r="C1109">
        <v>19</v>
      </c>
      <c r="D1109" t="s">
        <v>130</v>
      </c>
      <c r="E1109" t="s">
        <v>89</v>
      </c>
      <c r="F1109" t="s">
        <v>129</v>
      </c>
      <c r="G1109">
        <v>0</v>
      </c>
      <c r="H1109">
        <v>0</v>
      </c>
      <c r="I110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09" s="5" cm="1">
        <f t="array" ref="J1109">MAX(IF((ProjectInfoTable[ProjectName]=OutputTable[[#This Row],[ProjectName]]),(ProjectInfoTable[ProjectName]=OutputTable[[#This Row],[ProjectName]])*ProjectInfoTable[NumberOfReplications]))</f>
        <v>50</v>
      </c>
      <c r="K1109" s="5" cm="1">
        <f t="array" ref="K1109">IFERROR(AVERAGE(IF((OutputTable[GroupByKey]=OutputTable[[#This Row],[GroupByKey]]),(OutputTable[GroupByKey]=OutputTable[[#This Row],[GroupByKey]])*OutputTable[RecordedValue])),0)</f>
        <v>0</v>
      </c>
      <c r="L1109" s="5" cm="1">
        <f t="array" ref="L1109">IFERROR(_xlfn.STDEV.S(IF((OutputTable[GroupByKey]=OutputTable[[#This Row],[GroupByKey]]),(OutputTable[GroupByKey]=OutputTable[[#This Row],[GroupByKey]])*OutputTable[RecordedValue])),0)</f>
        <v>0</v>
      </c>
      <c r="M1109" s="5" cm="1">
        <f t="array" ref="M1109">MAX(IF((ProjectInfoTable[ProjectName]=OutputTable[[#This Row],[ProjectName]]),(ProjectInfoTable[ProjectName]=OutputTable[[#This Row],[ProjectName]])*ProjectInfoTable[ConfidenceInterval]))</f>
        <v>0.95</v>
      </c>
      <c r="N1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9" s="5" cm="1">
        <f t="array" ref="O1109">MIN(IF((OutputTable[GroupByKey]=OutputTable[[#This Row],[GroupByKey]]),(OutputTable[GroupByKey]=OutputTable[[#This Row],[GroupByKey]])*OutputTable[RecordedValue]))</f>
        <v>0</v>
      </c>
      <c r="P1109" s="5" cm="1">
        <f t="array" ref="P1109">MAX(IF((OutputTable[GroupByKey]=OutputTable[[#This Row],[GroupByKey]]),(OutputTable[GroupByKey]=OutputTable[[#This Row],[GroupByKey]])*OutputTable[RecordedValue]))</f>
        <v>0</v>
      </c>
    </row>
    <row r="1110" spans="1:16" x14ac:dyDescent="0.25">
      <c r="A1110" t="s">
        <v>68</v>
      </c>
      <c r="B1110" t="s">
        <v>70</v>
      </c>
      <c r="C1110">
        <v>19</v>
      </c>
      <c r="D1110" t="s">
        <v>131</v>
      </c>
      <c r="E1110" t="s">
        <v>91</v>
      </c>
      <c r="F1110" t="s">
        <v>129</v>
      </c>
      <c r="G1110">
        <v>45.976177992935597</v>
      </c>
      <c r="H1110">
        <v>0</v>
      </c>
      <c r="I111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10" s="5" cm="1">
        <f t="array" ref="J1110">MAX(IF((ProjectInfoTable[ProjectName]=OutputTable[[#This Row],[ProjectName]]),(ProjectInfoTable[ProjectName]=OutputTable[[#This Row],[ProjectName]])*ProjectInfoTable[NumberOfReplications]))</f>
        <v>50</v>
      </c>
      <c r="K1110" s="5" cm="1">
        <f t="array" ref="K1110">IFERROR(AVERAGE(IF((OutputTable[GroupByKey]=OutputTable[[#This Row],[GroupByKey]]),(OutputTable[GroupByKey]=OutputTable[[#This Row],[GroupByKey]])*OutputTable[RecordedValue])),0)</f>
        <v>47.555766264651346</v>
      </c>
      <c r="L1110" s="5" cm="1">
        <f t="array" ref="L1110">IFERROR(_xlfn.STDEV.S(IF((OutputTable[GroupByKey]=OutputTable[[#This Row],[GroupByKey]]),(OutputTable[GroupByKey]=OutputTable[[#This Row],[GroupByKey]])*OutputTable[RecordedValue])),0)</f>
        <v>2.7283894207102275</v>
      </c>
      <c r="M1110" s="5" cm="1">
        <f t="array" ref="M1110">MAX(IF((ProjectInfoTable[ProjectName]=OutputTable[[#This Row],[ProjectName]]),(ProjectInfoTable[ProjectName]=OutputTable[[#This Row],[ProjectName]])*ProjectInfoTable[ConfidenceInterval]))</f>
        <v>0.95</v>
      </c>
      <c r="N1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110" s="5" cm="1">
        <f t="array" ref="O1110">MIN(IF((OutputTable[GroupByKey]=OutputTable[[#This Row],[GroupByKey]]),(OutputTable[GroupByKey]=OutputTable[[#This Row],[GroupByKey]])*OutputTable[RecordedValue]))</f>
        <v>42.116143251013803</v>
      </c>
      <c r="P1110" s="5" cm="1">
        <f t="array" ref="P1110">MAX(IF((OutputTable[GroupByKey]=OutputTable[[#This Row],[GroupByKey]]),(OutputTable[GroupByKey]=OutputTable[[#This Row],[GroupByKey]])*OutputTable[RecordedValue]))</f>
        <v>55.7665547747551</v>
      </c>
    </row>
    <row r="1111" spans="1:16" x14ac:dyDescent="0.25">
      <c r="A1111" t="s">
        <v>68</v>
      </c>
      <c r="B1111" t="s">
        <v>70</v>
      </c>
      <c r="C1111">
        <v>19</v>
      </c>
      <c r="D1111" t="s">
        <v>132</v>
      </c>
      <c r="E1111" t="s">
        <v>133</v>
      </c>
      <c r="F1111" t="s">
        <v>129</v>
      </c>
      <c r="G1111">
        <v>0</v>
      </c>
      <c r="H1111">
        <v>0</v>
      </c>
      <c r="I111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11" s="5" cm="1">
        <f t="array" ref="J1111">MAX(IF((ProjectInfoTable[ProjectName]=OutputTable[[#This Row],[ProjectName]]),(ProjectInfoTable[ProjectName]=OutputTable[[#This Row],[ProjectName]])*ProjectInfoTable[NumberOfReplications]))</f>
        <v>50</v>
      </c>
      <c r="K1111" s="5" cm="1">
        <f t="array" ref="K1111">IFERROR(AVERAGE(IF((OutputTable[GroupByKey]=OutputTable[[#This Row],[GroupByKey]]),(OutputTable[GroupByKey]=OutputTable[[#This Row],[GroupByKey]])*OutputTable[RecordedValue])),0)</f>
        <v>0</v>
      </c>
      <c r="L1111" s="5" cm="1">
        <f t="array" ref="L1111">IFERROR(_xlfn.STDEV.S(IF((OutputTable[GroupByKey]=OutputTable[[#This Row],[GroupByKey]]),(OutputTable[GroupByKey]=OutputTable[[#This Row],[GroupByKey]])*OutputTable[RecordedValue])),0)</f>
        <v>0</v>
      </c>
      <c r="M1111" s="5" cm="1">
        <f t="array" ref="M1111">MAX(IF((ProjectInfoTable[ProjectName]=OutputTable[[#This Row],[ProjectName]]),(ProjectInfoTable[ProjectName]=OutputTable[[#This Row],[ProjectName]])*ProjectInfoTable[ConfidenceInterval]))</f>
        <v>0.95</v>
      </c>
      <c r="N1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1" s="5" cm="1">
        <f t="array" ref="O1111">MIN(IF((OutputTable[GroupByKey]=OutputTable[[#This Row],[GroupByKey]]),(OutputTable[GroupByKey]=OutputTable[[#This Row],[GroupByKey]])*OutputTable[RecordedValue]))</f>
        <v>0</v>
      </c>
      <c r="P1111" s="5" cm="1">
        <f t="array" ref="P1111">MAX(IF((OutputTable[GroupByKey]=OutputTable[[#This Row],[GroupByKey]]),(OutputTable[GroupByKey]=OutputTable[[#This Row],[GroupByKey]])*OutputTable[RecordedValue]))</f>
        <v>0</v>
      </c>
    </row>
    <row r="1112" spans="1:16" x14ac:dyDescent="0.25">
      <c r="A1112" t="s">
        <v>68</v>
      </c>
      <c r="B1112" t="s">
        <v>70</v>
      </c>
      <c r="C1112">
        <v>19</v>
      </c>
      <c r="D1112" t="s">
        <v>134</v>
      </c>
      <c r="E1112" t="s">
        <v>95</v>
      </c>
      <c r="F1112" t="s">
        <v>129</v>
      </c>
      <c r="G1112">
        <v>45.976177992935597</v>
      </c>
      <c r="H1112">
        <v>0</v>
      </c>
      <c r="I111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12" s="5" cm="1">
        <f t="array" ref="J1112">MAX(IF((ProjectInfoTable[ProjectName]=OutputTable[[#This Row],[ProjectName]]),(ProjectInfoTable[ProjectName]=OutputTable[[#This Row],[ProjectName]])*ProjectInfoTable[NumberOfReplications]))</f>
        <v>50</v>
      </c>
      <c r="K1112" s="5" cm="1">
        <f t="array" ref="K1112">IFERROR(AVERAGE(IF((OutputTable[GroupByKey]=OutputTable[[#This Row],[GroupByKey]]),(OutputTable[GroupByKey]=OutputTable[[#This Row],[GroupByKey]])*OutputTable[RecordedValue])),0)</f>
        <v>47.555766264651346</v>
      </c>
      <c r="L1112" s="5" cm="1">
        <f t="array" ref="L1112">IFERROR(_xlfn.STDEV.S(IF((OutputTable[GroupByKey]=OutputTable[[#This Row],[GroupByKey]]),(OutputTable[GroupByKey]=OutputTable[[#This Row],[GroupByKey]])*OutputTable[RecordedValue])),0)</f>
        <v>2.7283894207102275</v>
      </c>
      <c r="M1112" s="5" cm="1">
        <f t="array" ref="M1112">MAX(IF((ProjectInfoTable[ProjectName]=OutputTable[[#This Row],[ProjectName]]),(ProjectInfoTable[ProjectName]=OutputTable[[#This Row],[ProjectName]])*ProjectInfoTable[ConfidenceInterval]))</f>
        <v>0.95</v>
      </c>
      <c r="N1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112" s="5" cm="1">
        <f t="array" ref="O1112">MIN(IF((OutputTable[GroupByKey]=OutputTable[[#This Row],[GroupByKey]]),(OutputTable[GroupByKey]=OutputTable[[#This Row],[GroupByKey]])*OutputTable[RecordedValue]))</f>
        <v>42.116143251013803</v>
      </c>
      <c r="P1112" s="5" cm="1">
        <f t="array" ref="P1112">MAX(IF((OutputTable[GroupByKey]=OutputTable[[#This Row],[GroupByKey]]),(OutputTable[GroupByKey]=OutputTable[[#This Row],[GroupByKey]])*OutputTable[RecordedValue]))</f>
        <v>55.7665547747551</v>
      </c>
    </row>
    <row r="1113" spans="1:16" x14ac:dyDescent="0.25">
      <c r="A1113" t="s">
        <v>68</v>
      </c>
      <c r="B1113" t="s">
        <v>70</v>
      </c>
      <c r="C1113">
        <v>19</v>
      </c>
      <c r="D1113" t="s">
        <v>135</v>
      </c>
      <c r="E1113" t="s">
        <v>97</v>
      </c>
      <c r="F1113" t="s">
        <v>129</v>
      </c>
      <c r="G1113">
        <v>0</v>
      </c>
      <c r="H1113">
        <v>0</v>
      </c>
      <c r="I111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13" s="5" cm="1">
        <f t="array" ref="J1113">MAX(IF((ProjectInfoTable[ProjectName]=OutputTable[[#This Row],[ProjectName]]),(ProjectInfoTable[ProjectName]=OutputTable[[#This Row],[ProjectName]])*ProjectInfoTable[NumberOfReplications]))</f>
        <v>50</v>
      </c>
      <c r="K1113" s="5" cm="1">
        <f t="array" ref="K1113">IFERROR(AVERAGE(IF((OutputTable[GroupByKey]=OutputTable[[#This Row],[GroupByKey]]),(OutputTable[GroupByKey]=OutputTable[[#This Row],[GroupByKey]])*OutputTable[RecordedValue])),0)</f>
        <v>0</v>
      </c>
      <c r="L1113" s="5" cm="1">
        <f t="array" ref="L1113">IFERROR(_xlfn.STDEV.S(IF((OutputTable[GroupByKey]=OutputTable[[#This Row],[GroupByKey]]),(OutputTable[GroupByKey]=OutputTable[[#This Row],[GroupByKey]])*OutputTable[RecordedValue])),0)</f>
        <v>0</v>
      </c>
      <c r="M1113" s="5" cm="1">
        <f t="array" ref="M1113">MAX(IF((ProjectInfoTable[ProjectName]=OutputTable[[#This Row],[ProjectName]]),(ProjectInfoTable[ProjectName]=OutputTable[[#This Row],[ProjectName]])*ProjectInfoTable[ConfidenceInterval]))</f>
        <v>0.95</v>
      </c>
      <c r="N1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3" s="5" cm="1">
        <f t="array" ref="O1113">MIN(IF((OutputTable[GroupByKey]=OutputTable[[#This Row],[GroupByKey]]),(OutputTable[GroupByKey]=OutputTable[[#This Row],[GroupByKey]])*OutputTable[RecordedValue]))</f>
        <v>0</v>
      </c>
      <c r="P1113" s="5" cm="1">
        <f t="array" ref="P1113">MAX(IF((OutputTable[GroupByKey]=OutputTable[[#This Row],[GroupByKey]]),(OutputTable[GroupByKey]=OutputTable[[#This Row],[GroupByKey]])*OutputTable[RecordedValue]))</f>
        <v>0</v>
      </c>
    </row>
    <row r="1114" spans="1:16" x14ac:dyDescent="0.25">
      <c r="A1114" t="s">
        <v>68</v>
      </c>
      <c r="B1114" t="s">
        <v>70</v>
      </c>
      <c r="C1114">
        <v>19</v>
      </c>
      <c r="D1114" t="s">
        <v>136</v>
      </c>
      <c r="E1114" t="s">
        <v>137</v>
      </c>
      <c r="F1114" t="s">
        <v>129</v>
      </c>
      <c r="G1114">
        <v>45.976177992935597</v>
      </c>
      <c r="H1114">
        <v>0</v>
      </c>
      <c r="I111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14" s="5" cm="1">
        <f t="array" ref="J1114">MAX(IF((ProjectInfoTable[ProjectName]=OutputTable[[#This Row],[ProjectName]]),(ProjectInfoTable[ProjectName]=OutputTable[[#This Row],[ProjectName]])*ProjectInfoTable[NumberOfReplications]))</f>
        <v>50</v>
      </c>
      <c r="K1114" s="5" cm="1">
        <f t="array" ref="K1114">IFERROR(AVERAGE(IF((OutputTable[GroupByKey]=OutputTable[[#This Row],[GroupByKey]]),(OutputTable[GroupByKey]=OutputTable[[#This Row],[GroupByKey]])*OutputTable[RecordedValue])),0)</f>
        <v>47.555766264651339</v>
      </c>
      <c r="L1114" s="5" cm="1">
        <f t="array" ref="L1114">IFERROR(_xlfn.STDEV.S(IF((OutputTable[GroupByKey]=OutputTable[[#This Row],[GroupByKey]]),(OutputTable[GroupByKey]=OutputTable[[#This Row],[GroupByKey]])*OutputTable[RecordedValue])),0)</f>
        <v>2.7283894207102439</v>
      </c>
      <c r="M1114" s="5" cm="1">
        <f t="array" ref="M1114">MAX(IF((ProjectInfoTable[ProjectName]=OutputTable[[#This Row],[ProjectName]]),(ProjectInfoTable[ProjectName]=OutputTable[[#This Row],[ProjectName]])*ProjectInfoTable[ConfidenceInterval]))</f>
        <v>0.95</v>
      </c>
      <c r="N1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114" s="5" cm="1">
        <f t="array" ref="O1114">MIN(IF((OutputTable[GroupByKey]=OutputTable[[#This Row],[GroupByKey]]),(OutputTable[GroupByKey]=OutputTable[[#This Row],[GroupByKey]])*OutputTable[RecordedValue]))</f>
        <v>42.116143251013703</v>
      </c>
      <c r="P1114" s="5" cm="1">
        <f t="array" ref="P1114">MAX(IF((OutputTable[GroupByKey]=OutputTable[[#This Row],[GroupByKey]]),(OutputTable[GroupByKey]=OutputTable[[#This Row],[GroupByKey]])*OutputTable[RecordedValue]))</f>
        <v>55.7665547747551</v>
      </c>
    </row>
    <row r="1115" spans="1:16" x14ac:dyDescent="0.25">
      <c r="A1115" t="s">
        <v>68</v>
      </c>
      <c r="B1115" t="s">
        <v>70</v>
      </c>
      <c r="C1115">
        <v>19</v>
      </c>
      <c r="D1115" t="s">
        <v>138</v>
      </c>
      <c r="E1115" t="s">
        <v>139</v>
      </c>
      <c r="F1115" t="s">
        <v>129</v>
      </c>
      <c r="G1115">
        <v>25.545189196160401</v>
      </c>
      <c r="H1115">
        <v>0</v>
      </c>
      <c r="I111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15" s="5" cm="1">
        <f t="array" ref="J1115">MAX(IF((ProjectInfoTable[ProjectName]=OutputTable[[#This Row],[ProjectName]]),(ProjectInfoTable[ProjectName]=OutputTable[[#This Row],[ProjectName]])*ProjectInfoTable[NumberOfReplications]))</f>
        <v>50</v>
      </c>
      <c r="K1115" s="5" cm="1">
        <f t="array" ref="K1115">IFERROR(AVERAGE(IF((OutputTable[GroupByKey]=OutputTable[[#This Row],[GroupByKey]]),(OutputTable[GroupByKey]=OutputTable[[#This Row],[GroupByKey]])*OutputTable[RecordedValue])),0)</f>
        <v>24.153751225057032</v>
      </c>
      <c r="L1115" s="5" cm="1">
        <f t="array" ref="L1115">IFERROR(_xlfn.STDEV.S(IF((OutputTable[GroupByKey]=OutputTable[[#This Row],[GroupByKey]]),(OutputTable[GroupByKey]=OutputTable[[#This Row],[GroupByKey]])*OutputTable[RecordedValue])),0)</f>
        <v>2.790438932514745</v>
      </c>
      <c r="M1115" s="5" cm="1">
        <f t="array" ref="M1115">MAX(IF((ProjectInfoTable[ProjectName]=OutputTable[[#This Row],[ProjectName]]),(ProjectInfoTable[ProjectName]=OutputTable[[#This Row],[ProjectName]])*ProjectInfoTable[ConfidenceInterval]))</f>
        <v>0.95</v>
      </c>
      <c r="N1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115" s="5" cm="1">
        <f t="array" ref="O1115">MIN(IF((OutputTable[GroupByKey]=OutputTable[[#This Row],[GroupByKey]]),(OutputTable[GroupByKey]=OutputTable[[#This Row],[GroupByKey]])*OutputTable[RecordedValue]))</f>
        <v>16.206469520089399</v>
      </c>
      <c r="P1115" s="5" cm="1">
        <f t="array" ref="P1115">MAX(IF((OutputTable[GroupByKey]=OutputTable[[#This Row],[GroupByKey]]),(OutputTable[GroupByKey]=OutputTable[[#This Row],[GroupByKey]])*OutputTable[RecordedValue]))</f>
        <v>29.8247121613243</v>
      </c>
    </row>
    <row r="1116" spans="1:16" x14ac:dyDescent="0.25">
      <c r="A1116" t="s">
        <v>68</v>
      </c>
      <c r="B1116" t="s">
        <v>70</v>
      </c>
      <c r="C1116">
        <v>19</v>
      </c>
      <c r="D1116" t="s">
        <v>140</v>
      </c>
      <c r="E1116" t="s">
        <v>91</v>
      </c>
      <c r="F1116" t="s">
        <v>129</v>
      </c>
      <c r="G1116">
        <v>71.521367189095997</v>
      </c>
      <c r="H1116">
        <v>0</v>
      </c>
      <c r="I111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16" s="5" cm="1">
        <f t="array" ref="J1116">MAX(IF((ProjectInfoTable[ProjectName]=OutputTable[[#This Row],[ProjectName]]),(ProjectInfoTable[ProjectName]=OutputTable[[#This Row],[ProjectName]])*ProjectInfoTable[NumberOfReplications]))</f>
        <v>50</v>
      </c>
      <c r="K1116" s="5" cm="1">
        <f t="array" ref="K1116">IFERROR(AVERAGE(IF((OutputTable[GroupByKey]=OutputTable[[#This Row],[GroupByKey]]),(OutputTable[GroupByKey]=OutputTable[[#This Row],[GroupByKey]])*OutputTable[RecordedValue])),0)</f>
        <v>71.709517489708347</v>
      </c>
      <c r="L1116" s="5" cm="1">
        <f t="array" ref="L1116">IFERROR(_xlfn.STDEV.S(IF((OutputTable[GroupByKey]=OutputTable[[#This Row],[GroupByKey]]),(OutputTable[GroupByKey]=OutputTable[[#This Row],[GroupByKey]])*OutputTable[RecordedValue])),0)</f>
        <v>0.25019982121987089</v>
      </c>
      <c r="M1116" s="5" cm="1">
        <f t="array" ref="M1116">MAX(IF((ProjectInfoTable[ProjectName]=OutputTable[[#This Row],[ProjectName]]),(ProjectInfoTable[ProjectName]=OutputTable[[#This Row],[ProjectName]])*ProjectInfoTable[ConfidenceInterval]))</f>
        <v>0.95</v>
      </c>
      <c r="N1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116" s="5" cm="1">
        <f t="array" ref="O1116">MIN(IF((OutputTable[GroupByKey]=OutputTable[[#This Row],[GroupByKey]]),(OutputTable[GroupByKey]=OutputTable[[#This Row],[GroupByKey]])*OutputTable[RecordedValue]))</f>
        <v>70.826954480567906</v>
      </c>
      <c r="P1116" s="5" cm="1">
        <f t="array" ref="P1116">MAX(IF((OutputTable[GroupByKey]=OutputTable[[#This Row],[GroupByKey]]),(OutputTable[GroupByKey]=OutputTable[[#This Row],[GroupByKey]])*OutputTable[RecordedValue]))</f>
        <v>72</v>
      </c>
    </row>
    <row r="1117" spans="1:16" x14ac:dyDescent="0.25">
      <c r="A1117" t="s">
        <v>68</v>
      </c>
      <c r="B1117" t="s">
        <v>70</v>
      </c>
      <c r="C1117">
        <v>19</v>
      </c>
      <c r="D1117" t="s">
        <v>141</v>
      </c>
      <c r="E1117" t="s">
        <v>142</v>
      </c>
      <c r="F1117" t="s">
        <v>129</v>
      </c>
      <c r="G1117">
        <v>0</v>
      </c>
      <c r="H1117">
        <v>0</v>
      </c>
      <c r="I111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17" s="5" cm="1">
        <f t="array" ref="J1117">MAX(IF((ProjectInfoTable[ProjectName]=OutputTable[[#This Row],[ProjectName]]),(ProjectInfoTable[ProjectName]=OutputTable[[#This Row],[ProjectName]])*ProjectInfoTable[NumberOfReplications]))</f>
        <v>50</v>
      </c>
      <c r="K1117" s="5" cm="1">
        <f t="array" ref="K1117">IFERROR(AVERAGE(IF((OutputTable[GroupByKey]=OutputTable[[#This Row],[GroupByKey]]),(OutputTable[GroupByKey]=OutputTable[[#This Row],[GroupByKey]])*OutputTable[RecordedValue])),0)</f>
        <v>0</v>
      </c>
      <c r="L1117" s="5" cm="1">
        <f t="array" ref="L1117">IFERROR(_xlfn.STDEV.S(IF((OutputTable[GroupByKey]=OutputTable[[#This Row],[GroupByKey]]),(OutputTable[GroupByKey]=OutputTable[[#This Row],[GroupByKey]])*OutputTable[RecordedValue])),0)</f>
        <v>0</v>
      </c>
      <c r="M1117" s="5" cm="1">
        <f t="array" ref="M1117">MAX(IF((ProjectInfoTable[ProjectName]=OutputTable[[#This Row],[ProjectName]]),(ProjectInfoTable[ProjectName]=OutputTable[[#This Row],[ProjectName]])*ProjectInfoTable[ConfidenceInterval]))</f>
        <v>0.95</v>
      </c>
      <c r="N1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7" s="5" cm="1">
        <f t="array" ref="O1117">MIN(IF((OutputTable[GroupByKey]=OutputTable[[#This Row],[GroupByKey]]),(OutputTable[GroupByKey]=OutputTable[[#This Row],[GroupByKey]])*OutputTable[RecordedValue]))</f>
        <v>0</v>
      </c>
      <c r="P1117" s="5" cm="1">
        <f t="array" ref="P1117">MAX(IF((OutputTable[GroupByKey]=OutputTable[[#This Row],[GroupByKey]]),(OutputTable[GroupByKey]=OutputTable[[#This Row],[GroupByKey]])*OutputTable[RecordedValue]))</f>
        <v>0</v>
      </c>
    </row>
    <row r="1118" spans="1:16" x14ac:dyDescent="0.25">
      <c r="A1118" t="s">
        <v>68</v>
      </c>
      <c r="B1118" t="s">
        <v>70</v>
      </c>
      <c r="C1118">
        <v>19</v>
      </c>
      <c r="D1118" t="s">
        <v>143</v>
      </c>
      <c r="E1118" t="s">
        <v>113</v>
      </c>
      <c r="F1118" t="s">
        <v>73</v>
      </c>
      <c r="G1118">
        <v>8.8621785571391705</v>
      </c>
      <c r="H1118">
        <v>0</v>
      </c>
      <c r="I111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18" s="5" cm="1">
        <f t="array" ref="J1118">MAX(IF((ProjectInfoTable[ProjectName]=OutputTable[[#This Row],[ProjectName]]),(ProjectInfoTable[ProjectName]=OutputTable[[#This Row],[ProjectName]])*ProjectInfoTable[NumberOfReplications]))</f>
        <v>50</v>
      </c>
      <c r="K1118" s="5" cm="1">
        <f t="array" ref="K1118">IFERROR(AVERAGE(IF((OutputTable[GroupByKey]=OutputTable[[#This Row],[GroupByKey]]),(OutputTable[GroupByKey]=OutputTable[[#This Row],[GroupByKey]])*OutputTable[RecordedValue])),0)</f>
        <v>8.9631102244031808</v>
      </c>
      <c r="L1118" s="5" cm="1">
        <f t="array" ref="L1118">IFERROR(_xlfn.STDEV.S(IF((OutputTable[GroupByKey]=OutputTable[[#This Row],[GroupByKey]]),(OutputTable[GroupByKey]=OutputTable[[#This Row],[GroupByKey]])*OutputTable[RecordedValue])),0)</f>
        <v>0.49581158155018401</v>
      </c>
      <c r="M1118" s="5" cm="1">
        <f t="array" ref="M1118">MAX(IF((ProjectInfoTable[ProjectName]=OutputTable[[#This Row],[ProjectName]]),(ProjectInfoTable[ProjectName]=OutputTable[[#This Row],[ProjectName]])*ProjectInfoTable[ConfidenceInterval]))</f>
        <v>0.95</v>
      </c>
      <c r="N1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118" s="5" cm="1">
        <f t="array" ref="O1118">MIN(IF((OutputTable[GroupByKey]=OutputTable[[#This Row],[GroupByKey]]),(OutputTable[GroupByKey]=OutputTable[[#This Row],[GroupByKey]])*OutputTable[RecordedValue]))</f>
        <v>7.9225733441578896</v>
      </c>
      <c r="P1118" s="5" cm="1">
        <f t="array" ref="P1118">MAX(IF((OutputTable[GroupByKey]=OutputTable[[#This Row],[GroupByKey]]),(OutputTable[GroupByKey]=OutputTable[[#This Row],[GroupByKey]])*OutputTable[RecordedValue]))</f>
        <v>9.9777504987156593</v>
      </c>
    </row>
    <row r="1119" spans="1:16" x14ac:dyDescent="0.25">
      <c r="A1119" t="s">
        <v>68</v>
      </c>
      <c r="B1119" t="s">
        <v>70</v>
      </c>
      <c r="C1119">
        <v>19</v>
      </c>
      <c r="D1119" t="s">
        <v>144</v>
      </c>
      <c r="E1119" t="s">
        <v>115</v>
      </c>
      <c r="F1119" t="s">
        <v>73</v>
      </c>
      <c r="G1119">
        <v>531.73071342834999</v>
      </c>
      <c r="H1119">
        <v>0</v>
      </c>
      <c r="I111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19" s="5" cm="1">
        <f t="array" ref="J1119">MAX(IF((ProjectInfoTable[ProjectName]=OutputTable[[#This Row],[ProjectName]]),(ProjectInfoTable[ProjectName]=OutputTable[[#This Row],[ProjectName]])*ProjectInfoTable[NumberOfReplications]))</f>
        <v>50</v>
      </c>
      <c r="K1119" s="5" cm="1">
        <f t="array" ref="K1119">IFERROR(AVERAGE(IF((OutputTable[GroupByKey]=OutputTable[[#This Row],[GroupByKey]]),(OutputTable[GroupByKey]=OutputTable[[#This Row],[GroupByKey]])*OutputTable[RecordedValue])),0)</f>
        <v>537.78661346419096</v>
      </c>
      <c r="L1119" s="5" cm="1">
        <f t="array" ref="L1119">IFERROR(_xlfn.STDEV.S(IF((OutputTable[GroupByKey]=OutputTable[[#This Row],[GroupByKey]]),(OutputTable[GroupByKey]=OutputTable[[#This Row],[GroupByKey]])*OutputTable[RecordedValue])),0)</f>
        <v>29.748694893010981</v>
      </c>
      <c r="M1119" s="5" cm="1">
        <f t="array" ref="M1119">MAX(IF((ProjectInfoTable[ProjectName]=OutputTable[[#This Row],[ProjectName]]),(ProjectInfoTable[ProjectName]=OutputTable[[#This Row],[ProjectName]])*ProjectInfoTable[ConfidenceInterval]))</f>
        <v>0.95</v>
      </c>
      <c r="N1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119" s="5" cm="1">
        <f t="array" ref="O1119">MIN(IF((OutputTable[GroupByKey]=OutputTable[[#This Row],[GroupByKey]]),(OutputTable[GroupByKey]=OutputTable[[#This Row],[GroupByKey]])*OutputTable[RecordedValue]))</f>
        <v>475.35440064947397</v>
      </c>
      <c r="P1119" s="5" cm="1">
        <f t="array" ref="P1119">MAX(IF((OutputTable[GroupByKey]=OutputTable[[#This Row],[GroupByKey]]),(OutputTable[GroupByKey]=OutputTable[[#This Row],[GroupByKey]])*OutputTable[RecordedValue]))</f>
        <v>598.66502992293999</v>
      </c>
    </row>
    <row r="1120" spans="1:16" x14ac:dyDescent="0.25">
      <c r="A1120" t="s">
        <v>68</v>
      </c>
      <c r="B1120" t="s">
        <v>70</v>
      </c>
      <c r="C1120">
        <v>19</v>
      </c>
      <c r="D1120" t="s">
        <v>145</v>
      </c>
      <c r="E1120" t="s">
        <v>117</v>
      </c>
      <c r="F1120" t="s">
        <v>73</v>
      </c>
      <c r="G1120">
        <v>0</v>
      </c>
      <c r="H1120">
        <v>0</v>
      </c>
      <c r="I112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20" s="5" cm="1">
        <f t="array" ref="J1120">MAX(IF((ProjectInfoTable[ProjectName]=OutputTable[[#This Row],[ProjectName]]),(ProjectInfoTable[ProjectName]=OutputTable[[#This Row],[ProjectName]])*ProjectInfoTable[NumberOfReplications]))</f>
        <v>50</v>
      </c>
      <c r="K1120" s="5" cm="1">
        <f t="array" ref="K1120">IFERROR(AVERAGE(IF((OutputTable[GroupByKey]=OutputTable[[#This Row],[GroupByKey]]),(OutputTable[GroupByKey]=OutputTable[[#This Row],[GroupByKey]])*OutputTable[RecordedValue])),0)</f>
        <v>0</v>
      </c>
      <c r="L1120" s="5" cm="1">
        <f t="array" ref="L1120">IFERROR(_xlfn.STDEV.S(IF((OutputTable[GroupByKey]=OutputTable[[#This Row],[GroupByKey]]),(OutputTable[GroupByKey]=OutputTable[[#This Row],[GroupByKey]])*OutputTable[RecordedValue])),0)</f>
        <v>0</v>
      </c>
      <c r="M1120" s="5" cm="1">
        <f t="array" ref="M1120">MAX(IF((ProjectInfoTable[ProjectName]=OutputTable[[#This Row],[ProjectName]]),(ProjectInfoTable[ProjectName]=OutputTable[[#This Row],[ProjectName]])*ProjectInfoTable[ConfidenceInterval]))</f>
        <v>0.95</v>
      </c>
      <c r="N1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0" s="5" cm="1">
        <f t="array" ref="O1120">MIN(IF((OutputTable[GroupByKey]=OutputTable[[#This Row],[GroupByKey]]),(OutputTable[GroupByKey]=OutputTable[[#This Row],[GroupByKey]])*OutputTable[RecordedValue]))</f>
        <v>0</v>
      </c>
      <c r="P1120" s="5" cm="1">
        <f t="array" ref="P1120">MAX(IF((OutputTable[GroupByKey]=OutputTable[[#This Row],[GroupByKey]]),(OutputTable[GroupByKey]=OutputTable[[#This Row],[GroupByKey]])*OutputTable[RecordedValue]))</f>
        <v>0</v>
      </c>
    </row>
    <row r="1121" spans="1:16" x14ac:dyDescent="0.25">
      <c r="A1121" t="s">
        <v>68</v>
      </c>
      <c r="B1121" t="s">
        <v>70</v>
      </c>
      <c r="C1121">
        <v>19</v>
      </c>
      <c r="D1121" t="s">
        <v>146</v>
      </c>
      <c r="E1121" t="s">
        <v>119</v>
      </c>
      <c r="F1121" t="s">
        <v>73</v>
      </c>
      <c r="G1121">
        <v>69.697443631790705</v>
      </c>
      <c r="H1121">
        <v>0</v>
      </c>
      <c r="I112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21" s="5" cm="1">
        <f t="array" ref="J1121">MAX(IF((ProjectInfoTable[ProjectName]=OutputTable[[#This Row],[ProjectName]]),(ProjectInfoTable[ProjectName]=OutputTable[[#This Row],[ProjectName]])*ProjectInfoTable[NumberOfReplications]))</f>
        <v>50</v>
      </c>
      <c r="K1121" s="5" cm="1">
        <f t="array" ref="K1121">IFERROR(AVERAGE(IF((OutputTable[GroupByKey]=OutputTable[[#This Row],[GroupByKey]]),(OutputTable[GroupByKey]=OutputTable[[#This Row],[GroupByKey]])*OutputTable[RecordedValue])),0)</f>
        <v>131.6987252883157</v>
      </c>
      <c r="L1121" s="5" cm="1">
        <f t="array" ref="L1121">IFERROR(_xlfn.STDEV.S(IF((OutputTable[GroupByKey]=OutputTable[[#This Row],[GroupByKey]]),(OutputTable[GroupByKey]=OutputTable[[#This Row],[GroupByKey]])*OutputTable[RecordedValue])),0)</f>
        <v>195.03180772236345</v>
      </c>
      <c r="M1121" s="5" cm="1">
        <f t="array" ref="M1121">MAX(IF((ProjectInfoTable[ProjectName]=OutputTable[[#This Row],[ProjectName]]),(ProjectInfoTable[ProjectName]=OutputTable[[#This Row],[ProjectName]])*ProjectInfoTable[ConfidenceInterval]))</f>
        <v>0.95</v>
      </c>
      <c r="N1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121" s="5" cm="1">
        <f t="array" ref="O1121">MIN(IF((OutputTable[GroupByKey]=OutputTable[[#This Row],[GroupByKey]]),(OutputTable[GroupByKey]=OutputTable[[#This Row],[GroupByKey]])*OutputTable[RecordedValue]))</f>
        <v>10.054421984212899</v>
      </c>
      <c r="P1121" s="5" cm="1">
        <f t="array" ref="P1121">MAX(IF((OutputTable[GroupByKey]=OutputTable[[#This Row],[GroupByKey]]),(OutputTable[GroupByKey]=OutputTable[[#This Row],[GroupByKey]])*OutputTable[RecordedValue]))</f>
        <v>1200.8160491271699</v>
      </c>
    </row>
    <row r="1122" spans="1:16" x14ac:dyDescent="0.25">
      <c r="A1122" t="s">
        <v>68</v>
      </c>
      <c r="B1122" t="s">
        <v>70</v>
      </c>
      <c r="C1122">
        <v>19</v>
      </c>
      <c r="D1122" t="s">
        <v>147</v>
      </c>
      <c r="E1122" t="s">
        <v>121</v>
      </c>
      <c r="F1122" t="s">
        <v>73</v>
      </c>
      <c r="G1122">
        <v>145</v>
      </c>
      <c r="H1122">
        <v>0</v>
      </c>
      <c r="I112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22" s="5" cm="1">
        <f t="array" ref="J1122">MAX(IF((ProjectInfoTable[ProjectName]=OutputTable[[#This Row],[ProjectName]]),(ProjectInfoTable[ProjectName]=OutputTable[[#This Row],[ProjectName]])*ProjectInfoTable[NumberOfReplications]))</f>
        <v>50</v>
      </c>
      <c r="K1122" s="5" cm="1">
        <f t="array" ref="K1122">IFERROR(AVERAGE(IF((OutputTable[GroupByKey]=OutputTable[[#This Row],[GroupByKey]]),(OutputTable[GroupByKey]=OutputTable[[#This Row],[GroupByKey]])*OutputTable[RecordedValue])),0)</f>
        <v>145</v>
      </c>
      <c r="L1122" s="5" cm="1">
        <f t="array" ref="L1122">IFERROR(_xlfn.STDEV.S(IF((OutputTable[GroupByKey]=OutputTable[[#This Row],[GroupByKey]]),(OutputTable[GroupByKey]=OutputTable[[#This Row],[GroupByKey]])*OutputTable[RecordedValue])),0)</f>
        <v>0</v>
      </c>
      <c r="M1122" s="5" cm="1">
        <f t="array" ref="M1122">MAX(IF((ProjectInfoTable[ProjectName]=OutputTable[[#This Row],[ProjectName]]),(ProjectInfoTable[ProjectName]=OutputTable[[#This Row],[ProjectName]])*ProjectInfoTable[ConfidenceInterval]))</f>
        <v>0.95</v>
      </c>
      <c r="N1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2" s="5" cm="1">
        <f t="array" ref="O1122">MIN(IF((OutputTable[GroupByKey]=OutputTable[[#This Row],[GroupByKey]]),(OutputTable[GroupByKey]=OutputTable[[#This Row],[GroupByKey]])*OutputTable[RecordedValue]))</f>
        <v>145</v>
      </c>
      <c r="P1122" s="5" cm="1">
        <f t="array" ref="P1122">MAX(IF((OutputTable[GroupByKey]=OutputTable[[#This Row],[GroupByKey]]),(OutputTable[GroupByKey]=OutputTable[[#This Row],[GroupByKey]])*OutputTable[RecordedValue]))</f>
        <v>145</v>
      </c>
    </row>
    <row r="1123" spans="1:16" x14ac:dyDescent="0.25">
      <c r="A1123" t="s">
        <v>68</v>
      </c>
      <c r="B1123" t="s">
        <v>70</v>
      </c>
      <c r="C1123">
        <v>19</v>
      </c>
      <c r="D1123" t="s">
        <v>148</v>
      </c>
      <c r="E1123" t="s">
        <v>123</v>
      </c>
      <c r="F1123" t="s">
        <v>73</v>
      </c>
      <c r="G1123">
        <v>144</v>
      </c>
      <c r="H1123">
        <v>0</v>
      </c>
      <c r="I112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23" s="5" cm="1">
        <f t="array" ref="J1123">MAX(IF((ProjectInfoTable[ProjectName]=OutputTable[[#This Row],[ProjectName]]),(ProjectInfoTable[ProjectName]=OutputTable[[#This Row],[ProjectName]])*ProjectInfoTable[NumberOfReplications]))</f>
        <v>50</v>
      </c>
      <c r="K1123" s="5" cm="1">
        <f t="array" ref="K1123">IFERROR(AVERAGE(IF((OutputTable[GroupByKey]=OutputTable[[#This Row],[GroupByKey]]),(OutputTable[GroupByKey]=OutputTable[[#This Row],[GroupByKey]])*OutputTable[RecordedValue])),0)</f>
        <v>143.58000000000001</v>
      </c>
      <c r="L1123" s="5" cm="1">
        <f t="array" ref="L1123">IFERROR(_xlfn.STDEV.S(IF((OutputTable[GroupByKey]=OutputTable[[#This Row],[GroupByKey]]),(OutputTable[GroupByKey]=OutputTable[[#This Row],[GroupByKey]])*OutputTable[RecordedValue])),0)</f>
        <v>0.67279496224666424</v>
      </c>
      <c r="M1123" s="5" cm="1">
        <f t="array" ref="M1123">MAX(IF((ProjectInfoTable[ProjectName]=OutputTable[[#This Row],[ProjectName]]),(ProjectInfoTable[ProjectName]=OutputTable[[#This Row],[ProjectName]])*ProjectInfoTable[ConfidenceInterval]))</f>
        <v>0.95</v>
      </c>
      <c r="N1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123" s="5" cm="1">
        <f t="array" ref="O1123">MIN(IF((OutputTable[GroupByKey]=OutputTable[[#This Row],[GroupByKey]]),(OutputTable[GroupByKey]=OutputTable[[#This Row],[GroupByKey]])*OutputTable[RecordedValue]))</f>
        <v>142</v>
      </c>
      <c r="P1123" s="5" cm="1">
        <f t="array" ref="P1123">MAX(IF((OutputTable[GroupByKey]=OutputTable[[#This Row],[GroupByKey]]),(OutputTable[GroupByKey]=OutputTable[[#This Row],[GroupByKey]])*OutputTable[RecordedValue]))</f>
        <v>144</v>
      </c>
    </row>
    <row r="1124" spans="1:16" x14ac:dyDescent="0.25">
      <c r="A1124" t="s">
        <v>68</v>
      </c>
      <c r="B1124" t="s">
        <v>70</v>
      </c>
      <c r="C1124">
        <v>19</v>
      </c>
      <c r="D1124" t="s">
        <v>149</v>
      </c>
      <c r="E1124" t="s">
        <v>125</v>
      </c>
      <c r="F1124" t="s">
        <v>73</v>
      </c>
      <c r="G1124">
        <v>8.8621785571391705</v>
      </c>
      <c r="H1124">
        <v>0</v>
      </c>
      <c r="I112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24" s="5" cm="1">
        <f t="array" ref="J1124">MAX(IF((ProjectInfoTable[ProjectName]=OutputTable[[#This Row],[ProjectName]]),(ProjectInfoTable[ProjectName]=OutputTable[[#This Row],[ProjectName]])*ProjectInfoTable[NumberOfReplications]))</f>
        <v>50</v>
      </c>
      <c r="K1124" s="5" cm="1">
        <f t="array" ref="K1124">IFERROR(AVERAGE(IF((OutputTable[GroupByKey]=OutputTable[[#This Row],[GroupByKey]]),(OutputTable[GroupByKey]=OutputTable[[#This Row],[GroupByKey]])*OutputTable[RecordedValue])),0)</f>
        <v>8.9631102244031808</v>
      </c>
      <c r="L1124" s="5" cm="1">
        <f t="array" ref="L1124">IFERROR(_xlfn.STDEV.S(IF((OutputTable[GroupByKey]=OutputTable[[#This Row],[GroupByKey]]),(OutputTable[GroupByKey]=OutputTable[[#This Row],[GroupByKey]])*OutputTable[RecordedValue])),0)</f>
        <v>0.49581158155018401</v>
      </c>
      <c r="M1124" s="5" cm="1">
        <f t="array" ref="M1124">MAX(IF((ProjectInfoTable[ProjectName]=OutputTable[[#This Row],[ProjectName]]),(ProjectInfoTable[ProjectName]=OutputTable[[#This Row],[ProjectName]])*ProjectInfoTable[ConfidenceInterval]))</f>
        <v>0.95</v>
      </c>
      <c r="N1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124" s="5" cm="1">
        <f t="array" ref="O1124">MIN(IF((OutputTable[GroupByKey]=OutputTable[[#This Row],[GroupByKey]]),(OutputTable[GroupByKey]=OutputTable[[#This Row],[GroupByKey]])*OutputTable[RecordedValue]))</f>
        <v>7.9225733441578896</v>
      </c>
      <c r="P1124" s="5" cm="1">
        <f t="array" ref="P1124">MAX(IF((OutputTable[GroupByKey]=OutputTable[[#This Row],[GroupByKey]]),(OutputTable[GroupByKey]=OutputTable[[#This Row],[GroupByKey]])*OutputTable[RecordedValue]))</f>
        <v>9.9777504987156593</v>
      </c>
    </row>
    <row r="1125" spans="1:16" x14ac:dyDescent="0.25">
      <c r="A1125" t="s">
        <v>68</v>
      </c>
      <c r="B1125" t="s">
        <v>70</v>
      </c>
      <c r="C1125">
        <v>19</v>
      </c>
      <c r="D1125" t="s">
        <v>150</v>
      </c>
      <c r="E1125" t="s">
        <v>127</v>
      </c>
      <c r="F1125" t="s">
        <v>73</v>
      </c>
      <c r="G1125">
        <v>601.42815706014096</v>
      </c>
      <c r="H1125">
        <v>0</v>
      </c>
      <c r="I112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25" s="5" cm="1">
        <f t="array" ref="J1125">MAX(IF((ProjectInfoTable[ProjectName]=OutputTable[[#This Row],[ProjectName]]),(ProjectInfoTable[ProjectName]=OutputTable[[#This Row],[ProjectName]])*ProjectInfoTable[NumberOfReplications]))</f>
        <v>50</v>
      </c>
      <c r="K1125" s="5" cm="1">
        <f t="array" ref="K1125">IFERROR(AVERAGE(IF((OutputTable[GroupByKey]=OutputTable[[#This Row],[GroupByKey]]),(OutputTable[GroupByKey]=OutputTable[[#This Row],[GroupByKey]])*OutputTable[RecordedValue])),0)</f>
        <v>669.48533875250666</v>
      </c>
      <c r="L1125" s="5" cm="1">
        <f t="array" ref="L1125">IFERROR(_xlfn.STDEV.S(IF((OutputTable[GroupByKey]=OutputTable[[#This Row],[GroupByKey]]),(OutputTable[GroupByKey]=OutputTable[[#This Row],[GroupByKey]])*OutputTable[RecordedValue])),0)</f>
        <v>209.81217768405702</v>
      </c>
      <c r="M1125" s="5" cm="1">
        <f t="array" ref="M1125">MAX(IF((ProjectInfoTable[ProjectName]=OutputTable[[#This Row],[ProjectName]]),(ProjectInfoTable[ProjectName]=OutputTable[[#This Row],[ProjectName]])*ProjectInfoTable[ConfidenceInterval]))</f>
        <v>0.95</v>
      </c>
      <c r="N1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125" s="5" cm="1">
        <f t="array" ref="O1125">MIN(IF((OutputTable[GroupByKey]=OutputTable[[#This Row],[GroupByKey]]),(OutputTable[GroupByKey]=OutputTable[[#This Row],[GroupByKey]])*OutputTable[RecordedValue]))</f>
        <v>507.16931004698603</v>
      </c>
      <c r="P1125" s="5" cm="1">
        <f t="array" ref="P1125">MAX(IF((OutputTable[GroupByKey]=OutputTable[[#This Row],[GroupByKey]]),(OutputTable[GroupByKey]=OutputTable[[#This Row],[GroupByKey]])*OutputTable[RecordedValue]))</f>
        <v>1790.3663033289099</v>
      </c>
    </row>
    <row r="1126" spans="1:16" x14ac:dyDescent="0.25">
      <c r="A1126" t="s">
        <v>68</v>
      </c>
      <c r="B1126" t="s">
        <v>70</v>
      </c>
      <c r="C1126">
        <v>19</v>
      </c>
      <c r="D1126" t="s">
        <v>151</v>
      </c>
      <c r="E1126" t="s">
        <v>121</v>
      </c>
      <c r="F1126" t="s">
        <v>87</v>
      </c>
      <c r="G1126">
        <v>145</v>
      </c>
      <c r="H1126">
        <v>0</v>
      </c>
      <c r="I112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26" s="5" cm="1">
        <f t="array" ref="J1126">MAX(IF((ProjectInfoTable[ProjectName]=OutputTable[[#This Row],[ProjectName]]),(ProjectInfoTable[ProjectName]=OutputTable[[#This Row],[ProjectName]])*ProjectInfoTable[NumberOfReplications]))</f>
        <v>50</v>
      </c>
      <c r="K1126" s="5" cm="1">
        <f t="array" ref="K1126">IFERROR(AVERAGE(IF((OutputTable[GroupByKey]=OutputTable[[#This Row],[GroupByKey]]),(OutputTable[GroupByKey]=OutputTable[[#This Row],[GroupByKey]])*OutputTable[RecordedValue])),0)</f>
        <v>145</v>
      </c>
      <c r="L1126" s="5" cm="1">
        <f t="array" ref="L1126">IFERROR(_xlfn.STDEV.S(IF((OutputTable[GroupByKey]=OutputTable[[#This Row],[GroupByKey]]),(OutputTable[GroupByKey]=OutputTable[[#This Row],[GroupByKey]])*OutputTable[RecordedValue])),0)</f>
        <v>0</v>
      </c>
      <c r="M1126" s="5" cm="1">
        <f t="array" ref="M1126">MAX(IF((ProjectInfoTable[ProjectName]=OutputTable[[#This Row],[ProjectName]]),(ProjectInfoTable[ProjectName]=OutputTable[[#This Row],[ProjectName]])*ProjectInfoTable[ConfidenceInterval]))</f>
        <v>0.95</v>
      </c>
      <c r="N1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6" s="5" cm="1">
        <f t="array" ref="O1126">MIN(IF((OutputTable[GroupByKey]=OutputTable[[#This Row],[GroupByKey]]),(OutputTable[GroupByKey]=OutputTable[[#This Row],[GroupByKey]])*OutputTable[RecordedValue]))</f>
        <v>145</v>
      </c>
      <c r="P1126" s="5" cm="1">
        <f t="array" ref="P1126">MAX(IF((OutputTable[GroupByKey]=OutputTable[[#This Row],[GroupByKey]]),(OutputTable[GroupByKey]=OutputTable[[#This Row],[GroupByKey]])*OutputTable[RecordedValue]))</f>
        <v>145</v>
      </c>
    </row>
    <row r="1127" spans="1:16" x14ac:dyDescent="0.25">
      <c r="A1127" t="s">
        <v>68</v>
      </c>
      <c r="B1127" t="s">
        <v>70</v>
      </c>
      <c r="C1127">
        <v>19</v>
      </c>
      <c r="D1127" t="s">
        <v>152</v>
      </c>
      <c r="E1127" t="s">
        <v>123</v>
      </c>
      <c r="F1127" t="s">
        <v>87</v>
      </c>
      <c r="G1127">
        <v>141</v>
      </c>
      <c r="H1127">
        <v>0</v>
      </c>
      <c r="I112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27" s="5" cm="1">
        <f t="array" ref="J1127">MAX(IF((ProjectInfoTable[ProjectName]=OutputTable[[#This Row],[ProjectName]]),(ProjectInfoTable[ProjectName]=OutputTable[[#This Row],[ProjectName]])*ProjectInfoTable[NumberOfReplications]))</f>
        <v>50</v>
      </c>
      <c r="K1127" s="5" cm="1">
        <f t="array" ref="K1127">IFERROR(AVERAGE(IF((OutputTable[GroupByKey]=OutputTable[[#This Row],[GroupByKey]]),(OutputTable[GroupByKey]=OutputTable[[#This Row],[GroupByKey]])*OutputTable[RecordedValue])),0)</f>
        <v>141.38</v>
      </c>
      <c r="L1127" s="5" cm="1">
        <f t="array" ref="L1127">IFERROR(_xlfn.STDEV.S(IF((OutputTable[GroupByKey]=OutputTable[[#This Row],[GroupByKey]]),(OutputTable[GroupByKey]=OutputTable[[#This Row],[GroupByKey]])*OutputTable[RecordedValue])),0)</f>
        <v>1.9988772358705846</v>
      </c>
      <c r="M1127" s="5" cm="1">
        <f t="array" ref="M1127">MAX(IF((ProjectInfoTable[ProjectName]=OutputTable[[#This Row],[ProjectName]]),(ProjectInfoTable[ProjectName]=OutputTable[[#This Row],[ProjectName]])*ProjectInfoTable[ConfidenceInterval]))</f>
        <v>0.95</v>
      </c>
      <c r="N1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127" s="5" cm="1">
        <f t="array" ref="O1127">MIN(IF((OutputTable[GroupByKey]=OutputTable[[#This Row],[GroupByKey]]),(OutputTable[GroupByKey]=OutputTable[[#This Row],[GroupByKey]])*OutputTable[RecordedValue]))</f>
        <v>134</v>
      </c>
      <c r="P1127" s="5" cm="1">
        <f t="array" ref="P1127">MAX(IF((OutputTable[GroupByKey]=OutputTable[[#This Row],[GroupByKey]]),(OutputTable[GroupByKey]=OutputTable[[#This Row],[GroupByKey]])*OutputTable[RecordedValue]))</f>
        <v>144</v>
      </c>
    </row>
    <row r="1128" spans="1:16" x14ac:dyDescent="0.25">
      <c r="A1128" t="s">
        <v>68</v>
      </c>
      <c r="B1128" t="s">
        <v>70</v>
      </c>
      <c r="C1128">
        <v>19</v>
      </c>
      <c r="D1128" t="s">
        <v>153</v>
      </c>
      <c r="E1128" t="s">
        <v>113</v>
      </c>
      <c r="F1128" t="s">
        <v>73</v>
      </c>
      <c r="G1128">
        <v>1.6118580637921001</v>
      </c>
      <c r="H1128">
        <v>0</v>
      </c>
      <c r="I1128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128" s="5" cm="1">
        <f t="array" ref="J1128">MAX(IF((ProjectInfoTable[ProjectName]=OutputTable[[#This Row],[ProjectName]]),(ProjectInfoTable[ProjectName]=OutputTable[[#This Row],[ProjectName]])*ProjectInfoTable[NumberOfReplications]))</f>
        <v>50</v>
      </c>
      <c r="K1128" s="5" cm="1">
        <f t="array" ref="K1128">IFERROR(AVERAGE(IF((OutputTable[GroupByKey]=OutputTable[[#This Row],[GroupByKey]]),(OutputTable[GroupByKey]=OutputTable[[#This Row],[GroupByKey]])*OutputTable[RecordedValue])),0)</f>
        <v>1.713056712445395</v>
      </c>
      <c r="L1128" s="5" cm="1">
        <f t="array" ref="L1128">IFERROR(_xlfn.STDEV.S(IF((OutputTable[GroupByKey]=OutputTable[[#This Row],[GroupByKey]]),(OutputTable[GroupByKey]=OutputTable[[#This Row],[GroupByKey]])*OutputTable[RecordedValue])),0)</f>
        <v>0.74877386075301833</v>
      </c>
      <c r="M1128" s="5" cm="1">
        <f t="array" ref="M1128">MAX(IF((ProjectInfoTable[ProjectName]=OutputTable[[#This Row],[ProjectName]]),(ProjectInfoTable[ProjectName]=OutputTable[[#This Row],[ProjectName]])*ProjectInfoTable[ConfidenceInterval]))</f>
        <v>0.95</v>
      </c>
      <c r="N1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128" s="5" cm="1">
        <f t="array" ref="O1128">MIN(IF((OutputTable[GroupByKey]=OutputTable[[#This Row],[GroupByKey]]),(OutputTable[GroupByKey]=OutputTable[[#This Row],[GroupByKey]])*OutputTable[RecordedValue]))</f>
        <v>0.396443199122197</v>
      </c>
      <c r="P1128" s="5" cm="1">
        <f t="array" ref="P1128">MAX(IF((OutputTable[GroupByKey]=OutputTable[[#This Row],[GroupByKey]]),(OutputTable[GroupByKey]=OutputTable[[#This Row],[GroupByKey]])*OutputTable[RecordedValue]))</f>
        <v>4.3293745592479498</v>
      </c>
    </row>
    <row r="1129" spans="1:16" x14ac:dyDescent="0.25">
      <c r="A1129" t="s">
        <v>68</v>
      </c>
      <c r="B1129" t="s">
        <v>70</v>
      </c>
      <c r="C1129">
        <v>19</v>
      </c>
      <c r="D1129" t="s">
        <v>154</v>
      </c>
      <c r="E1129" t="s">
        <v>115</v>
      </c>
      <c r="F1129" t="s">
        <v>73</v>
      </c>
      <c r="G1129">
        <v>48.355741913763097</v>
      </c>
      <c r="H1129">
        <v>0</v>
      </c>
      <c r="I1129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129" s="5" cm="1">
        <f t="array" ref="J1129">MAX(IF((ProjectInfoTable[ProjectName]=OutputTable[[#This Row],[ProjectName]]),(ProjectInfoTable[ProjectName]=OutputTable[[#This Row],[ProjectName]])*ProjectInfoTable[NumberOfReplications]))</f>
        <v>50</v>
      </c>
      <c r="K1129" s="5" cm="1">
        <f t="array" ref="K1129">IFERROR(AVERAGE(IF((OutputTable[GroupByKey]=OutputTable[[#This Row],[GroupByKey]]),(OutputTable[GroupByKey]=OutputTable[[#This Row],[GroupByKey]])*OutputTable[RecordedValue])),0)</f>
        <v>51.391701373361848</v>
      </c>
      <c r="L1129" s="5" cm="1">
        <f t="array" ref="L1129">IFERROR(_xlfn.STDEV.S(IF((OutputTable[GroupByKey]=OutputTable[[#This Row],[GroupByKey]]),(OutputTable[GroupByKey]=OutputTable[[#This Row],[GroupByKey]])*OutputTable[RecordedValue])),0)</f>
        <v>22.463215822590577</v>
      </c>
      <c r="M1129" s="5" cm="1">
        <f t="array" ref="M1129">MAX(IF((ProjectInfoTable[ProjectName]=OutputTable[[#This Row],[ProjectName]]),(ProjectInfoTable[ProjectName]=OutputTable[[#This Row],[ProjectName]])*ProjectInfoTable[ConfidenceInterval]))</f>
        <v>0.95</v>
      </c>
      <c r="N1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129" s="5" cm="1">
        <f t="array" ref="O1129">MIN(IF((OutputTable[GroupByKey]=OutputTable[[#This Row],[GroupByKey]]),(OutputTable[GroupByKey]=OutputTable[[#This Row],[GroupByKey]])*OutputTable[RecordedValue]))</f>
        <v>11.8932959736659</v>
      </c>
      <c r="P1129" s="5" cm="1">
        <f t="array" ref="P1129">MAX(IF((OutputTable[GroupByKey]=OutputTable[[#This Row],[GroupByKey]]),(OutputTable[GroupByKey]=OutputTable[[#This Row],[GroupByKey]])*OutputTable[RecordedValue]))</f>
        <v>129.881236777438</v>
      </c>
    </row>
    <row r="1130" spans="1:16" x14ac:dyDescent="0.25">
      <c r="A1130" t="s">
        <v>68</v>
      </c>
      <c r="B1130" t="s">
        <v>70</v>
      </c>
      <c r="C1130">
        <v>19</v>
      </c>
      <c r="D1130" t="s">
        <v>155</v>
      </c>
      <c r="E1130" t="s">
        <v>117</v>
      </c>
      <c r="F1130" t="s">
        <v>73</v>
      </c>
      <c r="G1130">
        <v>0</v>
      </c>
      <c r="H1130">
        <v>0</v>
      </c>
      <c r="I1130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130" s="5" cm="1">
        <f t="array" ref="J1130">MAX(IF((ProjectInfoTable[ProjectName]=OutputTable[[#This Row],[ProjectName]]),(ProjectInfoTable[ProjectName]=OutputTable[[#This Row],[ProjectName]])*ProjectInfoTable[NumberOfReplications]))</f>
        <v>50</v>
      </c>
      <c r="K1130" s="5" cm="1">
        <f t="array" ref="K1130">IFERROR(AVERAGE(IF((OutputTable[GroupByKey]=OutputTable[[#This Row],[GroupByKey]]),(OutputTable[GroupByKey]=OutputTable[[#This Row],[GroupByKey]])*OutputTable[RecordedValue])),0)</f>
        <v>0</v>
      </c>
      <c r="L1130" s="5" cm="1">
        <f t="array" ref="L1130">IFERROR(_xlfn.STDEV.S(IF((OutputTable[GroupByKey]=OutputTable[[#This Row],[GroupByKey]]),(OutputTable[GroupByKey]=OutputTable[[#This Row],[GroupByKey]])*OutputTable[RecordedValue])),0)</f>
        <v>0</v>
      </c>
      <c r="M1130" s="5" cm="1">
        <f t="array" ref="M1130">MAX(IF((ProjectInfoTable[ProjectName]=OutputTable[[#This Row],[ProjectName]]),(ProjectInfoTable[ProjectName]=OutputTable[[#This Row],[ProjectName]])*ProjectInfoTable[ConfidenceInterval]))</f>
        <v>0.95</v>
      </c>
      <c r="N1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0" s="5" cm="1">
        <f t="array" ref="O1130">MIN(IF((OutputTable[GroupByKey]=OutputTable[[#This Row],[GroupByKey]]),(OutputTable[GroupByKey]=OutputTable[[#This Row],[GroupByKey]])*OutputTable[RecordedValue]))</f>
        <v>0</v>
      </c>
      <c r="P1130" s="5" cm="1">
        <f t="array" ref="P1130">MAX(IF((OutputTable[GroupByKey]=OutputTable[[#This Row],[GroupByKey]]),(OutputTable[GroupByKey]=OutputTable[[#This Row],[GroupByKey]])*OutputTable[RecordedValue]))</f>
        <v>0</v>
      </c>
    </row>
    <row r="1131" spans="1:16" x14ac:dyDescent="0.25">
      <c r="A1131" t="s">
        <v>68</v>
      </c>
      <c r="B1131" t="s">
        <v>70</v>
      </c>
      <c r="C1131">
        <v>19</v>
      </c>
      <c r="D1131" t="s">
        <v>156</v>
      </c>
      <c r="E1131" t="s">
        <v>119</v>
      </c>
      <c r="F1131" t="s">
        <v>73</v>
      </c>
      <c r="G1131">
        <v>1.5746545802888099</v>
      </c>
      <c r="H1131">
        <v>0</v>
      </c>
      <c r="I1131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131" s="5" cm="1">
        <f t="array" ref="J1131">MAX(IF((ProjectInfoTable[ProjectName]=OutputTable[[#This Row],[ProjectName]]),(ProjectInfoTable[ProjectName]=OutputTable[[#This Row],[ProjectName]])*ProjectInfoTable[NumberOfReplications]))</f>
        <v>50</v>
      </c>
      <c r="K1131" s="5" cm="1">
        <f t="array" ref="K1131">IFERROR(AVERAGE(IF((OutputTable[GroupByKey]=OutputTable[[#This Row],[GroupByKey]]),(OutputTable[GroupByKey]=OutputTable[[#This Row],[GroupByKey]])*OutputTable[RecordedValue])),0)</f>
        <v>10.739644005751</v>
      </c>
      <c r="L1131" s="5" cm="1">
        <f t="array" ref="L1131">IFERROR(_xlfn.STDEV.S(IF((OutputTable[GroupByKey]=OutputTable[[#This Row],[GroupByKey]]),(OutputTable[GroupByKey]=OutputTable[[#This Row],[GroupByKey]])*OutputTable[RecordedValue])),0)</f>
        <v>15.385582994074571</v>
      </c>
      <c r="M1131" s="5" cm="1">
        <f t="array" ref="M1131">MAX(IF((ProjectInfoTable[ProjectName]=OutputTable[[#This Row],[ProjectName]]),(ProjectInfoTable[ProjectName]=OutputTable[[#This Row],[ProjectName]])*ProjectInfoTable[ConfidenceInterval]))</f>
        <v>0.95</v>
      </c>
      <c r="N1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131" s="5" cm="1">
        <f t="array" ref="O1131">MIN(IF((OutputTable[GroupByKey]=OutputTable[[#This Row],[GroupByKey]]),(OutputTable[GroupByKey]=OutputTable[[#This Row],[GroupByKey]])*OutputTable[RecordedValue]))</f>
        <v>0</v>
      </c>
      <c r="P1131" s="5" cm="1">
        <f t="array" ref="P1131">MAX(IF((OutputTable[GroupByKey]=OutputTable[[#This Row],[GroupByKey]]),(OutputTable[GroupByKey]=OutputTable[[#This Row],[GroupByKey]])*OutputTable[RecordedValue]))</f>
        <v>76.907804000367904</v>
      </c>
    </row>
    <row r="1132" spans="1:16" x14ac:dyDescent="0.25">
      <c r="A1132" t="s">
        <v>68</v>
      </c>
      <c r="B1132" t="s">
        <v>70</v>
      </c>
      <c r="C1132">
        <v>19</v>
      </c>
      <c r="D1132" t="s">
        <v>157</v>
      </c>
      <c r="E1132" t="s">
        <v>121</v>
      </c>
      <c r="F1132" t="s">
        <v>73</v>
      </c>
      <c r="G1132">
        <v>6</v>
      </c>
      <c r="H1132">
        <v>0</v>
      </c>
      <c r="I1132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132" s="5" cm="1">
        <f t="array" ref="J1132">MAX(IF((ProjectInfoTable[ProjectName]=OutputTable[[#This Row],[ProjectName]]),(ProjectInfoTable[ProjectName]=OutputTable[[#This Row],[ProjectName]])*ProjectInfoTable[NumberOfReplications]))</f>
        <v>50</v>
      </c>
      <c r="K1132" s="5" cm="1">
        <f t="array" ref="K1132">IFERROR(AVERAGE(IF((OutputTable[GroupByKey]=OutputTable[[#This Row],[GroupByKey]]),(OutputTable[GroupByKey]=OutputTable[[#This Row],[GroupByKey]])*OutputTable[RecordedValue])),0)</f>
        <v>6.74</v>
      </c>
      <c r="L1132" s="5" cm="1">
        <f t="array" ref="L1132">IFERROR(_xlfn.STDEV.S(IF((OutputTable[GroupByKey]=OutputTable[[#This Row],[GroupByKey]]),(OutputTable[GroupByKey]=OutputTable[[#This Row],[GroupByKey]])*OutputTable[RecordedValue])),0)</f>
        <v>2.6711611783672518</v>
      </c>
      <c r="M1132" s="5" cm="1">
        <f t="array" ref="M1132">MAX(IF((ProjectInfoTable[ProjectName]=OutputTable[[#This Row],[ProjectName]]),(ProjectInfoTable[ProjectName]=OutputTable[[#This Row],[ProjectName]])*ProjectInfoTable[ConfidenceInterval]))</f>
        <v>0.95</v>
      </c>
      <c r="N1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132" s="5" cm="1">
        <f t="array" ref="O1132">MIN(IF((OutputTable[GroupByKey]=OutputTable[[#This Row],[GroupByKey]]),(OutputTable[GroupByKey]=OutputTable[[#This Row],[GroupByKey]])*OutputTable[RecordedValue]))</f>
        <v>2</v>
      </c>
      <c r="P1132" s="5" cm="1">
        <f t="array" ref="P1132">MAX(IF((OutputTable[GroupByKey]=OutputTable[[#This Row],[GroupByKey]]),(OutputTable[GroupByKey]=OutputTable[[#This Row],[GroupByKey]])*OutputTable[RecordedValue]))</f>
        <v>16</v>
      </c>
    </row>
    <row r="1133" spans="1:16" x14ac:dyDescent="0.25">
      <c r="A1133" t="s">
        <v>68</v>
      </c>
      <c r="B1133" t="s">
        <v>70</v>
      </c>
      <c r="C1133">
        <v>19</v>
      </c>
      <c r="D1133" t="s">
        <v>158</v>
      </c>
      <c r="E1133" t="s">
        <v>123</v>
      </c>
      <c r="F1133" t="s">
        <v>73</v>
      </c>
      <c r="G1133">
        <v>6</v>
      </c>
      <c r="H1133">
        <v>0</v>
      </c>
      <c r="I1133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133" s="5" cm="1">
        <f t="array" ref="J1133">MAX(IF((ProjectInfoTable[ProjectName]=OutputTable[[#This Row],[ProjectName]]),(ProjectInfoTable[ProjectName]=OutputTable[[#This Row],[ProjectName]])*ProjectInfoTable[NumberOfReplications]))</f>
        <v>50</v>
      </c>
      <c r="K1133" s="5" cm="1">
        <f t="array" ref="K1133">IFERROR(AVERAGE(IF((OutputTable[GroupByKey]=OutputTable[[#This Row],[GroupByKey]]),(OutputTable[GroupByKey]=OutputTable[[#This Row],[GroupByKey]])*OutputTable[RecordedValue])),0)</f>
        <v>6.66</v>
      </c>
      <c r="L1133" s="5" cm="1">
        <f t="array" ref="L1133">IFERROR(_xlfn.STDEV.S(IF((OutputTable[GroupByKey]=OutputTable[[#This Row],[GroupByKey]]),(OutputTable[GroupByKey]=OutputTable[[#This Row],[GroupByKey]])*OutputTable[RecordedValue])),0)</f>
        <v>2.6233644078409171</v>
      </c>
      <c r="M1133" s="5" cm="1">
        <f t="array" ref="M1133">MAX(IF((ProjectInfoTable[ProjectName]=OutputTable[[#This Row],[ProjectName]]),(ProjectInfoTable[ProjectName]=OutputTable[[#This Row],[ProjectName]])*ProjectInfoTable[ConfidenceInterval]))</f>
        <v>0.95</v>
      </c>
      <c r="N1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133" s="5" cm="1">
        <f t="array" ref="O1133">MIN(IF((OutputTable[GroupByKey]=OutputTable[[#This Row],[GroupByKey]]),(OutputTable[GroupByKey]=OutputTable[[#This Row],[GroupByKey]])*OutputTable[RecordedValue]))</f>
        <v>2</v>
      </c>
      <c r="P1133" s="5" cm="1">
        <f t="array" ref="P1133">MAX(IF((OutputTable[GroupByKey]=OutputTable[[#This Row],[GroupByKey]]),(OutputTable[GroupByKey]=OutputTable[[#This Row],[GroupByKey]])*OutputTable[RecordedValue]))</f>
        <v>16</v>
      </c>
    </row>
    <row r="1134" spans="1:16" x14ac:dyDescent="0.25">
      <c r="A1134" t="s">
        <v>68</v>
      </c>
      <c r="B1134" t="s">
        <v>70</v>
      </c>
      <c r="C1134">
        <v>19</v>
      </c>
      <c r="D1134" t="s">
        <v>159</v>
      </c>
      <c r="E1134" t="s">
        <v>125</v>
      </c>
      <c r="F1134" t="s">
        <v>73</v>
      </c>
      <c r="G1134">
        <v>1.6118580637921001</v>
      </c>
      <c r="H1134">
        <v>0</v>
      </c>
      <c r="I1134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134" s="5" cm="1">
        <f t="array" ref="J1134">MAX(IF((ProjectInfoTable[ProjectName]=OutputTable[[#This Row],[ProjectName]]),(ProjectInfoTable[ProjectName]=OutputTable[[#This Row],[ProjectName]])*ProjectInfoTable[NumberOfReplications]))</f>
        <v>50</v>
      </c>
      <c r="K1134" s="5" cm="1">
        <f t="array" ref="K1134">IFERROR(AVERAGE(IF((OutputTable[GroupByKey]=OutputTable[[#This Row],[GroupByKey]]),(OutputTable[GroupByKey]=OutputTable[[#This Row],[GroupByKey]])*OutputTable[RecordedValue])),0)</f>
        <v>1.713056712445395</v>
      </c>
      <c r="L1134" s="5" cm="1">
        <f t="array" ref="L1134">IFERROR(_xlfn.STDEV.S(IF((OutputTable[GroupByKey]=OutputTable[[#This Row],[GroupByKey]]),(OutputTable[GroupByKey]=OutputTable[[#This Row],[GroupByKey]])*OutputTable[RecordedValue])),0)</f>
        <v>0.74877386075301833</v>
      </c>
      <c r="M1134" s="5" cm="1">
        <f t="array" ref="M1134">MAX(IF((ProjectInfoTable[ProjectName]=OutputTable[[#This Row],[ProjectName]]),(ProjectInfoTable[ProjectName]=OutputTable[[#This Row],[ProjectName]])*ProjectInfoTable[ConfidenceInterval]))</f>
        <v>0.95</v>
      </c>
      <c r="N1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134" s="5" cm="1">
        <f t="array" ref="O1134">MIN(IF((OutputTable[GroupByKey]=OutputTable[[#This Row],[GroupByKey]]),(OutputTable[GroupByKey]=OutputTable[[#This Row],[GroupByKey]])*OutputTable[RecordedValue]))</f>
        <v>0.396443199122197</v>
      </c>
      <c r="P1134" s="5" cm="1">
        <f t="array" ref="P1134">MAX(IF((OutputTable[GroupByKey]=OutputTable[[#This Row],[GroupByKey]]),(OutputTable[GroupByKey]=OutputTable[[#This Row],[GroupByKey]])*OutputTable[RecordedValue]))</f>
        <v>4.3293745592479498</v>
      </c>
    </row>
    <row r="1135" spans="1:16" x14ac:dyDescent="0.25">
      <c r="A1135" t="s">
        <v>68</v>
      </c>
      <c r="B1135" t="s">
        <v>70</v>
      </c>
      <c r="C1135">
        <v>19</v>
      </c>
      <c r="D1135" t="s">
        <v>160</v>
      </c>
      <c r="E1135" t="s">
        <v>127</v>
      </c>
      <c r="F1135" t="s">
        <v>73</v>
      </c>
      <c r="G1135">
        <v>49.930396494051898</v>
      </c>
      <c r="H1135">
        <v>0</v>
      </c>
      <c r="I1135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135" s="5" cm="1">
        <f t="array" ref="J1135">MAX(IF((ProjectInfoTable[ProjectName]=OutputTable[[#This Row],[ProjectName]]),(ProjectInfoTable[ProjectName]=OutputTable[[#This Row],[ProjectName]])*ProjectInfoTable[NumberOfReplications]))</f>
        <v>50</v>
      </c>
      <c r="K1135" s="5" cm="1">
        <f t="array" ref="K1135">IFERROR(AVERAGE(IF((OutputTable[GroupByKey]=OutputTable[[#This Row],[GroupByKey]]),(OutputTable[GroupByKey]=OutputTable[[#This Row],[GroupByKey]])*OutputTable[RecordedValue])),0)</f>
        <v>62.131345379112837</v>
      </c>
      <c r="L1135" s="5" cm="1">
        <f t="array" ref="L1135">IFERROR(_xlfn.STDEV.S(IF((OutputTable[GroupByKey]=OutputTable[[#This Row],[GroupByKey]]),(OutputTable[GroupByKey]=OutputTable[[#This Row],[GroupByKey]])*OutputTable[RecordedValue])),0)</f>
        <v>32.520844078842771</v>
      </c>
      <c r="M1135" s="5" cm="1">
        <f t="array" ref="M1135">MAX(IF((ProjectInfoTable[ProjectName]=OutputTable[[#This Row],[ProjectName]]),(ProjectInfoTable[ProjectName]=OutputTable[[#This Row],[ProjectName]])*ProjectInfoTable[ConfidenceInterval]))</f>
        <v>0.95</v>
      </c>
      <c r="N1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135" s="5" cm="1">
        <f t="array" ref="O1135">MIN(IF((OutputTable[GroupByKey]=OutputTable[[#This Row],[GroupByKey]]),(OutputTable[GroupByKey]=OutputTable[[#This Row],[GroupByKey]])*OutputTable[RecordedValue]))</f>
        <v>13.9204055285142</v>
      </c>
      <c r="P1135" s="5" cm="1">
        <f t="array" ref="P1135">MAX(IF((OutputTable[GroupByKey]=OutputTable[[#This Row],[GroupByKey]]),(OutputTable[GroupByKey]=OutputTable[[#This Row],[GroupByKey]])*OutputTable[RecordedValue]))</f>
        <v>182.68949067350201</v>
      </c>
    </row>
    <row r="1136" spans="1:16" x14ac:dyDescent="0.25">
      <c r="A1136" t="s">
        <v>68</v>
      </c>
      <c r="B1136" t="s">
        <v>70</v>
      </c>
      <c r="C1136">
        <v>19</v>
      </c>
      <c r="D1136" t="s">
        <v>161</v>
      </c>
      <c r="E1136" t="s">
        <v>137</v>
      </c>
      <c r="F1136" t="s">
        <v>107</v>
      </c>
      <c r="G1136">
        <v>0.80592903189605203</v>
      </c>
      <c r="H1136">
        <v>0</v>
      </c>
      <c r="I113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36" s="5" cm="1">
        <f t="array" ref="J1136">MAX(IF((ProjectInfoTable[ProjectName]=OutputTable[[#This Row],[ProjectName]]),(ProjectInfoTable[ProjectName]=OutputTable[[#This Row],[ProjectName]])*ProjectInfoTable[NumberOfReplications]))</f>
        <v>50</v>
      </c>
      <c r="K1136" s="5" cm="1">
        <f t="array" ref="K1136">IFERROR(AVERAGE(IF((OutputTable[GroupByKey]=OutputTable[[#This Row],[GroupByKey]]),(OutputTable[GroupByKey]=OutputTable[[#This Row],[GroupByKey]])*OutputTable[RecordedValue])),0)</f>
        <v>0.85652835622269752</v>
      </c>
      <c r="L1136" s="5" cm="1">
        <f t="array" ref="L1136">IFERROR(_xlfn.STDEV.S(IF((OutputTable[GroupByKey]=OutputTable[[#This Row],[GroupByKey]]),(OutputTable[GroupByKey]=OutputTable[[#This Row],[GroupByKey]])*OutputTable[RecordedValue])),0)</f>
        <v>0.37438693037650955</v>
      </c>
      <c r="M1136" s="5" cm="1">
        <f t="array" ref="M1136">MAX(IF((ProjectInfoTable[ProjectName]=OutputTable[[#This Row],[ProjectName]]),(ProjectInfoTable[ProjectName]=OutputTable[[#This Row],[ProjectName]])*ProjectInfoTable[ConfidenceInterval]))</f>
        <v>0.95</v>
      </c>
      <c r="N1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136" s="5" cm="1">
        <f t="array" ref="O1136">MIN(IF((OutputTable[GroupByKey]=OutputTable[[#This Row],[GroupByKey]]),(OutputTable[GroupByKey]=OutputTable[[#This Row],[GroupByKey]])*OutputTable[RecordedValue]))</f>
        <v>0.198221599561099</v>
      </c>
      <c r="P1136" s="5" cm="1">
        <f t="array" ref="P1136">MAX(IF((OutputTable[GroupByKey]=OutputTable[[#This Row],[GroupByKey]]),(OutputTable[GroupByKey]=OutputTable[[#This Row],[GroupByKey]])*OutputTable[RecordedValue]))</f>
        <v>2.16468727962397</v>
      </c>
    </row>
    <row r="1137" spans="1:16" x14ac:dyDescent="0.25">
      <c r="A1137" t="s">
        <v>68</v>
      </c>
      <c r="B1137" t="s">
        <v>70</v>
      </c>
      <c r="C1137">
        <v>19</v>
      </c>
      <c r="D1137" t="s">
        <v>162</v>
      </c>
      <c r="E1137" t="s">
        <v>139</v>
      </c>
      <c r="F1137" t="s">
        <v>107</v>
      </c>
      <c r="G1137">
        <v>11.194070968103899</v>
      </c>
      <c r="H1137">
        <v>0</v>
      </c>
      <c r="I113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37" s="5" cm="1">
        <f t="array" ref="J1137">MAX(IF((ProjectInfoTable[ProjectName]=OutputTable[[#This Row],[ProjectName]]),(ProjectInfoTable[ProjectName]=OutputTable[[#This Row],[ProjectName]])*ProjectInfoTable[NumberOfReplications]))</f>
        <v>50</v>
      </c>
      <c r="K1137" s="5" cm="1">
        <f t="array" ref="K1137">IFERROR(AVERAGE(IF((OutputTable[GroupByKey]=OutputTable[[#This Row],[GroupByKey]]),(OutputTable[GroupByKey]=OutputTable[[#This Row],[GroupByKey]])*OutputTable[RecordedValue])),0)</f>
        <v>11.137209966710371</v>
      </c>
      <c r="L1137" s="5" cm="1">
        <f t="array" ref="L1137">IFERROR(_xlfn.STDEV.S(IF((OutputTable[GroupByKey]=OutputTable[[#This Row],[GroupByKey]]),(OutputTable[GroupByKey]=OutputTable[[#This Row],[GroupByKey]])*OutputTable[RecordedValue])),0)</f>
        <v>0.38257169656624557</v>
      </c>
      <c r="M1137" s="5" cm="1">
        <f t="array" ref="M1137">MAX(IF((ProjectInfoTable[ProjectName]=OutputTable[[#This Row],[ProjectName]]),(ProjectInfoTable[ProjectName]=OutputTable[[#This Row],[ProjectName]])*ProjectInfoTable[ConfidenceInterval]))</f>
        <v>0.95</v>
      </c>
      <c r="N1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137" s="5" cm="1">
        <f t="array" ref="O1137">MIN(IF((OutputTable[GroupByKey]=OutputTable[[#This Row],[GroupByKey]]),(OutputTable[GroupByKey]=OutputTable[[#This Row],[GroupByKey]])*OutputTable[RecordedValue]))</f>
        <v>9.8353127203760309</v>
      </c>
      <c r="P1137" s="5" cm="1">
        <f t="array" ref="P1137">MAX(IF((OutputTable[GroupByKey]=OutputTable[[#This Row],[GroupByKey]]),(OutputTable[GroupByKey]=OutputTable[[#This Row],[GroupByKey]])*OutputTable[RecordedValue]))</f>
        <v>11.8017784004389</v>
      </c>
    </row>
    <row r="1138" spans="1:16" x14ac:dyDescent="0.25">
      <c r="A1138" t="s">
        <v>68</v>
      </c>
      <c r="B1138" t="s">
        <v>70</v>
      </c>
      <c r="C1138">
        <v>19</v>
      </c>
      <c r="D1138" t="s">
        <v>163</v>
      </c>
      <c r="E1138" t="s">
        <v>164</v>
      </c>
      <c r="F1138" t="s">
        <v>107</v>
      </c>
      <c r="G1138">
        <v>6</v>
      </c>
      <c r="H1138">
        <v>0</v>
      </c>
      <c r="I113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38" s="5" cm="1">
        <f t="array" ref="J1138">MAX(IF((ProjectInfoTable[ProjectName]=OutputTable[[#This Row],[ProjectName]]),(ProjectInfoTable[ProjectName]=OutputTable[[#This Row],[ProjectName]])*ProjectInfoTable[NumberOfReplications]))</f>
        <v>50</v>
      </c>
      <c r="K1138" s="5" cm="1">
        <f t="array" ref="K1138">IFERROR(AVERAGE(IF((OutputTable[GroupByKey]=OutputTable[[#This Row],[GroupByKey]]),(OutputTable[GroupByKey]=OutputTable[[#This Row],[GroupByKey]])*OutputTable[RecordedValue])),0)</f>
        <v>6.72</v>
      </c>
      <c r="L1138" s="5" cm="1">
        <f t="array" ref="L1138">IFERROR(_xlfn.STDEV.S(IF((OutputTable[GroupByKey]=OutputTable[[#This Row],[GroupByKey]]),(OutputTable[GroupByKey]=OutputTable[[#This Row],[GroupByKey]])*OutputTable[RecordedValue])),0)</f>
        <v>2.6729178430917711</v>
      </c>
      <c r="M1138" s="5" cm="1">
        <f t="array" ref="M1138">MAX(IF((ProjectInfoTable[ProjectName]=OutputTable[[#This Row],[ProjectName]]),(ProjectInfoTable[ProjectName]=OutputTable[[#This Row],[ProjectName]])*ProjectInfoTable[ConfidenceInterval]))</f>
        <v>0.95</v>
      </c>
      <c r="N1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138" s="5" cm="1">
        <f t="array" ref="O1138">MIN(IF((OutputTable[GroupByKey]=OutputTable[[#This Row],[GroupByKey]]),(OutputTable[GroupByKey]=OutputTable[[#This Row],[GroupByKey]])*OutputTable[RecordedValue]))</f>
        <v>2</v>
      </c>
      <c r="P1138" s="5" cm="1">
        <f t="array" ref="P1138">MAX(IF((OutputTable[GroupByKey]=OutputTable[[#This Row],[GroupByKey]]),(OutputTable[GroupByKey]=OutputTable[[#This Row],[GroupByKey]])*OutputTable[RecordedValue]))</f>
        <v>16</v>
      </c>
    </row>
    <row r="1139" spans="1:16" x14ac:dyDescent="0.25">
      <c r="A1139" t="s">
        <v>68</v>
      </c>
      <c r="B1139" t="s">
        <v>70</v>
      </c>
      <c r="C1139">
        <v>19</v>
      </c>
      <c r="D1139" t="s">
        <v>165</v>
      </c>
      <c r="E1139" t="s">
        <v>166</v>
      </c>
      <c r="F1139" t="s">
        <v>107</v>
      </c>
      <c r="G1139">
        <v>6.7160752658004294E-2</v>
      </c>
      <c r="H1139">
        <v>0</v>
      </c>
      <c r="I113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39" s="5" cm="1">
        <f t="array" ref="J1139">MAX(IF((ProjectInfoTable[ProjectName]=OutputTable[[#This Row],[ProjectName]]),(ProjectInfoTable[ProjectName]=OutputTable[[#This Row],[ProjectName]])*ProjectInfoTable[NumberOfReplications]))</f>
        <v>50</v>
      </c>
      <c r="K1139" s="5" cm="1">
        <f t="array" ref="K1139">IFERROR(AVERAGE(IF((OutputTable[GroupByKey]=OutputTable[[#This Row],[GroupByKey]]),(OutputTable[GroupByKey]=OutputTable[[#This Row],[GroupByKey]])*OutputTable[RecordedValue])),0)</f>
        <v>7.1899169440802421E-2</v>
      </c>
      <c r="L1139" s="5" cm="1">
        <f t="array" ref="L1139">IFERROR(_xlfn.STDEV.S(IF((OutputTable[GroupByKey]=OutputTable[[#This Row],[GroupByKey]]),(OutputTable[GroupByKey]=OutputTable[[#This Row],[GroupByKey]])*OutputTable[RecordedValue])),0)</f>
        <v>3.1880974713854024E-2</v>
      </c>
      <c r="M1139" s="5" cm="1">
        <f t="array" ref="M1139">MAX(IF((ProjectInfoTable[ProjectName]=OutputTable[[#This Row],[ProjectName]]),(ProjectInfoTable[ProjectName]=OutputTable[[#This Row],[ProjectName]])*ProjectInfoTable[ConfidenceInterval]))</f>
        <v>0.95</v>
      </c>
      <c r="N1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139" s="5" cm="1">
        <f t="array" ref="O1139">MIN(IF((OutputTable[GroupByKey]=OutputTable[[#This Row],[GroupByKey]]),(OutputTable[GroupByKey]=OutputTable[[#This Row],[GroupByKey]])*OutputTable[RecordedValue]))</f>
        <v>1.6518466630091499E-2</v>
      </c>
      <c r="P1139" s="5" cm="1">
        <f t="array" ref="P1139">MAX(IF((OutputTable[GroupByKey]=OutputTable[[#This Row],[GroupByKey]]),(OutputTable[GroupByKey]=OutputTable[[#This Row],[GroupByKey]])*OutputTable[RecordedValue]))</f>
        <v>0.18039060663533099</v>
      </c>
    </row>
    <row r="1140" spans="1:16" x14ac:dyDescent="0.25">
      <c r="A1140" t="s">
        <v>68</v>
      </c>
      <c r="B1140" t="s">
        <v>70</v>
      </c>
      <c r="C1140">
        <v>19</v>
      </c>
      <c r="D1140" t="s">
        <v>167</v>
      </c>
      <c r="E1140" t="s">
        <v>142</v>
      </c>
      <c r="F1140" t="s">
        <v>107</v>
      </c>
      <c r="G1140">
        <v>0</v>
      </c>
      <c r="H1140">
        <v>0</v>
      </c>
      <c r="I114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140" s="5" cm="1">
        <f t="array" ref="J1140">MAX(IF((ProjectInfoTable[ProjectName]=OutputTable[[#This Row],[ProjectName]]),(ProjectInfoTable[ProjectName]=OutputTable[[#This Row],[ProjectName]])*ProjectInfoTable[NumberOfReplications]))</f>
        <v>50</v>
      </c>
      <c r="K1140" s="5" cm="1">
        <f t="array" ref="K1140">IFERROR(AVERAGE(IF((OutputTable[GroupByKey]=OutputTable[[#This Row],[GroupByKey]]),(OutputTable[GroupByKey]=OutputTable[[#This Row],[GroupByKey]])*OutputTable[RecordedValue])),0)</f>
        <v>0</v>
      </c>
      <c r="L1140" s="5" cm="1">
        <f t="array" ref="L1140">IFERROR(_xlfn.STDEV.S(IF((OutputTable[GroupByKey]=OutputTable[[#This Row],[GroupByKey]]),(OutputTable[GroupByKey]=OutputTable[[#This Row],[GroupByKey]])*OutputTable[RecordedValue])),0)</f>
        <v>0</v>
      </c>
      <c r="M1140" s="5" cm="1">
        <f t="array" ref="M1140">MAX(IF((ProjectInfoTable[ProjectName]=OutputTable[[#This Row],[ProjectName]]),(ProjectInfoTable[ProjectName]=OutputTable[[#This Row],[ProjectName]])*ProjectInfoTable[ConfidenceInterval]))</f>
        <v>0.95</v>
      </c>
      <c r="N1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0" s="5" cm="1">
        <f t="array" ref="O1140">MIN(IF((OutputTable[GroupByKey]=OutputTable[[#This Row],[GroupByKey]]),(OutputTable[GroupByKey]=OutputTable[[#This Row],[GroupByKey]])*OutputTable[RecordedValue]))</f>
        <v>0</v>
      </c>
      <c r="P1140" s="5" cm="1">
        <f t="array" ref="P1140">MAX(IF((OutputTable[GroupByKey]=OutputTable[[#This Row],[GroupByKey]]),(OutputTable[GroupByKey]=OutputTable[[#This Row],[GroupByKey]])*OutputTable[RecordedValue]))</f>
        <v>0</v>
      </c>
    </row>
    <row r="1141" spans="1:16" x14ac:dyDescent="0.25">
      <c r="A1141" t="s">
        <v>68</v>
      </c>
      <c r="B1141" t="s">
        <v>70</v>
      </c>
      <c r="C1141">
        <v>19</v>
      </c>
      <c r="D1141" t="s">
        <v>168</v>
      </c>
      <c r="E1141" t="s">
        <v>123</v>
      </c>
      <c r="F1141" t="s">
        <v>129</v>
      </c>
      <c r="G1141">
        <v>141</v>
      </c>
      <c r="H1141">
        <v>0</v>
      </c>
      <c r="I114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141" s="5" cm="1">
        <f t="array" ref="J1141">MAX(IF((ProjectInfoTable[ProjectName]=OutputTable[[#This Row],[ProjectName]]),(ProjectInfoTable[ProjectName]=OutputTable[[#This Row],[ProjectName]])*ProjectInfoTable[NumberOfReplications]))</f>
        <v>50</v>
      </c>
      <c r="K1141" s="5" cm="1">
        <f t="array" ref="K1141">IFERROR(AVERAGE(IF((OutputTable[GroupByKey]=OutputTable[[#This Row],[GroupByKey]]),(OutputTable[GroupByKey]=OutputTable[[#This Row],[GroupByKey]])*OutputTable[RecordedValue])),0)</f>
        <v>141.38</v>
      </c>
      <c r="L1141" s="5" cm="1">
        <f t="array" ref="L1141">IFERROR(_xlfn.STDEV.S(IF((OutputTable[GroupByKey]=OutputTable[[#This Row],[GroupByKey]]),(OutputTable[GroupByKey]=OutputTable[[#This Row],[GroupByKey]])*OutputTable[RecordedValue])),0)</f>
        <v>1.9988772358705846</v>
      </c>
      <c r="M1141" s="5" cm="1">
        <f t="array" ref="M1141">MAX(IF((ProjectInfoTable[ProjectName]=OutputTable[[#This Row],[ProjectName]]),(ProjectInfoTable[ProjectName]=OutputTable[[#This Row],[ProjectName]])*ProjectInfoTable[ConfidenceInterval]))</f>
        <v>0.95</v>
      </c>
      <c r="N1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141" s="5" cm="1">
        <f t="array" ref="O1141">MIN(IF((OutputTable[GroupByKey]=OutputTable[[#This Row],[GroupByKey]]),(OutputTable[GroupByKey]=OutputTable[[#This Row],[GroupByKey]])*OutputTable[RecordedValue]))</f>
        <v>134</v>
      </c>
      <c r="P1141" s="5" cm="1">
        <f t="array" ref="P1141">MAX(IF((OutputTable[GroupByKey]=OutputTable[[#This Row],[GroupByKey]]),(OutputTable[GroupByKey]=OutputTable[[#This Row],[GroupByKey]])*OutputTable[RecordedValue]))</f>
        <v>144</v>
      </c>
    </row>
    <row r="1142" spans="1:16" x14ac:dyDescent="0.25">
      <c r="A1142" t="s">
        <v>68</v>
      </c>
      <c r="B1142" t="s">
        <v>70</v>
      </c>
      <c r="C1142">
        <v>19</v>
      </c>
      <c r="D1142" t="s">
        <v>169</v>
      </c>
      <c r="E1142" t="s">
        <v>91</v>
      </c>
      <c r="F1142" t="s">
        <v>129</v>
      </c>
      <c r="G1142">
        <v>71.521367189095997</v>
      </c>
      <c r="H1142">
        <v>0</v>
      </c>
      <c r="I114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142" s="5" cm="1">
        <f t="array" ref="J1142">MAX(IF((ProjectInfoTable[ProjectName]=OutputTable[[#This Row],[ProjectName]]),(ProjectInfoTable[ProjectName]=OutputTable[[#This Row],[ProjectName]])*ProjectInfoTable[NumberOfReplications]))</f>
        <v>50</v>
      </c>
      <c r="K1142" s="5" cm="1">
        <f t="array" ref="K1142">IFERROR(AVERAGE(IF((OutputTable[GroupByKey]=OutputTable[[#This Row],[GroupByKey]]),(OutputTable[GroupByKey]=OutputTable[[#This Row],[GroupByKey]])*OutputTable[RecordedValue])),0)</f>
        <v>71.709517489708347</v>
      </c>
      <c r="L1142" s="5" cm="1">
        <f t="array" ref="L1142">IFERROR(_xlfn.STDEV.S(IF((OutputTable[GroupByKey]=OutputTable[[#This Row],[GroupByKey]]),(OutputTable[GroupByKey]=OutputTable[[#This Row],[GroupByKey]])*OutputTable[RecordedValue])),0)</f>
        <v>0.25019982121987089</v>
      </c>
      <c r="M1142" s="5" cm="1">
        <f t="array" ref="M1142">MAX(IF((ProjectInfoTable[ProjectName]=OutputTable[[#This Row],[ProjectName]]),(ProjectInfoTable[ProjectName]=OutputTable[[#This Row],[ProjectName]])*ProjectInfoTable[ConfidenceInterval]))</f>
        <v>0.95</v>
      </c>
      <c r="N1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142" s="5" cm="1">
        <f t="array" ref="O1142">MIN(IF((OutputTable[GroupByKey]=OutputTable[[#This Row],[GroupByKey]]),(OutputTable[GroupByKey]=OutputTable[[#This Row],[GroupByKey]])*OutputTable[RecordedValue]))</f>
        <v>70.826954480567906</v>
      </c>
      <c r="P1142" s="5" cm="1">
        <f t="array" ref="P1142">MAX(IF((OutputTable[GroupByKey]=OutputTable[[#This Row],[GroupByKey]]),(OutputTable[GroupByKey]=OutputTable[[#This Row],[GroupByKey]])*OutputTable[RecordedValue]))</f>
        <v>72</v>
      </c>
    </row>
    <row r="1143" spans="1:16" x14ac:dyDescent="0.25">
      <c r="A1143" t="s">
        <v>68</v>
      </c>
      <c r="B1143" t="s">
        <v>70</v>
      </c>
      <c r="C1143">
        <v>19</v>
      </c>
      <c r="D1143" t="s">
        <v>170</v>
      </c>
      <c r="E1143" t="s">
        <v>137</v>
      </c>
      <c r="F1143" t="s">
        <v>107</v>
      </c>
      <c r="G1143">
        <v>27.993881274476099</v>
      </c>
      <c r="H1143">
        <v>0</v>
      </c>
      <c r="I114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143" s="5" cm="1">
        <f t="array" ref="J1143">MAX(IF((ProjectInfoTable[ProjectName]=OutputTable[[#This Row],[ProjectName]]),(ProjectInfoTable[ProjectName]=OutputTable[[#This Row],[ProjectName]])*ProjectInfoTable[NumberOfReplications]))</f>
        <v>50</v>
      </c>
      <c r="K1143" s="5" cm="1">
        <f t="array" ref="K1143">IFERROR(AVERAGE(IF((OutputTable[GroupByKey]=OutputTable[[#This Row],[GroupByKey]]),(OutputTable[GroupByKey]=OutputTable[[#This Row],[GroupByKey]])*OutputTable[RecordedValue])),0)</f>
        <v>28.690256747996941</v>
      </c>
      <c r="L1143" s="5" cm="1">
        <f t="array" ref="L1143">IFERROR(_xlfn.STDEV.S(IF((OutputTable[GroupByKey]=OutputTable[[#This Row],[GroupByKey]]),(OutputTable[GroupByKey]=OutputTable[[#This Row],[GroupByKey]])*OutputTable[RecordedValue])),0)</f>
        <v>1.6276098461399904</v>
      </c>
      <c r="M1143" s="5" cm="1">
        <f t="array" ref="M1143">MAX(IF((ProjectInfoTable[ProjectName]=OutputTable[[#This Row],[ProjectName]]),(ProjectInfoTable[ProjectName]=OutputTable[[#This Row],[ProjectName]])*ProjectInfoTable[ConfidenceInterval]))</f>
        <v>0.95</v>
      </c>
      <c r="N1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143" s="5" cm="1">
        <f t="array" ref="O1143">MIN(IF((OutputTable[GroupByKey]=OutputTable[[#This Row],[GroupByKey]]),(OutputTable[GroupByKey]=OutputTable[[#This Row],[GroupByKey]])*OutputTable[RecordedValue]))</f>
        <v>25.696659959072399</v>
      </c>
      <c r="P1143" s="5" cm="1">
        <f t="array" ref="P1143">MAX(IF((OutputTable[GroupByKey]=OutputTable[[#This Row],[GroupByKey]]),(OutputTable[GroupByKey]=OutputTable[[#This Row],[GroupByKey]])*OutputTable[RecordedValue]))</f>
        <v>33.838759418460498</v>
      </c>
    </row>
    <row r="1144" spans="1:16" x14ac:dyDescent="0.25">
      <c r="A1144" t="s">
        <v>68</v>
      </c>
      <c r="B1144" t="s">
        <v>70</v>
      </c>
      <c r="C1144">
        <v>19</v>
      </c>
      <c r="D1144" t="s">
        <v>171</v>
      </c>
      <c r="E1144" t="s">
        <v>139</v>
      </c>
      <c r="F1144" t="s">
        <v>107</v>
      </c>
      <c r="G1144">
        <v>7.7668023200718901</v>
      </c>
      <c r="H1144">
        <v>0</v>
      </c>
      <c r="I114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144" s="5" cm="1">
        <f t="array" ref="J1144">MAX(IF((ProjectInfoTable[ProjectName]=OutputTable[[#This Row],[ProjectName]]),(ProjectInfoTable[ProjectName]=OutputTable[[#This Row],[ProjectName]])*ProjectInfoTable[NumberOfReplications]))</f>
        <v>50</v>
      </c>
      <c r="K1144" s="5" cm="1">
        <f t="array" ref="K1144">IFERROR(AVERAGE(IF((OutputTable[GroupByKey]=OutputTable[[#This Row],[GroupByKey]]),(OutputTable[GroupByKey]=OutputTable[[#This Row],[GroupByKey]])*OutputTable[RecordedValue])),0)</f>
        <v>7.1431715332986858</v>
      </c>
      <c r="L1144" s="5" cm="1">
        <f t="array" ref="L1144">IFERROR(_xlfn.STDEV.S(IF((OutputTable[GroupByKey]=OutputTable[[#This Row],[GroupByKey]]),(OutputTable[GroupByKey]=OutputTable[[#This Row],[GroupByKey]])*OutputTable[RecordedValue])),0)</f>
        <v>1.6630080132730225</v>
      </c>
      <c r="M1144" s="5" cm="1">
        <f t="array" ref="M1144">MAX(IF((ProjectInfoTable[ProjectName]=OutputTable[[#This Row],[ProjectName]]),(ProjectInfoTable[ProjectName]=OutputTable[[#This Row],[ProjectName]])*ProjectInfoTable[ConfidenceInterval]))</f>
        <v>0.95</v>
      </c>
      <c r="N1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144" s="5" cm="1">
        <f t="array" ref="O1144">MIN(IF((OutputTable[GroupByKey]=OutputTable[[#This Row],[GroupByKey]]),(OutputTable[GroupByKey]=OutputTable[[#This Row],[GroupByKey]])*OutputTable[RecordedValue]))</f>
        <v>2.14775272896172</v>
      </c>
      <c r="P1144" s="5" cm="1">
        <f t="array" ref="P1144">MAX(IF((OutputTable[GroupByKey]=OutputTable[[#This Row],[GroupByKey]]),(OutputTable[GroupByKey]=OutputTable[[#This Row],[GroupByKey]])*OutputTable[RecordedValue]))</f>
        <v>10.273767747096599</v>
      </c>
    </row>
    <row r="1145" spans="1:16" x14ac:dyDescent="0.25">
      <c r="A1145" t="s">
        <v>68</v>
      </c>
      <c r="B1145" t="s">
        <v>70</v>
      </c>
      <c r="C1145">
        <v>19</v>
      </c>
      <c r="D1145" t="s">
        <v>172</v>
      </c>
      <c r="E1145" t="s">
        <v>164</v>
      </c>
      <c r="F1145" t="s">
        <v>107</v>
      </c>
      <c r="G1145">
        <v>298</v>
      </c>
      <c r="H1145">
        <v>0</v>
      </c>
      <c r="I114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145" s="5" cm="1">
        <f t="array" ref="J1145">MAX(IF((ProjectInfoTable[ProjectName]=OutputTable[[#This Row],[ProjectName]]),(ProjectInfoTable[ProjectName]=OutputTable[[#This Row],[ProjectName]])*ProjectInfoTable[NumberOfReplications]))</f>
        <v>50</v>
      </c>
      <c r="K1145" s="5" cm="1">
        <f t="array" ref="K1145">IFERROR(AVERAGE(IF((OutputTable[GroupByKey]=OutputTable[[#This Row],[GroupByKey]]),(OutputTable[GroupByKey]=OutputTable[[#This Row],[GroupByKey]])*OutputTable[RecordedValue])),0)</f>
        <v>299.54000000000002</v>
      </c>
      <c r="L1145" s="5" cm="1">
        <f t="array" ref="L1145">IFERROR(_xlfn.STDEV.S(IF((OutputTable[GroupByKey]=OutputTable[[#This Row],[GroupByKey]]),(OutputTable[GroupByKey]=OutputTable[[#This Row],[GroupByKey]])*OutputTable[RecordedValue])),0)</f>
        <v>4.8873430868908301</v>
      </c>
      <c r="M1145" s="5" cm="1">
        <f t="array" ref="M1145">MAX(IF((ProjectInfoTable[ProjectName]=OutputTable[[#This Row],[ProjectName]]),(ProjectInfoTable[ProjectName]=OutputTable[[#This Row],[ProjectName]])*ProjectInfoTable[ConfidenceInterval]))</f>
        <v>0.95</v>
      </c>
      <c r="N1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145" s="5" cm="1">
        <f t="array" ref="O1145">MIN(IF((OutputTable[GroupByKey]=OutputTable[[#This Row],[GroupByKey]]),(OutputTable[GroupByKey]=OutputTable[[#This Row],[GroupByKey]])*OutputTable[RecordedValue]))</f>
        <v>289</v>
      </c>
      <c r="P1145" s="5" cm="1">
        <f t="array" ref="P1145">MAX(IF((OutputTable[GroupByKey]=OutputTable[[#This Row],[GroupByKey]]),(OutputTable[GroupByKey]=OutputTable[[#This Row],[GroupByKey]])*OutputTable[RecordedValue]))</f>
        <v>313</v>
      </c>
    </row>
    <row r="1146" spans="1:16" x14ac:dyDescent="0.25">
      <c r="A1146" t="s">
        <v>68</v>
      </c>
      <c r="B1146" t="s">
        <v>70</v>
      </c>
      <c r="C1146">
        <v>19</v>
      </c>
      <c r="D1146" t="s">
        <v>173</v>
      </c>
      <c r="E1146" t="s">
        <v>166</v>
      </c>
      <c r="F1146" t="s">
        <v>107</v>
      </c>
      <c r="G1146">
        <v>0.78425549110911497</v>
      </c>
      <c r="H1146">
        <v>0</v>
      </c>
      <c r="I114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46" s="5" cm="1">
        <f t="array" ref="J1146">MAX(IF((ProjectInfoTable[ProjectName]=OutputTable[[#This Row],[ProjectName]]),(ProjectInfoTable[ProjectName]=OutputTable[[#This Row],[ProjectName]])*ProjectInfoTable[NumberOfReplications]))</f>
        <v>50</v>
      </c>
      <c r="K1146" s="5" cm="1">
        <f t="array" ref="K1146">IFERROR(AVERAGE(IF((OutputTable[GroupByKey]=OutputTable[[#This Row],[GroupByKey]]),(OutputTable[GroupByKey]=OutputTable[[#This Row],[GroupByKey]])*OutputTable[RecordedValue])),0)</f>
        <v>0.80157856851948073</v>
      </c>
      <c r="L1146" s="5" cm="1">
        <f t="array" ref="L1146">IFERROR(_xlfn.STDEV.S(IF((OutputTable[GroupByKey]=OutputTable[[#This Row],[GroupByKey]]),(OutputTable[GroupByKey]=OutputTable[[#This Row],[GroupByKey]])*OutputTable[RecordedValue])),0)</f>
        <v>4.6194667035361667E-2</v>
      </c>
      <c r="M1146" s="5" cm="1">
        <f t="array" ref="M1146">MAX(IF((ProjectInfoTable[ProjectName]=OutputTable[[#This Row],[ProjectName]]),(ProjectInfoTable[ProjectName]=OutputTable[[#This Row],[ProjectName]])*ProjectInfoTable[ConfidenceInterval]))</f>
        <v>0.95</v>
      </c>
      <c r="N1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146" s="5" cm="1">
        <f t="array" ref="O1146">MIN(IF((OutputTable[GroupByKey]=OutputTable[[#This Row],[GroupByKey]]),(OutputTable[GroupByKey]=OutputTable[[#This Row],[GroupByKey]])*OutputTable[RecordedValue]))</f>
        <v>0.71461756258065101</v>
      </c>
      <c r="P1146" s="5" cm="1">
        <f t="array" ref="P1146">MAX(IF((OutputTable[GroupByKey]=OutputTable[[#This Row],[GroupByKey]]),(OutputTable[GroupByKey]=OutputTable[[#This Row],[GroupByKey]])*OutputTable[RecordedValue]))</f>
        <v>0.94034020197328605</v>
      </c>
    </row>
    <row r="1147" spans="1:16" x14ac:dyDescent="0.25">
      <c r="A1147" t="s">
        <v>68</v>
      </c>
      <c r="B1147" t="s">
        <v>70</v>
      </c>
      <c r="C1147">
        <v>19</v>
      </c>
      <c r="D1147" t="s">
        <v>174</v>
      </c>
      <c r="E1147" t="s">
        <v>142</v>
      </c>
      <c r="F1147" t="s">
        <v>107</v>
      </c>
      <c r="G1147">
        <v>0</v>
      </c>
      <c r="H1147">
        <v>0</v>
      </c>
      <c r="I114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47" s="5" cm="1">
        <f t="array" ref="J1147">MAX(IF((ProjectInfoTable[ProjectName]=OutputTable[[#This Row],[ProjectName]]),(ProjectInfoTable[ProjectName]=OutputTable[[#This Row],[ProjectName]])*ProjectInfoTable[NumberOfReplications]))</f>
        <v>50</v>
      </c>
      <c r="K1147" s="5" cm="1">
        <f t="array" ref="K1147">IFERROR(AVERAGE(IF((OutputTable[GroupByKey]=OutputTable[[#This Row],[GroupByKey]]),(OutputTable[GroupByKey]=OutputTable[[#This Row],[GroupByKey]])*OutputTable[RecordedValue])),0)</f>
        <v>0</v>
      </c>
      <c r="L1147" s="5" cm="1">
        <f t="array" ref="L1147">IFERROR(_xlfn.STDEV.S(IF((OutputTable[GroupByKey]=OutputTable[[#This Row],[GroupByKey]]),(OutputTable[GroupByKey]=OutputTable[[#This Row],[GroupByKey]])*OutputTable[RecordedValue])),0)</f>
        <v>0</v>
      </c>
      <c r="M1147" s="5" cm="1">
        <f t="array" ref="M1147">MAX(IF((ProjectInfoTable[ProjectName]=OutputTable[[#This Row],[ProjectName]]),(ProjectInfoTable[ProjectName]=OutputTable[[#This Row],[ProjectName]])*ProjectInfoTable[ConfidenceInterval]))</f>
        <v>0.95</v>
      </c>
      <c r="N1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7" s="5" cm="1">
        <f t="array" ref="O1147">MIN(IF((OutputTable[GroupByKey]=OutputTable[[#This Row],[GroupByKey]]),(OutputTable[GroupByKey]=OutputTable[[#This Row],[GroupByKey]])*OutputTable[RecordedValue]))</f>
        <v>0</v>
      </c>
      <c r="P1147" s="5" cm="1">
        <f t="array" ref="P1147">MAX(IF((OutputTable[GroupByKey]=OutputTable[[#This Row],[GroupByKey]]),(OutputTable[GroupByKey]=OutputTable[[#This Row],[GroupByKey]])*OutputTable[RecordedValue]))</f>
        <v>0</v>
      </c>
    </row>
    <row r="1148" spans="1:16" x14ac:dyDescent="0.25">
      <c r="A1148" t="s">
        <v>68</v>
      </c>
      <c r="B1148" t="s">
        <v>70</v>
      </c>
      <c r="C1148">
        <v>19</v>
      </c>
      <c r="D1148" t="s">
        <v>175</v>
      </c>
      <c r="E1148" t="s">
        <v>113</v>
      </c>
      <c r="F1148" t="s">
        <v>73</v>
      </c>
      <c r="G1148">
        <v>34.352735373126798</v>
      </c>
      <c r="H1148">
        <v>0</v>
      </c>
      <c r="I114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48" s="5" cm="1">
        <f t="array" ref="J1148">MAX(IF((ProjectInfoTable[ProjectName]=OutputTable[[#This Row],[ProjectName]]),(ProjectInfoTable[ProjectName]=OutputTable[[#This Row],[ProjectName]])*ProjectInfoTable[NumberOfReplications]))</f>
        <v>50</v>
      </c>
      <c r="K1148" s="5" cm="1">
        <f t="array" ref="K1148">IFERROR(AVERAGE(IF((OutputTable[GroupByKey]=OutputTable[[#This Row],[GroupByKey]]),(OutputTable[GroupByKey]=OutputTable[[#This Row],[GroupByKey]])*OutputTable[RecordedValue])),0)</f>
        <v>36.017962320863354</v>
      </c>
      <c r="L1148" s="5" cm="1">
        <f t="array" ref="L1148">IFERROR(_xlfn.STDEV.S(IF((OutputTable[GroupByKey]=OutputTable[[#This Row],[GroupByKey]]),(OutputTable[GroupByKey]=OutputTable[[#This Row],[GroupByKey]])*OutputTable[RecordedValue])),0)</f>
        <v>2.1447750669597334</v>
      </c>
      <c r="M1148" s="5" cm="1">
        <f t="array" ref="M1148">MAX(IF((ProjectInfoTable[ProjectName]=OutputTable[[#This Row],[ProjectName]]),(ProjectInfoTable[ProjectName]=OutputTable[[#This Row],[ProjectName]])*ProjectInfoTable[ConfidenceInterval]))</f>
        <v>0.95</v>
      </c>
      <c r="N1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148" s="5" cm="1">
        <f t="array" ref="O1148">MIN(IF((OutputTable[GroupByKey]=OutputTable[[#This Row],[GroupByKey]]),(OutputTable[GroupByKey]=OutputTable[[#This Row],[GroupByKey]])*OutputTable[RecordedValue]))</f>
        <v>31.355296128801101</v>
      </c>
      <c r="P1148" s="5" cm="1">
        <f t="array" ref="P1148">MAX(IF((OutputTable[GroupByKey]=OutputTable[[#This Row],[GroupByKey]]),(OutputTable[GroupByKey]=OutputTable[[#This Row],[GroupByKey]])*OutputTable[RecordedValue]))</f>
        <v>42.047742044042501</v>
      </c>
    </row>
    <row r="1149" spans="1:16" x14ac:dyDescent="0.25">
      <c r="A1149" t="s">
        <v>68</v>
      </c>
      <c r="B1149" t="s">
        <v>70</v>
      </c>
      <c r="C1149">
        <v>19</v>
      </c>
      <c r="D1149" t="s">
        <v>176</v>
      </c>
      <c r="E1149" t="s">
        <v>115</v>
      </c>
      <c r="F1149" t="s">
        <v>73</v>
      </c>
      <c r="G1149">
        <v>1030.58206119381</v>
      </c>
      <c r="H1149">
        <v>0</v>
      </c>
      <c r="I114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49" s="5" cm="1">
        <f t="array" ref="J1149">MAX(IF((ProjectInfoTable[ProjectName]=OutputTable[[#This Row],[ProjectName]]),(ProjectInfoTable[ProjectName]=OutputTable[[#This Row],[ProjectName]])*ProjectInfoTable[NumberOfReplications]))</f>
        <v>50</v>
      </c>
      <c r="K1149" s="5" cm="1">
        <f t="array" ref="K1149">IFERROR(AVERAGE(IF((OutputTable[GroupByKey]=OutputTable[[#This Row],[GroupByKey]]),(OutputTable[GroupByKey]=OutputTable[[#This Row],[GroupByKey]])*OutputTable[RecordedValue])),0)</f>
        <v>1080.5388696259006</v>
      </c>
      <c r="L1149" s="5" cm="1">
        <f t="array" ref="L1149">IFERROR(_xlfn.STDEV.S(IF((OutputTable[GroupByKey]=OutputTable[[#This Row],[GroupByKey]]),(OutputTable[GroupByKey]=OutputTable[[#This Row],[GroupByKey]])*OutputTable[RecordedValue])),0)</f>
        <v>64.343252008792561</v>
      </c>
      <c r="M1149" s="5" cm="1">
        <f t="array" ref="M1149">MAX(IF((ProjectInfoTable[ProjectName]=OutputTable[[#This Row],[ProjectName]]),(ProjectInfoTable[ProjectName]=OutputTable[[#This Row],[ProjectName]])*ProjectInfoTable[ConfidenceInterval]))</f>
        <v>0.95</v>
      </c>
      <c r="N1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149" s="5" cm="1">
        <f t="array" ref="O1149">MIN(IF((OutputTable[GroupByKey]=OutputTable[[#This Row],[GroupByKey]]),(OutputTable[GroupByKey]=OutputTable[[#This Row],[GroupByKey]])*OutputTable[RecordedValue]))</f>
        <v>940.65888386403196</v>
      </c>
      <c r="P1149" s="5" cm="1">
        <f t="array" ref="P1149">MAX(IF((OutputTable[GroupByKey]=OutputTable[[#This Row],[GroupByKey]]),(OutputTable[GroupByKey]=OutputTable[[#This Row],[GroupByKey]])*OutputTable[RecordedValue]))</f>
        <v>1261.4322613212801</v>
      </c>
    </row>
    <row r="1150" spans="1:16" x14ac:dyDescent="0.25">
      <c r="A1150" t="s">
        <v>68</v>
      </c>
      <c r="B1150" t="s">
        <v>70</v>
      </c>
      <c r="C1150">
        <v>19</v>
      </c>
      <c r="D1150" t="s">
        <v>177</v>
      </c>
      <c r="E1150" t="s">
        <v>117</v>
      </c>
      <c r="F1150" t="s">
        <v>73</v>
      </c>
      <c r="G1150">
        <v>0</v>
      </c>
      <c r="H1150">
        <v>0</v>
      </c>
      <c r="I115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50" s="5" cm="1">
        <f t="array" ref="J1150">MAX(IF((ProjectInfoTable[ProjectName]=OutputTable[[#This Row],[ProjectName]]),(ProjectInfoTable[ProjectName]=OutputTable[[#This Row],[ProjectName]])*ProjectInfoTable[NumberOfReplications]))</f>
        <v>50</v>
      </c>
      <c r="K1150" s="5" cm="1">
        <f t="array" ref="K1150">IFERROR(AVERAGE(IF((OutputTable[GroupByKey]=OutputTable[[#This Row],[GroupByKey]]),(OutputTable[GroupByKey]=OutputTable[[#This Row],[GroupByKey]])*OutputTable[RecordedValue])),0)</f>
        <v>0</v>
      </c>
      <c r="L1150" s="5" cm="1">
        <f t="array" ref="L1150">IFERROR(_xlfn.STDEV.S(IF((OutputTable[GroupByKey]=OutputTable[[#This Row],[GroupByKey]]),(OutputTable[GroupByKey]=OutputTable[[#This Row],[GroupByKey]])*OutputTable[RecordedValue])),0)</f>
        <v>0</v>
      </c>
      <c r="M1150" s="5" cm="1">
        <f t="array" ref="M1150">MAX(IF((ProjectInfoTable[ProjectName]=OutputTable[[#This Row],[ProjectName]]),(ProjectInfoTable[ProjectName]=OutputTable[[#This Row],[ProjectName]])*ProjectInfoTable[ConfidenceInterval]))</f>
        <v>0.95</v>
      </c>
      <c r="N1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0" s="5" cm="1">
        <f t="array" ref="O1150">MIN(IF((OutputTable[GroupByKey]=OutputTable[[#This Row],[GroupByKey]]),(OutputTable[GroupByKey]=OutputTable[[#This Row],[GroupByKey]])*OutputTable[RecordedValue]))</f>
        <v>0</v>
      </c>
      <c r="P1150" s="5" cm="1">
        <f t="array" ref="P1150">MAX(IF((OutputTable[GroupByKey]=OutputTable[[#This Row],[GroupByKey]]),(OutputTable[GroupByKey]=OutputTable[[#This Row],[GroupByKey]])*OutputTable[RecordedValue]))</f>
        <v>0</v>
      </c>
    </row>
    <row r="1151" spans="1:16" x14ac:dyDescent="0.25">
      <c r="A1151" t="s">
        <v>68</v>
      </c>
      <c r="B1151" t="s">
        <v>70</v>
      </c>
      <c r="C1151">
        <v>19</v>
      </c>
      <c r="D1151" t="s">
        <v>178</v>
      </c>
      <c r="E1151" t="s">
        <v>119</v>
      </c>
      <c r="F1151" t="s">
        <v>73</v>
      </c>
      <c r="G1151">
        <v>420.358656855135</v>
      </c>
      <c r="H1151">
        <v>0</v>
      </c>
      <c r="I115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51" s="5" cm="1">
        <f t="array" ref="J1151">MAX(IF((ProjectInfoTable[ProjectName]=OutputTable[[#This Row],[ProjectName]]),(ProjectInfoTable[ProjectName]=OutputTable[[#This Row],[ProjectName]])*ProjectInfoTable[NumberOfReplications]))</f>
        <v>50</v>
      </c>
      <c r="K1151" s="5" cm="1">
        <f t="array" ref="K1151">IFERROR(AVERAGE(IF((OutputTable[GroupByKey]=OutputTable[[#This Row],[GroupByKey]]),(OutputTable[GroupByKey]=OutputTable[[#This Row],[GroupByKey]])*OutputTable[RecordedValue])),0)</f>
        <v>647.33233797243315</v>
      </c>
      <c r="L1151" s="5" cm="1">
        <f t="array" ref="L1151">IFERROR(_xlfn.STDEV.S(IF((OutputTable[GroupByKey]=OutputTable[[#This Row],[GroupByKey]]),(OutputTable[GroupByKey]=OutputTable[[#This Row],[GroupByKey]])*OutputTable[RecordedValue])),0)</f>
        <v>612.63054444116835</v>
      </c>
      <c r="M1151" s="5" cm="1">
        <f t="array" ref="M1151">MAX(IF((ProjectInfoTable[ProjectName]=OutputTable[[#This Row],[ProjectName]]),(ProjectInfoTable[ProjectName]=OutputTable[[#This Row],[ProjectName]])*ProjectInfoTable[ConfidenceInterval]))</f>
        <v>0.95</v>
      </c>
      <c r="N1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151" s="5" cm="1">
        <f t="array" ref="O1151">MIN(IF((OutputTable[GroupByKey]=OutputTable[[#This Row],[GroupByKey]]),(OutputTable[GroupByKey]=OutputTable[[#This Row],[GroupByKey]])*OutputTable[RecordedValue]))</f>
        <v>135.75868551570699</v>
      </c>
      <c r="P1151" s="5" cm="1">
        <f t="array" ref="P1151">MAX(IF((OutputTable[GroupByKey]=OutputTable[[#This Row],[GroupByKey]]),(OutputTable[GroupByKey]=OutputTable[[#This Row],[GroupByKey]])*OutputTable[RecordedValue]))</f>
        <v>3953.48057040094</v>
      </c>
    </row>
    <row r="1152" spans="1:16" x14ac:dyDescent="0.25">
      <c r="A1152" t="s">
        <v>68</v>
      </c>
      <c r="B1152" t="s">
        <v>70</v>
      </c>
      <c r="C1152">
        <v>19</v>
      </c>
      <c r="D1152" t="s">
        <v>179</v>
      </c>
      <c r="E1152" t="s">
        <v>121</v>
      </c>
      <c r="F1152" t="s">
        <v>73</v>
      </c>
      <c r="G1152">
        <v>138</v>
      </c>
      <c r="H1152">
        <v>0</v>
      </c>
      <c r="I115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52" s="5" cm="1">
        <f t="array" ref="J1152">MAX(IF((ProjectInfoTable[ProjectName]=OutputTable[[#This Row],[ProjectName]]),(ProjectInfoTable[ProjectName]=OutputTable[[#This Row],[ProjectName]])*ProjectInfoTable[NumberOfReplications]))</f>
        <v>50</v>
      </c>
      <c r="K1152" s="5" cm="1">
        <f t="array" ref="K1152">IFERROR(AVERAGE(IF((OutputTable[GroupByKey]=OutputTable[[#This Row],[GroupByKey]]),(OutputTable[GroupByKey]=OutputTable[[#This Row],[GroupByKey]])*OutputTable[RecordedValue])),0)</f>
        <v>139.02000000000001</v>
      </c>
      <c r="L1152" s="5" cm="1">
        <f t="array" ref="L1152">IFERROR(_xlfn.STDEV.S(IF((OutputTable[GroupByKey]=OutputTable[[#This Row],[GroupByKey]]),(OutputTable[GroupByKey]=OutputTable[[#This Row],[GroupByKey]])*OutputTable[RecordedValue])),0)</f>
        <v>2.0651629376840162</v>
      </c>
      <c r="M1152" s="5" cm="1">
        <f t="array" ref="M1152">MAX(IF((ProjectInfoTable[ProjectName]=OutputTable[[#This Row],[ProjectName]]),(ProjectInfoTable[ProjectName]=OutputTable[[#This Row],[ProjectName]])*ProjectInfoTable[ConfidenceInterval]))</f>
        <v>0.95</v>
      </c>
      <c r="N1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152" s="5" cm="1">
        <f t="array" ref="O1152">MIN(IF((OutputTable[GroupByKey]=OutputTable[[#This Row],[GroupByKey]]),(OutputTable[GroupByKey]=OutputTable[[#This Row],[GroupByKey]])*OutputTable[RecordedValue]))</f>
        <v>133</v>
      </c>
      <c r="P1152" s="5" cm="1">
        <f t="array" ref="P1152">MAX(IF((OutputTable[GroupByKey]=OutputTable[[#This Row],[GroupByKey]]),(OutputTable[GroupByKey]=OutputTable[[#This Row],[GroupByKey]])*OutputTable[RecordedValue]))</f>
        <v>142</v>
      </c>
    </row>
    <row r="1153" spans="1:16" x14ac:dyDescent="0.25">
      <c r="A1153" t="s">
        <v>68</v>
      </c>
      <c r="B1153" t="s">
        <v>70</v>
      </c>
      <c r="C1153">
        <v>19</v>
      </c>
      <c r="D1153" t="s">
        <v>180</v>
      </c>
      <c r="E1153" t="s">
        <v>123</v>
      </c>
      <c r="F1153" t="s">
        <v>73</v>
      </c>
      <c r="G1153">
        <v>135</v>
      </c>
      <c r="H1153">
        <v>0</v>
      </c>
      <c r="I115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53" s="5" cm="1">
        <f t="array" ref="J1153">MAX(IF((ProjectInfoTable[ProjectName]=OutputTable[[#This Row],[ProjectName]]),(ProjectInfoTable[ProjectName]=OutputTable[[#This Row],[ProjectName]])*ProjectInfoTable[NumberOfReplications]))</f>
        <v>50</v>
      </c>
      <c r="K1153" s="5" cm="1">
        <f t="array" ref="K1153">IFERROR(AVERAGE(IF((OutputTable[GroupByKey]=OutputTable[[#This Row],[GroupByKey]]),(OutputTable[GroupByKey]=OutputTable[[#This Row],[GroupByKey]])*OutputTable[RecordedValue])),0)</f>
        <v>137.02000000000001</v>
      </c>
      <c r="L1153" s="5" cm="1">
        <f t="array" ref="L1153">IFERROR(_xlfn.STDEV.S(IF((OutputTable[GroupByKey]=OutputTable[[#This Row],[GroupByKey]]),(OutputTable[GroupByKey]=OutputTable[[#This Row],[GroupByKey]])*OutputTable[RecordedValue])),0)</f>
        <v>2.4618725244274162</v>
      </c>
      <c r="M1153" s="5" cm="1">
        <f t="array" ref="M1153">MAX(IF((ProjectInfoTable[ProjectName]=OutputTable[[#This Row],[ProjectName]]),(ProjectInfoTable[ProjectName]=OutputTable[[#This Row],[ProjectName]])*ProjectInfoTable[ConfidenceInterval]))</f>
        <v>0.95</v>
      </c>
      <c r="N1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153" s="5" cm="1">
        <f t="array" ref="O1153">MIN(IF((OutputTable[GroupByKey]=OutputTable[[#This Row],[GroupByKey]]),(OutputTable[GroupByKey]=OutputTable[[#This Row],[GroupByKey]])*OutputTable[RecordedValue]))</f>
        <v>130</v>
      </c>
      <c r="P1153" s="5" cm="1">
        <f t="array" ref="P1153">MAX(IF((OutputTable[GroupByKey]=OutputTable[[#This Row],[GroupByKey]]),(OutputTable[GroupByKey]=OutputTable[[#This Row],[GroupByKey]])*OutputTable[RecordedValue]))</f>
        <v>141</v>
      </c>
    </row>
    <row r="1154" spans="1:16" x14ac:dyDescent="0.25">
      <c r="A1154" t="s">
        <v>68</v>
      </c>
      <c r="B1154" t="s">
        <v>70</v>
      </c>
      <c r="C1154">
        <v>19</v>
      </c>
      <c r="D1154" t="s">
        <v>181</v>
      </c>
      <c r="E1154" t="s">
        <v>125</v>
      </c>
      <c r="F1154" t="s">
        <v>73</v>
      </c>
      <c r="G1154">
        <v>34.352735373126798</v>
      </c>
      <c r="H1154">
        <v>0</v>
      </c>
      <c r="I115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54" s="5" cm="1">
        <f t="array" ref="J1154">MAX(IF((ProjectInfoTable[ProjectName]=OutputTable[[#This Row],[ProjectName]]),(ProjectInfoTable[ProjectName]=OutputTable[[#This Row],[ProjectName]])*ProjectInfoTable[NumberOfReplications]))</f>
        <v>50</v>
      </c>
      <c r="K1154" s="5" cm="1">
        <f t="array" ref="K1154">IFERROR(AVERAGE(IF((OutputTable[GroupByKey]=OutputTable[[#This Row],[GroupByKey]]),(OutputTable[GroupByKey]=OutputTable[[#This Row],[GroupByKey]])*OutputTable[RecordedValue])),0)</f>
        <v>36.017962320863354</v>
      </c>
      <c r="L1154" s="5" cm="1">
        <f t="array" ref="L1154">IFERROR(_xlfn.STDEV.S(IF((OutputTable[GroupByKey]=OutputTable[[#This Row],[GroupByKey]]),(OutputTable[GroupByKey]=OutputTable[[#This Row],[GroupByKey]])*OutputTable[RecordedValue])),0)</f>
        <v>2.1447750669597334</v>
      </c>
      <c r="M1154" s="5" cm="1">
        <f t="array" ref="M1154">MAX(IF((ProjectInfoTable[ProjectName]=OutputTable[[#This Row],[ProjectName]]),(ProjectInfoTable[ProjectName]=OutputTable[[#This Row],[ProjectName]])*ProjectInfoTable[ConfidenceInterval]))</f>
        <v>0.95</v>
      </c>
      <c r="N1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154" s="5" cm="1">
        <f t="array" ref="O1154">MIN(IF((OutputTable[GroupByKey]=OutputTable[[#This Row],[GroupByKey]]),(OutputTable[GroupByKey]=OutputTable[[#This Row],[GroupByKey]])*OutputTable[RecordedValue]))</f>
        <v>31.355296128801101</v>
      </c>
      <c r="P1154" s="5" cm="1">
        <f t="array" ref="P1154">MAX(IF((OutputTable[GroupByKey]=OutputTable[[#This Row],[GroupByKey]]),(OutputTable[GroupByKey]=OutputTable[[#This Row],[GroupByKey]])*OutputTable[RecordedValue]))</f>
        <v>42.047742044042501</v>
      </c>
    </row>
    <row r="1155" spans="1:16" x14ac:dyDescent="0.25">
      <c r="A1155" t="s">
        <v>68</v>
      </c>
      <c r="B1155" t="s">
        <v>70</v>
      </c>
      <c r="C1155">
        <v>19</v>
      </c>
      <c r="D1155" t="s">
        <v>182</v>
      </c>
      <c r="E1155" t="s">
        <v>127</v>
      </c>
      <c r="F1155" t="s">
        <v>73</v>
      </c>
      <c r="G1155">
        <v>1450.94071804894</v>
      </c>
      <c r="H1155">
        <v>0</v>
      </c>
      <c r="I115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55" s="5" cm="1">
        <f t="array" ref="J1155">MAX(IF((ProjectInfoTable[ProjectName]=OutputTable[[#This Row],[ProjectName]]),(ProjectInfoTable[ProjectName]=OutputTable[[#This Row],[ProjectName]])*ProjectInfoTable[NumberOfReplications]))</f>
        <v>50</v>
      </c>
      <c r="K1155" s="5" cm="1">
        <f t="array" ref="K1155">IFERROR(AVERAGE(IF((OutputTable[GroupByKey]=OutputTable[[#This Row],[GroupByKey]]),(OutputTable[GroupByKey]=OutputTable[[#This Row],[GroupByKey]])*OutputTable[RecordedValue])),0)</f>
        <v>1727.8712075983335</v>
      </c>
      <c r="L1155" s="5" cm="1">
        <f t="array" ref="L1155">IFERROR(_xlfn.STDEV.S(IF((OutputTable[GroupByKey]=OutputTable[[#This Row],[GroupByKey]]),(OutputTable[GroupByKey]=OutputTable[[#This Row],[GroupByKey]])*OutputTable[RecordedValue])),0)</f>
        <v>660.11760417939672</v>
      </c>
      <c r="M1155" s="5" cm="1">
        <f t="array" ref="M1155">MAX(IF((ProjectInfoTable[ProjectName]=OutputTable[[#This Row],[ProjectName]]),(ProjectInfoTable[ProjectName]=OutputTable[[#This Row],[ProjectName]])*ProjectInfoTable[ConfidenceInterval]))</f>
        <v>0.95</v>
      </c>
      <c r="N1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155" s="5" cm="1">
        <f t="array" ref="O1155">MIN(IF((OutputTable[GroupByKey]=OutputTable[[#This Row],[GroupByKey]]),(OutputTable[GroupByKey]=OutputTable[[#This Row],[GroupByKey]])*OutputTable[RecordedValue]))</f>
        <v>1102.70221979086</v>
      </c>
      <c r="P1155" s="5" cm="1">
        <f t="array" ref="P1155">MAX(IF((OutputTable[GroupByKey]=OutputTable[[#This Row],[GroupByKey]]),(OutputTable[GroupByKey]=OutputTable[[#This Row],[GroupByKey]])*OutputTable[RecordedValue]))</f>
        <v>5214.9128317222203</v>
      </c>
    </row>
    <row r="1156" spans="1:16" x14ac:dyDescent="0.25">
      <c r="A1156" t="s">
        <v>68</v>
      </c>
      <c r="B1156" t="s">
        <v>70</v>
      </c>
      <c r="C1156">
        <v>19</v>
      </c>
      <c r="D1156" t="s">
        <v>183</v>
      </c>
      <c r="E1156" t="s">
        <v>137</v>
      </c>
      <c r="F1156" t="s">
        <v>107</v>
      </c>
      <c r="G1156">
        <v>17.176367686563399</v>
      </c>
      <c r="H1156">
        <v>0</v>
      </c>
      <c r="I115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56" s="5" cm="1">
        <f t="array" ref="J1156">MAX(IF((ProjectInfoTable[ProjectName]=OutputTable[[#This Row],[ProjectName]]),(ProjectInfoTable[ProjectName]=OutputTable[[#This Row],[ProjectName]])*ProjectInfoTable[NumberOfReplications]))</f>
        <v>50</v>
      </c>
      <c r="K1156" s="5" cm="1">
        <f t="array" ref="K1156">IFERROR(AVERAGE(IF((OutputTable[GroupByKey]=OutputTable[[#This Row],[GroupByKey]]),(OutputTable[GroupByKey]=OutputTable[[#This Row],[GroupByKey]])*OutputTable[RecordedValue])),0)</f>
        <v>18.008981160431681</v>
      </c>
      <c r="L1156" s="5" cm="1">
        <f t="array" ref="L1156">IFERROR(_xlfn.STDEV.S(IF((OutputTable[GroupByKey]=OutputTable[[#This Row],[GroupByKey]]),(OutputTable[GroupByKey]=OutputTable[[#This Row],[GroupByKey]])*OutputTable[RecordedValue])),0)</f>
        <v>1.0723875334798758</v>
      </c>
      <c r="M1156" s="5" cm="1">
        <f t="array" ref="M1156">MAX(IF((ProjectInfoTable[ProjectName]=OutputTable[[#This Row],[ProjectName]]),(ProjectInfoTable[ProjectName]=OutputTable[[#This Row],[ProjectName]])*ProjectInfoTable[ConfidenceInterval]))</f>
        <v>0.95</v>
      </c>
      <c r="N1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156" s="5" cm="1">
        <f t="array" ref="O1156">MIN(IF((OutputTable[GroupByKey]=OutputTable[[#This Row],[GroupByKey]]),(OutputTable[GroupByKey]=OutputTable[[#This Row],[GroupByKey]])*OutputTable[RecordedValue]))</f>
        <v>15.677648064400501</v>
      </c>
      <c r="P1156" s="5" cm="1">
        <f t="array" ref="P1156">MAX(IF((OutputTable[GroupByKey]=OutputTable[[#This Row],[GroupByKey]]),(OutputTable[GroupByKey]=OutputTable[[#This Row],[GroupByKey]])*OutputTable[RecordedValue]))</f>
        <v>21.0238710220213</v>
      </c>
    </row>
    <row r="1157" spans="1:16" x14ac:dyDescent="0.25">
      <c r="A1157" t="s">
        <v>68</v>
      </c>
      <c r="B1157" t="s">
        <v>70</v>
      </c>
      <c r="C1157">
        <v>19</v>
      </c>
      <c r="D1157" t="s">
        <v>184</v>
      </c>
      <c r="E1157" t="s">
        <v>139</v>
      </c>
      <c r="F1157" t="s">
        <v>107</v>
      </c>
      <c r="G1157">
        <v>6.5843159079845996</v>
      </c>
      <c r="H1157">
        <v>0</v>
      </c>
      <c r="I115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57" s="5" cm="1">
        <f t="array" ref="J1157">MAX(IF((ProjectInfoTable[ProjectName]=OutputTable[[#This Row],[ProjectName]]),(ProjectInfoTable[ProjectName]=OutputTable[[#This Row],[ProjectName]])*ProjectInfoTable[NumberOfReplications]))</f>
        <v>50</v>
      </c>
      <c r="K1157" s="5" cm="1">
        <f t="array" ref="K1157">IFERROR(AVERAGE(IF((OutputTable[GroupByKey]=OutputTable[[#This Row],[GroupByKey]]),(OutputTable[GroupByKey]=OutputTable[[#This Row],[GroupByKey]])*OutputTable[RecordedValue])),0)</f>
        <v>5.873369725047966</v>
      </c>
      <c r="L1157" s="5" cm="1">
        <f t="array" ref="L1157">IFERROR(_xlfn.STDEV.S(IF((OutputTable[GroupByKey]=OutputTable[[#This Row],[GroupByKey]]),(OutputTable[GroupByKey]=OutputTable[[#This Row],[GroupByKey]])*OutputTable[RecordedValue])),0)</f>
        <v>1.0900756873751687</v>
      </c>
      <c r="M1157" s="5" cm="1">
        <f t="array" ref="M1157">MAX(IF((ProjectInfoTable[ProjectName]=OutputTable[[#This Row],[ProjectName]]),(ProjectInfoTable[ProjectName]=OutputTable[[#This Row],[ProjectName]])*ProjectInfoTable[ConfidenceInterval]))</f>
        <v>0.95</v>
      </c>
      <c r="N1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157" s="5" cm="1">
        <f t="array" ref="O1157">MIN(IF((OutputTable[GroupByKey]=OutputTable[[#This Row],[GroupByKey]]),(OutputTable[GroupByKey]=OutputTable[[#This Row],[GroupByKey]])*OutputTable[RecordedValue]))</f>
        <v>2.9626411254009901</v>
      </c>
      <c r="P1157" s="5" cm="1">
        <f t="array" ref="P1157">MAX(IF((OutputTable[GroupByKey]=OutputTable[[#This Row],[GroupByKey]]),(OutputTable[GroupByKey]=OutputTable[[#This Row],[GroupByKey]])*OutputTable[RecordedValue]))</f>
        <v>8.2927796417684707</v>
      </c>
    </row>
    <row r="1158" spans="1:16" x14ac:dyDescent="0.25">
      <c r="A1158" t="s">
        <v>68</v>
      </c>
      <c r="B1158" t="s">
        <v>70</v>
      </c>
      <c r="C1158">
        <v>19</v>
      </c>
      <c r="D1158" t="s">
        <v>185</v>
      </c>
      <c r="E1158" t="s">
        <v>164</v>
      </c>
      <c r="F1158" t="s">
        <v>107</v>
      </c>
      <c r="G1158">
        <v>137</v>
      </c>
      <c r="H1158">
        <v>0</v>
      </c>
      <c r="I115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58" s="5" cm="1">
        <f t="array" ref="J1158">MAX(IF((ProjectInfoTable[ProjectName]=OutputTable[[#This Row],[ProjectName]]),(ProjectInfoTable[ProjectName]=OutputTable[[#This Row],[ProjectName]])*ProjectInfoTable[NumberOfReplications]))</f>
        <v>50</v>
      </c>
      <c r="K1158" s="5" cm="1">
        <f t="array" ref="K1158">IFERROR(AVERAGE(IF((OutputTable[GroupByKey]=OutputTable[[#This Row],[GroupByKey]]),(OutputTable[GroupByKey]=OutputTable[[#This Row],[GroupByKey]])*OutputTable[RecordedValue])),0)</f>
        <v>138.38</v>
      </c>
      <c r="L1158" s="5" cm="1">
        <f t="array" ref="L1158">IFERROR(_xlfn.STDEV.S(IF((OutputTable[GroupByKey]=OutputTable[[#This Row],[GroupByKey]]),(OutputTable[GroupByKey]=OutputTable[[#This Row],[GroupByKey]])*OutputTable[RecordedValue])),0)</f>
        <v>2.2667967149567629</v>
      </c>
      <c r="M1158" s="5" cm="1">
        <f t="array" ref="M1158">MAX(IF((ProjectInfoTable[ProjectName]=OutputTable[[#This Row],[ProjectName]]),(ProjectInfoTable[ProjectName]=OutputTable[[#This Row],[ProjectName]])*ProjectInfoTable[ConfidenceInterval]))</f>
        <v>0.95</v>
      </c>
      <c r="N1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158" s="5" cm="1">
        <f t="array" ref="O1158">MIN(IF((OutputTable[GroupByKey]=OutputTable[[#This Row],[GroupByKey]]),(OutputTable[GroupByKey]=OutputTable[[#This Row],[GroupByKey]])*OutputTable[RecordedValue]))</f>
        <v>132</v>
      </c>
      <c r="P1158" s="5" cm="1">
        <f t="array" ref="P1158">MAX(IF((OutputTable[GroupByKey]=OutputTable[[#This Row],[GroupByKey]]),(OutputTable[GroupByKey]=OutputTable[[#This Row],[GroupByKey]])*OutputTable[RecordedValue]))</f>
        <v>142</v>
      </c>
    </row>
    <row r="1159" spans="1:16" x14ac:dyDescent="0.25">
      <c r="A1159" t="s">
        <v>68</v>
      </c>
      <c r="B1159" t="s">
        <v>70</v>
      </c>
      <c r="C1159">
        <v>19</v>
      </c>
      <c r="D1159" t="s">
        <v>186</v>
      </c>
      <c r="E1159" t="s">
        <v>166</v>
      </c>
      <c r="F1159" t="s">
        <v>107</v>
      </c>
      <c r="G1159">
        <v>0.72565350383397498</v>
      </c>
      <c r="H1159">
        <v>0</v>
      </c>
      <c r="I115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59" s="5" cm="1">
        <f t="array" ref="J1159">MAX(IF((ProjectInfoTable[ProjectName]=OutputTable[[#This Row],[ProjectName]]),(ProjectInfoTable[ProjectName]=OutputTable[[#This Row],[ProjectName]])*ProjectInfoTable[NumberOfReplications]))</f>
        <v>50</v>
      </c>
      <c r="K1159" s="5" cm="1">
        <f t="array" ref="K1159">IFERROR(AVERAGE(IF((OutputTable[GroupByKey]=OutputTable[[#This Row],[GroupByKey]]),(OutputTable[GroupByKey]=OutputTable[[#This Row],[GroupByKey]])*OutputTable[RecordedValue])),0)</f>
        <v>0.75527626145633475</v>
      </c>
      <c r="L1159" s="5" cm="1">
        <f t="array" ref="L1159">IFERROR(_xlfn.STDEV.S(IF((OutputTable[GroupByKey]=OutputTable[[#This Row],[GroupByKey]]),(OutputTable[GroupByKey]=OutputTable[[#This Row],[GroupByKey]])*OutputTable[RecordedValue])),0)</f>
        <v>4.541982030729913E-2</v>
      </c>
      <c r="M1159" s="5" cm="1">
        <f t="array" ref="M1159">MAX(IF((ProjectInfoTable[ProjectName]=OutputTable[[#This Row],[ProjectName]]),(ProjectInfoTable[ProjectName]=OutputTable[[#This Row],[ProjectName]])*ProjectInfoTable[ConfidenceInterval]))</f>
        <v>0.95</v>
      </c>
      <c r="N1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159" s="5" cm="1">
        <f t="array" ref="O1159">MIN(IF((OutputTable[GroupByKey]=OutputTable[[#This Row],[GroupByKey]]),(OutputTable[GroupByKey]=OutputTable[[#This Row],[GroupByKey]])*OutputTable[RecordedValue]))</f>
        <v>0.65446751492631405</v>
      </c>
      <c r="P1159" s="5" cm="1">
        <f t="array" ref="P1159">MAX(IF((OutputTable[GroupByKey]=OutputTable[[#This Row],[GroupByKey]]),(OutputTable[GroupByKey]=OutputTable[[#This Row],[GroupByKey]])*OutputTable[RecordedValue]))</f>
        <v>0.87655661977495902</v>
      </c>
    </row>
    <row r="1160" spans="1:16" x14ac:dyDescent="0.25">
      <c r="A1160" t="s">
        <v>68</v>
      </c>
      <c r="B1160" t="s">
        <v>70</v>
      </c>
      <c r="C1160">
        <v>19</v>
      </c>
      <c r="D1160" t="s">
        <v>187</v>
      </c>
      <c r="E1160" t="s">
        <v>142</v>
      </c>
      <c r="F1160" t="s">
        <v>107</v>
      </c>
      <c r="G1160">
        <v>0</v>
      </c>
      <c r="H1160">
        <v>0</v>
      </c>
      <c r="I116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60" s="5" cm="1">
        <f t="array" ref="J1160">MAX(IF((ProjectInfoTable[ProjectName]=OutputTable[[#This Row],[ProjectName]]),(ProjectInfoTable[ProjectName]=OutputTable[[#This Row],[ProjectName]])*ProjectInfoTable[NumberOfReplications]))</f>
        <v>50</v>
      </c>
      <c r="K1160" s="5" cm="1">
        <f t="array" ref="K1160">IFERROR(AVERAGE(IF((OutputTable[GroupByKey]=OutputTable[[#This Row],[GroupByKey]]),(OutputTable[GroupByKey]=OutputTable[[#This Row],[GroupByKey]])*OutputTable[RecordedValue])),0)</f>
        <v>0</v>
      </c>
      <c r="L1160" s="5" cm="1">
        <f t="array" ref="L1160">IFERROR(_xlfn.STDEV.S(IF((OutputTable[GroupByKey]=OutputTable[[#This Row],[GroupByKey]]),(OutputTable[GroupByKey]=OutputTable[[#This Row],[GroupByKey]])*OutputTable[RecordedValue])),0)</f>
        <v>0</v>
      </c>
      <c r="M1160" s="5" cm="1">
        <f t="array" ref="M1160">MAX(IF((ProjectInfoTable[ProjectName]=OutputTable[[#This Row],[ProjectName]]),(ProjectInfoTable[ProjectName]=OutputTable[[#This Row],[ProjectName]])*ProjectInfoTable[ConfidenceInterval]))</f>
        <v>0.95</v>
      </c>
      <c r="N1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0" s="5" cm="1">
        <f t="array" ref="O1160">MIN(IF((OutputTable[GroupByKey]=OutputTable[[#This Row],[GroupByKey]]),(OutputTable[GroupByKey]=OutputTable[[#This Row],[GroupByKey]])*OutputTable[RecordedValue]))</f>
        <v>0</v>
      </c>
      <c r="P1160" s="5" cm="1">
        <f t="array" ref="P1160">MAX(IF((OutputTable[GroupByKey]=OutputTable[[#This Row],[GroupByKey]]),(OutputTable[GroupByKey]=OutputTable[[#This Row],[GroupByKey]])*OutputTable[RecordedValue]))</f>
        <v>0</v>
      </c>
    </row>
    <row r="1161" spans="1:16" x14ac:dyDescent="0.25">
      <c r="A1161" t="s">
        <v>68</v>
      </c>
      <c r="B1161" t="s">
        <v>70</v>
      </c>
      <c r="C1161">
        <v>20</v>
      </c>
      <c r="D1161" t="s">
        <v>112</v>
      </c>
      <c r="E1161" t="s">
        <v>113</v>
      </c>
      <c r="F1161" t="s">
        <v>73</v>
      </c>
      <c r="G1161">
        <v>0.61993585376228699</v>
      </c>
      <c r="H1161">
        <v>0</v>
      </c>
      <c r="I116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61" s="5" cm="1">
        <f t="array" ref="J1161">MAX(IF((ProjectInfoTable[ProjectName]=OutputTable[[#This Row],[ProjectName]]),(ProjectInfoTable[ProjectName]=OutputTable[[#This Row],[ProjectName]])*ProjectInfoTable[NumberOfReplications]))</f>
        <v>50</v>
      </c>
      <c r="K1161" s="5" cm="1">
        <f t="array" ref="K1161">IFERROR(AVERAGE(IF((OutputTable[GroupByKey]=OutputTable[[#This Row],[GroupByKey]]),(OutputTable[GroupByKey]=OutputTable[[#This Row],[GroupByKey]])*OutputTable[RecordedValue])),0)</f>
        <v>0.86163700693939471</v>
      </c>
      <c r="L1161" s="5" cm="1">
        <f t="array" ref="L1161">IFERROR(_xlfn.STDEV.S(IF((OutputTable[GroupByKey]=OutputTable[[#This Row],[GroupByKey]]),(OutputTable[GroupByKey]=OutputTable[[#This Row],[GroupByKey]])*OutputTable[RecordedValue])),0)</f>
        <v>0.40403851079129915</v>
      </c>
      <c r="M1161" s="5" cm="1">
        <f t="array" ref="M1161">MAX(IF((ProjectInfoTable[ProjectName]=OutputTable[[#This Row],[ProjectName]]),(ProjectInfoTable[ProjectName]=OutputTable[[#This Row],[ProjectName]])*ProjectInfoTable[ConfidenceInterval]))</f>
        <v>0.95</v>
      </c>
      <c r="N1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161" s="5" cm="1">
        <f t="array" ref="O1161">MIN(IF((OutputTable[GroupByKey]=OutputTable[[#This Row],[GroupByKey]]),(OutputTable[GroupByKey]=OutputTable[[#This Row],[GroupByKey]])*OutputTable[RecordedValue]))</f>
        <v>0.14398486806875099</v>
      </c>
      <c r="P1161" s="5" cm="1">
        <f t="array" ref="P1161">MAX(IF((OutputTable[GroupByKey]=OutputTable[[#This Row],[GroupByKey]]),(OutputTable[GroupByKey]=OutputTable[[#This Row],[GroupByKey]])*OutputTable[RecordedValue]))</f>
        <v>2.0851264921370101</v>
      </c>
    </row>
    <row r="1162" spans="1:16" x14ac:dyDescent="0.25">
      <c r="A1162" t="s">
        <v>68</v>
      </c>
      <c r="B1162" t="s">
        <v>70</v>
      </c>
      <c r="C1162">
        <v>20</v>
      </c>
      <c r="D1162" t="s">
        <v>114</v>
      </c>
      <c r="E1162" t="s">
        <v>115</v>
      </c>
      <c r="F1162" t="s">
        <v>73</v>
      </c>
      <c r="G1162">
        <v>37.196151225737196</v>
      </c>
      <c r="H1162">
        <v>0</v>
      </c>
      <c r="I116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62" s="5" cm="1">
        <f t="array" ref="J1162">MAX(IF((ProjectInfoTable[ProjectName]=OutputTable[[#This Row],[ProjectName]]),(ProjectInfoTable[ProjectName]=OutputTable[[#This Row],[ProjectName]])*ProjectInfoTable[NumberOfReplications]))</f>
        <v>50</v>
      </c>
      <c r="K1162" s="5" cm="1">
        <f t="array" ref="K1162">IFERROR(AVERAGE(IF((OutputTable[GroupByKey]=OutputTable[[#This Row],[GroupByKey]]),(OutputTable[GroupByKey]=OutputTable[[#This Row],[GroupByKey]])*OutputTable[RecordedValue])),0)</f>
        <v>51.698220416363682</v>
      </c>
      <c r="L1162" s="5" cm="1">
        <f t="array" ref="L1162">IFERROR(_xlfn.STDEV.S(IF((OutputTable[GroupByKey]=OutputTable[[#This Row],[GroupByKey]]),(OutputTable[GroupByKey]=OutputTable[[#This Row],[GroupByKey]])*OutputTable[RecordedValue])),0)</f>
        <v>24.242310647477964</v>
      </c>
      <c r="M1162" s="5" cm="1">
        <f t="array" ref="M1162">MAX(IF((ProjectInfoTable[ProjectName]=OutputTable[[#This Row],[ProjectName]]),(ProjectInfoTable[ProjectName]=OutputTable[[#This Row],[ProjectName]])*ProjectInfoTable[ConfidenceInterval]))</f>
        <v>0.95</v>
      </c>
      <c r="N1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162" s="5" cm="1">
        <f t="array" ref="O1162">MIN(IF((OutputTable[GroupByKey]=OutputTable[[#This Row],[GroupByKey]]),(OutputTable[GroupByKey]=OutputTable[[#This Row],[GroupByKey]])*OutputTable[RecordedValue]))</f>
        <v>8.63909208412508</v>
      </c>
      <c r="P1162" s="5" cm="1">
        <f t="array" ref="P1162">MAX(IF((OutputTable[GroupByKey]=OutputTable[[#This Row],[GroupByKey]]),(OutputTable[GroupByKey]=OutputTable[[#This Row],[GroupByKey]])*OutputTable[RecordedValue]))</f>
        <v>125.107589528221</v>
      </c>
    </row>
    <row r="1163" spans="1:16" x14ac:dyDescent="0.25">
      <c r="A1163" t="s">
        <v>68</v>
      </c>
      <c r="B1163" t="s">
        <v>70</v>
      </c>
      <c r="C1163">
        <v>20</v>
      </c>
      <c r="D1163" t="s">
        <v>116</v>
      </c>
      <c r="E1163" t="s">
        <v>117</v>
      </c>
      <c r="F1163" t="s">
        <v>73</v>
      </c>
      <c r="G1163">
        <v>0</v>
      </c>
      <c r="H1163">
        <v>0</v>
      </c>
      <c r="I116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63" s="5" cm="1">
        <f t="array" ref="J1163">MAX(IF((ProjectInfoTable[ProjectName]=OutputTable[[#This Row],[ProjectName]]),(ProjectInfoTable[ProjectName]=OutputTable[[#This Row],[ProjectName]])*ProjectInfoTable[NumberOfReplications]))</f>
        <v>50</v>
      </c>
      <c r="K1163" s="5" cm="1">
        <f t="array" ref="K1163">IFERROR(AVERAGE(IF((OutputTable[GroupByKey]=OutputTable[[#This Row],[GroupByKey]]),(OutputTable[GroupByKey]=OutputTable[[#This Row],[GroupByKey]])*OutputTable[RecordedValue])),0)</f>
        <v>0</v>
      </c>
      <c r="L1163" s="5" cm="1">
        <f t="array" ref="L1163">IFERROR(_xlfn.STDEV.S(IF((OutputTable[GroupByKey]=OutputTable[[#This Row],[GroupByKey]]),(OutputTable[GroupByKey]=OutputTable[[#This Row],[GroupByKey]])*OutputTable[RecordedValue])),0)</f>
        <v>0</v>
      </c>
      <c r="M1163" s="5" cm="1">
        <f t="array" ref="M1163">MAX(IF((ProjectInfoTable[ProjectName]=OutputTable[[#This Row],[ProjectName]]),(ProjectInfoTable[ProjectName]=OutputTable[[#This Row],[ProjectName]])*ProjectInfoTable[ConfidenceInterval]))</f>
        <v>0.95</v>
      </c>
      <c r="N1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3" s="5" cm="1">
        <f t="array" ref="O1163">MIN(IF((OutputTable[GroupByKey]=OutputTable[[#This Row],[GroupByKey]]),(OutputTable[GroupByKey]=OutputTable[[#This Row],[GroupByKey]])*OutputTable[RecordedValue]))</f>
        <v>0</v>
      </c>
      <c r="P1163" s="5" cm="1">
        <f t="array" ref="P1163">MAX(IF((OutputTable[GroupByKey]=OutputTable[[#This Row],[GroupByKey]]),(OutputTable[GroupByKey]=OutputTable[[#This Row],[GroupByKey]])*OutputTable[RecordedValue]))</f>
        <v>0</v>
      </c>
    </row>
    <row r="1164" spans="1:16" x14ac:dyDescent="0.25">
      <c r="A1164" t="s">
        <v>68</v>
      </c>
      <c r="B1164" t="s">
        <v>70</v>
      </c>
      <c r="C1164">
        <v>20</v>
      </c>
      <c r="D1164" t="s">
        <v>118</v>
      </c>
      <c r="E1164" t="s">
        <v>119</v>
      </c>
      <c r="F1164" t="s">
        <v>73</v>
      </c>
      <c r="G1164">
        <v>1.6119984517445101E-2</v>
      </c>
      <c r="H1164">
        <v>0</v>
      </c>
      <c r="I116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64" s="5" cm="1">
        <f t="array" ref="J1164">MAX(IF((ProjectInfoTable[ProjectName]=OutputTable[[#This Row],[ProjectName]]),(ProjectInfoTable[ProjectName]=OutputTable[[#This Row],[ProjectName]])*ProjectInfoTable[NumberOfReplications]))</f>
        <v>50</v>
      </c>
      <c r="K1164" s="5" cm="1">
        <f t="array" ref="K1164">IFERROR(AVERAGE(IF((OutputTable[GroupByKey]=OutputTable[[#This Row],[GroupByKey]]),(OutputTable[GroupByKey]=OutputTable[[#This Row],[GroupByKey]])*OutputTable[RecordedValue])),0)</f>
        <v>13.164009358024151</v>
      </c>
      <c r="L1164" s="5" cm="1">
        <f t="array" ref="L1164">IFERROR(_xlfn.STDEV.S(IF((OutputTable[GroupByKey]=OutputTable[[#This Row],[GroupByKey]]),(OutputTable[GroupByKey]=OutputTable[[#This Row],[GroupByKey]])*OutputTable[RecordedValue])),0)</f>
        <v>23.71645868098383</v>
      </c>
      <c r="M1164" s="5" cm="1">
        <f t="array" ref="M1164">MAX(IF((ProjectInfoTable[ProjectName]=OutputTable[[#This Row],[ProjectName]]),(ProjectInfoTable[ProjectName]=OutputTable[[#This Row],[ProjectName]])*ProjectInfoTable[ConfidenceInterval]))</f>
        <v>0.95</v>
      </c>
      <c r="N1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164" s="5" cm="1">
        <f t="array" ref="O1164">MIN(IF((OutputTable[GroupByKey]=OutputTable[[#This Row],[GroupByKey]]),(OutputTable[GroupByKey]=OutputTable[[#This Row],[GroupByKey]])*OutputTable[RecordedValue]))</f>
        <v>0</v>
      </c>
      <c r="P1164" s="5" cm="1">
        <f t="array" ref="P1164">MAX(IF((OutputTable[GroupByKey]=OutputTable[[#This Row],[GroupByKey]]),(OutputTable[GroupByKey]=OutputTable[[#This Row],[GroupByKey]])*OutputTable[RecordedValue]))</f>
        <v>143.511038213799</v>
      </c>
    </row>
    <row r="1165" spans="1:16" x14ac:dyDescent="0.25">
      <c r="A1165" t="s">
        <v>68</v>
      </c>
      <c r="B1165" t="s">
        <v>70</v>
      </c>
      <c r="C1165">
        <v>20</v>
      </c>
      <c r="D1165" t="s">
        <v>120</v>
      </c>
      <c r="E1165" t="s">
        <v>121</v>
      </c>
      <c r="F1165" t="s">
        <v>73</v>
      </c>
      <c r="G1165">
        <v>9</v>
      </c>
      <c r="H1165">
        <v>0</v>
      </c>
      <c r="I116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65" s="5" cm="1">
        <f t="array" ref="J1165">MAX(IF((ProjectInfoTable[ProjectName]=OutputTable[[#This Row],[ProjectName]]),(ProjectInfoTable[ProjectName]=OutputTable[[#This Row],[ProjectName]])*ProjectInfoTable[NumberOfReplications]))</f>
        <v>50</v>
      </c>
      <c r="K1165" s="5" cm="1">
        <f t="array" ref="K1165">IFERROR(AVERAGE(IF((OutputTable[GroupByKey]=OutputTable[[#This Row],[GroupByKey]]),(OutputTable[GroupByKey]=OutputTable[[#This Row],[GroupByKey]])*OutputTable[RecordedValue])),0)</f>
        <v>9.74</v>
      </c>
      <c r="L1165" s="5" cm="1">
        <f t="array" ref="L1165">IFERROR(_xlfn.STDEV.S(IF((OutputTable[GroupByKey]=OutputTable[[#This Row],[GroupByKey]]),(OutputTable[GroupByKey]=OutputTable[[#This Row],[GroupByKey]])*OutputTable[RecordedValue])),0)</f>
        <v>3.3430402880233041</v>
      </c>
      <c r="M1165" s="5" cm="1">
        <f t="array" ref="M1165">MAX(IF((ProjectInfoTable[ProjectName]=OutputTable[[#This Row],[ProjectName]]),(ProjectInfoTable[ProjectName]=OutputTable[[#This Row],[ProjectName]])*ProjectInfoTable[ConfidenceInterval]))</f>
        <v>0.95</v>
      </c>
      <c r="N1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165" s="5" cm="1">
        <f t="array" ref="O1165">MIN(IF((OutputTable[GroupByKey]=OutputTable[[#This Row],[GroupByKey]]),(OutputTable[GroupByKey]=OutputTable[[#This Row],[GroupByKey]])*OutputTable[RecordedValue]))</f>
        <v>4</v>
      </c>
      <c r="P1165" s="5" cm="1">
        <f t="array" ref="P1165">MAX(IF((OutputTable[GroupByKey]=OutputTable[[#This Row],[GroupByKey]]),(OutputTable[GroupByKey]=OutputTable[[#This Row],[GroupByKey]])*OutputTable[RecordedValue]))</f>
        <v>18</v>
      </c>
    </row>
    <row r="1166" spans="1:16" x14ac:dyDescent="0.25">
      <c r="A1166" t="s">
        <v>68</v>
      </c>
      <c r="B1166" t="s">
        <v>70</v>
      </c>
      <c r="C1166">
        <v>20</v>
      </c>
      <c r="D1166" t="s">
        <v>122</v>
      </c>
      <c r="E1166" t="s">
        <v>123</v>
      </c>
      <c r="F1166" t="s">
        <v>73</v>
      </c>
      <c r="G1166">
        <v>8</v>
      </c>
      <c r="H1166">
        <v>0</v>
      </c>
      <c r="I116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66" s="5" cm="1">
        <f t="array" ref="J1166">MAX(IF((ProjectInfoTable[ProjectName]=OutputTable[[#This Row],[ProjectName]]),(ProjectInfoTable[ProjectName]=OutputTable[[#This Row],[ProjectName]])*ProjectInfoTable[NumberOfReplications]))</f>
        <v>50</v>
      </c>
      <c r="K1166" s="5" cm="1">
        <f t="array" ref="K1166">IFERROR(AVERAGE(IF((OutputTable[GroupByKey]=OutputTable[[#This Row],[GroupByKey]]),(OutputTable[GroupByKey]=OutputTable[[#This Row],[GroupByKey]])*OutputTable[RecordedValue])),0)</f>
        <v>9.6199999999999992</v>
      </c>
      <c r="L1166" s="5" cm="1">
        <f t="array" ref="L1166">IFERROR(_xlfn.STDEV.S(IF((OutputTable[GroupByKey]=OutputTable[[#This Row],[GroupByKey]]),(OutputTable[GroupByKey]=OutputTable[[#This Row],[GroupByKey]])*OutputTable[RecordedValue])),0)</f>
        <v>3.3557139816335075</v>
      </c>
      <c r="M1166" s="5" cm="1">
        <f t="array" ref="M1166">MAX(IF((ProjectInfoTable[ProjectName]=OutputTable[[#This Row],[ProjectName]]),(ProjectInfoTable[ProjectName]=OutputTable[[#This Row],[ProjectName]])*ProjectInfoTable[ConfidenceInterval]))</f>
        <v>0.95</v>
      </c>
      <c r="N1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166" s="5" cm="1">
        <f t="array" ref="O1166">MIN(IF((OutputTable[GroupByKey]=OutputTable[[#This Row],[GroupByKey]]),(OutputTable[GroupByKey]=OutputTable[[#This Row],[GroupByKey]])*OutputTable[RecordedValue]))</f>
        <v>4</v>
      </c>
      <c r="P1166" s="5" cm="1">
        <f t="array" ref="P1166">MAX(IF((OutputTable[GroupByKey]=OutputTable[[#This Row],[GroupByKey]]),(OutputTable[GroupByKey]=OutputTable[[#This Row],[GroupByKey]])*OutputTable[RecordedValue]))</f>
        <v>18</v>
      </c>
    </row>
    <row r="1167" spans="1:16" x14ac:dyDescent="0.25">
      <c r="A1167" t="s">
        <v>68</v>
      </c>
      <c r="B1167" t="s">
        <v>70</v>
      </c>
      <c r="C1167">
        <v>20</v>
      </c>
      <c r="D1167" t="s">
        <v>124</v>
      </c>
      <c r="E1167" t="s">
        <v>125</v>
      </c>
      <c r="F1167" t="s">
        <v>73</v>
      </c>
      <c r="G1167">
        <v>0.61993585376228699</v>
      </c>
      <c r="H1167">
        <v>0</v>
      </c>
      <c r="I116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67" s="5" cm="1">
        <f t="array" ref="J1167">MAX(IF((ProjectInfoTable[ProjectName]=OutputTable[[#This Row],[ProjectName]]),(ProjectInfoTable[ProjectName]=OutputTable[[#This Row],[ProjectName]])*ProjectInfoTable[NumberOfReplications]))</f>
        <v>50</v>
      </c>
      <c r="K1167" s="5" cm="1">
        <f t="array" ref="K1167">IFERROR(AVERAGE(IF((OutputTable[GroupByKey]=OutputTable[[#This Row],[GroupByKey]]),(OutputTable[GroupByKey]=OutputTable[[#This Row],[GroupByKey]])*OutputTable[RecordedValue])),0)</f>
        <v>0.86163700693939471</v>
      </c>
      <c r="L1167" s="5" cm="1">
        <f t="array" ref="L1167">IFERROR(_xlfn.STDEV.S(IF((OutputTable[GroupByKey]=OutputTable[[#This Row],[GroupByKey]]),(OutputTable[GroupByKey]=OutputTable[[#This Row],[GroupByKey]])*OutputTable[RecordedValue])),0)</f>
        <v>0.40403851079129915</v>
      </c>
      <c r="M1167" s="5" cm="1">
        <f t="array" ref="M1167">MAX(IF((ProjectInfoTable[ProjectName]=OutputTable[[#This Row],[ProjectName]]),(ProjectInfoTable[ProjectName]=OutputTable[[#This Row],[ProjectName]])*ProjectInfoTable[ConfidenceInterval]))</f>
        <v>0.95</v>
      </c>
      <c r="N1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167" s="5" cm="1">
        <f t="array" ref="O1167">MIN(IF((OutputTable[GroupByKey]=OutputTable[[#This Row],[GroupByKey]]),(OutputTable[GroupByKey]=OutputTable[[#This Row],[GroupByKey]])*OutputTable[RecordedValue]))</f>
        <v>0.14398486806875099</v>
      </c>
      <c r="P1167" s="5" cm="1">
        <f t="array" ref="P1167">MAX(IF((OutputTable[GroupByKey]=OutputTable[[#This Row],[GroupByKey]]),(OutputTable[GroupByKey]=OutputTable[[#This Row],[GroupByKey]])*OutputTable[RecordedValue]))</f>
        <v>2.0851264921370101</v>
      </c>
    </row>
    <row r="1168" spans="1:16" x14ac:dyDescent="0.25">
      <c r="A1168" t="s">
        <v>68</v>
      </c>
      <c r="B1168" t="s">
        <v>70</v>
      </c>
      <c r="C1168">
        <v>20</v>
      </c>
      <c r="D1168" t="s">
        <v>126</v>
      </c>
      <c r="E1168" t="s">
        <v>127</v>
      </c>
      <c r="F1168" t="s">
        <v>73</v>
      </c>
      <c r="G1168">
        <v>37.212271210254599</v>
      </c>
      <c r="H1168">
        <v>0</v>
      </c>
      <c r="I116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68" s="5" cm="1">
        <f t="array" ref="J1168">MAX(IF((ProjectInfoTable[ProjectName]=OutputTable[[#This Row],[ProjectName]]),(ProjectInfoTable[ProjectName]=OutputTable[[#This Row],[ProjectName]])*ProjectInfoTable[NumberOfReplications]))</f>
        <v>50</v>
      </c>
      <c r="K1168" s="5" cm="1">
        <f t="array" ref="K1168">IFERROR(AVERAGE(IF((OutputTable[GroupByKey]=OutputTable[[#This Row],[GroupByKey]]),(OutputTable[GroupByKey]=OutputTable[[#This Row],[GroupByKey]])*OutputTable[RecordedValue])),0)</f>
        <v>64.862229774387828</v>
      </c>
      <c r="L1168" s="5" cm="1">
        <f t="array" ref="L1168">IFERROR(_xlfn.STDEV.S(IF((OutputTable[GroupByKey]=OutputTable[[#This Row],[GroupByKey]]),(OutputTable[GroupByKey]=OutputTable[[#This Row],[GroupByKey]])*OutputTable[RecordedValue])),0)</f>
        <v>42.021678663543447</v>
      </c>
      <c r="M1168" s="5" cm="1">
        <f t="array" ref="M1168">MAX(IF((ProjectInfoTable[ProjectName]=OutputTable[[#This Row],[ProjectName]]),(ProjectInfoTable[ProjectName]=OutputTable[[#This Row],[ProjectName]])*ProjectInfoTable[ConfidenceInterval]))</f>
        <v>0.95</v>
      </c>
      <c r="N1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168" s="5" cm="1">
        <f t="array" ref="O1168">MIN(IF((OutputTable[GroupByKey]=OutputTable[[#This Row],[GroupByKey]]),(OutputTable[GroupByKey]=OutputTable[[#This Row],[GroupByKey]])*OutputTable[RecordedValue]))</f>
        <v>12.5350884709043</v>
      </c>
      <c r="P1168" s="5" cm="1">
        <f t="array" ref="P1168">MAX(IF((OutputTable[GroupByKey]=OutputTable[[#This Row],[GroupByKey]]),(OutputTable[GroupByKey]=OutputTable[[#This Row],[GroupByKey]])*OutputTable[RecordedValue]))</f>
        <v>268.61862774202001</v>
      </c>
    </row>
    <row r="1169" spans="1:16" x14ac:dyDescent="0.25">
      <c r="A1169" t="s">
        <v>68</v>
      </c>
      <c r="B1169" t="s">
        <v>70</v>
      </c>
      <c r="C1169">
        <v>20</v>
      </c>
      <c r="D1169" t="s">
        <v>128</v>
      </c>
      <c r="E1169" t="s">
        <v>86</v>
      </c>
      <c r="F1169" t="s">
        <v>129</v>
      </c>
      <c r="G1169">
        <v>0</v>
      </c>
      <c r="H1169">
        <v>0</v>
      </c>
      <c r="I116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69" s="5" cm="1">
        <f t="array" ref="J1169">MAX(IF((ProjectInfoTable[ProjectName]=OutputTable[[#This Row],[ProjectName]]),(ProjectInfoTable[ProjectName]=OutputTable[[#This Row],[ProjectName]])*ProjectInfoTable[NumberOfReplications]))</f>
        <v>50</v>
      </c>
      <c r="K1169" s="5" cm="1">
        <f t="array" ref="K1169">IFERROR(AVERAGE(IF((OutputTable[GroupByKey]=OutputTable[[#This Row],[GroupByKey]]),(OutputTable[GroupByKey]=OutputTable[[#This Row],[GroupByKey]])*OutputTable[RecordedValue])),0)</f>
        <v>0</v>
      </c>
      <c r="L1169" s="5" cm="1">
        <f t="array" ref="L1169">IFERROR(_xlfn.STDEV.S(IF((OutputTable[GroupByKey]=OutputTable[[#This Row],[GroupByKey]]),(OutputTable[GroupByKey]=OutputTable[[#This Row],[GroupByKey]])*OutputTable[RecordedValue])),0)</f>
        <v>0</v>
      </c>
      <c r="M1169" s="5" cm="1">
        <f t="array" ref="M1169">MAX(IF((ProjectInfoTable[ProjectName]=OutputTable[[#This Row],[ProjectName]]),(ProjectInfoTable[ProjectName]=OutputTable[[#This Row],[ProjectName]])*ProjectInfoTable[ConfidenceInterval]))</f>
        <v>0.95</v>
      </c>
      <c r="N1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9" s="5" cm="1">
        <f t="array" ref="O1169">MIN(IF((OutputTable[GroupByKey]=OutputTable[[#This Row],[GroupByKey]]),(OutputTable[GroupByKey]=OutputTable[[#This Row],[GroupByKey]])*OutputTable[RecordedValue]))</f>
        <v>0</v>
      </c>
      <c r="P1169" s="5" cm="1">
        <f t="array" ref="P1169">MAX(IF((OutputTable[GroupByKey]=OutputTable[[#This Row],[GroupByKey]]),(OutputTable[GroupByKey]=OutputTable[[#This Row],[GroupByKey]])*OutputTable[RecordedValue]))</f>
        <v>0</v>
      </c>
    </row>
    <row r="1170" spans="1:16" x14ac:dyDescent="0.25">
      <c r="A1170" t="s">
        <v>68</v>
      </c>
      <c r="B1170" t="s">
        <v>70</v>
      </c>
      <c r="C1170">
        <v>20</v>
      </c>
      <c r="D1170" t="s">
        <v>130</v>
      </c>
      <c r="E1170" t="s">
        <v>89</v>
      </c>
      <c r="F1170" t="s">
        <v>129</v>
      </c>
      <c r="G1170">
        <v>0</v>
      </c>
      <c r="H1170">
        <v>0</v>
      </c>
      <c r="I117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0" s="5" cm="1">
        <f t="array" ref="J1170">MAX(IF((ProjectInfoTable[ProjectName]=OutputTable[[#This Row],[ProjectName]]),(ProjectInfoTable[ProjectName]=OutputTable[[#This Row],[ProjectName]])*ProjectInfoTable[NumberOfReplications]))</f>
        <v>50</v>
      </c>
      <c r="K1170" s="5" cm="1">
        <f t="array" ref="K1170">IFERROR(AVERAGE(IF((OutputTable[GroupByKey]=OutputTable[[#This Row],[GroupByKey]]),(OutputTable[GroupByKey]=OutputTable[[#This Row],[GroupByKey]])*OutputTable[RecordedValue])),0)</f>
        <v>0</v>
      </c>
      <c r="L1170" s="5" cm="1">
        <f t="array" ref="L1170">IFERROR(_xlfn.STDEV.S(IF((OutputTable[GroupByKey]=OutputTable[[#This Row],[GroupByKey]]),(OutputTable[GroupByKey]=OutputTable[[#This Row],[GroupByKey]])*OutputTable[RecordedValue])),0)</f>
        <v>0</v>
      </c>
      <c r="M1170" s="5" cm="1">
        <f t="array" ref="M1170">MAX(IF((ProjectInfoTable[ProjectName]=OutputTable[[#This Row],[ProjectName]]),(ProjectInfoTable[ProjectName]=OutputTable[[#This Row],[ProjectName]])*ProjectInfoTable[ConfidenceInterval]))</f>
        <v>0.95</v>
      </c>
      <c r="N1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0" s="5" cm="1">
        <f t="array" ref="O1170">MIN(IF((OutputTable[GroupByKey]=OutputTable[[#This Row],[GroupByKey]]),(OutputTable[GroupByKey]=OutputTable[[#This Row],[GroupByKey]])*OutputTable[RecordedValue]))</f>
        <v>0</v>
      </c>
      <c r="P1170" s="5" cm="1">
        <f t="array" ref="P1170">MAX(IF((OutputTable[GroupByKey]=OutputTable[[#This Row],[GroupByKey]]),(OutputTable[GroupByKey]=OutputTable[[#This Row],[GroupByKey]])*OutputTable[RecordedValue]))</f>
        <v>0</v>
      </c>
    </row>
    <row r="1171" spans="1:16" x14ac:dyDescent="0.25">
      <c r="A1171" t="s">
        <v>68</v>
      </c>
      <c r="B1171" t="s">
        <v>70</v>
      </c>
      <c r="C1171">
        <v>20</v>
      </c>
      <c r="D1171" t="s">
        <v>131</v>
      </c>
      <c r="E1171" t="s">
        <v>91</v>
      </c>
      <c r="F1171" t="s">
        <v>129</v>
      </c>
      <c r="G1171">
        <v>50.695788605249099</v>
      </c>
      <c r="H1171">
        <v>0</v>
      </c>
      <c r="I117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71" s="5" cm="1">
        <f t="array" ref="J1171">MAX(IF((ProjectInfoTable[ProjectName]=OutputTable[[#This Row],[ProjectName]]),(ProjectInfoTable[ProjectName]=OutputTable[[#This Row],[ProjectName]])*ProjectInfoTable[NumberOfReplications]))</f>
        <v>50</v>
      </c>
      <c r="K1171" s="5" cm="1">
        <f t="array" ref="K1171">IFERROR(AVERAGE(IF((OutputTable[GroupByKey]=OutputTable[[#This Row],[GroupByKey]]),(OutputTable[GroupByKey]=OutputTable[[#This Row],[GroupByKey]])*OutputTable[RecordedValue])),0)</f>
        <v>47.555766264651346</v>
      </c>
      <c r="L1171" s="5" cm="1">
        <f t="array" ref="L1171">IFERROR(_xlfn.STDEV.S(IF((OutputTable[GroupByKey]=OutputTable[[#This Row],[GroupByKey]]),(OutputTable[GroupByKey]=OutputTable[[#This Row],[GroupByKey]])*OutputTable[RecordedValue])),0)</f>
        <v>2.7283894207102275</v>
      </c>
      <c r="M1171" s="5" cm="1">
        <f t="array" ref="M1171">MAX(IF((ProjectInfoTable[ProjectName]=OutputTable[[#This Row],[ProjectName]]),(ProjectInfoTable[ProjectName]=OutputTable[[#This Row],[ProjectName]])*ProjectInfoTable[ConfidenceInterval]))</f>
        <v>0.95</v>
      </c>
      <c r="N1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171" s="5" cm="1">
        <f t="array" ref="O1171">MIN(IF((OutputTable[GroupByKey]=OutputTable[[#This Row],[GroupByKey]]),(OutputTable[GroupByKey]=OutputTable[[#This Row],[GroupByKey]])*OutputTable[RecordedValue]))</f>
        <v>42.116143251013803</v>
      </c>
      <c r="P1171" s="5" cm="1">
        <f t="array" ref="P1171">MAX(IF((OutputTable[GroupByKey]=OutputTable[[#This Row],[GroupByKey]]),(OutputTable[GroupByKey]=OutputTable[[#This Row],[GroupByKey]])*OutputTable[RecordedValue]))</f>
        <v>55.7665547747551</v>
      </c>
    </row>
    <row r="1172" spans="1:16" x14ac:dyDescent="0.25">
      <c r="A1172" t="s">
        <v>68</v>
      </c>
      <c r="B1172" t="s">
        <v>70</v>
      </c>
      <c r="C1172">
        <v>20</v>
      </c>
      <c r="D1172" t="s">
        <v>132</v>
      </c>
      <c r="E1172" t="s">
        <v>133</v>
      </c>
      <c r="F1172" t="s">
        <v>129</v>
      </c>
      <c r="G1172">
        <v>0</v>
      </c>
      <c r="H1172">
        <v>0</v>
      </c>
      <c r="I117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72" s="5" cm="1">
        <f t="array" ref="J1172">MAX(IF((ProjectInfoTable[ProjectName]=OutputTable[[#This Row],[ProjectName]]),(ProjectInfoTable[ProjectName]=OutputTable[[#This Row],[ProjectName]])*ProjectInfoTable[NumberOfReplications]))</f>
        <v>50</v>
      </c>
      <c r="K1172" s="5" cm="1">
        <f t="array" ref="K1172">IFERROR(AVERAGE(IF((OutputTable[GroupByKey]=OutputTable[[#This Row],[GroupByKey]]),(OutputTable[GroupByKey]=OutputTable[[#This Row],[GroupByKey]])*OutputTable[RecordedValue])),0)</f>
        <v>0</v>
      </c>
      <c r="L1172" s="5" cm="1">
        <f t="array" ref="L1172">IFERROR(_xlfn.STDEV.S(IF((OutputTable[GroupByKey]=OutputTable[[#This Row],[GroupByKey]]),(OutputTable[GroupByKey]=OutputTable[[#This Row],[GroupByKey]])*OutputTable[RecordedValue])),0)</f>
        <v>0</v>
      </c>
      <c r="M1172" s="5" cm="1">
        <f t="array" ref="M1172">MAX(IF((ProjectInfoTable[ProjectName]=OutputTable[[#This Row],[ProjectName]]),(ProjectInfoTable[ProjectName]=OutputTable[[#This Row],[ProjectName]])*ProjectInfoTable[ConfidenceInterval]))</f>
        <v>0.95</v>
      </c>
      <c r="N1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2" s="5" cm="1">
        <f t="array" ref="O1172">MIN(IF((OutputTable[GroupByKey]=OutputTable[[#This Row],[GroupByKey]]),(OutputTable[GroupByKey]=OutputTable[[#This Row],[GroupByKey]])*OutputTable[RecordedValue]))</f>
        <v>0</v>
      </c>
      <c r="P1172" s="5" cm="1">
        <f t="array" ref="P1172">MAX(IF((OutputTable[GroupByKey]=OutputTable[[#This Row],[GroupByKey]]),(OutputTable[GroupByKey]=OutputTable[[#This Row],[GroupByKey]])*OutputTable[RecordedValue]))</f>
        <v>0</v>
      </c>
    </row>
    <row r="1173" spans="1:16" x14ac:dyDescent="0.25">
      <c r="A1173" t="s">
        <v>68</v>
      </c>
      <c r="B1173" t="s">
        <v>70</v>
      </c>
      <c r="C1173">
        <v>20</v>
      </c>
      <c r="D1173" t="s">
        <v>134</v>
      </c>
      <c r="E1173" t="s">
        <v>95</v>
      </c>
      <c r="F1173" t="s">
        <v>129</v>
      </c>
      <c r="G1173">
        <v>50.695788605249099</v>
      </c>
      <c r="H1173">
        <v>0</v>
      </c>
      <c r="I117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73" s="5" cm="1">
        <f t="array" ref="J1173">MAX(IF((ProjectInfoTable[ProjectName]=OutputTable[[#This Row],[ProjectName]]),(ProjectInfoTable[ProjectName]=OutputTable[[#This Row],[ProjectName]])*ProjectInfoTable[NumberOfReplications]))</f>
        <v>50</v>
      </c>
      <c r="K1173" s="5" cm="1">
        <f t="array" ref="K1173">IFERROR(AVERAGE(IF((OutputTable[GroupByKey]=OutputTable[[#This Row],[GroupByKey]]),(OutputTable[GroupByKey]=OutputTable[[#This Row],[GroupByKey]])*OutputTable[RecordedValue])),0)</f>
        <v>47.555766264651346</v>
      </c>
      <c r="L1173" s="5" cm="1">
        <f t="array" ref="L1173">IFERROR(_xlfn.STDEV.S(IF((OutputTable[GroupByKey]=OutputTable[[#This Row],[GroupByKey]]),(OutputTable[GroupByKey]=OutputTable[[#This Row],[GroupByKey]])*OutputTable[RecordedValue])),0)</f>
        <v>2.7283894207102275</v>
      </c>
      <c r="M1173" s="5" cm="1">
        <f t="array" ref="M1173">MAX(IF((ProjectInfoTable[ProjectName]=OutputTable[[#This Row],[ProjectName]]),(ProjectInfoTable[ProjectName]=OutputTable[[#This Row],[ProjectName]])*ProjectInfoTable[ConfidenceInterval]))</f>
        <v>0.95</v>
      </c>
      <c r="N1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173" s="5" cm="1">
        <f t="array" ref="O1173">MIN(IF((OutputTable[GroupByKey]=OutputTable[[#This Row],[GroupByKey]]),(OutputTable[GroupByKey]=OutputTable[[#This Row],[GroupByKey]])*OutputTable[RecordedValue]))</f>
        <v>42.116143251013803</v>
      </c>
      <c r="P1173" s="5" cm="1">
        <f t="array" ref="P1173">MAX(IF((OutputTable[GroupByKey]=OutputTable[[#This Row],[GroupByKey]]),(OutputTable[GroupByKey]=OutputTable[[#This Row],[GroupByKey]])*OutputTable[RecordedValue]))</f>
        <v>55.7665547747551</v>
      </c>
    </row>
    <row r="1174" spans="1:16" x14ac:dyDescent="0.25">
      <c r="A1174" t="s">
        <v>68</v>
      </c>
      <c r="B1174" t="s">
        <v>70</v>
      </c>
      <c r="C1174">
        <v>20</v>
      </c>
      <c r="D1174" t="s">
        <v>135</v>
      </c>
      <c r="E1174" t="s">
        <v>97</v>
      </c>
      <c r="F1174" t="s">
        <v>129</v>
      </c>
      <c r="G1174">
        <v>0</v>
      </c>
      <c r="H1174">
        <v>0</v>
      </c>
      <c r="I117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74" s="5" cm="1">
        <f t="array" ref="J1174">MAX(IF((ProjectInfoTable[ProjectName]=OutputTable[[#This Row],[ProjectName]]),(ProjectInfoTable[ProjectName]=OutputTable[[#This Row],[ProjectName]])*ProjectInfoTable[NumberOfReplications]))</f>
        <v>50</v>
      </c>
      <c r="K1174" s="5" cm="1">
        <f t="array" ref="K1174">IFERROR(AVERAGE(IF((OutputTable[GroupByKey]=OutputTable[[#This Row],[GroupByKey]]),(OutputTable[GroupByKey]=OutputTable[[#This Row],[GroupByKey]])*OutputTable[RecordedValue])),0)</f>
        <v>0</v>
      </c>
      <c r="L1174" s="5" cm="1">
        <f t="array" ref="L1174">IFERROR(_xlfn.STDEV.S(IF((OutputTable[GroupByKey]=OutputTable[[#This Row],[GroupByKey]]),(OutputTable[GroupByKey]=OutputTable[[#This Row],[GroupByKey]])*OutputTable[RecordedValue])),0)</f>
        <v>0</v>
      </c>
      <c r="M1174" s="5" cm="1">
        <f t="array" ref="M1174">MAX(IF((ProjectInfoTable[ProjectName]=OutputTable[[#This Row],[ProjectName]]),(ProjectInfoTable[ProjectName]=OutputTable[[#This Row],[ProjectName]])*ProjectInfoTable[ConfidenceInterval]))</f>
        <v>0.95</v>
      </c>
      <c r="N1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4" s="5" cm="1">
        <f t="array" ref="O1174">MIN(IF((OutputTable[GroupByKey]=OutputTable[[#This Row],[GroupByKey]]),(OutputTable[GroupByKey]=OutputTable[[#This Row],[GroupByKey]])*OutputTable[RecordedValue]))</f>
        <v>0</v>
      </c>
      <c r="P1174" s="5" cm="1">
        <f t="array" ref="P1174">MAX(IF((OutputTable[GroupByKey]=OutputTable[[#This Row],[GroupByKey]]),(OutputTable[GroupByKey]=OutputTable[[#This Row],[GroupByKey]])*OutputTable[RecordedValue]))</f>
        <v>0</v>
      </c>
    </row>
    <row r="1175" spans="1:16" x14ac:dyDescent="0.25">
      <c r="A1175" t="s">
        <v>68</v>
      </c>
      <c r="B1175" t="s">
        <v>70</v>
      </c>
      <c r="C1175">
        <v>20</v>
      </c>
      <c r="D1175" t="s">
        <v>136</v>
      </c>
      <c r="E1175" t="s">
        <v>137</v>
      </c>
      <c r="F1175" t="s">
        <v>129</v>
      </c>
      <c r="G1175">
        <v>50.695788605249099</v>
      </c>
      <c r="H1175">
        <v>0</v>
      </c>
      <c r="I117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75" s="5" cm="1">
        <f t="array" ref="J1175">MAX(IF((ProjectInfoTable[ProjectName]=OutputTable[[#This Row],[ProjectName]]),(ProjectInfoTable[ProjectName]=OutputTable[[#This Row],[ProjectName]])*ProjectInfoTable[NumberOfReplications]))</f>
        <v>50</v>
      </c>
      <c r="K1175" s="5" cm="1">
        <f t="array" ref="K1175">IFERROR(AVERAGE(IF((OutputTable[GroupByKey]=OutputTable[[#This Row],[GroupByKey]]),(OutputTable[GroupByKey]=OutputTable[[#This Row],[GroupByKey]])*OutputTable[RecordedValue])),0)</f>
        <v>47.555766264651339</v>
      </c>
      <c r="L1175" s="5" cm="1">
        <f t="array" ref="L1175">IFERROR(_xlfn.STDEV.S(IF((OutputTable[GroupByKey]=OutputTable[[#This Row],[GroupByKey]]),(OutputTable[GroupByKey]=OutputTable[[#This Row],[GroupByKey]])*OutputTable[RecordedValue])),0)</f>
        <v>2.7283894207102439</v>
      </c>
      <c r="M1175" s="5" cm="1">
        <f t="array" ref="M1175">MAX(IF((ProjectInfoTable[ProjectName]=OutputTable[[#This Row],[ProjectName]]),(ProjectInfoTable[ProjectName]=OutputTable[[#This Row],[ProjectName]])*ProjectInfoTable[ConfidenceInterval]))</f>
        <v>0.95</v>
      </c>
      <c r="N1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175" s="5" cm="1">
        <f t="array" ref="O1175">MIN(IF((OutputTable[GroupByKey]=OutputTable[[#This Row],[GroupByKey]]),(OutputTable[GroupByKey]=OutputTable[[#This Row],[GroupByKey]])*OutputTable[RecordedValue]))</f>
        <v>42.116143251013703</v>
      </c>
      <c r="P1175" s="5" cm="1">
        <f t="array" ref="P1175">MAX(IF((OutputTable[GroupByKey]=OutputTable[[#This Row],[GroupByKey]]),(OutputTable[GroupByKey]=OutputTable[[#This Row],[GroupByKey]])*OutputTable[RecordedValue]))</f>
        <v>55.7665547747551</v>
      </c>
    </row>
    <row r="1176" spans="1:16" x14ac:dyDescent="0.25">
      <c r="A1176" t="s">
        <v>68</v>
      </c>
      <c r="B1176" t="s">
        <v>70</v>
      </c>
      <c r="C1176">
        <v>20</v>
      </c>
      <c r="D1176" t="s">
        <v>138</v>
      </c>
      <c r="E1176" t="s">
        <v>139</v>
      </c>
      <c r="F1176" t="s">
        <v>129</v>
      </c>
      <c r="G1176">
        <v>21.044062791267699</v>
      </c>
      <c r="H1176">
        <v>0</v>
      </c>
      <c r="I117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76" s="5" cm="1">
        <f t="array" ref="J1176">MAX(IF((ProjectInfoTable[ProjectName]=OutputTable[[#This Row],[ProjectName]]),(ProjectInfoTable[ProjectName]=OutputTable[[#This Row],[ProjectName]])*ProjectInfoTable[NumberOfReplications]))</f>
        <v>50</v>
      </c>
      <c r="K1176" s="5" cm="1">
        <f t="array" ref="K1176">IFERROR(AVERAGE(IF((OutputTable[GroupByKey]=OutputTable[[#This Row],[GroupByKey]]),(OutputTable[GroupByKey]=OutputTable[[#This Row],[GroupByKey]])*OutputTable[RecordedValue])),0)</f>
        <v>24.153751225057032</v>
      </c>
      <c r="L1176" s="5" cm="1">
        <f t="array" ref="L1176">IFERROR(_xlfn.STDEV.S(IF((OutputTable[GroupByKey]=OutputTable[[#This Row],[GroupByKey]]),(OutputTable[GroupByKey]=OutputTable[[#This Row],[GroupByKey]])*OutputTable[RecordedValue])),0)</f>
        <v>2.790438932514745</v>
      </c>
      <c r="M1176" s="5" cm="1">
        <f t="array" ref="M1176">MAX(IF((ProjectInfoTable[ProjectName]=OutputTable[[#This Row],[ProjectName]]),(ProjectInfoTable[ProjectName]=OutputTable[[#This Row],[ProjectName]])*ProjectInfoTable[ConfidenceInterval]))</f>
        <v>0.95</v>
      </c>
      <c r="N1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176" s="5" cm="1">
        <f t="array" ref="O1176">MIN(IF((OutputTable[GroupByKey]=OutputTable[[#This Row],[GroupByKey]]),(OutputTable[GroupByKey]=OutputTable[[#This Row],[GroupByKey]])*OutputTable[RecordedValue]))</f>
        <v>16.206469520089399</v>
      </c>
      <c r="P1176" s="5" cm="1">
        <f t="array" ref="P1176">MAX(IF((OutputTable[GroupByKey]=OutputTable[[#This Row],[GroupByKey]]),(OutputTable[GroupByKey]=OutputTable[[#This Row],[GroupByKey]])*OutputTable[RecordedValue]))</f>
        <v>29.8247121613243</v>
      </c>
    </row>
    <row r="1177" spans="1:16" x14ac:dyDescent="0.25">
      <c r="A1177" t="s">
        <v>68</v>
      </c>
      <c r="B1177" t="s">
        <v>70</v>
      </c>
      <c r="C1177">
        <v>20</v>
      </c>
      <c r="D1177" t="s">
        <v>140</v>
      </c>
      <c r="E1177" t="s">
        <v>91</v>
      </c>
      <c r="F1177" t="s">
        <v>129</v>
      </c>
      <c r="G1177">
        <v>71.739851396516798</v>
      </c>
      <c r="H1177">
        <v>0</v>
      </c>
      <c r="I117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77" s="5" cm="1">
        <f t="array" ref="J1177">MAX(IF((ProjectInfoTable[ProjectName]=OutputTable[[#This Row],[ProjectName]]),(ProjectInfoTable[ProjectName]=OutputTable[[#This Row],[ProjectName]])*ProjectInfoTable[NumberOfReplications]))</f>
        <v>50</v>
      </c>
      <c r="K1177" s="5" cm="1">
        <f t="array" ref="K1177">IFERROR(AVERAGE(IF((OutputTable[GroupByKey]=OutputTable[[#This Row],[GroupByKey]]),(OutputTable[GroupByKey]=OutputTable[[#This Row],[GroupByKey]])*OutputTable[RecordedValue])),0)</f>
        <v>71.709517489708347</v>
      </c>
      <c r="L1177" s="5" cm="1">
        <f t="array" ref="L1177">IFERROR(_xlfn.STDEV.S(IF((OutputTable[GroupByKey]=OutputTable[[#This Row],[GroupByKey]]),(OutputTable[GroupByKey]=OutputTable[[#This Row],[GroupByKey]])*OutputTable[RecordedValue])),0)</f>
        <v>0.25019982121987089</v>
      </c>
      <c r="M1177" s="5" cm="1">
        <f t="array" ref="M1177">MAX(IF((ProjectInfoTable[ProjectName]=OutputTable[[#This Row],[ProjectName]]),(ProjectInfoTable[ProjectName]=OutputTable[[#This Row],[ProjectName]])*ProjectInfoTable[ConfidenceInterval]))</f>
        <v>0.95</v>
      </c>
      <c r="N1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177" s="5" cm="1">
        <f t="array" ref="O1177">MIN(IF((OutputTable[GroupByKey]=OutputTable[[#This Row],[GroupByKey]]),(OutputTable[GroupByKey]=OutputTable[[#This Row],[GroupByKey]])*OutputTable[RecordedValue]))</f>
        <v>70.826954480567906</v>
      </c>
      <c r="P1177" s="5" cm="1">
        <f t="array" ref="P1177">MAX(IF((OutputTable[GroupByKey]=OutputTable[[#This Row],[GroupByKey]]),(OutputTable[GroupByKey]=OutputTable[[#This Row],[GroupByKey]])*OutputTable[RecordedValue]))</f>
        <v>72</v>
      </c>
    </row>
    <row r="1178" spans="1:16" x14ac:dyDescent="0.25">
      <c r="A1178" t="s">
        <v>68</v>
      </c>
      <c r="B1178" t="s">
        <v>70</v>
      </c>
      <c r="C1178">
        <v>20</v>
      </c>
      <c r="D1178" t="s">
        <v>141</v>
      </c>
      <c r="E1178" t="s">
        <v>142</v>
      </c>
      <c r="F1178" t="s">
        <v>129</v>
      </c>
      <c r="G1178">
        <v>0</v>
      </c>
      <c r="H1178">
        <v>0</v>
      </c>
      <c r="I117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78" s="5" cm="1">
        <f t="array" ref="J1178">MAX(IF((ProjectInfoTable[ProjectName]=OutputTable[[#This Row],[ProjectName]]),(ProjectInfoTable[ProjectName]=OutputTable[[#This Row],[ProjectName]])*ProjectInfoTable[NumberOfReplications]))</f>
        <v>50</v>
      </c>
      <c r="K1178" s="5" cm="1">
        <f t="array" ref="K1178">IFERROR(AVERAGE(IF((OutputTable[GroupByKey]=OutputTable[[#This Row],[GroupByKey]]),(OutputTable[GroupByKey]=OutputTable[[#This Row],[GroupByKey]])*OutputTable[RecordedValue])),0)</f>
        <v>0</v>
      </c>
      <c r="L1178" s="5" cm="1">
        <f t="array" ref="L1178">IFERROR(_xlfn.STDEV.S(IF((OutputTable[GroupByKey]=OutputTable[[#This Row],[GroupByKey]]),(OutputTable[GroupByKey]=OutputTable[[#This Row],[GroupByKey]])*OutputTable[RecordedValue])),0)</f>
        <v>0</v>
      </c>
      <c r="M1178" s="5" cm="1">
        <f t="array" ref="M1178">MAX(IF((ProjectInfoTable[ProjectName]=OutputTable[[#This Row],[ProjectName]]),(ProjectInfoTable[ProjectName]=OutputTable[[#This Row],[ProjectName]])*ProjectInfoTable[ConfidenceInterval]))</f>
        <v>0.95</v>
      </c>
      <c r="N1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8" s="5" cm="1">
        <f t="array" ref="O1178">MIN(IF((OutputTable[GroupByKey]=OutputTable[[#This Row],[GroupByKey]]),(OutputTable[GroupByKey]=OutputTable[[#This Row],[GroupByKey]])*OutputTable[RecordedValue]))</f>
        <v>0</v>
      </c>
      <c r="P1178" s="5" cm="1">
        <f t="array" ref="P1178">MAX(IF((OutputTable[GroupByKey]=OutputTable[[#This Row],[GroupByKey]]),(OutputTable[GroupByKey]=OutputTable[[#This Row],[GroupByKey]])*OutputTable[RecordedValue]))</f>
        <v>0</v>
      </c>
    </row>
    <row r="1179" spans="1:16" x14ac:dyDescent="0.25">
      <c r="A1179" t="s">
        <v>68</v>
      </c>
      <c r="B1179" t="s">
        <v>70</v>
      </c>
      <c r="C1179">
        <v>20</v>
      </c>
      <c r="D1179" t="s">
        <v>143</v>
      </c>
      <c r="E1179" t="s">
        <v>113</v>
      </c>
      <c r="F1179" t="s">
        <v>73</v>
      </c>
      <c r="G1179">
        <v>9.6762746064923597</v>
      </c>
      <c r="H1179">
        <v>0</v>
      </c>
      <c r="I117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79" s="5" cm="1">
        <f t="array" ref="J1179">MAX(IF((ProjectInfoTable[ProjectName]=OutputTable[[#This Row],[ProjectName]]),(ProjectInfoTable[ProjectName]=OutputTable[[#This Row],[ProjectName]])*ProjectInfoTable[NumberOfReplications]))</f>
        <v>50</v>
      </c>
      <c r="K1179" s="5" cm="1">
        <f t="array" ref="K1179">IFERROR(AVERAGE(IF((OutputTable[GroupByKey]=OutputTable[[#This Row],[GroupByKey]]),(OutputTable[GroupByKey]=OutputTable[[#This Row],[GroupByKey]])*OutputTable[RecordedValue])),0)</f>
        <v>8.9631102244031808</v>
      </c>
      <c r="L1179" s="5" cm="1">
        <f t="array" ref="L1179">IFERROR(_xlfn.STDEV.S(IF((OutputTable[GroupByKey]=OutputTable[[#This Row],[GroupByKey]]),(OutputTable[GroupByKey]=OutputTable[[#This Row],[GroupByKey]])*OutputTable[RecordedValue])),0)</f>
        <v>0.49581158155018401</v>
      </c>
      <c r="M1179" s="5" cm="1">
        <f t="array" ref="M1179">MAX(IF((ProjectInfoTable[ProjectName]=OutputTable[[#This Row],[ProjectName]]),(ProjectInfoTable[ProjectName]=OutputTable[[#This Row],[ProjectName]])*ProjectInfoTable[ConfidenceInterval]))</f>
        <v>0.95</v>
      </c>
      <c r="N1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179" s="5" cm="1">
        <f t="array" ref="O1179">MIN(IF((OutputTable[GroupByKey]=OutputTable[[#This Row],[GroupByKey]]),(OutputTable[GroupByKey]=OutputTable[[#This Row],[GroupByKey]])*OutputTable[RecordedValue]))</f>
        <v>7.9225733441578896</v>
      </c>
      <c r="P1179" s="5" cm="1">
        <f t="array" ref="P1179">MAX(IF((OutputTable[GroupByKey]=OutputTable[[#This Row],[GroupByKey]]),(OutputTable[GroupByKey]=OutputTable[[#This Row],[GroupByKey]])*OutputTable[RecordedValue]))</f>
        <v>9.9777504987156593</v>
      </c>
    </row>
    <row r="1180" spans="1:16" x14ac:dyDescent="0.25">
      <c r="A1180" t="s">
        <v>68</v>
      </c>
      <c r="B1180" t="s">
        <v>70</v>
      </c>
      <c r="C1180">
        <v>20</v>
      </c>
      <c r="D1180" t="s">
        <v>144</v>
      </c>
      <c r="E1180" t="s">
        <v>115</v>
      </c>
      <c r="F1180" t="s">
        <v>73</v>
      </c>
      <c r="G1180">
        <v>580.57647638954199</v>
      </c>
      <c r="H1180">
        <v>0</v>
      </c>
      <c r="I118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80" s="5" cm="1">
        <f t="array" ref="J1180">MAX(IF((ProjectInfoTable[ProjectName]=OutputTable[[#This Row],[ProjectName]]),(ProjectInfoTable[ProjectName]=OutputTable[[#This Row],[ProjectName]])*ProjectInfoTable[NumberOfReplications]))</f>
        <v>50</v>
      </c>
      <c r="K1180" s="5" cm="1">
        <f t="array" ref="K1180">IFERROR(AVERAGE(IF((OutputTable[GroupByKey]=OutputTable[[#This Row],[GroupByKey]]),(OutputTable[GroupByKey]=OutputTable[[#This Row],[GroupByKey]])*OutputTable[RecordedValue])),0)</f>
        <v>537.78661346419096</v>
      </c>
      <c r="L1180" s="5" cm="1">
        <f t="array" ref="L1180">IFERROR(_xlfn.STDEV.S(IF((OutputTable[GroupByKey]=OutputTable[[#This Row],[GroupByKey]]),(OutputTable[GroupByKey]=OutputTable[[#This Row],[GroupByKey]])*OutputTable[RecordedValue])),0)</f>
        <v>29.748694893010981</v>
      </c>
      <c r="M1180" s="5" cm="1">
        <f t="array" ref="M1180">MAX(IF((ProjectInfoTable[ProjectName]=OutputTable[[#This Row],[ProjectName]]),(ProjectInfoTable[ProjectName]=OutputTable[[#This Row],[ProjectName]])*ProjectInfoTable[ConfidenceInterval]))</f>
        <v>0.95</v>
      </c>
      <c r="N1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180" s="5" cm="1">
        <f t="array" ref="O1180">MIN(IF((OutputTable[GroupByKey]=OutputTable[[#This Row],[GroupByKey]]),(OutputTable[GroupByKey]=OutputTable[[#This Row],[GroupByKey]])*OutputTable[RecordedValue]))</f>
        <v>475.35440064947397</v>
      </c>
      <c r="P1180" s="5" cm="1">
        <f t="array" ref="P1180">MAX(IF((OutputTable[GroupByKey]=OutputTable[[#This Row],[GroupByKey]]),(OutputTable[GroupByKey]=OutputTable[[#This Row],[GroupByKey]])*OutputTable[RecordedValue]))</f>
        <v>598.66502992293999</v>
      </c>
    </row>
    <row r="1181" spans="1:16" x14ac:dyDescent="0.25">
      <c r="A1181" t="s">
        <v>68</v>
      </c>
      <c r="B1181" t="s">
        <v>70</v>
      </c>
      <c r="C1181">
        <v>20</v>
      </c>
      <c r="D1181" t="s">
        <v>145</v>
      </c>
      <c r="E1181" t="s">
        <v>117</v>
      </c>
      <c r="F1181" t="s">
        <v>73</v>
      </c>
      <c r="G1181">
        <v>0</v>
      </c>
      <c r="H1181">
        <v>0</v>
      </c>
      <c r="I118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81" s="5" cm="1">
        <f t="array" ref="J1181">MAX(IF((ProjectInfoTable[ProjectName]=OutputTable[[#This Row],[ProjectName]]),(ProjectInfoTable[ProjectName]=OutputTable[[#This Row],[ProjectName]])*ProjectInfoTable[NumberOfReplications]))</f>
        <v>50</v>
      </c>
      <c r="K1181" s="5" cm="1">
        <f t="array" ref="K1181">IFERROR(AVERAGE(IF((OutputTable[GroupByKey]=OutputTable[[#This Row],[GroupByKey]]),(OutputTable[GroupByKey]=OutputTable[[#This Row],[GroupByKey]])*OutputTable[RecordedValue])),0)</f>
        <v>0</v>
      </c>
      <c r="L1181" s="5" cm="1">
        <f t="array" ref="L1181">IFERROR(_xlfn.STDEV.S(IF((OutputTable[GroupByKey]=OutputTable[[#This Row],[GroupByKey]]),(OutputTable[GroupByKey]=OutputTable[[#This Row],[GroupByKey]])*OutputTable[RecordedValue])),0)</f>
        <v>0</v>
      </c>
      <c r="M1181" s="5" cm="1">
        <f t="array" ref="M1181">MAX(IF((ProjectInfoTable[ProjectName]=OutputTable[[#This Row],[ProjectName]]),(ProjectInfoTable[ProjectName]=OutputTable[[#This Row],[ProjectName]])*ProjectInfoTable[ConfidenceInterval]))</f>
        <v>0.95</v>
      </c>
      <c r="N1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1" s="5" cm="1">
        <f t="array" ref="O1181">MIN(IF((OutputTable[GroupByKey]=OutputTable[[#This Row],[GroupByKey]]),(OutputTable[GroupByKey]=OutputTable[[#This Row],[GroupByKey]])*OutputTable[RecordedValue]))</f>
        <v>0</v>
      </c>
      <c r="P1181" s="5" cm="1">
        <f t="array" ref="P1181">MAX(IF((OutputTable[GroupByKey]=OutputTable[[#This Row],[GroupByKey]]),(OutputTable[GroupByKey]=OutputTable[[#This Row],[GroupByKey]])*OutputTable[RecordedValue]))</f>
        <v>0</v>
      </c>
    </row>
    <row r="1182" spans="1:16" x14ac:dyDescent="0.25">
      <c r="A1182" t="s">
        <v>68</v>
      </c>
      <c r="B1182" t="s">
        <v>70</v>
      </c>
      <c r="C1182">
        <v>20</v>
      </c>
      <c r="D1182" t="s">
        <v>146</v>
      </c>
      <c r="E1182" t="s">
        <v>119</v>
      </c>
      <c r="F1182" t="s">
        <v>73</v>
      </c>
      <c r="G1182">
        <v>77.034099860412198</v>
      </c>
      <c r="H1182">
        <v>0</v>
      </c>
      <c r="I118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82" s="5" cm="1">
        <f t="array" ref="J1182">MAX(IF((ProjectInfoTable[ProjectName]=OutputTable[[#This Row],[ProjectName]]),(ProjectInfoTable[ProjectName]=OutputTable[[#This Row],[ProjectName]])*ProjectInfoTable[NumberOfReplications]))</f>
        <v>50</v>
      </c>
      <c r="K1182" s="5" cm="1">
        <f t="array" ref="K1182">IFERROR(AVERAGE(IF((OutputTable[GroupByKey]=OutputTable[[#This Row],[GroupByKey]]),(OutputTable[GroupByKey]=OutputTable[[#This Row],[GroupByKey]])*OutputTable[RecordedValue])),0)</f>
        <v>131.6987252883157</v>
      </c>
      <c r="L1182" s="5" cm="1">
        <f t="array" ref="L1182">IFERROR(_xlfn.STDEV.S(IF((OutputTable[GroupByKey]=OutputTable[[#This Row],[GroupByKey]]),(OutputTable[GroupByKey]=OutputTable[[#This Row],[GroupByKey]])*OutputTable[RecordedValue])),0)</f>
        <v>195.03180772236345</v>
      </c>
      <c r="M1182" s="5" cm="1">
        <f t="array" ref="M1182">MAX(IF((ProjectInfoTable[ProjectName]=OutputTable[[#This Row],[ProjectName]]),(ProjectInfoTable[ProjectName]=OutputTable[[#This Row],[ProjectName]])*ProjectInfoTable[ConfidenceInterval]))</f>
        <v>0.95</v>
      </c>
      <c r="N1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182" s="5" cm="1">
        <f t="array" ref="O1182">MIN(IF((OutputTable[GroupByKey]=OutputTable[[#This Row],[GroupByKey]]),(OutputTable[GroupByKey]=OutputTable[[#This Row],[GroupByKey]])*OutputTable[RecordedValue]))</f>
        <v>10.054421984212899</v>
      </c>
      <c r="P1182" s="5" cm="1">
        <f t="array" ref="P1182">MAX(IF((OutputTable[GroupByKey]=OutputTable[[#This Row],[GroupByKey]]),(OutputTable[GroupByKey]=OutputTable[[#This Row],[GroupByKey]])*OutputTable[RecordedValue]))</f>
        <v>1200.8160491271699</v>
      </c>
    </row>
    <row r="1183" spans="1:16" x14ac:dyDescent="0.25">
      <c r="A1183" t="s">
        <v>68</v>
      </c>
      <c r="B1183" t="s">
        <v>70</v>
      </c>
      <c r="C1183">
        <v>20</v>
      </c>
      <c r="D1183" t="s">
        <v>147</v>
      </c>
      <c r="E1183" t="s">
        <v>121</v>
      </c>
      <c r="F1183" t="s">
        <v>73</v>
      </c>
      <c r="G1183">
        <v>145</v>
      </c>
      <c r="H1183">
        <v>0</v>
      </c>
      <c r="I118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83" s="5" cm="1">
        <f t="array" ref="J1183">MAX(IF((ProjectInfoTable[ProjectName]=OutputTable[[#This Row],[ProjectName]]),(ProjectInfoTable[ProjectName]=OutputTable[[#This Row],[ProjectName]])*ProjectInfoTable[NumberOfReplications]))</f>
        <v>50</v>
      </c>
      <c r="K1183" s="5" cm="1">
        <f t="array" ref="K1183">IFERROR(AVERAGE(IF((OutputTable[GroupByKey]=OutputTable[[#This Row],[GroupByKey]]),(OutputTable[GroupByKey]=OutputTable[[#This Row],[GroupByKey]])*OutputTable[RecordedValue])),0)</f>
        <v>145</v>
      </c>
      <c r="L1183" s="5" cm="1">
        <f t="array" ref="L1183">IFERROR(_xlfn.STDEV.S(IF((OutputTable[GroupByKey]=OutputTable[[#This Row],[GroupByKey]]),(OutputTable[GroupByKey]=OutputTable[[#This Row],[GroupByKey]])*OutputTable[RecordedValue])),0)</f>
        <v>0</v>
      </c>
      <c r="M1183" s="5" cm="1">
        <f t="array" ref="M1183">MAX(IF((ProjectInfoTable[ProjectName]=OutputTable[[#This Row],[ProjectName]]),(ProjectInfoTable[ProjectName]=OutputTable[[#This Row],[ProjectName]])*ProjectInfoTable[ConfidenceInterval]))</f>
        <v>0.95</v>
      </c>
      <c r="N1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3" s="5" cm="1">
        <f t="array" ref="O1183">MIN(IF((OutputTable[GroupByKey]=OutputTable[[#This Row],[GroupByKey]]),(OutputTable[GroupByKey]=OutputTable[[#This Row],[GroupByKey]])*OutputTable[RecordedValue]))</f>
        <v>145</v>
      </c>
      <c r="P1183" s="5" cm="1">
        <f t="array" ref="P1183">MAX(IF((OutputTable[GroupByKey]=OutputTable[[#This Row],[GroupByKey]]),(OutputTable[GroupByKey]=OutputTable[[#This Row],[GroupByKey]])*OutputTable[RecordedValue]))</f>
        <v>145</v>
      </c>
    </row>
    <row r="1184" spans="1:16" x14ac:dyDescent="0.25">
      <c r="A1184" t="s">
        <v>68</v>
      </c>
      <c r="B1184" t="s">
        <v>70</v>
      </c>
      <c r="C1184">
        <v>20</v>
      </c>
      <c r="D1184" t="s">
        <v>148</v>
      </c>
      <c r="E1184" t="s">
        <v>123</v>
      </c>
      <c r="F1184" t="s">
        <v>73</v>
      </c>
      <c r="G1184">
        <v>143</v>
      </c>
      <c r="H1184">
        <v>0</v>
      </c>
      <c r="I118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84" s="5" cm="1">
        <f t="array" ref="J1184">MAX(IF((ProjectInfoTable[ProjectName]=OutputTable[[#This Row],[ProjectName]]),(ProjectInfoTable[ProjectName]=OutputTable[[#This Row],[ProjectName]])*ProjectInfoTable[NumberOfReplications]))</f>
        <v>50</v>
      </c>
      <c r="K1184" s="5" cm="1">
        <f t="array" ref="K1184">IFERROR(AVERAGE(IF((OutputTable[GroupByKey]=OutputTable[[#This Row],[GroupByKey]]),(OutputTable[GroupByKey]=OutputTable[[#This Row],[GroupByKey]])*OutputTable[RecordedValue])),0)</f>
        <v>143.58000000000001</v>
      </c>
      <c r="L1184" s="5" cm="1">
        <f t="array" ref="L1184">IFERROR(_xlfn.STDEV.S(IF((OutputTable[GroupByKey]=OutputTable[[#This Row],[GroupByKey]]),(OutputTable[GroupByKey]=OutputTable[[#This Row],[GroupByKey]])*OutputTable[RecordedValue])),0)</f>
        <v>0.67279496224666424</v>
      </c>
      <c r="M1184" s="5" cm="1">
        <f t="array" ref="M1184">MAX(IF((ProjectInfoTable[ProjectName]=OutputTable[[#This Row],[ProjectName]]),(ProjectInfoTable[ProjectName]=OutputTable[[#This Row],[ProjectName]])*ProjectInfoTable[ConfidenceInterval]))</f>
        <v>0.95</v>
      </c>
      <c r="N1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184" s="5" cm="1">
        <f t="array" ref="O1184">MIN(IF((OutputTable[GroupByKey]=OutputTable[[#This Row],[GroupByKey]]),(OutputTable[GroupByKey]=OutputTable[[#This Row],[GroupByKey]])*OutputTable[RecordedValue]))</f>
        <v>142</v>
      </c>
      <c r="P1184" s="5" cm="1">
        <f t="array" ref="P1184">MAX(IF((OutputTable[GroupByKey]=OutputTable[[#This Row],[GroupByKey]]),(OutputTable[GroupByKey]=OutputTable[[#This Row],[GroupByKey]])*OutputTable[RecordedValue]))</f>
        <v>144</v>
      </c>
    </row>
    <row r="1185" spans="1:16" x14ac:dyDescent="0.25">
      <c r="A1185" t="s">
        <v>68</v>
      </c>
      <c r="B1185" t="s">
        <v>70</v>
      </c>
      <c r="C1185">
        <v>20</v>
      </c>
      <c r="D1185" t="s">
        <v>149</v>
      </c>
      <c r="E1185" t="s">
        <v>125</v>
      </c>
      <c r="F1185" t="s">
        <v>73</v>
      </c>
      <c r="G1185">
        <v>9.6762746064923597</v>
      </c>
      <c r="H1185">
        <v>0</v>
      </c>
      <c r="I118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85" s="5" cm="1">
        <f t="array" ref="J1185">MAX(IF((ProjectInfoTable[ProjectName]=OutputTable[[#This Row],[ProjectName]]),(ProjectInfoTable[ProjectName]=OutputTable[[#This Row],[ProjectName]])*ProjectInfoTable[NumberOfReplications]))</f>
        <v>50</v>
      </c>
      <c r="K1185" s="5" cm="1">
        <f t="array" ref="K1185">IFERROR(AVERAGE(IF((OutputTable[GroupByKey]=OutputTable[[#This Row],[GroupByKey]]),(OutputTable[GroupByKey]=OutputTable[[#This Row],[GroupByKey]])*OutputTable[RecordedValue])),0)</f>
        <v>8.9631102244031808</v>
      </c>
      <c r="L1185" s="5" cm="1">
        <f t="array" ref="L1185">IFERROR(_xlfn.STDEV.S(IF((OutputTable[GroupByKey]=OutputTable[[#This Row],[GroupByKey]]),(OutputTable[GroupByKey]=OutputTable[[#This Row],[GroupByKey]])*OutputTable[RecordedValue])),0)</f>
        <v>0.49581158155018401</v>
      </c>
      <c r="M1185" s="5" cm="1">
        <f t="array" ref="M1185">MAX(IF((ProjectInfoTable[ProjectName]=OutputTable[[#This Row],[ProjectName]]),(ProjectInfoTable[ProjectName]=OutputTable[[#This Row],[ProjectName]])*ProjectInfoTable[ConfidenceInterval]))</f>
        <v>0.95</v>
      </c>
      <c r="N1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185" s="5" cm="1">
        <f t="array" ref="O1185">MIN(IF((OutputTable[GroupByKey]=OutputTable[[#This Row],[GroupByKey]]),(OutputTable[GroupByKey]=OutputTable[[#This Row],[GroupByKey]])*OutputTable[RecordedValue]))</f>
        <v>7.9225733441578896</v>
      </c>
      <c r="P1185" s="5" cm="1">
        <f t="array" ref="P1185">MAX(IF((OutputTable[GroupByKey]=OutputTable[[#This Row],[GroupByKey]]),(OutputTable[GroupByKey]=OutputTable[[#This Row],[GroupByKey]])*OutputTable[RecordedValue]))</f>
        <v>9.9777504987156593</v>
      </c>
    </row>
    <row r="1186" spans="1:16" x14ac:dyDescent="0.25">
      <c r="A1186" t="s">
        <v>68</v>
      </c>
      <c r="B1186" t="s">
        <v>70</v>
      </c>
      <c r="C1186">
        <v>20</v>
      </c>
      <c r="D1186" t="s">
        <v>150</v>
      </c>
      <c r="E1186" t="s">
        <v>127</v>
      </c>
      <c r="F1186" t="s">
        <v>73</v>
      </c>
      <c r="G1186">
        <v>657.61057624995397</v>
      </c>
      <c r="H1186">
        <v>0</v>
      </c>
      <c r="I118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86" s="5" cm="1">
        <f t="array" ref="J1186">MAX(IF((ProjectInfoTable[ProjectName]=OutputTable[[#This Row],[ProjectName]]),(ProjectInfoTable[ProjectName]=OutputTable[[#This Row],[ProjectName]])*ProjectInfoTable[NumberOfReplications]))</f>
        <v>50</v>
      </c>
      <c r="K1186" s="5" cm="1">
        <f t="array" ref="K1186">IFERROR(AVERAGE(IF((OutputTable[GroupByKey]=OutputTable[[#This Row],[GroupByKey]]),(OutputTable[GroupByKey]=OutputTable[[#This Row],[GroupByKey]])*OutputTable[RecordedValue])),0)</f>
        <v>669.48533875250666</v>
      </c>
      <c r="L1186" s="5" cm="1">
        <f t="array" ref="L1186">IFERROR(_xlfn.STDEV.S(IF((OutputTable[GroupByKey]=OutputTable[[#This Row],[GroupByKey]]),(OutputTable[GroupByKey]=OutputTable[[#This Row],[GroupByKey]])*OutputTable[RecordedValue])),0)</f>
        <v>209.81217768405702</v>
      </c>
      <c r="M1186" s="5" cm="1">
        <f t="array" ref="M1186">MAX(IF((ProjectInfoTable[ProjectName]=OutputTable[[#This Row],[ProjectName]]),(ProjectInfoTable[ProjectName]=OutputTable[[#This Row],[ProjectName]])*ProjectInfoTable[ConfidenceInterval]))</f>
        <v>0.95</v>
      </c>
      <c r="N1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186" s="5" cm="1">
        <f t="array" ref="O1186">MIN(IF((OutputTable[GroupByKey]=OutputTable[[#This Row],[GroupByKey]]),(OutputTable[GroupByKey]=OutputTable[[#This Row],[GroupByKey]])*OutputTable[RecordedValue]))</f>
        <v>507.16931004698603</v>
      </c>
      <c r="P1186" s="5" cm="1">
        <f t="array" ref="P1186">MAX(IF((OutputTable[GroupByKey]=OutputTable[[#This Row],[GroupByKey]]),(OutputTable[GroupByKey]=OutputTable[[#This Row],[GroupByKey]])*OutputTable[RecordedValue]))</f>
        <v>1790.3663033289099</v>
      </c>
    </row>
    <row r="1187" spans="1:16" x14ac:dyDescent="0.25">
      <c r="A1187" t="s">
        <v>68</v>
      </c>
      <c r="B1187" t="s">
        <v>70</v>
      </c>
      <c r="C1187">
        <v>20</v>
      </c>
      <c r="D1187" t="s">
        <v>151</v>
      </c>
      <c r="E1187" t="s">
        <v>121</v>
      </c>
      <c r="F1187" t="s">
        <v>87</v>
      </c>
      <c r="G1187">
        <v>145</v>
      </c>
      <c r="H1187">
        <v>0</v>
      </c>
      <c r="I118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87" s="5" cm="1">
        <f t="array" ref="J1187">MAX(IF((ProjectInfoTable[ProjectName]=OutputTable[[#This Row],[ProjectName]]),(ProjectInfoTable[ProjectName]=OutputTable[[#This Row],[ProjectName]])*ProjectInfoTable[NumberOfReplications]))</f>
        <v>50</v>
      </c>
      <c r="K1187" s="5" cm="1">
        <f t="array" ref="K1187">IFERROR(AVERAGE(IF((OutputTable[GroupByKey]=OutputTable[[#This Row],[GroupByKey]]),(OutputTable[GroupByKey]=OutputTable[[#This Row],[GroupByKey]])*OutputTable[RecordedValue])),0)</f>
        <v>145</v>
      </c>
      <c r="L1187" s="5" cm="1">
        <f t="array" ref="L1187">IFERROR(_xlfn.STDEV.S(IF((OutputTable[GroupByKey]=OutputTable[[#This Row],[GroupByKey]]),(OutputTable[GroupByKey]=OutputTable[[#This Row],[GroupByKey]])*OutputTable[RecordedValue])),0)</f>
        <v>0</v>
      </c>
      <c r="M1187" s="5" cm="1">
        <f t="array" ref="M1187">MAX(IF((ProjectInfoTable[ProjectName]=OutputTable[[#This Row],[ProjectName]]),(ProjectInfoTable[ProjectName]=OutputTable[[#This Row],[ProjectName]])*ProjectInfoTable[ConfidenceInterval]))</f>
        <v>0.95</v>
      </c>
      <c r="N1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7" s="5" cm="1">
        <f t="array" ref="O1187">MIN(IF((OutputTable[GroupByKey]=OutputTable[[#This Row],[GroupByKey]]),(OutputTable[GroupByKey]=OutputTable[[#This Row],[GroupByKey]])*OutputTable[RecordedValue]))</f>
        <v>145</v>
      </c>
      <c r="P1187" s="5" cm="1">
        <f t="array" ref="P1187">MAX(IF((OutputTable[GroupByKey]=OutputTable[[#This Row],[GroupByKey]]),(OutputTable[GroupByKey]=OutputTable[[#This Row],[GroupByKey]])*OutputTable[RecordedValue]))</f>
        <v>145</v>
      </c>
    </row>
    <row r="1188" spans="1:16" x14ac:dyDescent="0.25">
      <c r="A1188" t="s">
        <v>68</v>
      </c>
      <c r="B1188" t="s">
        <v>70</v>
      </c>
      <c r="C1188">
        <v>20</v>
      </c>
      <c r="D1188" t="s">
        <v>152</v>
      </c>
      <c r="E1188" t="s">
        <v>123</v>
      </c>
      <c r="F1188" t="s">
        <v>87</v>
      </c>
      <c r="G1188">
        <v>140</v>
      </c>
      <c r="H1188">
        <v>0</v>
      </c>
      <c r="I118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88" s="5" cm="1">
        <f t="array" ref="J1188">MAX(IF((ProjectInfoTable[ProjectName]=OutputTable[[#This Row],[ProjectName]]),(ProjectInfoTable[ProjectName]=OutputTable[[#This Row],[ProjectName]])*ProjectInfoTable[NumberOfReplications]))</f>
        <v>50</v>
      </c>
      <c r="K1188" s="5" cm="1">
        <f t="array" ref="K1188">IFERROR(AVERAGE(IF((OutputTable[GroupByKey]=OutputTable[[#This Row],[GroupByKey]]),(OutputTable[GroupByKey]=OutputTable[[#This Row],[GroupByKey]])*OutputTable[RecordedValue])),0)</f>
        <v>141.38</v>
      </c>
      <c r="L1188" s="5" cm="1">
        <f t="array" ref="L1188">IFERROR(_xlfn.STDEV.S(IF((OutputTable[GroupByKey]=OutputTable[[#This Row],[GroupByKey]]),(OutputTable[GroupByKey]=OutputTable[[#This Row],[GroupByKey]])*OutputTable[RecordedValue])),0)</f>
        <v>1.9988772358705846</v>
      </c>
      <c r="M1188" s="5" cm="1">
        <f t="array" ref="M1188">MAX(IF((ProjectInfoTable[ProjectName]=OutputTable[[#This Row],[ProjectName]]),(ProjectInfoTable[ProjectName]=OutputTable[[#This Row],[ProjectName]])*ProjectInfoTable[ConfidenceInterval]))</f>
        <v>0.95</v>
      </c>
      <c r="N1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188" s="5" cm="1">
        <f t="array" ref="O1188">MIN(IF((OutputTable[GroupByKey]=OutputTable[[#This Row],[GroupByKey]]),(OutputTable[GroupByKey]=OutputTable[[#This Row],[GroupByKey]])*OutputTable[RecordedValue]))</f>
        <v>134</v>
      </c>
      <c r="P1188" s="5" cm="1">
        <f t="array" ref="P1188">MAX(IF((OutputTable[GroupByKey]=OutputTable[[#This Row],[GroupByKey]]),(OutputTable[GroupByKey]=OutputTable[[#This Row],[GroupByKey]])*OutputTable[RecordedValue]))</f>
        <v>144</v>
      </c>
    </row>
    <row r="1189" spans="1:16" x14ac:dyDescent="0.25">
      <c r="A1189" t="s">
        <v>68</v>
      </c>
      <c r="B1189" t="s">
        <v>70</v>
      </c>
      <c r="C1189">
        <v>20</v>
      </c>
      <c r="D1189" t="s">
        <v>153</v>
      </c>
      <c r="E1189" t="s">
        <v>113</v>
      </c>
      <c r="F1189" t="s">
        <v>73</v>
      </c>
      <c r="G1189">
        <v>1.37107763004505</v>
      </c>
      <c r="H1189">
        <v>0</v>
      </c>
      <c r="I1189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189" s="5" cm="1">
        <f t="array" ref="J1189">MAX(IF((ProjectInfoTable[ProjectName]=OutputTable[[#This Row],[ProjectName]]),(ProjectInfoTable[ProjectName]=OutputTable[[#This Row],[ProjectName]])*ProjectInfoTable[NumberOfReplications]))</f>
        <v>50</v>
      </c>
      <c r="K1189" s="5" cm="1">
        <f t="array" ref="K1189">IFERROR(AVERAGE(IF((OutputTable[GroupByKey]=OutputTable[[#This Row],[GroupByKey]]),(OutputTable[GroupByKey]=OutputTable[[#This Row],[GroupByKey]])*OutputTable[RecordedValue])),0)</f>
        <v>1.713056712445395</v>
      </c>
      <c r="L1189" s="5" cm="1">
        <f t="array" ref="L1189">IFERROR(_xlfn.STDEV.S(IF((OutputTable[GroupByKey]=OutputTable[[#This Row],[GroupByKey]]),(OutputTable[GroupByKey]=OutputTable[[#This Row],[GroupByKey]])*OutputTable[RecordedValue])),0)</f>
        <v>0.74877386075301833</v>
      </c>
      <c r="M1189" s="5" cm="1">
        <f t="array" ref="M1189">MAX(IF((ProjectInfoTable[ProjectName]=OutputTable[[#This Row],[ProjectName]]),(ProjectInfoTable[ProjectName]=OutputTable[[#This Row],[ProjectName]])*ProjectInfoTable[ConfidenceInterval]))</f>
        <v>0.95</v>
      </c>
      <c r="N1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189" s="5" cm="1">
        <f t="array" ref="O1189">MIN(IF((OutputTable[GroupByKey]=OutputTable[[#This Row],[GroupByKey]]),(OutputTable[GroupByKey]=OutputTable[[#This Row],[GroupByKey]])*OutputTable[RecordedValue]))</f>
        <v>0.396443199122197</v>
      </c>
      <c r="P1189" s="5" cm="1">
        <f t="array" ref="P1189">MAX(IF((OutputTable[GroupByKey]=OutputTable[[#This Row],[GroupByKey]]),(OutputTable[GroupByKey]=OutputTable[[#This Row],[GroupByKey]])*OutputTable[RecordedValue]))</f>
        <v>4.3293745592479498</v>
      </c>
    </row>
    <row r="1190" spans="1:16" x14ac:dyDescent="0.25">
      <c r="A1190" t="s">
        <v>68</v>
      </c>
      <c r="B1190" t="s">
        <v>70</v>
      </c>
      <c r="C1190">
        <v>20</v>
      </c>
      <c r="D1190" t="s">
        <v>154</v>
      </c>
      <c r="E1190" t="s">
        <v>115</v>
      </c>
      <c r="F1190" t="s">
        <v>73</v>
      </c>
      <c r="G1190">
        <v>41.1323289013514</v>
      </c>
      <c r="H1190">
        <v>0</v>
      </c>
      <c r="I1190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190" s="5" cm="1">
        <f t="array" ref="J1190">MAX(IF((ProjectInfoTable[ProjectName]=OutputTable[[#This Row],[ProjectName]]),(ProjectInfoTable[ProjectName]=OutputTable[[#This Row],[ProjectName]])*ProjectInfoTable[NumberOfReplications]))</f>
        <v>50</v>
      </c>
      <c r="K1190" s="5" cm="1">
        <f t="array" ref="K1190">IFERROR(AVERAGE(IF((OutputTable[GroupByKey]=OutputTable[[#This Row],[GroupByKey]]),(OutputTable[GroupByKey]=OutputTable[[#This Row],[GroupByKey]])*OutputTable[RecordedValue])),0)</f>
        <v>51.391701373361848</v>
      </c>
      <c r="L1190" s="5" cm="1">
        <f t="array" ref="L1190">IFERROR(_xlfn.STDEV.S(IF((OutputTable[GroupByKey]=OutputTable[[#This Row],[GroupByKey]]),(OutputTable[GroupByKey]=OutputTable[[#This Row],[GroupByKey]])*OutputTable[RecordedValue])),0)</f>
        <v>22.463215822590577</v>
      </c>
      <c r="M1190" s="5" cm="1">
        <f t="array" ref="M1190">MAX(IF((ProjectInfoTable[ProjectName]=OutputTable[[#This Row],[ProjectName]]),(ProjectInfoTable[ProjectName]=OutputTable[[#This Row],[ProjectName]])*ProjectInfoTable[ConfidenceInterval]))</f>
        <v>0.95</v>
      </c>
      <c r="N1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190" s="5" cm="1">
        <f t="array" ref="O1190">MIN(IF((OutputTable[GroupByKey]=OutputTable[[#This Row],[GroupByKey]]),(OutputTable[GroupByKey]=OutputTable[[#This Row],[GroupByKey]])*OutputTable[RecordedValue]))</f>
        <v>11.8932959736659</v>
      </c>
      <c r="P1190" s="5" cm="1">
        <f t="array" ref="P1190">MAX(IF((OutputTable[GroupByKey]=OutputTable[[#This Row],[GroupByKey]]),(OutputTable[GroupByKey]=OutputTable[[#This Row],[GroupByKey]])*OutputTable[RecordedValue]))</f>
        <v>129.881236777438</v>
      </c>
    </row>
    <row r="1191" spans="1:16" x14ac:dyDescent="0.25">
      <c r="A1191" t="s">
        <v>68</v>
      </c>
      <c r="B1191" t="s">
        <v>70</v>
      </c>
      <c r="C1191">
        <v>20</v>
      </c>
      <c r="D1191" t="s">
        <v>155</v>
      </c>
      <c r="E1191" t="s">
        <v>117</v>
      </c>
      <c r="F1191" t="s">
        <v>73</v>
      </c>
      <c r="G1191">
        <v>0</v>
      </c>
      <c r="H1191">
        <v>0</v>
      </c>
      <c r="I1191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191" s="5" cm="1">
        <f t="array" ref="J1191">MAX(IF((ProjectInfoTable[ProjectName]=OutputTable[[#This Row],[ProjectName]]),(ProjectInfoTable[ProjectName]=OutputTable[[#This Row],[ProjectName]])*ProjectInfoTable[NumberOfReplications]))</f>
        <v>50</v>
      </c>
      <c r="K1191" s="5" cm="1">
        <f t="array" ref="K1191">IFERROR(AVERAGE(IF((OutputTable[GroupByKey]=OutputTable[[#This Row],[GroupByKey]]),(OutputTable[GroupByKey]=OutputTable[[#This Row],[GroupByKey]])*OutputTable[RecordedValue])),0)</f>
        <v>0</v>
      </c>
      <c r="L1191" s="5" cm="1">
        <f t="array" ref="L1191">IFERROR(_xlfn.STDEV.S(IF((OutputTable[GroupByKey]=OutputTable[[#This Row],[GroupByKey]]),(OutputTable[GroupByKey]=OutputTable[[#This Row],[GroupByKey]])*OutputTable[RecordedValue])),0)</f>
        <v>0</v>
      </c>
      <c r="M1191" s="5" cm="1">
        <f t="array" ref="M1191">MAX(IF((ProjectInfoTable[ProjectName]=OutputTable[[#This Row],[ProjectName]]),(ProjectInfoTable[ProjectName]=OutputTable[[#This Row],[ProjectName]])*ProjectInfoTable[ConfidenceInterval]))</f>
        <v>0.95</v>
      </c>
      <c r="N1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1" s="5" cm="1">
        <f t="array" ref="O1191">MIN(IF((OutputTable[GroupByKey]=OutputTable[[#This Row],[GroupByKey]]),(OutputTable[GroupByKey]=OutputTable[[#This Row],[GroupByKey]])*OutputTable[RecordedValue]))</f>
        <v>0</v>
      </c>
      <c r="P1191" s="5" cm="1">
        <f t="array" ref="P1191">MAX(IF((OutputTable[GroupByKey]=OutputTable[[#This Row],[GroupByKey]]),(OutputTable[GroupByKey]=OutputTable[[#This Row],[GroupByKey]])*OutputTable[RecordedValue]))</f>
        <v>0</v>
      </c>
    </row>
    <row r="1192" spans="1:16" x14ac:dyDescent="0.25">
      <c r="A1192" t="s">
        <v>68</v>
      </c>
      <c r="B1192" t="s">
        <v>70</v>
      </c>
      <c r="C1192">
        <v>20</v>
      </c>
      <c r="D1192" t="s">
        <v>156</v>
      </c>
      <c r="E1192" t="s">
        <v>119</v>
      </c>
      <c r="F1192" t="s">
        <v>73</v>
      </c>
      <c r="G1192">
        <v>5.6254005440636696</v>
      </c>
      <c r="H1192">
        <v>0</v>
      </c>
      <c r="I1192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192" s="5" cm="1">
        <f t="array" ref="J1192">MAX(IF((ProjectInfoTable[ProjectName]=OutputTable[[#This Row],[ProjectName]]),(ProjectInfoTable[ProjectName]=OutputTable[[#This Row],[ProjectName]])*ProjectInfoTable[NumberOfReplications]))</f>
        <v>50</v>
      </c>
      <c r="K1192" s="5" cm="1">
        <f t="array" ref="K1192">IFERROR(AVERAGE(IF((OutputTable[GroupByKey]=OutputTable[[#This Row],[GroupByKey]]),(OutputTable[GroupByKey]=OutputTable[[#This Row],[GroupByKey]])*OutputTable[RecordedValue])),0)</f>
        <v>10.739644005751</v>
      </c>
      <c r="L1192" s="5" cm="1">
        <f t="array" ref="L1192">IFERROR(_xlfn.STDEV.S(IF((OutputTable[GroupByKey]=OutputTable[[#This Row],[GroupByKey]]),(OutputTable[GroupByKey]=OutputTable[[#This Row],[GroupByKey]])*OutputTable[RecordedValue])),0)</f>
        <v>15.385582994074571</v>
      </c>
      <c r="M1192" s="5" cm="1">
        <f t="array" ref="M1192">MAX(IF((ProjectInfoTable[ProjectName]=OutputTable[[#This Row],[ProjectName]]),(ProjectInfoTable[ProjectName]=OutputTable[[#This Row],[ProjectName]])*ProjectInfoTable[ConfidenceInterval]))</f>
        <v>0.95</v>
      </c>
      <c r="N1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192" s="5" cm="1">
        <f t="array" ref="O1192">MIN(IF((OutputTable[GroupByKey]=OutputTable[[#This Row],[GroupByKey]]),(OutputTable[GroupByKey]=OutputTable[[#This Row],[GroupByKey]])*OutputTable[RecordedValue]))</f>
        <v>0</v>
      </c>
      <c r="P1192" s="5" cm="1">
        <f t="array" ref="P1192">MAX(IF((OutputTable[GroupByKey]=OutputTable[[#This Row],[GroupByKey]]),(OutputTable[GroupByKey]=OutputTable[[#This Row],[GroupByKey]])*OutputTable[RecordedValue]))</f>
        <v>76.907804000367904</v>
      </c>
    </row>
    <row r="1193" spans="1:16" x14ac:dyDescent="0.25">
      <c r="A1193" t="s">
        <v>68</v>
      </c>
      <c r="B1193" t="s">
        <v>70</v>
      </c>
      <c r="C1193">
        <v>20</v>
      </c>
      <c r="D1193" t="s">
        <v>157</v>
      </c>
      <c r="E1193" t="s">
        <v>121</v>
      </c>
      <c r="F1193" t="s">
        <v>73</v>
      </c>
      <c r="G1193">
        <v>6</v>
      </c>
      <c r="H1193">
        <v>0</v>
      </c>
      <c r="I1193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193" s="5" cm="1">
        <f t="array" ref="J1193">MAX(IF((ProjectInfoTable[ProjectName]=OutputTable[[#This Row],[ProjectName]]),(ProjectInfoTable[ProjectName]=OutputTable[[#This Row],[ProjectName]])*ProjectInfoTable[NumberOfReplications]))</f>
        <v>50</v>
      </c>
      <c r="K1193" s="5" cm="1">
        <f t="array" ref="K1193">IFERROR(AVERAGE(IF((OutputTable[GroupByKey]=OutputTable[[#This Row],[GroupByKey]]),(OutputTable[GroupByKey]=OutputTable[[#This Row],[GroupByKey]])*OutputTable[RecordedValue])),0)</f>
        <v>6.74</v>
      </c>
      <c r="L1193" s="5" cm="1">
        <f t="array" ref="L1193">IFERROR(_xlfn.STDEV.S(IF((OutputTable[GroupByKey]=OutputTable[[#This Row],[GroupByKey]]),(OutputTable[GroupByKey]=OutputTable[[#This Row],[GroupByKey]])*OutputTable[RecordedValue])),0)</f>
        <v>2.6711611783672518</v>
      </c>
      <c r="M1193" s="5" cm="1">
        <f t="array" ref="M1193">MAX(IF((ProjectInfoTable[ProjectName]=OutputTable[[#This Row],[ProjectName]]),(ProjectInfoTable[ProjectName]=OutputTable[[#This Row],[ProjectName]])*ProjectInfoTable[ConfidenceInterval]))</f>
        <v>0.95</v>
      </c>
      <c r="N1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193" s="5" cm="1">
        <f t="array" ref="O1193">MIN(IF((OutputTable[GroupByKey]=OutputTable[[#This Row],[GroupByKey]]),(OutputTable[GroupByKey]=OutputTable[[#This Row],[GroupByKey]])*OutputTable[RecordedValue]))</f>
        <v>2</v>
      </c>
      <c r="P1193" s="5" cm="1">
        <f t="array" ref="P1193">MAX(IF((OutputTable[GroupByKey]=OutputTable[[#This Row],[GroupByKey]]),(OutputTable[GroupByKey]=OutputTable[[#This Row],[GroupByKey]])*OutputTable[RecordedValue]))</f>
        <v>16</v>
      </c>
    </row>
    <row r="1194" spans="1:16" x14ac:dyDescent="0.25">
      <c r="A1194" t="s">
        <v>68</v>
      </c>
      <c r="B1194" t="s">
        <v>70</v>
      </c>
      <c r="C1194">
        <v>20</v>
      </c>
      <c r="D1194" t="s">
        <v>158</v>
      </c>
      <c r="E1194" t="s">
        <v>123</v>
      </c>
      <c r="F1194" t="s">
        <v>73</v>
      </c>
      <c r="G1194">
        <v>6</v>
      </c>
      <c r="H1194">
        <v>0</v>
      </c>
      <c r="I1194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194" s="5" cm="1">
        <f t="array" ref="J1194">MAX(IF((ProjectInfoTable[ProjectName]=OutputTable[[#This Row],[ProjectName]]),(ProjectInfoTable[ProjectName]=OutputTable[[#This Row],[ProjectName]])*ProjectInfoTable[NumberOfReplications]))</f>
        <v>50</v>
      </c>
      <c r="K1194" s="5" cm="1">
        <f t="array" ref="K1194">IFERROR(AVERAGE(IF((OutputTable[GroupByKey]=OutputTable[[#This Row],[GroupByKey]]),(OutputTable[GroupByKey]=OutputTable[[#This Row],[GroupByKey]])*OutputTable[RecordedValue])),0)</f>
        <v>6.66</v>
      </c>
      <c r="L1194" s="5" cm="1">
        <f t="array" ref="L1194">IFERROR(_xlfn.STDEV.S(IF((OutputTable[GroupByKey]=OutputTable[[#This Row],[GroupByKey]]),(OutputTable[GroupByKey]=OutputTable[[#This Row],[GroupByKey]])*OutputTable[RecordedValue])),0)</f>
        <v>2.6233644078409171</v>
      </c>
      <c r="M1194" s="5" cm="1">
        <f t="array" ref="M1194">MAX(IF((ProjectInfoTable[ProjectName]=OutputTable[[#This Row],[ProjectName]]),(ProjectInfoTable[ProjectName]=OutputTable[[#This Row],[ProjectName]])*ProjectInfoTable[ConfidenceInterval]))</f>
        <v>0.95</v>
      </c>
      <c r="N1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194" s="5" cm="1">
        <f t="array" ref="O1194">MIN(IF((OutputTable[GroupByKey]=OutputTable[[#This Row],[GroupByKey]]),(OutputTable[GroupByKey]=OutputTable[[#This Row],[GroupByKey]])*OutputTable[RecordedValue]))</f>
        <v>2</v>
      </c>
      <c r="P1194" s="5" cm="1">
        <f t="array" ref="P1194">MAX(IF((OutputTable[GroupByKey]=OutputTable[[#This Row],[GroupByKey]]),(OutputTable[GroupByKey]=OutputTable[[#This Row],[GroupByKey]])*OutputTable[RecordedValue]))</f>
        <v>16</v>
      </c>
    </row>
    <row r="1195" spans="1:16" x14ac:dyDescent="0.25">
      <c r="A1195" t="s">
        <v>68</v>
      </c>
      <c r="B1195" t="s">
        <v>70</v>
      </c>
      <c r="C1195">
        <v>20</v>
      </c>
      <c r="D1195" t="s">
        <v>159</v>
      </c>
      <c r="E1195" t="s">
        <v>125</v>
      </c>
      <c r="F1195" t="s">
        <v>73</v>
      </c>
      <c r="G1195">
        <v>1.37107763004505</v>
      </c>
      <c r="H1195">
        <v>0</v>
      </c>
      <c r="I1195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195" s="5" cm="1">
        <f t="array" ref="J1195">MAX(IF((ProjectInfoTable[ProjectName]=OutputTable[[#This Row],[ProjectName]]),(ProjectInfoTable[ProjectName]=OutputTable[[#This Row],[ProjectName]])*ProjectInfoTable[NumberOfReplications]))</f>
        <v>50</v>
      </c>
      <c r="K1195" s="5" cm="1">
        <f t="array" ref="K1195">IFERROR(AVERAGE(IF((OutputTable[GroupByKey]=OutputTable[[#This Row],[GroupByKey]]),(OutputTable[GroupByKey]=OutputTable[[#This Row],[GroupByKey]])*OutputTable[RecordedValue])),0)</f>
        <v>1.713056712445395</v>
      </c>
      <c r="L1195" s="5" cm="1">
        <f t="array" ref="L1195">IFERROR(_xlfn.STDEV.S(IF((OutputTable[GroupByKey]=OutputTable[[#This Row],[GroupByKey]]),(OutputTable[GroupByKey]=OutputTable[[#This Row],[GroupByKey]])*OutputTable[RecordedValue])),0)</f>
        <v>0.74877386075301833</v>
      </c>
      <c r="M1195" s="5" cm="1">
        <f t="array" ref="M1195">MAX(IF((ProjectInfoTable[ProjectName]=OutputTable[[#This Row],[ProjectName]]),(ProjectInfoTable[ProjectName]=OutputTable[[#This Row],[ProjectName]])*ProjectInfoTable[ConfidenceInterval]))</f>
        <v>0.95</v>
      </c>
      <c r="N1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195" s="5" cm="1">
        <f t="array" ref="O1195">MIN(IF((OutputTable[GroupByKey]=OutputTable[[#This Row],[GroupByKey]]),(OutputTable[GroupByKey]=OutputTable[[#This Row],[GroupByKey]])*OutputTable[RecordedValue]))</f>
        <v>0.396443199122197</v>
      </c>
      <c r="P1195" s="5" cm="1">
        <f t="array" ref="P1195">MAX(IF((OutputTable[GroupByKey]=OutputTable[[#This Row],[GroupByKey]]),(OutputTable[GroupByKey]=OutputTable[[#This Row],[GroupByKey]])*OutputTable[RecordedValue]))</f>
        <v>4.3293745592479498</v>
      </c>
    </row>
    <row r="1196" spans="1:16" x14ac:dyDescent="0.25">
      <c r="A1196" t="s">
        <v>68</v>
      </c>
      <c r="B1196" t="s">
        <v>70</v>
      </c>
      <c r="C1196">
        <v>20</v>
      </c>
      <c r="D1196" t="s">
        <v>160</v>
      </c>
      <c r="E1196" t="s">
        <v>127</v>
      </c>
      <c r="F1196" t="s">
        <v>73</v>
      </c>
      <c r="G1196">
        <v>46.757729445415102</v>
      </c>
      <c r="H1196">
        <v>0</v>
      </c>
      <c r="I1196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196" s="5" cm="1">
        <f t="array" ref="J1196">MAX(IF((ProjectInfoTable[ProjectName]=OutputTable[[#This Row],[ProjectName]]),(ProjectInfoTable[ProjectName]=OutputTable[[#This Row],[ProjectName]])*ProjectInfoTable[NumberOfReplications]))</f>
        <v>50</v>
      </c>
      <c r="K1196" s="5" cm="1">
        <f t="array" ref="K1196">IFERROR(AVERAGE(IF((OutputTable[GroupByKey]=OutputTable[[#This Row],[GroupByKey]]),(OutputTable[GroupByKey]=OutputTable[[#This Row],[GroupByKey]])*OutputTable[RecordedValue])),0)</f>
        <v>62.131345379112837</v>
      </c>
      <c r="L1196" s="5" cm="1">
        <f t="array" ref="L1196">IFERROR(_xlfn.STDEV.S(IF((OutputTable[GroupByKey]=OutputTable[[#This Row],[GroupByKey]]),(OutputTable[GroupByKey]=OutputTable[[#This Row],[GroupByKey]])*OutputTable[RecordedValue])),0)</f>
        <v>32.520844078842771</v>
      </c>
      <c r="M1196" s="5" cm="1">
        <f t="array" ref="M1196">MAX(IF((ProjectInfoTable[ProjectName]=OutputTable[[#This Row],[ProjectName]]),(ProjectInfoTable[ProjectName]=OutputTable[[#This Row],[ProjectName]])*ProjectInfoTable[ConfidenceInterval]))</f>
        <v>0.95</v>
      </c>
      <c r="N1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196" s="5" cm="1">
        <f t="array" ref="O1196">MIN(IF((OutputTable[GroupByKey]=OutputTable[[#This Row],[GroupByKey]]),(OutputTable[GroupByKey]=OutputTable[[#This Row],[GroupByKey]])*OutputTable[RecordedValue]))</f>
        <v>13.9204055285142</v>
      </c>
      <c r="P1196" s="5" cm="1">
        <f t="array" ref="P1196">MAX(IF((OutputTable[GroupByKey]=OutputTable[[#This Row],[GroupByKey]]),(OutputTable[GroupByKey]=OutputTable[[#This Row],[GroupByKey]])*OutputTable[RecordedValue]))</f>
        <v>182.68949067350201</v>
      </c>
    </row>
    <row r="1197" spans="1:16" x14ac:dyDescent="0.25">
      <c r="A1197" t="s">
        <v>68</v>
      </c>
      <c r="B1197" t="s">
        <v>70</v>
      </c>
      <c r="C1197">
        <v>20</v>
      </c>
      <c r="D1197" t="s">
        <v>161</v>
      </c>
      <c r="E1197" t="s">
        <v>137</v>
      </c>
      <c r="F1197" t="s">
        <v>107</v>
      </c>
      <c r="G1197">
        <v>0.68553881502252301</v>
      </c>
      <c r="H1197">
        <v>0</v>
      </c>
      <c r="I119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97" s="5" cm="1">
        <f t="array" ref="J1197">MAX(IF((ProjectInfoTable[ProjectName]=OutputTable[[#This Row],[ProjectName]]),(ProjectInfoTable[ProjectName]=OutputTable[[#This Row],[ProjectName]])*ProjectInfoTable[NumberOfReplications]))</f>
        <v>50</v>
      </c>
      <c r="K1197" s="5" cm="1">
        <f t="array" ref="K1197">IFERROR(AVERAGE(IF((OutputTable[GroupByKey]=OutputTable[[#This Row],[GroupByKey]]),(OutputTable[GroupByKey]=OutputTable[[#This Row],[GroupByKey]])*OutputTable[RecordedValue])),0)</f>
        <v>0.85652835622269752</v>
      </c>
      <c r="L1197" s="5" cm="1">
        <f t="array" ref="L1197">IFERROR(_xlfn.STDEV.S(IF((OutputTable[GroupByKey]=OutputTable[[#This Row],[GroupByKey]]),(OutputTable[GroupByKey]=OutputTable[[#This Row],[GroupByKey]])*OutputTable[RecordedValue])),0)</f>
        <v>0.37438693037650955</v>
      </c>
      <c r="M1197" s="5" cm="1">
        <f t="array" ref="M1197">MAX(IF((ProjectInfoTable[ProjectName]=OutputTable[[#This Row],[ProjectName]]),(ProjectInfoTable[ProjectName]=OutputTable[[#This Row],[ProjectName]])*ProjectInfoTable[ConfidenceInterval]))</f>
        <v>0.95</v>
      </c>
      <c r="N1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197" s="5" cm="1">
        <f t="array" ref="O1197">MIN(IF((OutputTable[GroupByKey]=OutputTable[[#This Row],[GroupByKey]]),(OutputTable[GroupByKey]=OutputTable[[#This Row],[GroupByKey]])*OutputTable[RecordedValue]))</f>
        <v>0.198221599561099</v>
      </c>
      <c r="P1197" s="5" cm="1">
        <f t="array" ref="P1197">MAX(IF((OutputTable[GroupByKey]=OutputTable[[#This Row],[GroupByKey]]),(OutputTable[GroupByKey]=OutputTable[[#This Row],[GroupByKey]])*OutputTable[RecordedValue]))</f>
        <v>2.16468727962397</v>
      </c>
    </row>
    <row r="1198" spans="1:16" x14ac:dyDescent="0.25">
      <c r="A1198" t="s">
        <v>68</v>
      </c>
      <c r="B1198" t="s">
        <v>70</v>
      </c>
      <c r="C1198">
        <v>20</v>
      </c>
      <c r="D1198" t="s">
        <v>162</v>
      </c>
      <c r="E1198" t="s">
        <v>139</v>
      </c>
      <c r="F1198" t="s">
        <v>107</v>
      </c>
      <c r="G1198">
        <v>11.3144611849775</v>
      </c>
      <c r="H1198">
        <v>0</v>
      </c>
      <c r="I119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98" s="5" cm="1">
        <f t="array" ref="J1198">MAX(IF((ProjectInfoTable[ProjectName]=OutputTable[[#This Row],[ProjectName]]),(ProjectInfoTable[ProjectName]=OutputTable[[#This Row],[ProjectName]])*ProjectInfoTable[NumberOfReplications]))</f>
        <v>50</v>
      </c>
      <c r="K1198" s="5" cm="1">
        <f t="array" ref="K1198">IFERROR(AVERAGE(IF((OutputTable[GroupByKey]=OutputTable[[#This Row],[GroupByKey]]),(OutputTable[GroupByKey]=OutputTable[[#This Row],[GroupByKey]])*OutputTable[RecordedValue])),0)</f>
        <v>11.137209966710371</v>
      </c>
      <c r="L1198" s="5" cm="1">
        <f t="array" ref="L1198">IFERROR(_xlfn.STDEV.S(IF((OutputTable[GroupByKey]=OutputTable[[#This Row],[GroupByKey]]),(OutputTable[GroupByKey]=OutputTable[[#This Row],[GroupByKey]])*OutputTable[RecordedValue])),0)</f>
        <v>0.38257169656624557</v>
      </c>
      <c r="M1198" s="5" cm="1">
        <f t="array" ref="M1198">MAX(IF((ProjectInfoTable[ProjectName]=OutputTable[[#This Row],[ProjectName]]),(ProjectInfoTable[ProjectName]=OutputTable[[#This Row],[ProjectName]])*ProjectInfoTable[ConfidenceInterval]))</f>
        <v>0.95</v>
      </c>
      <c r="N1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198" s="5" cm="1">
        <f t="array" ref="O1198">MIN(IF((OutputTable[GroupByKey]=OutputTable[[#This Row],[GroupByKey]]),(OutputTable[GroupByKey]=OutputTable[[#This Row],[GroupByKey]])*OutputTable[RecordedValue]))</f>
        <v>9.8353127203760309</v>
      </c>
      <c r="P1198" s="5" cm="1">
        <f t="array" ref="P1198">MAX(IF((OutputTable[GroupByKey]=OutputTable[[#This Row],[GroupByKey]]),(OutputTable[GroupByKey]=OutputTable[[#This Row],[GroupByKey]])*OutputTable[RecordedValue]))</f>
        <v>11.8017784004389</v>
      </c>
    </row>
    <row r="1199" spans="1:16" x14ac:dyDescent="0.25">
      <c r="A1199" t="s">
        <v>68</v>
      </c>
      <c r="B1199" t="s">
        <v>70</v>
      </c>
      <c r="C1199">
        <v>20</v>
      </c>
      <c r="D1199" t="s">
        <v>163</v>
      </c>
      <c r="E1199" t="s">
        <v>164</v>
      </c>
      <c r="F1199" t="s">
        <v>107</v>
      </c>
      <c r="G1199">
        <v>6</v>
      </c>
      <c r="H1199">
        <v>0</v>
      </c>
      <c r="I119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99" s="5" cm="1">
        <f t="array" ref="J1199">MAX(IF((ProjectInfoTable[ProjectName]=OutputTable[[#This Row],[ProjectName]]),(ProjectInfoTable[ProjectName]=OutputTable[[#This Row],[ProjectName]])*ProjectInfoTable[NumberOfReplications]))</f>
        <v>50</v>
      </c>
      <c r="K1199" s="5" cm="1">
        <f t="array" ref="K1199">IFERROR(AVERAGE(IF((OutputTable[GroupByKey]=OutputTable[[#This Row],[GroupByKey]]),(OutputTable[GroupByKey]=OutputTable[[#This Row],[GroupByKey]])*OutputTable[RecordedValue])),0)</f>
        <v>6.72</v>
      </c>
      <c r="L1199" s="5" cm="1">
        <f t="array" ref="L1199">IFERROR(_xlfn.STDEV.S(IF((OutputTable[GroupByKey]=OutputTable[[#This Row],[GroupByKey]]),(OutputTable[GroupByKey]=OutputTable[[#This Row],[GroupByKey]])*OutputTable[RecordedValue])),0)</f>
        <v>2.6729178430917711</v>
      </c>
      <c r="M1199" s="5" cm="1">
        <f t="array" ref="M1199">MAX(IF((ProjectInfoTable[ProjectName]=OutputTable[[#This Row],[ProjectName]]),(ProjectInfoTable[ProjectName]=OutputTable[[#This Row],[ProjectName]])*ProjectInfoTable[ConfidenceInterval]))</f>
        <v>0.95</v>
      </c>
      <c r="N1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199" s="5" cm="1">
        <f t="array" ref="O1199">MIN(IF((OutputTable[GroupByKey]=OutputTable[[#This Row],[GroupByKey]]),(OutputTable[GroupByKey]=OutputTable[[#This Row],[GroupByKey]])*OutputTable[RecordedValue]))</f>
        <v>2</v>
      </c>
      <c r="P1199" s="5" cm="1">
        <f t="array" ref="P1199">MAX(IF((OutputTable[GroupByKey]=OutputTable[[#This Row],[GroupByKey]]),(OutputTable[GroupByKey]=OutputTable[[#This Row],[GroupByKey]])*OutputTable[RecordedValue]))</f>
        <v>16</v>
      </c>
    </row>
    <row r="1200" spans="1:16" x14ac:dyDescent="0.25">
      <c r="A1200" t="s">
        <v>68</v>
      </c>
      <c r="B1200" t="s">
        <v>70</v>
      </c>
      <c r="C1200">
        <v>20</v>
      </c>
      <c r="D1200" t="s">
        <v>165</v>
      </c>
      <c r="E1200" t="s">
        <v>166</v>
      </c>
      <c r="F1200" t="s">
        <v>107</v>
      </c>
      <c r="G1200">
        <v>5.7128234585210297E-2</v>
      </c>
      <c r="H1200">
        <v>0</v>
      </c>
      <c r="I120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00" s="5" cm="1">
        <f t="array" ref="J1200">MAX(IF((ProjectInfoTable[ProjectName]=OutputTable[[#This Row],[ProjectName]]),(ProjectInfoTable[ProjectName]=OutputTable[[#This Row],[ProjectName]])*ProjectInfoTable[NumberOfReplications]))</f>
        <v>50</v>
      </c>
      <c r="K1200" s="5" cm="1">
        <f t="array" ref="K1200">IFERROR(AVERAGE(IF((OutputTable[GroupByKey]=OutputTable[[#This Row],[GroupByKey]]),(OutputTable[GroupByKey]=OutputTable[[#This Row],[GroupByKey]])*OutputTable[RecordedValue])),0)</f>
        <v>7.1899169440802421E-2</v>
      </c>
      <c r="L1200" s="5" cm="1">
        <f t="array" ref="L1200">IFERROR(_xlfn.STDEV.S(IF((OutputTable[GroupByKey]=OutputTable[[#This Row],[GroupByKey]]),(OutputTable[GroupByKey]=OutputTable[[#This Row],[GroupByKey]])*OutputTable[RecordedValue])),0)</f>
        <v>3.1880974713854024E-2</v>
      </c>
      <c r="M1200" s="5" cm="1">
        <f t="array" ref="M1200">MAX(IF((ProjectInfoTable[ProjectName]=OutputTable[[#This Row],[ProjectName]]),(ProjectInfoTable[ProjectName]=OutputTable[[#This Row],[ProjectName]])*ProjectInfoTable[ConfidenceInterval]))</f>
        <v>0.95</v>
      </c>
      <c r="N1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200" s="5" cm="1">
        <f t="array" ref="O1200">MIN(IF((OutputTable[GroupByKey]=OutputTable[[#This Row],[GroupByKey]]),(OutputTable[GroupByKey]=OutputTable[[#This Row],[GroupByKey]])*OutputTable[RecordedValue]))</f>
        <v>1.6518466630091499E-2</v>
      </c>
      <c r="P1200" s="5" cm="1">
        <f t="array" ref="P1200">MAX(IF((OutputTable[GroupByKey]=OutputTable[[#This Row],[GroupByKey]]),(OutputTable[GroupByKey]=OutputTable[[#This Row],[GroupByKey]])*OutputTable[RecordedValue]))</f>
        <v>0.18039060663533099</v>
      </c>
    </row>
    <row r="1201" spans="1:16" x14ac:dyDescent="0.25">
      <c r="A1201" t="s">
        <v>68</v>
      </c>
      <c r="B1201" t="s">
        <v>70</v>
      </c>
      <c r="C1201">
        <v>20</v>
      </c>
      <c r="D1201" t="s">
        <v>167</v>
      </c>
      <c r="E1201" t="s">
        <v>142</v>
      </c>
      <c r="F1201" t="s">
        <v>107</v>
      </c>
      <c r="G1201">
        <v>0</v>
      </c>
      <c r="H1201">
        <v>0</v>
      </c>
      <c r="I120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01" s="5" cm="1">
        <f t="array" ref="J1201">MAX(IF((ProjectInfoTable[ProjectName]=OutputTable[[#This Row],[ProjectName]]),(ProjectInfoTable[ProjectName]=OutputTable[[#This Row],[ProjectName]])*ProjectInfoTable[NumberOfReplications]))</f>
        <v>50</v>
      </c>
      <c r="K1201" s="5" cm="1">
        <f t="array" ref="K1201">IFERROR(AVERAGE(IF((OutputTable[GroupByKey]=OutputTable[[#This Row],[GroupByKey]]),(OutputTable[GroupByKey]=OutputTable[[#This Row],[GroupByKey]])*OutputTable[RecordedValue])),0)</f>
        <v>0</v>
      </c>
      <c r="L1201" s="5" cm="1">
        <f t="array" ref="L1201">IFERROR(_xlfn.STDEV.S(IF((OutputTable[GroupByKey]=OutputTable[[#This Row],[GroupByKey]]),(OutputTable[GroupByKey]=OutputTable[[#This Row],[GroupByKey]])*OutputTable[RecordedValue])),0)</f>
        <v>0</v>
      </c>
      <c r="M1201" s="5" cm="1">
        <f t="array" ref="M1201">MAX(IF((ProjectInfoTable[ProjectName]=OutputTable[[#This Row],[ProjectName]]),(ProjectInfoTable[ProjectName]=OutputTable[[#This Row],[ProjectName]])*ProjectInfoTable[ConfidenceInterval]))</f>
        <v>0.95</v>
      </c>
      <c r="N1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1" s="5" cm="1">
        <f t="array" ref="O1201">MIN(IF((OutputTable[GroupByKey]=OutputTable[[#This Row],[GroupByKey]]),(OutputTable[GroupByKey]=OutputTable[[#This Row],[GroupByKey]])*OutputTable[RecordedValue]))</f>
        <v>0</v>
      </c>
      <c r="P1201" s="5" cm="1">
        <f t="array" ref="P1201">MAX(IF((OutputTable[GroupByKey]=OutputTable[[#This Row],[GroupByKey]]),(OutputTable[GroupByKey]=OutputTable[[#This Row],[GroupByKey]])*OutputTable[RecordedValue]))</f>
        <v>0</v>
      </c>
    </row>
    <row r="1202" spans="1:16" x14ac:dyDescent="0.25">
      <c r="A1202" t="s">
        <v>68</v>
      </c>
      <c r="B1202" t="s">
        <v>70</v>
      </c>
      <c r="C1202">
        <v>20</v>
      </c>
      <c r="D1202" t="s">
        <v>168</v>
      </c>
      <c r="E1202" t="s">
        <v>123</v>
      </c>
      <c r="F1202" t="s">
        <v>129</v>
      </c>
      <c r="G1202">
        <v>140</v>
      </c>
      <c r="H1202">
        <v>0</v>
      </c>
      <c r="I120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02" s="5" cm="1">
        <f t="array" ref="J1202">MAX(IF((ProjectInfoTable[ProjectName]=OutputTable[[#This Row],[ProjectName]]),(ProjectInfoTable[ProjectName]=OutputTable[[#This Row],[ProjectName]])*ProjectInfoTable[NumberOfReplications]))</f>
        <v>50</v>
      </c>
      <c r="K1202" s="5" cm="1">
        <f t="array" ref="K1202">IFERROR(AVERAGE(IF((OutputTable[GroupByKey]=OutputTable[[#This Row],[GroupByKey]]),(OutputTable[GroupByKey]=OutputTable[[#This Row],[GroupByKey]])*OutputTable[RecordedValue])),0)</f>
        <v>141.38</v>
      </c>
      <c r="L1202" s="5" cm="1">
        <f t="array" ref="L1202">IFERROR(_xlfn.STDEV.S(IF((OutputTable[GroupByKey]=OutputTable[[#This Row],[GroupByKey]]),(OutputTable[GroupByKey]=OutputTable[[#This Row],[GroupByKey]])*OutputTable[RecordedValue])),0)</f>
        <v>1.9988772358705846</v>
      </c>
      <c r="M1202" s="5" cm="1">
        <f t="array" ref="M1202">MAX(IF((ProjectInfoTable[ProjectName]=OutputTable[[#This Row],[ProjectName]]),(ProjectInfoTable[ProjectName]=OutputTable[[#This Row],[ProjectName]])*ProjectInfoTable[ConfidenceInterval]))</f>
        <v>0.95</v>
      </c>
      <c r="N1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202" s="5" cm="1">
        <f t="array" ref="O1202">MIN(IF((OutputTable[GroupByKey]=OutputTable[[#This Row],[GroupByKey]]),(OutputTable[GroupByKey]=OutputTable[[#This Row],[GroupByKey]])*OutputTable[RecordedValue]))</f>
        <v>134</v>
      </c>
      <c r="P1202" s="5" cm="1">
        <f t="array" ref="P1202">MAX(IF((OutputTable[GroupByKey]=OutputTable[[#This Row],[GroupByKey]]),(OutputTable[GroupByKey]=OutputTable[[#This Row],[GroupByKey]])*OutputTable[RecordedValue]))</f>
        <v>144</v>
      </c>
    </row>
    <row r="1203" spans="1:16" x14ac:dyDescent="0.25">
      <c r="A1203" t="s">
        <v>68</v>
      </c>
      <c r="B1203" t="s">
        <v>70</v>
      </c>
      <c r="C1203">
        <v>20</v>
      </c>
      <c r="D1203" t="s">
        <v>169</v>
      </c>
      <c r="E1203" t="s">
        <v>91</v>
      </c>
      <c r="F1203" t="s">
        <v>129</v>
      </c>
      <c r="G1203">
        <v>71.739851396516798</v>
      </c>
      <c r="H1203">
        <v>0</v>
      </c>
      <c r="I120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03" s="5" cm="1">
        <f t="array" ref="J1203">MAX(IF((ProjectInfoTable[ProjectName]=OutputTable[[#This Row],[ProjectName]]),(ProjectInfoTable[ProjectName]=OutputTable[[#This Row],[ProjectName]])*ProjectInfoTable[NumberOfReplications]))</f>
        <v>50</v>
      </c>
      <c r="K1203" s="5" cm="1">
        <f t="array" ref="K1203">IFERROR(AVERAGE(IF((OutputTable[GroupByKey]=OutputTable[[#This Row],[GroupByKey]]),(OutputTable[GroupByKey]=OutputTable[[#This Row],[GroupByKey]])*OutputTable[RecordedValue])),0)</f>
        <v>71.709517489708347</v>
      </c>
      <c r="L1203" s="5" cm="1">
        <f t="array" ref="L1203">IFERROR(_xlfn.STDEV.S(IF((OutputTable[GroupByKey]=OutputTable[[#This Row],[GroupByKey]]),(OutputTable[GroupByKey]=OutputTable[[#This Row],[GroupByKey]])*OutputTable[RecordedValue])),0)</f>
        <v>0.25019982121987089</v>
      </c>
      <c r="M1203" s="5" cm="1">
        <f t="array" ref="M1203">MAX(IF((ProjectInfoTable[ProjectName]=OutputTable[[#This Row],[ProjectName]]),(ProjectInfoTable[ProjectName]=OutputTable[[#This Row],[ProjectName]])*ProjectInfoTable[ConfidenceInterval]))</f>
        <v>0.95</v>
      </c>
      <c r="N1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203" s="5" cm="1">
        <f t="array" ref="O1203">MIN(IF((OutputTable[GroupByKey]=OutputTable[[#This Row],[GroupByKey]]),(OutputTable[GroupByKey]=OutputTable[[#This Row],[GroupByKey]])*OutputTable[RecordedValue]))</f>
        <v>70.826954480567906</v>
      </c>
      <c r="P1203" s="5" cm="1">
        <f t="array" ref="P1203">MAX(IF((OutputTable[GroupByKey]=OutputTable[[#This Row],[GroupByKey]]),(OutputTable[GroupByKey]=OutputTable[[#This Row],[GroupByKey]])*OutputTable[RecordedValue]))</f>
        <v>72</v>
      </c>
    </row>
    <row r="1204" spans="1:16" x14ac:dyDescent="0.25">
      <c r="A1204" t="s">
        <v>68</v>
      </c>
      <c r="B1204" t="s">
        <v>70</v>
      </c>
      <c r="C1204">
        <v>20</v>
      </c>
      <c r="D1204" t="s">
        <v>170</v>
      </c>
      <c r="E1204" t="s">
        <v>137</v>
      </c>
      <c r="F1204" t="s">
        <v>107</v>
      </c>
      <c r="G1204">
        <v>30.495999532751899</v>
      </c>
      <c r="H1204">
        <v>0</v>
      </c>
      <c r="I120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04" s="5" cm="1">
        <f t="array" ref="J1204">MAX(IF((ProjectInfoTable[ProjectName]=OutputTable[[#This Row],[ProjectName]]),(ProjectInfoTable[ProjectName]=OutputTable[[#This Row],[ProjectName]])*ProjectInfoTable[NumberOfReplications]))</f>
        <v>50</v>
      </c>
      <c r="K1204" s="5" cm="1">
        <f t="array" ref="K1204">IFERROR(AVERAGE(IF((OutputTable[GroupByKey]=OutputTable[[#This Row],[GroupByKey]]),(OutputTable[GroupByKey]=OutputTable[[#This Row],[GroupByKey]])*OutputTable[RecordedValue])),0)</f>
        <v>28.690256747996941</v>
      </c>
      <c r="L1204" s="5" cm="1">
        <f t="array" ref="L1204">IFERROR(_xlfn.STDEV.S(IF((OutputTable[GroupByKey]=OutputTable[[#This Row],[GroupByKey]]),(OutputTable[GroupByKey]=OutputTable[[#This Row],[GroupByKey]])*OutputTable[RecordedValue])),0)</f>
        <v>1.6276098461399904</v>
      </c>
      <c r="M1204" s="5" cm="1">
        <f t="array" ref="M1204">MAX(IF((ProjectInfoTable[ProjectName]=OutputTable[[#This Row],[ProjectName]]),(ProjectInfoTable[ProjectName]=OutputTable[[#This Row],[ProjectName]])*ProjectInfoTable[ConfidenceInterval]))</f>
        <v>0.95</v>
      </c>
      <c r="N1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204" s="5" cm="1">
        <f t="array" ref="O1204">MIN(IF((OutputTable[GroupByKey]=OutputTable[[#This Row],[GroupByKey]]),(OutputTable[GroupByKey]=OutputTable[[#This Row],[GroupByKey]])*OutputTable[RecordedValue]))</f>
        <v>25.696659959072399</v>
      </c>
      <c r="P1204" s="5" cm="1">
        <f t="array" ref="P1204">MAX(IF((OutputTable[GroupByKey]=OutputTable[[#This Row],[GroupByKey]]),(OutputTable[GroupByKey]=OutputTable[[#This Row],[GroupByKey]])*OutputTable[RecordedValue]))</f>
        <v>33.838759418460498</v>
      </c>
    </row>
    <row r="1205" spans="1:16" x14ac:dyDescent="0.25">
      <c r="A1205" t="s">
        <v>68</v>
      </c>
      <c r="B1205" t="s">
        <v>70</v>
      </c>
      <c r="C1205">
        <v>20</v>
      </c>
      <c r="D1205" t="s">
        <v>171</v>
      </c>
      <c r="E1205" t="s">
        <v>139</v>
      </c>
      <c r="F1205" t="s">
        <v>107</v>
      </c>
      <c r="G1205">
        <v>5.3278923253983503</v>
      </c>
      <c r="H1205">
        <v>0</v>
      </c>
      <c r="I120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05" s="5" cm="1">
        <f t="array" ref="J1205">MAX(IF((ProjectInfoTable[ProjectName]=OutputTable[[#This Row],[ProjectName]]),(ProjectInfoTable[ProjectName]=OutputTable[[#This Row],[ProjectName]])*ProjectInfoTable[NumberOfReplications]))</f>
        <v>50</v>
      </c>
      <c r="K1205" s="5" cm="1">
        <f t="array" ref="K1205">IFERROR(AVERAGE(IF((OutputTable[GroupByKey]=OutputTable[[#This Row],[GroupByKey]]),(OutputTable[GroupByKey]=OutputTable[[#This Row],[GroupByKey]])*OutputTable[RecordedValue])),0)</f>
        <v>7.1431715332986858</v>
      </c>
      <c r="L1205" s="5" cm="1">
        <f t="array" ref="L1205">IFERROR(_xlfn.STDEV.S(IF((OutputTable[GroupByKey]=OutputTable[[#This Row],[GroupByKey]]),(OutputTable[GroupByKey]=OutputTable[[#This Row],[GroupByKey]])*OutputTable[RecordedValue])),0)</f>
        <v>1.6630080132730225</v>
      </c>
      <c r="M1205" s="5" cm="1">
        <f t="array" ref="M1205">MAX(IF((ProjectInfoTable[ProjectName]=OutputTable[[#This Row],[ProjectName]]),(ProjectInfoTable[ProjectName]=OutputTable[[#This Row],[ProjectName]])*ProjectInfoTable[ConfidenceInterval]))</f>
        <v>0.95</v>
      </c>
      <c r="N1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205" s="5" cm="1">
        <f t="array" ref="O1205">MIN(IF((OutputTable[GroupByKey]=OutputTable[[#This Row],[GroupByKey]]),(OutputTable[GroupByKey]=OutputTable[[#This Row],[GroupByKey]])*OutputTable[RecordedValue]))</f>
        <v>2.14775272896172</v>
      </c>
      <c r="P1205" s="5" cm="1">
        <f t="array" ref="P1205">MAX(IF((OutputTable[GroupByKey]=OutputTable[[#This Row],[GroupByKey]]),(OutputTable[GroupByKey]=OutputTable[[#This Row],[GroupByKey]])*OutputTable[RecordedValue]))</f>
        <v>10.273767747096599</v>
      </c>
    </row>
    <row r="1206" spans="1:16" x14ac:dyDescent="0.25">
      <c r="A1206" t="s">
        <v>68</v>
      </c>
      <c r="B1206" t="s">
        <v>70</v>
      </c>
      <c r="C1206">
        <v>20</v>
      </c>
      <c r="D1206" t="s">
        <v>172</v>
      </c>
      <c r="E1206" t="s">
        <v>164</v>
      </c>
      <c r="F1206" t="s">
        <v>107</v>
      </c>
      <c r="G1206">
        <v>300</v>
      </c>
      <c r="H1206">
        <v>0</v>
      </c>
      <c r="I120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06" s="5" cm="1">
        <f t="array" ref="J1206">MAX(IF((ProjectInfoTable[ProjectName]=OutputTable[[#This Row],[ProjectName]]),(ProjectInfoTable[ProjectName]=OutputTable[[#This Row],[ProjectName]])*ProjectInfoTable[NumberOfReplications]))</f>
        <v>50</v>
      </c>
      <c r="K1206" s="5" cm="1">
        <f t="array" ref="K1206">IFERROR(AVERAGE(IF((OutputTable[GroupByKey]=OutputTable[[#This Row],[GroupByKey]]),(OutputTable[GroupByKey]=OutputTable[[#This Row],[GroupByKey]])*OutputTable[RecordedValue])),0)</f>
        <v>299.54000000000002</v>
      </c>
      <c r="L1206" s="5" cm="1">
        <f t="array" ref="L1206">IFERROR(_xlfn.STDEV.S(IF((OutputTable[GroupByKey]=OutputTable[[#This Row],[GroupByKey]]),(OutputTable[GroupByKey]=OutputTable[[#This Row],[GroupByKey]])*OutputTable[RecordedValue])),0)</f>
        <v>4.8873430868908301</v>
      </c>
      <c r="M1206" s="5" cm="1">
        <f t="array" ref="M1206">MAX(IF((ProjectInfoTable[ProjectName]=OutputTable[[#This Row],[ProjectName]]),(ProjectInfoTable[ProjectName]=OutputTable[[#This Row],[ProjectName]])*ProjectInfoTable[ConfidenceInterval]))</f>
        <v>0.95</v>
      </c>
      <c r="N1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206" s="5" cm="1">
        <f t="array" ref="O1206">MIN(IF((OutputTable[GroupByKey]=OutputTable[[#This Row],[GroupByKey]]),(OutputTable[GroupByKey]=OutputTable[[#This Row],[GroupByKey]])*OutputTable[RecordedValue]))</f>
        <v>289</v>
      </c>
      <c r="P1206" s="5" cm="1">
        <f t="array" ref="P1206">MAX(IF((OutputTable[GroupByKey]=OutputTable[[#This Row],[GroupByKey]]),(OutputTable[GroupByKey]=OutputTable[[#This Row],[GroupByKey]])*OutputTable[RecordedValue]))</f>
        <v>313</v>
      </c>
    </row>
    <row r="1207" spans="1:16" x14ac:dyDescent="0.25">
      <c r="A1207" t="s">
        <v>68</v>
      </c>
      <c r="B1207" t="s">
        <v>70</v>
      </c>
      <c r="C1207">
        <v>20</v>
      </c>
      <c r="D1207" t="s">
        <v>173</v>
      </c>
      <c r="E1207" t="s">
        <v>166</v>
      </c>
      <c r="F1207" t="s">
        <v>107</v>
      </c>
      <c r="G1207">
        <v>0.85200299096115595</v>
      </c>
      <c r="H1207">
        <v>0</v>
      </c>
      <c r="I120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07" s="5" cm="1">
        <f t="array" ref="J1207">MAX(IF((ProjectInfoTable[ProjectName]=OutputTable[[#This Row],[ProjectName]]),(ProjectInfoTable[ProjectName]=OutputTable[[#This Row],[ProjectName]])*ProjectInfoTable[NumberOfReplications]))</f>
        <v>50</v>
      </c>
      <c r="K1207" s="5" cm="1">
        <f t="array" ref="K1207">IFERROR(AVERAGE(IF((OutputTable[GroupByKey]=OutputTable[[#This Row],[GroupByKey]]),(OutputTable[GroupByKey]=OutputTable[[#This Row],[GroupByKey]])*OutputTable[RecordedValue])),0)</f>
        <v>0.80157856851948073</v>
      </c>
      <c r="L1207" s="5" cm="1">
        <f t="array" ref="L1207">IFERROR(_xlfn.STDEV.S(IF((OutputTable[GroupByKey]=OutputTable[[#This Row],[GroupByKey]]),(OutputTable[GroupByKey]=OutputTable[[#This Row],[GroupByKey]])*OutputTable[RecordedValue])),0)</f>
        <v>4.6194667035361667E-2</v>
      </c>
      <c r="M1207" s="5" cm="1">
        <f t="array" ref="M1207">MAX(IF((ProjectInfoTable[ProjectName]=OutputTable[[#This Row],[ProjectName]]),(ProjectInfoTable[ProjectName]=OutputTable[[#This Row],[ProjectName]])*ProjectInfoTable[ConfidenceInterval]))</f>
        <v>0.95</v>
      </c>
      <c r="N1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207" s="5" cm="1">
        <f t="array" ref="O1207">MIN(IF((OutputTable[GroupByKey]=OutputTable[[#This Row],[GroupByKey]]),(OutputTable[GroupByKey]=OutputTable[[#This Row],[GroupByKey]])*OutputTable[RecordedValue]))</f>
        <v>0.71461756258065101</v>
      </c>
      <c r="P1207" s="5" cm="1">
        <f t="array" ref="P1207">MAX(IF((OutputTable[GroupByKey]=OutputTable[[#This Row],[GroupByKey]]),(OutputTable[GroupByKey]=OutputTable[[#This Row],[GroupByKey]])*OutputTable[RecordedValue]))</f>
        <v>0.94034020197328605</v>
      </c>
    </row>
    <row r="1208" spans="1:16" x14ac:dyDescent="0.25">
      <c r="A1208" t="s">
        <v>68</v>
      </c>
      <c r="B1208" t="s">
        <v>70</v>
      </c>
      <c r="C1208">
        <v>20</v>
      </c>
      <c r="D1208" t="s">
        <v>174</v>
      </c>
      <c r="E1208" t="s">
        <v>142</v>
      </c>
      <c r="F1208" t="s">
        <v>107</v>
      </c>
      <c r="G1208">
        <v>0</v>
      </c>
      <c r="H1208">
        <v>0</v>
      </c>
      <c r="I120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08" s="5" cm="1">
        <f t="array" ref="J1208">MAX(IF((ProjectInfoTable[ProjectName]=OutputTable[[#This Row],[ProjectName]]),(ProjectInfoTable[ProjectName]=OutputTable[[#This Row],[ProjectName]])*ProjectInfoTable[NumberOfReplications]))</f>
        <v>50</v>
      </c>
      <c r="K1208" s="5" cm="1">
        <f t="array" ref="K1208">IFERROR(AVERAGE(IF((OutputTable[GroupByKey]=OutputTable[[#This Row],[GroupByKey]]),(OutputTable[GroupByKey]=OutputTable[[#This Row],[GroupByKey]])*OutputTable[RecordedValue])),0)</f>
        <v>0</v>
      </c>
      <c r="L1208" s="5" cm="1">
        <f t="array" ref="L1208">IFERROR(_xlfn.STDEV.S(IF((OutputTable[GroupByKey]=OutputTable[[#This Row],[GroupByKey]]),(OutputTable[GroupByKey]=OutputTable[[#This Row],[GroupByKey]])*OutputTable[RecordedValue])),0)</f>
        <v>0</v>
      </c>
      <c r="M1208" s="5" cm="1">
        <f t="array" ref="M1208">MAX(IF((ProjectInfoTable[ProjectName]=OutputTable[[#This Row],[ProjectName]]),(ProjectInfoTable[ProjectName]=OutputTable[[#This Row],[ProjectName]])*ProjectInfoTable[ConfidenceInterval]))</f>
        <v>0.95</v>
      </c>
      <c r="N1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8" s="5" cm="1">
        <f t="array" ref="O1208">MIN(IF((OutputTable[GroupByKey]=OutputTable[[#This Row],[GroupByKey]]),(OutputTable[GroupByKey]=OutputTable[[#This Row],[GroupByKey]])*OutputTable[RecordedValue]))</f>
        <v>0</v>
      </c>
      <c r="P1208" s="5" cm="1">
        <f t="array" ref="P1208">MAX(IF((OutputTable[GroupByKey]=OutputTable[[#This Row],[GroupByKey]]),(OutputTable[GroupByKey]=OutputTable[[#This Row],[GroupByKey]])*OutputTable[RecordedValue]))</f>
        <v>0</v>
      </c>
    </row>
    <row r="1209" spans="1:16" x14ac:dyDescent="0.25">
      <c r="A1209" t="s">
        <v>68</v>
      </c>
      <c r="B1209" t="s">
        <v>70</v>
      </c>
      <c r="C1209">
        <v>20</v>
      </c>
      <c r="D1209" t="s">
        <v>175</v>
      </c>
      <c r="E1209" t="s">
        <v>113</v>
      </c>
      <c r="F1209" t="s">
        <v>73</v>
      </c>
      <c r="G1209">
        <v>39.0285005149494</v>
      </c>
      <c r="H1209">
        <v>0</v>
      </c>
      <c r="I120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09" s="5" cm="1">
        <f t="array" ref="J1209">MAX(IF((ProjectInfoTable[ProjectName]=OutputTable[[#This Row],[ProjectName]]),(ProjectInfoTable[ProjectName]=OutputTable[[#This Row],[ProjectName]])*ProjectInfoTable[NumberOfReplications]))</f>
        <v>50</v>
      </c>
      <c r="K1209" s="5" cm="1">
        <f t="array" ref="K1209">IFERROR(AVERAGE(IF((OutputTable[GroupByKey]=OutputTable[[#This Row],[GroupByKey]]),(OutputTable[GroupByKey]=OutputTable[[#This Row],[GroupByKey]])*OutputTable[RecordedValue])),0)</f>
        <v>36.017962320863354</v>
      </c>
      <c r="L1209" s="5" cm="1">
        <f t="array" ref="L1209">IFERROR(_xlfn.STDEV.S(IF((OutputTable[GroupByKey]=OutputTable[[#This Row],[GroupByKey]]),(OutputTable[GroupByKey]=OutputTable[[#This Row],[GroupByKey]])*OutputTable[RecordedValue])),0)</f>
        <v>2.1447750669597334</v>
      </c>
      <c r="M1209" s="5" cm="1">
        <f t="array" ref="M1209">MAX(IF((ProjectInfoTable[ProjectName]=OutputTable[[#This Row],[ProjectName]]),(ProjectInfoTable[ProjectName]=OutputTable[[#This Row],[ProjectName]])*ProjectInfoTable[ConfidenceInterval]))</f>
        <v>0.95</v>
      </c>
      <c r="N1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209" s="5" cm="1">
        <f t="array" ref="O1209">MIN(IF((OutputTable[GroupByKey]=OutputTable[[#This Row],[GroupByKey]]),(OutputTable[GroupByKey]=OutputTable[[#This Row],[GroupByKey]])*OutputTable[RecordedValue]))</f>
        <v>31.355296128801101</v>
      </c>
      <c r="P1209" s="5" cm="1">
        <f t="array" ref="P1209">MAX(IF((OutputTable[GroupByKey]=OutputTable[[#This Row],[GroupByKey]]),(OutputTable[GroupByKey]=OutputTable[[#This Row],[GroupByKey]])*OutputTable[RecordedValue]))</f>
        <v>42.047742044042501</v>
      </c>
    </row>
    <row r="1210" spans="1:16" x14ac:dyDescent="0.25">
      <c r="A1210" t="s">
        <v>68</v>
      </c>
      <c r="B1210" t="s">
        <v>70</v>
      </c>
      <c r="C1210">
        <v>20</v>
      </c>
      <c r="D1210" t="s">
        <v>176</v>
      </c>
      <c r="E1210" t="s">
        <v>115</v>
      </c>
      <c r="F1210" t="s">
        <v>73</v>
      </c>
      <c r="G1210">
        <v>1170.8550154484799</v>
      </c>
      <c r="H1210">
        <v>0</v>
      </c>
      <c r="I121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10" s="5" cm="1">
        <f t="array" ref="J1210">MAX(IF((ProjectInfoTable[ProjectName]=OutputTable[[#This Row],[ProjectName]]),(ProjectInfoTable[ProjectName]=OutputTable[[#This Row],[ProjectName]])*ProjectInfoTable[NumberOfReplications]))</f>
        <v>50</v>
      </c>
      <c r="K1210" s="5" cm="1">
        <f t="array" ref="K1210">IFERROR(AVERAGE(IF((OutputTable[GroupByKey]=OutputTable[[#This Row],[GroupByKey]]),(OutputTable[GroupByKey]=OutputTable[[#This Row],[GroupByKey]])*OutputTable[RecordedValue])),0)</f>
        <v>1080.5388696259006</v>
      </c>
      <c r="L1210" s="5" cm="1">
        <f t="array" ref="L1210">IFERROR(_xlfn.STDEV.S(IF((OutputTable[GroupByKey]=OutputTable[[#This Row],[GroupByKey]]),(OutputTable[GroupByKey]=OutputTable[[#This Row],[GroupByKey]])*OutputTable[RecordedValue])),0)</f>
        <v>64.343252008792561</v>
      </c>
      <c r="M1210" s="5" cm="1">
        <f t="array" ref="M1210">MAX(IF((ProjectInfoTable[ProjectName]=OutputTable[[#This Row],[ProjectName]]),(ProjectInfoTable[ProjectName]=OutputTable[[#This Row],[ProjectName]])*ProjectInfoTable[ConfidenceInterval]))</f>
        <v>0.95</v>
      </c>
      <c r="N1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210" s="5" cm="1">
        <f t="array" ref="O1210">MIN(IF((OutputTable[GroupByKey]=OutputTable[[#This Row],[GroupByKey]]),(OutputTable[GroupByKey]=OutputTable[[#This Row],[GroupByKey]])*OutputTable[RecordedValue]))</f>
        <v>940.65888386403196</v>
      </c>
      <c r="P1210" s="5" cm="1">
        <f t="array" ref="P1210">MAX(IF((OutputTable[GroupByKey]=OutputTable[[#This Row],[GroupByKey]]),(OutputTable[GroupByKey]=OutputTable[[#This Row],[GroupByKey]])*OutputTable[RecordedValue]))</f>
        <v>1261.4322613212801</v>
      </c>
    </row>
    <row r="1211" spans="1:16" x14ac:dyDescent="0.25">
      <c r="A1211" t="s">
        <v>68</v>
      </c>
      <c r="B1211" t="s">
        <v>70</v>
      </c>
      <c r="C1211">
        <v>20</v>
      </c>
      <c r="D1211" t="s">
        <v>177</v>
      </c>
      <c r="E1211" t="s">
        <v>117</v>
      </c>
      <c r="F1211" t="s">
        <v>73</v>
      </c>
      <c r="G1211">
        <v>0</v>
      </c>
      <c r="H1211">
        <v>0</v>
      </c>
      <c r="I121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11" s="5" cm="1">
        <f t="array" ref="J1211">MAX(IF((ProjectInfoTable[ProjectName]=OutputTable[[#This Row],[ProjectName]]),(ProjectInfoTable[ProjectName]=OutputTable[[#This Row],[ProjectName]])*ProjectInfoTable[NumberOfReplications]))</f>
        <v>50</v>
      </c>
      <c r="K1211" s="5" cm="1">
        <f t="array" ref="K1211">IFERROR(AVERAGE(IF((OutputTable[GroupByKey]=OutputTable[[#This Row],[GroupByKey]]),(OutputTable[GroupByKey]=OutputTable[[#This Row],[GroupByKey]])*OutputTable[RecordedValue])),0)</f>
        <v>0</v>
      </c>
      <c r="L1211" s="5" cm="1">
        <f t="array" ref="L1211">IFERROR(_xlfn.STDEV.S(IF((OutputTable[GroupByKey]=OutputTable[[#This Row],[GroupByKey]]),(OutputTable[GroupByKey]=OutputTable[[#This Row],[GroupByKey]])*OutputTable[RecordedValue])),0)</f>
        <v>0</v>
      </c>
      <c r="M1211" s="5" cm="1">
        <f t="array" ref="M1211">MAX(IF((ProjectInfoTable[ProjectName]=OutputTable[[#This Row],[ProjectName]]),(ProjectInfoTable[ProjectName]=OutputTable[[#This Row],[ProjectName]])*ProjectInfoTable[ConfidenceInterval]))</f>
        <v>0.95</v>
      </c>
      <c r="N1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1" s="5" cm="1">
        <f t="array" ref="O1211">MIN(IF((OutputTable[GroupByKey]=OutputTable[[#This Row],[GroupByKey]]),(OutputTable[GroupByKey]=OutputTable[[#This Row],[GroupByKey]])*OutputTable[RecordedValue]))</f>
        <v>0</v>
      </c>
      <c r="P1211" s="5" cm="1">
        <f t="array" ref="P1211">MAX(IF((OutputTable[GroupByKey]=OutputTable[[#This Row],[GroupByKey]]),(OutputTable[GroupByKey]=OutputTable[[#This Row],[GroupByKey]])*OutputTable[RecordedValue]))</f>
        <v>0</v>
      </c>
    </row>
    <row r="1212" spans="1:16" x14ac:dyDescent="0.25">
      <c r="A1212" t="s">
        <v>68</v>
      </c>
      <c r="B1212" t="s">
        <v>70</v>
      </c>
      <c r="C1212">
        <v>20</v>
      </c>
      <c r="D1212" t="s">
        <v>178</v>
      </c>
      <c r="E1212" t="s">
        <v>119</v>
      </c>
      <c r="F1212" t="s">
        <v>73</v>
      </c>
      <c r="G1212">
        <v>475.63792392330799</v>
      </c>
      <c r="H1212">
        <v>0</v>
      </c>
      <c r="I121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12" s="5" cm="1">
        <f t="array" ref="J1212">MAX(IF((ProjectInfoTable[ProjectName]=OutputTable[[#This Row],[ProjectName]]),(ProjectInfoTable[ProjectName]=OutputTable[[#This Row],[ProjectName]])*ProjectInfoTable[NumberOfReplications]))</f>
        <v>50</v>
      </c>
      <c r="K1212" s="5" cm="1">
        <f t="array" ref="K1212">IFERROR(AVERAGE(IF((OutputTable[GroupByKey]=OutputTable[[#This Row],[GroupByKey]]),(OutputTable[GroupByKey]=OutputTable[[#This Row],[GroupByKey]])*OutputTable[RecordedValue])),0)</f>
        <v>647.33233797243315</v>
      </c>
      <c r="L1212" s="5" cm="1">
        <f t="array" ref="L1212">IFERROR(_xlfn.STDEV.S(IF((OutputTable[GroupByKey]=OutputTable[[#This Row],[GroupByKey]]),(OutputTable[GroupByKey]=OutputTable[[#This Row],[GroupByKey]])*OutputTable[RecordedValue])),0)</f>
        <v>612.63054444116835</v>
      </c>
      <c r="M1212" s="5" cm="1">
        <f t="array" ref="M1212">MAX(IF((ProjectInfoTable[ProjectName]=OutputTable[[#This Row],[ProjectName]]),(ProjectInfoTable[ProjectName]=OutputTable[[#This Row],[ProjectName]])*ProjectInfoTable[ConfidenceInterval]))</f>
        <v>0.95</v>
      </c>
      <c r="N1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212" s="5" cm="1">
        <f t="array" ref="O1212">MIN(IF((OutputTable[GroupByKey]=OutputTable[[#This Row],[GroupByKey]]),(OutputTable[GroupByKey]=OutputTable[[#This Row],[GroupByKey]])*OutputTable[RecordedValue]))</f>
        <v>135.75868551570699</v>
      </c>
      <c r="P1212" s="5" cm="1">
        <f t="array" ref="P1212">MAX(IF((OutputTable[GroupByKey]=OutputTable[[#This Row],[GroupByKey]]),(OutputTable[GroupByKey]=OutputTable[[#This Row],[GroupByKey]])*OutputTable[RecordedValue]))</f>
        <v>3953.48057040094</v>
      </c>
    </row>
    <row r="1213" spans="1:16" x14ac:dyDescent="0.25">
      <c r="A1213" t="s">
        <v>68</v>
      </c>
      <c r="B1213" t="s">
        <v>70</v>
      </c>
      <c r="C1213">
        <v>20</v>
      </c>
      <c r="D1213" t="s">
        <v>179</v>
      </c>
      <c r="E1213" t="s">
        <v>121</v>
      </c>
      <c r="F1213" t="s">
        <v>73</v>
      </c>
      <c r="G1213">
        <v>142</v>
      </c>
      <c r="H1213">
        <v>0</v>
      </c>
      <c r="I121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13" s="5" cm="1">
        <f t="array" ref="J1213">MAX(IF((ProjectInfoTable[ProjectName]=OutputTable[[#This Row],[ProjectName]]),(ProjectInfoTable[ProjectName]=OutputTable[[#This Row],[ProjectName]])*ProjectInfoTable[NumberOfReplications]))</f>
        <v>50</v>
      </c>
      <c r="K1213" s="5" cm="1">
        <f t="array" ref="K1213">IFERROR(AVERAGE(IF((OutputTable[GroupByKey]=OutputTable[[#This Row],[GroupByKey]]),(OutputTable[GroupByKey]=OutputTable[[#This Row],[GroupByKey]])*OutputTable[RecordedValue])),0)</f>
        <v>139.02000000000001</v>
      </c>
      <c r="L1213" s="5" cm="1">
        <f t="array" ref="L1213">IFERROR(_xlfn.STDEV.S(IF((OutputTable[GroupByKey]=OutputTable[[#This Row],[GroupByKey]]),(OutputTable[GroupByKey]=OutputTable[[#This Row],[GroupByKey]])*OutputTable[RecordedValue])),0)</f>
        <v>2.0651629376840162</v>
      </c>
      <c r="M1213" s="5" cm="1">
        <f t="array" ref="M1213">MAX(IF((ProjectInfoTable[ProjectName]=OutputTable[[#This Row],[ProjectName]]),(ProjectInfoTable[ProjectName]=OutputTable[[#This Row],[ProjectName]])*ProjectInfoTable[ConfidenceInterval]))</f>
        <v>0.95</v>
      </c>
      <c r="N1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213" s="5" cm="1">
        <f t="array" ref="O1213">MIN(IF((OutputTable[GroupByKey]=OutputTable[[#This Row],[GroupByKey]]),(OutputTable[GroupByKey]=OutputTable[[#This Row],[GroupByKey]])*OutputTable[RecordedValue]))</f>
        <v>133</v>
      </c>
      <c r="P1213" s="5" cm="1">
        <f t="array" ref="P1213">MAX(IF((OutputTable[GroupByKey]=OutputTable[[#This Row],[GroupByKey]]),(OutputTable[GroupByKey]=OutputTable[[#This Row],[GroupByKey]])*OutputTable[RecordedValue]))</f>
        <v>142</v>
      </c>
    </row>
    <row r="1214" spans="1:16" x14ac:dyDescent="0.25">
      <c r="A1214" t="s">
        <v>68</v>
      </c>
      <c r="B1214" t="s">
        <v>70</v>
      </c>
      <c r="C1214">
        <v>20</v>
      </c>
      <c r="D1214" t="s">
        <v>180</v>
      </c>
      <c r="E1214" t="s">
        <v>123</v>
      </c>
      <c r="F1214" t="s">
        <v>73</v>
      </c>
      <c r="G1214">
        <v>140</v>
      </c>
      <c r="H1214">
        <v>0</v>
      </c>
      <c r="I121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14" s="5" cm="1">
        <f t="array" ref="J1214">MAX(IF((ProjectInfoTable[ProjectName]=OutputTable[[#This Row],[ProjectName]]),(ProjectInfoTable[ProjectName]=OutputTable[[#This Row],[ProjectName]])*ProjectInfoTable[NumberOfReplications]))</f>
        <v>50</v>
      </c>
      <c r="K1214" s="5" cm="1">
        <f t="array" ref="K1214">IFERROR(AVERAGE(IF((OutputTable[GroupByKey]=OutputTable[[#This Row],[GroupByKey]]),(OutputTable[GroupByKey]=OutputTable[[#This Row],[GroupByKey]])*OutputTable[RecordedValue])),0)</f>
        <v>137.02000000000001</v>
      </c>
      <c r="L1214" s="5" cm="1">
        <f t="array" ref="L1214">IFERROR(_xlfn.STDEV.S(IF((OutputTable[GroupByKey]=OutputTable[[#This Row],[GroupByKey]]),(OutputTable[GroupByKey]=OutputTable[[#This Row],[GroupByKey]])*OutputTable[RecordedValue])),0)</f>
        <v>2.4618725244274162</v>
      </c>
      <c r="M1214" s="5" cm="1">
        <f t="array" ref="M1214">MAX(IF((ProjectInfoTable[ProjectName]=OutputTable[[#This Row],[ProjectName]]),(ProjectInfoTable[ProjectName]=OutputTable[[#This Row],[ProjectName]])*ProjectInfoTable[ConfidenceInterval]))</f>
        <v>0.95</v>
      </c>
      <c r="N1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214" s="5" cm="1">
        <f t="array" ref="O1214">MIN(IF((OutputTable[GroupByKey]=OutputTable[[#This Row],[GroupByKey]]),(OutputTable[GroupByKey]=OutputTable[[#This Row],[GroupByKey]])*OutputTable[RecordedValue]))</f>
        <v>130</v>
      </c>
      <c r="P1214" s="5" cm="1">
        <f t="array" ref="P1214">MAX(IF((OutputTable[GroupByKey]=OutputTable[[#This Row],[GroupByKey]]),(OutputTable[GroupByKey]=OutputTable[[#This Row],[GroupByKey]])*OutputTable[RecordedValue]))</f>
        <v>141</v>
      </c>
    </row>
    <row r="1215" spans="1:16" x14ac:dyDescent="0.25">
      <c r="A1215" t="s">
        <v>68</v>
      </c>
      <c r="B1215" t="s">
        <v>70</v>
      </c>
      <c r="C1215">
        <v>20</v>
      </c>
      <c r="D1215" t="s">
        <v>181</v>
      </c>
      <c r="E1215" t="s">
        <v>125</v>
      </c>
      <c r="F1215" t="s">
        <v>73</v>
      </c>
      <c r="G1215">
        <v>39.0285005149494</v>
      </c>
      <c r="H1215">
        <v>0</v>
      </c>
      <c r="I121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15" s="5" cm="1">
        <f t="array" ref="J1215">MAX(IF((ProjectInfoTable[ProjectName]=OutputTable[[#This Row],[ProjectName]]),(ProjectInfoTable[ProjectName]=OutputTable[[#This Row],[ProjectName]])*ProjectInfoTable[NumberOfReplications]))</f>
        <v>50</v>
      </c>
      <c r="K1215" s="5" cm="1">
        <f t="array" ref="K1215">IFERROR(AVERAGE(IF((OutputTable[GroupByKey]=OutputTable[[#This Row],[GroupByKey]]),(OutputTable[GroupByKey]=OutputTable[[#This Row],[GroupByKey]])*OutputTable[RecordedValue])),0)</f>
        <v>36.017962320863354</v>
      </c>
      <c r="L1215" s="5" cm="1">
        <f t="array" ref="L1215">IFERROR(_xlfn.STDEV.S(IF((OutputTable[GroupByKey]=OutputTable[[#This Row],[GroupByKey]]),(OutputTable[GroupByKey]=OutputTable[[#This Row],[GroupByKey]])*OutputTable[RecordedValue])),0)</f>
        <v>2.1447750669597334</v>
      </c>
      <c r="M1215" s="5" cm="1">
        <f t="array" ref="M1215">MAX(IF((ProjectInfoTable[ProjectName]=OutputTable[[#This Row],[ProjectName]]),(ProjectInfoTable[ProjectName]=OutputTable[[#This Row],[ProjectName]])*ProjectInfoTable[ConfidenceInterval]))</f>
        <v>0.95</v>
      </c>
      <c r="N1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215" s="5" cm="1">
        <f t="array" ref="O1215">MIN(IF((OutputTable[GroupByKey]=OutputTable[[#This Row],[GroupByKey]]),(OutputTable[GroupByKey]=OutputTable[[#This Row],[GroupByKey]])*OutputTable[RecordedValue]))</f>
        <v>31.355296128801101</v>
      </c>
      <c r="P1215" s="5" cm="1">
        <f t="array" ref="P1215">MAX(IF((OutputTable[GroupByKey]=OutputTable[[#This Row],[GroupByKey]]),(OutputTable[GroupByKey]=OutputTable[[#This Row],[GroupByKey]])*OutputTable[RecordedValue]))</f>
        <v>42.047742044042501</v>
      </c>
    </row>
    <row r="1216" spans="1:16" x14ac:dyDescent="0.25">
      <c r="A1216" t="s">
        <v>68</v>
      </c>
      <c r="B1216" t="s">
        <v>70</v>
      </c>
      <c r="C1216">
        <v>20</v>
      </c>
      <c r="D1216" t="s">
        <v>182</v>
      </c>
      <c r="E1216" t="s">
        <v>127</v>
      </c>
      <c r="F1216" t="s">
        <v>73</v>
      </c>
      <c r="G1216">
        <v>1646.49293937179</v>
      </c>
      <c r="H1216">
        <v>0</v>
      </c>
      <c r="I121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16" s="5" cm="1">
        <f t="array" ref="J1216">MAX(IF((ProjectInfoTable[ProjectName]=OutputTable[[#This Row],[ProjectName]]),(ProjectInfoTable[ProjectName]=OutputTable[[#This Row],[ProjectName]])*ProjectInfoTable[NumberOfReplications]))</f>
        <v>50</v>
      </c>
      <c r="K1216" s="5" cm="1">
        <f t="array" ref="K1216">IFERROR(AVERAGE(IF((OutputTable[GroupByKey]=OutputTable[[#This Row],[GroupByKey]]),(OutputTable[GroupByKey]=OutputTable[[#This Row],[GroupByKey]])*OutputTable[RecordedValue])),0)</f>
        <v>1727.8712075983335</v>
      </c>
      <c r="L1216" s="5" cm="1">
        <f t="array" ref="L1216">IFERROR(_xlfn.STDEV.S(IF((OutputTable[GroupByKey]=OutputTable[[#This Row],[GroupByKey]]),(OutputTable[GroupByKey]=OutputTable[[#This Row],[GroupByKey]])*OutputTable[RecordedValue])),0)</f>
        <v>660.11760417939672</v>
      </c>
      <c r="M1216" s="5" cm="1">
        <f t="array" ref="M1216">MAX(IF((ProjectInfoTable[ProjectName]=OutputTable[[#This Row],[ProjectName]]),(ProjectInfoTable[ProjectName]=OutputTable[[#This Row],[ProjectName]])*ProjectInfoTable[ConfidenceInterval]))</f>
        <v>0.95</v>
      </c>
      <c r="N1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216" s="5" cm="1">
        <f t="array" ref="O1216">MIN(IF((OutputTable[GroupByKey]=OutputTable[[#This Row],[GroupByKey]]),(OutputTable[GroupByKey]=OutputTable[[#This Row],[GroupByKey]])*OutputTable[RecordedValue]))</f>
        <v>1102.70221979086</v>
      </c>
      <c r="P1216" s="5" cm="1">
        <f t="array" ref="P1216">MAX(IF((OutputTable[GroupByKey]=OutputTable[[#This Row],[GroupByKey]]),(OutputTable[GroupByKey]=OutputTable[[#This Row],[GroupByKey]])*OutputTable[RecordedValue]))</f>
        <v>5214.9128317222203</v>
      </c>
    </row>
    <row r="1217" spans="1:16" x14ac:dyDescent="0.25">
      <c r="A1217" t="s">
        <v>68</v>
      </c>
      <c r="B1217" t="s">
        <v>70</v>
      </c>
      <c r="C1217">
        <v>20</v>
      </c>
      <c r="D1217" t="s">
        <v>183</v>
      </c>
      <c r="E1217" t="s">
        <v>137</v>
      </c>
      <c r="F1217" t="s">
        <v>107</v>
      </c>
      <c r="G1217">
        <v>19.5142502574747</v>
      </c>
      <c r="H1217">
        <v>0</v>
      </c>
      <c r="I121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17" s="5" cm="1">
        <f t="array" ref="J1217">MAX(IF((ProjectInfoTable[ProjectName]=OutputTable[[#This Row],[ProjectName]]),(ProjectInfoTable[ProjectName]=OutputTable[[#This Row],[ProjectName]])*ProjectInfoTable[NumberOfReplications]))</f>
        <v>50</v>
      </c>
      <c r="K1217" s="5" cm="1">
        <f t="array" ref="K1217">IFERROR(AVERAGE(IF((OutputTable[GroupByKey]=OutputTable[[#This Row],[GroupByKey]]),(OutputTable[GroupByKey]=OutputTable[[#This Row],[GroupByKey]])*OutputTable[RecordedValue])),0)</f>
        <v>18.008981160431681</v>
      </c>
      <c r="L1217" s="5" cm="1">
        <f t="array" ref="L1217">IFERROR(_xlfn.STDEV.S(IF((OutputTable[GroupByKey]=OutputTable[[#This Row],[GroupByKey]]),(OutputTable[GroupByKey]=OutputTable[[#This Row],[GroupByKey]])*OutputTable[RecordedValue])),0)</f>
        <v>1.0723875334798758</v>
      </c>
      <c r="M1217" s="5" cm="1">
        <f t="array" ref="M1217">MAX(IF((ProjectInfoTable[ProjectName]=OutputTable[[#This Row],[ProjectName]]),(ProjectInfoTable[ProjectName]=OutputTable[[#This Row],[ProjectName]])*ProjectInfoTable[ConfidenceInterval]))</f>
        <v>0.95</v>
      </c>
      <c r="N1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217" s="5" cm="1">
        <f t="array" ref="O1217">MIN(IF((OutputTable[GroupByKey]=OutputTable[[#This Row],[GroupByKey]]),(OutputTable[GroupByKey]=OutputTable[[#This Row],[GroupByKey]])*OutputTable[RecordedValue]))</f>
        <v>15.677648064400501</v>
      </c>
      <c r="P1217" s="5" cm="1">
        <f t="array" ref="P1217">MAX(IF((OutputTable[GroupByKey]=OutputTable[[#This Row],[GroupByKey]]),(OutputTable[GroupByKey]=OutputTable[[#This Row],[GroupByKey]])*OutputTable[RecordedValue]))</f>
        <v>21.0238710220213</v>
      </c>
    </row>
    <row r="1218" spans="1:16" x14ac:dyDescent="0.25">
      <c r="A1218" t="s">
        <v>68</v>
      </c>
      <c r="B1218" t="s">
        <v>70</v>
      </c>
      <c r="C1218">
        <v>20</v>
      </c>
      <c r="D1218" t="s">
        <v>184</v>
      </c>
      <c r="E1218" t="s">
        <v>139</v>
      </c>
      <c r="F1218" t="s">
        <v>107</v>
      </c>
      <c r="G1218">
        <v>4.4017092808918701</v>
      </c>
      <c r="H1218">
        <v>0</v>
      </c>
      <c r="I121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18" s="5" cm="1">
        <f t="array" ref="J1218">MAX(IF((ProjectInfoTable[ProjectName]=OutputTable[[#This Row],[ProjectName]]),(ProjectInfoTable[ProjectName]=OutputTable[[#This Row],[ProjectName]])*ProjectInfoTable[NumberOfReplications]))</f>
        <v>50</v>
      </c>
      <c r="K1218" s="5" cm="1">
        <f t="array" ref="K1218">IFERROR(AVERAGE(IF((OutputTable[GroupByKey]=OutputTable[[#This Row],[GroupByKey]]),(OutputTable[GroupByKey]=OutputTable[[#This Row],[GroupByKey]])*OutputTable[RecordedValue])),0)</f>
        <v>5.873369725047966</v>
      </c>
      <c r="L1218" s="5" cm="1">
        <f t="array" ref="L1218">IFERROR(_xlfn.STDEV.S(IF((OutputTable[GroupByKey]=OutputTable[[#This Row],[GroupByKey]]),(OutputTable[GroupByKey]=OutputTable[[#This Row],[GroupByKey]])*OutputTable[RecordedValue])),0)</f>
        <v>1.0900756873751687</v>
      </c>
      <c r="M1218" s="5" cm="1">
        <f t="array" ref="M1218">MAX(IF((ProjectInfoTable[ProjectName]=OutputTable[[#This Row],[ProjectName]]),(ProjectInfoTable[ProjectName]=OutputTable[[#This Row],[ProjectName]])*ProjectInfoTable[ConfidenceInterval]))</f>
        <v>0.95</v>
      </c>
      <c r="N1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218" s="5" cm="1">
        <f t="array" ref="O1218">MIN(IF((OutputTable[GroupByKey]=OutputTable[[#This Row],[GroupByKey]]),(OutputTable[GroupByKey]=OutputTable[[#This Row],[GroupByKey]])*OutputTable[RecordedValue]))</f>
        <v>2.9626411254009901</v>
      </c>
      <c r="P1218" s="5" cm="1">
        <f t="array" ref="P1218">MAX(IF((OutputTable[GroupByKey]=OutputTable[[#This Row],[GroupByKey]]),(OutputTable[GroupByKey]=OutputTable[[#This Row],[GroupByKey]])*OutputTable[RecordedValue]))</f>
        <v>8.2927796417684707</v>
      </c>
    </row>
    <row r="1219" spans="1:16" x14ac:dyDescent="0.25">
      <c r="A1219" t="s">
        <v>68</v>
      </c>
      <c r="B1219" t="s">
        <v>70</v>
      </c>
      <c r="C1219">
        <v>20</v>
      </c>
      <c r="D1219" t="s">
        <v>185</v>
      </c>
      <c r="E1219" t="s">
        <v>164</v>
      </c>
      <c r="F1219" t="s">
        <v>107</v>
      </c>
      <c r="G1219">
        <v>141</v>
      </c>
      <c r="H1219">
        <v>0</v>
      </c>
      <c r="I121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19" s="5" cm="1">
        <f t="array" ref="J1219">MAX(IF((ProjectInfoTable[ProjectName]=OutputTable[[#This Row],[ProjectName]]),(ProjectInfoTable[ProjectName]=OutputTable[[#This Row],[ProjectName]])*ProjectInfoTable[NumberOfReplications]))</f>
        <v>50</v>
      </c>
      <c r="K1219" s="5" cm="1">
        <f t="array" ref="K1219">IFERROR(AVERAGE(IF((OutputTable[GroupByKey]=OutputTable[[#This Row],[GroupByKey]]),(OutputTable[GroupByKey]=OutputTable[[#This Row],[GroupByKey]])*OutputTable[RecordedValue])),0)</f>
        <v>138.38</v>
      </c>
      <c r="L1219" s="5" cm="1">
        <f t="array" ref="L1219">IFERROR(_xlfn.STDEV.S(IF((OutputTable[GroupByKey]=OutputTable[[#This Row],[GroupByKey]]),(OutputTable[GroupByKey]=OutputTable[[#This Row],[GroupByKey]])*OutputTable[RecordedValue])),0)</f>
        <v>2.2667967149567629</v>
      </c>
      <c r="M1219" s="5" cm="1">
        <f t="array" ref="M1219">MAX(IF((ProjectInfoTable[ProjectName]=OutputTable[[#This Row],[ProjectName]]),(ProjectInfoTable[ProjectName]=OutputTable[[#This Row],[ProjectName]])*ProjectInfoTable[ConfidenceInterval]))</f>
        <v>0.95</v>
      </c>
      <c r="N1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219" s="5" cm="1">
        <f t="array" ref="O1219">MIN(IF((OutputTable[GroupByKey]=OutputTable[[#This Row],[GroupByKey]]),(OutputTable[GroupByKey]=OutputTable[[#This Row],[GroupByKey]])*OutputTable[RecordedValue]))</f>
        <v>132</v>
      </c>
      <c r="P1219" s="5" cm="1">
        <f t="array" ref="P1219">MAX(IF((OutputTable[GroupByKey]=OutputTable[[#This Row],[GroupByKey]]),(OutputTable[GroupByKey]=OutputTable[[#This Row],[GroupByKey]])*OutputTable[RecordedValue]))</f>
        <v>142</v>
      </c>
    </row>
    <row r="1220" spans="1:16" x14ac:dyDescent="0.25">
      <c r="A1220" t="s">
        <v>68</v>
      </c>
      <c r="B1220" t="s">
        <v>70</v>
      </c>
      <c r="C1220">
        <v>20</v>
      </c>
      <c r="D1220" t="s">
        <v>186</v>
      </c>
      <c r="E1220" t="s">
        <v>166</v>
      </c>
      <c r="F1220" t="s">
        <v>107</v>
      </c>
      <c r="G1220">
        <v>0.81659544662950601</v>
      </c>
      <c r="H1220">
        <v>0</v>
      </c>
      <c r="I122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20" s="5" cm="1">
        <f t="array" ref="J1220">MAX(IF((ProjectInfoTable[ProjectName]=OutputTable[[#This Row],[ProjectName]]),(ProjectInfoTable[ProjectName]=OutputTable[[#This Row],[ProjectName]])*ProjectInfoTable[NumberOfReplications]))</f>
        <v>50</v>
      </c>
      <c r="K1220" s="5" cm="1">
        <f t="array" ref="K1220">IFERROR(AVERAGE(IF((OutputTable[GroupByKey]=OutputTable[[#This Row],[GroupByKey]]),(OutputTable[GroupByKey]=OutputTable[[#This Row],[GroupByKey]])*OutputTable[RecordedValue])),0)</f>
        <v>0.75527626145633475</v>
      </c>
      <c r="L1220" s="5" cm="1">
        <f t="array" ref="L1220">IFERROR(_xlfn.STDEV.S(IF((OutputTable[GroupByKey]=OutputTable[[#This Row],[GroupByKey]]),(OutputTable[GroupByKey]=OutputTable[[#This Row],[GroupByKey]])*OutputTable[RecordedValue])),0)</f>
        <v>4.541982030729913E-2</v>
      </c>
      <c r="M1220" s="5" cm="1">
        <f t="array" ref="M1220">MAX(IF((ProjectInfoTable[ProjectName]=OutputTable[[#This Row],[ProjectName]]),(ProjectInfoTable[ProjectName]=OutputTable[[#This Row],[ProjectName]])*ProjectInfoTable[ConfidenceInterval]))</f>
        <v>0.95</v>
      </c>
      <c r="N1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220" s="5" cm="1">
        <f t="array" ref="O1220">MIN(IF((OutputTable[GroupByKey]=OutputTable[[#This Row],[GroupByKey]]),(OutputTable[GroupByKey]=OutputTable[[#This Row],[GroupByKey]])*OutputTable[RecordedValue]))</f>
        <v>0.65446751492631405</v>
      </c>
      <c r="P1220" s="5" cm="1">
        <f t="array" ref="P1220">MAX(IF((OutputTable[GroupByKey]=OutputTable[[#This Row],[GroupByKey]]),(OutputTable[GroupByKey]=OutputTable[[#This Row],[GroupByKey]])*OutputTable[RecordedValue]))</f>
        <v>0.87655661977495902</v>
      </c>
    </row>
    <row r="1221" spans="1:16" x14ac:dyDescent="0.25">
      <c r="A1221" t="s">
        <v>68</v>
      </c>
      <c r="B1221" t="s">
        <v>70</v>
      </c>
      <c r="C1221">
        <v>20</v>
      </c>
      <c r="D1221" t="s">
        <v>187</v>
      </c>
      <c r="E1221" t="s">
        <v>142</v>
      </c>
      <c r="F1221" t="s">
        <v>107</v>
      </c>
      <c r="G1221">
        <v>0</v>
      </c>
      <c r="H1221">
        <v>0</v>
      </c>
      <c r="I122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21" s="5" cm="1">
        <f t="array" ref="J1221">MAX(IF((ProjectInfoTable[ProjectName]=OutputTable[[#This Row],[ProjectName]]),(ProjectInfoTable[ProjectName]=OutputTable[[#This Row],[ProjectName]])*ProjectInfoTable[NumberOfReplications]))</f>
        <v>50</v>
      </c>
      <c r="K1221" s="5" cm="1">
        <f t="array" ref="K1221">IFERROR(AVERAGE(IF((OutputTable[GroupByKey]=OutputTable[[#This Row],[GroupByKey]]),(OutputTable[GroupByKey]=OutputTable[[#This Row],[GroupByKey]])*OutputTable[RecordedValue])),0)</f>
        <v>0</v>
      </c>
      <c r="L1221" s="5" cm="1">
        <f t="array" ref="L1221">IFERROR(_xlfn.STDEV.S(IF((OutputTable[GroupByKey]=OutputTable[[#This Row],[GroupByKey]]),(OutputTable[GroupByKey]=OutputTable[[#This Row],[GroupByKey]])*OutputTable[RecordedValue])),0)</f>
        <v>0</v>
      </c>
      <c r="M1221" s="5" cm="1">
        <f t="array" ref="M1221">MAX(IF((ProjectInfoTable[ProjectName]=OutputTable[[#This Row],[ProjectName]]),(ProjectInfoTable[ProjectName]=OutputTable[[#This Row],[ProjectName]])*ProjectInfoTable[ConfidenceInterval]))</f>
        <v>0.95</v>
      </c>
      <c r="N1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1" s="5" cm="1">
        <f t="array" ref="O1221">MIN(IF((OutputTable[GroupByKey]=OutputTable[[#This Row],[GroupByKey]]),(OutputTable[GroupByKey]=OutputTable[[#This Row],[GroupByKey]])*OutputTable[RecordedValue]))</f>
        <v>0</v>
      </c>
      <c r="P1221" s="5" cm="1">
        <f t="array" ref="P1221">MAX(IF((OutputTable[GroupByKey]=OutputTable[[#This Row],[GroupByKey]]),(OutputTable[GroupByKey]=OutputTable[[#This Row],[GroupByKey]])*OutputTable[RecordedValue]))</f>
        <v>0</v>
      </c>
    </row>
    <row r="1222" spans="1:16" x14ac:dyDescent="0.25">
      <c r="A1222" t="s">
        <v>68</v>
      </c>
      <c r="B1222" t="s">
        <v>70</v>
      </c>
      <c r="C1222">
        <v>21</v>
      </c>
      <c r="D1222" t="s">
        <v>112</v>
      </c>
      <c r="E1222" t="s">
        <v>113</v>
      </c>
      <c r="F1222" t="s">
        <v>73</v>
      </c>
      <c r="G1222">
        <v>1.1138480895834</v>
      </c>
      <c r="H1222">
        <v>0</v>
      </c>
      <c r="I122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22" s="5" cm="1">
        <f t="array" ref="J1222">MAX(IF((ProjectInfoTable[ProjectName]=OutputTable[[#This Row],[ProjectName]]),(ProjectInfoTable[ProjectName]=OutputTable[[#This Row],[ProjectName]])*ProjectInfoTable[NumberOfReplications]))</f>
        <v>50</v>
      </c>
      <c r="K1222" s="5" cm="1">
        <f t="array" ref="K1222">IFERROR(AVERAGE(IF((OutputTable[GroupByKey]=OutputTable[[#This Row],[GroupByKey]]),(OutputTable[GroupByKey]=OutputTable[[#This Row],[GroupByKey]])*OutputTable[RecordedValue])),0)</f>
        <v>0.86163700693939471</v>
      </c>
      <c r="L1222" s="5" cm="1">
        <f t="array" ref="L1222">IFERROR(_xlfn.STDEV.S(IF((OutputTable[GroupByKey]=OutputTable[[#This Row],[GroupByKey]]),(OutputTable[GroupByKey]=OutputTable[[#This Row],[GroupByKey]])*OutputTable[RecordedValue])),0)</f>
        <v>0.40403851079129915</v>
      </c>
      <c r="M1222" s="5" cm="1">
        <f t="array" ref="M1222">MAX(IF((ProjectInfoTable[ProjectName]=OutputTable[[#This Row],[ProjectName]]),(ProjectInfoTable[ProjectName]=OutputTable[[#This Row],[ProjectName]])*ProjectInfoTable[ConfidenceInterval]))</f>
        <v>0.95</v>
      </c>
      <c r="N1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222" s="5" cm="1">
        <f t="array" ref="O1222">MIN(IF((OutputTable[GroupByKey]=OutputTable[[#This Row],[GroupByKey]]),(OutputTable[GroupByKey]=OutputTable[[#This Row],[GroupByKey]])*OutputTable[RecordedValue]))</f>
        <v>0.14398486806875099</v>
      </c>
      <c r="P1222" s="5" cm="1">
        <f t="array" ref="P1222">MAX(IF((OutputTable[GroupByKey]=OutputTable[[#This Row],[GroupByKey]]),(OutputTable[GroupByKey]=OutputTable[[#This Row],[GroupByKey]])*OutputTable[RecordedValue]))</f>
        <v>2.0851264921370101</v>
      </c>
    </row>
    <row r="1223" spans="1:16" x14ac:dyDescent="0.25">
      <c r="A1223" t="s">
        <v>68</v>
      </c>
      <c r="B1223" t="s">
        <v>70</v>
      </c>
      <c r="C1223">
        <v>21</v>
      </c>
      <c r="D1223" t="s">
        <v>114</v>
      </c>
      <c r="E1223" t="s">
        <v>115</v>
      </c>
      <c r="F1223" t="s">
        <v>73</v>
      </c>
      <c r="G1223">
        <v>66.830885375003803</v>
      </c>
      <c r="H1223">
        <v>0</v>
      </c>
      <c r="I122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23" s="5" cm="1">
        <f t="array" ref="J1223">MAX(IF((ProjectInfoTable[ProjectName]=OutputTable[[#This Row],[ProjectName]]),(ProjectInfoTable[ProjectName]=OutputTable[[#This Row],[ProjectName]])*ProjectInfoTable[NumberOfReplications]))</f>
        <v>50</v>
      </c>
      <c r="K1223" s="5" cm="1">
        <f t="array" ref="K1223">IFERROR(AVERAGE(IF((OutputTable[GroupByKey]=OutputTable[[#This Row],[GroupByKey]]),(OutputTable[GroupByKey]=OutputTable[[#This Row],[GroupByKey]])*OutputTable[RecordedValue])),0)</f>
        <v>51.698220416363682</v>
      </c>
      <c r="L1223" s="5" cm="1">
        <f t="array" ref="L1223">IFERROR(_xlfn.STDEV.S(IF((OutputTable[GroupByKey]=OutputTable[[#This Row],[GroupByKey]]),(OutputTable[GroupByKey]=OutputTable[[#This Row],[GroupByKey]])*OutputTable[RecordedValue])),0)</f>
        <v>24.242310647477964</v>
      </c>
      <c r="M1223" s="5" cm="1">
        <f t="array" ref="M1223">MAX(IF((ProjectInfoTable[ProjectName]=OutputTable[[#This Row],[ProjectName]]),(ProjectInfoTable[ProjectName]=OutputTable[[#This Row],[ProjectName]])*ProjectInfoTable[ConfidenceInterval]))</f>
        <v>0.95</v>
      </c>
      <c r="N1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223" s="5" cm="1">
        <f t="array" ref="O1223">MIN(IF((OutputTable[GroupByKey]=OutputTable[[#This Row],[GroupByKey]]),(OutputTable[GroupByKey]=OutputTable[[#This Row],[GroupByKey]])*OutputTable[RecordedValue]))</f>
        <v>8.63909208412508</v>
      </c>
      <c r="P1223" s="5" cm="1">
        <f t="array" ref="P1223">MAX(IF((OutputTable[GroupByKey]=OutputTable[[#This Row],[GroupByKey]]),(OutputTable[GroupByKey]=OutputTable[[#This Row],[GroupByKey]])*OutputTable[RecordedValue]))</f>
        <v>125.107589528221</v>
      </c>
    </row>
    <row r="1224" spans="1:16" x14ac:dyDescent="0.25">
      <c r="A1224" t="s">
        <v>68</v>
      </c>
      <c r="B1224" t="s">
        <v>70</v>
      </c>
      <c r="C1224">
        <v>21</v>
      </c>
      <c r="D1224" t="s">
        <v>116</v>
      </c>
      <c r="E1224" t="s">
        <v>117</v>
      </c>
      <c r="F1224" t="s">
        <v>73</v>
      </c>
      <c r="G1224">
        <v>0</v>
      </c>
      <c r="H1224">
        <v>0</v>
      </c>
      <c r="I122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24" s="5" cm="1">
        <f t="array" ref="J1224">MAX(IF((ProjectInfoTable[ProjectName]=OutputTable[[#This Row],[ProjectName]]),(ProjectInfoTable[ProjectName]=OutputTable[[#This Row],[ProjectName]])*ProjectInfoTable[NumberOfReplications]))</f>
        <v>50</v>
      </c>
      <c r="K1224" s="5" cm="1">
        <f t="array" ref="K1224">IFERROR(AVERAGE(IF((OutputTable[GroupByKey]=OutputTable[[#This Row],[GroupByKey]]),(OutputTable[GroupByKey]=OutputTable[[#This Row],[GroupByKey]])*OutputTable[RecordedValue])),0)</f>
        <v>0</v>
      </c>
      <c r="L1224" s="5" cm="1">
        <f t="array" ref="L1224">IFERROR(_xlfn.STDEV.S(IF((OutputTable[GroupByKey]=OutputTable[[#This Row],[GroupByKey]]),(OutputTable[GroupByKey]=OutputTable[[#This Row],[GroupByKey]])*OutputTable[RecordedValue])),0)</f>
        <v>0</v>
      </c>
      <c r="M1224" s="5" cm="1">
        <f t="array" ref="M1224">MAX(IF((ProjectInfoTable[ProjectName]=OutputTable[[#This Row],[ProjectName]]),(ProjectInfoTable[ProjectName]=OutputTable[[#This Row],[ProjectName]])*ProjectInfoTable[ConfidenceInterval]))</f>
        <v>0.95</v>
      </c>
      <c r="N1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4" s="5" cm="1">
        <f t="array" ref="O1224">MIN(IF((OutputTable[GroupByKey]=OutputTable[[#This Row],[GroupByKey]]),(OutputTable[GroupByKey]=OutputTable[[#This Row],[GroupByKey]])*OutputTable[RecordedValue]))</f>
        <v>0</v>
      </c>
      <c r="P1224" s="5" cm="1">
        <f t="array" ref="P1224">MAX(IF((OutputTable[GroupByKey]=OutputTable[[#This Row],[GroupByKey]]),(OutputTable[GroupByKey]=OutputTable[[#This Row],[GroupByKey]])*OutputTable[RecordedValue]))</f>
        <v>0</v>
      </c>
    </row>
    <row r="1225" spans="1:16" x14ac:dyDescent="0.25">
      <c r="A1225" t="s">
        <v>68</v>
      </c>
      <c r="B1225" t="s">
        <v>70</v>
      </c>
      <c r="C1225">
        <v>21</v>
      </c>
      <c r="D1225" t="s">
        <v>118</v>
      </c>
      <c r="E1225" t="s">
        <v>119</v>
      </c>
      <c r="F1225" t="s">
        <v>73</v>
      </c>
      <c r="G1225">
        <v>2.6718310372845102</v>
      </c>
      <c r="H1225">
        <v>0</v>
      </c>
      <c r="I122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25" s="5" cm="1">
        <f t="array" ref="J1225">MAX(IF((ProjectInfoTable[ProjectName]=OutputTable[[#This Row],[ProjectName]]),(ProjectInfoTable[ProjectName]=OutputTable[[#This Row],[ProjectName]])*ProjectInfoTable[NumberOfReplications]))</f>
        <v>50</v>
      </c>
      <c r="K1225" s="5" cm="1">
        <f t="array" ref="K1225">IFERROR(AVERAGE(IF((OutputTable[GroupByKey]=OutputTable[[#This Row],[GroupByKey]]),(OutputTable[GroupByKey]=OutputTable[[#This Row],[GroupByKey]])*OutputTable[RecordedValue])),0)</f>
        <v>13.164009358024151</v>
      </c>
      <c r="L1225" s="5" cm="1">
        <f t="array" ref="L1225">IFERROR(_xlfn.STDEV.S(IF((OutputTable[GroupByKey]=OutputTable[[#This Row],[GroupByKey]]),(OutputTable[GroupByKey]=OutputTable[[#This Row],[GroupByKey]])*OutputTable[RecordedValue])),0)</f>
        <v>23.71645868098383</v>
      </c>
      <c r="M1225" s="5" cm="1">
        <f t="array" ref="M1225">MAX(IF((ProjectInfoTable[ProjectName]=OutputTable[[#This Row],[ProjectName]]),(ProjectInfoTable[ProjectName]=OutputTable[[#This Row],[ProjectName]])*ProjectInfoTable[ConfidenceInterval]))</f>
        <v>0.95</v>
      </c>
      <c r="N1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225" s="5" cm="1">
        <f t="array" ref="O1225">MIN(IF((OutputTable[GroupByKey]=OutputTable[[#This Row],[GroupByKey]]),(OutputTable[GroupByKey]=OutputTable[[#This Row],[GroupByKey]])*OutputTable[RecordedValue]))</f>
        <v>0</v>
      </c>
      <c r="P1225" s="5" cm="1">
        <f t="array" ref="P1225">MAX(IF((OutputTable[GroupByKey]=OutputTable[[#This Row],[GroupByKey]]),(OutputTable[GroupByKey]=OutputTable[[#This Row],[GroupByKey]])*OutputTable[RecordedValue]))</f>
        <v>143.511038213799</v>
      </c>
    </row>
    <row r="1226" spans="1:16" x14ac:dyDescent="0.25">
      <c r="A1226" t="s">
        <v>68</v>
      </c>
      <c r="B1226" t="s">
        <v>70</v>
      </c>
      <c r="C1226">
        <v>21</v>
      </c>
      <c r="D1226" t="s">
        <v>120</v>
      </c>
      <c r="E1226" t="s">
        <v>121</v>
      </c>
      <c r="F1226" t="s">
        <v>73</v>
      </c>
      <c r="G1226">
        <v>10</v>
      </c>
      <c r="H1226">
        <v>0</v>
      </c>
      <c r="I122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26" s="5" cm="1">
        <f t="array" ref="J1226">MAX(IF((ProjectInfoTable[ProjectName]=OutputTable[[#This Row],[ProjectName]]),(ProjectInfoTable[ProjectName]=OutputTable[[#This Row],[ProjectName]])*ProjectInfoTable[NumberOfReplications]))</f>
        <v>50</v>
      </c>
      <c r="K1226" s="5" cm="1">
        <f t="array" ref="K1226">IFERROR(AVERAGE(IF((OutputTable[GroupByKey]=OutputTable[[#This Row],[GroupByKey]]),(OutputTable[GroupByKey]=OutputTable[[#This Row],[GroupByKey]])*OutputTable[RecordedValue])),0)</f>
        <v>9.74</v>
      </c>
      <c r="L1226" s="5" cm="1">
        <f t="array" ref="L1226">IFERROR(_xlfn.STDEV.S(IF((OutputTable[GroupByKey]=OutputTable[[#This Row],[GroupByKey]]),(OutputTable[GroupByKey]=OutputTable[[#This Row],[GroupByKey]])*OutputTable[RecordedValue])),0)</f>
        <v>3.3430402880233041</v>
      </c>
      <c r="M1226" s="5" cm="1">
        <f t="array" ref="M1226">MAX(IF((ProjectInfoTable[ProjectName]=OutputTable[[#This Row],[ProjectName]]),(ProjectInfoTable[ProjectName]=OutputTable[[#This Row],[ProjectName]])*ProjectInfoTable[ConfidenceInterval]))</f>
        <v>0.95</v>
      </c>
      <c r="N1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226" s="5" cm="1">
        <f t="array" ref="O1226">MIN(IF((OutputTable[GroupByKey]=OutputTable[[#This Row],[GroupByKey]]),(OutputTable[GroupByKey]=OutputTable[[#This Row],[GroupByKey]])*OutputTable[RecordedValue]))</f>
        <v>4</v>
      </c>
      <c r="P1226" s="5" cm="1">
        <f t="array" ref="P1226">MAX(IF((OutputTable[GroupByKey]=OutputTable[[#This Row],[GroupByKey]]),(OutputTable[GroupByKey]=OutputTable[[#This Row],[GroupByKey]])*OutputTable[RecordedValue]))</f>
        <v>18</v>
      </c>
    </row>
    <row r="1227" spans="1:16" x14ac:dyDescent="0.25">
      <c r="A1227" t="s">
        <v>68</v>
      </c>
      <c r="B1227" t="s">
        <v>70</v>
      </c>
      <c r="C1227">
        <v>21</v>
      </c>
      <c r="D1227" t="s">
        <v>122</v>
      </c>
      <c r="E1227" t="s">
        <v>123</v>
      </c>
      <c r="F1227" t="s">
        <v>73</v>
      </c>
      <c r="G1227">
        <v>10</v>
      </c>
      <c r="H1227">
        <v>0</v>
      </c>
      <c r="I122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27" s="5" cm="1">
        <f t="array" ref="J1227">MAX(IF((ProjectInfoTable[ProjectName]=OutputTable[[#This Row],[ProjectName]]),(ProjectInfoTable[ProjectName]=OutputTable[[#This Row],[ProjectName]])*ProjectInfoTable[NumberOfReplications]))</f>
        <v>50</v>
      </c>
      <c r="K1227" s="5" cm="1">
        <f t="array" ref="K1227">IFERROR(AVERAGE(IF((OutputTable[GroupByKey]=OutputTable[[#This Row],[GroupByKey]]),(OutputTable[GroupByKey]=OutputTable[[#This Row],[GroupByKey]])*OutputTable[RecordedValue])),0)</f>
        <v>9.6199999999999992</v>
      </c>
      <c r="L1227" s="5" cm="1">
        <f t="array" ref="L1227">IFERROR(_xlfn.STDEV.S(IF((OutputTable[GroupByKey]=OutputTable[[#This Row],[GroupByKey]]),(OutputTable[GroupByKey]=OutputTable[[#This Row],[GroupByKey]])*OutputTable[RecordedValue])),0)</f>
        <v>3.3557139816335075</v>
      </c>
      <c r="M1227" s="5" cm="1">
        <f t="array" ref="M1227">MAX(IF((ProjectInfoTable[ProjectName]=OutputTable[[#This Row],[ProjectName]]),(ProjectInfoTable[ProjectName]=OutputTable[[#This Row],[ProjectName]])*ProjectInfoTable[ConfidenceInterval]))</f>
        <v>0.95</v>
      </c>
      <c r="N1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227" s="5" cm="1">
        <f t="array" ref="O1227">MIN(IF((OutputTable[GroupByKey]=OutputTable[[#This Row],[GroupByKey]]),(OutputTable[GroupByKey]=OutputTable[[#This Row],[GroupByKey]])*OutputTable[RecordedValue]))</f>
        <v>4</v>
      </c>
      <c r="P1227" s="5" cm="1">
        <f t="array" ref="P1227">MAX(IF((OutputTable[GroupByKey]=OutputTable[[#This Row],[GroupByKey]]),(OutputTable[GroupByKey]=OutputTable[[#This Row],[GroupByKey]])*OutputTable[RecordedValue]))</f>
        <v>18</v>
      </c>
    </row>
    <row r="1228" spans="1:16" x14ac:dyDescent="0.25">
      <c r="A1228" t="s">
        <v>68</v>
      </c>
      <c r="B1228" t="s">
        <v>70</v>
      </c>
      <c r="C1228">
        <v>21</v>
      </c>
      <c r="D1228" t="s">
        <v>124</v>
      </c>
      <c r="E1228" t="s">
        <v>125</v>
      </c>
      <c r="F1228" t="s">
        <v>73</v>
      </c>
      <c r="G1228">
        <v>1.1138480895834</v>
      </c>
      <c r="H1228">
        <v>0</v>
      </c>
      <c r="I122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28" s="5" cm="1">
        <f t="array" ref="J1228">MAX(IF((ProjectInfoTable[ProjectName]=OutputTable[[#This Row],[ProjectName]]),(ProjectInfoTable[ProjectName]=OutputTable[[#This Row],[ProjectName]])*ProjectInfoTable[NumberOfReplications]))</f>
        <v>50</v>
      </c>
      <c r="K1228" s="5" cm="1">
        <f t="array" ref="K1228">IFERROR(AVERAGE(IF((OutputTable[GroupByKey]=OutputTable[[#This Row],[GroupByKey]]),(OutputTable[GroupByKey]=OutputTable[[#This Row],[GroupByKey]])*OutputTable[RecordedValue])),0)</f>
        <v>0.86163700693939471</v>
      </c>
      <c r="L1228" s="5" cm="1">
        <f t="array" ref="L1228">IFERROR(_xlfn.STDEV.S(IF((OutputTable[GroupByKey]=OutputTable[[#This Row],[GroupByKey]]),(OutputTable[GroupByKey]=OutputTable[[#This Row],[GroupByKey]])*OutputTable[RecordedValue])),0)</f>
        <v>0.40403851079129915</v>
      </c>
      <c r="M1228" s="5" cm="1">
        <f t="array" ref="M1228">MAX(IF((ProjectInfoTable[ProjectName]=OutputTable[[#This Row],[ProjectName]]),(ProjectInfoTable[ProjectName]=OutputTable[[#This Row],[ProjectName]])*ProjectInfoTable[ConfidenceInterval]))</f>
        <v>0.95</v>
      </c>
      <c r="N1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228" s="5" cm="1">
        <f t="array" ref="O1228">MIN(IF((OutputTable[GroupByKey]=OutputTable[[#This Row],[GroupByKey]]),(OutputTable[GroupByKey]=OutputTable[[#This Row],[GroupByKey]])*OutputTable[RecordedValue]))</f>
        <v>0.14398486806875099</v>
      </c>
      <c r="P1228" s="5" cm="1">
        <f t="array" ref="P1228">MAX(IF((OutputTable[GroupByKey]=OutputTable[[#This Row],[GroupByKey]]),(OutputTable[GroupByKey]=OutputTable[[#This Row],[GroupByKey]])*OutputTable[RecordedValue]))</f>
        <v>2.0851264921370101</v>
      </c>
    </row>
    <row r="1229" spans="1:16" x14ac:dyDescent="0.25">
      <c r="A1229" t="s">
        <v>68</v>
      </c>
      <c r="B1229" t="s">
        <v>70</v>
      </c>
      <c r="C1229">
        <v>21</v>
      </c>
      <c r="D1229" t="s">
        <v>126</v>
      </c>
      <c r="E1229" t="s">
        <v>127</v>
      </c>
      <c r="F1229" t="s">
        <v>73</v>
      </c>
      <c r="G1229">
        <v>69.502716412288294</v>
      </c>
      <c r="H1229">
        <v>0</v>
      </c>
      <c r="I122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29" s="5" cm="1">
        <f t="array" ref="J1229">MAX(IF((ProjectInfoTable[ProjectName]=OutputTable[[#This Row],[ProjectName]]),(ProjectInfoTable[ProjectName]=OutputTable[[#This Row],[ProjectName]])*ProjectInfoTable[NumberOfReplications]))</f>
        <v>50</v>
      </c>
      <c r="K1229" s="5" cm="1">
        <f t="array" ref="K1229">IFERROR(AVERAGE(IF((OutputTable[GroupByKey]=OutputTable[[#This Row],[GroupByKey]]),(OutputTable[GroupByKey]=OutputTable[[#This Row],[GroupByKey]])*OutputTable[RecordedValue])),0)</f>
        <v>64.862229774387828</v>
      </c>
      <c r="L1229" s="5" cm="1">
        <f t="array" ref="L1229">IFERROR(_xlfn.STDEV.S(IF((OutputTable[GroupByKey]=OutputTable[[#This Row],[GroupByKey]]),(OutputTable[GroupByKey]=OutputTable[[#This Row],[GroupByKey]])*OutputTable[RecordedValue])),0)</f>
        <v>42.021678663543447</v>
      </c>
      <c r="M1229" s="5" cm="1">
        <f t="array" ref="M1229">MAX(IF((ProjectInfoTable[ProjectName]=OutputTable[[#This Row],[ProjectName]]),(ProjectInfoTable[ProjectName]=OutputTable[[#This Row],[ProjectName]])*ProjectInfoTable[ConfidenceInterval]))</f>
        <v>0.95</v>
      </c>
      <c r="N1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229" s="5" cm="1">
        <f t="array" ref="O1229">MIN(IF((OutputTable[GroupByKey]=OutputTable[[#This Row],[GroupByKey]]),(OutputTable[GroupByKey]=OutputTable[[#This Row],[GroupByKey]])*OutputTable[RecordedValue]))</f>
        <v>12.5350884709043</v>
      </c>
      <c r="P1229" s="5" cm="1">
        <f t="array" ref="P1229">MAX(IF((OutputTable[GroupByKey]=OutputTable[[#This Row],[GroupByKey]]),(OutputTable[GroupByKey]=OutputTable[[#This Row],[GroupByKey]])*OutputTable[RecordedValue]))</f>
        <v>268.61862774202001</v>
      </c>
    </row>
    <row r="1230" spans="1:16" x14ac:dyDescent="0.25">
      <c r="A1230" t="s">
        <v>68</v>
      </c>
      <c r="B1230" t="s">
        <v>70</v>
      </c>
      <c r="C1230">
        <v>21</v>
      </c>
      <c r="D1230" t="s">
        <v>128</v>
      </c>
      <c r="E1230" t="s">
        <v>86</v>
      </c>
      <c r="F1230" t="s">
        <v>129</v>
      </c>
      <c r="G1230">
        <v>0</v>
      </c>
      <c r="H1230">
        <v>0</v>
      </c>
      <c r="I123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30" s="5" cm="1">
        <f t="array" ref="J1230">MAX(IF((ProjectInfoTable[ProjectName]=OutputTable[[#This Row],[ProjectName]]),(ProjectInfoTable[ProjectName]=OutputTable[[#This Row],[ProjectName]])*ProjectInfoTable[NumberOfReplications]))</f>
        <v>50</v>
      </c>
      <c r="K1230" s="5" cm="1">
        <f t="array" ref="K1230">IFERROR(AVERAGE(IF((OutputTable[GroupByKey]=OutputTable[[#This Row],[GroupByKey]]),(OutputTable[GroupByKey]=OutputTable[[#This Row],[GroupByKey]])*OutputTable[RecordedValue])),0)</f>
        <v>0</v>
      </c>
      <c r="L1230" s="5" cm="1">
        <f t="array" ref="L1230">IFERROR(_xlfn.STDEV.S(IF((OutputTable[GroupByKey]=OutputTable[[#This Row],[GroupByKey]]),(OutputTable[GroupByKey]=OutputTable[[#This Row],[GroupByKey]])*OutputTable[RecordedValue])),0)</f>
        <v>0</v>
      </c>
      <c r="M1230" s="5" cm="1">
        <f t="array" ref="M1230">MAX(IF((ProjectInfoTable[ProjectName]=OutputTable[[#This Row],[ProjectName]]),(ProjectInfoTable[ProjectName]=OutputTable[[#This Row],[ProjectName]])*ProjectInfoTable[ConfidenceInterval]))</f>
        <v>0.95</v>
      </c>
      <c r="N1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0" s="5" cm="1">
        <f t="array" ref="O1230">MIN(IF((OutputTable[GroupByKey]=OutputTable[[#This Row],[GroupByKey]]),(OutputTable[GroupByKey]=OutputTable[[#This Row],[GroupByKey]])*OutputTable[RecordedValue]))</f>
        <v>0</v>
      </c>
      <c r="P1230" s="5" cm="1">
        <f t="array" ref="P1230">MAX(IF((OutputTable[GroupByKey]=OutputTable[[#This Row],[GroupByKey]]),(OutputTable[GroupByKey]=OutputTable[[#This Row],[GroupByKey]])*OutputTable[RecordedValue]))</f>
        <v>0</v>
      </c>
    </row>
    <row r="1231" spans="1:16" x14ac:dyDescent="0.25">
      <c r="A1231" t="s">
        <v>68</v>
      </c>
      <c r="B1231" t="s">
        <v>70</v>
      </c>
      <c r="C1231">
        <v>21</v>
      </c>
      <c r="D1231" t="s">
        <v>130</v>
      </c>
      <c r="E1231" t="s">
        <v>89</v>
      </c>
      <c r="F1231" t="s">
        <v>129</v>
      </c>
      <c r="G1231">
        <v>0</v>
      </c>
      <c r="H1231">
        <v>0</v>
      </c>
      <c r="I123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31" s="5" cm="1">
        <f t="array" ref="J1231">MAX(IF((ProjectInfoTable[ProjectName]=OutputTable[[#This Row],[ProjectName]]),(ProjectInfoTable[ProjectName]=OutputTable[[#This Row],[ProjectName]])*ProjectInfoTable[NumberOfReplications]))</f>
        <v>50</v>
      </c>
      <c r="K1231" s="5" cm="1">
        <f t="array" ref="K1231">IFERROR(AVERAGE(IF((OutputTable[GroupByKey]=OutputTable[[#This Row],[GroupByKey]]),(OutputTable[GroupByKey]=OutputTable[[#This Row],[GroupByKey]])*OutputTable[RecordedValue])),0)</f>
        <v>0</v>
      </c>
      <c r="L1231" s="5" cm="1">
        <f t="array" ref="L1231">IFERROR(_xlfn.STDEV.S(IF((OutputTable[GroupByKey]=OutputTable[[#This Row],[GroupByKey]]),(OutputTable[GroupByKey]=OutputTable[[#This Row],[GroupByKey]])*OutputTable[RecordedValue])),0)</f>
        <v>0</v>
      </c>
      <c r="M1231" s="5" cm="1">
        <f t="array" ref="M1231">MAX(IF((ProjectInfoTable[ProjectName]=OutputTable[[#This Row],[ProjectName]]),(ProjectInfoTable[ProjectName]=OutputTable[[#This Row],[ProjectName]])*ProjectInfoTable[ConfidenceInterval]))</f>
        <v>0.95</v>
      </c>
      <c r="N1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1" s="5" cm="1">
        <f t="array" ref="O1231">MIN(IF((OutputTable[GroupByKey]=OutputTable[[#This Row],[GroupByKey]]),(OutputTable[GroupByKey]=OutputTable[[#This Row],[GroupByKey]])*OutputTable[RecordedValue]))</f>
        <v>0</v>
      </c>
      <c r="P1231" s="5" cm="1">
        <f t="array" ref="P1231">MAX(IF((OutputTable[GroupByKey]=OutputTable[[#This Row],[GroupByKey]]),(OutputTable[GroupByKey]=OutputTable[[#This Row],[GroupByKey]])*OutputTable[RecordedValue]))</f>
        <v>0</v>
      </c>
    </row>
    <row r="1232" spans="1:16" x14ac:dyDescent="0.25">
      <c r="A1232" t="s">
        <v>68</v>
      </c>
      <c r="B1232" t="s">
        <v>70</v>
      </c>
      <c r="C1232">
        <v>21</v>
      </c>
      <c r="D1232" t="s">
        <v>131</v>
      </c>
      <c r="E1232" t="s">
        <v>91</v>
      </c>
      <c r="F1232" t="s">
        <v>129</v>
      </c>
      <c r="G1232">
        <v>47.491071314209897</v>
      </c>
      <c r="H1232">
        <v>0</v>
      </c>
      <c r="I123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32" s="5" cm="1">
        <f t="array" ref="J1232">MAX(IF((ProjectInfoTable[ProjectName]=OutputTable[[#This Row],[ProjectName]]),(ProjectInfoTable[ProjectName]=OutputTable[[#This Row],[ProjectName]])*ProjectInfoTable[NumberOfReplications]))</f>
        <v>50</v>
      </c>
      <c r="K1232" s="5" cm="1">
        <f t="array" ref="K1232">IFERROR(AVERAGE(IF((OutputTable[GroupByKey]=OutputTable[[#This Row],[GroupByKey]]),(OutputTable[GroupByKey]=OutputTable[[#This Row],[GroupByKey]])*OutputTable[RecordedValue])),0)</f>
        <v>47.555766264651346</v>
      </c>
      <c r="L1232" s="5" cm="1">
        <f t="array" ref="L1232">IFERROR(_xlfn.STDEV.S(IF((OutputTable[GroupByKey]=OutputTable[[#This Row],[GroupByKey]]),(OutputTable[GroupByKey]=OutputTable[[#This Row],[GroupByKey]])*OutputTable[RecordedValue])),0)</f>
        <v>2.7283894207102275</v>
      </c>
      <c r="M1232" s="5" cm="1">
        <f t="array" ref="M1232">MAX(IF((ProjectInfoTable[ProjectName]=OutputTable[[#This Row],[ProjectName]]),(ProjectInfoTable[ProjectName]=OutputTable[[#This Row],[ProjectName]])*ProjectInfoTable[ConfidenceInterval]))</f>
        <v>0.95</v>
      </c>
      <c r="N1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232" s="5" cm="1">
        <f t="array" ref="O1232">MIN(IF((OutputTable[GroupByKey]=OutputTable[[#This Row],[GroupByKey]]),(OutputTable[GroupByKey]=OutputTable[[#This Row],[GroupByKey]])*OutputTable[RecordedValue]))</f>
        <v>42.116143251013803</v>
      </c>
      <c r="P1232" s="5" cm="1">
        <f t="array" ref="P1232">MAX(IF((OutputTable[GroupByKey]=OutputTable[[#This Row],[GroupByKey]]),(OutputTable[GroupByKey]=OutputTable[[#This Row],[GroupByKey]])*OutputTable[RecordedValue]))</f>
        <v>55.7665547747551</v>
      </c>
    </row>
    <row r="1233" spans="1:16" x14ac:dyDescent="0.25">
      <c r="A1233" t="s">
        <v>68</v>
      </c>
      <c r="B1233" t="s">
        <v>70</v>
      </c>
      <c r="C1233">
        <v>21</v>
      </c>
      <c r="D1233" t="s">
        <v>132</v>
      </c>
      <c r="E1233" t="s">
        <v>133</v>
      </c>
      <c r="F1233" t="s">
        <v>129</v>
      </c>
      <c r="G1233">
        <v>0</v>
      </c>
      <c r="H1233">
        <v>0</v>
      </c>
      <c r="I123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33" s="5" cm="1">
        <f t="array" ref="J1233">MAX(IF((ProjectInfoTable[ProjectName]=OutputTable[[#This Row],[ProjectName]]),(ProjectInfoTable[ProjectName]=OutputTable[[#This Row],[ProjectName]])*ProjectInfoTable[NumberOfReplications]))</f>
        <v>50</v>
      </c>
      <c r="K1233" s="5" cm="1">
        <f t="array" ref="K1233">IFERROR(AVERAGE(IF((OutputTable[GroupByKey]=OutputTable[[#This Row],[GroupByKey]]),(OutputTable[GroupByKey]=OutputTable[[#This Row],[GroupByKey]])*OutputTable[RecordedValue])),0)</f>
        <v>0</v>
      </c>
      <c r="L1233" s="5" cm="1">
        <f t="array" ref="L1233">IFERROR(_xlfn.STDEV.S(IF((OutputTable[GroupByKey]=OutputTable[[#This Row],[GroupByKey]]),(OutputTable[GroupByKey]=OutputTable[[#This Row],[GroupByKey]])*OutputTable[RecordedValue])),0)</f>
        <v>0</v>
      </c>
      <c r="M1233" s="5" cm="1">
        <f t="array" ref="M1233">MAX(IF((ProjectInfoTable[ProjectName]=OutputTable[[#This Row],[ProjectName]]),(ProjectInfoTable[ProjectName]=OutputTable[[#This Row],[ProjectName]])*ProjectInfoTable[ConfidenceInterval]))</f>
        <v>0.95</v>
      </c>
      <c r="N1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3" s="5" cm="1">
        <f t="array" ref="O1233">MIN(IF((OutputTable[GroupByKey]=OutputTable[[#This Row],[GroupByKey]]),(OutputTable[GroupByKey]=OutputTable[[#This Row],[GroupByKey]])*OutputTable[RecordedValue]))</f>
        <v>0</v>
      </c>
      <c r="P1233" s="5" cm="1">
        <f t="array" ref="P1233">MAX(IF((OutputTable[GroupByKey]=OutputTable[[#This Row],[GroupByKey]]),(OutputTable[GroupByKey]=OutputTable[[#This Row],[GroupByKey]])*OutputTable[RecordedValue]))</f>
        <v>0</v>
      </c>
    </row>
    <row r="1234" spans="1:16" x14ac:dyDescent="0.25">
      <c r="A1234" t="s">
        <v>68</v>
      </c>
      <c r="B1234" t="s">
        <v>70</v>
      </c>
      <c r="C1234">
        <v>21</v>
      </c>
      <c r="D1234" t="s">
        <v>134</v>
      </c>
      <c r="E1234" t="s">
        <v>95</v>
      </c>
      <c r="F1234" t="s">
        <v>129</v>
      </c>
      <c r="G1234">
        <v>47.491071314209897</v>
      </c>
      <c r="H1234">
        <v>0</v>
      </c>
      <c r="I123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34" s="5" cm="1">
        <f t="array" ref="J1234">MAX(IF((ProjectInfoTable[ProjectName]=OutputTable[[#This Row],[ProjectName]]),(ProjectInfoTable[ProjectName]=OutputTable[[#This Row],[ProjectName]])*ProjectInfoTable[NumberOfReplications]))</f>
        <v>50</v>
      </c>
      <c r="K1234" s="5" cm="1">
        <f t="array" ref="K1234">IFERROR(AVERAGE(IF((OutputTable[GroupByKey]=OutputTable[[#This Row],[GroupByKey]]),(OutputTable[GroupByKey]=OutputTable[[#This Row],[GroupByKey]])*OutputTable[RecordedValue])),0)</f>
        <v>47.555766264651346</v>
      </c>
      <c r="L1234" s="5" cm="1">
        <f t="array" ref="L1234">IFERROR(_xlfn.STDEV.S(IF((OutputTable[GroupByKey]=OutputTable[[#This Row],[GroupByKey]]),(OutputTable[GroupByKey]=OutputTable[[#This Row],[GroupByKey]])*OutputTable[RecordedValue])),0)</f>
        <v>2.7283894207102275</v>
      </c>
      <c r="M1234" s="5" cm="1">
        <f t="array" ref="M1234">MAX(IF((ProjectInfoTable[ProjectName]=OutputTable[[#This Row],[ProjectName]]),(ProjectInfoTable[ProjectName]=OutputTable[[#This Row],[ProjectName]])*ProjectInfoTable[ConfidenceInterval]))</f>
        <v>0.95</v>
      </c>
      <c r="N1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234" s="5" cm="1">
        <f t="array" ref="O1234">MIN(IF((OutputTable[GroupByKey]=OutputTable[[#This Row],[GroupByKey]]),(OutputTable[GroupByKey]=OutputTable[[#This Row],[GroupByKey]])*OutputTable[RecordedValue]))</f>
        <v>42.116143251013803</v>
      </c>
      <c r="P1234" s="5" cm="1">
        <f t="array" ref="P1234">MAX(IF((OutputTable[GroupByKey]=OutputTable[[#This Row],[GroupByKey]]),(OutputTable[GroupByKey]=OutputTable[[#This Row],[GroupByKey]])*OutputTable[RecordedValue]))</f>
        <v>55.7665547747551</v>
      </c>
    </row>
    <row r="1235" spans="1:16" x14ac:dyDescent="0.25">
      <c r="A1235" t="s">
        <v>68</v>
      </c>
      <c r="B1235" t="s">
        <v>70</v>
      </c>
      <c r="C1235">
        <v>21</v>
      </c>
      <c r="D1235" t="s">
        <v>135</v>
      </c>
      <c r="E1235" t="s">
        <v>97</v>
      </c>
      <c r="F1235" t="s">
        <v>129</v>
      </c>
      <c r="G1235">
        <v>0</v>
      </c>
      <c r="H1235">
        <v>0</v>
      </c>
      <c r="I123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35" s="5" cm="1">
        <f t="array" ref="J1235">MAX(IF((ProjectInfoTable[ProjectName]=OutputTable[[#This Row],[ProjectName]]),(ProjectInfoTable[ProjectName]=OutputTable[[#This Row],[ProjectName]])*ProjectInfoTable[NumberOfReplications]))</f>
        <v>50</v>
      </c>
      <c r="K1235" s="5" cm="1">
        <f t="array" ref="K1235">IFERROR(AVERAGE(IF((OutputTable[GroupByKey]=OutputTable[[#This Row],[GroupByKey]]),(OutputTable[GroupByKey]=OutputTable[[#This Row],[GroupByKey]])*OutputTable[RecordedValue])),0)</f>
        <v>0</v>
      </c>
      <c r="L1235" s="5" cm="1">
        <f t="array" ref="L1235">IFERROR(_xlfn.STDEV.S(IF((OutputTable[GroupByKey]=OutputTable[[#This Row],[GroupByKey]]),(OutputTable[GroupByKey]=OutputTable[[#This Row],[GroupByKey]])*OutputTable[RecordedValue])),0)</f>
        <v>0</v>
      </c>
      <c r="M1235" s="5" cm="1">
        <f t="array" ref="M1235">MAX(IF((ProjectInfoTable[ProjectName]=OutputTable[[#This Row],[ProjectName]]),(ProjectInfoTable[ProjectName]=OutputTable[[#This Row],[ProjectName]])*ProjectInfoTable[ConfidenceInterval]))</f>
        <v>0.95</v>
      </c>
      <c r="N1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5" s="5" cm="1">
        <f t="array" ref="O1235">MIN(IF((OutputTable[GroupByKey]=OutputTable[[#This Row],[GroupByKey]]),(OutputTable[GroupByKey]=OutputTable[[#This Row],[GroupByKey]])*OutputTable[RecordedValue]))</f>
        <v>0</v>
      </c>
      <c r="P1235" s="5" cm="1">
        <f t="array" ref="P1235">MAX(IF((OutputTable[GroupByKey]=OutputTable[[#This Row],[GroupByKey]]),(OutputTable[GroupByKey]=OutputTable[[#This Row],[GroupByKey]])*OutputTable[RecordedValue]))</f>
        <v>0</v>
      </c>
    </row>
    <row r="1236" spans="1:16" x14ac:dyDescent="0.25">
      <c r="A1236" t="s">
        <v>68</v>
      </c>
      <c r="B1236" t="s">
        <v>70</v>
      </c>
      <c r="C1236">
        <v>21</v>
      </c>
      <c r="D1236" t="s">
        <v>136</v>
      </c>
      <c r="E1236" t="s">
        <v>137</v>
      </c>
      <c r="F1236" t="s">
        <v>129</v>
      </c>
      <c r="G1236">
        <v>47.491071314209897</v>
      </c>
      <c r="H1236">
        <v>0</v>
      </c>
      <c r="I123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36" s="5" cm="1">
        <f t="array" ref="J1236">MAX(IF((ProjectInfoTable[ProjectName]=OutputTable[[#This Row],[ProjectName]]),(ProjectInfoTable[ProjectName]=OutputTable[[#This Row],[ProjectName]])*ProjectInfoTable[NumberOfReplications]))</f>
        <v>50</v>
      </c>
      <c r="K1236" s="5" cm="1">
        <f t="array" ref="K1236">IFERROR(AVERAGE(IF((OutputTable[GroupByKey]=OutputTable[[#This Row],[GroupByKey]]),(OutputTable[GroupByKey]=OutputTable[[#This Row],[GroupByKey]])*OutputTable[RecordedValue])),0)</f>
        <v>47.555766264651339</v>
      </c>
      <c r="L1236" s="5" cm="1">
        <f t="array" ref="L1236">IFERROR(_xlfn.STDEV.S(IF((OutputTable[GroupByKey]=OutputTable[[#This Row],[GroupByKey]]),(OutputTable[GroupByKey]=OutputTable[[#This Row],[GroupByKey]])*OutputTable[RecordedValue])),0)</f>
        <v>2.7283894207102439</v>
      </c>
      <c r="M1236" s="5" cm="1">
        <f t="array" ref="M1236">MAX(IF((ProjectInfoTable[ProjectName]=OutputTable[[#This Row],[ProjectName]]),(ProjectInfoTable[ProjectName]=OutputTable[[#This Row],[ProjectName]])*ProjectInfoTable[ConfidenceInterval]))</f>
        <v>0.95</v>
      </c>
      <c r="N1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236" s="5" cm="1">
        <f t="array" ref="O1236">MIN(IF((OutputTable[GroupByKey]=OutputTable[[#This Row],[GroupByKey]]),(OutputTable[GroupByKey]=OutputTable[[#This Row],[GroupByKey]])*OutputTable[RecordedValue]))</f>
        <v>42.116143251013703</v>
      </c>
      <c r="P1236" s="5" cm="1">
        <f t="array" ref="P1236">MAX(IF((OutputTable[GroupByKey]=OutputTable[[#This Row],[GroupByKey]]),(OutputTable[GroupByKey]=OutputTable[[#This Row],[GroupByKey]])*OutputTable[RecordedValue]))</f>
        <v>55.7665547747551</v>
      </c>
    </row>
    <row r="1237" spans="1:16" x14ac:dyDescent="0.25">
      <c r="A1237" t="s">
        <v>68</v>
      </c>
      <c r="B1237" t="s">
        <v>70</v>
      </c>
      <c r="C1237">
        <v>21</v>
      </c>
      <c r="D1237" t="s">
        <v>138</v>
      </c>
      <c r="E1237" t="s">
        <v>139</v>
      </c>
      <c r="F1237" t="s">
        <v>129</v>
      </c>
      <c r="G1237">
        <v>24.0131404433852</v>
      </c>
      <c r="H1237">
        <v>0</v>
      </c>
      <c r="I123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7" s="5" cm="1">
        <f t="array" ref="J1237">MAX(IF((ProjectInfoTable[ProjectName]=OutputTable[[#This Row],[ProjectName]]),(ProjectInfoTable[ProjectName]=OutputTable[[#This Row],[ProjectName]])*ProjectInfoTable[NumberOfReplications]))</f>
        <v>50</v>
      </c>
      <c r="K1237" s="5" cm="1">
        <f t="array" ref="K1237">IFERROR(AVERAGE(IF((OutputTable[GroupByKey]=OutputTable[[#This Row],[GroupByKey]]),(OutputTable[GroupByKey]=OutputTable[[#This Row],[GroupByKey]])*OutputTable[RecordedValue])),0)</f>
        <v>24.153751225057032</v>
      </c>
      <c r="L1237" s="5" cm="1">
        <f t="array" ref="L1237">IFERROR(_xlfn.STDEV.S(IF((OutputTable[GroupByKey]=OutputTable[[#This Row],[GroupByKey]]),(OutputTable[GroupByKey]=OutputTable[[#This Row],[GroupByKey]])*OutputTable[RecordedValue])),0)</f>
        <v>2.790438932514745</v>
      </c>
      <c r="M1237" s="5" cm="1">
        <f t="array" ref="M1237">MAX(IF((ProjectInfoTable[ProjectName]=OutputTable[[#This Row],[ProjectName]]),(ProjectInfoTable[ProjectName]=OutputTable[[#This Row],[ProjectName]])*ProjectInfoTable[ConfidenceInterval]))</f>
        <v>0.95</v>
      </c>
      <c r="N1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237" s="5" cm="1">
        <f t="array" ref="O1237">MIN(IF((OutputTable[GroupByKey]=OutputTable[[#This Row],[GroupByKey]]),(OutputTable[GroupByKey]=OutputTable[[#This Row],[GroupByKey]])*OutputTable[RecordedValue]))</f>
        <v>16.206469520089399</v>
      </c>
      <c r="P1237" s="5" cm="1">
        <f t="array" ref="P1237">MAX(IF((OutputTable[GroupByKey]=OutputTable[[#This Row],[GroupByKey]]),(OutputTable[GroupByKey]=OutputTable[[#This Row],[GroupByKey]])*OutputTable[RecordedValue]))</f>
        <v>29.8247121613243</v>
      </c>
    </row>
    <row r="1238" spans="1:16" x14ac:dyDescent="0.25">
      <c r="A1238" t="s">
        <v>68</v>
      </c>
      <c r="B1238" t="s">
        <v>70</v>
      </c>
      <c r="C1238">
        <v>21</v>
      </c>
      <c r="D1238" t="s">
        <v>140</v>
      </c>
      <c r="E1238" t="s">
        <v>91</v>
      </c>
      <c r="F1238" t="s">
        <v>129</v>
      </c>
      <c r="G1238">
        <v>71.504211757595101</v>
      </c>
      <c r="H1238">
        <v>0</v>
      </c>
      <c r="I123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38" s="5" cm="1">
        <f t="array" ref="J1238">MAX(IF((ProjectInfoTable[ProjectName]=OutputTable[[#This Row],[ProjectName]]),(ProjectInfoTable[ProjectName]=OutputTable[[#This Row],[ProjectName]])*ProjectInfoTable[NumberOfReplications]))</f>
        <v>50</v>
      </c>
      <c r="K1238" s="5" cm="1">
        <f t="array" ref="K1238">IFERROR(AVERAGE(IF((OutputTable[GroupByKey]=OutputTable[[#This Row],[GroupByKey]]),(OutputTable[GroupByKey]=OutputTable[[#This Row],[GroupByKey]])*OutputTable[RecordedValue])),0)</f>
        <v>71.709517489708347</v>
      </c>
      <c r="L1238" s="5" cm="1">
        <f t="array" ref="L1238">IFERROR(_xlfn.STDEV.S(IF((OutputTable[GroupByKey]=OutputTable[[#This Row],[GroupByKey]]),(OutputTable[GroupByKey]=OutputTable[[#This Row],[GroupByKey]])*OutputTable[RecordedValue])),0)</f>
        <v>0.25019982121987089</v>
      </c>
      <c r="M1238" s="5" cm="1">
        <f t="array" ref="M1238">MAX(IF((ProjectInfoTable[ProjectName]=OutputTable[[#This Row],[ProjectName]]),(ProjectInfoTable[ProjectName]=OutputTable[[#This Row],[ProjectName]])*ProjectInfoTable[ConfidenceInterval]))</f>
        <v>0.95</v>
      </c>
      <c r="N1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238" s="5" cm="1">
        <f t="array" ref="O1238">MIN(IF((OutputTable[GroupByKey]=OutputTable[[#This Row],[GroupByKey]]),(OutputTable[GroupByKey]=OutputTable[[#This Row],[GroupByKey]])*OutputTable[RecordedValue]))</f>
        <v>70.826954480567906</v>
      </c>
      <c r="P1238" s="5" cm="1">
        <f t="array" ref="P1238">MAX(IF((OutputTable[GroupByKey]=OutputTable[[#This Row],[GroupByKey]]),(OutputTable[GroupByKey]=OutputTable[[#This Row],[GroupByKey]])*OutputTable[RecordedValue]))</f>
        <v>72</v>
      </c>
    </row>
    <row r="1239" spans="1:16" x14ac:dyDescent="0.25">
      <c r="A1239" t="s">
        <v>68</v>
      </c>
      <c r="B1239" t="s">
        <v>70</v>
      </c>
      <c r="C1239">
        <v>21</v>
      </c>
      <c r="D1239" t="s">
        <v>141</v>
      </c>
      <c r="E1239" t="s">
        <v>142</v>
      </c>
      <c r="F1239" t="s">
        <v>129</v>
      </c>
      <c r="G1239">
        <v>0</v>
      </c>
      <c r="H1239">
        <v>0</v>
      </c>
      <c r="I123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39" s="5" cm="1">
        <f t="array" ref="J1239">MAX(IF((ProjectInfoTable[ProjectName]=OutputTable[[#This Row],[ProjectName]]),(ProjectInfoTable[ProjectName]=OutputTable[[#This Row],[ProjectName]])*ProjectInfoTable[NumberOfReplications]))</f>
        <v>50</v>
      </c>
      <c r="K1239" s="5" cm="1">
        <f t="array" ref="K1239">IFERROR(AVERAGE(IF((OutputTable[GroupByKey]=OutputTable[[#This Row],[GroupByKey]]),(OutputTable[GroupByKey]=OutputTable[[#This Row],[GroupByKey]])*OutputTable[RecordedValue])),0)</f>
        <v>0</v>
      </c>
      <c r="L1239" s="5" cm="1">
        <f t="array" ref="L1239">IFERROR(_xlfn.STDEV.S(IF((OutputTable[GroupByKey]=OutputTable[[#This Row],[GroupByKey]]),(OutputTable[GroupByKey]=OutputTable[[#This Row],[GroupByKey]])*OutputTable[RecordedValue])),0)</f>
        <v>0</v>
      </c>
      <c r="M1239" s="5" cm="1">
        <f t="array" ref="M1239">MAX(IF((ProjectInfoTable[ProjectName]=OutputTable[[#This Row],[ProjectName]]),(ProjectInfoTable[ProjectName]=OutputTable[[#This Row],[ProjectName]])*ProjectInfoTable[ConfidenceInterval]))</f>
        <v>0.95</v>
      </c>
      <c r="N1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9" s="5" cm="1">
        <f t="array" ref="O1239">MIN(IF((OutputTable[GroupByKey]=OutputTable[[#This Row],[GroupByKey]]),(OutputTable[GroupByKey]=OutputTable[[#This Row],[GroupByKey]])*OutputTable[RecordedValue]))</f>
        <v>0</v>
      </c>
      <c r="P1239" s="5" cm="1">
        <f t="array" ref="P1239">MAX(IF((OutputTable[GroupByKey]=OutputTable[[#This Row],[GroupByKey]]),(OutputTable[GroupByKey]=OutputTable[[#This Row],[GroupByKey]])*OutputTable[RecordedValue]))</f>
        <v>0</v>
      </c>
    </row>
    <row r="1240" spans="1:16" x14ac:dyDescent="0.25">
      <c r="A1240" t="s">
        <v>68</v>
      </c>
      <c r="B1240" t="s">
        <v>70</v>
      </c>
      <c r="C1240">
        <v>21</v>
      </c>
      <c r="D1240" t="s">
        <v>143</v>
      </c>
      <c r="E1240" t="s">
        <v>113</v>
      </c>
      <c r="F1240" t="s">
        <v>73</v>
      </c>
      <c r="G1240">
        <v>8.8837062717734696</v>
      </c>
      <c r="H1240">
        <v>0</v>
      </c>
      <c r="I124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40" s="5" cm="1">
        <f t="array" ref="J1240">MAX(IF((ProjectInfoTable[ProjectName]=OutputTable[[#This Row],[ProjectName]]),(ProjectInfoTable[ProjectName]=OutputTable[[#This Row],[ProjectName]])*ProjectInfoTable[NumberOfReplications]))</f>
        <v>50</v>
      </c>
      <c r="K1240" s="5" cm="1">
        <f t="array" ref="K1240">IFERROR(AVERAGE(IF((OutputTable[GroupByKey]=OutputTable[[#This Row],[GroupByKey]]),(OutputTable[GroupByKey]=OutputTable[[#This Row],[GroupByKey]])*OutputTable[RecordedValue])),0)</f>
        <v>8.9631102244031808</v>
      </c>
      <c r="L1240" s="5" cm="1">
        <f t="array" ref="L1240">IFERROR(_xlfn.STDEV.S(IF((OutputTable[GroupByKey]=OutputTable[[#This Row],[GroupByKey]]),(OutputTable[GroupByKey]=OutputTable[[#This Row],[GroupByKey]])*OutputTable[RecordedValue])),0)</f>
        <v>0.49581158155018401</v>
      </c>
      <c r="M1240" s="5" cm="1">
        <f t="array" ref="M1240">MAX(IF((ProjectInfoTable[ProjectName]=OutputTable[[#This Row],[ProjectName]]),(ProjectInfoTable[ProjectName]=OutputTable[[#This Row],[ProjectName]])*ProjectInfoTable[ConfidenceInterval]))</f>
        <v>0.95</v>
      </c>
      <c r="N1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240" s="5" cm="1">
        <f t="array" ref="O1240">MIN(IF((OutputTable[GroupByKey]=OutputTable[[#This Row],[GroupByKey]]),(OutputTable[GroupByKey]=OutputTable[[#This Row],[GroupByKey]])*OutputTable[RecordedValue]))</f>
        <v>7.9225733441578896</v>
      </c>
      <c r="P1240" s="5" cm="1">
        <f t="array" ref="P1240">MAX(IF((OutputTable[GroupByKey]=OutputTable[[#This Row],[GroupByKey]]),(OutputTable[GroupByKey]=OutputTable[[#This Row],[GroupByKey]])*OutputTable[RecordedValue]))</f>
        <v>9.9777504987156593</v>
      </c>
    </row>
    <row r="1241" spans="1:16" x14ac:dyDescent="0.25">
      <c r="A1241" t="s">
        <v>68</v>
      </c>
      <c r="B1241" t="s">
        <v>70</v>
      </c>
      <c r="C1241">
        <v>21</v>
      </c>
      <c r="D1241" t="s">
        <v>144</v>
      </c>
      <c r="E1241" t="s">
        <v>115</v>
      </c>
      <c r="F1241" t="s">
        <v>73</v>
      </c>
      <c r="G1241">
        <v>533.02237630640798</v>
      </c>
      <c r="H1241">
        <v>0</v>
      </c>
      <c r="I124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41" s="5" cm="1">
        <f t="array" ref="J1241">MAX(IF((ProjectInfoTable[ProjectName]=OutputTable[[#This Row],[ProjectName]]),(ProjectInfoTable[ProjectName]=OutputTable[[#This Row],[ProjectName]])*ProjectInfoTable[NumberOfReplications]))</f>
        <v>50</v>
      </c>
      <c r="K1241" s="5" cm="1">
        <f t="array" ref="K1241">IFERROR(AVERAGE(IF((OutputTable[GroupByKey]=OutputTable[[#This Row],[GroupByKey]]),(OutputTable[GroupByKey]=OutputTable[[#This Row],[GroupByKey]])*OutputTable[RecordedValue])),0)</f>
        <v>537.78661346419096</v>
      </c>
      <c r="L1241" s="5" cm="1">
        <f t="array" ref="L1241">IFERROR(_xlfn.STDEV.S(IF((OutputTable[GroupByKey]=OutputTable[[#This Row],[GroupByKey]]),(OutputTable[GroupByKey]=OutputTable[[#This Row],[GroupByKey]])*OutputTable[RecordedValue])),0)</f>
        <v>29.748694893010981</v>
      </c>
      <c r="M1241" s="5" cm="1">
        <f t="array" ref="M1241">MAX(IF((ProjectInfoTable[ProjectName]=OutputTable[[#This Row],[ProjectName]]),(ProjectInfoTable[ProjectName]=OutputTable[[#This Row],[ProjectName]])*ProjectInfoTable[ConfidenceInterval]))</f>
        <v>0.95</v>
      </c>
      <c r="N1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241" s="5" cm="1">
        <f t="array" ref="O1241">MIN(IF((OutputTable[GroupByKey]=OutputTable[[#This Row],[GroupByKey]]),(OutputTable[GroupByKey]=OutputTable[[#This Row],[GroupByKey]])*OutputTable[RecordedValue]))</f>
        <v>475.35440064947397</v>
      </c>
      <c r="P1241" s="5" cm="1">
        <f t="array" ref="P1241">MAX(IF((OutputTable[GroupByKey]=OutputTable[[#This Row],[GroupByKey]]),(OutputTable[GroupByKey]=OutputTable[[#This Row],[GroupByKey]])*OutputTable[RecordedValue]))</f>
        <v>598.66502992293999</v>
      </c>
    </row>
    <row r="1242" spans="1:16" x14ac:dyDescent="0.25">
      <c r="A1242" t="s">
        <v>68</v>
      </c>
      <c r="B1242" t="s">
        <v>70</v>
      </c>
      <c r="C1242">
        <v>21</v>
      </c>
      <c r="D1242" t="s">
        <v>145</v>
      </c>
      <c r="E1242" t="s">
        <v>117</v>
      </c>
      <c r="F1242" t="s">
        <v>73</v>
      </c>
      <c r="G1242">
        <v>0</v>
      </c>
      <c r="H1242">
        <v>0</v>
      </c>
      <c r="I124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42" s="5" cm="1">
        <f t="array" ref="J1242">MAX(IF((ProjectInfoTable[ProjectName]=OutputTable[[#This Row],[ProjectName]]),(ProjectInfoTable[ProjectName]=OutputTable[[#This Row],[ProjectName]])*ProjectInfoTable[NumberOfReplications]))</f>
        <v>50</v>
      </c>
      <c r="K1242" s="5" cm="1">
        <f t="array" ref="K1242">IFERROR(AVERAGE(IF((OutputTable[GroupByKey]=OutputTable[[#This Row],[GroupByKey]]),(OutputTable[GroupByKey]=OutputTable[[#This Row],[GroupByKey]])*OutputTable[RecordedValue])),0)</f>
        <v>0</v>
      </c>
      <c r="L1242" s="5" cm="1">
        <f t="array" ref="L1242">IFERROR(_xlfn.STDEV.S(IF((OutputTable[GroupByKey]=OutputTable[[#This Row],[GroupByKey]]),(OutputTable[GroupByKey]=OutputTable[[#This Row],[GroupByKey]])*OutputTable[RecordedValue])),0)</f>
        <v>0</v>
      </c>
      <c r="M1242" s="5" cm="1">
        <f t="array" ref="M1242">MAX(IF((ProjectInfoTable[ProjectName]=OutputTable[[#This Row],[ProjectName]]),(ProjectInfoTable[ProjectName]=OutputTable[[#This Row],[ProjectName]])*ProjectInfoTable[ConfidenceInterval]))</f>
        <v>0.95</v>
      </c>
      <c r="N1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2" s="5" cm="1">
        <f t="array" ref="O1242">MIN(IF((OutputTable[GroupByKey]=OutputTable[[#This Row],[GroupByKey]]),(OutputTable[GroupByKey]=OutputTable[[#This Row],[GroupByKey]])*OutputTable[RecordedValue]))</f>
        <v>0</v>
      </c>
      <c r="P1242" s="5" cm="1">
        <f t="array" ref="P1242">MAX(IF((OutputTable[GroupByKey]=OutputTable[[#This Row],[GroupByKey]]),(OutputTable[GroupByKey]=OutputTable[[#This Row],[GroupByKey]])*OutputTable[RecordedValue]))</f>
        <v>0</v>
      </c>
    </row>
    <row r="1243" spans="1:16" x14ac:dyDescent="0.25">
      <c r="A1243" t="s">
        <v>68</v>
      </c>
      <c r="B1243" t="s">
        <v>70</v>
      </c>
      <c r="C1243">
        <v>21</v>
      </c>
      <c r="D1243" t="s">
        <v>146</v>
      </c>
      <c r="E1243" t="s">
        <v>119</v>
      </c>
      <c r="F1243" t="s">
        <v>73</v>
      </c>
      <c r="G1243">
        <v>111.31552528759499</v>
      </c>
      <c r="H1243">
        <v>0</v>
      </c>
      <c r="I124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43" s="5" cm="1">
        <f t="array" ref="J1243">MAX(IF((ProjectInfoTable[ProjectName]=OutputTable[[#This Row],[ProjectName]]),(ProjectInfoTable[ProjectName]=OutputTable[[#This Row],[ProjectName]])*ProjectInfoTable[NumberOfReplications]))</f>
        <v>50</v>
      </c>
      <c r="K1243" s="5" cm="1">
        <f t="array" ref="K1243">IFERROR(AVERAGE(IF((OutputTable[GroupByKey]=OutputTable[[#This Row],[GroupByKey]]),(OutputTable[GroupByKey]=OutputTable[[#This Row],[GroupByKey]])*OutputTable[RecordedValue])),0)</f>
        <v>131.6987252883157</v>
      </c>
      <c r="L1243" s="5" cm="1">
        <f t="array" ref="L1243">IFERROR(_xlfn.STDEV.S(IF((OutputTable[GroupByKey]=OutputTable[[#This Row],[GroupByKey]]),(OutputTable[GroupByKey]=OutputTable[[#This Row],[GroupByKey]])*OutputTable[RecordedValue])),0)</f>
        <v>195.03180772236345</v>
      </c>
      <c r="M1243" s="5" cm="1">
        <f t="array" ref="M1243">MAX(IF((ProjectInfoTable[ProjectName]=OutputTable[[#This Row],[ProjectName]]),(ProjectInfoTable[ProjectName]=OutputTable[[#This Row],[ProjectName]])*ProjectInfoTable[ConfidenceInterval]))</f>
        <v>0.95</v>
      </c>
      <c r="N1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243" s="5" cm="1">
        <f t="array" ref="O1243">MIN(IF((OutputTable[GroupByKey]=OutputTable[[#This Row],[GroupByKey]]),(OutputTable[GroupByKey]=OutputTable[[#This Row],[GroupByKey]])*OutputTable[RecordedValue]))</f>
        <v>10.054421984212899</v>
      </c>
      <c r="P1243" s="5" cm="1">
        <f t="array" ref="P1243">MAX(IF((OutputTable[GroupByKey]=OutputTable[[#This Row],[GroupByKey]]),(OutputTable[GroupByKey]=OutputTable[[#This Row],[GroupByKey]])*OutputTable[RecordedValue]))</f>
        <v>1200.8160491271699</v>
      </c>
    </row>
    <row r="1244" spans="1:16" x14ac:dyDescent="0.25">
      <c r="A1244" t="s">
        <v>68</v>
      </c>
      <c r="B1244" t="s">
        <v>70</v>
      </c>
      <c r="C1244">
        <v>21</v>
      </c>
      <c r="D1244" t="s">
        <v>147</v>
      </c>
      <c r="E1244" t="s">
        <v>121</v>
      </c>
      <c r="F1244" t="s">
        <v>73</v>
      </c>
      <c r="G1244">
        <v>145</v>
      </c>
      <c r="H1244">
        <v>0</v>
      </c>
      <c r="I124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44" s="5" cm="1">
        <f t="array" ref="J1244">MAX(IF((ProjectInfoTable[ProjectName]=OutputTable[[#This Row],[ProjectName]]),(ProjectInfoTable[ProjectName]=OutputTable[[#This Row],[ProjectName]])*ProjectInfoTable[NumberOfReplications]))</f>
        <v>50</v>
      </c>
      <c r="K1244" s="5" cm="1">
        <f t="array" ref="K1244">IFERROR(AVERAGE(IF((OutputTable[GroupByKey]=OutputTable[[#This Row],[GroupByKey]]),(OutputTable[GroupByKey]=OutputTable[[#This Row],[GroupByKey]])*OutputTable[RecordedValue])),0)</f>
        <v>145</v>
      </c>
      <c r="L1244" s="5" cm="1">
        <f t="array" ref="L1244">IFERROR(_xlfn.STDEV.S(IF((OutputTable[GroupByKey]=OutputTable[[#This Row],[GroupByKey]]),(OutputTable[GroupByKey]=OutputTable[[#This Row],[GroupByKey]])*OutputTable[RecordedValue])),0)</f>
        <v>0</v>
      </c>
      <c r="M1244" s="5" cm="1">
        <f t="array" ref="M1244">MAX(IF((ProjectInfoTable[ProjectName]=OutputTable[[#This Row],[ProjectName]]),(ProjectInfoTable[ProjectName]=OutputTable[[#This Row],[ProjectName]])*ProjectInfoTable[ConfidenceInterval]))</f>
        <v>0.95</v>
      </c>
      <c r="N1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4" s="5" cm="1">
        <f t="array" ref="O1244">MIN(IF((OutputTable[GroupByKey]=OutputTable[[#This Row],[GroupByKey]]),(OutputTable[GroupByKey]=OutputTable[[#This Row],[GroupByKey]])*OutputTable[RecordedValue]))</f>
        <v>145</v>
      </c>
      <c r="P1244" s="5" cm="1">
        <f t="array" ref="P1244">MAX(IF((OutputTable[GroupByKey]=OutputTable[[#This Row],[GroupByKey]]),(OutputTable[GroupByKey]=OutputTable[[#This Row],[GroupByKey]])*OutputTable[RecordedValue]))</f>
        <v>145</v>
      </c>
    </row>
    <row r="1245" spans="1:16" x14ac:dyDescent="0.25">
      <c r="A1245" t="s">
        <v>68</v>
      </c>
      <c r="B1245" t="s">
        <v>70</v>
      </c>
      <c r="C1245">
        <v>21</v>
      </c>
      <c r="D1245" t="s">
        <v>148</v>
      </c>
      <c r="E1245" t="s">
        <v>123</v>
      </c>
      <c r="F1245" t="s">
        <v>73</v>
      </c>
      <c r="G1245">
        <v>142</v>
      </c>
      <c r="H1245">
        <v>0</v>
      </c>
      <c r="I124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45" s="5" cm="1">
        <f t="array" ref="J1245">MAX(IF((ProjectInfoTable[ProjectName]=OutputTable[[#This Row],[ProjectName]]),(ProjectInfoTable[ProjectName]=OutputTable[[#This Row],[ProjectName]])*ProjectInfoTable[NumberOfReplications]))</f>
        <v>50</v>
      </c>
      <c r="K1245" s="5" cm="1">
        <f t="array" ref="K1245">IFERROR(AVERAGE(IF((OutputTable[GroupByKey]=OutputTable[[#This Row],[GroupByKey]]),(OutputTable[GroupByKey]=OutputTable[[#This Row],[GroupByKey]])*OutputTable[RecordedValue])),0)</f>
        <v>143.58000000000001</v>
      </c>
      <c r="L1245" s="5" cm="1">
        <f t="array" ref="L1245">IFERROR(_xlfn.STDEV.S(IF((OutputTable[GroupByKey]=OutputTable[[#This Row],[GroupByKey]]),(OutputTable[GroupByKey]=OutputTable[[#This Row],[GroupByKey]])*OutputTable[RecordedValue])),0)</f>
        <v>0.67279496224666424</v>
      </c>
      <c r="M1245" s="5" cm="1">
        <f t="array" ref="M1245">MAX(IF((ProjectInfoTable[ProjectName]=OutputTable[[#This Row],[ProjectName]]),(ProjectInfoTable[ProjectName]=OutputTable[[#This Row],[ProjectName]])*ProjectInfoTable[ConfidenceInterval]))</f>
        <v>0.95</v>
      </c>
      <c r="N1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245" s="5" cm="1">
        <f t="array" ref="O1245">MIN(IF((OutputTable[GroupByKey]=OutputTable[[#This Row],[GroupByKey]]),(OutputTable[GroupByKey]=OutputTable[[#This Row],[GroupByKey]])*OutputTable[RecordedValue]))</f>
        <v>142</v>
      </c>
      <c r="P1245" s="5" cm="1">
        <f t="array" ref="P1245">MAX(IF((OutputTable[GroupByKey]=OutputTable[[#This Row],[GroupByKey]]),(OutputTable[GroupByKey]=OutputTable[[#This Row],[GroupByKey]])*OutputTable[RecordedValue]))</f>
        <v>144</v>
      </c>
    </row>
    <row r="1246" spans="1:16" x14ac:dyDescent="0.25">
      <c r="A1246" t="s">
        <v>68</v>
      </c>
      <c r="B1246" t="s">
        <v>70</v>
      </c>
      <c r="C1246">
        <v>21</v>
      </c>
      <c r="D1246" t="s">
        <v>149</v>
      </c>
      <c r="E1246" t="s">
        <v>125</v>
      </c>
      <c r="F1246" t="s">
        <v>73</v>
      </c>
      <c r="G1246">
        <v>8.8837062717734696</v>
      </c>
      <c r="H1246">
        <v>0</v>
      </c>
      <c r="I124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46" s="5" cm="1">
        <f t="array" ref="J1246">MAX(IF((ProjectInfoTable[ProjectName]=OutputTable[[#This Row],[ProjectName]]),(ProjectInfoTable[ProjectName]=OutputTable[[#This Row],[ProjectName]])*ProjectInfoTable[NumberOfReplications]))</f>
        <v>50</v>
      </c>
      <c r="K1246" s="5" cm="1">
        <f t="array" ref="K1246">IFERROR(AVERAGE(IF((OutputTable[GroupByKey]=OutputTable[[#This Row],[GroupByKey]]),(OutputTable[GroupByKey]=OutputTable[[#This Row],[GroupByKey]])*OutputTable[RecordedValue])),0)</f>
        <v>8.9631102244031808</v>
      </c>
      <c r="L1246" s="5" cm="1">
        <f t="array" ref="L1246">IFERROR(_xlfn.STDEV.S(IF((OutputTable[GroupByKey]=OutputTable[[#This Row],[GroupByKey]]),(OutputTable[GroupByKey]=OutputTable[[#This Row],[GroupByKey]])*OutputTable[RecordedValue])),0)</f>
        <v>0.49581158155018401</v>
      </c>
      <c r="M1246" s="5" cm="1">
        <f t="array" ref="M1246">MAX(IF((ProjectInfoTable[ProjectName]=OutputTable[[#This Row],[ProjectName]]),(ProjectInfoTable[ProjectName]=OutputTable[[#This Row],[ProjectName]])*ProjectInfoTable[ConfidenceInterval]))</f>
        <v>0.95</v>
      </c>
      <c r="N1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246" s="5" cm="1">
        <f t="array" ref="O1246">MIN(IF((OutputTable[GroupByKey]=OutputTable[[#This Row],[GroupByKey]]),(OutputTable[GroupByKey]=OutputTable[[#This Row],[GroupByKey]])*OutputTable[RecordedValue]))</f>
        <v>7.9225733441578896</v>
      </c>
      <c r="P1246" s="5" cm="1">
        <f t="array" ref="P1246">MAX(IF((OutputTable[GroupByKey]=OutputTable[[#This Row],[GroupByKey]]),(OutputTable[GroupByKey]=OutputTable[[#This Row],[GroupByKey]])*OutputTable[RecordedValue]))</f>
        <v>9.9777504987156593</v>
      </c>
    </row>
    <row r="1247" spans="1:16" x14ac:dyDescent="0.25">
      <c r="A1247" t="s">
        <v>68</v>
      </c>
      <c r="B1247" t="s">
        <v>70</v>
      </c>
      <c r="C1247">
        <v>21</v>
      </c>
      <c r="D1247" t="s">
        <v>150</v>
      </c>
      <c r="E1247" t="s">
        <v>127</v>
      </c>
      <c r="F1247" t="s">
        <v>73</v>
      </c>
      <c r="G1247">
        <v>644.33790159400303</v>
      </c>
      <c r="H1247">
        <v>0</v>
      </c>
      <c r="I124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47" s="5" cm="1">
        <f t="array" ref="J1247">MAX(IF((ProjectInfoTable[ProjectName]=OutputTable[[#This Row],[ProjectName]]),(ProjectInfoTable[ProjectName]=OutputTable[[#This Row],[ProjectName]])*ProjectInfoTable[NumberOfReplications]))</f>
        <v>50</v>
      </c>
      <c r="K1247" s="5" cm="1">
        <f t="array" ref="K1247">IFERROR(AVERAGE(IF((OutputTable[GroupByKey]=OutputTable[[#This Row],[GroupByKey]]),(OutputTable[GroupByKey]=OutputTable[[#This Row],[GroupByKey]])*OutputTable[RecordedValue])),0)</f>
        <v>669.48533875250666</v>
      </c>
      <c r="L1247" s="5" cm="1">
        <f t="array" ref="L1247">IFERROR(_xlfn.STDEV.S(IF((OutputTable[GroupByKey]=OutputTable[[#This Row],[GroupByKey]]),(OutputTable[GroupByKey]=OutputTable[[#This Row],[GroupByKey]])*OutputTable[RecordedValue])),0)</f>
        <v>209.81217768405702</v>
      </c>
      <c r="M1247" s="5" cm="1">
        <f t="array" ref="M1247">MAX(IF((ProjectInfoTable[ProjectName]=OutputTable[[#This Row],[ProjectName]]),(ProjectInfoTable[ProjectName]=OutputTable[[#This Row],[ProjectName]])*ProjectInfoTable[ConfidenceInterval]))</f>
        <v>0.95</v>
      </c>
      <c r="N1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247" s="5" cm="1">
        <f t="array" ref="O1247">MIN(IF((OutputTable[GroupByKey]=OutputTable[[#This Row],[GroupByKey]]),(OutputTable[GroupByKey]=OutputTable[[#This Row],[GroupByKey]])*OutputTable[RecordedValue]))</f>
        <v>507.16931004698603</v>
      </c>
      <c r="P1247" s="5" cm="1">
        <f t="array" ref="P1247">MAX(IF((OutputTable[GroupByKey]=OutputTable[[#This Row],[GroupByKey]]),(OutputTable[GroupByKey]=OutputTable[[#This Row],[GroupByKey]])*OutputTable[RecordedValue]))</f>
        <v>1790.3663033289099</v>
      </c>
    </row>
    <row r="1248" spans="1:16" x14ac:dyDescent="0.25">
      <c r="A1248" t="s">
        <v>68</v>
      </c>
      <c r="B1248" t="s">
        <v>70</v>
      </c>
      <c r="C1248">
        <v>21</v>
      </c>
      <c r="D1248" t="s">
        <v>151</v>
      </c>
      <c r="E1248" t="s">
        <v>121</v>
      </c>
      <c r="F1248" t="s">
        <v>87</v>
      </c>
      <c r="G1248">
        <v>145</v>
      </c>
      <c r="H1248">
        <v>0</v>
      </c>
      <c r="I124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248" s="5" cm="1">
        <f t="array" ref="J1248">MAX(IF((ProjectInfoTable[ProjectName]=OutputTable[[#This Row],[ProjectName]]),(ProjectInfoTable[ProjectName]=OutputTable[[#This Row],[ProjectName]])*ProjectInfoTable[NumberOfReplications]))</f>
        <v>50</v>
      </c>
      <c r="K1248" s="5" cm="1">
        <f t="array" ref="K1248">IFERROR(AVERAGE(IF((OutputTable[GroupByKey]=OutputTable[[#This Row],[GroupByKey]]),(OutputTable[GroupByKey]=OutputTable[[#This Row],[GroupByKey]])*OutputTable[RecordedValue])),0)</f>
        <v>145</v>
      </c>
      <c r="L1248" s="5" cm="1">
        <f t="array" ref="L1248">IFERROR(_xlfn.STDEV.S(IF((OutputTable[GroupByKey]=OutputTable[[#This Row],[GroupByKey]]),(OutputTable[GroupByKey]=OutputTable[[#This Row],[GroupByKey]])*OutputTable[RecordedValue])),0)</f>
        <v>0</v>
      </c>
      <c r="M1248" s="5" cm="1">
        <f t="array" ref="M1248">MAX(IF((ProjectInfoTable[ProjectName]=OutputTable[[#This Row],[ProjectName]]),(ProjectInfoTable[ProjectName]=OutputTable[[#This Row],[ProjectName]])*ProjectInfoTable[ConfidenceInterval]))</f>
        <v>0.95</v>
      </c>
      <c r="N1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8" s="5" cm="1">
        <f t="array" ref="O1248">MIN(IF((OutputTable[GroupByKey]=OutputTable[[#This Row],[GroupByKey]]),(OutputTable[GroupByKey]=OutputTable[[#This Row],[GroupByKey]])*OutputTable[RecordedValue]))</f>
        <v>145</v>
      </c>
      <c r="P1248" s="5" cm="1">
        <f t="array" ref="P1248">MAX(IF((OutputTable[GroupByKey]=OutputTable[[#This Row],[GroupByKey]]),(OutputTable[GroupByKey]=OutputTable[[#This Row],[GroupByKey]])*OutputTable[RecordedValue]))</f>
        <v>145</v>
      </c>
    </row>
    <row r="1249" spans="1:16" x14ac:dyDescent="0.25">
      <c r="A1249" t="s">
        <v>68</v>
      </c>
      <c r="B1249" t="s">
        <v>70</v>
      </c>
      <c r="C1249">
        <v>21</v>
      </c>
      <c r="D1249" t="s">
        <v>152</v>
      </c>
      <c r="E1249" t="s">
        <v>123</v>
      </c>
      <c r="F1249" t="s">
        <v>87</v>
      </c>
      <c r="G1249">
        <v>141</v>
      </c>
      <c r="H1249">
        <v>0</v>
      </c>
      <c r="I124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249" s="5" cm="1">
        <f t="array" ref="J1249">MAX(IF((ProjectInfoTable[ProjectName]=OutputTable[[#This Row],[ProjectName]]),(ProjectInfoTable[ProjectName]=OutputTable[[#This Row],[ProjectName]])*ProjectInfoTable[NumberOfReplications]))</f>
        <v>50</v>
      </c>
      <c r="K1249" s="5" cm="1">
        <f t="array" ref="K1249">IFERROR(AVERAGE(IF((OutputTable[GroupByKey]=OutputTable[[#This Row],[GroupByKey]]),(OutputTable[GroupByKey]=OutputTable[[#This Row],[GroupByKey]])*OutputTable[RecordedValue])),0)</f>
        <v>141.38</v>
      </c>
      <c r="L1249" s="5" cm="1">
        <f t="array" ref="L1249">IFERROR(_xlfn.STDEV.S(IF((OutputTable[GroupByKey]=OutputTable[[#This Row],[GroupByKey]]),(OutputTable[GroupByKey]=OutputTable[[#This Row],[GroupByKey]])*OutputTable[RecordedValue])),0)</f>
        <v>1.9988772358705846</v>
      </c>
      <c r="M1249" s="5" cm="1">
        <f t="array" ref="M1249">MAX(IF((ProjectInfoTable[ProjectName]=OutputTable[[#This Row],[ProjectName]]),(ProjectInfoTable[ProjectName]=OutputTable[[#This Row],[ProjectName]])*ProjectInfoTable[ConfidenceInterval]))</f>
        <v>0.95</v>
      </c>
      <c r="N1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249" s="5" cm="1">
        <f t="array" ref="O1249">MIN(IF((OutputTable[GroupByKey]=OutputTable[[#This Row],[GroupByKey]]),(OutputTable[GroupByKey]=OutputTable[[#This Row],[GroupByKey]])*OutputTable[RecordedValue]))</f>
        <v>134</v>
      </c>
      <c r="P1249" s="5" cm="1">
        <f t="array" ref="P1249">MAX(IF((OutputTable[GroupByKey]=OutputTable[[#This Row],[GroupByKey]]),(OutputTable[GroupByKey]=OutputTable[[#This Row],[GroupByKey]])*OutputTable[RecordedValue]))</f>
        <v>144</v>
      </c>
    </row>
    <row r="1250" spans="1:16" x14ac:dyDescent="0.25">
      <c r="A1250" t="s">
        <v>68</v>
      </c>
      <c r="B1250" t="s">
        <v>70</v>
      </c>
      <c r="C1250">
        <v>21</v>
      </c>
      <c r="D1250" t="s">
        <v>153</v>
      </c>
      <c r="E1250" t="s">
        <v>113</v>
      </c>
      <c r="F1250" t="s">
        <v>73</v>
      </c>
      <c r="G1250">
        <v>1.67220959015418</v>
      </c>
      <c r="H1250">
        <v>0</v>
      </c>
      <c r="I1250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250" s="5" cm="1">
        <f t="array" ref="J1250">MAX(IF((ProjectInfoTable[ProjectName]=OutputTable[[#This Row],[ProjectName]]),(ProjectInfoTable[ProjectName]=OutputTable[[#This Row],[ProjectName]])*ProjectInfoTable[NumberOfReplications]))</f>
        <v>50</v>
      </c>
      <c r="K1250" s="5" cm="1">
        <f t="array" ref="K1250">IFERROR(AVERAGE(IF((OutputTable[GroupByKey]=OutputTable[[#This Row],[GroupByKey]]),(OutputTable[GroupByKey]=OutputTable[[#This Row],[GroupByKey]])*OutputTable[RecordedValue])),0)</f>
        <v>1.713056712445395</v>
      </c>
      <c r="L1250" s="5" cm="1">
        <f t="array" ref="L1250">IFERROR(_xlfn.STDEV.S(IF((OutputTable[GroupByKey]=OutputTable[[#This Row],[GroupByKey]]),(OutputTable[GroupByKey]=OutputTable[[#This Row],[GroupByKey]])*OutputTable[RecordedValue])),0)</f>
        <v>0.74877386075301833</v>
      </c>
      <c r="M1250" s="5" cm="1">
        <f t="array" ref="M1250">MAX(IF((ProjectInfoTable[ProjectName]=OutputTable[[#This Row],[ProjectName]]),(ProjectInfoTable[ProjectName]=OutputTable[[#This Row],[ProjectName]])*ProjectInfoTable[ConfidenceInterval]))</f>
        <v>0.95</v>
      </c>
      <c r="N1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250" s="5" cm="1">
        <f t="array" ref="O1250">MIN(IF((OutputTable[GroupByKey]=OutputTable[[#This Row],[GroupByKey]]),(OutputTable[GroupByKey]=OutputTable[[#This Row],[GroupByKey]])*OutputTable[RecordedValue]))</f>
        <v>0.396443199122197</v>
      </c>
      <c r="P1250" s="5" cm="1">
        <f t="array" ref="P1250">MAX(IF((OutputTable[GroupByKey]=OutputTable[[#This Row],[GroupByKey]]),(OutputTable[GroupByKey]=OutputTable[[#This Row],[GroupByKey]])*OutputTable[RecordedValue]))</f>
        <v>4.3293745592479498</v>
      </c>
    </row>
    <row r="1251" spans="1:16" x14ac:dyDescent="0.25">
      <c r="A1251" t="s">
        <v>68</v>
      </c>
      <c r="B1251" t="s">
        <v>70</v>
      </c>
      <c r="C1251">
        <v>21</v>
      </c>
      <c r="D1251" t="s">
        <v>154</v>
      </c>
      <c r="E1251" t="s">
        <v>115</v>
      </c>
      <c r="F1251" t="s">
        <v>73</v>
      </c>
      <c r="G1251">
        <v>50.166287704625397</v>
      </c>
      <c r="H1251">
        <v>0</v>
      </c>
      <c r="I1251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251" s="5" cm="1">
        <f t="array" ref="J1251">MAX(IF((ProjectInfoTable[ProjectName]=OutputTable[[#This Row],[ProjectName]]),(ProjectInfoTable[ProjectName]=OutputTable[[#This Row],[ProjectName]])*ProjectInfoTable[NumberOfReplications]))</f>
        <v>50</v>
      </c>
      <c r="K1251" s="5" cm="1">
        <f t="array" ref="K1251">IFERROR(AVERAGE(IF((OutputTable[GroupByKey]=OutputTable[[#This Row],[GroupByKey]]),(OutputTable[GroupByKey]=OutputTable[[#This Row],[GroupByKey]])*OutputTable[RecordedValue])),0)</f>
        <v>51.391701373361848</v>
      </c>
      <c r="L1251" s="5" cm="1">
        <f t="array" ref="L1251">IFERROR(_xlfn.STDEV.S(IF((OutputTable[GroupByKey]=OutputTable[[#This Row],[GroupByKey]]),(OutputTable[GroupByKey]=OutputTable[[#This Row],[GroupByKey]])*OutputTable[RecordedValue])),0)</f>
        <v>22.463215822590577</v>
      </c>
      <c r="M1251" s="5" cm="1">
        <f t="array" ref="M1251">MAX(IF((ProjectInfoTable[ProjectName]=OutputTable[[#This Row],[ProjectName]]),(ProjectInfoTable[ProjectName]=OutputTable[[#This Row],[ProjectName]])*ProjectInfoTable[ConfidenceInterval]))</f>
        <v>0.95</v>
      </c>
      <c r="N1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251" s="5" cm="1">
        <f t="array" ref="O1251">MIN(IF((OutputTable[GroupByKey]=OutputTable[[#This Row],[GroupByKey]]),(OutputTable[GroupByKey]=OutputTable[[#This Row],[GroupByKey]])*OutputTable[RecordedValue]))</f>
        <v>11.8932959736659</v>
      </c>
      <c r="P1251" s="5" cm="1">
        <f t="array" ref="P1251">MAX(IF((OutputTable[GroupByKey]=OutputTable[[#This Row],[GroupByKey]]),(OutputTable[GroupByKey]=OutputTable[[#This Row],[GroupByKey]])*OutputTable[RecordedValue]))</f>
        <v>129.881236777438</v>
      </c>
    </row>
    <row r="1252" spans="1:16" x14ac:dyDescent="0.25">
      <c r="A1252" t="s">
        <v>68</v>
      </c>
      <c r="B1252" t="s">
        <v>70</v>
      </c>
      <c r="C1252">
        <v>21</v>
      </c>
      <c r="D1252" t="s">
        <v>155</v>
      </c>
      <c r="E1252" t="s">
        <v>117</v>
      </c>
      <c r="F1252" t="s">
        <v>73</v>
      </c>
      <c r="G1252">
        <v>0</v>
      </c>
      <c r="H1252">
        <v>0</v>
      </c>
      <c r="I1252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252" s="5" cm="1">
        <f t="array" ref="J1252">MAX(IF((ProjectInfoTable[ProjectName]=OutputTable[[#This Row],[ProjectName]]),(ProjectInfoTable[ProjectName]=OutputTable[[#This Row],[ProjectName]])*ProjectInfoTable[NumberOfReplications]))</f>
        <v>50</v>
      </c>
      <c r="K1252" s="5" cm="1">
        <f t="array" ref="K1252">IFERROR(AVERAGE(IF((OutputTable[GroupByKey]=OutputTable[[#This Row],[GroupByKey]]),(OutputTable[GroupByKey]=OutputTable[[#This Row],[GroupByKey]])*OutputTable[RecordedValue])),0)</f>
        <v>0</v>
      </c>
      <c r="L1252" s="5" cm="1">
        <f t="array" ref="L1252">IFERROR(_xlfn.STDEV.S(IF((OutputTable[GroupByKey]=OutputTable[[#This Row],[GroupByKey]]),(OutputTable[GroupByKey]=OutputTable[[#This Row],[GroupByKey]])*OutputTable[RecordedValue])),0)</f>
        <v>0</v>
      </c>
      <c r="M1252" s="5" cm="1">
        <f t="array" ref="M1252">MAX(IF((ProjectInfoTable[ProjectName]=OutputTable[[#This Row],[ProjectName]]),(ProjectInfoTable[ProjectName]=OutputTable[[#This Row],[ProjectName]])*ProjectInfoTable[ConfidenceInterval]))</f>
        <v>0.95</v>
      </c>
      <c r="N1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2" s="5" cm="1">
        <f t="array" ref="O1252">MIN(IF((OutputTable[GroupByKey]=OutputTable[[#This Row],[GroupByKey]]),(OutputTable[GroupByKey]=OutputTable[[#This Row],[GroupByKey]])*OutputTable[RecordedValue]))</f>
        <v>0</v>
      </c>
      <c r="P1252" s="5" cm="1">
        <f t="array" ref="P1252">MAX(IF((OutputTable[GroupByKey]=OutputTable[[#This Row],[GroupByKey]]),(OutputTable[GroupByKey]=OutputTable[[#This Row],[GroupByKey]])*OutputTable[RecordedValue]))</f>
        <v>0</v>
      </c>
    </row>
    <row r="1253" spans="1:16" x14ac:dyDescent="0.25">
      <c r="A1253" t="s">
        <v>68</v>
      </c>
      <c r="B1253" t="s">
        <v>70</v>
      </c>
      <c r="C1253">
        <v>21</v>
      </c>
      <c r="D1253" t="s">
        <v>156</v>
      </c>
      <c r="E1253" t="s">
        <v>119</v>
      </c>
      <c r="F1253" t="s">
        <v>73</v>
      </c>
      <c r="G1253">
        <v>22.605362032191</v>
      </c>
      <c r="H1253">
        <v>0</v>
      </c>
      <c r="I1253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253" s="5" cm="1">
        <f t="array" ref="J1253">MAX(IF((ProjectInfoTable[ProjectName]=OutputTable[[#This Row],[ProjectName]]),(ProjectInfoTable[ProjectName]=OutputTable[[#This Row],[ProjectName]])*ProjectInfoTable[NumberOfReplications]))</f>
        <v>50</v>
      </c>
      <c r="K1253" s="5" cm="1">
        <f t="array" ref="K1253">IFERROR(AVERAGE(IF((OutputTable[GroupByKey]=OutputTable[[#This Row],[GroupByKey]]),(OutputTable[GroupByKey]=OutputTable[[#This Row],[GroupByKey]])*OutputTable[RecordedValue])),0)</f>
        <v>10.739644005751</v>
      </c>
      <c r="L1253" s="5" cm="1">
        <f t="array" ref="L1253">IFERROR(_xlfn.STDEV.S(IF((OutputTable[GroupByKey]=OutputTable[[#This Row],[GroupByKey]]),(OutputTable[GroupByKey]=OutputTable[[#This Row],[GroupByKey]])*OutputTable[RecordedValue])),0)</f>
        <v>15.385582994074571</v>
      </c>
      <c r="M1253" s="5" cm="1">
        <f t="array" ref="M1253">MAX(IF((ProjectInfoTable[ProjectName]=OutputTable[[#This Row],[ProjectName]]),(ProjectInfoTable[ProjectName]=OutputTable[[#This Row],[ProjectName]])*ProjectInfoTable[ConfidenceInterval]))</f>
        <v>0.95</v>
      </c>
      <c r="N1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253" s="5" cm="1">
        <f t="array" ref="O1253">MIN(IF((OutputTable[GroupByKey]=OutputTable[[#This Row],[GroupByKey]]),(OutputTable[GroupByKey]=OutputTable[[#This Row],[GroupByKey]])*OutputTable[RecordedValue]))</f>
        <v>0</v>
      </c>
      <c r="P1253" s="5" cm="1">
        <f t="array" ref="P1253">MAX(IF((OutputTable[GroupByKey]=OutputTable[[#This Row],[GroupByKey]]),(OutputTable[GroupByKey]=OutputTable[[#This Row],[GroupByKey]])*OutputTable[RecordedValue]))</f>
        <v>76.907804000367904</v>
      </c>
    </row>
    <row r="1254" spans="1:16" x14ac:dyDescent="0.25">
      <c r="A1254" t="s">
        <v>68</v>
      </c>
      <c r="B1254" t="s">
        <v>70</v>
      </c>
      <c r="C1254">
        <v>21</v>
      </c>
      <c r="D1254" t="s">
        <v>157</v>
      </c>
      <c r="E1254" t="s">
        <v>121</v>
      </c>
      <c r="F1254" t="s">
        <v>73</v>
      </c>
      <c r="G1254">
        <v>10</v>
      </c>
      <c r="H1254">
        <v>0</v>
      </c>
      <c r="I1254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254" s="5" cm="1">
        <f t="array" ref="J1254">MAX(IF((ProjectInfoTable[ProjectName]=OutputTable[[#This Row],[ProjectName]]),(ProjectInfoTable[ProjectName]=OutputTable[[#This Row],[ProjectName]])*ProjectInfoTable[NumberOfReplications]))</f>
        <v>50</v>
      </c>
      <c r="K1254" s="5" cm="1">
        <f t="array" ref="K1254">IFERROR(AVERAGE(IF((OutputTable[GroupByKey]=OutputTable[[#This Row],[GroupByKey]]),(OutputTable[GroupByKey]=OutputTable[[#This Row],[GroupByKey]])*OutputTable[RecordedValue])),0)</f>
        <v>6.74</v>
      </c>
      <c r="L1254" s="5" cm="1">
        <f t="array" ref="L1254">IFERROR(_xlfn.STDEV.S(IF((OutputTable[GroupByKey]=OutputTable[[#This Row],[GroupByKey]]),(OutputTable[GroupByKey]=OutputTable[[#This Row],[GroupByKey]])*OutputTable[RecordedValue])),0)</f>
        <v>2.6711611783672518</v>
      </c>
      <c r="M1254" s="5" cm="1">
        <f t="array" ref="M1254">MAX(IF((ProjectInfoTable[ProjectName]=OutputTable[[#This Row],[ProjectName]]),(ProjectInfoTable[ProjectName]=OutputTable[[#This Row],[ProjectName]])*ProjectInfoTable[ConfidenceInterval]))</f>
        <v>0.95</v>
      </c>
      <c r="N1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254" s="5" cm="1">
        <f t="array" ref="O1254">MIN(IF((OutputTable[GroupByKey]=OutputTable[[#This Row],[GroupByKey]]),(OutputTable[GroupByKey]=OutputTable[[#This Row],[GroupByKey]])*OutputTable[RecordedValue]))</f>
        <v>2</v>
      </c>
      <c r="P1254" s="5" cm="1">
        <f t="array" ref="P1254">MAX(IF((OutputTable[GroupByKey]=OutputTable[[#This Row],[GroupByKey]]),(OutputTable[GroupByKey]=OutputTable[[#This Row],[GroupByKey]])*OutputTable[RecordedValue]))</f>
        <v>16</v>
      </c>
    </row>
    <row r="1255" spans="1:16" x14ac:dyDescent="0.25">
      <c r="A1255" t="s">
        <v>68</v>
      </c>
      <c r="B1255" t="s">
        <v>70</v>
      </c>
      <c r="C1255">
        <v>21</v>
      </c>
      <c r="D1255" t="s">
        <v>158</v>
      </c>
      <c r="E1255" t="s">
        <v>123</v>
      </c>
      <c r="F1255" t="s">
        <v>73</v>
      </c>
      <c r="G1255">
        <v>10</v>
      </c>
      <c r="H1255">
        <v>0</v>
      </c>
      <c r="I1255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255" s="5" cm="1">
        <f t="array" ref="J1255">MAX(IF((ProjectInfoTable[ProjectName]=OutputTable[[#This Row],[ProjectName]]),(ProjectInfoTable[ProjectName]=OutputTable[[#This Row],[ProjectName]])*ProjectInfoTable[NumberOfReplications]))</f>
        <v>50</v>
      </c>
      <c r="K1255" s="5" cm="1">
        <f t="array" ref="K1255">IFERROR(AVERAGE(IF((OutputTable[GroupByKey]=OutputTable[[#This Row],[GroupByKey]]),(OutputTable[GroupByKey]=OutputTable[[#This Row],[GroupByKey]])*OutputTable[RecordedValue])),0)</f>
        <v>6.66</v>
      </c>
      <c r="L1255" s="5" cm="1">
        <f t="array" ref="L1255">IFERROR(_xlfn.STDEV.S(IF((OutputTable[GroupByKey]=OutputTable[[#This Row],[GroupByKey]]),(OutputTable[GroupByKey]=OutputTable[[#This Row],[GroupByKey]])*OutputTable[RecordedValue])),0)</f>
        <v>2.6233644078409171</v>
      </c>
      <c r="M1255" s="5" cm="1">
        <f t="array" ref="M1255">MAX(IF((ProjectInfoTable[ProjectName]=OutputTable[[#This Row],[ProjectName]]),(ProjectInfoTable[ProjectName]=OutputTable[[#This Row],[ProjectName]])*ProjectInfoTable[ConfidenceInterval]))</f>
        <v>0.95</v>
      </c>
      <c r="N1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255" s="5" cm="1">
        <f t="array" ref="O1255">MIN(IF((OutputTable[GroupByKey]=OutputTable[[#This Row],[GroupByKey]]),(OutputTable[GroupByKey]=OutputTable[[#This Row],[GroupByKey]])*OutputTable[RecordedValue]))</f>
        <v>2</v>
      </c>
      <c r="P1255" s="5" cm="1">
        <f t="array" ref="P1255">MAX(IF((OutputTable[GroupByKey]=OutputTable[[#This Row],[GroupByKey]]),(OutputTable[GroupByKey]=OutputTable[[#This Row],[GroupByKey]])*OutputTable[RecordedValue]))</f>
        <v>16</v>
      </c>
    </row>
    <row r="1256" spans="1:16" x14ac:dyDescent="0.25">
      <c r="A1256" t="s">
        <v>68</v>
      </c>
      <c r="B1256" t="s">
        <v>70</v>
      </c>
      <c r="C1256">
        <v>21</v>
      </c>
      <c r="D1256" t="s">
        <v>159</v>
      </c>
      <c r="E1256" t="s">
        <v>125</v>
      </c>
      <c r="F1256" t="s">
        <v>73</v>
      </c>
      <c r="G1256">
        <v>1.67220959015418</v>
      </c>
      <c r="H1256">
        <v>0</v>
      </c>
      <c r="I1256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256" s="5" cm="1">
        <f t="array" ref="J1256">MAX(IF((ProjectInfoTable[ProjectName]=OutputTable[[#This Row],[ProjectName]]),(ProjectInfoTable[ProjectName]=OutputTable[[#This Row],[ProjectName]])*ProjectInfoTable[NumberOfReplications]))</f>
        <v>50</v>
      </c>
      <c r="K1256" s="5" cm="1">
        <f t="array" ref="K1256">IFERROR(AVERAGE(IF((OutputTable[GroupByKey]=OutputTable[[#This Row],[GroupByKey]]),(OutputTable[GroupByKey]=OutputTable[[#This Row],[GroupByKey]])*OutputTable[RecordedValue])),0)</f>
        <v>1.713056712445395</v>
      </c>
      <c r="L1256" s="5" cm="1">
        <f t="array" ref="L1256">IFERROR(_xlfn.STDEV.S(IF((OutputTable[GroupByKey]=OutputTable[[#This Row],[GroupByKey]]),(OutputTable[GroupByKey]=OutputTable[[#This Row],[GroupByKey]])*OutputTable[RecordedValue])),0)</f>
        <v>0.74877386075301833</v>
      </c>
      <c r="M1256" s="5" cm="1">
        <f t="array" ref="M1256">MAX(IF((ProjectInfoTable[ProjectName]=OutputTable[[#This Row],[ProjectName]]),(ProjectInfoTable[ProjectName]=OutputTable[[#This Row],[ProjectName]])*ProjectInfoTable[ConfidenceInterval]))</f>
        <v>0.95</v>
      </c>
      <c r="N1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256" s="5" cm="1">
        <f t="array" ref="O1256">MIN(IF((OutputTable[GroupByKey]=OutputTable[[#This Row],[GroupByKey]]),(OutputTable[GroupByKey]=OutputTable[[#This Row],[GroupByKey]])*OutputTable[RecordedValue]))</f>
        <v>0.396443199122197</v>
      </c>
      <c r="P1256" s="5" cm="1">
        <f t="array" ref="P1256">MAX(IF((OutputTable[GroupByKey]=OutputTable[[#This Row],[GroupByKey]]),(OutputTable[GroupByKey]=OutputTable[[#This Row],[GroupByKey]])*OutputTable[RecordedValue]))</f>
        <v>4.3293745592479498</v>
      </c>
    </row>
    <row r="1257" spans="1:16" x14ac:dyDescent="0.25">
      <c r="A1257" t="s">
        <v>68</v>
      </c>
      <c r="B1257" t="s">
        <v>70</v>
      </c>
      <c r="C1257">
        <v>21</v>
      </c>
      <c r="D1257" t="s">
        <v>160</v>
      </c>
      <c r="E1257" t="s">
        <v>127</v>
      </c>
      <c r="F1257" t="s">
        <v>73</v>
      </c>
      <c r="G1257">
        <v>72.7716497368164</v>
      </c>
      <c r="H1257">
        <v>0</v>
      </c>
      <c r="I1257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257" s="5" cm="1">
        <f t="array" ref="J1257">MAX(IF((ProjectInfoTable[ProjectName]=OutputTable[[#This Row],[ProjectName]]),(ProjectInfoTable[ProjectName]=OutputTable[[#This Row],[ProjectName]])*ProjectInfoTable[NumberOfReplications]))</f>
        <v>50</v>
      </c>
      <c r="K1257" s="5" cm="1">
        <f t="array" ref="K1257">IFERROR(AVERAGE(IF((OutputTable[GroupByKey]=OutputTable[[#This Row],[GroupByKey]]),(OutputTable[GroupByKey]=OutputTable[[#This Row],[GroupByKey]])*OutputTable[RecordedValue])),0)</f>
        <v>62.131345379112837</v>
      </c>
      <c r="L1257" s="5" cm="1">
        <f t="array" ref="L1257">IFERROR(_xlfn.STDEV.S(IF((OutputTable[GroupByKey]=OutputTable[[#This Row],[GroupByKey]]),(OutputTable[GroupByKey]=OutputTable[[#This Row],[GroupByKey]])*OutputTable[RecordedValue])),0)</f>
        <v>32.520844078842771</v>
      </c>
      <c r="M1257" s="5" cm="1">
        <f t="array" ref="M1257">MAX(IF((ProjectInfoTable[ProjectName]=OutputTable[[#This Row],[ProjectName]]),(ProjectInfoTable[ProjectName]=OutputTable[[#This Row],[ProjectName]])*ProjectInfoTable[ConfidenceInterval]))</f>
        <v>0.95</v>
      </c>
      <c r="N1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257" s="5" cm="1">
        <f t="array" ref="O1257">MIN(IF((OutputTable[GroupByKey]=OutputTable[[#This Row],[GroupByKey]]),(OutputTable[GroupByKey]=OutputTable[[#This Row],[GroupByKey]])*OutputTable[RecordedValue]))</f>
        <v>13.9204055285142</v>
      </c>
      <c r="P1257" s="5" cm="1">
        <f t="array" ref="P1257">MAX(IF((OutputTable[GroupByKey]=OutputTable[[#This Row],[GroupByKey]]),(OutputTable[GroupByKey]=OutputTable[[#This Row],[GroupByKey]])*OutputTable[RecordedValue]))</f>
        <v>182.68949067350201</v>
      </c>
    </row>
    <row r="1258" spans="1:16" x14ac:dyDescent="0.25">
      <c r="A1258" t="s">
        <v>68</v>
      </c>
      <c r="B1258" t="s">
        <v>70</v>
      </c>
      <c r="C1258">
        <v>21</v>
      </c>
      <c r="D1258" t="s">
        <v>161</v>
      </c>
      <c r="E1258" t="s">
        <v>137</v>
      </c>
      <c r="F1258" t="s">
        <v>107</v>
      </c>
      <c r="G1258">
        <v>0.83610479507709001</v>
      </c>
      <c r="H1258">
        <v>0</v>
      </c>
      <c r="I125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258" s="5" cm="1">
        <f t="array" ref="J1258">MAX(IF((ProjectInfoTable[ProjectName]=OutputTable[[#This Row],[ProjectName]]),(ProjectInfoTable[ProjectName]=OutputTable[[#This Row],[ProjectName]])*ProjectInfoTable[NumberOfReplications]))</f>
        <v>50</v>
      </c>
      <c r="K1258" s="5" cm="1">
        <f t="array" ref="K1258">IFERROR(AVERAGE(IF((OutputTable[GroupByKey]=OutputTable[[#This Row],[GroupByKey]]),(OutputTable[GroupByKey]=OutputTable[[#This Row],[GroupByKey]])*OutputTable[RecordedValue])),0)</f>
        <v>0.85652835622269752</v>
      </c>
      <c r="L1258" s="5" cm="1">
        <f t="array" ref="L1258">IFERROR(_xlfn.STDEV.S(IF((OutputTable[GroupByKey]=OutputTable[[#This Row],[GroupByKey]]),(OutputTable[GroupByKey]=OutputTable[[#This Row],[GroupByKey]])*OutputTable[RecordedValue])),0)</f>
        <v>0.37438693037650955</v>
      </c>
      <c r="M1258" s="5" cm="1">
        <f t="array" ref="M1258">MAX(IF((ProjectInfoTable[ProjectName]=OutputTable[[#This Row],[ProjectName]]),(ProjectInfoTable[ProjectName]=OutputTable[[#This Row],[ProjectName]])*ProjectInfoTable[ConfidenceInterval]))</f>
        <v>0.95</v>
      </c>
      <c r="N1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258" s="5" cm="1">
        <f t="array" ref="O1258">MIN(IF((OutputTable[GroupByKey]=OutputTable[[#This Row],[GroupByKey]]),(OutputTable[GroupByKey]=OutputTable[[#This Row],[GroupByKey]])*OutputTable[RecordedValue]))</f>
        <v>0.198221599561099</v>
      </c>
      <c r="P1258" s="5" cm="1">
        <f t="array" ref="P1258">MAX(IF((OutputTable[GroupByKey]=OutputTable[[#This Row],[GroupByKey]]),(OutputTable[GroupByKey]=OutputTable[[#This Row],[GroupByKey]])*OutputTable[RecordedValue]))</f>
        <v>2.16468727962397</v>
      </c>
    </row>
    <row r="1259" spans="1:16" x14ac:dyDescent="0.25">
      <c r="A1259" t="s">
        <v>68</v>
      </c>
      <c r="B1259" t="s">
        <v>70</v>
      </c>
      <c r="C1259">
        <v>21</v>
      </c>
      <c r="D1259" t="s">
        <v>162</v>
      </c>
      <c r="E1259" t="s">
        <v>139</v>
      </c>
      <c r="F1259" t="s">
        <v>107</v>
      </c>
      <c r="G1259">
        <v>11.1638952049229</v>
      </c>
      <c r="H1259">
        <v>0</v>
      </c>
      <c r="I125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259" s="5" cm="1">
        <f t="array" ref="J1259">MAX(IF((ProjectInfoTable[ProjectName]=OutputTable[[#This Row],[ProjectName]]),(ProjectInfoTable[ProjectName]=OutputTable[[#This Row],[ProjectName]])*ProjectInfoTable[NumberOfReplications]))</f>
        <v>50</v>
      </c>
      <c r="K1259" s="5" cm="1">
        <f t="array" ref="K1259">IFERROR(AVERAGE(IF((OutputTable[GroupByKey]=OutputTable[[#This Row],[GroupByKey]]),(OutputTable[GroupByKey]=OutputTable[[#This Row],[GroupByKey]])*OutputTable[RecordedValue])),0)</f>
        <v>11.137209966710371</v>
      </c>
      <c r="L1259" s="5" cm="1">
        <f t="array" ref="L1259">IFERROR(_xlfn.STDEV.S(IF((OutputTable[GroupByKey]=OutputTable[[#This Row],[GroupByKey]]),(OutputTable[GroupByKey]=OutputTable[[#This Row],[GroupByKey]])*OutputTable[RecordedValue])),0)</f>
        <v>0.38257169656624557</v>
      </c>
      <c r="M1259" s="5" cm="1">
        <f t="array" ref="M1259">MAX(IF((ProjectInfoTable[ProjectName]=OutputTable[[#This Row],[ProjectName]]),(ProjectInfoTable[ProjectName]=OutputTable[[#This Row],[ProjectName]])*ProjectInfoTable[ConfidenceInterval]))</f>
        <v>0.95</v>
      </c>
      <c r="N1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259" s="5" cm="1">
        <f t="array" ref="O1259">MIN(IF((OutputTable[GroupByKey]=OutputTable[[#This Row],[GroupByKey]]),(OutputTable[GroupByKey]=OutputTable[[#This Row],[GroupByKey]])*OutputTable[RecordedValue]))</f>
        <v>9.8353127203760309</v>
      </c>
      <c r="P1259" s="5" cm="1">
        <f t="array" ref="P1259">MAX(IF((OutputTable[GroupByKey]=OutputTable[[#This Row],[GroupByKey]]),(OutputTable[GroupByKey]=OutputTable[[#This Row],[GroupByKey]])*OutputTable[RecordedValue]))</f>
        <v>11.8017784004389</v>
      </c>
    </row>
    <row r="1260" spans="1:16" x14ac:dyDescent="0.25">
      <c r="A1260" t="s">
        <v>68</v>
      </c>
      <c r="B1260" t="s">
        <v>70</v>
      </c>
      <c r="C1260">
        <v>21</v>
      </c>
      <c r="D1260" t="s">
        <v>163</v>
      </c>
      <c r="E1260" t="s">
        <v>164</v>
      </c>
      <c r="F1260" t="s">
        <v>107</v>
      </c>
      <c r="G1260">
        <v>10</v>
      </c>
      <c r="H1260">
        <v>0</v>
      </c>
      <c r="I126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260" s="5" cm="1">
        <f t="array" ref="J1260">MAX(IF((ProjectInfoTable[ProjectName]=OutputTable[[#This Row],[ProjectName]]),(ProjectInfoTable[ProjectName]=OutputTable[[#This Row],[ProjectName]])*ProjectInfoTable[NumberOfReplications]))</f>
        <v>50</v>
      </c>
      <c r="K1260" s="5" cm="1">
        <f t="array" ref="K1260">IFERROR(AVERAGE(IF((OutputTable[GroupByKey]=OutputTable[[#This Row],[GroupByKey]]),(OutputTable[GroupByKey]=OutputTable[[#This Row],[GroupByKey]])*OutputTable[RecordedValue])),0)</f>
        <v>6.72</v>
      </c>
      <c r="L1260" s="5" cm="1">
        <f t="array" ref="L1260">IFERROR(_xlfn.STDEV.S(IF((OutputTable[GroupByKey]=OutputTable[[#This Row],[GroupByKey]]),(OutputTable[GroupByKey]=OutputTable[[#This Row],[GroupByKey]])*OutputTable[RecordedValue])),0)</f>
        <v>2.6729178430917711</v>
      </c>
      <c r="M1260" s="5" cm="1">
        <f t="array" ref="M1260">MAX(IF((ProjectInfoTable[ProjectName]=OutputTable[[#This Row],[ProjectName]]),(ProjectInfoTable[ProjectName]=OutputTable[[#This Row],[ProjectName]])*ProjectInfoTable[ConfidenceInterval]))</f>
        <v>0.95</v>
      </c>
      <c r="N1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260" s="5" cm="1">
        <f t="array" ref="O1260">MIN(IF((OutputTable[GroupByKey]=OutputTable[[#This Row],[GroupByKey]]),(OutputTable[GroupByKey]=OutputTable[[#This Row],[GroupByKey]])*OutputTable[RecordedValue]))</f>
        <v>2</v>
      </c>
      <c r="P1260" s="5" cm="1">
        <f t="array" ref="P1260">MAX(IF((OutputTable[GroupByKey]=OutputTable[[#This Row],[GroupByKey]]),(OutputTable[GroupByKey]=OutputTable[[#This Row],[GroupByKey]])*OutputTable[RecordedValue]))</f>
        <v>16</v>
      </c>
    </row>
    <row r="1261" spans="1:16" x14ac:dyDescent="0.25">
      <c r="A1261" t="s">
        <v>68</v>
      </c>
      <c r="B1261" t="s">
        <v>70</v>
      </c>
      <c r="C1261">
        <v>21</v>
      </c>
      <c r="D1261" t="s">
        <v>165</v>
      </c>
      <c r="E1261" t="s">
        <v>166</v>
      </c>
      <c r="F1261" t="s">
        <v>107</v>
      </c>
      <c r="G1261">
        <v>6.9675399589757506E-2</v>
      </c>
      <c r="H1261">
        <v>0</v>
      </c>
      <c r="I126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61" s="5" cm="1">
        <f t="array" ref="J1261">MAX(IF((ProjectInfoTable[ProjectName]=OutputTable[[#This Row],[ProjectName]]),(ProjectInfoTable[ProjectName]=OutputTable[[#This Row],[ProjectName]])*ProjectInfoTable[NumberOfReplications]))</f>
        <v>50</v>
      </c>
      <c r="K1261" s="5" cm="1">
        <f t="array" ref="K1261">IFERROR(AVERAGE(IF((OutputTable[GroupByKey]=OutputTable[[#This Row],[GroupByKey]]),(OutputTable[GroupByKey]=OutputTable[[#This Row],[GroupByKey]])*OutputTable[RecordedValue])),0)</f>
        <v>7.1899169440802421E-2</v>
      </c>
      <c r="L1261" s="5" cm="1">
        <f t="array" ref="L1261">IFERROR(_xlfn.STDEV.S(IF((OutputTable[GroupByKey]=OutputTable[[#This Row],[GroupByKey]]),(OutputTable[GroupByKey]=OutputTable[[#This Row],[GroupByKey]])*OutputTable[RecordedValue])),0)</f>
        <v>3.1880974713854024E-2</v>
      </c>
      <c r="M1261" s="5" cm="1">
        <f t="array" ref="M1261">MAX(IF((ProjectInfoTable[ProjectName]=OutputTable[[#This Row],[ProjectName]]),(ProjectInfoTable[ProjectName]=OutputTable[[#This Row],[ProjectName]])*ProjectInfoTable[ConfidenceInterval]))</f>
        <v>0.95</v>
      </c>
      <c r="N1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261" s="5" cm="1">
        <f t="array" ref="O1261">MIN(IF((OutputTable[GroupByKey]=OutputTable[[#This Row],[GroupByKey]]),(OutputTable[GroupByKey]=OutputTable[[#This Row],[GroupByKey]])*OutputTable[RecordedValue]))</f>
        <v>1.6518466630091499E-2</v>
      </c>
      <c r="P1261" s="5" cm="1">
        <f t="array" ref="P1261">MAX(IF((OutputTable[GroupByKey]=OutputTable[[#This Row],[GroupByKey]]),(OutputTable[GroupByKey]=OutputTable[[#This Row],[GroupByKey]])*OutputTable[RecordedValue]))</f>
        <v>0.18039060663533099</v>
      </c>
    </row>
    <row r="1262" spans="1:16" x14ac:dyDescent="0.25">
      <c r="A1262" t="s">
        <v>68</v>
      </c>
      <c r="B1262" t="s">
        <v>70</v>
      </c>
      <c r="C1262">
        <v>21</v>
      </c>
      <c r="D1262" t="s">
        <v>167</v>
      </c>
      <c r="E1262" t="s">
        <v>142</v>
      </c>
      <c r="F1262" t="s">
        <v>107</v>
      </c>
      <c r="G1262">
        <v>0</v>
      </c>
      <c r="H1262">
        <v>0</v>
      </c>
      <c r="I126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62" s="5" cm="1">
        <f t="array" ref="J1262">MAX(IF((ProjectInfoTable[ProjectName]=OutputTable[[#This Row],[ProjectName]]),(ProjectInfoTable[ProjectName]=OutputTable[[#This Row],[ProjectName]])*ProjectInfoTable[NumberOfReplications]))</f>
        <v>50</v>
      </c>
      <c r="K1262" s="5" cm="1">
        <f t="array" ref="K1262">IFERROR(AVERAGE(IF((OutputTable[GroupByKey]=OutputTable[[#This Row],[GroupByKey]]),(OutputTable[GroupByKey]=OutputTable[[#This Row],[GroupByKey]])*OutputTable[RecordedValue])),0)</f>
        <v>0</v>
      </c>
      <c r="L1262" s="5" cm="1">
        <f t="array" ref="L1262">IFERROR(_xlfn.STDEV.S(IF((OutputTable[GroupByKey]=OutputTable[[#This Row],[GroupByKey]]),(OutputTable[GroupByKey]=OutputTable[[#This Row],[GroupByKey]])*OutputTable[RecordedValue])),0)</f>
        <v>0</v>
      </c>
      <c r="M1262" s="5" cm="1">
        <f t="array" ref="M1262">MAX(IF((ProjectInfoTable[ProjectName]=OutputTable[[#This Row],[ProjectName]]),(ProjectInfoTable[ProjectName]=OutputTable[[#This Row],[ProjectName]])*ProjectInfoTable[ConfidenceInterval]))</f>
        <v>0.95</v>
      </c>
      <c r="N1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2" s="5" cm="1">
        <f t="array" ref="O1262">MIN(IF((OutputTable[GroupByKey]=OutputTable[[#This Row],[GroupByKey]]),(OutputTable[GroupByKey]=OutputTable[[#This Row],[GroupByKey]])*OutputTable[RecordedValue]))</f>
        <v>0</v>
      </c>
      <c r="P1262" s="5" cm="1">
        <f t="array" ref="P1262">MAX(IF((OutputTable[GroupByKey]=OutputTable[[#This Row],[GroupByKey]]),(OutputTable[GroupByKey]=OutputTable[[#This Row],[GroupByKey]])*OutputTable[RecordedValue]))</f>
        <v>0</v>
      </c>
    </row>
    <row r="1263" spans="1:16" x14ac:dyDescent="0.25">
      <c r="A1263" t="s">
        <v>68</v>
      </c>
      <c r="B1263" t="s">
        <v>70</v>
      </c>
      <c r="C1263">
        <v>21</v>
      </c>
      <c r="D1263" t="s">
        <v>168</v>
      </c>
      <c r="E1263" t="s">
        <v>123</v>
      </c>
      <c r="F1263" t="s">
        <v>129</v>
      </c>
      <c r="G1263">
        <v>141</v>
      </c>
      <c r="H1263">
        <v>0</v>
      </c>
      <c r="I126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63" s="5" cm="1">
        <f t="array" ref="J1263">MAX(IF((ProjectInfoTable[ProjectName]=OutputTable[[#This Row],[ProjectName]]),(ProjectInfoTable[ProjectName]=OutputTable[[#This Row],[ProjectName]])*ProjectInfoTable[NumberOfReplications]))</f>
        <v>50</v>
      </c>
      <c r="K1263" s="5" cm="1">
        <f t="array" ref="K1263">IFERROR(AVERAGE(IF((OutputTable[GroupByKey]=OutputTable[[#This Row],[GroupByKey]]),(OutputTable[GroupByKey]=OutputTable[[#This Row],[GroupByKey]])*OutputTable[RecordedValue])),0)</f>
        <v>141.38</v>
      </c>
      <c r="L1263" s="5" cm="1">
        <f t="array" ref="L1263">IFERROR(_xlfn.STDEV.S(IF((OutputTable[GroupByKey]=OutputTable[[#This Row],[GroupByKey]]),(OutputTable[GroupByKey]=OutputTable[[#This Row],[GroupByKey]])*OutputTable[RecordedValue])),0)</f>
        <v>1.9988772358705846</v>
      </c>
      <c r="M1263" s="5" cm="1">
        <f t="array" ref="M1263">MAX(IF((ProjectInfoTable[ProjectName]=OutputTable[[#This Row],[ProjectName]]),(ProjectInfoTable[ProjectName]=OutputTable[[#This Row],[ProjectName]])*ProjectInfoTable[ConfidenceInterval]))</f>
        <v>0.95</v>
      </c>
      <c r="N1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263" s="5" cm="1">
        <f t="array" ref="O1263">MIN(IF((OutputTable[GroupByKey]=OutputTable[[#This Row],[GroupByKey]]),(OutputTable[GroupByKey]=OutputTable[[#This Row],[GroupByKey]])*OutputTable[RecordedValue]))</f>
        <v>134</v>
      </c>
      <c r="P1263" s="5" cm="1">
        <f t="array" ref="P1263">MAX(IF((OutputTable[GroupByKey]=OutputTable[[#This Row],[GroupByKey]]),(OutputTable[GroupByKey]=OutputTable[[#This Row],[GroupByKey]])*OutputTable[RecordedValue]))</f>
        <v>144</v>
      </c>
    </row>
    <row r="1264" spans="1:16" x14ac:dyDescent="0.25">
      <c r="A1264" t="s">
        <v>68</v>
      </c>
      <c r="B1264" t="s">
        <v>70</v>
      </c>
      <c r="C1264">
        <v>21</v>
      </c>
      <c r="D1264" t="s">
        <v>169</v>
      </c>
      <c r="E1264" t="s">
        <v>91</v>
      </c>
      <c r="F1264" t="s">
        <v>129</v>
      </c>
      <c r="G1264">
        <v>71.504211757595101</v>
      </c>
      <c r="H1264">
        <v>0</v>
      </c>
      <c r="I126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64" s="5" cm="1">
        <f t="array" ref="J1264">MAX(IF((ProjectInfoTable[ProjectName]=OutputTable[[#This Row],[ProjectName]]),(ProjectInfoTable[ProjectName]=OutputTable[[#This Row],[ProjectName]])*ProjectInfoTable[NumberOfReplications]))</f>
        <v>50</v>
      </c>
      <c r="K1264" s="5" cm="1">
        <f t="array" ref="K1264">IFERROR(AVERAGE(IF((OutputTable[GroupByKey]=OutputTable[[#This Row],[GroupByKey]]),(OutputTable[GroupByKey]=OutputTable[[#This Row],[GroupByKey]])*OutputTable[RecordedValue])),0)</f>
        <v>71.709517489708347</v>
      </c>
      <c r="L1264" s="5" cm="1">
        <f t="array" ref="L1264">IFERROR(_xlfn.STDEV.S(IF((OutputTable[GroupByKey]=OutputTable[[#This Row],[GroupByKey]]),(OutputTable[GroupByKey]=OutputTable[[#This Row],[GroupByKey]])*OutputTable[RecordedValue])),0)</f>
        <v>0.25019982121987089</v>
      </c>
      <c r="M1264" s="5" cm="1">
        <f t="array" ref="M1264">MAX(IF((ProjectInfoTable[ProjectName]=OutputTable[[#This Row],[ProjectName]]),(ProjectInfoTable[ProjectName]=OutputTable[[#This Row],[ProjectName]])*ProjectInfoTable[ConfidenceInterval]))</f>
        <v>0.95</v>
      </c>
      <c r="N1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264" s="5" cm="1">
        <f t="array" ref="O1264">MIN(IF((OutputTable[GroupByKey]=OutputTable[[#This Row],[GroupByKey]]),(OutputTable[GroupByKey]=OutputTable[[#This Row],[GroupByKey]])*OutputTable[RecordedValue]))</f>
        <v>70.826954480567906</v>
      </c>
      <c r="P1264" s="5" cm="1">
        <f t="array" ref="P1264">MAX(IF((OutputTable[GroupByKey]=OutputTable[[#This Row],[GroupByKey]]),(OutputTable[GroupByKey]=OutputTable[[#This Row],[GroupByKey]])*OutputTable[RecordedValue]))</f>
        <v>72</v>
      </c>
    </row>
    <row r="1265" spans="1:16" x14ac:dyDescent="0.25">
      <c r="A1265" t="s">
        <v>68</v>
      </c>
      <c r="B1265" t="s">
        <v>70</v>
      </c>
      <c r="C1265">
        <v>21</v>
      </c>
      <c r="D1265" t="s">
        <v>170</v>
      </c>
      <c r="E1265" t="s">
        <v>137</v>
      </c>
      <c r="F1265" t="s">
        <v>107</v>
      </c>
      <c r="G1265">
        <v>28.744312837783401</v>
      </c>
      <c r="H1265">
        <v>0</v>
      </c>
      <c r="I126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65" s="5" cm="1">
        <f t="array" ref="J1265">MAX(IF((ProjectInfoTable[ProjectName]=OutputTable[[#This Row],[ProjectName]]),(ProjectInfoTable[ProjectName]=OutputTable[[#This Row],[ProjectName]])*ProjectInfoTable[NumberOfReplications]))</f>
        <v>50</v>
      </c>
      <c r="K1265" s="5" cm="1">
        <f t="array" ref="K1265">IFERROR(AVERAGE(IF((OutputTable[GroupByKey]=OutputTable[[#This Row],[GroupByKey]]),(OutputTable[GroupByKey]=OutputTable[[#This Row],[GroupByKey]])*OutputTable[RecordedValue])),0)</f>
        <v>28.690256747996941</v>
      </c>
      <c r="L1265" s="5" cm="1">
        <f t="array" ref="L1265">IFERROR(_xlfn.STDEV.S(IF((OutputTable[GroupByKey]=OutputTable[[#This Row],[GroupByKey]]),(OutputTable[GroupByKey]=OutputTable[[#This Row],[GroupByKey]])*OutputTable[RecordedValue])),0)</f>
        <v>1.6276098461399904</v>
      </c>
      <c r="M1265" s="5" cm="1">
        <f t="array" ref="M1265">MAX(IF((ProjectInfoTable[ProjectName]=OutputTable[[#This Row],[ProjectName]]),(ProjectInfoTable[ProjectName]=OutputTable[[#This Row],[ProjectName]])*ProjectInfoTable[ConfidenceInterval]))</f>
        <v>0.95</v>
      </c>
      <c r="N1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265" s="5" cm="1">
        <f t="array" ref="O1265">MIN(IF((OutputTable[GroupByKey]=OutputTable[[#This Row],[GroupByKey]]),(OutputTable[GroupByKey]=OutputTable[[#This Row],[GroupByKey]])*OutputTable[RecordedValue]))</f>
        <v>25.696659959072399</v>
      </c>
      <c r="P1265" s="5" cm="1">
        <f t="array" ref="P1265">MAX(IF((OutputTable[GroupByKey]=OutputTable[[#This Row],[GroupByKey]]),(OutputTable[GroupByKey]=OutputTable[[#This Row],[GroupByKey]])*OutputTable[RecordedValue]))</f>
        <v>33.838759418460498</v>
      </c>
    </row>
    <row r="1266" spans="1:16" x14ac:dyDescent="0.25">
      <c r="A1266" t="s">
        <v>68</v>
      </c>
      <c r="B1266" t="s">
        <v>70</v>
      </c>
      <c r="C1266">
        <v>21</v>
      </c>
      <c r="D1266" t="s">
        <v>171</v>
      </c>
      <c r="E1266" t="s">
        <v>139</v>
      </c>
      <c r="F1266" t="s">
        <v>107</v>
      </c>
      <c r="G1266">
        <v>6.9082039158865598</v>
      </c>
      <c r="H1266">
        <v>0</v>
      </c>
      <c r="I126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66" s="5" cm="1">
        <f t="array" ref="J1266">MAX(IF((ProjectInfoTable[ProjectName]=OutputTable[[#This Row],[ProjectName]]),(ProjectInfoTable[ProjectName]=OutputTable[[#This Row],[ProjectName]])*ProjectInfoTable[NumberOfReplications]))</f>
        <v>50</v>
      </c>
      <c r="K1266" s="5" cm="1">
        <f t="array" ref="K1266">IFERROR(AVERAGE(IF((OutputTable[GroupByKey]=OutputTable[[#This Row],[GroupByKey]]),(OutputTable[GroupByKey]=OutputTable[[#This Row],[GroupByKey]])*OutputTable[RecordedValue])),0)</f>
        <v>7.1431715332986858</v>
      </c>
      <c r="L1266" s="5" cm="1">
        <f t="array" ref="L1266">IFERROR(_xlfn.STDEV.S(IF((OutputTable[GroupByKey]=OutputTable[[#This Row],[GroupByKey]]),(OutputTable[GroupByKey]=OutputTable[[#This Row],[GroupByKey]])*OutputTable[RecordedValue])),0)</f>
        <v>1.6630080132730225</v>
      </c>
      <c r="M1266" s="5" cm="1">
        <f t="array" ref="M1266">MAX(IF((ProjectInfoTable[ProjectName]=OutputTable[[#This Row],[ProjectName]]),(ProjectInfoTable[ProjectName]=OutputTable[[#This Row],[ProjectName]])*ProjectInfoTable[ConfidenceInterval]))</f>
        <v>0.95</v>
      </c>
      <c r="N1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266" s="5" cm="1">
        <f t="array" ref="O1266">MIN(IF((OutputTable[GroupByKey]=OutputTable[[#This Row],[GroupByKey]]),(OutputTable[GroupByKey]=OutputTable[[#This Row],[GroupByKey]])*OutputTable[RecordedValue]))</f>
        <v>2.14775272896172</v>
      </c>
      <c r="P1266" s="5" cm="1">
        <f t="array" ref="P1266">MAX(IF((OutputTable[GroupByKey]=OutputTable[[#This Row],[GroupByKey]]),(OutputTable[GroupByKey]=OutputTable[[#This Row],[GroupByKey]])*OutputTable[RecordedValue]))</f>
        <v>10.273767747096599</v>
      </c>
    </row>
    <row r="1267" spans="1:16" x14ac:dyDescent="0.25">
      <c r="A1267" t="s">
        <v>68</v>
      </c>
      <c r="B1267" t="s">
        <v>70</v>
      </c>
      <c r="C1267">
        <v>21</v>
      </c>
      <c r="D1267" t="s">
        <v>172</v>
      </c>
      <c r="E1267" t="s">
        <v>164</v>
      </c>
      <c r="F1267" t="s">
        <v>107</v>
      </c>
      <c r="G1267">
        <v>305</v>
      </c>
      <c r="H1267">
        <v>0</v>
      </c>
      <c r="I126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67" s="5" cm="1">
        <f t="array" ref="J1267">MAX(IF((ProjectInfoTable[ProjectName]=OutputTable[[#This Row],[ProjectName]]),(ProjectInfoTable[ProjectName]=OutputTable[[#This Row],[ProjectName]])*ProjectInfoTable[NumberOfReplications]))</f>
        <v>50</v>
      </c>
      <c r="K1267" s="5" cm="1">
        <f t="array" ref="K1267">IFERROR(AVERAGE(IF((OutputTable[GroupByKey]=OutputTable[[#This Row],[GroupByKey]]),(OutputTable[GroupByKey]=OutputTable[[#This Row],[GroupByKey]])*OutputTable[RecordedValue])),0)</f>
        <v>299.54000000000002</v>
      </c>
      <c r="L1267" s="5" cm="1">
        <f t="array" ref="L1267">IFERROR(_xlfn.STDEV.S(IF((OutputTable[GroupByKey]=OutputTable[[#This Row],[GroupByKey]]),(OutputTable[GroupByKey]=OutputTable[[#This Row],[GroupByKey]])*OutputTable[RecordedValue])),0)</f>
        <v>4.8873430868908301</v>
      </c>
      <c r="M1267" s="5" cm="1">
        <f t="array" ref="M1267">MAX(IF((ProjectInfoTable[ProjectName]=OutputTable[[#This Row],[ProjectName]]),(ProjectInfoTable[ProjectName]=OutputTable[[#This Row],[ProjectName]])*ProjectInfoTable[ConfidenceInterval]))</f>
        <v>0.95</v>
      </c>
      <c r="N1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267" s="5" cm="1">
        <f t="array" ref="O1267">MIN(IF((OutputTable[GroupByKey]=OutputTable[[#This Row],[GroupByKey]]),(OutputTable[GroupByKey]=OutputTable[[#This Row],[GroupByKey]])*OutputTable[RecordedValue]))</f>
        <v>289</v>
      </c>
      <c r="P1267" s="5" cm="1">
        <f t="array" ref="P1267">MAX(IF((OutputTable[GroupByKey]=OutputTable[[#This Row],[GroupByKey]]),(OutputTable[GroupByKey]=OutputTable[[#This Row],[GroupByKey]])*OutputTable[RecordedValue]))</f>
        <v>313</v>
      </c>
    </row>
    <row r="1268" spans="1:16" x14ac:dyDescent="0.25">
      <c r="A1268" t="s">
        <v>68</v>
      </c>
      <c r="B1268" t="s">
        <v>70</v>
      </c>
      <c r="C1268">
        <v>21</v>
      </c>
      <c r="D1268" t="s">
        <v>173</v>
      </c>
      <c r="E1268" t="s">
        <v>166</v>
      </c>
      <c r="F1268" t="s">
        <v>107</v>
      </c>
      <c r="G1268">
        <v>0.80810544678092899</v>
      </c>
      <c r="H1268">
        <v>0</v>
      </c>
      <c r="I126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68" s="5" cm="1">
        <f t="array" ref="J1268">MAX(IF((ProjectInfoTable[ProjectName]=OutputTable[[#This Row],[ProjectName]]),(ProjectInfoTable[ProjectName]=OutputTable[[#This Row],[ProjectName]])*ProjectInfoTable[NumberOfReplications]))</f>
        <v>50</v>
      </c>
      <c r="K1268" s="5" cm="1">
        <f t="array" ref="K1268">IFERROR(AVERAGE(IF((OutputTable[GroupByKey]=OutputTable[[#This Row],[GroupByKey]]),(OutputTable[GroupByKey]=OutputTable[[#This Row],[GroupByKey]])*OutputTable[RecordedValue])),0)</f>
        <v>0.80157856851948073</v>
      </c>
      <c r="L1268" s="5" cm="1">
        <f t="array" ref="L1268">IFERROR(_xlfn.STDEV.S(IF((OutputTable[GroupByKey]=OutputTable[[#This Row],[GroupByKey]]),(OutputTable[GroupByKey]=OutputTable[[#This Row],[GroupByKey]])*OutputTable[RecordedValue])),0)</f>
        <v>4.6194667035361667E-2</v>
      </c>
      <c r="M1268" s="5" cm="1">
        <f t="array" ref="M1268">MAX(IF((ProjectInfoTable[ProjectName]=OutputTable[[#This Row],[ProjectName]]),(ProjectInfoTable[ProjectName]=OutputTable[[#This Row],[ProjectName]])*ProjectInfoTable[ConfidenceInterval]))</f>
        <v>0.95</v>
      </c>
      <c r="N1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268" s="5" cm="1">
        <f t="array" ref="O1268">MIN(IF((OutputTable[GroupByKey]=OutputTable[[#This Row],[GroupByKey]]),(OutputTable[GroupByKey]=OutputTable[[#This Row],[GroupByKey]])*OutputTable[RecordedValue]))</f>
        <v>0.71461756258065101</v>
      </c>
      <c r="P1268" s="5" cm="1">
        <f t="array" ref="P1268">MAX(IF((OutputTable[GroupByKey]=OutputTable[[#This Row],[GroupByKey]]),(OutputTable[GroupByKey]=OutputTable[[#This Row],[GroupByKey]])*OutputTable[RecordedValue]))</f>
        <v>0.94034020197328605</v>
      </c>
    </row>
    <row r="1269" spans="1:16" x14ac:dyDescent="0.25">
      <c r="A1269" t="s">
        <v>68</v>
      </c>
      <c r="B1269" t="s">
        <v>70</v>
      </c>
      <c r="C1269">
        <v>21</v>
      </c>
      <c r="D1269" t="s">
        <v>174</v>
      </c>
      <c r="E1269" t="s">
        <v>142</v>
      </c>
      <c r="F1269" t="s">
        <v>107</v>
      </c>
      <c r="G1269">
        <v>0</v>
      </c>
      <c r="H1269">
        <v>0</v>
      </c>
      <c r="I126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69" s="5" cm="1">
        <f t="array" ref="J1269">MAX(IF((ProjectInfoTable[ProjectName]=OutputTable[[#This Row],[ProjectName]]),(ProjectInfoTable[ProjectName]=OutputTable[[#This Row],[ProjectName]])*ProjectInfoTable[NumberOfReplications]))</f>
        <v>50</v>
      </c>
      <c r="K1269" s="5" cm="1">
        <f t="array" ref="K1269">IFERROR(AVERAGE(IF((OutputTable[GroupByKey]=OutputTable[[#This Row],[GroupByKey]]),(OutputTable[GroupByKey]=OutputTable[[#This Row],[GroupByKey]])*OutputTable[RecordedValue])),0)</f>
        <v>0</v>
      </c>
      <c r="L1269" s="5" cm="1">
        <f t="array" ref="L1269">IFERROR(_xlfn.STDEV.S(IF((OutputTable[GroupByKey]=OutputTable[[#This Row],[GroupByKey]]),(OutputTable[GroupByKey]=OutputTable[[#This Row],[GroupByKey]])*OutputTable[RecordedValue])),0)</f>
        <v>0</v>
      </c>
      <c r="M1269" s="5" cm="1">
        <f t="array" ref="M1269">MAX(IF((ProjectInfoTable[ProjectName]=OutputTable[[#This Row],[ProjectName]]),(ProjectInfoTable[ProjectName]=OutputTable[[#This Row],[ProjectName]])*ProjectInfoTable[ConfidenceInterval]))</f>
        <v>0.95</v>
      </c>
      <c r="N1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9" s="5" cm="1">
        <f t="array" ref="O1269">MIN(IF((OutputTable[GroupByKey]=OutputTable[[#This Row],[GroupByKey]]),(OutputTable[GroupByKey]=OutputTable[[#This Row],[GroupByKey]])*OutputTable[RecordedValue]))</f>
        <v>0</v>
      </c>
      <c r="P1269" s="5" cm="1">
        <f t="array" ref="P1269">MAX(IF((OutputTable[GroupByKey]=OutputTable[[#This Row],[GroupByKey]]),(OutputTable[GroupByKey]=OutputTable[[#This Row],[GroupByKey]])*OutputTable[RecordedValue]))</f>
        <v>0</v>
      </c>
    </row>
    <row r="1270" spans="1:16" x14ac:dyDescent="0.25">
      <c r="A1270" t="s">
        <v>68</v>
      </c>
      <c r="B1270" t="s">
        <v>70</v>
      </c>
      <c r="C1270">
        <v>21</v>
      </c>
      <c r="D1270" t="s">
        <v>175</v>
      </c>
      <c r="E1270" t="s">
        <v>113</v>
      </c>
      <c r="F1270" t="s">
        <v>73</v>
      </c>
      <c r="G1270">
        <v>35.821307362698903</v>
      </c>
      <c r="H1270">
        <v>0</v>
      </c>
      <c r="I127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70" s="5" cm="1">
        <f t="array" ref="J1270">MAX(IF((ProjectInfoTable[ProjectName]=OutputTable[[#This Row],[ProjectName]]),(ProjectInfoTable[ProjectName]=OutputTable[[#This Row],[ProjectName]])*ProjectInfoTable[NumberOfReplications]))</f>
        <v>50</v>
      </c>
      <c r="K1270" s="5" cm="1">
        <f t="array" ref="K1270">IFERROR(AVERAGE(IF((OutputTable[GroupByKey]=OutputTable[[#This Row],[GroupByKey]]),(OutputTable[GroupByKey]=OutputTable[[#This Row],[GroupByKey]])*OutputTable[RecordedValue])),0)</f>
        <v>36.017962320863354</v>
      </c>
      <c r="L1270" s="5" cm="1">
        <f t="array" ref="L1270">IFERROR(_xlfn.STDEV.S(IF((OutputTable[GroupByKey]=OutputTable[[#This Row],[GroupByKey]]),(OutputTable[GroupByKey]=OutputTable[[#This Row],[GroupByKey]])*OutputTable[RecordedValue])),0)</f>
        <v>2.1447750669597334</v>
      </c>
      <c r="M1270" s="5" cm="1">
        <f t="array" ref="M1270">MAX(IF((ProjectInfoTable[ProjectName]=OutputTable[[#This Row],[ProjectName]]),(ProjectInfoTable[ProjectName]=OutputTable[[#This Row],[ProjectName]])*ProjectInfoTable[ConfidenceInterval]))</f>
        <v>0.95</v>
      </c>
      <c r="N1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270" s="5" cm="1">
        <f t="array" ref="O1270">MIN(IF((OutputTable[GroupByKey]=OutputTable[[#This Row],[GroupByKey]]),(OutputTable[GroupByKey]=OutputTable[[#This Row],[GroupByKey]])*OutputTable[RecordedValue]))</f>
        <v>31.355296128801101</v>
      </c>
      <c r="P1270" s="5" cm="1">
        <f t="array" ref="P1270">MAX(IF((OutputTable[GroupByKey]=OutputTable[[#This Row],[GroupByKey]]),(OutputTable[GroupByKey]=OutputTable[[#This Row],[GroupByKey]])*OutputTable[RecordedValue]))</f>
        <v>42.047742044042501</v>
      </c>
    </row>
    <row r="1271" spans="1:16" x14ac:dyDescent="0.25">
      <c r="A1271" t="s">
        <v>68</v>
      </c>
      <c r="B1271" t="s">
        <v>70</v>
      </c>
      <c r="C1271">
        <v>21</v>
      </c>
      <c r="D1271" t="s">
        <v>176</v>
      </c>
      <c r="E1271" t="s">
        <v>115</v>
      </c>
      <c r="F1271" t="s">
        <v>73</v>
      </c>
      <c r="G1271">
        <v>1074.63922088097</v>
      </c>
      <c r="H1271">
        <v>0</v>
      </c>
      <c r="I127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71" s="5" cm="1">
        <f t="array" ref="J1271">MAX(IF((ProjectInfoTable[ProjectName]=OutputTable[[#This Row],[ProjectName]]),(ProjectInfoTable[ProjectName]=OutputTable[[#This Row],[ProjectName]])*ProjectInfoTable[NumberOfReplications]))</f>
        <v>50</v>
      </c>
      <c r="K1271" s="5" cm="1">
        <f t="array" ref="K1271">IFERROR(AVERAGE(IF((OutputTable[GroupByKey]=OutputTable[[#This Row],[GroupByKey]]),(OutputTable[GroupByKey]=OutputTable[[#This Row],[GroupByKey]])*OutputTable[RecordedValue])),0)</f>
        <v>1080.5388696259006</v>
      </c>
      <c r="L1271" s="5" cm="1">
        <f t="array" ref="L1271">IFERROR(_xlfn.STDEV.S(IF((OutputTable[GroupByKey]=OutputTable[[#This Row],[GroupByKey]]),(OutputTable[GroupByKey]=OutputTable[[#This Row],[GroupByKey]])*OutputTable[RecordedValue])),0)</f>
        <v>64.343252008792561</v>
      </c>
      <c r="M1271" s="5" cm="1">
        <f t="array" ref="M1271">MAX(IF((ProjectInfoTable[ProjectName]=OutputTable[[#This Row],[ProjectName]]),(ProjectInfoTable[ProjectName]=OutputTable[[#This Row],[ProjectName]])*ProjectInfoTable[ConfidenceInterval]))</f>
        <v>0.95</v>
      </c>
      <c r="N1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271" s="5" cm="1">
        <f t="array" ref="O1271">MIN(IF((OutputTable[GroupByKey]=OutputTable[[#This Row],[GroupByKey]]),(OutputTable[GroupByKey]=OutputTable[[#This Row],[GroupByKey]])*OutputTable[RecordedValue]))</f>
        <v>940.65888386403196</v>
      </c>
      <c r="P1271" s="5" cm="1">
        <f t="array" ref="P1271">MAX(IF((OutputTable[GroupByKey]=OutputTable[[#This Row],[GroupByKey]]),(OutputTable[GroupByKey]=OutputTable[[#This Row],[GroupByKey]])*OutputTable[RecordedValue]))</f>
        <v>1261.4322613212801</v>
      </c>
    </row>
    <row r="1272" spans="1:16" x14ac:dyDescent="0.25">
      <c r="A1272" t="s">
        <v>68</v>
      </c>
      <c r="B1272" t="s">
        <v>70</v>
      </c>
      <c r="C1272">
        <v>21</v>
      </c>
      <c r="D1272" t="s">
        <v>177</v>
      </c>
      <c r="E1272" t="s">
        <v>117</v>
      </c>
      <c r="F1272" t="s">
        <v>73</v>
      </c>
      <c r="G1272">
        <v>0</v>
      </c>
      <c r="H1272">
        <v>0</v>
      </c>
      <c r="I127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72" s="5" cm="1">
        <f t="array" ref="J1272">MAX(IF((ProjectInfoTable[ProjectName]=OutputTable[[#This Row],[ProjectName]]),(ProjectInfoTable[ProjectName]=OutputTable[[#This Row],[ProjectName]])*ProjectInfoTable[NumberOfReplications]))</f>
        <v>50</v>
      </c>
      <c r="K1272" s="5" cm="1">
        <f t="array" ref="K1272">IFERROR(AVERAGE(IF((OutputTable[GroupByKey]=OutputTable[[#This Row],[GroupByKey]]),(OutputTable[GroupByKey]=OutputTable[[#This Row],[GroupByKey]])*OutputTable[RecordedValue])),0)</f>
        <v>0</v>
      </c>
      <c r="L1272" s="5" cm="1">
        <f t="array" ref="L1272">IFERROR(_xlfn.STDEV.S(IF((OutputTable[GroupByKey]=OutputTable[[#This Row],[GroupByKey]]),(OutputTable[GroupByKey]=OutputTable[[#This Row],[GroupByKey]])*OutputTable[RecordedValue])),0)</f>
        <v>0</v>
      </c>
      <c r="M1272" s="5" cm="1">
        <f t="array" ref="M1272">MAX(IF((ProjectInfoTable[ProjectName]=OutputTable[[#This Row],[ProjectName]]),(ProjectInfoTable[ProjectName]=OutputTable[[#This Row],[ProjectName]])*ProjectInfoTable[ConfidenceInterval]))</f>
        <v>0.95</v>
      </c>
      <c r="N1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2" s="5" cm="1">
        <f t="array" ref="O1272">MIN(IF((OutputTable[GroupByKey]=OutputTable[[#This Row],[GroupByKey]]),(OutputTable[GroupByKey]=OutputTable[[#This Row],[GroupByKey]])*OutputTable[RecordedValue]))</f>
        <v>0</v>
      </c>
      <c r="P1272" s="5" cm="1">
        <f t="array" ref="P1272">MAX(IF((OutputTable[GroupByKey]=OutputTable[[#This Row],[GroupByKey]]),(OutputTable[GroupByKey]=OutputTable[[#This Row],[GroupByKey]])*OutputTable[RecordedValue]))</f>
        <v>0</v>
      </c>
    </row>
    <row r="1273" spans="1:16" x14ac:dyDescent="0.25">
      <c r="A1273" t="s">
        <v>68</v>
      </c>
      <c r="B1273" t="s">
        <v>70</v>
      </c>
      <c r="C1273">
        <v>21</v>
      </c>
      <c r="D1273" t="s">
        <v>178</v>
      </c>
      <c r="E1273" t="s">
        <v>119</v>
      </c>
      <c r="F1273" t="s">
        <v>73</v>
      </c>
      <c r="G1273">
        <v>498.646885429831</v>
      </c>
      <c r="H1273">
        <v>0</v>
      </c>
      <c r="I127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73" s="5" cm="1">
        <f t="array" ref="J1273">MAX(IF((ProjectInfoTable[ProjectName]=OutputTable[[#This Row],[ProjectName]]),(ProjectInfoTable[ProjectName]=OutputTable[[#This Row],[ProjectName]])*ProjectInfoTable[NumberOfReplications]))</f>
        <v>50</v>
      </c>
      <c r="K1273" s="5" cm="1">
        <f t="array" ref="K1273">IFERROR(AVERAGE(IF((OutputTable[GroupByKey]=OutputTable[[#This Row],[GroupByKey]]),(OutputTable[GroupByKey]=OutputTable[[#This Row],[GroupByKey]])*OutputTable[RecordedValue])),0)</f>
        <v>647.33233797243315</v>
      </c>
      <c r="L1273" s="5" cm="1">
        <f t="array" ref="L1273">IFERROR(_xlfn.STDEV.S(IF((OutputTable[GroupByKey]=OutputTable[[#This Row],[GroupByKey]]),(OutputTable[GroupByKey]=OutputTable[[#This Row],[GroupByKey]])*OutputTable[RecordedValue])),0)</f>
        <v>612.63054444116835</v>
      </c>
      <c r="M1273" s="5" cm="1">
        <f t="array" ref="M1273">MAX(IF((ProjectInfoTable[ProjectName]=OutputTable[[#This Row],[ProjectName]]),(ProjectInfoTable[ProjectName]=OutputTable[[#This Row],[ProjectName]])*ProjectInfoTable[ConfidenceInterval]))</f>
        <v>0.95</v>
      </c>
      <c r="N1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273" s="5" cm="1">
        <f t="array" ref="O1273">MIN(IF((OutputTable[GroupByKey]=OutputTable[[#This Row],[GroupByKey]]),(OutputTable[GroupByKey]=OutputTable[[#This Row],[GroupByKey]])*OutputTable[RecordedValue]))</f>
        <v>135.75868551570699</v>
      </c>
      <c r="P1273" s="5" cm="1">
        <f t="array" ref="P1273">MAX(IF((OutputTable[GroupByKey]=OutputTable[[#This Row],[GroupByKey]]),(OutputTable[GroupByKey]=OutputTable[[#This Row],[GroupByKey]])*OutputTable[RecordedValue]))</f>
        <v>3953.48057040094</v>
      </c>
    </row>
    <row r="1274" spans="1:16" x14ac:dyDescent="0.25">
      <c r="A1274" t="s">
        <v>68</v>
      </c>
      <c r="B1274" t="s">
        <v>70</v>
      </c>
      <c r="C1274">
        <v>21</v>
      </c>
      <c r="D1274" t="s">
        <v>179</v>
      </c>
      <c r="E1274" t="s">
        <v>121</v>
      </c>
      <c r="F1274" t="s">
        <v>73</v>
      </c>
      <c r="G1274">
        <v>141</v>
      </c>
      <c r="H1274">
        <v>0</v>
      </c>
      <c r="I127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74" s="5" cm="1">
        <f t="array" ref="J1274">MAX(IF((ProjectInfoTable[ProjectName]=OutputTable[[#This Row],[ProjectName]]),(ProjectInfoTable[ProjectName]=OutputTable[[#This Row],[ProjectName]])*ProjectInfoTable[NumberOfReplications]))</f>
        <v>50</v>
      </c>
      <c r="K1274" s="5" cm="1">
        <f t="array" ref="K1274">IFERROR(AVERAGE(IF((OutputTable[GroupByKey]=OutputTable[[#This Row],[GroupByKey]]),(OutputTable[GroupByKey]=OutputTable[[#This Row],[GroupByKey]])*OutputTable[RecordedValue])),0)</f>
        <v>139.02000000000001</v>
      </c>
      <c r="L1274" s="5" cm="1">
        <f t="array" ref="L1274">IFERROR(_xlfn.STDEV.S(IF((OutputTable[GroupByKey]=OutputTable[[#This Row],[GroupByKey]]),(OutputTable[GroupByKey]=OutputTable[[#This Row],[GroupByKey]])*OutputTable[RecordedValue])),0)</f>
        <v>2.0651629376840162</v>
      </c>
      <c r="M1274" s="5" cm="1">
        <f t="array" ref="M1274">MAX(IF((ProjectInfoTable[ProjectName]=OutputTable[[#This Row],[ProjectName]]),(ProjectInfoTable[ProjectName]=OutputTable[[#This Row],[ProjectName]])*ProjectInfoTable[ConfidenceInterval]))</f>
        <v>0.95</v>
      </c>
      <c r="N1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274" s="5" cm="1">
        <f t="array" ref="O1274">MIN(IF((OutputTable[GroupByKey]=OutputTable[[#This Row],[GroupByKey]]),(OutputTable[GroupByKey]=OutputTable[[#This Row],[GroupByKey]])*OutputTable[RecordedValue]))</f>
        <v>133</v>
      </c>
      <c r="P1274" s="5" cm="1">
        <f t="array" ref="P1274">MAX(IF((OutputTable[GroupByKey]=OutputTable[[#This Row],[GroupByKey]]),(OutputTable[GroupByKey]=OutputTable[[#This Row],[GroupByKey]])*OutputTable[RecordedValue]))</f>
        <v>142</v>
      </c>
    </row>
    <row r="1275" spans="1:16" x14ac:dyDescent="0.25">
      <c r="A1275" t="s">
        <v>68</v>
      </c>
      <c r="B1275" t="s">
        <v>70</v>
      </c>
      <c r="C1275">
        <v>21</v>
      </c>
      <c r="D1275" t="s">
        <v>180</v>
      </c>
      <c r="E1275" t="s">
        <v>123</v>
      </c>
      <c r="F1275" t="s">
        <v>73</v>
      </c>
      <c r="G1275">
        <v>140</v>
      </c>
      <c r="H1275">
        <v>0</v>
      </c>
      <c r="I127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75" s="5" cm="1">
        <f t="array" ref="J1275">MAX(IF((ProjectInfoTable[ProjectName]=OutputTable[[#This Row],[ProjectName]]),(ProjectInfoTable[ProjectName]=OutputTable[[#This Row],[ProjectName]])*ProjectInfoTable[NumberOfReplications]))</f>
        <v>50</v>
      </c>
      <c r="K1275" s="5" cm="1">
        <f t="array" ref="K1275">IFERROR(AVERAGE(IF((OutputTable[GroupByKey]=OutputTable[[#This Row],[GroupByKey]]),(OutputTable[GroupByKey]=OutputTable[[#This Row],[GroupByKey]])*OutputTable[RecordedValue])),0)</f>
        <v>137.02000000000001</v>
      </c>
      <c r="L1275" s="5" cm="1">
        <f t="array" ref="L1275">IFERROR(_xlfn.STDEV.S(IF((OutputTable[GroupByKey]=OutputTable[[#This Row],[GroupByKey]]),(OutputTable[GroupByKey]=OutputTable[[#This Row],[GroupByKey]])*OutputTable[RecordedValue])),0)</f>
        <v>2.4618725244274162</v>
      </c>
      <c r="M1275" s="5" cm="1">
        <f t="array" ref="M1275">MAX(IF((ProjectInfoTable[ProjectName]=OutputTable[[#This Row],[ProjectName]]),(ProjectInfoTable[ProjectName]=OutputTable[[#This Row],[ProjectName]])*ProjectInfoTable[ConfidenceInterval]))</f>
        <v>0.95</v>
      </c>
      <c r="N1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275" s="5" cm="1">
        <f t="array" ref="O1275">MIN(IF((OutputTable[GroupByKey]=OutputTable[[#This Row],[GroupByKey]]),(OutputTable[GroupByKey]=OutputTable[[#This Row],[GroupByKey]])*OutputTable[RecordedValue]))</f>
        <v>130</v>
      </c>
      <c r="P1275" s="5" cm="1">
        <f t="array" ref="P1275">MAX(IF((OutputTable[GroupByKey]=OutputTable[[#This Row],[GroupByKey]]),(OutputTable[GroupByKey]=OutputTable[[#This Row],[GroupByKey]])*OutputTable[RecordedValue]))</f>
        <v>141</v>
      </c>
    </row>
    <row r="1276" spans="1:16" x14ac:dyDescent="0.25">
      <c r="A1276" t="s">
        <v>68</v>
      </c>
      <c r="B1276" t="s">
        <v>70</v>
      </c>
      <c r="C1276">
        <v>21</v>
      </c>
      <c r="D1276" t="s">
        <v>181</v>
      </c>
      <c r="E1276" t="s">
        <v>125</v>
      </c>
      <c r="F1276" t="s">
        <v>73</v>
      </c>
      <c r="G1276">
        <v>35.821307362698903</v>
      </c>
      <c r="H1276">
        <v>0</v>
      </c>
      <c r="I127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76" s="5" cm="1">
        <f t="array" ref="J1276">MAX(IF((ProjectInfoTable[ProjectName]=OutputTable[[#This Row],[ProjectName]]),(ProjectInfoTable[ProjectName]=OutputTable[[#This Row],[ProjectName]])*ProjectInfoTable[NumberOfReplications]))</f>
        <v>50</v>
      </c>
      <c r="K1276" s="5" cm="1">
        <f t="array" ref="K1276">IFERROR(AVERAGE(IF((OutputTable[GroupByKey]=OutputTable[[#This Row],[GroupByKey]]),(OutputTable[GroupByKey]=OutputTable[[#This Row],[GroupByKey]])*OutputTable[RecordedValue])),0)</f>
        <v>36.017962320863354</v>
      </c>
      <c r="L1276" s="5" cm="1">
        <f t="array" ref="L1276">IFERROR(_xlfn.STDEV.S(IF((OutputTable[GroupByKey]=OutputTable[[#This Row],[GroupByKey]]),(OutputTable[GroupByKey]=OutputTable[[#This Row],[GroupByKey]])*OutputTable[RecordedValue])),0)</f>
        <v>2.1447750669597334</v>
      </c>
      <c r="M1276" s="5" cm="1">
        <f t="array" ref="M1276">MAX(IF((ProjectInfoTable[ProjectName]=OutputTable[[#This Row],[ProjectName]]),(ProjectInfoTable[ProjectName]=OutputTable[[#This Row],[ProjectName]])*ProjectInfoTable[ConfidenceInterval]))</f>
        <v>0.95</v>
      </c>
      <c r="N1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276" s="5" cm="1">
        <f t="array" ref="O1276">MIN(IF((OutputTable[GroupByKey]=OutputTable[[#This Row],[GroupByKey]]),(OutputTable[GroupByKey]=OutputTable[[#This Row],[GroupByKey]])*OutputTable[RecordedValue]))</f>
        <v>31.355296128801101</v>
      </c>
      <c r="P1276" s="5" cm="1">
        <f t="array" ref="P1276">MAX(IF((OutputTable[GroupByKey]=OutputTable[[#This Row],[GroupByKey]]),(OutputTable[GroupByKey]=OutputTable[[#This Row],[GroupByKey]])*OutputTable[RecordedValue]))</f>
        <v>42.047742044042501</v>
      </c>
    </row>
    <row r="1277" spans="1:16" x14ac:dyDescent="0.25">
      <c r="A1277" t="s">
        <v>68</v>
      </c>
      <c r="B1277" t="s">
        <v>70</v>
      </c>
      <c r="C1277">
        <v>21</v>
      </c>
      <c r="D1277" t="s">
        <v>182</v>
      </c>
      <c r="E1277" t="s">
        <v>127</v>
      </c>
      <c r="F1277" t="s">
        <v>73</v>
      </c>
      <c r="G1277">
        <v>1573.2861063108001</v>
      </c>
      <c r="H1277">
        <v>0</v>
      </c>
      <c r="I127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77" s="5" cm="1">
        <f t="array" ref="J1277">MAX(IF((ProjectInfoTable[ProjectName]=OutputTable[[#This Row],[ProjectName]]),(ProjectInfoTable[ProjectName]=OutputTable[[#This Row],[ProjectName]])*ProjectInfoTable[NumberOfReplications]))</f>
        <v>50</v>
      </c>
      <c r="K1277" s="5" cm="1">
        <f t="array" ref="K1277">IFERROR(AVERAGE(IF((OutputTable[GroupByKey]=OutputTable[[#This Row],[GroupByKey]]),(OutputTable[GroupByKey]=OutputTable[[#This Row],[GroupByKey]])*OutputTable[RecordedValue])),0)</f>
        <v>1727.8712075983335</v>
      </c>
      <c r="L1277" s="5" cm="1">
        <f t="array" ref="L1277">IFERROR(_xlfn.STDEV.S(IF((OutputTable[GroupByKey]=OutputTable[[#This Row],[GroupByKey]]),(OutputTable[GroupByKey]=OutputTable[[#This Row],[GroupByKey]])*OutputTable[RecordedValue])),0)</f>
        <v>660.11760417939672</v>
      </c>
      <c r="M1277" s="5" cm="1">
        <f t="array" ref="M1277">MAX(IF((ProjectInfoTable[ProjectName]=OutputTable[[#This Row],[ProjectName]]),(ProjectInfoTable[ProjectName]=OutputTable[[#This Row],[ProjectName]])*ProjectInfoTable[ConfidenceInterval]))</f>
        <v>0.95</v>
      </c>
      <c r="N1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277" s="5" cm="1">
        <f t="array" ref="O1277">MIN(IF((OutputTable[GroupByKey]=OutputTable[[#This Row],[GroupByKey]]),(OutputTable[GroupByKey]=OutputTable[[#This Row],[GroupByKey]])*OutputTable[RecordedValue]))</f>
        <v>1102.70221979086</v>
      </c>
      <c r="P1277" s="5" cm="1">
        <f t="array" ref="P1277">MAX(IF((OutputTable[GroupByKey]=OutputTable[[#This Row],[GroupByKey]]),(OutputTable[GroupByKey]=OutputTable[[#This Row],[GroupByKey]])*OutputTable[RecordedValue]))</f>
        <v>5214.9128317222203</v>
      </c>
    </row>
    <row r="1278" spans="1:16" x14ac:dyDescent="0.25">
      <c r="A1278" t="s">
        <v>68</v>
      </c>
      <c r="B1278" t="s">
        <v>70</v>
      </c>
      <c r="C1278">
        <v>21</v>
      </c>
      <c r="D1278" t="s">
        <v>183</v>
      </c>
      <c r="E1278" t="s">
        <v>137</v>
      </c>
      <c r="F1278" t="s">
        <v>107</v>
      </c>
      <c r="G1278">
        <v>17.910653681349402</v>
      </c>
      <c r="H1278">
        <v>0</v>
      </c>
      <c r="I127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78" s="5" cm="1">
        <f t="array" ref="J1278">MAX(IF((ProjectInfoTable[ProjectName]=OutputTable[[#This Row],[ProjectName]]),(ProjectInfoTable[ProjectName]=OutputTable[[#This Row],[ProjectName]])*ProjectInfoTable[NumberOfReplications]))</f>
        <v>50</v>
      </c>
      <c r="K1278" s="5" cm="1">
        <f t="array" ref="K1278">IFERROR(AVERAGE(IF((OutputTable[GroupByKey]=OutputTable[[#This Row],[GroupByKey]]),(OutputTable[GroupByKey]=OutputTable[[#This Row],[GroupByKey]])*OutputTable[RecordedValue])),0)</f>
        <v>18.008981160431681</v>
      </c>
      <c r="L1278" s="5" cm="1">
        <f t="array" ref="L1278">IFERROR(_xlfn.STDEV.S(IF((OutputTable[GroupByKey]=OutputTable[[#This Row],[GroupByKey]]),(OutputTable[GroupByKey]=OutputTable[[#This Row],[GroupByKey]])*OutputTable[RecordedValue])),0)</f>
        <v>1.0723875334798758</v>
      </c>
      <c r="M1278" s="5" cm="1">
        <f t="array" ref="M1278">MAX(IF((ProjectInfoTable[ProjectName]=OutputTable[[#This Row],[ProjectName]]),(ProjectInfoTable[ProjectName]=OutputTable[[#This Row],[ProjectName]])*ProjectInfoTable[ConfidenceInterval]))</f>
        <v>0.95</v>
      </c>
      <c r="N1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278" s="5" cm="1">
        <f t="array" ref="O1278">MIN(IF((OutputTable[GroupByKey]=OutputTable[[#This Row],[GroupByKey]]),(OutputTable[GroupByKey]=OutputTable[[#This Row],[GroupByKey]])*OutputTable[RecordedValue]))</f>
        <v>15.677648064400501</v>
      </c>
      <c r="P1278" s="5" cm="1">
        <f t="array" ref="P1278">MAX(IF((OutputTable[GroupByKey]=OutputTable[[#This Row],[GroupByKey]]),(OutputTable[GroupByKey]=OutputTable[[#This Row],[GroupByKey]])*OutputTable[RecordedValue]))</f>
        <v>21.0238710220213</v>
      </c>
    </row>
    <row r="1279" spans="1:16" x14ac:dyDescent="0.25">
      <c r="A1279" t="s">
        <v>68</v>
      </c>
      <c r="B1279" t="s">
        <v>70</v>
      </c>
      <c r="C1279">
        <v>21</v>
      </c>
      <c r="D1279" t="s">
        <v>184</v>
      </c>
      <c r="E1279" t="s">
        <v>139</v>
      </c>
      <c r="F1279" t="s">
        <v>107</v>
      </c>
      <c r="G1279">
        <v>5.9410413225756997</v>
      </c>
      <c r="H1279">
        <v>0</v>
      </c>
      <c r="I127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79" s="5" cm="1">
        <f t="array" ref="J1279">MAX(IF((ProjectInfoTable[ProjectName]=OutputTable[[#This Row],[ProjectName]]),(ProjectInfoTable[ProjectName]=OutputTable[[#This Row],[ProjectName]])*ProjectInfoTable[NumberOfReplications]))</f>
        <v>50</v>
      </c>
      <c r="K1279" s="5" cm="1">
        <f t="array" ref="K1279">IFERROR(AVERAGE(IF((OutputTable[GroupByKey]=OutputTable[[#This Row],[GroupByKey]]),(OutputTable[GroupByKey]=OutputTable[[#This Row],[GroupByKey]])*OutputTable[RecordedValue])),0)</f>
        <v>5.873369725047966</v>
      </c>
      <c r="L1279" s="5" cm="1">
        <f t="array" ref="L1279">IFERROR(_xlfn.STDEV.S(IF((OutputTable[GroupByKey]=OutputTable[[#This Row],[GroupByKey]]),(OutputTable[GroupByKey]=OutputTable[[#This Row],[GroupByKey]])*OutputTable[RecordedValue])),0)</f>
        <v>1.0900756873751687</v>
      </c>
      <c r="M1279" s="5" cm="1">
        <f t="array" ref="M1279">MAX(IF((ProjectInfoTable[ProjectName]=OutputTable[[#This Row],[ProjectName]]),(ProjectInfoTable[ProjectName]=OutputTable[[#This Row],[ProjectName]])*ProjectInfoTable[ConfidenceInterval]))</f>
        <v>0.95</v>
      </c>
      <c r="N1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279" s="5" cm="1">
        <f t="array" ref="O1279">MIN(IF((OutputTable[GroupByKey]=OutputTable[[#This Row],[GroupByKey]]),(OutputTable[GroupByKey]=OutputTable[[#This Row],[GroupByKey]])*OutputTable[RecordedValue]))</f>
        <v>2.9626411254009901</v>
      </c>
      <c r="P1279" s="5" cm="1">
        <f t="array" ref="P1279">MAX(IF((OutputTable[GroupByKey]=OutputTable[[#This Row],[GroupByKey]]),(OutputTable[GroupByKey]=OutputTable[[#This Row],[GroupByKey]])*OutputTable[RecordedValue]))</f>
        <v>8.2927796417684707</v>
      </c>
    </row>
    <row r="1280" spans="1:16" x14ac:dyDescent="0.25">
      <c r="A1280" t="s">
        <v>68</v>
      </c>
      <c r="B1280" t="s">
        <v>70</v>
      </c>
      <c r="C1280">
        <v>21</v>
      </c>
      <c r="D1280" t="s">
        <v>185</v>
      </c>
      <c r="E1280" t="s">
        <v>164</v>
      </c>
      <c r="F1280" t="s">
        <v>107</v>
      </c>
      <c r="G1280">
        <v>141</v>
      </c>
      <c r="H1280">
        <v>0</v>
      </c>
      <c r="I128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80" s="5" cm="1">
        <f t="array" ref="J1280">MAX(IF((ProjectInfoTable[ProjectName]=OutputTable[[#This Row],[ProjectName]]),(ProjectInfoTable[ProjectName]=OutputTable[[#This Row],[ProjectName]])*ProjectInfoTable[NumberOfReplications]))</f>
        <v>50</v>
      </c>
      <c r="K1280" s="5" cm="1">
        <f t="array" ref="K1280">IFERROR(AVERAGE(IF((OutputTable[GroupByKey]=OutputTable[[#This Row],[GroupByKey]]),(OutputTable[GroupByKey]=OutputTable[[#This Row],[GroupByKey]])*OutputTable[RecordedValue])),0)</f>
        <v>138.38</v>
      </c>
      <c r="L1280" s="5" cm="1">
        <f t="array" ref="L1280">IFERROR(_xlfn.STDEV.S(IF((OutputTable[GroupByKey]=OutputTable[[#This Row],[GroupByKey]]),(OutputTable[GroupByKey]=OutputTable[[#This Row],[GroupByKey]])*OutputTable[RecordedValue])),0)</f>
        <v>2.2667967149567629</v>
      </c>
      <c r="M1280" s="5" cm="1">
        <f t="array" ref="M1280">MAX(IF((ProjectInfoTable[ProjectName]=OutputTable[[#This Row],[ProjectName]]),(ProjectInfoTable[ProjectName]=OutputTable[[#This Row],[ProjectName]])*ProjectInfoTable[ConfidenceInterval]))</f>
        <v>0.95</v>
      </c>
      <c r="N1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280" s="5" cm="1">
        <f t="array" ref="O1280">MIN(IF((OutputTable[GroupByKey]=OutputTable[[#This Row],[GroupByKey]]),(OutputTable[GroupByKey]=OutputTable[[#This Row],[GroupByKey]])*OutputTable[RecordedValue]))</f>
        <v>132</v>
      </c>
      <c r="P1280" s="5" cm="1">
        <f t="array" ref="P1280">MAX(IF((OutputTable[GroupByKey]=OutputTable[[#This Row],[GroupByKey]]),(OutputTable[GroupByKey]=OutputTable[[#This Row],[GroupByKey]])*OutputTable[RecordedValue]))</f>
        <v>142</v>
      </c>
    </row>
    <row r="1281" spans="1:16" x14ac:dyDescent="0.25">
      <c r="A1281" t="s">
        <v>68</v>
      </c>
      <c r="B1281" t="s">
        <v>70</v>
      </c>
      <c r="C1281">
        <v>21</v>
      </c>
      <c r="D1281" t="s">
        <v>186</v>
      </c>
      <c r="E1281" t="s">
        <v>166</v>
      </c>
      <c r="F1281" t="s">
        <v>107</v>
      </c>
      <c r="G1281">
        <v>0.75245661155934496</v>
      </c>
      <c r="H1281">
        <v>0</v>
      </c>
      <c r="I128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81" s="5" cm="1">
        <f t="array" ref="J1281">MAX(IF((ProjectInfoTable[ProjectName]=OutputTable[[#This Row],[ProjectName]]),(ProjectInfoTable[ProjectName]=OutputTable[[#This Row],[ProjectName]])*ProjectInfoTable[NumberOfReplications]))</f>
        <v>50</v>
      </c>
      <c r="K1281" s="5" cm="1">
        <f t="array" ref="K1281">IFERROR(AVERAGE(IF((OutputTable[GroupByKey]=OutputTable[[#This Row],[GroupByKey]]),(OutputTable[GroupByKey]=OutputTable[[#This Row],[GroupByKey]])*OutputTable[RecordedValue])),0)</f>
        <v>0.75527626145633475</v>
      </c>
      <c r="L1281" s="5" cm="1">
        <f t="array" ref="L1281">IFERROR(_xlfn.STDEV.S(IF((OutputTable[GroupByKey]=OutputTable[[#This Row],[GroupByKey]]),(OutputTable[GroupByKey]=OutputTable[[#This Row],[GroupByKey]])*OutputTable[RecordedValue])),0)</f>
        <v>4.541982030729913E-2</v>
      </c>
      <c r="M1281" s="5" cm="1">
        <f t="array" ref="M1281">MAX(IF((ProjectInfoTable[ProjectName]=OutputTable[[#This Row],[ProjectName]]),(ProjectInfoTable[ProjectName]=OutputTable[[#This Row],[ProjectName]])*ProjectInfoTable[ConfidenceInterval]))</f>
        <v>0.95</v>
      </c>
      <c r="N1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281" s="5" cm="1">
        <f t="array" ref="O1281">MIN(IF((OutputTable[GroupByKey]=OutputTable[[#This Row],[GroupByKey]]),(OutputTable[GroupByKey]=OutputTable[[#This Row],[GroupByKey]])*OutputTable[RecordedValue]))</f>
        <v>0.65446751492631405</v>
      </c>
      <c r="P1281" s="5" cm="1">
        <f t="array" ref="P1281">MAX(IF((OutputTable[GroupByKey]=OutputTable[[#This Row],[GroupByKey]]),(OutputTable[GroupByKey]=OutputTable[[#This Row],[GroupByKey]])*OutputTable[RecordedValue]))</f>
        <v>0.87655661977495902</v>
      </c>
    </row>
    <row r="1282" spans="1:16" x14ac:dyDescent="0.25">
      <c r="A1282" t="s">
        <v>68</v>
      </c>
      <c r="B1282" t="s">
        <v>70</v>
      </c>
      <c r="C1282">
        <v>21</v>
      </c>
      <c r="D1282" t="s">
        <v>187</v>
      </c>
      <c r="E1282" t="s">
        <v>142</v>
      </c>
      <c r="F1282" t="s">
        <v>107</v>
      </c>
      <c r="G1282">
        <v>0</v>
      </c>
      <c r="H1282">
        <v>0</v>
      </c>
      <c r="I128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82" s="5" cm="1">
        <f t="array" ref="J1282">MAX(IF((ProjectInfoTable[ProjectName]=OutputTable[[#This Row],[ProjectName]]),(ProjectInfoTable[ProjectName]=OutputTable[[#This Row],[ProjectName]])*ProjectInfoTable[NumberOfReplications]))</f>
        <v>50</v>
      </c>
      <c r="K1282" s="5" cm="1">
        <f t="array" ref="K1282">IFERROR(AVERAGE(IF((OutputTable[GroupByKey]=OutputTable[[#This Row],[GroupByKey]]),(OutputTable[GroupByKey]=OutputTable[[#This Row],[GroupByKey]])*OutputTable[RecordedValue])),0)</f>
        <v>0</v>
      </c>
      <c r="L1282" s="5" cm="1">
        <f t="array" ref="L1282">IFERROR(_xlfn.STDEV.S(IF((OutputTable[GroupByKey]=OutputTable[[#This Row],[GroupByKey]]),(OutputTable[GroupByKey]=OutputTable[[#This Row],[GroupByKey]])*OutputTable[RecordedValue])),0)</f>
        <v>0</v>
      </c>
      <c r="M1282" s="5" cm="1">
        <f t="array" ref="M1282">MAX(IF((ProjectInfoTable[ProjectName]=OutputTable[[#This Row],[ProjectName]]),(ProjectInfoTable[ProjectName]=OutputTable[[#This Row],[ProjectName]])*ProjectInfoTable[ConfidenceInterval]))</f>
        <v>0.95</v>
      </c>
      <c r="N1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2" s="5" cm="1">
        <f t="array" ref="O1282">MIN(IF((OutputTable[GroupByKey]=OutputTable[[#This Row],[GroupByKey]]),(OutputTable[GroupByKey]=OutputTable[[#This Row],[GroupByKey]])*OutputTable[RecordedValue]))</f>
        <v>0</v>
      </c>
      <c r="P1282" s="5" cm="1">
        <f t="array" ref="P1282">MAX(IF((OutputTable[GroupByKey]=OutputTable[[#This Row],[GroupByKey]]),(OutputTable[GroupByKey]=OutputTable[[#This Row],[GroupByKey]])*OutputTable[RecordedValue]))</f>
        <v>0</v>
      </c>
    </row>
    <row r="1283" spans="1:16" x14ac:dyDescent="0.25">
      <c r="A1283" t="s">
        <v>68</v>
      </c>
      <c r="B1283" t="s">
        <v>70</v>
      </c>
      <c r="C1283">
        <v>22</v>
      </c>
      <c r="D1283" t="s">
        <v>112</v>
      </c>
      <c r="E1283" t="s">
        <v>113</v>
      </c>
      <c r="F1283" t="s">
        <v>73</v>
      </c>
      <c r="G1283">
        <v>0.99211003805086595</v>
      </c>
      <c r="H1283">
        <v>0</v>
      </c>
      <c r="I128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83" s="5" cm="1">
        <f t="array" ref="J1283">MAX(IF((ProjectInfoTable[ProjectName]=OutputTable[[#This Row],[ProjectName]]),(ProjectInfoTable[ProjectName]=OutputTable[[#This Row],[ProjectName]])*ProjectInfoTable[NumberOfReplications]))</f>
        <v>50</v>
      </c>
      <c r="K1283" s="5" cm="1">
        <f t="array" ref="K1283">IFERROR(AVERAGE(IF((OutputTable[GroupByKey]=OutputTable[[#This Row],[GroupByKey]]),(OutputTable[GroupByKey]=OutputTable[[#This Row],[GroupByKey]])*OutputTable[RecordedValue])),0)</f>
        <v>0.86163700693939471</v>
      </c>
      <c r="L1283" s="5" cm="1">
        <f t="array" ref="L1283">IFERROR(_xlfn.STDEV.S(IF((OutputTable[GroupByKey]=OutputTable[[#This Row],[GroupByKey]]),(OutputTable[GroupByKey]=OutputTable[[#This Row],[GroupByKey]])*OutputTable[RecordedValue])),0)</f>
        <v>0.40403851079129915</v>
      </c>
      <c r="M1283" s="5" cm="1">
        <f t="array" ref="M1283">MAX(IF((ProjectInfoTable[ProjectName]=OutputTable[[#This Row],[ProjectName]]),(ProjectInfoTable[ProjectName]=OutputTable[[#This Row],[ProjectName]])*ProjectInfoTable[ConfidenceInterval]))</f>
        <v>0.95</v>
      </c>
      <c r="N1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283" s="5" cm="1">
        <f t="array" ref="O1283">MIN(IF((OutputTable[GroupByKey]=OutputTable[[#This Row],[GroupByKey]]),(OutputTable[GroupByKey]=OutputTable[[#This Row],[GroupByKey]])*OutputTable[RecordedValue]))</f>
        <v>0.14398486806875099</v>
      </c>
      <c r="P1283" s="5" cm="1">
        <f t="array" ref="P1283">MAX(IF((OutputTable[GroupByKey]=OutputTable[[#This Row],[GroupByKey]]),(OutputTable[GroupByKey]=OutputTable[[#This Row],[GroupByKey]])*OutputTable[RecordedValue]))</f>
        <v>2.0851264921370101</v>
      </c>
    </row>
    <row r="1284" spans="1:16" x14ac:dyDescent="0.25">
      <c r="A1284" t="s">
        <v>68</v>
      </c>
      <c r="B1284" t="s">
        <v>70</v>
      </c>
      <c r="C1284">
        <v>22</v>
      </c>
      <c r="D1284" t="s">
        <v>114</v>
      </c>
      <c r="E1284" t="s">
        <v>115</v>
      </c>
      <c r="F1284" t="s">
        <v>73</v>
      </c>
      <c r="G1284">
        <v>59.526602283051901</v>
      </c>
      <c r="H1284">
        <v>0</v>
      </c>
      <c r="I128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84" s="5" cm="1">
        <f t="array" ref="J1284">MAX(IF((ProjectInfoTable[ProjectName]=OutputTable[[#This Row],[ProjectName]]),(ProjectInfoTable[ProjectName]=OutputTable[[#This Row],[ProjectName]])*ProjectInfoTable[NumberOfReplications]))</f>
        <v>50</v>
      </c>
      <c r="K1284" s="5" cm="1">
        <f t="array" ref="K1284">IFERROR(AVERAGE(IF((OutputTable[GroupByKey]=OutputTable[[#This Row],[GroupByKey]]),(OutputTable[GroupByKey]=OutputTable[[#This Row],[GroupByKey]])*OutputTable[RecordedValue])),0)</f>
        <v>51.698220416363682</v>
      </c>
      <c r="L1284" s="5" cm="1">
        <f t="array" ref="L1284">IFERROR(_xlfn.STDEV.S(IF((OutputTable[GroupByKey]=OutputTable[[#This Row],[GroupByKey]]),(OutputTable[GroupByKey]=OutputTable[[#This Row],[GroupByKey]])*OutputTable[RecordedValue])),0)</f>
        <v>24.242310647477964</v>
      </c>
      <c r="M1284" s="5" cm="1">
        <f t="array" ref="M1284">MAX(IF((ProjectInfoTable[ProjectName]=OutputTable[[#This Row],[ProjectName]]),(ProjectInfoTable[ProjectName]=OutputTable[[#This Row],[ProjectName]])*ProjectInfoTable[ConfidenceInterval]))</f>
        <v>0.95</v>
      </c>
      <c r="N1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284" s="5" cm="1">
        <f t="array" ref="O1284">MIN(IF((OutputTable[GroupByKey]=OutputTable[[#This Row],[GroupByKey]]),(OutputTable[GroupByKey]=OutputTable[[#This Row],[GroupByKey]])*OutputTable[RecordedValue]))</f>
        <v>8.63909208412508</v>
      </c>
      <c r="P1284" s="5" cm="1">
        <f t="array" ref="P1284">MAX(IF((OutputTable[GroupByKey]=OutputTable[[#This Row],[GroupByKey]]),(OutputTable[GroupByKey]=OutputTable[[#This Row],[GroupByKey]])*OutputTable[RecordedValue]))</f>
        <v>125.107589528221</v>
      </c>
    </row>
    <row r="1285" spans="1:16" x14ac:dyDescent="0.25">
      <c r="A1285" t="s">
        <v>68</v>
      </c>
      <c r="B1285" t="s">
        <v>70</v>
      </c>
      <c r="C1285">
        <v>22</v>
      </c>
      <c r="D1285" t="s">
        <v>116</v>
      </c>
      <c r="E1285" t="s">
        <v>117</v>
      </c>
      <c r="F1285" t="s">
        <v>73</v>
      </c>
      <c r="G1285">
        <v>0</v>
      </c>
      <c r="H1285">
        <v>0</v>
      </c>
      <c r="I128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85" s="5" cm="1">
        <f t="array" ref="J1285">MAX(IF((ProjectInfoTable[ProjectName]=OutputTable[[#This Row],[ProjectName]]),(ProjectInfoTable[ProjectName]=OutputTable[[#This Row],[ProjectName]])*ProjectInfoTable[NumberOfReplications]))</f>
        <v>50</v>
      </c>
      <c r="K1285" s="5" cm="1">
        <f t="array" ref="K1285">IFERROR(AVERAGE(IF((OutputTable[GroupByKey]=OutputTable[[#This Row],[GroupByKey]]),(OutputTable[GroupByKey]=OutputTable[[#This Row],[GroupByKey]])*OutputTable[RecordedValue])),0)</f>
        <v>0</v>
      </c>
      <c r="L1285" s="5" cm="1">
        <f t="array" ref="L1285">IFERROR(_xlfn.STDEV.S(IF((OutputTable[GroupByKey]=OutputTable[[#This Row],[GroupByKey]]),(OutputTable[GroupByKey]=OutputTable[[#This Row],[GroupByKey]])*OutputTable[RecordedValue])),0)</f>
        <v>0</v>
      </c>
      <c r="M1285" s="5" cm="1">
        <f t="array" ref="M1285">MAX(IF((ProjectInfoTable[ProjectName]=OutputTable[[#This Row],[ProjectName]]),(ProjectInfoTable[ProjectName]=OutputTable[[#This Row],[ProjectName]])*ProjectInfoTable[ConfidenceInterval]))</f>
        <v>0.95</v>
      </c>
      <c r="N1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5" s="5" cm="1">
        <f t="array" ref="O1285">MIN(IF((OutputTable[GroupByKey]=OutputTable[[#This Row],[GroupByKey]]),(OutputTable[GroupByKey]=OutputTable[[#This Row],[GroupByKey]])*OutputTable[RecordedValue]))</f>
        <v>0</v>
      </c>
      <c r="P1285" s="5" cm="1">
        <f t="array" ref="P1285">MAX(IF((OutputTable[GroupByKey]=OutputTable[[#This Row],[GroupByKey]]),(OutputTable[GroupByKey]=OutputTable[[#This Row],[GroupByKey]])*OutputTable[RecordedValue]))</f>
        <v>0</v>
      </c>
    </row>
    <row r="1286" spans="1:16" x14ac:dyDescent="0.25">
      <c r="A1286" t="s">
        <v>68</v>
      </c>
      <c r="B1286" t="s">
        <v>70</v>
      </c>
      <c r="C1286">
        <v>22</v>
      </c>
      <c r="D1286" t="s">
        <v>118</v>
      </c>
      <c r="E1286" t="s">
        <v>119</v>
      </c>
      <c r="F1286" t="s">
        <v>73</v>
      </c>
      <c r="G1286">
        <v>7.0674251712231397</v>
      </c>
      <c r="H1286">
        <v>0</v>
      </c>
      <c r="I128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86" s="5" cm="1">
        <f t="array" ref="J1286">MAX(IF((ProjectInfoTable[ProjectName]=OutputTable[[#This Row],[ProjectName]]),(ProjectInfoTable[ProjectName]=OutputTable[[#This Row],[ProjectName]])*ProjectInfoTable[NumberOfReplications]))</f>
        <v>50</v>
      </c>
      <c r="K1286" s="5" cm="1">
        <f t="array" ref="K1286">IFERROR(AVERAGE(IF((OutputTable[GroupByKey]=OutputTable[[#This Row],[GroupByKey]]),(OutputTable[GroupByKey]=OutputTable[[#This Row],[GroupByKey]])*OutputTable[RecordedValue])),0)</f>
        <v>13.164009358024151</v>
      </c>
      <c r="L1286" s="5" cm="1">
        <f t="array" ref="L1286">IFERROR(_xlfn.STDEV.S(IF((OutputTable[GroupByKey]=OutputTable[[#This Row],[GroupByKey]]),(OutputTable[GroupByKey]=OutputTable[[#This Row],[GroupByKey]])*OutputTable[RecordedValue])),0)</f>
        <v>23.71645868098383</v>
      </c>
      <c r="M1286" s="5" cm="1">
        <f t="array" ref="M1286">MAX(IF((ProjectInfoTable[ProjectName]=OutputTable[[#This Row],[ProjectName]]),(ProjectInfoTable[ProjectName]=OutputTable[[#This Row],[ProjectName]])*ProjectInfoTable[ConfidenceInterval]))</f>
        <v>0.95</v>
      </c>
      <c r="N1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286" s="5" cm="1">
        <f t="array" ref="O1286">MIN(IF((OutputTable[GroupByKey]=OutputTable[[#This Row],[GroupByKey]]),(OutputTable[GroupByKey]=OutputTable[[#This Row],[GroupByKey]])*OutputTable[RecordedValue]))</f>
        <v>0</v>
      </c>
      <c r="P1286" s="5" cm="1">
        <f t="array" ref="P1286">MAX(IF((OutputTable[GroupByKey]=OutputTable[[#This Row],[GroupByKey]]),(OutputTable[GroupByKey]=OutputTable[[#This Row],[GroupByKey]])*OutputTable[RecordedValue]))</f>
        <v>143.511038213799</v>
      </c>
    </row>
    <row r="1287" spans="1:16" x14ac:dyDescent="0.25">
      <c r="A1287" t="s">
        <v>68</v>
      </c>
      <c r="B1287" t="s">
        <v>70</v>
      </c>
      <c r="C1287">
        <v>22</v>
      </c>
      <c r="D1287" t="s">
        <v>120</v>
      </c>
      <c r="E1287" t="s">
        <v>121</v>
      </c>
      <c r="F1287" t="s">
        <v>73</v>
      </c>
      <c r="G1287">
        <v>7</v>
      </c>
      <c r="H1287">
        <v>0</v>
      </c>
      <c r="I128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87" s="5" cm="1">
        <f t="array" ref="J1287">MAX(IF((ProjectInfoTable[ProjectName]=OutputTable[[#This Row],[ProjectName]]),(ProjectInfoTable[ProjectName]=OutputTable[[#This Row],[ProjectName]])*ProjectInfoTable[NumberOfReplications]))</f>
        <v>50</v>
      </c>
      <c r="K1287" s="5" cm="1">
        <f t="array" ref="K1287">IFERROR(AVERAGE(IF((OutputTable[GroupByKey]=OutputTable[[#This Row],[GroupByKey]]),(OutputTable[GroupByKey]=OutputTable[[#This Row],[GroupByKey]])*OutputTable[RecordedValue])),0)</f>
        <v>9.74</v>
      </c>
      <c r="L1287" s="5" cm="1">
        <f t="array" ref="L1287">IFERROR(_xlfn.STDEV.S(IF((OutputTable[GroupByKey]=OutputTable[[#This Row],[GroupByKey]]),(OutputTable[GroupByKey]=OutputTable[[#This Row],[GroupByKey]])*OutputTable[RecordedValue])),0)</f>
        <v>3.3430402880233041</v>
      </c>
      <c r="M1287" s="5" cm="1">
        <f t="array" ref="M1287">MAX(IF((ProjectInfoTable[ProjectName]=OutputTable[[#This Row],[ProjectName]]),(ProjectInfoTable[ProjectName]=OutputTable[[#This Row],[ProjectName]])*ProjectInfoTable[ConfidenceInterval]))</f>
        <v>0.95</v>
      </c>
      <c r="N1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287" s="5" cm="1">
        <f t="array" ref="O1287">MIN(IF((OutputTable[GroupByKey]=OutputTable[[#This Row],[GroupByKey]]),(OutputTable[GroupByKey]=OutputTable[[#This Row],[GroupByKey]])*OutputTable[RecordedValue]))</f>
        <v>4</v>
      </c>
      <c r="P1287" s="5" cm="1">
        <f t="array" ref="P1287">MAX(IF((OutputTable[GroupByKey]=OutputTable[[#This Row],[GroupByKey]]),(OutputTable[GroupByKey]=OutputTable[[#This Row],[GroupByKey]])*OutputTable[RecordedValue]))</f>
        <v>18</v>
      </c>
    </row>
    <row r="1288" spans="1:16" x14ac:dyDescent="0.25">
      <c r="A1288" t="s">
        <v>68</v>
      </c>
      <c r="B1288" t="s">
        <v>70</v>
      </c>
      <c r="C1288">
        <v>22</v>
      </c>
      <c r="D1288" t="s">
        <v>122</v>
      </c>
      <c r="E1288" t="s">
        <v>123</v>
      </c>
      <c r="F1288" t="s">
        <v>73</v>
      </c>
      <c r="G1288">
        <v>7</v>
      </c>
      <c r="H1288">
        <v>0</v>
      </c>
      <c r="I128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88" s="5" cm="1">
        <f t="array" ref="J1288">MAX(IF((ProjectInfoTable[ProjectName]=OutputTable[[#This Row],[ProjectName]]),(ProjectInfoTable[ProjectName]=OutputTable[[#This Row],[ProjectName]])*ProjectInfoTable[NumberOfReplications]))</f>
        <v>50</v>
      </c>
      <c r="K1288" s="5" cm="1">
        <f t="array" ref="K1288">IFERROR(AVERAGE(IF((OutputTable[GroupByKey]=OutputTable[[#This Row],[GroupByKey]]),(OutputTable[GroupByKey]=OutputTable[[#This Row],[GroupByKey]])*OutputTable[RecordedValue])),0)</f>
        <v>9.6199999999999992</v>
      </c>
      <c r="L1288" s="5" cm="1">
        <f t="array" ref="L1288">IFERROR(_xlfn.STDEV.S(IF((OutputTable[GroupByKey]=OutputTable[[#This Row],[GroupByKey]]),(OutputTable[GroupByKey]=OutputTable[[#This Row],[GroupByKey]])*OutputTable[RecordedValue])),0)</f>
        <v>3.3557139816335075</v>
      </c>
      <c r="M1288" s="5" cm="1">
        <f t="array" ref="M1288">MAX(IF((ProjectInfoTable[ProjectName]=OutputTable[[#This Row],[ProjectName]]),(ProjectInfoTable[ProjectName]=OutputTable[[#This Row],[ProjectName]])*ProjectInfoTable[ConfidenceInterval]))</f>
        <v>0.95</v>
      </c>
      <c r="N1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288" s="5" cm="1">
        <f t="array" ref="O1288">MIN(IF((OutputTable[GroupByKey]=OutputTable[[#This Row],[GroupByKey]]),(OutputTable[GroupByKey]=OutputTable[[#This Row],[GroupByKey]])*OutputTable[RecordedValue]))</f>
        <v>4</v>
      </c>
      <c r="P1288" s="5" cm="1">
        <f t="array" ref="P1288">MAX(IF((OutputTable[GroupByKey]=OutputTable[[#This Row],[GroupByKey]]),(OutputTable[GroupByKey]=OutputTable[[#This Row],[GroupByKey]])*OutputTable[RecordedValue]))</f>
        <v>18</v>
      </c>
    </row>
    <row r="1289" spans="1:16" x14ac:dyDescent="0.25">
      <c r="A1289" t="s">
        <v>68</v>
      </c>
      <c r="B1289" t="s">
        <v>70</v>
      </c>
      <c r="C1289">
        <v>22</v>
      </c>
      <c r="D1289" t="s">
        <v>124</v>
      </c>
      <c r="E1289" t="s">
        <v>125</v>
      </c>
      <c r="F1289" t="s">
        <v>73</v>
      </c>
      <c r="G1289">
        <v>0.99211003805086595</v>
      </c>
      <c r="H1289">
        <v>0</v>
      </c>
      <c r="I128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89" s="5" cm="1">
        <f t="array" ref="J1289">MAX(IF((ProjectInfoTable[ProjectName]=OutputTable[[#This Row],[ProjectName]]),(ProjectInfoTable[ProjectName]=OutputTable[[#This Row],[ProjectName]])*ProjectInfoTable[NumberOfReplications]))</f>
        <v>50</v>
      </c>
      <c r="K1289" s="5" cm="1">
        <f t="array" ref="K1289">IFERROR(AVERAGE(IF((OutputTable[GroupByKey]=OutputTable[[#This Row],[GroupByKey]]),(OutputTable[GroupByKey]=OutputTable[[#This Row],[GroupByKey]])*OutputTable[RecordedValue])),0)</f>
        <v>0.86163700693939471</v>
      </c>
      <c r="L1289" s="5" cm="1">
        <f t="array" ref="L1289">IFERROR(_xlfn.STDEV.S(IF((OutputTable[GroupByKey]=OutputTable[[#This Row],[GroupByKey]]),(OutputTable[GroupByKey]=OutputTable[[#This Row],[GroupByKey]])*OutputTable[RecordedValue])),0)</f>
        <v>0.40403851079129915</v>
      </c>
      <c r="M1289" s="5" cm="1">
        <f t="array" ref="M1289">MAX(IF((ProjectInfoTable[ProjectName]=OutputTable[[#This Row],[ProjectName]]),(ProjectInfoTable[ProjectName]=OutputTable[[#This Row],[ProjectName]])*ProjectInfoTable[ConfidenceInterval]))</f>
        <v>0.95</v>
      </c>
      <c r="N1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289" s="5" cm="1">
        <f t="array" ref="O1289">MIN(IF((OutputTable[GroupByKey]=OutputTable[[#This Row],[GroupByKey]]),(OutputTable[GroupByKey]=OutputTable[[#This Row],[GroupByKey]])*OutputTable[RecordedValue]))</f>
        <v>0.14398486806875099</v>
      </c>
      <c r="P1289" s="5" cm="1">
        <f t="array" ref="P1289">MAX(IF((OutputTable[GroupByKey]=OutputTable[[#This Row],[GroupByKey]]),(OutputTable[GroupByKey]=OutputTable[[#This Row],[GroupByKey]])*OutputTable[RecordedValue]))</f>
        <v>2.0851264921370101</v>
      </c>
    </row>
    <row r="1290" spans="1:16" x14ac:dyDescent="0.25">
      <c r="A1290" t="s">
        <v>68</v>
      </c>
      <c r="B1290" t="s">
        <v>70</v>
      </c>
      <c r="C1290">
        <v>22</v>
      </c>
      <c r="D1290" t="s">
        <v>126</v>
      </c>
      <c r="E1290" t="s">
        <v>127</v>
      </c>
      <c r="F1290" t="s">
        <v>73</v>
      </c>
      <c r="G1290">
        <v>66.594027454275107</v>
      </c>
      <c r="H1290">
        <v>0</v>
      </c>
      <c r="I129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90" s="5" cm="1">
        <f t="array" ref="J1290">MAX(IF((ProjectInfoTable[ProjectName]=OutputTable[[#This Row],[ProjectName]]),(ProjectInfoTable[ProjectName]=OutputTable[[#This Row],[ProjectName]])*ProjectInfoTable[NumberOfReplications]))</f>
        <v>50</v>
      </c>
      <c r="K1290" s="5" cm="1">
        <f t="array" ref="K1290">IFERROR(AVERAGE(IF((OutputTable[GroupByKey]=OutputTable[[#This Row],[GroupByKey]]),(OutputTable[GroupByKey]=OutputTable[[#This Row],[GroupByKey]])*OutputTable[RecordedValue])),0)</f>
        <v>64.862229774387828</v>
      </c>
      <c r="L1290" s="5" cm="1">
        <f t="array" ref="L1290">IFERROR(_xlfn.STDEV.S(IF((OutputTable[GroupByKey]=OutputTable[[#This Row],[GroupByKey]]),(OutputTable[GroupByKey]=OutputTable[[#This Row],[GroupByKey]])*OutputTable[RecordedValue])),0)</f>
        <v>42.021678663543447</v>
      </c>
      <c r="M1290" s="5" cm="1">
        <f t="array" ref="M1290">MAX(IF((ProjectInfoTable[ProjectName]=OutputTable[[#This Row],[ProjectName]]),(ProjectInfoTable[ProjectName]=OutputTable[[#This Row],[ProjectName]])*ProjectInfoTable[ConfidenceInterval]))</f>
        <v>0.95</v>
      </c>
      <c r="N1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290" s="5" cm="1">
        <f t="array" ref="O1290">MIN(IF((OutputTable[GroupByKey]=OutputTable[[#This Row],[GroupByKey]]),(OutputTable[GroupByKey]=OutputTable[[#This Row],[GroupByKey]])*OutputTable[RecordedValue]))</f>
        <v>12.5350884709043</v>
      </c>
      <c r="P1290" s="5" cm="1">
        <f t="array" ref="P1290">MAX(IF((OutputTable[GroupByKey]=OutputTable[[#This Row],[GroupByKey]]),(OutputTable[GroupByKey]=OutputTable[[#This Row],[GroupByKey]])*OutputTable[RecordedValue]))</f>
        <v>268.61862774202001</v>
      </c>
    </row>
    <row r="1291" spans="1:16" x14ac:dyDescent="0.25">
      <c r="A1291" t="s">
        <v>68</v>
      </c>
      <c r="B1291" t="s">
        <v>70</v>
      </c>
      <c r="C1291">
        <v>22</v>
      </c>
      <c r="D1291" t="s">
        <v>128</v>
      </c>
      <c r="E1291" t="s">
        <v>86</v>
      </c>
      <c r="F1291" t="s">
        <v>129</v>
      </c>
      <c r="G1291">
        <v>0</v>
      </c>
      <c r="H1291">
        <v>0</v>
      </c>
      <c r="I129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91" s="5" cm="1">
        <f t="array" ref="J1291">MAX(IF((ProjectInfoTable[ProjectName]=OutputTable[[#This Row],[ProjectName]]),(ProjectInfoTable[ProjectName]=OutputTable[[#This Row],[ProjectName]])*ProjectInfoTable[NumberOfReplications]))</f>
        <v>50</v>
      </c>
      <c r="K1291" s="5" cm="1">
        <f t="array" ref="K1291">IFERROR(AVERAGE(IF((OutputTable[GroupByKey]=OutputTable[[#This Row],[GroupByKey]]),(OutputTable[GroupByKey]=OutputTable[[#This Row],[GroupByKey]])*OutputTable[RecordedValue])),0)</f>
        <v>0</v>
      </c>
      <c r="L1291" s="5" cm="1">
        <f t="array" ref="L1291">IFERROR(_xlfn.STDEV.S(IF((OutputTable[GroupByKey]=OutputTable[[#This Row],[GroupByKey]]),(OutputTable[GroupByKey]=OutputTable[[#This Row],[GroupByKey]])*OutputTable[RecordedValue])),0)</f>
        <v>0</v>
      </c>
      <c r="M1291" s="5" cm="1">
        <f t="array" ref="M1291">MAX(IF((ProjectInfoTable[ProjectName]=OutputTable[[#This Row],[ProjectName]]),(ProjectInfoTable[ProjectName]=OutputTable[[#This Row],[ProjectName]])*ProjectInfoTable[ConfidenceInterval]))</f>
        <v>0.95</v>
      </c>
      <c r="N1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1" s="5" cm="1">
        <f t="array" ref="O1291">MIN(IF((OutputTable[GroupByKey]=OutputTable[[#This Row],[GroupByKey]]),(OutputTable[GroupByKey]=OutputTable[[#This Row],[GroupByKey]])*OutputTable[RecordedValue]))</f>
        <v>0</v>
      </c>
      <c r="P1291" s="5" cm="1">
        <f t="array" ref="P1291">MAX(IF((OutputTable[GroupByKey]=OutputTable[[#This Row],[GroupByKey]]),(OutputTable[GroupByKey]=OutputTable[[#This Row],[GroupByKey]])*OutputTable[RecordedValue]))</f>
        <v>0</v>
      </c>
    </row>
    <row r="1292" spans="1:16" x14ac:dyDescent="0.25">
      <c r="A1292" t="s">
        <v>68</v>
      </c>
      <c r="B1292" t="s">
        <v>70</v>
      </c>
      <c r="C1292">
        <v>22</v>
      </c>
      <c r="D1292" t="s">
        <v>130</v>
      </c>
      <c r="E1292" t="s">
        <v>89</v>
      </c>
      <c r="F1292" t="s">
        <v>129</v>
      </c>
      <c r="G1292">
        <v>0</v>
      </c>
      <c r="H1292">
        <v>0</v>
      </c>
      <c r="I129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92" s="5" cm="1">
        <f t="array" ref="J1292">MAX(IF((ProjectInfoTable[ProjectName]=OutputTable[[#This Row],[ProjectName]]),(ProjectInfoTable[ProjectName]=OutputTable[[#This Row],[ProjectName]])*ProjectInfoTable[NumberOfReplications]))</f>
        <v>50</v>
      </c>
      <c r="K1292" s="5" cm="1">
        <f t="array" ref="K1292">IFERROR(AVERAGE(IF((OutputTable[GroupByKey]=OutputTable[[#This Row],[GroupByKey]]),(OutputTable[GroupByKey]=OutputTable[[#This Row],[GroupByKey]])*OutputTable[RecordedValue])),0)</f>
        <v>0</v>
      </c>
      <c r="L1292" s="5" cm="1">
        <f t="array" ref="L1292">IFERROR(_xlfn.STDEV.S(IF((OutputTable[GroupByKey]=OutputTable[[#This Row],[GroupByKey]]),(OutputTable[GroupByKey]=OutputTable[[#This Row],[GroupByKey]])*OutputTable[RecordedValue])),0)</f>
        <v>0</v>
      </c>
      <c r="M1292" s="5" cm="1">
        <f t="array" ref="M1292">MAX(IF((ProjectInfoTable[ProjectName]=OutputTable[[#This Row],[ProjectName]]),(ProjectInfoTable[ProjectName]=OutputTable[[#This Row],[ProjectName]])*ProjectInfoTable[ConfidenceInterval]))</f>
        <v>0.95</v>
      </c>
      <c r="N1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2" s="5" cm="1">
        <f t="array" ref="O1292">MIN(IF((OutputTable[GroupByKey]=OutputTable[[#This Row],[GroupByKey]]),(OutputTable[GroupByKey]=OutputTable[[#This Row],[GroupByKey]])*OutputTable[RecordedValue]))</f>
        <v>0</v>
      </c>
      <c r="P1292" s="5" cm="1">
        <f t="array" ref="P1292">MAX(IF((OutputTable[GroupByKey]=OutputTable[[#This Row],[GroupByKey]]),(OutputTable[GroupByKey]=OutputTable[[#This Row],[GroupByKey]])*OutputTable[RecordedValue]))</f>
        <v>0</v>
      </c>
    </row>
    <row r="1293" spans="1:16" x14ac:dyDescent="0.25">
      <c r="A1293" t="s">
        <v>68</v>
      </c>
      <c r="B1293" t="s">
        <v>70</v>
      </c>
      <c r="C1293">
        <v>22</v>
      </c>
      <c r="D1293" t="s">
        <v>131</v>
      </c>
      <c r="E1293" t="s">
        <v>91</v>
      </c>
      <c r="F1293" t="s">
        <v>129</v>
      </c>
      <c r="G1293">
        <v>46.0981503906957</v>
      </c>
      <c r="H1293">
        <v>0</v>
      </c>
      <c r="I129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93" s="5" cm="1">
        <f t="array" ref="J1293">MAX(IF((ProjectInfoTable[ProjectName]=OutputTable[[#This Row],[ProjectName]]),(ProjectInfoTable[ProjectName]=OutputTable[[#This Row],[ProjectName]])*ProjectInfoTable[NumberOfReplications]))</f>
        <v>50</v>
      </c>
      <c r="K1293" s="5" cm="1">
        <f t="array" ref="K1293">IFERROR(AVERAGE(IF((OutputTable[GroupByKey]=OutputTable[[#This Row],[GroupByKey]]),(OutputTable[GroupByKey]=OutputTable[[#This Row],[GroupByKey]])*OutputTable[RecordedValue])),0)</f>
        <v>47.555766264651346</v>
      </c>
      <c r="L1293" s="5" cm="1">
        <f t="array" ref="L1293">IFERROR(_xlfn.STDEV.S(IF((OutputTable[GroupByKey]=OutputTable[[#This Row],[GroupByKey]]),(OutputTable[GroupByKey]=OutputTable[[#This Row],[GroupByKey]])*OutputTable[RecordedValue])),0)</f>
        <v>2.7283894207102275</v>
      </c>
      <c r="M1293" s="5" cm="1">
        <f t="array" ref="M1293">MAX(IF((ProjectInfoTable[ProjectName]=OutputTable[[#This Row],[ProjectName]]),(ProjectInfoTable[ProjectName]=OutputTable[[#This Row],[ProjectName]])*ProjectInfoTable[ConfidenceInterval]))</f>
        <v>0.95</v>
      </c>
      <c r="N1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293" s="5" cm="1">
        <f t="array" ref="O1293">MIN(IF((OutputTable[GroupByKey]=OutputTable[[#This Row],[GroupByKey]]),(OutputTable[GroupByKey]=OutputTable[[#This Row],[GroupByKey]])*OutputTable[RecordedValue]))</f>
        <v>42.116143251013803</v>
      </c>
      <c r="P1293" s="5" cm="1">
        <f t="array" ref="P1293">MAX(IF((OutputTable[GroupByKey]=OutputTable[[#This Row],[GroupByKey]]),(OutputTable[GroupByKey]=OutputTable[[#This Row],[GroupByKey]])*OutputTable[RecordedValue]))</f>
        <v>55.7665547747551</v>
      </c>
    </row>
    <row r="1294" spans="1:16" x14ac:dyDescent="0.25">
      <c r="A1294" t="s">
        <v>68</v>
      </c>
      <c r="B1294" t="s">
        <v>70</v>
      </c>
      <c r="C1294">
        <v>22</v>
      </c>
      <c r="D1294" t="s">
        <v>132</v>
      </c>
      <c r="E1294" t="s">
        <v>133</v>
      </c>
      <c r="F1294" t="s">
        <v>129</v>
      </c>
      <c r="G1294">
        <v>0</v>
      </c>
      <c r="H1294">
        <v>0</v>
      </c>
      <c r="I129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94" s="5" cm="1">
        <f t="array" ref="J1294">MAX(IF((ProjectInfoTable[ProjectName]=OutputTable[[#This Row],[ProjectName]]),(ProjectInfoTable[ProjectName]=OutputTable[[#This Row],[ProjectName]])*ProjectInfoTable[NumberOfReplications]))</f>
        <v>50</v>
      </c>
      <c r="K1294" s="5" cm="1">
        <f t="array" ref="K1294">IFERROR(AVERAGE(IF((OutputTable[GroupByKey]=OutputTable[[#This Row],[GroupByKey]]),(OutputTable[GroupByKey]=OutputTable[[#This Row],[GroupByKey]])*OutputTable[RecordedValue])),0)</f>
        <v>0</v>
      </c>
      <c r="L1294" s="5" cm="1">
        <f t="array" ref="L1294">IFERROR(_xlfn.STDEV.S(IF((OutputTable[GroupByKey]=OutputTable[[#This Row],[GroupByKey]]),(OutputTable[GroupByKey]=OutputTable[[#This Row],[GroupByKey]])*OutputTable[RecordedValue])),0)</f>
        <v>0</v>
      </c>
      <c r="M1294" s="5" cm="1">
        <f t="array" ref="M1294">MAX(IF((ProjectInfoTable[ProjectName]=OutputTable[[#This Row],[ProjectName]]),(ProjectInfoTable[ProjectName]=OutputTable[[#This Row],[ProjectName]])*ProjectInfoTable[ConfidenceInterval]))</f>
        <v>0.95</v>
      </c>
      <c r="N1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4" s="5" cm="1">
        <f t="array" ref="O1294">MIN(IF((OutputTable[GroupByKey]=OutputTable[[#This Row],[GroupByKey]]),(OutputTable[GroupByKey]=OutputTable[[#This Row],[GroupByKey]])*OutputTable[RecordedValue]))</f>
        <v>0</v>
      </c>
      <c r="P1294" s="5" cm="1">
        <f t="array" ref="P1294">MAX(IF((OutputTable[GroupByKey]=OutputTable[[#This Row],[GroupByKey]]),(OutputTable[GroupByKey]=OutputTable[[#This Row],[GroupByKey]])*OutputTable[RecordedValue]))</f>
        <v>0</v>
      </c>
    </row>
    <row r="1295" spans="1:16" x14ac:dyDescent="0.25">
      <c r="A1295" t="s">
        <v>68</v>
      </c>
      <c r="B1295" t="s">
        <v>70</v>
      </c>
      <c r="C1295">
        <v>22</v>
      </c>
      <c r="D1295" t="s">
        <v>134</v>
      </c>
      <c r="E1295" t="s">
        <v>95</v>
      </c>
      <c r="F1295" t="s">
        <v>129</v>
      </c>
      <c r="G1295">
        <v>46.0981503906957</v>
      </c>
      <c r="H1295">
        <v>0</v>
      </c>
      <c r="I129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95" s="5" cm="1">
        <f t="array" ref="J1295">MAX(IF((ProjectInfoTable[ProjectName]=OutputTable[[#This Row],[ProjectName]]),(ProjectInfoTable[ProjectName]=OutputTable[[#This Row],[ProjectName]])*ProjectInfoTable[NumberOfReplications]))</f>
        <v>50</v>
      </c>
      <c r="K1295" s="5" cm="1">
        <f t="array" ref="K1295">IFERROR(AVERAGE(IF((OutputTable[GroupByKey]=OutputTable[[#This Row],[GroupByKey]]),(OutputTable[GroupByKey]=OutputTable[[#This Row],[GroupByKey]])*OutputTable[RecordedValue])),0)</f>
        <v>47.555766264651346</v>
      </c>
      <c r="L1295" s="5" cm="1">
        <f t="array" ref="L1295">IFERROR(_xlfn.STDEV.S(IF((OutputTable[GroupByKey]=OutputTable[[#This Row],[GroupByKey]]),(OutputTable[GroupByKey]=OutputTable[[#This Row],[GroupByKey]])*OutputTable[RecordedValue])),0)</f>
        <v>2.7283894207102275</v>
      </c>
      <c r="M1295" s="5" cm="1">
        <f t="array" ref="M1295">MAX(IF((ProjectInfoTable[ProjectName]=OutputTable[[#This Row],[ProjectName]]),(ProjectInfoTable[ProjectName]=OutputTable[[#This Row],[ProjectName]])*ProjectInfoTable[ConfidenceInterval]))</f>
        <v>0.95</v>
      </c>
      <c r="N1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295" s="5" cm="1">
        <f t="array" ref="O1295">MIN(IF((OutputTable[GroupByKey]=OutputTable[[#This Row],[GroupByKey]]),(OutputTable[GroupByKey]=OutputTable[[#This Row],[GroupByKey]])*OutputTable[RecordedValue]))</f>
        <v>42.116143251013803</v>
      </c>
      <c r="P1295" s="5" cm="1">
        <f t="array" ref="P1295">MAX(IF((OutputTable[GroupByKey]=OutputTable[[#This Row],[GroupByKey]]),(OutputTable[GroupByKey]=OutputTable[[#This Row],[GroupByKey]])*OutputTable[RecordedValue]))</f>
        <v>55.7665547747551</v>
      </c>
    </row>
    <row r="1296" spans="1:16" x14ac:dyDescent="0.25">
      <c r="A1296" t="s">
        <v>68</v>
      </c>
      <c r="B1296" t="s">
        <v>70</v>
      </c>
      <c r="C1296">
        <v>22</v>
      </c>
      <c r="D1296" t="s">
        <v>135</v>
      </c>
      <c r="E1296" t="s">
        <v>97</v>
      </c>
      <c r="F1296" t="s">
        <v>129</v>
      </c>
      <c r="G1296">
        <v>0</v>
      </c>
      <c r="H1296">
        <v>0</v>
      </c>
      <c r="I129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96" s="5" cm="1">
        <f t="array" ref="J1296">MAX(IF((ProjectInfoTable[ProjectName]=OutputTable[[#This Row],[ProjectName]]),(ProjectInfoTable[ProjectName]=OutputTable[[#This Row],[ProjectName]])*ProjectInfoTable[NumberOfReplications]))</f>
        <v>50</v>
      </c>
      <c r="K1296" s="5" cm="1">
        <f t="array" ref="K1296">IFERROR(AVERAGE(IF((OutputTable[GroupByKey]=OutputTable[[#This Row],[GroupByKey]]),(OutputTable[GroupByKey]=OutputTable[[#This Row],[GroupByKey]])*OutputTable[RecordedValue])),0)</f>
        <v>0</v>
      </c>
      <c r="L1296" s="5" cm="1">
        <f t="array" ref="L1296">IFERROR(_xlfn.STDEV.S(IF((OutputTable[GroupByKey]=OutputTable[[#This Row],[GroupByKey]]),(OutputTable[GroupByKey]=OutputTable[[#This Row],[GroupByKey]])*OutputTable[RecordedValue])),0)</f>
        <v>0</v>
      </c>
      <c r="M1296" s="5" cm="1">
        <f t="array" ref="M1296">MAX(IF((ProjectInfoTable[ProjectName]=OutputTable[[#This Row],[ProjectName]]),(ProjectInfoTable[ProjectName]=OutputTable[[#This Row],[ProjectName]])*ProjectInfoTable[ConfidenceInterval]))</f>
        <v>0.95</v>
      </c>
      <c r="N1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6" s="5" cm="1">
        <f t="array" ref="O1296">MIN(IF((OutputTable[GroupByKey]=OutputTable[[#This Row],[GroupByKey]]),(OutputTable[GroupByKey]=OutputTable[[#This Row],[GroupByKey]])*OutputTable[RecordedValue]))</f>
        <v>0</v>
      </c>
      <c r="P1296" s="5" cm="1">
        <f t="array" ref="P1296">MAX(IF((OutputTable[GroupByKey]=OutputTable[[#This Row],[GroupByKey]]),(OutputTable[GroupByKey]=OutputTable[[#This Row],[GroupByKey]])*OutputTable[RecordedValue]))</f>
        <v>0</v>
      </c>
    </row>
    <row r="1297" spans="1:16" x14ac:dyDescent="0.25">
      <c r="A1297" t="s">
        <v>68</v>
      </c>
      <c r="B1297" t="s">
        <v>70</v>
      </c>
      <c r="C1297">
        <v>22</v>
      </c>
      <c r="D1297" t="s">
        <v>136</v>
      </c>
      <c r="E1297" t="s">
        <v>137</v>
      </c>
      <c r="F1297" t="s">
        <v>129</v>
      </c>
      <c r="G1297">
        <v>46.098150390695601</v>
      </c>
      <c r="H1297">
        <v>0</v>
      </c>
      <c r="I129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97" s="5" cm="1">
        <f t="array" ref="J1297">MAX(IF((ProjectInfoTable[ProjectName]=OutputTable[[#This Row],[ProjectName]]),(ProjectInfoTable[ProjectName]=OutputTable[[#This Row],[ProjectName]])*ProjectInfoTable[NumberOfReplications]))</f>
        <v>50</v>
      </c>
      <c r="K1297" s="5" cm="1">
        <f t="array" ref="K1297">IFERROR(AVERAGE(IF((OutputTable[GroupByKey]=OutputTable[[#This Row],[GroupByKey]]),(OutputTable[GroupByKey]=OutputTable[[#This Row],[GroupByKey]])*OutputTable[RecordedValue])),0)</f>
        <v>47.555766264651339</v>
      </c>
      <c r="L1297" s="5" cm="1">
        <f t="array" ref="L1297">IFERROR(_xlfn.STDEV.S(IF((OutputTable[GroupByKey]=OutputTable[[#This Row],[GroupByKey]]),(OutputTable[GroupByKey]=OutputTable[[#This Row],[GroupByKey]])*OutputTable[RecordedValue])),0)</f>
        <v>2.7283894207102439</v>
      </c>
      <c r="M1297" s="5" cm="1">
        <f t="array" ref="M1297">MAX(IF((ProjectInfoTable[ProjectName]=OutputTable[[#This Row],[ProjectName]]),(ProjectInfoTable[ProjectName]=OutputTable[[#This Row],[ProjectName]])*ProjectInfoTable[ConfidenceInterval]))</f>
        <v>0.95</v>
      </c>
      <c r="N1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297" s="5" cm="1">
        <f t="array" ref="O1297">MIN(IF((OutputTable[GroupByKey]=OutputTable[[#This Row],[GroupByKey]]),(OutputTable[GroupByKey]=OutputTable[[#This Row],[GroupByKey]])*OutputTable[RecordedValue]))</f>
        <v>42.116143251013703</v>
      </c>
      <c r="P1297" s="5" cm="1">
        <f t="array" ref="P1297">MAX(IF((OutputTable[GroupByKey]=OutputTable[[#This Row],[GroupByKey]]),(OutputTable[GroupByKey]=OutputTable[[#This Row],[GroupByKey]])*OutputTable[RecordedValue]))</f>
        <v>55.7665547747551</v>
      </c>
    </row>
    <row r="1298" spans="1:16" x14ac:dyDescent="0.25">
      <c r="A1298" t="s">
        <v>68</v>
      </c>
      <c r="B1298" t="s">
        <v>70</v>
      </c>
      <c r="C1298">
        <v>22</v>
      </c>
      <c r="D1298" t="s">
        <v>138</v>
      </c>
      <c r="E1298" t="s">
        <v>139</v>
      </c>
      <c r="F1298" t="s">
        <v>129</v>
      </c>
      <c r="G1298">
        <v>25.535450840178999</v>
      </c>
      <c r="H1298">
        <v>0</v>
      </c>
      <c r="I129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98" s="5" cm="1">
        <f t="array" ref="J1298">MAX(IF((ProjectInfoTable[ProjectName]=OutputTable[[#This Row],[ProjectName]]),(ProjectInfoTable[ProjectName]=OutputTable[[#This Row],[ProjectName]])*ProjectInfoTable[NumberOfReplications]))</f>
        <v>50</v>
      </c>
      <c r="K1298" s="5" cm="1">
        <f t="array" ref="K1298">IFERROR(AVERAGE(IF((OutputTable[GroupByKey]=OutputTable[[#This Row],[GroupByKey]]),(OutputTable[GroupByKey]=OutputTable[[#This Row],[GroupByKey]])*OutputTable[RecordedValue])),0)</f>
        <v>24.153751225057032</v>
      </c>
      <c r="L1298" s="5" cm="1">
        <f t="array" ref="L1298">IFERROR(_xlfn.STDEV.S(IF((OutputTable[GroupByKey]=OutputTable[[#This Row],[GroupByKey]]),(OutputTable[GroupByKey]=OutputTable[[#This Row],[GroupByKey]])*OutputTable[RecordedValue])),0)</f>
        <v>2.790438932514745</v>
      </c>
      <c r="M1298" s="5" cm="1">
        <f t="array" ref="M1298">MAX(IF((ProjectInfoTable[ProjectName]=OutputTable[[#This Row],[ProjectName]]),(ProjectInfoTable[ProjectName]=OutputTable[[#This Row],[ProjectName]])*ProjectInfoTable[ConfidenceInterval]))</f>
        <v>0.95</v>
      </c>
      <c r="N1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298" s="5" cm="1">
        <f t="array" ref="O1298">MIN(IF((OutputTable[GroupByKey]=OutputTable[[#This Row],[GroupByKey]]),(OutputTable[GroupByKey]=OutputTable[[#This Row],[GroupByKey]])*OutputTable[RecordedValue]))</f>
        <v>16.206469520089399</v>
      </c>
      <c r="P1298" s="5" cm="1">
        <f t="array" ref="P1298">MAX(IF((OutputTable[GroupByKey]=OutputTable[[#This Row],[GroupByKey]]),(OutputTable[GroupByKey]=OutputTable[[#This Row],[GroupByKey]])*OutputTable[RecordedValue]))</f>
        <v>29.8247121613243</v>
      </c>
    </row>
    <row r="1299" spans="1:16" x14ac:dyDescent="0.25">
      <c r="A1299" t="s">
        <v>68</v>
      </c>
      <c r="B1299" t="s">
        <v>70</v>
      </c>
      <c r="C1299">
        <v>22</v>
      </c>
      <c r="D1299" t="s">
        <v>140</v>
      </c>
      <c r="E1299" t="s">
        <v>91</v>
      </c>
      <c r="F1299" t="s">
        <v>129</v>
      </c>
      <c r="G1299">
        <v>71.633601230874703</v>
      </c>
      <c r="H1299">
        <v>0</v>
      </c>
      <c r="I129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99" s="5" cm="1">
        <f t="array" ref="J1299">MAX(IF((ProjectInfoTable[ProjectName]=OutputTable[[#This Row],[ProjectName]]),(ProjectInfoTable[ProjectName]=OutputTable[[#This Row],[ProjectName]])*ProjectInfoTable[NumberOfReplications]))</f>
        <v>50</v>
      </c>
      <c r="K1299" s="5" cm="1">
        <f t="array" ref="K1299">IFERROR(AVERAGE(IF((OutputTable[GroupByKey]=OutputTable[[#This Row],[GroupByKey]]),(OutputTable[GroupByKey]=OutputTable[[#This Row],[GroupByKey]])*OutputTable[RecordedValue])),0)</f>
        <v>71.709517489708347</v>
      </c>
      <c r="L1299" s="5" cm="1">
        <f t="array" ref="L1299">IFERROR(_xlfn.STDEV.S(IF((OutputTable[GroupByKey]=OutputTable[[#This Row],[GroupByKey]]),(OutputTable[GroupByKey]=OutputTable[[#This Row],[GroupByKey]])*OutputTable[RecordedValue])),0)</f>
        <v>0.25019982121987089</v>
      </c>
      <c r="M1299" s="5" cm="1">
        <f t="array" ref="M1299">MAX(IF((ProjectInfoTable[ProjectName]=OutputTable[[#This Row],[ProjectName]]),(ProjectInfoTable[ProjectName]=OutputTable[[#This Row],[ProjectName]])*ProjectInfoTable[ConfidenceInterval]))</f>
        <v>0.95</v>
      </c>
      <c r="N1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299" s="5" cm="1">
        <f t="array" ref="O1299">MIN(IF((OutputTable[GroupByKey]=OutputTable[[#This Row],[GroupByKey]]),(OutputTable[GroupByKey]=OutputTable[[#This Row],[GroupByKey]])*OutputTable[RecordedValue]))</f>
        <v>70.826954480567906</v>
      </c>
      <c r="P1299" s="5" cm="1">
        <f t="array" ref="P1299">MAX(IF((OutputTable[GroupByKey]=OutputTable[[#This Row],[GroupByKey]]),(OutputTable[GroupByKey]=OutputTable[[#This Row],[GroupByKey]])*OutputTable[RecordedValue]))</f>
        <v>72</v>
      </c>
    </row>
    <row r="1300" spans="1:16" x14ac:dyDescent="0.25">
      <c r="A1300" t="s">
        <v>68</v>
      </c>
      <c r="B1300" t="s">
        <v>70</v>
      </c>
      <c r="C1300">
        <v>22</v>
      </c>
      <c r="D1300" t="s">
        <v>141</v>
      </c>
      <c r="E1300" t="s">
        <v>142</v>
      </c>
      <c r="F1300" t="s">
        <v>129</v>
      </c>
      <c r="G1300">
        <v>0</v>
      </c>
      <c r="H1300">
        <v>0</v>
      </c>
      <c r="I130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00" s="5" cm="1">
        <f t="array" ref="J1300">MAX(IF((ProjectInfoTable[ProjectName]=OutputTable[[#This Row],[ProjectName]]),(ProjectInfoTable[ProjectName]=OutputTable[[#This Row],[ProjectName]])*ProjectInfoTable[NumberOfReplications]))</f>
        <v>50</v>
      </c>
      <c r="K1300" s="5" cm="1">
        <f t="array" ref="K1300">IFERROR(AVERAGE(IF((OutputTable[GroupByKey]=OutputTable[[#This Row],[GroupByKey]]),(OutputTable[GroupByKey]=OutputTable[[#This Row],[GroupByKey]])*OutputTable[RecordedValue])),0)</f>
        <v>0</v>
      </c>
      <c r="L1300" s="5" cm="1">
        <f t="array" ref="L1300">IFERROR(_xlfn.STDEV.S(IF((OutputTable[GroupByKey]=OutputTable[[#This Row],[GroupByKey]]),(OutputTable[GroupByKey]=OutputTable[[#This Row],[GroupByKey]])*OutputTable[RecordedValue])),0)</f>
        <v>0</v>
      </c>
      <c r="M1300" s="5" cm="1">
        <f t="array" ref="M1300">MAX(IF((ProjectInfoTable[ProjectName]=OutputTable[[#This Row],[ProjectName]]),(ProjectInfoTable[ProjectName]=OutputTable[[#This Row],[ProjectName]])*ProjectInfoTable[ConfidenceInterval]))</f>
        <v>0.95</v>
      </c>
      <c r="N1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0" s="5" cm="1">
        <f t="array" ref="O1300">MIN(IF((OutputTable[GroupByKey]=OutputTable[[#This Row],[GroupByKey]]),(OutputTable[GroupByKey]=OutputTable[[#This Row],[GroupByKey]])*OutputTable[RecordedValue]))</f>
        <v>0</v>
      </c>
      <c r="P1300" s="5" cm="1">
        <f t="array" ref="P1300">MAX(IF((OutputTable[GroupByKey]=OutputTable[[#This Row],[GroupByKey]]),(OutputTable[GroupByKey]=OutputTable[[#This Row],[GroupByKey]])*OutputTable[RecordedValue]))</f>
        <v>0</v>
      </c>
    </row>
    <row r="1301" spans="1:16" x14ac:dyDescent="0.25">
      <c r="A1301" t="s">
        <v>68</v>
      </c>
      <c r="B1301" t="s">
        <v>70</v>
      </c>
      <c r="C1301">
        <v>22</v>
      </c>
      <c r="D1301" t="s">
        <v>143</v>
      </c>
      <c r="E1301" t="s">
        <v>113</v>
      </c>
      <c r="F1301" t="s">
        <v>73</v>
      </c>
      <c r="G1301">
        <v>8.3667172511133696</v>
      </c>
      <c r="H1301">
        <v>0</v>
      </c>
      <c r="I130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01" s="5" cm="1">
        <f t="array" ref="J1301">MAX(IF((ProjectInfoTable[ProjectName]=OutputTable[[#This Row],[ProjectName]]),(ProjectInfoTable[ProjectName]=OutputTable[[#This Row],[ProjectName]])*ProjectInfoTable[NumberOfReplications]))</f>
        <v>50</v>
      </c>
      <c r="K1301" s="5" cm="1">
        <f t="array" ref="K1301">IFERROR(AVERAGE(IF((OutputTable[GroupByKey]=OutputTable[[#This Row],[GroupByKey]]),(OutputTable[GroupByKey]=OutputTable[[#This Row],[GroupByKey]])*OutputTable[RecordedValue])),0)</f>
        <v>8.9631102244031808</v>
      </c>
      <c r="L1301" s="5" cm="1">
        <f t="array" ref="L1301">IFERROR(_xlfn.STDEV.S(IF((OutputTable[GroupByKey]=OutputTable[[#This Row],[GroupByKey]]),(OutputTable[GroupByKey]=OutputTable[[#This Row],[GroupByKey]])*OutputTable[RecordedValue])),0)</f>
        <v>0.49581158155018401</v>
      </c>
      <c r="M1301" s="5" cm="1">
        <f t="array" ref="M1301">MAX(IF((ProjectInfoTable[ProjectName]=OutputTable[[#This Row],[ProjectName]]),(ProjectInfoTable[ProjectName]=OutputTable[[#This Row],[ProjectName]])*ProjectInfoTable[ConfidenceInterval]))</f>
        <v>0.95</v>
      </c>
      <c r="N1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301" s="5" cm="1">
        <f t="array" ref="O1301">MIN(IF((OutputTable[GroupByKey]=OutputTable[[#This Row],[GroupByKey]]),(OutputTable[GroupByKey]=OutputTable[[#This Row],[GroupByKey]])*OutputTable[RecordedValue]))</f>
        <v>7.9225733441578896</v>
      </c>
      <c r="P1301" s="5" cm="1">
        <f t="array" ref="P1301">MAX(IF((OutputTable[GroupByKey]=OutputTable[[#This Row],[GroupByKey]]),(OutputTable[GroupByKey]=OutputTable[[#This Row],[GroupByKey]])*OutputTable[RecordedValue]))</f>
        <v>9.9777504987156593</v>
      </c>
    </row>
    <row r="1302" spans="1:16" x14ac:dyDescent="0.25">
      <c r="A1302" t="s">
        <v>68</v>
      </c>
      <c r="B1302" t="s">
        <v>70</v>
      </c>
      <c r="C1302">
        <v>22</v>
      </c>
      <c r="D1302" t="s">
        <v>144</v>
      </c>
      <c r="E1302" t="s">
        <v>115</v>
      </c>
      <c r="F1302" t="s">
        <v>73</v>
      </c>
      <c r="G1302">
        <v>502.003035066802</v>
      </c>
      <c r="H1302">
        <v>0</v>
      </c>
      <c r="I130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02" s="5" cm="1">
        <f t="array" ref="J1302">MAX(IF((ProjectInfoTable[ProjectName]=OutputTable[[#This Row],[ProjectName]]),(ProjectInfoTable[ProjectName]=OutputTable[[#This Row],[ProjectName]])*ProjectInfoTable[NumberOfReplications]))</f>
        <v>50</v>
      </c>
      <c r="K1302" s="5" cm="1">
        <f t="array" ref="K1302">IFERROR(AVERAGE(IF((OutputTable[GroupByKey]=OutputTable[[#This Row],[GroupByKey]]),(OutputTable[GroupByKey]=OutputTable[[#This Row],[GroupByKey]])*OutputTable[RecordedValue])),0)</f>
        <v>537.78661346419096</v>
      </c>
      <c r="L1302" s="5" cm="1">
        <f t="array" ref="L1302">IFERROR(_xlfn.STDEV.S(IF((OutputTable[GroupByKey]=OutputTable[[#This Row],[GroupByKey]]),(OutputTable[GroupByKey]=OutputTable[[#This Row],[GroupByKey]])*OutputTable[RecordedValue])),0)</f>
        <v>29.748694893010981</v>
      </c>
      <c r="M1302" s="5" cm="1">
        <f t="array" ref="M1302">MAX(IF((ProjectInfoTable[ProjectName]=OutputTable[[#This Row],[ProjectName]]),(ProjectInfoTable[ProjectName]=OutputTable[[#This Row],[ProjectName]])*ProjectInfoTable[ConfidenceInterval]))</f>
        <v>0.95</v>
      </c>
      <c r="N1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302" s="5" cm="1">
        <f t="array" ref="O1302">MIN(IF((OutputTable[GroupByKey]=OutputTable[[#This Row],[GroupByKey]]),(OutputTable[GroupByKey]=OutputTable[[#This Row],[GroupByKey]])*OutputTable[RecordedValue]))</f>
        <v>475.35440064947397</v>
      </c>
      <c r="P1302" s="5" cm="1">
        <f t="array" ref="P1302">MAX(IF((OutputTable[GroupByKey]=OutputTable[[#This Row],[GroupByKey]]),(OutputTable[GroupByKey]=OutputTable[[#This Row],[GroupByKey]])*OutputTable[RecordedValue]))</f>
        <v>598.66502992293999</v>
      </c>
    </row>
    <row r="1303" spans="1:16" x14ac:dyDescent="0.25">
      <c r="A1303" t="s">
        <v>68</v>
      </c>
      <c r="B1303" t="s">
        <v>70</v>
      </c>
      <c r="C1303">
        <v>22</v>
      </c>
      <c r="D1303" t="s">
        <v>145</v>
      </c>
      <c r="E1303" t="s">
        <v>117</v>
      </c>
      <c r="F1303" t="s">
        <v>73</v>
      </c>
      <c r="G1303">
        <v>0</v>
      </c>
      <c r="H1303">
        <v>0</v>
      </c>
      <c r="I130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03" s="5" cm="1">
        <f t="array" ref="J1303">MAX(IF((ProjectInfoTable[ProjectName]=OutputTable[[#This Row],[ProjectName]]),(ProjectInfoTable[ProjectName]=OutputTable[[#This Row],[ProjectName]])*ProjectInfoTable[NumberOfReplications]))</f>
        <v>50</v>
      </c>
      <c r="K1303" s="5" cm="1">
        <f t="array" ref="K1303">IFERROR(AVERAGE(IF((OutputTable[GroupByKey]=OutputTable[[#This Row],[GroupByKey]]),(OutputTable[GroupByKey]=OutputTable[[#This Row],[GroupByKey]])*OutputTable[RecordedValue])),0)</f>
        <v>0</v>
      </c>
      <c r="L1303" s="5" cm="1">
        <f t="array" ref="L1303">IFERROR(_xlfn.STDEV.S(IF((OutputTable[GroupByKey]=OutputTable[[#This Row],[GroupByKey]]),(OutputTable[GroupByKey]=OutputTable[[#This Row],[GroupByKey]])*OutputTable[RecordedValue])),0)</f>
        <v>0</v>
      </c>
      <c r="M1303" s="5" cm="1">
        <f t="array" ref="M1303">MAX(IF((ProjectInfoTable[ProjectName]=OutputTable[[#This Row],[ProjectName]]),(ProjectInfoTable[ProjectName]=OutputTable[[#This Row],[ProjectName]])*ProjectInfoTable[ConfidenceInterval]))</f>
        <v>0.95</v>
      </c>
      <c r="N1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3" s="5" cm="1">
        <f t="array" ref="O1303">MIN(IF((OutputTable[GroupByKey]=OutputTable[[#This Row],[GroupByKey]]),(OutputTable[GroupByKey]=OutputTable[[#This Row],[GroupByKey]])*OutputTable[RecordedValue]))</f>
        <v>0</v>
      </c>
      <c r="P1303" s="5" cm="1">
        <f t="array" ref="P1303">MAX(IF((OutputTable[GroupByKey]=OutputTable[[#This Row],[GroupByKey]]),(OutputTable[GroupByKey]=OutputTable[[#This Row],[GroupByKey]])*OutputTable[RecordedValue]))</f>
        <v>0</v>
      </c>
    </row>
    <row r="1304" spans="1:16" x14ac:dyDescent="0.25">
      <c r="A1304" t="s">
        <v>68</v>
      </c>
      <c r="B1304" t="s">
        <v>70</v>
      </c>
      <c r="C1304">
        <v>22</v>
      </c>
      <c r="D1304" t="s">
        <v>146</v>
      </c>
      <c r="E1304" t="s">
        <v>119</v>
      </c>
      <c r="F1304" t="s">
        <v>73</v>
      </c>
      <c r="G1304">
        <v>101.082587904609</v>
      </c>
      <c r="H1304">
        <v>0</v>
      </c>
      <c r="I130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04" s="5" cm="1">
        <f t="array" ref="J1304">MAX(IF((ProjectInfoTable[ProjectName]=OutputTable[[#This Row],[ProjectName]]),(ProjectInfoTable[ProjectName]=OutputTable[[#This Row],[ProjectName]])*ProjectInfoTable[NumberOfReplications]))</f>
        <v>50</v>
      </c>
      <c r="K1304" s="5" cm="1">
        <f t="array" ref="K1304">IFERROR(AVERAGE(IF((OutputTable[GroupByKey]=OutputTable[[#This Row],[GroupByKey]]),(OutputTable[GroupByKey]=OutputTable[[#This Row],[GroupByKey]])*OutputTable[RecordedValue])),0)</f>
        <v>131.6987252883157</v>
      </c>
      <c r="L1304" s="5" cm="1">
        <f t="array" ref="L1304">IFERROR(_xlfn.STDEV.S(IF((OutputTable[GroupByKey]=OutputTable[[#This Row],[GroupByKey]]),(OutputTable[GroupByKey]=OutputTable[[#This Row],[GroupByKey]])*OutputTable[RecordedValue])),0)</f>
        <v>195.03180772236345</v>
      </c>
      <c r="M1304" s="5" cm="1">
        <f t="array" ref="M1304">MAX(IF((ProjectInfoTable[ProjectName]=OutputTable[[#This Row],[ProjectName]]),(ProjectInfoTable[ProjectName]=OutputTable[[#This Row],[ProjectName]])*ProjectInfoTable[ConfidenceInterval]))</f>
        <v>0.95</v>
      </c>
      <c r="N1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304" s="5" cm="1">
        <f t="array" ref="O1304">MIN(IF((OutputTable[GroupByKey]=OutputTable[[#This Row],[GroupByKey]]),(OutputTable[GroupByKey]=OutputTable[[#This Row],[GroupByKey]])*OutputTable[RecordedValue]))</f>
        <v>10.054421984212899</v>
      </c>
      <c r="P1304" s="5" cm="1">
        <f t="array" ref="P1304">MAX(IF((OutputTable[GroupByKey]=OutputTable[[#This Row],[GroupByKey]]),(OutputTable[GroupByKey]=OutputTable[[#This Row],[GroupByKey]])*OutputTable[RecordedValue]))</f>
        <v>1200.8160491271699</v>
      </c>
    </row>
    <row r="1305" spans="1:16" x14ac:dyDescent="0.25">
      <c r="A1305" t="s">
        <v>68</v>
      </c>
      <c r="B1305" t="s">
        <v>70</v>
      </c>
      <c r="C1305">
        <v>22</v>
      </c>
      <c r="D1305" t="s">
        <v>147</v>
      </c>
      <c r="E1305" t="s">
        <v>121</v>
      </c>
      <c r="F1305" t="s">
        <v>73</v>
      </c>
      <c r="G1305">
        <v>145</v>
      </c>
      <c r="H1305">
        <v>0</v>
      </c>
      <c r="I130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05" s="5" cm="1">
        <f t="array" ref="J1305">MAX(IF((ProjectInfoTable[ProjectName]=OutputTable[[#This Row],[ProjectName]]),(ProjectInfoTable[ProjectName]=OutputTable[[#This Row],[ProjectName]])*ProjectInfoTable[NumberOfReplications]))</f>
        <v>50</v>
      </c>
      <c r="K1305" s="5" cm="1">
        <f t="array" ref="K1305">IFERROR(AVERAGE(IF((OutputTable[GroupByKey]=OutputTable[[#This Row],[GroupByKey]]),(OutputTable[GroupByKey]=OutputTable[[#This Row],[GroupByKey]])*OutputTable[RecordedValue])),0)</f>
        <v>145</v>
      </c>
      <c r="L1305" s="5" cm="1">
        <f t="array" ref="L1305">IFERROR(_xlfn.STDEV.S(IF((OutputTable[GroupByKey]=OutputTable[[#This Row],[GroupByKey]]),(OutputTable[GroupByKey]=OutputTable[[#This Row],[GroupByKey]])*OutputTable[RecordedValue])),0)</f>
        <v>0</v>
      </c>
      <c r="M1305" s="5" cm="1">
        <f t="array" ref="M1305">MAX(IF((ProjectInfoTable[ProjectName]=OutputTable[[#This Row],[ProjectName]]),(ProjectInfoTable[ProjectName]=OutputTable[[#This Row],[ProjectName]])*ProjectInfoTable[ConfidenceInterval]))</f>
        <v>0.95</v>
      </c>
      <c r="N1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5" s="5" cm="1">
        <f t="array" ref="O1305">MIN(IF((OutputTable[GroupByKey]=OutputTable[[#This Row],[GroupByKey]]),(OutputTable[GroupByKey]=OutputTable[[#This Row],[GroupByKey]])*OutputTable[RecordedValue]))</f>
        <v>145</v>
      </c>
      <c r="P1305" s="5" cm="1">
        <f t="array" ref="P1305">MAX(IF((OutputTable[GroupByKey]=OutputTable[[#This Row],[GroupByKey]]),(OutputTable[GroupByKey]=OutputTable[[#This Row],[GroupByKey]])*OutputTable[RecordedValue]))</f>
        <v>145</v>
      </c>
    </row>
    <row r="1306" spans="1:16" x14ac:dyDescent="0.25">
      <c r="A1306" t="s">
        <v>68</v>
      </c>
      <c r="B1306" t="s">
        <v>70</v>
      </c>
      <c r="C1306">
        <v>22</v>
      </c>
      <c r="D1306" t="s">
        <v>148</v>
      </c>
      <c r="E1306" t="s">
        <v>123</v>
      </c>
      <c r="F1306" t="s">
        <v>73</v>
      </c>
      <c r="G1306">
        <v>143</v>
      </c>
      <c r="H1306">
        <v>0</v>
      </c>
      <c r="I130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06" s="5" cm="1">
        <f t="array" ref="J1306">MAX(IF((ProjectInfoTable[ProjectName]=OutputTable[[#This Row],[ProjectName]]),(ProjectInfoTable[ProjectName]=OutputTable[[#This Row],[ProjectName]])*ProjectInfoTable[NumberOfReplications]))</f>
        <v>50</v>
      </c>
      <c r="K1306" s="5" cm="1">
        <f t="array" ref="K1306">IFERROR(AVERAGE(IF((OutputTable[GroupByKey]=OutputTable[[#This Row],[GroupByKey]]),(OutputTable[GroupByKey]=OutputTable[[#This Row],[GroupByKey]])*OutputTable[RecordedValue])),0)</f>
        <v>143.58000000000001</v>
      </c>
      <c r="L1306" s="5" cm="1">
        <f t="array" ref="L1306">IFERROR(_xlfn.STDEV.S(IF((OutputTable[GroupByKey]=OutputTable[[#This Row],[GroupByKey]]),(OutputTable[GroupByKey]=OutputTable[[#This Row],[GroupByKey]])*OutputTable[RecordedValue])),0)</f>
        <v>0.67279496224666424</v>
      </c>
      <c r="M1306" s="5" cm="1">
        <f t="array" ref="M1306">MAX(IF((ProjectInfoTable[ProjectName]=OutputTable[[#This Row],[ProjectName]]),(ProjectInfoTable[ProjectName]=OutputTable[[#This Row],[ProjectName]])*ProjectInfoTable[ConfidenceInterval]))</f>
        <v>0.95</v>
      </c>
      <c r="N1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306" s="5" cm="1">
        <f t="array" ref="O1306">MIN(IF((OutputTable[GroupByKey]=OutputTable[[#This Row],[GroupByKey]]),(OutputTable[GroupByKey]=OutputTable[[#This Row],[GroupByKey]])*OutputTable[RecordedValue]))</f>
        <v>142</v>
      </c>
      <c r="P1306" s="5" cm="1">
        <f t="array" ref="P1306">MAX(IF((OutputTable[GroupByKey]=OutputTable[[#This Row],[GroupByKey]]),(OutputTable[GroupByKey]=OutputTable[[#This Row],[GroupByKey]])*OutputTable[RecordedValue]))</f>
        <v>144</v>
      </c>
    </row>
    <row r="1307" spans="1:16" x14ac:dyDescent="0.25">
      <c r="A1307" t="s">
        <v>68</v>
      </c>
      <c r="B1307" t="s">
        <v>70</v>
      </c>
      <c r="C1307">
        <v>22</v>
      </c>
      <c r="D1307" t="s">
        <v>149</v>
      </c>
      <c r="E1307" t="s">
        <v>125</v>
      </c>
      <c r="F1307" t="s">
        <v>73</v>
      </c>
      <c r="G1307">
        <v>8.3667172511133696</v>
      </c>
      <c r="H1307">
        <v>0</v>
      </c>
      <c r="I130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07" s="5" cm="1">
        <f t="array" ref="J1307">MAX(IF((ProjectInfoTable[ProjectName]=OutputTable[[#This Row],[ProjectName]]),(ProjectInfoTable[ProjectName]=OutputTable[[#This Row],[ProjectName]])*ProjectInfoTable[NumberOfReplications]))</f>
        <v>50</v>
      </c>
      <c r="K1307" s="5" cm="1">
        <f t="array" ref="K1307">IFERROR(AVERAGE(IF((OutputTable[GroupByKey]=OutputTable[[#This Row],[GroupByKey]]),(OutputTable[GroupByKey]=OutputTable[[#This Row],[GroupByKey]])*OutputTable[RecordedValue])),0)</f>
        <v>8.9631102244031808</v>
      </c>
      <c r="L1307" s="5" cm="1">
        <f t="array" ref="L1307">IFERROR(_xlfn.STDEV.S(IF((OutputTable[GroupByKey]=OutputTable[[#This Row],[GroupByKey]]),(OutputTable[GroupByKey]=OutputTable[[#This Row],[GroupByKey]])*OutputTable[RecordedValue])),0)</f>
        <v>0.49581158155018401</v>
      </c>
      <c r="M1307" s="5" cm="1">
        <f t="array" ref="M1307">MAX(IF((ProjectInfoTable[ProjectName]=OutputTable[[#This Row],[ProjectName]]),(ProjectInfoTable[ProjectName]=OutputTable[[#This Row],[ProjectName]])*ProjectInfoTable[ConfidenceInterval]))</f>
        <v>0.95</v>
      </c>
      <c r="N1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307" s="5" cm="1">
        <f t="array" ref="O1307">MIN(IF((OutputTable[GroupByKey]=OutputTable[[#This Row],[GroupByKey]]),(OutputTable[GroupByKey]=OutputTable[[#This Row],[GroupByKey]])*OutputTable[RecordedValue]))</f>
        <v>7.9225733441578896</v>
      </c>
      <c r="P1307" s="5" cm="1">
        <f t="array" ref="P1307">MAX(IF((OutputTable[GroupByKey]=OutputTable[[#This Row],[GroupByKey]]),(OutputTable[GroupByKey]=OutputTable[[#This Row],[GroupByKey]])*OutputTable[RecordedValue]))</f>
        <v>9.9777504987156593</v>
      </c>
    </row>
    <row r="1308" spans="1:16" x14ac:dyDescent="0.25">
      <c r="A1308" t="s">
        <v>68</v>
      </c>
      <c r="B1308" t="s">
        <v>70</v>
      </c>
      <c r="C1308">
        <v>22</v>
      </c>
      <c r="D1308" t="s">
        <v>150</v>
      </c>
      <c r="E1308" t="s">
        <v>127</v>
      </c>
      <c r="F1308" t="s">
        <v>73</v>
      </c>
      <c r="G1308">
        <v>603.085622971411</v>
      </c>
      <c r="H1308">
        <v>0</v>
      </c>
      <c r="I130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08" s="5" cm="1">
        <f t="array" ref="J1308">MAX(IF((ProjectInfoTable[ProjectName]=OutputTable[[#This Row],[ProjectName]]),(ProjectInfoTable[ProjectName]=OutputTable[[#This Row],[ProjectName]])*ProjectInfoTable[NumberOfReplications]))</f>
        <v>50</v>
      </c>
      <c r="K1308" s="5" cm="1">
        <f t="array" ref="K1308">IFERROR(AVERAGE(IF((OutputTable[GroupByKey]=OutputTable[[#This Row],[GroupByKey]]),(OutputTable[GroupByKey]=OutputTable[[#This Row],[GroupByKey]])*OutputTable[RecordedValue])),0)</f>
        <v>669.48533875250666</v>
      </c>
      <c r="L1308" s="5" cm="1">
        <f t="array" ref="L1308">IFERROR(_xlfn.STDEV.S(IF((OutputTable[GroupByKey]=OutputTable[[#This Row],[GroupByKey]]),(OutputTable[GroupByKey]=OutputTable[[#This Row],[GroupByKey]])*OutputTable[RecordedValue])),0)</f>
        <v>209.81217768405702</v>
      </c>
      <c r="M1308" s="5" cm="1">
        <f t="array" ref="M1308">MAX(IF((ProjectInfoTable[ProjectName]=OutputTable[[#This Row],[ProjectName]]),(ProjectInfoTable[ProjectName]=OutputTable[[#This Row],[ProjectName]])*ProjectInfoTable[ConfidenceInterval]))</f>
        <v>0.95</v>
      </c>
      <c r="N1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308" s="5" cm="1">
        <f t="array" ref="O1308">MIN(IF((OutputTable[GroupByKey]=OutputTable[[#This Row],[GroupByKey]]),(OutputTable[GroupByKey]=OutputTable[[#This Row],[GroupByKey]])*OutputTable[RecordedValue]))</f>
        <v>507.16931004698603</v>
      </c>
      <c r="P1308" s="5" cm="1">
        <f t="array" ref="P1308">MAX(IF((OutputTable[GroupByKey]=OutputTable[[#This Row],[GroupByKey]]),(OutputTable[GroupByKey]=OutputTable[[#This Row],[GroupByKey]])*OutputTable[RecordedValue]))</f>
        <v>1790.3663033289099</v>
      </c>
    </row>
    <row r="1309" spans="1:16" x14ac:dyDescent="0.25">
      <c r="A1309" t="s">
        <v>68</v>
      </c>
      <c r="B1309" t="s">
        <v>70</v>
      </c>
      <c r="C1309">
        <v>22</v>
      </c>
      <c r="D1309" t="s">
        <v>151</v>
      </c>
      <c r="E1309" t="s">
        <v>121</v>
      </c>
      <c r="F1309" t="s">
        <v>87</v>
      </c>
      <c r="G1309">
        <v>145</v>
      </c>
      <c r="H1309">
        <v>0</v>
      </c>
      <c r="I130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09" s="5" cm="1">
        <f t="array" ref="J1309">MAX(IF((ProjectInfoTable[ProjectName]=OutputTable[[#This Row],[ProjectName]]),(ProjectInfoTable[ProjectName]=OutputTable[[#This Row],[ProjectName]])*ProjectInfoTable[NumberOfReplications]))</f>
        <v>50</v>
      </c>
      <c r="K1309" s="5" cm="1">
        <f t="array" ref="K1309">IFERROR(AVERAGE(IF((OutputTable[GroupByKey]=OutputTable[[#This Row],[GroupByKey]]),(OutputTable[GroupByKey]=OutputTable[[#This Row],[GroupByKey]])*OutputTable[RecordedValue])),0)</f>
        <v>145</v>
      </c>
      <c r="L1309" s="5" cm="1">
        <f t="array" ref="L1309">IFERROR(_xlfn.STDEV.S(IF((OutputTable[GroupByKey]=OutputTable[[#This Row],[GroupByKey]]),(OutputTable[GroupByKey]=OutputTable[[#This Row],[GroupByKey]])*OutputTable[RecordedValue])),0)</f>
        <v>0</v>
      </c>
      <c r="M1309" s="5" cm="1">
        <f t="array" ref="M1309">MAX(IF((ProjectInfoTable[ProjectName]=OutputTable[[#This Row],[ProjectName]]),(ProjectInfoTable[ProjectName]=OutputTable[[#This Row],[ProjectName]])*ProjectInfoTable[ConfidenceInterval]))</f>
        <v>0.95</v>
      </c>
      <c r="N1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9" s="5" cm="1">
        <f t="array" ref="O1309">MIN(IF((OutputTable[GroupByKey]=OutputTable[[#This Row],[GroupByKey]]),(OutputTable[GroupByKey]=OutputTable[[#This Row],[GroupByKey]])*OutputTable[RecordedValue]))</f>
        <v>145</v>
      </c>
      <c r="P1309" s="5" cm="1">
        <f t="array" ref="P1309">MAX(IF((OutputTable[GroupByKey]=OutputTable[[#This Row],[GroupByKey]]),(OutputTable[GroupByKey]=OutputTable[[#This Row],[GroupByKey]])*OutputTable[RecordedValue]))</f>
        <v>145</v>
      </c>
    </row>
    <row r="1310" spans="1:16" x14ac:dyDescent="0.25">
      <c r="A1310" t="s">
        <v>68</v>
      </c>
      <c r="B1310" t="s">
        <v>70</v>
      </c>
      <c r="C1310">
        <v>22</v>
      </c>
      <c r="D1310" t="s">
        <v>152</v>
      </c>
      <c r="E1310" t="s">
        <v>123</v>
      </c>
      <c r="F1310" t="s">
        <v>87</v>
      </c>
      <c r="G1310">
        <v>142</v>
      </c>
      <c r="H1310">
        <v>0</v>
      </c>
      <c r="I131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10" s="5" cm="1">
        <f t="array" ref="J1310">MAX(IF((ProjectInfoTable[ProjectName]=OutputTable[[#This Row],[ProjectName]]),(ProjectInfoTable[ProjectName]=OutputTable[[#This Row],[ProjectName]])*ProjectInfoTable[NumberOfReplications]))</f>
        <v>50</v>
      </c>
      <c r="K1310" s="5" cm="1">
        <f t="array" ref="K1310">IFERROR(AVERAGE(IF((OutputTable[GroupByKey]=OutputTable[[#This Row],[GroupByKey]]),(OutputTable[GroupByKey]=OutputTable[[#This Row],[GroupByKey]])*OutputTable[RecordedValue])),0)</f>
        <v>141.38</v>
      </c>
      <c r="L1310" s="5" cm="1">
        <f t="array" ref="L1310">IFERROR(_xlfn.STDEV.S(IF((OutputTable[GroupByKey]=OutputTable[[#This Row],[GroupByKey]]),(OutputTable[GroupByKey]=OutputTable[[#This Row],[GroupByKey]])*OutputTable[RecordedValue])),0)</f>
        <v>1.9988772358705846</v>
      </c>
      <c r="M1310" s="5" cm="1">
        <f t="array" ref="M1310">MAX(IF((ProjectInfoTable[ProjectName]=OutputTable[[#This Row],[ProjectName]]),(ProjectInfoTable[ProjectName]=OutputTable[[#This Row],[ProjectName]])*ProjectInfoTable[ConfidenceInterval]))</f>
        <v>0.95</v>
      </c>
      <c r="N1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310" s="5" cm="1">
        <f t="array" ref="O1310">MIN(IF((OutputTable[GroupByKey]=OutputTable[[#This Row],[GroupByKey]]),(OutputTable[GroupByKey]=OutputTable[[#This Row],[GroupByKey]])*OutputTable[RecordedValue]))</f>
        <v>134</v>
      </c>
      <c r="P1310" s="5" cm="1">
        <f t="array" ref="P1310">MAX(IF((OutputTable[GroupByKey]=OutputTable[[#This Row],[GroupByKey]]),(OutputTable[GroupByKey]=OutputTable[[#This Row],[GroupByKey]])*OutputTable[RecordedValue]))</f>
        <v>144</v>
      </c>
    </row>
    <row r="1311" spans="1:16" x14ac:dyDescent="0.25">
      <c r="A1311" t="s">
        <v>68</v>
      </c>
      <c r="B1311" t="s">
        <v>70</v>
      </c>
      <c r="C1311">
        <v>22</v>
      </c>
      <c r="D1311" t="s">
        <v>153</v>
      </c>
      <c r="E1311" t="s">
        <v>113</v>
      </c>
      <c r="F1311" t="s">
        <v>73</v>
      </c>
      <c r="G1311">
        <v>1.3781985945456201</v>
      </c>
      <c r="H1311">
        <v>0</v>
      </c>
      <c r="I1311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311" s="5" cm="1">
        <f t="array" ref="J1311">MAX(IF((ProjectInfoTable[ProjectName]=OutputTable[[#This Row],[ProjectName]]),(ProjectInfoTable[ProjectName]=OutputTable[[#This Row],[ProjectName]])*ProjectInfoTable[NumberOfReplications]))</f>
        <v>50</v>
      </c>
      <c r="K1311" s="5" cm="1">
        <f t="array" ref="K1311">IFERROR(AVERAGE(IF((OutputTable[GroupByKey]=OutputTable[[#This Row],[GroupByKey]]),(OutputTable[GroupByKey]=OutputTable[[#This Row],[GroupByKey]])*OutputTable[RecordedValue])),0)</f>
        <v>1.713056712445395</v>
      </c>
      <c r="L1311" s="5" cm="1">
        <f t="array" ref="L1311">IFERROR(_xlfn.STDEV.S(IF((OutputTable[GroupByKey]=OutputTable[[#This Row],[GroupByKey]]),(OutputTable[GroupByKey]=OutputTable[[#This Row],[GroupByKey]])*OutputTable[RecordedValue])),0)</f>
        <v>0.74877386075301833</v>
      </c>
      <c r="M1311" s="5" cm="1">
        <f t="array" ref="M1311">MAX(IF((ProjectInfoTable[ProjectName]=OutputTable[[#This Row],[ProjectName]]),(ProjectInfoTable[ProjectName]=OutputTable[[#This Row],[ProjectName]])*ProjectInfoTable[ConfidenceInterval]))</f>
        <v>0.95</v>
      </c>
      <c r="N1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311" s="5" cm="1">
        <f t="array" ref="O1311">MIN(IF((OutputTable[GroupByKey]=OutputTable[[#This Row],[GroupByKey]]),(OutputTable[GroupByKey]=OutputTable[[#This Row],[GroupByKey]])*OutputTable[RecordedValue]))</f>
        <v>0.396443199122197</v>
      </c>
      <c r="P1311" s="5" cm="1">
        <f t="array" ref="P1311">MAX(IF((OutputTable[GroupByKey]=OutputTable[[#This Row],[GroupByKey]]),(OutputTable[GroupByKey]=OutputTable[[#This Row],[GroupByKey]])*OutputTable[RecordedValue]))</f>
        <v>4.3293745592479498</v>
      </c>
    </row>
    <row r="1312" spans="1:16" x14ac:dyDescent="0.25">
      <c r="A1312" t="s">
        <v>68</v>
      </c>
      <c r="B1312" t="s">
        <v>70</v>
      </c>
      <c r="C1312">
        <v>22</v>
      </c>
      <c r="D1312" t="s">
        <v>154</v>
      </c>
      <c r="E1312" t="s">
        <v>115</v>
      </c>
      <c r="F1312" t="s">
        <v>73</v>
      </c>
      <c r="G1312">
        <v>41.345957836368697</v>
      </c>
      <c r="H1312">
        <v>0</v>
      </c>
      <c r="I1312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312" s="5" cm="1">
        <f t="array" ref="J1312">MAX(IF((ProjectInfoTable[ProjectName]=OutputTable[[#This Row],[ProjectName]]),(ProjectInfoTable[ProjectName]=OutputTable[[#This Row],[ProjectName]])*ProjectInfoTable[NumberOfReplications]))</f>
        <v>50</v>
      </c>
      <c r="K1312" s="5" cm="1">
        <f t="array" ref="K1312">IFERROR(AVERAGE(IF((OutputTable[GroupByKey]=OutputTable[[#This Row],[GroupByKey]]),(OutputTable[GroupByKey]=OutputTable[[#This Row],[GroupByKey]])*OutputTable[RecordedValue])),0)</f>
        <v>51.391701373361848</v>
      </c>
      <c r="L1312" s="5" cm="1">
        <f t="array" ref="L1312">IFERROR(_xlfn.STDEV.S(IF((OutputTable[GroupByKey]=OutputTable[[#This Row],[GroupByKey]]),(OutputTable[GroupByKey]=OutputTable[[#This Row],[GroupByKey]])*OutputTable[RecordedValue])),0)</f>
        <v>22.463215822590577</v>
      </c>
      <c r="M1312" s="5" cm="1">
        <f t="array" ref="M1312">MAX(IF((ProjectInfoTable[ProjectName]=OutputTable[[#This Row],[ProjectName]]),(ProjectInfoTable[ProjectName]=OutputTable[[#This Row],[ProjectName]])*ProjectInfoTable[ConfidenceInterval]))</f>
        <v>0.95</v>
      </c>
      <c r="N1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312" s="5" cm="1">
        <f t="array" ref="O1312">MIN(IF((OutputTable[GroupByKey]=OutputTable[[#This Row],[GroupByKey]]),(OutputTable[GroupByKey]=OutputTable[[#This Row],[GroupByKey]])*OutputTable[RecordedValue]))</f>
        <v>11.8932959736659</v>
      </c>
      <c r="P1312" s="5" cm="1">
        <f t="array" ref="P1312">MAX(IF((OutputTable[GroupByKey]=OutputTable[[#This Row],[GroupByKey]]),(OutputTable[GroupByKey]=OutputTable[[#This Row],[GroupByKey]])*OutputTable[RecordedValue]))</f>
        <v>129.881236777438</v>
      </c>
    </row>
    <row r="1313" spans="1:16" x14ac:dyDescent="0.25">
      <c r="A1313" t="s">
        <v>68</v>
      </c>
      <c r="B1313" t="s">
        <v>70</v>
      </c>
      <c r="C1313">
        <v>22</v>
      </c>
      <c r="D1313" t="s">
        <v>155</v>
      </c>
      <c r="E1313" t="s">
        <v>117</v>
      </c>
      <c r="F1313" t="s">
        <v>73</v>
      </c>
      <c r="G1313">
        <v>0</v>
      </c>
      <c r="H1313">
        <v>0</v>
      </c>
      <c r="I1313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313" s="5" cm="1">
        <f t="array" ref="J1313">MAX(IF((ProjectInfoTable[ProjectName]=OutputTable[[#This Row],[ProjectName]]),(ProjectInfoTable[ProjectName]=OutputTable[[#This Row],[ProjectName]])*ProjectInfoTable[NumberOfReplications]))</f>
        <v>50</v>
      </c>
      <c r="K1313" s="5" cm="1">
        <f t="array" ref="K1313">IFERROR(AVERAGE(IF((OutputTable[GroupByKey]=OutputTable[[#This Row],[GroupByKey]]),(OutputTable[GroupByKey]=OutputTable[[#This Row],[GroupByKey]])*OutputTable[RecordedValue])),0)</f>
        <v>0</v>
      </c>
      <c r="L1313" s="5" cm="1">
        <f t="array" ref="L1313">IFERROR(_xlfn.STDEV.S(IF((OutputTable[GroupByKey]=OutputTable[[#This Row],[GroupByKey]]),(OutputTable[GroupByKey]=OutputTable[[#This Row],[GroupByKey]])*OutputTable[RecordedValue])),0)</f>
        <v>0</v>
      </c>
      <c r="M1313" s="5" cm="1">
        <f t="array" ref="M1313">MAX(IF((ProjectInfoTable[ProjectName]=OutputTable[[#This Row],[ProjectName]]),(ProjectInfoTable[ProjectName]=OutputTable[[#This Row],[ProjectName]])*ProjectInfoTable[ConfidenceInterval]))</f>
        <v>0.95</v>
      </c>
      <c r="N1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3" s="5" cm="1">
        <f t="array" ref="O1313">MIN(IF((OutputTable[GroupByKey]=OutputTable[[#This Row],[GroupByKey]]),(OutputTable[GroupByKey]=OutputTable[[#This Row],[GroupByKey]])*OutputTable[RecordedValue]))</f>
        <v>0</v>
      </c>
      <c r="P1313" s="5" cm="1">
        <f t="array" ref="P1313">MAX(IF((OutputTable[GroupByKey]=OutputTable[[#This Row],[GroupByKey]]),(OutputTable[GroupByKey]=OutputTable[[#This Row],[GroupByKey]])*OutputTable[RecordedValue]))</f>
        <v>0</v>
      </c>
    </row>
    <row r="1314" spans="1:16" x14ac:dyDescent="0.25">
      <c r="A1314" t="s">
        <v>68</v>
      </c>
      <c r="B1314" t="s">
        <v>70</v>
      </c>
      <c r="C1314">
        <v>22</v>
      </c>
      <c r="D1314" t="s">
        <v>156</v>
      </c>
      <c r="E1314" t="s">
        <v>119</v>
      </c>
      <c r="F1314" t="s">
        <v>73</v>
      </c>
      <c r="G1314">
        <v>7.45020581322325</v>
      </c>
      <c r="H1314">
        <v>0</v>
      </c>
      <c r="I1314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314" s="5" cm="1">
        <f t="array" ref="J1314">MAX(IF((ProjectInfoTable[ProjectName]=OutputTable[[#This Row],[ProjectName]]),(ProjectInfoTable[ProjectName]=OutputTable[[#This Row],[ProjectName]])*ProjectInfoTable[NumberOfReplications]))</f>
        <v>50</v>
      </c>
      <c r="K1314" s="5" cm="1">
        <f t="array" ref="K1314">IFERROR(AVERAGE(IF((OutputTable[GroupByKey]=OutputTable[[#This Row],[GroupByKey]]),(OutputTable[GroupByKey]=OutputTable[[#This Row],[GroupByKey]])*OutputTable[RecordedValue])),0)</f>
        <v>10.739644005751</v>
      </c>
      <c r="L1314" s="5" cm="1">
        <f t="array" ref="L1314">IFERROR(_xlfn.STDEV.S(IF((OutputTable[GroupByKey]=OutputTable[[#This Row],[GroupByKey]]),(OutputTable[GroupByKey]=OutputTable[[#This Row],[GroupByKey]])*OutputTable[RecordedValue])),0)</f>
        <v>15.385582994074571</v>
      </c>
      <c r="M1314" s="5" cm="1">
        <f t="array" ref="M1314">MAX(IF((ProjectInfoTable[ProjectName]=OutputTable[[#This Row],[ProjectName]]),(ProjectInfoTable[ProjectName]=OutputTable[[#This Row],[ProjectName]])*ProjectInfoTable[ConfidenceInterval]))</f>
        <v>0.95</v>
      </c>
      <c r="N1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314" s="5" cm="1">
        <f t="array" ref="O1314">MIN(IF((OutputTable[GroupByKey]=OutputTable[[#This Row],[GroupByKey]]),(OutputTable[GroupByKey]=OutputTable[[#This Row],[GroupByKey]])*OutputTable[RecordedValue]))</f>
        <v>0</v>
      </c>
      <c r="P1314" s="5" cm="1">
        <f t="array" ref="P1314">MAX(IF((OutputTable[GroupByKey]=OutputTable[[#This Row],[GroupByKey]]),(OutputTable[GroupByKey]=OutputTable[[#This Row],[GroupByKey]])*OutputTable[RecordedValue]))</f>
        <v>76.907804000367904</v>
      </c>
    </row>
    <row r="1315" spans="1:16" x14ac:dyDescent="0.25">
      <c r="A1315" t="s">
        <v>68</v>
      </c>
      <c r="B1315" t="s">
        <v>70</v>
      </c>
      <c r="C1315">
        <v>22</v>
      </c>
      <c r="D1315" t="s">
        <v>157</v>
      </c>
      <c r="E1315" t="s">
        <v>121</v>
      </c>
      <c r="F1315" t="s">
        <v>73</v>
      </c>
      <c r="G1315">
        <v>6</v>
      </c>
      <c r="H1315">
        <v>0</v>
      </c>
      <c r="I1315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315" s="5" cm="1">
        <f t="array" ref="J1315">MAX(IF((ProjectInfoTable[ProjectName]=OutputTable[[#This Row],[ProjectName]]),(ProjectInfoTable[ProjectName]=OutputTable[[#This Row],[ProjectName]])*ProjectInfoTable[NumberOfReplications]))</f>
        <v>50</v>
      </c>
      <c r="K1315" s="5" cm="1">
        <f t="array" ref="K1315">IFERROR(AVERAGE(IF((OutputTable[GroupByKey]=OutputTable[[#This Row],[GroupByKey]]),(OutputTable[GroupByKey]=OutputTable[[#This Row],[GroupByKey]])*OutputTable[RecordedValue])),0)</f>
        <v>6.74</v>
      </c>
      <c r="L1315" s="5" cm="1">
        <f t="array" ref="L1315">IFERROR(_xlfn.STDEV.S(IF((OutputTable[GroupByKey]=OutputTable[[#This Row],[GroupByKey]]),(OutputTable[GroupByKey]=OutputTable[[#This Row],[GroupByKey]])*OutputTable[RecordedValue])),0)</f>
        <v>2.6711611783672518</v>
      </c>
      <c r="M1315" s="5" cm="1">
        <f t="array" ref="M1315">MAX(IF((ProjectInfoTable[ProjectName]=OutputTable[[#This Row],[ProjectName]]),(ProjectInfoTable[ProjectName]=OutputTable[[#This Row],[ProjectName]])*ProjectInfoTable[ConfidenceInterval]))</f>
        <v>0.95</v>
      </c>
      <c r="N1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315" s="5" cm="1">
        <f t="array" ref="O1315">MIN(IF((OutputTable[GroupByKey]=OutputTable[[#This Row],[GroupByKey]]),(OutputTable[GroupByKey]=OutputTable[[#This Row],[GroupByKey]])*OutputTable[RecordedValue]))</f>
        <v>2</v>
      </c>
      <c r="P1315" s="5" cm="1">
        <f t="array" ref="P1315">MAX(IF((OutputTable[GroupByKey]=OutputTable[[#This Row],[GroupByKey]]),(OutputTable[GroupByKey]=OutputTable[[#This Row],[GroupByKey]])*OutputTable[RecordedValue]))</f>
        <v>16</v>
      </c>
    </row>
    <row r="1316" spans="1:16" x14ac:dyDescent="0.25">
      <c r="A1316" t="s">
        <v>68</v>
      </c>
      <c r="B1316" t="s">
        <v>70</v>
      </c>
      <c r="C1316">
        <v>22</v>
      </c>
      <c r="D1316" t="s">
        <v>158</v>
      </c>
      <c r="E1316" t="s">
        <v>123</v>
      </c>
      <c r="F1316" t="s">
        <v>73</v>
      </c>
      <c r="G1316">
        <v>6</v>
      </c>
      <c r="H1316">
        <v>0</v>
      </c>
      <c r="I1316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316" s="5" cm="1">
        <f t="array" ref="J1316">MAX(IF((ProjectInfoTable[ProjectName]=OutputTable[[#This Row],[ProjectName]]),(ProjectInfoTable[ProjectName]=OutputTable[[#This Row],[ProjectName]])*ProjectInfoTable[NumberOfReplications]))</f>
        <v>50</v>
      </c>
      <c r="K1316" s="5" cm="1">
        <f t="array" ref="K1316">IFERROR(AVERAGE(IF((OutputTable[GroupByKey]=OutputTable[[#This Row],[GroupByKey]]),(OutputTable[GroupByKey]=OutputTable[[#This Row],[GroupByKey]])*OutputTable[RecordedValue])),0)</f>
        <v>6.66</v>
      </c>
      <c r="L1316" s="5" cm="1">
        <f t="array" ref="L1316">IFERROR(_xlfn.STDEV.S(IF((OutputTable[GroupByKey]=OutputTable[[#This Row],[GroupByKey]]),(OutputTable[GroupByKey]=OutputTable[[#This Row],[GroupByKey]])*OutputTable[RecordedValue])),0)</f>
        <v>2.6233644078409171</v>
      </c>
      <c r="M1316" s="5" cm="1">
        <f t="array" ref="M1316">MAX(IF((ProjectInfoTable[ProjectName]=OutputTable[[#This Row],[ProjectName]]),(ProjectInfoTable[ProjectName]=OutputTable[[#This Row],[ProjectName]])*ProjectInfoTable[ConfidenceInterval]))</f>
        <v>0.95</v>
      </c>
      <c r="N1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316" s="5" cm="1">
        <f t="array" ref="O1316">MIN(IF((OutputTable[GroupByKey]=OutputTable[[#This Row],[GroupByKey]]),(OutputTable[GroupByKey]=OutputTable[[#This Row],[GroupByKey]])*OutputTable[RecordedValue]))</f>
        <v>2</v>
      </c>
      <c r="P1316" s="5" cm="1">
        <f t="array" ref="P1316">MAX(IF((OutputTable[GroupByKey]=OutputTable[[#This Row],[GroupByKey]]),(OutputTable[GroupByKey]=OutputTable[[#This Row],[GroupByKey]])*OutputTable[RecordedValue]))</f>
        <v>16</v>
      </c>
    </row>
    <row r="1317" spans="1:16" x14ac:dyDescent="0.25">
      <c r="A1317" t="s">
        <v>68</v>
      </c>
      <c r="B1317" t="s">
        <v>70</v>
      </c>
      <c r="C1317">
        <v>22</v>
      </c>
      <c r="D1317" t="s">
        <v>159</v>
      </c>
      <c r="E1317" t="s">
        <v>125</v>
      </c>
      <c r="F1317" t="s">
        <v>73</v>
      </c>
      <c r="G1317">
        <v>1.3781985945456201</v>
      </c>
      <c r="H1317">
        <v>0</v>
      </c>
      <c r="I1317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317" s="5" cm="1">
        <f t="array" ref="J1317">MAX(IF((ProjectInfoTable[ProjectName]=OutputTable[[#This Row],[ProjectName]]),(ProjectInfoTable[ProjectName]=OutputTable[[#This Row],[ProjectName]])*ProjectInfoTable[NumberOfReplications]))</f>
        <v>50</v>
      </c>
      <c r="K1317" s="5" cm="1">
        <f t="array" ref="K1317">IFERROR(AVERAGE(IF((OutputTable[GroupByKey]=OutputTable[[#This Row],[GroupByKey]]),(OutputTable[GroupByKey]=OutputTable[[#This Row],[GroupByKey]])*OutputTable[RecordedValue])),0)</f>
        <v>1.713056712445395</v>
      </c>
      <c r="L1317" s="5" cm="1">
        <f t="array" ref="L1317">IFERROR(_xlfn.STDEV.S(IF((OutputTable[GroupByKey]=OutputTable[[#This Row],[GroupByKey]]),(OutputTable[GroupByKey]=OutputTable[[#This Row],[GroupByKey]])*OutputTable[RecordedValue])),0)</f>
        <v>0.74877386075301833</v>
      </c>
      <c r="M1317" s="5" cm="1">
        <f t="array" ref="M1317">MAX(IF((ProjectInfoTable[ProjectName]=OutputTable[[#This Row],[ProjectName]]),(ProjectInfoTable[ProjectName]=OutputTable[[#This Row],[ProjectName]])*ProjectInfoTable[ConfidenceInterval]))</f>
        <v>0.95</v>
      </c>
      <c r="N1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317" s="5" cm="1">
        <f t="array" ref="O1317">MIN(IF((OutputTable[GroupByKey]=OutputTable[[#This Row],[GroupByKey]]),(OutputTable[GroupByKey]=OutputTable[[#This Row],[GroupByKey]])*OutputTable[RecordedValue]))</f>
        <v>0.396443199122197</v>
      </c>
      <c r="P1317" s="5" cm="1">
        <f t="array" ref="P1317">MAX(IF((OutputTable[GroupByKey]=OutputTable[[#This Row],[GroupByKey]]),(OutputTable[GroupByKey]=OutputTable[[#This Row],[GroupByKey]])*OutputTable[RecordedValue]))</f>
        <v>4.3293745592479498</v>
      </c>
    </row>
    <row r="1318" spans="1:16" x14ac:dyDescent="0.25">
      <c r="A1318" t="s">
        <v>68</v>
      </c>
      <c r="B1318" t="s">
        <v>70</v>
      </c>
      <c r="C1318">
        <v>22</v>
      </c>
      <c r="D1318" t="s">
        <v>160</v>
      </c>
      <c r="E1318" t="s">
        <v>127</v>
      </c>
      <c r="F1318" t="s">
        <v>73</v>
      </c>
      <c r="G1318">
        <v>48.796163649592003</v>
      </c>
      <c r="H1318">
        <v>0</v>
      </c>
      <c r="I1318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318" s="5" cm="1">
        <f t="array" ref="J1318">MAX(IF((ProjectInfoTable[ProjectName]=OutputTable[[#This Row],[ProjectName]]),(ProjectInfoTable[ProjectName]=OutputTable[[#This Row],[ProjectName]])*ProjectInfoTable[NumberOfReplications]))</f>
        <v>50</v>
      </c>
      <c r="K1318" s="5" cm="1">
        <f t="array" ref="K1318">IFERROR(AVERAGE(IF((OutputTable[GroupByKey]=OutputTable[[#This Row],[GroupByKey]]),(OutputTable[GroupByKey]=OutputTable[[#This Row],[GroupByKey]])*OutputTable[RecordedValue])),0)</f>
        <v>62.131345379112837</v>
      </c>
      <c r="L1318" s="5" cm="1">
        <f t="array" ref="L1318">IFERROR(_xlfn.STDEV.S(IF((OutputTable[GroupByKey]=OutputTable[[#This Row],[GroupByKey]]),(OutputTable[GroupByKey]=OutputTable[[#This Row],[GroupByKey]])*OutputTable[RecordedValue])),0)</f>
        <v>32.520844078842771</v>
      </c>
      <c r="M1318" s="5" cm="1">
        <f t="array" ref="M1318">MAX(IF((ProjectInfoTable[ProjectName]=OutputTable[[#This Row],[ProjectName]]),(ProjectInfoTable[ProjectName]=OutputTable[[#This Row],[ProjectName]])*ProjectInfoTable[ConfidenceInterval]))</f>
        <v>0.95</v>
      </c>
      <c r="N1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318" s="5" cm="1">
        <f t="array" ref="O1318">MIN(IF((OutputTable[GroupByKey]=OutputTable[[#This Row],[GroupByKey]]),(OutputTable[GroupByKey]=OutputTable[[#This Row],[GroupByKey]])*OutputTable[RecordedValue]))</f>
        <v>13.9204055285142</v>
      </c>
      <c r="P1318" s="5" cm="1">
        <f t="array" ref="P1318">MAX(IF((OutputTable[GroupByKey]=OutputTable[[#This Row],[GroupByKey]]),(OutputTable[GroupByKey]=OutputTable[[#This Row],[GroupByKey]])*OutputTable[RecordedValue]))</f>
        <v>182.68949067350201</v>
      </c>
    </row>
    <row r="1319" spans="1:16" x14ac:dyDescent="0.25">
      <c r="A1319" t="s">
        <v>68</v>
      </c>
      <c r="B1319" t="s">
        <v>70</v>
      </c>
      <c r="C1319">
        <v>22</v>
      </c>
      <c r="D1319" t="s">
        <v>161</v>
      </c>
      <c r="E1319" t="s">
        <v>137</v>
      </c>
      <c r="F1319" t="s">
        <v>107</v>
      </c>
      <c r="G1319">
        <v>0.68909929727281205</v>
      </c>
      <c r="H1319">
        <v>0</v>
      </c>
      <c r="I131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19" s="5" cm="1">
        <f t="array" ref="J1319">MAX(IF((ProjectInfoTable[ProjectName]=OutputTable[[#This Row],[ProjectName]]),(ProjectInfoTable[ProjectName]=OutputTable[[#This Row],[ProjectName]])*ProjectInfoTable[NumberOfReplications]))</f>
        <v>50</v>
      </c>
      <c r="K1319" s="5" cm="1">
        <f t="array" ref="K1319">IFERROR(AVERAGE(IF((OutputTable[GroupByKey]=OutputTable[[#This Row],[GroupByKey]]),(OutputTable[GroupByKey]=OutputTable[[#This Row],[GroupByKey]])*OutputTable[RecordedValue])),0)</f>
        <v>0.85652835622269752</v>
      </c>
      <c r="L1319" s="5" cm="1">
        <f t="array" ref="L1319">IFERROR(_xlfn.STDEV.S(IF((OutputTable[GroupByKey]=OutputTable[[#This Row],[GroupByKey]]),(OutputTable[GroupByKey]=OutputTable[[#This Row],[GroupByKey]])*OutputTable[RecordedValue])),0)</f>
        <v>0.37438693037650955</v>
      </c>
      <c r="M1319" s="5" cm="1">
        <f t="array" ref="M1319">MAX(IF((ProjectInfoTable[ProjectName]=OutputTable[[#This Row],[ProjectName]]),(ProjectInfoTable[ProjectName]=OutputTable[[#This Row],[ProjectName]])*ProjectInfoTable[ConfidenceInterval]))</f>
        <v>0.95</v>
      </c>
      <c r="N1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319" s="5" cm="1">
        <f t="array" ref="O1319">MIN(IF((OutputTable[GroupByKey]=OutputTable[[#This Row],[GroupByKey]]),(OutputTable[GroupByKey]=OutputTable[[#This Row],[GroupByKey]])*OutputTable[RecordedValue]))</f>
        <v>0.198221599561099</v>
      </c>
      <c r="P1319" s="5" cm="1">
        <f t="array" ref="P1319">MAX(IF((OutputTable[GroupByKey]=OutputTable[[#This Row],[GroupByKey]]),(OutputTable[GroupByKey]=OutputTable[[#This Row],[GroupByKey]])*OutputTable[RecordedValue]))</f>
        <v>2.16468727962397</v>
      </c>
    </row>
    <row r="1320" spans="1:16" x14ac:dyDescent="0.25">
      <c r="A1320" t="s">
        <v>68</v>
      </c>
      <c r="B1320" t="s">
        <v>70</v>
      </c>
      <c r="C1320">
        <v>22</v>
      </c>
      <c r="D1320" t="s">
        <v>162</v>
      </c>
      <c r="E1320" t="s">
        <v>139</v>
      </c>
      <c r="F1320" t="s">
        <v>107</v>
      </c>
      <c r="G1320">
        <v>11.310900702727199</v>
      </c>
      <c r="H1320">
        <v>0</v>
      </c>
      <c r="I132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20" s="5" cm="1">
        <f t="array" ref="J1320">MAX(IF((ProjectInfoTable[ProjectName]=OutputTable[[#This Row],[ProjectName]]),(ProjectInfoTable[ProjectName]=OutputTable[[#This Row],[ProjectName]])*ProjectInfoTable[NumberOfReplications]))</f>
        <v>50</v>
      </c>
      <c r="K1320" s="5" cm="1">
        <f t="array" ref="K1320">IFERROR(AVERAGE(IF((OutputTable[GroupByKey]=OutputTable[[#This Row],[GroupByKey]]),(OutputTable[GroupByKey]=OutputTable[[#This Row],[GroupByKey]])*OutputTable[RecordedValue])),0)</f>
        <v>11.137209966710371</v>
      </c>
      <c r="L1320" s="5" cm="1">
        <f t="array" ref="L1320">IFERROR(_xlfn.STDEV.S(IF((OutputTable[GroupByKey]=OutputTable[[#This Row],[GroupByKey]]),(OutputTable[GroupByKey]=OutputTable[[#This Row],[GroupByKey]])*OutputTable[RecordedValue])),0)</f>
        <v>0.38257169656624557</v>
      </c>
      <c r="M1320" s="5" cm="1">
        <f t="array" ref="M1320">MAX(IF((ProjectInfoTable[ProjectName]=OutputTable[[#This Row],[ProjectName]]),(ProjectInfoTable[ProjectName]=OutputTable[[#This Row],[ProjectName]])*ProjectInfoTable[ConfidenceInterval]))</f>
        <v>0.95</v>
      </c>
      <c r="N1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320" s="5" cm="1">
        <f t="array" ref="O1320">MIN(IF((OutputTable[GroupByKey]=OutputTable[[#This Row],[GroupByKey]]),(OutputTable[GroupByKey]=OutputTable[[#This Row],[GroupByKey]])*OutputTable[RecordedValue]))</f>
        <v>9.8353127203760309</v>
      </c>
      <c r="P1320" s="5" cm="1">
        <f t="array" ref="P1320">MAX(IF((OutputTable[GroupByKey]=OutputTable[[#This Row],[GroupByKey]]),(OutputTable[GroupByKey]=OutputTable[[#This Row],[GroupByKey]])*OutputTable[RecordedValue]))</f>
        <v>11.8017784004389</v>
      </c>
    </row>
    <row r="1321" spans="1:16" x14ac:dyDescent="0.25">
      <c r="A1321" t="s">
        <v>68</v>
      </c>
      <c r="B1321" t="s">
        <v>70</v>
      </c>
      <c r="C1321">
        <v>22</v>
      </c>
      <c r="D1321" t="s">
        <v>163</v>
      </c>
      <c r="E1321" t="s">
        <v>164</v>
      </c>
      <c r="F1321" t="s">
        <v>107</v>
      </c>
      <c r="G1321">
        <v>6</v>
      </c>
      <c r="H1321">
        <v>0</v>
      </c>
      <c r="I132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21" s="5" cm="1">
        <f t="array" ref="J1321">MAX(IF((ProjectInfoTable[ProjectName]=OutputTable[[#This Row],[ProjectName]]),(ProjectInfoTable[ProjectName]=OutputTable[[#This Row],[ProjectName]])*ProjectInfoTable[NumberOfReplications]))</f>
        <v>50</v>
      </c>
      <c r="K1321" s="5" cm="1">
        <f t="array" ref="K1321">IFERROR(AVERAGE(IF((OutputTable[GroupByKey]=OutputTable[[#This Row],[GroupByKey]]),(OutputTable[GroupByKey]=OutputTable[[#This Row],[GroupByKey]])*OutputTable[RecordedValue])),0)</f>
        <v>6.72</v>
      </c>
      <c r="L1321" s="5" cm="1">
        <f t="array" ref="L1321">IFERROR(_xlfn.STDEV.S(IF((OutputTable[GroupByKey]=OutputTable[[#This Row],[GroupByKey]]),(OutputTable[GroupByKey]=OutputTable[[#This Row],[GroupByKey]])*OutputTable[RecordedValue])),0)</f>
        <v>2.6729178430917711</v>
      </c>
      <c r="M1321" s="5" cm="1">
        <f t="array" ref="M1321">MAX(IF((ProjectInfoTable[ProjectName]=OutputTable[[#This Row],[ProjectName]]),(ProjectInfoTable[ProjectName]=OutputTable[[#This Row],[ProjectName]])*ProjectInfoTable[ConfidenceInterval]))</f>
        <v>0.95</v>
      </c>
      <c r="N1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321" s="5" cm="1">
        <f t="array" ref="O1321">MIN(IF((OutputTable[GroupByKey]=OutputTable[[#This Row],[GroupByKey]]),(OutputTable[GroupByKey]=OutputTable[[#This Row],[GroupByKey]])*OutputTable[RecordedValue]))</f>
        <v>2</v>
      </c>
      <c r="P1321" s="5" cm="1">
        <f t="array" ref="P1321">MAX(IF((OutputTable[GroupByKey]=OutputTable[[#This Row],[GroupByKey]]),(OutputTable[GroupByKey]=OutputTable[[#This Row],[GroupByKey]])*OutputTable[RecordedValue]))</f>
        <v>16</v>
      </c>
    </row>
    <row r="1322" spans="1:16" x14ac:dyDescent="0.25">
      <c r="A1322" t="s">
        <v>68</v>
      </c>
      <c r="B1322" t="s">
        <v>70</v>
      </c>
      <c r="C1322">
        <v>22</v>
      </c>
      <c r="D1322" t="s">
        <v>165</v>
      </c>
      <c r="E1322" t="s">
        <v>166</v>
      </c>
      <c r="F1322" t="s">
        <v>107</v>
      </c>
      <c r="G1322">
        <v>5.7424941439401002E-2</v>
      </c>
      <c r="H1322">
        <v>0</v>
      </c>
      <c r="I132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22" s="5" cm="1">
        <f t="array" ref="J1322">MAX(IF((ProjectInfoTable[ProjectName]=OutputTable[[#This Row],[ProjectName]]),(ProjectInfoTable[ProjectName]=OutputTable[[#This Row],[ProjectName]])*ProjectInfoTable[NumberOfReplications]))</f>
        <v>50</v>
      </c>
      <c r="K1322" s="5" cm="1">
        <f t="array" ref="K1322">IFERROR(AVERAGE(IF((OutputTable[GroupByKey]=OutputTable[[#This Row],[GroupByKey]]),(OutputTable[GroupByKey]=OutputTable[[#This Row],[GroupByKey]])*OutputTable[RecordedValue])),0)</f>
        <v>7.1899169440802421E-2</v>
      </c>
      <c r="L1322" s="5" cm="1">
        <f t="array" ref="L1322">IFERROR(_xlfn.STDEV.S(IF((OutputTable[GroupByKey]=OutputTable[[#This Row],[GroupByKey]]),(OutputTable[GroupByKey]=OutputTable[[#This Row],[GroupByKey]])*OutputTable[RecordedValue])),0)</f>
        <v>3.1880974713854024E-2</v>
      </c>
      <c r="M1322" s="5" cm="1">
        <f t="array" ref="M1322">MAX(IF((ProjectInfoTable[ProjectName]=OutputTable[[#This Row],[ProjectName]]),(ProjectInfoTable[ProjectName]=OutputTable[[#This Row],[ProjectName]])*ProjectInfoTable[ConfidenceInterval]))</f>
        <v>0.95</v>
      </c>
      <c r="N1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322" s="5" cm="1">
        <f t="array" ref="O1322">MIN(IF((OutputTable[GroupByKey]=OutputTable[[#This Row],[GroupByKey]]),(OutputTable[GroupByKey]=OutputTable[[#This Row],[GroupByKey]])*OutputTable[RecordedValue]))</f>
        <v>1.6518466630091499E-2</v>
      </c>
      <c r="P1322" s="5" cm="1">
        <f t="array" ref="P1322">MAX(IF((OutputTable[GroupByKey]=OutputTable[[#This Row],[GroupByKey]]),(OutputTable[GroupByKey]=OutputTable[[#This Row],[GroupByKey]])*OutputTable[RecordedValue]))</f>
        <v>0.18039060663533099</v>
      </c>
    </row>
    <row r="1323" spans="1:16" x14ac:dyDescent="0.25">
      <c r="A1323" t="s">
        <v>68</v>
      </c>
      <c r="B1323" t="s">
        <v>70</v>
      </c>
      <c r="C1323">
        <v>22</v>
      </c>
      <c r="D1323" t="s">
        <v>167</v>
      </c>
      <c r="E1323" t="s">
        <v>142</v>
      </c>
      <c r="F1323" t="s">
        <v>107</v>
      </c>
      <c r="G1323">
        <v>0</v>
      </c>
      <c r="H1323">
        <v>0</v>
      </c>
      <c r="I132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23" s="5" cm="1">
        <f t="array" ref="J1323">MAX(IF((ProjectInfoTable[ProjectName]=OutputTable[[#This Row],[ProjectName]]),(ProjectInfoTable[ProjectName]=OutputTable[[#This Row],[ProjectName]])*ProjectInfoTable[NumberOfReplications]))</f>
        <v>50</v>
      </c>
      <c r="K1323" s="5" cm="1">
        <f t="array" ref="K1323">IFERROR(AVERAGE(IF((OutputTable[GroupByKey]=OutputTable[[#This Row],[GroupByKey]]),(OutputTable[GroupByKey]=OutputTable[[#This Row],[GroupByKey]])*OutputTable[RecordedValue])),0)</f>
        <v>0</v>
      </c>
      <c r="L1323" s="5" cm="1">
        <f t="array" ref="L1323">IFERROR(_xlfn.STDEV.S(IF((OutputTable[GroupByKey]=OutputTable[[#This Row],[GroupByKey]]),(OutputTable[GroupByKey]=OutputTable[[#This Row],[GroupByKey]])*OutputTable[RecordedValue])),0)</f>
        <v>0</v>
      </c>
      <c r="M1323" s="5" cm="1">
        <f t="array" ref="M1323">MAX(IF((ProjectInfoTable[ProjectName]=OutputTable[[#This Row],[ProjectName]]),(ProjectInfoTable[ProjectName]=OutputTable[[#This Row],[ProjectName]])*ProjectInfoTable[ConfidenceInterval]))</f>
        <v>0.95</v>
      </c>
      <c r="N1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3" s="5" cm="1">
        <f t="array" ref="O1323">MIN(IF((OutputTable[GroupByKey]=OutputTable[[#This Row],[GroupByKey]]),(OutputTable[GroupByKey]=OutputTable[[#This Row],[GroupByKey]])*OutputTable[RecordedValue]))</f>
        <v>0</v>
      </c>
      <c r="P1323" s="5" cm="1">
        <f t="array" ref="P1323">MAX(IF((OutputTable[GroupByKey]=OutputTable[[#This Row],[GroupByKey]]),(OutputTable[GroupByKey]=OutputTable[[#This Row],[GroupByKey]])*OutputTable[RecordedValue]))</f>
        <v>0</v>
      </c>
    </row>
    <row r="1324" spans="1:16" x14ac:dyDescent="0.25">
      <c r="A1324" t="s">
        <v>68</v>
      </c>
      <c r="B1324" t="s">
        <v>70</v>
      </c>
      <c r="C1324">
        <v>22</v>
      </c>
      <c r="D1324" t="s">
        <v>168</v>
      </c>
      <c r="E1324" t="s">
        <v>123</v>
      </c>
      <c r="F1324" t="s">
        <v>129</v>
      </c>
      <c r="G1324">
        <v>142</v>
      </c>
      <c r="H1324">
        <v>0</v>
      </c>
      <c r="I132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24" s="5" cm="1">
        <f t="array" ref="J1324">MAX(IF((ProjectInfoTable[ProjectName]=OutputTable[[#This Row],[ProjectName]]),(ProjectInfoTable[ProjectName]=OutputTable[[#This Row],[ProjectName]])*ProjectInfoTable[NumberOfReplications]))</f>
        <v>50</v>
      </c>
      <c r="K1324" s="5" cm="1">
        <f t="array" ref="K1324">IFERROR(AVERAGE(IF((OutputTable[GroupByKey]=OutputTable[[#This Row],[GroupByKey]]),(OutputTable[GroupByKey]=OutputTable[[#This Row],[GroupByKey]])*OutputTable[RecordedValue])),0)</f>
        <v>141.38</v>
      </c>
      <c r="L1324" s="5" cm="1">
        <f t="array" ref="L1324">IFERROR(_xlfn.STDEV.S(IF((OutputTable[GroupByKey]=OutputTable[[#This Row],[GroupByKey]]),(OutputTable[GroupByKey]=OutputTable[[#This Row],[GroupByKey]])*OutputTable[RecordedValue])),0)</f>
        <v>1.9988772358705846</v>
      </c>
      <c r="M1324" s="5" cm="1">
        <f t="array" ref="M1324">MAX(IF((ProjectInfoTable[ProjectName]=OutputTable[[#This Row],[ProjectName]]),(ProjectInfoTable[ProjectName]=OutputTable[[#This Row],[ProjectName]])*ProjectInfoTable[ConfidenceInterval]))</f>
        <v>0.95</v>
      </c>
      <c r="N1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324" s="5" cm="1">
        <f t="array" ref="O1324">MIN(IF((OutputTable[GroupByKey]=OutputTable[[#This Row],[GroupByKey]]),(OutputTable[GroupByKey]=OutputTable[[#This Row],[GroupByKey]])*OutputTable[RecordedValue]))</f>
        <v>134</v>
      </c>
      <c r="P1324" s="5" cm="1">
        <f t="array" ref="P1324">MAX(IF((OutputTable[GroupByKey]=OutputTable[[#This Row],[GroupByKey]]),(OutputTable[GroupByKey]=OutputTable[[#This Row],[GroupByKey]])*OutputTable[RecordedValue]))</f>
        <v>144</v>
      </c>
    </row>
    <row r="1325" spans="1:16" x14ac:dyDescent="0.25">
      <c r="A1325" t="s">
        <v>68</v>
      </c>
      <c r="B1325" t="s">
        <v>70</v>
      </c>
      <c r="C1325">
        <v>22</v>
      </c>
      <c r="D1325" t="s">
        <v>169</v>
      </c>
      <c r="E1325" t="s">
        <v>91</v>
      </c>
      <c r="F1325" t="s">
        <v>129</v>
      </c>
      <c r="G1325">
        <v>71.633601230874703</v>
      </c>
      <c r="H1325">
        <v>0</v>
      </c>
      <c r="I132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25" s="5" cm="1">
        <f t="array" ref="J1325">MAX(IF((ProjectInfoTable[ProjectName]=OutputTable[[#This Row],[ProjectName]]),(ProjectInfoTable[ProjectName]=OutputTable[[#This Row],[ProjectName]])*ProjectInfoTable[NumberOfReplications]))</f>
        <v>50</v>
      </c>
      <c r="K1325" s="5" cm="1">
        <f t="array" ref="K1325">IFERROR(AVERAGE(IF((OutputTable[GroupByKey]=OutputTable[[#This Row],[GroupByKey]]),(OutputTable[GroupByKey]=OutputTable[[#This Row],[GroupByKey]])*OutputTable[RecordedValue])),0)</f>
        <v>71.709517489708347</v>
      </c>
      <c r="L1325" s="5" cm="1">
        <f t="array" ref="L1325">IFERROR(_xlfn.STDEV.S(IF((OutputTable[GroupByKey]=OutputTable[[#This Row],[GroupByKey]]),(OutputTable[GroupByKey]=OutputTable[[#This Row],[GroupByKey]])*OutputTable[RecordedValue])),0)</f>
        <v>0.25019982121987089</v>
      </c>
      <c r="M1325" s="5" cm="1">
        <f t="array" ref="M1325">MAX(IF((ProjectInfoTable[ProjectName]=OutputTable[[#This Row],[ProjectName]]),(ProjectInfoTable[ProjectName]=OutputTable[[#This Row],[ProjectName]])*ProjectInfoTable[ConfidenceInterval]))</f>
        <v>0.95</v>
      </c>
      <c r="N1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325" s="5" cm="1">
        <f t="array" ref="O1325">MIN(IF((OutputTable[GroupByKey]=OutputTable[[#This Row],[GroupByKey]]),(OutputTable[GroupByKey]=OutputTable[[#This Row],[GroupByKey]])*OutputTable[RecordedValue]))</f>
        <v>70.826954480567906</v>
      </c>
      <c r="P1325" s="5" cm="1">
        <f t="array" ref="P1325">MAX(IF((OutputTable[GroupByKey]=OutputTable[[#This Row],[GroupByKey]]),(OutputTable[GroupByKey]=OutputTable[[#This Row],[GroupByKey]])*OutputTable[RecordedValue]))</f>
        <v>72</v>
      </c>
    </row>
    <row r="1326" spans="1:16" x14ac:dyDescent="0.25">
      <c r="A1326" t="s">
        <v>68</v>
      </c>
      <c r="B1326" t="s">
        <v>70</v>
      </c>
      <c r="C1326">
        <v>22</v>
      </c>
      <c r="D1326" t="s">
        <v>170</v>
      </c>
      <c r="E1326" t="s">
        <v>137</v>
      </c>
      <c r="F1326" t="s">
        <v>107</v>
      </c>
      <c r="G1326">
        <v>27.728488839929899</v>
      </c>
      <c r="H1326">
        <v>0</v>
      </c>
      <c r="I132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26" s="5" cm="1">
        <f t="array" ref="J1326">MAX(IF((ProjectInfoTable[ProjectName]=OutputTable[[#This Row],[ProjectName]]),(ProjectInfoTable[ProjectName]=OutputTable[[#This Row],[ProjectName]])*ProjectInfoTable[NumberOfReplications]))</f>
        <v>50</v>
      </c>
      <c r="K1326" s="5" cm="1">
        <f t="array" ref="K1326">IFERROR(AVERAGE(IF((OutputTable[GroupByKey]=OutputTable[[#This Row],[GroupByKey]]),(OutputTable[GroupByKey]=OutputTable[[#This Row],[GroupByKey]])*OutputTable[RecordedValue])),0)</f>
        <v>28.690256747996941</v>
      </c>
      <c r="L1326" s="5" cm="1">
        <f t="array" ref="L1326">IFERROR(_xlfn.STDEV.S(IF((OutputTable[GroupByKey]=OutputTable[[#This Row],[GroupByKey]]),(OutputTable[GroupByKey]=OutputTable[[#This Row],[GroupByKey]])*OutputTable[RecordedValue])),0)</f>
        <v>1.6276098461399904</v>
      </c>
      <c r="M1326" s="5" cm="1">
        <f t="array" ref="M1326">MAX(IF((ProjectInfoTable[ProjectName]=OutputTable[[#This Row],[ProjectName]]),(ProjectInfoTable[ProjectName]=OutputTable[[#This Row],[ProjectName]])*ProjectInfoTable[ConfidenceInterval]))</f>
        <v>0.95</v>
      </c>
      <c r="N1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326" s="5" cm="1">
        <f t="array" ref="O1326">MIN(IF((OutputTable[GroupByKey]=OutputTable[[#This Row],[GroupByKey]]),(OutputTable[GroupByKey]=OutputTable[[#This Row],[GroupByKey]])*OutputTable[RecordedValue]))</f>
        <v>25.696659959072399</v>
      </c>
      <c r="P1326" s="5" cm="1">
        <f t="array" ref="P1326">MAX(IF((OutputTable[GroupByKey]=OutputTable[[#This Row],[GroupByKey]]),(OutputTable[GroupByKey]=OutputTable[[#This Row],[GroupByKey]])*OutputTable[RecordedValue]))</f>
        <v>33.838759418460498</v>
      </c>
    </row>
    <row r="1327" spans="1:16" x14ac:dyDescent="0.25">
      <c r="A1327" t="s">
        <v>68</v>
      </c>
      <c r="B1327" t="s">
        <v>70</v>
      </c>
      <c r="C1327">
        <v>22</v>
      </c>
      <c r="D1327" t="s">
        <v>171</v>
      </c>
      <c r="E1327" t="s">
        <v>139</v>
      </c>
      <c r="F1327" t="s">
        <v>107</v>
      </c>
      <c r="G1327">
        <v>8.0671939734657698</v>
      </c>
      <c r="H1327">
        <v>0</v>
      </c>
      <c r="I132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27" s="5" cm="1">
        <f t="array" ref="J1327">MAX(IF((ProjectInfoTable[ProjectName]=OutputTable[[#This Row],[ProjectName]]),(ProjectInfoTable[ProjectName]=OutputTable[[#This Row],[ProjectName]])*ProjectInfoTable[NumberOfReplications]))</f>
        <v>50</v>
      </c>
      <c r="K1327" s="5" cm="1">
        <f t="array" ref="K1327">IFERROR(AVERAGE(IF((OutputTable[GroupByKey]=OutputTable[[#This Row],[GroupByKey]]),(OutputTable[GroupByKey]=OutputTable[[#This Row],[GroupByKey]])*OutputTable[RecordedValue])),0)</f>
        <v>7.1431715332986858</v>
      </c>
      <c r="L1327" s="5" cm="1">
        <f t="array" ref="L1327">IFERROR(_xlfn.STDEV.S(IF((OutputTable[GroupByKey]=OutputTable[[#This Row],[GroupByKey]]),(OutputTable[GroupByKey]=OutputTable[[#This Row],[GroupByKey]])*OutputTable[RecordedValue])),0)</f>
        <v>1.6630080132730225</v>
      </c>
      <c r="M1327" s="5" cm="1">
        <f t="array" ref="M1327">MAX(IF((ProjectInfoTable[ProjectName]=OutputTable[[#This Row],[ProjectName]]),(ProjectInfoTable[ProjectName]=OutputTable[[#This Row],[ProjectName]])*ProjectInfoTable[ConfidenceInterval]))</f>
        <v>0.95</v>
      </c>
      <c r="N1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327" s="5" cm="1">
        <f t="array" ref="O1327">MIN(IF((OutputTable[GroupByKey]=OutputTable[[#This Row],[GroupByKey]]),(OutputTable[GroupByKey]=OutputTable[[#This Row],[GroupByKey]])*OutputTable[RecordedValue]))</f>
        <v>2.14775272896172</v>
      </c>
      <c r="P1327" s="5" cm="1">
        <f t="array" ref="P1327">MAX(IF((OutputTable[GroupByKey]=OutputTable[[#This Row],[GroupByKey]]),(OutputTable[GroupByKey]=OutputTable[[#This Row],[GroupByKey]])*OutputTable[RecordedValue]))</f>
        <v>10.273767747096599</v>
      </c>
    </row>
    <row r="1328" spans="1:16" x14ac:dyDescent="0.25">
      <c r="A1328" t="s">
        <v>68</v>
      </c>
      <c r="B1328" t="s">
        <v>70</v>
      </c>
      <c r="C1328">
        <v>22</v>
      </c>
      <c r="D1328" t="s">
        <v>172</v>
      </c>
      <c r="E1328" t="s">
        <v>164</v>
      </c>
      <c r="F1328" t="s">
        <v>107</v>
      </c>
      <c r="G1328">
        <v>295</v>
      </c>
      <c r="H1328">
        <v>0</v>
      </c>
      <c r="I132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28" s="5" cm="1">
        <f t="array" ref="J1328">MAX(IF((ProjectInfoTable[ProjectName]=OutputTable[[#This Row],[ProjectName]]),(ProjectInfoTable[ProjectName]=OutputTable[[#This Row],[ProjectName]])*ProjectInfoTable[NumberOfReplications]))</f>
        <v>50</v>
      </c>
      <c r="K1328" s="5" cm="1">
        <f t="array" ref="K1328">IFERROR(AVERAGE(IF((OutputTable[GroupByKey]=OutputTable[[#This Row],[GroupByKey]]),(OutputTable[GroupByKey]=OutputTable[[#This Row],[GroupByKey]])*OutputTable[RecordedValue])),0)</f>
        <v>299.54000000000002</v>
      </c>
      <c r="L1328" s="5" cm="1">
        <f t="array" ref="L1328">IFERROR(_xlfn.STDEV.S(IF((OutputTable[GroupByKey]=OutputTable[[#This Row],[GroupByKey]]),(OutputTable[GroupByKey]=OutputTable[[#This Row],[GroupByKey]])*OutputTable[RecordedValue])),0)</f>
        <v>4.8873430868908301</v>
      </c>
      <c r="M1328" s="5" cm="1">
        <f t="array" ref="M1328">MAX(IF((ProjectInfoTable[ProjectName]=OutputTable[[#This Row],[ProjectName]]),(ProjectInfoTable[ProjectName]=OutputTable[[#This Row],[ProjectName]])*ProjectInfoTable[ConfidenceInterval]))</f>
        <v>0.95</v>
      </c>
      <c r="N1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328" s="5" cm="1">
        <f t="array" ref="O1328">MIN(IF((OutputTable[GroupByKey]=OutputTable[[#This Row],[GroupByKey]]),(OutputTable[GroupByKey]=OutputTable[[#This Row],[GroupByKey]])*OutputTable[RecordedValue]))</f>
        <v>289</v>
      </c>
      <c r="P1328" s="5" cm="1">
        <f t="array" ref="P1328">MAX(IF((OutputTable[GroupByKey]=OutputTable[[#This Row],[GroupByKey]]),(OutputTable[GroupByKey]=OutputTable[[#This Row],[GroupByKey]])*OutputTable[RecordedValue]))</f>
        <v>313</v>
      </c>
    </row>
    <row r="1329" spans="1:16" x14ac:dyDescent="0.25">
      <c r="A1329" t="s">
        <v>68</v>
      </c>
      <c r="B1329" t="s">
        <v>70</v>
      </c>
      <c r="C1329">
        <v>22</v>
      </c>
      <c r="D1329" t="s">
        <v>173</v>
      </c>
      <c r="E1329" t="s">
        <v>166</v>
      </c>
      <c r="F1329" t="s">
        <v>107</v>
      </c>
      <c r="G1329">
        <v>0.77591127851483999</v>
      </c>
      <c r="H1329">
        <v>0</v>
      </c>
      <c r="I132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29" s="5" cm="1">
        <f t="array" ref="J1329">MAX(IF((ProjectInfoTable[ProjectName]=OutputTable[[#This Row],[ProjectName]]),(ProjectInfoTable[ProjectName]=OutputTable[[#This Row],[ProjectName]])*ProjectInfoTable[NumberOfReplications]))</f>
        <v>50</v>
      </c>
      <c r="K1329" s="5" cm="1">
        <f t="array" ref="K1329">IFERROR(AVERAGE(IF((OutputTable[GroupByKey]=OutputTable[[#This Row],[GroupByKey]]),(OutputTable[GroupByKey]=OutputTable[[#This Row],[GroupByKey]])*OutputTable[RecordedValue])),0)</f>
        <v>0.80157856851948073</v>
      </c>
      <c r="L1329" s="5" cm="1">
        <f t="array" ref="L1329">IFERROR(_xlfn.STDEV.S(IF((OutputTable[GroupByKey]=OutputTable[[#This Row],[GroupByKey]]),(OutputTable[GroupByKey]=OutputTable[[#This Row],[GroupByKey]])*OutputTable[RecordedValue])),0)</f>
        <v>4.6194667035361667E-2</v>
      </c>
      <c r="M1329" s="5" cm="1">
        <f t="array" ref="M1329">MAX(IF((ProjectInfoTable[ProjectName]=OutputTable[[#This Row],[ProjectName]]),(ProjectInfoTable[ProjectName]=OutputTable[[#This Row],[ProjectName]])*ProjectInfoTable[ConfidenceInterval]))</f>
        <v>0.95</v>
      </c>
      <c r="N1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329" s="5" cm="1">
        <f t="array" ref="O1329">MIN(IF((OutputTable[GroupByKey]=OutputTable[[#This Row],[GroupByKey]]),(OutputTable[GroupByKey]=OutputTable[[#This Row],[GroupByKey]])*OutputTable[RecordedValue]))</f>
        <v>0.71461756258065101</v>
      </c>
      <c r="P1329" s="5" cm="1">
        <f t="array" ref="P1329">MAX(IF((OutputTable[GroupByKey]=OutputTable[[#This Row],[GroupByKey]]),(OutputTable[GroupByKey]=OutputTable[[#This Row],[GroupByKey]])*OutputTable[RecordedValue]))</f>
        <v>0.94034020197328605</v>
      </c>
    </row>
    <row r="1330" spans="1:16" x14ac:dyDescent="0.25">
      <c r="A1330" t="s">
        <v>68</v>
      </c>
      <c r="B1330" t="s">
        <v>70</v>
      </c>
      <c r="C1330">
        <v>22</v>
      </c>
      <c r="D1330" t="s">
        <v>174</v>
      </c>
      <c r="E1330" t="s">
        <v>142</v>
      </c>
      <c r="F1330" t="s">
        <v>107</v>
      </c>
      <c r="G1330">
        <v>0</v>
      </c>
      <c r="H1330">
        <v>0</v>
      </c>
      <c r="I133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30" s="5" cm="1">
        <f t="array" ref="J1330">MAX(IF((ProjectInfoTable[ProjectName]=OutputTable[[#This Row],[ProjectName]]),(ProjectInfoTable[ProjectName]=OutputTable[[#This Row],[ProjectName]])*ProjectInfoTable[NumberOfReplications]))</f>
        <v>50</v>
      </c>
      <c r="K1330" s="5" cm="1">
        <f t="array" ref="K1330">IFERROR(AVERAGE(IF((OutputTable[GroupByKey]=OutputTable[[#This Row],[GroupByKey]]),(OutputTable[GroupByKey]=OutputTable[[#This Row],[GroupByKey]])*OutputTable[RecordedValue])),0)</f>
        <v>0</v>
      </c>
      <c r="L1330" s="5" cm="1">
        <f t="array" ref="L1330">IFERROR(_xlfn.STDEV.S(IF((OutputTable[GroupByKey]=OutputTable[[#This Row],[GroupByKey]]),(OutputTable[GroupByKey]=OutputTable[[#This Row],[GroupByKey]])*OutputTable[RecordedValue])),0)</f>
        <v>0</v>
      </c>
      <c r="M1330" s="5" cm="1">
        <f t="array" ref="M1330">MAX(IF((ProjectInfoTable[ProjectName]=OutputTable[[#This Row],[ProjectName]]),(ProjectInfoTable[ProjectName]=OutputTable[[#This Row],[ProjectName]])*ProjectInfoTable[ConfidenceInterval]))</f>
        <v>0.95</v>
      </c>
      <c r="N1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0" s="5" cm="1">
        <f t="array" ref="O1330">MIN(IF((OutputTable[GroupByKey]=OutputTable[[#This Row],[GroupByKey]]),(OutputTable[GroupByKey]=OutputTable[[#This Row],[GroupByKey]])*OutputTable[RecordedValue]))</f>
        <v>0</v>
      </c>
      <c r="P1330" s="5" cm="1">
        <f t="array" ref="P1330">MAX(IF((OutputTable[GroupByKey]=OutputTable[[#This Row],[GroupByKey]]),(OutputTable[GroupByKey]=OutputTable[[#This Row],[GroupByKey]])*OutputTable[RecordedValue]))</f>
        <v>0</v>
      </c>
    </row>
    <row r="1331" spans="1:16" x14ac:dyDescent="0.25">
      <c r="A1331" t="s">
        <v>68</v>
      </c>
      <c r="B1331" t="s">
        <v>70</v>
      </c>
      <c r="C1331">
        <v>22</v>
      </c>
      <c r="D1331" t="s">
        <v>175</v>
      </c>
      <c r="E1331" t="s">
        <v>113</v>
      </c>
      <c r="F1331" t="s">
        <v>73</v>
      </c>
      <c r="G1331">
        <v>35.361124506985803</v>
      </c>
      <c r="H1331">
        <v>0</v>
      </c>
      <c r="I133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31" s="5" cm="1">
        <f t="array" ref="J1331">MAX(IF((ProjectInfoTable[ProjectName]=OutputTable[[#This Row],[ProjectName]]),(ProjectInfoTable[ProjectName]=OutputTable[[#This Row],[ProjectName]])*ProjectInfoTable[NumberOfReplications]))</f>
        <v>50</v>
      </c>
      <c r="K1331" s="5" cm="1">
        <f t="array" ref="K1331">IFERROR(AVERAGE(IF((OutputTable[GroupByKey]=OutputTable[[#This Row],[GroupByKey]]),(OutputTable[GroupByKey]=OutputTable[[#This Row],[GroupByKey]])*OutputTable[RecordedValue])),0)</f>
        <v>36.017962320863354</v>
      </c>
      <c r="L1331" s="5" cm="1">
        <f t="array" ref="L1331">IFERROR(_xlfn.STDEV.S(IF((OutputTable[GroupByKey]=OutputTable[[#This Row],[GroupByKey]]),(OutputTable[GroupByKey]=OutputTable[[#This Row],[GroupByKey]])*OutputTable[RecordedValue])),0)</f>
        <v>2.1447750669597334</v>
      </c>
      <c r="M1331" s="5" cm="1">
        <f t="array" ref="M1331">MAX(IF((ProjectInfoTable[ProjectName]=OutputTable[[#This Row],[ProjectName]]),(ProjectInfoTable[ProjectName]=OutputTable[[#This Row],[ProjectName]])*ProjectInfoTable[ConfidenceInterval]))</f>
        <v>0.95</v>
      </c>
      <c r="N1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331" s="5" cm="1">
        <f t="array" ref="O1331">MIN(IF((OutputTable[GroupByKey]=OutputTable[[#This Row],[GroupByKey]]),(OutputTable[GroupByKey]=OutputTable[[#This Row],[GroupByKey]])*OutputTable[RecordedValue]))</f>
        <v>31.355296128801101</v>
      </c>
      <c r="P1331" s="5" cm="1">
        <f t="array" ref="P1331">MAX(IF((OutputTable[GroupByKey]=OutputTable[[#This Row],[GroupByKey]]),(OutputTable[GroupByKey]=OutputTable[[#This Row],[GroupByKey]])*OutputTable[RecordedValue]))</f>
        <v>42.047742044042501</v>
      </c>
    </row>
    <row r="1332" spans="1:16" x14ac:dyDescent="0.25">
      <c r="A1332" t="s">
        <v>68</v>
      </c>
      <c r="B1332" t="s">
        <v>70</v>
      </c>
      <c r="C1332">
        <v>22</v>
      </c>
      <c r="D1332" t="s">
        <v>176</v>
      </c>
      <c r="E1332" t="s">
        <v>115</v>
      </c>
      <c r="F1332" t="s">
        <v>73</v>
      </c>
      <c r="G1332">
        <v>1060.83373520957</v>
      </c>
      <c r="H1332">
        <v>0</v>
      </c>
      <c r="I133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32" s="5" cm="1">
        <f t="array" ref="J1332">MAX(IF((ProjectInfoTable[ProjectName]=OutputTable[[#This Row],[ProjectName]]),(ProjectInfoTable[ProjectName]=OutputTable[[#This Row],[ProjectName]])*ProjectInfoTable[NumberOfReplications]))</f>
        <v>50</v>
      </c>
      <c r="K1332" s="5" cm="1">
        <f t="array" ref="K1332">IFERROR(AVERAGE(IF((OutputTable[GroupByKey]=OutputTable[[#This Row],[GroupByKey]]),(OutputTable[GroupByKey]=OutputTable[[#This Row],[GroupByKey]])*OutputTable[RecordedValue])),0)</f>
        <v>1080.5388696259006</v>
      </c>
      <c r="L1332" s="5" cm="1">
        <f t="array" ref="L1332">IFERROR(_xlfn.STDEV.S(IF((OutputTable[GroupByKey]=OutputTable[[#This Row],[GroupByKey]]),(OutputTable[GroupByKey]=OutputTable[[#This Row],[GroupByKey]])*OutputTable[RecordedValue])),0)</f>
        <v>64.343252008792561</v>
      </c>
      <c r="M1332" s="5" cm="1">
        <f t="array" ref="M1332">MAX(IF((ProjectInfoTable[ProjectName]=OutputTable[[#This Row],[ProjectName]]),(ProjectInfoTable[ProjectName]=OutputTable[[#This Row],[ProjectName]])*ProjectInfoTable[ConfidenceInterval]))</f>
        <v>0.95</v>
      </c>
      <c r="N1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332" s="5" cm="1">
        <f t="array" ref="O1332">MIN(IF((OutputTable[GroupByKey]=OutputTable[[#This Row],[GroupByKey]]),(OutputTable[GroupByKey]=OutputTable[[#This Row],[GroupByKey]])*OutputTable[RecordedValue]))</f>
        <v>940.65888386403196</v>
      </c>
      <c r="P1332" s="5" cm="1">
        <f t="array" ref="P1332">MAX(IF((OutputTable[GroupByKey]=OutputTable[[#This Row],[GroupByKey]]),(OutputTable[GroupByKey]=OutputTable[[#This Row],[GroupByKey]])*OutputTable[RecordedValue]))</f>
        <v>1261.4322613212801</v>
      </c>
    </row>
    <row r="1333" spans="1:16" x14ac:dyDescent="0.25">
      <c r="A1333" t="s">
        <v>68</v>
      </c>
      <c r="B1333" t="s">
        <v>70</v>
      </c>
      <c r="C1333">
        <v>22</v>
      </c>
      <c r="D1333" t="s">
        <v>177</v>
      </c>
      <c r="E1333" t="s">
        <v>117</v>
      </c>
      <c r="F1333" t="s">
        <v>73</v>
      </c>
      <c r="G1333">
        <v>0</v>
      </c>
      <c r="H1333">
        <v>0</v>
      </c>
      <c r="I133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33" s="5" cm="1">
        <f t="array" ref="J1333">MAX(IF((ProjectInfoTable[ProjectName]=OutputTable[[#This Row],[ProjectName]]),(ProjectInfoTable[ProjectName]=OutputTable[[#This Row],[ProjectName]])*ProjectInfoTable[NumberOfReplications]))</f>
        <v>50</v>
      </c>
      <c r="K1333" s="5" cm="1">
        <f t="array" ref="K1333">IFERROR(AVERAGE(IF((OutputTable[GroupByKey]=OutputTable[[#This Row],[GroupByKey]]),(OutputTable[GroupByKey]=OutputTable[[#This Row],[GroupByKey]])*OutputTable[RecordedValue])),0)</f>
        <v>0</v>
      </c>
      <c r="L1333" s="5" cm="1">
        <f t="array" ref="L1333">IFERROR(_xlfn.STDEV.S(IF((OutputTable[GroupByKey]=OutputTable[[#This Row],[GroupByKey]]),(OutputTable[GroupByKey]=OutputTable[[#This Row],[GroupByKey]])*OutputTable[RecordedValue])),0)</f>
        <v>0</v>
      </c>
      <c r="M1333" s="5" cm="1">
        <f t="array" ref="M1333">MAX(IF((ProjectInfoTable[ProjectName]=OutputTable[[#This Row],[ProjectName]]),(ProjectInfoTable[ProjectName]=OutputTable[[#This Row],[ProjectName]])*ProjectInfoTable[ConfidenceInterval]))</f>
        <v>0.95</v>
      </c>
      <c r="N1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3" s="5" cm="1">
        <f t="array" ref="O1333">MIN(IF((OutputTable[GroupByKey]=OutputTable[[#This Row],[GroupByKey]]),(OutputTable[GroupByKey]=OutputTable[[#This Row],[GroupByKey]])*OutputTable[RecordedValue]))</f>
        <v>0</v>
      </c>
      <c r="P1333" s="5" cm="1">
        <f t="array" ref="P1333">MAX(IF((OutputTable[GroupByKey]=OutputTable[[#This Row],[GroupByKey]]),(OutputTable[GroupByKey]=OutputTable[[#This Row],[GroupByKey]])*OutputTable[RecordedValue]))</f>
        <v>0</v>
      </c>
    </row>
    <row r="1334" spans="1:16" x14ac:dyDescent="0.25">
      <c r="A1334" t="s">
        <v>68</v>
      </c>
      <c r="B1334" t="s">
        <v>70</v>
      </c>
      <c r="C1334">
        <v>22</v>
      </c>
      <c r="D1334" t="s">
        <v>178</v>
      </c>
      <c r="E1334" t="s">
        <v>119</v>
      </c>
      <c r="F1334" t="s">
        <v>73</v>
      </c>
      <c r="G1334">
        <v>512.63934934842098</v>
      </c>
      <c r="H1334">
        <v>0</v>
      </c>
      <c r="I133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34" s="5" cm="1">
        <f t="array" ref="J1334">MAX(IF((ProjectInfoTable[ProjectName]=OutputTable[[#This Row],[ProjectName]]),(ProjectInfoTable[ProjectName]=OutputTable[[#This Row],[ProjectName]])*ProjectInfoTable[NumberOfReplications]))</f>
        <v>50</v>
      </c>
      <c r="K1334" s="5" cm="1">
        <f t="array" ref="K1334">IFERROR(AVERAGE(IF((OutputTable[GroupByKey]=OutputTable[[#This Row],[GroupByKey]]),(OutputTable[GroupByKey]=OutputTable[[#This Row],[GroupByKey]])*OutputTable[RecordedValue])),0)</f>
        <v>647.33233797243315</v>
      </c>
      <c r="L1334" s="5" cm="1">
        <f t="array" ref="L1334">IFERROR(_xlfn.STDEV.S(IF((OutputTable[GroupByKey]=OutputTable[[#This Row],[GroupByKey]]),(OutputTable[GroupByKey]=OutputTable[[#This Row],[GroupByKey]])*OutputTable[RecordedValue])),0)</f>
        <v>612.63054444116835</v>
      </c>
      <c r="M1334" s="5" cm="1">
        <f t="array" ref="M1334">MAX(IF((ProjectInfoTable[ProjectName]=OutputTable[[#This Row],[ProjectName]]),(ProjectInfoTable[ProjectName]=OutputTable[[#This Row],[ProjectName]])*ProjectInfoTable[ConfidenceInterval]))</f>
        <v>0.95</v>
      </c>
      <c r="N1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334" s="5" cm="1">
        <f t="array" ref="O1334">MIN(IF((OutputTable[GroupByKey]=OutputTable[[#This Row],[GroupByKey]]),(OutputTable[GroupByKey]=OutputTable[[#This Row],[GroupByKey]])*OutputTable[RecordedValue]))</f>
        <v>135.75868551570699</v>
      </c>
      <c r="P1334" s="5" cm="1">
        <f t="array" ref="P1334">MAX(IF((OutputTable[GroupByKey]=OutputTable[[#This Row],[GroupByKey]]),(OutputTable[GroupByKey]=OutputTable[[#This Row],[GroupByKey]])*OutputTable[RecordedValue]))</f>
        <v>3953.48057040094</v>
      </c>
    </row>
    <row r="1335" spans="1:16" x14ac:dyDescent="0.25">
      <c r="A1335" t="s">
        <v>68</v>
      </c>
      <c r="B1335" t="s">
        <v>70</v>
      </c>
      <c r="C1335">
        <v>22</v>
      </c>
      <c r="D1335" t="s">
        <v>179</v>
      </c>
      <c r="E1335" t="s">
        <v>121</v>
      </c>
      <c r="F1335" t="s">
        <v>73</v>
      </c>
      <c r="G1335">
        <v>137</v>
      </c>
      <c r="H1335">
        <v>0</v>
      </c>
      <c r="I133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35" s="5" cm="1">
        <f t="array" ref="J1335">MAX(IF((ProjectInfoTable[ProjectName]=OutputTable[[#This Row],[ProjectName]]),(ProjectInfoTable[ProjectName]=OutputTable[[#This Row],[ProjectName]])*ProjectInfoTable[NumberOfReplications]))</f>
        <v>50</v>
      </c>
      <c r="K1335" s="5" cm="1">
        <f t="array" ref="K1335">IFERROR(AVERAGE(IF((OutputTable[GroupByKey]=OutputTable[[#This Row],[GroupByKey]]),(OutputTable[GroupByKey]=OutputTable[[#This Row],[GroupByKey]])*OutputTable[RecordedValue])),0)</f>
        <v>139.02000000000001</v>
      </c>
      <c r="L1335" s="5" cm="1">
        <f t="array" ref="L1335">IFERROR(_xlfn.STDEV.S(IF((OutputTable[GroupByKey]=OutputTable[[#This Row],[GroupByKey]]),(OutputTable[GroupByKey]=OutputTable[[#This Row],[GroupByKey]])*OutputTable[RecordedValue])),0)</f>
        <v>2.0651629376840162</v>
      </c>
      <c r="M1335" s="5" cm="1">
        <f t="array" ref="M1335">MAX(IF((ProjectInfoTable[ProjectName]=OutputTable[[#This Row],[ProjectName]]),(ProjectInfoTable[ProjectName]=OutputTable[[#This Row],[ProjectName]])*ProjectInfoTable[ConfidenceInterval]))</f>
        <v>0.95</v>
      </c>
      <c r="N1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335" s="5" cm="1">
        <f t="array" ref="O1335">MIN(IF((OutputTable[GroupByKey]=OutputTable[[#This Row],[GroupByKey]]),(OutputTable[GroupByKey]=OutputTable[[#This Row],[GroupByKey]])*OutputTable[RecordedValue]))</f>
        <v>133</v>
      </c>
      <c r="P1335" s="5" cm="1">
        <f t="array" ref="P1335">MAX(IF((OutputTable[GroupByKey]=OutputTable[[#This Row],[GroupByKey]]),(OutputTable[GroupByKey]=OutputTable[[#This Row],[GroupByKey]])*OutputTable[RecordedValue]))</f>
        <v>142</v>
      </c>
    </row>
    <row r="1336" spans="1:16" x14ac:dyDescent="0.25">
      <c r="A1336" t="s">
        <v>68</v>
      </c>
      <c r="B1336" t="s">
        <v>70</v>
      </c>
      <c r="C1336">
        <v>22</v>
      </c>
      <c r="D1336" t="s">
        <v>180</v>
      </c>
      <c r="E1336" t="s">
        <v>123</v>
      </c>
      <c r="F1336" t="s">
        <v>73</v>
      </c>
      <c r="G1336">
        <v>136</v>
      </c>
      <c r="H1336">
        <v>0</v>
      </c>
      <c r="I133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36" s="5" cm="1">
        <f t="array" ref="J1336">MAX(IF((ProjectInfoTable[ProjectName]=OutputTable[[#This Row],[ProjectName]]),(ProjectInfoTable[ProjectName]=OutputTable[[#This Row],[ProjectName]])*ProjectInfoTable[NumberOfReplications]))</f>
        <v>50</v>
      </c>
      <c r="K1336" s="5" cm="1">
        <f t="array" ref="K1336">IFERROR(AVERAGE(IF((OutputTable[GroupByKey]=OutputTable[[#This Row],[GroupByKey]]),(OutputTable[GroupByKey]=OutputTable[[#This Row],[GroupByKey]])*OutputTable[RecordedValue])),0)</f>
        <v>137.02000000000001</v>
      </c>
      <c r="L1336" s="5" cm="1">
        <f t="array" ref="L1336">IFERROR(_xlfn.STDEV.S(IF((OutputTable[GroupByKey]=OutputTable[[#This Row],[GroupByKey]]),(OutputTable[GroupByKey]=OutputTable[[#This Row],[GroupByKey]])*OutputTable[RecordedValue])),0)</f>
        <v>2.4618725244274162</v>
      </c>
      <c r="M1336" s="5" cm="1">
        <f t="array" ref="M1336">MAX(IF((ProjectInfoTable[ProjectName]=OutputTable[[#This Row],[ProjectName]]),(ProjectInfoTable[ProjectName]=OutputTable[[#This Row],[ProjectName]])*ProjectInfoTable[ConfidenceInterval]))</f>
        <v>0.95</v>
      </c>
      <c r="N1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336" s="5" cm="1">
        <f t="array" ref="O1336">MIN(IF((OutputTable[GroupByKey]=OutputTable[[#This Row],[GroupByKey]]),(OutputTable[GroupByKey]=OutputTable[[#This Row],[GroupByKey]])*OutputTable[RecordedValue]))</f>
        <v>130</v>
      </c>
      <c r="P1336" s="5" cm="1">
        <f t="array" ref="P1336">MAX(IF((OutputTable[GroupByKey]=OutputTable[[#This Row],[GroupByKey]]),(OutputTable[GroupByKey]=OutputTable[[#This Row],[GroupByKey]])*OutputTable[RecordedValue]))</f>
        <v>141</v>
      </c>
    </row>
    <row r="1337" spans="1:16" x14ac:dyDescent="0.25">
      <c r="A1337" t="s">
        <v>68</v>
      </c>
      <c r="B1337" t="s">
        <v>70</v>
      </c>
      <c r="C1337">
        <v>22</v>
      </c>
      <c r="D1337" t="s">
        <v>181</v>
      </c>
      <c r="E1337" t="s">
        <v>125</v>
      </c>
      <c r="F1337" t="s">
        <v>73</v>
      </c>
      <c r="G1337">
        <v>35.361124506985803</v>
      </c>
      <c r="H1337">
        <v>0</v>
      </c>
      <c r="I133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37" s="5" cm="1">
        <f t="array" ref="J1337">MAX(IF((ProjectInfoTable[ProjectName]=OutputTable[[#This Row],[ProjectName]]),(ProjectInfoTable[ProjectName]=OutputTable[[#This Row],[ProjectName]])*ProjectInfoTable[NumberOfReplications]))</f>
        <v>50</v>
      </c>
      <c r="K1337" s="5" cm="1">
        <f t="array" ref="K1337">IFERROR(AVERAGE(IF((OutputTable[GroupByKey]=OutputTable[[#This Row],[GroupByKey]]),(OutputTable[GroupByKey]=OutputTable[[#This Row],[GroupByKey]])*OutputTable[RecordedValue])),0)</f>
        <v>36.017962320863354</v>
      </c>
      <c r="L1337" s="5" cm="1">
        <f t="array" ref="L1337">IFERROR(_xlfn.STDEV.S(IF((OutputTable[GroupByKey]=OutputTable[[#This Row],[GroupByKey]]),(OutputTable[GroupByKey]=OutputTable[[#This Row],[GroupByKey]])*OutputTable[RecordedValue])),0)</f>
        <v>2.1447750669597334</v>
      </c>
      <c r="M1337" s="5" cm="1">
        <f t="array" ref="M1337">MAX(IF((ProjectInfoTable[ProjectName]=OutputTable[[#This Row],[ProjectName]]),(ProjectInfoTable[ProjectName]=OutputTable[[#This Row],[ProjectName]])*ProjectInfoTable[ConfidenceInterval]))</f>
        <v>0.95</v>
      </c>
      <c r="N1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337" s="5" cm="1">
        <f t="array" ref="O1337">MIN(IF((OutputTable[GroupByKey]=OutputTable[[#This Row],[GroupByKey]]),(OutputTable[GroupByKey]=OutputTable[[#This Row],[GroupByKey]])*OutputTable[RecordedValue]))</f>
        <v>31.355296128801101</v>
      </c>
      <c r="P1337" s="5" cm="1">
        <f t="array" ref="P1337">MAX(IF((OutputTable[GroupByKey]=OutputTable[[#This Row],[GroupByKey]]),(OutputTable[GroupByKey]=OutputTable[[#This Row],[GroupByKey]])*OutputTable[RecordedValue]))</f>
        <v>42.047742044042501</v>
      </c>
    </row>
    <row r="1338" spans="1:16" x14ac:dyDescent="0.25">
      <c r="A1338" t="s">
        <v>68</v>
      </c>
      <c r="B1338" t="s">
        <v>70</v>
      </c>
      <c r="C1338">
        <v>22</v>
      </c>
      <c r="D1338" t="s">
        <v>182</v>
      </c>
      <c r="E1338" t="s">
        <v>127</v>
      </c>
      <c r="F1338" t="s">
        <v>73</v>
      </c>
      <c r="G1338">
        <v>1573.47308455799</v>
      </c>
      <c r="H1338">
        <v>0</v>
      </c>
      <c r="I133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38" s="5" cm="1">
        <f t="array" ref="J1338">MAX(IF((ProjectInfoTable[ProjectName]=OutputTable[[#This Row],[ProjectName]]),(ProjectInfoTable[ProjectName]=OutputTable[[#This Row],[ProjectName]])*ProjectInfoTable[NumberOfReplications]))</f>
        <v>50</v>
      </c>
      <c r="K1338" s="5" cm="1">
        <f t="array" ref="K1338">IFERROR(AVERAGE(IF((OutputTable[GroupByKey]=OutputTable[[#This Row],[GroupByKey]]),(OutputTable[GroupByKey]=OutputTable[[#This Row],[GroupByKey]])*OutputTable[RecordedValue])),0)</f>
        <v>1727.8712075983335</v>
      </c>
      <c r="L1338" s="5" cm="1">
        <f t="array" ref="L1338">IFERROR(_xlfn.STDEV.S(IF((OutputTable[GroupByKey]=OutputTable[[#This Row],[GroupByKey]]),(OutputTable[GroupByKey]=OutputTable[[#This Row],[GroupByKey]])*OutputTable[RecordedValue])),0)</f>
        <v>660.11760417939672</v>
      </c>
      <c r="M1338" s="5" cm="1">
        <f t="array" ref="M1338">MAX(IF((ProjectInfoTable[ProjectName]=OutputTable[[#This Row],[ProjectName]]),(ProjectInfoTable[ProjectName]=OutputTable[[#This Row],[ProjectName]])*ProjectInfoTable[ConfidenceInterval]))</f>
        <v>0.95</v>
      </c>
      <c r="N1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338" s="5" cm="1">
        <f t="array" ref="O1338">MIN(IF((OutputTable[GroupByKey]=OutputTable[[#This Row],[GroupByKey]]),(OutputTable[GroupByKey]=OutputTable[[#This Row],[GroupByKey]])*OutputTable[RecordedValue]))</f>
        <v>1102.70221979086</v>
      </c>
      <c r="P1338" s="5" cm="1">
        <f t="array" ref="P1338">MAX(IF((OutputTable[GroupByKey]=OutputTable[[#This Row],[GroupByKey]]),(OutputTable[GroupByKey]=OutputTable[[#This Row],[GroupByKey]])*OutputTable[RecordedValue]))</f>
        <v>5214.9128317222203</v>
      </c>
    </row>
    <row r="1339" spans="1:16" x14ac:dyDescent="0.25">
      <c r="A1339" t="s">
        <v>68</v>
      </c>
      <c r="B1339" t="s">
        <v>70</v>
      </c>
      <c r="C1339">
        <v>22</v>
      </c>
      <c r="D1339" t="s">
        <v>183</v>
      </c>
      <c r="E1339" t="s">
        <v>137</v>
      </c>
      <c r="F1339" t="s">
        <v>107</v>
      </c>
      <c r="G1339">
        <v>17.680562253492901</v>
      </c>
      <c r="H1339">
        <v>0</v>
      </c>
      <c r="I133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39" s="5" cm="1">
        <f t="array" ref="J1339">MAX(IF((ProjectInfoTable[ProjectName]=OutputTable[[#This Row],[ProjectName]]),(ProjectInfoTable[ProjectName]=OutputTable[[#This Row],[ProjectName]])*ProjectInfoTable[NumberOfReplications]))</f>
        <v>50</v>
      </c>
      <c r="K1339" s="5" cm="1">
        <f t="array" ref="K1339">IFERROR(AVERAGE(IF((OutputTable[GroupByKey]=OutputTable[[#This Row],[GroupByKey]]),(OutputTable[GroupByKey]=OutputTable[[#This Row],[GroupByKey]])*OutputTable[RecordedValue])),0)</f>
        <v>18.008981160431681</v>
      </c>
      <c r="L1339" s="5" cm="1">
        <f t="array" ref="L1339">IFERROR(_xlfn.STDEV.S(IF((OutputTable[GroupByKey]=OutputTable[[#This Row],[GroupByKey]]),(OutputTable[GroupByKey]=OutputTable[[#This Row],[GroupByKey]])*OutputTable[RecordedValue])),0)</f>
        <v>1.0723875334798758</v>
      </c>
      <c r="M1339" s="5" cm="1">
        <f t="array" ref="M1339">MAX(IF((ProjectInfoTable[ProjectName]=OutputTable[[#This Row],[ProjectName]]),(ProjectInfoTable[ProjectName]=OutputTable[[#This Row],[ProjectName]])*ProjectInfoTable[ConfidenceInterval]))</f>
        <v>0.95</v>
      </c>
      <c r="N1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339" s="5" cm="1">
        <f t="array" ref="O1339">MIN(IF((OutputTable[GroupByKey]=OutputTable[[#This Row],[GroupByKey]]),(OutputTable[GroupByKey]=OutputTable[[#This Row],[GroupByKey]])*OutputTable[RecordedValue]))</f>
        <v>15.677648064400501</v>
      </c>
      <c r="P1339" s="5" cm="1">
        <f t="array" ref="P1339">MAX(IF((OutputTable[GroupByKey]=OutputTable[[#This Row],[GroupByKey]]),(OutputTable[GroupByKey]=OutputTable[[#This Row],[GroupByKey]])*OutputTable[RecordedValue]))</f>
        <v>21.0238710220213</v>
      </c>
    </row>
    <row r="1340" spans="1:16" x14ac:dyDescent="0.25">
      <c r="A1340" t="s">
        <v>68</v>
      </c>
      <c r="B1340" t="s">
        <v>70</v>
      </c>
      <c r="C1340">
        <v>22</v>
      </c>
      <c r="D1340" t="s">
        <v>184</v>
      </c>
      <c r="E1340" t="s">
        <v>139</v>
      </c>
      <c r="F1340" t="s">
        <v>107</v>
      </c>
      <c r="G1340">
        <v>6.1573561639860799</v>
      </c>
      <c r="H1340">
        <v>0</v>
      </c>
      <c r="I134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40" s="5" cm="1">
        <f t="array" ref="J1340">MAX(IF((ProjectInfoTable[ProjectName]=OutputTable[[#This Row],[ProjectName]]),(ProjectInfoTable[ProjectName]=OutputTable[[#This Row],[ProjectName]])*ProjectInfoTable[NumberOfReplications]))</f>
        <v>50</v>
      </c>
      <c r="K1340" s="5" cm="1">
        <f t="array" ref="K1340">IFERROR(AVERAGE(IF((OutputTable[GroupByKey]=OutputTable[[#This Row],[GroupByKey]]),(OutputTable[GroupByKey]=OutputTable[[#This Row],[GroupByKey]])*OutputTable[RecordedValue])),0)</f>
        <v>5.873369725047966</v>
      </c>
      <c r="L1340" s="5" cm="1">
        <f t="array" ref="L1340">IFERROR(_xlfn.STDEV.S(IF((OutputTable[GroupByKey]=OutputTable[[#This Row],[GroupByKey]]),(OutputTable[GroupByKey]=OutputTable[[#This Row],[GroupByKey]])*OutputTable[RecordedValue])),0)</f>
        <v>1.0900756873751687</v>
      </c>
      <c r="M1340" s="5" cm="1">
        <f t="array" ref="M1340">MAX(IF((ProjectInfoTable[ProjectName]=OutputTable[[#This Row],[ProjectName]]),(ProjectInfoTable[ProjectName]=OutputTable[[#This Row],[ProjectName]])*ProjectInfoTable[ConfidenceInterval]))</f>
        <v>0.95</v>
      </c>
      <c r="N1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340" s="5" cm="1">
        <f t="array" ref="O1340">MIN(IF((OutputTable[GroupByKey]=OutputTable[[#This Row],[GroupByKey]]),(OutputTable[GroupByKey]=OutputTable[[#This Row],[GroupByKey]])*OutputTable[RecordedValue]))</f>
        <v>2.9626411254009901</v>
      </c>
      <c r="P1340" s="5" cm="1">
        <f t="array" ref="P1340">MAX(IF((OutputTable[GroupByKey]=OutputTable[[#This Row],[GroupByKey]]),(OutputTable[GroupByKey]=OutputTable[[#This Row],[GroupByKey]])*OutputTable[RecordedValue]))</f>
        <v>8.2927796417684707</v>
      </c>
    </row>
    <row r="1341" spans="1:16" x14ac:dyDescent="0.25">
      <c r="A1341" t="s">
        <v>68</v>
      </c>
      <c r="B1341" t="s">
        <v>70</v>
      </c>
      <c r="C1341">
        <v>22</v>
      </c>
      <c r="D1341" t="s">
        <v>185</v>
      </c>
      <c r="E1341" t="s">
        <v>164</v>
      </c>
      <c r="F1341" t="s">
        <v>107</v>
      </c>
      <c r="G1341">
        <v>137</v>
      </c>
      <c r="H1341">
        <v>0</v>
      </c>
      <c r="I134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41" s="5" cm="1">
        <f t="array" ref="J1341">MAX(IF((ProjectInfoTable[ProjectName]=OutputTable[[#This Row],[ProjectName]]),(ProjectInfoTable[ProjectName]=OutputTable[[#This Row],[ProjectName]])*ProjectInfoTable[NumberOfReplications]))</f>
        <v>50</v>
      </c>
      <c r="K1341" s="5" cm="1">
        <f t="array" ref="K1341">IFERROR(AVERAGE(IF((OutputTable[GroupByKey]=OutputTable[[#This Row],[GroupByKey]]),(OutputTable[GroupByKey]=OutputTable[[#This Row],[GroupByKey]])*OutputTable[RecordedValue])),0)</f>
        <v>138.38</v>
      </c>
      <c r="L1341" s="5" cm="1">
        <f t="array" ref="L1341">IFERROR(_xlfn.STDEV.S(IF((OutputTable[GroupByKey]=OutputTable[[#This Row],[GroupByKey]]),(OutputTable[GroupByKey]=OutputTable[[#This Row],[GroupByKey]])*OutputTable[RecordedValue])),0)</f>
        <v>2.2667967149567629</v>
      </c>
      <c r="M1341" s="5" cm="1">
        <f t="array" ref="M1341">MAX(IF((ProjectInfoTable[ProjectName]=OutputTable[[#This Row],[ProjectName]]),(ProjectInfoTable[ProjectName]=OutputTable[[#This Row],[ProjectName]])*ProjectInfoTable[ConfidenceInterval]))</f>
        <v>0.95</v>
      </c>
      <c r="N1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341" s="5" cm="1">
        <f t="array" ref="O1341">MIN(IF((OutputTable[GroupByKey]=OutputTable[[#This Row],[GroupByKey]]),(OutputTable[GroupByKey]=OutputTable[[#This Row],[GroupByKey]])*OutputTable[RecordedValue]))</f>
        <v>132</v>
      </c>
      <c r="P1341" s="5" cm="1">
        <f t="array" ref="P1341">MAX(IF((OutputTable[GroupByKey]=OutputTable[[#This Row],[GroupByKey]]),(OutputTable[GroupByKey]=OutputTable[[#This Row],[GroupByKey]])*OutputTable[RecordedValue]))</f>
        <v>142</v>
      </c>
    </row>
    <row r="1342" spans="1:16" x14ac:dyDescent="0.25">
      <c r="A1342" t="s">
        <v>68</v>
      </c>
      <c r="B1342" t="s">
        <v>70</v>
      </c>
      <c r="C1342">
        <v>22</v>
      </c>
      <c r="D1342" t="s">
        <v>186</v>
      </c>
      <c r="E1342" t="s">
        <v>166</v>
      </c>
      <c r="F1342" t="s">
        <v>107</v>
      </c>
      <c r="G1342">
        <v>0.743443493167247</v>
      </c>
      <c r="H1342">
        <v>0</v>
      </c>
      <c r="I134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42" s="5" cm="1">
        <f t="array" ref="J1342">MAX(IF((ProjectInfoTable[ProjectName]=OutputTable[[#This Row],[ProjectName]]),(ProjectInfoTable[ProjectName]=OutputTable[[#This Row],[ProjectName]])*ProjectInfoTable[NumberOfReplications]))</f>
        <v>50</v>
      </c>
      <c r="K1342" s="5" cm="1">
        <f t="array" ref="K1342">IFERROR(AVERAGE(IF((OutputTable[GroupByKey]=OutputTable[[#This Row],[GroupByKey]]),(OutputTable[GroupByKey]=OutputTable[[#This Row],[GroupByKey]])*OutputTable[RecordedValue])),0)</f>
        <v>0.75527626145633475</v>
      </c>
      <c r="L1342" s="5" cm="1">
        <f t="array" ref="L1342">IFERROR(_xlfn.STDEV.S(IF((OutputTable[GroupByKey]=OutputTable[[#This Row],[GroupByKey]]),(OutputTable[GroupByKey]=OutputTable[[#This Row],[GroupByKey]])*OutputTable[RecordedValue])),0)</f>
        <v>4.541982030729913E-2</v>
      </c>
      <c r="M1342" s="5" cm="1">
        <f t="array" ref="M1342">MAX(IF((ProjectInfoTable[ProjectName]=OutputTable[[#This Row],[ProjectName]]),(ProjectInfoTable[ProjectName]=OutputTable[[#This Row],[ProjectName]])*ProjectInfoTable[ConfidenceInterval]))</f>
        <v>0.95</v>
      </c>
      <c r="N1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342" s="5" cm="1">
        <f t="array" ref="O1342">MIN(IF((OutputTable[GroupByKey]=OutputTable[[#This Row],[GroupByKey]]),(OutputTable[GroupByKey]=OutputTable[[#This Row],[GroupByKey]])*OutputTable[RecordedValue]))</f>
        <v>0.65446751492631405</v>
      </c>
      <c r="P1342" s="5" cm="1">
        <f t="array" ref="P1342">MAX(IF((OutputTable[GroupByKey]=OutputTable[[#This Row],[GroupByKey]]),(OutputTable[GroupByKey]=OutputTable[[#This Row],[GroupByKey]])*OutputTable[RecordedValue]))</f>
        <v>0.87655661977495902</v>
      </c>
    </row>
    <row r="1343" spans="1:16" x14ac:dyDescent="0.25">
      <c r="A1343" t="s">
        <v>68</v>
      </c>
      <c r="B1343" t="s">
        <v>70</v>
      </c>
      <c r="C1343">
        <v>22</v>
      </c>
      <c r="D1343" t="s">
        <v>187</v>
      </c>
      <c r="E1343" t="s">
        <v>142</v>
      </c>
      <c r="F1343" t="s">
        <v>107</v>
      </c>
      <c r="G1343">
        <v>0</v>
      </c>
      <c r="H1343">
        <v>0</v>
      </c>
      <c r="I134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43" s="5" cm="1">
        <f t="array" ref="J1343">MAX(IF((ProjectInfoTable[ProjectName]=OutputTable[[#This Row],[ProjectName]]),(ProjectInfoTable[ProjectName]=OutputTable[[#This Row],[ProjectName]])*ProjectInfoTable[NumberOfReplications]))</f>
        <v>50</v>
      </c>
      <c r="K1343" s="5" cm="1">
        <f t="array" ref="K1343">IFERROR(AVERAGE(IF((OutputTable[GroupByKey]=OutputTable[[#This Row],[GroupByKey]]),(OutputTable[GroupByKey]=OutputTable[[#This Row],[GroupByKey]])*OutputTable[RecordedValue])),0)</f>
        <v>0</v>
      </c>
      <c r="L1343" s="5" cm="1">
        <f t="array" ref="L1343">IFERROR(_xlfn.STDEV.S(IF((OutputTable[GroupByKey]=OutputTable[[#This Row],[GroupByKey]]),(OutputTable[GroupByKey]=OutputTable[[#This Row],[GroupByKey]])*OutputTable[RecordedValue])),0)</f>
        <v>0</v>
      </c>
      <c r="M1343" s="5" cm="1">
        <f t="array" ref="M1343">MAX(IF((ProjectInfoTable[ProjectName]=OutputTable[[#This Row],[ProjectName]]),(ProjectInfoTable[ProjectName]=OutputTable[[#This Row],[ProjectName]])*ProjectInfoTable[ConfidenceInterval]))</f>
        <v>0.95</v>
      </c>
      <c r="N1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3" s="5" cm="1">
        <f t="array" ref="O1343">MIN(IF((OutputTable[GroupByKey]=OutputTable[[#This Row],[GroupByKey]]),(OutputTable[GroupByKey]=OutputTable[[#This Row],[GroupByKey]])*OutputTable[RecordedValue]))</f>
        <v>0</v>
      </c>
      <c r="P1343" s="5" cm="1">
        <f t="array" ref="P1343">MAX(IF((OutputTable[GroupByKey]=OutputTable[[#This Row],[GroupByKey]]),(OutputTable[GroupByKey]=OutputTable[[#This Row],[GroupByKey]])*OutputTable[RecordedValue]))</f>
        <v>0</v>
      </c>
    </row>
    <row r="1344" spans="1:16" x14ac:dyDescent="0.25">
      <c r="A1344" t="s">
        <v>68</v>
      </c>
      <c r="B1344" t="s">
        <v>70</v>
      </c>
      <c r="C1344">
        <v>23</v>
      </c>
      <c r="D1344" t="s">
        <v>112</v>
      </c>
      <c r="E1344" t="s">
        <v>113</v>
      </c>
      <c r="F1344" t="s">
        <v>73</v>
      </c>
      <c r="G1344">
        <v>1.0662279826713701</v>
      </c>
      <c r="H1344">
        <v>0</v>
      </c>
      <c r="I134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44" s="5" cm="1">
        <f t="array" ref="J1344">MAX(IF((ProjectInfoTable[ProjectName]=OutputTable[[#This Row],[ProjectName]]),(ProjectInfoTable[ProjectName]=OutputTable[[#This Row],[ProjectName]])*ProjectInfoTable[NumberOfReplications]))</f>
        <v>50</v>
      </c>
      <c r="K1344" s="5" cm="1">
        <f t="array" ref="K1344">IFERROR(AVERAGE(IF((OutputTable[GroupByKey]=OutputTable[[#This Row],[GroupByKey]]),(OutputTable[GroupByKey]=OutputTable[[#This Row],[GroupByKey]])*OutputTable[RecordedValue])),0)</f>
        <v>0.86163700693939471</v>
      </c>
      <c r="L1344" s="5" cm="1">
        <f t="array" ref="L1344">IFERROR(_xlfn.STDEV.S(IF((OutputTable[GroupByKey]=OutputTable[[#This Row],[GroupByKey]]),(OutputTable[GroupByKey]=OutputTable[[#This Row],[GroupByKey]])*OutputTable[RecordedValue])),0)</f>
        <v>0.40403851079129915</v>
      </c>
      <c r="M1344" s="5" cm="1">
        <f t="array" ref="M1344">MAX(IF((ProjectInfoTable[ProjectName]=OutputTable[[#This Row],[ProjectName]]),(ProjectInfoTable[ProjectName]=OutputTable[[#This Row],[ProjectName]])*ProjectInfoTable[ConfidenceInterval]))</f>
        <v>0.95</v>
      </c>
      <c r="N1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344" s="5" cm="1">
        <f t="array" ref="O1344">MIN(IF((OutputTable[GroupByKey]=OutputTable[[#This Row],[GroupByKey]]),(OutputTable[GroupByKey]=OutputTable[[#This Row],[GroupByKey]])*OutputTable[RecordedValue]))</f>
        <v>0.14398486806875099</v>
      </c>
      <c r="P1344" s="5" cm="1">
        <f t="array" ref="P1344">MAX(IF((OutputTable[GroupByKey]=OutputTable[[#This Row],[GroupByKey]]),(OutputTable[GroupByKey]=OutputTable[[#This Row],[GroupByKey]])*OutputTable[RecordedValue]))</f>
        <v>2.0851264921370101</v>
      </c>
    </row>
    <row r="1345" spans="1:16" x14ac:dyDescent="0.25">
      <c r="A1345" t="s">
        <v>68</v>
      </c>
      <c r="B1345" t="s">
        <v>70</v>
      </c>
      <c r="C1345">
        <v>23</v>
      </c>
      <c r="D1345" t="s">
        <v>114</v>
      </c>
      <c r="E1345" t="s">
        <v>115</v>
      </c>
      <c r="F1345" t="s">
        <v>73</v>
      </c>
      <c r="G1345">
        <v>63.973678960281902</v>
      </c>
      <c r="H1345">
        <v>0</v>
      </c>
      <c r="I134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45" s="5" cm="1">
        <f t="array" ref="J1345">MAX(IF((ProjectInfoTable[ProjectName]=OutputTable[[#This Row],[ProjectName]]),(ProjectInfoTable[ProjectName]=OutputTable[[#This Row],[ProjectName]])*ProjectInfoTable[NumberOfReplications]))</f>
        <v>50</v>
      </c>
      <c r="K1345" s="5" cm="1">
        <f t="array" ref="K1345">IFERROR(AVERAGE(IF((OutputTable[GroupByKey]=OutputTable[[#This Row],[GroupByKey]]),(OutputTable[GroupByKey]=OutputTable[[#This Row],[GroupByKey]])*OutputTable[RecordedValue])),0)</f>
        <v>51.698220416363682</v>
      </c>
      <c r="L1345" s="5" cm="1">
        <f t="array" ref="L1345">IFERROR(_xlfn.STDEV.S(IF((OutputTable[GroupByKey]=OutputTable[[#This Row],[GroupByKey]]),(OutputTable[GroupByKey]=OutputTable[[#This Row],[GroupByKey]])*OutputTable[RecordedValue])),0)</f>
        <v>24.242310647477964</v>
      </c>
      <c r="M1345" s="5" cm="1">
        <f t="array" ref="M1345">MAX(IF((ProjectInfoTable[ProjectName]=OutputTable[[#This Row],[ProjectName]]),(ProjectInfoTable[ProjectName]=OutputTable[[#This Row],[ProjectName]])*ProjectInfoTable[ConfidenceInterval]))</f>
        <v>0.95</v>
      </c>
      <c r="N1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345" s="5" cm="1">
        <f t="array" ref="O1345">MIN(IF((OutputTable[GroupByKey]=OutputTable[[#This Row],[GroupByKey]]),(OutputTable[GroupByKey]=OutputTable[[#This Row],[GroupByKey]])*OutputTable[RecordedValue]))</f>
        <v>8.63909208412508</v>
      </c>
      <c r="P1345" s="5" cm="1">
        <f t="array" ref="P1345">MAX(IF((OutputTable[GroupByKey]=OutputTable[[#This Row],[GroupByKey]]),(OutputTable[GroupByKey]=OutputTable[[#This Row],[GroupByKey]])*OutputTable[RecordedValue]))</f>
        <v>125.107589528221</v>
      </c>
    </row>
    <row r="1346" spans="1:16" x14ac:dyDescent="0.25">
      <c r="A1346" t="s">
        <v>68</v>
      </c>
      <c r="B1346" t="s">
        <v>70</v>
      </c>
      <c r="C1346">
        <v>23</v>
      </c>
      <c r="D1346" t="s">
        <v>116</v>
      </c>
      <c r="E1346" t="s">
        <v>117</v>
      </c>
      <c r="F1346" t="s">
        <v>73</v>
      </c>
      <c r="G1346">
        <v>0</v>
      </c>
      <c r="H1346">
        <v>0</v>
      </c>
      <c r="I134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46" s="5" cm="1">
        <f t="array" ref="J1346">MAX(IF((ProjectInfoTable[ProjectName]=OutputTable[[#This Row],[ProjectName]]),(ProjectInfoTable[ProjectName]=OutputTable[[#This Row],[ProjectName]])*ProjectInfoTable[NumberOfReplications]))</f>
        <v>50</v>
      </c>
      <c r="K1346" s="5" cm="1">
        <f t="array" ref="K1346">IFERROR(AVERAGE(IF((OutputTable[GroupByKey]=OutputTable[[#This Row],[GroupByKey]]),(OutputTable[GroupByKey]=OutputTable[[#This Row],[GroupByKey]])*OutputTable[RecordedValue])),0)</f>
        <v>0</v>
      </c>
      <c r="L1346" s="5" cm="1">
        <f t="array" ref="L1346">IFERROR(_xlfn.STDEV.S(IF((OutputTable[GroupByKey]=OutputTable[[#This Row],[GroupByKey]]),(OutputTable[GroupByKey]=OutputTable[[#This Row],[GroupByKey]])*OutputTable[RecordedValue])),0)</f>
        <v>0</v>
      </c>
      <c r="M1346" s="5" cm="1">
        <f t="array" ref="M1346">MAX(IF((ProjectInfoTable[ProjectName]=OutputTable[[#This Row],[ProjectName]]),(ProjectInfoTable[ProjectName]=OutputTable[[#This Row],[ProjectName]])*ProjectInfoTable[ConfidenceInterval]))</f>
        <v>0.95</v>
      </c>
      <c r="N1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6" s="5" cm="1">
        <f t="array" ref="O1346">MIN(IF((OutputTable[GroupByKey]=OutputTable[[#This Row],[GroupByKey]]),(OutputTable[GroupByKey]=OutputTable[[#This Row],[GroupByKey]])*OutputTable[RecordedValue]))</f>
        <v>0</v>
      </c>
      <c r="P1346" s="5" cm="1">
        <f t="array" ref="P1346">MAX(IF((OutputTable[GroupByKey]=OutputTable[[#This Row],[GroupByKey]]),(OutputTable[GroupByKey]=OutputTable[[#This Row],[GroupByKey]])*OutputTable[RecordedValue]))</f>
        <v>0</v>
      </c>
    </row>
    <row r="1347" spans="1:16" x14ac:dyDescent="0.25">
      <c r="A1347" t="s">
        <v>68</v>
      </c>
      <c r="B1347" t="s">
        <v>70</v>
      </c>
      <c r="C1347">
        <v>23</v>
      </c>
      <c r="D1347" t="s">
        <v>118</v>
      </c>
      <c r="E1347" t="s">
        <v>119</v>
      </c>
      <c r="F1347" t="s">
        <v>73</v>
      </c>
      <c r="G1347">
        <v>27.898250683342798</v>
      </c>
      <c r="H1347">
        <v>0</v>
      </c>
      <c r="I134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47" s="5" cm="1">
        <f t="array" ref="J1347">MAX(IF((ProjectInfoTable[ProjectName]=OutputTable[[#This Row],[ProjectName]]),(ProjectInfoTable[ProjectName]=OutputTable[[#This Row],[ProjectName]])*ProjectInfoTable[NumberOfReplications]))</f>
        <v>50</v>
      </c>
      <c r="K1347" s="5" cm="1">
        <f t="array" ref="K1347">IFERROR(AVERAGE(IF((OutputTable[GroupByKey]=OutputTable[[#This Row],[GroupByKey]]),(OutputTable[GroupByKey]=OutputTable[[#This Row],[GroupByKey]])*OutputTable[RecordedValue])),0)</f>
        <v>13.164009358024151</v>
      </c>
      <c r="L1347" s="5" cm="1">
        <f t="array" ref="L1347">IFERROR(_xlfn.STDEV.S(IF((OutputTable[GroupByKey]=OutputTable[[#This Row],[GroupByKey]]),(OutputTable[GroupByKey]=OutputTable[[#This Row],[GroupByKey]])*OutputTable[RecordedValue])),0)</f>
        <v>23.71645868098383</v>
      </c>
      <c r="M1347" s="5" cm="1">
        <f t="array" ref="M1347">MAX(IF((ProjectInfoTable[ProjectName]=OutputTable[[#This Row],[ProjectName]]),(ProjectInfoTable[ProjectName]=OutputTable[[#This Row],[ProjectName]])*ProjectInfoTable[ConfidenceInterval]))</f>
        <v>0.95</v>
      </c>
      <c r="N1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347" s="5" cm="1">
        <f t="array" ref="O1347">MIN(IF((OutputTable[GroupByKey]=OutputTable[[#This Row],[GroupByKey]]),(OutputTable[GroupByKey]=OutputTable[[#This Row],[GroupByKey]])*OutputTable[RecordedValue]))</f>
        <v>0</v>
      </c>
      <c r="P1347" s="5" cm="1">
        <f t="array" ref="P1347">MAX(IF((OutputTable[GroupByKey]=OutputTable[[#This Row],[GroupByKey]]),(OutputTable[GroupByKey]=OutputTable[[#This Row],[GroupByKey]])*OutputTable[RecordedValue]))</f>
        <v>143.511038213799</v>
      </c>
    </row>
    <row r="1348" spans="1:16" x14ac:dyDescent="0.25">
      <c r="A1348" t="s">
        <v>68</v>
      </c>
      <c r="B1348" t="s">
        <v>70</v>
      </c>
      <c r="C1348">
        <v>23</v>
      </c>
      <c r="D1348" t="s">
        <v>120</v>
      </c>
      <c r="E1348" t="s">
        <v>121</v>
      </c>
      <c r="F1348" t="s">
        <v>73</v>
      </c>
      <c r="G1348">
        <v>10</v>
      </c>
      <c r="H1348">
        <v>0</v>
      </c>
      <c r="I134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48" s="5" cm="1">
        <f t="array" ref="J1348">MAX(IF((ProjectInfoTable[ProjectName]=OutputTable[[#This Row],[ProjectName]]),(ProjectInfoTable[ProjectName]=OutputTable[[#This Row],[ProjectName]])*ProjectInfoTable[NumberOfReplications]))</f>
        <v>50</v>
      </c>
      <c r="K1348" s="5" cm="1">
        <f t="array" ref="K1348">IFERROR(AVERAGE(IF((OutputTable[GroupByKey]=OutputTable[[#This Row],[GroupByKey]]),(OutputTable[GroupByKey]=OutputTable[[#This Row],[GroupByKey]])*OutputTable[RecordedValue])),0)</f>
        <v>9.74</v>
      </c>
      <c r="L1348" s="5" cm="1">
        <f t="array" ref="L1348">IFERROR(_xlfn.STDEV.S(IF((OutputTable[GroupByKey]=OutputTable[[#This Row],[GroupByKey]]),(OutputTable[GroupByKey]=OutputTable[[#This Row],[GroupByKey]])*OutputTable[RecordedValue])),0)</f>
        <v>3.3430402880233041</v>
      </c>
      <c r="M1348" s="5" cm="1">
        <f t="array" ref="M1348">MAX(IF((ProjectInfoTable[ProjectName]=OutputTable[[#This Row],[ProjectName]]),(ProjectInfoTable[ProjectName]=OutputTable[[#This Row],[ProjectName]])*ProjectInfoTable[ConfidenceInterval]))</f>
        <v>0.95</v>
      </c>
      <c r="N1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348" s="5" cm="1">
        <f t="array" ref="O1348">MIN(IF((OutputTable[GroupByKey]=OutputTable[[#This Row],[GroupByKey]]),(OutputTable[GroupByKey]=OutputTable[[#This Row],[GroupByKey]])*OutputTable[RecordedValue]))</f>
        <v>4</v>
      </c>
      <c r="P1348" s="5" cm="1">
        <f t="array" ref="P1348">MAX(IF((OutputTable[GroupByKey]=OutputTable[[#This Row],[GroupByKey]]),(OutputTable[GroupByKey]=OutputTable[[#This Row],[GroupByKey]])*OutputTable[RecordedValue]))</f>
        <v>18</v>
      </c>
    </row>
    <row r="1349" spans="1:16" x14ac:dyDescent="0.25">
      <c r="A1349" t="s">
        <v>68</v>
      </c>
      <c r="B1349" t="s">
        <v>70</v>
      </c>
      <c r="C1349">
        <v>23</v>
      </c>
      <c r="D1349" t="s">
        <v>122</v>
      </c>
      <c r="E1349" t="s">
        <v>123</v>
      </c>
      <c r="F1349" t="s">
        <v>73</v>
      </c>
      <c r="G1349">
        <v>10</v>
      </c>
      <c r="H1349">
        <v>0</v>
      </c>
      <c r="I134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49" s="5" cm="1">
        <f t="array" ref="J1349">MAX(IF((ProjectInfoTable[ProjectName]=OutputTable[[#This Row],[ProjectName]]),(ProjectInfoTable[ProjectName]=OutputTable[[#This Row],[ProjectName]])*ProjectInfoTable[NumberOfReplications]))</f>
        <v>50</v>
      </c>
      <c r="K1349" s="5" cm="1">
        <f t="array" ref="K1349">IFERROR(AVERAGE(IF((OutputTable[GroupByKey]=OutputTable[[#This Row],[GroupByKey]]),(OutputTable[GroupByKey]=OutputTable[[#This Row],[GroupByKey]])*OutputTable[RecordedValue])),0)</f>
        <v>9.6199999999999992</v>
      </c>
      <c r="L1349" s="5" cm="1">
        <f t="array" ref="L1349">IFERROR(_xlfn.STDEV.S(IF((OutputTable[GroupByKey]=OutputTable[[#This Row],[GroupByKey]]),(OutputTable[GroupByKey]=OutputTable[[#This Row],[GroupByKey]])*OutputTable[RecordedValue])),0)</f>
        <v>3.3557139816335075</v>
      </c>
      <c r="M1349" s="5" cm="1">
        <f t="array" ref="M1349">MAX(IF((ProjectInfoTable[ProjectName]=OutputTable[[#This Row],[ProjectName]]),(ProjectInfoTable[ProjectName]=OutputTable[[#This Row],[ProjectName]])*ProjectInfoTable[ConfidenceInterval]))</f>
        <v>0.95</v>
      </c>
      <c r="N1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349" s="5" cm="1">
        <f t="array" ref="O1349">MIN(IF((OutputTable[GroupByKey]=OutputTable[[#This Row],[GroupByKey]]),(OutputTable[GroupByKey]=OutputTable[[#This Row],[GroupByKey]])*OutputTable[RecordedValue]))</f>
        <v>4</v>
      </c>
      <c r="P1349" s="5" cm="1">
        <f t="array" ref="P1349">MAX(IF((OutputTable[GroupByKey]=OutputTable[[#This Row],[GroupByKey]]),(OutputTable[GroupByKey]=OutputTable[[#This Row],[GroupByKey]])*OutputTable[RecordedValue]))</f>
        <v>18</v>
      </c>
    </row>
    <row r="1350" spans="1:16" x14ac:dyDescent="0.25">
      <c r="A1350" t="s">
        <v>68</v>
      </c>
      <c r="B1350" t="s">
        <v>70</v>
      </c>
      <c r="C1350">
        <v>23</v>
      </c>
      <c r="D1350" t="s">
        <v>124</v>
      </c>
      <c r="E1350" t="s">
        <v>125</v>
      </c>
      <c r="F1350" t="s">
        <v>73</v>
      </c>
      <c r="G1350">
        <v>1.0662279826713701</v>
      </c>
      <c r="H1350">
        <v>0</v>
      </c>
      <c r="I135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50" s="5" cm="1">
        <f t="array" ref="J1350">MAX(IF((ProjectInfoTable[ProjectName]=OutputTable[[#This Row],[ProjectName]]),(ProjectInfoTable[ProjectName]=OutputTable[[#This Row],[ProjectName]])*ProjectInfoTable[NumberOfReplications]))</f>
        <v>50</v>
      </c>
      <c r="K1350" s="5" cm="1">
        <f t="array" ref="K1350">IFERROR(AVERAGE(IF((OutputTable[GroupByKey]=OutputTable[[#This Row],[GroupByKey]]),(OutputTable[GroupByKey]=OutputTable[[#This Row],[GroupByKey]])*OutputTable[RecordedValue])),0)</f>
        <v>0.86163700693939471</v>
      </c>
      <c r="L1350" s="5" cm="1">
        <f t="array" ref="L1350">IFERROR(_xlfn.STDEV.S(IF((OutputTable[GroupByKey]=OutputTable[[#This Row],[GroupByKey]]),(OutputTable[GroupByKey]=OutputTable[[#This Row],[GroupByKey]])*OutputTable[RecordedValue])),0)</f>
        <v>0.40403851079129915</v>
      </c>
      <c r="M1350" s="5" cm="1">
        <f t="array" ref="M1350">MAX(IF((ProjectInfoTable[ProjectName]=OutputTable[[#This Row],[ProjectName]]),(ProjectInfoTable[ProjectName]=OutputTable[[#This Row],[ProjectName]])*ProjectInfoTable[ConfidenceInterval]))</f>
        <v>0.95</v>
      </c>
      <c r="N1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350" s="5" cm="1">
        <f t="array" ref="O1350">MIN(IF((OutputTable[GroupByKey]=OutputTable[[#This Row],[GroupByKey]]),(OutputTable[GroupByKey]=OutputTable[[#This Row],[GroupByKey]])*OutputTable[RecordedValue]))</f>
        <v>0.14398486806875099</v>
      </c>
      <c r="P1350" s="5" cm="1">
        <f t="array" ref="P1350">MAX(IF((OutputTable[GroupByKey]=OutputTable[[#This Row],[GroupByKey]]),(OutputTable[GroupByKey]=OutputTable[[#This Row],[GroupByKey]])*OutputTable[RecordedValue]))</f>
        <v>2.0851264921370101</v>
      </c>
    </row>
    <row r="1351" spans="1:16" x14ac:dyDescent="0.25">
      <c r="A1351" t="s">
        <v>68</v>
      </c>
      <c r="B1351" t="s">
        <v>70</v>
      </c>
      <c r="C1351">
        <v>23</v>
      </c>
      <c r="D1351" t="s">
        <v>126</v>
      </c>
      <c r="E1351" t="s">
        <v>127</v>
      </c>
      <c r="F1351" t="s">
        <v>73</v>
      </c>
      <c r="G1351">
        <v>91.871929643624696</v>
      </c>
      <c r="H1351">
        <v>0</v>
      </c>
      <c r="I135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51" s="5" cm="1">
        <f t="array" ref="J1351">MAX(IF((ProjectInfoTable[ProjectName]=OutputTable[[#This Row],[ProjectName]]),(ProjectInfoTable[ProjectName]=OutputTable[[#This Row],[ProjectName]])*ProjectInfoTable[NumberOfReplications]))</f>
        <v>50</v>
      </c>
      <c r="K1351" s="5" cm="1">
        <f t="array" ref="K1351">IFERROR(AVERAGE(IF((OutputTable[GroupByKey]=OutputTable[[#This Row],[GroupByKey]]),(OutputTable[GroupByKey]=OutputTable[[#This Row],[GroupByKey]])*OutputTable[RecordedValue])),0)</f>
        <v>64.862229774387828</v>
      </c>
      <c r="L1351" s="5" cm="1">
        <f t="array" ref="L1351">IFERROR(_xlfn.STDEV.S(IF((OutputTable[GroupByKey]=OutputTable[[#This Row],[GroupByKey]]),(OutputTable[GroupByKey]=OutputTable[[#This Row],[GroupByKey]])*OutputTable[RecordedValue])),0)</f>
        <v>42.021678663543447</v>
      </c>
      <c r="M1351" s="5" cm="1">
        <f t="array" ref="M1351">MAX(IF((ProjectInfoTable[ProjectName]=OutputTable[[#This Row],[ProjectName]]),(ProjectInfoTable[ProjectName]=OutputTable[[#This Row],[ProjectName]])*ProjectInfoTable[ConfidenceInterval]))</f>
        <v>0.95</v>
      </c>
      <c r="N1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351" s="5" cm="1">
        <f t="array" ref="O1351">MIN(IF((OutputTable[GroupByKey]=OutputTable[[#This Row],[GroupByKey]]),(OutputTable[GroupByKey]=OutputTable[[#This Row],[GroupByKey]])*OutputTable[RecordedValue]))</f>
        <v>12.5350884709043</v>
      </c>
      <c r="P1351" s="5" cm="1">
        <f t="array" ref="P1351">MAX(IF((OutputTable[GroupByKey]=OutputTable[[#This Row],[GroupByKey]]),(OutputTable[GroupByKey]=OutputTable[[#This Row],[GroupByKey]])*OutputTable[RecordedValue]))</f>
        <v>268.61862774202001</v>
      </c>
    </row>
    <row r="1352" spans="1:16" x14ac:dyDescent="0.25">
      <c r="A1352" t="s">
        <v>68</v>
      </c>
      <c r="B1352" t="s">
        <v>70</v>
      </c>
      <c r="C1352">
        <v>23</v>
      </c>
      <c r="D1352" t="s">
        <v>128</v>
      </c>
      <c r="E1352" t="s">
        <v>86</v>
      </c>
      <c r="F1352" t="s">
        <v>129</v>
      </c>
      <c r="G1352">
        <v>0</v>
      </c>
      <c r="H1352">
        <v>0</v>
      </c>
      <c r="I135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52" s="5" cm="1">
        <f t="array" ref="J1352">MAX(IF((ProjectInfoTable[ProjectName]=OutputTable[[#This Row],[ProjectName]]),(ProjectInfoTable[ProjectName]=OutputTable[[#This Row],[ProjectName]])*ProjectInfoTable[NumberOfReplications]))</f>
        <v>50</v>
      </c>
      <c r="K1352" s="5" cm="1">
        <f t="array" ref="K1352">IFERROR(AVERAGE(IF((OutputTable[GroupByKey]=OutputTable[[#This Row],[GroupByKey]]),(OutputTable[GroupByKey]=OutputTable[[#This Row],[GroupByKey]])*OutputTable[RecordedValue])),0)</f>
        <v>0</v>
      </c>
      <c r="L1352" s="5" cm="1">
        <f t="array" ref="L1352">IFERROR(_xlfn.STDEV.S(IF((OutputTable[GroupByKey]=OutputTable[[#This Row],[GroupByKey]]),(OutputTable[GroupByKey]=OutputTable[[#This Row],[GroupByKey]])*OutputTable[RecordedValue])),0)</f>
        <v>0</v>
      </c>
      <c r="M1352" s="5" cm="1">
        <f t="array" ref="M1352">MAX(IF((ProjectInfoTable[ProjectName]=OutputTable[[#This Row],[ProjectName]]),(ProjectInfoTable[ProjectName]=OutputTable[[#This Row],[ProjectName]])*ProjectInfoTable[ConfidenceInterval]))</f>
        <v>0.95</v>
      </c>
      <c r="N1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2" s="5" cm="1">
        <f t="array" ref="O1352">MIN(IF((OutputTable[GroupByKey]=OutputTable[[#This Row],[GroupByKey]]),(OutputTable[GroupByKey]=OutputTable[[#This Row],[GroupByKey]])*OutputTable[RecordedValue]))</f>
        <v>0</v>
      </c>
      <c r="P1352" s="5" cm="1">
        <f t="array" ref="P1352">MAX(IF((OutputTable[GroupByKey]=OutputTable[[#This Row],[GroupByKey]]),(OutputTable[GroupByKey]=OutputTable[[#This Row],[GroupByKey]])*OutputTable[RecordedValue]))</f>
        <v>0</v>
      </c>
    </row>
    <row r="1353" spans="1:16" x14ac:dyDescent="0.25">
      <c r="A1353" t="s">
        <v>68</v>
      </c>
      <c r="B1353" t="s">
        <v>70</v>
      </c>
      <c r="C1353">
        <v>23</v>
      </c>
      <c r="D1353" t="s">
        <v>130</v>
      </c>
      <c r="E1353" t="s">
        <v>89</v>
      </c>
      <c r="F1353" t="s">
        <v>129</v>
      </c>
      <c r="G1353">
        <v>0</v>
      </c>
      <c r="H1353">
        <v>0</v>
      </c>
      <c r="I135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53" s="5" cm="1">
        <f t="array" ref="J1353">MAX(IF((ProjectInfoTable[ProjectName]=OutputTable[[#This Row],[ProjectName]]),(ProjectInfoTable[ProjectName]=OutputTable[[#This Row],[ProjectName]])*ProjectInfoTable[NumberOfReplications]))</f>
        <v>50</v>
      </c>
      <c r="K1353" s="5" cm="1">
        <f t="array" ref="K1353">IFERROR(AVERAGE(IF((OutputTable[GroupByKey]=OutputTable[[#This Row],[GroupByKey]]),(OutputTable[GroupByKey]=OutputTable[[#This Row],[GroupByKey]])*OutputTable[RecordedValue])),0)</f>
        <v>0</v>
      </c>
      <c r="L1353" s="5" cm="1">
        <f t="array" ref="L1353">IFERROR(_xlfn.STDEV.S(IF((OutputTable[GroupByKey]=OutputTable[[#This Row],[GroupByKey]]),(OutputTable[GroupByKey]=OutputTable[[#This Row],[GroupByKey]])*OutputTable[RecordedValue])),0)</f>
        <v>0</v>
      </c>
      <c r="M1353" s="5" cm="1">
        <f t="array" ref="M1353">MAX(IF((ProjectInfoTable[ProjectName]=OutputTable[[#This Row],[ProjectName]]),(ProjectInfoTable[ProjectName]=OutputTable[[#This Row],[ProjectName]])*ProjectInfoTable[ConfidenceInterval]))</f>
        <v>0.95</v>
      </c>
      <c r="N1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3" s="5" cm="1">
        <f t="array" ref="O1353">MIN(IF((OutputTable[GroupByKey]=OutputTable[[#This Row],[GroupByKey]]),(OutputTable[GroupByKey]=OutputTable[[#This Row],[GroupByKey]])*OutputTable[RecordedValue]))</f>
        <v>0</v>
      </c>
      <c r="P1353" s="5" cm="1">
        <f t="array" ref="P1353">MAX(IF((OutputTable[GroupByKey]=OutputTable[[#This Row],[GroupByKey]]),(OutputTable[GroupByKey]=OutputTable[[#This Row],[GroupByKey]])*OutputTable[RecordedValue]))</f>
        <v>0</v>
      </c>
    </row>
    <row r="1354" spans="1:16" x14ac:dyDescent="0.25">
      <c r="A1354" t="s">
        <v>68</v>
      </c>
      <c r="B1354" t="s">
        <v>70</v>
      </c>
      <c r="C1354">
        <v>23</v>
      </c>
      <c r="D1354" t="s">
        <v>131</v>
      </c>
      <c r="E1354" t="s">
        <v>91</v>
      </c>
      <c r="F1354" t="s">
        <v>129</v>
      </c>
      <c r="G1354">
        <v>49.9967994086524</v>
      </c>
      <c r="H1354">
        <v>0</v>
      </c>
      <c r="I135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54" s="5" cm="1">
        <f t="array" ref="J1354">MAX(IF((ProjectInfoTable[ProjectName]=OutputTable[[#This Row],[ProjectName]]),(ProjectInfoTable[ProjectName]=OutputTable[[#This Row],[ProjectName]])*ProjectInfoTable[NumberOfReplications]))</f>
        <v>50</v>
      </c>
      <c r="K1354" s="5" cm="1">
        <f t="array" ref="K1354">IFERROR(AVERAGE(IF((OutputTable[GroupByKey]=OutputTable[[#This Row],[GroupByKey]]),(OutputTable[GroupByKey]=OutputTable[[#This Row],[GroupByKey]])*OutputTable[RecordedValue])),0)</f>
        <v>47.555766264651346</v>
      </c>
      <c r="L1354" s="5" cm="1">
        <f t="array" ref="L1354">IFERROR(_xlfn.STDEV.S(IF((OutputTable[GroupByKey]=OutputTable[[#This Row],[GroupByKey]]),(OutputTable[GroupByKey]=OutputTable[[#This Row],[GroupByKey]])*OutputTable[RecordedValue])),0)</f>
        <v>2.7283894207102275</v>
      </c>
      <c r="M1354" s="5" cm="1">
        <f t="array" ref="M1354">MAX(IF((ProjectInfoTable[ProjectName]=OutputTable[[#This Row],[ProjectName]]),(ProjectInfoTable[ProjectName]=OutputTable[[#This Row],[ProjectName]])*ProjectInfoTable[ConfidenceInterval]))</f>
        <v>0.95</v>
      </c>
      <c r="N1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354" s="5" cm="1">
        <f t="array" ref="O1354">MIN(IF((OutputTable[GroupByKey]=OutputTable[[#This Row],[GroupByKey]]),(OutputTable[GroupByKey]=OutputTable[[#This Row],[GroupByKey]])*OutputTable[RecordedValue]))</f>
        <v>42.116143251013803</v>
      </c>
      <c r="P1354" s="5" cm="1">
        <f t="array" ref="P1354">MAX(IF((OutputTable[GroupByKey]=OutputTable[[#This Row],[GroupByKey]]),(OutputTable[GroupByKey]=OutputTable[[#This Row],[GroupByKey]])*OutputTable[RecordedValue]))</f>
        <v>55.7665547747551</v>
      </c>
    </row>
    <row r="1355" spans="1:16" x14ac:dyDescent="0.25">
      <c r="A1355" t="s">
        <v>68</v>
      </c>
      <c r="B1355" t="s">
        <v>70</v>
      </c>
      <c r="C1355">
        <v>23</v>
      </c>
      <c r="D1355" t="s">
        <v>132</v>
      </c>
      <c r="E1355" t="s">
        <v>133</v>
      </c>
      <c r="F1355" t="s">
        <v>129</v>
      </c>
      <c r="G1355">
        <v>0</v>
      </c>
      <c r="H1355">
        <v>0</v>
      </c>
      <c r="I135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55" s="5" cm="1">
        <f t="array" ref="J1355">MAX(IF((ProjectInfoTable[ProjectName]=OutputTable[[#This Row],[ProjectName]]),(ProjectInfoTable[ProjectName]=OutputTable[[#This Row],[ProjectName]])*ProjectInfoTable[NumberOfReplications]))</f>
        <v>50</v>
      </c>
      <c r="K1355" s="5" cm="1">
        <f t="array" ref="K1355">IFERROR(AVERAGE(IF((OutputTable[GroupByKey]=OutputTable[[#This Row],[GroupByKey]]),(OutputTable[GroupByKey]=OutputTable[[#This Row],[GroupByKey]])*OutputTable[RecordedValue])),0)</f>
        <v>0</v>
      </c>
      <c r="L1355" s="5" cm="1">
        <f t="array" ref="L1355">IFERROR(_xlfn.STDEV.S(IF((OutputTable[GroupByKey]=OutputTable[[#This Row],[GroupByKey]]),(OutputTable[GroupByKey]=OutputTable[[#This Row],[GroupByKey]])*OutputTable[RecordedValue])),0)</f>
        <v>0</v>
      </c>
      <c r="M1355" s="5" cm="1">
        <f t="array" ref="M1355">MAX(IF((ProjectInfoTable[ProjectName]=OutputTable[[#This Row],[ProjectName]]),(ProjectInfoTable[ProjectName]=OutputTable[[#This Row],[ProjectName]])*ProjectInfoTable[ConfidenceInterval]))</f>
        <v>0.95</v>
      </c>
      <c r="N1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5" s="5" cm="1">
        <f t="array" ref="O1355">MIN(IF((OutputTable[GroupByKey]=OutputTable[[#This Row],[GroupByKey]]),(OutputTable[GroupByKey]=OutputTable[[#This Row],[GroupByKey]])*OutputTable[RecordedValue]))</f>
        <v>0</v>
      </c>
      <c r="P1355" s="5" cm="1">
        <f t="array" ref="P1355">MAX(IF((OutputTable[GroupByKey]=OutputTable[[#This Row],[GroupByKey]]),(OutputTable[GroupByKey]=OutputTable[[#This Row],[GroupByKey]])*OutputTable[RecordedValue]))</f>
        <v>0</v>
      </c>
    </row>
    <row r="1356" spans="1:16" x14ac:dyDescent="0.25">
      <c r="A1356" t="s">
        <v>68</v>
      </c>
      <c r="B1356" t="s">
        <v>70</v>
      </c>
      <c r="C1356">
        <v>23</v>
      </c>
      <c r="D1356" t="s">
        <v>134</v>
      </c>
      <c r="E1356" t="s">
        <v>95</v>
      </c>
      <c r="F1356" t="s">
        <v>129</v>
      </c>
      <c r="G1356">
        <v>49.9967994086524</v>
      </c>
      <c r="H1356">
        <v>0</v>
      </c>
      <c r="I135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56" s="5" cm="1">
        <f t="array" ref="J1356">MAX(IF((ProjectInfoTable[ProjectName]=OutputTable[[#This Row],[ProjectName]]),(ProjectInfoTable[ProjectName]=OutputTable[[#This Row],[ProjectName]])*ProjectInfoTable[NumberOfReplications]))</f>
        <v>50</v>
      </c>
      <c r="K1356" s="5" cm="1">
        <f t="array" ref="K1356">IFERROR(AVERAGE(IF((OutputTable[GroupByKey]=OutputTable[[#This Row],[GroupByKey]]),(OutputTable[GroupByKey]=OutputTable[[#This Row],[GroupByKey]])*OutputTable[RecordedValue])),0)</f>
        <v>47.555766264651346</v>
      </c>
      <c r="L1356" s="5" cm="1">
        <f t="array" ref="L1356">IFERROR(_xlfn.STDEV.S(IF((OutputTable[GroupByKey]=OutputTable[[#This Row],[GroupByKey]]),(OutputTable[GroupByKey]=OutputTable[[#This Row],[GroupByKey]])*OutputTable[RecordedValue])),0)</f>
        <v>2.7283894207102275</v>
      </c>
      <c r="M1356" s="5" cm="1">
        <f t="array" ref="M1356">MAX(IF((ProjectInfoTable[ProjectName]=OutputTable[[#This Row],[ProjectName]]),(ProjectInfoTable[ProjectName]=OutputTable[[#This Row],[ProjectName]])*ProjectInfoTable[ConfidenceInterval]))</f>
        <v>0.95</v>
      </c>
      <c r="N1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356" s="5" cm="1">
        <f t="array" ref="O1356">MIN(IF((OutputTable[GroupByKey]=OutputTable[[#This Row],[GroupByKey]]),(OutputTable[GroupByKey]=OutputTable[[#This Row],[GroupByKey]])*OutputTable[RecordedValue]))</f>
        <v>42.116143251013803</v>
      </c>
      <c r="P1356" s="5" cm="1">
        <f t="array" ref="P1356">MAX(IF((OutputTable[GroupByKey]=OutputTable[[#This Row],[GroupByKey]]),(OutputTable[GroupByKey]=OutputTable[[#This Row],[GroupByKey]])*OutputTable[RecordedValue]))</f>
        <v>55.7665547747551</v>
      </c>
    </row>
    <row r="1357" spans="1:16" x14ac:dyDescent="0.25">
      <c r="A1357" t="s">
        <v>68</v>
      </c>
      <c r="B1357" t="s">
        <v>70</v>
      </c>
      <c r="C1357">
        <v>23</v>
      </c>
      <c r="D1357" t="s">
        <v>135</v>
      </c>
      <c r="E1357" t="s">
        <v>97</v>
      </c>
      <c r="F1357" t="s">
        <v>129</v>
      </c>
      <c r="G1357">
        <v>0</v>
      </c>
      <c r="H1357">
        <v>0</v>
      </c>
      <c r="I135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57" s="5" cm="1">
        <f t="array" ref="J1357">MAX(IF((ProjectInfoTable[ProjectName]=OutputTable[[#This Row],[ProjectName]]),(ProjectInfoTable[ProjectName]=OutputTable[[#This Row],[ProjectName]])*ProjectInfoTable[NumberOfReplications]))</f>
        <v>50</v>
      </c>
      <c r="K1357" s="5" cm="1">
        <f t="array" ref="K1357">IFERROR(AVERAGE(IF((OutputTable[GroupByKey]=OutputTable[[#This Row],[GroupByKey]]),(OutputTable[GroupByKey]=OutputTable[[#This Row],[GroupByKey]])*OutputTable[RecordedValue])),0)</f>
        <v>0</v>
      </c>
      <c r="L1357" s="5" cm="1">
        <f t="array" ref="L1357">IFERROR(_xlfn.STDEV.S(IF((OutputTable[GroupByKey]=OutputTable[[#This Row],[GroupByKey]]),(OutputTable[GroupByKey]=OutputTable[[#This Row],[GroupByKey]])*OutputTable[RecordedValue])),0)</f>
        <v>0</v>
      </c>
      <c r="M1357" s="5" cm="1">
        <f t="array" ref="M1357">MAX(IF((ProjectInfoTable[ProjectName]=OutputTable[[#This Row],[ProjectName]]),(ProjectInfoTable[ProjectName]=OutputTable[[#This Row],[ProjectName]])*ProjectInfoTable[ConfidenceInterval]))</f>
        <v>0.95</v>
      </c>
      <c r="N1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7" s="5" cm="1">
        <f t="array" ref="O1357">MIN(IF((OutputTable[GroupByKey]=OutputTable[[#This Row],[GroupByKey]]),(OutputTable[GroupByKey]=OutputTable[[#This Row],[GroupByKey]])*OutputTable[RecordedValue]))</f>
        <v>0</v>
      </c>
      <c r="P1357" s="5" cm="1">
        <f t="array" ref="P1357">MAX(IF((OutputTable[GroupByKey]=OutputTable[[#This Row],[GroupByKey]]),(OutputTable[GroupByKey]=OutputTable[[#This Row],[GroupByKey]])*OutputTable[RecordedValue]))</f>
        <v>0</v>
      </c>
    </row>
    <row r="1358" spans="1:16" x14ac:dyDescent="0.25">
      <c r="A1358" t="s">
        <v>68</v>
      </c>
      <c r="B1358" t="s">
        <v>70</v>
      </c>
      <c r="C1358">
        <v>23</v>
      </c>
      <c r="D1358" t="s">
        <v>136</v>
      </c>
      <c r="E1358" t="s">
        <v>137</v>
      </c>
      <c r="F1358" t="s">
        <v>129</v>
      </c>
      <c r="G1358">
        <v>49.9967994086524</v>
      </c>
      <c r="H1358">
        <v>0</v>
      </c>
      <c r="I135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58" s="5" cm="1">
        <f t="array" ref="J1358">MAX(IF((ProjectInfoTable[ProjectName]=OutputTable[[#This Row],[ProjectName]]),(ProjectInfoTable[ProjectName]=OutputTable[[#This Row],[ProjectName]])*ProjectInfoTable[NumberOfReplications]))</f>
        <v>50</v>
      </c>
      <c r="K1358" s="5" cm="1">
        <f t="array" ref="K1358">IFERROR(AVERAGE(IF((OutputTable[GroupByKey]=OutputTable[[#This Row],[GroupByKey]]),(OutputTable[GroupByKey]=OutputTable[[#This Row],[GroupByKey]])*OutputTable[RecordedValue])),0)</f>
        <v>47.555766264651339</v>
      </c>
      <c r="L1358" s="5" cm="1">
        <f t="array" ref="L1358">IFERROR(_xlfn.STDEV.S(IF((OutputTable[GroupByKey]=OutputTable[[#This Row],[GroupByKey]]),(OutputTable[GroupByKey]=OutputTable[[#This Row],[GroupByKey]])*OutputTable[RecordedValue])),0)</f>
        <v>2.7283894207102439</v>
      </c>
      <c r="M1358" s="5" cm="1">
        <f t="array" ref="M1358">MAX(IF((ProjectInfoTable[ProjectName]=OutputTable[[#This Row],[ProjectName]]),(ProjectInfoTable[ProjectName]=OutputTable[[#This Row],[ProjectName]])*ProjectInfoTable[ConfidenceInterval]))</f>
        <v>0.95</v>
      </c>
      <c r="N1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358" s="5" cm="1">
        <f t="array" ref="O1358">MIN(IF((OutputTable[GroupByKey]=OutputTable[[#This Row],[GroupByKey]]),(OutputTable[GroupByKey]=OutputTable[[#This Row],[GroupByKey]])*OutputTable[RecordedValue]))</f>
        <v>42.116143251013703</v>
      </c>
      <c r="P1358" s="5" cm="1">
        <f t="array" ref="P1358">MAX(IF((OutputTable[GroupByKey]=OutputTable[[#This Row],[GroupByKey]]),(OutputTable[GroupByKey]=OutputTable[[#This Row],[GroupByKey]])*OutputTable[RecordedValue]))</f>
        <v>55.7665547747551</v>
      </c>
    </row>
    <row r="1359" spans="1:16" x14ac:dyDescent="0.25">
      <c r="A1359" t="s">
        <v>68</v>
      </c>
      <c r="B1359" t="s">
        <v>70</v>
      </c>
      <c r="C1359">
        <v>23</v>
      </c>
      <c r="D1359" t="s">
        <v>138</v>
      </c>
      <c r="E1359" t="s">
        <v>139</v>
      </c>
      <c r="F1359" t="s">
        <v>129</v>
      </c>
      <c r="G1359">
        <v>21.379235984178599</v>
      </c>
      <c r="H1359">
        <v>0</v>
      </c>
      <c r="I135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59" s="5" cm="1">
        <f t="array" ref="J1359">MAX(IF((ProjectInfoTable[ProjectName]=OutputTable[[#This Row],[ProjectName]]),(ProjectInfoTable[ProjectName]=OutputTable[[#This Row],[ProjectName]])*ProjectInfoTable[NumberOfReplications]))</f>
        <v>50</v>
      </c>
      <c r="K1359" s="5" cm="1">
        <f t="array" ref="K1359">IFERROR(AVERAGE(IF((OutputTable[GroupByKey]=OutputTable[[#This Row],[GroupByKey]]),(OutputTable[GroupByKey]=OutputTable[[#This Row],[GroupByKey]])*OutputTable[RecordedValue])),0)</f>
        <v>24.153751225057032</v>
      </c>
      <c r="L1359" s="5" cm="1">
        <f t="array" ref="L1359">IFERROR(_xlfn.STDEV.S(IF((OutputTable[GroupByKey]=OutputTable[[#This Row],[GroupByKey]]),(OutputTable[GroupByKey]=OutputTable[[#This Row],[GroupByKey]])*OutputTable[RecordedValue])),0)</f>
        <v>2.790438932514745</v>
      </c>
      <c r="M1359" s="5" cm="1">
        <f t="array" ref="M1359">MAX(IF((ProjectInfoTable[ProjectName]=OutputTable[[#This Row],[ProjectName]]),(ProjectInfoTable[ProjectName]=OutputTable[[#This Row],[ProjectName]])*ProjectInfoTable[ConfidenceInterval]))</f>
        <v>0.95</v>
      </c>
      <c r="N1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359" s="5" cm="1">
        <f t="array" ref="O1359">MIN(IF((OutputTable[GroupByKey]=OutputTable[[#This Row],[GroupByKey]]),(OutputTable[GroupByKey]=OutputTable[[#This Row],[GroupByKey]])*OutputTable[RecordedValue]))</f>
        <v>16.206469520089399</v>
      </c>
      <c r="P1359" s="5" cm="1">
        <f t="array" ref="P1359">MAX(IF((OutputTable[GroupByKey]=OutputTable[[#This Row],[GroupByKey]]),(OutputTable[GroupByKey]=OutputTable[[#This Row],[GroupByKey]])*OutputTable[RecordedValue]))</f>
        <v>29.8247121613243</v>
      </c>
    </row>
    <row r="1360" spans="1:16" x14ac:dyDescent="0.25">
      <c r="A1360" t="s">
        <v>68</v>
      </c>
      <c r="B1360" t="s">
        <v>70</v>
      </c>
      <c r="C1360">
        <v>23</v>
      </c>
      <c r="D1360" t="s">
        <v>140</v>
      </c>
      <c r="E1360" t="s">
        <v>91</v>
      </c>
      <c r="F1360" t="s">
        <v>129</v>
      </c>
      <c r="G1360">
        <v>71.376035392831</v>
      </c>
      <c r="H1360">
        <v>0</v>
      </c>
      <c r="I136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60" s="5" cm="1">
        <f t="array" ref="J1360">MAX(IF((ProjectInfoTable[ProjectName]=OutputTable[[#This Row],[ProjectName]]),(ProjectInfoTable[ProjectName]=OutputTable[[#This Row],[ProjectName]])*ProjectInfoTable[NumberOfReplications]))</f>
        <v>50</v>
      </c>
      <c r="K1360" s="5" cm="1">
        <f t="array" ref="K1360">IFERROR(AVERAGE(IF((OutputTable[GroupByKey]=OutputTable[[#This Row],[GroupByKey]]),(OutputTable[GroupByKey]=OutputTable[[#This Row],[GroupByKey]])*OutputTable[RecordedValue])),0)</f>
        <v>71.709517489708347</v>
      </c>
      <c r="L1360" s="5" cm="1">
        <f t="array" ref="L1360">IFERROR(_xlfn.STDEV.S(IF((OutputTable[GroupByKey]=OutputTable[[#This Row],[GroupByKey]]),(OutputTable[GroupByKey]=OutputTable[[#This Row],[GroupByKey]])*OutputTable[RecordedValue])),0)</f>
        <v>0.25019982121987089</v>
      </c>
      <c r="M1360" s="5" cm="1">
        <f t="array" ref="M1360">MAX(IF((ProjectInfoTable[ProjectName]=OutputTable[[#This Row],[ProjectName]]),(ProjectInfoTable[ProjectName]=OutputTable[[#This Row],[ProjectName]])*ProjectInfoTable[ConfidenceInterval]))</f>
        <v>0.95</v>
      </c>
      <c r="N1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360" s="5" cm="1">
        <f t="array" ref="O1360">MIN(IF((OutputTable[GroupByKey]=OutputTable[[#This Row],[GroupByKey]]),(OutputTable[GroupByKey]=OutputTable[[#This Row],[GroupByKey]])*OutputTable[RecordedValue]))</f>
        <v>70.826954480567906</v>
      </c>
      <c r="P1360" s="5" cm="1">
        <f t="array" ref="P1360">MAX(IF((OutputTable[GroupByKey]=OutputTable[[#This Row],[GroupByKey]]),(OutputTable[GroupByKey]=OutputTable[[#This Row],[GroupByKey]])*OutputTable[RecordedValue]))</f>
        <v>72</v>
      </c>
    </row>
    <row r="1361" spans="1:16" x14ac:dyDescent="0.25">
      <c r="A1361" t="s">
        <v>68</v>
      </c>
      <c r="B1361" t="s">
        <v>70</v>
      </c>
      <c r="C1361">
        <v>23</v>
      </c>
      <c r="D1361" t="s">
        <v>141</v>
      </c>
      <c r="E1361" t="s">
        <v>142</v>
      </c>
      <c r="F1361" t="s">
        <v>129</v>
      </c>
      <c r="G1361">
        <v>0</v>
      </c>
      <c r="H1361">
        <v>0</v>
      </c>
      <c r="I136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61" s="5" cm="1">
        <f t="array" ref="J1361">MAX(IF((ProjectInfoTable[ProjectName]=OutputTable[[#This Row],[ProjectName]]),(ProjectInfoTable[ProjectName]=OutputTable[[#This Row],[ProjectName]])*ProjectInfoTable[NumberOfReplications]))</f>
        <v>50</v>
      </c>
      <c r="K1361" s="5" cm="1">
        <f t="array" ref="K1361">IFERROR(AVERAGE(IF((OutputTable[GroupByKey]=OutputTable[[#This Row],[GroupByKey]]),(OutputTable[GroupByKey]=OutputTable[[#This Row],[GroupByKey]])*OutputTable[RecordedValue])),0)</f>
        <v>0</v>
      </c>
      <c r="L1361" s="5" cm="1">
        <f t="array" ref="L1361">IFERROR(_xlfn.STDEV.S(IF((OutputTable[GroupByKey]=OutputTable[[#This Row],[GroupByKey]]),(OutputTable[GroupByKey]=OutputTable[[#This Row],[GroupByKey]])*OutputTable[RecordedValue])),0)</f>
        <v>0</v>
      </c>
      <c r="M1361" s="5" cm="1">
        <f t="array" ref="M1361">MAX(IF((ProjectInfoTable[ProjectName]=OutputTable[[#This Row],[ProjectName]]),(ProjectInfoTable[ProjectName]=OutputTable[[#This Row],[ProjectName]])*ProjectInfoTable[ConfidenceInterval]))</f>
        <v>0.95</v>
      </c>
      <c r="N1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1" s="5" cm="1">
        <f t="array" ref="O1361">MIN(IF((OutputTable[GroupByKey]=OutputTable[[#This Row],[GroupByKey]]),(OutputTable[GroupByKey]=OutputTable[[#This Row],[GroupByKey]])*OutputTable[RecordedValue]))</f>
        <v>0</v>
      </c>
      <c r="P1361" s="5" cm="1">
        <f t="array" ref="P1361">MAX(IF((OutputTable[GroupByKey]=OutputTable[[#This Row],[GroupByKey]]),(OutputTable[GroupByKey]=OutputTable[[#This Row],[GroupByKey]])*OutputTable[RecordedValue]))</f>
        <v>0</v>
      </c>
    </row>
    <row r="1362" spans="1:16" x14ac:dyDescent="0.25">
      <c r="A1362" t="s">
        <v>68</v>
      </c>
      <c r="B1362" t="s">
        <v>70</v>
      </c>
      <c r="C1362">
        <v>23</v>
      </c>
      <c r="D1362" t="s">
        <v>143</v>
      </c>
      <c r="E1362" t="s">
        <v>113</v>
      </c>
      <c r="F1362" t="s">
        <v>73</v>
      </c>
      <c r="G1362">
        <v>9.5757529390649196</v>
      </c>
      <c r="H1362">
        <v>0</v>
      </c>
      <c r="I136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62" s="5" cm="1">
        <f t="array" ref="J1362">MAX(IF((ProjectInfoTable[ProjectName]=OutputTable[[#This Row],[ProjectName]]),(ProjectInfoTable[ProjectName]=OutputTable[[#This Row],[ProjectName]])*ProjectInfoTable[NumberOfReplications]))</f>
        <v>50</v>
      </c>
      <c r="K1362" s="5" cm="1">
        <f t="array" ref="K1362">IFERROR(AVERAGE(IF((OutputTable[GroupByKey]=OutputTable[[#This Row],[GroupByKey]]),(OutputTable[GroupByKey]=OutputTable[[#This Row],[GroupByKey]])*OutputTable[RecordedValue])),0)</f>
        <v>8.9631102244031808</v>
      </c>
      <c r="L1362" s="5" cm="1">
        <f t="array" ref="L1362">IFERROR(_xlfn.STDEV.S(IF((OutputTable[GroupByKey]=OutputTable[[#This Row],[GroupByKey]]),(OutputTable[GroupByKey]=OutputTable[[#This Row],[GroupByKey]])*OutputTable[RecordedValue])),0)</f>
        <v>0.49581158155018401</v>
      </c>
      <c r="M1362" s="5" cm="1">
        <f t="array" ref="M1362">MAX(IF((ProjectInfoTable[ProjectName]=OutputTable[[#This Row],[ProjectName]]),(ProjectInfoTable[ProjectName]=OutputTable[[#This Row],[ProjectName]])*ProjectInfoTable[ConfidenceInterval]))</f>
        <v>0.95</v>
      </c>
      <c r="N1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362" s="5" cm="1">
        <f t="array" ref="O1362">MIN(IF((OutputTable[GroupByKey]=OutputTable[[#This Row],[GroupByKey]]),(OutputTable[GroupByKey]=OutputTable[[#This Row],[GroupByKey]])*OutputTable[RecordedValue]))</f>
        <v>7.9225733441578896</v>
      </c>
      <c r="P1362" s="5" cm="1">
        <f t="array" ref="P1362">MAX(IF((OutputTable[GroupByKey]=OutputTable[[#This Row],[GroupByKey]]),(OutputTable[GroupByKey]=OutputTable[[#This Row],[GroupByKey]])*OutputTable[RecordedValue]))</f>
        <v>9.9777504987156593</v>
      </c>
    </row>
    <row r="1363" spans="1:16" x14ac:dyDescent="0.25">
      <c r="A1363" t="s">
        <v>68</v>
      </c>
      <c r="B1363" t="s">
        <v>70</v>
      </c>
      <c r="C1363">
        <v>23</v>
      </c>
      <c r="D1363" t="s">
        <v>144</v>
      </c>
      <c r="E1363" t="s">
        <v>115</v>
      </c>
      <c r="F1363" t="s">
        <v>73</v>
      </c>
      <c r="G1363">
        <v>574.54517634389504</v>
      </c>
      <c r="H1363">
        <v>0</v>
      </c>
      <c r="I136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63" s="5" cm="1">
        <f t="array" ref="J1363">MAX(IF((ProjectInfoTable[ProjectName]=OutputTable[[#This Row],[ProjectName]]),(ProjectInfoTable[ProjectName]=OutputTable[[#This Row],[ProjectName]])*ProjectInfoTable[NumberOfReplications]))</f>
        <v>50</v>
      </c>
      <c r="K1363" s="5" cm="1">
        <f t="array" ref="K1363">IFERROR(AVERAGE(IF((OutputTable[GroupByKey]=OutputTable[[#This Row],[GroupByKey]]),(OutputTable[GroupByKey]=OutputTable[[#This Row],[GroupByKey]])*OutputTable[RecordedValue])),0)</f>
        <v>537.78661346419096</v>
      </c>
      <c r="L1363" s="5" cm="1">
        <f t="array" ref="L1363">IFERROR(_xlfn.STDEV.S(IF((OutputTable[GroupByKey]=OutputTable[[#This Row],[GroupByKey]]),(OutputTable[GroupByKey]=OutputTable[[#This Row],[GroupByKey]])*OutputTable[RecordedValue])),0)</f>
        <v>29.748694893010981</v>
      </c>
      <c r="M1363" s="5" cm="1">
        <f t="array" ref="M1363">MAX(IF((ProjectInfoTable[ProjectName]=OutputTable[[#This Row],[ProjectName]]),(ProjectInfoTable[ProjectName]=OutputTable[[#This Row],[ProjectName]])*ProjectInfoTable[ConfidenceInterval]))</f>
        <v>0.95</v>
      </c>
      <c r="N1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363" s="5" cm="1">
        <f t="array" ref="O1363">MIN(IF((OutputTable[GroupByKey]=OutputTable[[#This Row],[GroupByKey]]),(OutputTable[GroupByKey]=OutputTable[[#This Row],[GroupByKey]])*OutputTable[RecordedValue]))</f>
        <v>475.35440064947397</v>
      </c>
      <c r="P1363" s="5" cm="1">
        <f t="array" ref="P1363">MAX(IF((OutputTable[GroupByKey]=OutputTable[[#This Row],[GroupByKey]]),(OutputTable[GroupByKey]=OutputTable[[#This Row],[GroupByKey]])*OutputTable[RecordedValue]))</f>
        <v>598.66502992293999</v>
      </c>
    </row>
    <row r="1364" spans="1:16" x14ac:dyDescent="0.25">
      <c r="A1364" t="s">
        <v>68</v>
      </c>
      <c r="B1364" t="s">
        <v>70</v>
      </c>
      <c r="C1364">
        <v>23</v>
      </c>
      <c r="D1364" t="s">
        <v>145</v>
      </c>
      <c r="E1364" t="s">
        <v>117</v>
      </c>
      <c r="F1364" t="s">
        <v>73</v>
      </c>
      <c r="G1364">
        <v>0</v>
      </c>
      <c r="H1364">
        <v>0</v>
      </c>
      <c r="I136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64" s="5" cm="1">
        <f t="array" ref="J1364">MAX(IF((ProjectInfoTable[ProjectName]=OutputTable[[#This Row],[ProjectName]]),(ProjectInfoTable[ProjectName]=OutputTable[[#This Row],[ProjectName]])*ProjectInfoTable[NumberOfReplications]))</f>
        <v>50</v>
      </c>
      <c r="K1364" s="5" cm="1">
        <f t="array" ref="K1364">IFERROR(AVERAGE(IF((OutputTable[GroupByKey]=OutputTable[[#This Row],[GroupByKey]]),(OutputTable[GroupByKey]=OutputTable[[#This Row],[GroupByKey]])*OutputTable[RecordedValue])),0)</f>
        <v>0</v>
      </c>
      <c r="L1364" s="5" cm="1">
        <f t="array" ref="L1364">IFERROR(_xlfn.STDEV.S(IF((OutputTable[GroupByKey]=OutputTable[[#This Row],[GroupByKey]]),(OutputTable[GroupByKey]=OutputTable[[#This Row],[GroupByKey]])*OutputTable[RecordedValue])),0)</f>
        <v>0</v>
      </c>
      <c r="M1364" s="5" cm="1">
        <f t="array" ref="M1364">MAX(IF((ProjectInfoTable[ProjectName]=OutputTable[[#This Row],[ProjectName]]),(ProjectInfoTable[ProjectName]=OutputTable[[#This Row],[ProjectName]])*ProjectInfoTable[ConfidenceInterval]))</f>
        <v>0.95</v>
      </c>
      <c r="N1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4" s="5" cm="1">
        <f t="array" ref="O1364">MIN(IF((OutputTable[GroupByKey]=OutputTable[[#This Row],[GroupByKey]]),(OutputTable[GroupByKey]=OutputTable[[#This Row],[GroupByKey]])*OutputTable[RecordedValue]))</f>
        <v>0</v>
      </c>
      <c r="P1364" s="5" cm="1">
        <f t="array" ref="P1364">MAX(IF((OutputTable[GroupByKey]=OutputTable[[#This Row],[GroupByKey]]),(OutputTable[GroupByKey]=OutputTable[[#This Row],[GroupByKey]])*OutputTable[RecordedValue]))</f>
        <v>0</v>
      </c>
    </row>
    <row r="1365" spans="1:16" x14ac:dyDescent="0.25">
      <c r="A1365" t="s">
        <v>68</v>
      </c>
      <c r="B1365" t="s">
        <v>70</v>
      </c>
      <c r="C1365">
        <v>23</v>
      </c>
      <c r="D1365" t="s">
        <v>146</v>
      </c>
      <c r="E1365" t="s">
        <v>119</v>
      </c>
      <c r="F1365" t="s">
        <v>73</v>
      </c>
      <c r="G1365">
        <v>444.155703660234</v>
      </c>
      <c r="H1365">
        <v>0</v>
      </c>
      <c r="I136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65" s="5" cm="1">
        <f t="array" ref="J1365">MAX(IF((ProjectInfoTable[ProjectName]=OutputTable[[#This Row],[ProjectName]]),(ProjectInfoTable[ProjectName]=OutputTable[[#This Row],[ProjectName]])*ProjectInfoTable[NumberOfReplications]))</f>
        <v>50</v>
      </c>
      <c r="K1365" s="5" cm="1">
        <f t="array" ref="K1365">IFERROR(AVERAGE(IF((OutputTable[GroupByKey]=OutputTable[[#This Row],[GroupByKey]]),(OutputTable[GroupByKey]=OutputTable[[#This Row],[GroupByKey]])*OutputTable[RecordedValue])),0)</f>
        <v>131.6987252883157</v>
      </c>
      <c r="L1365" s="5" cm="1">
        <f t="array" ref="L1365">IFERROR(_xlfn.STDEV.S(IF((OutputTable[GroupByKey]=OutputTable[[#This Row],[GroupByKey]]),(OutputTable[GroupByKey]=OutputTable[[#This Row],[GroupByKey]])*OutputTable[RecordedValue])),0)</f>
        <v>195.03180772236345</v>
      </c>
      <c r="M1365" s="5" cm="1">
        <f t="array" ref="M1365">MAX(IF((ProjectInfoTable[ProjectName]=OutputTable[[#This Row],[ProjectName]]),(ProjectInfoTable[ProjectName]=OutputTable[[#This Row],[ProjectName]])*ProjectInfoTable[ConfidenceInterval]))</f>
        <v>0.95</v>
      </c>
      <c r="N1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365" s="5" cm="1">
        <f t="array" ref="O1365">MIN(IF((OutputTable[GroupByKey]=OutputTable[[#This Row],[GroupByKey]]),(OutputTable[GroupByKey]=OutputTable[[#This Row],[GroupByKey]])*OutputTable[RecordedValue]))</f>
        <v>10.054421984212899</v>
      </c>
      <c r="P1365" s="5" cm="1">
        <f t="array" ref="P1365">MAX(IF((OutputTable[GroupByKey]=OutputTable[[#This Row],[GroupByKey]]),(OutputTable[GroupByKey]=OutputTable[[#This Row],[GroupByKey]])*OutputTable[RecordedValue]))</f>
        <v>1200.8160491271699</v>
      </c>
    </row>
    <row r="1366" spans="1:16" x14ac:dyDescent="0.25">
      <c r="A1366" t="s">
        <v>68</v>
      </c>
      <c r="B1366" t="s">
        <v>70</v>
      </c>
      <c r="C1366">
        <v>23</v>
      </c>
      <c r="D1366" t="s">
        <v>147</v>
      </c>
      <c r="E1366" t="s">
        <v>121</v>
      </c>
      <c r="F1366" t="s">
        <v>73</v>
      </c>
      <c r="G1366">
        <v>145</v>
      </c>
      <c r="H1366">
        <v>0</v>
      </c>
      <c r="I136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66" s="5" cm="1">
        <f t="array" ref="J1366">MAX(IF((ProjectInfoTable[ProjectName]=OutputTable[[#This Row],[ProjectName]]),(ProjectInfoTable[ProjectName]=OutputTable[[#This Row],[ProjectName]])*ProjectInfoTable[NumberOfReplications]))</f>
        <v>50</v>
      </c>
      <c r="K1366" s="5" cm="1">
        <f t="array" ref="K1366">IFERROR(AVERAGE(IF((OutputTable[GroupByKey]=OutputTable[[#This Row],[GroupByKey]]),(OutputTable[GroupByKey]=OutputTable[[#This Row],[GroupByKey]])*OutputTable[RecordedValue])),0)</f>
        <v>145</v>
      </c>
      <c r="L1366" s="5" cm="1">
        <f t="array" ref="L1366">IFERROR(_xlfn.STDEV.S(IF((OutputTable[GroupByKey]=OutputTable[[#This Row],[GroupByKey]]),(OutputTable[GroupByKey]=OutputTable[[#This Row],[GroupByKey]])*OutputTable[RecordedValue])),0)</f>
        <v>0</v>
      </c>
      <c r="M1366" s="5" cm="1">
        <f t="array" ref="M1366">MAX(IF((ProjectInfoTable[ProjectName]=OutputTable[[#This Row],[ProjectName]]),(ProjectInfoTable[ProjectName]=OutputTable[[#This Row],[ProjectName]])*ProjectInfoTable[ConfidenceInterval]))</f>
        <v>0.95</v>
      </c>
      <c r="N1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6" s="5" cm="1">
        <f t="array" ref="O1366">MIN(IF((OutputTable[GroupByKey]=OutputTable[[#This Row],[GroupByKey]]),(OutputTable[GroupByKey]=OutputTable[[#This Row],[GroupByKey]])*OutputTable[RecordedValue]))</f>
        <v>145</v>
      </c>
      <c r="P1366" s="5" cm="1">
        <f t="array" ref="P1366">MAX(IF((OutputTable[GroupByKey]=OutputTable[[#This Row],[GroupByKey]]),(OutputTable[GroupByKey]=OutputTable[[#This Row],[GroupByKey]])*OutputTable[RecordedValue]))</f>
        <v>145</v>
      </c>
    </row>
    <row r="1367" spans="1:16" x14ac:dyDescent="0.25">
      <c r="A1367" t="s">
        <v>68</v>
      </c>
      <c r="B1367" t="s">
        <v>70</v>
      </c>
      <c r="C1367">
        <v>23</v>
      </c>
      <c r="D1367" t="s">
        <v>148</v>
      </c>
      <c r="E1367" t="s">
        <v>123</v>
      </c>
      <c r="F1367" t="s">
        <v>73</v>
      </c>
      <c r="G1367">
        <v>143</v>
      </c>
      <c r="H1367">
        <v>0</v>
      </c>
      <c r="I136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67" s="5" cm="1">
        <f t="array" ref="J1367">MAX(IF((ProjectInfoTable[ProjectName]=OutputTable[[#This Row],[ProjectName]]),(ProjectInfoTable[ProjectName]=OutputTable[[#This Row],[ProjectName]])*ProjectInfoTable[NumberOfReplications]))</f>
        <v>50</v>
      </c>
      <c r="K1367" s="5" cm="1">
        <f t="array" ref="K1367">IFERROR(AVERAGE(IF((OutputTable[GroupByKey]=OutputTable[[#This Row],[GroupByKey]]),(OutputTable[GroupByKey]=OutputTable[[#This Row],[GroupByKey]])*OutputTable[RecordedValue])),0)</f>
        <v>143.58000000000001</v>
      </c>
      <c r="L1367" s="5" cm="1">
        <f t="array" ref="L1367">IFERROR(_xlfn.STDEV.S(IF((OutputTable[GroupByKey]=OutputTable[[#This Row],[GroupByKey]]),(OutputTable[GroupByKey]=OutputTable[[#This Row],[GroupByKey]])*OutputTable[RecordedValue])),0)</f>
        <v>0.67279496224666424</v>
      </c>
      <c r="M1367" s="5" cm="1">
        <f t="array" ref="M1367">MAX(IF((ProjectInfoTable[ProjectName]=OutputTable[[#This Row],[ProjectName]]),(ProjectInfoTable[ProjectName]=OutputTable[[#This Row],[ProjectName]])*ProjectInfoTable[ConfidenceInterval]))</f>
        <v>0.95</v>
      </c>
      <c r="N1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367" s="5" cm="1">
        <f t="array" ref="O1367">MIN(IF((OutputTable[GroupByKey]=OutputTable[[#This Row],[GroupByKey]]),(OutputTable[GroupByKey]=OutputTable[[#This Row],[GroupByKey]])*OutputTable[RecordedValue]))</f>
        <v>142</v>
      </c>
      <c r="P1367" s="5" cm="1">
        <f t="array" ref="P1367">MAX(IF((OutputTable[GroupByKey]=OutputTable[[#This Row],[GroupByKey]]),(OutputTable[GroupByKey]=OutputTable[[#This Row],[GroupByKey]])*OutputTable[RecordedValue]))</f>
        <v>144</v>
      </c>
    </row>
    <row r="1368" spans="1:16" x14ac:dyDescent="0.25">
      <c r="A1368" t="s">
        <v>68</v>
      </c>
      <c r="B1368" t="s">
        <v>70</v>
      </c>
      <c r="C1368">
        <v>23</v>
      </c>
      <c r="D1368" t="s">
        <v>149</v>
      </c>
      <c r="E1368" t="s">
        <v>125</v>
      </c>
      <c r="F1368" t="s">
        <v>73</v>
      </c>
      <c r="G1368">
        <v>9.5757529390649196</v>
      </c>
      <c r="H1368">
        <v>0</v>
      </c>
      <c r="I136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68" s="5" cm="1">
        <f t="array" ref="J1368">MAX(IF((ProjectInfoTable[ProjectName]=OutputTable[[#This Row],[ProjectName]]),(ProjectInfoTable[ProjectName]=OutputTable[[#This Row],[ProjectName]])*ProjectInfoTable[NumberOfReplications]))</f>
        <v>50</v>
      </c>
      <c r="K1368" s="5" cm="1">
        <f t="array" ref="K1368">IFERROR(AVERAGE(IF((OutputTable[GroupByKey]=OutputTable[[#This Row],[GroupByKey]]),(OutputTable[GroupByKey]=OutputTable[[#This Row],[GroupByKey]])*OutputTable[RecordedValue])),0)</f>
        <v>8.9631102244031808</v>
      </c>
      <c r="L1368" s="5" cm="1">
        <f t="array" ref="L1368">IFERROR(_xlfn.STDEV.S(IF((OutputTable[GroupByKey]=OutputTable[[#This Row],[GroupByKey]]),(OutputTable[GroupByKey]=OutputTable[[#This Row],[GroupByKey]])*OutputTable[RecordedValue])),0)</f>
        <v>0.49581158155018401</v>
      </c>
      <c r="M1368" s="5" cm="1">
        <f t="array" ref="M1368">MAX(IF((ProjectInfoTable[ProjectName]=OutputTable[[#This Row],[ProjectName]]),(ProjectInfoTable[ProjectName]=OutputTable[[#This Row],[ProjectName]])*ProjectInfoTable[ConfidenceInterval]))</f>
        <v>0.95</v>
      </c>
      <c r="N1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368" s="5" cm="1">
        <f t="array" ref="O1368">MIN(IF((OutputTable[GroupByKey]=OutputTable[[#This Row],[GroupByKey]]),(OutputTable[GroupByKey]=OutputTable[[#This Row],[GroupByKey]])*OutputTable[RecordedValue]))</f>
        <v>7.9225733441578896</v>
      </c>
      <c r="P1368" s="5" cm="1">
        <f t="array" ref="P1368">MAX(IF((OutputTable[GroupByKey]=OutputTable[[#This Row],[GroupByKey]]),(OutputTable[GroupByKey]=OutputTable[[#This Row],[GroupByKey]])*OutputTable[RecordedValue]))</f>
        <v>9.9777504987156593</v>
      </c>
    </row>
    <row r="1369" spans="1:16" x14ac:dyDescent="0.25">
      <c r="A1369" t="s">
        <v>68</v>
      </c>
      <c r="B1369" t="s">
        <v>70</v>
      </c>
      <c r="C1369">
        <v>23</v>
      </c>
      <c r="D1369" t="s">
        <v>150</v>
      </c>
      <c r="E1369" t="s">
        <v>127</v>
      </c>
      <c r="F1369" t="s">
        <v>73</v>
      </c>
      <c r="G1369">
        <v>1018.70088000413</v>
      </c>
      <c r="H1369">
        <v>0</v>
      </c>
      <c r="I136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69" s="5" cm="1">
        <f t="array" ref="J1369">MAX(IF((ProjectInfoTable[ProjectName]=OutputTable[[#This Row],[ProjectName]]),(ProjectInfoTable[ProjectName]=OutputTable[[#This Row],[ProjectName]])*ProjectInfoTable[NumberOfReplications]))</f>
        <v>50</v>
      </c>
      <c r="K1369" s="5" cm="1">
        <f t="array" ref="K1369">IFERROR(AVERAGE(IF((OutputTable[GroupByKey]=OutputTable[[#This Row],[GroupByKey]]),(OutputTable[GroupByKey]=OutputTable[[#This Row],[GroupByKey]])*OutputTable[RecordedValue])),0)</f>
        <v>669.48533875250666</v>
      </c>
      <c r="L1369" s="5" cm="1">
        <f t="array" ref="L1369">IFERROR(_xlfn.STDEV.S(IF((OutputTable[GroupByKey]=OutputTable[[#This Row],[GroupByKey]]),(OutputTable[GroupByKey]=OutputTable[[#This Row],[GroupByKey]])*OutputTable[RecordedValue])),0)</f>
        <v>209.81217768405702</v>
      </c>
      <c r="M1369" s="5" cm="1">
        <f t="array" ref="M1369">MAX(IF((ProjectInfoTable[ProjectName]=OutputTable[[#This Row],[ProjectName]]),(ProjectInfoTable[ProjectName]=OutputTable[[#This Row],[ProjectName]])*ProjectInfoTable[ConfidenceInterval]))</f>
        <v>0.95</v>
      </c>
      <c r="N1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369" s="5" cm="1">
        <f t="array" ref="O1369">MIN(IF((OutputTable[GroupByKey]=OutputTable[[#This Row],[GroupByKey]]),(OutputTable[GroupByKey]=OutputTable[[#This Row],[GroupByKey]])*OutputTable[RecordedValue]))</f>
        <v>507.16931004698603</v>
      </c>
      <c r="P1369" s="5" cm="1">
        <f t="array" ref="P1369">MAX(IF((OutputTable[GroupByKey]=OutputTable[[#This Row],[GroupByKey]]),(OutputTable[GroupByKey]=OutputTable[[#This Row],[GroupByKey]])*OutputTable[RecordedValue]))</f>
        <v>1790.3663033289099</v>
      </c>
    </row>
    <row r="1370" spans="1:16" x14ac:dyDescent="0.25">
      <c r="A1370" t="s">
        <v>68</v>
      </c>
      <c r="B1370" t="s">
        <v>70</v>
      </c>
      <c r="C1370">
        <v>23</v>
      </c>
      <c r="D1370" t="s">
        <v>151</v>
      </c>
      <c r="E1370" t="s">
        <v>121</v>
      </c>
      <c r="F1370" t="s">
        <v>87</v>
      </c>
      <c r="G1370">
        <v>145</v>
      </c>
      <c r="H1370">
        <v>0</v>
      </c>
      <c r="I137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70" s="5" cm="1">
        <f t="array" ref="J1370">MAX(IF((ProjectInfoTable[ProjectName]=OutputTable[[#This Row],[ProjectName]]),(ProjectInfoTable[ProjectName]=OutputTable[[#This Row],[ProjectName]])*ProjectInfoTable[NumberOfReplications]))</f>
        <v>50</v>
      </c>
      <c r="K1370" s="5" cm="1">
        <f t="array" ref="K1370">IFERROR(AVERAGE(IF((OutputTable[GroupByKey]=OutputTable[[#This Row],[GroupByKey]]),(OutputTable[GroupByKey]=OutputTable[[#This Row],[GroupByKey]])*OutputTable[RecordedValue])),0)</f>
        <v>145</v>
      </c>
      <c r="L1370" s="5" cm="1">
        <f t="array" ref="L1370">IFERROR(_xlfn.STDEV.S(IF((OutputTable[GroupByKey]=OutputTable[[#This Row],[GroupByKey]]),(OutputTable[GroupByKey]=OutputTable[[#This Row],[GroupByKey]])*OutputTable[RecordedValue])),0)</f>
        <v>0</v>
      </c>
      <c r="M1370" s="5" cm="1">
        <f t="array" ref="M1370">MAX(IF((ProjectInfoTable[ProjectName]=OutputTable[[#This Row],[ProjectName]]),(ProjectInfoTable[ProjectName]=OutputTable[[#This Row],[ProjectName]])*ProjectInfoTable[ConfidenceInterval]))</f>
        <v>0.95</v>
      </c>
      <c r="N1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0" s="5" cm="1">
        <f t="array" ref="O1370">MIN(IF((OutputTable[GroupByKey]=OutputTable[[#This Row],[GroupByKey]]),(OutputTable[GroupByKey]=OutputTable[[#This Row],[GroupByKey]])*OutputTable[RecordedValue]))</f>
        <v>145</v>
      </c>
      <c r="P1370" s="5" cm="1">
        <f t="array" ref="P1370">MAX(IF((OutputTable[GroupByKey]=OutputTable[[#This Row],[GroupByKey]]),(OutputTable[GroupByKey]=OutputTable[[#This Row],[GroupByKey]])*OutputTable[RecordedValue]))</f>
        <v>145</v>
      </c>
    </row>
    <row r="1371" spans="1:16" x14ac:dyDescent="0.25">
      <c r="A1371" t="s">
        <v>68</v>
      </c>
      <c r="B1371" t="s">
        <v>70</v>
      </c>
      <c r="C1371">
        <v>23</v>
      </c>
      <c r="D1371" t="s">
        <v>152</v>
      </c>
      <c r="E1371" t="s">
        <v>123</v>
      </c>
      <c r="F1371" t="s">
        <v>87</v>
      </c>
      <c r="G1371">
        <v>140</v>
      </c>
      <c r="H1371">
        <v>0</v>
      </c>
      <c r="I137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71" s="5" cm="1">
        <f t="array" ref="J1371">MAX(IF((ProjectInfoTable[ProjectName]=OutputTable[[#This Row],[ProjectName]]),(ProjectInfoTable[ProjectName]=OutputTable[[#This Row],[ProjectName]])*ProjectInfoTable[NumberOfReplications]))</f>
        <v>50</v>
      </c>
      <c r="K1371" s="5" cm="1">
        <f t="array" ref="K1371">IFERROR(AVERAGE(IF((OutputTable[GroupByKey]=OutputTable[[#This Row],[GroupByKey]]),(OutputTable[GroupByKey]=OutputTable[[#This Row],[GroupByKey]])*OutputTable[RecordedValue])),0)</f>
        <v>141.38</v>
      </c>
      <c r="L1371" s="5" cm="1">
        <f t="array" ref="L1371">IFERROR(_xlfn.STDEV.S(IF((OutputTable[GroupByKey]=OutputTable[[#This Row],[GroupByKey]]),(OutputTable[GroupByKey]=OutputTable[[#This Row],[GroupByKey]])*OutputTable[RecordedValue])),0)</f>
        <v>1.9988772358705846</v>
      </c>
      <c r="M1371" s="5" cm="1">
        <f t="array" ref="M1371">MAX(IF((ProjectInfoTable[ProjectName]=OutputTable[[#This Row],[ProjectName]]),(ProjectInfoTable[ProjectName]=OutputTable[[#This Row],[ProjectName]])*ProjectInfoTable[ConfidenceInterval]))</f>
        <v>0.95</v>
      </c>
      <c r="N1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371" s="5" cm="1">
        <f t="array" ref="O1371">MIN(IF((OutputTable[GroupByKey]=OutputTable[[#This Row],[GroupByKey]]),(OutputTable[GroupByKey]=OutputTable[[#This Row],[GroupByKey]])*OutputTable[RecordedValue]))</f>
        <v>134</v>
      </c>
      <c r="P1371" s="5" cm="1">
        <f t="array" ref="P1371">MAX(IF((OutputTable[GroupByKey]=OutputTable[[#This Row],[GroupByKey]]),(OutputTable[GroupByKey]=OutputTable[[#This Row],[GroupByKey]])*OutputTable[RecordedValue]))</f>
        <v>144</v>
      </c>
    </row>
    <row r="1372" spans="1:16" x14ac:dyDescent="0.25">
      <c r="A1372" t="s">
        <v>68</v>
      </c>
      <c r="B1372" t="s">
        <v>70</v>
      </c>
      <c r="C1372">
        <v>23</v>
      </c>
      <c r="D1372" t="s">
        <v>153</v>
      </c>
      <c r="E1372" t="s">
        <v>113</v>
      </c>
      <c r="F1372" t="s">
        <v>73</v>
      </c>
      <c r="G1372">
        <v>2.76178127714146</v>
      </c>
      <c r="H1372">
        <v>0</v>
      </c>
      <c r="I1372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372" s="5" cm="1">
        <f t="array" ref="J1372">MAX(IF((ProjectInfoTable[ProjectName]=OutputTable[[#This Row],[ProjectName]]),(ProjectInfoTable[ProjectName]=OutputTable[[#This Row],[ProjectName]])*ProjectInfoTable[NumberOfReplications]))</f>
        <v>50</v>
      </c>
      <c r="K1372" s="5" cm="1">
        <f t="array" ref="K1372">IFERROR(AVERAGE(IF((OutputTable[GroupByKey]=OutputTable[[#This Row],[GroupByKey]]),(OutputTable[GroupByKey]=OutputTable[[#This Row],[GroupByKey]])*OutputTable[RecordedValue])),0)</f>
        <v>1.713056712445395</v>
      </c>
      <c r="L1372" s="5" cm="1">
        <f t="array" ref="L1372">IFERROR(_xlfn.STDEV.S(IF((OutputTable[GroupByKey]=OutputTable[[#This Row],[GroupByKey]]),(OutputTable[GroupByKey]=OutputTable[[#This Row],[GroupByKey]])*OutputTable[RecordedValue])),0)</f>
        <v>0.74877386075301833</v>
      </c>
      <c r="M1372" s="5" cm="1">
        <f t="array" ref="M1372">MAX(IF((ProjectInfoTable[ProjectName]=OutputTable[[#This Row],[ProjectName]]),(ProjectInfoTable[ProjectName]=OutputTable[[#This Row],[ProjectName]])*ProjectInfoTable[ConfidenceInterval]))</f>
        <v>0.95</v>
      </c>
      <c r="N1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372" s="5" cm="1">
        <f t="array" ref="O1372">MIN(IF((OutputTable[GroupByKey]=OutputTable[[#This Row],[GroupByKey]]),(OutputTable[GroupByKey]=OutputTable[[#This Row],[GroupByKey]])*OutputTable[RecordedValue]))</f>
        <v>0.396443199122197</v>
      </c>
      <c r="P1372" s="5" cm="1">
        <f t="array" ref="P1372">MAX(IF((OutputTable[GroupByKey]=OutputTable[[#This Row],[GroupByKey]]),(OutputTable[GroupByKey]=OutputTable[[#This Row],[GroupByKey]])*OutputTable[RecordedValue]))</f>
        <v>4.3293745592479498</v>
      </c>
    </row>
    <row r="1373" spans="1:16" x14ac:dyDescent="0.25">
      <c r="A1373" t="s">
        <v>68</v>
      </c>
      <c r="B1373" t="s">
        <v>70</v>
      </c>
      <c r="C1373">
        <v>23</v>
      </c>
      <c r="D1373" t="s">
        <v>154</v>
      </c>
      <c r="E1373" t="s">
        <v>115</v>
      </c>
      <c r="F1373" t="s">
        <v>73</v>
      </c>
      <c r="G1373">
        <v>82.853438314243903</v>
      </c>
      <c r="H1373">
        <v>0</v>
      </c>
      <c r="I1373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373" s="5" cm="1">
        <f t="array" ref="J1373">MAX(IF((ProjectInfoTable[ProjectName]=OutputTable[[#This Row],[ProjectName]]),(ProjectInfoTable[ProjectName]=OutputTable[[#This Row],[ProjectName]])*ProjectInfoTable[NumberOfReplications]))</f>
        <v>50</v>
      </c>
      <c r="K1373" s="5" cm="1">
        <f t="array" ref="K1373">IFERROR(AVERAGE(IF((OutputTable[GroupByKey]=OutputTable[[#This Row],[GroupByKey]]),(OutputTable[GroupByKey]=OutputTable[[#This Row],[GroupByKey]])*OutputTable[RecordedValue])),0)</f>
        <v>51.391701373361848</v>
      </c>
      <c r="L1373" s="5" cm="1">
        <f t="array" ref="L1373">IFERROR(_xlfn.STDEV.S(IF((OutputTable[GroupByKey]=OutputTable[[#This Row],[GroupByKey]]),(OutputTable[GroupByKey]=OutputTable[[#This Row],[GroupByKey]])*OutputTable[RecordedValue])),0)</f>
        <v>22.463215822590577</v>
      </c>
      <c r="M1373" s="5" cm="1">
        <f t="array" ref="M1373">MAX(IF((ProjectInfoTable[ProjectName]=OutputTable[[#This Row],[ProjectName]]),(ProjectInfoTable[ProjectName]=OutputTable[[#This Row],[ProjectName]])*ProjectInfoTable[ConfidenceInterval]))</f>
        <v>0.95</v>
      </c>
      <c r="N1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373" s="5" cm="1">
        <f t="array" ref="O1373">MIN(IF((OutputTable[GroupByKey]=OutputTable[[#This Row],[GroupByKey]]),(OutputTable[GroupByKey]=OutputTable[[#This Row],[GroupByKey]])*OutputTable[RecordedValue]))</f>
        <v>11.8932959736659</v>
      </c>
      <c r="P1373" s="5" cm="1">
        <f t="array" ref="P1373">MAX(IF((OutputTable[GroupByKey]=OutputTable[[#This Row],[GroupByKey]]),(OutputTable[GroupByKey]=OutputTable[[#This Row],[GroupByKey]])*OutputTable[RecordedValue]))</f>
        <v>129.881236777438</v>
      </c>
    </row>
    <row r="1374" spans="1:16" x14ac:dyDescent="0.25">
      <c r="A1374" t="s">
        <v>68</v>
      </c>
      <c r="B1374" t="s">
        <v>70</v>
      </c>
      <c r="C1374">
        <v>23</v>
      </c>
      <c r="D1374" t="s">
        <v>155</v>
      </c>
      <c r="E1374" t="s">
        <v>117</v>
      </c>
      <c r="F1374" t="s">
        <v>73</v>
      </c>
      <c r="G1374">
        <v>0</v>
      </c>
      <c r="H1374">
        <v>0</v>
      </c>
      <c r="I1374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374" s="5" cm="1">
        <f t="array" ref="J1374">MAX(IF((ProjectInfoTable[ProjectName]=OutputTable[[#This Row],[ProjectName]]),(ProjectInfoTable[ProjectName]=OutputTable[[#This Row],[ProjectName]])*ProjectInfoTable[NumberOfReplications]))</f>
        <v>50</v>
      </c>
      <c r="K1374" s="5" cm="1">
        <f t="array" ref="K1374">IFERROR(AVERAGE(IF((OutputTable[GroupByKey]=OutputTable[[#This Row],[GroupByKey]]),(OutputTable[GroupByKey]=OutputTable[[#This Row],[GroupByKey]])*OutputTable[RecordedValue])),0)</f>
        <v>0</v>
      </c>
      <c r="L1374" s="5" cm="1">
        <f t="array" ref="L1374">IFERROR(_xlfn.STDEV.S(IF((OutputTable[GroupByKey]=OutputTable[[#This Row],[GroupByKey]]),(OutputTable[GroupByKey]=OutputTable[[#This Row],[GroupByKey]])*OutputTable[RecordedValue])),0)</f>
        <v>0</v>
      </c>
      <c r="M1374" s="5" cm="1">
        <f t="array" ref="M1374">MAX(IF((ProjectInfoTable[ProjectName]=OutputTable[[#This Row],[ProjectName]]),(ProjectInfoTable[ProjectName]=OutputTable[[#This Row],[ProjectName]])*ProjectInfoTable[ConfidenceInterval]))</f>
        <v>0.95</v>
      </c>
      <c r="N1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4" s="5" cm="1">
        <f t="array" ref="O1374">MIN(IF((OutputTable[GroupByKey]=OutputTable[[#This Row],[GroupByKey]]),(OutputTable[GroupByKey]=OutputTable[[#This Row],[GroupByKey]])*OutputTable[RecordedValue]))</f>
        <v>0</v>
      </c>
      <c r="P1374" s="5" cm="1">
        <f t="array" ref="P1374">MAX(IF((OutputTable[GroupByKey]=OutputTable[[#This Row],[GroupByKey]]),(OutputTable[GroupByKey]=OutputTable[[#This Row],[GroupByKey]])*OutputTable[RecordedValue]))</f>
        <v>0</v>
      </c>
    </row>
    <row r="1375" spans="1:16" x14ac:dyDescent="0.25">
      <c r="A1375" t="s">
        <v>68</v>
      </c>
      <c r="B1375" t="s">
        <v>70</v>
      </c>
      <c r="C1375">
        <v>23</v>
      </c>
      <c r="D1375" t="s">
        <v>156</v>
      </c>
      <c r="E1375" t="s">
        <v>119</v>
      </c>
      <c r="F1375" t="s">
        <v>73</v>
      </c>
      <c r="G1375">
        <v>35.220889726478298</v>
      </c>
      <c r="H1375">
        <v>0</v>
      </c>
      <c r="I1375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375" s="5" cm="1">
        <f t="array" ref="J1375">MAX(IF((ProjectInfoTable[ProjectName]=OutputTable[[#This Row],[ProjectName]]),(ProjectInfoTable[ProjectName]=OutputTable[[#This Row],[ProjectName]])*ProjectInfoTable[NumberOfReplications]))</f>
        <v>50</v>
      </c>
      <c r="K1375" s="5" cm="1">
        <f t="array" ref="K1375">IFERROR(AVERAGE(IF((OutputTable[GroupByKey]=OutputTable[[#This Row],[GroupByKey]]),(OutputTable[GroupByKey]=OutputTable[[#This Row],[GroupByKey]])*OutputTable[RecordedValue])),0)</f>
        <v>10.739644005751</v>
      </c>
      <c r="L1375" s="5" cm="1">
        <f t="array" ref="L1375">IFERROR(_xlfn.STDEV.S(IF((OutputTable[GroupByKey]=OutputTable[[#This Row],[GroupByKey]]),(OutputTable[GroupByKey]=OutputTable[[#This Row],[GroupByKey]])*OutputTable[RecordedValue])),0)</f>
        <v>15.385582994074571</v>
      </c>
      <c r="M1375" s="5" cm="1">
        <f t="array" ref="M1375">MAX(IF((ProjectInfoTable[ProjectName]=OutputTable[[#This Row],[ProjectName]]),(ProjectInfoTable[ProjectName]=OutputTable[[#This Row],[ProjectName]])*ProjectInfoTable[ConfidenceInterval]))</f>
        <v>0.95</v>
      </c>
      <c r="N1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375" s="5" cm="1">
        <f t="array" ref="O1375">MIN(IF((OutputTable[GroupByKey]=OutputTable[[#This Row],[GroupByKey]]),(OutputTable[GroupByKey]=OutputTable[[#This Row],[GroupByKey]])*OutputTable[RecordedValue]))</f>
        <v>0</v>
      </c>
      <c r="P1375" s="5" cm="1">
        <f t="array" ref="P1375">MAX(IF((OutputTable[GroupByKey]=OutputTable[[#This Row],[GroupByKey]]),(OutputTable[GroupByKey]=OutputTable[[#This Row],[GroupByKey]])*OutputTable[RecordedValue]))</f>
        <v>76.907804000367904</v>
      </c>
    </row>
    <row r="1376" spans="1:16" x14ac:dyDescent="0.25">
      <c r="A1376" t="s">
        <v>68</v>
      </c>
      <c r="B1376" t="s">
        <v>70</v>
      </c>
      <c r="C1376">
        <v>23</v>
      </c>
      <c r="D1376" t="s">
        <v>157</v>
      </c>
      <c r="E1376" t="s">
        <v>121</v>
      </c>
      <c r="F1376" t="s">
        <v>73</v>
      </c>
      <c r="G1376">
        <v>8</v>
      </c>
      <c r="H1376">
        <v>0</v>
      </c>
      <c r="I1376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376" s="5" cm="1">
        <f t="array" ref="J1376">MAX(IF((ProjectInfoTable[ProjectName]=OutputTable[[#This Row],[ProjectName]]),(ProjectInfoTable[ProjectName]=OutputTable[[#This Row],[ProjectName]])*ProjectInfoTable[NumberOfReplications]))</f>
        <v>50</v>
      </c>
      <c r="K1376" s="5" cm="1">
        <f t="array" ref="K1376">IFERROR(AVERAGE(IF((OutputTable[GroupByKey]=OutputTable[[#This Row],[GroupByKey]]),(OutputTable[GroupByKey]=OutputTable[[#This Row],[GroupByKey]])*OutputTable[RecordedValue])),0)</f>
        <v>6.74</v>
      </c>
      <c r="L1376" s="5" cm="1">
        <f t="array" ref="L1376">IFERROR(_xlfn.STDEV.S(IF((OutputTable[GroupByKey]=OutputTable[[#This Row],[GroupByKey]]),(OutputTable[GroupByKey]=OutputTable[[#This Row],[GroupByKey]])*OutputTable[RecordedValue])),0)</f>
        <v>2.6711611783672518</v>
      </c>
      <c r="M1376" s="5" cm="1">
        <f t="array" ref="M1376">MAX(IF((ProjectInfoTable[ProjectName]=OutputTable[[#This Row],[ProjectName]]),(ProjectInfoTable[ProjectName]=OutputTable[[#This Row],[ProjectName]])*ProjectInfoTable[ConfidenceInterval]))</f>
        <v>0.95</v>
      </c>
      <c r="N1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376" s="5" cm="1">
        <f t="array" ref="O1376">MIN(IF((OutputTable[GroupByKey]=OutputTable[[#This Row],[GroupByKey]]),(OutputTable[GroupByKey]=OutputTable[[#This Row],[GroupByKey]])*OutputTable[RecordedValue]))</f>
        <v>2</v>
      </c>
      <c r="P1376" s="5" cm="1">
        <f t="array" ref="P1376">MAX(IF((OutputTable[GroupByKey]=OutputTable[[#This Row],[GroupByKey]]),(OutputTable[GroupByKey]=OutputTable[[#This Row],[GroupByKey]])*OutputTable[RecordedValue]))</f>
        <v>16</v>
      </c>
    </row>
    <row r="1377" spans="1:16" x14ac:dyDescent="0.25">
      <c r="A1377" t="s">
        <v>68</v>
      </c>
      <c r="B1377" t="s">
        <v>70</v>
      </c>
      <c r="C1377">
        <v>23</v>
      </c>
      <c r="D1377" t="s">
        <v>158</v>
      </c>
      <c r="E1377" t="s">
        <v>123</v>
      </c>
      <c r="F1377" t="s">
        <v>73</v>
      </c>
      <c r="G1377">
        <v>8</v>
      </c>
      <c r="H1377">
        <v>0</v>
      </c>
      <c r="I1377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377" s="5" cm="1">
        <f t="array" ref="J1377">MAX(IF((ProjectInfoTable[ProjectName]=OutputTable[[#This Row],[ProjectName]]),(ProjectInfoTable[ProjectName]=OutputTable[[#This Row],[ProjectName]])*ProjectInfoTable[NumberOfReplications]))</f>
        <v>50</v>
      </c>
      <c r="K1377" s="5" cm="1">
        <f t="array" ref="K1377">IFERROR(AVERAGE(IF((OutputTable[GroupByKey]=OutputTable[[#This Row],[GroupByKey]]),(OutputTable[GroupByKey]=OutputTable[[#This Row],[GroupByKey]])*OutputTable[RecordedValue])),0)</f>
        <v>6.66</v>
      </c>
      <c r="L1377" s="5" cm="1">
        <f t="array" ref="L1377">IFERROR(_xlfn.STDEV.S(IF((OutputTable[GroupByKey]=OutputTable[[#This Row],[GroupByKey]]),(OutputTable[GroupByKey]=OutputTable[[#This Row],[GroupByKey]])*OutputTable[RecordedValue])),0)</f>
        <v>2.6233644078409171</v>
      </c>
      <c r="M1377" s="5" cm="1">
        <f t="array" ref="M1377">MAX(IF((ProjectInfoTable[ProjectName]=OutputTable[[#This Row],[ProjectName]]),(ProjectInfoTable[ProjectName]=OutputTable[[#This Row],[ProjectName]])*ProjectInfoTable[ConfidenceInterval]))</f>
        <v>0.95</v>
      </c>
      <c r="N1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377" s="5" cm="1">
        <f t="array" ref="O1377">MIN(IF((OutputTable[GroupByKey]=OutputTable[[#This Row],[GroupByKey]]),(OutputTable[GroupByKey]=OutputTable[[#This Row],[GroupByKey]])*OutputTable[RecordedValue]))</f>
        <v>2</v>
      </c>
      <c r="P1377" s="5" cm="1">
        <f t="array" ref="P1377">MAX(IF((OutputTable[GroupByKey]=OutputTable[[#This Row],[GroupByKey]]),(OutputTable[GroupByKey]=OutputTable[[#This Row],[GroupByKey]])*OutputTable[RecordedValue]))</f>
        <v>16</v>
      </c>
    </row>
    <row r="1378" spans="1:16" x14ac:dyDescent="0.25">
      <c r="A1378" t="s">
        <v>68</v>
      </c>
      <c r="B1378" t="s">
        <v>70</v>
      </c>
      <c r="C1378">
        <v>23</v>
      </c>
      <c r="D1378" t="s">
        <v>159</v>
      </c>
      <c r="E1378" t="s">
        <v>125</v>
      </c>
      <c r="F1378" t="s">
        <v>73</v>
      </c>
      <c r="G1378">
        <v>2.76178127714146</v>
      </c>
      <c r="H1378">
        <v>0</v>
      </c>
      <c r="I1378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378" s="5" cm="1">
        <f t="array" ref="J1378">MAX(IF((ProjectInfoTable[ProjectName]=OutputTable[[#This Row],[ProjectName]]),(ProjectInfoTable[ProjectName]=OutputTable[[#This Row],[ProjectName]])*ProjectInfoTable[NumberOfReplications]))</f>
        <v>50</v>
      </c>
      <c r="K1378" s="5" cm="1">
        <f t="array" ref="K1378">IFERROR(AVERAGE(IF((OutputTable[GroupByKey]=OutputTable[[#This Row],[GroupByKey]]),(OutputTable[GroupByKey]=OutputTable[[#This Row],[GroupByKey]])*OutputTable[RecordedValue])),0)</f>
        <v>1.713056712445395</v>
      </c>
      <c r="L1378" s="5" cm="1">
        <f t="array" ref="L1378">IFERROR(_xlfn.STDEV.S(IF((OutputTable[GroupByKey]=OutputTable[[#This Row],[GroupByKey]]),(OutputTable[GroupByKey]=OutputTable[[#This Row],[GroupByKey]])*OutputTable[RecordedValue])),0)</f>
        <v>0.74877386075301833</v>
      </c>
      <c r="M1378" s="5" cm="1">
        <f t="array" ref="M1378">MAX(IF((ProjectInfoTable[ProjectName]=OutputTable[[#This Row],[ProjectName]]),(ProjectInfoTable[ProjectName]=OutputTable[[#This Row],[ProjectName]])*ProjectInfoTable[ConfidenceInterval]))</f>
        <v>0.95</v>
      </c>
      <c r="N1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378" s="5" cm="1">
        <f t="array" ref="O1378">MIN(IF((OutputTable[GroupByKey]=OutputTable[[#This Row],[GroupByKey]]),(OutputTable[GroupByKey]=OutputTable[[#This Row],[GroupByKey]])*OutputTable[RecordedValue]))</f>
        <v>0.396443199122197</v>
      </c>
      <c r="P1378" s="5" cm="1">
        <f t="array" ref="P1378">MAX(IF((OutputTable[GroupByKey]=OutputTable[[#This Row],[GroupByKey]]),(OutputTable[GroupByKey]=OutputTable[[#This Row],[GroupByKey]])*OutputTable[RecordedValue]))</f>
        <v>4.3293745592479498</v>
      </c>
    </row>
    <row r="1379" spans="1:16" x14ac:dyDescent="0.25">
      <c r="A1379" t="s">
        <v>68</v>
      </c>
      <c r="B1379" t="s">
        <v>70</v>
      </c>
      <c r="C1379">
        <v>23</v>
      </c>
      <c r="D1379" t="s">
        <v>160</v>
      </c>
      <c r="E1379" t="s">
        <v>127</v>
      </c>
      <c r="F1379" t="s">
        <v>73</v>
      </c>
      <c r="G1379">
        <v>118.07432804072199</v>
      </c>
      <c r="H1379">
        <v>0</v>
      </c>
      <c r="I1379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379" s="5" cm="1">
        <f t="array" ref="J1379">MAX(IF((ProjectInfoTable[ProjectName]=OutputTable[[#This Row],[ProjectName]]),(ProjectInfoTable[ProjectName]=OutputTable[[#This Row],[ProjectName]])*ProjectInfoTable[NumberOfReplications]))</f>
        <v>50</v>
      </c>
      <c r="K1379" s="5" cm="1">
        <f t="array" ref="K1379">IFERROR(AVERAGE(IF((OutputTable[GroupByKey]=OutputTable[[#This Row],[GroupByKey]]),(OutputTable[GroupByKey]=OutputTable[[#This Row],[GroupByKey]])*OutputTable[RecordedValue])),0)</f>
        <v>62.131345379112837</v>
      </c>
      <c r="L1379" s="5" cm="1">
        <f t="array" ref="L1379">IFERROR(_xlfn.STDEV.S(IF((OutputTable[GroupByKey]=OutputTable[[#This Row],[GroupByKey]]),(OutputTable[GroupByKey]=OutputTable[[#This Row],[GroupByKey]])*OutputTable[RecordedValue])),0)</f>
        <v>32.520844078842771</v>
      </c>
      <c r="M1379" s="5" cm="1">
        <f t="array" ref="M1379">MAX(IF((ProjectInfoTable[ProjectName]=OutputTable[[#This Row],[ProjectName]]),(ProjectInfoTable[ProjectName]=OutputTable[[#This Row],[ProjectName]])*ProjectInfoTable[ConfidenceInterval]))</f>
        <v>0.95</v>
      </c>
      <c r="N1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379" s="5" cm="1">
        <f t="array" ref="O1379">MIN(IF((OutputTable[GroupByKey]=OutputTable[[#This Row],[GroupByKey]]),(OutputTable[GroupByKey]=OutputTable[[#This Row],[GroupByKey]])*OutputTable[RecordedValue]))</f>
        <v>13.9204055285142</v>
      </c>
      <c r="P1379" s="5" cm="1">
        <f t="array" ref="P1379">MAX(IF((OutputTable[GroupByKey]=OutputTable[[#This Row],[GroupByKey]]),(OutputTable[GroupByKey]=OutputTable[[#This Row],[GroupByKey]])*OutputTable[RecordedValue]))</f>
        <v>182.68949067350201</v>
      </c>
    </row>
    <row r="1380" spans="1:16" x14ac:dyDescent="0.25">
      <c r="A1380" t="s">
        <v>68</v>
      </c>
      <c r="B1380" t="s">
        <v>70</v>
      </c>
      <c r="C1380">
        <v>23</v>
      </c>
      <c r="D1380" t="s">
        <v>161</v>
      </c>
      <c r="E1380" t="s">
        <v>137</v>
      </c>
      <c r="F1380" t="s">
        <v>107</v>
      </c>
      <c r="G1380">
        <v>1.38089063857073</v>
      </c>
      <c r="H1380">
        <v>0</v>
      </c>
      <c r="I138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80" s="5" cm="1">
        <f t="array" ref="J1380">MAX(IF((ProjectInfoTable[ProjectName]=OutputTable[[#This Row],[ProjectName]]),(ProjectInfoTable[ProjectName]=OutputTable[[#This Row],[ProjectName]])*ProjectInfoTable[NumberOfReplications]))</f>
        <v>50</v>
      </c>
      <c r="K1380" s="5" cm="1">
        <f t="array" ref="K1380">IFERROR(AVERAGE(IF((OutputTable[GroupByKey]=OutputTable[[#This Row],[GroupByKey]]),(OutputTable[GroupByKey]=OutputTable[[#This Row],[GroupByKey]])*OutputTable[RecordedValue])),0)</f>
        <v>0.85652835622269752</v>
      </c>
      <c r="L1380" s="5" cm="1">
        <f t="array" ref="L1380">IFERROR(_xlfn.STDEV.S(IF((OutputTable[GroupByKey]=OutputTable[[#This Row],[GroupByKey]]),(OutputTable[GroupByKey]=OutputTable[[#This Row],[GroupByKey]])*OutputTable[RecordedValue])),0)</f>
        <v>0.37438693037650955</v>
      </c>
      <c r="M1380" s="5" cm="1">
        <f t="array" ref="M1380">MAX(IF((ProjectInfoTable[ProjectName]=OutputTable[[#This Row],[ProjectName]]),(ProjectInfoTable[ProjectName]=OutputTable[[#This Row],[ProjectName]])*ProjectInfoTable[ConfidenceInterval]))</f>
        <v>0.95</v>
      </c>
      <c r="N1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380" s="5" cm="1">
        <f t="array" ref="O1380">MIN(IF((OutputTable[GroupByKey]=OutputTable[[#This Row],[GroupByKey]]),(OutputTable[GroupByKey]=OutputTable[[#This Row],[GroupByKey]])*OutputTable[RecordedValue]))</f>
        <v>0.198221599561099</v>
      </c>
      <c r="P1380" s="5" cm="1">
        <f t="array" ref="P1380">MAX(IF((OutputTable[GroupByKey]=OutputTable[[#This Row],[GroupByKey]]),(OutputTable[GroupByKey]=OutputTable[[#This Row],[GroupByKey]])*OutputTable[RecordedValue]))</f>
        <v>2.16468727962397</v>
      </c>
    </row>
    <row r="1381" spans="1:16" x14ac:dyDescent="0.25">
      <c r="A1381" t="s">
        <v>68</v>
      </c>
      <c r="B1381" t="s">
        <v>70</v>
      </c>
      <c r="C1381">
        <v>23</v>
      </c>
      <c r="D1381" t="s">
        <v>162</v>
      </c>
      <c r="E1381" t="s">
        <v>139</v>
      </c>
      <c r="F1381" t="s">
        <v>107</v>
      </c>
      <c r="G1381">
        <v>10.619109361429301</v>
      </c>
      <c r="H1381">
        <v>0</v>
      </c>
      <c r="I138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81" s="5" cm="1">
        <f t="array" ref="J1381">MAX(IF((ProjectInfoTable[ProjectName]=OutputTable[[#This Row],[ProjectName]]),(ProjectInfoTable[ProjectName]=OutputTable[[#This Row],[ProjectName]])*ProjectInfoTable[NumberOfReplications]))</f>
        <v>50</v>
      </c>
      <c r="K1381" s="5" cm="1">
        <f t="array" ref="K1381">IFERROR(AVERAGE(IF((OutputTable[GroupByKey]=OutputTable[[#This Row],[GroupByKey]]),(OutputTable[GroupByKey]=OutputTable[[#This Row],[GroupByKey]])*OutputTable[RecordedValue])),0)</f>
        <v>11.137209966710371</v>
      </c>
      <c r="L1381" s="5" cm="1">
        <f t="array" ref="L1381">IFERROR(_xlfn.STDEV.S(IF((OutputTable[GroupByKey]=OutputTable[[#This Row],[GroupByKey]]),(OutputTable[GroupByKey]=OutputTable[[#This Row],[GroupByKey]])*OutputTable[RecordedValue])),0)</f>
        <v>0.38257169656624557</v>
      </c>
      <c r="M1381" s="5" cm="1">
        <f t="array" ref="M1381">MAX(IF((ProjectInfoTable[ProjectName]=OutputTable[[#This Row],[ProjectName]]),(ProjectInfoTable[ProjectName]=OutputTable[[#This Row],[ProjectName]])*ProjectInfoTable[ConfidenceInterval]))</f>
        <v>0.95</v>
      </c>
      <c r="N1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381" s="5" cm="1">
        <f t="array" ref="O1381">MIN(IF((OutputTable[GroupByKey]=OutputTable[[#This Row],[GroupByKey]]),(OutputTable[GroupByKey]=OutputTable[[#This Row],[GroupByKey]])*OutputTable[RecordedValue]))</f>
        <v>9.8353127203760309</v>
      </c>
      <c r="P1381" s="5" cm="1">
        <f t="array" ref="P1381">MAX(IF((OutputTable[GroupByKey]=OutputTable[[#This Row],[GroupByKey]]),(OutputTable[GroupByKey]=OutputTable[[#This Row],[GroupByKey]])*OutputTable[RecordedValue]))</f>
        <v>11.8017784004389</v>
      </c>
    </row>
    <row r="1382" spans="1:16" x14ac:dyDescent="0.25">
      <c r="A1382" t="s">
        <v>68</v>
      </c>
      <c r="B1382" t="s">
        <v>70</v>
      </c>
      <c r="C1382">
        <v>23</v>
      </c>
      <c r="D1382" t="s">
        <v>163</v>
      </c>
      <c r="E1382" t="s">
        <v>164</v>
      </c>
      <c r="F1382" t="s">
        <v>107</v>
      </c>
      <c r="G1382">
        <v>8</v>
      </c>
      <c r="H1382">
        <v>0</v>
      </c>
      <c r="I138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82" s="5" cm="1">
        <f t="array" ref="J1382">MAX(IF((ProjectInfoTable[ProjectName]=OutputTable[[#This Row],[ProjectName]]),(ProjectInfoTable[ProjectName]=OutputTable[[#This Row],[ProjectName]])*ProjectInfoTable[NumberOfReplications]))</f>
        <v>50</v>
      </c>
      <c r="K1382" s="5" cm="1">
        <f t="array" ref="K1382">IFERROR(AVERAGE(IF((OutputTable[GroupByKey]=OutputTable[[#This Row],[GroupByKey]]),(OutputTable[GroupByKey]=OutputTable[[#This Row],[GroupByKey]])*OutputTable[RecordedValue])),0)</f>
        <v>6.72</v>
      </c>
      <c r="L1382" s="5" cm="1">
        <f t="array" ref="L1382">IFERROR(_xlfn.STDEV.S(IF((OutputTable[GroupByKey]=OutputTable[[#This Row],[GroupByKey]]),(OutputTable[GroupByKey]=OutputTable[[#This Row],[GroupByKey]])*OutputTable[RecordedValue])),0)</f>
        <v>2.6729178430917711</v>
      </c>
      <c r="M1382" s="5" cm="1">
        <f t="array" ref="M1382">MAX(IF((ProjectInfoTable[ProjectName]=OutputTable[[#This Row],[ProjectName]]),(ProjectInfoTable[ProjectName]=OutputTable[[#This Row],[ProjectName]])*ProjectInfoTable[ConfidenceInterval]))</f>
        <v>0.95</v>
      </c>
      <c r="N1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382" s="5" cm="1">
        <f t="array" ref="O1382">MIN(IF((OutputTable[GroupByKey]=OutputTable[[#This Row],[GroupByKey]]),(OutputTable[GroupByKey]=OutputTable[[#This Row],[GroupByKey]])*OutputTable[RecordedValue]))</f>
        <v>2</v>
      </c>
      <c r="P1382" s="5" cm="1">
        <f t="array" ref="P1382">MAX(IF((OutputTable[GroupByKey]=OutputTable[[#This Row],[GroupByKey]]),(OutputTable[GroupByKey]=OutputTable[[#This Row],[GroupByKey]])*OutputTable[RecordedValue]))</f>
        <v>16</v>
      </c>
    </row>
    <row r="1383" spans="1:16" x14ac:dyDescent="0.25">
      <c r="A1383" t="s">
        <v>68</v>
      </c>
      <c r="B1383" t="s">
        <v>70</v>
      </c>
      <c r="C1383">
        <v>23</v>
      </c>
      <c r="D1383" t="s">
        <v>165</v>
      </c>
      <c r="E1383" t="s">
        <v>166</v>
      </c>
      <c r="F1383" t="s">
        <v>107</v>
      </c>
      <c r="G1383">
        <v>0.115074219880894</v>
      </c>
      <c r="H1383">
        <v>0</v>
      </c>
      <c r="I138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83" s="5" cm="1">
        <f t="array" ref="J1383">MAX(IF((ProjectInfoTable[ProjectName]=OutputTable[[#This Row],[ProjectName]]),(ProjectInfoTable[ProjectName]=OutputTable[[#This Row],[ProjectName]])*ProjectInfoTable[NumberOfReplications]))</f>
        <v>50</v>
      </c>
      <c r="K1383" s="5" cm="1">
        <f t="array" ref="K1383">IFERROR(AVERAGE(IF((OutputTable[GroupByKey]=OutputTable[[#This Row],[GroupByKey]]),(OutputTable[GroupByKey]=OutputTable[[#This Row],[GroupByKey]])*OutputTable[RecordedValue])),0)</f>
        <v>7.1899169440802421E-2</v>
      </c>
      <c r="L1383" s="5" cm="1">
        <f t="array" ref="L1383">IFERROR(_xlfn.STDEV.S(IF((OutputTable[GroupByKey]=OutputTable[[#This Row],[GroupByKey]]),(OutputTable[GroupByKey]=OutputTable[[#This Row],[GroupByKey]])*OutputTable[RecordedValue])),0)</f>
        <v>3.1880974713854024E-2</v>
      </c>
      <c r="M1383" s="5" cm="1">
        <f t="array" ref="M1383">MAX(IF((ProjectInfoTable[ProjectName]=OutputTable[[#This Row],[ProjectName]]),(ProjectInfoTable[ProjectName]=OutputTable[[#This Row],[ProjectName]])*ProjectInfoTable[ConfidenceInterval]))</f>
        <v>0.95</v>
      </c>
      <c r="N1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383" s="5" cm="1">
        <f t="array" ref="O1383">MIN(IF((OutputTable[GroupByKey]=OutputTable[[#This Row],[GroupByKey]]),(OutputTable[GroupByKey]=OutputTable[[#This Row],[GroupByKey]])*OutputTable[RecordedValue]))</f>
        <v>1.6518466630091499E-2</v>
      </c>
      <c r="P1383" s="5" cm="1">
        <f t="array" ref="P1383">MAX(IF((OutputTable[GroupByKey]=OutputTable[[#This Row],[GroupByKey]]),(OutputTable[GroupByKey]=OutputTable[[#This Row],[GroupByKey]])*OutputTable[RecordedValue]))</f>
        <v>0.18039060663533099</v>
      </c>
    </row>
    <row r="1384" spans="1:16" x14ac:dyDescent="0.25">
      <c r="A1384" t="s">
        <v>68</v>
      </c>
      <c r="B1384" t="s">
        <v>70</v>
      </c>
      <c r="C1384">
        <v>23</v>
      </c>
      <c r="D1384" t="s">
        <v>167</v>
      </c>
      <c r="E1384" t="s">
        <v>142</v>
      </c>
      <c r="F1384" t="s">
        <v>107</v>
      </c>
      <c r="G1384">
        <v>0</v>
      </c>
      <c r="H1384">
        <v>0</v>
      </c>
      <c r="I138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84" s="5" cm="1">
        <f t="array" ref="J1384">MAX(IF((ProjectInfoTable[ProjectName]=OutputTable[[#This Row],[ProjectName]]),(ProjectInfoTable[ProjectName]=OutputTable[[#This Row],[ProjectName]])*ProjectInfoTable[NumberOfReplications]))</f>
        <v>50</v>
      </c>
      <c r="K1384" s="5" cm="1">
        <f t="array" ref="K1384">IFERROR(AVERAGE(IF((OutputTable[GroupByKey]=OutputTable[[#This Row],[GroupByKey]]),(OutputTable[GroupByKey]=OutputTable[[#This Row],[GroupByKey]])*OutputTable[RecordedValue])),0)</f>
        <v>0</v>
      </c>
      <c r="L1384" s="5" cm="1">
        <f t="array" ref="L1384">IFERROR(_xlfn.STDEV.S(IF((OutputTable[GroupByKey]=OutputTable[[#This Row],[GroupByKey]]),(OutputTable[GroupByKey]=OutputTable[[#This Row],[GroupByKey]])*OutputTable[RecordedValue])),0)</f>
        <v>0</v>
      </c>
      <c r="M1384" s="5" cm="1">
        <f t="array" ref="M1384">MAX(IF((ProjectInfoTable[ProjectName]=OutputTable[[#This Row],[ProjectName]]),(ProjectInfoTable[ProjectName]=OutputTable[[#This Row],[ProjectName]])*ProjectInfoTable[ConfidenceInterval]))</f>
        <v>0.95</v>
      </c>
      <c r="N1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4" s="5" cm="1">
        <f t="array" ref="O1384">MIN(IF((OutputTable[GroupByKey]=OutputTable[[#This Row],[GroupByKey]]),(OutputTable[GroupByKey]=OutputTable[[#This Row],[GroupByKey]])*OutputTable[RecordedValue]))</f>
        <v>0</v>
      </c>
      <c r="P1384" s="5" cm="1">
        <f t="array" ref="P1384">MAX(IF((OutputTable[GroupByKey]=OutputTable[[#This Row],[GroupByKey]]),(OutputTable[GroupByKey]=OutputTable[[#This Row],[GroupByKey]])*OutputTable[RecordedValue]))</f>
        <v>0</v>
      </c>
    </row>
    <row r="1385" spans="1:16" x14ac:dyDescent="0.25">
      <c r="A1385" t="s">
        <v>68</v>
      </c>
      <c r="B1385" t="s">
        <v>70</v>
      </c>
      <c r="C1385">
        <v>23</v>
      </c>
      <c r="D1385" t="s">
        <v>168</v>
      </c>
      <c r="E1385" t="s">
        <v>123</v>
      </c>
      <c r="F1385" t="s">
        <v>129</v>
      </c>
      <c r="G1385">
        <v>140</v>
      </c>
      <c r="H1385">
        <v>0</v>
      </c>
      <c r="I138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85" s="5" cm="1">
        <f t="array" ref="J1385">MAX(IF((ProjectInfoTable[ProjectName]=OutputTable[[#This Row],[ProjectName]]),(ProjectInfoTable[ProjectName]=OutputTable[[#This Row],[ProjectName]])*ProjectInfoTable[NumberOfReplications]))</f>
        <v>50</v>
      </c>
      <c r="K1385" s="5" cm="1">
        <f t="array" ref="K1385">IFERROR(AVERAGE(IF((OutputTable[GroupByKey]=OutputTable[[#This Row],[GroupByKey]]),(OutputTable[GroupByKey]=OutputTable[[#This Row],[GroupByKey]])*OutputTable[RecordedValue])),0)</f>
        <v>141.38</v>
      </c>
      <c r="L1385" s="5" cm="1">
        <f t="array" ref="L1385">IFERROR(_xlfn.STDEV.S(IF((OutputTable[GroupByKey]=OutputTable[[#This Row],[GroupByKey]]),(OutputTable[GroupByKey]=OutputTable[[#This Row],[GroupByKey]])*OutputTable[RecordedValue])),0)</f>
        <v>1.9988772358705846</v>
      </c>
      <c r="M1385" s="5" cm="1">
        <f t="array" ref="M1385">MAX(IF((ProjectInfoTable[ProjectName]=OutputTable[[#This Row],[ProjectName]]),(ProjectInfoTable[ProjectName]=OutputTable[[#This Row],[ProjectName]])*ProjectInfoTable[ConfidenceInterval]))</f>
        <v>0.95</v>
      </c>
      <c r="N1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385" s="5" cm="1">
        <f t="array" ref="O1385">MIN(IF((OutputTable[GroupByKey]=OutputTable[[#This Row],[GroupByKey]]),(OutputTable[GroupByKey]=OutputTable[[#This Row],[GroupByKey]])*OutputTable[RecordedValue]))</f>
        <v>134</v>
      </c>
      <c r="P1385" s="5" cm="1">
        <f t="array" ref="P1385">MAX(IF((OutputTable[GroupByKey]=OutputTable[[#This Row],[GroupByKey]]),(OutputTable[GroupByKey]=OutputTable[[#This Row],[GroupByKey]])*OutputTable[RecordedValue]))</f>
        <v>144</v>
      </c>
    </row>
    <row r="1386" spans="1:16" x14ac:dyDescent="0.25">
      <c r="A1386" t="s">
        <v>68</v>
      </c>
      <c r="B1386" t="s">
        <v>70</v>
      </c>
      <c r="C1386">
        <v>23</v>
      </c>
      <c r="D1386" t="s">
        <v>169</v>
      </c>
      <c r="E1386" t="s">
        <v>91</v>
      </c>
      <c r="F1386" t="s">
        <v>129</v>
      </c>
      <c r="G1386">
        <v>71.376035392831</v>
      </c>
      <c r="H1386">
        <v>0</v>
      </c>
      <c r="I138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86" s="5" cm="1">
        <f t="array" ref="J1386">MAX(IF((ProjectInfoTable[ProjectName]=OutputTable[[#This Row],[ProjectName]]),(ProjectInfoTable[ProjectName]=OutputTable[[#This Row],[ProjectName]])*ProjectInfoTable[NumberOfReplications]))</f>
        <v>50</v>
      </c>
      <c r="K1386" s="5" cm="1">
        <f t="array" ref="K1386">IFERROR(AVERAGE(IF((OutputTable[GroupByKey]=OutputTable[[#This Row],[GroupByKey]]),(OutputTable[GroupByKey]=OutputTable[[#This Row],[GroupByKey]])*OutputTable[RecordedValue])),0)</f>
        <v>71.709517489708347</v>
      </c>
      <c r="L1386" s="5" cm="1">
        <f t="array" ref="L1386">IFERROR(_xlfn.STDEV.S(IF((OutputTable[GroupByKey]=OutputTable[[#This Row],[GroupByKey]]),(OutputTable[GroupByKey]=OutputTable[[#This Row],[GroupByKey]])*OutputTable[RecordedValue])),0)</f>
        <v>0.25019982121987089</v>
      </c>
      <c r="M1386" s="5" cm="1">
        <f t="array" ref="M1386">MAX(IF((ProjectInfoTable[ProjectName]=OutputTable[[#This Row],[ProjectName]]),(ProjectInfoTable[ProjectName]=OutputTable[[#This Row],[ProjectName]])*ProjectInfoTable[ConfidenceInterval]))</f>
        <v>0.95</v>
      </c>
      <c r="N1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386" s="5" cm="1">
        <f t="array" ref="O1386">MIN(IF((OutputTable[GroupByKey]=OutputTable[[#This Row],[GroupByKey]]),(OutputTable[GroupByKey]=OutputTable[[#This Row],[GroupByKey]])*OutputTable[RecordedValue]))</f>
        <v>70.826954480567906</v>
      </c>
      <c r="P1386" s="5" cm="1">
        <f t="array" ref="P1386">MAX(IF((OutputTable[GroupByKey]=OutputTable[[#This Row],[GroupByKey]]),(OutputTable[GroupByKey]=OutputTable[[#This Row],[GroupByKey]])*OutputTable[RecordedValue]))</f>
        <v>72</v>
      </c>
    </row>
    <row r="1387" spans="1:16" x14ac:dyDescent="0.25">
      <c r="A1387" t="s">
        <v>68</v>
      </c>
      <c r="B1387" t="s">
        <v>70</v>
      </c>
      <c r="C1387">
        <v>23</v>
      </c>
      <c r="D1387" t="s">
        <v>170</v>
      </c>
      <c r="E1387" t="s">
        <v>137</v>
      </c>
      <c r="F1387" t="s">
        <v>107</v>
      </c>
      <c r="G1387">
        <v>30.319390165194299</v>
      </c>
      <c r="H1387">
        <v>0</v>
      </c>
      <c r="I138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87" s="5" cm="1">
        <f t="array" ref="J1387">MAX(IF((ProjectInfoTable[ProjectName]=OutputTable[[#This Row],[ProjectName]]),(ProjectInfoTable[ProjectName]=OutputTable[[#This Row],[ProjectName]])*ProjectInfoTable[NumberOfReplications]))</f>
        <v>50</v>
      </c>
      <c r="K1387" s="5" cm="1">
        <f t="array" ref="K1387">IFERROR(AVERAGE(IF((OutputTable[GroupByKey]=OutputTable[[#This Row],[GroupByKey]]),(OutputTable[GroupByKey]=OutputTable[[#This Row],[GroupByKey]])*OutputTable[RecordedValue])),0)</f>
        <v>28.690256747996941</v>
      </c>
      <c r="L1387" s="5" cm="1">
        <f t="array" ref="L1387">IFERROR(_xlfn.STDEV.S(IF((OutputTable[GroupByKey]=OutputTable[[#This Row],[GroupByKey]]),(OutputTable[GroupByKey]=OutputTable[[#This Row],[GroupByKey]])*OutputTable[RecordedValue])),0)</f>
        <v>1.6276098461399904</v>
      </c>
      <c r="M1387" s="5" cm="1">
        <f t="array" ref="M1387">MAX(IF((ProjectInfoTable[ProjectName]=OutputTable[[#This Row],[ProjectName]]),(ProjectInfoTable[ProjectName]=OutputTable[[#This Row],[ProjectName]])*ProjectInfoTable[ConfidenceInterval]))</f>
        <v>0.95</v>
      </c>
      <c r="N1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387" s="5" cm="1">
        <f t="array" ref="O1387">MIN(IF((OutputTable[GroupByKey]=OutputTable[[#This Row],[GroupByKey]]),(OutputTable[GroupByKey]=OutputTable[[#This Row],[GroupByKey]])*OutputTable[RecordedValue]))</f>
        <v>25.696659959072399</v>
      </c>
      <c r="P1387" s="5" cm="1">
        <f t="array" ref="P1387">MAX(IF((OutputTable[GroupByKey]=OutputTable[[#This Row],[GroupByKey]]),(OutputTable[GroupByKey]=OutputTable[[#This Row],[GroupByKey]])*OutputTable[RecordedValue]))</f>
        <v>33.838759418460498</v>
      </c>
    </row>
    <row r="1388" spans="1:16" x14ac:dyDescent="0.25">
      <c r="A1388" t="s">
        <v>68</v>
      </c>
      <c r="B1388" t="s">
        <v>70</v>
      </c>
      <c r="C1388">
        <v>23</v>
      </c>
      <c r="D1388" t="s">
        <v>171</v>
      </c>
      <c r="E1388" t="s">
        <v>139</v>
      </c>
      <c r="F1388" t="s">
        <v>107</v>
      </c>
      <c r="G1388">
        <v>5.3269608645544899</v>
      </c>
      <c r="H1388">
        <v>0</v>
      </c>
      <c r="I138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88" s="5" cm="1">
        <f t="array" ref="J1388">MAX(IF((ProjectInfoTable[ProjectName]=OutputTable[[#This Row],[ProjectName]]),(ProjectInfoTable[ProjectName]=OutputTable[[#This Row],[ProjectName]])*ProjectInfoTable[NumberOfReplications]))</f>
        <v>50</v>
      </c>
      <c r="K1388" s="5" cm="1">
        <f t="array" ref="K1388">IFERROR(AVERAGE(IF((OutputTable[GroupByKey]=OutputTable[[#This Row],[GroupByKey]]),(OutputTable[GroupByKey]=OutputTable[[#This Row],[GroupByKey]])*OutputTable[RecordedValue])),0)</f>
        <v>7.1431715332986858</v>
      </c>
      <c r="L1388" s="5" cm="1">
        <f t="array" ref="L1388">IFERROR(_xlfn.STDEV.S(IF((OutputTable[GroupByKey]=OutputTable[[#This Row],[GroupByKey]]),(OutputTable[GroupByKey]=OutputTable[[#This Row],[GroupByKey]])*OutputTable[RecordedValue])),0)</f>
        <v>1.6630080132730225</v>
      </c>
      <c r="M1388" s="5" cm="1">
        <f t="array" ref="M1388">MAX(IF((ProjectInfoTable[ProjectName]=OutputTable[[#This Row],[ProjectName]]),(ProjectInfoTable[ProjectName]=OutputTable[[#This Row],[ProjectName]])*ProjectInfoTable[ConfidenceInterval]))</f>
        <v>0.95</v>
      </c>
      <c r="N1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388" s="5" cm="1">
        <f t="array" ref="O1388">MIN(IF((OutputTable[GroupByKey]=OutputTable[[#This Row],[GroupByKey]]),(OutputTable[GroupByKey]=OutputTable[[#This Row],[GroupByKey]])*OutputTable[RecordedValue]))</f>
        <v>2.14775272896172</v>
      </c>
      <c r="P1388" s="5" cm="1">
        <f t="array" ref="P1388">MAX(IF((OutputTable[GroupByKey]=OutputTable[[#This Row],[GroupByKey]]),(OutputTable[GroupByKey]=OutputTable[[#This Row],[GroupByKey]])*OutputTable[RecordedValue]))</f>
        <v>10.273767747096599</v>
      </c>
    </row>
    <row r="1389" spans="1:16" x14ac:dyDescent="0.25">
      <c r="A1389" t="s">
        <v>68</v>
      </c>
      <c r="B1389" t="s">
        <v>70</v>
      </c>
      <c r="C1389">
        <v>23</v>
      </c>
      <c r="D1389" t="s">
        <v>172</v>
      </c>
      <c r="E1389" t="s">
        <v>164</v>
      </c>
      <c r="F1389" t="s">
        <v>107</v>
      </c>
      <c r="G1389">
        <v>300</v>
      </c>
      <c r="H1389">
        <v>0</v>
      </c>
      <c r="I138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89" s="5" cm="1">
        <f t="array" ref="J1389">MAX(IF((ProjectInfoTable[ProjectName]=OutputTable[[#This Row],[ProjectName]]),(ProjectInfoTable[ProjectName]=OutputTable[[#This Row],[ProjectName]])*ProjectInfoTable[NumberOfReplications]))</f>
        <v>50</v>
      </c>
      <c r="K1389" s="5" cm="1">
        <f t="array" ref="K1389">IFERROR(AVERAGE(IF((OutputTable[GroupByKey]=OutputTable[[#This Row],[GroupByKey]]),(OutputTable[GroupByKey]=OutputTable[[#This Row],[GroupByKey]])*OutputTable[RecordedValue])),0)</f>
        <v>299.54000000000002</v>
      </c>
      <c r="L1389" s="5" cm="1">
        <f t="array" ref="L1389">IFERROR(_xlfn.STDEV.S(IF((OutputTable[GroupByKey]=OutputTable[[#This Row],[GroupByKey]]),(OutputTable[GroupByKey]=OutputTable[[#This Row],[GroupByKey]])*OutputTable[RecordedValue])),0)</f>
        <v>4.8873430868908301</v>
      </c>
      <c r="M1389" s="5" cm="1">
        <f t="array" ref="M1389">MAX(IF((ProjectInfoTable[ProjectName]=OutputTable[[#This Row],[ProjectName]]),(ProjectInfoTable[ProjectName]=OutputTable[[#This Row],[ProjectName]])*ProjectInfoTable[ConfidenceInterval]))</f>
        <v>0.95</v>
      </c>
      <c r="N1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389" s="5" cm="1">
        <f t="array" ref="O1389">MIN(IF((OutputTable[GroupByKey]=OutputTable[[#This Row],[GroupByKey]]),(OutputTable[GroupByKey]=OutputTable[[#This Row],[GroupByKey]])*OutputTable[RecordedValue]))</f>
        <v>289</v>
      </c>
      <c r="P1389" s="5" cm="1">
        <f t="array" ref="P1389">MAX(IF((OutputTable[GroupByKey]=OutputTable[[#This Row],[GroupByKey]]),(OutputTable[GroupByKey]=OutputTable[[#This Row],[GroupByKey]])*OutputTable[RecordedValue]))</f>
        <v>313</v>
      </c>
    </row>
    <row r="1390" spans="1:16" x14ac:dyDescent="0.25">
      <c r="A1390" t="s">
        <v>68</v>
      </c>
      <c r="B1390" t="s">
        <v>70</v>
      </c>
      <c r="C1390">
        <v>23</v>
      </c>
      <c r="D1390" t="s">
        <v>173</v>
      </c>
      <c r="E1390" t="s">
        <v>166</v>
      </c>
      <c r="F1390" t="s">
        <v>107</v>
      </c>
      <c r="G1390">
        <v>0.85202886487348595</v>
      </c>
      <c r="H1390">
        <v>0</v>
      </c>
      <c r="I139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90" s="5" cm="1">
        <f t="array" ref="J1390">MAX(IF((ProjectInfoTable[ProjectName]=OutputTable[[#This Row],[ProjectName]]),(ProjectInfoTable[ProjectName]=OutputTable[[#This Row],[ProjectName]])*ProjectInfoTable[NumberOfReplications]))</f>
        <v>50</v>
      </c>
      <c r="K1390" s="5" cm="1">
        <f t="array" ref="K1390">IFERROR(AVERAGE(IF((OutputTable[GroupByKey]=OutputTable[[#This Row],[GroupByKey]]),(OutputTable[GroupByKey]=OutputTable[[#This Row],[GroupByKey]])*OutputTable[RecordedValue])),0)</f>
        <v>0.80157856851948073</v>
      </c>
      <c r="L1390" s="5" cm="1">
        <f t="array" ref="L1390">IFERROR(_xlfn.STDEV.S(IF((OutputTable[GroupByKey]=OutputTable[[#This Row],[GroupByKey]]),(OutputTable[GroupByKey]=OutputTable[[#This Row],[GroupByKey]])*OutputTable[RecordedValue])),0)</f>
        <v>4.6194667035361667E-2</v>
      </c>
      <c r="M1390" s="5" cm="1">
        <f t="array" ref="M1390">MAX(IF((ProjectInfoTable[ProjectName]=OutputTable[[#This Row],[ProjectName]]),(ProjectInfoTable[ProjectName]=OutputTable[[#This Row],[ProjectName]])*ProjectInfoTable[ConfidenceInterval]))</f>
        <v>0.95</v>
      </c>
      <c r="N1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390" s="5" cm="1">
        <f t="array" ref="O1390">MIN(IF((OutputTable[GroupByKey]=OutputTable[[#This Row],[GroupByKey]]),(OutputTable[GroupByKey]=OutputTable[[#This Row],[GroupByKey]])*OutputTable[RecordedValue]))</f>
        <v>0.71461756258065101</v>
      </c>
      <c r="P1390" s="5" cm="1">
        <f t="array" ref="P1390">MAX(IF((OutputTable[GroupByKey]=OutputTable[[#This Row],[GroupByKey]]),(OutputTable[GroupByKey]=OutputTable[[#This Row],[GroupByKey]])*OutputTable[RecordedValue]))</f>
        <v>0.94034020197328605</v>
      </c>
    </row>
    <row r="1391" spans="1:16" x14ac:dyDescent="0.25">
      <c r="A1391" t="s">
        <v>68</v>
      </c>
      <c r="B1391" t="s">
        <v>70</v>
      </c>
      <c r="C1391">
        <v>23</v>
      </c>
      <c r="D1391" t="s">
        <v>174</v>
      </c>
      <c r="E1391" t="s">
        <v>142</v>
      </c>
      <c r="F1391" t="s">
        <v>107</v>
      </c>
      <c r="G1391">
        <v>0</v>
      </c>
      <c r="H1391">
        <v>0</v>
      </c>
      <c r="I139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91" s="5" cm="1">
        <f t="array" ref="J1391">MAX(IF((ProjectInfoTable[ProjectName]=OutputTable[[#This Row],[ProjectName]]),(ProjectInfoTable[ProjectName]=OutputTable[[#This Row],[ProjectName]])*ProjectInfoTable[NumberOfReplications]))</f>
        <v>50</v>
      </c>
      <c r="K1391" s="5" cm="1">
        <f t="array" ref="K1391">IFERROR(AVERAGE(IF((OutputTable[GroupByKey]=OutputTable[[#This Row],[GroupByKey]]),(OutputTable[GroupByKey]=OutputTable[[#This Row],[GroupByKey]])*OutputTable[RecordedValue])),0)</f>
        <v>0</v>
      </c>
      <c r="L1391" s="5" cm="1">
        <f t="array" ref="L1391">IFERROR(_xlfn.STDEV.S(IF((OutputTable[GroupByKey]=OutputTable[[#This Row],[GroupByKey]]),(OutputTable[GroupByKey]=OutputTable[[#This Row],[GroupByKey]])*OutputTable[RecordedValue])),0)</f>
        <v>0</v>
      </c>
      <c r="M1391" s="5" cm="1">
        <f t="array" ref="M1391">MAX(IF((ProjectInfoTable[ProjectName]=OutputTable[[#This Row],[ProjectName]]),(ProjectInfoTable[ProjectName]=OutputTable[[#This Row],[ProjectName]])*ProjectInfoTable[ConfidenceInterval]))</f>
        <v>0.95</v>
      </c>
      <c r="N1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1" s="5" cm="1">
        <f t="array" ref="O1391">MIN(IF((OutputTable[GroupByKey]=OutputTable[[#This Row],[GroupByKey]]),(OutputTable[GroupByKey]=OutputTable[[#This Row],[GroupByKey]])*OutputTable[RecordedValue]))</f>
        <v>0</v>
      </c>
      <c r="P1391" s="5" cm="1">
        <f t="array" ref="P1391">MAX(IF((OutputTable[GroupByKey]=OutputTable[[#This Row],[GroupByKey]]),(OutputTable[GroupByKey]=OutputTable[[#This Row],[GroupByKey]])*OutputTable[RecordedValue]))</f>
        <v>0</v>
      </c>
    </row>
    <row r="1392" spans="1:16" x14ac:dyDescent="0.25">
      <c r="A1392" t="s">
        <v>68</v>
      </c>
      <c r="B1392" t="s">
        <v>70</v>
      </c>
      <c r="C1392">
        <v>23</v>
      </c>
      <c r="D1392" t="s">
        <v>175</v>
      </c>
      <c r="E1392" t="s">
        <v>113</v>
      </c>
      <c r="F1392" t="s">
        <v>73</v>
      </c>
      <c r="G1392">
        <v>36.5930372097747</v>
      </c>
      <c r="H1392">
        <v>0</v>
      </c>
      <c r="I139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92" s="5" cm="1">
        <f t="array" ref="J1392">MAX(IF((ProjectInfoTable[ProjectName]=OutputTable[[#This Row],[ProjectName]]),(ProjectInfoTable[ProjectName]=OutputTable[[#This Row],[ProjectName]])*ProjectInfoTable[NumberOfReplications]))</f>
        <v>50</v>
      </c>
      <c r="K1392" s="5" cm="1">
        <f t="array" ref="K1392">IFERROR(AVERAGE(IF((OutputTable[GroupByKey]=OutputTable[[#This Row],[GroupByKey]]),(OutputTable[GroupByKey]=OutputTable[[#This Row],[GroupByKey]])*OutputTable[RecordedValue])),0)</f>
        <v>36.017962320863354</v>
      </c>
      <c r="L1392" s="5" cm="1">
        <f t="array" ref="L1392">IFERROR(_xlfn.STDEV.S(IF((OutputTable[GroupByKey]=OutputTable[[#This Row],[GroupByKey]]),(OutputTable[GroupByKey]=OutputTable[[#This Row],[GroupByKey]])*OutputTable[RecordedValue])),0)</f>
        <v>2.1447750669597334</v>
      </c>
      <c r="M1392" s="5" cm="1">
        <f t="array" ref="M1392">MAX(IF((ProjectInfoTable[ProjectName]=OutputTable[[#This Row],[ProjectName]]),(ProjectInfoTable[ProjectName]=OutputTable[[#This Row],[ProjectName]])*ProjectInfoTable[ConfidenceInterval]))</f>
        <v>0.95</v>
      </c>
      <c r="N1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392" s="5" cm="1">
        <f t="array" ref="O1392">MIN(IF((OutputTable[GroupByKey]=OutputTable[[#This Row],[GroupByKey]]),(OutputTable[GroupByKey]=OutputTable[[#This Row],[GroupByKey]])*OutputTable[RecordedValue]))</f>
        <v>31.355296128801101</v>
      </c>
      <c r="P1392" s="5" cm="1">
        <f t="array" ref="P1392">MAX(IF((OutputTable[GroupByKey]=OutputTable[[#This Row],[GroupByKey]]),(OutputTable[GroupByKey]=OutputTable[[#This Row],[GroupByKey]])*OutputTable[RecordedValue]))</f>
        <v>42.047742044042501</v>
      </c>
    </row>
    <row r="1393" spans="1:16" x14ac:dyDescent="0.25">
      <c r="A1393" t="s">
        <v>68</v>
      </c>
      <c r="B1393" t="s">
        <v>70</v>
      </c>
      <c r="C1393">
        <v>23</v>
      </c>
      <c r="D1393" t="s">
        <v>176</v>
      </c>
      <c r="E1393" t="s">
        <v>115</v>
      </c>
      <c r="F1393" t="s">
        <v>73</v>
      </c>
      <c r="G1393">
        <v>1097.7911162932401</v>
      </c>
      <c r="H1393">
        <v>0</v>
      </c>
      <c r="I139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93" s="5" cm="1">
        <f t="array" ref="J1393">MAX(IF((ProjectInfoTable[ProjectName]=OutputTable[[#This Row],[ProjectName]]),(ProjectInfoTable[ProjectName]=OutputTable[[#This Row],[ProjectName]])*ProjectInfoTable[NumberOfReplications]))</f>
        <v>50</v>
      </c>
      <c r="K1393" s="5" cm="1">
        <f t="array" ref="K1393">IFERROR(AVERAGE(IF((OutputTable[GroupByKey]=OutputTable[[#This Row],[GroupByKey]]),(OutputTable[GroupByKey]=OutputTable[[#This Row],[GroupByKey]])*OutputTable[RecordedValue])),0)</f>
        <v>1080.5388696259006</v>
      </c>
      <c r="L1393" s="5" cm="1">
        <f t="array" ref="L1393">IFERROR(_xlfn.STDEV.S(IF((OutputTable[GroupByKey]=OutputTable[[#This Row],[GroupByKey]]),(OutputTable[GroupByKey]=OutputTable[[#This Row],[GroupByKey]])*OutputTable[RecordedValue])),0)</f>
        <v>64.343252008792561</v>
      </c>
      <c r="M1393" s="5" cm="1">
        <f t="array" ref="M1393">MAX(IF((ProjectInfoTable[ProjectName]=OutputTable[[#This Row],[ProjectName]]),(ProjectInfoTable[ProjectName]=OutputTable[[#This Row],[ProjectName]])*ProjectInfoTable[ConfidenceInterval]))</f>
        <v>0.95</v>
      </c>
      <c r="N1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393" s="5" cm="1">
        <f t="array" ref="O1393">MIN(IF((OutputTable[GroupByKey]=OutputTable[[#This Row],[GroupByKey]]),(OutputTable[GroupByKey]=OutputTable[[#This Row],[GroupByKey]])*OutputTable[RecordedValue]))</f>
        <v>940.65888386403196</v>
      </c>
      <c r="P1393" s="5" cm="1">
        <f t="array" ref="P1393">MAX(IF((OutputTable[GroupByKey]=OutputTable[[#This Row],[GroupByKey]]),(OutputTable[GroupByKey]=OutputTable[[#This Row],[GroupByKey]])*OutputTable[RecordedValue]))</f>
        <v>1261.4322613212801</v>
      </c>
    </row>
    <row r="1394" spans="1:16" x14ac:dyDescent="0.25">
      <c r="A1394" t="s">
        <v>68</v>
      </c>
      <c r="B1394" t="s">
        <v>70</v>
      </c>
      <c r="C1394">
        <v>23</v>
      </c>
      <c r="D1394" t="s">
        <v>177</v>
      </c>
      <c r="E1394" t="s">
        <v>117</v>
      </c>
      <c r="F1394" t="s">
        <v>73</v>
      </c>
      <c r="G1394">
        <v>0</v>
      </c>
      <c r="H1394">
        <v>0</v>
      </c>
      <c r="I139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94" s="5" cm="1">
        <f t="array" ref="J1394">MAX(IF((ProjectInfoTable[ProjectName]=OutputTable[[#This Row],[ProjectName]]),(ProjectInfoTable[ProjectName]=OutputTable[[#This Row],[ProjectName]])*ProjectInfoTable[NumberOfReplications]))</f>
        <v>50</v>
      </c>
      <c r="K1394" s="5" cm="1">
        <f t="array" ref="K1394">IFERROR(AVERAGE(IF((OutputTable[GroupByKey]=OutputTable[[#This Row],[GroupByKey]]),(OutputTable[GroupByKey]=OutputTable[[#This Row],[GroupByKey]])*OutputTable[RecordedValue])),0)</f>
        <v>0</v>
      </c>
      <c r="L1394" s="5" cm="1">
        <f t="array" ref="L1394">IFERROR(_xlfn.STDEV.S(IF((OutputTable[GroupByKey]=OutputTable[[#This Row],[GroupByKey]]),(OutputTable[GroupByKey]=OutputTable[[#This Row],[GroupByKey]])*OutputTable[RecordedValue])),0)</f>
        <v>0</v>
      </c>
      <c r="M1394" s="5" cm="1">
        <f t="array" ref="M1394">MAX(IF((ProjectInfoTable[ProjectName]=OutputTable[[#This Row],[ProjectName]]),(ProjectInfoTable[ProjectName]=OutputTable[[#This Row],[ProjectName]])*ProjectInfoTable[ConfidenceInterval]))</f>
        <v>0.95</v>
      </c>
      <c r="N1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4" s="5" cm="1">
        <f t="array" ref="O1394">MIN(IF((OutputTable[GroupByKey]=OutputTable[[#This Row],[GroupByKey]]),(OutputTable[GroupByKey]=OutputTable[[#This Row],[GroupByKey]])*OutputTable[RecordedValue]))</f>
        <v>0</v>
      </c>
      <c r="P1394" s="5" cm="1">
        <f t="array" ref="P1394">MAX(IF((OutputTable[GroupByKey]=OutputTable[[#This Row],[GroupByKey]]),(OutputTable[GroupByKey]=OutputTable[[#This Row],[GroupByKey]])*OutputTable[RecordedValue]))</f>
        <v>0</v>
      </c>
    </row>
    <row r="1395" spans="1:16" x14ac:dyDescent="0.25">
      <c r="A1395" t="s">
        <v>68</v>
      </c>
      <c r="B1395" t="s">
        <v>70</v>
      </c>
      <c r="C1395">
        <v>23</v>
      </c>
      <c r="D1395" t="s">
        <v>178</v>
      </c>
      <c r="E1395" t="s">
        <v>119</v>
      </c>
      <c r="F1395" t="s">
        <v>73</v>
      </c>
      <c r="G1395">
        <v>908.31291470184794</v>
      </c>
      <c r="H1395">
        <v>0</v>
      </c>
      <c r="I139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95" s="5" cm="1">
        <f t="array" ref="J1395">MAX(IF((ProjectInfoTable[ProjectName]=OutputTable[[#This Row],[ProjectName]]),(ProjectInfoTable[ProjectName]=OutputTable[[#This Row],[ProjectName]])*ProjectInfoTable[NumberOfReplications]))</f>
        <v>50</v>
      </c>
      <c r="K1395" s="5" cm="1">
        <f t="array" ref="K1395">IFERROR(AVERAGE(IF((OutputTable[GroupByKey]=OutputTable[[#This Row],[GroupByKey]]),(OutputTable[GroupByKey]=OutputTable[[#This Row],[GroupByKey]])*OutputTable[RecordedValue])),0)</f>
        <v>647.33233797243315</v>
      </c>
      <c r="L1395" s="5" cm="1">
        <f t="array" ref="L1395">IFERROR(_xlfn.STDEV.S(IF((OutputTable[GroupByKey]=OutputTable[[#This Row],[GroupByKey]]),(OutputTable[GroupByKey]=OutputTable[[#This Row],[GroupByKey]])*OutputTable[RecordedValue])),0)</f>
        <v>612.63054444116835</v>
      </c>
      <c r="M1395" s="5" cm="1">
        <f t="array" ref="M1395">MAX(IF((ProjectInfoTable[ProjectName]=OutputTable[[#This Row],[ProjectName]]),(ProjectInfoTable[ProjectName]=OutputTable[[#This Row],[ProjectName]])*ProjectInfoTable[ConfidenceInterval]))</f>
        <v>0.95</v>
      </c>
      <c r="N1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395" s="5" cm="1">
        <f t="array" ref="O1395">MIN(IF((OutputTable[GroupByKey]=OutputTable[[#This Row],[GroupByKey]]),(OutputTable[GroupByKey]=OutputTable[[#This Row],[GroupByKey]])*OutputTable[RecordedValue]))</f>
        <v>135.75868551570699</v>
      </c>
      <c r="P1395" s="5" cm="1">
        <f t="array" ref="P1395">MAX(IF((OutputTable[GroupByKey]=OutputTable[[#This Row],[GroupByKey]]),(OutputTable[GroupByKey]=OutputTable[[#This Row],[GroupByKey]])*OutputTable[RecordedValue]))</f>
        <v>3953.48057040094</v>
      </c>
    </row>
    <row r="1396" spans="1:16" x14ac:dyDescent="0.25">
      <c r="A1396" t="s">
        <v>68</v>
      </c>
      <c r="B1396" t="s">
        <v>70</v>
      </c>
      <c r="C1396">
        <v>23</v>
      </c>
      <c r="D1396" t="s">
        <v>179</v>
      </c>
      <c r="E1396" t="s">
        <v>121</v>
      </c>
      <c r="F1396" t="s">
        <v>73</v>
      </c>
      <c r="G1396">
        <v>139</v>
      </c>
      <c r="H1396">
        <v>0</v>
      </c>
      <c r="I139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96" s="5" cm="1">
        <f t="array" ref="J1396">MAX(IF((ProjectInfoTable[ProjectName]=OutputTable[[#This Row],[ProjectName]]),(ProjectInfoTable[ProjectName]=OutputTable[[#This Row],[ProjectName]])*ProjectInfoTable[NumberOfReplications]))</f>
        <v>50</v>
      </c>
      <c r="K1396" s="5" cm="1">
        <f t="array" ref="K1396">IFERROR(AVERAGE(IF((OutputTable[GroupByKey]=OutputTable[[#This Row],[GroupByKey]]),(OutputTable[GroupByKey]=OutputTable[[#This Row],[GroupByKey]])*OutputTable[RecordedValue])),0)</f>
        <v>139.02000000000001</v>
      </c>
      <c r="L1396" s="5" cm="1">
        <f t="array" ref="L1396">IFERROR(_xlfn.STDEV.S(IF((OutputTable[GroupByKey]=OutputTable[[#This Row],[GroupByKey]]),(OutputTable[GroupByKey]=OutputTable[[#This Row],[GroupByKey]])*OutputTable[RecordedValue])),0)</f>
        <v>2.0651629376840162</v>
      </c>
      <c r="M1396" s="5" cm="1">
        <f t="array" ref="M1396">MAX(IF((ProjectInfoTable[ProjectName]=OutputTable[[#This Row],[ProjectName]]),(ProjectInfoTable[ProjectName]=OutputTable[[#This Row],[ProjectName]])*ProjectInfoTable[ConfidenceInterval]))</f>
        <v>0.95</v>
      </c>
      <c r="N1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396" s="5" cm="1">
        <f t="array" ref="O1396">MIN(IF((OutputTable[GroupByKey]=OutputTable[[#This Row],[GroupByKey]]),(OutputTable[GroupByKey]=OutputTable[[#This Row],[GroupByKey]])*OutputTable[RecordedValue]))</f>
        <v>133</v>
      </c>
      <c r="P1396" s="5" cm="1">
        <f t="array" ref="P1396">MAX(IF((OutputTable[GroupByKey]=OutputTable[[#This Row],[GroupByKey]]),(OutputTable[GroupByKey]=OutputTable[[#This Row],[GroupByKey]])*OutputTable[RecordedValue]))</f>
        <v>142</v>
      </c>
    </row>
    <row r="1397" spans="1:16" x14ac:dyDescent="0.25">
      <c r="A1397" t="s">
        <v>68</v>
      </c>
      <c r="B1397" t="s">
        <v>70</v>
      </c>
      <c r="C1397">
        <v>23</v>
      </c>
      <c r="D1397" t="s">
        <v>180</v>
      </c>
      <c r="E1397" t="s">
        <v>123</v>
      </c>
      <c r="F1397" t="s">
        <v>73</v>
      </c>
      <c r="G1397">
        <v>136</v>
      </c>
      <c r="H1397">
        <v>0</v>
      </c>
      <c r="I139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97" s="5" cm="1">
        <f t="array" ref="J1397">MAX(IF((ProjectInfoTable[ProjectName]=OutputTable[[#This Row],[ProjectName]]),(ProjectInfoTable[ProjectName]=OutputTable[[#This Row],[ProjectName]])*ProjectInfoTable[NumberOfReplications]))</f>
        <v>50</v>
      </c>
      <c r="K1397" s="5" cm="1">
        <f t="array" ref="K1397">IFERROR(AVERAGE(IF((OutputTable[GroupByKey]=OutputTable[[#This Row],[GroupByKey]]),(OutputTable[GroupByKey]=OutputTable[[#This Row],[GroupByKey]])*OutputTable[RecordedValue])),0)</f>
        <v>137.02000000000001</v>
      </c>
      <c r="L1397" s="5" cm="1">
        <f t="array" ref="L1397">IFERROR(_xlfn.STDEV.S(IF((OutputTable[GroupByKey]=OutputTable[[#This Row],[GroupByKey]]),(OutputTable[GroupByKey]=OutputTable[[#This Row],[GroupByKey]])*OutputTable[RecordedValue])),0)</f>
        <v>2.4618725244274162</v>
      </c>
      <c r="M1397" s="5" cm="1">
        <f t="array" ref="M1397">MAX(IF((ProjectInfoTable[ProjectName]=OutputTable[[#This Row],[ProjectName]]),(ProjectInfoTable[ProjectName]=OutputTable[[#This Row],[ProjectName]])*ProjectInfoTable[ConfidenceInterval]))</f>
        <v>0.95</v>
      </c>
      <c r="N1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397" s="5" cm="1">
        <f t="array" ref="O1397">MIN(IF((OutputTable[GroupByKey]=OutputTable[[#This Row],[GroupByKey]]),(OutputTable[GroupByKey]=OutputTable[[#This Row],[GroupByKey]])*OutputTable[RecordedValue]))</f>
        <v>130</v>
      </c>
      <c r="P1397" s="5" cm="1">
        <f t="array" ref="P1397">MAX(IF((OutputTable[GroupByKey]=OutputTable[[#This Row],[GroupByKey]]),(OutputTable[GroupByKey]=OutputTable[[#This Row],[GroupByKey]])*OutputTable[RecordedValue]))</f>
        <v>141</v>
      </c>
    </row>
    <row r="1398" spans="1:16" x14ac:dyDescent="0.25">
      <c r="A1398" t="s">
        <v>68</v>
      </c>
      <c r="B1398" t="s">
        <v>70</v>
      </c>
      <c r="C1398">
        <v>23</v>
      </c>
      <c r="D1398" t="s">
        <v>181</v>
      </c>
      <c r="E1398" t="s">
        <v>125</v>
      </c>
      <c r="F1398" t="s">
        <v>73</v>
      </c>
      <c r="G1398">
        <v>36.5930372097747</v>
      </c>
      <c r="H1398">
        <v>0</v>
      </c>
      <c r="I139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98" s="5" cm="1">
        <f t="array" ref="J1398">MAX(IF((ProjectInfoTable[ProjectName]=OutputTable[[#This Row],[ProjectName]]),(ProjectInfoTable[ProjectName]=OutputTable[[#This Row],[ProjectName]])*ProjectInfoTable[NumberOfReplications]))</f>
        <v>50</v>
      </c>
      <c r="K1398" s="5" cm="1">
        <f t="array" ref="K1398">IFERROR(AVERAGE(IF((OutputTable[GroupByKey]=OutputTable[[#This Row],[GroupByKey]]),(OutputTable[GroupByKey]=OutputTable[[#This Row],[GroupByKey]])*OutputTable[RecordedValue])),0)</f>
        <v>36.017962320863354</v>
      </c>
      <c r="L1398" s="5" cm="1">
        <f t="array" ref="L1398">IFERROR(_xlfn.STDEV.S(IF((OutputTable[GroupByKey]=OutputTable[[#This Row],[GroupByKey]]),(OutputTable[GroupByKey]=OutputTable[[#This Row],[GroupByKey]])*OutputTable[RecordedValue])),0)</f>
        <v>2.1447750669597334</v>
      </c>
      <c r="M1398" s="5" cm="1">
        <f t="array" ref="M1398">MAX(IF((ProjectInfoTable[ProjectName]=OutputTable[[#This Row],[ProjectName]]),(ProjectInfoTable[ProjectName]=OutputTable[[#This Row],[ProjectName]])*ProjectInfoTable[ConfidenceInterval]))</f>
        <v>0.95</v>
      </c>
      <c r="N1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398" s="5" cm="1">
        <f t="array" ref="O1398">MIN(IF((OutputTable[GroupByKey]=OutputTable[[#This Row],[GroupByKey]]),(OutputTable[GroupByKey]=OutputTable[[#This Row],[GroupByKey]])*OutputTable[RecordedValue]))</f>
        <v>31.355296128801101</v>
      </c>
      <c r="P1398" s="5" cm="1">
        <f t="array" ref="P1398">MAX(IF((OutputTable[GroupByKey]=OutputTable[[#This Row],[GroupByKey]]),(OutputTable[GroupByKey]=OutputTable[[#This Row],[GroupByKey]])*OutputTable[RecordedValue]))</f>
        <v>42.047742044042501</v>
      </c>
    </row>
    <row r="1399" spans="1:16" x14ac:dyDescent="0.25">
      <c r="A1399" t="s">
        <v>68</v>
      </c>
      <c r="B1399" t="s">
        <v>70</v>
      </c>
      <c r="C1399">
        <v>23</v>
      </c>
      <c r="D1399" t="s">
        <v>182</v>
      </c>
      <c r="E1399" t="s">
        <v>127</v>
      </c>
      <c r="F1399" t="s">
        <v>73</v>
      </c>
      <c r="G1399">
        <v>2006.1040309950899</v>
      </c>
      <c r="H1399">
        <v>0</v>
      </c>
      <c r="I139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99" s="5" cm="1">
        <f t="array" ref="J1399">MAX(IF((ProjectInfoTable[ProjectName]=OutputTable[[#This Row],[ProjectName]]),(ProjectInfoTable[ProjectName]=OutputTable[[#This Row],[ProjectName]])*ProjectInfoTable[NumberOfReplications]))</f>
        <v>50</v>
      </c>
      <c r="K1399" s="5" cm="1">
        <f t="array" ref="K1399">IFERROR(AVERAGE(IF((OutputTable[GroupByKey]=OutputTable[[#This Row],[GroupByKey]]),(OutputTable[GroupByKey]=OutputTable[[#This Row],[GroupByKey]])*OutputTable[RecordedValue])),0)</f>
        <v>1727.8712075983335</v>
      </c>
      <c r="L1399" s="5" cm="1">
        <f t="array" ref="L1399">IFERROR(_xlfn.STDEV.S(IF((OutputTable[GroupByKey]=OutputTable[[#This Row],[GroupByKey]]),(OutputTable[GroupByKey]=OutputTable[[#This Row],[GroupByKey]])*OutputTable[RecordedValue])),0)</f>
        <v>660.11760417939672</v>
      </c>
      <c r="M1399" s="5" cm="1">
        <f t="array" ref="M1399">MAX(IF((ProjectInfoTable[ProjectName]=OutputTable[[#This Row],[ProjectName]]),(ProjectInfoTable[ProjectName]=OutputTable[[#This Row],[ProjectName]])*ProjectInfoTable[ConfidenceInterval]))</f>
        <v>0.95</v>
      </c>
      <c r="N1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399" s="5" cm="1">
        <f t="array" ref="O1399">MIN(IF((OutputTable[GroupByKey]=OutputTable[[#This Row],[GroupByKey]]),(OutputTable[GroupByKey]=OutputTable[[#This Row],[GroupByKey]])*OutputTable[RecordedValue]))</f>
        <v>1102.70221979086</v>
      </c>
      <c r="P1399" s="5" cm="1">
        <f t="array" ref="P1399">MAX(IF((OutputTable[GroupByKey]=OutputTable[[#This Row],[GroupByKey]]),(OutputTable[GroupByKey]=OutputTable[[#This Row],[GroupByKey]])*OutputTable[RecordedValue]))</f>
        <v>5214.9128317222203</v>
      </c>
    </row>
    <row r="1400" spans="1:16" x14ac:dyDescent="0.25">
      <c r="A1400" t="s">
        <v>68</v>
      </c>
      <c r="B1400" t="s">
        <v>70</v>
      </c>
      <c r="C1400">
        <v>23</v>
      </c>
      <c r="D1400" t="s">
        <v>183</v>
      </c>
      <c r="E1400" t="s">
        <v>137</v>
      </c>
      <c r="F1400" t="s">
        <v>107</v>
      </c>
      <c r="G1400">
        <v>18.2965186048873</v>
      </c>
      <c r="H1400">
        <v>0</v>
      </c>
      <c r="I140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00" s="5" cm="1">
        <f t="array" ref="J1400">MAX(IF((ProjectInfoTable[ProjectName]=OutputTable[[#This Row],[ProjectName]]),(ProjectInfoTable[ProjectName]=OutputTable[[#This Row],[ProjectName]])*ProjectInfoTable[NumberOfReplications]))</f>
        <v>50</v>
      </c>
      <c r="K1400" s="5" cm="1">
        <f t="array" ref="K1400">IFERROR(AVERAGE(IF((OutputTable[GroupByKey]=OutputTable[[#This Row],[GroupByKey]]),(OutputTable[GroupByKey]=OutputTable[[#This Row],[GroupByKey]])*OutputTable[RecordedValue])),0)</f>
        <v>18.008981160431681</v>
      </c>
      <c r="L1400" s="5" cm="1">
        <f t="array" ref="L1400">IFERROR(_xlfn.STDEV.S(IF((OutputTable[GroupByKey]=OutputTable[[#This Row],[GroupByKey]]),(OutputTable[GroupByKey]=OutputTable[[#This Row],[GroupByKey]])*OutputTable[RecordedValue])),0)</f>
        <v>1.0723875334798758</v>
      </c>
      <c r="M1400" s="5" cm="1">
        <f t="array" ref="M1400">MAX(IF((ProjectInfoTable[ProjectName]=OutputTable[[#This Row],[ProjectName]]),(ProjectInfoTable[ProjectName]=OutputTable[[#This Row],[ProjectName]])*ProjectInfoTable[ConfidenceInterval]))</f>
        <v>0.95</v>
      </c>
      <c r="N1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400" s="5" cm="1">
        <f t="array" ref="O1400">MIN(IF((OutputTable[GroupByKey]=OutputTable[[#This Row],[GroupByKey]]),(OutputTable[GroupByKey]=OutputTable[[#This Row],[GroupByKey]])*OutputTable[RecordedValue]))</f>
        <v>15.677648064400501</v>
      </c>
      <c r="P1400" s="5" cm="1">
        <f t="array" ref="P1400">MAX(IF((OutputTable[GroupByKey]=OutputTable[[#This Row],[GroupByKey]]),(OutputTable[GroupByKey]=OutputTable[[#This Row],[GroupByKey]])*OutputTable[RecordedValue]))</f>
        <v>21.0238710220213</v>
      </c>
    </row>
    <row r="1401" spans="1:16" x14ac:dyDescent="0.25">
      <c r="A1401" t="s">
        <v>68</v>
      </c>
      <c r="B1401" t="s">
        <v>70</v>
      </c>
      <c r="C1401">
        <v>23</v>
      </c>
      <c r="D1401" t="s">
        <v>184</v>
      </c>
      <c r="E1401" t="s">
        <v>139</v>
      </c>
      <c r="F1401" t="s">
        <v>107</v>
      </c>
      <c r="G1401">
        <v>5.43316575819484</v>
      </c>
      <c r="H1401">
        <v>0</v>
      </c>
      <c r="I140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01" s="5" cm="1">
        <f t="array" ref="J1401">MAX(IF((ProjectInfoTable[ProjectName]=OutputTable[[#This Row],[ProjectName]]),(ProjectInfoTable[ProjectName]=OutputTable[[#This Row],[ProjectName]])*ProjectInfoTable[NumberOfReplications]))</f>
        <v>50</v>
      </c>
      <c r="K1401" s="5" cm="1">
        <f t="array" ref="K1401">IFERROR(AVERAGE(IF((OutputTable[GroupByKey]=OutputTable[[#This Row],[GroupByKey]]),(OutputTable[GroupByKey]=OutputTable[[#This Row],[GroupByKey]])*OutputTable[RecordedValue])),0)</f>
        <v>5.873369725047966</v>
      </c>
      <c r="L1401" s="5" cm="1">
        <f t="array" ref="L1401">IFERROR(_xlfn.STDEV.S(IF((OutputTable[GroupByKey]=OutputTable[[#This Row],[GroupByKey]]),(OutputTable[GroupByKey]=OutputTable[[#This Row],[GroupByKey]])*OutputTable[RecordedValue])),0)</f>
        <v>1.0900756873751687</v>
      </c>
      <c r="M1401" s="5" cm="1">
        <f t="array" ref="M1401">MAX(IF((ProjectInfoTable[ProjectName]=OutputTable[[#This Row],[ProjectName]]),(ProjectInfoTable[ProjectName]=OutputTable[[#This Row],[ProjectName]])*ProjectInfoTable[ConfidenceInterval]))</f>
        <v>0.95</v>
      </c>
      <c r="N1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401" s="5" cm="1">
        <f t="array" ref="O1401">MIN(IF((OutputTable[GroupByKey]=OutputTable[[#This Row],[GroupByKey]]),(OutputTable[GroupByKey]=OutputTable[[#This Row],[GroupByKey]])*OutputTable[RecordedValue]))</f>
        <v>2.9626411254009901</v>
      </c>
      <c r="P1401" s="5" cm="1">
        <f t="array" ref="P1401">MAX(IF((OutputTable[GroupByKey]=OutputTable[[#This Row],[GroupByKey]]),(OutputTable[GroupByKey]=OutputTable[[#This Row],[GroupByKey]])*OutputTable[RecordedValue]))</f>
        <v>8.2927796417684707</v>
      </c>
    </row>
    <row r="1402" spans="1:16" x14ac:dyDescent="0.25">
      <c r="A1402" t="s">
        <v>68</v>
      </c>
      <c r="B1402" t="s">
        <v>70</v>
      </c>
      <c r="C1402">
        <v>23</v>
      </c>
      <c r="D1402" t="s">
        <v>185</v>
      </c>
      <c r="E1402" t="s">
        <v>164</v>
      </c>
      <c r="F1402" t="s">
        <v>107</v>
      </c>
      <c r="G1402">
        <v>138</v>
      </c>
      <c r="H1402">
        <v>0</v>
      </c>
      <c r="I140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02" s="5" cm="1">
        <f t="array" ref="J1402">MAX(IF((ProjectInfoTable[ProjectName]=OutputTable[[#This Row],[ProjectName]]),(ProjectInfoTable[ProjectName]=OutputTable[[#This Row],[ProjectName]])*ProjectInfoTable[NumberOfReplications]))</f>
        <v>50</v>
      </c>
      <c r="K1402" s="5" cm="1">
        <f t="array" ref="K1402">IFERROR(AVERAGE(IF((OutputTable[GroupByKey]=OutputTable[[#This Row],[GroupByKey]]),(OutputTable[GroupByKey]=OutputTable[[#This Row],[GroupByKey]])*OutputTable[RecordedValue])),0)</f>
        <v>138.38</v>
      </c>
      <c r="L1402" s="5" cm="1">
        <f t="array" ref="L1402">IFERROR(_xlfn.STDEV.S(IF((OutputTable[GroupByKey]=OutputTable[[#This Row],[GroupByKey]]),(OutputTable[GroupByKey]=OutputTable[[#This Row],[GroupByKey]])*OutputTable[RecordedValue])),0)</f>
        <v>2.2667967149567629</v>
      </c>
      <c r="M1402" s="5" cm="1">
        <f t="array" ref="M1402">MAX(IF((ProjectInfoTable[ProjectName]=OutputTable[[#This Row],[ProjectName]]),(ProjectInfoTable[ProjectName]=OutputTable[[#This Row],[ProjectName]])*ProjectInfoTable[ConfidenceInterval]))</f>
        <v>0.95</v>
      </c>
      <c r="N1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402" s="5" cm="1">
        <f t="array" ref="O1402">MIN(IF((OutputTable[GroupByKey]=OutputTable[[#This Row],[GroupByKey]]),(OutputTable[GroupByKey]=OutputTable[[#This Row],[GroupByKey]])*OutputTable[RecordedValue]))</f>
        <v>132</v>
      </c>
      <c r="P1402" s="5" cm="1">
        <f t="array" ref="P1402">MAX(IF((OutputTable[GroupByKey]=OutputTable[[#This Row],[GroupByKey]]),(OutputTable[GroupByKey]=OutputTable[[#This Row],[GroupByKey]])*OutputTable[RecordedValue]))</f>
        <v>142</v>
      </c>
    </row>
    <row r="1403" spans="1:16" x14ac:dyDescent="0.25">
      <c r="A1403" t="s">
        <v>68</v>
      </c>
      <c r="B1403" t="s">
        <v>70</v>
      </c>
      <c r="C1403">
        <v>23</v>
      </c>
      <c r="D1403" t="s">
        <v>186</v>
      </c>
      <c r="E1403" t="s">
        <v>166</v>
      </c>
      <c r="F1403" t="s">
        <v>107</v>
      </c>
      <c r="G1403">
        <v>0.77361809340854804</v>
      </c>
      <c r="H1403">
        <v>0</v>
      </c>
      <c r="I140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03" s="5" cm="1">
        <f t="array" ref="J1403">MAX(IF((ProjectInfoTable[ProjectName]=OutputTable[[#This Row],[ProjectName]]),(ProjectInfoTable[ProjectName]=OutputTable[[#This Row],[ProjectName]])*ProjectInfoTable[NumberOfReplications]))</f>
        <v>50</v>
      </c>
      <c r="K1403" s="5" cm="1">
        <f t="array" ref="K1403">IFERROR(AVERAGE(IF((OutputTable[GroupByKey]=OutputTable[[#This Row],[GroupByKey]]),(OutputTable[GroupByKey]=OutputTable[[#This Row],[GroupByKey]])*OutputTable[RecordedValue])),0)</f>
        <v>0.75527626145633475</v>
      </c>
      <c r="L1403" s="5" cm="1">
        <f t="array" ref="L1403">IFERROR(_xlfn.STDEV.S(IF((OutputTable[GroupByKey]=OutputTable[[#This Row],[GroupByKey]]),(OutputTable[GroupByKey]=OutputTable[[#This Row],[GroupByKey]])*OutputTable[RecordedValue])),0)</f>
        <v>4.541982030729913E-2</v>
      </c>
      <c r="M1403" s="5" cm="1">
        <f t="array" ref="M1403">MAX(IF((ProjectInfoTable[ProjectName]=OutputTable[[#This Row],[ProjectName]]),(ProjectInfoTable[ProjectName]=OutputTable[[#This Row],[ProjectName]])*ProjectInfoTable[ConfidenceInterval]))</f>
        <v>0.95</v>
      </c>
      <c r="N1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403" s="5" cm="1">
        <f t="array" ref="O1403">MIN(IF((OutputTable[GroupByKey]=OutputTable[[#This Row],[GroupByKey]]),(OutputTable[GroupByKey]=OutputTable[[#This Row],[GroupByKey]])*OutputTable[RecordedValue]))</f>
        <v>0.65446751492631405</v>
      </c>
      <c r="P1403" s="5" cm="1">
        <f t="array" ref="P1403">MAX(IF((OutputTable[GroupByKey]=OutputTable[[#This Row],[GroupByKey]]),(OutputTable[GroupByKey]=OutputTable[[#This Row],[GroupByKey]])*OutputTable[RecordedValue]))</f>
        <v>0.87655661977495902</v>
      </c>
    </row>
    <row r="1404" spans="1:16" x14ac:dyDescent="0.25">
      <c r="A1404" t="s">
        <v>68</v>
      </c>
      <c r="B1404" t="s">
        <v>70</v>
      </c>
      <c r="C1404">
        <v>23</v>
      </c>
      <c r="D1404" t="s">
        <v>187</v>
      </c>
      <c r="E1404" t="s">
        <v>142</v>
      </c>
      <c r="F1404" t="s">
        <v>107</v>
      </c>
      <c r="G1404">
        <v>0</v>
      </c>
      <c r="H1404">
        <v>0</v>
      </c>
      <c r="I140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04" s="5" cm="1">
        <f t="array" ref="J1404">MAX(IF((ProjectInfoTable[ProjectName]=OutputTable[[#This Row],[ProjectName]]),(ProjectInfoTable[ProjectName]=OutputTable[[#This Row],[ProjectName]])*ProjectInfoTable[NumberOfReplications]))</f>
        <v>50</v>
      </c>
      <c r="K1404" s="5" cm="1">
        <f t="array" ref="K1404">IFERROR(AVERAGE(IF((OutputTable[GroupByKey]=OutputTable[[#This Row],[GroupByKey]]),(OutputTable[GroupByKey]=OutputTable[[#This Row],[GroupByKey]])*OutputTable[RecordedValue])),0)</f>
        <v>0</v>
      </c>
      <c r="L1404" s="5" cm="1">
        <f t="array" ref="L1404">IFERROR(_xlfn.STDEV.S(IF((OutputTable[GroupByKey]=OutputTable[[#This Row],[GroupByKey]]),(OutputTable[GroupByKey]=OutputTable[[#This Row],[GroupByKey]])*OutputTable[RecordedValue])),0)</f>
        <v>0</v>
      </c>
      <c r="M1404" s="5" cm="1">
        <f t="array" ref="M1404">MAX(IF((ProjectInfoTable[ProjectName]=OutputTable[[#This Row],[ProjectName]]),(ProjectInfoTable[ProjectName]=OutputTable[[#This Row],[ProjectName]])*ProjectInfoTable[ConfidenceInterval]))</f>
        <v>0.95</v>
      </c>
      <c r="N1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4" s="5" cm="1">
        <f t="array" ref="O1404">MIN(IF((OutputTable[GroupByKey]=OutputTable[[#This Row],[GroupByKey]]),(OutputTable[GroupByKey]=OutputTable[[#This Row],[GroupByKey]])*OutputTable[RecordedValue]))</f>
        <v>0</v>
      </c>
      <c r="P1404" s="5" cm="1">
        <f t="array" ref="P1404">MAX(IF((OutputTable[GroupByKey]=OutputTable[[#This Row],[GroupByKey]]),(OutputTable[GroupByKey]=OutputTable[[#This Row],[GroupByKey]])*OutputTable[RecordedValue]))</f>
        <v>0</v>
      </c>
    </row>
    <row r="1405" spans="1:16" x14ac:dyDescent="0.25">
      <c r="A1405" t="s">
        <v>68</v>
      </c>
      <c r="B1405" t="s">
        <v>70</v>
      </c>
      <c r="C1405">
        <v>24</v>
      </c>
      <c r="D1405" t="s">
        <v>112</v>
      </c>
      <c r="E1405" t="s">
        <v>113</v>
      </c>
      <c r="F1405" t="s">
        <v>73</v>
      </c>
      <c r="G1405">
        <v>0.79918781786311799</v>
      </c>
      <c r="H1405">
        <v>0</v>
      </c>
      <c r="I140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05" s="5" cm="1">
        <f t="array" ref="J1405">MAX(IF((ProjectInfoTable[ProjectName]=OutputTable[[#This Row],[ProjectName]]),(ProjectInfoTable[ProjectName]=OutputTable[[#This Row],[ProjectName]])*ProjectInfoTable[NumberOfReplications]))</f>
        <v>50</v>
      </c>
      <c r="K1405" s="5" cm="1">
        <f t="array" ref="K1405">IFERROR(AVERAGE(IF((OutputTable[GroupByKey]=OutputTable[[#This Row],[GroupByKey]]),(OutputTable[GroupByKey]=OutputTable[[#This Row],[GroupByKey]])*OutputTable[RecordedValue])),0)</f>
        <v>0.86163700693939471</v>
      </c>
      <c r="L1405" s="5" cm="1">
        <f t="array" ref="L1405">IFERROR(_xlfn.STDEV.S(IF((OutputTable[GroupByKey]=OutputTable[[#This Row],[GroupByKey]]),(OutputTable[GroupByKey]=OutputTable[[#This Row],[GroupByKey]])*OutputTable[RecordedValue])),0)</f>
        <v>0.40403851079129915</v>
      </c>
      <c r="M1405" s="5" cm="1">
        <f t="array" ref="M1405">MAX(IF((ProjectInfoTable[ProjectName]=OutputTable[[#This Row],[ProjectName]]),(ProjectInfoTable[ProjectName]=OutputTable[[#This Row],[ProjectName]])*ProjectInfoTable[ConfidenceInterval]))</f>
        <v>0.95</v>
      </c>
      <c r="N1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405" s="5" cm="1">
        <f t="array" ref="O1405">MIN(IF((OutputTable[GroupByKey]=OutputTable[[#This Row],[GroupByKey]]),(OutputTable[GroupByKey]=OutputTable[[#This Row],[GroupByKey]])*OutputTable[RecordedValue]))</f>
        <v>0.14398486806875099</v>
      </c>
      <c r="P1405" s="5" cm="1">
        <f t="array" ref="P1405">MAX(IF((OutputTable[GroupByKey]=OutputTable[[#This Row],[GroupByKey]]),(OutputTable[GroupByKey]=OutputTable[[#This Row],[GroupByKey]])*OutputTable[RecordedValue]))</f>
        <v>2.0851264921370101</v>
      </c>
    </row>
    <row r="1406" spans="1:16" x14ac:dyDescent="0.25">
      <c r="A1406" t="s">
        <v>68</v>
      </c>
      <c r="B1406" t="s">
        <v>70</v>
      </c>
      <c r="C1406">
        <v>24</v>
      </c>
      <c r="D1406" t="s">
        <v>114</v>
      </c>
      <c r="E1406" t="s">
        <v>115</v>
      </c>
      <c r="F1406" t="s">
        <v>73</v>
      </c>
      <c r="G1406">
        <v>47.951269071787102</v>
      </c>
      <c r="H1406">
        <v>0</v>
      </c>
      <c r="I140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06" s="5" cm="1">
        <f t="array" ref="J1406">MAX(IF((ProjectInfoTable[ProjectName]=OutputTable[[#This Row],[ProjectName]]),(ProjectInfoTable[ProjectName]=OutputTable[[#This Row],[ProjectName]])*ProjectInfoTable[NumberOfReplications]))</f>
        <v>50</v>
      </c>
      <c r="K1406" s="5" cm="1">
        <f t="array" ref="K1406">IFERROR(AVERAGE(IF((OutputTable[GroupByKey]=OutputTable[[#This Row],[GroupByKey]]),(OutputTable[GroupByKey]=OutputTable[[#This Row],[GroupByKey]])*OutputTable[RecordedValue])),0)</f>
        <v>51.698220416363682</v>
      </c>
      <c r="L1406" s="5" cm="1">
        <f t="array" ref="L1406">IFERROR(_xlfn.STDEV.S(IF((OutputTable[GroupByKey]=OutputTable[[#This Row],[GroupByKey]]),(OutputTable[GroupByKey]=OutputTable[[#This Row],[GroupByKey]])*OutputTable[RecordedValue])),0)</f>
        <v>24.242310647477964</v>
      </c>
      <c r="M1406" s="5" cm="1">
        <f t="array" ref="M1406">MAX(IF((ProjectInfoTable[ProjectName]=OutputTable[[#This Row],[ProjectName]]),(ProjectInfoTable[ProjectName]=OutputTable[[#This Row],[ProjectName]])*ProjectInfoTable[ConfidenceInterval]))</f>
        <v>0.95</v>
      </c>
      <c r="N1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406" s="5" cm="1">
        <f t="array" ref="O1406">MIN(IF((OutputTable[GroupByKey]=OutputTable[[#This Row],[GroupByKey]]),(OutputTable[GroupByKey]=OutputTable[[#This Row],[GroupByKey]])*OutputTable[RecordedValue]))</f>
        <v>8.63909208412508</v>
      </c>
      <c r="P1406" s="5" cm="1">
        <f t="array" ref="P1406">MAX(IF((OutputTable[GroupByKey]=OutputTable[[#This Row],[GroupByKey]]),(OutputTable[GroupByKey]=OutputTable[[#This Row],[GroupByKey]])*OutputTable[RecordedValue]))</f>
        <v>125.107589528221</v>
      </c>
    </row>
    <row r="1407" spans="1:16" x14ac:dyDescent="0.25">
      <c r="A1407" t="s">
        <v>68</v>
      </c>
      <c r="B1407" t="s">
        <v>70</v>
      </c>
      <c r="C1407">
        <v>24</v>
      </c>
      <c r="D1407" t="s">
        <v>116</v>
      </c>
      <c r="E1407" t="s">
        <v>117</v>
      </c>
      <c r="F1407" t="s">
        <v>73</v>
      </c>
      <c r="G1407">
        <v>0</v>
      </c>
      <c r="H1407">
        <v>0</v>
      </c>
      <c r="I140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07" s="5" cm="1">
        <f t="array" ref="J1407">MAX(IF((ProjectInfoTable[ProjectName]=OutputTable[[#This Row],[ProjectName]]),(ProjectInfoTable[ProjectName]=OutputTable[[#This Row],[ProjectName]])*ProjectInfoTable[NumberOfReplications]))</f>
        <v>50</v>
      </c>
      <c r="K1407" s="5" cm="1">
        <f t="array" ref="K1407">IFERROR(AVERAGE(IF((OutputTable[GroupByKey]=OutputTable[[#This Row],[GroupByKey]]),(OutputTable[GroupByKey]=OutputTable[[#This Row],[GroupByKey]])*OutputTable[RecordedValue])),0)</f>
        <v>0</v>
      </c>
      <c r="L1407" s="5" cm="1">
        <f t="array" ref="L1407">IFERROR(_xlfn.STDEV.S(IF((OutputTable[GroupByKey]=OutputTable[[#This Row],[GroupByKey]]),(OutputTable[GroupByKey]=OutputTable[[#This Row],[GroupByKey]])*OutputTable[RecordedValue])),0)</f>
        <v>0</v>
      </c>
      <c r="M1407" s="5" cm="1">
        <f t="array" ref="M1407">MAX(IF((ProjectInfoTable[ProjectName]=OutputTable[[#This Row],[ProjectName]]),(ProjectInfoTable[ProjectName]=OutputTable[[#This Row],[ProjectName]])*ProjectInfoTable[ConfidenceInterval]))</f>
        <v>0.95</v>
      </c>
      <c r="N1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7" s="5" cm="1">
        <f t="array" ref="O1407">MIN(IF((OutputTable[GroupByKey]=OutputTable[[#This Row],[GroupByKey]]),(OutputTable[GroupByKey]=OutputTable[[#This Row],[GroupByKey]])*OutputTable[RecordedValue]))</f>
        <v>0</v>
      </c>
      <c r="P1407" s="5" cm="1">
        <f t="array" ref="P1407">MAX(IF((OutputTable[GroupByKey]=OutputTable[[#This Row],[GroupByKey]]),(OutputTable[GroupByKey]=OutputTable[[#This Row],[GroupByKey]])*OutputTable[RecordedValue]))</f>
        <v>0</v>
      </c>
    </row>
    <row r="1408" spans="1:16" x14ac:dyDescent="0.25">
      <c r="A1408" t="s">
        <v>68</v>
      </c>
      <c r="B1408" t="s">
        <v>70</v>
      </c>
      <c r="C1408">
        <v>24</v>
      </c>
      <c r="D1408" t="s">
        <v>118</v>
      </c>
      <c r="E1408" t="s">
        <v>119</v>
      </c>
      <c r="F1408" t="s">
        <v>73</v>
      </c>
      <c r="G1408">
        <v>22.011649948489101</v>
      </c>
      <c r="H1408">
        <v>0</v>
      </c>
      <c r="I140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08" s="5" cm="1">
        <f t="array" ref="J1408">MAX(IF((ProjectInfoTable[ProjectName]=OutputTable[[#This Row],[ProjectName]]),(ProjectInfoTable[ProjectName]=OutputTable[[#This Row],[ProjectName]])*ProjectInfoTable[NumberOfReplications]))</f>
        <v>50</v>
      </c>
      <c r="K1408" s="5" cm="1">
        <f t="array" ref="K1408">IFERROR(AVERAGE(IF((OutputTable[GroupByKey]=OutputTable[[#This Row],[GroupByKey]]),(OutputTable[GroupByKey]=OutputTable[[#This Row],[GroupByKey]])*OutputTable[RecordedValue])),0)</f>
        <v>13.164009358024151</v>
      </c>
      <c r="L1408" s="5" cm="1">
        <f t="array" ref="L1408">IFERROR(_xlfn.STDEV.S(IF((OutputTable[GroupByKey]=OutputTable[[#This Row],[GroupByKey]]),(OutputTable[GroupByKey]=OutputTable[[#This Row],[GroupByKey]])*OutputTable[RecordedValue])),0)</f>
        <v>23.71645868098383</v>
      </c>
      <c r="M1408" s="5" cm="1">
        <f t="array" ref="M1408">MAX(IF((ProjectInfoTable[ProjectName]=OutputTable[[#This Row],[ProjectName]]),(ProjectInfoTable[ProjectName]=OutputTable[[#This Row],[ProjectName]])*ProjectInfoTable[ConfidenceInterval]))</f>
        <v>0.95</v>
      </c>
      <c r="N1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408" s="5" cm="1">
        <f t="array" ref="O1408">MIN(IF((OutputTable[GroupByKey]=OutputTable[[#This Row],[GroupByKey]]),(OutputTable[GroupByKey]=OutputTable[[#This Row],[GroupByKey]])*OutputTable[RecordedValue]))</f>
        <v>0</v>
      </c>
      <c r="P1408" s="5" cm="1">
        <f t="array" ref="P1408">MAX(IF((OutputTable[GroupByKey]=OutputTable[[#This Row],[GroupByKey]]),(OutputTable[GroupByKey]=OutputTable[[#This Row],[GroupByKey]])*OutputTable[RecordedValue]))</f>
        <v>143.511038213799</v>
      </c>
    </row>
    <row r="1409" spans="1:16" x14ac:dyDescent="0.25">
      <c r="A1409" t="s">
        <v>68</v>
      </c>
      <c r="B1409" t="s">
        <v>70</v>
      </c>
      <c r="C1409">
        <v>24</v>
      </c>
      <c r="D1409" t="s">
        <v>120</v>
      </c>
      <c r="E1409" t="s">
        <v>121</v>
      </c>
      <c r="F1409" t="s">
        <v>73</v>
      </c>
      <c r="G1409">
        <v>9</v>
      </c>
      <c r="H1409">
        <v>0</v>
      </c>
      <c r="I140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09" s="5" cm="1">
        <f t="array" ref="J1409">MAX(IF((ProjectInfoTable[ProjectName]=OutputTable[[#This Row],[ProjectName]]),(ProjectInfoTable[ProjectName]=OutputTable[[#This Row],[ProjectName]])*ProjectInfoTable[NumberOfReplications]))</f>
        <v>50</v>
      </c>
      <c r="K1409" s="5" cm="1">
        <f t="array" ref="K1409">IFERROR(AVERAGE(IF((OutputTable[GroupByKey]=OutputTable[[#This Row],[GroupByKey]]),(OutputTable[GroupByKey]=OutputTable[[#This Row],[GroupByKey]])*OutputTable[RecordedValue])),0)</f>
        <v>9.74</v>
      </c>
      <c r="L1409" s="5" cm="1">
        <f t="array" ref="L1409">IFERROR(_xlfn.STDEV.S(IF((OutputTable[GroupByKey]=OutputTable[[#This Row],[GroupByKey]]),(OutputTable[GroupByKey]=OutputTable[[#This Row],[GroupByKey]])*OutputTable[RecordedValue])),0)</f>
        <v>3.3430402880233041</v>
      </c>
      <c r="M1409" s="5" cm="1">
        <f t="array" ref="M1409">MAX(IF((ProjectInfoTable[ProjectName]=OutputTable[[#This Row],[ProjectName]]),(ProjectInfoTable[ProjectName]=OutputTable[[#This Row],[ProjectName]])*ProjectInfoTable[ConfidenceInterval]))</f>
        <v>0.95</v>
      </c>
      <c r="N1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409" s="5" cm="1">
        <f t="array" ref="O1409">MIN(IF((OutputTable[GroupByKey]=OutputTable[[#This Row],[GroupByKey]]),(OutputTable[GroupByKey]=OutputTable[[#This Row],[GroupByKey]])*OutputTable[RecordedValue]))</f>
        <v>4</v>
      </c>
      <c r="P1409" s="5" cm="1">
        <f t="array" ref="P1409">MAX(IF((OutputTable[GroupByKey]=OutputTable[[#This Row],[GroupByKey]]),(OutputTable[GroupByKey]=OutputTable[[#This Row],[GroupByKey]])*OutputTable[RecordedValue]))</f>
        <v>18</v>
      </c>
    </row>
    <row r="1410" spans="1:16" x14ac:dyDescent="0.25">
      <c r="A1410" t="s">
        <v>68</v>
      </c>
      <c r="B1410" t="s">
        <v>70</v>
      </c>
      <c r="C1410">
        <v>24</v>
      </c>
      <c r="D1410" t="s">
        <v>122</v>
      </c>
      <c r="E1410" t="s">
        <v>123</v>
      </c>
      <c r="F1410" t="s">
        <v>73</v>
      </c>
      <c r="G1410">
        <v>9</v>
      </c>
      <c r="H1410">
        <v>0</v>
      </c>
      <c r="I141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10" s="5" cm="1">
        <f t="array" ref="J1410">MAX(IF((ProjectInfoTable[ProjectName]=OutputTable[[#This Row],[ProjectName]]),(ProjectInfoTable[ProjectName]=OutputTable[[#This Row],[ProjectName]])*ProjectInfoTable[NumberOfReplications]))</f>
        <v>50</v>
      </c>
      <c r="K1410" s="5" cm="1">
        <f t="array" ref="K1410">IFERROR(AVERAGE(IF((OutputTable[GroupByKey]=OutputTable[[#This Row],[GroupByKey]]),(OutputTable[GroupByKey]=OutputTable[[#This Row],[GroupByKey]])*OutputTable[RecordedValue])),0)</f>
        <v>9.6199999999999992</v>
      </c>
      <c r="L1410" s="5" cm="1">
        <f t="array" ref="L1410">IFERROR(_xlfn.STDEV.S(IF((OutputTable[GroupByKey]=OutputTable[[#This Row],[GroupByKey]]),(OutputTable[GroupByKey]=OutputTable[[#This Row],[GroupByKey]])*OutputTable[RecordedValue])),0)</f>
        <v>3.3557139816335075</v>
      </c>
      <c r="M1410" s="5" cm="1">
        <f t="array" ref="M1410">MAX(IF((ProjectInfoTable[ProjectName]=OutputTable[[#This Row],[ProjectName]]),(ProjectInfoTable[ProjectName]=OutputTable[[#This Row],[ProjectName]])*ProjectInfoTable[ConfidenceInterval]))</f>
        <v>0.95</v>
      </c>
      <c r="N1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410" s="5" cm="1">
        <f t="array" ref="O1410">MIN(IF((OutputTable[GroupByKey]=OutputTable[[#This Row],[GroupByKey]]),(OutputTable[GroupByKey]=OutputTable[[#This Row],[GroupByKey]])*OutputTable[RecordedValue]))</f>
        <v>4</v>
      </c>
      <c r="P1410" s="5" cm="1">
        <f t="array" ref="P1410">MAX(IF((OutputTable[GroupByKey]=OutputTable[[#This Row],[GroupByKey]]),(OutputTable[GroupByKey]=OutputTable[[#This Row],[GroupByKey]])*OutputTable[RecordedValue]))</f>
        <v>18</v>
      </c>
    </row>
    <row r="1411" spans="1:16" x14ac:dyDescent="0.25">
      <c r="A1411" t="s">
        <v>68</v>
      </c>
      <c r="B1411" t="s">
        <v>70</v>
      </c>
      <c r="C1411">
        <v>24</v>
      </c>
      <c r="D1411" t="s">
        <v>124</v>
      </c>
      <c r="E1411" t="s">
        <v>125</v>
      </c>
      <c r="F1411" t="s">
        <v>73</v>
      </c>
      <c r="G1411">
        <v>0.79918781786311799</v>
      </c>
      <c r="H1411">
        <v>0</v>
      </c>
      <c r="I141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11" s="5" cm="1">
        <f t="array" ref="J1411">MAX(IF((ProjectInfoTable[ProjectName]=OutputTable[[#This Row],[ProjectName]]),(ProjectInfoTable[ProjectName]=OutputTable[[#This Row],[ProjectName]])*ProjectInfoTable[NumberOfReplications]))</f>
        <v>50</v>
      </c>
      <c r="K1411" s="5" cm="1">
        <f t="array" ref="K1411">IFERROR(AVERAGE(IF((OutputTable[GroupByKey]=OutputTable[[#This Row],[GroupByKey]]),(OutputTable[GroupByKey]=OutputTable[[#This Row],[GroupByKey]])*OutputTable[RecordedValue])),0)</f>
        <v>0.86163700693939471</v>
      </c>
      <c r="L1411" s="5" cm="1">
        <f t="array" ref="L1411">IFERROR(_xlfn.STDEV.S(IF((OutputTable[GroupByKey]=OutputTable[[#This Row],[GroupByKey]]),(OutputTable[GroupByKey]=OutputTable[[#This Row],[GroupByKey]])*OutputTable[RecordedValue])),0)</f>
        <v>0.40403851079129915</v>
      </c>
      <c r="M1411" s="5" cm="1">
        <f t="array" ref="M1411">MAX(IF((ProjectInfoTable[ProjectName]=OutputTable[[#This Row],[ProjectName]]),(ProjectInfoTable[ProjectName]=OutputTable[[#This Row],[ProjectName]])*ProjectInfoTable[ConfidenceInterval]))</f>
        <v>0.95</v>
      </c>
      <c r="N1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411" s="5" cm="1">
        <f t="array" ref="O1411">MIN(IF((OutputTable[GroupByKey]=OutputTable[[#This Row],[GroupByKey]]),(OutputTable[GroupByKey]=OutputTable[[#This Row],[GroupByKey]])*OutputTable[RecordedValue]))</f>
        <v>0.14398486806875099</v>
      </c>
      <c r="P1411" s="5" cm="1">
        <f t="array" ref="P1411">MAX(IF((OutputTable[GroupByKey]=OutputTable[[#This Row],[GroupByKey]]),(OutputTable[GroupByKey]=OutputTable[[#This Row],[GroupByKey]])*OutputTable[RecordedValue]))</f>
        <v>2.0851264921370101</v>
      </c>
    </row>
    <row r="1412" spans="1:16" x14ac:dyDescent="0.25">
      <c r="A1412" t="s">
        <v>68</v>
      </c>
      <c r="B1412" t="s">
        <v>70</v>
      </c>
      <c r="C1412">
        <v>24</v>
      </c>
      <c r="D1412" t="s">
        <v>126</v>
      </c>
      <c r="E1412" t="s">
        <v>127</v>
      </c>
      <c r="F1412" t="s">
        <v>73</v>
      </c>
      <c r="G1412">
        <v>69.962919020276203</v>
      </c>
      <c r="H1412">
        <v>0</v>
      </c>
      <c r="I141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12" s="5" cm="1">
        <f t="array" ref="J1412">MAX(IF((ProjectInfoTable[ProjectName]=OutputTable[[#This Row],[ProjectName]]),(ProjectInfoTable[ProjectName]=OutputTable[[#This Row],[ProjectName]])*ProjectInfoTable[NumberOfReplications]))</f>
        <v>50</v>
      </c>
      <c r="K1412" s="5" cm="1">
        <f t="array" ref="K1412">IFERROR(AVERAGE(IF((OutputTable[GroupByKey]=OutputTable[[#This Row],[GroupByKey]]),(OutputTable[GroupByKey]=OutputTable[[#This Row],[GroupByKey]])*OutputTable[RecordedValue])),0)</f>
        <v>64.862229774387828</v>
      </c>
      <c r="L1412" s="5" cm="1">
        <f t="array" ref="L1412">IFERROR(_xlfn.STDEV.S(IF((OutputTable[GroupByKey]=OutputTable[[#This Row],[GroupByKey]]),(OutputTable[GroupByKey]=OutputTable[[#This Row],[GroupByKey]])*OutputTable[RecordedValue])),0)</f>
        <v>42.021678663543447</v>
      </c>
      <c r="M1412" s="5" cm="1">
        <f t="array" ref="M1412">MAX(IF((ProjectInfoTable[ProjectName]=OutputTable[[#This Row],[ProjectName]]),(ProjectInfoTable[ProjectName]=OutputTable[[#This Row],[ProjectName]])*ProjectInfoTable[ConfidenceInterval]))</f>
        <v>0.95</v>
      </c>
      <c r="N1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412" s="5" cm="1">
        <f t="array" ref="O1412">MIN(IF((OutputTable[GroupByKey]=OutputTable[[#This Row],[GroupByKey]]),(OutputTable[GroupByKey]=OutputTable[[#This Row],[GroupByKey]])*OutputTable[RecordedValue]))</f>
        <v>12.5350884709043</v>
      </c>
      <c r="P1412" s="5" cm="1">
        <f t="array" ref="P1412">MAX(IF((OutputTable[GroupByKey]=OutputTable[[#This Row],[GroupByKey]]),(OutputTable[GroupByKey]=OutputTable[[#This Row],[GroupByKey]])*OutputTable[RecordedValue]))</f>
        <v>268.61862774202001</v>
      </c>
    </row>
    <row r="1413" spans="1:16" x14ac:dyDescent="0.25">
      <c r="A1413" t="s">
        <v>68</v>
      </c>
      <c r="B1413" t="s">
        <v>70</v>
      </c>
      <c r="C1413">
        <v>24</v>
      </c>
      <c r="D1413" t="s">
        <v>128</v>
      </c>
      <c r="E1413" t="s">
        <v>86</v>
      </c>
      <c r="F1413" t="s">
        <v>129</v>
      </c>
      <c r="G1413">
        <v>0</v>
      </c>
      <c r="H1413">
        <v>0</v>
      </c>
      <c r="I141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13" s="5" cm="1">
        <f t="array" ref="J1413">MAX(IF((ProjectInfoTable[ProjectName]=OutputTable[[#This Row],[ProjectName]]),(ProjectInfoTable[ProjectName]=OutputTable[[#This Row],[ProjectName]])*ProjectInfoTable[NumberOfReplications]))</f>
        <v>50</v>
      </c>
      <c r="K1413" s="5" cm="1">
        <f t="array" ref="K1413">IFERROR(AVERAGE(IF((OutputTable[GroupByKey]=OutputTable[[#This Row],[GroupByKey]]),(OutputTable[GroupByKey]=OutputTable[[#This Row],[GroupByKey]])*OutputTable[RecordedValue])),0)</f>
        <v>0</v>
      </c>
      <c r="L1413" s="5" cm="1">
        <f t="array" ref="L1413">IFERROR(_xlfn.STDEV.S(IF((OutputTable[GroupByKey]=OutputTable[[#This Row],[GroupByKey]]),(OutputTable[GroupByKey]=OutputTable[[#This Row],[GroupByKey]])*OutputTable[RecordedValue])),0)</f>
        <v>0</v>
      </c>
      <c r="M1413" s="5" cm="1">
        <f t="array" ref="M1413">MAX(IF((ProjectInfoTable[ProjectName]=OutputTable[[#This Row],[ProjectName]]),(ProjectInfoTable[ProjectName]=OutputTable[[#This Row],[ProjectName]])*ProjectInfoTable[ConfidenceInterval]))</f>
        <v>0.95</v>
      </c>
      <c r="N1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3" s="5" cm="1">
        <f t="array" ref="O1413">MIN(IF((OutputTable[GroupByKey]=OutputTable[[#This Row],[GroupByKey]]),(OutputTable[GroupByKey]=OutputTable[[#This Row],[GroupByKey]])*OutputTable[RecordedValue]))</f>
        <v>0</v>
      </c>
      <c r="P1413" s="5" cm="1">
        <f t="array" ref="P1413">MAX(IF((OutputTable[GroupByKey]=OutputTable[[#This Row],[GroupByKey]]),(OutputTable[GroupByKey]=OutputTable[[#This Row],[GroupByKey]])*OutputTable[RecordedValue]))</f>
        <v>0</v>
      </c>
    </row>
    <row r="1414" spans="1:16" x14ac:dyDescent="0.25">
      <c r="A1414" t="s">
        <v>68</v>
      </c>
      <c r="B1414" t="s">
        <v>70</v>
      </c>
      <c r="C1414">
        <v>24</v>
      </c>
      <c r="D1414" t="s">
        <v>130</v>
      </c>
      <c r="E1414" t="s">
        <v>89</v>
      </c>
      <c r="F1414" t="s">
        <v>129</v>
      </c>
      <c r="G1414">
        <v>0</v>
      </c>
      <c r="H1414">
        <v>0</v>
      </c>
      <c r="I141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14" s="5" cm="1">
        <f t="array" ref="J1414">MAX(IF((ProjectInfoTable[ProjectName]=OutputTable[[#This Row],[ProjectName]]),(ProjectInfoTable[ProjectName]=OutputTable[[#This Row],[ProjectName]])*ProjectInfoTable[NumberOfReplications]))</f>
        <v>50</v>
      </c>
      <c r="K1414" s="5" cm="1">
        <f t="array" ref="K1414">IFERROR(AVERAGE(IF((OutputTable[GroupByKey]=OutputTable[[#This Row],[GroupByKey]]),(OutputTable[GroupByKey]=OutputTable[[#This Row],[GroupByKey]])*OutputTable[RecordedValue])),0)</f>
        <v>0</v>
      </c>
      <c r="L1414" s="5" cm="1">
        <f t="array" ref="L1414">IFERROR(_xlfn.STDEV.S(IF((OutputTable[GroupByKey]=OutputTable[[#This Row],[GroupByKey]]),(OutputTable[GroupByKey]=OutputTable[[#This Row],[GroupByKey]])*OutputTable[RecordedValue])),0)</f>
        <v>0</v>
      </c>
      <c r="M1414" s="5" cm="1">
        <f t="array" ref="M1414">MAX(IF((ProjectInfoTable[ProjectName]=OutputTable[[#This Row],[ProjectName]]),(ProjectInfoTable[ProjectName]=OutputTable[[#This Row],[ProjectName]])*ProjectInfoTable[ConfidenceInterval]))</f>
        <v>0.95</v>
      </c>
      <c r="N1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4" s="5" cm="1">
        <f t="array" ref="O1414">MIN(IF((OutputTable[GroupByKey]=OutputTable[[#This Row],[GroupByKey]]),(OutputTable[GroupByKey]=OutputTable[[#This Row],[GroupByKey]])*OutputTable[RecordedValue]))</f>
        <v>0</v>
      </c>
      <c r="P1414" s="5" cm="1">
        <f t="array" ref="P1414">MAX(IF((OutputTable[GroupByKey]=OutputTable[[#This Row],[GroupByKey]]),(OutputTable[GroupByKey]=OutputTable[[#This Row],[GroupByKey]])*OutputTable[RecordedValue]))</f>
        <v>0</v>
      </c>
    </row>
    <row r="1415" spans="1:16" x14ac:dyDescent="0.25">
      <c r="A1415" t="s">
        <v>68</v>
      </c>
      <c r="B1415" t="s">
        <v>70</v>
      </c>
      <c r="C1415">
        <v>24</v>
      </c>
      <c r="D1415" t="s">
        <v>131</v>
      </c>
      <c r="E1415" t="s">
        <v>91</v>
      </c>
      <c r="F1415" t="s">
        <v>129</v>
      </c>
      <c r="G1415">
        <v>47.792769754112797</v>
      </c>
      <c r="H1415">
        <v>0</v>
      </c>
      <c r="I141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15" s="5" cm="1">
        <f t="array" ref="J1415">MAX(IF((ProjectInfoTable[ProjectName]=OutputTable[[#This Row],[ProjectName]]),(ProjectInfoTable[ProjectName]=OutputTable[[#This Row],[ProjectName]])*ProjectInfoTable[NumberOfReplications]))</f>
        <v>50</v>
      </c>
      <c r="K1415" s="5" cm="1">
        <f t="array" ref="K1415">IFERROR(AVERAGE(IF((OutputTable[GroupByKey]=OutputTable[[#This Row],[GroupByKey]]),(OutputTable[GroupByKey]=OutputTable[[#This Row],[GroupByKey]])*OutputTable[RecordedValue])),0)</f>
        <v>47.555766264651346</v>
      </c>
      <c r="L1415" s="5" cm="1">
        <f t="array" ref="L1415">IFERROR(_xlfn.STDEV.S(IF((OutputTable[GroupByKey]=OutputTable[[#This Row],[GroupByKey]]),(OutputTable[GroupByKey]=OutputTable[[#This Row],[GroupByKey]])*OutputTable[RecordedValue])),0)</f>
        <v>2.7283894207102275</v>
      </c>
      <c r="M1415" s="5" cm="1">
        <f t="array" ref="M1415">MAX(IF((ProjectInfoTable[ProjectName]=OutputTable[[#This Row],[ProjectName]]),(ProjectInfoTable[ProjectName]=OutputTable[[#This Row],[ProjectName]])*ProjectInfoTable[ConfidenceInterval]))</f>
        <v>0.95</v>
      </c>
      <c r="N1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415" s="5" cm="1">
        <f t="array" ref="O1415">MIN(IF((OutputTable[GroupByKey]=OutputTable[[#This Row],[GroupByKey]]),(OutputTable[GroupByKey]=OutputTable[[#This Row],[GroupByKey]])*OutputTable[RecordedValue]))</f>
        <v>42.116143251013803</v>
      </c>
      <c r="P1415" s="5" cm="1">
        <f t="array" ref="P1415">MAX(IF((OutputTable[GroupByKey]=OutputTable[[#This Row],[GroupByKey]]),(OutputTable[GroupByKey]=OutputTable[[#This Row],[GroupByKey]])*OutputTable[RecordedValue]))</f>
        <v>55.7665547747551</v>
      </c>
    </row>
    <row r="1416" spans="1:16" x14ac:dyDescent="0.25">
      <c r="A1416" t="s">
        <v>68</v>
      </c>
      <c r="B1416" t="s">
        <v>70</v>
      </c>
      <c r="C1416">
        <v>24</v>
      </c>
      <c r="D1416" t="s">
        <v>132</v>
      </c>
      <c r="E1416" t="s">
        <v>133</v>
      </c>
      <c r="F1416" t="s">
        <v>129</v>
      </c>
      <c r="G1416">
        <v>0</v>
      </c>
      <c r="H1416">
        <v>0</v>
      </c>
      <c r="I141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16" s="5" cm="1">
        <f t="array" ref="J1416">MAX(IF((ProjectInfoTable[ProjectName]=OutputTable[[#This Row],[ProjectName]]),(ProjectInfoTable[ProjectName]=OutputTable[[#This Row],[ProjectName]])*ProjectInfoTable[NumberOfReplications]))</f>
        <v>50</v>
      </c>
      <c r="K1416" s="5" cm="1">
        <f t="array" ref="K1416">IFERROR(AVERAGE(IF((OutputTable[GroupByKey]=OutputTable[[#This Row],[GroupByKey]]),(OutputTable[GroupByKey]=OutputTable[[#This Row],[GroupByKey]])*OutputTable[RecordedValue])),0)</f>
        <v>0</v>
      </c>
      <c r="L1416" s="5" cm="1">
        <f t="array" ref="L1416">IFERROR(_xlfn.STDEV.S(IF((OutputTable[GroupByKey]=OutputTable[[#This Row],[GroupByKey]]),(OutputTable[GroupByKey]=OutputTable[[#This Row],[GroupByKey]])*OutputTable[RecordedValue])),0)</f>
        <v>0</v>
      </c>
      <c r="M1416" s="5" cm="1">
        <f t="array" ref="M1416">MAX(IF((ProjectInfoTable[ProjectName]=OutputTable[[#This Row],[ProjectName]]),(ProjectInfoTable[ProjectName]=OutputTable[[#This Row],[ProjectName]])*ProjectInfoTable[ConfidenceInterval]))</f>
        <v>0.95</v>
      </c>
      <c r="N1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6" s="5" cm="1">
        <f t="array" ref="O1416">MIN(IF((OutputTable[GroupByKey]=OutputTable[[#This Row],[GroupByKey]]),(OutputTable[GroupByKey]=OutputTable[[#This Row],[GroupByKey]])*OutputTable[RecordedValue]))</f>
        <v>0</v>
      </c>
      <c r="P1416" s="5" cm="1">
        <f t="array" ref="P1416">MAX(IF((OutputTable[GroupByKey]=OutputTable[[#This Row],[GroupByKey]]),(OutputTable[GroupByKey]=OutputTable[[#This Row],[GroupByKey]])*OutputTable[RecordedValue]))</f>
        <v>0</v>
      </c>
    </row>
    <row r="1417" spans="1:16" x14ac:dyDescent="0.25">
      <c r="A1417" t="s">
        <v>68</v>
      </c>
      <c r="B1417" t="s">
        <v>70</v>
      </c>
      <c r="C1417">
        <v>24</v>
      </c>
      <c r="D1417" t="s">
        <v>134</v>
      </c>
      <c r="E1417" t="s">
        <v>95</v>
      </c>
      <c r="F1417" t="s">
        <v>129</v>
      </c>
      <c r="G1417">
        <v>47.792769754112797</v>
      </c>
      <c r="H1417">
        <v>0</v>
      </c>
      <c r="I141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17" s="5" cm="1">
        <f t="array" ref="J1417">MAX(IF((ProjectInfoTable[ProjectName]=OutputTable[[#This Row],[ProjectName]]),(ProjectInfoTable[ProjectName]=OutputTable[[#This Row],[ProjectName]])*ProjectInfoTable[NumberOfReplications]))</f>
        <v>50</v>
      </c>
      <c r="K1417" s="5" cm="1">
        <f t="array" ref="K1417">IFERROR(AVERAGE(IF((OutputTable[GroupByKey]=OutputTable[[#This Row],[GroupByKey]]),(OutputTable[GroupByKey]=OutputTable[[#This Row],[GroupByKey]])*OutputTable[RecordedValue])),0)</f>
        <v>47.555766264651346</v>
      </c>
      <c r="L1417" s="5" cm="1">
        <f t="array" ref="L1417">IFERROR(_xlfn.STDEV.S(IF((OutputTable[GroupByKey]=OutputTable[[#This Row],[GroupByKey]]),(OutputTable[GroupByKey]=OutputTable[[#This Row],[GroupByKey]])*OutputTable[RecordedValue])),0)</f>
        <v>2.7283894207102275</v>
      </c>
      <c r="M1417" s="5" cm="1">
        <f t="array" ref="M1417">MAX(IF((ProjectInfoTable[ProjectName]=OutputTable[[#This Row],[ProjectName]]),(ProjectInfoTable[ProjectName]=OutputTable[[#This Row],[ProjectName]])*ProjectInfoTable[ConfidenceInterval]))</f>
        <v>0.95</v>
      </c>
      <c r="N1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417" s="5" cm="1">
        <f t="array" ref="O1417">MIN(IF((OutputTable[GroupByKey]=OutputTable[[#This Row],[GroupByKey]]),(OutputTable[GroupByKey]=OutputTable[[#This Row],[GroupByKey]])*OutputTable[RecordedValue]))</f>
        <v>42.116143251013803</v>
      </c>
      <c r="P1417" s="5" cm="1">
        <f t="array" ref="P1417">MAX(IF((OutputTable[GroupByKey]=OutputTable[[#This Row],[GroupByKey]]),(OutputTable[GroupByKey]=OutputTable[[#This Row],[GroupByKey]])*OutputTable[RecordedValue]))</f>
        <v>55.7665547747551</v>
      </c>
    </row>
    <row r="1418" spans="1:16" x14ac:dyDescent="0.25">
      <c r="A1418" t="s">
        <v>68</v>
      </c>
      <c r="B1418" t="s">
        <v>70</v>
      </c>
      <c r="C1418">
        <v>24</v>
      </c>
      <c r="D1418" t="s">
        <v>135</v>
      </c>
      <c r="E1418" t="s">
        <v>97</v>
      </c>
      <c r="F1418" t="s">
        <v>129</v>
      </c>
      <c r="G1418">
        <v>0</v>
      </c>
      <c r="H1418">
        <v>0</v>
      </c>
      <c r="I141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18" s="5" cm="1">
        <f t="array" ref="J1418">MAX(IF((ProjectInfoTable[ProjectName]=OutputTable[[#This Row],[ProjectName]]),(ProjectInfoTable[ProjectName]=OutputTable[[#This Row],[ProjectName]])*ProjectInfoTable[NumberOfReplications]))</f>
        <v>50</v>
      </c>
      <c r="K1418" s="5" cm="1">
        <f t="array" ref="K1418">IFERROR(AVERAGE(IF((OutputTable[GroupByKey]=OutputTable[[#This Row],[GroupByKey]]),(OutputTable[GroupByKey]=OutputTable[[#This Row],[GroupByKey]])*OutputTable[RecordedValue])),0)</f>
        <v>0</v>
      </c>
      <c r="L1418" s="5" cm="1">
        <f t="array" ref="L1418">IFERROR(_xlfn.STDEV.S(IF((OutputTable[GroupByKey]=OutputTable[[#This Row],[GroupByKey]]),(OutputTable[GroupByKey]=OutputTable[[#This Row],[GroupByKey]])*OutputTable[RecordedValue])),0)</f>
        <v>0</v>
      </c>
      <c r="M1418" s="5" cm="1">
        <f t="array" ref="M1418">MAX(IF((ProjectInfoTable[ProjectName]=OutputTable[[#This Row],[ProjectName]]),(ProjectInfoTable[ProjectName]=OutputTable[[#This Row],[ProjectName]])*ProjectInfoTable[ConfidenceInterval]))</f>
        <v>0.95</v>
      </c>
      <c r="N1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8" s="5" cm="1">
        <f t="array" ref="O1418">MIN(IF((OutputTable[GroupByKey]=OutputTable[[#This Row],[GroupByKey]]),(OutputTable[GroupByKey]=OutputTable[[#This Row],[GroupByKey]])*OutputTable[RecordedValue]))</f>
        <v>0</v>
      </c>
      <c r="P1418" s="5" cm="1">
        <f t="array" ref="P1418">MAX(IF((OutputTable[GroupByKey]=OutputTable[[#This Row],[GroupByKey]]),(OutputTable[GroupByKey]=OutputTable[[#This Row],[GroupByKey]])*OutputTable[RecordedValue]))</f>
        <v>0</v>
      </c>
    </row>
    <row r="1419" spans="1:16" x14ac:dyDescent="0.25">
      <c r="A1419" t="s">
        <v>68</v>
      </c>
      <c r="B1419" t="s">
        <v>70</v>
      </c>
      <c r="C1419">
        <v>24</v>
      </c>
      <c r="D1419" t="s">
        <v>136</v>
      </c>
      <c r="E1419" t="s">
        <v>137</v>
      </c>
      <c r="F1419" t="s">
        <v>129</v>
      </c>
      <c r="G1419">
        <v>47.792769754112904</v>
      </c>
      <c r="H1419">
        <v>0</v>
      </c>
      <c r="I141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419" s="5" cm="1">
        <f t="array" ref="J1419">MAX(IF((ProjectInfoTable[ProjectName]=OutputTable[[#This Row],[ProjectName]]),(ProjectInfoTable[ProjectName]=OutputTable[[#This Row],[ProjectName]])*ProjectInfoTable[NumberOfReplications]))</f>
        <v>50</v>
      </c>
      <c r="K1419" s="5" cm="1">
        <f t="array" ref="K1419">IFERROR(AVERAGE(IF((OutputTable[GroupByKey]=OutputTable[[#This Row],[GroupByKey]]),(OutputTable[GroupByKey]=OutputTable[[#This Row],[GroupByKey]])*OutputTable[RecordedValue])),0)</f>
        <v>47.555766264651339</v>
      </c>
      <c r="L1419" s="5" cm="1">
        <f t="array" ref="L1419">IFERROR(_xlfn.STDEV.S(IF((OutputTable[GroupByKey]=OutputTable[[#This Row],[GroupByKey]]),(OutputTable[GroupByKey]=OutputTable[[#This Row],[GroupByKey]])*OutputTable[RecordedValue])),0)</f>
        <v>2.7283894207102439</v>
      </c>
      <c r="M1419" s="5" cm="1">
        <f t="array" ref="M1419">MAX(IF((ProjectInfoTable[ProjectName]=OutputTable[[#This Row],[ProjectName]]),(ProjectInfoTable[ProjectName]=OutputTable[[#This Row],[ProjectName]])*ProjectInfoTable[ConfidenceInterval]))</f>
        <v>0.95</v>
      </c>
      <c r="N1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419" s="5" cm="1">
        <f t="array" ref="O1419">MIN(IF((OutputTable[GroupByKey]=OutputTable[[#This Row],[GroupByKey]]),(OutputTable[GroupByKey]=OutputTable[[#This Row],[GroupByKey]])*OutputTable[RecordedValue]))</f>
        <v>42.116143251013703</v>
      </c>
      <c r="P1419" s="5" cm="1">
        <f t="array" ref="P1419">MAX(IF((OutputTable[GroupByKey]=OutputTable[[#This Row],[GroupByKey]]),(OutputTable[GroupByKey]=OutputTable[[#This Row],[GroupByKey]])*OutputTable[RecordedValue]))</f>
        <v>55.7665547747551</v>
      </c>
    </row>
    <row r="1420" spans="1:16" x14ac:dyDescent="0.25">
      <c r="A1420" t="s">
        <v>68</v>
      </c>
      <c r="B1420" t="s">
        <v>70</v>
      </c>
      <c r="C1420">
        <v>24</v>
      </c>
      <c r="D1420" t="s">
        <v>138</v>
      </c>
      <c r="E1420" t="s">
        <v>139</v>
      </c>
      <c r="F1420" t="s">
        <v>129</v>
      </c>
      <c r="G1420">
        <v>24.055206695483399</v>
      </c>
      <c r="H1420">
        <v>0</v>
      </c>
      <c r="I142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420" s="5" cm="1">
        <f t="array" ref="J1420">MAX(IF((ProjectInfoTable[ProjectName]=OutputTable[[#This Row],[ProjectName]]),(ProjectInfoTable[ProjectName]=OutputTable[[#This Row],[ProjectName]])*ProjectInfoTable[NumberOfReplications]))</f>
        <v>50</v>
      </c>
      <c r="K1420" s="5" cm="1">
        <f t="array" ref="K1420">IFERROR(AVERAGE(IF((OutputTable[GroupByKey]=OutputTable[[#This Row],[GroupByKey]]),(OutputTable[GroupByKey]=OutputTable[[#This Row],[GroupByKey]])*OutputTable[RecordedValue])),0)</f>
        <v>24.153751225057032</v>
      </c>
      <c r="L1420" s="5" cm="1">
        <f t="array" ref="L1420">IFERROR(_xlfn.STDEV.S(IF((OutputTable[GroupByKey]=OutputTable[[#This Row],[GroupByKey]]),(OutputTable[GroupByKey]=OutputTable[[#This Row],[GroupByKey]])*OutputTable[RecordedValue])),0)</f>
        <v>2.790438932514745</v>
      </c>
      <c r="M1420" s="5" cm="1">
        <f t="array" ref="M1420">MAX(IF((ProjectInfoTable[ProjectName]=OutputTable[[#This Row],[ProjectName]]),(ProjectInfoTable[ProjectName]=OutputTable[[#This Row],[ProjectName]])*ProjectInfoTable[ConfidenceInterval]))</f>
        <v>0.95</v>
      </c>
      <c r="N1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420" s="5" cm="1">
        <f t="array" ref="O1420">MIN(IF((OutputTable[GroupByKey]=OutputTable[[#This Row],[GroupByKey]]),(OutputTable[GroupByKey]=OutputTable[[#This Row],[GroupByKey]])*OutputTable[RecordedValue]))</f>
        <v>16.206469520089399</v>
      </c>
      <c r="P1420" s="5" cm="1">
        <f t="array" ref="P1420">MAX(IF((OutputTable[GroupByKey]=OutputTable[[#This Row],[GroupByKey]]),(OutputTable[GroupByKey]=OutputTable[[#This Row],[GroupByKey]])*OutputTable[RecordedValue]))</f>
        <v>29.8247121613243</v>
      </c>
    </row>
    <row r="1421" spans="1:16" x14ac:dyDescent="0.25">
      <c r="A1421" t="s">
        <v>68</v>
      </c>
      <c r="B1421" t="s">
        <v>70</v>
      </c>
      <c r="C1421">
        <v>24</v>
      </c>
      <c r="D1421" t="s">
        <v>140</v>
      </c>
      <c r="E1421" t="s">
        <v>91</v>
      </c>
      <c r="F1421" t="s">
        <v>129</v>
      </c>
      <c r="G1421">
        <v>71.847976449596203</v>
      </c>
      <c r="H1421">
        <v>0</v>
      </c>
      <c r="I142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21" s="5" cm="1">
        <f t="array" ref="J1421">MAX(IF((ProjectInfoTable[ProjectName]=OutputTable[[#This Row],[ProjectName]]),(ProjectInfoTable[ProjectName]=OutputTable[[#This Row],[ProjectName]])*ProjectInfoTable[NumberOfReplications]))</f>
        <v>50</v>
      </c>
      <c r="K1421" s="5" cm="1">
        <f t="array" ref="K1421">IFERROR(AVERAGE(IF((OutputTable[GroupByKey]=OutputTable[[#This Row],[GroupByKey]]),(OutputTable[GroupByKey]=OutputTable[[#This Row],[GroupByKey]])*OutputTable[RecordedValue])),0)</f>
        <v>71.709517489708347</v>
      </c>
      <c r="L1421" s="5" cm="1">
        <f t="array" ref="L1421">IFERROR(_xlfn.STDEV.S(IF((OutputTable[GroupByKey]=OutputTable[[#This Row],[GroupByKey]]),(OutputTable[GroupByKey]=OutputTable[[#This Row],[GroupByKey]])*OutputTable[RecordedValue])),0)</f>
        <v>0.25019982121987089</v>
      </c>
      <c r="M1421" s="5" cm="1">
        <f t="array" ref="M1421">MAX(IF((ProjectInfoTable[ProjectName]=OutputTable[[#This Row],[ProjectName]]),(ProjectInfoTable[ProjectName]=OutputTable[[#This Row],[ProjectName]])*ProjectInfoTable[ConfidenceInterval]))</f>
        <v>0.95</v>
      </c>
      <c r="N1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421" s="5" cm="1">
        <f t="array" ref="O1421">MIN(IF((OutputTable[GroupByKey]=OutputTable[[#This Row],[GroupByKey]]),(OutputTable[GroupByKey]=OutputTable[[#This Row],[GroupByKey]])*OutputTable[RecordedValue]))</f>
        <v>70.826954480567906</v>
      </c>
      <c r="P1421" s="5" cm="1">
        <f t="array" ref="P1421">MAX(IF((OutputTable[GroupByKey]=OutputTable[[#This Row],[GroupByKey]]),(OutputTable[GroupByKey]=OutputTable[[#This Row],[GroupByKey]])*OutputTable[RecordedValue]))</f>
        <v>72</v>
      </c>
    </row>
    <row r="1422" spans="1:16" x14ac:dyDescent="0.25">
      <c r="A1422" t="s">
        <v>68</v>
      </c>
      <c r="B1422" t="s">
        <v>70</v>
      </c>
      <c r="C1422">
        <v>24</v>
      </c>
      <c r="D1422" t="s">
        <v>141</v>
      </c>
      <c r="E1422" t="s">
        <v>142</v>
      </c>
      <c r="F1422" t="s">
        <v>129</v>
      </c>
      <c r="G1422">
        <v>0</v>
      </c>
      <c r="H1422">
        <v>0</v>
      </c>
      <c r="I142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22" s="5" cm="1">
        <f t="array" ref="J1422">MAX(IF((ProjectInfoTable[ProjectName]=OutputTable[[#This Row],[ProjectName]]),(ProjectInfoTable[ProjectName]=OutputTable[[#This Row],[ProjectName]])*ProjectInfoTable[NumberOfReplications]))</f>
        <v>50</v>
      </c>
      <c r="K1422" s="5" cm="1">
        <f t="array" ref="K1422">IFERROR(AVERAGE(IF((OutputTable[GroupByKey]=OutputTable[[#This Row],[GroupByKey]]),(OutputTable[GroupByKey]=OutputTable[[#This Row],[GroupByKey]])*OutputTable[RecordedValue])),0)</f>
        <v>0</v>
      </c>
      <c r="L1422" s="5" cm="1">
        <f t="array" ref="L1422">IFERROR(_xlfn.STDEV.S(IF((OutputTable[GroupByKey]=OutputTable[[#This Row],[GroupByKey]]),(OutputTable[GroupByKey]=OutputTable[[#This Row],[GroupByKey]])*OutputTable[RecordedValue])),0)</f>
        <v>0</v>
      </c>
      <c r="M1422" s="5" cm="1">
        <f t="array" ref="M1422">MAX(IF((ProjectInfoTable[ProjectName]=OutputTable[[#This Row],[ProjectName]]),(ProjectInfoTable[ProjectName]=OutputTable[[#This Row],[ProjectName]])*ProjectInfoTable[ConfidenceInterval]))</f>
        <v>0.95</v>
      </c>
      <c r="N1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2" s="5" cm="1">
        <f t="array" ref="O1422">MIN(IF((OutputTable[GroupByKey]=OutputTable[[#This Row],[GroupByKey]]),(OutputTable[GroupByKey]=OutputTable[[#This Row],[GroupByKey]])*OutputTable[RecordedValue]))</f>
        <v>0</v>
      </c>
      <c r="P1422" s="5" cm="1">
        <f t="array" ref="P1422">MAX(IF((OutputTable[GroupByKey]=OutputTable[[#This Row],[GroupByKey]]),(OutputTable[GroupByKey]=OutputTable[[#This Row],[GroupByKey]])*OutputTable[RecordedValue]))</f>
        <v>0</v>
      </c>
    </row>
    <row r="1423" spans="1:16" x14ac:dyDescent="0.25">
      <c r="A1423" t="s">
        <v>68</v>
      </c>
      <c r="B1423" t="s">
        <v>70</v>
      </c>
      <c r="C1423">
        <v>24</v>
      </c>
      <c r="D1423" t="s">
        <v>143</v>
      </c>
      <c r="E1423" t="s">
        <v>113</v>
      </c>
      <c r="F1423" t="s">
        <v>73</v>
      </c>
      <c r="G1423">
        <v>9.4070946113546903</v>
      </c>
      <c r="H1423">
        <v>0</v>
      </c>
      <c r="I142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23" s="5" cm="1">
        <f t="array" ref="J1423">MAX(IF((ProjectInfoTable[ProjectName]=OutputTable[[#This Row],[ProjectName]]),(ProjectInfoTable[ProjectName]=OutputTable[[#This Row],[ProjectName]])*ProjectInfoTable[NumberOfReplications]))</f>
        <v>50</v>
      </c>
      <c r="K1423" s="5" cm="1">
        <f t="array" ref="K1423">IFERROR(AVERAGE(IF((OutputTable[GroupByKey]=OutputTable[[#This Row],[GroupByKey]]),(OutputTable[GroupByKey]=OutputTable[[#This Row],[GroupByKey]])*OutputTable[RecordedValue])),0)</f>
        <v>8.9631102244031808</v>
      </c>
      <c r="L1423" s="5" cm="1">
        <f t="array" ref="L1423">IFERROR(_xlfn.STDEV.S(IF((OutputTable[GroupByKey]=OutputTable[[#This Row],[GroupByKey]]),(OutputTable[GroupByKey]=OutputTable[[#This Row],[GroupByKey]])*OutputTable[RecordedValue])),0)</f>
        <v>0.49581158155018401</v>
      </c>
      <c r="M1423" s="5" cm="1">
        <f t="array" ref="M1423">MAX(IF((ProjectInfoTable[ProjectName]=OutputTable[[#This Row],[ProjectName]]),(ProjectInfoTable[ProjectName]=OutputTable[[#This Row],[ProjectName]])*ProjectInfoTable[ConfidenceInterval]))</f>
        <v>0.95</v>
      </c>
      <c r="N1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423" s="5" cm="1">
        <f t="array" ref="O1423">MIN(IF((OutputTable[GroupByKey]=OutputTable[[#This Row],[GroupByKey]]),(OutputTable[GroupByKey]=OutputTable[[#This Row],[GroupByKey]])*OutputTable[RecordedValue]))</f>
        <v>7.9225733441578896</v>
      </c>
      <c r="P1423" s="5" cm="1">
        <f t="array" ref="P1423">MAX(IF((OutputTable[GroupByKey]=OutputTable[[#This Row],[GroupByKey]]),(OutputTable[GroupByKey]=OutputTable[[#This Row],[GroupByKey]])*OutputTable[RecordedValue]))</f>
        <v>9.9777504987156593</v>
      </c>
    </row>
    <row r="1424" spans="1:16" x14ac:dyDescent="0.25">
      <c r="A1424" t="s">
        <v>68</v>
      </c>
      <c r="B1424" t="s">
        <v>70</v>
      </c>
      <c r="C1424">
        <v>24</v>
      </c>
      <c r="D1424" t="s">
        <v>144</v>
      </c>
      <c r="E1424" t="s">
        <v>115</v>
      </c>
      <c r="F1424" t="s">
        <v>73</v>
      </c>
      <c r="G1424">
        <v>564.42567668128095</v>
      </c>
      <c r="H1424">
        <v>0</v>
      </c>
      <c r="I142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24" s="5" cm="1">
        <f t="array" ref="J1424">MAX(IF((ProjectInfoTable[ProjectName]=OutputTable[[#This Row],[ProjectName]]),(ProjectInfoTable[ProjectName]=OutputTable[[#This Row],[ProjectName]])*ProjectInfoTable[NumberOfReplications]))</f>
        <v>50</v>
      </c>
      <c r="K1424" s="5" cm="1">
        <f t="array" ref="K1424">IFERROR(AVERAGE(IF((OutputTable[GroupByKey]=OutputTable[[#This Row],[GroupByKey]]),(OutputTable[GroupByKey]=OutputTable[[#This Row],[GroupByKey]])*OutputTable[RecordedValue])),0)</f>
        <v>537.78661346419096</v>
      </c>
      <c r="L1424" s="5" cm="1">
        <f t="array" ref="L1424">IFERROR(_xlfn.STDEV.S(IF((OutputTable[GroupByKey]=OutputTable[[#This Row],[GroupByKey]]),(OutputTable[GroupByKey]=OutputTable[[#This Row],[GroupByKey]])*OutputTable[RecordedValue])),0)</f>
        <v>29.748694893010981</v>
      </c>
      <c r="M1424" s="5" cm="1">
        <f t="array" ref="M1424">MAX(IF((ProjectInfoTable[ProjectName]=OutputTable[[#This Row],[ProjectName]]),(ProjectInfoTable[ProjectName]=OutputTable[[#This Row],[ProjectName]])*ProjectInfoTable[ConfidenceInterval]))</f>
        <v>0.95</v>
      </c>
      <c r="N1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424" s="5" cm="1">
        <f t="array" ref="O1424">MIN(IF((OutputTable[GroupByKey]=OutputTable[[#This Row],[GroupByKey]]),(OutputTable[GroupByKey]=OutputTable[[#This Row],[GroupByKey]])*OutputTable[RecordedValue]))</f>
        <v>475.35440064947397</v>
      </c>
      <c r="P1424" s="5" cm="1">
        <f t="array" ref="P1424">MAX(IF((OutputTable[GroupByKey]=OutputTable[[#This Row],[GroupByKey]]),(OutputTable[GroupByKey]=OutputTable[[#This Row],[GroupByKey]])*OutputTable[RecordedValue]))</f>
        <v>598.66502992293999</v>
      </c>
    </row>
    <row r="1425" spans="1:16" x14ac:dyDescent="0.25">
      <c r="A1425" t="s">
        <v>68</v>
      </c>
      <c r="B1425" t="s">
        <v>70</v>
      </c>
      <c r="C1425">
        <v>24</v>
      </c>
      <c r="D1425" t="s">
        <v>145</v>
      </c>
      <c r="E1425" t="s">
        <v>117</v>
      </c>
      <c r="F1425" t="s">
        <v>73</v>
      </c>
      <c r="G1425">
        <v>0</v>
      </c>
      <c r="H1425">
        <v>0</v>
      </c>
      <c r="I142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25" s="5" cm="1">
        <f t="array" ref="J1425">MAX(IF((ProjectInfoTable[ProjectName]=OutputTable[[#This Row],[ProjectName]]),(ProjectInfoTable[ProjectName]=OutputTable[[#This Row],[ProjectName]])*ProjectInfoTable[NumberOfReplications]))</f>
        <v>50</v>
      </c>
      <c r="K1425" s="5" cm="1">
        <f t="array" ref="K1425">IFERROR(AVERAGE(IF((OutputTable[GroupByKey]=OutputTable[[#This Row],[GroupByKey]]),(OutputTable[GroupByKey]=OutputTable[[#This Row],[GroupByKey]])*OutputTable[RecordedValue])),0)</f>
        <v>0</v>
      </c>
      <c r="L1425" s="5" cm="1">
        <f t="array" ref="L1425">IFERROR(_xlfn.STDEV.S(IF((OutputTable[GroupByKey]=OutputTable[[#This Row],[GroupByKey]]),(OutputTable[GroupByKey]=OutputTable[[#This Row],[GroupByKey]])*OutputTable[RecordedValue])),0)</f>
        <v>0</v>
      </c>
      <c r="M1425" s="5" cm="1">
        <f t="array" ref="M1425">MAX(IF((ProjectInfoTable[ProjectName]=OutputTable[[#This Row],[ProjectName]]),(ProjectInfoTable[ProjectName]=OutputTable[[#This Row],[ProjectName]])*ProjectInfoTable[ConfidenceInterval]))</f>
        <v>0.95</v>
      </c>
      <c r="N1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5" s="5" cm="1">
        <f t="array" ref="O1425">MIN(IF((OutputTable[GroupByKey]=OutputTable[[#This Row],[GroupByKey]]),(OutputTable[GroupByKey]=OutputTable[[#This Row],[GroupByKey]])*OutputTable[RecordedValue]))</f>
        <v>0</v>
      </c>
      <c r="P1425" s="5" cm="1">
        <f t="array" ref="P1425">MAX(IF((OutputTable[GroupByKey]=OutputTable[[#This Row],[GroupByKey]]),(OutputTable[GroupByKey]=OutputTable[[#This Row],[GroupByKey]])*OutputTable[RecordedValue]))</f>
        <v>0</v>
      </c>
    </row>
    <row r="1426" spans="1:16" x14ac:dyDescent="0.25">
      <c r="A1426" t="s">
        <v>68</v>
      </c>
      <c r="B1426" t="s">
        <v>70</v>
      </c>
      <c r="C1426">
        <v>24</v>
      </c>
      <c r="D1426" t="s">
        <v>146</v>
      </c>
      <c r="E1426" t="s">
        <v>119</v>
      </c>
      <c r="F1426" t="s">
        <v>73</v>
      </c>
      <c r="G1426">
        <v>170.891700526889</v>
      </c>
      <c r="H1426">
        <v>0</v>
      </c>
      <c r="I142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26" s="5" cm="1">
        <f t="array" ref="J1426">MAX(IF((ProjectInfoTable[ProjectName]=OutputTable[[#This Row],[ProjectName]]),(ProjectInfoTable[ProjectName]=OutputTable[[#This Row],[ProjectName]])*ProjectInfoTable[NumberOfReplications]))</f>
        <v>50</v>
      </c>
      <c r="K1426" s="5" cm="1">
        <f t="array" ref="K1426">IFERROR(AVERAGE(IF((OutputTable[GroupByKey]=OutputTable[[#This Row],[GroupByKey]]),(OutputTable[GroupByKey]=OutputTable[[#This Row],[GroupByKey]])*OutputTable[RecordedValue])),0)</f>
        <v>131.6987252883157</v>
      </c>
      <c r="L1426" s="5" cm="1">
        <f t="array" ref="L1426">IFERROR(_xlfn.STDEV.S(IF((OutputTable[GroupByKey]=OutputTable[[#This Row],[GroupByKey]]),(OutputTable[GroupByKey]=OutputTable[[#This Row],[GroupByKey]])*OutputTable[RecordedValue])),0)</f>
        <v>195.03180772236345</v>
      </c>
      <c r="M1426" s="5" cm="1">
        <f t="array" ref="M1426">MAX(IF((ProjectInfoTable[ProjectName]=OutputTable[[#This Row],[ProjectName]]),(ProjectInfoTable[ProjectName]=OutputTable[[#This Row],[ProjectName]])*ProjectInfoTable[ConfidenceInterval]))</f>
        <v>0.95</v>
      </c>
      <c r="N1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426" s="5" cm="1">
        <f t="array" ref="O1426">MIN(IF((OutputTable[GroupByKey]=OutputTable[[#This Row],[GroupByKey]]),(OutputTable[GroupByKey]=OutputTable[[#This Row],[GroupByKey]])*OutputTable[RecordedValue]))</f>
        <v>10.054421984212899</v>
      </c>
      <c r="P1426" s="5" cm="1">
        <f t="array" ref="P1426">MAX(IF((OutputTable[GroupByKey]=OutputTable[[#This Row],[GroupByKey]]),(OutputTable[GroupByKey]=OutputTable[[#This Row],[GroupByKey]])*OutputTable[RecordedValue]))</f>
        <v>1200.8160491271699</v>
      </c>
    </row>
    <row r="1427" spans="1:16" x14ac:dyDescent="0.25">
      <c r="A1427" t="s">
        <v>68</v>
      </c>
      <c r="B1427" t="s">
        <v>70</v>
      </c>
      <c r="C1427">
        <v>24</v>
      </c>
      <c r="D1427" t="s">
        <v>147</v>
      </c>
      <c r="E1427" t="s">
        <v>121</v>
      </c>
      <c r="F1427" t="s">
        <v>73</v>
      </c>
      <c r="G1427">
        <v>145</v>
      </c>
      <c r="H1427">
        <v>0</v>
      </c>
      <c r="I142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27" s="5" cm="1">
        <f t="array" ref="J1427">MAX(IF((ProjectInfoTable[ProjectName]=OutputTable[[#This Row],[ProjectName]]),(ProjectInfoTable[ProjectName]=OutputTable[[#This Row],[ProjectName]])*ProjectInfoTable[NumberOfReplications]))</f>
        <v>50</v>
      </c>
      <c r="K1427" s="5" cm="1">
        <f t="array" ref="K1427">IFERROR(AVERAGE(IF((OutputTable[GroupByKey]=OutputTable[[#This Row],[GroupByKey]]),(OutputTable[GroupByKey]=OutputTable[[#This Row],[GroupByKey]])*OutputTable[RecordedValue])),0)</f>
        <v>145</v>
      </c>
      <c r="L1427" s="5" cm="1">
        <f t="array" ref="L1427">IFERROR(_xlfn.STDEV.S(IF((OutputTable[GroupByKey]=OutputTable[[#This Row],[GroupByKey]]),(OutputTable[GroupByKey]=OutputTable[[#This Row],[GroupByKey]])*OutputTable[RecordedValue])),0)</f>
        <v>0</v>
      </c>
      <c r="M1427" s="5" cm="1">
        <f t="array" ref="M1427">MAX(IF((ProjectInfoTable[ProjectName]=OutputTable[[#This Row],[ProjectName]]),(ProjectInfoTable[ProjectName]=OutputTable[[#This Row],[ProjectName]])*ProjectInfoTable[ConfidenceInterval]))</f>
        <v>0.95</v>
      </c>
      <c r="N1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7" s="5" cm="1">
        <f t="array" ref="O1427">MIN(IF((OutputTable[GroupByKey]=OutputTable[[#This Row],[GroupByKey]]),(OutputTable[GroupByKey]=OutputTable[[#This Row],[GroupByKey]])*OutputTable[RecordedValue]))</f>
        <v>145</v>
      </c>
      <c r="P1427" s="5" cm="1">
        <f t="array" ref="P1427">MAX(IF((OutputTable[GroupByKey]=OutputTable[[#This Row],[GroupByKey]]),(OutputTable[GroupByKey]=OutputTable[[#This Row],[GroupByKey]])*OutputTable[RecordedValue]))</f>
        <v>145</v>
      </c>
    </row>
    <row r="1428" spans="1:16" x14ac:dyDescent="0.25">
      <c r="A1428" t="s">
        <v>68</v>
      </c>
      <c r="B1428" t="s">
        <v>70</v>
      </c>
      <c r="C1428">
        <v>24</v>
      </c>
      <c r="D1428" t="s">
        <v>148</v>
      </c>
      <c r="E1428" t="s">
        <v>123</v>
      </c>
      <c r="F1428" t="s">
        <v>73</v>
      </c>
      <c r="G1428">
        <v>144</v>
      </c>
      <c r="H1428">
        <v>0</v>
      </c>
      <c r="I142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28" s="5" cm="1">
        <f t="array" ref="J1428">MAX(IF((ProjectInfoTable[ProjectName]=OutputTable[[#This Row],[ProjectName]]),(ProjectInfoTable[ProjectName]=OutputTable[[#This Row],[ProjectName]])*ProjectInfoTable[NumberOfReplications]))</f>
        <v>50</v>
      </c>
      <c r="K1428" s="5" cm="1">
        <f t="array" ref="K1428">IFERROR(AVERAGE(IF((OutputTable[GroupByKey]=OutputTable[[#This Row],[GroupByKey]]),(OutputTable[GroupByKey]=OutputTable[[#This Row],[GroupByKey]])*OutputTable[RecordedValue])),0)</f>
        <v>143.58000000000001</v>
      </c>
      <c r="L1428" s="5" cm="1">
        <f t="array" ref="L1428">IFERROR(_xlfn.STDEV.S(IF((OutputTable[GroupByKey]=OutputTable[[#This Row],[GroupByKey]]),(OutputTable[GroupByKey]=OutputTable[[#This Row],[GroupByKey]])*OutputTable[RecordedValue])),0)</f>
        <v>0.67279496224666424</v>
      </c>
      <c r="M1428" s="5" cm="1">
        <f t="array" ref="M1428">MAX(IF((ProjectInfoTable[ProjectName]=OutputTable[[#This Row],[ProjectName]]),(ProjectInfoTable[ProjectName]=OutputTable[[#This Row],[ProjectName]])*ProjectInfoTable[ConfidenceInterval]))</f>
        <v>0.95</v>
      </c>
      <c r="N1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428" s="5" cm="1">
        <f t="array" ref="O1428">MIN(IF((OutputTable[GroupByKey]=OutputTable[[#This Row],[GroupByKey]]),(OutputTable[GroupByKey]=OutputTable[[#This Row],[GroupByKey]])*OutputTable[RecordedValue]))</f>
        <v>142</v>
      </c>
      <c r="P1428" s="5" cm="1">
        <f t="array" ref="P1428">MAX(IF((OutputTable[GroupByKey]=OutputTable[[#This Row],[GroupByKey]]),(OutputTable[GroupByKey]=OutputTable[[#This Row],[GroupByKey]])*OutputTable[RecordedValue]))</f>
        <v>144</v>
      </c>
    </row>
    <row r="1429" spans="1:16" x14ac:dyDescent="0.25">
      <c r="A1429" t="s">
        <v>68</v>
      </c>
      <c r="B1429" t="s">
        <v>70</v>
      </c>
      <c r="C1429">
        <v>24</v>
      </c>
      <c r="D1429" t="s">
        <v>149</v>
      </c>
      <c r="E1429" t="s">
        <v>125</v>
      </c>
      <c r="F1429" t="s">
        <v>73</v>
      </c>
      <c r="G1429">
        <v>9.4070946113546903</v>
      </c>
      <c r="H1429">
        <v>0</v>
      </c>
      <c r="I142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29" s="5" cm="1">
        <f t="array" ref="J1429">MAX(IF((ProjectInfoTable[ProjectName]=OutputTable[[#This Row],[ProjectName]]),(ProjectInfoTable[ProjectName]=OutputTable[[#This Row],[ProjectName]])*ProjectInfoTable[NumberOfReplications]))</f>
        <v>50</v>
      </c>
      <c r="K1429" s="5" cm="1">
        <f t="array" ref="K1429">IFERROR(AVERAGE(IF((OutputTable[GroupByKey]=OutputTable[[#This Row],[GroupByKey]]),(OutputTable[GroupByKey]=OutputTable[[#This Row],[GroupByKey]])*OutputTable[RecordedValue])),0)</f>
        <v>8.9631102244031808</v>
      </c>
      <c r="L1429" s="5" cm="1">
        <f t="array" ref="L1429">IFERROR(_xlfn.STDEV.S(IF((OutputTable[GroupByKey]=OutputTable[[#This Row],[GroupByKey]]),(OutputTable[GroupByKey]=OutputTable[[#This Row],[GroupByKey]])*OutputTable[RecordedValue])),0)</f>
        <v>0.49581158155018401</v>
      </c>
      <c r="M1429" s="5" cm="1">
        <f t="array" ref="M1429">MAX(IF((ProjectInfoTable[ProjectName]=OutputTable[[#This Row],[ProjectName]]),(ProjectInfoTable[ProjectName]=OutputTable[[#This Row],[ProjectName]])*ProjectInfoTable[ConfidenceInterval]))</f>
        <v>0.95</v>
      </c>
      <c r="N1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429" s="5" cm="1">
        <f t="array" ref="O1429">MIN(IF((OutputTable[GroupByKey]=OutputTable[[#This Row],[GroupByKey]]),(OutputTable[GroupByKey]=OutputTable[[#This Row],[GroupByKey]])*OutputTable[RecordedValue]))</f>
        <v>7.9225733441578896</v>
      </c>
      <c r="P1429" s="5" cm="1">
        <f t="array" ref="P1429">MAX(IF((OutputTable[GroupByKey]=OutputTable[[#This Row],[GroupByKey]]),(OutputTable[GroupByKey]=OutputTable[[#This Row],[GroupByKey]])*OutputTable[RecordedValue]))</f>
        <v>9.9777504987156593</v>
      </c>
    </row>
    <row r="1430" spans="1:16" x14ac:dyDescent="0.25">
      <c r="A1430" t="s">
        <v>68</v>
      </c>
      <c r="B1430" t="s">
        <v>70</v>
      </c>
      <c r="C1430">
        <v>24</v>
      </c>
      <c r="D1430" t="s">
        <v>150</v>
      </c>
      <c r="E1430" t="s">
        <v>127</v>
      </c>
      <c r="F1430" t="s">
        <v>73</v>
      </c>
      <c r="G1430">
        <v>735.31737720817102</v>
      </c>
      <c r="H1430">
        <v>0</v>
      </c>
      <c r="I143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30" s="5" cm="1">
        <f t="array" ref="J1430">MAX(IF((ProjectInfoTable[ProjectName]=OutputTable[[#This Row],[ProjectName]]),(ProjectInfoTable[ProjectName]=OutputTable[[#This Row],[ProjectName]])*ProjectInfoTable[NumberOfReplications]))</f>
        <v>50</v>
      </c>
      <c r="K1430" s="5" cm="1">
        <f t="array" ref="K1430">IFERROR(AVERAGE(IF((OutputTable[GroupByKey]=OutputTable[[#This Row],[GroupByKey]]),(OutputTable[GroupByKey]=OutputTable[[#This Row],[GroupByKey]])*OutputTable[RecordedValue])),0)</f>
        <v>669.48533875250666</v>
      </c>
      <c r="L1430" s="5" cm="1">
        <f t="array" ref="L1430">IFERROR(_xlfn.STDEV.S(IF((OutputTable[GroupByKey]=OutputTable[[#This Row],[GroupByKey]]),(OutputTable[GroupByKey]=OutputTable[[#This Row],[GroupByKey]])*OutputTable[RecordedValue])),0)</f>
        <v>209.81217768405702</v>
      </c>
      <c r="M1430" s="5" cm="1">
        <f t="array" ref="M1430">MAX(IF((ProjectInfoTable[ProjectName]=OutputTable[[#This Row],[ProjectName]]),(ProjectInfoTable[ProjectName]=OutputTable[[#This Row],[ProjectName]])*ProjectInfoTable[ConfidenceInterval]))</f>
        <v>0.95</v>
      </c>
      <c r="N1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430" s="5" cm="1">
        <f t="array" ref="O1430">MIN(IF((OutputTable[GroupByKey]=OutputTable[[#This Row],[GroupByKey]]),(OutputTable[GroupByKey]=OutputTable[[#This Row],[GroupByKey]])*OutputTable[RecordedValue]))</f>
        <v>507.16931004698603</v>
      </c>
      <c r="P1430" s="5" cm="1">
        <f t="array" ref="P1430">MAX(IF((OutputTable[GroupByKey]=OutputTable[[#This Row],[GroupByKey]]),(OutputTable[GroupByKey]=OutputTable[[#This Row],[GroupByKey]])*OutputTable[RecordedValue]))</f>
        <v>1790.3663033289099</v>
      </c>
    </row>
    <row r="1431" spans="1:16" x14ac:dyDescent="0.25">
      <c r="A1431" t="s">
        <v>68</v>
      </c>
      <c r="B1431" t="s">
        <v>70</v>
      </c>
      <c r="C1431">
        <v>24</v>
      </c>
      <c r="D1431" t="s">
        <v>151</v>
      </c>
      <c r="E1431" t="s">
        <v>121</v>
      </c>
      <c r="F1431" t="s">
        <v>87</v>
      </c>
      <c r="G1431">
        <v>145</v>
      </c>
      <c r="H1431">
        <v>0</v>
      </c>
      <c r="I1431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31" s="5" cm="1">
        <f t="array" ref="J1431">MAX(IF((ProjectInfoTable[ProjectName]=OutputTable[[#This Row],[ProjectName]]),(ProjectInfoTable[ProjectName]=OutputTable[[#This Row],[ProjectName]])*ProjectInfoTable[NumberOfReplications]))</f>
        <v>50</v>
      </c>
      <c r="K1431" s="5" cm="1">
        <f t="array" ref="K1431">IFERROR(AVERAGE(IF((OutputTable[GroupByKey]=OutputTable[[#This Row],[GroupByKey]]),(OutputTable[GroupByKey]=OutputTable[[#This Row],[GroupByKey]])*OutputTable[RecordedValue])),0)</f>
        <v>145</v>
      </c>
      <c r="L1431" s="5" cm="1">
        <f t="array" ref="L1431">IFERROR(_xlfn.STDEV.S(IF((OutputTable[GroupByKey]=OutputTable[[#This Row],[GroupByKey]]),(OutputTable[GroupByKey]=OutputTable[[#This Row],[GroupByKey]])*OutputTable[RecordedValue])),0)</f>
        <v>0</v>
      </c>
      <c r="M1431" s="5" cm="1">
        <f t="array" ref="M1431">MAX(IF((ProjectInfoTable[ProjectName]=OutputTable[[#This Row],[ProjectName]]),(ProjectInfoTable[ProjectName]=OutputTable[[#This Row],[ProjectName]])*ProjectInfoTable[ConfidenceInterval]))</f>
        <v>0.95</v>
      </c>
      <c r="N1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1" s="5" cm="1">
        <f t="array" ref="O1431">MIN(IF((OutputTable[GroupByKey]=OutputTable[[#This Row],[GroupByKey]]),(OutputTable[GroupByKey]=OutputTable[[#This Row],[GroupByKey]])*OutputTable[RecordedValue]))</f>
        <v>145</v>
      </c>
      <c r="P1431" s="5" cm="1">
        <f t="array" ref="P1431">MAX(IF((OutputTable[GroupByKey]=OutputTable[[#This Row],[GroupByKey]]),(OutputTable[GroupByKey]=OutputTable[[#This Row],[GroupByKey]])*OutputTable[RecordedValue]))</f>
        <v>145</v>
      </c>
    </row>
    <row r="1432" spans="1:16" x14ac:dyDescent="0.25">
      <c r="A1432" t="s">
        <v>68</v>
      </c>
      <c r="B1432" t="s">
        <v>70</v>
      </c>
      <c r="C1432">
        <v>24</v>
      </c>
      <c r="D1432" t="s">
        <v>152</v>
      </c>
      <c r="E1432" t="s">
        <v>123</v>
      </c>
      <c r="F1432" t="s">
        <v>87</v>
      </c>
      <c r="G1432">
        <v>142</v>
      </c>
      <c r="H1432">
        <v>0</v>
      </c>
      <c r="I143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32" s="5" cm="1">
        <f t="array" ref="J1432">MAX(IF((ProjectInfoTable[ProjectName]=OutputTable[[#This Row],[ProjectName]]),(ProjectInfoTable[ProjectName]=OutputTable[[#This Row],[ProjectName]])*ProjectInfoTable[NumberOfReplications]))</f>
        <v>50</v>
      </c>
      <c r="K1432" s="5" cm="1">
        <f t="array" ref="K1432">IFERROR(AVERAGE(IF((OutputTable[GroupByKey]=OutputTable[[#This Row],[GroupByKey]]),(OutputTable[GroupByKey]=OutputTable[[#This Row],[GroupByKey]])*OutputTable[RecordedValue])),0)</f>
        <v>141.38</v>
      </c>
      <c r="L1432" s="5" cm="1">
        <f t="array" ref="L1432">IFERROR(_xlfn.STDEV.S(IF((OutputTable[GroupByKey]=OutputTable[[#This Row],[GroupByKey]]),(OutputTable[GroupByKey]=OutputTable[[#This Row],[GroupByKey]])*OutputTable[RecordedValue])),0)</f>
        <v>1.9988772358705846</v>
      </c>
      <c r="M1432" s="5" cm="1">
        <f t="array" ref="M1432">MAX(IF((ProjectInfoTable[ProjectName]=OutputTable[[#This Row],[ProjectName]]),(ProjectInfoTable[ProjectName]=OutputTable[[#This Row],[ProjectName]])*ProjectInfoTable[ConfidenceInterval]))</f>
        <v>0.95</v>
      </c>
      <c r="N1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432" s="5" cm="1">
        <f t="array" ref="O1432">MIN(IF((OutputTable[GroupByKey]=OutputTable[[#This Row],[GroupByKey]]),(OutputTable[GroupByKey]=OutputTable[[#This Row],[GroupByKey]])*OutputTable[RecordedValue]))</f>
        <v>134</v>
      </c>
      <c r="P1432" s="5" cm="1">
        <f t="array" ref="P1432">MAX(IF((OutputTable[GroupByKey]=OutputTable[[#This Row],[GroupByKey]]),(OutputTable[GroupByKey]=OutputTable[[#This Row],[GroupByKey]])*OutputTable[RecordedValue]))</f>
        <v>144</v>
      </c>
    </row>
    <row r="1433" spans="1:16" x14ac:dyDescent="0.25">
      <c r="A1433" t="s">
        <v>68</v>
      </c>
      <c r="B1433" t="s">
        <v>70</v>
      </c>
      <c r="C1433">
        <v>24</v>
      </c>
      <c r="D1433" t="s">
        <v>153</v>
      </c>
      <c r="E1433" t="s">
        <v>113</v>
      </c>
      <c r="F1433" t="s">
        <v>73</v>
      </c>
      <c r="G1433">
        <v>0.88749423380858505</v>
      </c>
      <c r="H1433">
        <v>0</v>
      </c>
      <c r="I1433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433" s="5" cm="1">
        <f t="array" ref="J1433">MAX(IF((ProjectInfoTable[ProjectName]=OutputTable[[#This Row],[ProjectName]]),(ProjectInfoTable[ProjectName]=OutputTable[[#This Row],[ProjectName]])*ProjectInfoTable[NumberOfReplications]))</f>
        <v>50</v>
      </c>
      <c r="K1433" s="5" cm="1">
        <f t="array" ref="K1433">IFERROR(AVERAGE(IF((OutputTable[GroupByKey]=OutputTable[[#This Row],[GroupByKey]]),(OutputTable[GroupByKey]=OutputTable[[#This Row],[GroupByKey]])*OutputTable[RecordedValue])),0)</f>
        <v>1.713056712445395</v>
      </c>
      <c r="L1433" s="5" cm="1">
        <f t="array" ref="L1433">IFERROR(_xlfn.STDEV.S(IF((OutputTable[GroupByKey]=OutputTable[[#This Row],[GroupByKey]]),(OutputTable[GroupByKey]=OutputTable[[#This Row],[GroupByKey]])*OutputTable[RecordedValue])),0)</f>
        <v>0.74877386075301833</v>
      </c>
      <c r="M1433" s="5" cm="1">
        <f t="array" ref="M1433">MAX(IF((ProjectInfoTable[ProjectName]=OutputTable[[#This Row],[ProjectName]]),(ProjectInfoTable[ProjectName]=OutputTable[[#This Row],[ProjectName]])*ProjectInfoTable[ConfidenceInterval]))</f>
        <v>0.95</v>
      </c>
      <c r="N1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433" s="5" cm="1">
        <f t="array" ref="O1433">MIN(IF((OutputTable[GroupByKey]=OutputTable[[#This Row],[GroupByKey]]),(OutputTable[GroupByKey]=OutputTable[[#This Row],[GroupByKey]])*OutputTable[RecordedValue]))</f>
        <v>0.396443199122197</v>
      </c>
      <c r="P1433" s="5" cm="1">
        <f t="array" ref="P1433">MAX(IF((OutputTable[GroupByKey]=OutputTable[[#This Row],[GroupByKey]]),(OutputTable[GroupByKey]=OutputTable[[#This Row],[GroupByKey]])*OutputTable[RecordedValue]))</f>
        <v>4.3293745592479498</v>
      </c>
    </row>
    <row r="1434" spans="1:16" x14ac:dyDescent="0.25">
      <c r="A1434" t="s">
        <v>68</v>
      </c>
      <c r="B1434" t="s">
        <v>70</v>
      </c>
      <c r="C1434">
        <v>24</v>
      </c>
      <c r="D1434" t="s">
        <v>154</v>
      </c>
      <c r="E1434" t="s">
        <v>115</v>
      </c>
      <c r="F1434" t="s">
        <v>73</v>
      </c>
      <c r="G1434">
        <v>26.624827014257601</v>
      </c>
      <c r="H1434">
        <v>0</v>
      </c>
      <c r="I1434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434" s="5" cm="1">
        <f t="array" ref="J1434">MAX(IF((ProjectInfoTable[ProjectName]=OutputTable[[#This Row],[ProjectName]]),(ProjectInfoTable[ProjectName]=OutputTable[[#This Row],[ProjectName]])*ProjectInfoTable[NumberOfReplications]))</f>
        <v>50</v>
      </c>
      <c r="K1434" s="5" cm="1">
        <f t="array" ref="K1434">IFERROR(AVERAGE(IF((OutputTable[GroupByKey]=OutputTable[[#This Row],[GroupByKey]]),(OutputTable[GroupByKey]=OutputTable[[#This Row],[GroupByKey]])*OutputTable[RecordedValue])),0)</f>
        <v>51.391701373361848</v>
      </c>
      <c r="L1434" s="5" cm="1">
        <f t="array" ref="L1434">IFERROR(_xlfn.STDEV.S(IF((OutputTable[GroupByKey]=OutputTable[[#This Row],[GroupByKey]]),(OutputTable[GroupByKey]=OutputTable[[#This Row],[GroupByKey]])*OutputTable[RecordedValue])),0)</f>
        <v>22.463215822590577</v>
      </c>
      <c r="M1434" s="5" cm="1">
        <f t="array" ref="M1434">MAX(IF((ProjectInfoTable[ProjectName]=OutputTable[[#This Row],[ProjectName]]),(ProjectInfoTable[ProjectName]=OutputTable[[#This Row],[ProjectName]])*ProjectInfoTable[ConfidenceInterval]))</f>
        <v>0.95</v>
      </c>
      <c r="N1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434" s="5" cm="1">
        <f t="array" ref="O1434">MIN(IF((OutputTable[GroupByKey]=OutputTable[[#This Row],[GroupByKey]]),(OutputTable[GroupByKey]=OutputTable[[#This Row],[GroupByKey]])*OutputTable[RecordedValue]))</f>
        <v>11.8932959736659</v>
      </c>
      <c r="P1434" s="5" cm="1">
        <f t="array" ref="P1434">MAX(IF((OutputTable[GroupByKey]=OutputTable[[#This Row],[GroupByKey]]),(OutputTable[GroupByKey]=OutputTable[[#This Row],[GroupByKey]])*OutputTable[RecordedValue]))</f>
        <v>129.881236777438</v>
      </c>
    </row>
    <row r="1435" spans="1:16" x14ac:dyDescent="0.25">
      <c r="A1435" t="s">
        <v>68</v>
      </c>
      <c r="B1435" t="s">
        <v>70</v>
      </c>
      <c r="C1435">
        <v>24</v>
      </c>
      <c r="D1435" t="s">
        <v>155</v>
      </c>
      <c r="E1435" t="s">
        <v>117</v>
      </c>
      <c r="F1435" t="s">
        <v>73</v>
      </c>
      <c r="G1435">
        <v>0</v>
      </c>
      <c r="H1435">
        <v>0</v>
      </c>
      <c r="I1435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435" s="5" cm="1">
        <f t="array" ref="J1435">MAX(IF((ProjectInfoTable[ProjectName]=OutputTable[[#This Row],[ProjectName]]),(ProjectInfoTable[ProjectName]=OutputTable[[#This Row],[ProjectName]])*ProjectInfoTable[NumberOfReplications]))</f>
        <v>50</v>
      </c>
      <c r="K1435" s="5" cm="1">
        <f t="array" ref="K1435">IFERROR(AVERAGE(IF((OutputTable[GroupByKey]=OutputTable[[#This Row],[GroupByKey]]),(OutputTable[GroupByKey]=OutputTable[[#This Row],[GroupByKey]])*OutputTable[RecordedValue])),0)</f>
        <v>0</v>
      </c>
      <c r="L1435" s="5" cm="1">
        <f t="array" ref="L1435">IFERROR(_xlfn.STDEV.S(IF((OutputTable[GroupByKey]=OutputTable[[#This Row],[GroupByKey]]),(OutputTable[GroupByKey]=OutputTable[[#This Row],[GroupByKey]])*OutputTable[RecordedValue])),0)</f>
        <v>0</v>
      </c>
      <c r="M1435" s="5" cm="1">
        <f t="array" ref="M1435">MAX(IF((ProjectInfoTable[ProjectName]=OutputTable[[#This Row],[ProjectName]]),(ProjectInfoTable[ProjectName]=OutputTable[[#This Row],[ProjectName]])*ProjectInfoTable[ConfidenceInterval]))</f>
        <v>0.95</v>
      </c>
      <c r="N1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5" s="5" cm="1">
        <f t="array" ref="O1435">MIN(IF((OutputTable[GroupByKey]=OutputTable[[#This Row],[GroupByKey]]),(OutputTable[GroupByKey]=OutputTable[[#This Row],[GroupByKey]])*OutputTable[RecordedValue]))</f>
        <v>0</v>
      </c>
      <c r="P1435" s="5" cm="1">
        <f t="array" ref="P1435">MAX(IF((OutputTable[GroupByKey]=OutputTable[[#This Row],[GroupByKey]]),(OutputTable[GroupByKey]=OutputTable[[#This Row],[GroupByKey]])*OutputTable[RecordedValue]))</f>
        <v>0</v>
      </c>
    </row>
    <row r="1436" spans="1:16" x14ac:dyDescent="0.25">
      <c r="A1436" t="s">
        <v>68</v>
      </c>
      <c r="B1436" t="s">
        <v>70</v>
      </c>
      <c r="C1436">
        <v>24</v>
      </c>
      <c r="D1436" t="s">
        <v>156</v>
      </c>
      <c r="E1436" t="s">
        <v>119</v>
      </c>
      <c r="F1436" t="s">
        <v>73</v>
      </c>
      <c r="G1436">
        <v>30.540927470085698</v>
      </c>
      <c r="H1436">
        <v>0</v>
      </c>
      <c r="I1436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436" s="5" cm="1">
        <f t="array" ref="J1436">MAX(IF((ProjectInfoTable[ProjectName]=OutputTable[[#This Row],[ProjectName]]),(ProjectInfoTable[ProjectName]=OutputTable[[#This Row],[ProjectName]])*ProjectInfoTable[NumberOfReplications]))</f>
        <v>50</v>
      </c>
      <c r="K1436" s="5" cm="1">
        <f t="array" ref="K1436">IFERROR(AVERAGE(IF((OutputTable[GroupByKey]=OutputTable[[#This Row],[GroupByKey]]),(OutputTable[GroupByKey]=OutputTable[[#This Row],[GroupByKey]])*OutputTable[RecordedValue])),0)</f>
        <v>10.739644005751</v>
      </c>
      <c r="L1436" s="5" cm="1">
        <f t="array" ref="L1436">IFERROR(_xlfn.STDEV.S(IF((OutputTable[GroupByKey]=OutputTable[[#This Row],[GroupByKey]]),(OutputTable[GroupByKey]=OutputTable[[#This Row],[GroupByKey]])*OutputTable[RecordedValue])),0)</f>
        <v>15.385582994074571</v>
      </c>
      <c r="M1436" s="5" cm="1">
        <f t="array" ref="M1436">MAX(IF((ProjectInfoTable[ProjectName]=OutputTable[[#This Row],[ProjectName]]),(ProjectInfoTable[ProjectName]=OutputTable[[#This Row],[ProjectName]])*ProjectInfoTable[ConfidenceInterval]))</f>
        <v>0.95</v>
      </c>
      <c r="N1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436" s="5" cm="1">
        <f t="array" ref="O1436">MIN(IF((OutputTable[GroupByKey]=OutputTable[[#This Row],[GroupByKey]]),(OutputTable[GroupByKey]=OutputTable[[#This Row],[GroupByKey]])*OutputTable[RecordedValue]))</f>
        <v>0</v>
      </c>
      <c r="P1436" s="5" cm="1">
        <f t="array" ref="P1436">MAX(IF((OutputTable[GroupByKey]=OutputTable[[#This Row],[GroupByKey]]),(OutputTable[GroupByKey]=OutputTable[[#This Row],[GroupByKey]])*OutputTable[RecordedValue]))</f>
        <v>76.907804000367904</v>
      </c>
    </row>
    <row r="1437" spans="1:16" x14ac:dyDescent="0.25">
      <c r="A1437" t="s">
        <v>68</v>
      </c>
      <c r="B1437" t="s">
        <v>70</v>
      </c>
      <c r="C1437">
        <v>24</v>
      </c>
      <c r="D1437" t="s">
        <v>157</v>
      </c>
      <c r="E1437" t="s">
        <v>121</v>
      </c>
      <c r="F1437" t="s">
        <v>73</v>
      </c>
      <c r="G1437">
        <v>6</v>
      </c>
      <c r="H1437">
        <v>0</v>
      </c>
      <c r="I1437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437" s="5" cm="1">
        <f t="array" ref="J1437">MAX(IF((ProjectInfoTable[ProjectName]=OutputTable[[#This Row],[ProjectName]]),(ProjectInfoTable[ProjectName]=OutputTable[[#This Row],[ProjectName]])*ProjectInfoTable[NumberOfReplications]))</f>
        <v>50</v>
      </c>
      <c r="K1437" s="5" cm="1">
        <f t="array" ref="K1437">IFERROR(AVERAGE(IF((OutputTable[GroupByKey]=OutputTable[[#This Row],[GroupByKey]]),(OutputTable[GroupByKey]=OutputTable[[#This Row],[GroupByKey]])*OutputTable[RecordedValue])),0)</f>
        <v>6.74</v>
      </c>
      <c r="L1437" s="5" cm="1">
        <f t="array" ref="L1437">IFERROR(_xlfn.STDEV.S(IF((OutputTable[GroupByKey]=OutputTable[[#This Row],[GroupByKey]]),(OutputTable[GroupByKey]=OutputTable[[#This Row],[GroupByKey]])*OutputTable[RecordedValue])),0)</f>
        <v>2.6711611783672518</v>
      </c>
      <c r="M1437" s="5" cm="1">
        <f t="array" ref="M1437">MAX(IF((ProjectInfoTable[ProjectName]=OutputTable[[#This Row],[ProjectName]]),(ProjectInfoTable[ProjectName]=OutputTable[[#This Row],[ProjectName]])*ProjectInfoTable[ConfidenceInterval]))</f>
        <v>0.95</v>
      </c>
      <c r="N1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437" s="5" cm="1">
        <f t="array" ref="O1437">MIN(IF((OutputTable[GroupByKey]=OutputTable[[#This Row],[GroupByKey]]),(OutputTable[GroupByKey]=OutputTable[[#This Row],[GroupByKey]])*OutputTable[RecordedValue]))</f>
        <v>2</v>
      </c>
      <c r="P1437" s="5" cm="1">
        <f t="array" ref="P1437">MAX(IF((OutputTable[GroupByKey]=OutputTable[[#This Row],[GroupByKey]]),(OutputTable[GroupByKey]=OutputTable[[#This Row],[GroupByKey]])*OutputTable[RecordedValue]))</f>
        <v>16</v>
      </c>
    </row>
    <row r="1438" spans="1:16" x14ac:dyDescent="0.25">
      <c r="A1438" t="s">
        <v>68</v>
      </c>
      <c r="B1438" t="s">
        <v>70</v>
      </c>
      <c r="C1438">
        <v>24</v>
      </c>
      <c r="D1438" t="s">
        <v>158</v>
      </c>
      <c r="E1438" t="s">
        <v>123</v>
      </c>
      <c r="F1438" t="s">
        <v>73</v>
      </c>
      <c r="G1438">
        <v>6</v>
      </c>
      <c r="H1438">
        <v>0</v>
      </c>
      <c r="I1438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438" s="5" cm="1">
        <f t="array" ref="J1438">MAX(IF((ProjectInfoTable[ProjectName]=OutputTable[[#This Row],[ProjectName]]),(ProjectInfoTable[ProjectName]=OutputTable[[#This Row],[ProjectName]])*ProjectInfoTable[NumberOfReplications]))</f>
        <v>50</v>
      </c>
      <c r="K1438" s="5" cm="1">
        <f t="array" ref="K1438">IFERROR(AVERAGE(IF((OutputTable[GroupByKey]=OutputTable[[#This Row],[GroupByKey]]),(OutputTable[GroupByKey]=OutputTable[[#This Row],[GroupByKey]])*OutputTable[RecordedValue])),0)</f>
        <v>6.66</v>
      </c>
      <c r="L1438" s="5" cm="1">
        <f t="array" ref="L1438">IFERROR(_xlfn.STDEV.S(IF((OutputTable[GroupByKey]=OutputTable[[#This Row],[GroupByKey]]),(OutputTable[GroupByKey]=OutputTable[[#This Row],[GroupByKey]])*OutputTable[RecordedValue])),0)</f>
        <v>2.6233644078409171</v>
      </c>
      <c r="M1438" s="5" cm="1">
        <f t="array" ref="M1438">MAX(IF((ProjectInfoTable[ProjectName]=OutputTable[[#This Row],[ProjectName]]),(ProjectInfoTable[ProjectName]=OutputTable[[#This Row],[ProjectName]])*ProjectInfoTable[ConfidenceInterval]))</f>
        <v>0.95</v>
      </c>
      <c r="N1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438" s="5" cm="1">
        <f t="array" ref="O1438">MIN(IF((OutputTable[GroupByKey]=OutputTable[[#This Row],[GroupByKey]]),(OutputTable[GroupByKey]=OutputTable[[#This Row],[GroupByKey]])*OutputTable[RecordedValue]))</f>
        <v>2</v>
      </c>
      <c r="P1438" s="5" cm="1">
        <f t="array" ref="P1438">MAX(IF((OutputTable[GroupByKey]=OutputTable[[#This Row],[GroupByKey]]),(OutputTable[GroupByKey]=OutputTable[[#This Row],[GroupByKey]])*OutputTable[RecordedValue]))</f>
        <v>16</v>
      </c>
    </row>
    <row r="1439" spans="1:16" x14ac:dyDescent="0.25">
      <c r="A1439" t="s">
        <v>68</v>
      </c>
      <c r="B1439" t="s">
        <v>70</v>
      </c>
      <c r="C1439">
        <v>24</v>
      </c>
      <c r="D1439" t="s">
        <v>159</v>
      </c>
      <c r="E1439" t="s">
        <v>125</v>
      </c>
      <c r="F1439" t="s">
        <v>73</v>
      </c>
      <c r="G1439">
        <v>0.88749423380858505</v>
      </c>
      <c r="H1439">
        <v>0</v>
      </c>
      <c r="I1439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439" s="5" cm="1">
        <f t="array" ref="J1439">MAX(IF((ProjectInfoTable[ProjectName]=OutputTable[[#This Row],[ProjectName]]),(ProjectInfoTable[ProjectName]=OutputTable[[#This Row],[ProjectName]])*ProjectInfoTable[NumberOfReplications]))</f>
        <v>50</v>
      </c>
      <c r="K1439" s="5" cm="1">
        <f t="array" ref="K1439">IFERROR(AVERAGE(IF((OutputTable[GroupByKey]=OutputTable[[#This Row],[GroupByKey]]),(OutputTable[GroupByKey]=OutputTable[[#This Row],[GroupByKey]])*OutputTable[RecordedValue])),0)</f>
        <v>1.713056712445395</v>
      </c>
      <c r="L1439" s="5" cm="1">
        <f t="array" ref="L1439">IFERROR(_xlfn.STDEV.S(IF((OutputTable[GroupByKey]=OutputTable[[#This Row],[GroupByKey]]),(OutputTable[GroupByKey]=OutputTable[[#This Row],[GroupByKey]])*OutputTable[RecordedValue])),0)</f>
        <v>0.74877386075301833</v>
      </c>
      <c r="M1439" s="5" cm="1">
        <f t="array" ref="M1439">MAX(IF((ProjectInfoTable[ProjectName]=OutputTable[[#This Row],[ProjectName]]),(ProjectInfoTable[ProjectName]=OutputTable[[#This Row],[ProjectName]])*ProjectInfoTable[ConfidenceInterval]))</f>
        <v>0.95</v>
      </c>
      <c r="N1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439" s="5" cm="1">
        <f t="array" ref="O1439">MIN(IF((OutputTable[GroupByKey]=OutputTable[[#This Row],[GroupByKey]]),(OutputTable[GroupByKey]=OutputTable[[#This Row],[GroupByKey]])*OutputTable[RecordedValue]))</f>
        <v>0.396443199122197</v>
      </c>
      <c r="P1439" s="5" cm="1">
        <f t="array" ref="P1439">MAX(IF((OutputTable[GroupByKey]=OutputTable[[#This Row],[GroupByKey]]),(OutputTable[GroupByKey]=OutputTable[[#This Row],[GroupByKey]])*OutputTable[RecordedValue]))</f>
        <v>4.3293745592479498</v>
      </c>
    </row>
    <row r="1440" spans="1:16" x14ac:dyDescent="0.25">
      <c r="A1440" t="s">
        <v>68</v>
      </c>
      <c r="B1440" t="s">
        <v>70</v>
      </c>
      <c r="C1440">
        <v>24</v>
      </c>
      <c r="D1440" t="s">
        <v>160</v>
      </c>
      <c r="E1440" t="s">
        <v>127</v>
      </c>
      <c r="F1440" t="s">
        <v>73</v>
      </c>
      <c r="G1440">
        <v>57.165754484343303</v>
      </c>
      <c r="H1440">
        <v>0</v>
      </c>
      <c r="I1440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440" s="5" cm="1">
        <f t="array" ref="J1440">MAX(IF((ProjectInfoTable[ProjectName]=OutputTable[[#This Row],[ProjectName]]),(ProjectInfoTable[ProjectName]=OutputTable[[#This Row],[ProjectName]])*ProjectInfoTable[NumberOfReplications]))</f>
        <v>50</v>
      </c>
      <c r="K1440" s="5" cm="1">
        <f t="array" ref="K1440">IFERROR(AVERAGE(IF((OutputTable[GroupByKey]=OutputTable[[#This Row],[GroupByKey]]),(OutputTable[GroupByKey]=OutputTable[[#This Row],[GroupByKey]])*OutputTable[RecordedValue])),0)</f>
        <v>62.131345379112837</v>
      </c>
      <c r="L1440" s="5" cm="1">
        <f t="array" ref="L1440">IFERROR(_xlfn.STDEV.S(IF((OutputTable[GroupByKey]=OutputTable[[#This Row],[GroupByKey]]),(OutputTable[GroupByKey]=OutputTable[[#This Row],[GroupByKey]])*OutputTable[RecordedValue])),0)</f>
        <v>32.520844078842771</v>
      </c>
      <c r="M1440" s="5" cm="1">
        <f t="array" ref="M1440">MAX(IF((ProjectInfoTable[ProjectName]=OutputTable[[#This Row],[ProjectName]]),(ProjectInfoTable[ProjectName]=OutputTable[[#This Row],[ProjectName]])*ProjectInfoTable[ConfidenceInterval]))</f>
        <v>0.95</v>
      </c>
      <c r="N1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440" s="5" cm="1">
        <f t="array" ref="O1440">MIN(IF((OutputTable[GroupByKey]=OutputTable[[#This Row],[GroupByKey]]),(OutputTable[GroupByKey]=OutputTable[[#This Row],[GroupByKey]])*OutputTable[RecordedValue]))</f>
        <v>13.9204055285142</v>
      </c>
      <c r="P1440" s="5" cm="1">
        <f t="array" ref="P1440">MAX(IF((OutputTable[GroupByKey]=OutputTable[[#This Row],[GroupByKey]]),(OutputTable[GroupByKey]=OutputTable[[#This Row],[GroupByKey]])*OutputTable[RecordedValue]))</f>
        <v>182.68949067350201</v>
      </c>
    </row>
    <row r="1441" spans="1:16" x14ac:dyDescent="0.25">
      <c r="A1441" t="s">
        <v>68</v>
      </c>
      <c r="B1441" t="s">
        <v>70</v>
      </c>
      <c r="C1441">
        <v>24</v>
      </c>
      <c r="D1441" t="s">
        <v>161</v>
      </c>
      <c r="E1441" t="s">
        <v>137</v>
      </c>
      <c r="F1441" t="s">
        <v>107</v>
      </c>
      <c r="G1441">
        <v>0.44374711690429303</v>
      </c>
      <c r="H1441">
        <v>0</v>
      </c>
      <c r="I144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41" s="5" cm="1">
        <f t="array" ref="J1441">MAX(IF((ProjectInfoTable[ProjectName]=OutputTable[[#This Row],[ProjectName]]),(ProjectInfoTable[ProjectName]=OutputTable[[#This Row],[ProjectName]])*ProjectInfoTable[NumberOfReplications]))</f>
        <v>50</v>
      </c>
      <c r="K1441" s="5" cm="1">
        <f t="array" ref="K1441">IFERROR(AVERAGE(IF((OutputTable[GroupByKey]=OutputTable[[#This Row],[GroupByKey]]),(OutputTable[GroupByKey]=OutputTable[[#This Row],[GroupByKey]])*OutputTable[RecordedValue])),0)</f>
        <v>0.85652835622269752</v>
      </c>
      <c r="L1441" s="5" cm="1">
        <f t="array" ref="L1441">IFERROR(_xlfn.STDEV.S(IF((OutputTable[GroupByKey]=OutputTable[[#This Row],[GroupByKey]]),(OutputTable[GroupByKey]=OutputTable[[#This Row],[GroupByKey]])*OutputTable[RecordedValue])),0)</f>
        <v>0.37438693037650955</v>
      </c>
      <c r="M1441" s="5" cm="1">
        <f t="array" ref="M1441">MAX(IF((ProjectInfoTable[ProjectName]=OutputTable[[#This Row],[ProjectName]]),(ProjectInfoTable[ProjectName]=OutputTable[[#This Row],[ProjectName]])*ProjectInfoTable[ConfidenceInterval]))</f>
        <v>0.95</v>
      </c>
      <c r="N1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441" s="5" cm="1">
        <f t="array" ref="O1441">MIN(IF((OutputTable[GroupByKey]=OutputTable[[#This Row],[GroupByKey]]),(OutputTable[GroupByKey]=OutputTable[[#This Row],[GroupByKey]])*OutputTable[RecordedValue]))</f>
        <v>0.198221599561099</v>
      </c>
      <c r="P1441" s="5" cm="1">
        <f t="array" ref="P1441">MAX(IF((OutputTable[GroupByKey]=OutputTable[[#This Row],[GroupByKey]]),(OutputTable[GroupByKey]=OutputTable[[#This Row],[GroupByKey]])*OutputTable[RecordedValue]))</f>
        <v>2.16468727962397</v>
      </c>
    </row>
    <row r="1442" spans="1:16" x14ac:dyDescent="0.25">
      <c r="A1442" t="s">
        <v>68</v>
      </c>
      <c r="B1442" t="s">
        <v>70</v>
      </c>
      <c r="C1442">
        <v>24</v>
      </c>
      <c r="D1442" t="s">
        <v>162</v>
      </c>
      <c r="E1442" t="s">
        <v>139</v>
      </c>
      <c r="F1442" t="s">
        <v>107</v>
      </c>
      <c r="G1442">
        <v>11.5562528830957</v>
      </c>
      <c r="H1442">
        <v>0</v>
      </c>
      <c r="I144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42" s="5" cm="1">
        <f t="array" ref="J1442">MAX(IF((ProjectInfoTable[ProjectName]=OutputTable[[#This Row],[ProjectName]]),(ProjectInfoTable[ProjectName]=OutputTable[[#This Row],[ProjectName]])*ProjectInfoTable[NumberOfReplications]))</f>
        <v>50</v>
      </c>
      <c r="K1442" s="5" cm="1">
        <f t="array" ref="K1442">IFERROR(AVERAGE(IF((OutputTable[GroupByKey]=OutputTable[[#This Row],[GroupByKey]]),(OutputTable[GroupByKey]=OutputTable[[#This Row],[GroupByKey]])*OutputTable[RecordedValue])),0)</f>
        <v>11.137209966710371</v>
      </c>
      <c r="L1442" s="5" cm="1">
        <f t="array" ref="L1442">IFERROR(_xlfn.STDEV.S(IF((OutputTable[GroupByKey]=OutputTable[[#This Row],[GroupByKey]]),(OutputTable[GroupByKey]=OutputTable[[#This Row],[GroupByKey]])*OutputTable[RecordedValue])),0)</f>
        <v>0.38257169656624557</v>
      </c>
      <c r="M1442" s="5" cm="1">
        <f t="array" ref="M1442">MAX(IF((ProjectInfoTable[ProjectName]=OutputTable[[#This Row],[ProjectName]]),(ProjectInfoTable[ProjectName]=OutputTable[[#This Row],[ProjectName]])*ProjectInfoTable[ConfidenceInterval]))</f>
        <v>0.95</v>
      </c>
      <c r="N1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442" s="5" cm="1">
        <f t="array" ref="O1442">MIN(IF((OutputTable[GroupByKey]=OutputTable[[#This Row],[GroupByKey]]),(OutputTable[GroupByKey]=OutputTable[[#This Row],[GroupByKey]])*OutputTable[RecordedValue]))</f>
        <v>9.8353127203760309</v>
      </c>
      <c r="P1442" s="5" cm="1">
        <f t="array" ref="P1442">MAX(IF((OutputTable[GroupByKey]=OutputTable[[#This Row],[GroupByKey]]),(OutputTable[GroupByKey]=OutputTable[[#This Row],[GroupByKey]])*OutputTable[RecordedValue]))</f>
        <v>11.8017784004389</v>
      </c>
    </row>
    <row r="1443" spans="1:16" x14ac:dyDescent="0.25">
      <c r="A1443" t="s">
        <v>68</v>
      </c>
      <c r="B1443" t="s">
        <v>70</v>
      </c>
      <c r="C1443">
        <v>24</v>
      </c>
      <c r="D1443" t="s">
        <v>163</v>
      </c>
      <c r="E1443" t="s">
        <v>164</v>
      </c>
      <c r="F1443" t="s">
        <v>107</v>
      </c>
      <c r="G1443">
        <v>6</v>
      </c>
      <c r="H1443">
        <v>0</v>
      </c>
      <c r="I144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43" s="5" cm="1">
        <f t="array" ref="J1443">MAX(IF((ProjectInfoTable[ProjectName]=OutputTable[[#This Row],[ProjectName]]),(ProjectInfoTable[ProjectName]=OutputTable[[#This Row],[ProjectName]])*ProjectInfoTable[NumberOfReplications]))</f>
        <v>50</v>
      </c>
      <c r="K1443" s="5" cm="1">
        <f t="array" ref="K1443">IFERROR(AVERAGE(IF((OutputTable[GroupByKey]=OutputTable[[#This Row],[GroupByKey]]),(OutputTable[GroupByKey]=OutputTable[[#This Row],[GroupByKey]])*OutputTable[RecordedValue])),0)</f>
        <v>6.72</v>
      </c>
      <c r="L1443" s="5" cm="1">
        <f t="array" ref="L1443">IFERROR(_xlfn.STDEV.S(IF((OutputTable[GroupByKey]=OutputTable[[#This Row],[GroupByKey]]),(OutputTable[GroupByKey]=OutputTable[[#This Row],[GroupByKey]])*OutputTable[RecordedValue])),0)</f>
        <v>2.6729178430917711</v>
      </c>
      <c r="M1443" s="5" cm="1">
        <f t="array" ref="M1443">MAX(IF((ProjectInfoTable[ProjectName]=OutputTable[[#This Row],[ProjectName]]),(ProjectInfoTable[ProjectName]=OutputTable[[#This Row],[ProjectName]])*ProjectInfoTable[ConfidenceInterval]))</f>
        <v>0.95</v>
      </c>
      <c r="N1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443" s="5" cm="1">
        <f t="array" ref="O1443">MIN(IF((OutputTable[GroupByKey]=OutputTable[[#This Row],[GroupByKey]]),(OutputTable[GroupByKey]=OutputTable[[#This Row],[GroupByKey]])*OutputTable[RecordedValue]))</f>
        <v>2</v>
      </c>
      <c r="P1443" s="5" cm="1">
        <f t="array" ref="P1443">MAX(IF((OutputTable[GroupByKey]=OutputTable[[#This Row],[GroupByKey]]),(OutputTable[GroupByKey]=OutputTable[[#This Row],[GroupByKey]])*OutputTable[RecordedValue]))</f>
        <v>16</v>
      </c>
    </row>
    <row r="1444" spans="1:16" x14ac:dyDescent="0.25">
      <c r="A1444" t="s">
        <v>68</v>
      </c>
      <c r="B1444" t="s">
        <v>70</v>
      </c>
      <c r="C1444">
        <v>24</v>
      </c>
      <c r="D1444" t="s">
        <v>165</v>
      </c>
      <c r="E1444" t="s">
        <v>166</v>
      </c>
      <c r="F1444" t="s">
        <v>107</v>
      </c>
      <c r="G1444">
        <v>3.6978926408691097E-2</v>
      </c>
      <c r="H1444">
        <v>0</v>
      </c>
      <c r="I144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44" s="5" cm="1">
        <f t="array" ref="J1444">MAX(IF((ProjectInfoTable[ProjectName]=OutputTable[[#This Row],[ProjectName]]),(ProjectInfoTable[ProjectName]=OutputTable[[#This Row],[ProjectName]])*ProjectInfoTable[NumberOfReplications]))</f>
        <v>50</v>
      </c>
      <c r="K1444" s="5" cm="1">
        <f t="array" ref="K1444">IFERROR(AVERAGE(IF((OutputTable[GroupByKey]=OutputTable[[#This Row],[GroupByKey]]),(OutputTable[GroupByKey]=OutputTable[[#This Row],[GroupByKey]])*OutputTable[RecordedValue])),0)</f>
        <v>7.1899169440802421E-2</v>
      </c>
      <c r="L1444" s="5" cm="1">
        <f t="array" ref="L1444">IFERROR(_xlfn.STDEV.S(IF((OutputTable[GroupByKey]=OutputTable[[#This Row],[GroupByKey]]),(OutputTable[GroupByKey]=OutputTable[[#This Row],[GroupByKey]])*OutputTable[RecordedValue])),0)</f>
        <v>3.1880974713854024E-2</v>
      </c>
      <c r="M1444" s="5" cm="1">
        <f t="array" ref="M1444">MAX(IF((ProjectInfoTable[ProjectName]=OutputTable[[#This Row],[ProjectName]]),(ProjectInfoTable[ProjectName]=OutputTable[[#This Row],[ProjectName]])*ProjectInfoTable[ConfidenceInterval]))</f>
        <v>0.95</v>
      </c>
      <c r="N1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444" s="5" cm="1">
        <f t="array" ref="O1444">MIN(IF((OutputTable[GroupByKey]=OutputTable[[#This Row],[GroupByKey]]),(OutputTable[GroupByKey]=OutputTable[[#This Row],[GroupByKey]])*OutputTable[RecordedValue]))</f>
        <v>1.6518466630091499E-2</v>
      </c>
      <c r="P1444" s="5" cm="1">
        <f t="array" ref="P1444">MAX(IF((OutputTable[GroupByKey]=OutputTable[[#This Row],[GroupByKey]]),(OutputTable[GroupByKey]=OutputTable[[#This Row],[GroupByKey]])*OutputTable[RecordedValue]))</f>
        <v>0.18039060663533099</v>
      </c>
    </row>
    <row r="1445" spans="1:16" x14ac:dyDescent="0.25">
      <c r="A1445" t="s">
        <v>68</v>
      </c>
      <c r="B1445" t="s">
        <v>70</v>
      </c>
      <c r="C1445">
        <v>24</v>
      </c>
      <c r="D1445" t="s">
        <v>167</v>
      </c>
      <c r="E1445" t="s">
        <v>142</v>
      </c>
      <c r="F1445" t="s">
        <v>107</v>
      </c>
      <c r="G1445">
        <v>0</v>
      </c>
      <c r="H1445">
        <v>0</v>
      </c>
      <c r="I144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45" s="5" cm="1">
        <f t="array" ref="J1445">MAX(IF((ProjectInfoTable[ProjectName]=OutputTable[[#This Row],[ProjectName]]),(ProjectInfoTable[ProjectName]=OutputTable[[#This Row],[ProjectName]])*ProjectInfoTable[NumberOfReplications]))</f>
        <v>50</v>
      </c>
      <c r="K1445" s="5" cm="1">
        <f t="array" ref="K1445">IFERROR(AVERAGE(IF((OutputTable[GroupByKey]=OutputTable[[#This Row],[GroupByKey]]),(OutputTable[GroupByKey]=OutputTable[[#This Row],[GroupByKey]])*OutputTable[RecordedValue])),0)</f>
        <v>0</v>
      </c>
      <c r="L1445" s="5" cm="1">
        <f t="array" ref="L1445">IFERROR(_xlfn.STDEV.S(IF((OutputTable[GroupByKey]=OutputTable[[#This Row],[GroupByKey]]),(OutputTable[GroupByKey]=OutputTable[[#This Row],[GroupByKey]])*OutputTable[RecordedValue])),0)</f>
        <v>0</v>
      </c>
      <c r="M1445" s="5" cm="1">
        <f t="array" ref="M1445">MAX(IF((ProjectInfoTable[ProjectName]=OutputTable[[#This Row],[ProjectName]]),(ProjectInfoTable[ProjectName]=OutputTable[[#This Row],[ProjectName]])*ProjectInfoTable[ConfidenceInterval]))</f>
        <v>0.95</v>
      </c>
      <c r="N1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5" s="5" cm="1">
        <f t="array" ref="O1445">MIN(IF((OutputTable[GroupByKey]=OutputTable[[#This Row],[GroupByKey]]),(OutputTable[GroupByKey]=OutputTable[[#This Row],[GroupByKey]])*OutputTable[RecordedValue]))</f>
        <v>0</v>
      </c>
      <c r="P1445" s="5" cm="1">
        <f t="array" ref="P1445">MAX(IF((OutputTable[GroupByKey]=OutputTable[[#This Row],[GroupByKey]]),(OutputTable[GroupByKey]=OutputTable[[#This Row],[GroupByKey]])*OutputTable[RecordedValue]))</f>
        <v>0</v>
      </c>
    </row>
    <row r="1446" spans="1:16" x14ac:dyDescent="0.25">
      <c r="A1446" t="s">
        <v>68</v>
      </c>
      <c r="B1446" t="s">
        <v>70</v>
      </c>
      <c r="C1446">
        <v>24</v>
      </c>
      <c r="D1446" t="s">
        <v>168</v>
      </c>
      <c r="E1446" t="s">
        <v>123</v>
      </c>
      <c r="F1446" t="s">
        <v>129</v>
      </c>
      <c r="G1446">
        <v>142</v>
      </c>
      <c r="H1446">
        <v>0</v>
      </c>
      <c r="I1446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46" s="5" cm="1">
        <f t="array" ref="J1446">MAX(IF((ProjectInfoTable[ProjectName]=OutputTable[[#This Row],[ProjectName]]),(ProjectInfoTable[ProjectName]=OutputTable[[#This Row],[ProjectName]])*ProjectInfoTable[NumberOfReplications]))</f>
        <v>50</v>
      </c>
      <c r="K1446" s="5" cm="1">
        <f t="array" ref="K1446">IFERROR(AVERAGE(IF((OutputTable[GroupByKey]=OutputTable[[#This Row],[GroupByKey]]),(OutputTable[GroupByKey]=OutputTable[[#This Row],[GroupByKey]])*OutputTable[RecordedValue])),0)</f>
        <v>141.38</v>
      </c>
      <c r="L1446" s="5" cm="1">
        <f t="array" ref="L1446">IFERROR(_xlfn.STDEV.S(IF((OutputTable[GroupByKey]=OutputTable[[#This Row],[GroupByKey]]),(OutputTable[GroupByKey]=OutputTable[[#This Row],[GroupByKey]])*OutputTable[RecordedValue])),0)</f>
        <v>1.9988772358705846</v>
      </c>
      <c r="M1446" s="5" cm="1">
        <f t="array" ref="M1446">MAX(IF((ProjectInfoTable[ProjectName]=OutputTable[[#This Row],[ProjectName]]),(ProjectInfoTable[ProjectName]=OutputTable[[#This Row],[ProjectName]])*ProjectInfoTable[ConfidenceInterval]))</f>
        <v>0.95</v>
      </c>
      <c r="N1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446" s="5" cm="1">
        <f t="array" ref="O1446">MIN(IF((OutputTable[GroupByKey]=OutputTable[[#This Row],[GroupByKey]]),(OutputTable[GroupByKey]=OutputTable[[#This Row],[GroupByKey]])*OutputTable[RecordedValue]))</f>
        <v>134</v>
      </c>
      <c r="P1446" s="5" cm="1">
        <f t="array" ref="P1446">MAX(IF((OutputTable[GroupByKey]=OutputTable[[#This Row],[GroupByKey]]),(OutputTable[GroupByKey]=OutputTable[[#This Row],[GroupByKey]])*OutputTable[RecordedValue]))</f>
        <v>144</v>
      </c>
    </row>
    <row r="1447" spans="1:16" x14ac:dyDescent="0.25">
      <c r="A1447" t="s">
        <v>68</v>
      </c>
      <c r="B1447" t="s">
        <v>70</v>
      </c>
      <c r="C1447">
        <v>24</v>
      </c>
      <c r="D1447" t="s">
        <v>169</v>
      </c>
      <c r="E1447" t="s">
        <v>91</v>
      </c>
      <c r="F1447" t="s">
        <v>129</v>
      </c>
      <c r="G1447">
        <v>71.847976449596203</v>
      </c>
      <c r="H1447">
        <v>0</v>
      </c>
      <c r="I1447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47" s="5" cm="1">
        <f t="array" ref="J1447">MAX(IF((ProjectInfoTable[ProjectName]=OutputTable[[#This Row],[ProjectName]]),(ProjectInfoTable[ProjectName]=OutputTable[[#This Row],[ProjectName]])*ProjectInfoTable[NumberOfReplications]))</f>
        <v>50</v>
      </c>
      <c r="K1447" s="5" cm="1">
        <f t="array" ref="K1447">IFERROR(AVERAGE(IF((OutputTable[GroupByKey]=OutputTable[[#This Row],[GroupByKey]]),(OutputTable[GroupByKey]=OutputTable[[#This Row],[GroupByKey]])*OutputTable[RecordedValue])),0)</f>
        <v>71.709517489708347</v>
      </c>
      <c r="L1447" s="5" cm="1">
        <f t="array" ref="L1447">IFERROR(_xlfn.STDEV.S(IF((OutputTable[GroupByKey]=OutputTable[[#This Row],[GroupByKey]]),(OutputTable[GroupByKey]=OutputTable[[#This Row],[GroupByKey]])*OutputTable[RecordedValue])),0)</f>
        <v>0.25019982121987089</v>
      </c>
      <c r="M1447" s="5" cm="1">
        <f t="array" ref="M1447">MAX(IF((ProjectInfoTable[ProjectName]=OutputTable[[#This Row],[ProjectName]]),(ProjectInfoTable[ProjectName]=OutputTable[[#This Row],[ProjectName]])*ProjectInfoTable[ConfidenceInterval]))</f>
        <v>0.95</v>
      </c>
      <c r="N1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447" s="5" cm="1">
        <f t="array" ref="O1447">MIN(IF((OutputTable[GroupByKey]=OutputTable[[#This Row],[GroupByKey]]),(OutputTable[GroupByKey]=OutputTable[[#This Row],[GroupByKey]])*OutputTable[RecordedValue]))</f>
        <v>70.826954480567906</v>
      </c>
      <c r="P1447" s="5" cm="1">
        <f t="array" ref="P1447">MAX(IF((OutputTable[GroupByKey]=OutputTable[[#This Row],[GroupByKey]]),(OutputTable[GroupByKey]=OutputTable[[#This Row],[GroupByKey]])*OutputTable[RecordedValue]))</f>
        <v>72</v>
      </c>
    </row>
    <row r="1448" spans="1:16" x14ac:dyDescent="0.25">
      <c r="A1448" t="s">
        <v>68</v>
      </c>
      <c r="B1448" t="s">
        <v>70</v>
      </c>
      <c r="C1448">
        <v>24</v>
      </c>
      <c r="D1448" t="s">
        <v>170</v>
      </c>
      <c r="E1448" t="s">
        <v>137</v>
      </c>
      <c r="F1448" t="s">
        <v>107</v>
      </c>
      <c r="G1448">
        <v>28.999526091665299</v>
      </c>
      <c r="H1448">
        <v>0</v>
      </c>
      <c r="I144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48" s="5" cm="1">
        <f t="array" ref="J1448">MAX(IF((ProjectInfoTable[ProjectName]=OutputTable[[#This Row],[ProjectName]]),(ProjectInfoTable[ProjectName]=OutputTable[[#This Row],[ProjectName]])*ProjectInfoTable[NumberOfReplications]))</f>
        <v>50</v>
      </c>
      <c r="K1448" s="5" cm="1">
        <f t="array" ref="K1448">IFERROR(AVERAGE(IF((OutputTable[GroupByKey]=OutputTable[[#This Row],[GroupByKey]]),(OutputTable[GroupByKey]=OutputTable[[#This Row],[GroupByKey]])*OutputTable[RecordedValue])),0)</f>
        <v>28.690256747996941</v>
      </c>
      <c r="L1448" s="5" cm="1">
        <f t="array" ref="L1448">IFERROR(_xlfn.STDEV.S(IF((OutputTable[GroupByKey]=OutputTable[[#This Row],[GroupByKey]]),(OutputTable[GroupByKey]=OutputTable[[#This Row],[GroupByKey]])*OutputTable[RecordedValue])),0)</f>
        <v>1.6276098461399904</v>
      </c>
      <c r="M1448" s="5" cm="1">
        <f t="array" ref="M1448">MAX(IF((ProjectInfoTable[ProjectName]=OutputTable[[#This Row],[ProjectName]]),(ProjectInfoTable[ProjectName]=OutputTable[[#This Row],[ProjectName]])*ProjectInfoTable[ConfidenceInterval]))</f>
        <v>0.95</v>
      </c>
      <c r="N1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448" s="5" cm="1">
        <f t="array" ref="O1448">MIN(IF((OutputTable[GroupByKey]=OutputTable[[#This Row],[GroupByKey]]),(OutputTable[GroupByKey]=OutputTable[[#This Row],[GroupByKey]])*OutputTable[RecordedValue]))</f>
        <v>25.696659959072399</v>
      </c>
      <c r="P1448" s="5" cm="1">
        <f t="array" ref="P1448">MAX(IF((OutputTable[GroupByKey]=OutputTable[[#This Row],[GroupByKey]]),(OutputTable[GroupByKey]=OutputTable[[#This Row],[GroupByKey]])*OutputTable[RecordedValue]))</f>
        <v>33.838759418460498</v>
      </c>
    </row>
    <row r="1449" spans="1:16" x14ac:dyDescent="0.25">
      <c r="A1449" t="s">
        <v>68</v>
      </c>
      <c r="B1449" t="s">
        <v>70</v>
      </c>
      <c r="C1449">
        <v>24</v>
      </c>
      <c r="D1449" t="s">
        <v>171</v>
      </c>
      <c r="E1449" t="s">
        <v>139</v>
      </c>
      <c r="F1449" t="s">
        <v>107</v>
      </c>
      <c r="G1449">
        <v>6.9244621331328</v>
      </c>
      <c r="H1449">
        <v>0</v>
      </c>
      <c r="I144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49" s="5" cm="1">
        <f t="array" ref="J1449">MAX(IF((ProjectInfoTable[ProjectName]=OutputTable[[#This Row],[ProjectName]]),(ProjectInfoTable[ProjectName]=OutputTable[[#This Row],[ProjectName]])*ProjectInfoTable[NumberOfReplications]))</f>
        <v>50</v>
      </c>
      <c r="K1449" s="5" cm="1">
        <f t="array" ref="K1449">IFERROR(AVERAGE(IF((OutputTable[GroupByKey]=OutputTable[[#This Row],[GroupByKey]]),(OutputTable[GroupByKey]=OutputTable[[#This Row],[GroupByKey]])*OutputTable[RecordedValue])),0)</f>
        <v>7.1431715332986858</v>
      </c>
      <c r="L1449" s="5" cm="1">
        <f t="array" ref="L1449">IFERROR(_xlfn.STDEV.S(IF((OutputTable[GroupByKey]=OutputTable[[#This Row],[GroupByKey]]),(OutputTable[GroupByKey]=OutputTable[[#This Row],[GroupByKey]])*OutputTable[RecordedValue])),0)</f>
        <v>1.6630080132730225</v>
      </c>
      <c r="M1449" s="5" cm="1">
        <f t="array" ref="M1449">MAX(IF((ProjectInfoTable[ProjectName]=OutputTable[[#This Row],[ProjectName]]),(ProjectInfoTable[ProjectName]=OutputTable[[#This Row],[ProjectName]])*ProjectInfoTable[ConfidenceInterval]))</f>
        <v>0.95</v>
      </c>
      <c r="N1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449" s="5" cm="1">
        <f t="array" ref="O1449">MIN(IF((OutputTable[GroupByKey]=OutputTable[[#This Row],[GroupByKey]]),(OutputTable[GroupByKey]=OutputTable[[#This Row],[GroupByKey]])*OutputTable[RecordedValue]))</f>
        <v>2.14775272896172</v>
      </c>
      <c r="P1449" s="5" cm="1">
        <f t="array" ref="P1449">MAX(IF((OutputTable[GroupByKey]=OutputTable[[#This Row],[GroupByKey]]),(OutputTable[GroupByKey]=OutputTable[[#This Row],[GroupByKey]])*OutputTable[RecordedValue]))</f>
        <v>10.273767747096599</v>
      </c>
    </row>
    <row r="1450" spans="1:16" x14ac:dyDescent="0.25">
      <c r="A1450" t="s">
        <v>68</v>
      </c>
      <c r="B1450" t="s">
        <v>70</v>
      </c>
      <c r="C1450">
        <v>24</v>
      </c>
      <c r="D1450" t="s">
        <v>172</v>
      </c>
      <c r="E1450" t="s">
        <v>164</v>
      </c>
      <c r="F1450" t="s">
        <v>107</v>
      </c>
      <c r="G1450">
        <v>302</v>
      </c>
      <c r="H1450">
        <v>0</v>
      </c>
      <c r="I145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50" s="5" cm="1">
        <f t="array" ref="J1450">MAX(IF((ProjectInfoTable[ProjectName]=OutputTable[[#This Row],[ProjectName]]),(ProjectInfoTable[ProjectName]=OutputTable[[#This Row],[ProjectName]])*ProjectInfoTable[NumberOfReplications]))</f>
        <v>50</v>
      </c>
      <c r="K1450" s="5" cm="1">
        <f t="array" ref="K1450">IFERROR(AVERAGE(IF((OutputTable[GroupByKey]=OutputTable[[#This Row],[GroupByKey]]),(OutputTable[GroupByKey]=OutputTable[[#This Row],[GroupByKey]])*OutputTable[RecordedValue])),0)</f>
        <v>299.54000000000002</v>
      </c>
      <c r="L1450" s="5" cm="1">
        <f t="array" ref="L1450">IFERROR(_xlfn.STDEV.S(IF((OutputTable[GroupByKey]=OutputTable[[#This Row],[GroupByKey]]),(OutputTable[GroupByKey]=OutputTable[[#This Row],[GroupByKey]])*OutputTable[RecordedValue])),0)</f>
        <v>4.8873430868908301</v>
      </c>
      <c r="M1450" s="5" cm="1">
        <f t="array" ref="M1450">MAX(IF((ProjectInfoTable[ProjectName]=OutputTable[[#This Row],[ProjectName]]),(ProjectInfoTable[ProjectName]=OutputTable[[#This Row],[ProjectName]])*ProjectInfoTable[ConfidenceInterval]))</f>
        <v>0.95</v>
      </c>
      <c r="N1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450" s="5" cm="1">
        <f t="array" ref="O1450">MIN(IF((OutputTable[GroupByKey]=OutputTable[[#This Row],[GroupByKey]]),(OutputTable[GroupByKey]=OutputTable[[#This Row],[GroupByKey]])*OutputTable[RecordedValue]))</f>
        <v>289</v>
      </c>
      <c r="P1450" s="5" cm="1">
        <f t="array" ref="P1450">MAX(IF((OutputTable[GroupByKey]=OutputTable[[#This Row],[GroupByKey]]),(OutputTable[GroupByKey]=OutputTable[[#This Row],[GroupByKey]])*OutputTable[RecordedValue]))</f>
        <v>313</v>
      </c>
    </row>
    <row r="1451" spans="1:16" x14ac:dyDescent="0.25">
      <c r="A1451" t="s">
        <v>68</v>
      </c>
      <c r="B1451" t="s">
        <v>70</v>
      </c>
      <c r="C1451">
        <v>24</v>
      </c>
      <c r="D1451" t="s">
        <v>173</v>
      </c>
      <c r="E1451" t="s">
        <v>166</v>
      </c>
      <c r="F1451" t="s">
        <v>107</v>
      </c>
      <c r="G1451">
        <v>0.80765382963520005</v>
      </c>
      <c r="H1451">
        <v>0</v>
      </c>
      <c r="I145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51" s="5" cm="1">
        <f t="array" ref="J1451">MAX(IF((ProjectInfoTable[ProjectName]=OutputTable[[#This Row],[ProjectName]]),(ProjectInfoTable[ProjectName]=OutputTable[[#This Row],[ProjectName]])*ProjectInfoTable[NumberOfReplications]))</f>
        <v>50</v>
      </c>
      <c r="K1451" s="5" cm="1">
        <f t="array" ref="K1451">IFERROR(AVERAGE(IF((OutputTable[GroupByKey]=OutputTable[[#This Row],[GroupByKey]]),(OutputTable[GroupByKey]=OutputTable[[#This Row],[GroupByKey]])*OutputTable[RecordedValue])),0)</f>
        <v>0.80157856851948073</v>
      </c>
      <c r="L1451" s="5" cm="1">
        <f t="array" ref="L1451">IFERROR(_xlfn.STDEV.S(IF((OutputTable[GroupByKey]=OutputTable[[#This Row],[GroupByKey]]),(OutputTable[GroupByKey]=OutputTable[[#This Row],[GroupByKey]])*OutputTable[RecordedValue])),0)</f>
        <v>4.6194667035361667E-2</v>
      </c>
      <c r="M1451" s="5" cm="1">
        <f t="array" ref="M1451">MAX(IF((ProjectInfoTable[ProjectName]=OutputTable[[#This Row],[ProjectName]]),(ProjectInfoTable[ProjectName]=OutputTable[[#This Row],[ProjectName]])*ProjectInfoTable[ConfidenceInterval]))</f>
        <v>0.95</v>
      </c>
      <c r="N1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451" s="5" cm="1">
        <f t="array" ref="O1451">MIN(IF((OutputTable[GroupByKey]=OutputTable[[#This Row],[GroupByKey]]),(OutputTable[GroupByKey]=OutputTable[[#This Row],[GroupByKey]])*OutputTable[RecordedValue]))</f>
        <v>0.71461756258065101</v>
      </c>
      <c r="P1451" s="5" cm="1">
        <f t="array" ref="P1451">MAX(IF((OutputTable[GroupByKey]=OutputTable[[#This Row],[GroupByKey]]),(OutputTable[GroupByKey]=OutputTable[[#This Row],[GroupByKey]])*OutputTable[RecordedValue]))</f>
        <v>0.94034020197328605</v>
      </c>
    </row>
    <row r="1452" spans="1:16" x14ac:dyDescent="0.25">
      <c r="A1452" t="s">
        <v>68</v>
      </c>
      <c r="B1452" t="s">
        <v>70</v>
      </c>
      <c r="C1452">
        <v>24</v>
      </c>
      <c r="D1452" t="s">
        <v>174</v>
      </c>
      <c r="E1452" t="s">
        <v>142</v>
      </c>
      <c r="F1452" t="s">
        <v>107</v>
      </c>
      <c r="G1452">
        <v>0</v>
      </c>
      <c r="H1452">
        <v>0</v>
      </c>
      <c r="I145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52" s="5" cm="1">
        <f t="array" ref="J1452">MAX(IF((ProjectInfoTable[ProjectName]=OutputTable[[#This Row],[ProjectName]]),(ProjectInfoTable[ProjectName]=OutputTable[[#This Row],[ProjectName]])*ProjectInfoTable[NumberOfReplications]))</f>
        <v>50</v>
      </c>
      <c r="K1452" s="5" cm="1">
        <f t="array" ref="K1452">IFERROR(AVERAGE(IF((OutputTable[GroupByKey]=OutputTable[[#This Row],[GroupByKey]]),(OutputTable[GroupByKey]=OutputTable[[#This Row],[GroupByKey]])*OutputTable[RecordedValue])),0)</f>
        <v>0</v>
      </c>
      <c r="L1452" s="5" cm="1">
        <f t="array" ref="L1452">IFERROR(_xlfn.STDEV.S(IF((OutputTable[GroupByKey]=OutputTable[[#This Row],[GroupByKey]]),(OutputTable[GroupByKey]=OutputTable[[#This Row],[GroupByKey]])*OutputTable[RecordedValue])),0)</f>
        <v>0</v>
      </c>
      <c r="M1452" s="5" cm="1">
        <f t="array" ref="M1452">MAX(IF((ProjectInfoTable[ProjectName]=OutputTable[[#This Row],[ProjectName]]),(ProjectInfoTable[ProjectName]=OutputTable[[#This Row],[ProjectName]])*ProjectInfoTable[ConfidenceInterval]))</f>
        <v>0.95</v>
      </c>
      <c r="N1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2" s="5" cm="1">
        <f t="array" ref="O1452">MIN(IF((OutputTable[GroupByKey]=OutputTable[[#This Row],[GroupByKey]]),(OutputTable[GroupByKey]=OutputTable[[#This Row],[GroupByKey]])*OutputTable[RecordedValue]))</f>
        <v>0</v>
      </c>
      <c r="P1452" s="5" cm="1">
        <f t="array" ref="P1452">MAX(IF((OutputTable[GroupByKey]=OutputTable[[#This Row],[GroupByKey]]),(OutputTable[GroupByKey]=OutputTable[[#This Row],[GroupByKey]])*OutputTable[RecordedValue]))</f>
        <v>0</v>
      </c>
    </row>
    <row r="1453" spans="1:16" x14ac:dyDescent="0.25">
      <c r="A1453" t="s">
        <v>68</v>
      </c>
      <c r="B1453" t="s">
        <v>70</v>
      </c>
      <c r="C1453">
        <v>24</v>
      </c>
      <c r="D1453" t="s">
        <v>175</v>
      </c>
      <c r="E1453" t="s">
        <v>113</v>
      </c>
      <c r="F1453" t="s">
        <v>73</v>
      </c>
      <c r="G1453">
        <v>36.6989930910865</v>
      </c>
      <c r="H1453">
        <v>0</v>
      </c>
      <c r="I145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53" s="5" cm="1">
        <f t="array" ref="J1453">MAX(IF((ProjectInfoTable[ProjectName]=OutputTable[[#This Row],[ProjectName]]),(ProjectInfoTable[ProjectName]=OutputTable[[#This Row],[ProjectName]])*ProjectInfoTable[NumberOfReplications]))</f>
        <v>50</v>
      </c>
      <c r="K1453" s="5" cm="1">
        <f t="array" ref="K1453">IFERROR(AVERAGE(IF((OutputTable[GroupByKey]=OutputTable[[#This Row],[GroupByKey]]),(OutputTable[GroupByKey]=OutputTable[[#This Row],[GroupByKey]])*OutputTable[RecordedValue])),0)</f>
        <v>36.017962320863354</v>
      </c>
      <c r="L1453" s="5" cm="1">
        <f t="array" ref="L1453">IFERROR(_xlfn.STDEV.S(IF((OutputTable[GroupByKey]=OutputTable[[#This Row],[GroupByKey]]),(OutputTable[GroupByKey]=OutputTable[[#This Row],[GroupByKey]])*OutputTable[RecordedValue])),0)</f>
        <v>2.1447750669597334</v>
      </c>
      <c r="M1453" s="5" cm="1">
        <f t="array" ref="M1453">MAX(IF((ProjectInfoTable[ProjectName]=OutputTable[[#This Row],[ProjectName]]),(ProjectInfoTable[ProjectName]=OutputTable[[#This Row],[ProjectName]])*ProjectInfoTable[ConfidenceInterval]))</f>
        <v>0.95</v>
      </c>
      <c r="N1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453" s="5" cm="1">
        <f t="array" ref="O1453">MIN(IF((OutputTable[GroupByKey]=OutputTable[[#This Row],[GroupByKey]]),(OutputTable[GroupByKey]=OutputTable[[#This Row],[GroupByKey]])*OutputTable[RecordedValue]))</f>
        <v>31.355296128801101</v>
      </c>
      <c r="P1453" s="5" cm="1">
        <f t="array" ref="P1453">MAX(IF((OutputTable[GroupByKey]=OutputTable[[#This Row],[GroupByKey]]),(OutputTable[GroupByKey]=OutputTable[[#This Row],[GroupByKey]])*OutputTable[RecordedValue]))</f>
        <v>42.047742044042501</v>
      </c>
    </row>
    <row r="1454" spans="1:16" x14ac:dyDescent="0.25">
      <c r="A1454" t="s">
        <v>68</v>
      </c>
      <c r="B1454" t="s">
        <v>70</v>
      </c>
      <c r="C1454">
        <v>24</v>
      </c>
      <c r="D1454" t="s">
        <v>176</v>
      </c>
      <c r="E1454" t="s">
        <v>115</v>
      </c>
      <c r="F1454" t="s">
        <v>73</v>
      </c>
      <c r="G1454">
        <v>1100.9697927325899</v>
      </c>
      <c r="H1454">
        <v>0</v>
      </c>
      <c r="I145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54" s="5" cm="1">
        <f t="array" ref="J1454">MAX(IF((ProjectInfoTable[ProjectName]=OutputTable[[#This Row],[ProjectName]]),(ProjectInfoTable[ProjectName]=OutputTable[[#This Row],[ProjectName]])*ProjectInfoTable[NumberOfReplications]))</f>
        <v>50</v>
      </c>
      <c r="K1454" s="5" cm="1">
        <f t="array" ref="K1454">IFERROR(AVERAGE(IF((OutputTable[GroupByKey]=OutputTable[[#This Row],[GroupByKey]]),(OutputTable[GroupByKey]=OutputTable[[#This Row],[GroupByKey]])*OutputTable[RecordedValue])),0)</f>
        <v>1080.5388696259006</v>
      </c>
      <c r="L1454" s="5" cm="1">
        <f t="array" ref="L1454">IFERROR(_xlfn.STDEV.S(IF((OutputTable[GroupByKey]=OutputTable[[#This Row],[GroupByKey]]),(OutputTable[GroupByKey]=OutputTable[[#This Row],[GroupByKey]])*OutputTable[RecordedValue])),0)</f>
        <v>64.343252008792561</v>
      </c>
      <c r="M1454" s="5" cm="1">
        <f t="array" ref="M1454">MAX(IF((ProjectInfoTable[ProjectName]=OutputTable[[#This Row],[ProjectName]]),(ProjectInfoTable[ProjectName]=OutputTable[[#This Row],[ProjectName]])*ProjectInfoTable[ConfidenceInterval]))</f>
        <v>0.95</v>
      </c>
      <c r="N1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454" s="5" cm="1">
        <f t="array" ref="O1454">MIN(IF((OutputTable[GroupByKey]=OutputTable[[#This Row],[GroupByKey]]),(OutputTable[GroupByKey]=OutputTable[[#This Row],[GroupByKey]])*OutputTable[RecordedValue]))</f>
        <v>940.65888386403196</v>
      </c>
      <c r="P1454" s="5" cm="1">
        <f t="array" ref="P1454">MAX(IF((OutputTable[GroupByKey]=OutputTable[[#This Row],[GroupByKey]]),(OutputTable[GroupByKey]=OutputTable[[#This Row],[GroupByKey]])*OutputTable[RecordedValue]))</f>
        <v>1261.4322613212801</v>
      </c>
    </row>
    <row r="1455" spans="1:16" x14ac:dyDescent="0.25">
      <c r="A1455" t="s">
        <v>68</v>
      </c>
      <c r="B1455" t="s">
        <v>70</v>
      </c>
      <c r="C1455">
        <v>24</v>
      </c>
      <c r="D1455" t="s">
        <v>177</v>
      </c>
      <c r="E1455" t="s">
        <v>117</v>
      </c>
      <c r="F1455" t="s">
        <v>73</v>
      </c>
      <c r="G1455">
        <v>0</v>
      </c>
      <c r="H1455">
        <v>0</v>
      </c>
      <c r="I145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55" s="5" cm="1">
        <f t="array" ref="J1455">MAX(IF((ProjectInfoTable[ProjectName]=OutputTable[[#This Row],[ProjectName]]),(ProjectInfoTable[ProjectName]=OutputTable[[#This Row],[ProjectName]])*ProjectInfoTable[NumberOfReplications]))</f>
        <v>50</v>
      </c>
      <c r="K1455" s="5" cm="1">
        <f t="array" ref="K1455">IFERROR(AVERAGE(IF((OutputTable[GroupByKey]=OutputTable[[#This Row],[GroupByKey]]),(OutputTable[GroupByKey]=OutputTable[[#This Row],[GroupByKey]])*OutputTable[RecordedValue])),0)</f>
        <v>0</v>
      </c>
      <c r="L1455" s="5" cm="1">
        <f t="array" ref="L1455">IFERROR(_xlfn.STDEV.S(IF((OutputTable[GroupByKey]=OutputTable[[#This Row],[GroupByKey]]),(OutputTable[GroupByKey]=OutputTable[[#This Row],[GroupByKey]])*OutputTable[RecordedValue])),0)</f>
        <v>0</v>
      </c>
      <c r="M1455" s="5" cm="1">
        <f t="array" ref="M1455">MAX(IF((ProjectInfoTable[ProjectName]=OutputTable[[#This Row],[ProjectName]]),(ProjectInfoTable[ProjectName]=OutputTable[[#This Row],[ProjectName]])*ProjectInfoTable[ConfidenceInterval]))</f>
        <v>0.95</v>
      </c>
      <c r="N1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5" s="5" cm="1">
        <f t="array" ref="O1455">MIN(IF((OutputTable[GroupByKey]=OutputTable[[#This Row],[GroupByKey]]),(OutputTable[GroupByKey]=OutputTable[[#This Row],[GroupByKey]])*OutputTable[RecordedValue]))</f>
        <v>0</v>
      </c>
      <c r="P1455" s="5" cm="1">
        <f t="array" ref="P1455">MAX(IF((OutputTable[GroupByKey]=OutputTable[[#This Row],[GroupByKey]]),(OutputTable[GroupByKey]=OutputTable[[#This Row],[GroupByKey]])*OutputTable[RecordedValue]))</f>
        <v>0</v>
      </c>
    </row>
    <row r="1456" spans="1:16" x14ac:dyDescent="0.25">
      <c r="A1456" t="s">
        <v>68</v>
      </c>
      <c r="B1456" t="s">
        <v>70</v>
      </c>
      <c r="C1456">
        <v>24</v>
      </c>
      <c r="D1456" t="s">
        <v>178</v>
      </c>
      <c r="E1456" t="s">
        <v>119</v>
      </c>
      <c r="F1456" t="s">
        <v>73</v>
      </c>
      <c r="G1456">
        <v>773.82080285913798</v>
      </c>
      <c r="H1456">
        <v>0</v>
      </c>
      <c r="I145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56" s="5" cm="1">
        <f t="array" ref="J1456">MAX(IF((ProjectInfoTable[ProjectName]=OutputTable[[#This Row],[ProjectName]]),(ProjectInfoTable[ProjectName]=OutputTable[[#This Row],[ProjectName]])*ProjectInfoTable[NumberOfReplications]))</f>
        <v>50</v>
      </c>
      <c r="K1456" s="5" cm="1">
        <f t="array" ref="K1456">IFERROR(AVERAGE(IF((OutputTable[GroupByKey]=OutputTable[[#This Row],[GroupByKey]]),(OutputTable[GroupByKey]=OutputTable[[#This Row],[GroupByKey]])*OutputTable[RecordedValue])),0)</f>
        <v>647.33233797243315</v>
      </c>
      <c r="L1456" s="5" cm="1">
        <f t="array" ref="L1456">IFERROR(_xlfn.STDEV.S(IF((OutputTable[GroupByKey]=OutputTable[[#This Row],[GroupByKey]]),(OutputTable[GroupByKey]=OutputTable[[#This Row],[GroupByKey]])*OutputTable[RecordedValue])),0)</f>
        <v>612.63054444116835</v>
      </c>
      <c r="M1456" s="5" cm="1">
        <f t="array" ref="M1456">MAX(IF((ProjectInfoTable[ProjectName]=OutputTable[[#This Row],[ProjectName]]),(ProjectInfoTable[ProjectName]=OutputTable[[#This Row],[ProjectName]])*ProjectInfoTable[ConfidenceInterval]))</f>
        <v>0.95</v>
      </c>
      <c r="N1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456" s="5" cm="1">
        <f t="array" ref="O1456">MIN(IF((OutputTable[GroupByKey]=OutputTable[[#This Row],[GroupByKey]]),(OutputTable[GroupByKey]=OutputTable[[#This Row],[GroupByKey]])*OutputTable[RecordedValue]))</f>
        <v>135.75868551570699</v>
      </c>
      <c r="P1456" s="5" cm="1">
        <f t="array" ref="P1456">MAX(IF((OutputTable[GroupByKey]=OutputTable[[#This Row],[GroupByKey]]),(OutputTable[GroupByKey]=OutputTable[[#This Row],[GroupByKey]])*OutputTable[RecordedValue]))</f>
        <v>3953.48057040094</v>
      </c>
    </row>
    <row r="1457" spans="1:16" x14ac:dyDescent="0.25">
      <c r="A1457" t="s">
        <v>68</v>
      </c>
      <c r="B1457" t="s">
        <v>70</v>
      </c>
      <c r="C1457">
        <v>24</v>
      </c>
      <c r="D1457" t="s">
        <v>179</v>
      </c>
      <c r="E1457" t="s">
        <v>121</v>
      </c>
      <c r="F1457" t="s">
        <v>73</v>
      </c>
      <c r="G1457">
        <v>142</v>
      </c>
      <c r="H1457">
        <v>0</v>
      </c>
      <c r="I145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57" s="5" cm="1">
        <f t="array" ref="J1457">MAX(IF((ProjectInfoTable[ProjectName]=OutputTable[[#This Row],[ProjectName]]),(ProjectInfoTable[ProjectName]=OutputTable[[#This Row],[ProjectName]])*ProjectInfoTable[NumberOfReplications]))</f>
        <v>50</v>
      </c>
      <c r="K1457" s="5" cm="1">
        <f t="array" ref="K1457">IFERROR(AVERAGE(IF((OutputTable[GroupByKey]=OutputTable[[#This Row],[GroupByKey]]),(OutputTable[GroupByKey]=OutputTable[[#This Row],[GroupByKey]])*OutputTable[RecordedValue])),0)</f>
        <v>139.02000000000001</v>
      </c>
      <c r="L1457" s="5" cm="1">
        <f t="array" ref="L1457">IFERROR(_xlfn.STDEV.S(IF((OutputTable[GroupByKey]=OutputTable[[#This Row],[GroupByKey]]),(OutputTable[GroupByKey]=OutputTable[[#This Row],[GroupByKey]])*OutputTable[RecordedValue])),0)</f>
        <v>2.0651629376840162</v>
      </c>
      <c r="M1457" s="5" cm="1">
        <f t="array" ref="M1457">MAX(IF((ProjectInfoTable[ProjectName]=OutputTable[[#This Row],[ProjectName]]),(ProjectInfoTable[ProjectName]=OutputTable[[#This Row],[ProjectName]])*ProjectInfoTable[ConfidenceInterval]))</f>
        <v>0.95</v>
      </c>
      <c r="N1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457" s="5" cm="1">
        <f t="array" ref="O1457">MIN(IF((OutputTable[GroupByKey]=OutputTable[[#This Row],[GroupByKey]]),(OutputTable[GroupByKey]=OutputTable[[#This Row],[GroupByKey]])*OutputTable[RecordedValue]))</f>
        <v>133</v>
      </c>
      <c r="P1457" s="5" cm="1">
        <f t="array" ref="P1457">MAX(IF((OutputTable[GroupByKey]=OutputTable[[#This Row],[GroupByKey]]),(OutputTable[GroupByKey]=OutputTable[[#This Row],[GroupByKey]])*OutputTable[RecordedValue]))</f>
        <v>142</v>
      </c>
    </row>
    <row r="1458" spans="1:16" x14ac:dyDescent="0.25">
      <c r="A1458" t="s">
        <v>68</v>
      </c>
      <c r="B1458" t="s">
        <v>70</v>
      </c>
      <c r="C1458">
        <v>24</v>
      </c>
      <c r="D1458" t="s">
        <v>180</v>
      </c>
      <c r="E1458" t="s">
        <v>123</v>
      </c>
      <c r="F1458" t="s">
        <v>73</v>
      </c>
      <c r="G1458">
        <v>140</v>
      </c>
      <c r="H1458">
        <v>0</v>
      </c>
      <c r="I145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58" s="5" cm="1">
        <f t="array" ref="J1458">MAX(IF((ProjectInfoTable[ProjectName]=OutputTable[[#This Row],[ProjectName]]),(ProjectInfoTable[ProjectName]=OutputTable[[#This Row],[ProjectName]])*ProjectInfoTable[NumberOfReplications]))</f>
        <v>50</v>
      </c>
      <c r="K1458" s="5" cm="1">
        <f t="array" ref="K1458">IFERROR(AVERAGE(IF((OutputTable[GroupByKey]=OutputTable[[#This Row],[GroupByKey]]),(OutputTable[GroupByKey]=OutputTable[[#This Row],[GroupByKey]])*OutputTable[RecordedValue])),0)</f>
        <v>137.02000000000001</v>
      </c>
      <c r="L1458" s="5" cm="1">
        <f t="array" ref="L1458">IFERROR(_xlfn.STDEV.S(IF((OutputTable[GroupByKey]=OutputTable[[#This Row],[GroupByKey]]),(OutputTable[GroupByKey]=OutputTable[[#This Row],[GroupByKey]])*OutputTable[RecordedValue])),0)</f>
        <v>2.4618725244274162</v>
      </c>
      <c r="M1458" s="5" cm="1">
        <f t="array" ref="M1458">MAX(IF((ProjectInfoTable[ProjectName]=OutputTable[[#This Row],[ProjectName]]),(ProjectInfoTable[ProjectName]=OutputTable[[#This Row],[ProjectName]])*ProjectInfoTable[ConfidenceInterval]))</f>
        <v>0.95</v>
      </c>
      <c r="N1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458" s="5" cm="1">
        <f t="array" ref="O1458">MIN(IF((OutputTable[GroupByKey]=OutputTable[[#This Row],[GroupByKey]]),(OutputTable[GroupByKey]=OutputTable[[#This Row],[GroupByKey]])*OutputTable[RecordedValue]))</f>
        <v>130</v>
      </c>
      <c r="P1458" s="5" cm="1">
        <f t="array" ref="P1458">MAX(IF((OutputTable[GroupByKey]=OutputTable[[#This Row],[GroupByKey]]),(OutputTable[GroupByKey]=OutputTable[[#This Row],[GroupByKey]])*OutputTable[RecordedValue]))</f>
        <v>141</v>
      </c>
    </row>
    <row r="1459" spans="1:16" x14ac:dyDescent="0.25">
      <c r="A1459" t="s">
        <v>68</v>
      </c>
      <c r="B1459" t="s">
        <v>70</v>
      </c>
      <c r="C1459">
        <v>24</v>
      </c>
      <c r="D1459" t="s">
        <v>181</v>
      </c>
      <c r="E1459" t="s">
        <v>125</v>
      </c>
      <c r="F1459" t="s">
        <v>73</v>
      </c>
      <c r="G1459">
        <v>36.6989930910865</v>
      </c>
      <c r="H1459">
        <v>0</v>
      </c>
      <c r="I145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59" s="5" cm="1">
        <f t="array" ref="J1459">MAX(IF((ProjectInfoTable[ProjectName]=OutputTable[[#This Row],[ProjectName]]),(ProjectInfoTable[ProjectName]=OutputTable[[#This Row],[ProjectName]])*ProjectInfoTable[NumberOfReplications]))</f>
        <v>50</v>
      </c>
      <c r="K1459" s="5" cm="1">
        <f t="array" ref="K1459">IFERROR(AVERAGE(IF((OutputTable[GroupByKey]=OutputTable[[#This Row],[GroupByKey]]),(OutputTable[GroupByKey]=OutputTable[[#This Row],[GroupByKey]])*OutputTable[RecordedValue])),0)</f>
        <v>36.017962320863354</v>
      </c>
      <c r="L1459" s="5" cm="1">
        <f t="array" ref="L1459">IFERROR(_xlfn.STDEV.S(IF((OutputTable[GroupByKey]=OutputTable[[#This Row],[GroupByKey]]),(OutputTable[GroupByKey]=OutputTable[[#This Row],[GroupByKey]])*OutputTable[RecordedValue])),0)</f>
        <v>2.1447750669597334</v>
      </c>
      <c r="M1459" s="5" cm="1">
        <f t="array" ref="M1459">MAX(IF((ProjectInfoTable[ProjectName]=OutputTable[[#This Row],[ProjectName]]),(ProjectInfoTable[ProjectName]=OutputTable[[#This Row],[ProjectName]])*ProjectInfoTable[ConfidenceInterval]))</f>
        <v>0.95</v>
      </c>
      <c r="N1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459" s="5" cm="1">
        <f t="array" ref="O1459">MIN(IF((OutputTable[GroupByKey]=OutputTable[[#This Row],[GroupByKey]]),(OutputTable[GroupByKey]=OutputTable[[#This Row],[GroupByKey]])*OutputTable[RecordedValue]))</f>
        <v>31.355296128801101</v>
      </c>
      <c r="P1459" s="5" cm="1">
        <f t="array" ref="P1459">MAX(IF((OutputTable[GroupByKey]=OutputTable[[#This Row],[GroupByKey]]),(OutputTable[GroupByKey]=OutputTable[[#This Row],[GroupByKey]])*OutputTable[RecordedValue]))</f>
        <v>42.047742044042501</v>
      </c>
    </row>
    <row r="1460" spans="1:16" x14ac:dyDescent="0.25">
      <c r="A1460" t="s">
        <v>68</v>
      </c>
      <c r="B1460" t="s">
        <v>70</v>
      </c>
      <c r="C1460">
        <v>24</v>
      </c>
      <c r="D1460" t="s">
        <v>182</v>
      </c>
      <c r="E1460" t="s">
        <v>127</v>
      </c>
      <c r="F1460" t="s">
        <v>73</v>
      </c>
      <c r="G1460">
        <v>1874.7905955917299</v>
      </c>
      <c r="H1460">
        <v>0</v>
      </c>
      <c r="I146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60" s="5" cm="1">
        <f t="array" ref="J1460">MAX(IF((ProjectInfoTable[ProjectName]=OutputTable[[#This Row],[ProjectName]]),(ProjectInfoTable[ProjectName]=OutputTable[[#This Row],[ProjectName]])*ProjectInfoTable[NumberOfReplications]))</f>
        <v>50</v>
      </c>
      <c r="K1460" s="5" cm="1">
        <f t="array" ref="K1460">IFERROR(AVERAGE(IF((OutputTable[GroupByKey]=OutputTable[[#This Row],[GroupByKey]]),(OutputTable[GroupByKey]=OutputTable[[#This Row],[GroupByKey]])*OutputTable[RecordedValue])),0)</f>
        <v>1727.8712075983335</v>
      </c>
      <c r="L1460" s="5" cm="1">
        <f t="array" ref="L1460">IFERROR(_xlfn.STDEV.S(IF((OutputTable[GroupByKey]=OutputTable[[#This Row],[GroupByKey]]),(OutputTable[GroupByKey]=OutputTable[[#This Row],[GroupByKey]])*OutputTable[RecordedValue])),0)</f>
        <v>660.11760417939672</v>
      </c>
      <c r="M1460" s="5" cm="1">
        <f t="array" ref="M1460">MAX(IF((ProjectInfoTable[ProjectName]=OutputTable[[#This Row],[ProjectName]]),(ProjectInfoTable[ProjectName]=OutputTable[[#This Row],[ProjectName]])*ProjectInfoTable[ConfidenceInterval]))</f>
        <v>0.95</v>
      </c>
      <c r="N1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460" s="5" cm="1">
        <f t="array" ref="O1460">MIN(IF((OutputTable[GroupByKey]=OutputTable[[#This Row],[GroupByKey]]),(OutputTable[GroupByKey]=OutputTable[[#This Row],[GroupByKey]])*OutputTable[RecordedValue]))</f>
        <v>1102.70221979086</v>
      </c>
      <c r="P1460" s="5" cm="1">
        <f t="array" ref="P1460">MAX(IF((OutputTable[GroupByKey]=OutputTable[[#This Row],[GroupByKey]]),(OutputTable[GroupByKey]=OutputTable[[#This Row],[GroupByKey]])*OutputTable[RecordedValue]))</f>
        <v>5214.9128317222203</v>
      </c>
    </row>
    <row r="1461" spans="1:16" x14ac:dyDescent="0.25">
      <c r="A1461" t="s">
        <v>68</v>
      </c>
      <c r="B1461" t="s">
        <v>70</v>
      </c>
      <c r="C1461">
        <v>24</v>
      </c>
      <c r="D1461" t="s">
        <v>183</v>
      </c>
      <c r="E1461" t="s">
        <v>137</v>
      </c>
      <c r="F1461" t="s">
        <v>107</v>
      </c>
      <c r="G1461">
        <v>18.3494965455432</v>
      </c>
      <c r="H1461">
        <v>0</v>
      </c>
      <c r="I146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61" s="5" cm="1">
        <f t="array" ref="J1461">MAX(IF((ProjectInfoTable[ProjectName]=OutputTable[[#This Row],[ProjectName]]),(ProjectInfoTable[ProjectName]=OutputTable[[#This Row],[ProjectName]])*ProjectInfoTable[NumberOfReplications]))</f>
        <v>50</v>
      </c>
      <c r="K1461" s="5" cm="1">
        <f t="array" ref="K1461">IFERROR(AVERAGE(IF((OutputTable[GroupByKey]=OutputTable[[#This Row],[GroupByKey]]),(OutputTable[GroupByKey]=OutputTable[[#This Row],[GroupByKey]])*OutputTable[RecordedValue])),0)</f>
        <v>18.008981160431681</v>
      </c>
      <c r="L1461" s="5" cm="1">
        <f t="array" ref="L1461">IFERROR(_xlfn.STDEV.S(IF((OutputTable[GroupByKey]=OutputTable[[#This Row],[GroupByKey]]),(OutputTable[GroupByKey]=OutputTable[[#This Row],[GroupByKey]])*OutputTable[RecordedValue])),0)</f>
        <v>1.0723875334798758</v>
      </c>
      <c r="M1461" s="5" cm="1">
        <f t="array" ref="M1461">MAX(IF((ProjectInfoTable[ProjectName]=OutputTable[[#This Row],[ProjectName]]),(ProjectInfoTable[ProjectName]=OutputTable[[#This Row],[ProjectName]])*ProjectInfoTable[ConfidenceInterval]))</f>
        <v>0.95</v>
      </c>
      <c r="N1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461" s="5" cm="1">
        <f t="array" ref="O1461">MIN(IF((OutputTable[GroupByKey]=OutputTable[[#This Row],[GroupByKey]]),(OutputTable[GroupByKey]=OutputTable[[#This Row],[GroupByKey]])*OutputTable[RecordedValue]))</f>
        <v>15.677648064400501</v>
      </c>
      <c r="P1461" s="5" cm="1">
        <f t="array" ref="P1461">MAX(IF((OutputTable[GroupByKey]=OutputTable[[#This Row],[GroupByKey]]),(OutputTable[GroupByKey]=OutputTable[[#This Row],[GroupByKey]])*OutputTable[RecordedValue]))</f>
        <v>21.0238710220213</v>
      </c>
    </row>
    <row r="1462" spans="1:16" x14ac:dyDescent="0.25">
      <c r="A1462" t="s">
        <v>68</v>
      </c>
      <c r="B1462" t="s">
        <v>70</v>
      </c>
      <c r="C1462">
        <v>24</v>
      </c>
      <c r="D1462" t="s">
        <v>184</v>
      </c>
      <c r="E1462" t="s">
        <v>139</v>
      </c>
      <c r="F1462" t="s">
        <v>107</v>
      </c>
      <c r="G1462">
        <v>5.5744916792549102</v>
      </c>
      <c r="H1462">
        <v>0</v>
      </c>
      <c r="I146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62" s="5" cm="1">
        <f t="array" ref="J1462">MAX(IF((ProjectInfoTable[ProjectName]=OutputTable[[#This Row],[ProjectName]]),(ProjectInfoTable[ProjectName]=OutputTable[[#This Row],[ProjectName]])*ProjectInfoTable[NumberOfReplications]))</f>
        <v>50</v>
      </c>
      <c r="K1462" s="5" cm="1">
        <f t="array" ref="K1462">IFERROR(AVERAGE(IF((OutputTable[GroupByKey]=OutputTable[[#This Row],[GroupByKey]]),(OutputTable[GroupByKey]=OutputTable[[#This Row],[GroupByKey]])*OutputTable[RecordedValue])),0)</f>
        <v>5.873369725047966</v>
      </c>
      <c r="L1462" s="5" cm="1">
        <f t="array" ref="L1462">IFERROR(_xlfn.STDEV.S(IF((OutputTable[GroupByKey]=OutputTable[[#This Row],[GroupByKey]]),(OutputTable[GroupByKey]=OutputTable[[#This Row],[GroupByKey]])*OutputTable[RecordedValue])),0)</f>
        <v>1.0900756873751687</v>
      </c>
      <c r="M1462" s="5" cm="1">
        <f t="array" ref="M1462">MAX(IF((ProjectInfoTable[ProjectName]=OutputTable[[#This Row],[ProjectName]]),(ProjectInfoTable[ProjectName]=OutputTable[[#This Row],[ProjectName]])*ProjectInfoTable[ConfidenceInterval]))</f>
        <v>0.95</v>
      </c>
      <c r="N1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462" s="5" cm="1">
        <f t="array" ref="O1462">MIN(IF((OutputTable[GroupByKey]=OutputTable[[#This Row],[GroupByKey]]),(OutputTable[GroupByKey]=OutputTable[[#This Row],[GroupByKey]])*OutputTable[RecordedValue]))</f>
        <v>2.9626411254009901</v>
      </c>
      <c r="P1462" s="5" cm="1">
        <f t="array" ref="P1462">MAX(IF((OutputTable[GroupByKey]=OutputTable[[#This Row],[GroupByKey]]),(OutputTable[GroupByKey]=OutputTable[[#This Row],[GroupByKey]])*OutputTable[RecordedValue]))</f>
        <v>8.2927796417684707</v>
      </c>
    </row>
    <row r="1463" spans="1:16" x14ac:dyDescent="0.25">
      <c r="A1463" t="s">
        <v>68</v>
      </c>
      <c r="B1463" t="s">
        <v>70</v>
      </c>
      <c r="C1463">
        <v>24</v>
      </c>
      <c r="D1463" t="s">
        <v>185</v>
      </c>
      <c r="E1463" t="s">
        <v>164</v>
      </c>
      <c r="F1463" t="s">
        <v>107</v>
      </c>
      <c r="G1463">
        <v>142</v>
      </c>
      <c r="H1463">
        <v>0</v>
      </c>
      <c r="I146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63" s="5" cm="1">
        <f t="array" ref="J1463">MAX(IF((ProjectInfoTable[ProjectName]=OutputTable[[#This Row],[ProjectName]]),(ProjectInfoTable[ProjectName]=OutputTable[[#This Row],[ProjectName]])*ProjectInfoTable[NumberOfReplications]))</f>
        <v>50</v>
      </c>
      <c r="K1463" s="5" cm="1">
        <f t="array" ref="K1463">IFERROR(AVERAGE(IF((OutputTable[GroupByKey]=OutputTable[[#This Row],[GroupByKey]]),(OutputTable[GroupByKey]=OutputTable[[#This Row],[GroupByKey]])*OutputTable[RecordedValue])),0)</f>
        <v>138.38</v>
      </c>
      <c r="L1463" s="5" cm="1">
        <f t="array" ref="L1463">IFERROR(_xlfn.STDEV.S(IF((OutputTable[GroupByKey]=OutputTable[[#This Row],[GroupByKey]]),(OutputTable[GroupByKey]=OutputTable[[#This Row],[GroupByKey]])*OutputTable[RecordedValue])),0)</f>
        <v>2.2667967149567629</v>
      </c>
      <c r="M1463" s="5" cm="1">
        <f t="array" ref="M1463">MAX(IF((ProjectInfoTable[ProjectName]=OutputTable[[#This Row],[ProjectName]]),(ProjectInfoTable[ProjectName]=OutputTable[[#This Row],[ProjectName]])*ProjectInfoTable[ConfidenceInterval]))</f>
        <v>0.95</v>
      </c>
      <c r="N1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463" s="5" cm="1">
        <f t="array" ref="O1463">MIN(IF((OutputTable[GroupByKey]=OutputTable[[#This Row],[GroupByKey]]),(OutputTable[GroupByKey]=OutputTable[[#This Row],[GroupByKey]])*OutputTable[RecordedValue]))</f>
        <v>132</v>
      </c>
      <c r="P1463" s="5" cm="1">
        <f t="array" ref="P1463">MAX(IF((OutputTable[GroupByKey]=OutputTable[[#This Row],[GroupByKey]]),(OutputTable[GroupByKey]=OutputTable[[#This Row],[GroupByKey]])*OutputTable[RecordedValue]))</f>
        <v>142</v>
      </c>
    </row>
    <row r="1464" spans="1:16" x14ac:dyDescent="0.25">
      <c r="A1464" t="s">
        <v>68</v>
      </c>
      <c r="B1464" t="s">
        <v>70</v>
      </c>
      <c r="C1464">
        <v>24</v>
      </c>
      <c r="D1464" t="s">
        <v>186</v>
      </c>
      <c r="E1464" t="s">
        <v>166</v>
      </c>
      <c r="F1464" t="s">
        <v>107</v>
      </c>
      <c r="G1464">
        <v>0.767729513364379</v>
      </c>
      <c r="H1464">
        <v>0</v>
      </c>
      <c r="I146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64" s="5" cm="1">
        <f t="array" ref="J1464">MAX(IF((ProjectInfoTable[ProjectName]=OutputTable[[#This Row],[ProjectName]]),(ProjectInfoTable[ProjectName]=OutputTable[[#This Row],[ProjectName]])*ProjectInfoTable[NumberOfReplications]))</f>
        <v>50</v>
      </c>
      <c r="K1464" s="5" cm="1">
        <f t="array" ref="K1464">IFERROR(AVERAGE(IF((OutputTable[GroupByKey]=OutputTable[[#This Row],[GroupByKey]]),(OutputTable[GroupByKey]=OutputTable[[#This Row],[GroupByKey]])*OutputTable[RecordedValue])),0)</f>
        <v>0.75527626145633475</v>
      </c>
      <c r="L1464" s="5" cm="1">
        <f t="array" ref="L1464">IFERROR(_xlfn.STDEV.S(IF((OutputTable[GroupByKey]=OutputTable[[#This Row],[GroupByKey]]),(OutputTable[GroupByKey]=OutputTable[[#This Row],[GroupByKey]])*OutputTable[RecordedValue])),0)</f>
        <v>4.541982030729913E-2</v>
      </c>
      <c r="M1464" s="5" cm="1">
        <f t="array" ref="M1464">MAX(IF((ProjectInfoTable[ProjectName]=OutputTable[[#This Row],[ProjectName]]),(ProjectInfoTable[ProjectName]=OutputTable[[#This Row],[ProjectName]])*ProjectInfoTable[ConfidenceInterval]))</f>
        <v>0.95</v>
      </c>
      <c r="N1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464" s="5" cm="1">
        <f t="array" ref="O1464">MIN(IF((OutputTable[GroupByKey]=OutputTable[[#This Row],[GroupByKey]]),(OutputTable[GroupByKey]=OutputTable[[#This Row],[GroupByKey]])*OutputTable[RecordedValue]))</f>
        <v>0.65446751492631405</v>
      </c>
      <c r="P1464" s="5" cm="1">
        <f t="array" ref="P1464">MAX(IF((OutputTable[GroupByKey]=OutputTable[[#This Row],[GroupByKey]]),(OutputTable[GroupByKey]=OutputTable[[#This Row],[GroupByKey]])*OutputTable[RecordedValue]))</f>
        <v>0.87655661977495902</v>
      </c>
    </row>
    <row r="1465" spans="1:16" x14ac:dyDescent="0.25">
      <c r="A1465" t="s">
        <v>68</v>
      </c>
      <c r="B1465" t="s">
        <v>70</v>
      </c>
      <c r="C1465">
        <v>24</v>
      </c>
      <c r="D1465" t="s">
        <v>187</v>
      </c>
      <c r="E1465" t="s">
        <v>142</v>
      </c>
      <c r="F1465" t="s">
        <v>107</v>
      </c>
      <c r="G1465">
        <v>0</v>
      </c>
      <c r="H1465">
        <v>0</v>
      </c>
      <c r="I146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65" s="5" cm="1">
        <f t="array" ref="J1465">MAX(IF((ProjectInfoTable[ProjectName]=OutputTable[[#This Row],[ProjectName]]),(ProjectInfoTable[ProjectName]=OutputTable[[#This Row],[ProjectName]])*ProjectInfoTable[NumberOfReplications]))</f>
        <v>50</v>
      </c>
      <c r="K1465" s="5" cm="1">
        <f t="array" ref="K1465">IFERROR(AVERAGE(IF((OutputTable[GroupByKey]=OutputTable[[#This Row],[GroupByKey]]),(OutputTable[GroupByKey]=OutputTable[[#This Row],[GroupByKey]])*OutputTable[RecordedValue])),0)</f>
        <v>0</v>
      </c>
      <c r="L1465" s="5" cm="1">
        <f t="array" ref="L1465">IFERROR(_xlfn.STDEV.S(IF((OutputTable[GroupByKey]=OutputTable[[#This Row],[GroupByKey]]),(OutputTable[GroupByKey]=OutputTable[[#This Row],[GroupByKey]])*OutputTable[RecordedValue])),0)</f>
        <v>0</v>
      </c>
      <c r="M1465" s="5" cm="1">
        <f t="array" ref="M1465">MAX(IF((ProjectInfoTable[ProjectName]=OutputTable[[#This Row],[ProjectName]]),(ProjectInfoTable[ProjectName]=OutputTable[[#This Row],[ProjectName]])*ProjectInfoTable[ConfidenceInterval]))</f>
        <v>0.95</v>
      </c>
      <c r="N1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5" s="5" cm="1">
        <f t="array" ref="O1465">MIN(IF((OutputTable[GroupByKey]=OutputTable[[#This Row],[GroupByKey]]),(OutputTable[GroupByKey]=OutputTable[[#This Row],[GroupByKey]])*OutputTable[RecordedValue]))</f>
        <v>0</v>
      </c>
      <c r="P1465" s="5" cm="1">
        <f t="array" ref="P1465">MAX(IF((OutputTable[GroupByKey]=OutputTable[[#This Row],[GroupByKey]]),(OutputTable[GroupByKey]=OutputTable[[#This Row],[GroupByKey]])*OutputTable[RecordedValue]))</f>
        <v>0</v>
      </c>
    </row>
    <row r="1466" spans="1:16" x14ac:dyDescent="0.25">
      <c r="A1466" t="s">
        <v>68</v>
      </c>
      <c r="B1466" t="s">
        <v>70</v>
      </c>
      <c r="C1466">
        <v>25</v>
      </c>
      <c r="D1466" t="s">
        <v>112</v>
      </c>
      <c r="E1466" t="s">
        <v>113</v>
      </c>
      <c r="F1466" t="s">
        <v>73</v>
      </c>
      <c r="G1466">
        <v>1.02448114184715</v>
      </c>
      <c r="H1466">
        <v>0</v>
      </c>
      <c r="I146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66" s="5" cm="1">
        <f t="array" ref="J1466">MAX(IF((ProjectInfoTable[ProjectName]=OutputTable[[#This Row],[ProjectName]]),(ProjectInfoTable[ProjectName]=OutputTable[[#This Row],[ProjectName]])*ProjectInfoTable[NumberOfReplications]))</f>
        <v>50</v>
      </c>
      <c r="K1466" s="5" cm="1">
        <f t="array" ref="K1466">IFERROR(AVERAGE(IF((OutputTable[GroupByKey]=OutputTable[[#This Row],[GroupByKey]]),(OutputTable[GroupByKey]=OutputTable[[#This Row],[GroupByKey]])*OutputTable[RecordedValue])),0)</f>
        <v>0.86163700693939471</v>
      </c>
      <c r="L1466" s="5" cm="1">
        <f t="array" ref="L1466">IFERROR(_xlfn.STDEV.S(IF((OutputTable[GroupByKey]=OutputTable[[#This Row],[GroupByKey]]),(OutputTable[GroupByKey]=OutputTable[[#This Row],[GroupByKey]])*OutputTable[RecordedValue])),0)</f>
        <v>0.40403851079129915</v>
      </c>
      <c r="M1466" s="5" cm="1">
        <f t="array" ref="M1466">MAX(IF((ProjectInfoTable[ProjectName]=OutputTable[[#This Row],[ProjectName]]),(ProjectInfoTable[ProjectName]=OutputTable[[#This Row],[ProjectName]])*ProjectInfoTable[ConfidenceInterval]))</f>
        <v>0.95</v>
      </c>
      <c r="N1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466" s="5" cm="1">
        <f t="array" ref="O1466">MIN(IF((OutputTable[GroupByKey]=OutputTable[[#This Row],[GroupByKey]]),(OutputTable[GroupByKey]=OutputTable[[#This Row],[GroupByKey]])*OutputTable[RecordedValue]))</f>
        <v>0.14398486806875099</v>
      </c>
      <c r="P1466" s="5" cm="1">
        <f t="array" ref="P1466">MAX(IF((OutputTable[GroupByKey]=OutputTable[[#This Row],[GroupByKey]]),(OutputTable[GroupByKey]=OutputTable[[#This Row],[GroupByKey]])*OutputTable[RecordedValue]))</f>
        <v>2.0851264921370101</v>
      </c>
    </row>
    <row r="1467" spans="1:16" x14ac:dyDescent="0.25">
      <c r="A1467" t="s">
        <v>68</v>
      </c>
      <c r="B1467" t="s">
        <v>70</v>
      </c>
      <c r="C1467">
        <v>25</v>
      </c>
      <c r="D1467" t="s">
        <v>114</v>
      </c>
      <c r="E1467" t="s">
        <v>115</v>
      </c>
      <c r="F1467" t="s">
        <v>73</v>
      </c>
      <c r="G1467">
        <v>61.468868510829203</v>
      </c>
      <c r="H1467">
        <v>0</v>
      </c>
      <c r="I146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67" s="5" cm="1">
        <f t="array" ref="J1467">MAX(IF((ProjectInfoTable[ProjectName]=OutputTable[[#This Row],[ProjectName]]),(ProjectInfoTable[ProjectName]=OutputTable[[#This Row],[ProjectName]])*ProjectInfoTable[NumberOfReplications]))</f>
        <v>50</v>
      </c>
      <c r="K1467" s="5" cm="1">
        <f t="array" ref="K1467">IFERROR(AVERAGE(IF((OutputTable[GroupByKey]=OutputTable[[#This Row],[GroupByKey]]),(OutputTable[GroupByKey]=OutputTable[[#This Row],[GroupByKey]])*OutputTable[RecordedValue])),0)</f>
        <v>51.698220416363682</v>
      </c>
      <c r="L1467" s="5" cm="1">
        <f t="array" ref="L1467">IFERROR(_xlfn.STDEV.S(IF((OutputTable[GroupByKey]=OutputTable[[#This Row],[GroupByKey]]),(OutputTable[GroupByKey]=OutputTable[[#This Row],[GroupByKey]])*OutputTable[RecordedValue])),0)</f>
        <v>24.242310647477964</v>
      </c>
      <c r="M1467" s="5" cm="1">
        <f t="array" ref="M1467">MAX(IF((ProjectInfoTable[ProjectName]=OutputTable[[#This Row],[ProjectName]]),(ProjectInfoTable[ProjectName]=OutputTable[[#This Row],[ProjectName]])*ProjectInfoTable[ConfidenceInterval]))</f>
        <v>0.95</v>
      </c>
      <c r="N1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467" s="5" cm="1">
        <f t="array" ref="O1467">MIN(IF((OutputTable[GroupByKey]=OutputTable[[#This Row],[GroupByKey]]),(OutputTable[GroupByKey]=OutputTable[[#This Row],[GroupByKey]])*OutputTable[RecordedValue]))</f>
        <v>8.63909208412508</v>
      </c>
      <c r="P1467" s="5" cm="1">
        <f t="array" ref="P1467">MAX(IF((OutputTable[GroupByKey]=OutputTable[[#This Row],[GroupByKey]]),(OutputTable[GroupByKey]=OutputTable[[#This Row],[GroupByKey]])*OutputTable[RecordedValue]))</f>
        <v>125.107589528221</v>
      </c>
    </row>
    <row r="1468" spans="1:16" x14ac:dyDescent="0.25">
      <c r="A1468" t="s">
        <v>68</v>
      </c>
      <c r="B1468" t="s">
        <v>70</v>
      </c>
      <c r="C1468">
        <v>25</v>
      </c>
      <c r="D1468" t="s">
        <v>116</v>
      </c>
      <c r="E1468" t="s">
        <v>117</v>
      </c>
      <c r="F1468" t="s">
        <v>73</v>
      </c>
      <c r="G1468">
        <v>0</v>
      </c>
      <c r="H1468">
        <v>0</v>
      </c>
      <c r="I146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68" s="5" cm="1">
        <f t="array" ref="J1468">MAX(IF((ProjectInfoTable[ProjectName]=OutputTable[[#This Row],[ProjectName]]),(ProjectInfoTable[ProjectName]=OutputTable[[#This Row],[ProjectName]])*ProjectInfoTable[NumberOfReplications]))</f>
        <v>50</v>
      </c>
      <c r="K1468" s="5" cm="1">
        <f t="array" ref="K1468">IFERROR(AVERAGE(IF((OutputTable[GroupByKey]=OutputTable[[#This Row],[GroupByKey]]),(OutputTable[GroupByKey]=OutputTable[[#This Row],[GroupByKey]])*OutputTable[RecordedValue])),0)</f>
        <v>0</v>
      </c>
      <c r="L1468" s="5" cm="1">
        <f t="array" ref="L1468">IFERROR(_xlfn.STDEV.S(IF((OutputTable[GroupByKey]=OutputTable[[#This Row],[GroupByKey]]),(OutputTable[GroupByKey]=OutputTable[[#This Row],[GroupByKey]])*OutputTable[RecordedValue])),0)</f>
        <v>0</v>
      </c>
      <c r="M1468" s="5" cm="1">
        <f t="array" ref="M1468">MAX(IF((ProjectInfoTable[ProjectName]=OutputTable[[#This Row],[ProjectName]]),(ProjectInfoTable[ProjectName]=OutputTable[[#This Row],[ProjectName]])*ProjectInfoTable[ConfidenceInterval]))</f>
        <v>0.95</v>
      </c>
      <c r="N1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8" s="5" cm="1">
        <f t="array" ref="O1468">MIN(IF((OutputTable[GroupByKey]=OutputTable[[#This Row],[GroupByKey]]),(OutputTable[GroupByKey]=OutputTable[[#This Row],[GroupByKey]])*OutputTable[RecordedValue]))</f>
        <v>0</v>
      </c>
      <c r="P1468" s="5" cm="1">
        <f t="array" ref="P1468">MAX(IF((OutputTable[GroupByKey]=OutputTable[[#This Row],[GroupByKey]]),(OutputTable[GroupByKey]=OutputTable[[#This Row],[GroupByKey]])*OutputTable[RecordedValue]))</f>
        <v>0</v>
      </c>
    </row>
    <row r="1469" spans="1:16" x14ac:dyDescent="0.25">
      <c r="A1469" t="s">
        <v>68</v>
      </c>
      <c r="B1469" t="s">
        <v>70</v>
      </c>
      <c r="C1469">
        <v>25</v>
      </c>
      <c r="D1469" t="s">
        <v>118</v>
      </c>
      <c r="E1469" t="s">
        <v>119</v>
      </c>
      <c r="F1469" t="s">
        <v>73</v>
      </c>
      <c r="G1469">
        <v>19.8163951998458</v>
      </c>
      <c r="H1469">
        <v>0</v>
      </c>
      <c r="I146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69" s="5" cm="1">
        <f t="array" ref="J1469">MAX(IF((ProjectInfoTable[ProjectName]=OutputTable[[#This Row],[ProjectName]]),(ProjectInfoTable[ProjectName]=OutputTable[[#This Row],[ProjectName]])*ProjectInfoTable[NumberOfReplications]))</f>
        <v>50</v>
      </c>
      <c r="K1469" s="5" cm="1">
        <f t="array" ref="K1469">IFERROR(AVERAGE(IF((OutputTable[GroupByKey]=OutputTable[[#This Row],[GroupByKey]]),(OutputTable[GroupByKey]=OutputTable[[#This Row],[GroupByKey]])*OutputTable[RecordedValue])),0)</f>
        <v>13.164009358024151</v>
      </c>
      <c r="L1469" s="5" cm="1">
        <f t="array" ref="L1469">IFERROR(_xlfn.STDEV.S(IF((OutputTable[GroupByKey]=OutputTable[[#This Row],[GroupByKey]]),(OutputTable[GroupByKey]=OutputTable[[#This Row],[GroupByKey]])*OutputTable[RecordedValue])),0)</f>
        <v>23.71645868098383</v>
      </c>
      <c r="M1469" s="5" cm="1">
        <f t="array" ref="M1469">MAX(IF((ProjectInfoTable[ProjectName]=OutputTable[[#This Row],[ProjectName]]),(ProjectInfoTable[ProjectName]=OutputTable[[#This Row],[ProjectName]])*ProjectInfoTable[ConfidenceInterval]))</f>
        <v>0.95</v>
      </c>
      <c r="N1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469" s="5" cm="1">
        <f t="array" ref="O1469">MIN(IF((OutputTable[GroupByKey]=OutputTable[[#This Row],[GroupByKey]]),(OutputTable[GroupByKey]=OutputTable[[#This Row],[GroupByKey]])*OutputTable[RecordedValue]))</f>
        <v>0</v>
      </c>
      <c r="P1469" s="5" cm="1">
        <f t="array" ref="P1469">MAX(IF((OutputTable[GroupByKey]=OutputTable[[#This Row],[GroupByKey]]),(OutputTable[GroupByKey]=OutputTable[[#This Row],[GroupByKey]])*OutputTable[RecordedValue]))</f>
        <v>143.511038213799</v>
      </c>
    </row>
    <row r="1470" spans="1:16" x14ac:dyDescent="0.25">
      <c r="A1470" t="s">
        <v>68</v>
      </c>
      <c r="B1470" t="s">
        <v>70</v>
      </c>
      <c r="C1470">
        <v>25</v>
      </c>
      <c r="D1470" t="s">
        <v>120</v>
      </c>
      <c r="E1470" t="s">
        <v>121</v>
      </c>
      <c r="F1470" t="s">
        <v>73</v>
      </c>
      <c r="G1470">
        <v>14</v>
      </c>
      <c r="H1470">
        <v>0</v>
      </c>
      <c r="I147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70" s="5" cm="1">
        <f t="array" ref="J1470">MAX(IF((ProjectInfoTable[ProjectName]=OutputTable[[#This Row],[ProjectName]]),(ProjectInfoTable[ProjectName]=OutputTable[[#This Row],[ProjectName]])*ProjectInfoTable[NumberOfReplications]))</f>
        <v>50</v>
      </c>
      <c r="K1470" s="5" cm="1">
        <f t="array" ref="K1470">IFERROR(AVERAGE(IF((OutputTable[GroupByKey]=OutputTable[[#This Row],[GroupByKey]]),(OutputTable[GroupByKey]=OutputTable[[#This Row],[GroupByKey]])*OutputTable[RecordedValue])),0)</f>
        <v>9.74</v>
      </c>
      <c r="L1470" s="5" cm="1">
        <f t="array" ref="L1470">IFERROR(_xlfn.STDEV.S(IF((OutputTable[GroupByKey]=OutputTable[[#This Row],[GroupByKey]]),(OutputTable[GroupByKey]=OutputTable[[#This Row],[GroupByKey]])*OutputTable[RecordedValue])),0)</f>
        <v>3.3430402880233041</v>
      </c>
      <c r="M1470" s="5" cm="1">
        <f t="array" ref="M1470">MAX(IF((ProjectInfoTable[ProjectName]=OutputTable[[#This Row],[ProjectName]]),(ProjectInfoTable[ProjectName]=OutputTable[[#This Row],[ProjectName]])*ProjectInfoTable[ConfidenceInterval]))</f>
        <v>0.95</v>
      </c>
      <c r="N1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470" s="5" cm="1">
        <f t="array" ref="O1470">MIN(IF((OutputTable[GroupByKey]=OutputTable[[#This Row],[GroupByKey]]),(OutputTable[GroupByKey]=OutputTable[[#This Row],[GroupByKey]])*OutputTable[RecordedValue]))</f>
        <v>4</v>
      </c>
      <c r="P1470" s="5" cm="1">
        <f t="array" ref="P1470">MAX(IF((OutputTable[GroupByKey]=OutputTable[[#This Row],[GroupByKey]]),(OutputTable[GroupByKey]=OutputTable[[#This Row],[GroupByKey]])*OutputTable[RecordedValue]))</f>
        <v>18</v>
      </c>
    </row>
    <row r="1471" spans="1:16" x14ac:dyDescent="0.25">
      <c r="A1471" t="s">
        <v>68</v>
      </c>
      <c r="B1471" t="s">
        <v>70</v>
      </c>
      <c r="C1471">
        <v>25</v>
      </c>
      <c r="D1471" t="s">
        <v>122</v>
      </c>
      <c r="E1471" t="s">
        <v>123</v>
      </c>
      <c r="F1471" t="s">
        <v>73</v>
      </c>
      <c r="G1471">
        <v>14</v>
      </c>
      <c r="H1471">
        <v>0</v>
      </c>
      <c r="I147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71" s="5" cm="1">
        <f t="array" ref="J1471">MAX(IF((ProjectInfoTable[ProjectName]=OutputTable[[#This Row],[ProjectName]]),(ProjectInfoTable[ProjectName]=OutputTable[[#This Row],[ProjectName]])*ProjectInfoTable[NumberOfReplications]))</f>
        <v>50</v>
      </c>
      <c r="K1471" s="5" cm="1">
        <f t="array" ref="K1471">IFERROR(AVERAGE(IF((OutputTable[GroupByKey]=OutputTable[[#This Row],[GroupByKey]]),(OutputTable[GroupByKey]=OutputTable[[#This Row],[GroupByKey]])*OutputTable[RecordedValue])),0)</f>
        <v>9.6199999999999992</v>
      </c>
      <c r="L1471" s="5" cm="1">
        <f t="array" ref="L1471">IFERROR(_xlfn.STDEV.S(IF((OutputTable[GroupByKey]=OutputTable[[#This Row],[GroupByKey]]),(OutputTable[GroupByKey]=OutputTable[[#This Row],[GroupByKey]])*OutputTable[RecordedValue])),0)</f>
        <v>3.3557139816335075</v>
      </c>
      <c r="M1471" s="5" cm="1">
        <f t="array" ref="M1471">MAX(IF((ProjectInfoTable[ProjectName]=OutputTable[[#This Row],[ProjectName]]),(ProjectInfoTable[ProjectName]=OutputTable[[#This Row],[ProjectName]])*ProjectInfoTable[ConfidenceInterval]))</f>
        <v>0.95</v>
      </c>
      <c r="N1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471" s="5" cm="1">
        <f t="array" ref="O1471">MIN(IF((OutputTable[GroupByKey]=OutputTable[[#This Row],[GroupByKey]]),(OutputTable[GroupByKey]=OutputTable[[#This Row],[GroupByKey]])*OutputTable[RecordedValue]))</f>
        <v>4</v>
      </c>
      <c r="P1471" s="5" cm="1">
        <f t="array" ref="P1471">MAX(IF((OutputTable[GroupByKey]=OutputTable[[#This Row],[GroupByKey]]),(OutputTable[GroupByKey]=OutputTable[[#This Row],[GroupByKey]])*OutputTable[RecordedValue]))</f>
        <v>18</v>
      </c>
    </row>
    <row r="1472" spans="1:16" x14ac:dyDescent="0.25">
      <c r="A1472" t="s">
        <v>68</v>
      </c>
      <c r="B1472" t="s">
        <v>70</v>
      </c>
      <c r="C1472">
        <v>25</v>
      </c>
      <c r="D1472" t="s">
        <v>124</v>
      </c>
      <c r="E1472" t="s">
        <v>125</v>
      </c>
      <c r="F1472" t="s">
        <v>73</v>
      </c>
      <c r="G1472">
        <v>1.02448114184715</v>
      </c>
      <c r="H1472">
        <v>0</v>
      </c>
      <c r="I147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72" s="5" cm="1">
        <f t="array" ref="J1472">MAX(IF((ProjectInfoTable[ProjectName]=OutputTable[[#This Row],[ProjectName]]),(ProjectInfoTable[ProjectName]=OutputTable[[#This Row],[ProjectName]])*ProjectInfoTable[NumberOfReplications]))</f>
        <v>50</v>
      </c>
      <c r="K1472" s="5" cm="1">
        <f t="array" ref="K1472">IFERROR(AVERAGE(IF((OutputTable[GroupByKey]=OutputTable[[#This Row],[GroupByKey]]),(OutputTable[GroupByKey]=OutputTable[[#This Row],[GroupByKey]])*OutputTable[RecordedValue])),0)</f>
        <v>0.86163700693939471</v>
      </c>
      <c r="L1472" s="5" cm="1">
        <f t="array" ref="L1472">IFERROR(_xlfn.STDEV.S(IF((OutputTable[GroupByKey]=OutputTable[[#This Row],[GroupByKey]]),(OutputTable[GroupByKey]=OutputTable[[#This Row],[GroupByKey]])*OutputTable[RecordedValue])),0)</f>
        <v>0.40403851079129915</v>
      </c>
      <c r="M1472" s="5" cm="1">
        <f t="array" ref="M1472">MAX(IF((ProjectInfoTable[ProjectName]=OutputTable[[#This Row],[ProjectName]]),(ProjectInfoTable[ProjectName]=OutputTable[[#This Row],[ProjectName]])*ProjectInfoTable[ConfidenceInterval]))</f>
        <v>0.95</v>
      </c>
      <c r="N1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472" s="5" cm="1">
        <f t="array" ref="O1472">MIN(IF((OutputTable[GroupByKey]=OutputTable[[#This Row],[GroupByKey]]),(OutputTable[GroupByKey]=OutputTable[[#This Row],[GroupByKey]])*OutputTable[RecordedValue]))</f>
        <v>0.14398486806875099</v>
      </c>
      <c r="P1472" s="5" cm="1">
        <f t="array" ref="P1472">MAX(IF((OutputTable[GroupByKey]=OutputTable[[#This Row],[GroupByKey]]),(OutputTable[GroupByKey]=OutputTable[[#This Row],[GroupByKey]])*OutputTable[RecordedValue]))</f>
        <v>2.0851264921370101</v>
      </c>
    </row>
    <row r="1473" spans="1:16" x14ac:dyDescent="0.25">
      <c r="A1473" t="s">
        <v>68</v>
      </c>
      <c r="B1473" t="s">
        <v>70</v>
      </c>
      <c r="C1473">
        <v>25</v>
      </c>
      <c r="D1473" t="s">
        <v>126</v>
      </c>
      <c r="E1473" t="s">
        <v>127</v>
      </c>
      <c r="F1473" t="s">
        <v>73</v>
      </c>
      <c r="G1473">
        <v>81.285263710675096</v>
      </c>
      <c r="H1473">
        <v>0</v>
      </c>
      <c r="I147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73" s="5" cm="1">
        <f t="array" ref="J1473">MAX(IF((ProjectInfoTable[ProjectName]=OutputTable[[#This Row],[ProjectName]]),(ProjectInfoTable[ProjectName]=OutputTable[[#This Row],[ProjectName]])*ProjectInfoTable[NumberOfReplications]))</f>
        <v>50</v>
      </c>
      <c r="K1473" s="5" cm="1">
        <f t="array" ref="K1473">IFERROR(AVERAGE(IF((OutputTable[GroupByKey]=OutputTable[[#This Row],[GroupByKey]]),(OutputTable[GroupByKey]=OutputTable[[#This Row],[GroupByKey]])*OutputTable[RecordedValue])),0)</f>
        <v>64.862229774387828</v>
      </c>
      <c r="L1473" s="5" cm="1">
        <f t="array" ref="L1473">IFERROR(_xlfn.STDEV.S(IF((OutputTable[GroupByKey]=OutputTable[[#This Row],[GroupByKey]]),(OutputTable[GroupByKey]=OutputTable[[#This Row],[GroupByKey]])*OutputTable[RecordedValue])),0)</f>
        <v>42.021678663543447</v>
      </c>
      <c r="M1473" s="5" cm="1">
        <f t="array" ref="M1473">MAX(IF((ProjectInfoTable[ProjectName]=OutputTable[[#This Row],[ProjectName]]),(ProjectInfoTable[ProjectName]=OutputTable[[#This Row],[ProjectName]])*ProjectInfoTable[ConfidenceInterval]))</f>
        <v>0.95</v>
      </c>
      <c r="N1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473" s="5" cm="1">
        <f t="array" ref="O1473">MIN(IF((OutputTable[GroupByKey]=OutputTable[[#This Row],[GroupByKey]]),(OutputTable[GroupByKey]=OutputTable[[#This Row],[GroupByKey]])*OutputTable[RecordedValue]))</f>
        <v>12.5350884709043</v>
      </c>
      <c r="P1473" s="5" cm="1">
        <f t="array" ref="P1473">MAX(IF((OutputTable[GroupByKey]=OutputTable[[#This Row],[GroupByKey]]),(OutputTable[GroupByKey]=OutputTable[[#This Row],[GroupByKey]])*OutputTable[RecordedValue]))</f>
        <v>268.61862774202001</v>
      </c>
    </row>
    <row r="1474" spans="1:16" x14ac:dyDescent="0.25">
      <c r="A1474" t="s">
        <v>68</v>
      </c>
      <c r="B1474" t="s">
        <v>70</v>
      </c>
      <c r="C1474">
        <v>25</v>
      </c>
      <c r="D1474" t="s">
        <v>128</v>
      </c>
      <c r="E1474" t="s">
        <v>86</v>
      </c>
      <c r="F1474" t="s">
        <v>129</v>
      </c>
      <c r="G1474">
        <v>0</v>
      </c>
      <c r="H1474">
        <v>0</v>
      </c>
      <c r="I147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74" s="5" cm="1">
        <f t="array" ref="J1474">MAX(IF((ProjectInfoTable[ProjectName]=OutputTable[[#This Row],[ProjectName]]),(ProjectInfoTable[ProjectName]=OutputTable[[#This Row],[ProjectName]])*ProjectInfoTable[NumberOfReplications]))</f>
        <v>50</v>
      </c>
      <c r="K1474" s="5" cm="1">
        <f t="array" ref="K1474">IFERROR(AVERAGE(IF((OutputTable[GroupByKey]=OutputTable[[#This Row],[GroupByKey]]),(OutputTable[GroupByKey]=OutputTable[[#This Row],[GroupByKey]])*OutputTable[RecordedValue])),0)</f>
        <v>0</v>
      </c>
      <c r="L1474" s="5" cm="1">
        <f t="array" ref="L1474">IFERROR(_xlfn.STDEV.S(IF((OutputTable[GroupByKey]=OutputTable[[#This Row],[GroupByKey]]),(OutputTable[GroupByKey]=OutputTable[[#This Row],[GroupByKey]])*OutputTable[RecordedValue])),0)</f>
        <v>0</v>
      </c>
      <c r="M1474" s="5" cm="1">
        <f t="array" ref="M1474">MAX(IF((ProjectInfoTable[ProjectName]=OutputTable[[#This Row],[ProjectName]]),(ProjectInfoTable[ProjectName]=OutputTable[[#This Row],[ProjectName]])*ProjectInfoTable[ConfidenceInterval]))</f>
        <v>0.95</v>
      </c>
      <c r="N1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4" s="5" cm="1">
        <f t="array" ref="O1474">MIN(IF((OutputTable[GroupByKey]=OutputTable[[#This Row],[GroupByKey]]),(OutputTable[GroupByKey]=OutputTable[[#This Row],[GroupByKey]])*OutputTable[RecordedValue]))</f>
        <v>0</v>
      </c>
      <c r="P1474" s="5" cm="1">
        <f t="array" ref="P1474">MAX(IF((OutputTable[GroupByKey]=OutputTable[[#This Row],[GroupByKey]]),(OutputTable[GroupByKey]=OutputTable[[#This Row],[GroupByKey]])*OutputTable[RecordedValue]))</f>
        <v>0</v>
      </c>
    </row>
    <row r="1475" spans="1:16" x14ac:dyDescent="0.25">
      <c r="A1475" t="s">
        <v>68</v>
      </c>
      <c r="B1475" t="s">
        <v>70</v>
      </c>
      <c r="C1475">
        <v>25</v>
      </c>
      <c r="D1475" t="s">
        <v>130</v>
      </c>
      <c r="E1475" t="s">
        <v>89</v>
      </c>
      <c r="F1475" t="s">
        <v>129</v>
      </c>
      <c r="G1475">
        <v>0</v>
      </c>
      <c r="H1475">
        <v>0</v>
      </c>
      <c r="I147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75" s="5" cm="1">
        <f t="array" ref="J1475">MAX(IF((ProjectInfoTable[ProjectName]=OutputTable[[#This Row],[ProjectName]]),(ProjectInfoTable[ProjectName]=OutputTable[[#This Row],[ProjectName]])*ProjectInfoTable[NumberOfReplications]))</f>
        <v>50</v>
      </c>
      <c r="K1475" s="5" cm="1">
        <f t="array" ref="K1475">IFERROR(AVERAGE(IF((OutputTable[GroupByKey]=OutputTable[[#This Row],[GroupByKey]]),(OutputTable[GroupByKey]=OutputTable[[#This Row],[GroupByKey]])*OutputTable[RecordedValue])),0)</f>
        <v>0</v>
      </c>
      <c r="L1475" s="5" cm="1">
        <f t="array" ref="L1475">IFERROR(_xlfn.STDEV.S(IF((OutputTable[GroupByKey]=OutputTable[[#This Row],[GroupByKey]]),(OutputTable[GroupByKey]=OutputTable[[#This Row],[GroupByKey]])*OutputTable[RecordedValue])),0)</f>
        <v>0</v>
      </c>
      <c r="M1475" s="5" cm="1">
        <f t="array" ref="M1475">MAX(IF((ProjectInfoTable[ProjectName]=OutputTable[[#This Row],[ProjectName]]),(ProjectInfoTable[ProjectName]=OutputTable[[#This Row],[ProjectName]])*ProjectInfoTable[ConfidenceInterval]))</f>
        <v>0.95</v>
      </c>
      <c r="N1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5" s="5" cm="1">
        <f t="array" ref="O1475">MIN(IF((OutputTable[GroupByKey]=OutputTable[[#This Row],[GroupByKey]]),(OutputTable[GroupByKey]=OutputTable[[#This Row],[GroupByKey]])*OutputTable[RecordedValue]))</f>
        <v>0</v>
      </c>
      <c r="P1475" s="5" cm="1">
        <f t="array" ref="P1475">MAX(IF((OutputTable[GroupByKey]=OutputTable[[#This Row],[GroupByKey]]),(OutputTable[GroupByKey]=OutputTable[[#This Row],[GroupByKey]])*OutputTable[RecordedValue]))</f>
        <v>0</v>
      </c>
    </row>
    <row r="1476" spans="1:16" x14ac:dyDescent="0.25">
      <c r="A1476" t="s">
        <v>68</v>
      </c>
      <c r="B1476" t="s">
        <v>70</v>
      </c>
      <c r="C1476">
        <v>25</v>
      </c>
      <c r="D1476" t="s">
        <v>131</v>
      </c>
      <c r="E1476" t="s">
        <v>91</v>
      </c>
      <c r="F1476" t="s">
        <v>129</v>
      </c>
      <c r="G1476">
        <v>49.166292348230598</v>
      </c>
      <c r="H1476">
        <v>0</v>
      </c>
      <c r="I147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76" s="5" cm="1">
        <f t="array" ref="J1476">MAX(IF((ProjectInfoTable[ProjectName]=OutputTable[[#This Row],[ProjectName]]),(ProjectInfoTable[ProjectName]=OutputTable[[#This Row],[ProjectName]])*ProjectInfoTable[NumberOfReplications]))</f>
        <v>50</v>
      </c>
      <c r="K1476" s="5" cm="1">
        <f t="array" ref="K1476">IFERROR(AVERAGE(IF((OutputTable[GroupByKey]=OutputTable[[#This Row],[GroupByKey]]),(OutputTable[GroupByKey]=OutputTable[[#This Row],[GroupByKey]])*OutputTable[RecordedValue])),0)</f>
        <v>47.555766264651346</v>
      </c>
      <c r="L1476" s="5" cm="1">
        <f t="array" ref="L1476">IFERROR(_xlfn.STDEV.S(IF((OutputTable[GroupByKey]=OutputTable[[#This Row],[GroupByKey]]),(OutputTable[GroupByKey]=OutputTable[[#This Row],[GroupByKey]])*OutputTable[RecordedValue])),0)</f>
        <v>2.7283894207102275</v>
      </c>
      <c r="M1476" s="5" cm="1">
        <f t="array" ref="M1476">MAX(IF((ProjectInfoTable[ProjectName]=OutputTable[[#This Row],[ProjectName]]),(ProjectInfoTable[ProjectName]=OutputTable[[#This Row],[ProjectName]])*ProjectInfoTable[ConfidenceInterval]))</f>
        <v>0.95</v>
      </c>
      <c r="N1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476" s="5" cm="1">
        <f t="array" ref="O1476">MIN(IF((OutputTable[GroupByKey]=OutputTable[[#This Row],[GroupByKey]]),(OutputTable[GroupByKey]=OutputTable[[#This Row],[GroupByKey]])*OutputTable[RecordedValue]))</f>
        <v>42.116143251013803</v>
      </c>
      <c r="P1476" s="5" cm="1">
        <f t="array" ref="P1476">MAX(IF((OutputTable[GroupByKey]=OutputTable[[#This Row],[GroupByKey]]),(OutputTable[GroupByKey]=OutputTable[[#This Row],[GroupByKey]])*OutputTable[RecordedValue]))</f>
        <v>55.7665547747551</v>
      </c>
    </row>
    <row r="1477" spans="1:16" x14ac:dyDescent="0.25">
      <c r="A1477" t="s">
        <v>68</v>
      </c>
      <c r="B1477" t="s">
        <v>70</v>
      </c>
      <c r="C1477">
        <v>25</v>
      </c>
      <c r="D1477" t="s">
        <v>132</v>
      </c>
      <c r="E1477" t="s">
        <v>133</v>
      </c>
      <c r="F1477" t="s">
        <v>129</v>
      </c>
      <c r="G1477">
        <v>0</v>
      </c>
      <c r="H1477">
        <v>0</v>
      </c>
      <c r="I147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77" s="5" cm="1">
        <f t="array" ref="J1477">MAX(IF((ProjectInfoTable[ProjectName]=OutputTable[[#This Row],[ProjectName]]),(ProjectInfoTable[ProjectName]=OutputTable[[#This Row],[ProjectName]])*ProjectInfoTable[NumberOfReplications]))</f>
        <v>50</v>
      </c>
      <c r="K1477" s="5" cm="1">
        <f t="array" ref="K1477">IFERROR(AVERAGE(IF((OutputTable[GroupByKey]=OutputTable[[#This Row],[GroupByKey]]),(OutputTable[GroupByKey]=OutputTable[[#This Row],[GroupByKey]])*OutputTable[RecordedValue])),0)</f>
        <v>0</v>
      </c>
      <c r="L1477" s="5" cm="1">
        <f t="array" ref="L1477">IFERROR(_xlfn.STDEV.S(IF((OutputTable[GroupByKey]=OutputTable[[#This Row],[GroupByKey]]),(OutputTable[GroupByKey]=OutputTable[[#This Row],[GroupByKey]])*OutputTable[RecordedValue])),0)</f>
        <v>0</v>
      </c>
      <c r="M1477" s="5" cm="1">
        <f t="array" ref="M1477">MAX(IF((ProjectInfoTable[ProjectName]=OutputTable[[#This Row],[ProjectName]]),(ProjectInfoTable[ProjectName]=OutputTable[[#This Row],[ProjectName]])*ProjectInfoTable[ConfidenceInterval]))</f>
        <v>0.95</v>
      </c>
      <c r="N1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7" s="5" cm="1">
        <f t="array" ref="O1477">MIN(IF((OutputTable[GroupByKey]=OutputTable[[#This Row],[GroupByKey]]),(OutputTable[GroupByKey]=OutputTable[[#This Row],[GroupByKey]])*OutputTable[RecordedValue]))</f>
        <v>0</v>
      </c>
      <c r="P1477" s="5" cm="1">
        <f t="array" ref="P1477">MAX(IF((OutputTable[GroupByKey]=OutputTable[[#This Row],[GroupByKey]]),(OutputTable[GroupByKey]=OutputTable[[#This Row],[GroupByKey]])*OutputTable[RecordedValue]))</f>
        <v>0</v>
      </c>
    </row>
    <row r="1478" spans="1:16" x14ac:dyDescent="0.25">
      <c r="A1478" t="s">
        <v>68</v>
      </c>
      <c r="B1478" t="s">
        <v>70</v>
      </c>
      <c r="C1478">
        <v>25</v>
      </c>
      <c r="D1478" t="s">
        <v>134</v>
      </c>
      <c r="E1478" t="s">
        <v>95</v>
      </c>
      <c r="F1478" t="s">
        <v>129</v>
      </c>
      <c r="G1478">
        <v>49.166292348230598</v>
      </c>
      <c r="H1478">
        <v>0</v>
      </c>
      <c r="I1478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78" s="5" cm="1">
        <f t="array" ref="J1478">MAX(IF((ProjectInfoTable[ProjectName]=OutputTable[[#This Row],[ProjectName]]),(ProjectInfoTable[ProjectName]=OutputTable[[#This Row],[ProjectName]])*ProjectInfoTable[NumberOfReplications]))</f>
        <v>50</v>
      </c>
      <c r="K1478" s="5" cm="1">
        <f t="array" ref="K1478">IFERROR(AVERAGE(IF((OutputTable[GroupByKey]=OutputTable[[#This Row],[GroupByKey]]),(OutputTable[GroupByKey]=OutputTable[[#This Row],[GroupByKey]])*OutputTable[RecordedValue])),0)</f>
        <v>47.555766264651346</v>
      </c>
      <c r="L1478" s="5" cm="1">
        <f t="array" ref="L1478">IFERROR(_xlfn.STDEV.S(IF((OutputTable[GroupByKey]=OutputTable[[#This Row],[GroupByKey]]),(OutputTable[GroupByKey]=OutputTable[[#This Row],[GroupByKey]])*OutputTable[RecordedValue])),0)</f>
        <v>2.7283894207102275</v>
      </c>
      <c r="M1478" s="5" cm="1">
        <f t="array" ref="M1478">MAX(IF((ProjectInfoTable[ProjectName]=OutputTable[[#This Row],[ProjectName]]),(ProjectInfoTable[ProjectName]=OutputTable[[#This Row],[ProjectName]])*ProjectInfoTable[ConfidenceInterval]))</f>
        <v>0.95</v>
      </c>
      <c r="N1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478" s="5" cm="1">
        <f t="array" ref="O1478">MIN(IF((OutputTable[GroupByKey]=OutputTable[[#This Row],[GroupByKey]]),(OutputTable[GroupByKey]=OutputTable[[#This Row],[GroupByKey]])*OutputTable[RecordedValue]))</f>
        <v>42.116143251013803</v>
      </c>
      <c r="P1478" s="5" cm="1">
        <f t="array" ref="P1478">MAX(IF((OutputTable[GroupByKey]=OutputTable[[#This Row],[GroupByKey]]),(OutputTable[GroupByKey]=OutputTable[[#This Row],[GroupByKey]])*OutputTable[RecordedValue]))</f>
        <v>55.7665547747551</v>
      </c>
    </row>
    <row r="1479" spans="1:16" x14ac:dyDescent="0.25">
      <c r="A1479" t="s">
        <v>68</v>
      </c>
      <c r="B1479" t="s">
        <v>70</v>
      </c>
      <c r="C1479">
        <v>25</v>
      </c>
      <c r="D1479" t="s">
        <v>135</v>
      </c>
      <c r="E1479" t="s">
        <v>97</v>
      </c>
      <c r="F1479" t="s">
        <v>129</v>
      </c>
      <c r="G1479">
        <v>0</v>
      </c>
      <c r="H1479">
        <v>0</v>
      </c>
      <c r="I147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79" s="5" cm="1">
        <f t="array" ref="J1479">MAX(IF((ProjectInfoTable[ProjectName]=OutputTable[[#This Row],[ProjectName]]),(ProjectInfoTable[ProjectName]=OutputTable[[#This Row],[ProjectName]])*ProjectInfoTable[NumberOfReplications]))</f>
        <v>50</v>
      </c>
      <c r="K1479" s="5" cm="1">
        <f t="array" ref="K1479">IFERROR(AVERAGE(IF((OutputTable[GroupByKey]=OutputTable[[#This Row],[GroupByKey]]),(OutputTable[GroupByKey]=OutputTable[[#This Row],[GroupByKey]])*OutputTable[RecordedValue])),0)</f>
        <v>0</v>
      </c>
      <c r="L1479" s="5" cm="1">
        <f t="array" ref="L1479">IFERROR(_xlfn.STDEV.S(IF((OutputTable[GroupByKey]=OutputTable[[#This Row],[GroupByKey]]),(OutputTable[GroupByKey]=OutputTable[[#This Row],[GroupByKey]])*OutputTable[RecordedValue])),0)</f>
        <v>0</v>
      </c>
      <c r="M1479" s="5" cm="1">
        <f t="array" ref="M1479">MAX(IF((ProjectInfoTable[ProjectName]=OutputTable[[#This Row],[ProjectName]]),(ProjectInfoTable[ProjectName]=OutputTable[[#This Row],[ProjectName]])*ProjectInfoTable[ConfidenceInterval]))</f>
        <v>0.95</v>
      </c>
      <c r="N1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9" s="5" cm="1">
        <f t="array" ref="O1479">MIN(IF((OutputTable[GroupByKey]=OutputTable[[#This Row],[GroupByKey]]),(OutputTable[GroupByKey]=OutputTable[[#This Row],[GroupByKey]])*OutputTable[RecordedValue]))</f>
        <v>0</v>
      </c>
      <c r="P1479" s="5" cm="1">
        <f t="array" ref="P1479">MAX(IF((OutputTable[GroupByKey]=OutputTable[[#This Row],[GroupByKey]]),(OutputTable[GroupByKey]=OutputTable[[#This Row],[GroupByKey]])*OutputTable[RecordedValue]))</f>
        <v>0</v>
      </c>
    </row>
    <row r="1480" spans="1:16" x14ac:dyDescent="0.25">
      <c r="A1480" t="s">
        <v>68</v>
      </c>
      <c r="B1480" t="s">
        <v>70</v>
      </c>
      <c r="C1480">
        <v>25</v>
      </c>
      <c r="D1480" t="s">
        <v>136</v>
      </c>
      <c r="E1480" t="s">
        <v>137</v>
      </c>
      <c r="F1480" t="s">
        <v>129</v>
      </c>
      <c r="G1480">
        <v>49.166292348230499</v>
      </c>
      <c r="H1480">
        <v>0</v>
      </c>
      <c r="I148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480" s="5" cm="1">
        <f t="array" ref="J1480">MAX(IF((ProjectInfoTable[ProjectName]=OutputTable[[#This Row],[ProjectName]]),(ProjectInfoTable[ProjectName]=OutputTable[[#This Row],[ProjectName]])*ProjectInfoTable[NumberOfReplications]))</f>
        <v>50</v>
      </c>
      <c r="K1480" s="5" cm="1">
        <f t="array" ref="K1480">IFERROR(AVERAGE(IF((OutputTable[GroupByKey]=OutputTable[[#This Row],[GroupByKey]]),(OutputTable[GroupByKey]=OutputTable[[#This Row],[GroupByKey]])*OutputTable[RecordedValue])),0)</f>
        <v>47.555766264651339</v>
      </c>
      <c r="L1480" s="5" cm="1">
        <f t="array" ref="L1480">IFERROR(_xlfn.STDEV.S(IF((OutputTable[GroupByKey]=OutputTable[[#This Row],[GroupByKey]]),(OutputTable[GroupByKey]=OutputTable[[#This Row],[GroupByKey]])*OutputTable[RecordedValue])),0)</f>
        <v>2.7283894207102439</v>
      </c>
      <c r="M1480" s="5" cm="1">
        <f t="array" ref="M1480">MAX(IF((ProjectInfoTable[ProjectName]=OutputTable[[#This Row],[ProjectName]]),(ProjectInfoTable[ProjectName]=OutputTable[[#This Row],[ProjectName]])*ProjectInfoTable[ConfidenceInterval]))</f>
        <v>0.95</v>
      </c>
      <c r="N1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480" s="5" cm="1">
        <f t="array" ref="O1480">MIN(IF((OutputTable[GroupByKey]=OutputTable[[#This Row],[GroupByKey]]),(OutputTable[GroupByKey]=OutputTable[[#This Row],[GroupByKey]])*OutputTable[RecordedValue]))</f>
        <v>42.116143251013703</v>
      </c>
      <c r="P1480" s="5" cm="1">
        <f t="array" ref="P1480">MAX(IF((OutputTable[GroupByKey]=OutputTable[[#This Row],[GroupByKey]]),(OutputTable[GroupByKey]=OutputTable[[#This Row],[GroupByKey]])*OutputTable[RecordedValue]))</f>
        <v>55.7665547747551</v>
      </c>
    </row>
    <row r="1481" spans="1:16" x14ac:dyDescent="0.25">
      <c r="A1481" t="s">
        <v>68</v>
      </c>
      <c r="B1481" t="s">
        <v>70</v>
      </c>
      <c r="C1481">
        <v>25</v>
      </c>
      <c r="D1481" t="s">
        <v>138</v>
      </c>
      <c r="E1481" t="s">
        <v>139</v>
      </c>
      <c r="F1481" t="s">
        <v>129</v>
      </c>
      <c r="G1481">
        <v>22.5687644328655</v>
      </c>
      <c r="H1481">
        <v>0</v>
      </c>
      <c r="I148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481" s="5" cm="1">
        <f t="array" ref="J1481">MAX(IF((ProjectInfoTable[ProjectName]=OutputTable[[#This Row],[ProjectName]]),(ProjectInfoTable[ProjectName]=OutputTable[[#This Row],[ProjectName]])*ProjectInfoTable[NumberOfReplications]))</f>
        <v>50</v>
      </c>
      <c r="K1481" s="5" cm="1">
        <f t="array" ref="K1481">IFERROR(AVERAGE(IF((OutputTable[GroupByKey]=OutputTable[[#This Row],[GroupByKey]]),(OutputTable[GroupByKey]=OutputTable[[#This Row],[GroupByKey]])*OutputTable[RecordedValue])),0)</f>
        <v>24.153751225057032</v>
      </c>
      <c r="L1481" s="5" cm="1">
        <f t="array" ref="L1481">IFERROR(_xlfn.STDEV.S(IF((OutputTable[GroupByKey]=OutputTable[[#This Row],[GroupByKey]]),(OutputTable[GroupByKey]=OutputTable[[#This Row],[GroupByKey]])*OutputTable[RecordedValue])),0)</f>
        <v>2.790438932514745</v>
      </c>
      <c r="M1481" s="5" cm="1">
        <f t="array" ref="M1481">MAX(IF((ProjectInfoTable[ProjectName]=OutputTable[[#This Row],[ProjectName]]),(ProjectInfoTable[ProjectName]=OutputTable[[#This Row],[ProjectName]])*ProjectInfoTable[ConfidenceInterval]))</f>
        <v>0.95</v>
      </c>
      <c r="N1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481" s="5" cm="1">
        <f t="array" ref="O1481">MIN(IF((OutputTable[GroupByKey]=OutputTable[[#This Row],[GroupByKey]]),(OutputTable[GroupByKey]=OutputTable[[#This Row],[GroupByKey]])*OutputTable[RecordedValue]))</f>
        <v>16.206469520089399</v>
      </c>
      <c r="P1481" s="5" cm="1">
        <f t="array" ref="P1481">MAX(IF((OutputTable[GroupByKey]=OutputTable[[#This Row],[GroupByKey]]),(OutputTable[GroupByKey]=OutputTable[[#This Row],[GroupByKey]])*OutputTable[RecordedValue]))</f>
        <v>29.8247121613243</v>
      </c>
    </row>
    <row r="1482" spans="1:16" x14ac:dyDescent="0.25">
      <c r="A1482" t="s">
        <v>68</v>
      </c>
      <c r="B1482" t="s">
        <v>70</v>
      </c>
      <c r="C1482">
        <v>25</v>
      </c>
      <c r="D1482" t="s">
        <v>140</v>
      </c>
      <c r="E1482" t="s">
        <v>91</v>
      </c>
      <c r="F1482" t="s">
        <v>129</v>
      </c>
      <c r="G1482">
        <v>71.735056781096006</v>
      </c>
      <c r="H1482">
        <v>0</v>
      </c>
      <c r="I148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82" s="5" cm="1">
        <f t="array" ref="J1482">MAX(IF((ProjectInfoTable[ProjectName]=OutputTable[[#This Row],[ProjectName]]),(ProjectInfoTable[ProjectName]=OutputTable[[#This Row],[ProjectName]])*ProjectInfoTable[NumberOfReplications]))</f>
        <v>50</v>
      </c>
      <c r="K1482" s="5" cm="1">
        <f t="array" ref="K1482">IFERROR(AVERAGE(IF((OutputTable[GroupByKey]=OutputTable[[#This Row],[GroupByKey]]),(OutputTable[GroupByKey]=OutputTable[[#This Row],[GroupByKey]])*OutputTable[RecordedValue])),0)</f>
        <v>71.709517489708347</v>
      </c>
      <c r="L1482" s="5" cm="1">
        <f t="array" ref="L1482">IFERROR(_xlfn.STDEV.S(IF((OutputTable[GroupByKey]=OutputTable[[#This Row],[GroupByKey]]),(OutputTable[GroupByKey]=OutputTable[[#This Row],[GroupByKey]])*OutputTable[RecordedValue])),0)</f>
        <v>0.25019982121987089</v>
      </c>
      <c r="M1482" s="5" cm="1">
        <f t="array" ref="M1482">MAX(IF((ProjectInfoTable[ProjectName]=OutputTable[[#This Row],[ProjectName]]),(ProjectInfoTable[ProjectName]=OutputTable[[#This Row],[ProjectName]])*ProjectInfoTable[ConfidenceInterval]))</f>
        <v>0.95</v>
      </c>
      <c r="N1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482" s="5" cm="1">
        <f t="array" ref="O1482">MIN(IF((OutputTable[GroupByKey]=OutputTable[[#This Row],[GroupByKey]]),(OutputTable[GroupByKey]=OutputTable[[#This Row],[GroupByKey]])*OutputTable[RecordedValue]))</f>
        <v>70.826954480567906</v>
      </c>
      <c r="P1482" s="5" cm="1">
        <f t="array" ref="P1482">MAX(IF((OutputTable[GroupByKey]=OutputTable[[#This Row],[GroupByKey]]),(OutputTable[GroupByKey]=OutputTable[[#This Row],[GroupByKey]])*OutputTable[RecordedValue]))</f>
        <v>72</v>
      </c>
    </row>
    <row r="1483" spans="1:16" x14ac:dyDescent="0.25">
      <c r="A1483" t="s">
        <v>68</v>
      </c>
      <c r="B1483" t="s">
        <v>70</v>
      </c>
      <c r="C1483">
        <v>25</v>
      </c>
      <c r="D1483" t="s">
        <v>141</v>
      </c>
      <c r="E1483" t="s">
        <v>142</v>
      </c>
      <c r="F1483" t="s">
        <v>129</v>
      </c>
      <c r="G1483">
        <v>0</v>
      </c>
      <c r="H1483">
        <v>0</v>
      </c>
      <c r="I148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83" s="5" cm="1">
        <f t="array" ref="J1483">MAX(IF((ProjectInfoTable[ProjectName]=OutputTable[[#This Row],[ProjectName]]),(ProjectInfoTable[ProjectName]=OutputTable[[#This Row],[ProjectName]])*ProjectInfoTable[NumberOfReplications]))</f>
        <v>50</v>
      </c>
      <c r="K1483" s="5" cm="1">
        <f t="array" ref="K1483">IFERROR(AVERAGE(IF((OutputTable[GroupByKey]=OutputTable[[#This Row],[GroupByKey]]),(OutputTable[GroupByKey]=OutputTable[[#This Row],[GroupByKey]])*OutputTable[RecordedValue])),0)</f>
        <v>0</v>
      </c>
      <c r="L1483" s="5" cm="1">
        <f t="array" ref="L1483">IFERROR(_xlfn.STDEV.S(IF((OutputTable[GroupByKey]=OutputTable[[#This Row],[GroupByKey]]),(OutputTable[GroupByKey]=OutputTable[[#This Row],[GroupByKey]])*OutputTable[RecordedValue])),0)</f>
        <v>0</v>
      </c>
      <c r="M1483" s="5" cm="1">
        <f t="array" ref="M1483">MAX(IF((ProjectInfoTable[ProjectName]=OutputTable[[#This Row],[ProjectName]]),(ProjectInfoTable[ProjectName]=OutputTable[[#This Row],[ProjectName]])*ProjectInfoTable[ConfidenceInterval]))</f>
        <v>0.95</v>
      </c>
      <c r="N1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3" s="5" cm="1">
        <f t="array" ref="O1483">MIN(IF((OutputTable[GroupByKey]=OutputTable[[#This Row],[GroupByKey]]),(OutputTable[GroupByKey]=OutputTable[[#This Row],[GroupByKey]])*OutputTable[RecordedValue]))</f>
        <v>0</v>
      </c>
      <c r="P1483" s="5" cm="1">
        <f t="array" ref="P1483">MAX(IF((OutputTable[GroupByKey]=OutputTable[[#This Row],[GroupByKey]]),(OutputTable[GroupByKey]=OutputTable[[#This Row],[GroupByKey]])*OutputTable[RecordedValue]))</f>
        <v>0</v>
      </c>
    </row>
    <row r="1484" spans="1:16" x14ac:dyDescent="0.25">
      <c r="A1484" t="s">
        <v>68</v>
      </c>
      <c r="B1484" t="s">
        <v>70</v>
      </c>
      <c r="C1484">
        <v>25</v>
      </c>
      <c r="D1484" t="s">
        <v>143</v>
      </c>
      <c r="E1484" t="s">
        <v>113</v>
      </c>
      <c r="F1484" t="s">
        <v>73</v>
      </c>
      <c r="G1484">
        <v>9.3155350032200808</v>
      </c>
      <c r="H1484">
        <v>0</v>
      </c>
      <c r="I148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84" s="5" cm="1">
        <f t="array" ref="J1484">MAX(IF((ProjectInfoTable[ProjectName]=OutputTable[[#This Row],[ProjectName]]),(ProjectInfoTable[ProjectName]=OutputTable[[#This Row],[ProjectName]])*ProjectInfoTable[NumberOfReplications]))</f>
        <v>50</v>
      </c>
      <c r="K1484" s="5" cm="1">
        <f t="array" ref="K1484">IFERROR(AVERAGE(IF((OutputTable[GroupByKey]=OutputTable[[#This Row],[GroupByKey]]),(OutputTable[GroupByKey]=OutputTable[[#This Row],[GroupByKey]])*OutputTable[RecordedValue])),0)</f>
        <v>8.9631102244031808</v>
      </c>
      <c r="L1484" s="5" cm="1">
        <f t="array" ref="L1484">IFERROR(_xlfn.STDEV.S(IF((OutputTable[GroupByKey]=OutputTable[[#This Row],[GroupByKey]]),(OutputTable[GroupByKey]=OutputTable[[#This Row],[GroupByKey]])*OutputTable[RecordedValue])),0)</f>
        <v>0.49581158155018401</v>
      </c>
      <c r="M1484" s="5" cm="1">
        <f t="array" ref="M1484">MAX(IF((ProjectInfoTable[ProjectName]=OutputTable[[#This Row],[ProjectName]]),(ProjectInfoTable[ProjectName]=OutputTable[[#This Row],[ProjectName]])*ProjectInfoTable[ConfidenceInterval]))</f>
        <v>0.95</v>
      </c>
      <c r="N1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484" s="5" cm="1">
        <f t="array" ref="O1484">MIN(IF((OutputTable[GroupByKey]=OutputTable[[#This Row],[GroupByKey]]),(OutputTable[GroupByKey]=OutputTable[[#This Row],[GroupByKey]])*OutputTable[RecordedValue]))</f>
        <v>7.9225733441578896</v>
      </c>
      <c r="P1484" s="5" cm="1">
        <f t="array" ref="P1484">MAX(IF((OutputTable[GroupByKey]=OutputTable[[#This Row],[GroupByKey]]),(OutputTable[GroupByKey]=OutputTable[[#This Row],[GroupByKey]])*OutputTable[RecordedValue]))</f>
        <v>9.9777504987156593</v>
      </c>
    </row>
    <row r="1485" spans="1:16" x14ac:dyDescent="0.25">
      <c r="A1485" t="s">
        <v>68</v>
      </c>
      <c r="B1485" t="s">
        <v>70</v>
      </c>
      <c r="C1485">
        <v>25</v>
      </c>
      <c r="D1485" t="s">
        <v>144</v>
      </c>
      <c r="E1485" t="s">
        <v>115</v>
      </c>
      <c r="F1485" t="s">
        <v>73</v>
      </c>
      <c r="G1485">
        <v>558.93210019320497</v>
      </c>
      <c r="H1485">
        <v>0</v>
      </c>
      <c r="I148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85" s="5" cm="1">
        <f t="array" ref="J1485">MAX(IF((ProjectInfoTable[ProjectName]=OutputTable[[#This Row],[ProjectName]]),(ProjectInfoTable[ProjectName]=OutputTable[[#This Row],[ProjectName]])*ProjectInfoTable[NumberOfReplications]))</f>
        <v>50</v>
      </c>
      <c r="K1485" s="5" cm="1">
        <f t="array" ref="K1485">IFERROR(AVERAGE(IF((OutputTable[GroupByKey]=OutputTable[[#This Row],[GroupByKey]]),(OutputTable[GroupByKey]=OutputTable[[#This Row],[GroupByKey]])*OutputTable[RecordedValue])),0)</f>
        <v>537.78661346419096</v>
      </c>
      <c r="L1485" s="5" cm="1">
        <f t="array" ref="L1485">IFERROR(_xlfn.STDEV.S(IF((OutputTable[GroupByKey]=OutputTable[[#This Row],[GroupByKey]]),(OutputTable[GroupByKey]=OutputTable[[#This Row],[GroupByKey]])*OutputTable[RecordedValue])),0)</f>
        <v>29.748694893010981</v>
      </c>
      <c r="M1485" s="5" cm="1">
        <f t="array" ref="M1485">MAX(IF((ProjectInfoTable[ProjectName]=OutputTable[[#This Row],[ProjectName]]),(ProjectInfoTable[ProjectName]=OutputTable[[#This Row],[ProjectName]])*ProjectInfoTable[ConfidenceInterval]))</f>
        <v>0.95</v>
      </c>
      <c r="N1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485" s="5" cm="1">
        <f t="array" ref="O1485">MIN(IF((OutputTable[GroupByKey]=OutputTable[[#This Row],[GroupByKey]]),(OutputTable[GroupByKey]=OutputTable[[#This Row],[GroupByKey]])*OutputTable[RecordedValue]))</f>
        <v>475.35440064947397</v>
      </c>
      <c r="P1485" s="5" cm="1">
        <f t="array" ref="P1485">MAX(IF((OutputTable[GroupByKey]=OutputTable[[#This Row],[GroupByKey]]),(OutputTable[GroupByKey]=OutputTable[[#This Row],[GroupByKey]])*OutputTable[RecordedValue]))</f>
        <v>598.66502992293999</v>
      </c>
    </row>
    <row r="1486" spans="1:16" x14ac:dyDescent="0.25">
      <c r="A1486" t="s">
        <v>68</v>
      </c>
      <c r="B1486" t="s">
        <v>70</v>
      </c>
      <c r="C1486">
        <v>25</v>
      </c>
      <c r="D1486" t="s">
        <v>145</v>
      </c>
      <c r="E1486" t="s">
        <v>117</v>
      </c>
      <c r="F1486" t="s">
        <v>73</v>
      </c>
      <c r="G1486">
        <v>0</v>
      </c>
      <c r="H1486">
        <v>0</v>
      </c>
      <c r="I148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86" s="5" cm="1">
        <f t="array" ref="J1486">MAX(IF((ProjectInfoTable[ProjectName]=OutputTable[[#This Row],[ProjectName]]),(ProjectInfoTable[ProjectName]=OutputTable[[#This Row],[ProjectName]])*ProjectInfoTable[NumberOfReplications]))</f>
        <v>50</v>
      </c>
      <c r="K1486" s="5" cm="1">
        <f t="array" ref="K1486">IFERROR(AVERAGE(IF((OutputTable[GroupByKey]=OutputTable[[#This Row],[GroupByKey]]),(OutputTable[GroupByKey]=OutputTable[[#This Row],[GroupByKey]])*OutputTable[RecordedValue])),0)</f>
        <v>0</v>
      </c>
      <c r="L1486" s="5" cm="1">
        <f t="array" ref="L1486">IFERROR(_xlfn.STDEV.S(IF((OutputTable[GroupByKey]=OutputTable[[#This Row],[GroupByKey]]),(OutputTable[GroupByKey]=OutputTable[[#This Row],[GroupByKey]])*OutputTable[RecordedValue])),0)</f>
        <v>0</v>
      </c>
      <c r="M1486" s="5" cm="1">
        <f t="array" ref="M1486">MAX(IF((ProjectInfoTable[ProjectName]=OutputTable[[#This Row],[ProjectName]]),(ProjectInfoTable[ProjectName]=OutputTable[[#This Row],[ProjectName]])*ProjectInfoTable[ConfidenceInterval]))</f>
        <v>0.95</v>
      </c>
      <c r="N1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6" s="5" cm="1">
        <f t="array" ref="O1486">MIN(IF((OutputTable[GroupByKey]=OutputTable[[#This Row],[GroupByKey]]),(OutputTable[GroupByKey]=OutputTable[[#This Row],[GroupByKey]])*OutputTable[RecordedValue]))</f>
        <v>0</v>
      </c>
      <c r="P1486" s="5" cm="1">
        <f t="array" ref="P1486">MAX(IF((OutputTable[GroupByKey]=OutputTable[[#This Row],[GroupByKey]]),(OutputTable[GroupByKey]=OutputTable[[#This Row],[GroupByKey]])*OutputTable[RecordedValue]))</f>
        <v>0</v>
      </c>
    </row>
    <row r="1487" spans="1:16" x14ac:dyDescent="0.25">
      <c r="A1487" t="s">
        <v>68</v>
      </c>
      <c r="B1487" t="s">
        <v>70</v>
      </c>
      <c r="C1487">
        <v>25</v>
      </c>
      <c r="D1487" t="s">
        <v>146</v>
      </c>
      <c r="E1487" t="s">
        <v>119</v>
      </c>
      <c r="F1487" t="s">
        <v>73</v>
      </c>
      <c r="G1487">
        <v>111.89815282500599</v>
      </c>
      <c r="H1487">
        <v>0</v>
      </c>
      <c r="I148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87" s="5" cm="1">
        <f t="array" ref="J1487">MAX(IF((ProjectInfoTable[ProjectName]=OutputTable[[#This Row],[ProjectName]]),(ProjectInfoTable[ProjectName]=OutputTable[[#This Row],[ProjectName]])*ProjectInfoTable[NumberOfReplications]))</f>
        <v>50</v>
      </c>
      <c r="K1487" s="5" cm="1">
        <f t="array" ref="K1487">IFERROR(AVERAGE(IF((OutputTable[GroupByKey]=OutputTable[[#This Row],[GroupByKey]]),(OutputTable[GroupByKey]=OutputTable[[#This Row],[GroupByKey]])*OutputTable[RecordedValue])),0)</f>
        <v>131.6987252883157</v>
      </c>
      <c r="L1487" s="5" cm="1">
        <f t="array" ref="L1487">IFERROR(_xlfn.STDEV.S(IF((OutputTable[GroupByKey]=OutputTable[[#This Row],[GroupByKey]]),(OutputTable[GroupByKey]=OutputTable[[#This Row],[GroupByKey]])*OutputTable[RecordedValue])),0)</f>
        <v>195.03180772236345</v>
      </c>
      <c r="M1487" s="5" cm="1">
        <f t="array" ref="M1487">MAX(IF((ProjectInfoTable[ProjectName]=OutputTable[[#This Row],[ProjectName]]),(ProjectInfoTable[ProjectName]=OutputTable[[#This Row],[ProjectName]])*ProjectInfoTable[ConfidenceInterval]))</f>
        <v>0.95</v>
      </c>
      <c r="N1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487" s="5" cm="1">
        <f t="array" ref="O1487">MIN(IF((OutputTable[GroupByKey]=OutputTable[[#This Row],[GroupByKey]]),(OutputTable[GroupByKey]=OutputTable[[#This Row],[GroupByKey]])*OutputTable[RecordedValue]))</f>
        <v>10.054421984212899</v>
      </c>
      <c r="P1487" s="5" cm="1">
        <f t="array" ref="P1487">MAX(IF((OutputTable[GroupByKey]=OutputTable[[#This Row],[GroupByKey]]),(OutputTable[GroupByKey]=OutputTable[[#This Row],[GroupByKey]])*OutputTable[RecordedValue]))</f>
        <v>1200.8160491271699</v>
      </c>
    </row>
    <row r="1488" spans="1:16" x14ac:dyDescent="0.25">
      <c r="A1488" t="s">
        <v>68</v>
      </c>
      <c r="B1488" t="s">
        <v>70</v>
      </c>
      <c r="C1488">
        <v>25</v>
      </c>
      <c r="D1488" t="s">
        <v>147</v>
      </c>
      <c r="E1488" t="s">
        <v>121</v>
      </c>
      <c r="F1488" t="s">
        <v>73</v>
      </c>
      <c r="G1488">
        <v>145</v>
      </c>
      <c r="H1488">
        <v>0</v>
      </c>
      <c r="I148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88" s="5" cm="1">
        <f t="array" ref="J1488">MAX(IF((ProjectInfoTable[ProjectName]=OutputTable[[#This Row],[ProjectName]]),(ProjectInfoTable[ProjectName]=OutputTable[[#This Row],[ProjectName]])*ProjectInfoTable[NumberOfReplications]))</f>
        <v>50</v>
      </c>
      <c r="K1488" s="5" cm="1">
        <f t="array" ref="K1488">IFERROR(AVERAGE(IF((OutputTable[GroupByKey]=OutputTable[[#This Row],[GroupByKey]]),(OutputTable[GroupByKey]=OutputTable[[#This Row],[GroupByKey]])*OutputTable[RecordedValue])),0)</f>
        <v>145</v>
      </c>
      <c r="L1488" s="5" cm="1">
        <f t="array" ref="L1488">IFERROR(_xlfn.STDEV.S(IF((OutputTable[GroupByKey]=OutputTable[[#This Row],[GroupByKey]]),(OutputTable[GroupByKey]=OutputTable[[#This Row],[GroupByKey]])*OutputTable[RecordedValue])),0)</f>
        <v>0</v>
      </c>
      <c r="M1488" s="5" cm="1">
        <f t="array" ref="M1488">MAX(IF((ProjectInfoTable[ProjectName]=OutputTable[[#This Row],[ProjectName]]),(ProjectInfoTable[ProjectName]=OutputTable[[#This Row],[ProjectName]])*ProjectInfoTable[ConfidenceInterval]))</f>
        <v>0.95</v>
      </c>
      <c r="N1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8" s="5" cm="1">
        <f t="array" ref="O1488">MIN(IF((OutputTable[GroupByKey]=OutputTable[[#This Row],[GroupByKey]]),(OutputTable[GroupByKey]=OutputTable[[#This Row],[GroupByKey]])*OutputTable[RecordedValue]))</f>
        <v>145</v>
      </c>
      <c r="P1488" s="5" cm="1">
        <f t="array" ref="P1488">MAX(IF((OutputTable[GroupByKey]=OutputTable[[#This Row],[GroupByKey]]),(OutputTable[GroupByKey]=OutputTable[[#This Row],[GroupByKey]])*OutputTable[RecordedValue]))</f>
        <v>145</v>
      </c>
    </row>
    <row r="1489" spans="1:16" x14ac:dyDescent="0.25">
      <c r="A1489" t="s">
        <v>68</v>
      </c>
      <c r="B1489" t="s">
        <v>70</v>
      </c>
      <c r="C1489">
        <v>25</v>
      </c>
      <c r="D1489" t="s">
        <v>148</v>
      </c>
      <c r="E1489" t="s">
        <v>123</v>
      </c>
      <c r="F1489" t="s">
        <v>73</v>
      </c>
      <c r="G1489">
        <v>144</v>
      </c>
      <c r="H1489">
        <v>0</v>
      </c>
      <c r="I148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89" s="5" cm="1">
        <f t="array" ref="J1489">MAX(IF((ProjectInfoTable[ProjectName]=OutputTable[[#This Row],[ProjectName]]),(ProjectInfoTable[ProjectName]=OutputTable[[#This Row],[ProjectName]])*ProjectInfoTable[NumberOfReplications]))</f>
        <v>50</v>
      </c>
      <c r="K1489" s="5" cm="1">
        <f t="array" ref="K1489">IFERROR(AVERAGE(IF((OutputTable[GroupByKey]=OutputTable[[#This Row],[GroupByKey]]),(OutputTable[GroupByKey]=OutputTable[[#This Row],[GroupByKey]])*OutputTable[RecordedValue])),0)</f>
        <v>143.58000000000001</v>
      </c>
      <c r="L1489" s="5" cm="1">
        <f t="array" ref="L1489">IFERROR(_xlfn.STDEV.S(IF((OutputTable[GroupByKey]=OutputTable[[#This Row],[GroupByKey]]),(OutputTable[GroupByKey]=OutputTable[[#This Row],[GroupByKey]])*OutputTable[RecordedValue])),0)</f>
        <v>0.67279496224666424</v>
      </c>
      <c r="M1489" s="5" cm="1">
        <f t="array" ref="M1489">MAX(IF((ProjectInfoTable[ProjectName]=OutputTable[[#This Row],[ProjectName]]),(ProjectInfoTable[ProjectName]=OutputTable[[#This Row],[ProjectName]])*ProjectInfoTable[ConfidenceInterval]))</f>
        <v>0.95</v>
      </c>
      <c r="N1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489" s="5" cm="1">
        <f t="array" ref="O1489">MIN(IF((OutputTable[GroupByKey]=OutputTable[[#This Row],[GroupByKey]]),(OutputTable[GroupByKey]=OutputTable[[#This Row],[GroupByKey]])*OutputTable[RecordedValue]))</f>
        <v>142</v>
      </c>
      <c r="P1489" s="5" cm="1">
        <f t="array" ref="P1489">MAX(IF((OutputTable[GroupByKey]=OutputTable[[#This Row],[GroupByKey]]),(OutputTable[GroupByKey]=OutputTable[[#This Row],[GroupByKey]])*OutputTable[RecordedValue]))</f>
        <v>144</v>
      </c>
    </row>
    <row r="1490" spans="1:16" x14ac:dyDescent="0.25">
      <c r="A1490" t="s">
        <v>68</v>
      </c>
      <c r="B1490" t="s">
        <v>70</v>
      </c>
      <c r="C1490">
        <v>25</v>
      </c>
      <c r="D1490" t="s">
        <v>149</v>
      </c>
      <c r="E1490" t="s">
        <v>125</v>
      </c>
      <c r="F1490" t="s">
        <v>73</v>
      </c>
      <c r="G1490">
        <v>9.3155350032200808</v>
      </c>
      <c r="H1490">
        <v>0</v>
      </c>
      <c r="I149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90" s="5" cm="1">
        <f t="array" ref="J1490">MAX(IF((ProjectInfoTable[ProjectName]=OutputTable[[#This Row],[ProjectName]]),(ProjectInfoTable[ProjectName]=OutputTable[[#This Row],[ProjectName]])*ProjectInfoTable[NumberOfReplications]))</f>
        <v>50</v>
      </c>
      <c r="K1490" s="5" cm="1">
        <f t="array" ref="K1490">IFERROR(AVERAGE(IF((OutputTable[GroupByKey]=OutputTable[[#This Row],[GroupByKey]]),(OutputTable[GroupByKey]=OutputTable[[#This Row],[GroupByKey]])*OutputTable[RecordedValue])),0)</f>
        <v>8.9631102244031808</v>
      </c>
      <c r="L1490" s="5" cm="1">
        <f t="array" ref="L1490">IFERROR(_xlfn.STDEV.S(IF((OutputTable[GroupByKey]=OutputTable[[#This Row],[GroupByKey]]),(OutputTable[GroupByKey]=OutputTable[[#This Row],[GroupByKey]])*OutputTable[RecordedValue])),0)</f>
        <v>0.49581158155018401</v>
      </c>
      <c r="M1490" s="5" cm="1">
        <f t="array" ref="M1490">MAX(IF((ProjectInfoTable[ProjectName]=OutputTable[[#This Row],[ProjectName]]),(ProjectInfoTable[ProjectName]=OutputTable[[#This Row],[ProjectName]])*ProjectInfoTable[ConfidenceInterval]))</f>
        <v>0.95</v>
      </c>
      <c r="N1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490" s="5" cm="1">
        <f t="array" ref="O1490">MIN(IF((OutputTable[GroupByKey]=OutputTable[[#This Row],[GroupByKey]]),(OutputTable[GroupByKey]=OutputTable[[#This Row],[GroupByKey]])*OutputTable[RecordedValue]))</f>
        <v>7.9225733441578896</v>
      </c>
      <c r="P1490" s="5" cm="1">
        <f t="array" ref="P1490">MAX(IF((OutputTable[GroupByKey]=OutputTable[[#This Row],[GroupByKey]]),(OutputTable[GroupByKey]=OutputTable[[#This Row],[GroupByKey]])*OutputTable[RecordedValue]))</f>
        <v>9.9777504987156593</v>
      </c>
    </row>
    <row r="1491" spans="1:16" x14ac:dyDescent="0.25">
      <c r="A1491" t="s">
        <v>68</v>
      </c>
      <c r="B1491" t="s">
        <v>70</v>
      </c>
      <c r="C1491">
        <v>25</v>
      </c>
      <c r="D1491" t="s">
        <v>150</v>
      </c>
      <c r="E1491" t="s">
        <v>127</v>
      </c>
      <c r="F1491" t="s">
        <v>73</v>
      </c>
      <c r="G1491">
        <v>670.83025301820999</v>
      </c>
      <c r="H1491">
        <v>0</v>
      </c>
      <c r="I149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91" s="5" cm="1">
        <f t="array" ref="J1491">MAX(IF((ProjectInfoTable[ProjectName]=OutputTable[[#This Row],[ProjectName]]),(ProjectInfoTable[ProjectName]=OutputTable[[#This Row],[ProjectName]])*ProjectInfoTable[NumberOfReplications]))</f>
        <v>50</v>
      </c>
      <c r="K1491" s="5" cm="1">
        <f t="array" ref="K1491">IFERROR(AVERAGE(IF((OutputTable[GroupByKey]=OutputTable[[#This Row],[GroupByKey]]),(OutputTable[GroupByKey]=OutputTable[[#This Row],[GroupByKey]])*OutputTable[RecordedValue])),0)</f>
        <v>669.48533875250666</v>
      </c>
      <c r="L1491" s="5" cm="1">
        <f t="array" ref="L1491">IFERROR(_xlfn.STDEV.S(IF((OutputTable[GroupByKey]=OutputTable[[#This Row],[GroupByKey]]),(OutputTable[GroupByKey]=OutputTable[[#This Row],[GroupByKey]])*OutputTable[RecordedValue])),0)</f>
        <v>209.81217768405702</v>
      </c>
      <c r="M1491" s="5" cm="1">
        <f t="array" ref="M1491">MAX(IF((ProjectInfoTable[ProjectName]=OutputTable[[#This Row],[ProjectName]]),(ProjectInfoTable[ProjectName]=OutputTable[[#This Row],[ProjectName]])*ProjectInfoTable[ConfidenceInterval]))</f>
        <v>0.95</v>
      </c>
      <c r="N1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491" s="5" cm="1">
        <f t="array" ref="O1491">MIN(IF((OutputTable[GroupByKey]=OutputTable[[#This Row],[GroupByKey]]),(OutputTable[GroupByKey]=OutputTable[[#This Row],[GroupByKey]])*OutputTable[RecordedValue]))</f>
        <v>507.16931004698603</v>
      </c>
      <c r="P1491" s="5" cm="1">
        <f t="array" ref="P1491">MAX(IF((OutputTable[GroupByKey]=OutputTable[[#This Row],[GroupByKey]]),(OutputTable[GroupByKey]=OutputTable[[#This Row],[GroupByKey]])*OutputTable[RecordedValue]))</f>
        <v>1790.3663033289099</v>
      </c>
    </row>
    <row r="1492" spans="1:16" x14ac:dyDescent="0.25">
      <c r="A1492" t="s">
        <v>68</v>
      </c>
      <c r="B1492" t="s">
        <v>70</v>
      </c>
      <c r="C1492">
        <v>25</v>
      </c>
      <c r="D1492" t="s">
        <v>151</v>
      </c>
      <c r="E1492" t="s">
        <v>121</v>
      </c>
      <c r="F1492" t="s">
        <v>87</v>
      </c>
      <c r="G1492">
        <v>145</v>
      </c>
      <c r="H1492">
        <v>0</v>
      </c>
      <c r="I1492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92" s="5" cm="1">
        <f t="array" ref="J1492">MAX(IF((ProjectInfoTable[ProjectName]=OutputTable[[#This Row],[ProjectName]]),(ProjectInfoTable[ProjectName]=OutputTable[[#This Row],[ProjectName]])*ProjectInfoTable[NumberOfReplications]))</f>
        <v>50</v>
      </c>
      <c r="K1492" s="5" cm="1">
        <f t="array" ref="K1492">IFERROR(AVERAGE(IF((OutputTable[GroupByKey]=OutputTable[[#This Row],[GroupByKey]]),(OutputTable[GroupByKey]=OutputTable[[#This Row],[GroupByKey]])*OutputTable[RecordedValue])),0)</f>
        <v>145</v>
      </c>
      <c r="L1492" s="5" cm="1">
        <f t="array" ref="L1492">IFERROR(_xlfn.STDEV.S(IF((OutputTable[GroupByKey]=OutputTable[[#This Row],[GroupByKey]]),(OutputTable[GroupByKey]=OutputTable[[#This Row],[GroupByKey]])*OutputTable[RecordedValue])),0)</f>
        <v>0</v>
      </c>
      <c r="M1492" s="5" cm="1">
        <f t="array" ref="M1492">MAX(IF((ProjectInfoTable[ProjectName]=OutputTable[[#This Row],[ProjectName]]),(ProjectInfoTable[ProjectName]=OutputTable[[#This Row],[ProjectName]])*ProjectInfoTable[ConfidenceInterval]))</f>
        <v>0.95</v>
      </c>
      <c r="N1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2" s="5" cm="1">
        <f t="array" ref="O1492">MIN(IF((OutputTable[GroupByKey]=OutputTable[[#This Row],[GroupByKey]]),(OutputTable[GroupByKey]=OutputTable[[#This Row],[GroupByKey]])*OutputTable[RecordedValue]))</f>
        <v>145</v>
      </c>
      <c r="P1492" s="5" cm="1">
        <f t="array" ref="P1492">MAX(IF((OutputTable[GroupByKey]=OutputTable[[#This Row],[GroupByKey]]),(OutputTable[GroupByKey]=OutputTable[[#This Row],[GroupByKey]])*OutputTable[RecordedValue]))</f>
        <v>145</v>
      </c>
    </row>
    <row r="1493" spans="1:16" x14ac:dyDescent="0.25">
      <c r="A1493" t="s">
        <v>68</v>
      </c>
      <c r="B1493" t="s">
        <v>70</v>
      </c>
      <c r="C1493">
        <v>25</v>
      </c>
      <c r="D1493" t="s">
        <v>152</v>
      </c>
      <c r="E1493" t="s">
        <v>123</v>
      </c>
      <c r="F1493" t="s">
        <v>87</v>
      </c>
      <c r="G1493">
        <v>143</v>
      </c>
      <c r="H1493">
        <v>0</v>
      </c>
      <c r="I149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93" s="5" cm="1">
        <f t="array" ref="J1493">MAX(IF((ProjectInfoTable[ProjectName]=OutputTable[[#This Row],[ProjectName]]),(ProjectInfoTable[ProjectName]=OutputTable[[#This Row],[ProjectName]])*ProjectInfoTable[NumberOfReplications]))</f>
        <v>50</v>
      </c>
      <c r="K1493" s="5" cm="1">
        <f t="array" ref="K1493">IFERROR(AVERAGE(IF((OutputTable[GroupByKey]=OutputTable[[#This Row],[GroupByKey]]),(OutputTable[GroupByKey]=OutputTable[[#This Row],[GroupByKey]])*OutputTable[RecordedValue])),0)</f>
        <v>141.38</v>
      </c>
      <c r="L1493" s="5" cm="1">
        <f t="array" ref="L1493">IFERROR(_xlfn.STDEV.S(IF((OutputTable[GroupByKey]=OutputTable[[#This Row],[GroupByKey]]),(OutputTable[GroupByKey]=OutputTable[[#This Row],[GroupByKey]])*OutputTable[RecordedValue])),0)</f>
        <v>1.9988772358705846</v>
      </c>
      <c r="M1493" s="5" cm="1">
        <f t="array" ref="M1493">MAX(IF((ProjectInfoTable[ProjectName]=OutputTable[[#This Row],[ProjectName]]),(ProjectInfoTable[ProjectName]=OutputTable[[#This Row],[ProjectName]])*ProjectInfoTable[ConfidenceInterval]))</f>
        <v>0.95</v>
      </c>
      <c r="N1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493" s="5" cm="1">
        <f t="array" ref="O1493">MIN(IF((OutputTable[GroupByKey]=OutputTable[[#This Row],[GroupByKey]]),(OutputTable[GroupByKey]=OutputTable[[#This Row],[GroupByKey]])*OutputTable[RecordedValue]))</f>
        <v>134</v>
      </c>
      <c r="P1493" s="5" cm="1">
        <f t="array" ref="P1493">MAX(IF((OutputTable[GroupByKey]=OutputTable[[#This Row],[GroupByKey]]),(OutputTable[GroupByKey]=OutputTable[[#This Row],[GroupByKey]])*OutputTable[RecordedValue]))</f>
        <v>144</v>
      </c>
    </row>
    <row r="1494" spans="1:16" x14ac:dyDescent="0.25">
      <c r="A1494" t="s">
        <v>68</v>
      </c>
      <c r="B1494" t="s">
        <v>70</v>
      </c>
      <c r="C1494">
        <v>25</v>
      </c>
      <c r="D1494" t="s">
        <v>153</v>
      </c>
      <c r="E1494" t="s">
        <v>113</v>
      </c>
      <c r="F1494" t="s">
        <v>73</v>
      </c>
      <c r="G1494">
        <v>2.7480374947905202</v>
      </c>
      <c r="H1494">
        <v>0</v>
      </c>
      <c r="I1494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494" s="5" cm="1">
        <f t="array" ref="J1494">MAX(IF((ProjectInfoTable[ProjectName]=OutputTable[[#This Row],[ProjectName]]),(ProjectInfoTable[ProjectName]=OutputTable[[#This Row],[ProjectName]])*ProjectInfoTable[NumberOfReplications]))</f>
        <v>50</v>
      </c>
      <c r="K1494" s="5" cm="1">
        <f t="array" ref="K1494">IFERROR(AVERAGE(IF((OutputTable[GroupByKey]=OutputTable[[#This Row],[GroupByKey]]),(OutputTable[GroupByKey]=OutputTable[[#This Row],[GroupByKey]])*OutputTable[RecordedValue])),0)</f>
        <v>1.713056712445395</v>
      </c>
      <c r="L1494" s="5" cm="1">
        <f t="array" ref="L1494">IFERROR(_xlfn.STDEV.S(IF((OutputTable[GroupByKey]=OutputTable[[#This Row],[GroupByKey]]),(OutputTable[GroupByKey]=OutputTable[[#This Row],[GroupByKey]])*OutputTable[RecordedValue])),0)</f>
        <v>0.74877386075301833</v>
      </c>
      <c r="M1494" s="5" cm="1">
        <f t="array" ref="M1494">MAX(IF((ProjectInfoTable[ProjectName]=OutputTable[[#This Row],[ProjectName]]),(ProjectInfoTable[ProjectName]=OutputTable[[#This Row],[ProjectName]])*ProjectInfoTable[ConfidenceInterval]))</f>
        <v>0.95</v>
      </c>
      <c r="N1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494" s="5" cm="1">
        <f t="array" ref="O1494">MIN(IF((OutputTable[GroupByKey]=OutputTable[[#This Row],[GroupByKey]]),(OutputTable[GroupByKey]=OutputTable[[#This Row],[GroupByKey]])*OutputTable[RecordedValue]))</f>
        <v>0.396443199122197</v>
      </c>
      <c r="P1494" s="5" cm="1">
        <f t="array" ref="P1494">MAX(IF((OutputTable[GroupByKey]=OutputTable[[#This Row],[GroupByKey]]),(OutputTable[GroupByKey]=OutputTable[[#This Row],[GroupByKey]])*OutputTable[RecordedValue]))</f>
        <v>4.3293745592479498</v>
      </c>
    </row>
    <row r="1495" spans="1:16" x14ac:dyDescent="0.25">
      <c r="A1495" t="s">
        <v>68</v>
      </c>
      <c r="B1495" t="s">
        <v>70</v>
      </c>
      <c r="C1495">
        <v>25</v>
      </c>
      <c r="D1495" t="s">
        <v>154</v>
      </c>
      <c r="E1495" t="s">
        <v>115</v>
      </c>
      <c r="F1495" t="s">
        <v>73</v>
      </c>
      <c r="G1495">
        <v>82.441124843715798</v>
      </c>
      <c r="H1495">
        <v>0</v>
      </c>
      <c r="I1495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495" s="5" cm="1">
        <f t="array" ref="J1495">MAX(IF((ProjectInfoTable[ProjectName]=OutputTable[[#This Row],[ProjectName]]),(ProjectInfoTable[ProjectName]=OutputTable[[#This Row],[ProjectName]])*ProjectInfoTable[NumberOfReplications]))</f>
        <v>50</v>
      </c>
      <c r="K1495" s="5" cm="1">
        <f t="array" ref="K1495">IFERROR(AVERAGE(IF((OutputTable[GroupByKey]=OutputTable[[#This Row],[GroupByKey]]),(OutputTable[GroupByKey]=OutputTable[[#This Row],[GroupByKey]])*OutputTable[RecordedValue])),0)</f>
        <v>51.391701373361848</v>
      </c>
      <c r="L1495" s="5" cm="1">
        <f t="array" ref="L1495">IFERROR(_xlfn.STDEV.S(IF((OutputTable[GroupByKey]=OutputTable[[#This Row],[GroupByKey]]),(OutputTable[GroupByKey]=OutputTable[[#This Row],[GroupByKey]])*OutputTable[RecordedValue])),0)</f>
        <v>22.463215822590577</v>
      </c>
      <c r="M1495" s="5" cm="1">
        <f t="array" ref="M1495">MAX(IF((ProjectInfoTable[ProjectName]=OutputTable[[#This Row],[ProjectName]]),(ProjectInfoTable[ProjectName]=OutputTable[[#This Row],[ProjectName]])*ProjectInfoTable[ConfidenceInterval]))</f>
        <v>0.95</v>
      </c>
      <c r="N1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495" s="5" cm="1">
        <f t="array" ref="O1495">MIN(IF((OutputTable[GroupByKey]=OutputTable[[#This Row],[GroupByKey]]),(OutputTable[GroupByKey]=OutputTable[[#This Row],[GroupByKey]])*OutputTable[RecordedValue]))</f>
        <v>11.8932959736659</v>
      </c>
      <c r="P1495" s="5" cm="1">
        <f t="array" ref="P1495">MAX(IF((OutputTable[GroupByKey]=OutputTable[[#This Row],[GroupByKey]]),(OutputTable[GroupByKey]=OutputTable[[#This Row],[GroupByKey]])*OutputTable[RecordedValue]))</f>
        <v>129.881236777438</v>
      </c>
    </row>
    <row r="1496" spans="1:16" x14ac:dyDescent="0.25">
      <c r="A1496" t="s">
        <v>68</v>
      </c>
      <c r="B1496" t="s">
        <v>70</v>
      </c>
      <c r="C1496">
        <v>25</v>
      </c>
      <c r="D1496" t="s">
        <v>155</v>
      </c>
      <c r="E1496" t="s">
        <v>117</v>
      </c>
      <c r="F1496" t="s">
        <v>73</v>
      </c>
      <c r="G1496">
        <v>0</v>
      </c>
      <c r="H1496">
        <v>0</v>
      </c>
      <c r="I1496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496" s="5" cm="1">
        <f t="array" ref="J1496">MAX(IF((ProjectInfoTable[ProjectName]=OutputTable[[#This Row],[ProjectName]]),(ProjectInfoTable[ProjectName]=OutputTable[[#This Row],[ProjectName]])*ProjectInfoTable[NumberOfReplications]))</f>
        <v>50</v>
      </c>
      <c r="K1496" s="5" cm="1">
        <f t="array" ref="K1496">IFERROR(AVERAGE(IF((OutputTable[GroupByKey]=OutputTable[[#This Row],[GroupByKey]]),(OutputTable[GroupByKey]=OutputTable[[#This Row],[GroupByKey]])*OutputTable[RecordedValue])),0)</f>
        <v>0</v>
      </c>
      <c r="L1496" s="5" cm="1">
        <f t="array" ref="L1496">IFERROR(_xlfn.STDEV.S(IF((OutputTable[GroupByKey]=OutputTable[[#This Row],[GroupByKey]]),(OutputTable[GroupByKey]=OutputTable[[#This Row],[GroupByKey]])*OutputTable[RecordedValue])),0)</f>
        <v>0</v>
      </c>
      <c r="M1496" s="5" cm="1">
        <f t="array" ref="M1496">MAX(IF((ProjectInfoTable[ProjectName]=OutputTable[[#This Row],[ProjectName]]),(ProjectInfoTable[ProjectName]=OutputTable[[#This Row],[ProjectName]])*ProjectInfoTable[ConfidenceInterval]))</f>
        <v>0.95</v>
      </c>
      <c r="N1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6" s="5" cm="1">
        <f t="array" ref="O1496">MIN(IF((OutputTable[GroupByKey]=OutputTable[[#This Row],[GroupByKey]]),(OutputTable[GroupByKey]=OutputTable[[#This Row],[GroupByKey]])*OutputTable[RecordedValue]))</f>
        <v>0</v>
      </c>
      <c r="P1496" s="5" cm="1">
        <f t="array" ref="P1496">MAX(IF((OutputTable[GroupByKey]=OutputTable[[#This Row],[GroupByKey]]),(OutputTable[GroupByKey]=OutputTable[[#This Row],[GroupByKey]])*OutputTable[RecordedValue]))</f>
        <v>0</v>
      </c>
    </row>
    <row r="1497" spans="1:16" x14ac:dyDescent="0.25">
      <c r="A1497" t="s">
        <v>68</v>
      </c>
      <c r="B1497" t="s">
        <v>70</v>
      </c>
      <c r="C1497">
        <v>25</v>
      </c>
      <c r="D1497" t="s">
        <v>156</v>
      </c>
      <c r="E1497" t="s">
        <v>119</v>
      </c>
      <c r="F1497" t="s">
        <v>73</v>
      </c>
      <c r="G1497">
        <v>5.8720748200050901</v>
      </c>
      <c r="H1497">
        <v>0</v>
      </c>
      <c r="I1497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497" s="5" cm="1">
        <f t="array" ref="J1497">MAX(IF((ProjectInfoTable[ProjectName]=OutputTable[[#This Row],[ProjectName]]),(ProjectInfoTable[ProjectName]=OutputTable[[#This Row],[ProjectName]])*ProjectInfoTable[NumberOfReplications]))</f>
        <v>50</v>
      </c>
      <c r="K1497" s="5" cm="1">
        <f t="array" ref="K1497">IFERROR(AVERAGE(IF((OutputTable[GroupByKey]=OutputTable[[#This Row],[GroupByKey]]),(OutputTable[GroupByKey]=OutputTable[[#This Row],[GroupByKey]])*OutputTable[RecordedValue])),0)</f>
        <v>10.739644005751</v>
      </c>
      <c r="L1497" s="5" cm="1">
        <f t="array" ref="L1497">IFERROR(_xlfn.STDEV.S(IF((OutputTable[GroupByKey]=OutputTable[[#This Row],[GroupByKey]]),(OutputTable[GroupByKey]=OutputTable[[#This Row],[GroupByKey]])*OutputTable[RecordedValue])),0)</f>
        <v>15.385582994074571</v>
      </c>
      <c r="M1497" s="5" cm="1">
        <f t="array" ref="M1497">MAX(IF((ProjectInfoTable[ProjectName]=OutputTable[[#This Row],[ProjectName]]),(ProjectInfoTable[ProjectName]=OutputTable[[#This Row],[ProjectName]])*ProjectInfoTable[ConfidenceInterval]))</f>
        <v>0.95</v>
      </c>
      <c r="N1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497" s="5" cm="1">
        <f t="array" ref="O1497">MIN(IF((OutputTable[GroupByKey]=OutputTable[[#This Row],[GroupByKey]]),(OutputTable[GroupByKey]=OutputTable[[#This Row],[GroupByKey]])*OutputTable[RecordedValue]))</f>
        <v>0</v>
      </c>
      <c r="P1497" s="5" cm="1">
        <f t="array" ref="P1497">MAX(IF((OutputTable[GroupByKey]=OutputTable[[#This Row],[GroupByKey]]),(OutputTable[GroupByKey]=OutputTable[[#This Row],[GroupByKey]])*OutputTable[RecordedValue]))</f>
        <v>76.907804000367904</v>
      </c>
    </row>
    <row r="1498" spans="1:16" x14ac:dyDescent="0.25">
      <c r="A1498" t="s">
        <v>68</v>
      </c>
      <c r="B1498" t="s">
        <v>70</v>
      </c>
      <c r="C1498">
        <v>25</v>
      </c>
      <c r="D1498" t="s">
        <v>157</v>
      </c>
      <c r="E1498" t="s">
        <v>121</v>
      </c>
      <c r="F1498" t="s">
        <v>73</v>
      </c>
      <c r="G1498">
        <v>9</v>
      </c>
      <c r="H1498">
        <v>0</v>
      </c>
      <c r="I1498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498" s="5" cm="1">
        <f t="array" ref="J1498">MAX(IF((ProjectInfoTable[ProjectName]=OutputTable[[#This Row],[ProjectName]]),(ProjectInfoTable[ProjectName]=OutputTable[[#This Row],[ProjectName]])*ProjectInfoTable[NumberOfReplications]))</f>
        <v>50</v>
      </c>
      <c r="K1498" s="5" cm="1">
        <f t="array" ref="K1498">IFERROR(AVERAGE(IF((OutputTable[GroupByKey]=OutputTable[[#This Row],[GroupByKey]]),(OutputTable[GroupByKey]=OutputTable[[#This Row],[GroupByKey]])*OutputTable[RecordedValue])),0)</f>
        <v>6.74</v>
      </c>
      <c r="L1498" s="5" cm="1">
        <f t="array" ref="L1498">IFERROR(_xlfn.STDEV.S(IF((OutputTable[GroupByKey]=OutputTable[[#This Row],[GroupByKey]]),(OutputTable[GroupByKey]=OutputTable[[#This Row],[GroupByKey]])*OutputTable[RecordedValue])),0)</f>
        <v>2.6711611783672518</v>
      </c>
      <c r="M1498" s="5" cm="1">
        <f t="array" ref="M1498">MAX(IF((ProjectInfoTable[ProjectName]=OutputTable[[#This Row],[ProjectName]]),(ProjectInfoTable[ProjectName]=OutputTable[[#This Row],[ProjectName]])*ProjectInfoTable[ConfidenceInterval]))</f>
        <v>0.95</v>
      </c>
      <c r="N1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498" s="5" cm="1">
        <f t="array" ref="O1498">MIN(IF((OutputTable[GroupByKey]=OutputTable[[#This Row],[GroupByKey]]),(OutputTable[GroupByKey]=OutputTable[[#This Row],[GroupByKey]])*OutputTable[RecordedValue]))</f>
        <v>2</v>
      </c>
      <c r="P1498" s="5" cm="1">
        <f t="array" ref="P1498">MAX(IF((OutputTable[GroupByKey]=OutputTable[[#This Row],[GroupByKey]]),(OutputTable[GroupByKey]=OutputTable[[#This Row],[GroupByKey]])*OutputTable[RecordedValue]))</f>
        <v>16</v>
      </c>
    </row>
    <row r="1499" spans="1:16" x14ac:dyDescent="0.25">
      <c r="A1499" t="s">
        <v>68</v>
      </c>
      <c r="B1499" t="s">
        <v>70</v>
      </c>
      <c r="C1499">
        <v>25</v>
      </c>
      <c r="D1499" t="s">
        <v>158</v>
      </c>
      <c r="E1499" t="s">
        <v>123</v>
      </c>
      <c r="F1499" t="s">
        <v>73</v>
      </c>
      <c r="G1499">
        <v>9</v>
      </c>
      <c r="H1499">
        <v>0</v>
      </c>
      <c r="I1499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499" s="5" cm="1">
        <f t="array" ref="J1499">MAX(IF((ProjectInfoTable[ProjectName]=OutputTable[[#This Row],[ProjectName]]),(ProjectInfoTable[ProjectName]=OutputTable[[#This Row],[ProjectName]])*ProjectInfoTable[NumberOfReplications]))</f>
        <v>50</v>
      </c>
      <c r="K1499" s="5" cm="1">
        <f t="array" ref="K1499">IFERROR(AVERAGE(IF((OutputTable[GroupByKey]=OutputTable[[#This Row],[GroupByKey]]),(OutputTable[GroupByKey]=OutputTable[[#This Row],[GroupByKey]])*OutputTable[RecordedValue])),0)</f>
        <v>6.66</v>
      </c>
      <c r="L1499" s="5" cm="1">
        <f t="array" ref="L1499">IFERROR(_xlfn.STDEV.S(IF((OutputTable[GroupByKey]=OutputTable[[#This Row],[GroupByKey]]),(OutputTable[GroupByKey]=OutputTable[[#This Row],[GroupByKey]])*OutputTable[RecordedValue])),0)</f>
        <v>2.6233644078409171</v>
      </c>
      <c r="M1499" s="5" cm="1">
        <f t="array" ref="M1499">MAX(IF((ProjectInfoTable[ProjectName]=OutputTable[[#This Row],[ProjectName]]),(ProjectInfoTable[ProjectName]=OutputTable[[#This Row],[ProjectName]])*ProjectInfoTable[ConfidenceInterval]))</f>
        <v>0.95</v>
      </c>
      <c r="N1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499" s="5" cm="1">
        <f t="array" ref="O1499">MIN(IF((OutputTable[GroupByKey]=OutputTable[[#This Row],[GroupByKey]]),(OutputTable[GroupByKey]=OutputTable[[#This Row],[GroupByKey]])*OutputTable[RecordedValue]))</f>
        <v>2</v>
      </c>
      <c r="P1499" s="5" cm="1">
        <f t="array" ref="P1499">MAX(IF((OutputTable[GroupByKey]=OutputTable[[#This Row],[GroupByKey]]),(OutputTable[GroupByKey]=OutputTable[[#This Row],[GroupByKey]])*OutputTable[RecordedValue]))</f>
        <v>16</v>
      </c>
    </row>
    <row r="1500" spans="1:16" x14ac:dyDescent="0.25">
      <c r="A1500" t="s">
        <v>68</v>
      </c>
      <c r="B1500" t="s">
        <v>70</v>
      </c>
      <c r="C1500">
        <v>25</v>
      </c>
      <c r="D1500" t="s">
        <v>159</v>
      </c>
      <c r="E1500" t="s">
        <v>125</v>
      </c>
      <c r="F1500" t="s">
        <v>73</v>
      </c>
      <c r="G1500">
        <v>2.7480374947905202</v>
      </c>
      <c r="H1500">
        <v>0</v>
      </c>
      <c r="I1500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500" s="5" cm="1">
        <f t="array" ref="J1500">MAX(IF((ProjectInfoTable[ProjectName]=OutputTable[[#This Row],[ProjectName]]),(ProjectInfoTable[ProjectName]=OutputTable[[#This Row],[ProjectName]])*ProjectInfoTable[NumberOfReplications]))</f>
        <v>50</v>
      </c>
      <c r="K1500" s="5" cm="1">
        <f t="array" ref="K1500">IFERROR(AVERAGE(IF((OutputTable[GroupByKey]=OutputTable[[#This Row],[GroupByKey]]),(OutputTable[GroupByKey]=OutputTable[[#This Row],[GroupByKey]])*OutputTable[RecordedValue])),0)</f>
        <v>1.713056712445395</v>
      </c>
      <c r="L1500" s="5" cm="1">
        <f t="array" ref="L1500">IFERROR(_xlfn.STDEV.S(IF((OutputTable[GroupByKey]=OutputTable[[#This Row],[GroupByKey]]),(OutputTable[GroupByKey]=OutputTable[[#This Row],[GroupByKey]])*OutputTable[RecordedValue])),0)</f>
        <v>0.74877386075301833</v>
      </c>
      <c r="M1500" s="5" cm="1">
        <f t="array" ref="M1500">MAX(IF((ProjectInfoTable[ProjectName]=OutputTable[[#This Row],[ProjectName]]),(ProjectInfoTable[ProjectName]=OutputTable[[#This Row],[ProjectName]])*ProjectInfoTable[ConfidenceInterval]))</f>
        <v>0.95</v>
      </c>
      <c r="N1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500" s="5" cm="1">
        <f t="array" ref="O1500">MIN(IF((OutputTable[GroupByKey]=OutputTable[[#This Row],[GroupByKey]]),(OutputTable[GroupByKey]=OutputTable[[#This Row],[GroupByKey]])*OutputTable[RecordedValue]))</f>
        <v>0.396443199122197</v>
      </c>
      <c r="P1500" s="5" cm="1">
        <f t="array" ref="P1500">MAX(IF((OutputTable[GroupByKey]=OutputTable[[#This Row],[GroupByKey]]),(OutputTable[GroupByKey]=OutputTable[[#This Row],[GroupByKey]])*OutputTable[RecordedValue]))</f>
        <v>4.3293745592479498</v>
      </c>
    </row>
    <row r="1501" spans="1:16" x14ac:dyDescent="0.25">
      <c r="A1501" t="s">
        <v>68</v>
      </c>
      <c r="B1501" t="s">
        <v>70</v>
      </c>
      <c r="C1501">
        <v>25</v>
      </c>
      <c r="D1501" t="s">
        <v>160</v>
      </c>
      <c r="E1501" t="s">
        <v>127</v>
      </c>
      <c r="F1501" t="s">
        <v>73</v>
      </c>
      <c r="G1501">
        <v>88.313199663720795</v>
      </c>
      <c r="H1501">
        <v>0</v>
      </c>
      <c r="I1501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501" s="5" cm="1">
        <f t="array" ref="J1501">MAX(IF((ProjectInfoTable[ProjectName]=OutputTable[[#This Row],[ProjectName]]),(ProjectInfoTable[ProjectName]=OutputTable[[#This Row],[ProjectName]])*ProjectInfoTable[NumberOfReplications]))</f>
        <v>50</v>
      </c>
      <c r="K1501" s="5" cm="1">
        <f t="array" ref="K1501">IFERROR(AVERAGE(IF((OutputTable[GroupByKey]=OutputTable[[#This Row],[GroupByKey]]),(OutputTable[GroupByKey]=OutputTable[[#This Row],[GroupByKey]])*OutputTable[RecordedValue])),0)</f>
        <v>62.131345379112837</v>
      </c>
      <c r="L1501" s="5" cm="1">
        <f t="array" ref="L1501">IFERROR(_xlfn.STDEV.S(IF((OutputTable[GroupByKey]=OutputTable[[#This Row],[GroupByKey]]),(OutputTable[GroupByKey]=OutputTable[[#This Row],[GroupByKey]])*OutputTable[RecordedValue])),0)</f>
        <v>32.520844078842771</v>
      </c>
      <c r="M1501" s="5" cm="1">
        <f t="array" ref="M1501">MAX(IF((ProjectInfoTable[ProjectName]=OutputTable[[#This Row],[ProjectName]]),(ProjectInfoTable[ProjectName]=OutputTable[[#This Row],[ProjectName]])*ProjectInfoTable[ConfidenceInterval]))</f>
        <v>0.95</v>
      </c>
      <c r="N1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501" s="5" cm="1">
        <f t="array" ref="O1501">MIN(IF((OutputTable[GroupByKey]=OutputTable[[#This Row],[GroupByKey]]),(OutputTable[GroupByKey]=OutputTable[[#This Row],[GroupByKey]])*OutputTable[RecordedValue]))</f>
        <v>13.9204055285142</v>
      </c>
      <c r="P1501" s="5" cm="1">
        <f t="array" ref="P1501">MAX(IF((OutputTable[GroupByKey]=OutputTable[[#This Row],[GroupByKey]]),(OutputTable[GroupByKey]=OutputTable[[#This Row],[GroupByKey]])*OutputTable[RecordedValue]))</f>
        <v>182.68949067350201</v>
      </c>
    </row>
    <row r="1502" spans="1:16" x14ac:dyDescent="0.25">
      <c r="A1502" t="s">
        <v>68</v>
      </c>
      <c r="B1502" t="s">
        <v>70</v>
      </c>
      <c r="C1502">
        <v>25</v>
      </c>
      <c r="D1502" t="s">
        <v>161</v>
      </c>
      <c r="E1502" t="s">
        <v>137</v>
      </c>
      <c r="F1502" t="s">
        <v>107</v>
      </c>
      <c r="G1502">
        <v>1.3740187473952601</v>
      </c>
      <c r="H1502">
        <v>0</v>
      </c>
      <c r="I150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02" s="5" cm="1">
        <f t="array" ref="J1502">MAX(IF((ProjectInfoTable[ProjectName]=OutputTable[[#This Row],[ProjectName]]),(ProjectInfoTable[ProjectName]=OutputTable[[#This Row],[ProjectName]])*ProjectInfoTable[NumberOfReplications]))</f>
        <v>50</v>
      </c>
      <c r="K1502" s="5" cm="1">
        <f t="array" ref="K1502">IFERROR(AVERAGE(IF((OutputTable[GroupByKey]=OutputTable[[#This Row],[GroupByKey]]),(OutputTable[GroupByKey]=OutputTable[[#This Row],[GroupByKey]])*OutputTable[RecordedValue])),0)</f>
        <v>0.85652835622269752</v>
      </c>
      <c r="L1502" s="5" cm="1">
        <f t="array" ref="L1502">IFERROR(_xlfn.STDEV.S(IF((OutputTable[GroupByKey]=OutputTable[[#This Row],[GroupByKey]]),(OutputTable[GroupByKey]=OutputTable[[#This Row],[GroupByKey]])*OutputTable[RecordedValue])),0)</f>
        <v>0.37438693037650955</v>
      </c>
      <c r="M1502" s="5" cm="1">
        <f t="array" ref="M1502">MAX(IF((ProjectInfoTable[ProjectName]=OutputTable[[#This Row],[ProjectName]]),(ProjectInfoTable[ProjectName]=OutputTable[[#This Row],[ProjectName]])*ProjectInfoTable[ConfidenceInterval]))</f>
        <v>0.95</v>
      </c>
      <c r="N1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502" s="5" cm="1">
        <f t="array" ref="O1502">MIN(IF((OutputTable[GroupByKey]=OutputTable[[#This Row],[GroupByKey]]),(OutputTable[GroupByKey]=OutputTable[[#This Row],[GroupByKey]])*OutputTable[RecordedValue]))</f>
        <v>0.198221599561099</v>
      </c>
      <c r="P1502" s="5" cm="1">
        <f t="array" ref="P1502">MAX(IF((OutputTable[GroupByKey]=OutputTable[[#This Row],[GroupByKey]]),(OutputTable[GroupByKey]=OutputTable[[#This Row],[GroupByKey]])*OutputTable[RecordedValue]))</f>
        <v>2.16468727962397</v>
      </c>
    </row>
    <row r="1503" spans="1:16" x14ac:dyDescent="0.25">
      <c r="A1503" t="s">
        <v>68</v>
      </c>
      <c r="B1503" t="s">
        <v>70</v>
      </c>
      <c r="C1503">
        <v>25</v>
      </c>
      <c r="D1503" t="s">
        <v>162</v>
      </c>
      <c r="E1503" t="s">
        <v>139</v>
      </c>
      <c r="F1503" t="s">
        <v>107</v>
      </c>
      <c r="G1503">
        <v>10.625981252604699</v>
      </c>
      <c r="H1503">
        <v>0</v>
      </c>
      <c r="I150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03" s="5" cm="1">
        <f t="array" ref="J1503">MAX(IF((ProjectInfoTable[ProjectName]=OutputTable[[#This Row],[ProjectName]]),(ProjectInfoTable[ProjectName]=OutputTable[[#This Row],[ProjectName]])*ProjectInfoTable[NumberOfReplications]))</f>
        <v>50</v>
      </c>
      <c r="K1503" s="5" cm="1">
        <f t="array" ref="K1503">IFERROR(AVERAGE(IF((OutputTable[GroupByKey]=OutputTable[[#This Row],[GroupByKey]]),(OutputTable[GroupByKey]=OutputTable[[#This Row],[GroupByKey]])*OutputTable[RecordedValue])),0)</f>
        <v>11.137209966710371</v>
      </c>
      <c r="L1503" s="5" cm="1">
        <f t="array" ref="L1503">IFERROR(_xlfn.STDEV.S(IF((OutputTable[GroupByKey]=OutputTable[[#This Row],[GroupByKey]]),(OutputTable[GroupByKey]=OutputTable[[#This Row],[GroupByKey]])*OutputTable[RecordedValue])),0)</f>
        <v>0.38257169656624557</v>
      </c>
      <c r="M1503" s="5" cm="1">
        <f t="array" ref="M1503">MAX(IF((ProjectInfoTable[ProjectName]=OutputTable[[#This Row],[ProjectName]]),(ProjectInfoTable[ProjectName]=OutputTable[[#This Row],[ProjectName]])*ProjectInfoTable[ConfidenceInterval]))</f>
        <v>0.95</v>
      </c>
      <c r="N1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503" s="5" cm="1">
        <f t="array" ref="O1503">MIN(IF((OutputTable[GroupByKey]=OutputTable[[#This Row],[GroupByKey]]),(OutputTable[GroupByKey]=OutputTable[[#This Row],[GroupByKey]])*OutputTable[RecordedValue]))</f>
        <v>9.8353127203760309</v>
      </c>
      <c r="P1503" s="5" cm="1">
        <f t="array" ref="P1503">MAX(IF((OutputTable[GroupByKey]=OutputTable[[#This Row],[GroupByKey]]),(OutputTable[GroupByKey]=OutputTable[[#This Row],[GroupByKey]])*OutputTable[RecordedValue]))</f>
        <v>11.8017784004389</v>
      </c>
    </row>
    <row r="1504" spans="1:16" x14ac:dyDescent="0.25">
      <c r="A1504" t="s">
        <v>68</v>
      </c>
      <c r="B1504" t="s">
        <v>70</v>
      </c>
      <c r="C1504">
        <v>25</v>
      </c>
      <c r="D1504" t="s">
        <v>163</v>
      </c>
      <c r="E1504" t="s">
        <v>164</v>
      </c>
      <c r="F1504" t="s">
        <v>107</v>
      </c>
      <c r="G1504">
        <v>9</v>
      </c>
      <c r="H1504">
        <v>0</v>
      </c>
      <c r="I150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04" s="5" cm="1">
        <f t="array" ref="J1504">MAX(IF((ProjectInfoTable[ProjectName]=OutputTable[[#This Row],[ProjectName]]),(ProjectInfoTable[ProjectName]=OutputTable[[#This Row],[ProjectName]])*ProjectInfoTable[NumberOfReplications]))</f>
        <v>50</v>
      </c>
      <c r="K1504" s="5" cm="1">
        <f t="array" ref="K1504">IFERROR(AVERAGE(IF((OutputTable[GroupByKey]=OutputTable[[#This Row],[GroupByKey]]),(OutputTable[GroupByKey]=OutputTable[[#This Row],[GroupByKey]])*OutputTable[RecordedValue])),0)</f>
        <v>6.72</v>
      </c>
      <c r="L1504" s="5" cm="1">
        <f t="array" ref="L1504">IFERROR(_xlfn.STDEV.S(IF((OutputTable[GroupByKey]=OutputTable[[#This Row],[GroupByKey]]),(OutputTable[GroupByKey]=OutputTable[[#This Row],[GroupByKey]])*OutputTable[RecordedValue])),0)</f>
        <v>2.6729178430917711</v>
      </c>
      <c r="M1504" s="5" cm="1">
        <f t="array" ref="M1504">MAX(IF((ProjectInfoTable[ProjectName]=OutputTable[[#This Row],[ProjectName]]),(ProjectInfoTable[ProjectName]=OutputTable[[#This Row],[ProjectName]])*ProjectInfoTable[ConfidenceInterval]))</f>
        <v>0.95</v>
      </c>
      <c r="N1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504" s="5" cm="1">
        <f t="array" ref="O1504">MIN(IF((OutputTable[GroupByKey]=OutputTable[[#This Row],[GroupByKey]]),(OutputTable[GroupByKey]=OutputTable[[#This Row],[GroupByKey]])*OutputTable[RecordedValue]))</f>
        <v>2</v>
      </c>
      <c r="P1504" s="5" cm="1">
        <f t="array" ref="P1504">MAX(IF((OutputTable[GroupByKey]=OutputTable[[#This Row],[GroupByKey]]),(OutputTable[GroupByKey]=OutputTable[[#This Row],[GroupByKey]])*OutputTable[RecordedValue]))</f>
        <v>16</v>
      </c>
    </row>
    <row r="1505" spans="1:16" x14ac:dyDescent="0.25">
      <c r="A1505" t="s">
        <v>68</v>
      </c>
      <c r="B1505" t="s">
        <v>70</v>
      </c>
      <c r="C1505">
        <v>25</v>
      </c>
      <c r="D1505" t="s">
        <v>165</v>
      </c>
      <c r="E1505" t="s">
        <v>166</v>
      </c>
      <c r="F1505" t="s">
        <v>107</v>
      </c>
      <c r="G1505">
        <v>0.11450156228293901</v>
      </c>
      <c r="H1505">
        <v>0</v>
      </c>
      <c r="I150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05" s="5" cm="1">
        <f t="array" ref="J1505">MAX(IF((ProjectInfoTable[ProjectName]=OutputTable[[#This Row],[ProjectName]]),(ProjectInfoTable[ProjectName]=OutputTable[[#This Row],[ProjectName]])*ProjectInfoTable[NumberOfReplications]))</f>
        <v>50</v>
      </c>
      <c r="K1505" s="5" cm="1">
        <f t="array" ref="K1505">IFERROR(AVERAGE(IF((OutputTable[GroupByKey]=OutputTable[[#This Row],[GroupByKey]]),(OutputTable[GroupByKey]=OutputTable[[#This Row],[GroupByKey]])*OutputTable[RecordedValue])),0)</f>
        <v>7.1899169440802421E-2</v>
      </c>
      <c r="L1505" s="5" cm="1">
        <f t="array" ref="L1505">IFERROR(_xlfn.STDEV.S(IF((OutputTable[GroupByKey]=OutputTable[[#This Row],[GroupByKey]]),(OutputTable[GroupByKey]=OutputTable[[#This Row],[GroupByKey]])*OutputTable[RecordedValue])),0)</f>
        <v>3.1880974713854024E-2</v>
      </c>
      <c r="M1505" s="5" cm="1">
        <f t="array" ref="M1505">MAX(IF((ProjectInfoTable[ProjectName]=OutputTable[[#This Row],[ProjectName]]),(ProjectInfoTable[ProjectName]=OutputTable[[#This Row],[ProjectName]])*ProjectInfoTable[ConfidenceInterval]))</f>
        <v>0.95</v>
      </c>
      <c r="N1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505" s="5" cm="1">
        <f t="array" ref="O1505">MIN(IF((OutputTable[GroupByKey]=OutputTable[[#This Row],[GroupByKey]]),(OutputTable[GroupByKey]=OutputTable[[#This Row],[GroupByKey]])*OutputTable[RecordedValue]))</f>
        <v>1.6518466630091499E-2</v>
      </c>
      <c r="P1505" s="5" cm="1">
        <f t="array" ref="P1505">MAX(IF((OutputTable[GroupByKey]=OutputTable[[#This Row],[GroupByKey]]),(OutputTable[GroupByKey]=OutputTable[[#This Row],[GroupByKey]])*OutputTable[RecordedValue]))</f>
        <v>0.18039060663533099</v>
      </c>
    </row>
    <row r="1506" spans="1:16" x14ac:dyDescent="0.25">
      <c r="A1506" t="s">
        <v>68</v>
      </c>
      <c r="B1506" t="s">
        <v>70</v>
      </c>
      <c r="C1506">
        <v>25</v>
      </c>
      <c r="D1506" t="s">
        <v>167</v>
      </c>
      <c r="E1506" t="s">
        <v>142</v>
      </c>
      <c r="F1506" t="s">
        <v>107</v>
      </c>
      <c r="G1506">
        <v>0</v>
      </c>
      <c r="H1506">
        <v>0</v>
      </c>
      <c r="I150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06" s="5" cm="1">
        <f t="array" ref="J1506">MAX(IF((ProjectInfoTable[ProjectName]=OutputTable[[#This Row],[ProjectName]]),(ProjectInfoTable[ProjectName]=OutputTable[[#This Row],[ProjectName]])*ProjectInfoTable[NumberOfReplications]))</f>
        <v>50</v>
      </c>
      <c r="K1506" s="5" cm="1">
        <f t="array" ref="K1506">IFERROR(AVERAGE(IF((OutputTable[GroupByKey]=OutputTable[[#This Row],[GroupByKey]]),(OutputTable[GroupByKey]=OutputTable[[#This Row],[GroupByKey]])*OutputTable[RecordedValue])),0)</f>
        <v>0</v>
      </c>
      <c r="L1506" s="5" cm="1">
        <f t="array" ref="L1506">IFERROR(_xlfn.STDEV.S(IF((OutputTable[GroupByKey]=OutputTable[[#This Row],[GroupByKey]]),(OutputTable[GroupByKey]=OutputTable[[#This Row],[GroupByKey]])*OutputTable[RecordedValue])),0)</f>
        <v>0</v>
      </c>
      <c r="M1506" s="5" cm="1">
        <f t="array" ref="M1506">MAX(IF((ProjectInfoTable[ProjectName]=OutputTable[[#This Row],[ProjectName]]),(ProjectInfoTable[ProjectName]=OutputTable[[#This Row],[ProjectName]])*ProjectInfoTable[ConfidenceInterval]))</f>
        <v>0.95</v>
      </c>
      <c r="N1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6" s="5" cm="1">
        <f t="array" ref="O1506">MIN(IF((OutputTable[GroupByKey]=OutputTable[[#This Row],[GroupByKey]]),(OutputTable[GroupByKey]=OutputTable[[#This Row],[GroupByKey]])*OutputTable[RecordedValue]))</f>
        <v>0</v>
      </c>
      <c r="P1506" s="5" cm="1">
        <f t="array" ref="P1506">MAX(IF((OutputTable[GroupByKey]=OutputTable[[#This Row],[GroupByKey]]),(OutputTable[GroupByKey]=OutputTable[[#This Row],[GroupByKey]])*OutputTable[RecordedValue]))</f>
        <v>0</v>
      </c>
    </row>
    <row r="1507" spans="1:16" x14ac:dyDescent="0.25">
      <c r="A1507" t="s">
        <v>68</v>
      </c>
      <c r="B1507" t="s">
        <v>70</v>
      </c>
      <c r="C1507">
        <v>25</v>
      </c>
      <c r="D1507" t="s">
        <v>168</v>
      </c>
      <c r="E1507" t="s">
        <v>123</v>
      </c>
      <c r="F1507" t="s">
        <v>129</v>
      </c>
      <c r="G1507">
        <v>143</v>
      </c>
      <c r="H1507">
        <v>0</v>
      </c>
      <c r="I1507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07" s="5" cm="1">
        <f t="array" ref="J1507">MAX(IF((ProjectInfoTable[ProjectName]=OutputTable[[#This Row],[ProjectName]]),(ProjectInfoTable[ProjectName]=OutputTable[[#This Row],[ProjectName]])*ProjectInfoTable[NumberOfReplications]))</f>
        <v>50</v>
      </c>
      <c r="K1507" s="5" cm="1">
        <f t="array" ref="K1507">IFERROR(AVERAGE(IF((OutputTable[GroupByKey]=OutputTable[[#This Row],[GroupByKey]]),(OutputTable[GroupByKey]=OutputTable[[#This Row],[GroupByKey]])*OutputTable[RecordedValue])),0)</f>
        <v>141.38</v>
      </c>
      <c r="L1507" s="5" cm="1">
        <f t="array" ref="L1507">IFERROR(_xlfn.STDEV.S(IF((OutputTable[GroupByKey]=OutputTable[[#This Row],[GroupByKey]]),(OutputTable[GroupByKey]=OutputTable[[#This Row],[GroupByKey]])*OutputTable[RecordedValue])),0)</f>
        <v>1.9988772358705846</v>
      </c>
      <c r="M1507" s="5" cm="1">
        <f t="array" ref="M1507">MAX(IF((ProjectInfoTable[ProjectName]=OutputTable[[#This Row],[ProjectName]]),(ProjectInfoTable[ProjectName]=OutputTable[[#This Row],[ProjectName]])*ProjectInfoTable[ConfidenceInterval]))</f>
        <v>0.95</v>
      </c>
      <c r="N1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507" s="5" cm="1">
        <f t="array" ref="O1507">MIN(IF((OutputTable[GroupByKey]=OutputTable[[#This Row],[GroupByKey]]),(OutputTable[GroupByKey]=OutputTable[[#This Row],[GroupByKey]])*OutputTable[RecordedValue]))</f>
        <v>134</v>
      </c>
      <c r="P1507" s="5" cm="1">
        <f t="array" ref="P1507">MAX(IF((OutputTable[GroupByKey]=OutputTable[[#This Row],[GroupByKey]]),(OutputTable[GroupByKey]=OutputTable[[#This Row],[GroupByKey]])*OutputTable[RecordedValue]))</f>
        <v>144</v>
      </c>
    </row>
    <row r="1508" spans="1:16" x14ac:dyDescent="0.25">
      <c r="A1508" t="s">
        <v>68</v>
      </c>
      <c r="B1508" t="s">
        <v>70</v>
      </c>
      <c r="C1508">
        <v>25</v>
      </c>
      <c r="D1508" t="s">
        <v>169</v>
      </c>
      <c r="E1508" t="s">
        <v>91</v>
      </c>
      <c r="F1508" t="s">
        <v>129</v>
      </c>
      <c r="G1508">
        <v>71.735056781096006</v>
      </c>
      <c r="H1508">
        <v>0</v>
      </c>
      <c r="I1508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08" s="5" cm="1">
        <f t="array" ref="J1508">MAX(IF((ProjectInfoTable[ProjectName]=OutputTable[[#This Row],[ProjectName]]),(ProjectInfoTable[ProjectName]=OutputTable[[#This Row],[ProjectName]])*ProjectInfoTable[NumberOfReplications]))</f>
        <v>50</v>
      </c>
      <c r="K1508" s="5" cm="1">
        <f t="array" ref="K1508">IFERROR(AVERAGE(IF((OutputTable[GroupByKey]=OutputTable[[#This Row],[GroupByKey]]),(OutputTable[GroupByKey]=OutputTable[[#This Row],[GroupByKey]])*OutputTable[RecordedValue])),0)</f>
        <v>71.709517489708347</v>
      </c>
      <c r="L1508" s="5" cm="1">
        <f t="array" ref="L1508">IFERROR(_xlfn.STDEV.S(IF((OutputTable[GroupByKey]=OutputTable[[#This Row],[GroupByKey]]),(OutputTable[GroupByKey]=OutputTable[[#This Row],[GroupByKey]])*OutputTable[RecordedValue])),0)</f>
        <v>0.25019982121987089</v>
      </c>
      <c r="M1508" s="5" cm="1">
        <f t="array" ref="M1508">MAX(IF((ProjectInfoTable[ProjectName]=OutputTable[[#This Row],[ProjectName]]),(ProjectInfoTable[ProjectName]=OutputTable[[#This Row],[ProjectName]])*ProjectInfoTable[ConfidenceInterval]))</f>
        <v>0.95</v>
      </c>
      <c r="N1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508" s="5" cm="1">
        <f t="array" ref="O1508">MIN(IF((OutputTable[GroupByKey]=OutputTable[[#This Row],[GroupByKey]]),(OutputTable[GroupByKey]=OutputTable[[#This Row],[GroupByKey]])*OutputTable[RecordedValue]))</f>
        <v>70.826954480567906</v>
      </c>
      <c r="P1508" s="5" cm="1">
        <f t="array" ref="P1508">MAX(IF((OutputTable[GroupByKey]=OutputTable[[#This Row],[GroupByKey]]),(OutputTable[GroupByKey]=OutputTable[[#This Row],[GroupByKey]])*OutputTable[RecordedValue]))</f>
        <v>72</v>
      </c>
    </row>
    <row r="1509" spans="1:16" x14ac:dyDescent="0.25">
      <c r="A1509" t="s">
        <v>68</v>
      </c>
      <c r="B1509" t="s">
        <v>70</v>
      </c>
      <c r="C1509">
        <v>25</v>
      </c>
      <c r="D1509" t="s">
        <v>170</v>
      </c>
      <c r="E1509" t="s">
        <v>137</v>
      </c>
      <c r="F1509" t="s">
        <v>107</v>
      </c>
      <c r="G1509">
        <v>29.753154246648901</v>
      </c>
      <c r="H1509">
        <v>0</v>
      </c>
      <c r="I150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09" s="5" cm="1">
        <f t="array" ref="J1509">MAX(IF((ProjectInfoTable[ProjectName]=OutputTable[[#This Row],[ProjectName]]),(ProjectInfoTable[ProjectName]=OutputTable[[#This Row],[ProjectName]])*ProjectInfoTable[NumberOfReplications]))</f>
        <v>50</v>
      </c>
      <c r="K1509" s="5" cm="1">
        <f t="array" ref="K1509">IFERROR(AVERAGE(IF((OutputTable[GroupByKey]=OutputTable[[#This Row],[GroupByKey]]),(OutputTable[GroupByKey]=OutputTable[[#This Row],[GroupByKey]])*OutputTable[RecordedValue])),0)</f>
        <v>28.690256747996941</v>
      </c>
      <c r="L1509" s="5" cm="1">
        <f t="array" ref="L1509">IFERROR(_xlfn.STDEV.S(IF((OutputTable[GroupByKey]=OutputTable[[#This Row],[GroupByKey]]),(OutputTable[GroupByKey]=OutputTable[[#This Row],[GroupByKey]])*OutputTable[RecordedValue])),0)</f>
        <v>1.6276098461399904</v>
      </c>
      <c r="M1509" s="5" cm="1">
        <f t="array" ref="M1509">MAX(IF((ProjectInfoTable[ProjectName]=OutputTable[[#This Row],[ProjectName]]),(ProjectInfoTable[ProjectName]=OutputTable[[#This Row],[ProjectName]])*ProjectInfoTable[ConfidenceInterval]))</f>
        <v>0.95</v>
      </c>
      <c r="N1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509" s="5" cm="1">
        <f t="array" ref="O1509">MIN(IF((OutputTable[GroupByKey]=OutputTable[[#This Row],[GroupByKey]]),(OutputTable[GroupByKey]=OutputTable[[#This Row],[GroupByKey]])*OutputTable[RecordedValue]))</f>
        <v>25.696659959072399</v>
      </c>
      <c r="P1509" s="5" cm="1">
        <f t="array" ref="P1509">MAX(IF((OutputTable[GroupByKey]=OutputTable[[#This Row],[GroupByKey]]),(OutputTable[GroupByKey]=OutputTable[[#This Row],[GroupByKey]])*OutputTable[RecordedValue]))</f>
        <v>33.838759418460498</v>
      </c>
    </row>
    <row r="1510" spans="1:16" x14ac:dyDescent="0.25">
      <c r="A1510" t="s">
        <v>68</v>
      </c>
      <c r="B1510" t="s">
        <v>70</v>
      </c>
      <c r="C1510">
        <v>25</v>
      </c>
      <c r="D1510" t="s">
        <v>171</v>
      </c>
      <c r="E1510" t="s">
        <v>139</v>
      </c>
      <c r="F1510" t="s">
        <v>107</v>
      </c>
      <c r="G1510">
        <v>6.1143741438991102</v>
      </c>
      <c r="H1510">
        <v>0</v>
      </c>
      <c r="I151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10" s="5" cm="1">
        <f t="array" ref="J1510">MAX(IF((ProjectInfoTable[ProjectName]=OutputTable[[#This Row],[ProjectName]]),(ProjectInfoTable[ProjectName]=OutputTable[[#This Row],[ProjectName]])*ProjectInfoTable[NumberOfReplications]))</f>
        <v>50</v>
      </c>
      <c r="K1510" s="5" cm="1">
        <f t="array" ref="K1510">IFERROR(AVERAGE(IF((OutputTable[GroupByKey]=OutputTable[[#This Row],[GroupByKey]]),(OutputTable[GroupByKey]=OutputTable[[#This Row],[GroupByKey]])*OutputTable[RecordedValue])),0)</f>
        <v>7.1431715332986858</v>
      </c>
      <c r="L1510" s="5" cm="1">
        <f t="array" ref="L1510">IFERROR(_xlfn.STDEV.S(IF((OutputTable[GroupByKey]=OutputTable[[#This Row],[GroupByKey]]),(OutputTable[GroupByKey]=OutputTable[[#This Row],[GroupByKey]])*OutputTable[RecordedValue])),0)</f>
        <v>1.6630080132730225</v>
      </c>
      <c r="M1510" s="5" cm="1">
        <f t="array" ref="M1510">MAX(IF((ProjectInfoTable[ProjectName]=OutputTable[[#This Row],[ProjectName]]),(ProjectInfoTable[ProjectName]=OutputTable[[#This Row],[ProjectName]])*ProjectInfoTable[ConfidenceInterval]))</f>
        <v>0.95</v>
      </c>
      <c r="N1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510" s="5" cm="1">
        <f t="array" ref="O1510">MIN(IF((OutputTable[GroupByKey]=OutputTable[[#This Row],[GroupByKey]]),(OutputTable[GroupByKey]=OutputTable[[#This Row],[GroupByKey]])*OutputTable[RecordedValue]))</f>
        <v>2.14775272896172</v>
      </c>
      <c r="P1510" s="5" cm="1">
        <f t="array" ref="P1510">MAX(IF((OutputTable[GroupByKey]=OutputTable[[#This Row],[GroupByKey]]),(OutputTable[GroupByKey]=OutputTable[[#This Row],[GroupByKey]])*OutputTable[RecordedValue]))</f>
        <v>10.273767747096599</v>
      </c>
    </row>
    <row r="1511" spans="1:16" x14ac:dyDescent="0.25">
      <c r="A1511" t="s">
        <v>68</v>
      </c>
      <c r="B1511" t="s">
        <v>70</v>
      </c>
      <c r="C1511">
        <v>25</v>
      </c>
      <c r="D1511" t="s">
        <v>172</v>
      </c>
      <c r="E1511" t="s">
        <v>164</v>
      </c>
      <c r="F1511" t="s">
        <v>107</v>
      </c>
      <c r="G1511">
        <v>306</v>
      </c>
      <c r="H1511">
        <v>0</v>
      </c>
      <c r="I151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11" s="5" cm="1">
        <f t="array" ref="J1511">MAX(IF((ProjectInfoTable[ProjectName]=OutputTable[[#This Row],[ProjectName]]),(ProjectInfoTable[ProjectName]=OutputTable[[#This Row],[ProjectName]])*ProjectInfoTable[NumberOfReplications]))</f>
        <v>50</v>
      </c>
      <c r="K1511" s="5" cm="1">
        <f t="array" ref="K1511">IFERROR(AVERAGE(IF((OutputTable[GroupByKey]=OutputTable[[#This Row],[GroupByKey]]),(OutputTable[GroupByKey]=OutputTable[[#This Row],[GroupByKey]])*OutputTable[RecordedValue])),0)</f>
        <v>299.54000000000002</v>
      </c>
      <c r="L1511" s="5" cm="1">
        <f t="array" ref="L1511">IFERROR(_xlfn.STDEV.S(IF((OutputTable[GroupByKey]=OutputTable[[#This Row],[GroupByKey]]),(OutputTable[GroupByKey]=OutputTable[[#This Row],[GroupByKey]])*OutputTable[RecordedValue])),0)</f>
        <v>4.8873430868908301</v>
      </c>
      <c r="M1511" s="5" cm="1">
        <f t="array" ref="M1511">MAX(IF((ProjectInfoTable[ProjectName]=OutputTable[[#This Row],[ProjectName]]),(ProjectInfoTable[ProjectName]=OutputTable[[#This Row],[ProjectName]])*ProjectInfoTable[ConfidenceInterval]))</f>
        <v>0.95</v>
      </c>
      <c r="N1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511" s="5" cm="1">
        <f t="array" ref="O1511">MIN(IF((OutputTable[GroupByKey]=OutputTable[[#This Row],[GroupByKey]]),(OutputTable[GroupByKey]=OutputTable[[#This Row],[GroupByKey]])*OutputTable[RecordedValue]))</f>
        <v>289</v>
      </c>
      <c r="P1511" s="5" cm="1">
        <f t="array" ref="P1511">MAX(IF((OutputTable[GroupByKey]=OutputTable[[#This Row],[GroupByKey]]),(OutputTable[GroupByKey]=OutputTable[[#This Row],[GroupByKey]])*OutputTable[RecordedValue]))</f>
        <v>313</v>
      </c>
    </row>
    <row r="1512" spans="1:16" x14ac:dyDescent="0.25">
      <c r="A1512" t="s">
        <v>68</v>
      </c>
      <c r="B1512" t="s">
        <v>70</v>
      </c>
      <c r="C1512">
        <v>25</v>
      </c>
      <c r="D1512" t="s">
        <v>173</v>
      </c>
      <c r="E1512" t="s">
        <v>166</v>
      </c>
      <c r="F1512" t="s">
        <v>107</v>
      </c>
      <c r="G1512">
        <v>0.83015627378058099</v>
      </c>
      <c r="H1512">
        <v>0</v>
      </c>
      <c r="I151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12" s="5" cm="1">
        <f t="array" ref="J1512">MAX(IF((ProjectInfoTable[ProjectName]=OutputTable[[#This Row],[ProjectName]]),(ProjectInfoTable[ProjectName]=OutputTable[[#This Row],[ProjectName]])*ProjectInfoTable[NumberOfReplications]))</f>
        <v>50</v>
      </c>
      <c r="K1512" s="5" cm="1">
        <f t="array" ref="K1512">IFERROR(AVERAGE(IF((OutputTable[GroupByKey]=OutputTable[[#This Row],[GroupByKey]]),(OutputTable[GroupByKey]=OutputTable[[#This Row],[GroupByKey]])*OutputTable[RecordedValue])),0)</f>
        <v>0.80157856851948073</v>
      </c>
      <c r="L1512" s="5" cm="1">
        <f t="array" ref="L1512">IFERROR(_xlfn.STDEV.S(IF((OutputTable[GroupByKey]=OutputTable[[#This Row],[GroupByKey]]),(OutputTable[GroupByKey]=OutputTable[[#This Row],[GroupByKey]])*OutputTable[RecordedValue])),0)</f>
        <v>4.6194667035361667E-2</v>
      </c>
      <c r="M1512" s="5" cm="1">
        <f t="array" ref="M1512">MAX(IF((ProjectInfoTable[ProjectName]=OutputTable[[#This Row],[ProjectName]]),(ProjectInfoTable[ProjectName]=OutputTable[[#This Row],[ProjectName]])*ProjectInfoTable[ConfidenceInterval]))</f>
        <v>0.95</v>
      </c>
      <c r="N1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512" s="5" cm="1">
        <f t="array" ref="O1512">MIN(IF((OutputTable[GroupByKey]=OutputTable[[#This Row],[GroupByKey]]),(OutputTable[GroupByKey]=OutputTable[[#This Row],[GroupByKey]])*OutputTable[RecordedValue]))</f>
        <v>0.71461756258065101</v>
      </c>
      <c r="P1512" s="5" cm="1">
        <f t="array" ref="P1512">MAX(IF((OutputTable[GroupByKey]=OutputTable[[#This Row],[GroupByKey]]),(OutputTable[GroupByKey]=OutputTable[[#This Row],[GroupByKey]])*OutputTable[RecordedValue]))</f>
        <v>0.94034020197328605</v>
      </c>
    </row>
    <row r="1513" spans="1:16" x14ac:dyDescent="0.25">
      <c r="A1513" t="s">
        <v>68</v>
      </c>
      <c r="B1513" t="s">
        <v>70</v>
      </c>
      <c r="C1513">
        <v>25</v>
      </c>
      <c r="D1513" t="s">
        <v>174</v>
      </c>
      <c r="E1513" t="s">
        <v>142</v>
      </c>
      <c r="F1513" t="s">
        <v>107</v>
      </c>
      <c r="G1513">
        <v>0</v>
      </c>
      <c r="H1513">
        <v>0</v>
      </c>
      <c r="I151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13" s="5" cm="1">
        <f t="array" ref="J1513">MAX(IF((ProjectInfoTable[ProjectName]=OutputTable[[#This Row],[ProjectName]]),(ProjectInfoTable[ProjectName]=OutputTable[[#This Row],[ProjectName]])*ProjectInfoTable[NumberOfReplications]))</f>
        <v>50</v>
      </c>
      <c r="K1513" s="5" cm="1">
        <f t="array" ref="K1513">IFERROR(AVERAGE(IF((OutputTable[GroupByKey]=OutputTable[[#This Row],[GroupByKey]]),(OutputTable[GroupByKey]=OutputTable[[#This Row],[GroupByKey]])*OutputTable[RecordedValue])),0)</f>
        <v>0</v>
      </c>
      <c r="L1513" s="5" cm="1">
        <f t="array" ref="L1513">IFERROR(_xlfn.STDEV.S(IF((OutputTable[GroupByKey]=OutputTable[[#This Row],[GroupByKey]]),(OutputTable[GroupByKey]=OutputTable[[#This Row],[GroupByKey]])*OutputTable[RecordedValue])),0)</f>
        <v>0</v>
      </c>
      <c r="M1513" s="5" cm="1">
        <f t="array" ref="M1513">MAX(IF((ProjectInfoTable[ProjectName]=OutputTable[[#This Row],[ProjectName]]),(ProjectInfoTable[ProjectName]=OutputTable[[#This Row],[ProjectName]])*ProjectInfoTable[ConfidenceInterval]))</f>
        <v>0.95</v>
      </c>
      <c r="N1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3" s="5" cm="1">
        <f t="array" ref="O1513">MIN(IF((OutputTable[GroupByKey]=OutputTable[[#This Row],[GroupByKey]]),(OutputTable[GroupByKey]=OutputTable[[#This Row],[GroupByKey]])*OutputTable[RecordedValue]))</f>
        <v>0</v>
      </c>
      <c r="P1513" s="5" cm="1">
        <f t="array" ref="P1513">MAX(IF((OutputTable[GroupByKey]=OutputTable[[#This Row],[GroupByKey]]),(OutputTable[GroupByKey]=OutputTable[[#This Row],[GroupByKey]])*OutputTable[RecordedValue]))</f>
        <v>0</v>
      </c>
    </row>
    <row r="1514" spans="1:16" x14ac:dyDescent="0.25">
      <c r="A1514" t="s">
        <v>68</v>
      </c>
      <c r="B1514" t="s">
        <v>70</v>
      </c>
      <c r="C1514">
        <v>25</v>
      </c>
      <c r="D1514" t="s">
        <v>175</v>
      </c>
      <c r="E1514" t="s">
        <v>113</v>
      </c>
      <c r="F1514" t="s">
        <v>73</v>
      </c>
      <c r="G1514">
        <v>36.078238708372801</v>
      </c>
      <c r="H1514">
        <v>0</v>
      </c>
      <c r="I151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14" s="5" cm="1">
        <f t="array" ref="J1514">MAX(IF((ProjectInfoTable[ProjectName]=OutputTable[[#This Row],[ProjectName]]),(ProjectInfoTable[ProjectName]=OutputTable[[#This Row],[ProjectName]])*ProjectInfoTable[NumberOfReplications]))</f>
        <v>50</v>
      </c>
      <c r="K1514" s="5" cm="1">
        <f t="array" ref="K1514">IFERROR(AVERAGE(IF((OutputTable[GroupByKey]=OutputTable[[#This Row],[GroupByKey]]),(OutputTable[GroupByKey]=OutputTable[[#This Row],[GroupByKey]])*OutputTable[RecordedValue])),0)</f>
        <v>36.017962320863354</v>
      </c>
      <c r="L1514" s="5" cm="1">
        <f t="array" ref="L1514">IFERROR(_xlfn.STDEV.S(IF((OutputTable[GroupByKey]=OutputTable[[#This Row],[GroupByKey]]),(OutputTable[GroupByKey]=OutputTable[[#This Row],[GroupByKey]])*OutputTable[RecordedValue])),0)</f>
        <v>2.1447750669597334</v>
      </c>
      <c r="M1514" s="5" cm="1">
        <f t="array" ref="M1514">MAX(IF((ProjectInfoTable[ProjectName]=OutputTable[[#This Row],[ProjectName]]),(ProjectInfoTable[ProjectName]=OutputTable[[#This Row],[ProjectName]])*ProjectInfoTable[ConfidenceInterval]))</f>
        <v>0.95</v>
      </c>
      <c r="N1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514" s="5" cm="1">
        <f t="array" ref="O1514">MIN(IF((OutputTable[GroupByKey]=OutputTable[[#This Row],[GroupByKey]]),(OutputTable[GroupByKey]=OutputTable[[#This Row],[GroupByKey]])*OutputTable[RecordedValue]))</f>
        <v>31.355296128801101</v>
      </c>
      <c r="P1514" s="5" cm="1">
        <f t="array" ref="P1514">MAX(IF((OutputTable[GroupByKey]=OutputTable[[#This Row],[GroupByKey]]),(OutputTable[GroupByKey]=OutputTable[[#This Row],[GroupByKey]])*OutputTable[RecordedValue]))</f>
        <v>42.047742044042501</v>
      </c>
    </row>
    <row r="1515" spans="1:16" x14ac:dyDescent="0.25">
      <c r="A1515" t="s">
        <v>68</v>
      </c>
      <c r="B1515" t="s">
        <v>70</v>
      </c>
      <c r="C1515">
        <v>25</v>
      </c>
      <c r="D1515" t="s">
        <v>176</v>
      </c>
      <c r="E1515" t="s">
        <v>115</v>
      </c>
      <c r="F1515" t="s">
        <v>73</v>
      </c>
      <c r="G1515">
        <v>1082.3471612511801</v>
      </c>
      <c r="H1515">
        <v>0</v>
      </c>
      <c r="I151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15" s="5" cm="1">
        <f t="array" ref="J1515">MAX(IF((ProjectInfoTable[ProjectName]=OutputTable[[#This Row],[ProjectName]]),(ProjectInfoTable[ProjectName]=OutputTable[[#This Row],[ProjectName]])*ProjectInfoTable[NumberOfReplications]))</f>
        <v>50</v>
      </c>
      <c r="K1515" s="5" cm="1">
        <f t="array" ref="K1515">IFERROR(AVERAGE(IF((OutputTable[GroupByKey]=OutputTable[[#This Row],[GroupByKey]]),(OutputTable[GroupByKey]=OutputTable[[#This Row],[GroupByKey]])*OutputTable[RecordedValue])),0)</f>
        <v>1080.5388696259006</v>
      </c>
      <c r="L1515" s="5" cm="1">
        <f t="array" ref="L1515">IFERROR(_xlfn.STDEV.S(IF((OutputTable[GroupByKey]=OutputTable[[#This Row],[GroupByKey]]),(OutputTable[GroupByKey]=OutputTable[[#This Row],[GroupByKey]])*OutputTable[RecordedValue])),0)</f>
        <v>64.343252008792561</v>
      </c>
      <c r="M1515" s="5" cm="1">
        <f t="array" ref="M1515">MAX(IF((ProjectInfoTable[ProjectName]=OutputTable[[#This Row],[ProjectName]]),(ProjectInfoTable[ProjectName]=OutputTable[[#This Row],[ProjectName]])*ProjectInfoTable[ConfidenceInterval]))</f>
        <v>0.95</v>
      </c>
      <c r="N1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515" s="5" cm="1">
        <f t="array" ref="O1515">MIN(IF((OutputTable[GroupByKey]=OutputTable[[#This Row],[GroupByKey]]),(OutputTable[GroupByKey]=OutputTable[[#This Row],[GroupByKey]])*OutputTable[RecordedValue]))</f>
        <v>940.65888386403196</v>
      </c>
      <c r="P1515" s="5" cm="1">
        <f t="array" ref="P1515">MAX(IF((OutputTable[GroupByKey]=OutputTable[[#This Row],[GroupByKey]]),(OutputTable[GroupByKey]=OutputTable[[#This Row],[GroupByKey]])*OutputTable[RecordedValue]))</f>
        <v>1261.4322613212801</v>
      </c>
    </row>
    <row r="1516" spans="1:16" x14ac:dyDescent="0.25">
      <c r="A1516" t="s">
        <v>68</v>
      </c>
      <c r="B1516" t="s">
        <v>70</v>
      </c>
      <c r="C1516">
        <v>25</v>
      </c>
      <c r="D1516" t="s">
        <v>177</v>
      </c>
      <c r="E1516" t="s">
        <v>117</v>
      </c>
      <c r="F1516" t="s">
        <v>73</v>
      </c>
      <c r="G1516">
        <v>0</v>
      </c>
      <c r="H1516">
        <v>0</v>
      </c>
      <c r="I151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16" s="5" cm="1">
        <f t="array" ref="J1516">MAX(IF((ProjectInfoTable[ProjectName]=OutputTable[[#This Row],[ProjectName]]),(ProjectInfoTable[ProjectName]=OutputTable[[#This Row],[ProjectName]])*ProjectInfoTable[NumberOfReplications]))</f>
        <v>50</v>
      </c>
      <c r="K1516" s="5" cm="1">
        <f t="array" ref="K1516">IFERROR(AVERAGE(IF((OutputTable[GroupByKey]=OutputTable[[#This Row],[GroupByKey]]),(OutputTable[GroupByKey]=OutputTable[[#This Row],[GroupByKey]])*OutputTable[RecordedValue])),0)</f>
        <v>0</v>
      </c>
      <c r="L1516" s="5" cm="1">
        <f t="array" ref="L1516">IFERROR(_xlfn.STDEV.S(IF((OutputTable[GroupByKey]=OutputTable[[#This Row],[GroupByKey]]),(OutputTable[GroupByKey]=OutputTable[[#This Row],[GroupByKey]])*OutputTable[RecordedValue])),0)</f>
        <v>0</v>
      </c>
      <c r="M1516" s="5" cm="1">
        <f t="array" ref="M1516">MAX(IF((ProjectInfoTable[ProjectName]=OutputTable[[#This Row],[ProjectName]]),(ProjectInfoTable[ProjectName]=OutputTable[[#This Row],[ProjectName]])*ProjectInfoTable[ConfidenceInterval]))</f>
        <v>0.95</v>
      </c>
      <c r="N1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6" s="5" cm="1">
        <f t="array" ref="O1516">MIN(IF((OutputTable[GroupByKey]=OutputTable[[#This Row],[GroupByKey]]),(OutputTable[GroupByKey]=OutputTable[[#This Row],[GroupByKey]])*OutputTable[RecordedValue]))</f>
        <v>0</v>
      </c>
      <c r="P1516" s="5" cm="1">
        <f t="array" ref="P1516">MAX(IF((OutputTable[GroupByKey]=OutputTable[[#This Row],[GroupByKey]]),(OutputTable[GroupByKey]=OutputTable[[#This Row],[GroupByKey]])*OutputTable[RecordedValue]))</f>
        <v>0</v>
      </c>
    </row>
    <row r="1517" spans="1:16" x14ac:dyDescent="0.25">
      <c r="A1517" t="s">
        <v>68</v>
      </c>
      <c r="B1517" t="s">
        <v>70</v>
      </c>
      <c r="C1517">
        <v>25</v>
      </c>
      <c r="D1517" t="s">
        <v>178</v>
      </c>
      <c r="E1517" t="s">
        <v>119</v>
      </c>
      <c r="F1517" t="s">
        <v>73</v>
      </c>
      <c r="G1517">
        <v>350.18110636604899</v>
      </c>
      <c r="H1517">
        <v>0</v>
      </c>
      <c r="I151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17" s="5" cm="1">
        <f t="array" ref="J1517">MAX(IF((ProjectInfoTable[ProjectName]=OutputTable[[#This Row],[ProjectName]]),(ProjectInfoTable[ProjectName]=OutputTable[[#This Row],[ProjectName]])*ProjectInfoTable[NumberOfReplications]))</f>
        <v>50</v>
      </c>
      <c r="K1517" s="5" cm="1">
        <f t="array" ref="K1517">IFERROR(AVERAGE(IF((OutputTable[GroupByKey]=OutputTable[[#This Row],[GroupByKey]]),(OutputTable[GroupByKey]=OutputTable[[#This Row],[GroupByKey]])*OutputTable[RecordedValue])),0)</f>
        <v>647.33233797243315</v>
      </c>
      <c r="L1517" s="5" cm="1">
        <f t="array" ref="L1517">IFERROR(_xlfn.STDEV.S(IF((OutputTable[GroupByKey]=OutputTable[[#This Row],[GroupByKey]]),(OutputTable[GroupByKey]=OutputTable[[#This Row],[GroupByKey]])*OutputTable[RecordedValue])),0)</f>
        <v>612.63054444116835</v>
      </c>
      <c r="M1517" s="5" cm="1">
        <f t="array" ref="M1517">MAX(IF((ProjectInfoTable[ProjectName]=OutputTable[[#This Row],[ProjectName]]),(ProjectInfoTable[ProjectName]=OutputTable[[#This Row],[ProjectName]])*ProjectInfoTable[ConfidenceInterval]))</f>
        <v>0.95</v>
      </c>
      <c r="N1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517" s="5" cm="1">
        <f t="array" ref="O1517">MIN(IF((OutputTable[GroupByKey]=OutputTable[[#This Row],[GroupByKey]]),(OutputTable[GroupByKey]=OutputTable[[#This Row],[GroupByKey]])*OutputTable[RecordedValue]))</f>
        <v>135.75868551570699</v>
      </c>
      <c r="P1517" s="5" cm="1">
        <f t="array" ref="P1517">MAX(IF((OutputTable[GroupByKey]=OutputTable[[#This Row],[GroupByKey]]),(OutputTable[GroupByKey]=OutputTable[[#This Row],[GroupByKey]])*OutputTable[RecordedValue]))</f>
        <v>3953.48057040094</v>
      </c>
    </row>
    <row r="1518" spans="1:16" x14ac:dyDescent="0.25">
      <c r="A1518" t="s">
        <v>68</v>
      </c>
      <c r="B1518" t="s">
        <v>70</v>
      </c>
      <c r="C1518">
        <v>25</v>
      </c>
      <c r="D1518" t="s">
        <v>179</v>
      </c>
      <c r="E1518" t="s">
        <v>121</v>
      </c>
      <c r="F1518" t="s">
        <v>73</v>
      </c>
      <c r="G1518">
        <v>138</v>
      </c>
      <c r="H1518">
        <v>0</v>
      </c>
      <c r="I151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18" s="5" cm="1">
        <f t="array" ref="J1518">MAX(IF((ProjectInfoTable[ProjectName]=OutputTable[[#This Row],[ProjectName]]),(ProjectInfoTable[ProjectName]=OutputTable[[#This Row],[ProjectName]])*ProjectInfoTable[NumberOfReplications]))</f>
        <v>50</v>
      </c>
      <c r="K1518" s="5" cm="1">
        <f t="array" ref="K1518">IFERROR(AVERAGE(IF((OutputTable[GroupByKey]=OutputTable[[#This Row],[GroupByKey]]),(OutputTable[GroupByKey]=OutputTable[[#This Row],[GroupByKey]])*OutputTable[RecordedValue])),0)</f>
        <v>139.02000000000001</v>
      </c>
      <c r="L1518" s="5" cm="1">
        <f t="array" ref="L1518">IFERROR(_xlfn.STDEV.S(IF((OutputTable[GroupByKey]=OutputTable[[#This Row],[GroupByKey]]),(OutputTable[GroupByKey]=OutputTable[[#This Row],[GroupByKey]])*OutputTable[RecordedValue])),0)</f>
        <v>2.0651629376840162</v>
      </c>
      <c r="M1518" s="5" cm="1">
        <f t="array" ref="M1518">MAX(IF((ProjectInfoTable[ProjectName]=OutputTable[[#This Row],[ProjectName]]),(ProjectInfoTable[ProjectName]=OutputTable[[#This Row],[ProjectName]])*ProjectInfoTable[ConfidenceInterval]))</f>
        <v>0.95</v>
      </c>
      <c r="N1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518" s="5" cm="1">
        <f t="array" ref="O1518">MIN(IF((OutputTable[GroupByKey]=OutputTable[[#This Row],[GroupByKey]]),(OutputTable[GroupByKey]=OutputTable[[#This Row],[GroupByKey]])*OutputTable[RecordedValue]))</f>
        <v>133</v>
      </c>
      <c r="P1518" s="5" cm="1">
        <f t="array" ref="P1518">MAX(IF((OutputTable[GroupByKey]=OutputTable[[#This Row],[GroupByKey]]),(OutputTable[GroupByKey]=OutputTable[[#This Row],[GroupByKey]])*OutputTable[RecordedValue]))</f>
        <v>142</v>
      </c>
    </row>
    <row r="1519" spans="1:16" x14ac:dyDescent="0.25">
      <c r="A1519" t="s">
        <v>68</v>
      </c>
      <c r="B1519" t="s">
        <v>70</v>
      </c>
      <c r="C1519">
        <v>25</v>
      </c>
      <c r="D1519" t="s">
        <v>180</v>
      </c>
      <c r="E1519" t="s">
        <v>123</v>
      </c>
      <c r="F1519" t="s">
        <v>73</v>
      </c>
      <c r="G1519">
        <v>137</v>
      </c>
      <c r="H1519">
        <v>0</v>
      </c>
      <c r="I151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19" s="5" cm="1">
        <f t="array" ref="J1519">MAX(IF((ProjectInfoTable[ProjectName]=OutputTable[[#This Row],[ProjectName]]),(ProjectInfoTable[ProjectName]=OutputTable[[#This Row],[ProjectName]])*ProjectInfoTable[NumberOfReplications]))</f>
        <v>50</v>
      </c>
      <c r="K1519" s="5" cm="1">
        <f t="array" ref="K1519">IFERROR(AVERAGE(IF((OutputTable[GroupByKey]=OutputTable[[#This Row],[GroupByKey]]),(OutputTable[GroupByKey]=OutputTable[[#This Row],[GroupByKey]])*OutputTable[RecordedValue])),0)</f>
        <v>137.02000000000001</v>
      </c>
      <c r="L1519" s="5" cm="1">
        <f t="array" ref="L1519">IFERROR(_xlfn.STDEV.S(IF((OutputTable[GroupByKey]=OutputTable[[#This Row],[GroupByKey]]),(OutputTable[GroupByKey]=OutputTable[[#This Row],[GroupByKey]])*OutputTable[RecordedValue])),0)</f>
        <v>2.4618725244274162</v>
      </c>
      <c r="M1519" s="5" cm="1">
        <f t="array" ref="M1519">MAX(IF((ProjectInfoTable[ProjectName]=OutputTable[[#This Row],[ProjectName]]),(ProjectInfoTable[ProjectName]=OutputTable[[#This Row],[ProjectName]])*ProjectInfoTable[ConfidenceInterval]))</f>
        <v>0.95</v>
      </c>
      <c r="N1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519" s="5" cm="1">
        <f t="array" ref="O1519">MIN(IF((OutputTable[GroupByKey]=OutputTable[[#This Row],[GroupByKey]]),(OutputTable[GroupByKey]=OutputTable[[#This Row],[GroupByKey]])*OutputTable[RecordedValue]))</f>
        <v>130</v>
      </c>
      <c r="P1519" s="5" cm="1">
        <f t="array" ref="P1519">MAX(IF((OutputTable[GroupByKey]=OutputTable[[#This Row],[GroupByKey]]),(OutputTable[GroupByKey]=OutputTable[[#This Row],[GroupByKey]])*OutputTable[RecordedValue]))</f>
        <v>141</v>
      </c>
    </row>
    <row r="1520" spans="1:16" x14ac:dyDescent="0.25">
      <c r="A1520" t="s">
        <v>68</v>
      </c>
      <c r="B1520" t="s">
        <v>70</v>
      </c>
      <c r="C1520">
        <v>25</v>
      </c>
      <c r="D1520" t="s">
        <v>181</v>
      </c>
      <c r="E1520" t="s">
        <v>125</v>
      </c>
      <c r="F1520" t="s">
        <v>73</v>
      </c>
      <c r="G1520">
        <v>36.078238708372801</v>
      </c>
      <c r="H1520">
        <v>0</v>
      </c>
      <c r="I152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20" s="5" cm="1">
        <f t="array" ref="J1520">MAX(IF((ProjectInfoTable[ProjectName]=OutputTable[[#This Row],[ProjectName]]),(ProjectInfoTable[ProjectName]=OutputTable[[#This Row],[ProjectName]])*ProjectInfoTable[NumberOfReplications]))</f>
        <v>50</v>
      </c>
      <c r="K1520" s="5" cm="1">
        <f t="array" ref="K1520">IFERROR(AVERAGE(IF((OutputTable[GroupByKey]=OutputTable[[#This Row],[GroupByKey]]),(OutputTable[GroupByKey]=OutputTable[[#This Row],[GroupByKey]])*OutputTable[RecordedValue])),0)</f>
        <v>36.017962320863354</v>
      </c>
      <c r="L1520" s="5" cm="1">
        <f t="array" ref="L1520">IFERROR(_xlfn.STDEV.S(IF((OutputTable[GroupByKey]=OutputTable[[#This Row],[GroupByKey]]),(OutputTable[GroupByKey]=OutputTable[[#This Row],[GroupByKey]])*OutputTable[RecordedValue])),0)</f>
        <v>2.1447750669597334</v>
      </c>
      <c r="M1520" s="5" cm="1">
        <f t="array" ref="M1520">MAX(IF((ProjectInfoTable[ProjectName]=OutputTable[[#This Row],[ProjectName]]),(ProjectInfoTable[ProjectName]=OutputTable[[#This Row],[ProjectName]])*ProjectInfoTable[ConfidenceInterval]))</f>
        <v>0.95</v>
      </c>
      <c r="N1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520" s="5" cm="1">
        <f t="array" ref="O1520">MIN(IF((OutputTable[GroupByKey]=OutputTable[[#This Row],[GroupByKey]]),(OutputTable[GroupByKey]=OutputTable[[#This Row],[GroupByKey]])*OutputTable[RecordedValue]))</f>
        <v>31.355296128801101</v>
      </c>
      <c r="P1520" s="5" cm="1">
        <f t="array" ref="P1520">MAX(IF((OutputTable[GroupByKey]=OutputTable[[#This Row],[GroupByKey]]),(OutputTable[GroupByKey]=OutputTable[[#This Row],[GroupByKey]])*OutputTable[RecordedValue]))</f>
        <v>42.047742044042501</v>
      </c>
    </row>
    <row r="1521" spans="1:16" x14ac:dyDescent="0.25">
      <c r="A1521" t="s">
        <v>68</v>
      </c>
      <c r="B1521" t="s">
        <v>70</v>
      </c>
      <c r="C1521">
        <v>25</v>
      </c>
      <c r="D1521" t="s">
        <v>182</v>
      </c>
      <c r="E1521" t="s">
        <v>127</v>
      </c>
      <c r="F1521" t="s">
        <v>73</v>
      </c>
      <c r="G1521">
        <v>1432.5282676172301</v>
      </c>
      <c r="H1521">
        <v>0</v>
      </c>
      <c r="I152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21" s="5" cm="1">
        <f t="array" ref="J1521">MAX(IF((ProjectInfoTable[ProjectName]=OutputTable[[#This Row],[ProjectName]]),(ProjectInfoTable[ProjectName]=OutputTable[[#This Row],[ProjectName]])*ProjectInfoTable[NumberOfReplications]))</f>
        <v>50</v>
      </c>
      <c r="K1521" s="5" cm="1">
        <f t="array" ref="K1521">IFERROR(AVERAGE(IF((OutputTable[GroupByKey]=OutputTable[[#This Row],[GroupByKey]]),(OutputTable[GroupByKey]=OutputTable[[#This Row],[GroupByKey]])*OutputTable[RecordedValue])),0)</f>
        <v>1727.8712075983335</v>
      </c>
      <c r="L1521" s="5" cm="1">
        <f t="array" ref="L1521">IFERROR(_xlfn.STDEV.S(IF((OutputTable[GroupByKey]=OutputTable[[#This Row],[GroupByKey]]),(OutputTable[GroupByKey]=OutputTable[[#This Row],[GroupByKey]])*OutputTable[RecordedValue])),0)</f>
        <v>660.11760417939672</v>
      </c>
      <c r="M1521" s="5" cm="1">
        <f t="array" ref="M1521">MAX(IF((ProjectInfoTable[ProjectName]=OutputTable[[#This Row],[ProjectName]]),(ProjectInfoTable[ProjectName]=OutputTable[[#This Row],[ProjectName]])*ProjectInfoTable[ConfidenceInterval]))</f>
        <v>0.95</v>
      </c>
      <c r="N1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521" s="5" cm="1">
        <f t="array" ref="O1521">MIN(IF((OutputTable[GroupByKey]=OutputTable[[#This Row],[GroupByKey]]),(OutputTable[GroupByKey]=OutputTable[[#This Row],[GroupByKey]])*OutputTable[RecordedValue]))</f>
        <v>1102.70221979086</v>
      </c>
      <c r="P1521" s="5" cm="1">
        <f t="array" ref="P1521">MAX(IF((OutputTable[GroupByKey]=OutputTable[[#This Row],[GroupByKey]]),(OutputTable[GroupByKey]=OutputTable[[#This Row],[GroupByKey]])*OutputTable[RecordedValue]))</f>
        <v>5214.9128317222203</v>
      </c>
    </row>
    <row r="1522" spans="1:16" x14ac:dyDescent="0.25">
      <c r="A1522" t="s">
        <v>68</v>
      </c>
      <c r="B1522" t="s">
        <v>70</v>
      </c>
      <c r="C1522">
        <v>25</v>
      </c>
      <c r="D1522" t="s">
        <v>183</v>
      </c>
      <c r="E1522" t="s">
        <v>137</v>
      </c>
      <c r="F1522" t="s">
        <v>107</v>
      </c>
      <c r="G1522">
        <v>18.039119354186401</v>
      </c>
      <c r="H1522">
        <v>0</v>
      </c>
      <c r="I152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22" s="5" cm="1">
        <f t="array" ref="J1522">MAX(IF((ProjectInfoTable[ProjectName]=OutputTable[[#This Row],[ProjectName]]),(ProjectInfoTable[ProjectName]=OutputTable[[#This Row],[ProjectName]])*ProjectInfoTable[NumberOfReplications]))</f>
        <v>50</v>
      </c>
      <c r="K1522" s="5" cm="1">
        <f t="array" ref="K1522">IFERROR(AVERAGE(IF((OutputTable[GroupByKey]=OutputTable[[#This Row],[GroupByKey]]),(OutputTable[GroupByKey]=OutputTable[[#This Row],[GroupByKey]])*OutputTable[RecordedValue])),0)</f>
        <v>18.008981160431681</v>
      </c>
      <c r="L1522" s="5" cm="1">
        <f t="array" ref="L1522">IFERROR(_xlfn.STDEV.S(IF((OutputTable[GroupByKey]=OutputTable[[#This Row],[GroupByKey]]),(OutputTable[GroupByKey]=OutputTable[[#This Row],[GroupByKey]])*OutputTable[RecordedValue])),0)</f>
        <v>1.0723875334798758</v>
      </c>
      <c r="M1522" s="5" cm="1">
        <f t="array" ref="M1522">MAX(IF((ProjectInfoTable[ProjectName]=OutputTable[[#This Row],[ProjectName]]),(ProjectInfoTable[ProjectName]=OutputTable[[#This Row],[ProjectName]])*ProjectInfoTable[ConfidenceInterval]))</f>
        <v>0.95</v>
      </c>
      <c r="N1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522" s="5" cm="1">
        <f t="array" ref="O1522">MIN(IF((OutputTable[GroupByKey]=OutputTable[[#This Row],[GroupByKey]]),(OutputTable[GroupByKey]=OutputTable[[#This Row],[GroupByKey]])*OutputTable[RecordedValue]))</f>
        <v>15.677648064400501</v>
      </c>
      <c r="P1522" s="5" cm="1">
        <f t="array" ref="P1522">MAX(IF((OutputTable[GroupByKey]=OutputTable[[#This Row],[GroupByKey]]),(OutputTable[GroupByKey]=OutputTable[[#This Row],[GroupByKey]])*OutputTable[RecordedValue]))</f>
        <v>21.0238710220213</v>
      </c>
    </row>
    <row r="1523" spans="1:16" x14ac:dyDescent="0.25">
      <c r="A1523" t="s">
        <v>68</v>
      </c>
      <c r="B1523" t="s">
        <v>70</v>
      </c>
      <c r="C1523">
        <v>25</v>
      </c>
      <c r="D1523" t="s">
        <v>184</v>
      </c>
      <c r="E1523" t="s">
        <v>139</v>
      </c>
      <c r="F1523" t="s">
        <v>107</v>
      </c>
      <c r="G1523">
        <v>5.8284090363616103</v>
      </c>
      <c r="H1523">
        <v>0</v>
      </c>
      <c r="I152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23" s="5" cm="1">
        <f t="array" ref="J1523">MAX(IF((ProjectInfoTable[ProjectName]=OutputTable[[#This Row],[ProjectName]]),(ProjectInfoTable[ProjectName]=OutputTable[[#This Row],[ProjectName]])*ProjectInfoTable[NumberOfReplications]))</f>
        <v>50</v>
      </c>
      <c r="K1523" s="5" cm="1">
        <f t="array" ref="K1523">IFERROR(AVERAGE(IF((OutputTable[GroupByKey]=OutputTable[[#This Row],[GroupByKey]]),(OutputTable[GroupByKey]=OutputTable[[#This Row],[GroupByKey]])*OutputTable[RecordedValue])),0)</f>
        <v>5.873369725047966</v>
      </c>
      <c r="L1523" s="5" cm="1">
        <f t="array" ref="L1523">IFERROR(_xlfn.STDEV.S(IF((OutputTable[GroupByKey]=OutputTable[[#This Row],[GroupByKey]]),(OutputTable[GroupByKey]=OutputTable[[#This Row],[GroupByKey]])*OutputTable[RecordedValue])),0)</f>
        <v>1.0900756873751687</v>
      </c>
      <c r="M1523" s="5" cm="1">
        <f t="array" ref="M1523">MAX(IF((ProjectInfoTable[ProjectName]=OutputTable[[#This Row],[ProjectName]]),(ProjectInfoTable[ProjectName]=OutputTable[[#This Row],[ProjectName]])*ProjectInfoTable[ConfidenceInterval]))</f>
        <v>0.95</v>
      </c>
      <c r="N1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523" s="5" cm="1">
        <f t="array" ref="O1523">MIN(IF((OutputTable[GroupByKey]=OutputTable[[#This Row],[GroupByKey]]),(OutputTable[GroupByKey]=OutputTable[[#This Row],[GroupByKey]])*OutputTable[RecordedValue]))</f>
        <v>2.9626411254009901</v>
      </c>
      <c r="P1523" s="5" cm="1">
        <f t="array" ref="P1523">MAX(IF((OutputTable[GroupByKey]=OutputTable[[#This Row],[GroupByKey]]),(OutputTable[GroupByKey]=OutputTable[[#This Row],[GroupByKey]])*OutputTable[RecordedValue]))</f>
        <v>8.2927796417684707</v>
      </c>
    </row>
    <row r="1524" spans="1:16" x14ac:dyDescent="0.25">
      <c r="A1524" t="s">
        <v>68</v>
      </c>
      <c r="B1524" t="s">
        <v>70</v>
      </c>
      <c r="C1524">
        <v>25</v>
      </c>
      <c r="D1524" t="s">
        <v>185</v>
      </c>
      <c r="E1524" t="s">
        <v>164</v>
      </c>
      <c r="F1524" t="s">
        <v>107</v>
      </c>
      <c r="G1524">
        <v>138</v>
      </c>
      <c r="H1524">
        <v>0</v>
      </c>
      <c r="I152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24" s="5" cm="1">
        <f t="array" ref="J1524">MAX(IF((ProjectInfoTable[ProjectName]=OutputTable[[#This Row],[ProjectName]]),(ProjectInfoTable[ProjectName]=OutputTable[[#This Row],[ProjectName]])*ProjectInfoTable[NumberOfReplications]))</f>
        <v>50</v>
      </c>
      <c r="K1524" s="5" cm="1">
        <f t="array" ref="K1524">IFERROR(AVERAGE(IF((OutputTable[GroupByKey]=OutputTable[[#This Row],[GroupByKey]]),(OutputTable[GroupByKey]=OutputTable[[#This Row],[GroupByKey]])*OutputTable[RecordedValue])),0)</f>
        <v>138.38</v>
      </c>
      <c r="L1524" s="5" cm="1">
        <f t="array" ref="L1524">IFERROR(_xlfn.STDEV.S(IF((OutputTable[GroupByKey]=OutputTable[[#This Row],[GroupByKey]]),(OutputTable[GroupByKey]=OutputTable[[#This Row],[GroupByKey]])*OutputTable[RecordedValue])),0)</f>
        <v>2.2667967149567629</v>
      </c>
      <c r="M1524" s="5" cm="1">
        <f t="array" ref="M1524">MAX(IF((ProjectInfoTable[ProjectName]=OutputTable[[#This Row],[ProjectName]]),(ProjectInfoTable[ProjectName]=OutputTable[[#This Row],[ProjectName]])*ProjectInfoTable[ConfidenceInterval]))</f>
        <v>0.95</v>
      </c>
      <c r="N1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524" s="5" cm="1">
        <f t="array" ref="O1524">MIN(IF((OutputTable[GroupByKey]=OutputTable[[#This Row],[GroupByKey]]),(OutputTable[GroupByKey]=OutputTable[[#This Row],[GroupByKey]])*OutputTable[RecordedValue]))</f>
        <v>132</v>
      </c>
      <c r="P1524" s="5" cm="1">
        <f t="array" ref="P1524">MAX(IF((OutputTable[GroupByKey]=OutputTable[[#This Row],[GroupByKey]]),(OutputTable[GroupByKey]=OutputTable[[#This Row],[GroupByKey]])*OutputTable[RecordedValue]))</f>
        <v>142</v>
      </c>
    </row>
    <row r="1525" spans="1:16" x14ac:dyDescent="0.25">
      <c r="A1525" t="s">
        <v>68</v>
      </c>
      <c r="B1525" t="s">
        <v>70</v>
      </c>
      <c r="C1525">
        <v>25</v>
      </c>
      <c r="D1525" t="s">
        <v>186</v>
      </c>
      <c r="E1525" t="s">
        <v>166</v>
      </c>
      <c r="F1525" t="s">
        <v>107</v>
      </c>
      <c r="G1525">
        <v>0.75714962348493298</v>
      </c>
      <c r="H1525">
        <v>0</v>
      </c>
      <c r="I152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25" s="5" cm="1">
        <f t="array" ref="J1525">MAX(IF((ProjectInfoTable[ProjectName]=OutputTable[[#This Row],[ProjectName]]),(ProjectInfoTable[ProjectName]=OutputTable[[#This Row],[ProjectName]])*ProjectInfoTable[NumberOfReplications]))</f>
        <v>50</v>
      </c>
      <c r="K1525" s="5" cm="1">
        <f t="array" ref="K1525">IFERROR(AVERAGE(IF((OutputTable[GroupByKey]=OutputTable[[#This Row],[GroupByKey]]),(OutputTable[GroupByKey]=OutputTable[[#This Row],[GroupByKey]])*OutputTable[RecordedValue])),0)</f>
        <v>0.75527626145633475</v>
      </c>
      <c r="L1525" s="5" cm="1">
        <f t="array" ref="L1525">IFERROR(_xlfn.STDEV.S(IF((OutputTable[GroupByKey]=OutputTable[[#This Row],[GroupByKey]]),(OutputTable[GroupByKey]=OutputTable[[#This Row],[GroupByKey]])*OutputTable[RecordedValue])),0)</f>
        <v>4.541982030729913E-2</v>
      </c>
      <c r="M1525" s="5" cm="1">
        <f t="array" ref="M1525">MAX(IF((ProjectInfoTable[ProjectName]=OutputTable[[#This Row],[ProjectName]]),(ProjectInfoTable[ProjectName]=OutputTable[[#This Row],[ProjectName]])*ProjectInfoTable[ConfidenceInterval]))</f>
        <v>0.95</v>
      </c>
      <c r="N1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525" s="5" cm="1">
        <f t="array" ref="O1525">MIN(IF((OutputTable[GroupByKey]=OutputTable[[#This Row],[GroupByKey]]),(OutputTable[GroupByKey]=OutputTable[[#This Row],[GroupByKey]])*OutputTable[RecordedValue]))</f>
        <v>0.65446751492631405</v>
      </c>
      <c r="P1525" s="5" cm="1">
        <f t="array" ref="P1525">MAX(IF((OutputTable[GroupByKey]=OutputTable[[#This Row],[GroupByKey]]),(OutputTable[GroupByKey]=OutputTable[[#This Row],[GroupByKey]])*OutputTable[RecordedValue]))</f>
        <v>0.87655661977495902</v>
      </c>
    </row>
    <row r="1526" spans="1:16" x14ac:dyDescent="0.25">
      <c r="A1526" t="s">
        <v>68</v>
      </c>
      <c r="B1526" t="s">
        <v>70</v>
      </c>
      <c r="C1526">
        <v>25</v>
      </c>
      <c r="D1526" t="s">
        <v>187</v>
      </c>
      <c r="E1526" t="s">
        <v>142</v>
      </c>
      <c r="F1526" t="s">
        <v>107</v>
      </c>
      <c r="G1526">
        <v>0</v>
      </c>
      <c r="H1526">
        <v>0</v>
      </c>
      <c r="I152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26" s="5" cm="1">
        <f t="array" ref="J1526">MAX(IF((ProjectInfoTable[ProjectName]=OutputTable[[#This Row],[ProjectName]]),(ProjectInfoTable[ProjectName]=OutputTable[[#This Row],[ProjectName]])*ProjectInfoTable[NumberOfReplications]))</f>
        <v>50</v>
      </c>
      <c r="K1526" s="5" cm="1">
        <f t="array" ref="K1526">IFERROR(AVERAGE(IF((OutputTable[GroupByKey]=OutputTable[[#This Row],[GroupByKey]]),(OutputTable[GroupByKey]=OutputTable[[#This Row],[GroupByKey]])*OutputTable[RecordedValue])),0)</f>
        <v>0</v>
      </c>
      <c r="L1526" s="5" cm="1">
        <f t="array" ref="L1526">IFERROR(_xlfn.STDEV.S(IF((OutputTable[GroupByKey]=OutputTable[[#This Row],[GroupByKey]]),(OutputTable[GroupByKey]=OutputTable[[#This Row],[GroupByKey]])*OutputTable[RecordedValue])),0)</f>
        <v>0</v>
      </c>
      <c r="M1526" s="5" cm="1">
        <f t="array" ref="M1526">MAX(IF((ProjectInfoTable[ProjectName]=OutputTable[[#This Row],[ProjectName]]),(ProjectInfoTable[ProjectName]=OutputTable[[#This Row],[ProjectName]])*ProjectInfoTable[ConfidenceInterval]))</f>
        <v>0.95</v>
      </c>
      <c r="N1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6" s="5" cm="1">
        <f t="array" ref="O1526">MIN(IF((OutputTable[GroupByKey]=OutputTable[[#This Row],[GroupByKey]]),(OutputTable[GroupByKey]=OutputTable[[#This Row],[GroupByKey]])*OutputTable[RecordedValue]))</f>
        <v>0</v>
      </c>
      <c r="P1526" s="5" cm="1">
        <f t="array" ref="P1526">MAX(IF((OutputTable[GroupByKey]=OutputTable[[#This Row],[GroupByKey]]),(OutputTable[GroupByKey]=OutputTable[[#This Row],[GroupByKey]])*OutputTable[RecordedValue]))</f>
        <v>0</v>
      </c>
    </row>
    <row r="1527" spans="1:16" x14ac:dyDescent="0.25">
      <c r="A1527" t="s">
        <v>68</v>
      </c>
      <c r="B1527" t="s">
        <v>70</v>
      </c>
      <c r="C1527">
        <v>26</v>
      </c>
      <c r="D1527" t="s">
        <v>112</v>
      </c>
      <c r="E1527" t="s">
        <v>113</v>
      </c>
      <c r="F1527" t="s">
        <v>73</v>
      </c>
      <c r="G1527">
        <v>0.44909769165915903</v>
      </c>
      <c r="H1527">
        <v>0</v>
      </c>
      <c r="I152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27" s="5" cm="1">
        <f t="array" ref="J1527">MAX(IF((ProjectInfoTable[ProjectName]=OutputTable[[#This Row],[ProjectName]]),(ProjectInfoTable[ProjectName]=OutputTable[[#This Row],[ProjectName]])*ProjectInfoTable[NumberOfReplications]))</f>
        <v>50</v>
      </c>
      <c r="K1527" s="5" cm="1">
        <f t="array" ref="K1527">IFERROR(AVERAGE(IF((OutputTable[GroupByKey]=OutputTable[[#This Row],[GroupByKey]]),(OutputTable[GroupByKey]=OutputTable[[#This Row],[GroupByKey]])*OutputTable[RecordedValue])),0)</f>
        <v>0.86163700693939471</v>
      </c>
      <c r="L1527" s="5" cm="1">
        <f t="array" ref="L1527">IFERROR(_xlfn.STDEV.S(IF((OutputTable[GroupByKey]=OutputTable[[#This Row],[GroupByKey]]),(OutputTable[GroupByKey]=OutputTable[[#This Row],[GroupByKey]])*OutputTable[RecordedValue])),0)</f>
        <v>0.40403851079129915</v>
      </c>
      <c r="M1527" s="5" cm="1">
        <f t="array" ref="M1527">MAX(IF((ProjectInfoTable[ProjectName]=OutputTable[[#This Row],[ProjectName]]),(ProjectInfoTable[ProjectName]=OutputTable[[#This Row],[ProjectName]])*ProjectInfoTable[ConfidenceInterval]))</f>
        <v>0.95</v>
      </c>
      <c r="N1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527" s="5" cm="1">
        <f t="array" ref="O1527">MIN(IF((OutputTable[GroupByKey]=OutputTable[[#This Row],[GroupByKey]]),(OutputTable[GroupByKey]=OutputTable[[#This Row],[GroupByKey]])*OutputTable[RecordedValue]))</f>
        <v>0.14398486806875099</v>
      </c>
      <c r="P1527" s="5" cm="1">
        <f t="array" ref="P1527">MAX(IF((OutputTable[GroupByKey]=OutputTable[[#This Row],[GroupByKey]]),(OutputTable[GroupByKey]=OutputTable[[#This Row],[GroupByKey]])*OutputTable[RecordedValue]))</f>
        <v>2.0851264921370101</v>
      </c>
    </row>
    <row r="1528" spans="1:16" x14ac:dyDescent="0.25">
      <c r="A1528" t="s">
        <v>68</v>
      </c>
      <c r="B1528" t="s">
        <v>70</v>
      </c>
      <c r="C1528">
        <v>26</v>
      </c>
      <c r="D1528" t="s">
        <v>114</v>
      </c>
      <c r="E1528" t="s">
        <v>115</v>
      </c>
      <c r="F1528" t="s">
        <v>73</v>
      </c>
      <c r="G1528">
        <v>26.945861499549601</v>
      </c>
      <c r="H1528">
        <v>0</v>
      </c>
      <c r="I152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28" s="5" cm="1">
        <f t="array" ref="J1528">MAX(IF((ProjectInfoTable[ProjectName]=OutputTable[[#This Row],[ProjectName]]),(ProjectInfoTable[ProjectName]=OutputTable[[#This Row],[ProjectName]])*ProjectInfoTable[NumberOfReplications]))</f>
        <v>50</v>
      </c>
      <c r="K1528" s="5" cm="1">
        <f t="array" ref="K1528">IFERROR(AVERAGE(IF((OutputTable[GroupByKey]=OutputTable[[#This Row],[GroupByKey]]),(OutputTable[GroupByKey]=OutputTable[[#This Row],[GroupByKey]])*OutputTable[RecordedValue])),0)</f>
        <v>51.698220416363682</v>
      </c>
      <c r="L1528" s="5" cm="1">
        <f t="array" ref="L1528">IFERROR(_xlfn.STDEV.S(IF((OutputTable[GroupByKey]=OutputTable[[#This Row],[GroupByKey]]),(OutputTable[GroupByKey]=OutputTable[[#This Row],[GroupByKey]])*OutputTable[RecordedValue])),0)</f>
        <v>24.242310647477964</v>
      </c>
      <c r="M1528" s="5" cm="1">
        <f t="array" ref="M1528">MAX(IF((ProjectInfoTable[ProjectName]=OutputTable[[#This Row],[ProjectName]]),(ProjectInfoTable[ProjectName]=OutputTable[[#This Row],[ProjectName]])*ProjectInfoTable[ConfidenceInterval]))</f>
        <v>0.95</v>
      </c>
      <c r="N1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528" s="5" cm="1">
        <f t="array" ref="O1528">MIN(IF((OutputTable[GroupByKey]=OutputTable[[#This Row],[GroupByKey]]),(OutputTable[GroupByKey]=OutputTable[[#This Row],[GroupByKey]])*OutputTable[RecordedValue]))</f>
        <v>8.63909208412508</v>
      </c>
      <c r="P1528" s="5" cm="1">
        <f t="array" ref="P1528">MAX(IF((OutputTable[GroupByKey]=OutputTable[[#This Row],[GroupByKey]]),(OutputTable[GroupByKey]=OutputTable[[#This Row],[GroupByKey]])*OutputTable[RecordedValue]))</f>
        <v>125.107589528221</v>
      </c>
    </row>
    <row r="1529" spans="1:16" x14ac:dyDescent="0.25">
      <c r="A1529" t="s">
        <v>68</v>
      </c>
      <c r="B1529" t="s">
        <v>70</v>
      </c>
      <c r="C1529">
        <v>26</v>
      </c>
      <c r="D1529" t="s">
        <v>116</v>
      </c>
      <c r="E1529" t="s">
        <v>117</v>
      </c>
      <c r="F1529" t="s">
        <v>73</v>
      </c>
      <c r="G1529">
        <v>0</v>
      </c>
      <c r="H1529">
        <v>0</v>
      </c>
      <c r="I152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29" s="5" cm="1">
        <f t="array" ref="J1529">MAX(IF((ProjectInfoTable[ProjectName]=OutputTable[[#This Row],[ProjectName]]),(ProjectInfoTable[ProjectName]=OutputTable[[#This Row],[ProjectName]])*ProjectInfoTable[NumberOfReplications]))</f>
        <v>50</v>
      </c>
      <c r="K1529" s="5" cm="1">
        <f t="array" ref="K1529">IFERROR(AVERAGE(IF((OutputTable[GroupByKey]=OutputTable[[#This Row],[GroupByKey]]),(OutputTable[GroupByKey]=OutputTable[[#This Row],[GroupByKey]])*OutputTable[RecordedValue])),0)</f>
        <v>0</v>
      </c>
      <c r="L1529" s="5" cm="1">
        <f t="array" ref="L1529">IFERROR(_xlfn.STDEV.S(IF((OutputTable[GroupByKey]=OutputTable[[#This Row],[GroupByKey]]),(OutputTable[GroupByKey]=OutputTable[[#This Row],[GroupByKey]])*OutputTable[RecordedValue])),0)</f>
        <v>0</v>
      </c>
      <c r="M1529" s="5" cm="1">
        <f t="array" ref="M1529">MAX(IF((ProjectInfoTable[ProjectName]=OutputTable[[#This Row],[ProjectName]]),(ProjectInfoTable[ProjectName]=OutputTable[[#This Row],[ProjectName]])*ProjectInfoTable[ConfidenceInterval]))</f>
        <v>0.95</v>
      </c>
      <c r="N1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9" s="5" cm="1">
        <f t="array" ref="O1529">MIN(IF((OutputTable[GroupByKey]=OutputTable[[#This Row],[GroupByKey]]),(OutputTable[GroupByKey]=OutputTable[[#This Row],[GroupByKey]])*OutputTable[RecordedValue]))</f>
        <v>0</v>
      </c>
      <c r="P1529" s="5" cm="1">
        <f t="array" ref="P1529">MAX(IF((OutputTable[GroupByKey]=OutputTable[[#This Row],[GroupByKey]]),(OutputTable[GroupByKey]=OutputTable[[#This Row],[GroupByKey]])*OutputTable[RecordedValue]))</f>
        <v>0</v>
      </c>
    </row>
    <row r="1530" spans="1:16" x14ac:dyDescent="0.25">
      <c r="A1530" t="s">
        <v>68</v>
      </c>
      <c r="B1530" t="s">
        <v>70</v>
      </c>
      <c r="C1530">
        <v>26</v>
      </c>
      <c r="D1530" t="s">
        <v>118</v>
      </c>
      <c r="E1530" t="s">
        <v>119</v>
      </c>
      <c r="F1530" t="s">
        <v>73</v>
      </c>
      <c r="G1530">
        <v>3.6254198409980298</v>
      </c>
      <c r="H1530">
        <v>0</v>
      </c>
      <c r="I153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30" s="5" cm="1">
        <f t="array" ref="J1530">MAX(IF((ProjectInfoTable[ProjectName]=OutputTable[[#This Row],[ProjectName]]),(ProjectInfoTable[ProjectName]=OutputTable[[#This Row],[ProjectName]])*ProjectInfoTable[NumberOfReplications]))</f>
        <v>50</v>
      </c>
      <c r="K1530" s="5" cm="1">
        <f t="array" ref="K1530">IFERROR(AVERAGE(IF((OutputTable[GroupByKey]=OutputTable[[#This Row],[GroupByKey]]),(OutputTable[GroupByKey]=OutputTable[[#This Row],[GroupByKey]])*OutputTable[RecordedValue])),0)</f>
        <v>13.164009358024151</v>
      </c>
      <c r="L1530" s="5" cm="1">
        <f t="array" ref="L1530">IFERROR(_xlfn.STDEV.S(IF((OutputTable[GroupByKey]=OutputTable[[#This Row],[GroupByKey]]),(OutputTable[GroupByKey]=OutputTable[[#This Row],[GroupByKey]])*OutputTable[RecordedValue])),0)</f>
        <v>23.71645868098383</v>
      </c>
      <c r="M1530" s="5" cm="1">
        <f t="array" ref="M1530">MAX(IF((ProjectInfoTable[ProjectName]=OutputTable[[#This Row],[ProjectName]]),(ProjectInfoTable[ProjectName]=OutputTable[[#This Row],[ProjectName]])*ProjectInfoTable[ConfidenceInterval]))</f>
        <v>0.95</v>
      </c>
      <c r="N1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530" s="5" cm="1">
        <f t="array" ref="O1530">MIN(IF((OutputTable[GroupByKey]=OutputTable[[#This Row],[GroupByKey]]),(OutputTable[GroupByKey]=OutputTable[[#This Row],[GroupByKey]])*OutputTable[RecordedValue]))</f>
        <v>0</v>
      </c>
      <c r="P1530" s="5" cm="1">
        <f t="array" ref="P1530">MAX(IF((OutputTable[GroupByKey]=OutputTable[[#This Row],[GroupByKey]]),(OutputTable[GroupByKey]=OutputTable[[#This Row],[GroupByKey]])*OutputTable[RecordedValue]))</f>
        <v>143.511038213799</v>
      </c>
    </row>
    <row r="1531" spans="1:16" x14ac:dyDescent="0.25">
      <c r="A1531" t="s">
        <v>68</v>
      </c>
      <c r="B1531" t="s">
        <v>70</v>
      </c>
      <c r="C1531">
        <v>26</v>
      </c>
      <c r="D1531" t="s">
        <v>120</v>
      </c>
      <c r="E1531" t="s">
        <v>121</v>
      </c>
      <c r="F1531" t="s">
        <v>73</v>
      </c>
      <c r="G1531">
        <v>7</v>
      </c>
      <c r="H1531">
        <v>0</v>
      </c>
      <c r="I153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31" s="5" cm="1">
        <f t="array" ref="J1531">MAX(IF((ProjectInfoTable[ProjectName]=OutputTable[[#This Row],[ProjectName]]),(ProjectInfoTable[ProjectName]=OutputTable[[#This Row],[ProjectName]])*ProjectInfoTable[NumberOfReplications]))</f>
        <v>50</v>
      </c>
      <c r="K1531" s="5" cm="1">
        <f t="array" ref="K1531">IFERROR(AVERAGE(IF((OutputTable[GroupByKey]=OutputTable[[#This Row],[GroupByKey]]),(OutputTable[GroupByKey]=OutputTable[[#This Row],[GroupByKey]])*OutputTable[RecordedValue])),0)</f>
        <v>9.74</v>
      </c>
      <c r="L1531" s="5" cm="1">
        <f t="array" ref="L1531">IFERROR(_xlfn.STDEV.S(IF((OutputTable[GroupByKey]=OutputTable[[#This Row],[GroupByKey]]),(OutputTable[GroupByKey]=OutputTable[[#This Row],[GroupByKey]])*OutputTable[RecordedValue])),0)</f>
        <v>3.3430402880233041</v>
      </c>
      <c r="M1531" s="5" cm="1">
        <f t="array" ref="M1531">MAX(IF((ProjectInfoTable[ProjectName]=OutputTable[[#This Row],[ProjectName]]),(ProjectInfoTable[ProjectName]=OutputTable[[#This Row],[ProjectName]])*ProjectInfoTable[ConfidenceInterval]))</f>
        <v>0.95</v>
      </c>
      <c r="N1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531" s="5" cm="1">
        <f t="array" ref="O1531">MIN(IF((OutputTable[GroupByKey]=OutputTable[[#This Row],[GroupByKey]]),(OutputTable[GroupByKey]=OutputTable[[#This Row],[GroupByKey]])*OutputTable[RecordedValue]))</f>
        <v>4</v>
      </c>
      <c r="P1531" s="5" cm="1">
        <f t="array" ref="P1531">MAX(IF((OutputTable[GroupByKey]=OutputTable[[#This Row],[GroupByKey]]),(OutputTable[GroupByKey]=OutputTable[[#This Row],[GroupByKey]])*OutputTable[RecordedValue]))</f>
        <v>18</v>
      </c>
    </row>
    <row r="1532" spans="1:16" x14ac:dyDescent="0.25">
      <c r="A1532" t="s">
        <v>68</v>
      </c>
      <c r="B1532" t="s">
        <v>70</v>
      </c>
      <c r="C1532">
        <v>26</v>
      </c>
      <c r="D1532" t="s">
        <v>122</v>
      </c>
      <c r="E1532" t="s">
        <v>123</v>
      </c>
      <c r="F1532" t="s">
        <v>73</v>
      </c>
      <c r="G1532">
        <v>7</v>
      </c>
      <c r="H1532">
        <v>0</v>
      </c>
      <c r="I153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32" s="5" cm="1">
        <f t="array" ref="J1532">MAX(IF((ProjectInfoTable[ProjectName]=OutputTable[[#This Row],[ProjectName]]),(ProjectInfoTable[ProjectName]=OutputTable[[#This Row],[ProjectName]])*ProjectInfoTable[NumberOfReplications]))</f>
        <v>50</v>
      </c>
      <c r="K1532" s="5" cm="1">
        <f t="array" ref="K1532">IFERROR(AVERAGE(IF((OutputTable[GroupByKey]=OutputTable[[#This Row],[GroupByKey]]),(OutputTable[GroupByKey]=OutputTable[[#This Row],[GroupByKey]])*OutputTable[RecordedValue])),0)</f>
        <v>9.6199999999999992</v>
      </c>
      <c r="L1532" s="5" cm="1">
        <f t="array" ref="L1532">IFERROR(_xlfn.STDEV.S(IF((OutputTable[GroupByKey]=OutputTable[[#This Row],[GroupByKey]]),(OutputTable[GroupByKey]=OutputTable[[#This Row],[GroupByKey]])*OutputTable[RecordedValue])),0)</f>
        <v>3.3557139816335075</v>
      </c>
      <c r="M1532" s="5" cm="1">
        <f t="array" ref="M1532">MAX(IF((ProjectInfoTable[ProjectName]=OutputTable[[#This Row],[ProjectName]]),(ProjectInfoTable[ProjectName]=OutputTable[[#This Row],[ProjectName]])*ProjectInfoTable[ConfidenceInterval]))</f>
        <v>0.95</v>
      </c>
      <c r="N1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532" s="5" cm="1">
        <f t="array" ref="O1532">MIN(IF((OutputTable[GroupByKey]=OutputTable[[#This Row],[GroupByKey]]),(OutputTable[GroupByKey]=OutputTable[[#This Row],[GroupByKey]])*OutputTable[RecordedValue]))</f>
        <v>4</v>
      </c>
      <c r="P1532" s="5" cm="1">
        <f t="array" ref="P1532">MAX(IF((OutputTable[GroupByKey]=OutputTable[[#This Row],[GroupByKey]]),(OutputTable[GroupByKey]=OutputTable[[#This Row],[GroupByKey]])*OutputTable[RecordedValue]))</f>
        <v>18</v>
      </c>
    </row>
    <row r="1533" spans="1:16" x14ac:dyDescent="0.25">
      <c r="A1533" t="s">
        <v>68</v>
      </c>
      <c r="B1533" t="s">
        <v>70</v>
      </c>
      <c r="C1533">
        <v>26</v>
      </c>
      <c r="D1533" t="s">
        <v>124</v>
      </c>
      <c r="E1533" t="s">
        <v>125</v>
      </c>
      <c r="F1533" t="s">
        <v>73</v>
      </c>
      <c r="G1533">
        <v>0.44909769165915903</v>
      </c>
      <c r="H1533">
        <v>0</v>
      </c>
      <c r="I153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33" s="5" cm="1">
        <f t="array" ref="J1533">MAX(IF((ProjectInfoTable[ProjectName]=OutputTable[[#This Row],[ProjectName]]),(ProjectInfoTable[ProjectName]=OutputTable[[#This Row],[ProjectName]])*ProjectInfoTable[NumberOfReplications]))</f>
        <v>50</v>
      </c>
      <c r="K1533" s="5" cm="1">
        <f t="array" ref="K1533">IFERROR(AVERAGE(IF((OutputTable[GroupByKey]=OutputTable[[#This Row],[GroupByKey]]),(OutputTable[GroupByKey]=OutputTable[[#This Row],[GroupByKey]])*OutputTable[RecordedValue])),0)</f>
        <v>0.86163700693939471</v>
      </c>
      <c r="L1533" s="5" cm="1">
        <f t="array" ref="L1533">IFERROR(_xlfn.STDEV.S(IF((OutputTable[GroupByKey]=OutputTable[[#This Row],[GroupByKey]]),(OutputTable[GroupByKey]=OutputTable[[#This Row],[GroupByKey]])*OutputTable[RecordedValue])),0)</f>
        <v>0.40403851079129915</v>
      </c>
      <c r="M1533" s="5" cm="1">
        <f t="array" ref="M1533">MAX(IF((ProjectInfoTable[ProjectName]=OutputTable[[#This Row],[ProjectName]]),(ProjectInfoTable[ProjectName]=OutputTable[[#This Row],[ProjectName]])*ProjectInfoTable[ConfidenceInterval]))</f>
        <v>0.95</v>
      </c>
      <c r="N1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533" s="5" cm="1">
        <f t="array" ref="O1533">MIN(IF((OutputTable[GroupByKey]=OutputTable[[#This Row],[GroupByKey]]),(OutputTable[GroupByKey]=OutputTable[[#This Row],[GroupByKey]])*OutputTable[RecordedValue]))</f>
        <v>0.14398486806875099</v>
      </c>
      <c r="P1533" s="5" cm="1">
        <f t="array" ref="P1533">MAX(IF((OutputTable[GroupByKey]=OutputTable[[#This Row],[GroupByKey]]),(OutputTable[GroupByKey]=OutputTable[[#This Row],[GroupByKey]])*OutputTable[RecordedValue]))</f>
        <v>2.0851264921370101</v>
      </c>
    </row>
    <row r="1534" spans="1:16" x14ac:dyDescent="0.25">
      <c r="A1534" t="s">
        <v>68</v>
      </c>
      <c r="B1534" t="s">
        <v>70</v>
      </c>
      <c r="C1534">
        <v>26</v>
      </c>
      <c r="D1534" t="s">
        <v>126</v>
      </c>
      <c r="E1534" t="s">
        <v>127</v>
      </c>
      <c r="F1534" t="s">
        <v>73</v>
      </c>
      <c r="G1534">
        <v>30.5712813405476</v>
      </c>
      <c r="H1534">
        <v>0</v>
      </c>
      <c r="I153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34" s="5" cm="1">
        <f t="array" ref="J1534">MAX(IF((ProjectInfoTable[ProjectName]=OutputTable[[#This Row],[ProjectName]]),(ProjectInfoTable[ProjectName]=OutputTable[[#This Row],[ProjectName]])*ProjectInfoTable[NumberOfReplications]))</f>
        <v>50</v>
      </c>
      <c r="K1534" s="5" cm="1">
        <f t="array" ref="K1534">IFERROR(AVERAGE(IF((OutputTable[GroupByKey]=OutputTable[[#This Row],[GroupByKey]]),(OutputTable[GroupByKey]=OutputTable[[#This Row],[GroupByKey]])*OutputTable[RecordedValue])),0)</f>
        <v>64.862229774387828</v>
      </c>
      <c r="L1534" s="5" cm="1">
        <f t="array" ref="L1534">IFERROR(_xlfn.STDEV.S(IF((OutputTable[GroupByKey]=OutputTable[[#This Row],[GroupByKey]]),(OutputTable[GroupByKey]=OutputTable[[#This Row],[GroupByKey]])*OutputTable[RecordedValue])),0)</f>
        <v>42.021678663543447</v>
      </c>
      <c r="M1534" s="5" cm="1">
        <f t="array" ref="M1534">MAX(IF((ProjectInfoTable[ProjectName]=OutputTable[[#This Row],[ProjectName]]),(ProjectInfoTable[ProjectName]=OutputTable[[#This Row],[ProjectName]])*ProjectInfoTable[ConfidenceInterval]))</f>
        <v>0.95</v>
      </c>
      <c r="N1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534" s="5" cm="1">
        <f t="array" ref="O1534">MIN(IF((OutputTable[GroupByKey]=OutputTable[[#This Row],[GroupByKey]]),(OutputTable[GroupByKey]=OutputTable[[#This Row],[GroupByKey]])*OutputTable[RecordedValue]))</f>
        <v>12.5350884709043</v>
      </c>
      <c r="P1534" s="5" cm="1">
        <f t="array" ref="P1534">MAX(IF((OutputTable[GroupByKey]=OutputTable[[#This Row],[GroupByKey]]),(OutputTable[GroupByKey]=OutputTable[[#This Row],[GroupByKey]])*OutputTable[RecordedValue]))</f>
        <v>268.61862774202001</v>
      </c>
    </row>
    <row r="1535" spans="1:16" x14ac:dyDescent="0.25">
      <c r="A1535" t="s">
        <v>68</v>
      </c>
      <c r="B1535" t="s">
        <v>70</v>
      </c>
      <c r="C1535">
        <v>26</v>
      </c>
      <c r="D1535" t="s">
        <v>128</v>
      </c>
      <c r="E1535" t="s">
        <v>86</v>
      </c>
      <c r="F1535" t="s">
        <v>129</v>
      </c>
      <c r="G1535">
        <v>0</v>
      </c>
      <c r="H1535">
        <v>0</v>
      </c>
      <c r="I153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535" s="5" cm="1">
        <f t="array" ref="J1535">MAX(IF((ProjectInfoTable[ProjectName]=OutputTable[[#This Row],[ProjectName]]),(ProjectInfoTable[ProjectName]=OutputTable[[#This Row],[ProjectName]])*ProjectInfoTable[NumberOfReplications]))</f>
        <v>50</v>
      </c>
      <c r="K1535" s="5" cm="1">
        <f t="array" ref="K1535">IFERROR(AVERAGE(IF((OutputTable[GroupByKey]=OutputTable[[#This Row],[GroupByKey]]),(OutputTable[GroupByKey]=OutputTable[[#This Row],[GroupByKey]])*OutputTable[RecordedValue])),0)</f>
        <v>0</v>
      </c>
      <c r="L1535" s="5" cm="1">
        <f t="array" ref="L1535">IFERROR(_xlfn.STDEV.S(IF((OutputTable[GroupByKey]=OutputTable[[#This Row],[GroupByKey]]),(OutputTable[GroupByKey]=OutputTable[[#This Row],[GroupByKey]])*OutputTable[RecordedValue])),0)</f>
        <v>0</v>
      </c>
      <c r="M1535" s="5" cm="1">
        <f t="array" ref="M1535">MAX(IF((ProjectInfoTable[ProjectName]=OutputTable[[#This Row],[ProjectName]]),(ProjectInfoTable[ProjectName]=OutputTable[[#This Row],[ProjectName]])*ProjectInfoTable[ConfidenceInterval]))</f>
        <v>0.95</v>
      </c>
      <c r="N1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5" s="5" cm="1">
        <f t="array" ref="O1535">MIN(IF((OutputTable[GroupByKey]=OutputTable[[#This Row],[GroupByKey]]),(OutputTable[GroupByKey]=OutputTable[[#This Row],[GroupByKey]])*OutputTable[RecordedValue]))</f>
        <v>0</v>
      </c>
      <c r="P1535" s="5" cm="1">
        <f t="array" ref="P1535">MAX(IF((OutputTable[GroupByKey]=OutputTable[[#This Row],[GroupByKey]]),(OutputTable[GroupByKey]=OutputTable[[#This Row],[GroupByKey]])*OutputTable[RecordedValue]))</f>
        <v>0</v>
      </c>
    </row>
    <row r="1536" spans="1:16" x14ac:dyDescent="0.25">
      <c r="A1536" t="s">
        <v>68</v>
      </c>
      <c r="B1536" t="s">
        <v>70</v>
      </c>
      <c r="C1536">
        <v>26</v>
      </c>
      <c r="D1536" t="s">
        <v>130</v>
      </c>
      <c r="E1536" t="s">
        <v>89</v>
      </c>
      <c r="F1536" t="s">
        <v>129</v>
      </c>
      <c r="G1536">
        <v>0</v>
      </c>
      <c r="H1536">
        <v>0</v>
      </c>
      <c r="I153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536" s="5" cm="1">
        <f t="array" ref="J1536">MAX(IF((ProjectInfoTable[ProjectName]=OutputTable[[#This Row],[ProjectName]]),(ProjectInfoTable[ProjectName]=OutputTable[[#This Row],[ProjectName]])*ProjectInfoTable[NumberOfReplications]))</f>
        <v>50</v>
      </c>
      <c r="K1536" s="5" cm="1">
        <f t="array" ref="K1536">IFERROR(AVERAGE(IF((OutputTable[GroupByKey]=OutputTable[[#This Row],[GroupByKey]]),(OutputTable[GroupByKey]=OutputTable[[#This Row],[GroupByKey]])*OutputTable[RecordedValue])),0)</f>
        <v>0</v>
      </c>
      <c r="L1536" s="5" cm="1">
        <f t="array" ref="L1536">IFERROR(_xlfn.STDEV.S(IF((OutputTable[GroupByKey]=OutputTable[[#This Row],[GroupByKey]]),(OutputTable[GroupByKey]=OutputTable[[#This Row],[GroupByKey]])*OutputTable[RecordedValue])),0)</f>
        <v>0</v>
      </c>
      <c r="M1536" s="5" cm="1">
        <f t="array" ref="M1536">MAX(IF((ProjectInfoTable[ProjectName]=OutputTable[[#This Row],[ProjectName]]),(ProjectInfoTable[ProjectName]=OutputTable[[#This Row],[ProjectName]])*ProjectInfoTable[ConfidenceInterval]))</f>
        <v>0.95</v>
      </c>
      <c r="N1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6" s="5" cm="1">
        <f t="array" ref="O1536">MIN(IF((OutputTable[GroupByKey]=OutputTable[[#This Row],[GroupByKey]]),(OutputTable[GroupByKey]=OutputTable[[#This Row],[GroupByKey]])*OutputTable[RecordedValue]))</f>
        <v>0</v>
      </c>
      <c r="P1536" s="5" cm="1">
        <f t="array" ref="P1536">MAX(IF((OutputTable[GroupByKey]=OutputTable[[#This Row],[GroupByKey]]),(OutputTable[GroupByKey]=OutputTable[[#This Row],[GroupByKey]])*OutputTable[RecordedValue]))</f>
        <v>0</v>
      </c>
    </row>
    <row r="1537" spans="1:16" x14ac:dyDescent="0.25">
      <c r="A1537" t="s">
        <v>68</v>
      </c>
      <c r="B1537" t="s">
        <v>70</v>
      </c>
      <c r="C1537">
        <v>26</v>
      </c>
      <c r="D1537" t="s">
        <v>131</v>
      </c>
      <c r="E1537" t="s">
        <v>91</v>
      </c>
      <c r="F1537" t="s">
        <v>129</v>
      </c>
      <c r="G1537">
        <v>47.8837627363799</v>
      </c>
      <c r="H1537">
        <v>0</v>
      </c>
      <c r="I153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537" s="5" cm="1">
        <f t="array" ref="J1537">MAX(IF((ProjectInfoTable[ProjectName]=OutputTable[[#This Row],[ProjectName]]),(ProjectInfoTable[ProjectName]=OutputTable[[#This Row],[ProjectName]])*ProjectInfoTable[NumberOfReplications]))</f>
        <v>50</v>
      </c>
      <c r="K1537" s="5" cm="1">
        <f t="array" ref="K1537">IFERROR(AVERAGE(IF((OutputTable[GroupByKey]=OutputTable[[#This Row],[GroupByKey]]),(OutputTable[GroupByKey]=OutputTable[[#This Row],[GroupByKey]])*OutputTable[RecordedValue])),0)</f>
        <v>47.555766264651346</v>
      </c>
      <c r="L1537" s="5" cm="1">
        <f t="array" ref="L1537">IFERROR(_xlfn.STDEV.S(IF((OutputTable[GroupByKey]=OutputTable[[#This Row],[GroupByKey]]),(OutputTable[GroupByKey]=OutputTable[[#This Row],[GroupByKey]])*OutputTable[RecordedValue])),0)</f>
        <v>2.7283894207102275</v>
      </c>
      <c r="M1537" s="5" cm="1">
        <f t="array" ref="M1537">MAX(IF((ProjectInfoTable[ProjectName]=OutputTable[[#This Row],[ProjectName]]),(ProjectInfoTable[ProjectName]=OutputTable[[#This Row],[ProjectName]])*ProjectInfoTable[ConfidenceInterval]))</f>
        <v>0.95</v>
      </c>
      <c r="N1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537" s="5" cm="1">
        <f t="array" ref="O1537">MIN(IF((OutputTable[GroupByKey]=OutputTable[[#This Row],[GroupByKey]]),(OutputTable[GroupByKey]=OutputTable[[#This Row],[GroupByKey]])*OutputTable[RecordedValue]))</f>
        <v>42.116143251013803</v>
      </c>
      <c r="P1537" s="5" cm="1">
        <f t="array" ref="P1537">MAX(IF((OutputTable[GroupByKey]=OutputTable[[#This Row],[GroupByKey]]),(OutputTable[GroupByKey]=OutputTable[[#This Row],[GroupByKey]])*OutputTable[RecordedValue]))</f>
        <v>55.7665547747551</v>
      </c>
    </row>
    <row r="1538" spans="1:16" x14ac:dyDescent="0.25">
      <c r="A1538" t="s">
        <v>68</v>
      </c>
      <c r="B1538" t="s">
        <v>70</v>
      </c>
      <c r="C1538">
        <v>26</v>
      </c>
      <c r="D1538" t="s">
        <v>132</v>
      </c>
      <c r="E1538" t="s">
        <v>133</v>
      </c>
      <c r="F1538" t="s">
        <v>129</v>
      </c>
      <c r="G1538">
        <v>0</v>
      </c>
      <c r="H1538">
        <v>0</v>
      </c>
      <c r="I153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538" s="5" cm="1">
        <f t="array" ref="J1538">MAX(IF((ProjectInfoTable[ProjectName]=OutputTable[[#This Row],[ProjectName]]),(ProjectInfoTable[ProjectName]=OutputTable[[#This Row],[ProjectName]])*ProjectInfoTable[NumberOfReplications]))</f>
        <v>50</v>
      </c>
      <c r="K1538" s="5" cm="1">
        <f t="array" ref="K1538">IFERROR(AVERAGE(IF((OutputTable[GroupByKey]=OutputTable[[#This Row],[GroupByKey]]),(OutputTable[GroupByKey]=OutputTable[[#This Row],[GroupByKey]])*OutputTable[RecordedValue])),0)</f>
        <v>0</v>
      </c>
      <c r="L1538" s="5" cm="1">
        <f t="array" ref="L1538">IFERROR(_xlfn.STDEV.S(IF((OutputTable[GroupByKey]=OutputTable[[#This Row],[GroupByKey]]),(OutputTable[GroupByKey]=OutputTable[[#This Row],[GroupByKey]])*OutputTable[RecordedValue])),0)</f>
        <v>0</v>
      </c>
      <c r="M1538" s="5" cm="1">
        <f t="array" ref="M1538">MAX(IF((ProjectInfoTable[ProjectName]=OutputTable[[#This Row],[ProjectName]]),(ProjectInfoTable[ProjectName]=OutputTable[[#This Row],[ProjectName]])*ProjectInfoTable[ConfidenceInterval]))</f>
        <v>0.95</v>
      </c>
      <c r="N1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8" s="5" cm="1">
        <f t="array" ref="O1538">MIN(IF((OutputTable[GroupByKey]=OutputTable[[#This Row],[GroupByKey]]),(OutputTable[GroupByKey]=OutputTable[[#This Row],[GroupByKey]])*OutputTable[RecordedValue]))</f>
        <v>0</v>
      </c>
      <c r="P1538" s="5" cm="1">
        <f t="array" ref="P1538">MAX(IF((OutputTable[GroupByKey]=OutputTable[[#This Row],[GroupByKey]]),(OutputTable[GroupByKey]=OutputTable[[#This Row],[GroupByKey]])*OutputTable[RecordedValue]))</f>
        <v>0</v>
      </c>
    </row>
    <row r="1539" spans="1:16" x14ac:dyDescent="0.25">
      <c r="A1539" t="s">
        <v>68</v>
      </c>
      <c r="B1539" t="s">
        <v>70</v>
      </c>
      <c r="C1539">
        <v>26</v>
      </c>
      <c r="D1539" t="s">
        <v>134</v>
      </c>
      <c r="E1539" t="s">
        <v>95</v>
      </c>
      <c r="F1539" t="s">
        <v>129</v>
      </c>
      <c r="G1539">
        <v>47.8837627363799</v>
      </c>
      <c r="H1539">
        <v>0</v>
      </c>
      <c r="I153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539" s="5" cm="1">
        <f t="array" ref="J1539">MAX(IF((ProjectInfoTable[ProjectName]=OutputTable[[#This Row],[ProjectName]]),(ProjectInfoTable[ProjectName]=OutputTable[[#This Row],[ProjectName]])*ProjectInfoTable[NumberOfReplications]))</f>
        <v>50</v>
      </c>
      <c r="K1539" s="5" cm="1">
        <f t="array" ref="K1539">IFERROR(AVERAGE(IF((OutputTable[GroupByKey]=OutputTable[[#This Row],[GroupByKey]]),(OutputTable[GroupByKey]=OutputTable[[#This Row],[GroupByKey]])*OutputTable[RecordedValue])),0)</f>
        <v>47.555766264651346</v>
      </c>
      <c r="L1539" s="5" cm="1">
        <f t="array" ref="L1539">IFERROR(_xlfn.STDEV.S(IF((OutputTable[GroupByKey]=OutputTable[[#This Row],[GroupByKey]]),(OutputTable[GroupByKey]=OutputTable[[#This Row],[GroupByKey]])*OutputTable[RecordedValue])),0)</f>
        <v>2.7283894207102275</v>
      </c>
      <c r="M1539" s="5" cm="1">
        <f t="array" ref="M1539">MAX(IF((ProjectInfoTable[ProjectName]=OutputTable[[#This Row],[ProjectName]]),(ProjectInfoTable[ProjectName]=OutputTable[[#This Row],[ProjectName]])*ProjectInfoTable[ConfidenceInterval]))</f>
        <v>0.95</v>
      </c>
      <c r="N1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539" s="5" cm="1">
        <f t="array" ref="O1539">MIN(IF((OutputTable[GroupByKey]=OutputTable[[#This Row],[GroupByKey]]),(OutputTable[GroupByKey]=OutputTable[[#This Row],[GroupByKey]])*OutputTable[RecordedValue]))</f>
        <v>42.116143251013803</v>
      </c>
      <c r="P1539" s="5" cm="1">
        <f t="array" ref="P1539">MAX(IF((OutputTable[GroupByKey]=OutputTable[[#This Row],[GroupByKey]]),(OutputTable[GroupByKey]=OutputTable[[#This Row],[GroupByKey]])*OutputTable[RecordedValue]))</f>
        <v>55.7665547747551</v>
      </c>
    </row>
    <row r="1540" spans="1:16" x14ac:dyDescent="0.25">
      <c r="A1540" t="s">
        <v>68</v>
      </c>
      <c r="B1540" t="s">
        <v>70</v>
      </c>
      <c r="C1540">
        <v>26</v>
      </c>
      <c r="D1540" t="s">
        <v>135</v>
      </c>
      <c r="E1540" t="s">
        <v>97</v>
      </c>
      <c r="F1540" t="s">
        <v>129</v>
      </c>
      <c r="G1540">
        <v>0</v>
      </c>
      <c r="H1540">
        <v>0</v>
      </c>
      <c r="I154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540" s="5" cm="1">
        <f t="array" ref="J1540">MAX(IF((ProjectInfoTable[ProjectName]=OutputTable[[#This Row],[ProjectName]]),(ProjectInfoTable[ProjectName]=OutputTable[[#This Row],[ProjectName]])*ProjectInfoTable[NumberOfReplications]))</f>
        <v>50</v>
      </c>
      <c r="K1540" s="5" cm="1">
        <f t="array" ref="K1540">IFERROR(AVERAGE(IF((OutputTable[GroupByKey]=OutputTable[[#This Row],[GroupByKey]]),(OutputTable[GroupByKey]=OutputTable[[#This Row],[GroupByKey]])*OutputTable[RecordedValue])),0)</f>
        <v>0</v>
      </c>
      <c r="L1540" s="5" cm="1">
        <f t="array" ref="L1540">IFERROR(_xlfn.STDEV.S(IF((OutputTable[GroupByKey]=OutputTable[[#This Row],[GroupByKey]]),(OutputTable[GroupByKey]=OutputTable[[#This Row],[GroupByKey]])*OutputTable[RecordedValue])),0)</f>
        <v>0</v>
      </c>
      <c r="M1540" s="5" cm="1">
        <f t="array" ref="M1540">MAX(IF((ProjectInfoTable[ProjectName]=OutputTable[[#This Row],[ProjectName]]),(ProjectInfoTable[ProjectName]=OutputTable[[#This Row],[ProjectName]])*ProjectInfoTable[ConfidenceInterval]))</f>
        <v>0.95</v>
      </c>
      <c r="N1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0" s="5" cm="1">
        <f t="array" ref="O1540">MIN(IF((OutputTable[GroupByKey]=OutputTable[[#This Row],[GroupByKey]]),(OutputTable[GroupByKey]=OutputTable[[#This Row],[GroupByKey]])*OutputTable[RecordedValue]))</f>
        <v>0</v>
      </c>
      <c r="P1540" s="5" cm="1">
        <f t="array" ref="P1540">MAX(IF((OutputTable[GroupByKey]=OutputTable[[#This Row],[GroupByKey]]),(OutputTable[GroupByKey]=OutputTable[[#This Row],[GroupByKey]])*OutputTable[RecordedValue]))</f>
        <v>0</v>
      </c>
    </row>
    <row r="1541" spans="1:16" x14ac:dyDescent="0.25">
      <c r="A1541" t="s">
        <v>68</v>
      </c>
      <c r="B1541" t="s">
        <v>70</v>
      </c>
      <c r="C1541">
        <v>26</v>
      </c>
      <c r="D1541" t="s">
        <v>136</v>
      </c>
      <c r="E1541" t="s">
        <v>137</v>
      </c>
      <c r="F1541" t="s">
        <v>129</v>
      </c>
      <c r="G1541">
        <v>47.8837627363799</v>
      </c>
      <c r="H1541">
        <v>0</v>
      </c>
      <c r="I154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541" s="5" cm="1">
        <f t="array" ref="J1541">MAX(IF((ProjectInfoTable[ProjectName]=OutputTable[[#This Row],[ProjectName]]),(ProjectInfoTable[ProjectName]=OutputTable[[#This Row],[ProjectName]])*ProjectInfoTable[NumberOfReplications]))</f>
        <v>50</v>
      </c>
      <c r="K1541" s="5" cm="1">
        <f t="array" ref="K1541">IFERROR(AVERAGE(IF((OutputTable[GroupByKey]=OutputTable[[#This Row],[GroupByKey]]),(OutputTable[GroupByKey]=OutputTable[[#This Row],[GroupByKey]])*OutputTable[RecordedValue])),0)</f>
        <v>47.555766264651339</v>
      </c>
      <c r="L1541" s="5" cm="1">
        <f t="array" ref="L1541">IFERROR(_xlfn.STDEV.S(IF((OutputTable[GroupByKey]=OutputTable[[#This Row],[GroupByKey]]),(OutputTable[GroupByKey]=OutputTable[[#This Row],[GroupByKey]])*OutputTable[RecordedValue])),0)</f>
        <v>2.7283894207102439</v>
      </c>
      <c r="M1541" s="5" cm="1">
        <f t="array" ref="M1541">MAX(IF((ProjectInfoTable[ProjectName]=OutputTable[[#This Row],[ProjectName]]),(ProjectInfoTable[ProjectName]=OutputTable[[#This Row],[ProjectName]])*ProjectInfoTable[ConfidenceInterval]))</f>
        <v>0.95</v>
      </c>
      <c r="N1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541" s="5" cm="1">
        <f t="array" ref="O1541">MIN(IF((OutputTable[GroupByKey]=OutputTable[[#This Row],[GroupByKey]]),(OutputTable[GroupByKey]=OutputTable[[#This Row],[GroupByKey]])*OutputTable[RecordedValue]))</f>
        <v>42.116143251013703</v>
      </c>
      <c r="P1541" s="5" cm="1">
        <f t="array" ref="P1541">MAX(IF((OutputTable[GroupByKey]=OutputTable[[#This Row],[GroupByKey]]),(OutputTable[GroupByKey]=OutputTable[[#This Row],[GroupByKey]])*OutputTable[RecordedValue]))</f>
        <v>55.7665547747551</v>
      </c>
    </row>
    <row r="1542" spans="1:16" x14ac:dyDescent="0.25">
      <c r="A1542" t="s">
        <v>68</v>
      </c>
      <c r="B1542" t="s">
        <v>70</v>
      </c>
      <c r="C1542">
        <v>26</v>
      </c>
      <c r="D1542" t="s">
        <v>138</v>
      </c>
      <c r="E1542" t="s">
        <v>139</v>
      </c>
      <c r="F1542" t="s">
        <v>129</v>
      </c>
      <c r="G1542">
        <v>24.0379555512568</v>
      </c>
      <c r="H1542">
        <v>0</v>
      </c>
      <c r="I154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42" s="5" cm="1">
        <f t="array" ref="J1542">MAX(IF((ProjectInfoTable[ProjectName]=OutputTable[[#This Row],[ProjectName]]),(ProjectInfoTable[ProjectName]=OutputTable[[#This Row],[ProjectName]])*ProjectInfoTable[NumberOfReplications]))</f>
        <v>50</v>
      </c>
      <c r="K1542" s="5" cm="1">
        <f t="array" ref="K1542">IFERROR(AVERAGE(IF((OutputTable[GroupByKey]=OutputTable[[#This Row],[GroupByKey]]),(OutputTable[GroupByKey]=OutputTable[[#This Row],[GroupByKey]])*OutputTable[RecordedValue])),0)</f>
        <v>24.153751225057032</v>
      </c>
      <c r="L1542" s="5" cm="1">
        <f t="array" ref="L1542">IFERROR(_xlfn.STDEV.S(IF((OutputTable[GroupByKey]=OutputTable[[#This Row],[GroupByKey]]),(OutputTable[GroupByKey]=OutputTable[[#This Row],[GroupByKey]])*OutputTable[RecordedValue])),0)</f>
        <v>2.790438932514745</v>
      </c>
      <c r="M1542" s="5" cm="1">
        <f t="array" ref="M1542">MAX(IF((ProjectInfoTable[ProjectName]=OutputTable[[#This Row],[ProjectName]]),(ProjectInfoTable[ProjectName]=OutputTable[[#This Row],[ProjectName]])*ProjectInfoTable[ConfidenceInterval]))</f>
        <v>0.95</v>
      </c>
      <c r="N1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542" s="5" cm="1">
        <f t="array" ref="O1542">MIN(IF((OutputTable[GroupByKey]=OutputTable[[#This Row],[GroupByKey]]),(OutputTable[GroupByKey]=OutputTable[[#This Row],[GroupByKey]])*OutputTable[RecordedValue]))</f>
        <v>16.206469520089399</v>
      </c>
      <c r="P1542" s="5" cm="1">
        <f t="array" ref="P1542">MAX(IF((OutputTable[GroupByKey]=OutputTable[[#This Row],[GroupByKey]]),(OutputTable[GroupByKey]=OutputTable[[#This Row],[GroupByKey]])*OutputTable[RecordedValue]))</f>
        <v>29.8247121613243</v>
      </c>
    </row>
    <row r="1543" spans="1:16" x14ac:dyDescent="0.25">
      <c r="A1543" t="s">
        <v>68</v>
      </c>
      <c r="B1543" t="s">
        <v>70</v>
      </c>
      <c r="C1543">
        <v>26</v>
      </c>
      <c r="D1543" t="s">
        <v>140</v>
      </c>
      <c r="E1543" t="s">
        <v>91</v>
      </c>
      <c r="F1543" t="s">
        <v>129</v>
      </c>
      <c r="G1543">
        <v>71.921718287636693</v>
      </c>
      <c r="H1543">
        <v>0</v>
      </c>
      <c r="I154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43" s="5" cm="1">
        <f t="array" ref="J1543">MAX(IF((ProjectInfoTable[ProjectName]=OutputTable[[#This Row],[ProjectName]]),(ProjectInfoTable[ProjectName]=OutputTable[[#This Row],[ProjectName]])*ProjectInfoTable[NumberOfReplications]))</f>
        <v>50</v>
      </c>
      <c r="K1543" s="5" cm="1">
        <f t="array" ref="K1543">IFERROR(AVERAGE(IF((OutputTable[GroupByKey]=OutputTable[[#This Row],[GroupByKey]]),(OutputTable[GroupByKey]=OutputTable[[#This Row],[GroupByKey]])*OutputTable[RecordedValue])),0)</f>
        <v>71.709517489708347</v>
      </c>
      <c r="L1543" s="5" cm="1">
        <f t="array" ref="L1543">IFERROR(_xlfn.STDEV.S(IF((OutputTable[GroupByKey]=OutputTable[[#This Row],[GroupByKey]]),(OutputTable[GroupByKey]=OutputTable[[#This Row],[GroupByKey]])*OutputTable[RecordedValue])),0)</f>
        <v>0.25019982121987089</v>
      </c>
      <c r="M1543" s="5" cm="1">
        <f t="array" ref="M1543">MAX(IF((ProjectInfoTable[ProjectName]=OutputTable[[#This Row],[ProjectName]]),(ProjectInfoTable[ProjectName]=OutputTable[[#This Row],[ProjectName]])*ProjectInfoTable[ConfidenceInterval]))</f>
        <v>0.95</v>
      </c>
      <c r="N1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543" s="5" cm="1">
        <f t="array" ref="O1543">MIN(IF((OutputTable[GroupByKey]=OutputTable[[#This Row],[GroupByKey]]),(OutputTable[GroupByKey]=OutputTable[[#This Row],[GroupByKey]])*OutputTable[RecordedValue]))</f>
        <v>70.826954480567906</v>
      </c>
      <c r="P1543" s="5" cm="1">
        <f t="array" ref="P1543">MAX(IF((OutputTable[GroupByKey]=OutputTable[[#This Row],[GroupByKey]]),(OutputTable[GroupByKey]=OutputTable[[#This Row],[GroupByKey]])*OutputTable[RecordedValue]))</f>
        <v>72</v>
      </c>
    </row>
    <row r="1544" spans="1:16" x14ac:dyDescent="0.25">
      <c r="A1544" t="s">
        <v>68</v>
      </c>
      <c r="B1544" t="s">
        <v>70</v>
      </c>
      <c r="C1544">
        <v>26</v>
      </c>
      <c r="D1544" t="s">
        <v>141</v>
      </c>
      <c r="E1544" t="s">
        <v>142</v>
      </c>
      <c r="F1544" t="s">
        <v>129</v>
      </c>
      <c r="G1544">
        <v>0</v>
      </c>
      <c r="H1544">
        <v>0</v>
      </c>
      <c r="I154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44" s="5" cm="1">
        <f t="array" ref="J1544">MAX(IF((ProjectInfoTable[ProjectName]=OutputTable[[#This Row],[ProjectName]]),(ProjectInfoTable[ProjectName]=OutputTable[[#This Row],[ProjectName]])*ProjectInfoTable[NumberOfReplications]))</f>
        <v>50</v>
      </c>
      <c r="K1544" s="5" cm="1">
        <f t="array" ref="K1544">IFERROR(AVERAGE(IF((OutputTable[GroupByKey]=OutputTable[[#This Row],[GroupByKey]]),(OutputTable[GroupByKey]=OutputTable[[#This Row],[GroupByKey]])*OutputTable[RecordedValue])),0)</f>
        <v>0</v>
      </c>
      <c r="L1544" s="5" cm="1">
        <f t="array" ref="L1544">IFERROR(_xlfn.STDEV.S(IF((OutputTable[GroupByKey]=OutputTable[[#This Row],[GroupByKey]]),(OutputTable[GroupByKey]=OutputTable[[#This Row],[GroupByKey]])*OutputTable[RecordedValue])),0)</f>
        <v>0</v>
      </c>
      <c r="M1544" s="5" cm="1">
        <f t="array" ref="M1544">MAX(IF((ProjectInfoTable[ProjectName]=OutputTable[[#This Row],[ProjectName]]),(ProjectInfoTable[ProjectName]=OutputTable[[#This Row],[ProjectName]])*ProjectInfoTable[ConfidenceInterval]))</f>
        <v>0.95</v>
      </c>
      <c r="N1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4" s="5" cm="1">
        <f t="array" ref="O1544">MIN(IF((OutputTable[GroupByKey]=OutputTable[[#This Row],[GroupByKey]]),(OutputTable[GroupByKey]=OutputTable[[#This Row],[GroupByKey]])*OutputTable[RecordedValue]))</f>
        <v>0</v>
      </c>
      <c r="P1544" s="5" cm="1">
        <f t="array" ref="P1544">MAX(IF((OutputTable[GroupByKey]=OutputTable[[#This Row],[GroupByKey]]),(OutputTable[GroupByKey]=OutputTable[[#This Row],[GroupByKey]])*OutputTable[RecordedValue]))</f>
        <v>0</v>
      </c>
    </row>
    <row r="1545" spans="1:16" x14ac:dyDescent="0.25">
      <c r="A1545" t="s">
        <v>68</v>
      </c>
      <c r="B1545" t="s">
        <v>70</v>
      </c>
      <c r="C1545">
        <v>26</v>
      </c>
      <c r="D1545" t="s">
        <v>143</v>
      </c>
      <c r="E1545" t="s">
        <v>113</v>
      </c>
      <c r="F1545" t="s">
        <v>73</v>
      </c>
      <c r="G1545">
        <v>8.5916329777277802</v>
      </c>
      <c r="H1545">
        <v>0</v>
      </c>
      <c r="I154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45" s="5" cm="1">
        <f t="array" ref="J1545">MAX(IF((ProjectInfoTable[ProjectName]=OutputTable[[#This Row],[ProjectName]]),(ProjectInfoTable[ProjectName]=OutputTable[[#This Row],[ProjectName]])*ProjectInfoTable[NumberOfReplications]))</f>
        <v>50</v>
      </c>
      <c r="K1545" s="5" cm="1">
        <f t="array" ref="K1545">IFERROR(AVERAGE(IF((OutputTable[GroupByKey]=OutputTable[[#This Row],[GroupByKey]]),(OutputTable[GroupByKey]=OutputTable[[#This Row],[GroupByKey]])*OutputTable[RecordedValue])),0)</f>
        <v>8.9631102244031808</v>
      </c>
      <c r="L1545" s="5" cm="1">
        <f t="array" ref="L1545">IFERROR(_xlfn.STDEV.S(IF((OutputTable[GroupByKey]=OutputTable[[#This Row],[GroupByKey]]),(OutputTable[GroupByKey]=OutputTable[[#This Row],[GroupByKey]])*OutputTable[RecordedValue])),0)</f>
        <v>0.49581158155018401</v>
      </c>
      <c r="M1545" s="5" cm="1">
        <f t="array" ref="M1545">MAX(IF((ProjectInfoTable[ProjectName]=OutputTable[[#This Row],[ProjectName]]),(ProjectInfoTable[ProjectName]=OutputTable[[#This Row],[ProjectName]])*ProjectInfoTable[ConfidenceInterval]))</f>
        <v>0.95</v>
      </c>
      <c r="N1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545" s="5" cm="1">
        <f t="array" ref="O1545">MIN(IF((OutputTable[GroupByKey]=OutputTable[[#This Row],[GroupByKey]]),(OutputTable[GroupByKey]=OutputTable[[#This Row],[GroupByKey]])*OutputTable[RecordedValue]))</f>
        <v>7.9225733441578896</v>
      </c>
      <c r="P1545" s="5" cm="1">
        <f t="array" ref="P1545">MAX(IF((OutputTable[GroupByKey]=OutputTable[[#This Row],[GroupByKey]]),(OutputTable[GroupByKey]=OutputTable[[#This Row],[GroupByKey]])*OutputTable[RecordedValue]))</f>
        <v>9.9777504987156593</v>
      </c>
    </row>
    <row r="1546" spans="1:16" x14ac:dyDescent="0.25">
      <c r="A1546" t="s">
        <v>68</v>
      </c>
      <c r="B1546" t="s">
        <v>70</v>
      </c>
      <c r="C1546">
        <v>26</v>
      </c>
      <c r="D1546" t="s">
        <v>144</v>
      </c>
      <c r="E1546" t="s">
        <v>115</v>
      </c>
      <c r="F1546" t="s">
        <v>73</v>
      </c>
      <c r="G1546">
        <v>515.49797866366703</v>
      </c>
      <c r="H1546">
        <v>0</v>
      </c>
      <c r="I154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46" s="5" cm="1">
        <f t="array" ref="J1546">MAX(IF((ProjectInfoTable[ProjectName]=OutputTable[[#This Row],[ProjectName]]),(ProjectInfoTable[ProjectName]=OutputTable[[#This Row],[ProjectName]])*ProjectInfoTable[NumberOfReplications]))</f>
        <v>50</v>
      </c>
      <c r="K1546" s="5" cm="1">
        <f t="array" ref="K1546">IFERROR(AVERAGE(IF((OutputTable[GroupByKey]=OutputTable[[#This Row],[GroupByKey]]),(OutputTable[GroupByKey]=OutputTable[[#This Row],[GroupByKey]])*OutputTable[RecordedValue])),0)</f>
        <v>537.78661346419096</v>
      </c>
      <c r="L1546" s="5" cm="1">
        <f t="array" ref="L1546">IFERROR(_xlfn.STDEV.S(IF((OutputTable[GroupByKey]=OutputTable[[#This Row],[GroupByKey]]),(OutputTable[GroupByKey]=OutputTable[[#This Row],[GroupByKey]])*OutputTable[RecordedValue])),0)</f>
        <v>29.748694893010981</v>
      </c>
      <c r="M1546" s="5" cm="1">
        <f t="array" ref="M1546">MAX(IF((ProjectInfoTable[ProjectName]=OutputTable[[#This Row],[ProjectName]]),(ProjectInfoTable[ProjectName]=OutputTable[[#This Row],[ProjectName]])*ProjectInfoTable[ConfidenceInterval]))</f>
        <v>0.95</v>
      </c>
      <c r="N1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546" s="5" cm="1">
        <f t="array" ref="O1546">MIN(IF((OutputTable[GroupByKey]=OutputTable[[#This Row],[GroupByKey]]),(OutputTable[GroupByKey]=OutputTable[[#This Row],[GroupByKey]])*OutputTable[RecordedValue]))</f>
        <v>475.35440064947397</v>
      </c>
      <c r="P1546" s="5" cm="1">
        <f t="array" ref="P1546">MAX(IF((OutputTable[GroupByKey]=OutputTable[[#This Row],[GroupByKey]]),(OutputTable[GroupByKey]=OutputTable[[#This Row],[GroupByKey]])*OutputTable[RecordedValue]))</f>
        <v>598.66502992293999</v>
      </c>
    </row>
    <row r="1547" spans="1:16" x14ac:dyDescent="0.25">
      <c r="A1547" t="s">
        <v>68</v>
      </c>
      <c r="B1547" t="s">
        <v>70</v>
      </c>
      <c r="C1547">
        <v>26</v>
      </c>
      <c r="D1547" t="s">
        <v>145</v>
      </c>
      <c r="E1547" t="s">
        <v>117</v>
      </c>
      <c r="F1547" t="s">
        <v>73</v>
      </c>
      <c r="G1547">
        <v>0</v>
      </c>
      <c r="H1547">
        <v>0</v>
      </c>
      <c r="I154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47" s="5" cm="1">
        <f t="array" ref="J1547">MAX(IF((ProjectInfoTable[ProjectName]=OutputTable[[#This Row],[ProjectName]]),(ProjectInfoTable[ProjectName]=OutputTable[[#This Row],[ProjectName]])*ProjectInfoTable[NumberOfReplications]))</f>
        <v>50</v>
      </c>
      <c r="K1547" s="5" cm="1">
        <f t="array" ref="K1547">IFERROR(AVERAGE(IF((OutputTable[GroupByKey]=OutputTable[[#This Row],[GroupByKey]]),(OutputTable[GroupByKey]=OutputTable[[#This Row],[GroupByKey]])*OutputTable[RecordedValue])),0)</f>
        <v>0</v>
      </c>
      <c r="L1547" s="5" cm="1">
        <f t="array" ref="L1547">IFERROR(_xlfn.STDEV.S(IF((OutputTable[GroupByKey]=OutputTable[[#This Row],[GroupByKey]]),(OutputTable[GroupByKey]=OutputTable[[#This Row],[GroupByKey]])*OutputTable[RecordedValue])),0)</f>
        <v>0</v>
      </c>
      <c r="M1547" s="5" cm="1">
        <f t="array" ref="M1547">MAX(IF((ProjectInfoTable[ProjectName]=OutputTable[[#This Row],[ProjectName]]),(ProjectInfoTable[ProjectName]=OutputTable[[#This Row],[ProjectName]])*ProjectInfoTable[ConfidenceInterval]))</f>
        <v>0.95</v>
      </c>
      <c r="N1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7" s="5" cm="1">
        <f t="array" ref="O1547">MIN(IF((OutputTable[GroupByKey]=OutputTable[[#This Row],[GroupByKey]]),(OutputTable[GroupByKey]=OutputTable[[#This Row],[GroupByKey]])*OutputTable[RecordedValue]))</f>
        <v>0</v>
      </c>
      <c r="P1547" s="5" cm="1">
        <f t="array" ref="P1547">MAX(IF((OutputTable[GroupByKey]=OutputTable[[#This Row],[GroupByKey]]),(OutputTable[GroupByKey]=OutputTable[[#This Row],[GroupByKey]])*OutputTable[RecordedValue]))</f>
        <v>0</v>
      </c>
    </row>
    <row r="1548" spans="1:16" x14ac:dyDescent="0.25">
      <c r="A1548" t="s">
        <v>68</v>
      </c>
      <c r="B1548" t="s">
        <v>70</v>
      </c>
      <c r="C1548">
        <v>26</v>
      </c>
      <c r="D1548" t="s">
        <v>146</v>
      </c>
      <c r="E1548" t="s">
        <v>119</v>
      </c>
      <c r="F1548" t="s">
        <v>73</v>
      </c>
      <c r="G1548">
        <v>60.324762688548702</v>
      </c>
      <c r="H1548">
        <v>0</v>
      </c>
      <c r="I154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48" s="5" cm="1">
        <f t="array" ref="J1548">MAX(IF((ProjectInfoTable[ProjectName]=OutputTable[[#This Row],[ProjectName]]),(ProjectInfoTable[ProjectName]=OutputTable[[#This Row],[ProjectName]])*ProjectInfoTable[NumberOfReplications]))</f>
        <v>50</v>
      </c>
      <c r="K1548" s="5" cm="1">
        <f t="array" ref="K1548">IFERROR(AVERAGE(IF((OutputTable[GroupByKey]=OutputTable[[#This Row],[GroupByKey]]),(OutputTable[GroupByKey]=OutputTable[[#This Row],[GroupByKey]])*OutputTable[RecordedValue])),0)</f>
        <v>131.6987252883157</v>
      </c>
      <c r="L1548" s="5" cm="1">
        <f t="array" ref="L1548">IFERROR(_xlfn.STDEV.S(IF((OutputTable[GroupByKey]=OutputTable[[#This Row],[GroupByKey]]),(OutputTable[GroupByKey]=OutputTable[[#This Row],[GroupByKey]])*OutputTable[RecordedValue])),0)</f>
        <v>195.03180772236345</v>
      </c>
      <c r="M1548" s="5" cm="1">
        <f t="array" ref="M1548">MAX(IF((ProjectInfoTable[ProjectName]=OutputTable[[#This Row],[ProjectName]]),(ProjectInfoTable[ProjectName]=OutputTable[[#This Row],[ProjectName]])*ProjectInfoTable[ConfidenceInterval]))</f>
        <v>0.95</v>
      </c>
      <c r="N1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548" s="5" cm="1">
        <f t="array" ref="O1548">MIN(IF((OutputTable[GroupByKey]=OutputTable[[#This Row],[GroupByKey]]),(OutputTable[GroupByKey]=OutputTable[[#This Row],[GroupByKey]])*OutputTable[RecordedValue]))</f>
        <v>10.054421984212899</v>
      </c>
      <c r="P1548" s="5" cm="1">
        <f t="array" ref="P1548">MAX(IF((OutputTable[GroupByKey]=OutputTable[[#This Row],[GroupByKey]]),(OutputTable[GroupByKey]=OutputTable[[#This Row],[GroupByKey]])*OutputTable[RecordedValue]))</f>
        <v>1200.8160491271699</v>
      </c>
    </row>
    <row r="1549" spans="1:16" x14ac:dyDescent="0.25">
      <c r="A1549" t="s">
        <v>68</v>
      </c>
      <c r="B1549" t="s">
        <v>70</v>
      </c>
      <c r="C1549">
        <v>26</v>
      </c>
      <c r="D1549" t="s">
        <v>147</v>
      </c>
      <c r="E1549" t="s">
        <v>121</v>
      </c>
      <c r="F1549" t="s">
        <v>73</v>
      </c>
      <c r="G1549">
        <v>145</v>
      </c>
      <c r="H1549">
        <v>0</v>
      </c>
      <c r="I154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49" s="5" cm="1">
        <f t="array" ref="J1549">MAX(IF((ProjectInfoTable[ProjectName]=OutputTable[[#This Row],[ProjectName]]),(ProjectInfoTable[ProjectName]=OutputTable[[#This Row],[ProjectName]])*ProjectInfoTable[NumberOfReplications]))</f>
        <v>50</v>
      </c>
      <c r="K1549" s="5" cm="1">
        <f t="array" ref="K1549">IFERROR(AVERAGE(IF((OutputTable[GroupByKey]=OutputTable[[#This Row],[GroupByKey]]),(OutputTable[GroupByKey]=OutputTable[[#This Row],[GroupByKey]])*OutputTable[RecordedValue])),0)</f>
        <v>145</v>
      </c>
      <c r="L1549" s="5" cm="1">
        <f t="array" ref="L1549">IFERROR(_xlfn.STDEV.S(IF((OutputTable[GroupByKey]=OutputTable[[#This Row],[GroupByKey]]),(OutputTable[GroupByKey]=OutputTable[[#This Row],[GroupByKey]])*OutputTable[RecordedValue])),0)</f>
        <v>0</v>
      </c>
      <c r="M1549" s="5" cm="1">
        <f t="array" ref="M1549">MAX(IF((ProjectInfoTable[ProjectName]=OutputTable[[#This Row],[ProjectName]]),(ProjectInfoTable[ProjectName]=OutputTable[[#This Row],[ProjectName]])*ProjectInfoTable[ConfidenceInterval]))</f>
        <v>0.95</v>
      </c>
      <c r="N1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9" s="5" cm="1">
        <f t="array" ref="O1549">MIN(IF((OutputTable[GroupByKey]=OutputTable[[#This Row],[GroupByKey]]),(OutputTable[GroupByKey]=OutputTable[[#This Row],[GroupByKey]])*OutputTable[RecordedValue]))</f>
        <v>145</v>
      </c>
      <c r="P1549" s="5" cm="1">
        <f t="array" ref="P1549">MAX(IF((OutputTable[GroupByKey]=OutputTable[[#This Row],[GroupByKey]]),(OutputTable[GroupByKey]=OutputTable[[#This Row],[GroupByKey]])*OutputTable[RecordedValue]))</f>
        <v>145</v>
      </c>
    </row>
    <row r="1550" spans="1:16" x14ac:dyDescent="0.25">
      <c r="A1550" t="s">
        <v>68</v>
      </c>
      <c r="B1550" t="s">
        <v>70</v>
      </c>
      <c r="C1550">
        <v>26</v>
      </c>
      <c r="D1550" t="s">
        <v>148</v>
      </c>
      <c r="E1550" t="s">
        <v>123</v>
      </c>
      <c r="F1550" t="s">
        <v>73</v>
      </c>
      <c r="G1550">
        <v>144</v>
      </c>
      <c r="H1550">
        <v>0</v>
      </c>
      <c r="I155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50" s="5" cm="1">
        <f t="array" ref="J1550">MAX(IF((ProjectInfoTable[ProjectName]=OutputTable[[#This Row],[ProjectName]]),(ProjectInfoTable[ProjectName]=OutputTable[[#This Row],[ProjectName]])*ProjectInfoTable[NumberOfReplications]))</f>
        <v>50</v>
      </c>
      <c r="K1550" s="5" cm="1">
        <f t="array" ref="K1550">IFERROR(AVERAGE(IF((OutputTable[GroupByKey]=OutputTable[[#This Row],[GroupByKey]]),(OutputTable[GroupByKey]=OutputTable[[#This Row],[GroupByKey]])*OutputTable[RecordedValue])),0)</f>
        <v>143.58000000000001</v>
      </c>
      <c r="L1550" s="5" cm="1">
        <f t="array" ref="L1550">IFERROR(_xlfn.STDEV.S(IF((OutputTable[GroupByKey]=OutputTable[[#This Row],[GroupByKey]]),(OutputTable[GroupByKey]=OutputTable[[#This Row],[GroupByKey]])*OutputTable[RecordedValue])),0)</f>
        <v>0.67279496224666424</v>
      </c>
      <c r="M1550" s="5" cm="1">
        <f t="array" ref="M1550">MAX(IF((ProjectInfoTable[ProjectName]=OutputTable[[#This Row],[ProjectName]]),(ProjectInfoTable[ProjectName]=OutputTable[[#This Row],[ProjectName]])*ProjectInfoTable[ConfidenceInterval]))</f>
        <v>0.95</v>
      </c>
      <c r="N1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550" s="5" cm="1">
        <f t="array" ref="O1550">MIN(IF((OutputTable[GroupByKey]=OutputTable[[#This Row],[GroupByKey]]),(OutputTable[GroupByKey]=OutputTable[[#This Row],[GroupByKey]])*OutputTable[RecordedValue]))</f>
        <v>142</v>
      </c>
      <c r="P1550" s="5" cm="1">
        <f t="array" ref="P1550">MAX(IF((OutputTable[GroupByKey]=OutputTable[[#This Row],[GroupByKey]]),(OutputTable[GroupByKey]=OutputTable[[#This Row],[GroupByKey]])*OutputTable[RecordedValue]))</f>
        <v>144</v>
      </c>
    </row>
    <row r="1551" spans="1:16" x14ac:dyDescent="0.25">
      <c r="A1551" t="s">
        <v>68</v>
      </c>
      <c r="B1551" t="s">
        <v>70</v>
      </c>
      <c r="C1551">
        <v>26</v>
      </c>
      <c r="D1551" t="s">
        <v>149</v>
      </c>
      <c r="E1551" t="s">
        <v>125</v>
      </c>
      <c r="F1551" t="s">
        <v>73</v>
      </c>
      <c r="G1551">
        <v>8.5916329777277802</v>
      </c>
      <c r="H1551">
        <v>0</v>
      </c>
      <c r="I155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51" s="5" cm="1">
        <f t="array" ref="J1551">MAX(IF((ProjectInfoTable[ProjectName]=OutputTable[[#This Row],[ProjectName]]),(ProjectInfoTable[ProjectName]=OutputTable[[#This Row],[ProjectName]])*ProjectInfoTable[NumberOfReplications]))</f>
        <v>50</v>
      </c>
      <c r="K1551" s="5" cm="1">
        <f t="array" ref="K1551">IFERROR(AVERAGE(IF((OutputTable[GroupByKey]=OutputTable[[#This Row],[GroupByKey]]),(OutputTable[GroupByKey]=OutputTable[[#This Row],[GroupByKey]])*OutputTable[RecordedValue])),0)</f>
        <v>8.9631102244031808</v>
      </c>
      <c r="L1551" s="5" cm="1">
        <f t="array" ref="L1551">IFERROR(_xlfn.STDEV.S(IF((OutputTable[GroupByKey]=OutputTable[[#This Row],[GroupByKey]]),(OutputTable[GroupByKey]=OutputTable[[#This Row],[GroupByKey]])*OutputTable[RecordedValue])),0)</f>
        <v>0.49581158155018401</v>
      </c>
      <c r="M1551" s="5" cm="1">
        <f t="array" ref="M1551">MAX(IF((ProjectInfoTable[ProjectName]=OutputTable[[#This Row],[ProjectName]]),(ProjectInfoTable[ProjectName]=OutputTable[[#This Row],[ProjectName]])*ProjectInfoTable[ConfidenceInterval]))</f>
        <v>0.95</v>
      </c>
      <c r="N1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551" s="5" cm="1">
        <f t="array" ref="O1551">MIN(IF((OutputTable[GroupByKey]=OutputTable[[#This Row],[GroupByKey]]),(OutputTable[GroupByKey]=OutputTable[[#This Row],[GroupByKey]])*OutputTable[RecordedValue]))</f>
        <v>7.9225733441578896</v>
      </c>
      <c r="P1551" s="5" cm="1">
        <f t="array" ref="P1551">MAX(IF((OutputTable[GroupByKey]=OutputTable[[#This Row],[GroupByKey]]),(OutputTable[GroupByKey]=OutputTable[[#This Row],[GroupByKey]])*OutputTable[RecordedValue]))</f>
        <v>9.9777504987156593</v>
      </c>
    </row>
    <row r="1552" spans="1:16" x14ac:dyDescent="0.25">
      <c r="A1552" t="s">
        <v>68</v>
      </c>
      <c r="B1552" t="s">
        <v>70</v>
      </c>
      <c r="C1552">
        <v>26</v>
      </c>
      <c r="D1552" t="s">
        <v>150</v>
      </c>
      <c r="E1552" t="s">
        <v>127</v>
      </c>
      <c r="F1552" t="s">
        <v>73</v>
      </c>
      <c r="G1552">
        <v>575.82274135221496</v>
      </c>
      <c r="H1552">
        <v>0</v>
      </c>
      <c r="I155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52" s="5" cm="1">
        <f t="array" ref="J1552">MAX(IF((ProjectInfoTable[ProjectName]=OutputTable[[#This Row],[ProjectName]]),(ProjectInfoTable[ProjectName]=OutputTable[[#This Row],[ProjectName]])*ProjectInfoTable[NumberOfReplications]))</f>
        <v>50</v>
      </c>
      <c r="K1552" s="5" cm="1">
        <f t="array" ref="K1552">IFERROR(AVERAGE(IF((OutputTable[GroupByKey]=OutputTable[[#This Row],[GroupByKey]]),(OutputTable[GroupByKey]=OutputTable[[#This Row],[GroupByKey]])*OutputTable[RecordedValue])),0)</f>
        <v>669.48533875250666</v>
      </c>
      <c r="L1552" s="5" cm="1">
        <f t="array" ref="L1552">IFERROR(_xlfn.STDEV.S(IF((OutputTable[GroupByKey]=OutputTable[[#This Row],[GroupByKey]]),(OutputTable[GroupByKey]=OutputTable[[#This Row],[GroupByKey]])*OutputTable[RecordedValue])),0)</f>
        <v>209.81217768405702</v>
      </c>
      <c r="M1552" s="5" cm="1">
        <f t="array" ref="M1552">MAX(IF((ProjectInfoTable[ProjectName]=OutputTable[[#This Row],[ProjectName]]),(ProjectInfoTable[ProjectName]=OutputTable[[#This Row],[ProjectName]])*ProjectInfoTable[ConfidenceInterval]))</f>
        <v>0.95</v>
      </c>
      <c r="N1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552" s="5" cm="1">
        <f t="array" ref="O1552">MIN(IF((OutputTable[GroupByKey]=OutputTable[[#This Row],[GroupByKey]]),(OutputTable[GroupByKey]=OutputTable[[#This Row],[GroupByKey]])*OutputTable[RecordedValue]))</f>
        <v>507.16931004698603</v>
      </c>
      <c r="P1552" s="5" cm="1">
        <f t="array" ref="P1552">MAX(IF((OutputTable[GroupByKey]=OutputTable[[#This Row],[GroupByKey]]),(OutputTable[GroupByKey]=OutputTable[[#This Row],[GroupByKey]])*OutputTable[RecordedValue]))</f>
        <v>1790.3663033289099</v>
      </c>
    </row>
    <row r="1553" spans="1:16" x14ac:dyDescent="0.25">
      <c r="A1553" t="s">
        <v>68</v>
      </c>
      <c r="B1553" t="s">
        <v>70</v>
      </c>
      <c r="C1553">
        <v>26</v>
      </c>
      <c r="D1553" t="s">
        <v>151</v>
      </c>
      <c r="E1553" t="s">
        <v>121</v>
      </c>
      <c r="F1553" t="s">
        <v>87</v>
      </c>
      <c r="G1553">
        <v>145</v>
      </c>
      <c r="H1553">
        <v>0</v>
      </c>
      <c r="I155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53" s="5" cm="1">
        <f t="array" ref="J1553">MAX(IF((ProjectInfoTable[ProjectName]=OutputTable[[#This Row],[ProjectName]]),(ProjectInfoTable[ProjectName]=OutputTable[[#This Row],[ProjectName]])*ProjectInfoTable[NumberOfReplications]))</f>
        <v>50</v>
      </c>
      <c r="K1553" s="5" cm="1">
        <f t="array" ref="K1553">IFERROR(AVERAGE(IF((OutputTable[GroupByKey]=OutputTable[[#This Row],[GroupByKey]]),(OutputTable[GroupByKey]=OutputTable[[#This Row],[GroupByKey]])*OutputTable[RecordedValue])),0)</f>
        <v>145</v>
      </c>
      <c r="L1553" s="5" cm="1">
        <f t="array" ref="L1553">IFERROR(_xlfn.STDEV.S(IF((OutputTable[GroupByKey]=OutputTable[[#This Row],[GroupByKey]]),(OutputTable[GroupByKey]=OutputTable[[#This Row],[GroupByKey]])*OutputTable[RecordedValue])),0)</f>
        <v>0</v>
      </c>
      <c r="M1553" s="5" cm="1">
        <f t="array" ref="M1553">MAX(IF((ProjectInfoTable[ProjectName]=OutputTable[[#This Row],[ProjectName]]),(ProjectInfoTable[ProjectName]=OutputTable[[#This Row],[ProjectName]])*ProjectInfoTable[ConfidenceInterval]))</f>
        <v>0.95</v>
      </c>
      <c r="N1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3" s="5" cm="1">
        <f t="array" ref="O1553">MIN(IF((OutputTable[GroupByKey]=OutputTable[[#This Row],[GroupByKey]]),(OutputTable[GroupByKey]=OutputTable[[#This Row],[GroupByKey]])*OutputTable[RecordedValue]))</f>
        <v>145</v>
      </c>
      <c r="P1553" s="5" cm="1">
        <f t="array" ref="P1553">MAX(IF((OutputTable[GroupByKey]=OutputTable[[#This Row],[GroupByKey]]),(OutputTable[GroupByKey]=OutputTable[[#This Row],[GroupByKey]])*OutputTable[RecordedValue]))</f>
        <v>145</v>
      </c>
    </row>
    <row r="1554" spans="1:16" x14ac:dyDescent="0.25">
      <c r="A1554" t="s">
        <v>68</v>
      </c>
      <c r="B1554" t="s">
        <v>70</v>
      </c>
      <c r="C1554">
        <v>26</v>
      </c>
      <c r="D1554" t="s">
        <v>152</v>
      </c>
      <c r="E1554" t="s">
        <v>123</v>
      </c>
      <c r="F1554" t="s">
        <v>87</v>
      </c>
      <c r="G1554">
        <v>143</v>
      </c>
      <c r="H1554">
        <v>0</v>
      </c>
      <c r="I155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54" s="5" cm="1">
        <f t="array" ref="J1554">MAX(IF((ProjectInfoTable[ProjectName]=OutputTable[[#This Row],[ProjectName]]),(ProjectInfoTable[ProjectName]=OutputTable[[#This Row],[ProjectName]])*ProjectInfoTable[NumberOfReplications]))</f>
        <v>50</v>
      </c>
      <c r="K1554" s="5" cm="1">
        <f t="array" ref="K1554">IFERROR(AVERAGE(IF((OutputTable[GroupByKey]=OutputTable[[#This Row],[GroupByKey]]),(OutputTable[GroupByKey]=OutputTable[[#This Row],[GroupByKey]])*OutputTable[RecordedValue])),0)</f>
        <v>141.38</v>
      </c>
      <c r="L1554" s="5" cm="1">
        <f t="array" ref="L1554">IFERROR(_xlfn.STDEV.S(IF((OutputTable[GroupByKey]=OutputTable[[#This Row],[GroupByKey]]),(OutputTable[GroupByKey]=OutputTable[[#This Row],[GroupByKey]])*OutputTable[RecordedValue])),0)</f>
        <v>1.9988772358705846</v>
      </c>
      <c r="M1554" s="5" cm="1">
        <f t="array" ref="M1554">MAX(IF((ProjectInfoTable[ProjectName]=OutputTable[[#This Row],[ProjectName]]),(ProjectInfoTable[ProjectName]=OutputTable[[#This Row],[ProjectName]])*ProjectInfoTable[ConfidenceInterval]))</f>
        <v>0.95</v>
      </c>
      <c r="N1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554" s="5" cm="1">
        <f t="array" ref="O1554">MIN(IF((OutputTable[GroupByKey]=OutputTable[[#This Row],[GroupByKey]]),(OutputTable[GroupByKey]=OutputTable[[#This Row],[GroupByKey]])*OutputTable[RecordedValue]))</f>
        <v>134</v>
      </c>
      <c r="P1554" s="5" cm="1">
        <f t="array" ref="P1554">MAX(IF((OutputTable[GroupByKey]=OutputTable[[#This Row],[GroupByKey]]),(OutputTable[GroupByKey]=OutputTable[[#This Row],[GroupByKey]])*OutputTable[RecordedValue]))</f>
        <v>144</v>
      </c>
    </row>
    <row r="1555" spans="1:16" x14ac:dyDescent="0.25">
      <c r="A1555" t="s">
        <v>68</v>
      </c>
      <c r="B1555" t="s">
        <v>70</v>
      </c>
      <c r="C1555">
        <v>26</v>
      </c>
      <c r="D1555" t="s">
        <v>153</v>
      </c>
      <c r="E1555" t="s">
        <v>113</v>
      </c>
      <c r="F1555" t="s">
        <v>73</v>
      </c>
      <c r="G1555">
        <v>2.6153814990240698</v>
      </c>
      <c r="H1555">
        <v>0</v>
      </c>
      <c r="I1555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555" s="5" cm="1">
        <f t="array" ref="J1555">MAX(IF((ProjectInfoTable[ProjectName]=OutputTable[[#This Row],[ProjectName]]),(ProjectInfoTable[ProjectName]=OutputTable[[#This Row],[ProjectName]])*ProjectInfoTable[NumberOfReplications]))</f>
        <v>50</v>
      </c>
      <c r="K1555" s="5" cm="1">
        <f t="array" ref="K1555">IFERROR(AVERAGE(IF((OutputTable[GroupByKey]=OutputTable[[#This Row],[GroupByKey]]),(OutputTable[GroupByKey]=OutputTable[[#This Row],[GroupByKey]])*OutputTable[RecordedValue])),0)</f>
        <v>1.713056712445395</v>
      </c>
      <c r="L1555" s="5" cm="1">
        <f t="array" ref="L1555">IFERROR(_xlfn.STDEV.S(IF((OutputTable[GroupByKey]=OutputTable[[#This Row],[GroupByKey]]),(OutputTable[GroupByKey]=OutputTable[[#This Row],[GroupByKey]])*OutputTable[RecordedValue])),0)</f>
        <v>0.74877386075301833</v>
      </c>
      <c r="M1555" s="5" cm="1">
        <f t="array" ref="M1555">MAX(IF((ProjectInfoTable[ProjectName]=OutputTable[[#This Row],[ProjectName]]),(ProjectInfoTable[ProjectName]=OutputTable[[#This Row],[ProjectName]])*ProjectInfoTable[ConfidenceInterval]))</f>
        <v>0.95</v>
      </c>
      <c r="N1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555" s="5" cm="1">
        <f t="array" ref="O1555">MIN(IF((OutputTable[GroupByKey]=OutputTable[[#This Row],[GroupByKey]]),(OutputTable[GroupByKey]=OutputTable[[#This Row],[GroupByKey]])*OutputTable[RecordedValue]))</f>
        <v>0.396443199122197</v>
      </c>
      <c r="P1555" s="5" cm="1">
        <f t="array" ref="P1555">MAX(IF((OutputTable[GroupByKey]=OutputTable[[#This Row],[GroupByKey]]),(OutputTable[GroupByKey]=OutputTable[[#This Row],[GroupByKey]])*OutputTable[RecordedValue]))</f>
        <v>4.3293745592479498</v>
      </c>
    </row>
    <row r="1556" spans="1:16" x14ac:dyDescent="0.25">
      <c r="A1556" t="s">
        <v>68</v>
      </c>
      <c r="B1556" t="s">
        <v>70</v>
      </c>
      <c r="C1556">
        <v>26</v>
      </c>
      <c r="D1556" t="s">
        <v>154</v>
      </c>
      <c r="E1556" t="s">
        <v>115</v>
      </c>
      <c r="F1556" t="s">
        <v>73</v>
      </c>
      <c r="G1556">
        <v>78.461444970722098</v>
      </c>
      <c r="H1556">
        <v>0</v>
      </c>
      <c r="I1556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556" s="5" cm="1">
        <f t="array" ref="J1556">MAX(IF((ProjectInfoTable[ProjectName]=OutputTable[[#This Row],[ProjectName]]),(ProjectInfoTable[ProjectName]=OutputTable[[#This Row],[ProjectName]])*ProjectInfoTable[NumberOfReplications]))</f>
        <v>50</v>
      </c>
      <c r="K1556" s="5" cm="1">
        <f t="array" ref="K1556">IFERROR(AVERAGE(IF((OutputTable[GroupByKey]=OutputTable[[#This Row],[GroupByKey]]),(OutputTable[GroupByKey]=OutputTable[[#This Row],[GroupByKey]])*OutputTable[RecordedValue])),0)</f>
        <v>51.391701373361848</v>
      </c>
      <c r="L1556" s="5" cm="1">
        <f t="array" ref="L1556">IFERROR(_xlfn.STDEV.S(IF((OutputTable[GroupByKey]=OutputTable[[#This Row],[GroupByKey]]),(OutputTable[GroupByKey]=OutputTable[[#This Row],[GroupByKey]])*OutputTable[RecordedValue])),0)</f>
        <v>22.463215822590577</v>
      </c>
      <c r="M1556" s="5" cm="1">
        <f t="array" ref="M1556">MAX(IF((ProjectInfoTable[ProjectName]=OutputTable[[#This Row],[ProjectName]]),(ProjectInfoTable[ProjectName]=OutputTable[[#This Row],[ProjectName]])*ProjectInfoTable[ConfidenceInterval]))</f>
        <v>0.95</v>
      </c>
      <c r="N1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556" s="5" cm="1">
        <f t="array" ref="O1556">MIN(IF((OutputTable[GroupByKey]=OutputTable[[#This Row],[GroupByKey]]),(OutputTable[GroupByKey]=OutputTable[[#This Row],[GroupByKey]])*OutputTable[RecordedValue]))</f>
        <v>11.8932959736659</v>
      </c>
      <c r="P1556" s="5" cm="1">
        <f t="array" ref="P1556">MAX(IF((OutputTable[GroupByKey]=OutputTable[[#This Row],[GroupByKey]]),(OutputTable[GroupByKey]=OutputTable[[#This Row],[GroupByKey]])*OutputTable[RecordedValue]))</f>
        <v>129.881236777438</v>
      </c>
    </row>
    <row r="1557" spans="1:16" x14ac:dyDescent="0.25">
      <c r="A1557" t="s">
        <v>68</v>
      </c>
      <c r="B1557" t="s">
        <v>70</v>
      </c>
      <c r="C1557">
        <v>26</v>
      </c>
      <c r="D1557" t="s">
        <v>155</v>
      </c>
      <c r="E1557" t="s">
        <v>117</v>
      </c>
      <c r="F1557" t="s">
        <v>73</v>
      </c>
      <c r="G1557">
        <v>0</v>
      </c>
      <c r="H1557">
        <v>0</v>
      </c>
      <c r="I1557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557" s="5" cm="1">
        <f t="array" ref="J1557">MAX(IF((ProjectInfoTable[ProjectName]=OutputTable[[#This Row],[ProjectName]]),(ProjectInfoTable[ProjectName]=OutputTable[[#This Row],[ProjectName]])*ProjectInfoTable[NumberOfReplications]))</f>
        <v>50</v>
      </c>
      <c r="K1557" s="5" cm="1">
        <f t="array" ref="K1557">IFERROR(AVERAGE(IF((OutputTable[GroupByKey]=OutputTable[[#This Row],[GroupByKey]]),(OutputTable[GroupByKey]=OutputTable[[#This Row],[GroupByKey]])*OutputTable[RecordedValue])),0)</f>
        <v>0</v>
      </c>
      <c r="L1557" s="5" cm="1">
        <f t="array" ref="L1557">IFERROR(_xlfn.STDEV.S(IF((OutputTable[GroupByKey]=OutputTable[[#This Row],[GroupByKey]]),(OutputTable[GroupByKey]=OutputTable[[#This Row],[GroupByKey]])*OutputTable[RecordedValue])),0)</f>
        <v>0</v>
      </c>
      <c r="M1557" s="5" cm="1">
        <f t="array" ref="M1557">MAX(IF((ProjectInfoTable[ProjectName]=OutputTable[[#This Row],[ProjectName]]),(ProjectInfoTable[ProjectName]=OutputTable[[#This Row],[ProjectName]])*ProjectInfoTable[ConfidenceInterval]))</f>
        <v>0.95</v>
      </c>
      <c r="N1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7" s="5" cm="1">
        <f t="array" ref="O1557">MIN(IF((OutputTable[GroupByKey]=OutputTable[[#This Row],[GroupByKey]]),(OutputTable[GroupByKey]=OutputTable[[#This Row],[GroupByKey]])*OutputTable[RecordedValue]))</f>
        <v>0</v>
      </c>
      <c r="P1557" s="5" cm="1">
        <f t="array" ref="P1557">MAX(IF((OutputTable[GroupByKey]=OutputTable[[#This Row],[GroupByKey]]),(OutputTable[GroupByKey]=OutputTable[[#This Row],[GroupByKey]])*OutputTable[RecordedValue]))</f>
        <v>0</v>
      </c>
    </row>
    <row r="1558" spans="1:16" x14ac:dyDescent="0.25">
      <c r="A1558" t="s">
        <v>68</v>
      </c>
      <c r="B1558" t="s">
        <v>70</v>
      </c>
      <c r="C1558">
        <v>26</v>
      </c>
      <c r="D1558" t="s">
        <v>156</v>
      </c>
      <c r="E1558" t="s">
        <v>119</v>
      </c>
      <c r="F1558" t="s">
        <v>73</v>
      </c>
      <c r="G1558">
        <v>4.7880734733870201</v>
      </c>
      <c r="H1558">
        <v>0</v>
      </c>
      <c r="I1558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558" s="5" cm="1">
        <f t="array" ref="J1558">MAX(IF((ProjectInfoTable[ProjectName]=OutputTable[[#This Row],[ProjectName]]),(ProjectInfoTable[ProjectName]=OutputTable[[#This Row],[ProjectName]])*ProjectInfoTable[NumberOfReplications]))</f>
        <v>50</v>
      </c>
      <c r="K1558" s="5" cm="1">
        <f t="array" ref="K1558">IFERROR(AVERAGE(IF((OutputTable[GroupByKey]=OutputTable[[#This Row],[GroupByKey]]),(OutputTable[GroupByKey]=OutputTable[[#This Row],[GroupByKey]])*OutputTable[RecordedValue])),0)</f>
        <v>10.739644005751</v>
      </c>
      <c r="L1558" s="5" cm="1">
        <f t="array" ref="L1558">IFERROR(_xlfn.STDEV.S(IF((OutputTable[GroupByKey]=OutputTable[[#This Row],[GroupByKey]]),(OutputTable[GroupByKey]=OutputTable[[#This Row],[GroupByKey]])*OutputTable[RecordedValue])),0)</f>
        <v>15.385582994074571</v>
      </c>
      <c r="M1558" s="5" cm="1">
        <f t="array" ref="M1558">MAX(IF((ProjectInfoTable[ProjectName]=OutputTable[[#This Row],[ProjectName]]),(ProjectInfoTable[ProjectName]=OutputTable[[#This Row],[ProjectName]])*ProjectInfoTable[ConfidenceInterval]))</f>
        <v>0.95</v>
      </c>
      <c r="N1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558" s="5" cm="1">
        <f t="array" ref="O1558">MIN(IF((OutputTable[GroupByKey]=OutputTable[[#This Row],[GroupByKey]]),(OutputTable[GroupByKey]=OutputTable[[#This Row],[GroupByKey]])*OutputTable[RecordedValue]))</f>
        <v>0</v>
      </c>
      <c r="P1558" s="5" cm="1">
        <f t="array" ref="P1558">MAX(IF((OutputTable[GroupByKey]=OutputTable[[#This Row],[GroupByKey]]),(OutputTable[GroupByKey]=OutputTable[[#This Row],[GroupByKey]])*OutputTable[RecordedValue]))</f>
        <v>76.907804000367904</v>
      </c>
    </row>
    <row r="1559" spans="1:16" x14ac:dyDescent="0.25">
      <c r="A1559" t="s">
        <v>68</v>
      </c>
      <c r="B1559" t="s">
        <v>70</v>
      </c>
      <c r="C1559">
        <v>26</v>
      </c>
      <c r="D1559" t="s">
        <v>157</v>
      </c>
      <c r="E1559" t="s">
        <v>121</v>
      </c>
      <c r="F1559" t="s">
        <v>73</v>
      </c>
      <c r="G1559">
        <v>9</v>
      </c>
      <c r="H1559">
        <v>0</v>
      </c>
      <c r="I1559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559" s="5" cm="1">
        <f t="array" ref="J1559">MAX(IF((ProjectInfoTable[ProjectName]=OutputTable[[#This Row],[ProjectName]]),(ProjectInfoTable[ProjectName]=OutputTable[[#This Row],[ProjectName]])*ProjectInfoTable[NumberOfReplications]))</f>
        <v>50</v>
      </c>
      <c r="K1559" s="5" cm="1">
        <f t="array" ref="K1559">IFERROR(AVERAGE(IF((OutputTable[GroupByKey]=OutputTable[[#This Row],[GroupByKey]]),(OutputTable[GroupByKey]=OutputTable[[#This Row],[GroupByKey]])*OutputTable[RecordedValue])),0)</f>
        <v>6.74</v>
      </c>
      <c r="L1559" s="5" cm="1">
        <f t="array" ref="L1559">IFERROR(_xlfn.STDEV.S(IF((OutputTable[GroupByKey]=OutputTable[[#This Row],[GroupByKey]]),(OutputTable[GroupByKey]=OutputTable[[#This Row],[GroupByKey]])*OutputTable[RecordedValue])),0)</f>
        <v>2.6711611783672518</v>
      </c>
      <c r="M1559" s="5" cm="1">
        <f t="array" ref="M1559">MAX(IF((ProjectInfoTable[ProjectName]=OutputTable[[#This Row],[ProjectName]]),(ProjectInfoTable[ProjectName]=OutputTable[[#This Row],[ProjectName]])*ProjectInfoTable[ConfidenceInterval]))</f>
        <v>0.95</v>
      </c>
      <c r="N1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559" s="5" cm="1">
        <f t="array" ref="O1559">MIN(IF((OutputTable[GroupByKey]=OutputTable[[#This Row],[GroupByKey]]),(OutputTable[GroupByKey]=OutputTable[[#This Row],[GroupByKey]])*OutputTable[RecordedValue]))</f>
        <v>2</v>
      </c>
      <c r="P1559" s="5" cm="1">
        <f t="array" ref="P1559">MAX(IF((OutputTable[GroupByKey]=OutputTable[[#This Row],[GroupByKey]]),(OutputTable[GroupByKey]=OutputTable[[#This Row],[GroupByKey]])*OutputTable[RecordedValue]))</f>
        <v>16</v>
      </c>
    </row>
    <row r="1560" spans="1:16" x14ac:dyDescent="0.25">
      <c r="A1560" t="s">
        <v>68</v>
      </c>
      <c r="B1560" t="s">
        <v>70</v>
      </c>
      <c r="C1560">
        <v>26</v>
      </c>
      <c r="D1560" t="s">
        <v>158</v>
      </c>
      <c r="E1560" t="s">
        <v>123</v>
      </c>
      <c r="F1560" t="s">
        <v>73</v>
      </c>
      <c r="G1560">
        <v>9</v>
      </c>
      <c r="H1560">
        <v>0</v>
      </c>
      <c r="I1560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560" s="5" cm="1">
        <f t="array" ref="J1560">MAX(IF((ProjectInfoTable[ProjectName]=OutputTable[[#This Row],[ProjectName]]),(ProjectInfoTable[ProjectName]=OutputTable[[#This Row],[ProjectName]])*ProjectInfoTable[NumberOfReplications]))</f>
        <v>50</v>
      </c>
      <c r="K1560" s="5" cm="1">
        <f t="array" ref="K1560">IFERROR(AVERAGE(IF((OutputTable[GroupByKey]=OutputTable[[#This Row],[GroupByKey]]),(OutputTable[GroupByKey]=OutputTable[[#This Row],[GroupByKey]])*OutputTable[RecordedValue])),0)</f>
        <v>6.66</v>
      </c>
      <c r="L1560" s="5" cm="1">
        <f t="array" ref="L1560">IFERROR(_xlfn.STDEV.S(IF((OutputTable[GroupByKey]=OutputTable[[#This Row],[GroupByKey]]),(OutputTable[GroupByKey]=OutputTable[[#This Row],[GroupByKey]])*OutputTable[RecordedValue])),0)</f>
        <v>2.6233644078409171</v>
      </c>
      <c r="M1560" s="5" cm="1">
        <f t="array" ref="M1560">MAX(IF((ProjectInfoTable[ProjectName]=OutputTable[[#This Row],[ProjectName]]),(ProjectInfoTable[ProjectName]=OutputTable[[#This Row],[ProjectName]])*ProjectInfoTable[ConfidenceInterval]))</f>
        <v>0.95</v>
      </c>
      <c r="N1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560" s="5" cm="1">
        <f t="array" ref="O1560">MIN(IF((OutputTable[GroupByKey]=OutputTable[[#This Row],[GroupByKey]]),(OutputTable[GroupByKey]=OutputTable[[#This Row],[GroupByKey]])*OutputTable[RecordedValue]))</f>
        <v>2</v>
      </c>
      <c r="P1560" s="5" cm="1">
        <f t="array" ref="P1560">MAX(IF((OutputTable[GroupByKey]=OutputTable[[#This Row],[GroupByKey]]),(OutputTable[GroupByKey]=OutputTable[[#This Row],[GroupByKey]])*OutputTable[RecordedValue]))</f>
        <v>16</v>
      </c>
    </row>
    <row r="1561" spans="1:16" x14ac:dyDescent="0.25">
      <c r="A1561" t="s">
        <v>68</v>
      </c>
      <c r="B1561" t="s">
        <v>70</v>
      </c>
      <c r="C1561">
        <v>26</v>
      </c>
      <c r="D1561" t="s">
        <v>159</v>
      </c>
      <c r="E1561" t="s">
        <v>125</v>
      </c>
      <c r="F1561" t="s">
        <v>73</v>
      </c>
      <c r="G1561">
        <v>2.6153814990240698</v>
      </c>
      <c r="H1561">
        <v>0</v>
      </c>
      <c r="I1561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561" s="5" cm="1">
        <f t="array" ref="J1561">MAX(IF((ProjectInfoTable[ProjectName]=OutputTable[[#This Row],[ProjectName]]),(ProjectInfoTable[ProjectName]=OutputTable[[#This Row],[ProjectName]])*ProjectInfoTable[NumberOfReplications]))</f>
        <v>50</v>
      </c>
      <c r="K1561" s="5" cm="1">
        <f t="array" ref="K1561">IFERROR(AVERAGE(IF((OutputTable[GroupByKey]=OutputTable[[#This Row],[GroupByKey]]),(OutputTable[GroupByKey]=OutputTable[[#This Row],[GroupByKey]])*OutputTable[RecordedValue])),0)</f>
        <v>1.713056712445395</v>
      </c>
      <c r="L1561" s="5" cm="1">
        <f t="array" ref="L1561">IFERROR(_xlfn.STDEV.S(IF((OutputTable[GroupByKey]=OutputTable[[#This Row],[GroupByKey]]),(OutputTable[GroupByKey]=OutputTable[[#This Row],[GroupByKey]])*OutputTable[RecordedValue])),0)</f>
        <v>0.74877386075301833</v>
      </c>
      <c r="M1561" s="5" cm="1">
        <f t="array" ref="M1561">MAX(IF((ProjectInfoTable[ProjectName]=OutputTable[[#This Row],[ProjectName]]),(ProjectInfoTable[ProjectName]=OutputTable[[#This Row],[ProjectName]])*ProjectInfoTable[ConfidenceInterval]))</f>
        <v>0.95</v>
      </c>
      <c r="N1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561" s="5" cm="1">
        <f t="array" ref="O1561">MIN(IF((OutputTable[GroupByKey]=OutputTable[[#This Row],[GroupByKey]]),(OutputTable[GroupByKey]=OutputTable[[#This Row],[GroupByKey]])*OutputTable[RecordedValue]))</f>
        <v>0.396443199122197</v>
      </c>
      <c r="P1561" s="5" cm="1">
        <f t="array" ref="P1561">MAX(IF((OutputTable[GroupByKey]=OutputTable[[#This Row],[GroupByKey]]),(OutputTable[GroupByKey]=OutputTable[[#This Row],[GroupByKey]])*OutputTable[RecordedValue]))</f>
        <v>4.3293745592479498</v>
      </c>
    </row>
    <row r="1562" spans="1:16" x14ac:dyDescent="0.25">
      <c r="A1562" t="s">
        <v>68</v>
      </c>
      <c r="B1562" t="s">
        <v>70</v>
      </c>
      <c r="C1562">
        <v>26</v>
      </c>
      <c r="D1562" t="s">
        <v>160</v>
      </c>
      <c r="E1562" t="s">
        <v>127</v>
      </c>
      <c r="F1562" t="s">
        <v>73</v>
      </c>
      <c r="G1562">
        <v>83.249518444109199</v>
      </c>
      <c r="H1562">
        <v>0</v>
      </c>
      <c r="I1562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562" s="5" cm="1">
        <f t="array" ref="J1562">MAX(IF((ProjectInfoTable[ProjectName]=OutputTable[[#This Row],[ProjectName]]),(ProjectInfoTable[ProjectName]=OutputTable[[#This Row],[ProjectName]])*ProjectInfoTable[NumberOfReplications]))</f>
        <v>50</v>
      </c>
      <c r="K1562" s="5" cm="1">
        <f t="array" ref="K1562">IFERROR(AVERAGE(IF((OutputTable[GroupByKey]=OutputTable[[#This Row],[GroupByKey]]),(OutputTable[GroupByKey]=OutputTable[[#This Row],[GroupByKey]])*OutputTable[RecordedValue])),0)</f>
        <v>62.131345379112837</v>
      </c>
      <c r="L1562" s="5" cm="1">
        <f t="array" ref="L1562">IFERROR(_xlfn.STDEV.S(IF((OutputTable[GroupByKey]=OutputTable[[#This Row],[GroupByKey]]),(OutputTable[GroupByKey]=OutputTable[[#This Row],[GroupByKey]])*OutputTable[RecordedValue])),0)</f>
        <v>32.520844078842771</v>
      </c>
      <c r="M1562" s="5" cm="1">
        <f t="array" ref="M1562">MAX(IF((ProjectInfoTable[ProjectName]=OutputTable[[#This Row],[ProjectName]]),(ProjectInfoTable[ProjectName]=OutputTable[[#This Row],[ProjectName]])*ProjectInfoTable[ConfidenceInterval]))</f>
        <v>0.95</v>
      </c>
      <c r="N1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562" s="5" cm="1">
        <f t="array" ref="O1562">MIN(IF((OutputTable[GroupByKey]=OutputTable[[#This Row],[GroupByKey]]),(OutputTable[GroupByKey]=OutputTable[[#This Row],[GroupByKey]])*OutputTable[RecordedValue]))</f>
        <v>13.9204055285142</v>
      </c>
      <c r="P1562" s="5" cm="1">
        <f t="array" ref="P1562">MAX(IF((OutputTable[GroupByKey]=OutputTable[[#This Row],[GroupByKey]]),(OutputTable[GroupByKey]=OutputTable[[#This Row],[GroupByKey]])*OutputTable[RecordedValue]))</f>
        <v>182.68949067350201</v>
      </c>
    </row>
    <row r="1563" spans="1:16" x14ac:dyDescent="0.25">
      <c r="A1563" t="s">
        <v>68</v>
      </c>
      <c r="B1563" t="s">
        <v>70</v>
      </c>
      <c r="C1563">
        <v>26</v>
      </c>
      <c r="D1563" t="s">
        <v>161</v>
      </c>
      <c r="E1563" t="s">
        <v>137</v>
      </c>
      <c r="F1563" t="s">
        <v>107</v>
      </c>
      <c r="G1563">
        <v>1.30769074951204</v>
      </c>
      <c r="H1563">
        <v>0</v>
      </c>
      <c r="I156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63" s="5" cm="1">
        <f t="array" ref="J1563">MAX(IF((ProjectInfoTable[ProjectName]=OutputTable[[#This Row],[ProjectName]]),(ProjectInfoTable[ProjectName]=OutputTable[[#This Row],[ProjectName]])*ProjectInfoTable[NumberOfReplications]))</f>
        <v>50</v>
      </c>
      <c r="K1563" s="5" cm="1">
        <f t="array" ref="K1563">IFERROR(AVERAGE(IF((OutputTable[GroupByKey]=OutputTable[[#This Row],[GroupByKey]]),(OutputTable[GroupByKey]=OutputTable[[#This Row],[GroupByKey]])*OutputTable[RecordedValue])),0)</f>
        <v>0.85652835622269752</v>
      </c>
      <c r="L1563" s="5" cm="1">
        <f t="array" ref="L1563">IFERROR(_xlfn.STDEV.S(IF((OutputTable[GroupByKey]=OutputTable[[#This Row],[GroupByKey]]),(OutputTable[GroupByKey]=OutputTable[[#This Row],[GroupByKey]])*OutputTable[RecordedValue])),0)</f>
        <v>0.37438693037650955</v>
      </c>
      <c r="M1563" s="5" cm="1">
        <f t="array" ref="M1563">MAX(IF((ProjectInfoTable[ProjectName]=OutputTable[[#This Row],[ProjectName]]),(ProjectInfoTable[ProjectName]=OutputTable[[#This Row],[ProjectName]])*ProjectInfoTable[ConfidenceInterval]))</f>
        <v>0.95</v>
      </c>
      <c r="N1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563" s="5" cm="1">
        <f t="array" ref="O1563">MIN(IF((OutputTable[GroupByKey]=OutputTable[[#This Row],[GroupByKey]]),(OutputTable[GroupByKey]=OutputTable[[#This Row],[GroupByKey]])*OutputTable[RecordedValue]))</f>
        <v>0.198221599561099</v>
      </c>
      <c r="P1563" s="5" cm="1">
        <f t="array" ref="P1563">MAX(IF((OutputTable[GroupByKey]=OutputTable[[#This Row],[GroupByKey]]),(OutputTable[GroupByKey]=OutputTable[[#This Row],[GroupByKey]])*OutputTable[RecordedValue]))</f>
        <v>2.16468727962397</v>
      </c>
    </row>
    <row r="1564" spans="1:16" x14ac:dyDescent="0.25">
      <c r="A1564" t="s">
        <v>68</v>
      </c>
      <c r="B1564" t="s">
        <v>70</v>
      </c>
      <c r="C1564">
        <v>26</v>
      </c>
      <c r="D1564" t="s">
        <v>162</v>
      </c>
      <c r="E1564" t="s">
        <v>139</v>
      </c>
      <c r="F1564" t="s">
        <v>107</v>
      </c>
      <c r="G1564">
        <v>10.692309250488</v>
      </c>
      <c r="H1564">
        <v>0</v>
      </c>
      <c r="I156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64" s="5" cm="1">
        <f t="array" ref="J1564">MAX(IF((ProjectInfoTable[ProjectName]=OutputTable[[#This Row],[ProjectName]]),(ProjectInfoTable[ProjectName]=OutputTable[[#This Row],[ProjectName]])*ProjectInfoTable[NumberOfReplications]))</f>
        <v>50</v>
      </c>
      <c r="K1564" s="5" cm="1">
        <f t="array" ref="K1564">IFERROR(AVERAGE(IF((OutputTable[GroupByKey]=OutputTable[[#This Row],[GroupByKey]]),(OutputTable[GroupByKey]=OutputTable[[#This Row],[GroupByKey]])*OutputTable[RecordedValue])),0)</f>
        <v>11.137209966710371</v>
      </c>
      <c r="L1564" s="5" cm="1">
        <f t="array" ref="L1564">IFERROR(_xlfn.STDEV.S(IF((OutputTable[GroupByKey]=OutputTable[[#This Row],[GroupByKey]]),(OutputTable[GroupByKey]=OutputTable[[#This Row],[GroupByKey]])*OutputTable[RecordedValue])),0)</f>
        <v>0.38257169656624557</v>
      </c>
      <c r="M1564" s="5" cm="1">
        <f t="array" ref="M1564">MAX(IF((ProjectInfoTable[ProjectName]=OutputTable[[#This Row],[ProjectName]]),(ProjectInfoTable[ProjectName]=OutputTable[[#This Row],[ProjectName]])*ProjectInfoTable[ConfidenceInterval]))</f>
        <v>0.95</v>
      </c>
      <c r="N1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564" s="5" cm="1">
        <f t="array" ref="O1564">MIN(IF((OutputTable[GroupByKey]=OutputTable[[#This Row],[GroupByKey]]),(OutputTable[GroupByKey]=OutputTable[[#This Row],[GroupByKey]])*OutputTable[RecordedValue]))</f>
        <v>9.8353127203760309</v>
      </c>
      <c r="P1564" s="5" cm="1">
        <f t="array" ref="P1564">MAX(IF((OutputTable[GroupByKey]=OutputTable[[#This Row],[GroupByKey]]),(OutputTable[GroupByKey]=OutputTable[[#This Row],[GroupByKey]])*OutputTable[RecordedValue]))</f>
        <v>11.8017784004389</v>
      </c>
    </row>
    <row r="1565" spans="1:16" x14ac:dyDescent="0.25">
      <c r="A1565" t="s">
        <v>68</v>
      </c>
      <c r="B1565" t="s">
        <v>70</v>
      </c>
      <c r="C1565">
        <v>26</v>
      </c>
      <c r="D1565" t="s">
        <v>163</v>
      </c>
      <c r="E1565" t="s">
        <v>164</v>
      </c>
      <c r="F1565" t="s">
        <v>107</v>
      </c>
      <c r="G1565">
        <v>9</v>
      </c>
      <c r="H1565">
        <v>0</v>
      </c>
      <c r="I156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65" s="5" cm="1">
        <f t="array" ref="J1565">MAX(IF((ProjectInfoTable[ProjectName]=OutputTable[[#This Row],[ProjectName]]),(ProjectInfoTable[ProjectName]=OutputTable[[#This Row],[ProjectName]])*ProjectInfoTable[NumberOfReplications]))</f>
        <v>50</v>
      </c>
      <c r="K1565" s="5" cm="1">
        <f t="array" ref="K1565">IFERROR(AVERAGE(IF((OutputTable[GroupByKey]=OutputTable[[#This Row],[GroupByKey]]),(OutputTable[GroupByKey]=OutputTable[[#This Row],[GroupByKey]])*OutputTable[RecordedValue])),0)</f>
        <v>6.72</v>
      </c>
      <c r="L1565" s="5" cm="1">
        <f t="array" ref="L1565">IFERROR(_xlfn.STDEV.S(IF((OutputTable[GroupByKey]=OutputTable[[#This Row],[GroupByKey]]),(OutputTable[GroupByKey]=OutputTable[[#This Row],[GroupByKey]])*OutputTable[RecordedValue])),0)</f>
        <v>2.6729178430917711</v>
      </c>
      <c r="M1565" s="5" cm="1">
        <f t="array" ref="M1565">MAX(IF((ProjectInfoTable[ProjectName]=OutputTable[[#This Row],[ProjectName]]),(ProjectInfoTable[ProjectName]=OutputTable[[#This Row],[ProjectName]])*ProjectInfoTable[ConfidenceInterval]))</f>
        <v>0.95</v>
      </c>
      <c r="N1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565" s="5" cm="1">
        <f t="array" ref="O1565">MIN(IF((OutputTable[GroupByKey]=OutputTable[[#This Row],[GroupByKey]]),(OutputTable[GroupByKey]=OutputTable[[#This Row],[GroupByKey]])*OutputTable[RecordedValue]))</f>
        <v>2</v>
      </c>
      <c r="P1565" s="5" cm="1">
        <f t="array" ref="P1565">MAX(IF((OutputTable[GroupByKey]=OutputTable[[#This Row],[GroupByKey]]),(OutputTable[GroupByKey]=OutputTable[[#This Row],[GroupByKey]])*OutputTable[RecordedValue]))</f>
        <v>16</v>
      </c>
    </row>
    <row r="1566" spans="1:16" x14ac:dyDescent="0.25">
      <c r="A1566" t="s">
        <v>68</v>
      </c>
      <c r="B1566" t="s">
        <v>70</v>
      </c>
      <c r="C1566">
        <v>26</v>
      </c>
      <c r="D1566" t="s">
        <v>165</v>
      </c>
      <c r="E1566" t="s">
        <v>166</v>
      </c>
      <c r="F1566" t="s">
        <v>107</v>
      </c>
      <c r="G1566">
        <v>0.10897422912600301</v>
      </c>
      <c r="H1566">
        <v>0</v>
      </c>
      <c r="I156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66" s="5" cm="1">
        <f t="array" ref="J1566">MAX(IF((ProjectInfoTable[ProjectName]=OutputTable[[#This Row],[ProjectName]]),(ProjectInfoTable[ProjectName]=OutputTable[[#This Row],[ProjectName]])*ProjectInfoTable[NumberOfReplications]))</f>
        <v>50</v>
      </c>
      <c r="K1566" s="5" cm="1">
        <f t="array" ref="K1566">IFERROR(AVERAGE(IF((OutputTable[GroupByKey]=OutputTable[[#This Row],[GroupByKey]]),(OutputTable[GroupByKey]=OutputTable[[#This Row],[GroupByKey]])*OutputTable[RecordedValue])),0)</f>
        <v>7.1899169440802421E-2</v>
      </c>
      <c r="L1566" s="5" cm="1">
        <f t="array" ref="L1566">IFERROR(_xlfn.STDEV.S(IF((OutputTable[GroupByKey]=OutputTable[[#This Row],[GroupByKey]]),(OutputTable[GroupByKey]=OutputTable[[#This Row],[GroupByKey]])*OutputTable[RecordedValue])),0)</f>
        <v>3.1880974713854024E-2</v>
      </c>
      <c r="M1566" s="5" cm="1">
        <f t="array" ref="M1566">MAX(IF((ProjectInfoTable[ProjectName]=OutputTable[[#This Row],[ProjectName]]),(ProjectInfoTable[ProjectName]=OutputTable[[#This Row],[ProjectName]])*ProjectInfoTable[ConfidenceInterval]))</f>
        <v>0.95</v>
      </c>
      <c r="N1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566" s="5" cm="1">
        <f t="array" ref="O1566">MIN(IF((OutputTable[GroupByKey]=OutputTable[[#This Row],[GroupByKey]]),(OutputTable[GroupByKey]=OutputTable[[#This Row],[GroupByKey]])*OutputTable[RecordedValue]))</f>
        <v>1.6518466630091499E-2</v>
      </c>
      <c r="P1566" s="5" cm="1">
        <f t="array" ref="P1566">MAX(IF((OutputTable[GroupByKey]=OutputTable[[#This Row],[GroupByKey]]),(OutputTable[GroupByKey]=OutputTable[[#This Row],[GroupByKey]])*OutputTable[RecordedValue]))</f>
        <v>0.18039060663533099</v>
      </c>
    </row>
    <row r="1567" spans="1:16" x14ac:dyDescent="0.25">
      <c r="A1567" t="s">
        <v>68</v>
      </c>
      <c r="B1567" t="s">
        <v>70</v>
      </c>
      <c r="C1567">
        <v>26</v>
      </c>
      <c r="D1567" t="s">
        <v>167</v>
      </c>
      <c r="E1567" t="s">
        <v>142</v>
      </c>
      <c r="F1567" t="s">
        <v>107</v>
      </c>
      <c r="G1567">
        <v>0</v>
      </c>
      <c r="H1567">
        <v>0</v>
      </c>
      <c r="I156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67" s="5" cm="1">
        <f t="array" ref="J1567">MAX(IF((ProjectInfoTable[ProjectName]=OutputTable[[#This Row],[ProjectName]]),(ProjectInfoTable[ProjectName]=OutputTable[[#This Row],[ProjectName]])*ProjectInfoTable[NumberOfReplications]))</f>
        <v>50</v>
      </c>
      <c r="K1567" s="5" cm="1">
        <f t="array" ref="K1567">IFERROR(AVERAGE(IF((OutputTable[GroupByKey]=OutputTable[[#This Row],[GroupByKey]]),(OutputTable[GroupByKey]=OutputTable[[#This Row],[GroupByKey]])*OutputTable[RecordedValue])),0)</f>
        <v>0</v>
      </c>
      <c r="L1567" s="5" cm="1">
        <f t="array" ref="L1567">IFERROR(_xlfn.STDEV.S(IF((OutputTable[GroupByKey]=OutputTable[[#This Row],[GroupByKey]]),(OutputTable[GroupByKey]=OutputTable[[#This Row],[GroupByKey]])*OutputTable[RecordedValue])),0)</f>
        <v>0</v>
      </c>
      <c r="M1567" s="5" cm="1">
        <f t="array" ref="M1567">MAX(IF((ProjectInfoTable[ProjectName]=OutputTable[[#This Row],[ProjectName]]),(ProjectInfoTable[ProjectName]=OutputTable[[#This Row],[ProjectName]])*ProjectInfoTable[ConfidenceInterval]))</f>
        <v>0.95</v>
      </c>
      <c r="N1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7" s="5" cm="1">
        <f t="array" ref="O1567">MIN(IF((OutputTable[GroupByKey]=OutputTable[[#This Row],[GroupByKey]]),(OutputTable[GroupByKey]=OutputTable[[#This Row],[GroupByKey]])*OutputTable[RecordedValue]))</f>
        <v>0</v>
      </c>
      <c r="P1567" s="5" cm="1">
        <f t="array" ref="P1567">MAX(IF((OutputTable[GroupByKey]=OutputTable[[#This Row],[GroupByKey]]),(OutputTable[GroupByKey]=OutputTable[[#This Row],[GroupByKey]])*OutputTable[RecordedValue]))</f>
        <v>0</v>
      </c>
    </row>
    <row r="1568" spans="1:16" x14ac:dyDescent="0.25">
      <c r="A1568" t="s">
        <v>68</v>
      </c>
      <c r="B1568" t="s">
        <v>70</v>
      </c>
      <c r="C1568">
        <v>26</v>
      </c>
      <c r="D1568" t="s">
        <v>168</v>
      </c>
      <c r="E1568" t="s">
        <v>123</v>
      </c>
      <c r="F1568" t="s">
        <v>129</v>
      </c>
      <c r="G1568">
        <v>143</v>
      </c>
      <c r="H1568">
        <v>0</v>
      </c>
      <c r="I156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68" s="5" cm="1">
        <f t="array" ref="J1568">MAX(IF((ProjectInfoTable[ProjectName]=OutputTable[[#This Row],[ProjectName]]),(ProjectInfoTable[ProjectName]=OutputTable[[#This Row],[ProjectName]])*ProjectInfoTable[NumberOfReplications]))</f>
        <v>50</v>
      </c>
      <c r="K1568" s="5" cm="1">
        <f t="array" ref="K1568">IFERROR(AVERAGE(IF((OutputTable[GroupByKey]=OutputTable[[#This Row],[GroupByKey]]),(OutputTable[GroupByKey]=OutputTable[[#This Row],[GroupByKey]])*OutputTable[RecordedValue])),0)</f>
        <v>141.38</v>
      </c>
      <c r="L1568" s="5" cm="1">
        <f t="array" ref="L1568">IFERROR(_xlfn.STDEV.S(IF((OutputTable[GroupByKey]=OutputTable[[#This Row],[GroupByKey]]),(OutputTable[GroupByKey]=OutputTable[[#This Row],[GroupByKey]])*OutputTable[RecordedValue])),0)</f>
        <v>1.9988772358705846</v>
      </c>
      <c r="M1568" s="5" cm="1">
        <f t="array" ref="M1568">MAX(IF((ProjectInfoTable[ProjectName]=OutputTable[[#This Row],[ProjectName]]),(ProjectInfoTable[ProjectName]=OutputTable[[#This Row],[ProjectName]])*ProjectInfoTable[ConfidenceInterval]))</f>
        <v>0.95</v>
      </c>
      <c r="N1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568" s="5" cm="1">
        <f t="array" ref="O1568">MIN(IF((OutputTable[GroupByKey]=OutputTable[[#This Row],[GroupByKey]]),(OutputTable[GroupByKey]=OutputTable[[#This Row],[GroupByKey]])*OutputTable[RecordedValue]))</f>
        <v>134</v>
      </c>
      <c r="P1568" s="5" cm="1">
        <f t="array" ref="P1568">MAX(IF((OutputTable[GroupByKey]=OutputTable[[#This Row],[GroupByKey]]),(OutputTable[GroupByKey]=OutputTable[[#This Row],[GroupByKey]])*OutputTable[RecordedValue]))</f>
        <v>144</v>
      </c>
    </row>
    <row r="1569" spans="1:16" x14ac:dyDescent="0.25">
      <c r="A1569" t="s">
        <v>68</v>
      </c>
      <c r="B1569" t="s">
        <v>70</v>
      </c>
      <c r="C1569">
        <v>26</v>
      </c>
      <c r="D1569" t="s">
        <v>169</v>
      </c>
      <c r="E1569" t="s">
        <v>91</v>
      </c>
      <c r="F1569" t="s">
        <v>129</v>
      </c>
      <c r="G1569">
        <v>71.921718287636693</v>
      </c>
      <c r="H1569">
        <v>0</v>
      </c>
      <c r="I156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69" s="5" cm="1">
        <f t="array" ref="J1569">MAX(IF((ProjectInfoTable[ProjectName]=OutputTable[[#This Row],[ProjectName]]),(ProjectInfoTable[ProjectName]=OutputTable[[#This Row],[ProjectName]])*ProjectInfoTable[NumberOfReplications]))</f>
        <v>50</v>
      </c>
      <c r="K1569" s="5" cm="1">
        <f t="array" ref="K1569">IFERROR(AVERAGE(IF((OutputTable[GroupByKey]=OutputTable[[#This Row],[GroupByKey]]),(OutputTable[GroupByKey]=OutputTable[[#This Row],[GroupByKey]])*OutputTable[RecordedValue])),0)</f>
        <v>71.709517489708347</v>
      </c>
      <c r="L1569" s="5" cm="1">
        <f t="array" ref="L1569">IFERROR(_xlfn.STDEV.S(IF((OutputTable[GroupByKey]=OutputTable[[#This Row],[GroupByKey]]),(OutputTable[GroupByKey]=OutputTable[[#This Row],[GroupByKey]])*OutputTable[RecordedValue])),0)</f>
        <v>0.25019982121987089</v>
      </c>
      <c r="M1569" s="5" cm="1">
        <f t="array" ref="M1569">MAX(IF((ProjectInfoTable[ProjectName]=OutputTable[[#This Row],[ProjectName]]),(ProjectInfoTable[ProjectName]=OutputTable[[#This Row],[ProjectName]])*ProjectInfoTable[ConfidenceInterval]))</f>
        <v>0.95</v>
      </c>
      <c r="N1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569" s="5" cm="1">
        <f t="array" ref="O1569">MIN(IF((OutputTable[GroupByKey]=OutputTable[[#This Row],[GroupByKey]]),(OutputTable[GroupByKey]=OutputTable[[#This Row],[GroupByKey]])*OutputTable[RecordedValue]))</f>
        <v>70.826954480567906</v>
      </c>
      <c r="P1569" s="5" cm="1">
        <f t="array" ref="P1569">MAX(IF((OutputTable[GroupByKey]=OutputTable[[#This Row],[GroupByKey]]),(OutputTable[GroupByKey]=OutputTable[[#This Row],[GroupByKey]])*OutputTable[RecordedValue]))</f>
        <v>72</v>
      </c>
    </row>
    <row r="1570" spans="1:16" x14ac:dyDescent="0.25">
      <c r="A1570" t="s">
        <v>68</v>
      </c>
      <c r="B1570" t="s">
        <v>70</v>
      </c>
      <c r="C1570">
        <v>26</v>
      </c>
      <c r="D1570" t="s">
        <v>170</v>
      </c>
      <c r="E1570" t="s">
        <v>137</v>
      </c>
      <c r="F1570" t="s">
        <v>107</v>
      </c>
      <c r="G1570">
        <v>28.462246702883402</v>
      </c>
      <c r="H1570">
        <v>0</v>
      </c>
      <c r="I157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70" s="5" cm="1">
        <f t="array" ref="J1570">MAX(IF((ProjectInfoTable[ProjectName]=OutputTable[[#This Row],[ProjectName]]),(ProjectInfoTable[ProjectName]=OutputTable[[#This Row],[ProjectName]])*ProjectInfoTable[NumberOfReplications]))</f>
        <v>50</v>
      </c>
      <c r="K1570" s="5" cm="1">
        <f t="array" ref="K1570">IFERROR(AVERAGE(IF((OutputTable[GroupByKey]=OutputTable[[#This Row],[GroupByKey]]),(OutputTable[GroupByKey]=OutputTable[[#This Row],[GroupByKey]])*OutputTable[RecordedValue])),0)</f>
        <v>28.690256747996941</v>
      </c>
      <c r="L1570" s="5" cm="1">
        <f t="array" ref="L1570">IFERROR(_xlfn.STDEV.S(IF((OutputTable[GroupByKey]=OutputTable[[#This Row],[GroupByKey]]),(OutputTable[GroupByKey]=OutputTable[[#This Row],[GroupByKey]])*OutputTable[RecordedValue])),0)</f>
        <v>1.6276098461399904</v>
      </c>
      <c r="M1570" s="5" cm="1">
        <f t="array" ref="M1570">MAX(IF((ProjectInfoTable[ProjectName]=OutputTable[[#This Row],[ProjectName]]),(ProjectInfoTable[ProjectName]=OutputTable[[#This Row],[ProjectName]])*ProjectInfoTable[ConfidenceInterval]))</f>
        <v>0.95</v>
      </c>
      <c r="N1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570" s="5" cm="1">
        <f t="array" ref="O1570">MIN(IF((OutputTable[GroupByKey]=OutputTable[[#This Row],[GroupByKey]]),(OutputTable[GroupByKey]=OutputTable[[#This Row],[GroupByKey]])*OutputTable[RecordedValue]))</f>
        <v>25.696659959072399</v>
      </c>
      <c r="P1570" s="5" cm="1">
        <f t="array" ref="P1570">MAX(IF((OutputTable[GroupByKey]=OutputTable[[#This Row],[GroupByKey]]),(OutputTable[GroupByKey]=OutputTable[[#This Row],[GroupByKey]])*OutputTable[RecordedValue]))</f>
        <v>33.838759418460498</v>
      </c>
    </row>
    <row r="1571" spans="1:16" x14ac:dyDescent="0.25">
      <c r="A1571" t="s">
        <v>68</v>
      </c>
      <c r="B1571" t="s">
        <v>70</v>
      </c>
      <c r="C1571">
        <v>26</v>
      </c>
      <c r="D1571" t="s">
        <v>171</v>
      </c>
      <c r="E1571" t="s">
        <v>139</v>
      </c>
      <c r="F1571" t="s">
        <v>107</v>
      </c>
      <c r="G1571">
        <v>7.4986124409349397</v>
      </c>
      <c r="H1571">
        <v>0</v>
      </c>
      <c r="I157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71" s="5" cm="1">
        <f t="array" ref="J1571">MAX(IF((ProjectInfoTable[ProjectName]=OutputTable[[#This Row],[ProjectName]]),(ProjectInfoTable[ProjectName]=OutputTable[[#This Row],[ProjectName]])*ProjectInfoTable[NumberOfReplications]))</f>
        <v>50</v>
      </c>
      <c r="K1571" s="5" cm="1">
        <f t="array" ref="K1571">IFERROR(AVERAGE(IF((OutputTable[GroupByKey]=OutputTable[[#This Row],[GroupByKey]]),(OutputTable[GroupByKey]=OutputTable[[#This Row],[GroupByKey]])*OutputTable[RecordedValue])),0)</f>
        <v>7.1431715332986858</v>
      </c>
      <c r="L1571" s="5" cm="1">
        <f t="array" ref="L1571">IFERROR(_xlfn.STDEV.S(IF((OutputTable[GroupByKey]=OutputTable[[#This Row],[GroupByKey]]),(OutputTable[GroupByKey]=OutputTable[[#This Row],[GroupByKey]])*OutputTable[RecordedValue])),0)</f>
        <v>1.6630080132730225</v>
      </c>
      <c r="M1571" s="5" cm="1">
        <f t="array" ref="M1571">MAX(IF((ProjectInfoTable[ProjectName]=OutputTable[[#This Row],[ProjectName]]),(ProjectInfoTable[ProjectName]=OutputTable[[#This Row],[ProjectName]])*ProjectInfoTable[ConfidenceInterval]))</f>
        <v>0.95</v>
      </c>
      <c r="N1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571" s="5" cm="1">
        <f t="array" ref="O1571">MIN(IF((OutputTable[GroupByKey]=OutputTable[[#This Row],[GroupByKey]]),(OutputTable[GroupByKey]=OutputTable[[#This Row],[GroupByKey]])*OutputTable[RecordedValue]))</f>
        <v>2.14775272896172</v>
      </c>
      <c r="P1571" s="5" cm="1">
        <f t="array" ref="P1571">MAX(IF((OutputTable[GroupByKey]=OutputTable[[#This Row],[GroupByKey]]),(OutputTable[GroupByKey]=OutputTable[[#This Row],[GroupByKey]])*OutputTable[RecordedValue]))</f>
        <v>10.273767747096599</v>
      </c>
    </row>
    <row r="1572" spans="1:16" x14ac:dyDescent="0.25">
      <c r="A1572" t="s">
        <v>68</v>
      </c>
      <c r="B1572" t="s">
        <v>70</v>
      </c>
      <c r="C1572">
        <v>26</v>
      </c>
      <c r="D1572" t="s">
        <v>172</v>
      </c>
      <c r="E1572" t="s">
        <v>164</v>
      </c>
      <c r="F1572" t="s">
        <v>107</v>
      </c>
      <c r="G1572">
        <v>300</v>
      </c>
      <c r="H1572">
        <v>0</v>
      </c>
      <c r="I157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72" s="5" cm="1">
        <f t="array" ref="J1572">MAX(IF((ProjectInfoTable[ProjectName]=OutputTable[[#This Row],[ProjectName]]),(ProjectInfoTable[ProjectName]=OutputTable[[#This Row],[ProjectName]])*ProjectInfoTable[NumberOfReplications]))</f>
        <v>50</v>
      </c>
      <c r="K1572" s="5" cm="1">
        <f t="array" ref="K1572">IFERROR(AVERAGE(IF((OutputTable[GroupByKey]=OutputTable[[#This Row],[GroupByKey]]),(OutputTable[GroupByKey]=OutputTable[[#This Row],[GroupByKey]])*OutputTable[RecordedValue])),0)</f>
        <v>299.54000000000002</v>
      </c>
      <c r="L1572" s="5" cm="1">
        <f t="array" ref="L1572">IFERROR(_xlfn.STDEV.S(IF((OutputTable[GroupByKey]=OutputTable[[#This Row],[GroupByKey]]),(OutputTable[GroupByKey]=OutputTable[[#This Row],[GroupByKey]])*OutputTable[RecordedValue])),0)</f>
        <v>4.8873430868908301</v>
      </c>
      <c r="M1572" s="5" cm="1">
        <f t="array" ref="M1572">MAX(IF((ProjectInfoTable[ProjectName]=OutputTable[[#This Row],[ProjectName]]),(ProjectInfoTable[ProjectName]=OutputTable[[#This Row],[ProjectName]])*ProjectInfoTable[ConfidenceInterval]))</f>
        <v>0.95</v>
      </c>
      <c r="N1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572" s="5" cm="1">
        <f t="array" ref="O1572">MIN(IF((OutputTable[GroupByKey]=OutputTable[[#This Row],[GroupByKey]]),(OutputTable[GroupByKey]=OutputTable[[#This Row],[GroupByKey]])*OutputTable[RecordedValue]))</f>
        <v>289</v>
      </c>
      <c r="P1572" s="5" cm="1">
        <f t="array" ref="P1572">MAX(IF((OutputTable[GroupByKey]=OutputTable[[#This Row],[GroupByKey]]),(OutputTable[GroupByKey]=OutputTable[[#This Row],[GroupByKey]])*OutputTable[RecordedValue]))</f>
        <v>313</v>
      </c>
    </row>
    <row r="1573" spans="1:16" x14ac:dyDescent="0.25">
      <c r="A1573" t="s">
        <v>68</v>
      </c>
      <c r="B1573" t="s">
        <v>70</v>
      </c>
      <c r="C1573">
        <v>26</v>
      </c>
      <c r="D1573" t="s">
        <v>173</v>
      </c>
      <c r="E1573" t="s">
        <v>166</v>
      </c>
      <c r="F1573" t="s">
        <v>107</v>
      </c>
      <c r="G1573">
        <v>0.79170520997402904</v>
      </c>
      <c r="H1573">
        <v>0</v>
      </c>
      <c r="I157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73" s="5" cm="1">
        <f t="array" ref="J1573">MAX(IF((ProjectInfoTable[ProjectName]=OutputTable[[#This Row],[ProjectName]]),(ProjectInfoTable[ProjectName]=OutputTable[[#This Row],[ProjectName]])*ProjectInfoTable[NumberOfReplications]))</f>
        <v>50</v>
      </c>
      <c r="K1573" s="5" cm="1">
        <f t="array" ref="K1573">IFERROR(AVERAGE(IF((OutputTable[GroupByKey]=OutputTable[[#This Row],[GroupByKey]]),(OutputTable[GroupByKey]=OutputTable[[#This Row],[GroupByKey]])*OutputTable[RecordedValue])),0)</f>
        <v>0.80157856851948073</v>
      </c>
      <c r="L1573" s="5" cm="1">
        <f t="array" ref="L1573">IFERROR(_xlfn.STDEV.S(IF((OutputTable[GroupByKey]=OutputTable[[#This Row],[GroupByKey]]),(OutputTable[GroupByKey]=OutputTable[[#This Row],[GroupByKey]])*OutputTable[RecordedValue])),0)</f>
        <v>4.6194667035361667E-2</v>
      </c>
      <c r="M1573" s="5" cm="1">
        <f t="array" ref="M1573">MAX(IF((ProjectInfoTable[ProjectName]=OutputTable[[#This Row],[ProjectName]]),(ProjectInfoTable[ProjectName]=OutputTable[[#This Row],[ProjectName]])*ProjectInfoTable[ConfidenceInterval]))</f>
        <v>0.95</v>
      </c>
      <c r="N1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573" s="5" cm="1">
        <f t="array" ref="O1573">MIN(IF((OutputTable[GroupByKey]=OutputTable[[#This Row],[GroupByKey]]),(OutputTable[GroupByKey]=OutputTable[[#This Row],[GroupByKey]])*OutputTable[RecordedValue]))</f>
        <v>0.71461756258065101</v>
      </c>
      <c r="P1573" s="5" cm="1">
        <f t="array" ref="P1573">MAX(IF((OutputTable[GroupByKey]=OutputTable[[#This Row],[GroupByKey]]),(OutputTable[GroupByKey]=OutputTable[[#This Row],[GroupByKey]])*OutputTable[RecordedValue]))</f>
        <v>0.94034020197328605</v>
      </c>
    </row>
    <row r="1574" spans="1:16" x14ac:dyDescent="0.25">
      <c r="A1574" t="s">
        <v>68</v>
      </c>
      <c r="B1574" t="s">
        <v>70</v>
      </c>
      <c r="C1574">
        <v>26</v>
      </c>
      <c r="D1574" t="s">
        <v>174</v>
      </c>
      <c r="E1574" t="s">
        <v>142</v>
      </c>
      <c r="F1574" t="s">
        <v>107</v>
      </c>
      <c r="G1574">
        <v>0</v>
      </c>
      <c r="H1574">
        <v>0</v>
      </c>
      <c r="I157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74" s="5" cm="1">
        <f t="array" ref="J1574">MAX(IF((ProjectInfoTable[ProjectName]=OutputTable[[#This Row],[ProjectName]]),(ProjectInfoTable[ProjectName]=OutputTable[[#This Row],[ProjectName]])*ProjectInfoTable[NumberOfReplications]))</f>
        <v>50</v>
      </c>
      <c r="K1574" s="5" cm="1">
        <f t="array" ref="K1574">IFERROR(AVERAGE(IF((OutputTable[GroupByKey]=OutputTable[[#This Row],[GroupByKey]]),(OutputTable[GroupByKey]=OutputTable[[#This Row],[GroupByKey]])*OutputTable[RecordedValue])),0)</f>
        <v>0</v>
      </c>
      <c r="L1574" s="5" cm="1">
        <f t="array" ref="L1574">IFERROR(_xlfn.STDEV.S(IF((OutputTable[GroupByKey]=OutputTable[[#This Row],[GroupByKey]]),(OutputTable[GroupByKey]=OutputTable[[#This Row],[GroupByKey]])*OutputTable[RecordedValue])),0)</f>
        <v>0</v>
      </c>
      <c r="M1574" s="5" cm="1">
        <f t="array" ref="M1574">MAX(IF((ProjectInfoTable[ProjectName]=OutputTable[[#This Row],[ProjectName]]),(ProjectInfoTable[ProjectName]=OutputTable[[#This Row],[ProjectName]])*ProjectInfoTable[ConfidenceInterval]))</f>
        <v>0.95</v>
      </c>
      <c r="N1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4" s="5" cm="1">
        <f t="array" ref="O1574">MIN(IF((OutputTable[GroupByKey]=OutputTable[[#This Row],[GroupByKey]]),(OutputTable[GroupByKey]=OutputTable[[#This Row],[GroupByKey]])*OutputTable[RecordedValue]))</f>
        <v>0</v>
      </c>
      <c r="P1574" s="5" cm="1">
        <f t="array" ref="P1574">MAX(IF((OutputTable[GroupByKey]=OutputTable[[#This Row],[GroupByKey]]),(OutputTable[GroupByKey]=OutputTable[[#This Row],[GroupByKey]])*OutputTable[RecordedValue]))</f>
        <v>0</v>
      </c>
    </row>
    <row r="1575" spans="1:16" x14ac:dyDescent="0.25">
      <c r="A1575" t="s">
        <v>68</v>
      </c>
      <c r="B1575" t="s">
        <v>70</v>
      </c>
      <c r="C1575">
        <v>26</v>
      </c>
      <c r="D1575" t="s">
        <v>175</v>
      </c>
      <c r="E1575" t="s">
        <v>113</v>
      </c>
      <c r="F1575" t="s">
        <v>73</v>
      </c>
      <c r="G1575">
        <v>36.227650567968901</v>
      </c>
      <c r="H1575">
        <v>0</v>
      </c>
      <c r="I157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75" s="5" cm="1">
        <f t="array" ref="J1575">MAX(IF((ProjectInfoTable[ProjectName]=OutputTable[[#This Row],[ProjectName]]),(ProjectInfoTable[ProjectName]=OutputTable[[#This Row],[ProjectName]])*ProjectInfoTable[NumberOfReplications]))</f>
        <v>50</v>
      </c>
      <c r="K1575" s="5" cm="1">
        <f t="array" ref="K1575">IFERROR(AVERAGE(IF((OutputTable[GroupByKey]=OutputTable[[#This Row],[GroupByKey]]),(OutputTable[GroupByKey]=OutputTable[[#This Row],[GroupByKey]])*OutputTable[RecordedValue])),0)</f>
        <v>36.017962320863354</v>
      </c>
      <c r="L1575" s="5" cm="1">
        <f t="array" ref="L1575">IFERROR(_xlfn.STDEV.S(IF((OutputTable[GroupByKey]=OutputTable[[#This Row],[GroupByKey]]),(OutputTable[GroupByKey]=OutputTable[[#This Row],[GroupByKey]])*OutputTable[RecordedValue])),0)</f>
        <v>2.1447750669597334</v>
      </c>
      <c r="M1575" s="5" cm="1">
        <f t="array" ref="M1575">MAX(IF((ProjectInfoTable[ProjectName]=OutputTable[[#This Row],[ProjectName]]),(ProjectInfoTable[ProjectName]=OutputTable[[#This Row],[ProjectName]])*ProjectInfoTable[ConfidenceInterval]))</f>
        <v>0.95</v>
      </c>
      <c r="N1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575" s="5" cm="1">
        <f t="array" ref="O1575">MIN(IF((OutputTable[GroupByKey]=OutputTable[[#This Row],[GroupByKey]]),(OutputTable[GroupByKey]=OutputTable[[#This Row],[GroupByKey]])*OutputTable[RecordedValue]))</f>
        <v>31.355296128801101</v>
      </c>
      <c r="P1575" s="5" cm="1">
        <f t="array" ref="P1575">MAX(IF((OutputTable[GroupByKey]=OutputTable[[#This Row],[GroupByKey]]),(OutputTable[GroupByKey]=OutputTable[[#This Row],[GroupByKey]])*OutputTable[RecordedValue]))</f>
        <v>42.047742044042501</v>
      </c>
    </row>
    <row r="1576" spans="1:16" x14ac:dyDescent="0.25">
      <c r="A1576" t="s">
        <v>68</v>
      </c>
      <c r="B1576" t="s">
        <v>70</v>
      </c>
      <c r="C1576">
        <v>26</v>
      </c>
      <c r="D1576" t="s">
        <v>176</v>
      </c>
      <c r="E1576" t="s">
        <v>115</v>
      </c>
      <c r="F1576" t="s">
        <v>73</v>
      </c>
      <c r="G1576">
        <v>1086.82951703907</v>
      </c>
      <c r="H1576">
        <v>0</v>
      </c>
      <c r="I157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76" s="5" cm="1">
        <f t="array" ref="J1576">MAX(IF((ProjectInfoTable[ProjectName]=OutputTable[[#This Row],[ProjectName]]),(ProjectInfoTable[ProjectName]=OutputTable[[#This Row],[ProjectName]])*ProjectInfoTable[NumberOfReplications]))</f>
        <v>50</v>
      </c>
      <c r="K1576" s="5" cm="1">
        <f t="array" ref="K1576">IFERROR(AVERAGE(IF((OutputTable[GroupByKey]=OutputTable[[#This Row],[GroupByKey]]),(OutputTable[GroupByKey]=OutputTable[[#This Row],[GroupByKey]])*OutputTable[RecordedValue])),0)</f>
        <v>1080.5388696259006</v>
      </c>
      <c r="L1576" s="5" cm="1">
        <f t="array" ref="L1576">IFERROR(_xlfn.STDEV.S(IF((OutputTable[GroupByKey]=OutputTable[[#This Row],[GroupByKey]]),(OutputTable[GroupByKey]=OutputTable[[#This Row],[GroupByKey]])*OutputTable[RecordedValue])),0)</f>
        <v>64.343252008792561</v>
      </c>
      <c r="M1576" s="5" cm="1">
        <f t="array" ref="M1576">MAX(IF((ProjectInfoTable[ProjectName]=OutputTable[[#This Row],[ProjectName]]),(ProjectInfoTable[ProjectName]=OutputTable[[#This Row],[ProjectName]])*ProjectInfoTable[ConfidenceInterval]))</f>
        <v>0.95</v>
      </c>
      <c r="N1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576" s="5" cm="1">
        <f t="array" ref="O1576">MIN(IF((OutputTable[GroupByKey]=OutputTable[[#This Row],[GroupByKey]]),(OutputTable[GroupByKey]=OutputTable[[#This Row],[GroupByKey]])*OutputTable[RecordedValue]))</f>
        <v>940.65888386403196</v>
      </c>
      <c r="P1576" s="5" cm="1">
        <f t="array" ref="P1576">MAX(IF((OutputTable[GroupByKey]=OutputTable[[#This Row],[GroupByKey]]),(OutputTable[GroupByKey]=OutputTable[[#This Row],[GroupByKey]])*OutputTable[RecordedValue]))</f>
        <v>1261.4322613212801</v>
      </c>
    </row>
    <row r="1577" spans="1:16" x14ac:dyDescent="0.25">
      <c r="A1577" t="s">
        <v>68</v>
      </c>
      <c r="B1577" t="s">
        <v>70</v>
      </c>
      <c r="C1577">
        <v>26</v>
      </c>
      <c r="D1577" t="s">
        <v>177</v>
      </c>
      <c r="E1577" t="s">
        <v>117</v>
      </c>
      <c r="F1577" t="s">
        <v>73</v>
      </c>
      <c r="G1577">
        <v>0</v>
      </c>
      <c r="H1577">
        <v>0</v>
      </c>
      <c r="I157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77" s="5" cm="1">
        <f t="array" ref="J1577">MAX(IF((ProjectInfoTable[ProjectName]=OutputTable[[#This Row],[ProjectName]]),(ProjectInfoTable[ProjectName]=OutputTable[[#This Row],[ProjectName]])*ProjectInfoTable[NumberOfReplications]))</f>
        <v>50</v>
      </c>
      <c r="K1577" s="5" cm="1">
        <f t="array" ref="K1577">IFERROR(AVERAGE(IF((OutputTable[GroupByKey]=OutputTable[[#This Row],[GroupByKey]]),(OutputTable[GroupByKey]=OutputTable[[#This Row],[GroupByKey]])*OutputTable[RecordedValue])),0)</f>
        <v>0</v>
      </c>
      <c r="L1577" s="5" cm="1">
        <f t="array" ref="L1577">IFERROR(_xlfn.STDEV.S(IF((OutputTable[GroupByKey]=OutputTable[[#This Row],[GroupByKey]]),(OutputTable[GroupByKey]=OutputTable[[#This Row],[GroupByKey]])*OutputTable[RecordedValue])),0)</f>
        <v>0</v>
      </c>
      <c r="M1577" s="5" cm="1">
        <f t="array" ref="M1577">MAX(IF((ProjectInfoTable[ProjectName]=OutputTable[[#This Row],[ProjectName]]),(ProjectInfoTable[ProjectName]=OutputTable[[#This Row],[ProjectName]])*ProjectInfoTable[ConfidenceInterval]))</f>
        <v>0.95</v>
      </c>
      <c r="N1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7" s="5" cm="1">
        <f t="array" ref="O1577">MIN(IF((OutputTable[GroupByKey]=OutputTable[[#This Row],[GroupByKey]]),(OutputTable[GroupByKey]=OutputTable[[#This Row],[GroupByKey]])*OutputTable[RecordedValue]))</f>
        <v>0</v>
      </c>
      <c r="P1577" s="5" cm="1">
        <f t="array" ref="P1577">MAX(IF((OutputTable[GroupByKey]=OutputTable[[#This Row],[GroupByKey]]),(OutputTable[GroupByKey]=OutputTable[[#This Row],[GroupByKey]])*OutputTable[RecordedValue]))</f>
        <v>0</v>
      </c>
    </row>
    <row r="1578" spans="1:16" x14ac:dyDescent="0.25">
      <c r="A1578" t="s">
        <v>68</v>
      </c>
      <c r="B1578" t="s">
        <v>70</v>
      </c>
      <c r="C1578">
        <v>26</v>
      </c>
      <c r="D1578" t="s">
        <v>178</v>
      </c>
      <c r="E1578" t="s">
        <v>119</v>
      </c>
      <c r="F1578" t="s">
        <v>73</v>
      </c>
      <c r="G1578">
        <v>390.79722817160803</v>
      </c>
      <c r="H1578">
        <v>0</v>
      </c>
      <c r="I157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78" s="5" cm="1">
        <f t="array" ref="J1578">MAX(IF((ProjectInfoTable[ProjectName]=OutputTable[[#This Row],[ProjectName]]),(ProjectInfoTable[ProjectName]=OutputTable[[#This Row],[ProjectName]])*ProjectInfoTable[NumberOfReplications]))</f>
        <v>50</v>
      </c>
      <c r="K1578" s="5" cm="1">
        <f t="array" ref="K1578">IFERROR(AVERAGE(IF((OutputTable[GroupByKey]=OutputTable[[#This Row],[GroupByKey]]),(OutputTable[GroupByKey]=OutputTable[[#This Row],[GroupByKey]])*OutputTable[RecordedValue])),0)</f>
        <v>647.33233797243315</v>
      </c>
      <c r="L1578" s="5" cm="1">
        <f t="array" ref="L1578">IFERROR(_xlfn.STDEV.S(IF((OutputTable[GroupByKey]=OutputTable[[#This Row],[GroupByKey]]),(OutputTable[GroupByKey]=OutputTable[[#This Row],[GroupByKey]])*OutputTable[RecordedValue])),0)</f>
        <v>612.63054444116835</v>
      </c>
      <c r="M1578" s="5" cm="1">
        <f t="array" ref="M1578">MAX(IF((ProjectInfoTable[ProjectName]=OutputTable[[#This Row],[ProjectName]]),(ProjectInfoTable[ProjectName]=OutputTable[[#This Row],[ProjectName]])*ProjectInfoTable[ConfidenceInterval]))</f>
        <v>0.95</v>
      </c>
      <c r="N1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578" s="5" cm="1">
        <f t="array" ref="O1578">MIN(IF((OutputTable[GroupByKey]=OutputTable[[#This Row],[GroupByKey]]),(OutputTable[GroupByKey]=OutputTable[[#This Row],[GroupByKey]])*OutputTable[RecordedValue]))</f>
        <v>135.75868551570699</v>
      </c>
      <c r="P1578" s="5" cm="1">
        <f t="array" ref="P1578">MAX(IF((OutputTable[GroupByKey]=OutputTable[[#This Row],[GroupByKey]]),(OutputTable[GroupByKey]=OutputTable[[#This Row],[GroupByKey]])*OutputTable[RecordedValue]))</f>
        <v>3953.48057040094</v>
      </c>
    </row>
    <row r="1579" spans="1:16" x14ac:dyDescent="0.25">
      <c r="A1579" t="s">
        <v>68</v>
      </c>
      <c r="B1579" t="s">
        <v>70</v>
      </c>
      <c r="C1579">
        <v>26</v>
      </c>
      <c r="D1579" t="s">
        <v>179</v>
      </c>
      <c r="E1579" t="s">
        <v>121</v>
      </c>
      <c r="F1579" t="s">
        <v>73</v>
      </c>
      <c r="G1579">
        <v>139</v>
      </c>
      <c r="H1579">
        <v>0</v>
      </c>
      <c r="I157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79" s="5" cm="1">
        <f t="array" ref="J1579">MAX(IF((ProjectInfoTable[ProjectName]=OutputTable[[#This Row],[ProjectName]]),(ProjectInfoTable[ProjectName]=OutputTable[[#This Row],[ProjectName]])*ProjectInfoTable[NumberOfReplications]))</f>
        <v>50</v>
      </c>
      <c r="K1579" s="5" cm="1">
        <f t="array" ref="K1579">IFERROR(AVERAGE(IF((OutputTable[GroupByKey]=OutputTable[[#This Row],[GroupByKey]]),(OutputTable[GroupByKey]=OutputTable[[#This Row],[GroupByKey]])*OutputTable[RecordedValue])),0)</f>
        <v>139.02000000000001</v>
      </c>
      <c r="L1579" s="5" cm="1">
        <f t="array" ref="L1579">IFERROR(_xlfn.STDEV.S(IF((OutputTable[GroupByKey]=OutputTable[[#This Row],[GroupByKey]]),(OutputTable[GroupByKey]=OutputTable[[#This Row],[GroupByKey]])*OutputTable[RecordedValue])),0)</f>
        <v>2.0651629376840162</v>
      </c>
      <c r="M1579" s="5" cm="1">
        <f t="array" ref="M1579">MAX(IF((ProjectInfoTable[ProjectName]=OutputTable[[#This Row],[ProjectName]]),(ProjectInfoTable[ProjectName]=OutputTable[[#This Row],[ProjectName]])*ProjectInfoTable[ConfidenceInterval]))</f>
        <v>0.95</v>
      </c>
      <c r="N1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579" s="5" cm="1">
        <f t="array" ref="O1579">MIN(IF((OutputTable[GroupByKey]=OutputTable[[#This Row],[GroupByKey]]),(OutputTable[GroupByKey]=OutputTable[[#This Row],[GroupByKey]])*OutputTable[RecordedValue]))</f>
        <v>133</v>
      </c>
      <c r="P1579" s="5" cm="1">
        <f t="array" ref="P1579">MAX(IF((OutputTable[GroupByKey]=OutputTable[[#This Row],[GroupByKey]]),(OutputTable[GroupByKey]=OutputTable[[#This Row],[GroupByKey]])*OutputTable[RecordedValue]))</f>
        <v>142</v>
      </c>
    </row>
    <row r="1580" spans="1:16" x14ac:dyDescent="0.25">
      <c r="A1580" t="s">
        <v>68</v>
      </c>
      <c r="B1580" t="s">
        <v>70</v>
      </c>
      <c r="C1580">
        <v>26</v>
      </c>
      <c r="D1580" t="s">
        <v>180</v>
      </c>
      <c r="E1580" t="s">
        <v>123</v>
      </c>
      <c r="F1580" t="s">
        <v>73</v>
      </c>
      <c r="G1580">
        <v>138</v>
      </c>
      <c r="H1580">
        <v>0</v>
      </c>
      <c r="I158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80" s="5" cm="1">
        <f t="array" ref="J1580">MAX(IF((ProjectInfoTable[ProjectName]=OutputTable[[#This Row],[ProjectName]]),(ProjectInfoTable[ProjectName]=OutputTable[[#This Row],[ProjectName]])*ProjectInfoTable[NumberOfReplications]))</f>
        <v>50</v>
      </c>
      <c r="K1580" s="5" cm="1">
        <f t="array" ref="K1580">IFERROR(AVERAGE(IF((OutputTable[GroupByKey]=OutputTable[[#This Row],[GroupByKey]]),(OutputTable[GroupByKey]=OutputTable[[#This Row],[GroupByKey]])*OutputTable[RecordedValue])),0)</f>
        <v>137.02000000000001</v>
      </c>
      <c r="L1580" s="5" cm="1">
        <f t="array" ref="L1580">IFERROR(_xlfn.STDEV.S(IF((OutputTable[GroupByKey]=OutputTable[[#This Row],[GroupByKey]]),(OutputTable[GroupByKey]=OutputTable[[#This Row],[GroupByKey]])*OutputTable[RecordedValue])),0)</f>
        <v>2.4618725244274162</v>
      </c>
      <c r="M1580" s="5" cm="1">
        <f t="array" ref="M1580">MAX(IF((ProjectInfoTable[ProjectName]=OutputTable[[#This Row],[ProjectName]]),(ProjectInfoTable[ProjectName]=OutputTable[[#This Row],[ProjectName]])*ProjectInfoTable[ConfidenceInterval]))</f>
        <v>0.95</v>
      </c>
      <c r="N1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580" s="5" cm="1">
        <f t="array" ref="O1580">MIN(IF((OutputTable[GroupByKey]=OutputTable[[#This Row],[GroupByKey]]),(OutputTable[GroupByKey]=OutputTable[[#This Row],[GroupByKey]])*OutputTable[RecordedValue]))</f>
        <v>130</v>
      </c>
      <c r="P1580" s="5" cm="1">
        <f t="array" ref="P1580">MAX(IF((OutputTable[GroupByKey]=OutputTable[[#This Row],[GroupByKey]]),(OutputTable[GroupByKey]=OutputTable[[#This Row],[GroupByKey]])*OutputTable[RecordedValue]))</f>
        <v>141</v>
      </c>
    </row>
    <row r="1581" spans="1:16" x14ac:dyDescent="0.25">
      <c r="A1581" t="s">
        <v>68</v>
      </c>
      <c r="B1581" t="s">
        <v>70</v>
      </c>
      <c r="C1581">
        <v>26</v>
      </c>
      <c r="D1581" t="s">
        <v>181</v>
      </c>
      <c r="E1581" t="s">
        <v>125</v>
      </c>
      <c r="F1581" t="s">
        <v>73</v>
      </c>
      <c r="G1581">
        <v>36.227650567968901</v>
      </c>
      <c r="H1581">
        <v>0</v>
      </c>
      <c r="I158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81" s="5" cm="1">
        <f t="array" ref="J1581">MAX(IF((ProjectInfoTable[ProjectName]=OutputTable[[#This Row],[ProjectName]]),(ProjectInfoTable[ProjectName]=OutputTable[[#This Row],[ProjectName]])*ProjectInfoTable[NumberOfReplications]))</f>
        <v>50</v>
      </c>
      <c r="K1581" s="5" cm="1">
        <f t="array" ref="K1581">IFERROR(AVERAGE(IF((OutputTable[GroupByKey]=OutputTable[[#This Row],[GroupByKey]]),(OutputTable[GroupByKey]=OutputTable[[#This Row],[GroupByKey]])*OutputTable[RecordedValue])),0)</f>
        <v>36.017962320863354</v>
      </c>
      <c r="L1581" s="5" cm="1">
        <f t="array" ref="L1581">IFERROR(_xlfn.STDEV.S(IF((OutputTable[GroupByKey]=OutputTable[[#This Row],[GroupByKey]]),(OutputTable[GroupByKey]=OutputTable[[#This Row],[GroupByKey]])*OutputTable[RecordedValue])),0)</f>
        <v>2.1447750669597334</v>
      </c>
      <c r="M1581" s="5" cm="1">
        <f t="array" ref="M1581">MAX(IF((ProjectInfoTable[ProjectName]=OutputTable[[#This Row],[ProjectName]]),(ProjectInfoTable[ProjectName]=OutputTable[[#This Row],[ProjectName]])*ProjectInfoTable[ConfidenceInterval]))</f>
        <v>0.95</v>
      </c>
      <c r="N1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581" s="5" cm="1">
        <f t="array" ref="O1581">MIN(IF((OutputTable[GroupByKey]=OutputTable[[#This Row],[GroupByKey]]),(OutputTable[GroupByKey]=OutputTable[[#This Row],[GroupByKey]])*OutputTable[RecordedValue]))</f>
        <v>31.355296128801101</v>
      </c>
      <c r="P1581" s="5" cm="1">
        <f t="array" ref="P1581">MAX(IF((OutputTable[GroupByKey]=OutputTable[[#This Row],[GroupByKey]]),(OutputTable[GroupByKey]=OutputTable[[#This Row],[GroupByKey]])*OutputTable[RecordedValue]))</f>
        <v>42.047742044042501</v>
      </c>
    </row>
    <row r="1582" spans="1:16" x14ac:dyDescent="0.25">
      <c r="A1582" t="s">
        <v>68</v>
      </c>
      <c r="B1582" t="s">
        <v>70</v>
      </c>
      <c r="C1582">
        <v>26</v>
      </c>
      <c r="D1582" t="s">
        <v>182</v>
      </c>
      <c r="E1582" t="s">
        <v>127</v>
      </c>
      <c r="F1582" t="s">
        <v>73</v>
      </c>
      <c r="G1582">
        <v>1477.6267452106799</v>
      </c>
      <c r="H1582">
        <v>0</v>
      </c>
      <c r="I158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82" s="5" cm="1">
        <f t="array" ref="J1582">MAX(IF((ProjectInfoTable[ProjectName]=OutputTable[[#This Row],[ProjectName]]),(ProjectInfoTable[ProjectName]=OutputTable[[#This Row],[ProjectName]])*ProjectInfoTable[NumberOfReplications]))</f>
        <v>50</v>
      </c>
      <c r="K1582" s="5" cm="1">
        <f t="array" ref="K1582">IFERROR(AVERAGE(IF((OutputTable[GroupByKey]=OutputTable[[#This Row],[GroupByKey]]),(OutputTable[GroupByKey]=OutputTable[[#This Row],[GroupByKey]])*OutputTable[RecordedValue])),0)</f>
        <v>1727.8712075983335</v>
      </c>
      <c r="L1582" s="5" cm="1">
        <f t="array" ref="L1582">IFERROR(_xlfn.STDEV.S(IF((OutputTable[GroupByKey]=OutputTable[[#This Row],[GroupByKey]]),(OutputTable[GroupByKey]=OutputTable[[#This Row],[GroupByKey]])*OutputTable[RecordedValue])),0)</f>
        <v>660.11760417939672</v>
      </c>
      <c r="M1582" s="5" cm="1">
        <f t="array" ref="M1582">MAX(IF((ProjectInfoTable[ProjectName]=OutputTable[[#This Row],[ProjectName]]),(ProjectInfoTable[ProjectName]=OutputTable[[#This Row],[ProjectName]])*ProjectInfoTable[ConfidenceInterval]))</f>
        <v>0.95</v>
      </c>
      <c r="N1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582" s="5" cm="1">
        <f t="array" ref="O1582">MIN(IF((OutputTable[GroupByKey]=OutputTable[[#This Row],[GroupByKey]]),(OutputTable[GroupByKey]=OutputTable[[#This Row],[GroupByKey]])*OutputTable[RecordedValue]))</f>
        <v>1102.70221979086</v>
      </c>
      <c r="P1582" s="5" cm="1">
        <f t="array" ref="P1582">MAX(IF((OutputTable[GroupByKey]=OutputTable[[#This Row],[GroupByKey]]),(OutputTable[GroupByKey]=OutputTable[[#This Row],[GroupByKey]])*OutputTable[RecordedValue]))</f>
        <v>5214.9128317222203</v>
      </c>
    </row>
    <row r="1583" spans="1:16" x14ac:dyDescent="0.25">
      <c r="A1583" t="s">
        <v>68</v>
      </c>
      <c r="B1583" t="s">
        <v>70</v>
      </c>
      <c r="C1583">
        <v>26</v>
      </c>
      <c r="D1583" t="s">
        <v>183</v>
      </c>
      <c r="E1583" t="s">
        <v>137</v>
      </c>
      <c r="F1583" t="s">
        <v>107</v>
      </c>
      <c r="G1583">
        <v>18.1138252839845</v>
      </c>
      <c r="H1583">
        <v>0</v>
      </c>
      <c r="I158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83" s="5" cm="1">
        <f t="array" ref="J1583">MAX(IF((ProjectInfoTable[ProjectName]=OutputTable[[#This Row],[ProjectName]]),(ProjectInfoTable[ProjectName]=OutputTable[[#This Row],[ProjectName]])*ProjectInfoTable[NumberOfReplications]))</f>
        <v>50</v>
      </c>
      <c r="K1583" s="5" cm="1">
        <f t="array" ref="K1583">IFERROR(AVERAGE(IF((OutputTable[GroupByKey]=OutputTable[[#This Row],[GroupByKey]]),(OutputTable[GroupByKey]=OutputTable[[#This Row],[GroupByKey]])*OutputTable[RecordedValue])),0)</f>
        <v>18.008981160431681</v>
      </c>
      <c r="L1583" s="5" cm="1">
        <f t="array" ref="L1583">IFERROR(_xlfn.STDEV.S(IF((OutputTable[GroupByKey]=OutputTable[[#This Row],[GroupByKey]]),(OutputTable[GroupByKey]=OutputTable[[#This Row],[GroupByKey]])*OutputTable[RecordedValue])),0)</f>
        <v>1.0723875334798758</v>
      </c>
      <c r="M1583" s="5" cm="1">
        <f t="array" ref="M1583">MAX(IF((ProjectInfoTable[ProjectName]=OutputTable[[#This Row],[ProjectName]]),(ProjectInfoTable[ProjectName]=OutputTable[[#This Row],[ProjectName]])*ProjectInfoTable[ConfidenceInterval]))</f>
        <v>0.95</v>
      </c>
      <c r="N1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583" s="5" cm="1">
        <f t="array" ref="O1583">MIN(IF((OutputTable[GroupByKey]=OutputTable[[#This Row],[GroupByKey]]),(OutputTable[GroupByKey]=OutputTable[[#This Row],[GroupByKey]])*OutputTable[RecordedValue]))</f>
        <v>15.677648064400501</v>
      </c>
      <c r="P1583" s="5" cm="1">
        <f t="array" ref="P1583">MAX(IF((OutputTable[GroupByKey]=OutputTable[[#This Row],[GroupByKey]]),(OutputTable[GroupByKey]=OutputTable[[#This Row],[GroupByKey]])*OutputTable[RecordedValue]))</f>
        <v>21.0238710220213</v>
      </c>
    </row>
    <row r="1584" spans="1:16" x14ac:dyDescent="0.25">
      <c r="A1584" t="s">
        <v>68</v>
      </c>
      <c r="B1584" t="s">
        <v>70</v>
      </c>
      <c r="C1584">
        <v>26</v>
      </c>
      <c r="D1584" t="s">
        <v>184</v>
      </c>
      <c r="E1584" t="s">
        <v>139</v>
      </c>
      <c r="F1584" t="s">
        <v>107</v>
      </c>
      <c r="G1584">
        <v>5.8470338598339104</v>
      </c>
      <c r="H1584">
        <v>0</v>
      </c>
      <c r="I158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84" s="5" cm="1">
        <f t="array" ref="J1584">MAX(IF((ProjectInfoTable[ProjectName]=OutputTable[[#This Row],[ProjectName]]),(ProjectInfoTable[ProjectName]=OutputTable[[#This Row],[ProjectName]])*ProjectInfoTable[NumberOfReplications]))</f>
        <v>50</v>
      </c>
      <c r="K1584" s="5" cm="1">
        <f t="array" ref="K1584">IFERROR(AVERAGE(IF((OutputTable[GroupByKey]=OutputTable[[#This Row],[GroupByKey]]),(OutputTable[GroupByKey]=OutputTable[[#This Row],[GroupByKey]])*OutputTable[RecordedValue])),0)</f>
        <v>5.873369725047966</v>
      </c>
      <c r="L1584" s="5" cm="1">
        <f t="array" ref="L1584">IFERROR(_xlfn.STDEV.S(IF((OutputTable[GroupByKey]=OutputTable[[#This Row],[GroupByKey]]),(OutputTable[GroupByKey]=OutputTable[[#This Row],[GroupByKey]])*OutputTable[RecordedValue])),0)</f>
        <v>1.0900756873751687</v>
      </c>
      <c r="M1584" s="5" cm="1">
        <f t="array" ref="M1584">MAX(IF((ProjectInfoTable[ProjectName]=OutputTable[[#This Row],[ProjectName]]),(ProjectInfoTable[ProjectName]=OutputTable[[#This Row],[ProjectName]])*ProjectInfoTable[ConfidenceInterval]))</f>
        <v>0.95</v>
      </c>
      <c r="N1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584" s="5" cm="1">
        <f t="array" ref="O1584">MIN(IF((OutputTable[GroupByKey]=OutputTable[[#This Row],[GroupByKey]]),(OutputTable[GroupByKey]=OutputTable[[#This Row],[GroupByKey]])*OutputTable[RecordedValue]))</f>
        <v>2.9626411254009901</v>
      </c>
      <c r="P1584" s="5" cm="1">
        <f t="array" ref="P1584">MAX(IF((OutputTable[GroupByKey]=OutputTable[[#This Row],[GroupByKey]]),(OutputTable[GroupByKey]=OutputTable[[#This Row],[GroupByKey]])*OutputTable[RecordedValue]))</f>
        <v>8.2927796417684707</v>
      </c>
    </row>
    <row r="1585" spans="1:16" x14ac:dyDescent="0.25">
      <c r="A1585" t="s">
        <v>68</v>
      </c>
      <c r="B1585" t="s">
        <v>70</v>
      </c>
      <c r="C1585">
        <v>26</v>
      </c>
      <c r="D1585" t="s">
        <v>185</v>
      </c>
      <c r="E1585" t="s">
        <v>164</v>
      </c>
      <c r="F1585" t="s">
        <v>107</v>
      </c>
      <c r="G1585">
        <v>139</v>
      </c>
      <c r="H1585">
        <v>0</v>
      </c>
      <c r="I158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5" s="5" cm="1">
        <f t="array" ref="J1585">MAX(IF((ProjectInfoTable[ProjectName]=OutputTable[[#This Row],[ProjectName]]),(ProjectInfoTable[ProjectName]=OutputTable[[#This Row],[ProjectName]])*ProjectInfoTable[NumberOfReplications]))</f>
        <v>50</v>
      </c>
      <c r="K1585" s="5" cm="1">
        <f t="array" ref="K1585">IFERROR(AVERAGE(IF((OutputTable[GroupByKey]=OutputTable[[#This Row],[GroupByKey]]),(OutputTable[GroupByKey]=OutputTable[[#This Row],[GroupByKey]])*OutputTable[RecordedValue])),0)</f>
        <v>138.38</v>
      </c>
      <c r="L1585" s="5" cm="1">
        <f t="array" ref="L1585">IFERROR(_xlfn.STDEV.S(IF((OutputTable[GroupByKey]=OutputTable[[#This Row],[GroupByKey]]),(OutputTable[GroupByKey]=OutputTable[[#This Row],[GroupByKey]])*OutputTable[RecordedValue])),0)</f>
        <v>2.2667967149567629</v>
      </c>
      <c r="M1585" s="5" cm="1">
        <f t="array" ref="M1585">MAX(IF((ProjectInfoTable[ProjectName]=OutputTable[[#This Row],[ProjectName]]),(ProjectInfoTable[ProjectName]=OutputTable[[#This Row],[ProjectName]])*ProjectInfoTable[ConfidenceInterval]))</f>
        <v>0.95</v>
      </c>
      <c r="N1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585" s="5" cm="1">
        <f t="array" ref="O1585">MIN(IF((OutputTable[GroupByKey]=OutputTable[[#This Row],[GroupByKey]]),(OutputTable[GroupByKey]=OutputTable[[#This Row],[GroupByKey]])*OutputTable[RecordedValue]))</f>
        <v>132</v>
      </c>
      <c r="P1585" s="5" cm="1">
        <f t="array" ref="P1585">MAX(IF((OutputTable[GroupByKey]=OutputTable[[#This Row],[GroupByKey]]),(OutputTable[GroupByKey]=OutputTable[[#This Row],[GroupByKey]])*OutputTable[RecordedValue]))</f>
        <v>142</v>
      </c>
    </row>
    <row r="1586" spans="1:16" x14ac:dyDescent="0.25">
      <c r="A1586" t="s">
        <v>68</v>
      </c>
      <c r="B1586" t="s">
        <v>70</v>
      </c>
      <c r="C1586">
        <v>26</v>
      </c>
      <c r="D1586" t="s">
        <v>186</v>
      </c>
      <c r="E1586" t="s">
        <v>166</v>
      </c>
      <c r="F1586" t="s">
        <v>107</v>
      </c>
      <c r="G1586">
        <v>0.75637358917358699</v>
      </c>
      <c r="H1586">
        <v>0</v>
      </c>
      <c r="I158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86" s="5" cm="1">
        <f t="array" ref="J1586">MAX(IF((ProjectInfoTable[ProjectName]=OutputTable[[#This Row],[ProjectName]]),(ProjectInfoTable[ProjectName]=OutputTable[[#This Row],[ProjectName]])*ProjectInfoTable[NumberOfReplications]))</f>
        <v>50</v>
      </c>
      <c r="K1586" s="5" cm="1">
        <f t="array" ref="K1586">IFERROR(AVERAGE(IF((OutputTable[GroupByKey]=OutputTable[[#This Row],[GroupByKey]]),(OutputTable[GroupByKey]=OutputTable[[#This Row],[GroupByKey]])*OutputTable[RecordedValue])),0)</f>
        <v>0.75527626145633475</v>
      </c>
      <c r="L1586" s="5" cm="1">
        <f t="array" ref="L1586">IFERROR(_xlfn.STDEV.S(IF((OutputTable[GroupByKey]=OutputTable[[#This Row],[GroupByKey]]),(OutputTable[GroupByKey]=OutputTable[[#This Row],[GroupByKey]])*OutputTable[RecordedValue])),0)</f>
        <v>4.541982030729913E-2</v>
      </c>
      <c r="M1586" s="5" cm="1">
        <f t="array" ref="M1586">MAX(IF((ProjectInfoTable[ProjectName]=OutputTable[[#This Row],[ProjectName]]),(ProjectInfoTable[ProjectName]=OutputTable[[#This Row],[ProjectName]])*ProjectInfoTable[ConfidenceInterval]))</f>
        <v>0.95</v>
      </c>
      <c r="N1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586" s="5" cm="1">
        <f t="array" ref="O1586">MIN(IF((OutputTable[GroupByKey]=OutputTable[[#This Row],[GroupByKey]]),(OutputTable[GroupByKey]=OutputTable[[#This Row],[GroupByKey]])*OutputTable[RecordedValue]))</f>
        <v>0.65446751492631405</v>
      </c>
      <c r="P1586" s="5" cm="1">
        <f t="array" ref="P1586">MAX(IF((OutputTable[GroupByKey]=OutputTable[[#This Row],[GroupByKey]]),(OutputTable[GroupByKey]=OutputTable[[#This Row],[GroupByKey]])*OutputTable[RecordedValue]))</f>
        <v>0.87655661977495902</v>
      </c>
    </row>
    <row r="1587" spans="1:16" x14ac:dyDescent="0.25">
      <c r="A1587" t="s">
        <v>68</v>
      </c>
      <c r="B1587" t="s">
        <v>70</v>
      </c>
      <c r="C1587">
        <v>26</v>
      </c>
      <c r="D1587" t="s">
        <v>187</v>
      </c>
      <c r="E1587" t="s">
        <v>142</v>
      </c>
      <c r="F1587" t="s">
        <v>107</v>
      </c>
      <c r="G1587">
        <v>0</v>
      </c>
      <c r="H1587">
        <v>0</v>
      </c>
      <c r="I158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87" s="5" cm="1">
        <f t="array" ref="J1587">MAX(IF((ProjectInfoTable[ProjectName]=OutputTable[[#This Row],[ProjectName]]),(ProjectInfoTable[ProjectName]=OutputTable[[#This Row],[ProjectName]])*ProjectInfoTable[NumberOfReplications]))</f>
        <v>50</v>
      </c>
      <c r="K1587" s="5" cm="1">
        <f t="array" ref="K1587">IFERROR(AVERAGE(IF((OutputTable[GroupByKey]=OutputTable[[#This Row],[GroupByKey]]),(OutputTable[GroupByKey]=OutputTable[[#This Row],[GroupByKey]])*OutputTable[RecordedValue])),0)</f>
        <v>0</v>
      </c>
      <c r="L1587" s="5" cm="1">
        <f t="array" ref="L1587">IFERROR(_xlfn.STDEV.S(IF((OutputTable[GroupByKey]=OutputTable[[#This Row],[GroupByKey]]),(OutputTable[GroupByKey]=OutputTable[[#This Row],[GroupByKey]])*OutputTable[RecordedValue])),0)</f>
        <v>0</v>
      </c>
      <c r="M1587" s="5" cm="1">
        <f t="array" ref="M1587">MAX(IF((ProjectInfoTable[ProjectName]=OutputTable[[#This Row],[ProjectName]]),(ProjectInfoTable[ProjectName]=OutputTable[[#This Row],[ProjectName]])*ProjectInfoTable[ConfidenceInterval]))</f>
        <v>0.95</v>
      </c>
      <c r="N1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7" s="5" cm="1">
        <f t="array" ref="O1587">MIN(IF((OutputTable[GroupByKey]=OutputTable[[#This Row],[GroupByKey]]),(OutputTable[GroupByKey]=OutputTable[[#This Row],[GroupByKey]])*OutputTable[RecordedValue]))</f>
        <v>0</v>
      </c>
      <c r="P1587" s="5" cm="1">
        <f t="array" ref="P1587">MAX(IF((OutputTable[GroupByKey]=OutputTable[[#This Row],[GroupByKey]]),(OutputTable[GroupByKey]=OutputTable[[#This Row],[GroupByKey]])*OutputTable[RecordedValue]))</f>
        <v>0</v>
      </c>
    </row>
    <row r="1588" spans="1:16" x14ac:dyDescent="0.25">
      <c r="A1588" t="s">
        <v>68</v>
      </c>
      <c r="B1588" t="s">
        <v>70</v>
      </c>
      <c r="C1588">
        <v>27</v>
      </c>
      <c r="D1588" t="s">
        <v>112</v>
      </c>
      <c r="E1588" t="s">
        <v>113</v>
      </c>
      <c r="F1588" t="s">
        <v>73</v>
      </c>
      <c r="G1588">
        <v>0.74915731831343202</v>
      </c>
      <c r="H1588">
        <v>0</v>
      </c>
      <c r="I158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88" s="5" cm="1">
        <f t="array" ref="J1588">MAX(IF((ProjectInfoTable[ProjectName]=OutputTable[[#This Row],[ProjectName]]),(ProjectInfoTable[ProjectName]=OutputTable[[#This Row],[ProjectName]])*ProjectInfoTable[NumberOfReplications]))</f>
        <v>50</v>
      </c>
      <c r="K1588" s="5" cm="1">
        <f t="array" ref="K1588">IFERROR(AVERAGE(IF((OutputTable[GroupByKey]=OutputTable[[#This Row],[GroupByKey]]),(OutputTable[GroupByKey]=OutputTable[[#This Row],[GroupByKey]])*OutputTable[RecordedValue])),0)</f>
        <v>0.86163700693939471</v>
      </c>
      <c r="L1588" s="5" cm="1">
        <f t="array" ref="L1588">IFERROR(_xlfn.STDEV.S(IF((OutputTable[GroupByKey]=OutputTable[[#This Row],[GroupByKey]]),(OutputTable[GroupByKey]=OutputTable[[#This Row],[GroupByKey]])*OutputTable[RecordedValue])),0)</f>
        <v>0.40403851079129915</v>
      </c>
      <c r="M1588" s="5" cm="1">
        <f t="array" ref="M1588">MAX(IF((ProjectInfoTable[ProjectName]=OutputTable[[#This Row],[ProjectName]]),(ProjectInfoTable[ProjectName]=OutputTable[[#This Row],[ProjectName]])*ProjectInfoTable[ConfidenceInterval]))</f>
        <v>0.95</v>
      </c>
      <c r="N1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588" s="5" cm="1">
        <f t="array" ref="O1588">MIN(IF((OutputTable[GroupByKey]=OutputTable[[#This Row],[GroupByKey]]),(OutputTable[GroupByKey]=OutputTable[[#This Row],[GroupByKey]])*OutputTable[RecordedValue]))</f>
        <v>0.14398486806875099</v>
      </c>
      <c r="P1588" s="5" cm="1">
        <f t="array" ref="P1588">MAX(IF((OutputTable[GroupByKey]=OutputTable[[#This Row],[GroupByKey]]),(OutputTable[GroupByKey]=OutputTable[[#This Row],[GroupByKey]])*OutputTable[RecordedValue]))</f>
        <v>2.0851264921370101</v>
      </c>
    </row>
    <row r="1589" spans="1:16" x14ac:dyDescent="0.25">
      <c r="A1589" t="s">
        <v>68</v>
      </c>
      <c r="B1589" t="s">
        <v>70</v>
      </c>
      <c r="C1589">
        <v>27</v>
      </c>
      <c r="D1589" t="s">
        <v>114</v>
      </c>
      <c r="E1589" t="s">
        <v>115</v>
      </c>
      <c r="F1589" t="s">
        <v>73</v>
      </c>
      <c r="G1589">
        <v>44.949439098805897</v>
      </c>
      <c r="H1589">
        <v>0</v>
      </c>
      <c r="I158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89" s="5" cm="1">
        <f t="array" ref="J1589">MAX(IF((ProjectInfoTable[ProjectName]=OutputTable[[#This Row],[ProjectName]]),(ProjectInfoTable[ProjectName]=OutputTable[[#This Row],[ProjectName]])*ProjectInfoTable[NumberOfReplications]))</f>
        <v>50</v>
      </c>
      <c r="K1589" s="5" cm="1">
        <f t="array" ref="K1589">IFERROR(AVERAGE(IF((OutputTable[GroupByKey]=OutputTable[[#This Row],[GroupByKey]]),(OutputTable[GroupByKey]=OutputTable[[#This Row],[GroupByKey]])*OutputTable[RecordedValue])),0)</f>
        <v>51.698220416363682</v>
      </c>
      <c r="L1589" s="5" cm="1">
        <f t="array" ref="L1589">IFERROR(_xlfn.STDEV.S(IF((OutputTable[GroupByKey]=OutputTable[[#This Row],[GroupByKey]]),(OutputTable[GroupByKey]=OutputTable[[#This Row],[GroupByKey]])*OutputTable[RecordedValue])),0)</f>
        <v>24.242310647477964</v>
      </c>
      <c r="M1589" s="5" cm="1">
        <f t="array" ref="M1589">MAX(IF((ProjectInfoTable[ProjectName]=OutputTable[[#This Row],[ProjectName]]),(ProjectInfoTable[ProjectName]=OutputTable[[#This Row],[ProjectName]])*ProjectInfoTable[ConfidenceInterval]))</f>
        <v>0.95</v>
      </c>
      <c r="N1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589" s="5" cm="1">
        <f t="array" ref="O1589">MIN(IF((OutputTable[GroupByKey]=OutputTable[[#This Row],[GroupByKey]]),(OutputTable[GroupByKey]=OutputTable[[#This Row],[GroupByKey]])*OutputTable[RecordedValue]))</f>
        <v>8.63909208412508</v>
      </c>
      <c r="P1589" s="5" cm="1">
        <f t="array" ref="P1589">MAX(IF((OutputTable[GroupByKey]=OutputTable[[#This Row],[GroupByKey]]),(OutputTable[GroupByKey]=OutputTable[[#This Row],[GroupByKey]])*OutputTable[RecordedValue]))</f>
        <v>125.107589528221</v>
      </c>
    </row>
    <row r="1590" spans="1:16" x14ac:dyDescent="0.25">
      <c r="A1590" t="s">
        <v>68</v>
      </c>
      <c r="B1590" t="s">
        <v>70</v>
      </c>
      <c r="C1590">
        <v>27</v>
      </c>
      <c r="D1590" t="s">
        <v>116</v>
      </c>
      <c r="E1590" t="s">
        <v>117</v>
      </c>
      <c r="F1590" t="s">
        <v>73</v>
      </c>
      <c r="G1590">
        <v>0</v>
      </c>
      <c r="H1590">
        <v>0</v>
      </c>
      <c r="I159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90" s="5" cm="1">
        <f t="array" ref="J1590">MAX(IF((ProjectInfoTable[ProjectName]=OutputTable[[#This Row],[ProjectName]]),(ProjectInfoTable[ProjectName]=OutputTable[[#This Row],[ProjectName]])*ProjectInfoTable[NumberOfReplications]))</f>
        <v>50</v>
      </c>
      <c r="K1590" s="5" cm="1">
        <f t="array" ref="K1590">IFERROR(AVERAGE(IF((OutputTable[GroupByKey]=OutputTable[[#This Row],[GroupByKey]]),(OutputTable[GroupByKey]=OutputTable[[#This Row],[GroupByKey]])*OutputTable[RecordedValue])),0)</f>
        <v>0</v>
      </c>
      <c r="L1590" s="5" cm="1">
        <f t="array" ref="L1590">IFERROR(_xlfn.STDEV.S(IF((OutputTable[GroupByKey]=OutputTable[[#This Row],[GroupByKey]]),(OutputTable[GroupByKey]=OutputTable[[#This Row],[GroupByKey]])*OutputTable[RecordedValue])),0)</f>
        <v>0</v>
      </c>
      <c r="M1590" s="5" cm="1">
        <f t="array" ref="M1590">MAX(IF((ProjectInfoTable[ProjectName]=OutputTable[[#This Row],[ProjectName]]),(ProjectInfoTable[ProjectName]=OutputTable[[#This Row],[ProjectName]])*ProjectInfoTable[ConfidenceInterval]))</f>
        <v>0.95</v>
      </c>
      <c r="N1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0" s="5" cm="1">
        <f t="array" ref="O1590">MIN(IF((OutputTable[GroupByKey]=OutputTable[[#This Row],[GroupByKey]]),(OutputTable[GroupByKey]=OutputTable[[#This Row],[GroupByKey]])*OutputTable[RecordedValue]))</f>
        <v>0</v>
      </c>
      <c r="P1590" s="5" cm="1">
        <f t="array" ref="P1590">MAX(IF((OutputTable[GroupByKey]=OutputTable[[#This Row],[GroupByKey]]),(OutputTable[GroupByKey]=OutputTable[[#This Row],[GroupByKey]])*OutputTable[RecordedValue]))</f>
        <v>0</v>
      </c>
    </row>
    <row r="1591" spans="1:16" x14ac:dyDescent="0.25">
      <c r="A1591" t="s">
        <v>68</v>
      </c>
      <c r="B1591" t="s">
        <v>70</v>
      </c>
      <c r="C1591">
        <v>27</v>
      </c>
      <c r="D1591" t="s">
        <v>118</v>
      </c>
      <c r="E1591" t="s">
        <v>119</v>
      </c>
      <c r="F1591" t="s">
        <v>73</v>
      </c>
      <c r="G1591">
        <v>6.38157214180504</v>
      </c>
      <c r="H1591">
        <v>0</v>
      </c>
      <c r="I159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91" s="5" cm="1">
        <f t="array" ref="J1591">MAX(IF((ProjectInfoTable[ProjectName]=OutputTable[[#This Row],[ProjectName]]),(ProjectInfoTable[ProjectName]=OutputTable[[#This Row],[ProjectName]])*ProjectInfoTable[NumberOfReplications]))</f>
        <v>50</v>
      </c>
      <c r="K1591" s="5" cm="1">
        <f t="array" ref="K1591">IFERROR(AVERAGE(IF((OutputTable[GroupByKey]=OutputTable[[#This Row],[GroupByKey]]),(OutputTable[GroupByKey]=OutputTable[[#This Row],[GroupByKey]])*OutputTable[RecordedValue])),0)</f>
        <v>13.164009358024151</v>
      </c>
      <c r="L1591" s="5" cm="1">
        <f t="array" ref="L1591">IFERROR(_xlfn.STDEV.S(IF((OutputTable[GroupByKey]=OutputTable[[#This Row],[GroupByKey]]),(OutputTable[GroupByKey]=OutputTable[[#This Row],[GroupByKey]])*OutputTable[RecordedValue])),0)</f>
        <v>23.71645868098383</v>
      </c>
      <c r="M1591" s="5" cm="1">
        <f t="array" ref="M1591">MAX(IF((ProjectInfoTable[ProjectName]=OutputTable[[#This Row],[ProjectName]]),(ProjectInfoTable[ProjectName]=OutputTable[[#This Row],[ProjectName]])*ProjectInfoTable[ConfidenceInterval]))</f>
        <v>0.95</v>
      </c>
      <c r="N1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591" s="5" cm="1">
        <f t="array" ref="O1591">MIN(IF((OutputTable[GroupByKey]=OutputTable[[#This Row],[GroupByKey]]),(OutputTable[GroupByKey]=OutputTable[[#This Row],[GroupByKey]])*OutputTable[RecordedValue]))</f>
        <v>0</v>
      </c>
      <c r="P1591" s="5" cm="1">
        <f t="array" ref="P1591">MAX(IF((OutputTable[GroupByKey]=OutputTable[[#This Row],[GroupByKey]]),(OutputTable[GroupByKey]=OutputTable[[#This Row],[GroupByKey]])*OutputTable[RecordedValue]))</f>
        <v>143.511038213799</v>
      </c>
    </row>
    <row r="1592" spans="1:16" x14ac:dyDescent="0.25">
      <c r="A1592" t="s">
        <v>68</v>
      </c>
      <c r="B1592" t="s">
        <v>70</v>
      </c>
      <c r="C1592">
        <v>27</v>
      </c>
      <c r="D1592" t="s">
        <v>120</v>
      </c>
      <c r="E1592" t="s">
        <v>121</v>
      </c>
      <c r="F1592" t="s">
        <v>73</v>
      </c>
      <c r="G1592">
        <v>11</v>
      </c>
      <c r="H1592">
        <v>0</v>
      </c>
      <c r="I159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92" s="5" cm="1">
        <f t="array" ref="J1592">MAX(IF((ProjectInfoTable[ProjectName]=OutputTable[[#This Row],[ProjectName]]),(ProjectInfoTable[ProjectName]=OutputTable[[#This Row],[ProjectName]])*ProjectInfoTable[NumberOfReplications]))</f>
        <v>50</v>
      </c>
      <c r="K1592" s="5" cm="1">
        <f t="array" ref="K1592">IFERROR(AVERAGE(IF((OutputTable[GroupByKey]=OutputTable[[#This Row],[GroupByKey]]),(OutputTable[GroupByKey]=OutputTable[[#This Row],[GroupByKey]])*OutputTable[RecordedValue])),0)</f>
        <v>9.74</v>
      </c>
      <c r="L1592" s="5" cm="1">
        <f t="array" ref="L1592">IFERROR(_xlfn.STDEV.S(IF((OutputTable[GroupByKey]=OutputTable[[#This Row],[GroupByKey]]),(OutputTable[GroupByKey]=OutputTable[[#This Row],[GroupByKey]])*OutputTable[RecordedValue])),0)</f>
        <v>3.3430402880233041</v>
      </c>
      <c r="M1592" s="5" cm="1">
        <f t="array" ref="M1592">MAX(IF((ProjectInfoTable[ProjectName]=OutputTable[[#This Row],[ProjectName]]),(ProjectInfoTable[ProjectName]=OutputTable[[#This Row],[ProjectName]])*ProjectInfoTable[ConfidenceInterval]))</f>
        <v>0.95</v>
      </c>
      <c r="N1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592" s="5" cm="1">
        <f t="array" ref="O1592">MIN(IF((OutputTable[GroupByKey]=OutputTable[[#This Row],[GroupByKey]]),(OutputTable[GroupByKey]=OutputTable[[#This Row],[GroupByKey]])*OutputTable[RecordedValue]))</f>
        <v>4</v>
      </c>
      <c r="P1592" s="5" cm="1">
        <f t="array" ref="P1592">MAX(IF((OutputTable[GroupByKey]=OutputTable[[#This Row],[GroupByKey]]),(OutputTable[GroupByKey]=OutputTable[[#This Row],[GroupByKey]])*OutputTable[RecordedValue]))</f>
        <v>18</v>
      </c>
    </row>
    <row r="1593" spans="1:16" x14ac:dyDescent="0.25">
      <c r="A1593" t="s">
        <v>68</v>
      </c>
      <c r="B1593" t="s">
        <v>70</v>
      </c>
      <c r="C1593">
        <v>27</v>
      </c>
      <c r="D1593" t="s">
        <v>122</v>
      </c>
      <c r="E1593" t="s">
        <v>123</v>
      </c>
      <c r="F1593" t="s">
        <v>73</v>
      </c>
      <c r="G1593">
        <v>11</v>
      </c>
      <c r="H1593">
        <v>0</v>
      </c>
      <c r="I159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93" s="5" cm="1">
        <f t="array" ref="J1593">MAX(IF((ProjectInfoTable[ProjectName]=OutputTable[[#This Row],[ProjectName]]),(ProjectInfoTable[ProjectName]=OutputTable[[#This Row],[ProjectName]])*ProjectInfoTable[NumberOfReplications]))</f>
        <v>50</v>
      </c>
      <c r="K1593" s="5" cm="1">
        <f t="array" ref="K1593">IFERROR(AVERAGE(IF((OutputTable[GroupByKey]=OutputTable[[#This Row],[GroupByKey]]),(OutputTable[GroupByKey]=OutputTable[[#This Row],[GroupByKey]])*OutputTable[RecordedValue])),0)</f>
        <v>9.6199999999999992</v>
      </c>
      <c r="L1593" s="5" cm="1">
        <f t="array" ref="L1593">IFERROR(_xlfn.STDEV.S(IF((OutputTable[GroupByKey]=OutputTable[[#This Row],[GroupByKey]]),(OutputTable[GroupByKey]=OutputTable[[#This Row],[GroupByKey]])*OutputTable[RecordedValue])),0)</f>
        <v>3.3557139816335075</v>
      </c>
      <c r="M1593" s="5" cm="1">
        <f t="array" ref="M1593">MAX(IF((ProjectInfoTable[ProjectName]=OutputTable[[#This Row],[ProjectName]]),(ProjectInfoTable[ProjectName]=OutputTable[[#This Row],[ProjectName]])*ProjectInfoTable[ConfidenceInterval]))</f>
        <v>0.95</v>
      </c>
      <c r="N1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593" s="5" cm="1">
        <f t="array" ref="O1593">MIN(IF((OutputTable[GroupByKey]=OutputTable[[#This Row],[GroupByKey]]),(OutputTable[GroupByKey]=OutputTable[[#This Row],[GroupByKey]])*OutputTable[RecordedValue]))</f>
        <v>4</v>
      </c>
      <c r="P1593" s="5" cm="1">
        <f t="array" ref="P1593">MAX(IF((OutputTable[GroupByKey]=OutputTable[[#This Row],[GroupByKey]]),(OutputTable[GroupByKey]=OutputTable[[#This Row],[GroupByKey]])*OutputTable[RecordedValue]))</f>
        <v>18</v>
      </c>
    </row>
    <row r="1594" spans="1:16" x14ac:dyDescent="0.25">
      <c r="A1594" t="s">
        <v>68</v>
      </c>
      <c r="B1594" t="s">
        <v>70</v>
      </c>
      <c r="C1594">
        <v>27</v>
      </c>
      <c r="D1594" t="s">
        <v>124</v>
      </c>
      <c r="E1594" t="s">
        <v>125</v>
      </c>
      <c r="F1594" t="s">
        <v>73</v>
      </c>
      <c r="G1594">
        <v>0.74915731831343202</v>
      </c>
      <c r="H1594">
        <v>0</v>
      </c>
      <c r="I159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94" s="5" cm="1">
        <f t="array" ref="J1594">MAX(IF((ProjectInfoTable[ProjectName]=OutputTable[[#This Row],[ProjectName]]),(ProjectInfoTable[ProjectName]=OutputTable[[#This Row],[ProjectName]])*ProjectInfoTable[NumberOfReplications]))</f>
        <v>50</v>
      </c>
      <c r="K1594" s="5" cm="1">
        <f t="array" ref="K1594">IFERROR(AVERAGE(IF((OutputTable[GroupByKey]=OutputTable[[#This Row],[GroupByKey]]),(OutputTable[GroupByKey]=OutputTable[[#This Row],[GroupByKey]])*OutputTable[RecordedValue])),0)</f>
        <v>0.86163700693939471</v>
      </c>
      <c r="L1594" s="5" cm="1">
        <f t="array" ref="L1594">IFERROR(_xlfn.STDEV.S(IF((OutputTable[GroupByKey]=OutputTable[[#This Row],[GroupByKey]]),(OutputTable[GroupByKey]=OutputTable[[#This Row],[GroupByKey]])*OutputTable[RecordedValue])),0)</f>
        <v>0.40403851079129915</v>
      </c>
      <c r="M1594" s="5" cm="1">
        <f t="array" ref="M1594">MAX(IF((ProjectInfoTable[ProjectName]=OutputTable[[#This Row],[ProjectName]]),(ProjectInfoTable[ProjectName]=OutputTable[[#This Row],[ProjectName]])*ProjectInfoTable[ConfidenceInterval]))</f>
        <v>0.95</v>
      </c>
      <c r="N1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594" s="5" cm="1">
        <f t="array" ref="O1594">MIN(IF((OutputTable[GroupByKey]=OutputTable[[#This Row],[GroupByKey]]),(OutputTable[GroupByKey]=OutputTable[[#This Row],[GroupByKey]])*OutputTable[RecordedValue]))</f>
        <v>0.14398486806875099</v>
      </c>
      <c r="P1594" s="5" cm="1">
        <f t="array" ref="P1594">MAX(IF((OutputTable[GroupByKey]=OutputTable[[#This Row],[GroupByKey]]),(OutputTable[GroupByKey]=OutputTable[[#This Row],[GroupByKey]])*OutputTable[RecordedValue]))</f>
        <v>2.0851264921370101</v>
      </c>
    </row>
    <row r="1595" spans="1:16" x14ac:dyDescent="0.25">
      <c r="A1595" t="s">
        <v>68</v>
      </c>
      <c r="B1595" t="s">
        <v>70</v>
      </c>
      <c r="C1595">
        <v>27</v>
      </c>
      <c r="D1595" t="s">
        <v>126</v>
      </c>
      <c r="E1595" t="s">
        <v>127</v>
      </c>
      <c r="F1595" t="s">
        <v>73</v>
      </c>
      <c r="G1595">
        <v>51.331011240610898</v>
      </c>
      <c r="H1595">
        <v>0</v>
      </c>
      <c r="I159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95" s="5" cm="1">
        <f t="array" ref="J1595">MAX(IF((ProjectInfoTable[ProjectName]=OutputTable[[#This Row],[ProjectName]]),(ProjectInfoTable[ProjectName]=OutputTable[[#This Row],[ProjectName]])*ProjectInfoTable[NumberOfReplications]))</f>
        <v>50</v>
      </c>
      <c r="K1595" s="5" cm="1">
        <f t="array" ref="K1595">IFERROR(AVERAGE(IF((OutputTable[GroupByKey]=OutputTable[[#This Row],[GroupByKey]]),(OutputTable[GroupByKey]=OutputTable[[#This Row],[GroupByKey]])*OutputTable[RecordedValue])),0)</f>
        <v>64.862229774387828</v>
      </c>
      <c r="L1595" s="5" cm="1">
        <f t="array" ref="L1595">IFERROR(_xlfn.STDEV.S(IF((OutputTable[GroupByKey]=OutputTable[[#This Row],[GroupByKey]]),(OutputTable[GroupByKey]=OutputTable[[#This Row],[GroupByKey]])*OutputTable[RecordedValue])),0)</f>
        <v>42.021678663543447</v>
      </c>
      <c r="M1595" s="5" cm="1">
        <f t="array" ref="M1595">MAX(IF((ProjectInfoTable[ProjectName]=OutputTable[[#This Row],[ProjectName]]),(ProjectInfoTable[ProjectName]=OutputTable[[#This Row],[ProjectName]])*ProjectInfoTable[ConfidenceInterval]))</f>
        <v>0.95</v>
      </c>
      <c r="N1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595" s="5" cm="1">
        <f t="array" ref="O1595">MIN(IF((OutputTable[GroupByKey]=OutputTable[[#This Row],[GroupByKey]]),(OutputTable[GroupByKey]=OutputTable[[#This Row],[GroupByKey]])*OutputTable[RecordedValue]))</f>
        <v>12.5350884709043</v>
      </c>
      <c r="P1595" s="5" cm="1">
        <f t="array" ref="P1595">MAX(IF((OutputTable[GroupByKey]=OutputTable[[#This Row],[GroupByKey]]),(OutputTable[GroupByKey]=OutputTable[[#This Row],[GroupByKey]])*OutputTable[RecordedValue]))</f>
        <v>268.61862774202001</v>
      </c>
    </row>
    <row r="1596" spans="1:16" x14ac:dyDescent="0.25">
      <c r="A1596" t="s">
        <v>68</v>
      </c>
      <c r="B1596" t="s">
        <v>70</v>
      </c>
      <c r="C1596">
        <v>27</v>
      </c>
      <c r="D1596" t="s">
        <v>128</v>
      </c>
      <c r="E1596" t="s">
        <v>86</v>
      </c>
      <c r="F1596" t="s">
        <v>129</v>
      </c>
      <c r="G1596">
        <v>0</v>
      </c>
      <c r="H1596">
        <v>0</v>
      </c>
      <c r="I159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596" s="5" cm="1">
        <f t="array" ref="J1596">MAX(IF((ProjectInfoTable[ProjectName]=OutputTable[[#This Row],[ProjectName]]),(ProjectInfoTable[ProjectName]=OutputTable[[#This Row],[ProjectName]])*ProjectInfoTable[NumberOfReplications]))</f>
        <v>50</v>
      </c>
      <c r="K1596" s="5" cm="1">
        <f t="array" ref="K1596">IFERROR(AVERAGE(IF((OutputTable[GroupByKey]=OutputTable[[#This Row],[GroupByKey]]),(OutputTable[GroupByKey]=OutputTable[[#This Row],[GroupByKey]])*OutputTable[RecordedValue])),0)</f>
        <v>0</v>
      </c>
      <c r="L1596" s="5" cm="1">
        <f t="array" ref="L1596">IFERROR(_xlfn.STDEV.S(IF((OutputTable[GroupByKey]=OutputTable[[#This Row],[GroupByKey]]),(OutputTable[GroupByKey]=OutputTable[[#This Row],[GroupByKey]])*OutputTable[RecordedValue])),0)</f>
        <v>0</v>
      </c>
      <c r="M1596" s="5" cm="1">
        <f t="array" ref="M1596">MAX(IF((ProjectInfoTable[ProjectName]=OutputTable[[#This Row],[ProjectName]]),(ProjectInfoTable[ProjectName]=OutputTable[[#This Row],[ProjectName]])*ProjectInfoTable[ConfidenceInterval]))</f>
        <v>0.95</v>
      </c>
      <c r="N1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6" s="5" cm="1">
        <f t="array" ref="O1596">MIN(IF((OutputTable[GroupByKey]=OutputTable[[#This Row],[GroupByKey]]),(OutputTable[GroupByKey]=OutputTable[[#This Row],[GroupByKey]])*OutputTable[RecordedValue]))</f>
        <v>0</v>
      </c>
      <c r="P1596" s="5" cm="1">
        <f t="array" ref="P1596">MAX(IF((OutputTable[GroupByKey]=OutputTable[[#This Row],[GroupByKey]]),(OutputTable[GroupByKey]=OutputTable[[#This Row],[GroupByKey]])*OutputTable[RecordedValue]))</f>
        <v>0</v>
      </c>
    </row>
    <row r="1597" spans="1:16" x14ac:dyDescent="0.25">
      <c r="A1597" t="s">
        <v>68</v>
      </c>
      <c r="B1597" t="s">
        <v>70</v>
      </c>
      <c r="C1597">
        <v>27</v>
      </c>
      <c r="D1597" t="s">
        <v>130</v>
      </c>
      <c r="E1597" t="s">
        <v>89</v>
      </c>
      <c r="F1597" t="s">
        <v>129</v>
      </c>
      <c r="G1597">
        <v>0</v>
      </c>
      <c r="H1597">
        <v>0</v>
      </c>
      <c r="I159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597" s="5" cm="1">
        <f t="array" ref="J1597">MAX(IF((ProjectInfoTable[ProjectName]=OutputTable[[#This Row],[ProjectName]]),(ProjectInfoTable[ProjectName]=OutputTable[[#This Row],[ProjectName]])*ProjectInfoTable[NumberOfReplications]))</f>
        <v>50</v>
      </c>
      <c r="K1597" s="5" cm="1">
        <f t="array" ref="K1597">IFERROR(AVERAGE(IF((OutputTable[GroupByKey]=OutputTable[[#This Row],[GroupByKey]]),(OutputTable[GroupByKey]=OutputTable[[#This Row],[GroupByKey]])*OutputTable[RecordedValue])),0)</f>
        <v>0</v>
      </c>
      <c r="L1597" s="5" cm="1">
        <f t="array" ref="L1597">IFERROR(_xlfn.STDEV.S(IF((OutputTable[GroupByKey]=OutputTable[[#This Row],[GroupByKey]]),(OutputTable[GroupByKey]=OutputTable[[#This Row],[GroupByKey]])*OutputTable[RecordedValue])),0)</f>
        <v>0</v>
      </c>
      <c r="M1597" s="5" cm="1">
        <f t="array" ref="M1597">MAX(IF((ProjectInfoTable[ProjectName]=OutputTable[[#This Row],[ProjectName]]),(ProjectInfoTable[ProjectName]=OutputTable[[#This Row],[ProjectName]])*ProjectInfoTable[ConfidenceInterval]))</f>
        <v>0.95</v>
      </c>
      <c r="N1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7" s="5" cm="1">
        <f t="array" ref="O1597">MIN(IF((OutputTable[GroupByKey]=OutputTable[[#This Row],[GroupByKey]]),(OutputTable[GroupByKey]=OutputTable[[#This Row],[GroupByKey]])*OutputTable[RecordedValue]))</f>
        <v>0</v>
      </c>
      <c r="P1597" s="5" cm="1">
        <f t="array" ref="P1597">MAX(IF((OutputTable[GroupByKey]=OutputTable[[#This Row],[GroupByKey]]),(OutputTable[GroupByKey]=OutputTable[[#This Row],[GroupByKey]])*OutputTable[RecordedValue]))</f>
        <v>0</v>
      </c>
    </row>
    <row r="1598" spans="1:16" x14ac:dyDescent="0.25">
      <c r="A1598" t="s">
        <v>68</v>
      </c>
      <c r="B1598" t="s">
        <v>70</v>
      </c>
      <c r="C1598">
        <v>27</v>
      </c>
      <c r="D1598" t="s">
        <v>131</v>
      </c>
      <c r="E1598" t="s">
        <v>91</v>
      </c>
      <c r="F1598" t="s">
        <v>129</v>
      </c>
      <c r="G1598">
        <v>47.482057970378399</v>
      </c>
      <c r="H1598">
        <v>0</v>
      </c>
      <c r="I159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598" s="5" cm="1">
        <f t="array" ref="J1598">MAX(IF((ProjectInfoTable[ProjectName]=OutputTable[[#This Row],[ProjectName]]),(ProjectInfoTable[ProjectName]=OutputTable[[#This Row],[ProjectName]])*ProjectInfoTable[NumberOfReplications]))</f>
        <v>50</v>
      </c>
      <c r="K1598" s="5" cm="1">
        <f t="array" ref="K1598">IFERROR(AVERAGE(IF((OutputTable[GroupByKey]=OutputTable[[#This Row],[GroupByKey]]),(OutputTable[GroupByKey]=OutputTable[[#This Row],[GroupByKey]])*OutputTable[RecordedValue])),0)</f>
        <v>47.555766264651346</v>
      </c>
      <c r="L1598" s="5" cm="1">
        <f t="array" ref="L1598">IFERROR(_xlfn.STDEV.S(IF((OutputTable[GroupByKey]=OutputTable[[#This Row],[GroupByKey]]),(OutputTable[GroupByKey]=OutputTable[[#This Row],[GroupByKey]])*OutputTable[RecordedValue])),0)</f>
        <v>2.7283894207102275</v>
      </c>
      <c r="M1598" s="5" cm="1">
        <f t="array" ref="M1598">MAX(IF((ProjectInfoTable[ProjectName]=OutputTable[[#This Row],[ProjectName]]),(ProjectInfoTable[ProjectName]=OutputTable[[#This Row],[ProjectName]])*ProjectInfoTable[ConfidenceInterval]))</f>
        <v>0.95</v>
      </c>
      <c r="N1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598" s="5" cm="1">
        <f t="array" ref="O1598">MIN(IF((OutputTable[GroupByKey]=OutputTable[[#This Row],[GroupByKey]]),(OutputTable[GroupByKey]=OutputTable[[#This Row],[GroupByKey]])*OutputTable[RecordedValue]))</f>
        <v>42.116143251013803</v>
      </c>
      <c r="P1598" s="5" cm="1">
        <f t="array" ref="P1598">MAX(IF((OutputTable[GroupByKey]=OutputTable[[#This Row],[GroupByKey]]),(OutputTable[GroupByKey]=OutputTable[[#This Row],[GroupByKey]])*OutputTable[RecordedValue]))</f>
        <v>55.7665547747551</v>
      </c>
    </row>
    <row r="1599" spans="1:16" x14ac:dyDescent="0.25">
      <c r="A1599" t="s">
        <v>68</v>
      </c>
      <c r="B1599" t="s">
        <v>70</v>
      </c>
      <c r="C1599">
        <v>27</v>
      </c>
      <c r="D1599" t="s">
        <v>132</v>
      </c>
      <c r="E1599" t="s">
        <v>133</v>
      </c>
      <c r="F1599" t="s">
        <v>129</v>
      </c>
      <c r="G1599">
        <v>0</v>
      </c>
      <c r="H1599">
        <v>0</v>
      </c>
      <c r="I159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599" s="5" cm="1">
        <f t="array" ref="J1599">MAX(IF((ProjectInfoTable[ProjectName]=OutputTable[[#This Row],[ProjectName]]),(ProjectInfoTable[ProjectName]=OutputTable[[#This Row],[ProjectName]])*ProjectInfoTable[NumberOfReplications]))</f>
        <v>50</v>
      </c>
      <c r="K1599" s="5" cm="1">
        <f t="array" ref="K1599">IFERROR(AVERAGE(IF((OutputTable[GroupByKey]=OutputTable[[#This Row],[GroupByKey]]),(OutputTable[GroupByKey]=OutputTable[[#This Row],[GroupByKey]])*OutputTable[RecordedValue])),0)</f>
        <v>0</v>
      </c>
      <c r="L1599" s="5" cm="1">
        <f t="array" ref="L1599">IFERROR(_xlfn.STDEV.S(IF((OutputTable[GroupByKey]=OutputTable[[#This Row],[GroupByKey]]),(OutputTable[GroupByKey]=OutputTable[[#This Row],[GroupByKey]])*OutputTable[RecordedValue])),0)</f>
        <v>0</v>
      </c>
      <c r="M1599" s="5" cm="1">
        <f t="array" ref="M1599">MAX(IF((ProjectInfoTable[ProjectName]=OutputTable[[#This Row],[ProjectName]]),(ProjectInfoTable[ProjectName]=OutputTable[[#This Row],[ProjectName]])*ProjectInfoTable[ConfidenceInterval]))</f>
        <v>0.95</v>
      </c>
      <c r="N1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9" s="5" cm="1">
        <f t="array" ref="O1599">MIN(IF((OutputTable[GroupByKey]=OutputTable[[#This Row],[GroupByKey]]),(OutputTable[GroupByKey]=OutputTable[[#This Row],[GroupByKey]])*OutputTable[RecordedValue]))</f>
        <v>0</v>
      </c>
      <c r="P1599" s="5" cm="1">
        <f t="array" ref="P1599">MAX(IF((OutputTable[GroupByKey]=OutputTable[[#This Row],[GroupByKey]]),(OutputTable[GroupByKey]=OutputTable[[#This Row],[GroupByKey]])*OutputTable[RecordedValue]))</f>
        <v>0</v>
      </c>
    </row>
    <row r="1600" spans="1:16" x14ac:dyDescent="0.25">
      <c r="A1600" t="s">
        <v>68</v>
      </c>
      <c r="B1600" t="s">
        <v>70</v>
      </c>
      <c r="C1600">
        <v>27</v>
      </c>
      <c r="D1600" t="s">
        <v>134</v>
      </c>
      <c r="E1600" t="s">
        <v>95</v>
      </c>
      <c r="F1600" t="s">
        <v>129</v>
      </c>
      <c r="G1600">
        <v>47.482057970378399</v>
      </c>
      <c r="H1600">
        <v>0</v>
      </c>
      <c r="I160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00" s="5" cm="1">
        <f t="array" ref="J1600">MAX(IF((ProjectInfoTable[ProjectName]=OutputTable[[#This Row],[ProjectName]]),(ProjectInfoTable[ProjectName]=OutputTable[[#This Row],[ProjectName]])*ProjectInfoTable[NumberOfReplications]))</f>
        <v>50</v>
      </c>
      <c r="K1600" s="5" cm="1">
        <f t="array" ref="K1600">IFERROR(AVERAGE(IF((OutputTable[GroupByKey]=OutputTable[[#This Row],[GroupByKey]]),(OutputTable[GroupByKey]=OutputTable[[#This Row],[GroupByKey]])*OutputTable[RecordedValue])),0)</f>
        <v>47.555766264651346</v>
      </c>
      <c r="L1600" s="5" cm="1">
        <f t="array" ref="L1600">IFERROR(_xlfn.STDEV.S(IF((OutputTable[GroupByKey]=OutputTable[[#This Row],[GroupByKey]]),(OutputTable[GroupByKey]=OutputTable[[#This Row],[GroupByKey]])*OutputTable[RecordedValue])),0)</f>
        <v>2.7283894207102275</v>
      </c>
      <c r="M1600" s="5" cm="1">
        <f t="array" ref="M1600">MAX(IF((ProjectInfoTable[ProjectName]=OutputTable[[#This Row],[ProjectName]]),(ProjectInfoTable[ProjectName]=OutputTable[[#This Row],[ProjectName]])*ProjectInfoTable[ConfidenceInterval]))</f>
        <v>0.95</v>
      </c>
      <c r="N1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600" s="5" cm="1">
        <f t="array" ref="O1600">MIN(IF((OutputTable[GroupByKey]=OutputTable[[#This Row],[GroupByKey]]),(OutputTable[GroupByKey]=OutputTable[[#This Row],[GroupByKey]])*OutputTable[RecordedValue]))</f>
        <v>42.116143251013803</v>
      </c>
      <c r="P1600" s="5" cm="1">
        <f t="array" ref="P1600">MAX(IF((OutputTable[GroupByKey]=OutputTable[[#This Row],[GroupByKey]]),(OutputTable[GroupByKey]=OutputTable[[#This Row],[GroupByKey]])*OutputTable[RecordedValue]))</f>
        <v>55.7665547747551</v>
      </c>
    </row>
    <row r="1601" spans="1:16" x14ac:dyDescent="0.25">
      <c r="A1601" t="s">
        <v>68</v>
      </c>
      <c r="B1601" t="s">
        <v>70</v>
      </c>
      <c r="C1601">
        <v>27</v>
      </c>
      <c r="D1601" t="s">
        <v>135</v>
      </c>
      <c r="E1601" t="s">
        <v>97</v>
      </c>
      <c r="F1601" t="s">
        <v>129</v>
      </c>
      <c r="G1601">
        <v>0</v>
      </c>
      <c r="H1601">
        <v>0</v>
      </c>
      <c r="I160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01" s="5" cm="1">
        <f t="array" ref="J1601">MAX(IF((ProjectInfoTable[ProjectName]=OutputTable[[#This Row],[ProjectName]]),(ProjectInfoTable[ProjectName]=OutputTable[[#This Row],[ProjectName]])*ProjectInfoTable[NumberOfReplications]))</f>
        <v>50</v>
      </c>
      <c r="K1601" s="5" cm="1">
        <f t="array" ref="K1601">IFERROR(AVERAGE(IF((OutputTable[GroupByKey]=OutputTable[[#This Row],[GroupByKey]]),(OutputTable[GroupByKey]=OutputTable[[#This Row],[GroupByKey]])*OutputTable[RecordedValue])),0)</f>
        <v>0</v>
      </c>
      <c r="L1601" s="5" cm="1">
        <f t="array" ref="L1601">IFERROR(_xlfn.STDEV.S(IF((OutputTable[GroupByKey]=OutputTable[[#This Row],[GroupByKey]]),(OutputTable[GroupByKey]=OutputTable[[#This Row],[GroupByKey]])*OutputTable[RecordedValue])),0)</f>
        <v>0</v>
      </c>
      <c r="M1601" s="5" cm="1">
        <f t="array" ref="M1601">MAX(IF((ProjectInfoTable[ProjectName]=OutputTable[[#This Row],[ProjectName]]),(ProjectInfoTable[ProjectName]=OutputTable[[#This Row],[ProjectName]])*ProjectInfoTable[ConfidenceInterval]))</f>
        <v>0.95</v>
      </c>
      <c r="N1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1" s="5" cm="1">
        <f t="array" ref="O1601">MIN(IF((OutputTable[GroupByKey]=OutputTable[[#This Row],[GroupByKey]]),(OutputTable[GroupByKey]=OutputTable[[#This Row],[GroupByKey]])*OutputTable[RecordedValue]))</f>
        <v>0</v>
      </c>
      <c r="P1601" s="5" cm="1">
        <f t="array" ref="P1601">MAX(IF((OutputTable[GroupByKey]=OutputTable[[#This Row],[GroupByKey]]),(OutputTable[GroupByKey]=OutputTable[[#This Row],[GroupByKey]])*OutputTable[RecordedValue]))</f>
        <v>0</v>
      </c>
    </row>
    <row r="1602" spans="1:16" x14ac:dyDescent="0.25">
      <c r="A1602" t="s">
        <v>68</v>
      </c>
      <c r="B1602" t="s">
        <v>70</v>
      </c>
      <c r="C1602">
        <v>27</v>
      </c>
      <c r="D1602" t="s">
        <v>136</v>
      </c>
      <c r="E1602" t="s">
        <v>137</v>
      </c>
      <c r="F1602" t="s">
        <v>129</v>
      </c>
      <c r="G1602">
        <v>47.482057970378399</v>
      </c>
      <c r="H1602">
        <v>0</v>
      </c>
      <c r="I160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02" s="5" cm="1">
        <f t="array" ref="J1602">MAX(IF((ProjectInfoTable[ProjectName]=OutputTable[[#This Row],[ProjectName]]),(ProjectInfoTable[ProjectName]=OutputTable[[#This Row],[ProjectName]])*ProjectInfoTable[NumberOfReplications]))</f>
        <v>50</v>
      </c>
      <c r="K1602" s="5" cm="1">
        <f t="array" ref="K1602">IFERROR(AVERAGE(IF((OutputTable[GroupByKey]=OutputTable[[#This Row],[GroupByKey]]),(OutputTable[GroupByKey]=OutputTable[[#This Row],[GroupByKey]])*OutputTable[RecordedValue])),0)</f>
        <v>47.555766264651339</v>
      </c>
      <c r="L1602" s="5" cm="1">
        <f t="array" ref="L1602">IFERROR(_xlfn.STDEV.S(IF((OutputTable[GroupByKey]=OutputTable[[#This Row],[GroupByKey]]),(OutputTable[GroupByKey]=OutputTable[[#This Row],[GroupByKey]])*OutputTable[RecordedValue])),0)</f>
        <v>2.7283894207102439</v>
      </c>
      <c r="M1602" s="5" cm="1">
        <f t="array" ref="M1602">MAX(IF((ProjectInfoTable[ProjectName]=OutputTable[[#This Row],[ProjectName]]),(ProjectInfoTable[ProjectName]=OutputTable[[#This Row],[ProjectName]])*ProjectInfoTable[ConfidenceInterval]))</f>
        <v>0.95</v>
      </c>
      <c r="N1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602" s="5" cm="1">
        <f t="array" ref="O1602">MIN(IF((OutputTable[GroupByKey]=OutputTable[[#This Row],[GroupByKey]]),(OutputTable[GroupByKey]=OutputTable[[#This Row],[GroupByKey]])*OutputTable[RecordedValue]))</f>
        <v>42.116143251013703</v>
      </c>
      <c r="P1602" s="5" cm="1">
        <f t="array" ref="P1602">MAX(IF((OutputTable[GroupByKey]=OutputTable[[#This Row],[GroupByKey]]),(OutputTable[GroupByKey]=OutputTable[[#This Row],[GroupByKey]])*OutputTable[RecordedValue]))</f>
        <v>55.7665547747551</v>
      </c>
    </row>
    <row r="1603" spans="1:16" x14ac:dyDescent="0.25">
      <c r="A1603" t="s">
        <v>68</v>
      </c>
      <c r="B1603" t="s">
        <v>70</v>
      </c>
      <c r="C1603">
        <v>27</v>
      </c>
      <c r="D1603" t="s">
        <v>138</v>
      </c>
      <c r="E1603" t="s">
        <v>139</v>
      </c>
      <c r="F1603" t="s">
        <v>129</v>
      </c>
      <c r="G1603">
        <v>24.4122271916765</v>
      </c>
      <c r="H1603">
        <v>0</v>
      </c>
      <c r="I160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03" s="5" cm="1">
        <f t="array" ref="J1603">MAX(IF((ProjectInfoTable[ProjectName]=OutputTable[[#This Row],[ProjectName]]),(ProjectInfoTable[ProjectName]=OutputTable[[#This Row],[ProjectName]])*ProjectInfoTable[NumberOfReplications]))</f>
        <v>50</v>
      </c>
      <c r="K1603" s="5" cm="1">
        <f t="array" ref="K1603">IFERROR(AVERAGE(IF((OutputTable[GroupByKey]=OutputTable[[#This Row],[GroupByKey]]),(OutputTable[GroupByKey]=OutputTable[[#This Row],[GroupByKey]])*OutputTable[RecordedValue])),0)</f>
        <v>24.153751225057032</v>
      </c>
      <c r="L1603" s="5" cm="1">
        <f t="array" ref="L1603">IFERROR(_xlfn.STDEV.S(IF((OutputTable[GroupByKey]=OutputTable[[#This Row],[GroupByKey]]),(OutputTable[GroupByKey]=OutputTable[[#This Row],[GroupByKey]])*OutputTable[RecordedValue])),0)</f>
        <v>2.790438932514745</v>
      </c>
      <c r="M1603" s="5" cm="1">
        <f t="array" ref="M1603">MAX(IF((ProjectInfoTable[ProjectName]=OutputTable[[#This Row],[ProjectName]]),(ProjectInfoTable[ProjectName]=OutputTable[[#This Row],[ProjectName]])*ProjectInfoTable[ConfidenceInterval]))</f>
        <v>0.95</v>
      </c>
      <c r="N1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603" s="5" cm="1">
        <f t="array" ref="O1603">MIN(IF((OutputTable[GroupByKey]=OutputTable[[#This Row],[GroupByKey]]),(OutputTable[GroupByKey]=OutputTable[[#This Row],[GroupByKey]])*OutputTable[RecordedValue]))</f>
        <v>16.206469520089399</v>
      </c>
      <c r="P1603" s="5" cm="1">
        <f t="array" ref="P1603">MAX(IF((OutputTable[GroupByKey]=OutputTable[[#This Row],[GroupByKey]]),(OutputTable[GroupByKey]=OutputTable[[#This Row],[GroupByKey]])*OutputTable[RecordedValue]))</f>
        <v>29.8247121613243</v>
      </c>
    </row>
    <row r="1604" spans="1:16" x14ac:dyDescent="0.25">
      <c r="A1604" t="s">
        <v>68</v>
      </c>
      <c r="B1604" t="s">
        <v>70</v>
      </c>
      <c r="C1604">
        <v>27</v>
      </c>
      <c r="D1604" t="s">
        <v>140</v>
      </c>
      <c r="E1604" t="s">
        <v>91</v>
      </c>
      <c r="F1604" t="s">
        <v>129</v>
      </c>
      <c r="G1604">
        <v>71.894285162054899</v>
      </c>
      <c r="H1604">
        <v>0</v>
      </c>
      <c r="I160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04" s="5" cm="1">
        <f t="array" ref="J1604">MAX(IF((ProjectInfoTable[ProjectName]=OutputTable[[#This Row],[ProjectName]]),(ProjectInfoTable[ProjectName]=OutputTable[[#This Row],[ProjectName]])*ProjectInfoTable[NumberOfReplications]))</f>
        <v>50</v>
      </c>
      <c r="K1604" s="5" cm="1">
        <f t="array" ref="K1604">IFERROR(AVERAGE(IF((OutputTable[GroupByKey]=OutputTable[[#This Row],[GroupByKey]]),(OutputTable[GroupByKey]=OutputTable[[#This Row],[GroupByKey]])*OutputTable[RecordedValue])),0)</f>
        <v>71.709517489708347</v>
      </c>
      <c r="L1604" s="5" cm="1">
        <f t="array" ref="L1604">IFERROR(_xlfn.STDEV.S(IF((OutputTable[GroupByKey]=OutputTable[[#This Row],[GroupByKey]]),(OutputTable[GroupByKey]=OutputTable[[#This Row],[GroupByKey]])*OutputTable[RecordedValue])),0)</f>
        <v>0.25019982121987089</v>
      </c>
      <c r="M1604" s="5" cm="1">
        <f t="array" ref="M1604">MAX(IF((ProjectInfoTable[ProjectName]=OutputTable[[#This Row],[ProjectName]]),(ProjectInfoTable[ProjectName]=OutputTable[[#This Row],[ProjectName]])*ProjectInfoTable[ConfidenceInterval]))</f>
        <v>0.95</v>
      </c>
      <c r="N1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604" s="5" cm="1">
        <f t="array" ref="O1604">MIN(IF((OutputTable[GroupByKey]=OutputTable[[#This Row],[GroupByKey]]),(OutputTable[GroupByKey]=OutputTable[[#This Row],[GroupByKey]])*OutputTable[RecordedValue]))</f>
        <v>70.826954480567906</v>
      </c>
      <c r="P1604" s="5" cm="1">
        <f t="array" ref="P1604">MAX(IF((OutputTable[GroupByKey]=OutputTable[[#This Row],[GroupByKey]]),(OutputTable[GroupByKey]=OutputTable[[#This Row],[GroupByKey]])*OutputTable[RecordedValue]))</f>
        <v>72</v>
      </c>
    </row>
    <row r="1605" spans="1:16" x14ac:dyDescent="0.25">
      <c r="A1605" t="s">
        <v>68</v>
      </c>
      <c r="B1605" t="s">
        <v>70</v>
      </c>
      <c r="C1605">
        <v>27</v>
      </c>
      <c r="D1605" t="s">
        <v>141</v>
      </c>
      <c r="E1605" t="s">
        <v>142</v>
      </c>
      <c r="F1605" t="s">
        <v>129</v>
      </c>
      <c r="G1605">
        <v>0</v>
      </c>
      <c r="H1605">
        <v>0</v>
      </c>
      <c r="I160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05" s="5" cm="1">
        <f t="array" ref="J1605">MAX(IF((ProjectInfoTable[ProjectName]=OutputTable[[#This Row],[ProjectName]]),(ProjectInfoTable[ProjectName]=OutputTable[[#This Row],[ProjectName]])*ProjectInfoTable[NumberOfReplications]))</f>
        <v>50</v>
      </c>
      <c r="K1605" s="5" cm="1">
        <f t="array" ref="K1605">IFERROR(AVERAGE(IF((OutputTable[GroupByKey]=OutputTable[[#This Row],[GroupByKey]]),(OutputTable[GroupByKey]=OutputTable[[#This Row],[GroupByKey]])*OutputTable[RecordedValue])),0)</f>
        <v>0</v>
      </c>
      <c r="L1605" s="5" cm="1">
        <f t="array" ref="L1605">IFERROR(_xlfn.STDEV.S(IF((OutputTable[GroupByKey]=OutputTable[[#This Row],[GroupByKey]]),(OutputTable[GroupByKey]=OutputTable[[#This Row],[GroupByKey]])*OutputTable[RecordedValue])),0)</f>
        <v>0</v>
      </c>
      <c r="M1605" s="5" cm="1">
        <f t="array" ref="M1605">MAX(IF((ProjectInfoTable[ProjectName]=OutputTable[[#This Row],[ProjectName]]),(ProjectInfoTable[ProjectName]=OutputTable[[#This Row],[ProjectName]])*ProjectInfoTable[ConfidenceInterval]))</f>
        <v>0.95</v>
      </c>
      <c r="N1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5" s="5" cm="1">
        <f t="array" ref="O1605">MIN(IF((OutputTable[GroupByKey]=OutputTable[[#This Row],[GroupByKey]]),(OutputTable[GroupByKey]=OutputTable[[#This Row],[GroupByKey]])*OutputTable[RecordedValue]))</f>
        <v>0</v>
      </c>
      <c r="P1605" s="5" cm="1">
        <f t="array" ref="P1605">MAX(IF((OutputTable[GroupByKey]=OutputTable[[#This Row],[GroupByKey]]),(OutputTable[GroupByKey]=OutputTable[[#This Row],[GroupByKey]])*OutputTable[RecordedValue]))</f>
        <v>0</v>
      </c>
    </row>
    <row r="1606" spans="1:16" x14ac:dyDescent="0.25">
      <c r="A1606" t="s">
        <v>68</v>
      </c>
      <c r="B1606" t="s">
        <v>70</v>
      </c>
      <c r="C1606">
        <v>27</v>
      </c>
      <c r="D1606" t="s">
        <v>143</v>
      </c>
      <c r="E1606" t="s">
        <v>113</v>
      </c>
      <c r="F1606" t="s">
        <v>73</v>
      </c>
      <c r="G1606">
        <v>9.1502855102067695</v>
      </c>
      <c r="H1606">
        <v>0</v>
      </c>
      <c r="I160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06" s="5" cm="1">
        <f t="array" ref="J1606">MAX(IF((ProjectInfoTable[ProjectName]=OutputTable[[#This Row],[ProjectName]]),(ProjectInfoTable[ProjectName]=OutputTable[[#This Row],[ProjectName]])*ProjectInfoTable[NumberOfReplications]))</f>
        <v>50</v>
      </c>
      <c r="K1606" s="5" cm="1">
        <f t="array" ref="K1606">IFERROR(AVERAGE(IF((OutputTable[GroupByKey]=OutputTable[[#This Row],[GroupByKey]]),(OutputTable[GroupByKey]=OutputTable[[#This Row],[GroupByKey]])*OutputTable[RecordedValue])),0)</f>
        <v>8.9631102244031808</v>
      </c>
      <c r="L1606" s="5" cm="1">
        <f t="array" ref="L1606">IFERROR(_xlfn.STDEV.S(IF((OutputTable[GroupByKey]=OutputTable[[#This Row],[GroupByKey]]),(OutputTable[GroupByKey]=OutputTable[[#This Row],[GroupByKey]])*OutputTable[RecordedValue])),0)</f>
        <v>0.49581158155018401</v>
      </c>
      <c r="M1606" s="5" cm="1">
        <f t="array" ref="M1606">MAX(IF((ProjectInfoTable[ProjectName]=OutputTable[[#This Row],[ProjectName]]),(ProjectInfoTable[ProjectName]=OutputTable[[#This Row],[ProjectName]])*ProjectInfoTable[ConfidenceInterval]))</f>
        <v>0.95</v>
      </c>
      <c r="N1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606" s="5" cm="1">
        <f t="array" ref="O1606">MIN(IF((OutputTable[GroupByKey]=OutputTable[[#This Row],[GroupByKey]]),(OutputTable[GroupByKey]=OutputTable[[#This Row],[GroupByKey]])*OutputTable[RecordedValue]))</f>
        <v>7.9225733441578896</v>
      </c>
      <c r="P1606" s="5" cm="1">
        <f t="array" ref="P1606">MAX(IF((OutputTable[GroupByKey]=OutputTable[[#This Row],[GroupByKey]]),(OutputTable[GroupByKey]=OutputTable[[#This Row],[GroupByKey]])*OutputTable[RecordedValue]))</f>
        <v>9.9777504987156593</v>
      </c>
    </row>
    <row r="1607" spans="1:16" x14ac:dyDescent="0.25">
      <c r="A1607" t="s">
        <v>68</v>
      </c>
      <c r="B1607" t="s">
        <v>70</v>
      </c>
      <c r="C1607">
        <v>27</v>
      </c>
      <c r="D1607" t="s">
        <v>144</v>
      </c>
      <c r="E1607" t="s">
        <v>115</v>
      </c>
      <c r="F1607" t="s">
        <v>73</v>
      </c>
      <c r="G1607">
        <v>549.01713061240605</v>
      </c>
      <c r="H1607">
        <v>0</v>
      </c>
      <c r="I160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07" s="5" cm="1">
        <f t="array" ref="J1607">MAX(IF((ProjectInfoTable[ProjectName]=OutputTable[[#This Row],[ProjectName]]),(ProjectInfoTable[ProjectName]=OutputTable[[#This Row],[ProjectName]])*ProjectInfoTable[NumberOfReplications]))</f>
        <v>50</v>
      </c>
      <c r="K1607" s="5" cm="1">
        <f t="array" ref="K1607">IFERROR(AVERAGE(IF((OutputTable[GroupByKey]=OutputTable[[#This Row],[GroupByKey]]),(OutputTable[GroupByKey]=OutputTable[[#This Row],[GroupByKey]])*OutputTable[RecordedValue])),0)</f>
        <v>537.78661346419096</v>
      </c>
      <c r="L1607" s="5" cm="1">
        <f t="array" ref="L1607">IFERROR(_xlfn.STDEV.S(IF((OutputTable[GroupByKey]=OutputTable[[#This Row],[GroupByKey]]),(OutputTable[GroupByKey]=OutputTable[[#This Row],[GroupByKey]])*OutputTable[RecordedValue])),0)</f>
        <v>29.748694893010981</v>
      </c>
      <c r="M1607" s="5" cm="1">
        <f t="array" ref="M1607">MAX(IF((ProjectInfoTable[ProjectName]=OutputTable[[#This Row],[ProjectName]]),(ProjectInfoTable[ProjectName]=OutputTable[[#This Row],[ProjectName]])*ProjectInfoTable[ConfidenceInterval]))</f>
        <v>0.95</v>
      </c>
      <c r="N1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607" s="5" cm="1">
        <f t="array" ref="O1607">MIN(IF((OutputTable[GroupByKey]=OutputTable[[#This Row],[GroupByKey]]),(OutputTable[GroupByKey]=OutputTable[[#This Row],[GroupByKey]])*OutputTable[RecordedValue]))</f>
        <v>475.35440064947397</v>
      </c>
      <c r="P1607" s="5" cm="1">
        <f t="array" ref="P1607">MAX(IF((OutputTable[GroupByKey]=OutputTable[[#This Row],[GroupByKey]]),(OutputTable[GroupByKey]=OutputTable[[#This Row],[GroupByKey]])*OutputTable[RecordedValue]))</f>
        <v>598.66502992293999</v>
      </c>
    </row>
    <row r="1608" spans="1:16" x14ac:dyDescent="0.25">
      <c r="A1608" t="s">
        <v>68</v>
      </c>
      <c r="B1608" t="s">
        <v>70</v>
      </c>
      <c r="C1608">
        <v>27</v>
      </c>
      <c r="D1608" t="s">
        <v>145</v>
      </c>
      <c r="E1608" t="s">
        <v>117</v>
      </c>
      <c r="F1608" t="s">
        <v>73</v>
      </c>
      <c r="G1608">
        <v>0</v>
      </c>
      <c r="H1608">
        <v>0</v>
      </c>
      <c r="I160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08" s="5" cm="1">
        <f t="array" ref="J1608">MAX(IF((ProjectInfoTable[ProjectName]=OutputTable[[#This Row],[ProjectName]]),(ProjectInfoTable[ProjectName]=OutputTable[[#This Row],[ProjectName]])*ProjectInfoTable[NumberOfReplications]))</f>
        <v>50</v>
      </c>
      <c r="K1608" s="5" cm="1">
        <f t="array" ref="K1608">IFERROR(AVERAGE(IF((OutputTable[GroupByKey]=OutputTable[[#This Row],[GroupByKey]]),(OutputTable[GroupByKey]=OutputTable[[#This Row],[GroupByKey]])*OutputTable[RecordedValue])),0)</f>
        <v>0</v>
      </c>
      <c r="L1608" s="5" cm="1">
        <f t="array" ref="L1608">IFERROR(_xlfn.STDEV.S(IF((OutputTable[GroupByKey]=OutputTable[[#This Row],[GroupByKey]]),(OutputTable[GroupByKey]=OutputTable[[#This Row],[GroupByKey]])*OutputTable[RecordedValue])),0)</f>
        <v>0</v>
      </c>
      <c r="M1608" s="5" cm="1">
        <f t="array" ref="M1608">MAX(IF((ProjectInfoTable[ProjectName]=OutputTable[[#This Row],[ProjectName]]),(ProjectInfoTable[ProjectName]=OutputTable[[#This Row],[ProjectName]])*ProjectInfoTable[ConfidenceInterval]))</f>
        <v>0.95</v>
      </c>
      <c r="N1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8" s="5" cm="1">
        <f t="array" ref="O1608">MIN(IF((OutputTable[GroupByKey]=OutputTable[[#This Row],[GroupByKey]]),(OutputTable[GroupByKey]=OutputTable[[#This Row],[GroupByKey]])*OutputTable[RecordedValue]))</f>
        <v>0</v>
      </c>
      <c r="P1608" s="5" cm="1">
        <f t="array" ref="P1608">MAX(IF((OutputTable[GroupByKey]=OutputTable[[#This Row],[GroupByKey]]),(OutputTable[GroupByKey]=OutputTable[[#This Row],[GroupByKey]])*OutputTable[RecordedValue]))</f>
        <v>0</v>
      </c>
    </row>
    <row r="1609" spans="1:16" x14ac:dyDescent="0.25">
      <c r="A1609" t="s">
        <v>68</v>
      </c>
      <c r="B1609" t="s">
        <v>70</v>
      </c>
      <c r="C1609">
        <v>27</v>
      </c>
      <c r="D1609" t="s">
        <v>146</v>
      </c>
      <c r="E1609" t="s">
        <v>119</v>
      </c>
      <c r="F1609" t="s">
        <v>73</v>
      </c>
      <c r="G1609">
        <v>35.712793400922003</v>
      </c>
      <c r="H1609">
        <v>0</v>
      </c>
      <c r="I160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09" s="5" cm="1">
        <f t="array" ref="J1609">MAX(IF((ProjectInfoTable[ProjectName]=OutputTable[[#This Row],[ProjectName]]),(ProjectInfoTable[ProjectName]=OutputTable[[#This Row],[ProjectName]])*ProjectInfoTable[NumberOfReplications]))</f>
        <v>50</v>
      </c>
      <c r="K1609" s="5" cm="1">
        <f t="array" ref="K1609">IFERROR(AVERAGE(IF((OutputTable[GroupByKey]=OutputTable[[#This Row],[GroupByKey]]),(OutputTable[GroupByKey]=OutputTable[[#This Row],[GroupByKey]])*OutputTable[RecordedValue])),0)</f>
        <v>131.6987252883157</v>
      </c>
      <c r="L1609" s="5" cm="1">
        <f t="array" ref="L1609">IFERROR(_xlfn.STDEV.S(IF((OutputTable[GroupByKey]=OutputTable[[#This Row],[GroupByKey]]),(OutputTable[GroupByKey]=OutputTable[[#This Row],[GroupByKey]])*OutputTable[RecordedValue])),0)</f>
        <v>195.03180772236345</v>
      </c>
      <c r="M1609" s="5" cm="1">
        <f t="array" ref="M1609">MAX(IF((ProjectInfoTable[ProjectName]=OutputTable[[#This Row],[ProjectName]]),(ProjectInfoTable[ProjectName]=OutputTable[[#This Row],[ProjectName]])*ProjectInfoTable[ConfidenceInterval]))</f>
        <v>0.95</v>
      </c>
      <c r="N1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609" s="5" cm="1">
        <f t="array" ref="O1609">MIN(IF((OutputTable[GroupByKey]=OutputTable[[#This Row],[GroupByKey]]),(OutputTable[GroupByKey]=OutputTable[[#This Row],[GroupByKey]])*OutputTable[RecordedValue]))</f>
        <v>10.054421984212899</v>
      </c>
      <c r="P1609" s="5" cm="1">
        <f t="array" ref="P1609">MAX(IF((OutputTable[GroupByKey]=OutputTable[[#This Row],[GroupByKey]]),(OutputTable[GroupByKey]=OutputTable[[#This Row],[GroupByKey]])*OutputTable[RecordedValue]))</f>
        <v>1200.8160491271699</v>
      </c>
    </row>
    <row r="1610" spans="1:16" x14ac:dyDescent="0.25">
      <c r="A1610" t="s">
        <v>68</v>
      </c>
      <c r="B1610" t="s">
        <v>70</v>
      </c>
      <c r="C1610">
        <v>27</v>
      </c>
      <c r="D1610" t="s">
        <v>147</v>
      </c>
      <c r="E1610" t="s">
        <v>121</v>
      </c>
      <c r="F1610" t="s">
        <v>73</v>
      </c>
      <c r="G1610">
        <v>145</v>
      </c>
      <c r="H1610">
        <v>0</v>
      </c>
      <c r="I161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10" s="5" cm="1">
        <f t="array" ref="J1610">MAX(IF((ProjectInfoTable[ProjectName]=OutputTable[[#This Row],[ProjectName]]),(ProjectInfoTable[ProjectName]=OutputTable[[#This Row],[ProjectName]])*ProjectInfoTable[NumberOfReplications]))</f>
        <v>50</v>
      </c>
      <c r="K1610" s="5" cm="1">
        <f t="array" ref="K1610">IFERROR(AVERAGE(IF((OutputTable[GroupByKey]=OutputTable[[#This Row],[GroupByKey]]),(OutputTable[GroupByKey]=OutputTable[[#This Row],[GroupByKey]])*OutputTable[RecordedValue])),0)</f>
        <v>145</v>
      </c>
      <c r="L1610" s="5" cm="1">
        <f t="array" ref="L1610">IFERROR(_xlfn.STDEV.S(IF((OutputTable[GroupByKey]=OutputTable[[#This Row],[GroupByKey]]),(OutputTable[GroupByKey]=OutputTable[[#This Row],[GroupByKey]])*OutputTable[RecordedValue])),0)</f>
        <v>0</v>
      </c>
      <c r="M1610" s="5" cm="1">
        <f t="array" ref="M1610">MAX(IF((ProjectInfoTable[ProjectName]=OutputTable[[#This Row],[ProjectName]]),(ProjectInfoTable[ProjectName]=OutputTable[[#This Row],[ProjectName]])*ProjectInfoTable[ConfidenceInterval]))</f>
        <v>0.95</v>
      </c>
      <c r="N1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0" s="5" cm="1">
        <f t="array" ref="O1610">MIN(IF((OutputTable[GroupByKey]=OutputTable[[#This Row],[GroupByKey]]),(OutputTable[GroupByKey]=OutputTable[[#This Row],[GroupByKey]])*OutputTable[RecordedValue]))</f>
        <v>145</v>
      </c>
      <c r="P1610" s="5" cm="1">
        <f t="array" ref="P1610">MAX(IF((OutputTable[GroupByKey]=OutputTable[[#This Row],[GroupByKey]]),(OutputTable[GroupByKey]=OutputTable[[#This Row],[GroupByKey]])*OutputTable[RecordedValue]))</f>
        <v>145</v>
      </c>
    </row>
    <row r="1611" spans="1:16" x14ac:dyDescent="0.25">
      <c r="A1611" t="s">
        <v>68</v>
      </c>
      <c r="B1611" t="s">
        <v>70</v>
      </c>
      <c r="C1611">
        <v>27</v>
      </c>
      <c r="D1611" t="s">
        <v>148</v>
      </c>
      <c r="E1611" t="s">
        <v>123</v>
      </c>
      <c r="F1611" t="s">
        <v>73</v>
      </c>
      <c r="G1611">
        <v>144</v>
      </c>
      <c r="H1611">
        <v>0</v>
      </c>
      <c r="I161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11" s="5" cm="1">
        <f t="array" ref="J1611">MAX(IF((ProjectInfoTable[ProjectName]=OutputTable[[#This Row],[ProjectName]]),(ProjectInfoTable[ProjectName]=OutputTable[[#This Row],[ProjectName]])*ProjectInfoTable[NumberOfReplications]))</f>
        <v>50</v>
      </c>
      <c r="K1611" s="5" cm="1">
        <f t="array" ref="K1611">IFERROR(AVERAGE(IF((OutputTable[GroupByKey]=OutputTable[[#This Row],[GroupByKey]]),(OutputTable[GroupByKey]=OutputTable[[#This Row],[GroupByKey]])*OutputTable[RecordedValue])),0)</f>
        <v>143.58000000000001</v>
      </c>
      <c r="L1611" s="5" cm="1">
        <f t="array" ref="L1611">IFERROR(_xlfn.STDEV.S(IF((OutputTable[GroupByKey]=OutputTable[[#This Row],[GroupByKey]]),(OutputTable[GroupByKey]=OutputTable[[#This Row],[GroupByKey]])*OutputTable[RecordedValue])),0)</f>
        <v>0.67279496224666424</v>
      </c>
      <c r="M1611" s="5" cm="1">
        <f t="array" ref="M1611">MAX(IF((ProjectInfoTable[ProjectName]=OutputTable[[#This Row],[ProjectName]]),(ProjectInfoTable[ProjectName]=OutputTable[[#This Row],[ProjectName]])*ProjectInfoTable[ConfidenceInterval]))</f>
        <v>0.95</v>
      </c>
      <c r="N1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611" s="5" cm="1">
        <f t="array" ref="O1611">MIN(IF((OutputTable[GroupByKey]=OutputTable[[#This Row],[GroupByKey]]),(OutputTable[GroupByKey]=OutputTable[[#This Row],[GroupByKey]])*OutputTable[RecordedValue]))</f>
        <v>142</v>
      </c>
      <c r="P1611" s="5" cm="1">
        <f t="array" ref="P1611">MAX(IF((OutputTable[GroupByKey]=OutputTable[[#This Row],[GroupByKey]]),(OutputTable[GroupByKey]=OutputTable[[#This Row],[GroupByKey]])*OutputTable[RecordedValue]))</f>
        <v>144</v>
      </c>
    </row>
    <row r="1612" spans="1:16" x14ac:dyDescent="0.25">
      <c r="A1612" t="s">
        <v>68</v>
      </c>
      <c r="B1612" t="s">
        <v>70</v>
      </c>
      <c r="C1612">
        <v>27</v>
      </c>
      <c r="D1612" t="s">
        <v>149</v>
      </c>
      <c r="E1612" t="s">
        <v>125</v>
      </c>
      <c r="F1612" t="s">
        <v>73</v>
      </c>
      <c r="G1612">
        <v>9.1502855102067695</v>
      </c>
      <c r="H1612">
        <v>0</v>
      </c>
      <c r="I161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12" s="5" cm="1">
        <f t="array" ref="J1612">MAX(IF((ProjectInfoTable[ProjectName]=OutputTable[[#This Row],[ProjectName]]),(ProjectInfoTable[ProjectName]=OutputTable[[#This Row],[ProjectName]])*ProjectInfoTable[NumberOfReplications]))</f>
        <v>50</v>
      </c>
      <c r="K1612" s="5" cm="1">
        <f t="array" ref="K1612">IFERROR(AVERAGE(IF((OutputTable[GroupByKey]=OutputTable[[#This Row],[GroupByKey]]),(OutputTable[GroupByKey]=OutputTable[[#This Row],[GroupByKey]])*OutputTable[RecordedValue])),0)</f>
        <v>8.9631102244031808</v>
      </c>
      <c r="L1612" s="5" cm="1">
        <f t="array" ref="L1612">IFERROR(_xlfn.STDEV.S(IF((OutputTable[GroupByKey]=OutputTable[[#This Row],[GroupByKey]]),(OutputTable[GroupByKey]=OutputTable[[#This Row],[GroupByKey]])*OutputTable[RecordedValue])),0)</f>
        <v>0.49581158155018401</v>
      </c>
      <c r="M1612" s="5" cm="1">
        <f t="array" ref="M1612">MAX(IF((ProjectInfoTable[ProjectName]=OutputTable[[#This Row],[ProjectName]]),(ProjectInfoTable[ProjectName]=OutputTable[[#This Row],[ProjectName]])*ProjectInfoTable[ConfidenceInterval]))</f>
        <v>0.95</v>
      </c>
      <c r="N1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612" s="5" cm="1">
        <f t="array" ref="O1612">MIN(IF((OutputTable[GroupByKey]=OutputTable[[#This Row],[GroupByKey]]),(OutputTable[GroupByKey]=OutputTable[[#This Row],[GroupByKey]])*OutputTable[RecordedValue]))</f>
        <v>7.9225733441578896</v>
      </c>
      <c r="P1612" s="5" cm="1">
        <f t="array" ref="P1612">MAX(IF((OutputTable[GroupByKey]=OutputTable[[#This Row],[GroupByKey]]),(OutputTable[GroupByKey]=OutputTable[[#This Row],[GroupByKey]])*OutputTable[RecordedValue]))</f>
        <v>9.9777504987156593</v>
      </c>
    </row>
    <row r="1613" spans="1:16" x14ac:dyDescent="0.25">
      <c r="A1613" t="s">
        <v>68</v>
      </c>
      <c r="B1613" t="s">
        <v>70</v>
      </c>
      <c r="C1613">
        <v>27</v>
      </c>
      <c r="D1613" t="s">
        <v>150</v>
      </c>
      <c r="E1613" t="s">
        <v>127</v>
      </c>
      <c r="F1613" t="s">
        <v>73</v>
      </c>
      <c r="G1613">
        <v>584.72992401332795</v>
      </c>
      <c r="H1613">
        <v>0</v>
      </c>
      <c r="I161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13" s="5" cm="1">
        <f t="array" ref="J1613">MAX(IF((ProjectInfoTable[ProjectName]=OutputTable[[#This Row],[ProjectName]]),(ProjectInfoTable[ProjectName]=OutputTable[[#This Row],[ProjectName]])*ProjectInfoTable[NumberOfReplications]))</f>
        <v>50</v>
      </c>
      <c r="K1613" s="5" cm="1">
        <f t="array" ref="K1613">IFERROR(AVERAGE(IF((OutputTable[GroupByKey]=OutputTable[[#This Row],[GroupByKey]]),(OutputTable[GroupByKey]=OutputTable[[#This Row],[GroupByKey]])*OutputTable[RecordedValue])),0)</f>
        <v>669.48533875250666</v>
      </c>
      <c r="L1613" s="5" cm="1">
        <f t="array" ref="L1613">IFERROR(_xlfn.STDEV.S(IF((OutputTable[GroupByKey]=OutputTable[[#This Row],[GroupByKey]]),(OutputTable[GroupByKey]=OutputTable[[#This Row],[GroupByKey]])*OutputTable[RecordedValue])),0)</f>
        <v>209.81217768405702</v>
      </c>
      <c r="M1613" s="5" cm="1">
        <f t="array" ref="M1613">MAX(IF((ProjectInfoTable[ProjectName]=OutputTable[[#This Row],[ProjectName]]),(ProjectInfoTable[ProjectName]=OutputTable[[#This Row],[ProjectName]])*ProjectInfoTable[ConfidenceInterval]))</f>
        <v>0.95</v>
      </c>
      <c r="N1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613" s="5" cm="1">
        <f t="array" ref="O1613">MIN(IF((OutputTable[GroupByKey]=OutputTable[[#This Row],[GroupByKey]]),(OutputTable[GroupByKey]=OutputTable[[#This Row],[GroupByKey]])*OutputTable[RecordedValue]))</f>
        <v>507.16931004698603</v>
      </c>
      <c r="P1613" s="5" cm="1">
        <f t="array" ref="P1613">MAX(IF((OutputTable[GroupByKey]=OutputTable[[#This Row],[GroupByKey]]),(OutputTable[GroupByKey]=OutputTable[[#This Row],[GroupByKey]])*OutputTable[RecordedValue]))</f>
        <v>1790.3663033289099</v>
      </c>
    </row>
    <row r="1614" spans="1:16" x14ac:dyDescent="0.25">
      <c r="A1614" t="s">
        <v>68</v>
      </c>
      <c r="B1614" t="s">
        <v>70</v>
      </c>
      <c r="C1614">
        <v>27</v>
      </c>
      <c r="D1614" t="s">
        <v>151</v>
      </c>
      <c r="E1614" t="s">
        <v>121</v>
      </c>
      <c r="F1614" t="s">
        <v>87</v>
      </c>
      <c r="G1614">
        <v>145</v>
      </c>
      <c r="H1614">
        <v>0</v>
      </c>
      <c r="I161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14" s="5" cm="1">
        <f t="array" ref="J1614">MAX(IF((ProjectInfoTable[ProjectName]=OutputTable[[#This Row],[ProjectName]]),(ProjectInfoTable[ProjectName]=OutputTable[[#This Row],[ProjectName]])*ProjectInfoTable[NumberOfReplications]))</f>
        <v>50</v>
      </c>
      <c r="K1614" s="5" cm="1">
        <f t="array" ref="K1614">IFERROR(AVERAGE(IF((OutputTable[GroupByKey]=OutputTable[[#This Row],[GroupByKey]]),(OutputTable[GroupByKey]=OutputTable[[#This Row],[GroupByKey]])*OutputTable[RecordedValue])),0)</f>
        <v>145</v>
      </c>
      <c r="L1614" s="5" cm="1">
        <f t="array" ref="L1614">IFERROR(_xlfn.STDEV.S(IF((OutputTable[GroupByKey]=OutputTable[[#This Row],[GroupByKey]]),(OutputTable[GroupByKey]=OutputTable[[#This Row],[GroupByKey]])*OutputTable[RecordedValue])),0)</f>
        <v>0</v>
      </c>
      <c r="M1614" s="5" cm="1">
        <f t="array" ref="M1614">MAX(IF((ProjectInfoTable[ProjectName]=OutputTable[[#This Row],[ProjectName]]),(ProjectInfoTable[ProjectName]=OutputTable[[#This Row],[ProjectName]])*ProjectInfoTable[ConfidenceInterval]))</f>
        <v>0.95</v>
      </c>
      <c r="N1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4" s="5" cm="1">
        <f t="array" ref="O1614">MIN(IF((OutputTable[GroupByKey]=OutputTable[[#This Row],[GroupByKey]]),(OutputTable[GroupByKey]=OutputTable[[#This Row],[GroupByKey]])*OutputTable[RecordedValue]))</f>
        <v>145</v>
      </c>
      <c r="P1614" s="5" cm="1">
        <f t="array" ref="P1614">MAX(IF((OutputTable[GroupByKey]=OutputTable[[#This Row],[GroupByKey]]),(OutputTable[GroupByKey]=OutputTable[[#This Row],[GroupByKey]])*OutputTable[RecordedValue]))</f>
        <v>145</v>
      </c>
    </row>
    <row r="1615" spans="1:16" x14ac:dyDescent="0.25">
      <c r="A1615" t="s">
        <v>68</v>
      </c>
      <c r="B1615" t="s">
        <v>70</v>
      </c>
      <c r="C1615">
        <v>27</v>
      </c>
      <c r="D1615" t="s">
        <v>152</v>
      </c>
      <c r="E1615" t="s">
        <v>123</v>
      </c>
      <c r="F1615" t="s">
        <v>87</v>
      </c>
      <c r="G1615">
        <v>142</v>
      </c>
      <c r="H1615">
        <v>0</v>
      </c>
      <c r="I161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15" s="5" cm="1">
        <f t="array" ref="J1615">MAX(IF((ProjectInfoTable[ProjectName]=OutputTable[[#This Row],[ProjectName]]),(ProjectInfoTable[ProjectName]=OutputTable[[#This Row],[ProjectName]])*ProjectInfoTable[NumberOfReplications]))</f>
        <v>50</v>
      </c>
      <c r="K1615" s="5" cm="1">
        <f t="array" ref="K1615">IFERROR(AVERAGE(IF((OutputTable[GroupByKey]=OutputTable[[#This Row],[GroupByKey]]),(OutputTable[GroupByKey]=OutputTable[[#This Row],[GroupByKey]])*OutputTable[RecordedValue])),0)</f>
        <v>141.38</v>
      </c>
      <c r="L1615" s="5" cm="1">
        <f t="array" ref="L1615">IFERROR(_xlfn.STDEV.S(IF((OutputTable[GroupByKey]=OutputTable[[#This Row],[GroupByKey]]),(OutputTable[GroupByKey]=OutputTable[[#This Row],[GroupByKey]])*OutputTable[RecordedValue])),0)</f>
        <v>1.9988772358705846</v>
      </c>
      <c r="M1615" s="5" cm="1">
        <f t="array" ref="M1615">MAX(IF((ProjectInfoTable[ProjectName]=OutputTable[[#This Row],[ProjectName]]),(ProjectInfoTable[ProjectName]=OutputTable[[#This Row],[ProjectName]])*ProjectInfoTable[ConfidenceInterval]))</f>
        <v>0.95</v>
      </c>
      <c r="N1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615" s="5" cm="1">
        <f t="array" ref="O1615">MIN(IF((OutputTable[GroupByKey]=OutputTable[[#This Row],[GroupByKey]]),(OutputTable[GroupByKey]=OutputTable[[#This Row],[GroupByKey]])*OutputTable[RecordedValue]))</f>
        <v>134</v>
      </c>
      <c r="P1615" s="5" cm="1">
        <f t="array" ref="P1615">MAX(IF((OutputTable[GroupByKey]=OutputTable[[#This Row],[GroupByKey]]),(OutputTable[GroupByKey]=OutputTable[[#This Row],[GroupByKey]])*OutputTable[RecordedValue]))</f>
        <v>144</v>
      </c>
    </row>
    <row r="1616" spans="1:16" x14ac:dyDescent="0.25">
      <c r="A1616" t="s">
        <v>68</v>
      </c>
      <c r="B1616" t="s">
        <v>70</v>
      </c>
      <c r="C1616">
        <v>27</v>
      </c>
      <c r="D1616" t="s">
        <v>153</v>
      </c>
      <c r="E1616" t="s">
        <v>113</v>
      </c>
      <c r="F1616" t="s">
        <v>73</v>
      </c>
      <c r="G1616">
        <v>2.1811602217770401</v>
      </c>
      <c r="H1616">
        <v>0</v>
      </c>
      <c r="I1616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616" s="5" cm="1">
        <f t="array" ref="J1616">MAX(IF((ProjectInfoTable[ProjectName]=OutputTable[[#This Row],[ProjectName]]),(ProjectInfoTable[ProjectName]=OutputTable[[#This Row],[ProjectName]])*ProjectInfoTable[NumberOfReplications]))</f>
        <v>50</v>
      </c>
      <c r="K1616" s="5" cm="1">
        <f t="array" ref="K1616">IFERROR(AVERAGE(IF((OutputTable[GroupByKey]=OutputTable[[#This Row],[GroupByKey]]),(OutputTable[GroupByKey]=OutputTable[[#This Row],[GroupByKey]])*OutputTable[RecordedValue])),0)</f>
        <v>1.713056712445395</v>
      </c>
      <c r="L1616" s="5" cm="1">
        <f t="array" ref="L1616">IFERROR(_xlfn.STDEV.S(IF((OutputTable[GroupByKey]=OutputTable[[#This Row],[GroupByKey]]),(OutputTable[GroupByKey]=OutputTable[[#This Row],[GroupByKey]])*OutputTable[RecordedValue])),0)</f>
        <v>0.74877386075301833</v>
      </c>
      <c r="M1616" s="5" cm="1">
        <f t="array" ref="M1616">MAX(IF((ProjectInfoTable[ProjectName]=OutputTable[[#This Row],[ProjectName]]),(ProjectInfoTable[ProjectName]=OutputTable[[#This Row],[ProjectName]])*ProjectInfoTable[ConfidenceInterval]))</f>
        <v>0.95</v>
      </c>
      <c r="N1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616" s="5" cm="1">
        <f t="array" ref="O1616">MIN(IF((OutputTable[GroupByKey]=OutputTable[[#This Row],[GroupByKey]]),(OutputTable[GroupByKey]=OutputTable[[#This Row],[GroupByKey]])*OutputTable[RecordedValue]))</f>
        <v>0.396443199122197</v>
      </c>
      <c r="P1616" s="5" cm="1">
        <f t="array" ref="P1616">MAX(IF((OutputTable[GroupByKey]=OutputTable[[#This Row],[GroupByKey]]),(OutputTable[GroupByKey]=OutputTable[[#This Row],[GroupByKey]])*OutputTable[RecordedValue]))</f>
        <v>4.3293745592479498</v>
      </c>
    </row>
    <row r="1617" spans="1:16" x14ac:dyDescent="0.25">
      <c r="A1617" t="s">
        <v>68</v>
      </c>
      <c r="B1617" t="s">
        <v>70</v>
      </c>
      <c r="C1617">
        <v>27</v>
      </c>
      <c r="D1617" t="s">
        <v>154</v>
      </c>
      <c r="E1617" t="s">
        <v>115</v>
      </c>
      <c r="F1617" t="s">
        <v>73</v>
      </c>
      <c r="G1617">
        <v>65.434806653311298</v>
      </c>
      <c r="H1617">
        <v>0</v>
      </c>
      <c r="I1617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617" s="5" cm="1">
        <f t="array" ref="J1617">MAX(IF((ProjectInfoTable[ProjectName]=OutputTable[[#This Row],[ProjectName]]),(ProjectInfoTable[ProjectName]=OutputTable[[#This Row],[ProjectName]])*ProjectInfoTable[NumberOfReplications]))</f>
        <v>50</v>
      </c>
      <c r="K1617" s="5" cm="1">
        <f t="array" ref="K1617">IFERROR(AVERAGE(IF((OutputTable[GroupByKey]=OutputTable[[#This Row],[GroupByKey]]),(OutputTable[GroupByKey]=OutputTable[[#This Row],[GroupByKey]])*OutputTable[RecordedValue])),0)</f>
        <v>51.391701373361848</v>
      </c>
      <c r="L1617" s="5" cm="1">
        <f t="array" ref="L1617">IFERROR(_xlfn.STDEV.S(IF((OutputTable[GroupByKey]=OutputTable[[#This Row],[GroupByKey]]),(OutputTable[GroupByKey]=OutputTable[[#This Row],[GroupByKey]])*OutputTable[RecordedValue])),0)</f>
        <v>22.463215822590577</v>
      </c>
      <c r="M1617" s="5" cm="1">
        <f t="array" ref="M1617">MAX(IF((ProjectInfoTable[ProjectName]=OutputTable[[#This Row],[ProjectName]]),(ProjectInfoTable[ProjectName]=OutputTable[[#This Row],[ProjectName]])*ProjectInfoTable[ConfidenceInterval]))</f>
        <v>0.95</v>
      </c>
      <c r="N1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617" s="5" cm="1">
        <f t="array" ref="O1617">MIN(IF((OutputTable[GroupByKey]=OutputTable[[#This Row],[GroupByKey]]),(OutputTable[GroupByKey]=OutputTable[[#This Row],[GroupByKey]])*OutputTable[RecordedValue]))</f>
        <v>11.8932959736659</v>
      </c>
      <c r="P1617" s="5" cm="1">
        <f t="array" ref="P1617">MAX(IF((OutputTable[GroupByKey]=OutputTable[[#This Row],[GroupByKey]]),(OutputTable[GroupByKey]=OutputTable[[#This Row],[GroupByKey]])*OutputTable[RecordedValue]))</f>
        <v>129.881236777438</v>
      </c>
    </row>
    <row r="1618" spans="1:16" x14ac:dyDescent="0.25">
      <c r="A1618" t="s">
        <v>68</v>
      </c>
      <c r="B1618" t="s">
        <v>70</v>
      </c>
      <c r="C1618">
        <v>27</v>
      </c>
      <c r="D1618" t="s">
        <v>155</v>
      </c>
      <c r="E1618" t="s">
        <v>117</v>
      </c>
      <c r="F1618" t="s">
        <v>73</v>
      </c>
      <c r="G1618">
        <v>0</v>
      </c>
      <c r="H1618">
        <v>0</v>
      </c>
      <c r="I1618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618" s="5" cm="1">
        <f t="array" ref="J1618">MAX(IF((ProjectInfoTable[ProjectName]=OutputTable[[#This Row],[ProjectName]]),(ProjectInfoTable[ProjectName]=OutputTable[[#This Row],[ProjectName]])*ProjectInfoTable[NumberOfReplications]))</f>
        <v>50</v>
      </c>
      <c r="K1618" s="5" cm="1">
        <f t="array" ref="K1618">IFERROR(AVERAGE(IF((OutputTable[GroupByKey]=OutputTable[[#This Row],[GroupByKey]]),(OutputTable[GroupByKey]=OutputTable[[#This Row],[GroupByKey]])*OutputTable[RecordedValue])),0)</f>
        <v>0</v>
      </c>
      <c r="L1618" s="5" cm="1">
        <f t="array" ref="L1618">IFERROR(_xlfn.STDEV.S(IF((OutputTable[GroupByKey]=OutputTable[[#This Row],[GroupByKey]]),(OutputTable[GroupByKey]=OutputTable[[#This Row],[GroupByKey]])*OutputTable[RecordedValue])),0)</f>
        <v>0</v>
      </c>
      <c r="M1618" s="5" cm="1">
        <f t="array" ref="M1618">MAX(IF((ProjectInfoTable[ProjectName]=OutputTable[[#This Row],[ProjectName]]),(ProjectInfoTable[ProjectName]=OutputTable[[#This Row],[ProjectName]])*ProjectInfoTable[ConfidenceInterval]))</f>
        <v>0.95</v>
      </c>
      <c r="N1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8" s="5" cm="1">
        <f t="array" ref="O1618">MIN(IF((OutputTable[GroupByKey]=OutputTable[[#This Row],[GroupByKey]]),(OutputTable[GroupByKey]=OutputTable[[#This Row],[GroupByKey]])*OutputTable[RecordedValue]))</f>
        <v>0</v>
      </c>
      <c r="P1618" s="5" cm="1">
        <f t="array" ref="P1618">MAX(IF((OutputTable[GroupByKey]=OutputTable[[#This Row],[GroupByKey]]),(OutputTable[GroupByKey]=OutputTable[[#This Row],[GroupByKey]])*OutputTable[RecordedValue]))</f>
        <v>0</v>
      </c>
    </row>
    <row r="1619" spans="1:16" x14ac:dyDescent="0.25">
      <c r="A1619" t="s">
        <v>68</v>
      </c>
      <c r="B1619" t="s">
        <v>70</v>
      </c>
      <c r="C1619">
        <v>27</v>
      </c>
      <c r="D1619" t="s">
        <v>156</v>
      </c>
      <c r="E1619" t="s">
        <v>119</v>
      </c>
      <c r="F1619" t="s">
        <v>73</v>
      </c>
      <c r="G1619">
        <v>1.72822392585425</v>
      </c>
      <c r="H1619">
        <v>0</v>
      </c>
      <c r="I1619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619" s="5" cm="1">
        <f t="array" ref="J1619">MAX(IF((ProjectInfoTable[ProjectName]=OutputTable[[#This Row],[ProjectName]]),(ProjectInfoTable[ProjectName]=OutputTable[[#This Row],[ProjectName]])*ProjectInfoTable[NumberOfReplications]))</f>
        <v>50</v>
      </c>
      <c r="K1619" s="5" cm="1">
        <f t="array" ref="K1619">IFERROR(AVERAGE(IF((OutputTable[GroupByKey]=OutputTable[[#This Row],[GroupByKey]]),(OutputTable[GroupByKey]=OutputTable[[#This Row],[GroupByKey]])*OutputTable[RecordedValue])),0)</f>
        <v>10.739644005751</v>
      </c>
      <c r="L1619" s="5" cm="1">
        <f t="array" ref="L1619">IFERROR(_xlfn.STDEV.S(IF((OutputTable[GroupByKey]=OutputTable[[#This Row],[GroupByKey]]),(OutputTable[GroupByKey]=OutputTable[[#This Row],[GroupByKey]])*OutputTable[RecordedValue])),0)</f>
        <v>15.385582994074571</v>
      </c>
      <c r="M1619" s="5" cm="1">
        <f t="array" ref="M1619">MAX(IF((ProjectInfoTable[ProjectName]=OutputTable[[#This Row],[ProjectName]]),(ProjectInfoTable[ProjectName]=OutputTable[[#This Row],[ProjectName]])*ProjectInfoTable[ConfidenceInterval]))</f>
        <v>0.95</v>
      </c>
      <c r="N1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619" s="5" cm="1">
        <f t="array" ref="O1619">MIN(IF((OutputTable[GroupByKey]=OutputTable[[#This Row],[GroupByKey]]),(OutputTable[GroupByKey]=OutputTable[[#This Row],[GroupByKey]])*OutputTable[RecordedValue]))</f>
        <v>0</v>
      </c>
      <c r="P1619" s="5" cm="1">
        <f t="array" ref="P1619">MAX(IF((OutputTable[GroupByKey]=OutputTable[[#This Row],[GroupByKey]]),(OutputTable[GroupByKey]=OutputTable[[#This Row],[GroupByKey]])*OutputTable[RecordedValue]))</f>
        <v>76.907804000367904</v>
      </c>
    </row>
    <row r="1620" spans="1:16" x14ac:dyDescent="0.25">
      <c r="A1620" t="s">
        <v>68</v>
      </c>
      <c r="B1620" t="s">
        <v>70</v>
      </c>
      <c r="C1620">
        <v>27</v>
      </c>
      <c r="D1620" t="s">
        <v>157</v>
      </c>
      <c r="E1620" t="s">
        <v>121</v>
      </c>
      <c r="F1620" t="s">
        <v>73</v>
      </c>
      <c r="G1620">
        <v>9</v>
      </c>
      <c r="H1620">
        <v>0</v>
      </c>
      <c r="I1620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620" s="5" cm="1">
        <f t="array" ref="J1620">MAX(IF((ProjectInfoTable[ProjectName]=OutputTable[[#This Row],[ProjectName]]),(ProjectInfoTable[ProjectName]=OutputTable[[#This Row],[ProjectName]])*ProjectInfoTable[NumberOfReplications]))</f>
        <v>50</v>
      </c>
      <c r="K1620" s="5" cm="1">
        <f t="array" ref="K1620">IFERROR(AVERAGE(IF((OutputTable[GroupByKey]=OutputTable[[#This Row],[GroupByKey]]),(OutputTable[GroupByKey]=OutputTable[[#This Row],[GroupByKey]])*OutputTable[RecordedValue])),0)</f>
        <v>6.74</v>
      </c>
      <c r="L1620" s="5" cm="1">
        <f t="array" ref="L1620">IFERROR(_xlfn.STDEV.S(IF((OutputTable[GroupByKey]=OutputTable[[#This Row],[GroupByKey]]),(OutputTable[GroupByKey]=OutputTable[[#This Row],[GroupByKey]])*OutputTable[RecordedValue])),0)</f>
        <v>2.6711611783672518</v>
      </c>
      <c r="M1620" s="5" cm="1">
        <f t="array" ref="M1620">MAX(IF((ProjectInfoTable[ProjectName]=OutputTable[[#This Row],[ProjectName]]),(ProjectInfoTable[ProjectName]=OutputTable[[#This Row],[ProjectName]])*ProjectInfoTable[ConfidenceInterval]))</f>
        <v>0.95</v>
      </c>
      <c r="N1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620" s="5" cm="1">
        <f t="array" ref="O1620">MIN(IF((OutputTable[GroupByKey]=OutputTable[[#This Row],[GroupByKey]]),(OutputTable[GroupByKey]=OutputTable[[#This Row],[GroupByKey]])*OutputTable[RecordedValue]))</f>
        <v>2</v>
      </c>
      <c r="P1620" s="5" cm="1">
        <f t="array" ref="P1620">MAX(IF((OutputTable[GroupByKey]=OutputTable[[#This Row],[GroupByKey]]),(OutputTable[GroupByKey]=OutputTable[[#This Row],[GroupByKey]])*OutputTable[RecordedValue]))</f>
        <v>16</v>
      </c>
    </row>
    <row r="1621" spans="1:16" x14ac:dyDescent="0.25">
      <c r="A1621" t="s">
        <v>68</v>
      </c>
      <c r="B1621" t="s">
        <v>70</v>
      </c>
      <c r="C1621">
        <v>27</v>
      </c>
      <c r="D1621" t="s">
        <v>158</v>
      </c>
      <c r="E1621" t="s">
        <v>123</v>
      </c>
      <c r="F1621" t="s">
        <v>73</v>
      </c>
      <c r="G1621">
        <v>9</v>
      </c>
      <c r="H1621">
        <v>0</v>
      </c>
      <c r="I1621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621" s="5" cm="1">
        <f t="array" ref="J1621">MAX(IF((ProjectInfoTable[ProjectName]=OutputTable[[#This Row],[ProjectName]]),(ProjectInfoTable[ProjectName]=OutputTable[[#This Row],[ProjectName]])*ProjectInfoTable[NumberOfReplications]))</f>
        <v>50</v>
      </c>
      <c r="K1621" s="5" cm="1">
        <f t="array" ref="K1621">IFERROR(AVERAGE(IF((OutputTable[GroupByKey]=OutputTable[[#This Row],[GroupByKey]]),(OutputTable[GroupByKey]=OutputTable[[#This Row],[GroupByKey]])*OutputTable[RecordedValue])),0)</f>
        <v>6.66</v>
      </c>
      <c r="L1621" s="5" cm="1">
        <f t="array" ref="L1621">IFERROR(_xlfn.STDEV.S(IF((OutputTable[GroupByKey]=OutputTable[[#This Row],[GroupByKey]]),(OutputTable[GroupByKey]=OutputTable[[#This Row],[GroupByKey]])*OutputTable[RecordedValue])),0)</f>
        <v>2.6233644078409171</v>
      </c>
      <c r="M1621" s="5" cm="1">
        <f t="array" ref="M1621">MAX(IF((ProjectInfoTable[ProjectName]=OutputTable[[#This Row],[ProjectName]]),(ProjectInfoTable[ProjectName]=OutputTable[[#This Row],[ProjectName]])*ProjectInfoTable[ConfidenceInterval]))</f>
        <v>0.95</v>
      </c>
      <c r="N1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621" s="5" cm="1">
        <f t="array" ref="O1621">MIN(IF((OutputTable[GroupByKey]=OutputTable[[#This Row],[GroupByKey]]),(OutputTable[GroupByKey]=OutputTable[[#This Row],[GroupByKey]])*OutputTable[RecordedValue]))</f>
        <v>2</v>
      </c>
      <c r="P1621" s="5" cm="1">
        <f t="array" ref="P1621">MAX(IF((OutputTable[GroupByKey]=OutputTable[[#This Row],[GroupByKey]]),(OutputTable[GroupByKey]=OutputTable[[#This Row],[GroupByKey]])*OutputTable[RecordedValue]))</f>
        <v>16</v>
      </c>
    </row>
    <row r="1622" spans="1:16" x14ac:dyDescent="0.25">
      <c r="A1622" t="s">
        <v>68</v>
      </c>
      <c r="B1622" t="s">
        <v>70</v>
      </c>
      <c r="C1622">
        <v>27</v>
      </c>
      <c r="D1622" t="s">
        <v>159</v>
      </c>
      <c r="E1622" t="s">
        <v>125</v>
      </c>
      <c r="F1622" t="s">
        <v>73</v>
      </c>
      <c r="G1622">
        <v>2.1811602217770401</v>
      </c>
      <c r="H1622">
        <v>0</v>
      </c>
      <c r="I1622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622" s="5" cm="1">
        <f t="array" ref="J1622">MAX(IF((ProjectInfoTable[ProjectName]=OutputTable[[#This Row],[ProjectName]]),(ProjectInfoTable[ProjectName]=OutputTable[[#This Row],[ProjectName]])*ProjectInfoTable[NumberOfReplications]))</f>
        <v>50</v>
      </c>
      <c r="K1622" s="5" cm="1">
        <f t="array" ref="K1622">IFERROR(AVERAGE(IF((OutputTable[GroupByKey]=OutputTable[[#This Row],[GroupByKey]]),(OutputTable[GroupByKey]=OutputTable[[#This Row],[GroupByKey]])*OutputTable[RecordedValue])),0)</f>
        <v>1.713056712445395</v>
      </c>
      <c r="L1622" s="5" cm="1">
        <f t="array" ref="L1622">IFERROR(_xlfn.STDEV.S(IF((OutputTable[GroupByKey]=OutputTable[[#This Row],[GroupByKey]]),(OutputTable[GroupByKey]=OutputTable[[#This Row],[GroupByKey]])*OutputTable[RecordedValue])),0)</f>
        <v>0.74877386075301833</v>
      </c>
      <c r="M1622" s="5" cm="1">
        <f t="array" ref="M1622">MAX(IF((ProjectInfoTable[ProjectName]=OutputTable[[#This Row],[ProjectName]]),(ProjectInfoTable[ProjectName]=OutputTable[[#This Row],[ProjectName]])*ProjectInfoTable[ConfidenceInterval]))</f>
        <v>0.95</v>
      </c>
      <c r="N1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622" s="5" cm="1">
        <f t="array" ref="O1622">MIN(IF((OutputTable[GroupByKey]=OutputTable[[#This Row],[GroupByKey]]),(OutputTable[GroupByKey]=OutputTable[[#This Row],[GroupByKey]])*OutputTable[RecordedValue]))</f>
        <v>0.396443199122197</v>
      </c>
      <c r="P1622" s="5" cm="1">
        <f t="array" ref="P1622">MAX(IF((OutputTable[GroupByKey]=OutputTable[[#This Row],[GroupByKey]]),(OutputTable[GroupByKey]=OutputTable[[#This Row],[GroupByKey]])*OutputTable[RecordedValue]))</f>
        <v>4.3293745592479498</v>
      </c>
    </row>
    <row r="1623" spans="1:16" x14ac:dyDescent="0.25">
      <c r="A1623" t="s">
        <v>68</v>
      </c>
      <c r="B1623" t="s">
        <v>70</v>
      </c>
      <c r="C1623">
        <v>27</v>
      </c>
      <c r="D1623" t="s">
        <v>160</v>
      </c>
      <c r="E1623" t="s">
        <v>127</v>
      </c>
      <c r="F1623" t="s">
        <v>73</v>
      </c>
      <c r="G1623">
        <v>67.163030579165607</v>
      </c>
      <c r="H1623">
        <v>0</v>
      </c>
      <c r="I1623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623" s="5" cm="1">
        <f t="array" ref="J1623">MAX(IF((ProjectInfoTable[ProjectName]=OutputTable[[#This Row],[ProjectName]]),(ProjectInfoTable[ProjectName]=OutputTable[[#This Row],[ProjectName]])*ProjectInfoTable[NumberOfReplications]))</f>
        <v>50</v>
      </c>
      <c r="K1623" s="5" cm="1">
        <f t="array" ref="K1623">IFERROR(AVERAGE(IF((OutputTable[GroupByKey]=OutputTable[[#This Row],[GroupByKey]]),(OutputTable[GroupByKey]=OutputTable[[#This Row],[GroupByKey]])*OutputTable[RecordedValue])),0)</f>
        <v>62.131345379112837</v>
      </c>
      <c r="L1623" s="5" cm="1">
        <f t="array" ref="L1623">IFERROR(_xlfn.STDEV.S(IF((OutputTable[GroupByKey]=OutputTable[[#This Row],[GroupByKey]]),(OutputTable[GroupByKey]=OutputTable[[#This Row],[GroupByKey]])*OutputTable[RecordedValue])),0)</f>
        <v>32.520844078842771</v>
      </c>
      <c r="M1623" s="5" cm="1">
        <f t="array" ref="M1623">MAX(IF((ProjectInfoTable[ProjectName]=OutputTable[[#This Row],[ProjectName]]),(ProjectInfoTable[ProjectName]=OutputTable[[#This Row],[ProjectName]])*ProjectInfoTable[ConfidenceInterval]))</f>
        <v>0.95</v>
      </c>
      <c r="N1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623" s="5" cm="1">
        <f t="array" ref="O1623">MIN(IF((OutputTable[GroupByKey]=OutputTable[[#This Row],[GroupByKey]]),(OutputTable[GroupByKey]=OutputTable[[#This Row],[GroupByKey]])*OutputTable[RecordedValue]))</f>
        <v>13.9204055285142</v>
      </c>
      <c r="P1623" s="5" cm="1">
        <f t="array" ref="P1623">MAX(IF((OutputTable[GroupByKey]=OutputTable[[#This Row],[GroupByKey]]),(OutputTable[GroupByKey]=OutputTable[[#This Row],[GroupByKey]])*OutputTable[RecordedValue]))</f>
        <v>182.68949067350201</v>
      </c>
    </row>
    <row r="1624" spans="1:16" x14ac:dyDescent="0.25">
      <c r="A1624" t="s">
        <v>68</v>
      </c>
      <c r="B1624" t="s">
        <v>70</v>
      </c>
      <c r="C1624">
        <v>27</v>
      </c>
      <c r="D1624" t="s">
        <v>161</v>
      </c>
      <c r="E1624" t="s">
        <v>137</v>
      </c>
      <c r="F1624" t="s">
        <v>107</v>
      </c>
      <c r="G1624">
        <v>1.09058011088852</v>
      </c>
      <c r="H1624">
        <v>0</v>
      </c>
      <c r="I162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24" s="5" cm="1">
        <f t="array" ref="J1624">MAX(IF((ProjectInfoTable[ProjectName]=OutputTable[[#This Row],[ProjectName]]),(ProjectInfoTable[ProjectName]=OutputTable[[#This Row],[ProjectName]])*ProjectInfoTable[NumberOfReplications]))</f>
        <v>50</v>
      </c>
      <c r="K1624" s="5" cm="1">
        <f t="array" ref="K1624">IFERROR(AVERAGE(IF((OutputTable[GroupByKey]=OutputTable[[#This Row],[GroupByKey]]),(OutputTable[GroupByKey]=OutputTable[[#This Row],[GroupByKey]])*OutputTable[RecordedValue])),0)</f>
        <v>0.85652835622269752</v>
      </c>
      <c r="L1624" s="5" cm="1">
        <f t="array" ref="L1624">IFERROR(_xlfn.STDEV.S(IF((OutputTable[GroupByKey]=OutputTable[[#This Row],[GroupByKey]]),(OutputTable[GroupByKey]=OutputTable[[#This Row],[GroupByKey]])*OutputTable[RecordedValue])),0)</f>
        <v>0.37438693037650955</v>
      </c>
      <c r="M1624" s="5" cm="1">
        <f t="array" ref="M1624">MAX(IF((ProjectInfoTable[ProjectName]=OutputTable[[#This Row],[ProjectName]]),(ProjectInfoTable[ProjectName]=OutputTable[[#This Row],[ProjectName]])*ProjectInfoTable[ConfidenceInterval]))</f>
        <v>0.95</v>
      </c>
      <c r="N1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624" s="5" cm="1">
        <f t="array" ref="O1624">MIN(IF((OutputTable[GroupByKey]=OutputTable[[#This Row],[GroupByKey]]),(OutputTable[GroupByKey]=OutputTable[[#This Row],[GroupByKey]])*OutputTable[RecordedValue]))</f>
        <v>0.198221599561099</v>
      </c>
      <c r="P1624" s="5" cm="1">
        <f t="array" ref="P1624">MAX(IF((OutputTable[GroupByKey]=OutputTable[[#This Row],[GroupByKey]]),(OutputTable[GroupByKey]=OutputTable[[#This Row],[GroupByKey]])*OutputTable[RecordedValue]))</f>
        <v>2.16468727962397</v>
      </c>
    </row>
    <row r="1625" spans="1:16" x14ac:dyDescent="0.25">
      <c r="A1625" t="s">
        <v>68</v>
      </c>
      <c r="B1625" t="s">
        <v>70</v>
      </c>
      <c r="C1625">
        <v>27</v>
      </c>
      <c r="D1625" t="s">
        <v>162</v>
      </c>
      <c r="E1625" t="s">
        <v>139</v>
      </c>
      <c r="F1625" t="s">
        <v>107</v>
      </c>
      <c r="G1625">
        <v>10.909419889111501</v>
      </c>
      <c r="H1625">
        <v>0</v>
      </c>
      <c r="I162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25" s="5" cm="1">
        <f t="array" ref="J1625">MAX(IF((ProjectInfoTable[ProjectName]=OutputTable[[#This Row],[ProjectName]]),(ProjectInfoTable[ProjectName]=OutputTable[[#This Row],[ProjectName]])*ProjectInfoTable[NumberOfReplications]))</f>
        <v>50</v>
      </c>
      <c r="K1625" s="5" cm="1">
        <f t="array" ref="K1625">IFERROR(AVERAGE(IF((OutputTable[GroupByKey]=OutputTable[[#This Row],[GroupByKey]]),(OutputTable[GroupByKey]=OutputTable[[#This Row],[GroupByKey]])*OutputTable[RecordedValue])),0)</f>
        <v>11.137209966710371</v>
      </c>
      <c r="L1625" s="5" cm="1">
        <f t="array" ref="L1625">IFERROR(_xlfn.STDEV.S(IF((OutputTable[GroupByKey]=OutputTable[[#This Row],[GroupByKey]]),(OutputTable[GroupByKey]=OutputTable[[#This Row],[GroupByKey]])*OutputTable[RecordedValue])),0)</f>
        <v>0.38257169656624557</v>
      </c>
      <c r="M1625" s="5" cm="1">
        <f t="array" ref="M1625">MAX(IF((ProjectInfoTable[ProjectName]=OutputTable[[#This Row],[ProjectName]]),(ProjectInfoTable[ProjectName]=OutputTable[[#This Row],[ProjectName]])*ProjectInfoTable[ConfidenceInterval]))</f>
        <v>0.95</v>
      </c>
      <c r="N1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625" s="5" cm="1">
        <f t="array" ref="O1625">MIN(IF((OutputTable[GroupByKey]=OutputTable[[#This Row],[GroupByKey]]),(OutputTable[GroupByKey]=OutputTable[[#This Row],[GroupByKey]])*OutputTable[RecordedValue]))</f>
        <v>9.8353127203760309</v>
      </c>
      <c r="P1625" s="5" cm="1">
        <f t="array" ref="P1625">MAX(IF((OutputTable[GroupByKey]=OutputTable[[#This Row],[GroupByKey]]),(OutputTable[GroupByKey]=OutputTable[[#This Row],[GroupByKey]])*OutputTable[RecordedValue]))</f>
        <v>11.8017784004389</v>
      </c>
    </row>
    <row r="1626" spans="1:16" x14ac:dyDescent="0.25">
      <c r="A1626" t="s">
        <v>68</v>
      </c>
      <c r="B1626" t="s">
        <v>70</v>
      </c>
      <c r="C1626">
        <v>27</v>
      </c>
      <c r="D1626" t="s">
        <v>163</v>
      </c>
      <c r="E1626" t="s">
        <v>164</v>
      </c>
      <c r="F1626" t="s">
        <v>107</v>
      </c>
      <c r="G1626">
        <v>9</v>
      </c>
      <c r="H1626">
        <v>0</v>
      </c>
      <c r="I162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26" s="5" cm="1">
        <f t="array" ref="J1626">MAX(IF((ProjectInfoTable[ProjectName]=OutputTable[[#This Row],[ProjectName]]),(ProjectInfoTable[ProjectName]=OutputTable[[#This Row],[ProjectName]])*ProjectInfoTable[NumberOfReplications]))</f>
        <v>50</v>
      </c>
      <c r="K1626" s="5" cm="1">
        <f t="array" ref="K1626">IFERROR(AVERAGE(IF((OutputTable[GroupByKey]=OutputTable[[#This Row],[GroupByKey]]),(OutputTable[GroupByKey]=OutputTable[[#This Row],[GroupByKey]])*OutputTable[RecordedValue])),0)</f>
        <v>6.72</v>
      </c>
      <c r="L1626" s="5" cm="1">
        <f t="array" ref="L1626">IFERROR(_xlfn.STDEV.S(IF((OutputTable[GroupByKey]=OutputTable[[#This Row],[GroupByKey]]),(OutputTable[GroupByKey]=OutputTable[[#This Row],[GroupByKey]])*OutputTable[RecordedValue])),0)</f>
        <v>2.6729178430917711</v>
      </c>
      <c r="M1626" s="5" cm="1">
        <f t="array" ref="M1626">MAX(IF((ProjectInfoTable[ProjectName]=OutputTable[[#This Row],[ProjectName]]),(ProjectInfoTable[ProjectName]=OutputTable[[#This Row],[ProjectName]])*ProjectInfoTable[ConfidenceInterval]))</f>
        <v>0.95</v>
      </c>
      <c r="N1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626" s="5" cm="1">
        <f t="array" ref="O1626">MIN(IF((OutputTable[GroupByKey]=OutputTable[[#This Row],[GroupByKey]]),(OutputTable[GroupByKey]=OutputTable[[#This Row],[GroupByKey]])*OutputTable[RecordedValue]))</f>
        <v>2</v>
      </c>
      <c r="P1626" s="5" cm="1">
        <f t="array" ref="P1626">MAX(IF((OutputTable[GroupByKey]=OutputTable[[#This Row],[GroupByKey]]),(OutputTable[GroupByKey]=OutputTable[[#This Row],[GroupByKey]])*OutputTable[RecordedValue]))</f>
        <v>16</v>
      </c>
    </row>
    <row r="1627" spans="1:16" x14ac:dyDescent="0.25">
      <c r="A1627" t="s">
        <v>68</v>
      </c>
      <c r="B1627" t="s">
        <v>70</v>
      </c>
      <c r="C1627">
        <v>27</v>
      </c>
      <c r="D1627" t="s">
        <v>165</v>
      </c>
      <c r="E1627" t="s">
        <v>166</v>
      </c>
      <c r="F1627" t="s">
        <v>107</v>
      </c>
      <c r="G1627">
        <v>9.0881675907376794E-2</v>
      </c>
      <c r="H1627">
        <v>0</v>
      </c>
      <c r="I162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27" s="5" cm="1">
        <f t="array" ref="J1627">MAX(IF((ProjectInfoTable[ProjectName]=OutputTable[[#This Row],[ProjectName]]),(ProjectInfoTable[ProjectName]=OutputTable[[#This Row],[ProjectName]])*ProjectInfoTable[NumberOfReplications]))</f>
        <v>50</v>
      </c>
      <c r="K1627" s="5" cm="1">
        <f t="array" ref="K1627">IFERROR(AVERAGE(IF((OutputTable[GroupByKey]=OutputTable[[#This Row],[GroupByKey]]),(OutputTable[GroupByKey]=OutputTable[[#This Row],[GroupByKey]])*OutputTable[RecordedValue])),0)</f>
        <v>7.1899169440802421E-2</v>
      </c>
      <c r="L1627" s="5" cm="1">
        <f t="array" ref="L1627">IFERROR(_xlfn.STDEV.S(IF((OutputTable[GroupByKey]=OutputTable[[#This Row],[GroupByKey]]),(OutputTable[GroupByKey]=OutputTable[[#This Row],[GroupByKey]])*OutputTable[RecordedValue])),0)</f>
        <v>3.1880974713854024E-2</v>
      </c>
      <c r="M1627" s="5" cm="1">
        <f t="array" ref="M1627">MAX(IF((ProjectInfoTable[ProjectName]=OutputTable[[#This Row],[ProjectName]]),(ProjectInfoTable[ProjectName]=OutputTable[[#This Row],[ProjectName]])*ProjectInfoTable[ConfidenceInterval]))</f>
        <v>0.95</v>
      </c>
      <c r="N1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627" s="5" cm="1">
        <f t="array" ref="O1627">MIN(IF((OutputTable[GroupByKey]=OutputTable[[#This Row],[GroupByKey]]),(OutputTable[GroupByKey]=OutputTable[[#This Row],[GroupByKey]])*OutputTable[RecordedValue]))</f>
        <v>1.6518466630091499E-2</v>
      </c>
      <c r="P1627" s="5" cm="1">
        <f t="array" ref="P1627">MAX(IF((OutputTable[GroupByKey]=OutputTable[[#This Row],[GroupByKey]]),(OutputTable[GroupByKey]=OutputTable[[#This Row],[GroupByKey]])*OutputTable[RecordedValue]))</f>
        <v>0.18039060663533099</v>
      </c>
    </row>
    <row r="1628" spans="1:16" x14ac:dyDescent="0.25">
      <c r="A1628" t="s">
        <v>68</v>
      </c>
      <c r="B1628" t="s">
        <v>70</v>
      </c>
      <c r="C1628">
        <v>27</v>
      </c>
      <c r="D1628" t="s">
        <v>167</v>
      </c>
      <c r="E1628" t="s">
        <v>142</v>
      </c>
      <c r="F1628" t="s">
        <v>107</v>
      </c>
      <c r="G1628">
        <v>0</v>
      </c>
      <c r="H1628">
        <v>0</v>
      </c>
      <c r="I162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28" s="5" cm="1">
        <f t="array" ref="J1628">MAX(IF((ProjectInfoTable[ProjectName]=OutputTable[[#This Row],[ProjectName]]),(ProjectInfoTable[ProjectName]=OutputTable[[#This Row],[ProjectName]])*ProjectInfoTable[NumberOfReplications]))</f>
        <v>50</v>
      </c>
      <c r="K1628" s="5" cm="1">
        <f t="array" ref="K1628">IFERROR(AVERAGE(IF((OutputTable[GroupByKey]=OutputTable[[#This Row],[GroupByKey]]),(OutputTable[GroupByKey]=OutputTable[[#This Row],[GroupByKey]])*OutputTable[RecordedValue])),0)</f>
        <v>0</v>
      </c>
      <c r="L1628" s="5" cm="1">
        <f t="array" ref="L1628">IFERROR(_xlfn.STDEV.S(IF((OutputTable[GroupByKey]=OutputTable[[#This Row],[GroupByKey]]),(OutputTable[GroupByKey]=OutputTable[[#This Row],[GroupByKey]])*OutputTable[RecordedValue])),0)</f>
        <v>0</v>
      </c>
      <c r="M1628" s="5" cm="1">
        <f t="array" ref="M1628">MAX(IF((ProjectInfoTable[ProjectName]=OutputTable[[#This Row],[ProjectName]]),(ProjectInfoTable[ProjectName]=OutputTable[[#This Row],[ProjectName]])*ProjectInfoTable[ConfidenceInterval]))</f>
        <v>0.95</v>
      </c>
      <c r="N1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8" s="5" cm="1">
        <f t="array" ref="O1628">MIN(IF((OutputTable[GroupByKey]=OutputTable[[#This Row],[GroupByKey]]),(OutputTable[GroupByKey]=OutputTable[[#This Row],[GroupByKey]])*OutputTable[RecordedValue]))</f>
        <v>0</v>
      </c>
      <c r="P1628" s="5" cm="1">
        <f t="array" ref="P1628">MAX(IF((OutputTable[GroupByKey]=OutputTable[[#This Row],[GroupByKey]]),(OutputTable[GroupByKey]=OutputTable[[#This Row],[GroupByKey]])*OutputTable[RecordedValue]))</f>
        <v>0</v>
      </c>
    </row>
    <row r="1629" spans="1:16" x14ac:dyDescent="0.25">
      <c r="A1629" t="s">
        <v>68</v>
      </c>
      <c r="B1629" t="s">
        <v>70</v>
      </c>
      <c r="C1629">
        <v>27</v>
      </c>
      <c r="D1629" t="s">
        <v>168</v>
      </c>
      <c r="E1629" t="s">
        <v>123</v>
      </c>
      <c r="F1629" t="s">
        <v>129</v>
      </c>
      <c r="G1629">
        <v>142</v>
      </c>
      <c r="H1629">
        <v>0</v>
      </c>
      <c r="I1629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29" s="5" cm="1">
        <f t="array" ref="J1629">MAX(IF((ProjectInfoTable[ProjectName]=OutputTable[[#This Row],[ProjectName]]),(ProjectInfoTable[ProjectName]=OutputTable[[#This Row],[ProjectName]])*ProjectInfoTable[NumberOfReplications]))</f>
        <v>50</v>
      </c>
      <c r="K1629" s="5" cm="1">
        <f t="array" ref="K1629">IFERROR(AVERAGE(IF((OutputTable[GroupByKey]=OutputTable[[#This Row],[GroupByKey]]),(OutputTable[GroupByKey]=OutputTable[[#This Row],[GroupByKey]])*OutputTable[RecordedValue])),0)</f>
        <v>141.38</v>
      </c>
      <c r="L1629" s="5" cm="1">
        <f t="array" ref="L1629">IFERROR(_xlfn.STDEV.S(IF((OutputTable[GroupByKey]=OutputTable[[#This Row],[GroupByKey]]),(OutputTable[GroupByKey]=OutputTable[[#This Row],[GroupByKey]])*OutputTable[RecordedValue])),0)</f>
        <v>1.9988772358705846</v>
      </c>
      <c r="M1629" s="5" cm="1">
        <f t="array" ref="M1629">MAX(IF((ProjectInfoTable[ProjectName]=OutputTable[[#This Row],[ProjectName]]),(ProjectInfoTable[ProjectName]=OutputTable[[#This Row],[ProjectName]])*ProjectInfoTable[ConfidenceInterval]))</f>
        <v>0.95</v>
      </c>
      <c r="N1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629" s="5" cm="1">
        <f t="array" ref="O1629">MIN(IF((OutputTable[GroupByKey]=OutputTable[[#This Row],[GroupByKey]]),(OutputTable[GroupByKey]=OutputTable[[#This Row],[GroupByKey]])*OutputTable[RecordedValue]))</f>
        <v>134</v>
      </c>
      <c r="P1629" s="5" cm="1">
        <f t="array" ref="P1629">MAX(IF((OutputTable[GroupByKey]=OutputTable[[#This Row],[GroupByKey]]),(OutputTable[GroupByKey]=OutputTable[[#This Row],[GroupByKey]])*OutputTable[RecordedValue]))</f>
        <v>144</v>
      </c>
    </row>
    <row r="1630" spans="1:16" x14ac:dyDescent="0.25">
      <c r="A1630" t="s">
        <v>68</v>
      </c>
      <c r="B1630" t="s">
        <v>70</v>
      </c>
      <c r="C1630">
        <v>27</v>
      </c>
      <c r="D1630" t="s">
        <v>169</v>
      </c>
      <c r="E1630" t="s">
        <v>91</v>
      </c>
      <c r="F1630" t="s">
        <v>129</v>
      </c>
      <c r="G1630">
        <v>71.894285162054899</v>
      </c>
      <c r="H1630">
        <v>0</v>
      </c>
      <c r="I1630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30" s="5" cm="1">
        <f t="array" ref="J1630">MAX(IF((ProjectInfoTable[ProjectName]=OutputTable[[#This Row],[ProjectName]]),(ProjectInfoTable[ProjectName]=OutputTable[[#This Row],[ProjectName]])*ProjectInfoTable[NumberOfReplications]))</f>
        <v>50</v>
      </c>
      <c r="K1630" s="5" cm="1">
        <f t="array" ref="K1630">IFERROR(AVERAGE(IF((OutputTable[GroupByKey]=OutputTable[[#This Row],[GroupByKey]]),(OutputTable[GroupByKey]=OutputTable[[#This Row],[GroupByKey]])*OutputTable[RecordedValue])),0)</f>
        <v>71.709517489708347</v>
      </c>
      <c r="L1630" s="5" cm="1">
        <f t="array" ref="L1630">IFERROR(_xlfn.STDEV.S(IF((OutputTable[GroupByKey]=OutputTable[[#This Row],[GroupByKey]]),(OutputTable[GroupByKey]=OutputTable[[#This Row],[GroupByKey]])*OutputTable[RecordedValue])),0)</f>
        <v>0.25019982121987089</v>
      </c>
      <c r="M1630" s="5" cm="1">
        <f t="array" ref="M1630">MAX(IF((ProjectInfoTable[ProjectName]=OutputTable[[#This Row],[ProjectName]]),(ProjectInfoTable[ProjectName]=OutputTable[[#This Row],[ProjectName]])*ProjectInfoTable[ConfidenceInterval]))</f>
        <v>0.95</v>
      </c>
      <c r="N1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630" s="5" cm="1">
        <f t="array" ref="O1630">MIN(IF((OutputTable[GroupByKey]=OutputTable[[#This Row],[GroupByKey]]),(OutputTable[GroupByKey]=OutputTable[[#This Row],[GroupByKey]])*OutputTable[RecordedValue]))</f>
        <v>70.826954480567906</v>
      </c>
      <c r="P1630" s="5" cm="1">
        <f t="array" ref="P1630">MAX(IF((OutputTable[GroupByKey]=OutputTable[[#This Row],[GroupByKey]]),(OutputTable[GroupByKey]=OutputTable[[#This Row],[GroupByKey]])*OutputTable[RecordedValue]))</f>
        <v>72</v>
      </c>
    </row>
    <row r="1631" spans="1:16" x14ac:dyDescent="0.25">
      <c r="A1631" t="s">
        <v>68</v>
      </c>
      <c r="B1631" t="s">
        <v>70</v>
      </c>
      <c r="C1631">
        <v>27</v>
      </c>
      <c r="D1631" t="s">
        <v>170</v>
      </c>
      <c r="E1631" t="s">
        <v>137</v>
      </c>
      <c r="F1631" t="s">
        <v>107</v>
      </c>
      <c r="G1631">
        <v>28.6907503994493</v>
      </c>
      <c r="H1631">
        <v>0</v>
      </c>
      <c r="I163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31" s="5" cm="1">
        <f t="array" ref="J1631">MAX(IF((ProjectInfoTable[ProjectName]=OutputTable[[#This Row],[ProjectName]]),(ProjectInfoTable[ProjectName]=OutputTable[[#This Row],[ProjectName]])*ProjectInfoTable[NumberOfReplications]))</f>
        <v>50</v>
      </c>
      <c r="K1631" s="5" cm="1">
        <f t="array" ref="K1631">IFERROR(AVERAGE(IF((OutputTable[GroupByKey]=OutputTable[[#This Row],[GroupByKey]]),(OutputTable[GroupByKey]=OutputTable[[#This Row],[GroupByKey]])*OutputTable[RecordedValue])),0)</f>
        <v>28.690256747996941</v>
      </c>
      <c r="L1631" s="5" cm="1">
        <f t="array" ref="L1631">IFERROR(_xlfn.STDEV.S(IF((OutputTable[GroupByKey]=OutputTable[[#This Row],[GroupByKey]]),(OutputTable[GroupByKey]=OutputTable[[#This Row],[GroupByKey]])*OutputTable[RecordedValue])),0)</f>
        <v>1.6276098461399904</v>
      </c>
      <c r="M1631" s="5" cm="1">
        <f t="array" ref="M1631">MAX(IF((ProjectInfoTable[ProjectName]=OutputTable[[#This Row],[ProjectName]]),(ProjectInfoTable[ProjectName]=OutputTable[[#This Row],[ProjectName]])*ProjectInfoTable[ConfidenceInterval]))</f>
        <v>0.95</v>
      </c>
      <c r="N1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631" s="5" cm="1">
        <f t="array" ref="O1631">MIN(IF((OutputTable[GroupByKey]=OutputTable[[#This Row],[GroupByKey]]),(OutputTable[GroupByKey]=OutputTable[[#This Row],[GroupByKey]])*OutputTable[RecordedValue]))</f>
        <v>25.696659959072399</v>
      </c>
      <c r="P1631" s="5" cm="1">
        <f t="array" ref="P1631">MAX(IF((OutputTable[GroupByKey]=OutputTable[[#This Row],[GroupByKey]]),(OutputTable[GroupByKey]=OutputTable[[#This Row],[GroupByKey]])*OutputTable[RecordedValue]))</f>
        <v>33.838759418460498</v>
      </c>
    </row>
    <row r="1632" spans="1:16" x14ac:dyDescent="0.25">
      <c r="A1632" t="s">
        <v>68</v>
      </c>
      <c r="B1632" t="s">
        <v>70</v>
      </c>
      <c r="C1632">
        <v>27</v>
      </c>
      <c r="D1632" t="s">
        <v>171</v>
      </c>
      <c r="E1632" t="s">
        <v>139</v>
      </c>
      <c r="F1632" t="s">
        <v>107</v>
      </c>
      <c r="G1632">
        <v>7.2563921815781498</v>
      </c>
      <c r="H1632">
        <v>0</v>
      </c>
      <c r="I163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32" s="5" cm="1">
        <f t="array" ref="J1632">MAX(IF((ProjectInfoTable[ProjectName]=OutputTable[[#This Row],[ProjectName]]),(ProjectInfoTable[ProjectName]=OutputTable[[#This Row],[ProjectName]])*ProjectInfoTable[NumberOfReplications]))</f>
        <v>50</v>
      </c>
      <c r="K1632" s="5" cm="1">
        <f t="array" ref="K1632">IFERROR(AVERAGE(IF((OutputTable[GroupByKey]=OutputTable[[#This Row],[GroupByKey]]),(OutputTable[GroupByKey]=OutputTable[[#This Row],[GroupByKey]])*OutputTable[RecordedValue])),0)</f>
        <v>7.1431715332986858</v>
      </c>
      <c r="L1632" s="5" cm="1">
        <f t="array" ref="L1632">IFERROR(_xlfn.STDEV.S(IF((OutputTable[GroupByKey]=OutputTable[[#This Row],[GroupByKey]]),(OutputTable[GroupByKey]=OutputTable[[#This Row],[GroupByKey]])*OutputTable[RecordedValue])),0)</f>
        <v>1.6630080132730225</v>
      </c>
      <c r="M1632" s="5" cm="1">
        <f t="array" ref="M1632">MAX(IF((ProjectInfoTable[ProjectName]=OutputTable[[#This Row],[ProjectName]]),(ProjectInfoTable[ProjectName]=OutputTable[[#This Row],[ProjectName]])*ProjectInfoTable[ConfidenceInterval]))</f>
        <v>0.95</v>
      </c>
      <c r="N1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632" s="5" cm="1">
        <f t="array" ref="O1632">MIN(IF((OutputTable[GroupByKey]=OutputTable[[#This Row],[GroupByKey]]),(OutputTable[GroupByKey]=OutputTable[[#This Row],[GroupByKey]])*OutputTable[RecordedValue]))</f>
        <v>2.14775272896172</v>
      </c>
      <c r="P1632" s="5" cm="1">
        <f t="array" ref="P1632">MAX(IF((OutputTable[GroupByKey]=OutputTable[[#This Row],[GroupByKey]]),(OutputTable[GroupByKey]=OutputTable[[#This Row],[GroupByKey]])*OutputTable[RecordedValue]))</f>
        <v>10.273767747096599</v>
      </c>
    </row>
    <row r="1633" spans="1:16" x14ac:dyDescent="0.25">
      <c r="A1633" t="s">
        <v>68</v>
      </c>
      <c r="B1633" t="s">
        <v>70</v>
      </c>
      <c r="C1633">
        <v>27</v>
      </c>
      <c r="D1633" t="s">
        <v>172</v>
      </c>
      <c r="E1633" t="s">
        <v>164</v>
      </c>
      <c r="F1633" t="s">
        <v>107</v>
      </c>
      <c r="G1633">
        <v>302</v>
      </c>
      <c r="H1633">
        <v>0</v>
      </c>
      <c r="I163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33" s="5" cm="1">
        <f t="array" ref="J1633">MAX(IF((ProjectInfoTable[ProjectName]=OutputTable[[#This Row],[ProjectName]]),(ProjectInfoTable[ProjectName]=OutputTable[[#This Row],[ProjectName]])*ProjectInfoTable[NumberOfReplications]))</f>
        <v>50</v>
      </c>
      <c r="K1633" s="5" cm="1">
        <f t="array" ref="K1633">IFERROR(AVERAGE(IF((OutputTable[GroupByKey]=OutputTable[[#This Row],[GroupByKey]]),(OutputTable[GroupByKey]=OutputTable[[#This Row],[GroupByKey]])*OutputTable[RecordedValue])),0)</f>
        <v>299.54000000000002</v>
      </c>
      <c r="L1633" s="5" cm="1">
        <f t="array" ref="L1633">IFERROR(_xlfn.STDEV.S(IF((OutputTable[GroupByKey]=OutputTable[[#This Row],[GroupByKey]]),(OutputTable[GroupByKey]=OutputTable[[#This Row],[GroupByKey]])*OutputTable[RecordedValue])),0)</f>
        <v>4.8873430868908301</v>
      </c>
      <c r="M1633" s="5" cm="1">
        <f t="array" ref="M1633">MAX(IF((ProjectInfoTable[ProjectName]=OutputTable[[#This Row],[ProjectName]]),(ProjectInfoTable[ProjectName]=OutputTable[[#This Row],[ProjectName]])*ProjectInfoTable[ConfidenceInterval]))</f>
        <v>0.95</v>
      </c>
      <c r="N1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633" s="5" cm="1">
        <f t="array" ref="O1633">MIN(IF((OutputTable[GroupByKey]=OutputTable[[#This Row],[GroupByKey]]),(OutputTable[GroupByKey]=OutputTable[[#This Row],[GroupByKey]])*OutputTable[RecordedValue]))</f>
        <v>289</v>
      </c>
      <c r="P1633" s="5" cm="1">
        <f t="array" ref="P1633">MAX(IF((OutputTable[GroupByKey]=OutputTable[[#This Row],[GroupByKey]]),(OutputTable[GroupByKey]=OutputTable[[#This Row],[GroupByKey]])*OutputTable[RecordedValue]))</f>
        <v>313</v>
      </c>
    </row>
    <row r="1634" spans="1:16" x14ac:dyDescent="0.25">
      <c r="A1634" t="s">
        <v>68</v>
      </c>
      <c r="B1634" t="s">
        <v>70</v>
      </c>
      <c r="C1634">
        <v>27</v>
      </c>
      <c r="D1634" t="s">
        <v>173</v>
      </c>
      <c r="E1634" t="s">
        <v>166</v>
      </c>
      <c r="F1634" t="s">
        <v>107</v>
      </c>
      <c r="G1634">
        <v>0.79843355051171805</v>
      </c>
      <c r="H1634">
        <v>0</v>
      </c>
      <c r="I163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34" s="5" cm="1">
        <f t="array" ref="J1634">MAX(IF((ProjectInfoTable[ProjectName]=OutputTable[[#This Row],[ProjectName]]),(ProjectInfoTable[ProjectName]=OutputTable[[#This Row],[ProjectName]])*ProjectInfoTable[NumberOfReplications]))</f>
        <v>50</v>
      </c>
      <c r="K1634" s="5" cm="1">
        <f t="array" ref="K1634">IFERROR(AVERAGE(IF((OutputTable[GroupByKey]=OutputTable[[#This Row],[GroupByKey]]),(OutputTable[GroupByKey]=OutputTable[[#This Row],[GroupByKey]])*OutputTable[RecordedValue])),0)</f>
        <v>0.80157856851948073</v>
      </c>
      <c r="L1634" s="5" cm="1">
        <f t="array" ref="L1634">IFERROR(_xlfn.STDEV.S(IF((OutputTable[GroupByKey]=OutputTable[[#This Row],[GroupByKey]]),(OutputTable[GroupByKey]=OutputTable[[#This Row],[GroupByKey]])*OutputTable[RecordedValue])),0)</f>
        <v>4.6194667035361667E-2</v>
      </c>
      <c r="M1634" s="5" cm="1">
        <f t="array" ref="M1634">MAX(IF((ProjectInfoTable[ProjectName]=OutputTable[[#This Row],[ProjectName]]),(ProjectInfoTable[ProjectName]=OutputTable[[#This Row],[ProjectName]])*ProjectInfoTable[ConfidenceInterval]))</f>
        <v>0.95</v>
      </c>
      <c r="N1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634" s="5" cm="1">
        <f t="array" ref="O1634">MIN(IF((OutputTable[GroupByKey]=OutputTable[[#This Row],[GroupByKey]]),(OutputTable[GroupByKey]=OutputTable[[#This Row],[GroupByKey]])*OutputTable[RecordedValue]))</f>
        <v>0.71461756258065101</v>
      </c>
      <c r="P1634" s="5" cm="1">
        <f t="array" ref="P1634">MAX(IF((OutputTable[GroupByKey]=OutputTable[[#This Row],[GroupByKey]]),(OutputTable[GroupByKey]=OutputTable[[#This Row],[GroupByKey]])*OutputTable[RecordedValue]))</f>
        <v>0.94034020197328605</v>
      </c>
    </row>
    <row r="1635" spans="1:16" x14ac:dyDescent="0.25">
      <c r="A1635" t="s">
        <v>68</v>
      </c>
      <c r="B1635" t="s">
        <v>70</v>
      </c>
      <c r="C1635">
        <v>27</v>
      </c>
      <c r="D1635" t="s">
        <v>174</v>
      </c>
      <c r="E1635" t="s">
        <v>142</v>
      </c>
      <c r="F1635" t="s">
        <v>107</v>
      </c>
      <c r="G1635">
        <v>0</v>
      </c>
      <c r="H1635">
        <v>0</v>
      </c>
      <c r="I163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35" s="5" cm="1">
        <f t="array" ref="J1635">MAX(IF((ProjectInfoTable[ProjectName]=OutputTable[[#This Row],[ProjectName]]),(ProjectInfoTable[ProjectName]=OutputTable[[#This Row],[ProjectName]])*ProjectInfoTable[NumberOfReplications]))</f>
        <v>50</v>
      </c>
      <c r="K1635" s="5" cm="1">
        <f t="array" ref="K1635">IFERROR(AVERAGE(IF((OutputTable[GroupByKey]=OutputTable[[#This Row],[GroupByKey]]),(OutputTable[GroupByKey]=OutputTable[[#This Row],[GroupByKey]])*OutputTable[RecordedValue])),0)</f>
        <v>0</v>
      </c>
      <c r="L1635" s="5" cm="1">
        <f t="array" ref="L1635">IFERROR(_xlfn.STDEV.S(IF((OutputTable[GroupByKey]=OutputTable[[#This Row],[GroupByKey]]),(OutputTable[GroupByKey]=OutputTable[[#This Row],[GroupByKey]])*OutputTable[RecordedValue])),0)</f>
        <v>0</v>
      </c>
      <c r="M1635" s="5" cm="1">
        <f t="array" ref="M1635">MAX(IF((ProjectInfoTable[ProjectName]=OutputTable[[#This Row],[ProjectName]]),(ProjectInfoTable[ProjectName]=OutputTable[[#This Row],[ProjectName]])*ProjectInfoTable[ConfidenceInterval]))</f>
        <v>0.95</v>
      </c>
      <c r="N1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5" s="5" cm="1">
        <f t="array" ref="O1635">MIN(IF((OutputTable[GroupByKey]=OutputTable[[#This Row],[GroupByKey]]),(OutputTable[GroupByKey]=OutputTable[[#This Row],[GroupByKey]])*OutputTable[RecordedValue]))</f>
        <v>0</v>
      </c>
      <c r="P1635" s="5" cm="1">
        <f t="array" ref="P1635">MAX(IF((OutputTable[GroupByKey]=OutputTable[[#This Row],[GroupByKey]]),(OutputTable[GroupByKey]=OutputTable[[#This Row],[GroupByKey]])*OutputTable[RecordedValue]))</f>
        <v>0</v>
      </c>
    </row>
    <row r="1636" spans="1:16" x14ac:dyDescent="0.25">
      <c r="A1636" t="s">
        <v>68</v>
      </c>
      <c r="B1636" t="s">
        <v>70</v>
      </c>
      <c r="C1636">
        <v>27</v>
      </c>
      <c r="D1636" t="s">
        <v>175</v>
      </c>
      <c r="E1636" t="s">
        <v>113</v>
      </c>
      <c r="F1636" t="s">
        <v>73</v>
      </c>
      <c r="G1636">
        <v>35.4014549200812</v>
      </c>
      <c r="H1636">
        <v>0</v>
      </c>
      <c r="I163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36" s="5" cm="1">
        <f t="array" ref="J1636">MAX(IF((ProjectInfoTable[ProjectName]=OutputTable[[#This Row],[ProjectName]]),(ProjectInfoTable[ProjectName]=OutputTable[[#This Row],[ProjectName]])*ProjectInfoTable[NumberOfReplications]))</f>
        <v>50</v>
      </c>
      <c r="K1636" s="5" cm="1">
        <f t="array" ref="K1636">IFERROR(AVERAGE(IF((OutputTable[GroupByKey]=OutputTable[[#This Row],[GroupByKey]]),(OutputTable[GroupByKey]=OutputTable[[#This Row],[GroupByKey]])*OutputTable[RecordedValue])),0)</f>
        <v>36.017962320863354</v>
      </c>
      <c r="L1636" s="5" cm="1">
        <f t="array" ref="L1636">IFERROR(_xlfn.STDEV.S(IF((OutputTable[GroupByKey]=OutputTable[[#This Row],[GroupByKey]]),(OutputTable[GroupByKey]=OutputTable[[#This Row],[GroupByKey]])*OutputTable[RecordedValue])),0)</f>
        <v>2.1447750669597334</v>
      </c>
      <c r="M1636" s="5" cm="1">
        <f t="array" ref="M1636">MAX(IF((ProjectInfoTable[ProjectName]=OutputTable[[#This Row],[ProjectName]]),(ProjectInfoTable[ProjectName]=OutputTable[[#This Row],[ProjectName]])*ProjectInfoTable[ConfidenceInterval]))</f>
        <v>0.95</v>
      </c>
      <c r="N1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636" s="5" cm="1">
        <f t="array" ref="O1636">MIN(IF((OutputTable[GroupByKey]=OutputTable[[#This Row],[GroupByKey]]),(OutputTable[GroupByKey]=OutputTable[[#This Row],[GroupByKey]])*OutputTable[RecordedValue]))</f>
        <v>31.355296128801101</v>
      </c>
      <c r="P1636" s="5" cm="1">
        <f t="array" ref="P1636">MAX(IF((OutputTable[GroupByKey]=OutputTable[[#This Row],[GroupByKey]]),(OutputTable[GroupByKey]=OutputTable[[#This Row],[GroupByKey]])*OutputTable[RecordedValue]))</f>
        <v>42.047742044042501</v>
      </c>
    </row>
    <row r="1637" spans="1:16" x14ac:dyDescent="0.25">
      <c r="A1637" t="s">
        <v>68</v>
      </c>
      <c r="B1637" t="s">
        <v>70</v>
      </c>
      <c r="C1637">
        <v>27</v>
      </c>
      <c r="D1637" t="s">
        <v>176</v>
      </c>
      <c r="E1637" t="s">
        <v>115</v>
      </c>
      <c r="F1637" t="s">
        <v>73</v>
      </c>
      <c r="G1637">
        <v>1062.0436476024399</v>
      </c>
      <c r="H1637">
        <v>0</v>
      </c>
      <c r="I163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37" s="5" cm="1">
        <f t="array" ref="J1637">MAX(IF((ProjectInfoTable[ProjectName]=OutputTable[[#This Row],[ProjectName]]),(ProjectInfoTable[ProjectName]=OutputTable[[#This Row],[ProjectName]])*ProjectInfoTable[NumberOfReplications]))</f>
        <v>50</v>
      </c>
      <c r="K1637" s="5" cm="1">
        <f t="array" ref="K1637">IFERROR(AVERAGE(IF((OutputTable[GroupByKey]=OutputTable[[#This Row],[GroupByKey]]),(OutputTable[GroupByKey]=OutputTable[[#This Row],[GroupByKey]])*OutputTable[RecordedValue])),0)</f>
        <v>1080.5388696259006</v>
      </c>
      <c r="L1637" s="5" cm="1">
        <f t="array" ref="L1637">IFERROR(_xlfn.STDEV.S(IF((OutputTable[GroupByKey]=OutputTable[[#This Row],[GroupByKey]]),(OutputTable[GroupByKey]=OutputTable[[#This Row],[GroupByKey]])*OutputTable[RecordedValue])),0)</f>
        <v>64.343252008792561</v>
      </c>
      <c r="M1637" s="5" cm="1">
        <f t="array" ref="M1637">MAX(IF((ProjectInfoTable[ProjectName]=OutputTable[[#This Row],[ProjectName]]),(ProjectInfoTable[ProjectName]=OutputTable[[#This Row],[ProjectName]])*ProjectInfoTable[ConfidenceInterval]))</f>
        <v>0.95</v>
      </c>
      <c r="N1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637" s="5" cm="1">
        <f t="array" ref="O1637">MIN(IF((OutputTable[GroupByKey]=OutputTable[[#This Row],[GroupByKey]]),(OutputTable[GroupByKey]=OutputTable[[#This Row],[GroupByKey]])*OutputTable[RecordedValue]))</f>
        <v>940.65888386403196</v>
      </c>
      <c r="P1637" s="5" cm="1">
        <f t="array" ref="P1637">MAX(IF((OutputTable[GroupByKey]=OutputTable[[#This Row],[GroupByKey]]),(OutputTable[GroupByKey]=OutputTable[[#This Row],[GroupByKey]])*OutputTable[RecordedValue]))</f>
        <v>1261.4322613212801</v>
      </c>
    </row>
    <row r="1638" spans="1:16" x14ac:dyDescent="0.25">
      <c r="A1638" t="s">
        <v>68</v>
      </c>
      <c r="B1638" t="s">
        <v>70</v>
      </c>
      <c r="C1638">
        <v>27</v>
      </c>
      <c r="D1638" t="s">
        <v>177</v>
      </c>
      <c r="E1638" t="s">
        <v>117</v>
      </c>
      <c r="F1638" t="s">
        <v>73</v>
      </c>
      <c r="G1638">
        <v>0</v>
      </c>
      <c r="H1638">
        <v>0</v>
      </c>
      <c r="I163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38" s="5" cm="1">
        <f t="array" ref="J1638">MAX(IF((ProjectInfoTable[ProjectName]=OutputTable[[#This Row],[ProjectName]]),(ProjectInfoTable[ProjectName]=OutputTable[[#This Row],[ProjectName]])*ProjectInfoTable[NumberOfReplications]))</f>
        <v>50</v>
      </c>
      <c r="K1638" s="5" cm="1">
        <f t="array" ref="K1638">IFERROR(AVERAGE(IF((OutputTable[GroupByKey]=OutputTable[[#This Row],[GroupByKey]]),(OutputTable[GroupByKey]=OutputTable[[#This Row],[GroupByKey]])*OutputTable[RecordedValue])),0)</f>
        <v>0</v>
      </c>
      <c r="L1638" s="5" cm="1">
        <f t="array" ref="L1638">IFERROR(_xlfn.STDEV.S(IF((OutputTable[GroupByKey]=OutputTable[[#This Row],[GroupByKey]]),(OutputTable[GroupByKey]=OutputTable[[#This Row],[GroupByKey]])*OutputTable[RecordedValue])),0)</f>
        <v>0</v>
      </c>
      <c r="M1638" s="5" cm="1">
        <f t="array" ref="M1638">MAX(IF((ProjectInfoTable[ProjectName]=OutputTable[[#This Row],[ProjectName]]),(ProjectInfoTable[ProjectName]=OutputTable[[#This Row],[ProjectName]])*ProjectInfoTable[ConfidenceInterval]))</f>
        <v>0.95</v>
      </c>
      <c r="N1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8" s="5" cm="1">
        <f t="array" ref="O1638">MIN(IF((OutputTable[GroupByKey]=OutputTable[[#This Row],[GroupByKey]]),(OutputTable[GroupByKey]=OutputTable[[#This Row],[GroupByKey]])*OutputTable[RecordedValue]))</f>
        <v>0</v>
      </c>
      <c r="P1638" s="5" cm="1">
        <f t="array" ref="P1638">MAX(IF((OutputTable[GroupByKey]=OutputTable[[#This Row],[GroupByKey]]),(OutputTable[GroupByKey]=OutputTable[[#This Row],[GroupByKey]])*OutputTable[RecordedValue]))</f>
        <v>0</v>
      </c>
    </row>
    <row r="1639" spans="1:16" x14ac:dyDescent="0.25">
      <c r="A1639" t="s">
        <v>68</v>
      </c>
      <c r="B1639" t="s">
        <v>70</v>
      </c>
      <c r="C1639">
        <v>27</v>
      </c>
      <c r="D1639" t="s">
        <v>178</v>
      </c>
      <c r="E1639" t="s">
        <v>119</v>
      </c>
      <c r="F1639" t="s">
        <v>73</v>
      </c>
      <c r="G1639">
        <v>260.72282098683399</v>
      </c>
      <c r="H1639">
        <v>0</v>
      </c>
      <c r="I163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39" s="5" cm="1">
        <f t="array" ref="J1639">MAX(IF((ProjectInfoTable[ProjectName]=OutputTable[[#This Row],[ProjectName]]),(ProjectInfoTable[ProjectName]=OutputTable[[#This Row],[ProjectName]])*ProjectInfoTable[NumberOfReplications]))</f>
        <v>50</v>
      </c>
      <c r="K1639" s="5" cm="1">
        <f t="array" ref="K1639">IFERROR(AVERAGE(IF((OutputTable[GroupByKey]=OutputTable[[#This Row],[GroupByKey]]),(OutputTable[GroupByKey]=OutputTable[[#This Row],[GroupByKey]])*OutputTable[RecordedValue])),0)</f>
        <v>647.33233797243315</v>
      </c>
      <c r="L1639" s="5" cm="1">
        <f t="array" ref="L1639">IFERROR(_xlfn.STDEV.S(IF((OutputTable[GroupByKey]=OutputTable[[#This Row],[GroupByKey]]),(OutputTable[GroupByKey]=OutputTable[[#This Row],[GroupByKey]])*OutputTable[RecordedValue])),0)</f>
        <v>612.63054444116835</v>
      </c>
      <c r="M1639" s="5" cm="1">
        <f t="array" ref="M1639">MAX(IF((ProjectInfoTable[ProjectName]=OutputTable[[#This Row],[ProjectName]]),(ProjectInfoTable[ProjectName]=OutputTable[[#This Row],[ProjectName]])*ProjectInfoTable[ConfidenceInterval]))</f>
        <v>0.95</v>
      </c>
      <c r="N1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639" s="5" cm="1">
        <f t="array" ref="O1639">MIN(IF((OutputTable[GroupByKey]=OutputTable[[#This Row],[GroupByKey]]),(OutputTable[GroupByKey]=OutputTable[[#This Row],[GroupByKey]])*OutputTable[RecordedValue]))</f>
        <v>135.75868551570699</v>
      </c>
      <c r="P1639" s="5" cm="1">
        <f t="array" ref="P1639">MAX(IF((OutputTable[GroupByKey]=OutputTable[[#This Row],[GroupByKey]]),(OutputTable[GroupByKey]=OutputTable[[#This Row],[GroupByKey]])*OutputTable[RecordedValue]))</f>
        <v>3953.48057040094</v>
      </c>
    </row>
    <row r="1640" spans="1:16" x14ac:dyDescent="0.25">
      <c r="A1640" t="s">
        <v>68</v>
      </c>
      <c r="B1640" t="s">
        <v>70</v>
      </c>
      <c r="C1640">
        <v>27</v>
      </c>
      <c r="D1640" t="s">
        <v>179</v>
      </c>
      <c r="E1640" t="s">
        <v>121</v>
      </c>
      <c r="F1640" t="s">
        <v>73</v>
      </c>
      <c r="G1640">
        <v>137</v>
      </c>
      <c r="H1640">
        <v>0</v>
      </c>
      <c r="I164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40" s="5" cm="1">
        <f t="array" ref="J1640">MAX(IF((ProjectInfoTable[ProjectName]=OutputTable[[#This Row],[ProjectName]]),(ProjectInfoTable[ProjectName]=OutputTable[[#This Row],[ProjectName]])*ProjectInfoTable[NumberOfReplications]))</f>
        <v>50</v>
      </c>
      <c r="K1640" s="5" cm="1">
        <f t="array" ref="K1640">IFERROR(AVERAGE(IF((OutputTable[GroupByKey]=OutputTable[[#This Row],[GroupByKey]]),(OutputTable[GroupByKey]=OutputTable[[#This Row],[GroupByKey]])*OutputTable[RecordedValue])),0)</f>
        <v>139.02000000000001</v>
      </c>
      <c r="L1640" s="5" cm="1">
        <f t="array" ref="L1640">IFERROR(_xlfn.STDEV.S(IF((OutputTable[GroupByKey]=OutputTable[[#This Row],[GroupByKey]]),(OutputTable[GroupByKey]=OutputTable[[#This Row],[GroupByKey]])*OutputTable[RecordedValue])),0)</f>
        <v>2.0651629376840162</v>
      </c>
      <c r="M1640" s="5" cm="1">
        <f t="array" ref="M1640">MAX(IF((ProjectInfoTable[ProjectName]=OutputTable[[#This Row],[ProjectName]]),(ProjectInfoTable[ProjectName]=OutputTable[[#This Row],[ProjectName]])*ProjectInfoTable[ConfidenceInterval]))</f>
        <v>0.95</v>
      </c>
      <c r="N1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640" s="5" cm="1">
        <f t="array" ref="O1640">MIN(IF((OutputTable[GroupByKey]=OutputTable[[#This Row],[GroupByKey]]),(OutputTable[GroupByKey]=OutputTable[[#This Row],[GroupByKey]])*OutputTable[RecordedValue]))</f>
        <v>133</v>
      </c>
      <c r="P1640" s="5" cm="1">
        <f t="array" ref="P1640">MAX(IF((OutputTable[GroupByKey]=OutputTable[[#This Row],[GroupByKey]]),(OutputTable[GroupByKey]=OutputTable[[#This Row],[GroupByKey]])*OutputTable[RecordedValue]))</f>
        <v>142</v>
      </c>
    </row>
    <row r="1641" spans="1:16" x14ac:dyDescent="0.25">
      <c r="A1641" t="s">
        <v>68</v>
      </c>
      <c r="B1641" t="s">
        <v>70</v>
      </c>
      <c r="C1641">
        <v>27</v>
      </c>
      <c r="D1641" t="s">
        <v>180</v>
      </c>
      <c r="E1641" t="s">
        <v>123</v>
      </c>
      <c r="F1641" t="s">
        <v>73</v>
      </c>
      <c r="G1641">
        <v>135</v>
      </c>
      <c r="H1641">
        <v>0</v>
      </c>
      <c r="I164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41" s="5" cm="1">
        <f t="array" ref="J1641">MAX(IF((ProjectInfoTable[ProjectName]=OutputTable[[#This Row],[ProjectName]]),(ProjectInfoTable[ProjectName]=OutputTable[[#This Row],[ProjectName]])*ProjectInfoTable[NumberOfReplications]))</f>
        <v>50</v>
      </c>
      <c r="K1641" s="5" cm="1">
        <f t="array" ref="K1641">IFERROR(AVERAGE(IF((OutputTable[GroupByKey]=OutputTable[[#This Row],[GroupByKey]]),(OutputTable[GroupByKey]=OutputTable[[#This Row],[GroupByKey]])*OutputTable[RecordedValue])),0)</f>
        <v>137.02000000000001</v>
      </c>
      <c r="L1641" s="5" cm="1">
        <f t="array" ref="L1641">IFERROR(_xlfn.STDEV.S(IF((OutputTable[GroupByKey]=OutputTable[[#This Row],[GroupByKey]]),(OutputTable[GroupByKey]=OutputTable[[#This Row],[GroupByKey]])*OutputTable[RecordedValue])),0)</f>
        <v>2.4618725244274162</v>
      </c>
      <c r="M1641" s="5" cm="1">
        <f t="array" ref="M1641">MAX(IF((ProjectInfoTable[ProjectName]=OutputTable[[#This Row],[ProjectName]]),(ProjectInfoTable[ProjectName]=OutputTable[[#This Row],[ProjectName]])*ProjectInfoTable[ConfidenceInterval]))</f>
        <v>0.95</v>
      </c>
      <c r="N1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641" s="5" cm="1">
        <f t="array" ref="O1641">MIN(IF((OutputTable[GroupByKey]=OutputTable[[#This Row],[GroupByKey]]),(OutputTable[GroupByKey]=OutputTable[[#This Row],[GroupByKey]])*OutputTable[RecordedValue]))</f>
        <v>130</v>
      </c>
      <c r="P1641" s="5" cm="1">
        <f t="array" ref="P1641">MAX(IF((OutputTable[GroupByKey]=OutputTable[[#This Row],[GroupByKey]]),(OutputTable[GroupByKey]=OutputTable[[#This Row],[GroupByKey]])*OutputTable[RecordedValue]))</f>
        <v>141</v>
      </c>
    </row>
    <row r="1642" spans="1:16" x14ac:dyDescent="0.25">
      <c r="A1642" t="s">
        <v>68</v>
      </c>
      <c r="B1642" t="s">
        <v>70</v>
      </c>
      <c r="C1642">
        <v>27</v>
      </c>
      <c r="D1642" t="s">
        <v>181</v>
      </c>
      <c r="E1642" t="s">
        <v>125</v>
      </c>
      <c r="F1642" t="s">
        <v>73</v>
      </c>
      <c r="G1642">
        <v>35.4014549200812</v>
      </c>
      <c r="H1642">
        <v>0</v>
      </c>
      <c r="I164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42" s="5" cm="1">
        <f t="array" ref="J1642">MAX(IF((ProjectInfoTable[ProjectName]=OutputTable[[#This Row],[ProjectName]]),(ProjectInfoTable[ProjectName]=OutputTable[[#This Row],[ProjectName]])*ProjectInfoTable[NumberOfReplications]))</f>
        <v>50</v>
      </c>
      <c r="K1642" s="5" cm="1">
        <f t="array" ref="K1642">IFERROR(AVERAGE(IF((OutputTable[GroupByKey]=OutputTable[[#This Row],[GroupByKey]]),(OutputTable[GroupByKey]=OutputTable[[#This Row],[GroupByKey]])*OutputTable[RecordedValue])),0)</f>
        <v>36.017962320863354</v>
      </c>
      <c r="L1642" s="5" cm="1">
        <f t="array" ref="L1642">IFERROR(_xlfn.STDEV.S(IF((OutputTable[GroupByKey]=OutputTable[[#This Row],[GroupByKey]]),(OutputTable[GroupByKey]=OutputTable[[#This Row],[GroupByKey]])*OutputTable[RecordedValue])),0)</f>
        <v>2.1447750669597334</v>
      </c>
      <c r="M1642" s="5" cm="1">
        <f t="array" ref="M1642">MAX(IF((ProjectInfoTable[ProjectName]=OutputTable[[#This Row],[ProjectName]]),(ProjectInfoTable[ProjectName]=OutputTable[[#This Row],[ProjectName]])*ProjectInfoTable[ConfidenceInterval]))</f>
        <v>0.95</v>
      </c>
      <c r="N1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642" s="5" cm="1">
        <f t="array" ref="O1642">MIN(IF((OutputTable[GroupByKey]=OutputTable[[#This Row],[GroupByKey]]),(OutputTable[GroupByKey]=OutputTable[[#This Row],[GroupByKey]])*OutputTable[RecordedValue]))</f>
        <v>31.355296128801101</v>
      </c>
      <c r="P1642" s="5" cm="1">
        <f t="array" ref="P1642">MAX(IF((OutputTable[GroupByKey]=OutputTable[[#This Row],[GroupByKey]]),(OutputTable[GroupByKey]=OutputTable[[#This Row],[GroupByKey]])*OutputTable[RecordedValue]))</f>
        <v>42.047742044042501</v>
      </c>
    </row>
    <row r="1643" spans="1:16" x14ac:dyDescent="0.25">
      <c r="A1643" t="s">
        <v>68</v>
      </c>
      <c r="B1643" t="s">
        <v>70</v>
      </c>
      <c r="C1643">
        <v>27</v>
      </c>
      <c r="D1643" t="s">
        <v>182</v>
      </c>
      <c r="E1643" t="s">
        <v>127</v>
      </c>
      <c r="F1643" t="s">
        <v>73</v>
      </c>
      <c r="G1643">
        <v>1322.7664685892701</v>
      </c>
      <c r="H1643">
        <v>0</v>
      </c>
      <c r="I164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43" s="5" cm="1">
        <f t="array" ref="J1643">MAX(IF((ProjectInfoTable[ProjectName]=OutputTable[[#This Row],[ProjectName]]),(ProjectInfoTable[ProjectName]=OutputTable[[#This Row],[ProjectName]])*ProjectInfoTable[NumberOfReplications]))</f>
        <v>50</v>
      </c>
      <c r="K1643" s="5" cm="1">
        <f t="array" ref="K1643">IFERROR(AVERAGE(IF((OutputTable[GroupByKey]=OutputTable[[#This Row],[GroupByKey]]),(OutputTable[GroupByKey]=OutputTable[[#This Row],[GroupByKey]])*OutputTable[RecordedValue])),0)</f>
        <v>1727.8712075983335</v>
      </c>
      <c r="L1643" s="5" cm="1">
        <f t="array" ref="L1643">IFERROR(_xlfn.STDEV.S(IF((OutputTable[GroupByKey]=OutputTable[[#This Row],[GroupByKey]]),(OutputTable[GroupByKey]=OutputTable[[#This Row],[GroupByKey]])*OutputTable[RecordedValue])),0)</f>
        <v>660.11760417939672</v>
      </c>
      <c r="M1643" s="5" cm="1">
        <f t="array" ref="M1643">MAX(IF((ProjectInfoTable[ProjectName]=OutputTable[[#This Row],[ProjectName]]),(ProjectInfoTable[ProjectName]=OutputTable[[#This Row],[ProjectName]])*ProjectInfoTable[ConfidenceInterval]))</f>
        <v>0.95</v>
      </c>
      <c r="N1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643" s="5" cm="1">
        <f t="array" ref="O1643">MIN(IF((OutputTable[GroupByKey]=OutputTable[[#This Row],[GroupByKey]]),(OutputTable[GroupByKey]=OutputTable[[#This Row],[GroupByKey]])*OutputTable[RecordedValue]))</f>
        <v>1102.70221979086</v>
      </c>
      <c r="P1643" s="5" cm="1">
        <f t="array" ref="P1643">MAX(IF((OutputTable[GroupByKey]=OutputTable[[#This Row],[GroupByKey]]),(OutputTable[GroupByKey]=OutputTable[[#This Row],[GroupByKey]])*OutputTable[RecordedValue]))</f>
        <v>5214.9128317222203</v>
      </c>
    </row>
    <row r="1644" spans="1:16" x14ac:dyDescent="0.25">
      <c r="A1644" t="s">
        <v>68</v>
      </c>
      <c r="B1644" t="s">
        <v>70</v>
      </c>
      <c r="C1644">
        <v>27</v>
      </c>
      <c r="D1644" t="s">
        <v>183</v>
      </c>
      <c r="E1644" t="s">
        <v>137</v>
      </c>
      <c r="F1644" t="s">
        <v>107</v>
      </c>
      <c r="G1644">
        <v>17.7007274600406</v>
      </c>
      <c r="H1644">
        <v>0</v>
      </c>
      <c r="I164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44" s="5" cm="1">
        <f t="array" ref="J1644">MAX(IF((ProjectInfoTable[ProjectName]=OutputTable[[#This Row],[ProjectName]]),(ProjectInfoTable[ProjectName]=OutputTable[[#This Row],[ProjectName]])*ProjectInfoTable[NumberOfReplications]))</f>
        <v>50</v>
      </c>
      <c r="K1644" s="5" cm="1">
        <f t="array" ref="K1644">IFERROR(AVERAGE(IF((OutputTable[GroupByKey]=OutputTable[[#This Row],[GroupByKey]]),(OutputTable[GroupByKey]=OutputTable[[#This Row],[GroupByKey]])*OutputTable[RecordedValue])),0)</f>
        <v>18.008981160431681</v>
      </c>
      <c r="L1644" s="5" cm="1">
        <f t="array" ref="L1644">IFERROR(_xlfn.STDEV.S(IF((OutputTable[GroupByKey]=OutputTable[[#This Row],[GroupByKey]]),(OutputTable[GroupByKey]=OutputTable[[#This Row],[GroupByKey]])*OutputTable[RecordedValue])),0)</f>
        <v>1.0723875334798758</v>
      </c>
      <c r="M1644" s="5" cm="1">
        <f t="array" ref="M1644">MAX(IF((ProjectInfoTable[ProjectName]=OutputTable[[#This Row],[ProjectName]]),(ProjectInfoTable[ProjectName]=OutputTable[[#This Row],[ProjectName]])*ProjectInfoTable[ConfidenceInterval]))</f>
        <v>0.95</v>
      </c>
      <c r="N1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644" s="5" cm="1">
        <f t="array" ref="O1644">MIN(IF((OutputTable[GroupByKey]=OutputTable[[#This Row],[GroupByKey]]),(OutputTable[GroupByKey]=OutputTable[[#This Row],[GroupByKey]])*OutputTable[RecordedValue]))</f>
        <v>15.677648064400501</v>
      </c>
      <c r="P1644" s="5" cm="1">
        <f t="array" ref="P1644">MAX(IF((OutputTable[GroupByKey]=OutputTable[[#This Row],[GroupByKey]]),(OutputTable[GroupByKey]=OutputTable[[#This Row],[GroupByKey]])*OutputTable[RecordedValue]))</f>
        <v>21.0238710220213</v>
      </c>
    </row>
    <row r="1645" spans="1:16" x14ac:dyDescent="0.25">
      <c r="A1645" t="s">
        <v>68</v>
      </c>
      <c r="B1645" t="s">
        <v>70</v>
      </c>
      <c r="C1645">
        <v>27</v>
      </c>
      <c r="D1645" t="s">
        <v>184</v>
      </c>
      <c r="E1645" t="s">
        <v>139</v>
      </c>
      <c r="F1645" t="s">
        <v>107</v>
      </c>
      <c r="G1645">
        <v>6.2464151209868701</v>
      </c>
      <c r="H1645">
        <v>0</v>
      </c>
      <c r="I164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45" s="5" cm="1">
        <f t="array" ref="J1645">MAX(IF((ProjectInfoTable[ProjectName]=OutputTable[[#This Row],[ProjectName]]),(ProjectInfoTable[ProjectName]=OutputTable[[#This Row],[ProjectName]])*ProjectInfoTable[NumberOfReplications]))</f>
        <v>50</v>
      </c>
      <c r="K1645" s="5" cm="1">
        <f t="array" ref="K1645">IFERROR(AVERAGE(IF((OutputTable[GroupByKey]=OutputTable[[#This Row],[GroupByKey]]),(OutputTable[GroupByKey]=OutputTable[[#This Row],[GroupByKey]])*OutputTable[RecordedValue])),0)</f>
        <v>5.873369725047966</v>
      </c>
      <c r="L1645" s="5" cm="1">
        <f t="array" ref="L1645">IFERROR(_xlfn.STDEV.S(IF((OutputTable[GroupByKey]=OutputTable[[#This Row],[GroupByKey]]),(OutputTable[GroupByKey]=OutputTable[[#This Row],[GroupByKey]])*OutputTable[RecordedValue])),0)</f>
        <v>1.0900756873751687</v>
      </c>
      <c r="M1645" s="5" cm="1">
        <f t="array" ref="M1645">MAX(IF((ProjectInfoTable[ProjectName]=OutputTable[[#This Row],[ProjectName]]),(ProjectInfoTable[ProjectName]=OutputTable[[#This Row],[ProjectName]])*ProjectInfoTable[ConfidenceInterval]))</f>
        <v>0.95</v>
      </c>
      <c r="N1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645" s="5" cm="1">
        <f t="array" ref="O1645">MIN(IF((OutputTable[GroupByKey]=OutputTable[[#This Row],[GroupByKey]]),(OutputTable[GroupByKey]=OutputTable[[#This Row],[GroupByKey]])*OutputTable[RecordedValue]))</f>
        <v>2.9626411254009901</v>
      </c>
      <c r="P1645" s="5" cm="1">
        <f t="array" ref="P1645">MAX(IF((OutputTable[GroupByKey]=OutputTable[[#This Row],[GroupByKey]]),(OutputTable[GroupByKey]=OutputTable[[#This Row],[GroupByKey]])*OutputTable[RecordedValue]))</f>
        <v>8.2927796417684707</v>
      </c>
    </row>
    <row r="1646" spans="1:16" x14ac:dyDescent="0.25">
      <c r="A1646" t="s">
        <v>68</v>
      </c>
      <c r="B1646" t="s">
        <v>70</v>
      </c>
      <c r="C1646">
        <v>27</v>
      </c>
      <c r="D1646" t="s">
        <v>185</v>
      </c>
      <c r="E1646" t="s">
        <v>164</v>
      </c>
      <c r="F1646" t="s">
        <v>107</v>
      </c>
      <c r="G1646">
        <v>137</v>
      </c>
      <c r="H1646">
        <v>0</v>
      </c>
      <c r="I164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46" s="5" cm="1">
        <f t="array" ref="J1646">MAX(IF((ProjectInfoTable[ProjectName]=OutputTable[[#This Row],[ProjectName]]),(ProjectInfoTable[ProjectName]=OutputTable[[#This Row],[ProjectName]])*ProjectInfoTable[NumberOfReplications]))</f>
        <v>50</v>
      </c>
      <c r="K1646" s="5" cm="1">
        <f t="array" ref="K1646">IFERROR(AVERAGE(IF((OutputTable[GroupByKey]=OutputTable[[#This Row],[GroupByKey]]),(OutputTable[GroupByKey]=OutputTable[[#This Row],[GroupByKey]])*OutputTable[RecordedValue])),0)</f>
        <v>138.38</v>
      </c>
      <c r="L1646" s="5" cm="1">
        <f t="array" ref="L1646">IFERROR(_xlfn.STDEV.S(IF((OutputTable[GroupByKey]=OutputTable[[#This Row],[GroupByKey]]),(OutputTable[GroupByKey]=OutputTable[[#This Row],[GroupByKey]])*OutputTable[RecordedValue])),0)</f>
        <v>2.2667967149567629</v>
      </c>
      <c r="M1646" s="5" cm="1">
        <f t="array" ref="M1646">MAX(IF((ProjectInfoTable[ProjectName]=OutputTable[[#This Row],[ProjectName]]),(ProjectInfoTable[ProjectName]=OutputTable[[#This Row],[ProjectName]])*ProjectInfoTable[ConfidenceInterval]))</f>
        <v>0.95</v>
      </c>
      <c r="N1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646" s="5" cm="1">
        <f t="array" ref="O1646">MIN(IF((OutputTable[GroupByKey]=OutputTable[[#This Row],[GroupByKey]]),(OutputTable[GroupByKey]=OutputTable[[#This Row],[GroupByKey]])*OutputTable[RecordedValue]))</f>
        <v>132</v>
      </c>
      <c r="P1646" s="5" cm="1">
        <f t="array" ref="P1646">MAX(IF((OutputTable[GroupByKey]=OutputTable[[#This Row],[GroupByKey]]),(OutputTable[GroupByKey]=OutputTable[[#This Row],[GroupByKey]])*OutputTable[RecordedValue]))</f>
        <v>142</v>
      </c>
    </row>
    <row r="1647" spans="1:16" x14ac:dyDescent="0.25">
      <c r="A1647" t="s">
        <v>68</v>
      </c>
      <c r="B1647" t="s">
        <v>70</v>
      </c>
      <c r="C1647">
        <v>27</v>
      </c>
      <c r="D1647" t="s">
        <v>186</v>
      </c>
      <c r="E1647" t="s">
        <v>166</v>
      </c>
      <c r="F1647" t="s">
        <v>107</v>
      </c>
      <c r="G1647">
        <v>0.73973270329221397</v>
      </c>
      <c r="H1647">
        <v>0</v>
      </c>
      <c r="I164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47" s="5" cm="1">
        <f t="array" ref="J1647">MAX(IF((ProjectInfoTable[ProjectName]=OutputTable[[#This Row],[ProjectName]]),(ProjectInfoTable[ProjectName]=OutputTable[[#This Row],[ProjectName]])*ProjectInfoTable[NumberOfReplications]))</f>
        <v>50</v>
      </c>
      <c r="K1647" s="5" cm="1">
        <f t="array" ref="K1647">IFERROR(AVERAGE(IF((OutputTable[GroupByKey]=OutputTable[[#This Row],[GroupByKey]]),(OutputTable[GroupByKey]=OutputTable[[#This Row],[GroupByKey]])*OutputTable[RecordedValue])),0)</f>
        <v>0.75527626145633475</v>
      </c>
      <c r="L1647" s="5" cm="1">
        <f t="array" ref="L1647">IFERROR(_xlfn.STDEV.S(IF((OutputTable[GroupByKey]=OutputTable[[#This Row],[GroupByKey]]),(OutputTable[GroupByKey]=OutputTable[[#This Row],[GroupByKey]])*OutputTable[RecordedValue])),0)</f>
        <v>4.541982030729913E-2</v>
      </c>
      <c r="M1647" s="5" cm="1">
        <f t="array" ref="M1647">MAX(IF((ProjectInfoTable[ProjectName]=OutputTable[[#This Row],[ProjectName]]),(ProjectInfoTable[ProjectName]=OutputTable[[#This Row],[ProjectName]])*ProjectInfoTable[ConfidenceInterval]))</f>
        <v>0.95</v>
      </c>
      <c r="N1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647" s="5" cm="1">
        <f t="array" ref="O1647">MIN(IF((OutputTable[GroupByKey]=OutputTable[[#This Row],[GroupByKey]]),(OutputTable[GroupByKey]=OutputTable[[#This Row],[GroupByKey]])*OutputTable[RecordedValue]))</f>
        <v>0.65446751492631405</v>
      </c>
      <c r="P1647" s="5" cm="1">
        <f t="array" ref="P1647">MAX(IF((OutputTable[GroupByKey]=OutputTable[[#This Row],[GroupByKey]]),(OutputTable[GroupByKey]=OutputTable[[#This Row],[GroupByKey]])*OutputTable[RecordedValue]))</f>
        <v>0.87655661977495902</v>
      </c>
    </row>
    <row r="1648" spans="1:16" x14ac:dyDescent="0.25">
      <c r="A1648" t="s">
        <v>68</v>
      </c>
      <c r="B1648" t="s">
        <v>70</v>
      </c>
      <c r="C1648">
        <v>27</v>
      </c>
      <c r="D1648" t="s">
        <v>187</v>
      </c>
      <c r="E1648" t="s">
        <v>142</v>
      </c>
      <c r="F1648" t="s">
        <v>107</v>
      </c>
      <c r="G1648">
        <v>0</v>
      </c>
      <c r="H1648">
        <v>0</v>
      </c>
      <c r="I164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48" s="5" cm="1">
        <f t="array" ref="J1648">MAX(IF((ProjectInfoTable[ProjectName]=OutputTable[[#This Row],[ProjectName]]),(ProjectInfoTable[ProjectName]=OutputTable[[#This Row],[ProjectName]])*ProjectInfoTable[NumberOfReplications]))</f>
        <v>50</v>
      </c>
      <c r="K1648" s="5" cm="1">
        <f t="array" ref="K1648">IFERROR(AVERAGE(IF((OutputTable[GroupByKey]=OutputTable[[#This Row],[GroupByKey]]),(OutputTable[GroupByKey]=OutputTable[[#This Row],[GroupByKey]])*OutputTable[RecordedValue])),0)</f>
        <v>0</v>
      </c>
      <c r="L1648" s="5" cm="1">
        <f t="array" ref="L1648">IFERROR(_xlfn.STDEV.S(IF((OutputTable[GroupByKey]=OutputTable[[#This Row],[GroupByKey]]),(OutputTable[GroupByKey]=OutputTable[[#This Row],[GroupByKey]])*OutputTable[RecordedValue])),0)</f>
        <v>0</v>
      </c>
      <c r="M1648" s="5" cm="1">
        <f t="array" ref="M1648">MAX(IF((ProjectInfoTable[ProjectName]=OutputTable[[#This Row],[ProjectName]]),(ProjectInfoTable[ProjectName]=OutputTable[[#This Row],[ProjectName]])*ProjectInfoTable[ConfidenceInterval]))</f>
        <v>0.95</v>
      </c>
      <c r="N1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8" s="5" cm="1">
        <f t="array" ref="O1648">MIN(IF((OutputTable[GroupByKey]=OutputTable[[#This Row],[GroupByKey]]),(OutputTable[GroupByKey]=OutputTable[[#This Row],[GroupByKey]])*OutputTable[RecordedValue]))</f>
        <v>0</v>
      </c>
      <c r="P1648" s="5" cm="1">
        <f t="array" ref="P1648">MAX(IF((OutputTable[GroupByKey]=OutputTable[[#This Row],[GroupByKey]]),(OutputTable[GroupByKey]=OutputTable[[#This Row],[GroupByKey]])*OutputTable[RecordedValue]))</f>
        <v>0</v>
      </c>
    </row>
    <row r="1649" spans="1:16" x14ac:dyDescent="0.25">
      <c r="A1649" t="s">
        <v>68</v>
      </c>
      <c r="B1649" t="s">
        <v>70</v>
      </c>
      <c r="C1649">
        <v>28</v>
      </c>
      <c r="D1649" t="s">
        <v>112</v>
      </c>
      <c r="E1649" t="s">
        <v>113</v>
      </c>
      <c r="F1649" t="s">
        <v>73</v>
      </c>
      <c r="G1649">
        <v>0.69457070412837696</v>
      </c>
      <c r="H1649">
        <v>0</v>
      </c>
      <c r="I164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49" s="5" cm="1">
        <f t="array" ref="J1649">MAX(IF((ProjectInfoTable[ProjectName]=OutputTable[[#This Row],[ProjectName]]),(ProjectInfoTable[ProjectName]=OutputTable[[#This Row],[ProjectName]])*ProjectInfoTable[NumberOfReplications]))</f>
        <v>50</v>
      </c>
      <c r="K1649" s="5" cm="1">
        <f t="array" ref="K1649">IFERROR(AVERAGE(IF((OutputTable[GroupByKey]=OutputTable[[#This Row],[GroupByKey]]),(OutputTable[GroupByKey]=OutputTable[[#This Row],[GroupByKey]])*OutputTable[RecordedValue])),0)</f>
        <v>0.86163700693939471</v>
      </c>
      <c r="L1649" s="5" cm="1">
        <f t="array" ref="L1649">IFERROR(_xlfn.STDEV.S(IF((OutputTable[GroupByKey]=OutputTable[[#This Row],[GroupByKey]]),(OutputTable[GroupByKey]=OutputTable[[#This Row],[GroupByKey]])*OutputTable[RecordedValue])),0)</f>
        <v>0.40403851079129915</v>
      </c>
      <c r="M1649" s="5" cm="1">
        <f t="array" ref="M1649">MAX(IF((ProjectInfoTable[ProjectName]=OutputTable[[#This Row],[ProjectName]]),(ProjectInfoTable[ProjectName]=OutputTable[[#This Row],[ProjectName]])*ProjectInfoTable[ConfidenceInterval]))</f>
        <v>0.95</v>
      </c>
      <c r="N1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649" s="5" cm="1">
        <f t="array" ref="O1649">MIN(IF((OutputTable[GroupByKey]=OutputTable[[#This Row],[GroupByKey]]),(OutputTable[GroupByKey]=OutputTable[[#This Row],[GroupByKey]])*OutputTable[RecordedValue]))</f>
        <v>0.14398486806875099</v>
      </c>
      <c r="P1649" s="5" cm="1">
        <f t="array" ref="P1649">MAX(IF((OutputTable[GroupByKey]=OutputTable[[#This Row],[GroupByKey]]),(OutputTable[GroupByKey]=OutputTable[[#This Row],[GroupByKey]])*OutputTable[RecordedValue]))</f>
        <v>2.0851264921370101</v>
      </c>
    </row>
    <row r="1650" spans="1:16" x14ac:dyDescent="0.25">
      <c r="A1650" t="s">
        <v>68</v>
      </c>
      <c r="B1650" t="s">
        <v>70</v>
      </c>
      <c r="C1650">
        <v>28</v>
      </c>
      <c r="D1650" t="s">
        <v>114</v>
      </c>
      <c r="E1650" t="s">
        <v>115</v>
      </c>
      <c r="F1650" t="s">
        <v>73</v>
      </c>
      <c r="G1650">
        <v>41.674242247702601</v>
      </c>
      <c r="H1650">
        <v>0</v>
      </c>
      <c r="I165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50" s="5" cm="1">
        <f t="array" ref="J1650">MAX(IF((ProjectInfoTable[ProjectName]=OutputTable[[#This Row],[ProjectName]]),(ProjectInfoTable[ProjectName]=OutputTable[[#This Row],[ProjectName]])*ProjectInfoTable[NumberOfReplications]))</f>
        <v>50</v>
      </c>
      <c r="K1650" s="5" cm="1">
        <f t="array" ref="K1650">IFERROR(AVERAGE(IF((OutputTable[GroupByKey]=OutputTable[[#This Row],[GroupByKey]]),(OutputTable[GroupByKey]=OutputTable[[#This Row],[GroupByKey]])*OutputTable[RecordedValue])),0)</f>
        <v>51.698220416363682</v>
      </c>
      <c r="L1650" s="5" cm="1">
        <f t="array" ref="L1650">IFERROR(_xlfn.STDEV.S(IF((OutputTable[GroupByKey]=OutputTable[[#This Row],[GroupByKey]]),(OutputTable[GroupByKey]=OutputTable[[#This Row],[GroupByKey]])*OutputTable[RecordedValue])),0)</f>
        <v>24.242310647477964</v>
      </c>
      <c r="M1650" s="5" cm="1">
        <f t="array" ref="M1650">MAX(IF((ProjectInfoTable[ProjectName]=OutputTable[[#This Row],[ProjectName]]),(ProjectInfoTable[ProjectName]=OutputTable[[#This Row],[ProjectName]])*ProjectInfoTable[ConfidenceInterval]))</f>
        <v>0.95</v>
      </c>
      <c r="N1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650" s="5" cm="1">
        <f t="array" ref="O1650">MIN(IF((OutputTable[GroupByKey]=OutputTable[[#This Row],[GroupByKey]]),(OutputTable[GroupByKey]=OutputTable[[#This Row],[GroupByKey]])*OutputTable[RecordedValue]))</f>
        <v>8.63909208412508</v>
      </c>
      <c r="P1650" s="5" cm="1">
        <f t="array" ref="P1650">MAX(IF((OutputTable[GroupByKey]=OutputTable[[#This Row],[GroupByKey]]),(OutputTable[GroupByKey]=OutputTable[[#This Row],[GroupByKey]])*OutputTable[RecordedValue]))</f>
        <v>125.107589528221</v>
      </c>
    </row>
    <row r="1651" spans="1:16" x14ac:dyDescent="0.25">
      <c r="A1651" t="s">
        <v>68</v>
      </c>
      <c r="B1651" t="s">
        <v>70</v>
      </c>
      <c r="C1651">
        <v>28</v>
      </c>
      <c r="D1651" t="s">
        <v>116</v>
      </c>
      <c r="E1651" t="s">
        <v>117</v>
      </c>
      <c r="F1651" t="s">
        <v>73</v>
      </c>
      <c r="G1651">
        <v>0</v>
      </c>
      <c r="H1651">
        <v>0</v>
      </c>
      <c r="I165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51" s="5" cm="1">
        <f t="array" ref="J1651">MAX(IF((ProjectInfoTable[ProjectName]=OutputTable[[#This Row],[ProjectName]]),(ProjectInfoTable[ProjectName]=OutputTable[[#This Row],[ProjectName]])*ProjectInfoTable[NumberOfReplications]))</f>
        <v>50</v>
      </c>
      <c r="K1651" s="5" cm="1">
        <f t="array" ref="K1651">IFERROR(AVERAGE(IF((OutputTable[GroupByKey]=OutputTable[[#This Row],[GroupByKey]]),(OutputTable[GroupByKey]=OutputTable[[#This Row],[GroupByKey]])*OutputTable[RecordedValue])),0)</f>
        <v>0</v>
      </c>
      <c r="L1651" s="5" cm="1">
        <f t="array" ref="L1651">IFERROR(_xlfn.STDEV.S(IF((OutputTable[GroupByKey]=OutputTable[[#This Row],[GroupByKey]]),(OutputTable[GroupByKey]=OutputTable[[#This Row],[GroupByKey]])*OutputTable[RecordedValue])),0)</f>
        <v>0</v>
      </c>
      <c r="M1651" s="5" cm="1">
        <f t="array" ref="M1651">MAX(IF((ProjectInfoTable[ProjectName]=OutputTable[[#This Row],[ProjectName]]),(ProjectInfoTable[ProjectName]=OutputTable[[#This Row],[ProjectName]])*ProjectInfoTable[ConfidenceInterval]))</f>
        <v>0.95</v>
      </c>
      <c r="N1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1" s="5" cm="1">
        <f t="array" ref="O1651">MIN(IF((OutputTable[GroupByKey]=OutputTable[[#This Row],[GroupByKey]]),(OutputTable[GroupByKey]=OutputTable[[#This Row],[GroupByKey]])*OutputTable[RecordedValue]))</f>
        <v>0</v>
      </c>
      <c r="P1651" s="5" cm="1">
        <f t="array" ref="P1651">MAX(IF((OutputTable[GroupByKey]=OutputTable[[#This Row],[GroupByKey]]),(OutputTable[GroupByKey]=OutputTable[[#This Row],[GroupByKey]])*OutputTable[RecordedValue]))</f>
        <v>0</v>
      </c>
    </row>
    <row r="1652" spans="1:16" x14ac:dyDescent="0.25">
      <c r="A1652" t="s">
        <v>68</v>
      </c>
      <c r="B1652" t="s">
        <v>70</v>
      </c>
      <c r="C1652">
        <v>28</v>
      </c>
      <c r="D1652" t="s">
        <v>118</v>
      </c>
      <c r="E1652" t="s">
        <v>119</v>
      </c>
      <c r="F1652" t="s">
        <v>73</v>
      </c>
      <c r="G1652">
        <v>3.7529850555050102</v>
      </c>
      <c r="H1652">
        <v>0</v>
      </c>
      <c r="I165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52" s="5" cm="1">
        <f t="array" ref="J1652">MAX(IF((ProjectInfoTable[ProjectName]=OutputTable[[#This Row],[ProjectName]]),(ProjectInfoTable[ProjectName]=OutputTable[[#This Row],[ProjectName]])*ProjectInfoTable[NumberOfReplications]))</f>
        <v>50</v>
      </c>
      <c r="K1652" s="5" cm="1">
        <f t="array" ref="K1652">IFERROR(AVERAGE(IF((OutputTable[GroupByKey]=OutputTable[[#This Row],[GroupByKey]]),(OutputTable[GroupByKey]=OutputTable[[#This Row],[GroupByKey]])*OutputTable[RecordedValue])),0)</f>
        <v>13.164009358024151</v>
      </c>
      <c r="L1652" s="5" cm="1">
        <f t="array" ref="L1652">IFERROR(_xlfn.STDEV.S(IF((OutputTable[GroupByKey]=OutputTable[[#This Row],[GroupByKey]]),(OutputTable[GroupByKey]=OutputTable[[#This Row],[GroupByKey]])*OutputTable[RecordedValue])),0)</f>
        <v>23.71645868098383</v>
      </c>
      <c r="M1652" s="5" cm="1">
        <f t="array" ref="M1652">MAX(IF((ProjectInfoTable[ProjectName]=OutputTable[[#This Row],[ProjectName]]),(ProjectInfoTable[ProjectName]=OutputTable[[#This Row],[ProjectName]])*ProjectInfoTable[ConfidenceInterval]))</f>
        <v>0.95</v>
      </c>
      <c r="N1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652" s="5" cm="1">
        <f t="array" ref="O1652">MIN(IF((OutputTable[GroupByKey]=OutputTable[[#This Row],[GroupByKey]]),(OutputTable[GroupByKey]=OutputTable[[#This Row],[GroupByKey]])*OutputTable[RecordedValue]))</f>
        <v>0</v>
      </c>
      <c r="P1652" s="5" cm="1">
        <f t="array" ref="P1652">MAX(IF((OutputTable[GroupByKey]=OutputTable[[#This Row],[GroupByKey]]),(OutputTable[GroupByKey]=OutputTable[[#This Row],[GroupByKey]])*OutputTable[RecordedValue]))</f>
        <v>143.511038213799</v>
      </c>
    </row>
    <row r="1653" spans="1:16" x14ac:dyDescent="0.25">
      <c r="A1653" t="s">
        <v>68</v>
      </c>
      <c r="B1653" t="s">
        <v>70</v>
      </c>
      <c r="C1653">
        <v>28</v>
      </c>
      <c r="D1653" t="s">
        <v>120</v>
      </c>
      <c r="E1653" t="s">
        <v>121</v>
      </c>
      <c r="F1653" t="s">
        <v>73</v>
      </c>
      <c r="G1653">
        <v>8</v>
      </c>
      <c r="H1653">
        <v>0</v>
      </c>
      <c r="I165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53" s="5" cm="1">
        <f t="array" ref="J1653">MAX(IF((ProjectInfoTable[ProjectName]=OutputTable[[#This Row],[ProjectName]]),(ProjectInfoTable[ProjectName]=OutputTable[[#This Row],[ProjectName]])*ProjectInfoTable[NumberOfReplications]))</f>
        <v>50</v>
      </c>
      <c r="K1653" s="5" cm="1">
        <f t="array" ref="K1653">IFERROR(AVERAGE(IF((OutputTable[GroupByKey]=OutputTable[[#This Row],[GroupByKey]]),(OutputTable[GroupByKey]=OutputTable[[#This Row],[GroupByKey]])*OutputTable[RecordedValue])),0)</f>
        <v>9.74</v>
      </c>
      <c r="L1653" s="5" cm="1">
        <f t="array" ref="L1653">IFERROR(_xlfn.STDEV.S(IF((OutputTable[GroupByKey]=OutputTable[[#This Row],[GroupByKey]]),(OutputTable[GroupByKey]=OutputTable[[#This Row],[GroupByKey]])*OutputTable[RecordedValue])),0)</f>
        <v>3.3430402880233041</v>
      </c>
      <c r="M1653" s="5" cm="1">
        <f t="array" ref="M1653">MAX(IF((ProjectInfoTable[ProjectName]=OutputTable[[#This Row],[ProjectName]]),(ProjectInfoTable[ProjectName]=OutputTable[[#This Row],[ProjectName]])*ProjectInfoTable[ConfidenceInterval]))</f>
        <v>0.95</v>
      </c>
      <c r="N1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653" s="5" cm="1">
        <f t="array" ref="O1653">MIN(IF((OutputTable[GroupByKey]=OutputTable[[#This Row],[GroupByKey]]),(OutputTable[GroupByKey]=OutputTable[[#This Row],[GroupByKey]])*OutputTable[RecordedValue]))</f>
        <v>4</v>
      </c>
      <c r="P1653" s="5" cm="1">
        <f t="array" ref="P1653">MAX(IF((OutputTable[GroupByKey]=OutputTable[[#This Row],[GroupByKey]]),(OutputTable[GroupByKey]=OutputTable[[#This Row],[GroupByKey]])*OutputTable[RecordedValue]))</f>
        <v>18</v>
      </c>
    </row>
    <row r="1654" spans="1:16" x14ac:dyDescent="0.25">
      <c r="A1654" t="s">
        <v>68</v>
      </c>
      <c r="B1654" t="s">
        <v>70</v>
      </c>
      <c r="C1654">
        <v>28</v>
      </c>
      <c r="D1654" t="s">
        <v>122</v>
      </c>
      <c r="E1654" t="s">
        <v>123</v>
      </c>
      <c r="F1654" t="s">
        <v>73</v>
      </c>
      <c r="G1654">
        <v>8</v>
      </c>
      <c r="H1654">
        <v>0</v>
      </c>
      <c r="I165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54" s="5" cm="1">
        <f t="array" ref="J1654">MAX(IF((ProjectInfoTable[ProjectName]=OutputTable[[#This Row],[ProjectName]]),(ProjectInfoTable[ProjectName]=OutputTable[[#This Row],[ProjectName]])*ProjectInfoTable[NumberOfReplications]))</f>
        <v>50</v>
      </c>
      <c r="K1654" s="5" cm="1">
        <f t="array" ref="K1654">IFERROR(AVERAGE(IF((OutputTable[GroupByKey]=OutputTable[[#This Row],[GroupByKey]]),(OutputTable[GroupByKey]=OutputTable[[#This Row],[GroupByKey]])*OutputTable[RecordedValue])),0)</f>
        <v>9.6199999999999992</v>
      </c>
      <c r="L1654" s="5" cm="1">
        <f t="array" ref="L1654">IFERROR(_xlfn.STDEV.S(IF((OutputTable[GroupByKey]=OutputTable[[#This Row],[GroupByKey]]),(OutputTable[GroupByKey]=OutputTable[[#This Row],[GroupByKey]])*OutputTable[RecordedValue])),0)</f>
        <v>3.3557139816335075</v>
      </c>
      <c r="M1654" s="5" cm="1">
        <f t="array" ref="M1654">MAX(IF((ProjectInfoTable[ProjectName]=OutputTable[[#This Row],[ProjectName]]),(ProjectInfoTable[ProjectName]=OutputTable[[#This Row],[ProjectName]])*ProjectInfoTable[ConfidenceInterval]))</f>
        <v>0.95</v>
      </c>
      <c r="N1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654" s="5" cm="1">
        <f t="array" ref="O1654">MIN(IF((OutputTable[GroupByKey]=OutputTable[[#This Row],[GroupByKey]]),(OutputTable[GroupByKey]=OutputTable[[#This Row],[GroupByKey]])*OutputTable[RecordedValue]))</f>
        <v>4</v>
      </c>
      <c r="P1654" s="5" cm="1">
        <f t="array" ref="P1654">MAX(IF((OutputTable[GroupByKey]=OutputTable[[#This Row],[GroupByKey]]),(OutputTable[GroupByKey]=OutputTable[[#This Row],[GroupByKey]])*OutputTable[RecordedValue]))</f>
        <v>18</v>
      </c>
    </row>
    <row r="1655" spans="1:16" x14ac:dyDescent="0.25">
      <c r="A1655" t="s">
        <v>68</v>
      </c>
      <c r="B1655" t="s">
        <v>70</v>
      </c>
      <c r="C1655">
        <v>28</v>
      </c>
      <c r="D1655" t="s">
        <v>124</v>
      </c>
      <c r="E1655" t="s">
        <v>125</v>
      </c>
      <c r="F1655" t="s">
        <v>73</v>
      </c>
      <c r="G1655">
        <v>0.69457070412837696</v>
      </c>
      <c r="H1655">
        <v>0</v>
      </c>
      <c r="I165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55" s="5" cm="1">
        <f t="array" ref="J1655">MAX(IF((ProjectInfoTable[ProjectName]=OutputTable[[#This Row],[ProjectName]]),(ProjectInfoTable[ProjectName]=OutputTable[[#This Row],[ProjectName]])*ProjectInfoTable[NumberOfReplications]))</f>
        <v>50</v>
      </c>
      <c r="K1655" s="5" cm="1">
        <f t="array" ref="K1655">IFERROR(AVERAGE(IF((OutputTable[GroupByKey]=OutputTable[[#This Row],[GroupByKey]]),(OutputTable[GroupByKey]=OutputTable[[#This Row],[GroupByKey]])*OutputTable[RecordedValue])),0)</f>
        <v>0.86163700693939471</v>
      </c>
      <c r="L1655" s="5" cm="1">
        <f t="array" ref="L1655">IFERROR(_xlfn.STDEV.S(IF((OutputTable[GroupByKey]=OutputTable[[#This Row],[GroupByKey]]),(OutputTable[GroupByKey]=OutputTable[[#This Row],[GroupByKey]])*OutputTable[RecordedValue])),0)</f>
        <v>0.40403851079129915</v>
      </c>
      <c r="M1655" s="5" cm="1">
        <f t="array" ref="M1655">MAX(IF((ProjectInfoTable[ProjectName]=OutputTable[[#This Row],[ProjectName]]),(ProjectInfoTable[ProjectName]=OutputTable[[#This Row],[ProjectName]])*ProjectInfoTable[ConfidenceInterval]))</f>
        <v>0.95</v>
      </c>
      <c r="N1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655" s="5" cm="1">
        <f t="array" ref="O1655">MIN(IF((OutputTable[GroupByKey]=OutputTable[[#This Row],[GroupByKey]]),(OutputTable[GroupByKey]=OutputTable[[#This Row],[GroupByKey]])*OutputTable[RecordedValue]))</f>
        <v>0.14398486806875099</v>
      </c>
      <c r="P1655" s="5" cm="1">
        <f t="array" ref="P1655">MAX(IF((OutputTable[GroupByKey]=OutputTable[[#This Row],[GroupByKey]]),(OutputTable[GroupByKey]=OutputTable[[#This Row],[GroupByKey]])*OutputTable[RecordedValue]))</f>
        <v>2.0851264921370101</v>
      </c>
    </row>
    <row r="1656" spans="1:16" x14ac:dyDescent="0.25">
      <c r="A1656" t="s">
        <v>68</v>
      </c>
      <c r="B1656" t="s">
        <v>70</v>
      </c>
      <c r="C1656">
        <v>28</v>
      </c>
      <c r="D1656" t="s">
        <v>126</v>
      </c>
      <c r="E1656" t="s">
        <v>127</v>
      </c>
      <c r="F1656" t="s">
        <v>73</v>
      </c>
      <c r="G1656">
        <v>45.427227303207601</v>
      </c>
      <c r="H1656">
        <v>0</v>
      </c>
      <c r="I165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56" s="5" cm="1">
        <f t="array" ref="J1656">MAX(IF((ProjectInfoTable[ProjectName]=OutputTable[[#This Row],[ProjectName]]),(ProjectInfoTable[ProjectName]=OutputTable[[#This Row],[ProjectName]])*ProjectInfoTable[NumberOfReplications]))</f>
        <v>50</v>
      </c>
      <c r="K1656" s="5" cm="1">
        <f t="array" ref="K1656">IFERROR(AVERAGE(IF((OutputTable[GroupByKey]=OutputTable[[#This Row],[GroupByKey]]),(OutputTable[GroupByKey]=OutputTable[[#This Row],[GroupByKey]])*OutputTable[RecordedValue])),0)</f>
        <v>64.862229774387828</v>
      </c>
      <c r="L1656" s="5" cm="1">
        <f t="array" ref="L1656">IFERROR(_xlfn.STDEV.S(IF((OutputTable[GroupByKey]=OutputTable[[#This Row],[GroupByKey]]),(OutputTable[GroupByKey]=OutputTable[[#This Row],[GroupByKey]])*OutputTable[RecordedValue])),0)</f>
        <v>42.021678663543447</v>
      </c>
      <c r="M1656" s="5" cm="1">
        <f t="array" ref="M1656">MAX(IF((ProjectInfoTable[ProjectName]=OutputTable[[#This Row],[ProjectName]]),(ProjectInfoTable[ProjectName]=OutputTable[[#This Row],[ProjectName]])*ProjectInfoTable[ConfidenceInterval]))</f>
        <v>0.95</v>
      </c>
      <c r="N1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656" s="5" cm="1">
        <f t="array" ref="O1656">MIN(IF((OutputTable[GroupByKey]=OutputTable[[#This Row],[GroupByKey]]),(OutputTable[GroupByKey]=OutputTable[[#This Row],[GroupByKey]])*OutputTable[RecordedValue]))</f>
        <v>12.5350884709043</v>
      </c>
      <c r="P1656" s="5" cm="1">
        <f t="array" ref="P1656">MAX(IF((OutputTable[GroupByKey]=OutputTable[[#This Row],[GroupByKey]]),(OutputTable[GroupByKey]=OutputTable[[#This Row],[GroupByKey]])*OutputTable[RecordedValue]))</f>
        <v>268.61862774202001</v>
      </c>
    </row>
    <row r="1657" spans="1:16" x14ac:dyDescent="0.25">
      <c r="A1657" t="s">
        <v>68</v>
      </c>
      <c r="B1657" t="s">
        <v>70</v>
      </c>
      <c r="C1657">
        <v>28</v>
      </c>
      <c r="D1657" t="s">
        <v>128</v>
      </c>
      <c r="E1657" t="s">
        <v>86</v>
      </c>
      <c r="F1657" t="s">
        <v>129</v>
      </c>
      <c r="G1657">
        <v>0</v>
      </c>
      <c r="H1657">
        <v>0</v>
      </c>
      <c r="I165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57" s="5" cm="1">
        <f t="array" ref="J1657">MAX(IF((ProjectInfoTable[ProjectName]=OutputTable[[#This Row],[ProjectName]]),(ProjectInfoTable[ProjectName]=OutputTable[[#This Row],[ProjectName]])*ProjectInfoTable[NumberOfReplications]))</f>
        <v>50</v>
      </c>
      <c r="K1657" s="5" cm="1">
        <f t="array" ref="K1657">IFERROR(AVERAGE(IF((OutputTable[GroupByKey]=OutputTable[[#This Row],[GroupByKey]]),(OutputTable[GroupByKey]=OutputTable[[#This Row],[GroupByKey]])*OutputTable[RecordedValue])),0)</f>
        <v>0</v>
      </c>
      <c r="L1657" s="5" cm="1">
        <f t="array" ref="L1657">IFERROR(_xlfn.STDEV.S(IF((OutputTable[GroupByKey]=OutputTable[[#This Row],[GroupByKey]]),(OutputTable[GroupByKey]=OutputTable[[#This Row],[GroupByKey]])*OutputTable[RecordedValue])),0)</f>
        <v>0</v>
      </c>
      <c r="M1657" s="5" cm="1">
        <f t="array" ref="M1657">MAX(IF((ProjectInfoTable[ProjectName]=OutputTable[[#This Row],[ProjectName]]),(ProjectInfoTable[ProjectName]=OutputTable[[#This Row],[ProjectName]])*ProjectInfoTable[ConfidenceInterval]))</f>
        <v>0.95</v>
      </c>
      <c r="N1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7" s="5" cm="1">
        <f t="array" ref="O1657">MIN(IF((OutputTable[GroupByKey]=OutputTable[[#This Row],[GroupByKey]]),(OutputTable[GroupByKey]=OutputTable[[#This Row],[GroupByKey]])*OutputTable[RecordedValue]))</f>
        <v>0</v>
      </c>
      <c r="P1657" s="5" cm="1">
        <f t="array" ref="P1657">MAX(IF((OutputTable[GroupByKey]=OutputTable[[#This Row],[GroupByKey]]),(OutputTable[GroupByKey]=OutputTable[[#This Row],[GroupByKey]])*OutputTable[RecordedValue]))</f>
        <v>0</v>
      </c>
    </row>
    <row r="1658" spans="1:16" x14ac:dyDescent="0.25">
      <c r="A1658" t="s">
        <v>68</v>
      </c>
      <c r="B1658" t="s">
        <v>70</v>
      </c>
      <c r="C1658">
        <v>28</v>
      </c>
      <c r="D1658" t="s">
        <v>130</v>
      </c>
      <c r="E1658" t="s">
        <v>89</v>
      </c>
      <c r="F1658" t="s">
        <v>129</v>
      </c>
      <c r="G1658">
        <v>0</v>
      </c>
      <c r="H1658">
        <v>0</v>
      </c>
      <c r="I165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58" s="5" cm="1">
        <f t="array" ref="J1658">MAX(IF((ProjectInfoTable[ProjectName]=OutputTable[[#This Row],[ProjectName]]),(ProjectInfoTable[ProjectName]=OutputTable[[#This Row],[ProjectName]])*ProjectInfoTable[NumberOfReplications]))</f>
        <v>50</v>
      </c>
      <c r="K1658" s="5" cm="1">
        <f t="array" ref="K1658">IFERROR(AVERAGE(IF((OutputTable[GroupByKey]=OutputTable[[#This Row],[GroupByKey]]),(OutputTable[GroupByKey]=OutputTable[[#This Row],[GroupByKey]])*OutputTable[RecordedValue])),0)</f>
        <v>0</v>
      </c>
      <c r="L1658" s="5" cm="1">
        <f t="array" ref="L1658">IFERROR(_xlfn.STDEV.S(IF((OutputTable[GroupByKey]=OutputTable[[#This Row],[GroupByKey]]),(OutputTable[GroupByKey]=OutputTable[[#This Row],[GroupByKey]])*OutputTable[RecordedValue])),0)</f>
        <v>0</v>
      </c>
      <c r="M1658" s="5" cm="1">
        <f t="array" ref="M1658">MAX(IF((ProjectInfoTable[ProjectName]=OutputTable[[#This Row],[ProjectName]]),(ProjectInfoTable[ProjectName]=OutputTable[[#This Row],[ProjectName]])*ProjectInfoTable[ConfidenceInterval]))</f>
        <v>0.95</v>
      </c>
      <c r="N1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8" s="5" cm="1">
        <f t="array" ref="O1658">MIN(IF((OutputTable[GroupByKey]=OutputTable[[#This Row],[GroupByKey]]),(OutputTable[GroupByKey]=OutputTable[[#This Row],[GroupByKey]])*OutputTable[RecordedValue]))</f>
        <v>0</v>
      </c>
      <c r="P1658" s="5" cm="1">
        <f t="array" ref="P1658">MAX(IF((OutputTable[GroupByKey]=OutputTable[[#This Row],[GroupByKey]]),(OutputTable[GroupByKey]=OutputTable[[#This Row],[GroupByKey]])*OutputTable[RecordedValue]))</f>
        <v>0</v>
      </c>
    </row>
    <row r="1659" spans="1:16" x14ac:dyDescent="0.25">
      <c r="A1659" t="s">
        <v>68</v>
      </c>
      <c r="B1659" t="s">
        <v>70</v>
      </c>
      <c r="C1659">
        <v>28</v>
      </c>
      <c r="D1659" t="s">
        <v>131</v>
      </c>
      <c r="E1659" t="s">
        <v>91</v>
      </c>
      <c r="F1659" t="s">
        <v>129</v>
      </c>
      <c r="G1659">
        <v>43.164031963329499</v>
      </c>
      <c r="H1659">
        <v>0</v>
      </c>
      <c r="I165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59" s="5" cm="1">
        <f t="array" ref="J1659">MAX(IF((ProjectInfoTable[ProjectName]=OutputTable[[#This Row],[ProjectName]]),(ProjectInfoTable[ProjectName]=OutputTable[[#This Row],[ProjectName]])*ProjectInfoTable[NumberOfReplications]))</f>
        <v>50</v>
      </c>
      <c r="K1659" s="5" cm="1">
        <f t="array" ref="K1659">IFERROR(AVERAGE(IF((OutputTable[GroupByKey]=OutputTable[[#This Row],[GroupByKey]]),(OutputTable[GroupByKey]=OutputTable[[#This Row],[GroupByKey]])*OutputTable[RecordedValue])),0)</f>
        <v>47.555766264651346</v>
      </c>
      <c r="L1659" s="5" cm="1">
        <f t="array" ref="L1659">IFERROR(_xlfn.STDEV.S(IF((OutputTable[GroupByKey]=OutputTable[[#This Row],[GroupByKey]]),(OutputTable[GroupByKey]=OutputTable[[#This Row],[GroupByKey]])*OutputTable[RecordedValue])),0)</f>
        <v>2.7283894207102275</v>
      </c>
      <c r="M1659" s="5" cm="1">
        <f t="array" ref="M1659">MAX(IF((ProjectInfoTable[ProjectName]=OutputTable[[#This Row],[ProjectName]]),(ProjectInfoTable[ProjectName]=OutputTable[[#This Row],[ProjectName]])*ProjectInfoTable[ConfidenceInterval]))</f>
        <v>0.95</v>
      </c>
      <c r="N1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659" s="5" cm="1">
        <f t="array" ref="O1659">MIN(IF((OutputTable[GroupByKey]=OutputTable[[#This Row],[GroupByKey]]),(OutputTable[GroupByKey]=OutputTable[[#This Row],[GroupByKey]])*OutputTable[RecordedValue]))</f>
        <v>42.116143251013803</v>
      </c>
      <c r="P1659" s="5" cm="1">
        <f t="array" ref="P1659">MAX(IF((OutputTable[GroupByKey]=OutputTable[[#This Row],[GroupByKey]]),(OutputTable[GroupByKey]=OutputTable[[#This Row],[GroupByKey]])*OutputTable[RecordedValue]))</f>
        <v>55.7665547747551</v>
      </c>
    </row>
    <row r="1660" spans="1:16" x14ac:dyDescent="0.25">
      <c r="A1660" t="s">
        <v>68</v>
      </c>
      <c r="B1660" t="s">
        <v>70</v>
      </c>
      <c r="C1660">
        <v>28</v>
      </c>
      <c r="D1660" t="s">
        <v>132</v>
      </c>
      <c r="E1660" t="s">
        <v>133</v>
      </c>
      <c r="F1660" t="s">
        <v>129</v>
      </c>
      <c r="G1660">
        <v>0</v>
      </c>
      <c r="H1660">
        <v>0</v>
      </c>
      <c r="I166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60" s="5" cm="1">
        <f t="array" ref="J1660">MAX(IF((ProjectInfoTable[ProjectName]=OutputTable[[#This Row],[ProjectName]]),(ProjectInfoTable[ProjectName]=OutputTable[[#This Row],[ProjectName]])*ProjectInfoTable[NumberOfReplications]))</f>
        <v>50</v>
      </c>
      <c r="K1660" s="5" cm="1">
        <f t="array" ref="K1660">IFERROR(AVERAGE(IF((OutputTable[GroupByKey]=OutputTable[[#This Row],[GroupByKey]]),(OutputTable[GroupByKey]=OutputTable[[#This Row],[GroupByKey]])*OutputTable[RecordedValue])),0)</f>
        <v>0</v>
      </c>
      <c r="L1660" s="5" cm="1">
        <f t="array" ref="L1660">IFERROR(_xlfn.STDEV.S(IF((OutputTable[GroupByKey]=OutputTable[[#This Row],[GroupByKey]]),(OutputTable[GroupByKey]=OutputTable[[#This Row],[GroupByKey]])*OutputTable[RecordedValue])),0)</f>
        <v>0</v>
      </c>
      <c r="M1660" s="5" cm="1">
        <f t="array" ref="M1660">MAX(IF((ProjectInfoTable[ProjectName]=OutputTable[[#This Row],[ProjectName]]),(ProjectInfoTable[ProjectName]=OutputTable[[#This Row],[ProjectName]])*ProjectInfoTable[ConfidenceInterval]))</f>
        <v>0.95</v>
      </c>
      <c r="N1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0" s="5" cm="1">
        <f t="array" ref="O1660">MIN(IF((OutputTable[GroupByKey]=OutputTable[[#This Row],[GroupByKey]]),(OutputTable[GroupByKey]=OutputTable[[#This Row],[GroupByKey]])*OutputTable[RecordedValue]))</f>
        <v>0</v>
      </c>
      <c r="P1660" s="5" cm="1">
        <f t="array" ref="P1660">MAX(IF((OutputTable[GroupByKey]=OutputTable[[#This Row],[GroupByKey]]),(OutputTable[GroupByKey]=OutputTable[[#This Row],[GroupByKey]])*OutputTable[RecordedValue]))</f>
        <v>0</v>
      </c>
    </row>
    <row r="1661" spans="1:16" x14ac:dyDescent="0.25">
      <c r="A1661" t="s">
        <v>68</v>
      </c>
      <c r="B1661" t="s">
        <v>70</v>
      </c>
      <c r="C1661">
        <v>28</v>
      </c>
      <c r="D1661" t="s">
        <v>134</v>
      </c>
      <c r="E1661" t="s">
        <v>95</v>
      </c>
      <c r="F1661" t="s">
        <v>129</v>
      </c>
      <c r="G1661">
        <v>43.164031963329499</v>
      </c>
      <c r="H1661">
        <v>0</v>
      </c>
      <c r="I166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61" s="5" cm="1">
        <f t="array" ref="J1661">MAX(IF((ProjectInfoTable[ProjectName]=OutputTable[[#This Row],[ProjectName]]),(ProjectInfoTable[ProjectName]=OutputTable[[#This Row],[ProjectName]])*ProjectInfoTable[NumberOfReplications]))</f>
        <v>50</v>
      </c>
      <c r="K1661" s="5" cm="1">
        <f t="array" ref="K1661">IFERROR(AVERAGE(IF((OutputTable[GroupByKey]=OutputTable[[#This Row],[GroupByKey]]),(OutputTable[GroupByKey]=OutputTable[[#This Row],[GroupByKey]])*OutputTable[RecordedValue])),0)</f>
        <v>47.555766264651346</v>
      </c>
      <c r="L1661" s="5" cm="1">
        <f t="array" ref="L1661">IFERROR(_xlfn.STDEV.S(IF((OutputTable[GroupByKey]=OutputTable[[#This Row],[GroupByKey]]),(OutputTable[GroupByKey]=OutputTable[[#This Row],[GroupByKey]])*OutputTable[RecordedValue])),0)</f>
        <v>2.7283894207102275</v>
      </c>
      <c r="M1661" s="5" cm="1">
        <f t="array" ref="M1661">MAX(IF((ProjectInfoTable[ProjectName]=OutputTable[[#This Row],[ProjectName]]),(ProjectInfoTable[ProjectName]=OutputTable[[#This Row],[ProjectName]])*ProjectInfoTable[ConfidenceInterval]))</f>
        <v>0.95</v>
      </c>
      <c r="N1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661" s="5" cm="1">
        <f t="array" ref="O1661">MIN(IF((OutputTable[GroupByKey]=OutputTable[[#This Row],[GroupByKey]]),(OutputTable[GroupByKey]=OutputTable[[#This Row],[GroupByKey]])*OutputTable[RecordedValue]))</f>
        <v>42.116143251013803</v>
      </c>
      <c r="P1661" s="5" cm="1">
        <f t="array" ref="P1661">MAX(IF((OutputTable[GroupByKey]=OutputTable[[#This Row],[GroupByKey]]),(OutputTable[GroupByKey]=OutputTable[[#This Row],[GroupByKey]])*OutputTable[RecordedValue]))</f>
        <v>55.7665547747551</v>
      </c>
    </row>
    <row r="1662" spans="1:16" x14ac:dyDescent="0.25">
      <c r="A1662" t="s">
        <v>68</v>
      </c>
      <c r="B1662" t="s">
        <v>70</v>
      </c>
      <c r="C1662">
        <v>28</v>
      </c>
      <c r="D1662" t="s">
        <v>135</v>
      </c>
      <c r="E1662" t="s">
        <v>97</v>
      </c>
      <c r="F1662" t="s">
        <v>129</v>
      </c>
      <c r="G1662">
        <v>0</v>
      </c>
      <c r="H1662">
        <v>0</v>
      </c>
      <c r="I166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62" s="5" cm="1">
        <f t="array" ref="J1662">MAX(IF((ProjectInfoTable[ProjectName]=OutputTable[[#This Row],[ProjectName]]),(ProjectInfoTable[ProjectName]=OutputTable[[#This Row],[ProjectName]])*ProjectInfoTable[NumberOfReplications]))</f>
        <v>50</v>
      </c>
      <c r="K1662" s="5" cm="1">
        <f t="array" ref="K1662">IFERROR(AVERAGE(IF((OutputTable[GroupByKey]=OutputTable[[#This Row],[GroupByKey]]),(OutputTable[GroupByKey]=OutputTable[[#This Row],[GroupByKey]])*OutputTable[RecordedValue])),0)</f>
        <v>0</v>
      </c>
      <c r="L1662" s="5" cm="1">
        <f t="array" ref="L1662">IFERROR(_xlfn.STDEV.S(IF((OutputTable[GroupByKey]=OutputTable[[#This Row],[GroupByKey]]),(OutputTable[GroupByKey]=OutputTable[[#This Row],[GroupByKey]])*OutputTable[RecordedValue])),0)</f>
        <v>0</v>
      </c>
      <c r="M1662" s="5" cm="1">
        <f t="array" ref="M1662">MAX(IF((ProjectInfoTable[ProjectName]=OutputTable[[#This Row],[ProjectName]]),(ProjectInfoTable[ProjectName]=OutputTable[[#This Row],[ProjectName]])*ProjectInfoTable[ConfidenceInterval]))</f>
        <v>0.95</v>
      </c>
      <c r="N1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2" s="5" cm="1">
        <f t="array" ref="O1662">MIN(IF((OutputTable[GroupByKey]=OutputTable[[#This Row],[GroupByKey]]),(OutputTable[GroupByKey]=OutputTable[[#This Row],[GroupByKey]])*OutputTable[RecordedValue]))</f>
        <v>0</v>
      </c>
      <c r="P1662" s="5" cm="1">
        <f t="array" ref="P1662">MAX(IF((OutputTable[GroupByKey]=OutputTable[[#This Row],[GroupByKey]]),(OutputTable[GroupByKey]=OutputTable[[#This Row],[GroupByKey]])*OutputTable[RecordedValue]))</f>
        <v>0</v>
      </c>
    </row>
    <row r="1663" spans="1:16" x14ac:dyDescent="0.25">
      <c r="A1663" t="s">
        <v>68</v>
      </c>
      <c r="B1663" t="s">
        <v>70</v>
      </c>
      <c r="C1663">
        <v>28</v>
      </c>
      <c r="D1663" t="s">
        <v>136</v>
      </c>
      <c r="E1663" t="s">
        <v>137</v>
      </c>
      <c r="F1663" t="s">
        <v>129</v>
      </c>
      <c r="G1663">
        <v>43.164031963329499</v>
      </c>
      <c r="H1663">
        <v>0</v>
      </c>
      <c r="I166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63" s="5" cm="1">
        <f t="array" ref="J1663">MAX(IF((ProjectInfoTable[ProjectName]=OutputTable[[#This Row],[ProjectName]]),(ProjectInfoTable[ProjectName]=OutputTable[[#This Row],[ProjectName]])*ProjectInfoTable[NumberOfReplications]))</f>
        <v>50</v>
      </c>
      <c r="K1663" s="5" cm="1">
        <f t="array" ref="K1663">IFERROR(AVERAGE(IF((OutputTable[GroupByKey]=OutputTable[[#This Row],[GroupByKey]]),(OutputTable[GroupByKey]=OutputTable[[#This Row],[GroupByKey]])*OutputTable[RecordedValue])),0)</f>
        <v>47.555766264651339</v>
      </c>
      <c r="L1663" s="5" cm="1">
        <f t="array" ref="L1663">IFERROR(_xlfn.STDEV.S(IF((OutputTable[GroupByKey]=OutputTable[[#This Row],[GroupByKey]]),(OutputTable[GroupByKey]=OutputTable[[#This Row],[GroupByKey]])*OutputTable[RecordedValue])),0)</f>
        <v>2.7283894207102439</v>
      </c>
      <c r="M1663" s="5" cm="1">
        <f t="array" ref="M1663">MAX(IF((ProjectInfoTable[ProjectName]=OutputTable[[#This Row],[ProjectName]]),(ProjectInfoTable[ProjectName]=OutputTable[[#This Row],[ProjectName]])*ProjectInfoTable[ConfidenceInterval]))</f>
        <v>0.95</v>
      </c>
      <c r="N1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663" s="5" cm="1">
        <f t="array" ref="O1663">MIN(IF((OutputTable[GroupByKey]=OutputTable[[#This Row],[GroupByKey]]),(OutputTable[GroupByKey]=OutputTable[[#This Row],[GroupByKey]])*OutputTable[RecordedValue]))</f>
        <v>42.116143251013703</v>
      </c>
      <c r="P1663" s="5" cm="1">
        <f t="array" ref="P1663">MAX(IF((OutputTable[GroupByKey]=OutputTable[[#This Row],[GroupByKey]]),(OutputTable[GroupByKey]=OutputTable[[#This Row],[GroupByKey]])*OutputTable[RecordedValue]))</f>
        <v>55.7665547747551</v>
      </c>
    </row>
    <row r="1664" spans="1:16" x14ac:dyDescent="0.25">
      <c r="A1664" t="s">
        <v>68</v>
      </c>
      <c r="B1664" t="s">
        <v>70</v>
      </c>
      <c r="C1664">
        <v>28</v>
      </c>
      <c r="D1664" t="s">
        <v>138</v>
      </c>
      <c r="E1664" t="s">
        <v>139</v>
      </c>
      <c r="F1664" t="s">
        <v>129</v>
      </c>
      <c r="G1664">
        <v>28.733623907915401</v>
      </c>
      <c r="H1664">
        <v>0</v>
      </c>
      <c r="I166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64" s="5" cm="1">
        <f t="array" ref="J1664">MAX(IF((ProjectInfoTable[ProjectName]=OutputTable[[#This Row],[ProjectName]]),(ProjectInfoTable[ProjectName]=OutputTable[[#This Row],[ProjectName]])*ProjectInfoTable[NumberOfReplications]))</f>
        <v>50</v>
      </c>
      <c r="K1664" s="5" cm="1">
        <f t="array" ref="K1664">IFERROR(AVERAGE(IF((OutputTable[GroupByKey]=OutputTable[[#This Row],[GroupByKey]]),(OutputTable[GroupByKey]=OutputTable[[#This Row],[GroupByKey]])*OutputTable[RecordedValue])),0)</f>
        <v>24.153751225057032</v>
      </c>
      <c r="L1664" s="5" cm="1">
        <f t="array" ref="L1664">IFERROR(_xlfn.STDEV.S(IF((OutputTable[GroupByKey]=OutputTable[[#This Row],[GroupByKey]]),(OutputTable[GroupByKey]=OutputTable[[#This Row],[GroupByKey]])*OutputTable[RecordedValue])),0)</f>
        <v>2.790438932514745</v>
      </c>
      <c r="M1664" s="5" cm="1">
        <f t="array" ref="M1664">MAX(IF((ProjectInfoTable[ProjectName]=OutputTable[[#This Row],[ProjectName]]),(ProjectInfoTable[ProjectName]=OutputTable[[#This Row],[ProjectName]])*ProjectInfoTable[ConfidenceInterval]))</f>
        <v>0.95</v>
      </c>
      <c r="N1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664" s="5" cm="1">
        <f t="array" ref="O1664">MIN(IF((OutputTable[GroupByKey]=OutputTable[[#This Row],[GroupByKey]]),(OutputTable[GroupByKey]=OutputTable[[#This Row],[GroupByKey]])*OutputTable[RecordedValue]))</f>
        <v>16.206469520089399</v>
      </c>
      <c r="P1664" s="5" cm="1">
        <f t="array" ref="P1664">MAX(IF((OutputTable[GroupByKey]=OutputTable[[#This Row],[GroupByKey]]),(OutputTable[GroupByKey]=OutputTable[[#This Row],[GroupByKey]])*OutputTable[RecordedValue]))</f>
        <v>29.8247121613243</v>
      </c>
    </row>
    <row r="1665" spans="1:16" x14ac:dyDescent="0.25">
      <c r="A1665" t="s">
        <v>68</v>
      </c>
      <c r="B1665" t="s">
        <v>70</v>
      </c>
      <c r="C1665">
        <v>28</v>
      </c>
      <c r="D1665" t="s">
        <v>140</v>
      </c>
      <c r="E1665" t="s">
        <v>91</v>
      </c>
      <c r="F1665" t="s">
        <v>129</v>
      </c>
      <c r="G1665">
        <v>71.897655871244893</v>
      </c>
      <c r="H1665">
        <v>0</v>
      </c>
      <c r="I166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65" s="5" cm="1">
        <f t="array" ref="J1665">MAX(IF((ProjectInfoTable[ProjectName]=OutputTable[[#This Row],[ProjectName]]),(ProjectInfoTable[ProjectName]=OutputTable[[#This Row],[ProjectName]])*ProjectInfoTable[NumberOfReplications]))</f>
        <v>50</v>
      </c>
      <c r="K1665" s="5" cm="1">
        <f t="array" ref="K1665">IFERROR(AVERAGE(IF((OutputTable[GroupByKey]=OutputTable[[#This Row],[GroupByKey]]),(OutputTable[GroupByKey]=OutputTable[[#This Row],[GroupByKey]])*OutputTable[RecordedValue])),0)</f>
        <v>71.709517489708347</v>
      </c>
      <c r="L1665" s="5" cm="1">
        <f t="array" ref="L1665">IFERROR(_xlfn.STDEV.S(IF((OutputTable[GroupByKey]=OutputTable[[#This Row],[GroupByKey]]),(OutputTable[GroupByKey]=OutputTable[[#This Row],[GroupByKey]])*OutputTable[RecordedValue])),0)</f>
        <v>0.25019982121987089</v>
      </c>
      <c r="M1665" s="5" cm="1">
        <f t="array" ref="M1665">MAX(IF((ProjectInfoTable[ProjectName]=OutputTable[[#This Row],[ProjectName]]),(ProjectInfoTable[ProjectName]=OutputTable[[#This Row],[ProjectName]])*ProjectInfoTable[ConfidenceInterval]))</f>
        <v>0.95</v>
      </c>
      <c r="N1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665" s="5" cm="1">
        <f t="array" ref="O1665">MIN(IF((OutputTable[GroupByKey]=OutputTable[[#This Row],[GroupByKey]]),(OutputTable[GroupByKey]=OutputTable[[#This Row],[GroupByKey]])*OutputTable[RecordedValue]))</f>
        <v>70.826954480567906</v>
      </c>
      <c r="P1665" s="5" cm="1">
        <f t="array" ref="P1665">MAX(IF((OutputTable[GroupByKey]=OutputTable[[#This Row],[GroupByKey]]),(OutputTable[GroupByKey]=OutputTable[[#This Row],[GroupByKey]])*OutputTable[RecordedValue]))</f>
        <v>72</v>
      </c>
    </row>
    <row r="1666" spans="1:16" x14ac:dyDescent="0.25">
      <c r="A1666" t="s">
        <v>68</v>
      </c>
      <c r="B1666" t="s">
        <v>70</v>
      </c>
      <c r="C1666">
        <v>28</v>
      </c>
      <c r="D1666" t="s">
        <v>141</v>
      </c>
      <c r="E1666" t="s">
        <v>142</v>
      </c>
      <c r="F1666" t="s">
        <v>129</v>
      </c>
      <c r="G1666">
        <v>0</v>
      </c>
      <c r="H1666">
        <v>0</v>
      </c>
      <c r="I166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66" s="5" cm="1">
        <f t="array" ref="J1666">MAX(IF((ProjectInfoTable[ProjectName]=OutputTable[[#This Row],[ProjectName]]),(ProjectInfoTable[ProjectName]=OutputTable[[#This Row],[ProjectName]])*ProjectInfoTable[NumberOfReplications]))</f>
        <v>50</v>
      </c>
      <c r="K1666" s="5" cm="1">
        <f t="array" ref="K1666">IFERROR(AVERAGE(IF((OutputTable[GroupByKey]=OutputTable[[#This Row],[GroupByKey]]),(OutputTable[GroupByKey]=OutputTable[[#This Row],[GroupByKey]])*OutputTable[RecordedValue])),0)</f>
        <v>0</v>
      </c>
      <c r="L1666" s="5" cm="1">
        <f t="array" ref="L1666">IFERROR(_xlfn.STDEV.S(IF((OutputTable[GroupByKey]=OutputTable[[#This Row],[GroupByKey]]),(OutputTable[GroupByKey]=OutputTable[[#This Row],[GroupByKey]])*OutputTable[RecordedValue])),0)</f>
        <v>0</v>
      </c>
      <c r="M1666" s="5" cm="1">
        <f t="array" ref="M1666">MAX(IF((ProjectInfoTable[ProjectName]=OutputTable[[#This Row],[ProjectName]]),(ProjectInfoTable[ProjectName]=OutputTable[[#This Row],[ProjectName]])*ProjectInfoTable[ConfidenceInterval]))</f>
        <v>0.95</v>
      </c>
      <c r="N1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6" s="5" cm="1">
        <f t="array" ref="O1666">MIN(IF((OutputTable[GroupByKey]=OutputTable[[#This Row],[GroupByKey]]),(OutputTable[GroupByKey]=OutputTable[[#This Row],[GroupByKey]])*OutputTable[RecordedValue]))</f>
        <v>0</v>
      </c>
      <c r="P1666" s="5" cm="1">
        <f t="array" ref="P1666">MAX(IF((OutputTable[GroupByKey]=OutputTable[[#This Row],[GroupByKey]]),(OutputTable[GroupByKey]=OutputTable[[#This Row],[GroupByKey]])*OutputTable[RecordedValue]))</f>
        <v>0</v>
      </c>
    </row>
    <row r="1667" spans="1:16" x14ac:dyDescent="0.25">
      <c r="A1667" t="s">
        <v>68</v>
      </c>
      <c r="B1667" t="s">
        <v>70</v>
      </c>
      <c r="C1667">
        <v>28</v>
      </c>
      <c r="D1667" t="s">
        <v>143</v>
      </c>
      <c r="E1667" t="s">
        <v>113</v>
      </c>
      <c r="F1667" t="s">
        <v>73</v>
      </c>
      <c r="G1667">
        <v>8.5623166892548195</v>
      </c>
      <c r="H1667">
        <v>0</v>
      </c>
      <c r="I166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67" s="5" cm="1">
        <f t="array" ref="J1667">MAX(IF((ProjectInfoTable[ProjectName]=OutputTable[[#This Row],[ProjectName]]),(ProjectInfoTable[ProjectName]=OutputTable[[#This Row],[ProjectName]])*ProjectInfoTable[NumberOfReplications]))</f>
        <v>50</v>
      </c>
      <c r="K1667" s="5" cm="1">
        <f t="array" ref="K1667">IFERROR(AVERAGE(IF((OutputTable[GroupByKey]=OutputTable[[#This Row],[GroupByKey]]),(OutputTable[GroupByKey]=OutputTable[[#This Row],[GroupByKey]])*OutputTable[RecordedValue])),0)</f>
        <v>8.9631102244031808</v>
      </c>
      <c r="L1667" s="5" cm="1">
        <f t="array" ref="L1667">IFERROR(_xlfn.STDEV.S(IF((OutputTable[GroupByKey]=OutputTable[[#This Row],[GroupByKey]]),(OutputTable[GroupByKey]=OutputTable[[#This Row],[GroupByKey]])*OutputTable[RecordedValue])),0)</f>
        <v>0.49581158155018401</v>
      </c>
      <c r="M1667" s="5" cm="1">
        <f t="array" ref="M1667">MAX(IF((ProjectInfoTable[ProjectName]=OutputTable[[#This Row],[ProjectName]]),(ProjectInfoTable[ProjectName]=OutputTable[[#This Row],[ProjectName]])*ProjectInfoTable[ConfidenceInterval]))</f>
        <v>0.95</v>
      </c>
      <c r="N1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667" s="5" cm="1">
        <f t="array" ref="O1667">MIN(IF((OutputTable[GroupByKey]=OutputTable[[#This Row],[GroupByKey]]),(OutputTable[GroupByKey]=OutputTable[[#This Row],[GroupByKey]])*OutputTable[RecordedValue]))</f>
        <v>7.9225733441578896</v>
      </c>
      <c r="P1667" s="5" cm="1">
        <f t="array" ref="P1667">MAX(IF((OutputTable[GroupByKey]=OutputTable[[#This Row],[GroupByKey]]),(OutputTable[GroupByKey]=OutputTable[[#This Row],[GroupByKey]])*OutputTable[RecordedValue]))</f>
        <v>9.9777504987156593</v>
      </c>
    </row>
    <row r="1668" spans="1:16" x14ac:dyDescent="0.25">
      <c r="A1668" t="s">
        <v>68</v>
      </c>
      <c r="B1668" t="s">
        <v>70</v>
      </c>
      <c r="C1668">
        <v>28</v>
      </c>
      <c r="D1668" t="s">
        <v>144</v>
      </c>
      <c r="E1668" t="s">
        <v>115</v>
      </c>
      <c r="F1668" t="s">
        <v>73</v>
      </c>
      <c r="G1668">
        <v>513.73900135528902</v>
      </c>
      <c r="H1668">
        <v>0</v>
      </c>
      <c r="I166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68" s="5" cm="1">
        <f t="array" ref="J1668">MAX(IF((ProjectInfoTable[ProjectName]=OutputTable[[#This Row],[ProjectName]]),(ProjectInfoTable[ProjectName]=OutputTable[[#This Row],[ProjectName]])*ProjectInfoTable[NumberOfReplications]))</f>
        <v>50</v>
      </c>
      <c r="K1668" s="5" cm="1">
        <f t="array" ref="K1668">IFERROR(AVERAGE(IF((OutputTable[GroupByKey]=OutputTable[[#This Row],[GroupByKey]]),(OutputTable[GroupByKey]=OutputTable[[#This Row],[GroupByKey]])*OutputTable[RecordedValue])),0)</f>
        <v>537.78661346419096</v>
      </c>
      <c r="L1668" s="5" cm="1">
        <f t="array" ref="L1668">IFERROR(_xlfn.STDEV.S(IF((OutputTable[GroupByKey]=OutputTable[[#This Row],[GroupByKey]]),(OutputTable[GroupByKey]=OutputTable[[#This Row],[GroupByKey]])*OutputTable[RecordedValue])),0)</f>
        <v>29.748694893010981</v>
      </c>
      <c r="M1668" s="5" cm="1">
        <f t="array" ref="M1668">MAX(IF((ProjectInfoTable[ProjectName]=OutputTable[[#This Row],[ProjectName]]),(ProjectInfoTable[ProjectName]=OutputTable[[#This Row],[ProjectName]])*ProjectInfoTable[ConfidenceInterval]))</f>
        <v>0.95</v>
      </c>
      <c r="N1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668" s="5" cm="1">
        <f t="array" ref="O1668">MIN(IF((OutputTable[GroupByKey]=OutputTable[[#This Row],[GroupByKey]]),(OutputTable[GroupByKey]=OutputTable[[#This Row],[GroupByKey]])*OutputTable[RecordedValue]))</f>
        <v>475.35440064947397</v>
      </c>
      <c r="P1668" s="5" cm="1">
        <f t="array" ref="P1668">MAX(IF((OutputTable[GroupByKey]=OutputTable[[#This Row],[GroupByKey]]),(OutputTable[GroupByKey]=OutputTable[[#This Row],[GroupByKey]])*OutputTable[RecordedValue]))</f>
        <v>598.66502992293999</v>
      </c>
    </row>
    <row r="1669" spans="1:16" x14ac:dyDescent="0.25">
      <c r="A1669" t="s">
        <v>68</v>
      </c>
      <c r="B1669" t="s">
        <v>70</v>
      </c>
      <c r="C1669">
        <v>28</v>
      </c>
      <c r="D1669" t="s">
        <v>145</v>
      </c>
      <c r="E1669" t="s">
        <v>117</v>
      </c>
      <c r="F1669" t="s">
        <v>73</v>
      </c>
      <c r="G1669">
        <v>0</v>
      </c>
      <c r="H1669">
        <v>0</v>
      </c>
      <c r="I166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69" s="5" cm="1">
        <f t="array" ref="J1669">MAX(IF((ProjectInfoTable[ProjectName]=OutputTable[[#This Row],[ProjectName]]),(ProjectInfoTable[ProjectName]=OutputTable[[#This Row],[ProjectName]])*ProjectInfoTable[NumberOfReplications]))</f>
        <v>50</v>
      </c>
      <c r="K1669" s="5" cm="1">
        <f t="array" ref="K1669">IFERROR(AVERAGE(IF((OutputTable[GroupByKey]=OutputTable[[#This Row],[GroupByKey]]),(OutputTable[GroupByKey]=OutputTable[[#This Row],[GroupByKey]])*OutputTable[RecordedValue])),0)</f>
        <v>0</v>
      </c>
      <c r="L1669" s="5" cm="1">
        <f t="array" ref="L1669">IFERROR(_xlfn.STDEV.S(IF((OutputTable[GroupByKey]=OutputTable[[#This Row],[GroupByKey]]),(OutputTable[GroupByKey]=OutputTable[[#This Row],[GroupByKey]])*OutputTable[RecordedValue])),0)</f>
        <v>0</v>
      </c>
      <c r="M1669" s="5" cm="1">
        <f t="array" ref="M1669">MAX(IF((ProjectInfoTable[ProjectName]=OutputTable[[#This Row],[ProjectName]]),(ProjectInfoTable[ProjectName]=OutputTable[[#This Row],[ProjectName]])*ProjectInfoTable[ConfidenceInterval]))</f>
        <v>0.95</v>
      </c>
      <c r="N1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9" s="5" cm="1">
        <f t="array" ref="O1669">MIN(IF((OutputTable[GroupByKey]=OutputTable[[#This Row],[GroupByKey]]),(OutputTable[GroupByKey]=OutputTable[[#This Row],[GroupByKey]])*OutputTable[RecordedValue]))</f>
        <v>0</v>
      </c>
      <c r="P1669" s="5" cm="1">
        <f t="array" ref="P1669">MAX(IF((OutputTable[GroupByKey]=OutputTable[[#This Row],[GroupByKey]]),(OutputTable[GroupByKey]=OutputTable[[#This Row],[GroupByKey]])*OutputTable[RecordedValue]))</f>
        <v>0</v>
      </c>
    </row>
    <row r="1670" spans="1:16" x14ac:dyDescent="0.25">
      <c r="A1670" t="s">
        <v>68</v>
      </c>
      <c r="B1670" t="s">
        <v>70</v>
      </c>
      <c r="C1670">
        <v>28</v>
      </c>
      <c r="D1670" t="s">
        <v>146</v>
      </c>
      <c r="E1670" t="s">
        <v>119</v>
      </c>
      <c r="F1670" t="s">
        <v>73</v>
      </c>
      <c r="G1670">
        <v>10.054421984212899</v>
      </c>
      <c r="H1670">
        <v>0</v>
      </c>
      <c r="I167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70" s="5" cm="1">
        <f t="array" ref="J1670">MAX(IF((ProjectInfoTable[ProjectName]=OutputTable[[#This Row],[ProjectName]]),(ProjectInfoTable[ProjectName]=OutputTable[[#This Row],[ProjectName]])*ProjectInfoTable[NumberOfReplications]))</f>
        <v>50</v>
      </c>
      <c r="K1670" s="5" cm="1">
        <f t="array" ref="K1670">IFERROR(AVERAGE(IF((OutputTable[GroupByKey]=OutputTable[[#This Row],[GroupByKey]]),(OutputTable[GroupByKey]=OutputTable[[#This Row],[GroupByKey]])*OutputTable[RecordedValue])),0)</f>
        <v>131.6987252883157</v>
      </c>
      <c r="L1670" s="5" cm="1">
        <f t="array" ref="L1670">IFERROR(_xlfn.STDEV.S(IF((OutputTable[GroupByKey]=OutputTable[[#This Row],[GroupByKey]]),(OutputTable[GroupByKey]=OutputTable[[#This Row],[GroupByKey]])*OutputTable[RecordedValue])),0)</f>
        <v>195.03180772236345</v>
      </c>
      <c r="M1670" s="5" cm="1">
        <f t="array" ref="M1670">MAX(IF((ProjectInfoTable[ProjectName]=OutputTable[[#This Row],[ProjectName]]),(ProjectInfoTable[ProjectName]=OutputTable[[#This Row],[ProjectName]])*ProjectInfoTable[ConfidenceInterval]))</f>
        <v>0.95</v>
      </c>
      <c r="N1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670" s="5" cm="1">
        <f t="array" ref="O1670">MIN(IF((OutputTable[GroupByKey]=OutputTable[[#This Row],[GroupByKey]]),(OutputTable[GroupByKey]=OutputTable[[#This Row],[GroupByKey]])*OutputTable[RecordedValue]))</f>
        <v>10.054421984212899</v>
      </c>
      <c r="P1670" s="5" cm="1">
        <f t="array" ref="P1670">MAX(IF((OutputTable[GroupByKey]=OutputTable[[#This Row],[GroupByKey]]),(OutputTable[GroupByKey]=OutputTable[[#This Row],[GroupByKey]])*OutputTable[RecordedValue]))</f>
        <v>1200.8160491271699</v>
      </c>
    </row>
    <row r="1671" spans="1:16" x14ac:dyDescent="0.25">
      <c r="A1671" t="s">
        <v>68</v>
      </c>
      <c r="B1671" t="s">
        <v>70</v>
      </c>
      <c r="C1671">
        <v>28</v>
      </c>
      <c r="D1671" t="s">
        <v>147</v>
      </c>
      <c r="E1671" t="s">
        <v>121</v>
      </c>
      <c r="F1671" t="s">
        <v>73</v>
      </c>
      <c r="G1671">
        <v>145</v>
      </c>
      <c r="H1671">
        <v>0</v>
      </c>
      <c r="I167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71" s="5" cm="1">
        <f t="array" ref="J1671">MAX(IF((ProjectInfoTable[ProjectName]=OutputTable[[#This Row],[ProjectName]]),(ProjectInfoTable[ProjectName]=OutputTable[[#This Row],[ProjectName]])*ProjectInfoTable[NumberOfReplications]))</f>
        <v>50</v>
      </c>
      <c r="K1671" s="5" cm="1">
        <f t="array" ref="K1671">IFERROR(AVERAGE(IF((OutputTable[GroupByKey]=OutputTable[[#This Row],[GroupByKey]]),(OutputTable[GroupByKey]=OutputTable[[#This Row],[GroupByKey]])*OutputTable[RecordedValue])),0)</f>
        <v>145</v>
      </c>
      <c r="L1671" s="5" cm="1">
        <f t="array" ref="L1671">IFERROR(_xlfn.STDEV.S(IF((OutputTable[GroupByKey]=OutputTable[[#This Row],[GroupByKey]]),(OutputTable[GroupByKey]=OutputTable[[#This Row],[GroupByKey]])*OutputTable[RecordedValue])),0)</f>
        <v>0</v>
      </c>
      <c r="M1671" s="5" cm="1">
        <f t="array" ref="M1671">MAX(IF((ProjectInfoTable[ProjectName]=OutputTable[[#This Row],[ProjectName]]),(ProjectInfoTable[ProjectName]=OutputTable[[#This Row],[ProjectName]])*ProjectInfoTable[ConfidenceInterval]))</f>
        <v>0.95</v>
      </c>
      <c r="N1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1" s="5" cm="1">
        <f t="array" ref="O1671">MIN(IF((OutputTable[GroupByKey]=OutputTable[[#This Row],[GroupByKey]]),(OutputTable[GroupByKey]=OutputTable[[#This Row],[GroupByKey]])*OutputTable[RecordedValue]))</f>
        <v>145</v>
      </c>
      <c r="P1671" s="5" cm="1">
        <f t="array" ref="P1671">MAX(IF((OutputTable[GroupByKey]=OutputTable[[#This Row],[GroupByKey]]),(OutputTable[GroupByKey]=OutputTable[[#This Row],[GroupByKey]])*OutputTable[RecordedValue]))</f>
        <v>145</v>
      </c>
    </row>
    <row r="1672" spans="1:16" x14ac:dyDescent="0.25">
      <c r="A1672" t="s">
        <v>68</v>
      </c>
      <c r="B1672" t="s">
        <v>70</v>
      </c>
      <c r="C1672">
        <v>28</v>
      </c>
      <c r="D1672" t="s">
        <v>148</v>
      </c>
      <c r="E1672" t="s">
        <v>123</v>
      </c>
      <c r="F1672" t="s">
        <v>73</v>
      </c>
      <c r="G1672">
        <v>144</v>
      </c>
      <c r="H1672">
        <v>0</v>
      </c>
      <c r="I167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72" s="5" cm="1">
        <f t="array" ref="J1672">MAX(IF((ProjectInfoTable[ProjectName]=OutputTable[[#This Row],[ProjectName]]),(ProjectInfoTable[ProjectName]=OutputTable[[#This Row],[ProjectName]])*ProjectInfoTable[NumberOfReplications]))</f>
        <v>50</v>
      </c>
      <c r="K1672" s="5" cm="1">
        <f t="array" ref="K1672">IFERROR(AVERAGE(IF((OutputTable[GroupByKey]=OutputTable[[#This Row],[GroupByKey]]),(OutputTable[GroupByKey]=OutputTable[[#This Row],[GroupByKey]])*OutputTable[RecordedValue])),0)</f>
        <v>143.58000000000001</v>
      </c>
      <c r="L1672" s="5" cm="1">
        <f t="array" ref="L1672">IFERROR(_xlfn.STDEV.S(IF((OutputTable[GroupByKey]=OutputTable[[#This Row],[GroupByKey]]),(OutputTable[GroupByKey]=OutputTable[[#This Row],[GroupByKey]])*OutputTable[RecordedValue])),0)</f>
        <v>0.67279496224666424</v>
      </c>
      <c r="M1672" s="5" cm="1">
        <f t="array" ref="M1672">MAX(IF((ProjectInfoTable[ProjectName]=OutputTable[[#This Row],[ProjectName]]),(ProjectInfoTable[ProjectName]=OutputTable[[#This Row],[ProjectName]])*ProjectInfoTable[ConfidenceInterval]))</f>
        <v>0.95</v>
      </c>
      <c r="N1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672" s="5" cm="1">
        <f t="array" ref="O1672">MIN(IF((OutputTable[GroupByKey]=OutputTable[[#This Row],[GroupByKey]]),(OutputTable[GroupByKey]=OutputTable[[#This Row],[GroupByKey]])*OutputTable[RecordedValue]))</f>
        <v>142</v>
      </c>
      <c r="P1672" s="5" cm="1">
        <f t="array" ref="P1672">MAX(IF((OutputTable[GroupByKey]=OutputTable[[#This Row],[GroupByKey]]),(OutputTable[GroupByKey]=OutputTable[[#This Row],[GroupByKey]])*OutputTable[RecordedValue]))</f>
        <v>144</v>
      </c>
    </row>
    <row r="1673" spans="1:16" x14ac:dyDescent="0.25">
      <c r="A1673" t="s">
        <v>68</v>
      </c>
      <c r="B1673" t="s">
        <v>70</v>
      </c>
      <c r="C1673">
        <v>28</v>
      </c>
      <c r="D1673" t="s">
        <v>149</v>
      </c>
      <c r="E1673" t="s">
        <v>125</v>
      </c>
      <c r="F1673" t="s">
        <v>73</v>
      </c>
      <c r="G1673">
        <v>8.5623166892548195</v>
      </c>
      <c r="H1673">
        <v>0</v>
      </c>
      <c r="I167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73" s="5" cm="1">
        <f t="array" ref="J1673">MAX(IF((ProjectInfoTable[ProjectName]=OutputTable[[#This Row],[ProjectName]]),(ProjectInfoTable[ProjectName]=OutputTable[[#This Row],[ProjectName]])*ProjectInfoTable[NumberOfReplications]))</f>
        <v>50</v>
      </c>
      <c r="K1673" s="5" cm="1">
        <f t="array" ref="K1673">IFERROR(AVERAGE(IF((OutputTable[GroupByKey]=OutputTable[[#This Row],[GroupByKey]]),(OutputTable[GroupByKey]=OutputTable[[#This Row],[GroupByKey]])*OutputTable[RecordedValue])),0)</f>
        <v>8.9631102244031808</v>
      </c>
      <c r="L1673" s="5" cm="1">
        <f t="array" ref="L1673">IFERROR(_xlfn.STDEV.S(IF((OutputTable[GroupByKey]=OutputTable[[#This Row],[GroupByKey]]),(OutputTable[GroupByKey]=OutputTable[[#This Row],[GroupByKey]])*OutputTable[RecordedValue])),0)</f>
        <v>0.49581158155018401</v>
      </c>
      <c r="M1673" s="5" cm="1">
        <f t="array" ref="M1673">MAX(IF((ProjectInfoTable[ProjectName]=OutputTable[[#This Row],[ProjectName]]),(ProjectInfoTable[ProjectName]=OutputTable[[#This Row],[ProjectName]])*ProjectInfoTable[ConfidenceInterval]))</f>
        <v>0.95</v>
      </c>
      <c r="N1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673" s="5" cm="1">
        <f t="array" ref="O1673">MIN(IF((OutputTable[GroupByKey]=OutputTable[[#This Row],[GroupByKey]]),(OutputTable[GroupByKey]=OutputTable[[#This Row],[GroupByKey]])*OutputTable[RecordedValue]))</f>
        <v>7.9225733441578896</v>
      </c>
      <c r="P1673" s="5" cm="1">
        <f t="array" ref="P1673">MAX(IF((OutputTable[GroupByKey]=OutputTable[[#This Row],[GroupByKey]]),(OutputTable[GroupByKey]=OutputTable[[#This Row],[GroupByKey]])*OutputTable[RecordedValue]))</f>
        <v>9.9777504987156593</v>
      </c>
    </row>
    <row r="1674" spans="1:16" x14ac:dyDescent="0.25">
      <c r="A1674" t="s">
        <v>68</v>
      </c>
      <c r="B1674" t="s">
        <v>70</v>
      </c>
      <c r="C1674">
        <v>28</v>
      </c>
      <c r="D1674" t="s">
        <v>150</v>
      </c>
      <c r="E1674" t="s">
        <v>127</v>
      </c>
      <c r="F1674" t="s">
        <v>73</v>
      </c>
      <c r="G1674">
        <v>523.79342333950206</v>
      </c>
      <c r="H1674">
        <v>0</v>
      </c>
      <c r="I167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74" s="5" cm="1">
        <f t="array" ref="J1674">MAX(IF((ProjectInfoTable[ProjectName]=OutputTable[[#This Row],[ProjectName]]),(ProjectInfoTable[ProjectName]=OutputTable[[#This Row],[ProjectName]])*ProjectInfoTable[NumberOfReplications]))</f>
        <v>50</v>
      </c>
      <c r="K1674" s="5" cm="1">
        <f t="array" ref="K1674">IFERROR(AVERAGE(IF((OutputTable[GroupByKey]=OutputTable[[#This Row],[GroupByKey]]),(OutputTable[GroupByKey]=OutputTable[[#This Row],[GroupByKey]])*OutputTable[RecordedValue])),0)</f>
        <v>669.48533875250666</v>
      </c>
      <c r="L1674" s="5" cm="1">
        <f t="array" ref="L1674">IFERROR(_xlfn.STDEV.S(IF((OutputTable[GroupByKey]=OutputTable[[#This Row],[GroupByKey]]),(OutputTable[GroupByKey]=OutputTable[[#This Row],[GroupByKey]])*OutputTable[RecordedValue])),0)</f>
        <v>209.81217768405702</v>
      </c>
      <c r="M1674" s="5" cm="1">
        <f t="array" ref="M1674">MAX(IF((ProjectInfoTable[ProjectName]=OutputTable[[#This Row],[ProjectName]]),(ProjectInfoTable[ProjectName]=OutputTable[[#This Row],[ProjectName]])*ProjectInfoTable[ConfidenceInterval]))</f>
        <v>0.95</v>
      </c>
      <c r="N1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674" s="5" cm="1">
        <f t="array" ref="O1674">MIN(IF((OutputTable[GroupByKey]=OutputTable[[#This Row],[GroupByKey]]),(OutputTable[GroupByKey]=OutputTable[[#This Row],[GroupByKey]])*OutputTable[RecordedValue]))</f>
        <v>507.16931004698603</v>
      </c>
      <c r="P1674" s="5" cm="1">
        <f t="array" ref="P1674">MAX(IF((OutputTable[GroupByKey]=OutputTable[[#This Row],[GroupByKey]]),(OutputTable[GroupByKey]=OutputTable[[#This Row],[GroupByKey]])*OutputTable[RecordedValue]))</f>
        <v>1790.3663033289099</v>
      </c>
    </row>
    <row r="1675" spans="1:16" x14ac:dyDescent="0.25">
      <c r="A1675" t="s">
        <v>68</v>
      </c>
      <c r="B1675" t="s">
        <v>70</v>
      </c>
      <c r="C1675">
        <v>28</v>
      </c>
      <c r="D1675" t="s">
        <v>151</v>
      </c>
      <c r="E1675" t="s">
        <v>121</v>
      </c>
      <c r="F1675" t="s">
        <v>87</v>
      </c>
      <c r="G1675">
        <v>145</v>
      </c>
      <c r="H1675">
        <v>0</v>
      </c>
      <c r="I167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75" s="5" cm="1">
        <f t="array" ref="J1675">MAX(IF((ProjectInfoTable[ProjectName]=OutputTable[[#This Row],[ProjectName]]),(ProjectInfoTable[ProjectName]=OutputTable[[#This Row],[ProjectName]])*ProjectInfoTable[NumberOfReplications]))</f>
        <v>50</v>
      </c>
      <c r="K1675" s="5" cm="1">
        <f t="array" ref="K1675">IFERROR(AVERAGE(IF((OutputTable[GroupByKey]=OutputTable[[#This Row],[GroupByKey]]),(OutputTable[GroupByKey]=OutputTable[[#This Row],[GroupByKey]])*OutputTable[RecordedValue])),0)</f>
        <v>145</v>
      </c>
      <c r="L1675" s="5" cm="1">
        <f t="array" ref="L1675">IFERROR(_xlfn.STDEV.S(IF((OutputTable[GroupByKey]=OutputTable[[#This Row],[GroupByKey]]),(OutputTable[GroupByKey]=OutputTable[[#This Row],[GroupByKey]])*OutputTable[RecordedValue])),0)</f>
        <v>0</v>
      </c>
      <c r="M1675" s="5" cm="1">
        <f t="array" ref="M1675">MAX(IF((ProjectInfoTable[ProjectName]=OutputTable[[#This Row],[ProjectName]]),(ProjectInfoTable[ProjectName]=OutputTable[[#This Row],[ProjectName]])*ProjectInfoTable[ConfidenceInterval]))</f>
        <v>0.95</v>
      </c>
      <c r="N1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5" s="5" cm="1">
        <f t="array" ref="O1675">MIN(IF((OutputTable[GroupByKey]=OutputTable[[#This Row],[GroupByKey]]),(OutputTable[GroupByKey]=OutputTable[[#This Row],[GroupByKey]])*OutputTable[RecordedValue]))</f>
        <v>145</v>
      </c>
      <c r="P1675" s="5" cm="1">
        <f t="array" ref="P1675">MAX(IF((OutputTable[GroupByKey]=OutputTable[[#This Row],[GroupByKey]]),(OutputTable[GroupByKey]=OutputTable[[#This Row],[GroupByKey]])*OutputTable[RecordedValue]))</f>
        <v>145</v>
      </c>
    </row>
    <row r="1676" spans="1:16" x14ac:dyDescent="0.25">
      <c r="A1676" t="s">
        <v>68</v>
      </c>
      <c r="B1676" t="s">
        <v>70</v>
      </c>
      <c r="C1676">
        <v>28</v>
      </c>
      <c r="D1676" t="s">
        <v>152</v>
      </c>
      <c r="E1676" t="s">
        <v>123</v>
      </c>
      <c r="F1676" t="s">
        <v>87</v>
      </c>
      <c r="G1676">
        <v>142</v>
      </c>
      <c r="H1676">
        <v>0</v>
      </c>
      <c r="I167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76" s="5" cm="1">
        <f t="array" ref="J1676">MAX(IF((ProjectInfoTable[ProjectName]=OutputTable[[#This Row],[ProjectName]]),(ProjectInfoTable[ProjectName]=OutputTable[[#This Row],[ProjectName]])*ProjectInfoTable[NumberOfReplications]))</f>
        <v>50</v>
      </c>
      <c r="K1676" s="5" cm="1">
        <f t="array" ref="K1676">IFERROR(AVERAGE(IF((OutputTable[GroupByKey]=OutputTable[[#This Row],[GroupByKey]]),(OutputTable[GroupByKey]=OutputTable[[#This Row],[GroupByKey]])*OutputTable[RecordedValue])),0)</f>
        <v>141.38</v>
      </c>
      <c r="L1676" s="5" cm="1">
        <f t="array" ref="L1676">IFERROR(_xlfn.STDEV.S(IF((OutputTable[GroupByKey]=OutputTable[[#This Row],[GroupByKey]]),(OutputTable[GroupByKey]=OutputTable[[#This Row],[GroupByKey]])*OutputTable[RecordedValue])),0)</f>
        <v>1.9988772358705846</v>
      </c>
      <c r="M1676" s="5" cm="1">
        <f t="array" ref="M1676">MAX(IF((ProjectInfoTable[ProjectName]=OutputTable[[#This Row],[ProjectName]]),(ProjectInfoTable[ProjectName]=OutputTable[[#This Row],[ProjectName]])*ProjectInfoTable[ConfidenceInterval]))</f>
        <v>0.95</v>
      </c>
      <c r="N1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676" s="5" cm="1">
        <f t="array" ref="O1676">MIN(IF((OutputTable[GroupByKey]=OutputTable[[#This Row],[GroupByKey]]),(OutputTable[GroupByKey]=OutputTable[[#This Row],[GroupByKey]])*OutputTable[RecordedValue]))</f>
        <v>134</v>
      </c>
      <c r="P1676" s="5" cm="1">
        <f t="array" ref="P1676">MAX(IF((OutputTable[GroupByKey]=OutputTable[[#This Row],[GroupByKey]]),(OutputTable[GroupByKey]=OutputTable[[#This Row],[GroupByKey]])*OutputTable[RecordedValue]))</f>
        <v>144</v>
      </c>
    </row>
    <row r="1677" spans="1:16" x14ac:dyDescent="0.25">
      <c r="A1677" t="s">
        <v>68</v>
      </c>
      <c r="B1677" t="s">
        <v>70</v>
      </c>
      <c r="C1677">
        <v>28</v>
      </c>
      <c r="D1677" t="s">
        <v>153</v>
      </c>
      <c r="E1677" t="s">
        <v>113</v>
      </c>
      <c r="F1677" t="s">
        <v>73</v>
      </c>
      <c r="G1677">
        <v>1.30895834311534</v>
      </c>
      <c r="H1677">
        <v>0</v>
      </c>
      <c r="I1677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677" s="5" cm="1">
        <f t="array" ref="J1677">MAX(IF((ProjectInfoTable[ProjectName]=OutputTable[[#This Row],[ProjectName]]),(ProjectInfoTable[ProjectName]=OutputTable[[#This Row],[ProjectName]])*ProjectInfoTable[NumberOfReplications]))</f>
        <v>50</v>
      </c>
      <c r="K1677" s="5" cm="1">
        <f t="array" ref="K1677">IFERROR(AVERAGE(IF((OutputTable[GroupByKey]=OutputTable[[#This Row],[GroupByKey]]),(OutputTable[GroupByKey]=OutputTable[[#This Row],[GroupByKey]])*OutputTable[RecordedValue])),0)</f>
        <v>1.713056712445395</v>
      </c>
      <c r="L1677" s="5" cm="1">
        <f t="array" ref="L1677">IFERROR(_xlfn.STDEV.S(IF((OutputTable[GroupByKey]=OutputTable[[#This Row],[GroupByKey]]),(OutputTable[GroupByKey]=OutputTable[[#This Row],[GroupByKey]])*OutputTable[RecordedValue])),0)</f>
        <v>0.74877386075301833</v>
      </c>
      <c r="M1677" s="5" cm="1">
        <f t="array" ref="M1677">MAX(IF((ProjectInfoTable[ProjectName]=OutputTable[[#This Row],[ProjectName]]),(ProjectInfoTable[ProjectName]=OutputTable[[#This Row],[ProjectName]])*ProjectInfoTable[ConfidenceInterval]))</f>
        <v>0.95</v>
      </c>
      <c r="N1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677" s="5" cm="1">
        <f t="array" ref="O1677">MIN(IF((OutputTable[GroupByKey]=OutputTable[[#This Row],[GroupByKey]]),(OutputTable[GroupByKey]=OutputTable[[#This Row],[GroupByKey]])*OutputTable[RecordedValue]))</f>
        <v>0.396443199122197</v>
      </c>
      <c r="P1677" s="5" cm="1">
        <f t="array" ref="P1677">MAX(IF((OutputTable[GroupByKey]=OutputTable[[#This Row],[GroupByKey]]),(OutputTable[GroupByKey]=OutputTable[[#This Row],[GroupByKey]])*OutputTable[RecordedValue]))</f>
        <v>4.3293745592479498</v>
      </c>
    </row>
    <row r="1678" spans="1:16" x14ac:dyDescent="0.25">
      <c r="A1678" t="s">
        <v>68</v>
      </c>
      <c r="B1678" t="s">
        <v>70</v>
      </c>
      <c r="C1678">
        <v>28</v>
      </c>
      <c r="D1678" t="s">
        <v>154</v>
      </c>
      <c r="E1678" t="s">
        <v>115</v>
      </c>
      <c r="F1678" t="s">
        <v>73</v>
      </c>
      <c r="G1678">
        <v>39.268750293460201</v>
      </c>
      <c r="H1678">
        <v>0</v>
      </c>
      <c r="I1678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678" s="5" cm="1">
        <f t="array" ref="J1678">MAX(IF((ProjectInfoTable[ProjectName]=OutputTable[[#This Row],[ProjectName]]),(ProjectInfoTable[ProjectName]=OutputTable[[#This Row],[ProjectName]])*ProjectInfoTable[NumberOfReplications]))</f>
        <v>50</v>
      </c>
      <c r="K1678" s="5" cm="1">
        <f t="array" ref="K1678">IFERROR(AVERAGE(IF((OutputTable[GroupByKey]=OutputTable[[#This Row],[GroupByKey]]),(OutputTable[GroupByKey]=OutputTable[[#This Row],[GroupByKey]])*OutputTable[RecordedValue])),0)</f>
        <v>51.391701373361848</v>
      </c>
      <c r="L1678" s="5" cm="1">
        <f t="array" ref="L1678">IFERROR(_xlfn.STDEV.S(IF((OutputTable[GroupByKey]=OutputTable[[#This Row],[GroupByKey]]),(OutputTable[GroupByKey]=OutputTable[[#This Row],[GroupByKey]])*OutputTable[RecordedValue])),0)</f>
        <v>22.463215822590577</v>
      </c>
      <c r="M1678" s="5" cm="1">
        <f t="array" ref="M1678">MAX(IF((ProjectInfoTable[ProjectName]=OutputTable[[#This Row],[ProjectName]]),(ProjectInfoTable[ProjectName]=OutputTable[[#This Row],[ProjectName]])*ProjectInfoTable[ConfidenceInterval]))</f>
        <v>0.95</v>
      </c>
      <c r="N1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678" s="5" cm="1">
        <f t="array" ref="O1678">MIN(IF((OutputTable[GroupByKey]=OutputTable[[#This Row],[GroupByKey]]),(OutputTable[GroupByKey]=OutputTable[[#This Row],[GroupByKey]])*OutputTable[RecordedValue]))</f>
        <v>11.8932959736659</v>
      </c>
      <c r="P1678" s="5" cm="1">
        <f t="array" ref="P1678">MAX(IF((OutputTable[GroupByKey]=OutputTable[[#This Row],[GroupByKey]]),(OutputTable[GroupByKey]=OutputTable[[#This Row],[GroupByKey]])*OutputTable[RecordedValue]))</f>
        <v>129.881236777438</v>
      </c>
    </row>
    <row r="1679" spans="1:16" x14ac:dyDescent="0.25">
      <c r="A1679" t="s">
        <v>68</v>
      </c>
      <c r="B1679" t="s">
        <v>70</v>
      </c>
      <c r="C1679">
        <v>28</v>
      </c>
      <c r="D1679" t="s">
        <v>155</v>
      </c>
      <c r="E1679" t="s">
        <v>117</v>
      </c>
      <c r="F1679" t="s">
        <v>73</v>
      </c>
      <c r="G1679">
        <v>0</v>
      </c>
      <c r="H1679">
        <v>0</v>
      </c>
      <c r="I1679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679" s="5" cm="1">
        <f t="array" ref="J1679">MAX(IF((ProjectInfoTable[ProjectName]=OutputTable[[#This Row],[ProjectName]]),(ProjectInfoTable[ProjectName]=OutputTable[[#This Row],[ProjectName]])*ProjectInfoTable[NumberOfReplications]))</f>
        <v>50</v>
      </c>
      <c r="K1679" s="5" cm="1">
        <f t="array" ref="K1679">IFERROR(AVERAGE(IF((OutputTable[GroupByKey]=OutputTable[[#This Row],[GroupByKey]]),(OutputTable[GroupByKey]=OutputTable[[#This Row],[GroupByKey]])*OutputTable[RecordedValue])),0)</f>
        <v>0</v>
      </c>
      <c r="L1679" s="5" cm="1">
        <f t="array" ref="L1679">IFERROR(_xlfn.STDEV.S(IF((OutputTable[GroupByKey]=OutputTable[[#This Row],[GroupByKey]]),(OutputTable[GroupByKey]=OutputTable[[#This Row],[GroupByKey]])*OutputTable[RecordedValue])),0)</f>
        <v>0</v>
      </c>
      <c r="M1679" s="5" cm="1">
        <f t="array" ref="M1679">MAX(IF((ProjectInfoTable[ProjectName]=OutputTable[[#This Row],[ProjectName]]),(ProjectInfoTable[ProjectName]=OutputTable[[#This Row],[ProjectName]])*ProjectInfoTable[ConfidenceInterval]))</f>
        <v>0.95</v>
      </c>
      <c r="N1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9" s="5" cm="1">
        <f t="array" ref="O1679">MIN(IF((OutputTable[GroupByKey]=OutputTable[[#This Row],[GroupByKey]]),(OutputTable[GroupByKey]=OutputTable[[#This Row],[GroupByKey]])*OutputTable[RecordedValue]))</f>
        <v>0</v>
      </c>
      <c r="P1679" s="5" cm="1">
        <f t="array" ref="P1679">MAX(IF((OutputTable[GroupByKey]=OutputTable[[#This Row],[GroupByKey]]),(OutputTable[GroupByKey]=OutputTable[[#This Row],[GroupByKey]])*OutputTable[RecordedValue]))</f>
        <v>0</v>
      </c>
    </row>
    <row r="1680" spans="1:16" x14ac:dyDescent="0.25">
      <c r="A1680" t="s">
        <v>68</v>
      </c>
      <c r="B1680" t="s">
        <v>70</v>
      </c>
      <c r="C1680">
        <v>28</v>
      </c>
      <c r="D1680" t="s">
        <v>156</v>
      </c>
      <c r="E1680" t="s">
        <v>119</v>
      </c>
      <c r="F1680" t="s">
        <v>73</v>
      </c>
      <c r="G1680">
        <v>0</v>
      </c>
      <c r="H1680">
        <v>0</v>
      </c>
      <c r="I1680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680" s="5" cm="1">
        <f t="array" ref="J1680">MAX(IF((ProjectInfoTable[ProjectName]=OutputTable[[#This Row],[ProjectName]]),(ProjectInfoTable[ProjectName]=OutputTable[[#This Row],[ProjectName]])*ProjectInfoTable[NumberOfReplications]))</f>
        <v>50</v>
      </c>
      <c r="K1680" s="5" cm="1">
        <f t="array" ref="K1680">IFERROR(AVERAGE(IF((OutputTable[GroupByKey]=OutputTable[[#This Row],[GroupByKey]]),(OutputTable[GroupByKey]=OutputTable[[#This Row],[GroupByKey]])*OutputTable[RecordedValue])),0)</f>
        <v>10.739644005751</v>
      </c>
      <c r="L1680" s="5" cm="1">
        <f t="array" ref="L1680">IFERROR(_xlfn.STDEV.S(IF((OutputTable[GroupByKey]=OutputTable[[#This Row],[GroupByKey]]),(OutputTable[GroupByKey]=OutputTable[[#This Row],[GroupByKey]])*OutputTable[RecordedValue])),0)</f>
        <v>15.385582994074571</v>
      </c>
      <c r="M1680" s="5" cm="1">
        <f t="array" ref="M1680">MAX(IF((ProjectInfoTable[ProjectName]=OutputTable[[#This Row],[ProjectName]]),(ProjectInfoTable[ProjectName]=OutputTable[[#This Row],[ProjectName]])*ProjectInfoTable[ConfidenceInterval]))</f>
        <v>0.95</v>
      </c>
      <c r="N1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680" s="5" cm="1">
        <f t="array" ref="O1680">MIN(IF((OutputTable[GroupByKey]=OutputTable[[#This Row],[GroupByKey]]),(OutputTable[GroupByKey]=OutputTable[[#This Row],[GroupByKey]])*OutputTable[RecordedValue]))</f>
        <v>0</v>
      </c>
      <c r="P1680" s="5" cm="1">
        <f t="array" ref="P1680">MAX(IF((OutputTable[GroupByKey]=OutputTable[[#This Row],[GroupByKey]]),(OutputTable[GroupByKey]=OutputTable[[#This Row],[GroupByKey]])*OutputTable[RecordedValue]))</f>
        <v>76.907804000367904</v>
      </c>
    </row>
    <row r="1681" spans="1:16" x14ac:dyDescent="0.25">
      <c r="A1681" t="s">
        <v>68</v>
      </c>
      <c r="B1681" t="s">
        <v>70</v>
      </c>
      <c r="C1681">
        <v>28</v>
      </c>
      <c r="D1681" t="s">
        <v>157</v>
      </c>
      <c r="E1681" t="s">
        <v>121</v>
      </c>
      <c r="F1681" t="s">
        <v>73</v>
      </c>
      <c r="G1681">
        <v>7</v>
      </c>
      <c r="H1681">
        <v>0</v>
      </c>
      <c r="I1681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681" s="5" cm="1">
        <f t="array" ref="J1681">MAX(IF((ProjectInfoTable[ProjectName]=OutputTable[[#This Row],[ProjectName]]),(ProjectInfoTable[ProjectName]=OutputTable[[#This Row],[ProjectName]])*ProjectInfoTable[NumberOfReplications]))</f>
        <v>50</v>
      </c>
      <c r="K1681" s="5" cm="1">
        <f t="array" ref="K1681">IFERROR(AVERAGE(IF((OutputTable[GroupByKey]=OutputTable[[#This Row],[GroupByKey]]),(OutputTable[GroupByKey]=OutputTable[[#This Row],[GroupByKey]])*OutputTable[RecordedValue])),0)</f>
        <v>6.74</v>
      </c>
      <c r="L1681" s="5" cm="1">
        <f t="array" ref="L1681">IFERROR(_xlfn.STDEV.S(IF((OutputTable[GroupByKey]=OutputTable[[#This Row],[GroupByKey]]),(OutputTable[GroupByKey]=OutputTable[[#This Row],[GroupByKey]])*OutputTable[RecordedValue])),0)</f>
        <v>2.6711611783672518</v>
      </c>
      <c r="M1681" s="5" cm="1">
        <f t="array" ref="M1681">MAX(IF((ProjectInfoTable[ProjectName]=OutputTable[[#This Row],[ProjectName]]),(ProjectInfoTable[ProjectName]=OutputTable[[#This Row],[ProjectName]])*ProjectInfoTable[ConfidenceInterval]))</f>
        <v>0.95</v>
      </c>
      <c r="N1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681" s="5" cm="1">
        <f t="array" ref="O1681">MIN(IF((OutputTable[GroupByKey]=OutputTable[[#This Row],[GroupByKey]]),(OutputTable[GroupByKey]=OutputTable[[#This Row],[GroupByKey]])*OutputTable[RecordedValue]))</f>
        <v>2</v>
      </c>
      <c r="P1681" s="5" cm="1">
        <f t="array" ref="P1681">MAX(IF((OutputTable[GroupByKey]=OutputTable[[#This Row],[GroupByKey]]),(OutputTable[GroupByKey]=OutputTable[[#This Row],[GroupByKey]])*OutputTable[RecordedValue]))</f>
        <v>16</v>
      </c>
    </row>
    <row r="1682" spans="1:16" x14ac:dyDescent="0.25">
      <c r="A1682" t="s">
        <v>68</v>
      </c>
      <c r="B1682" t="s">
        <v>70</v>
      </c>
      <c r="C1682">
        <v>28</v>
      </c>
      <c r="D1682" t="s">
        <v>158</v>
      </c>
      <c r="E1682" t="s">
        <v>123</v>
      </c>
      <c r="F1682" t="s">
        <v>73</v>
      </c>
      <c r="G1682">
        <v>5</v>
      </c>
      <c r="H1682">
        <v>0</v>
      </c>
      <c r="I1682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682" s="5" cm="1">
        <f t="array" ref="J1682">MAX(IF((ProjectInfoTable[ProjectName]=OutputTable[[#This Row],[ProjectName]]),(ProjectInfoTable[ProjectName]=OutputTable[[#This Row],[ProjectName]])*ProjectInfoTable[NumberOfReplications]))</f>
        <v>50</v>
      </c>
      <c r="K1682" s="5" cm="1">
        <f t="array" ref="K1682">IFERROR(AVERAGE(IF((OutputTable[GroupByKey]=OutputTable[[#This Row],[GroupByKey]]),(OutputTable[GroupByKey]=OutputTable[[#This Row],[GroupByKey]])*OutputTable[RecordedValue])),0)</f>
        <v>6.66</v>
      </c>
      <c r="L1682" s="5" cm="1">
        <f t="array" ref="L1682">IFERROR(_xlfn.STDEV.S(IF((OutputTable[GroupByKey]=OutputTable[[#This Row],[GroupByKey]]),(OutputTable[GroupByKey]=OutputTable[[#This Row],[GroupByKey]])*OutputTable[RecordedValue])),0)</f>
        <v>2.6233644078409171</v>
      </c>
      <c r="M1682" s="5" cm="1">
        <f t="array" ref="M1682">MAX(IF((ProjectInfoTable[ProjectName]=OutputTable[[#This Row],[ProjectName]]),(ProjectInfoTable[ProjectName]=OutputTable[[#This Row],[ProjectName]])*ProjectInfoTable[ConfidenceInterval]))</f>
        <v>0.95</v>
      </c>
      <c r="N1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682" s="5" cm="1">
        <f t="array" ref="O1682">MIN(IF((OutputTable[GroupByKey]=OutputTable[[#This Row],[GroupByKey]]),(OutputTable[GroupByKey]=OutputTable[[#This Row],[GroupByKey]])*OutputTable[RecordedValue]))</f>
        <v>2</v>
      </c>
      <c r="P1682" s="5" cm="1">
        <f t="array" ref="P1682">MAX(IF((OutputTable[GroupByKey]=OutputTable[[#This Row],[GroupByKey]]),(OutputTable[GroupByKey]=OutputTable[[#This Row],[GroupByKey]])*OutputTable[RecordedValue]))</f>
        <v>16</v>
      </c>
    </row>
    <row r="1683" spans="1:16" x14ac:dyDescent="0.25">
      <c r="A1683" t="s">
        <v>68</v>
      </c>
      <c r="B1683" t="s">
        <v>70</v>
      </c>
      <c r="C1683">
        <v>28</v>
      </c>
      <c r="D1683" t="s">
        <v>159</v>
      </c>
      <c r="E1683" t="s">
        <v>125</v>
      </c>
      <c r="F1683" t="s">
        <v>73</v>
      </c>
      <c r="G1683">
        <v>1.30895834311534</v>
      </c>
      <c r="H1683">
        <v>0</v>
      </c>
      <c r="I1683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683" s="5" cm="1">
        <f t="array" ref="J1683">MAX(IF((ProjectInfoTable[ProjectName]=OutputTable[[#This Row],[ProjectName]]),(ProjectInfoTable[ProjectName]=OutputTable[[#This Row],[ProjectName]])*ProjectInfoTable[NumberOfReplications]))</f>
        <v>50</v>
      </c>
      <c r="K1683" s="5" cm="1">
        <f t="array" ref="K1683">IFERROR(AVERAGE(IF((OutputTable[GroupByKey]=OutputTable[[#This Row],[GroupByKey]]),(OutputTable[GroupByKey]=OutputTable[[#This Row],[GroupByKey]])*OutputTable[RecordedValue])),0)</f>
        <v>1.713056712445395</v>
      </c>
      <c r="L1683" s="5" cm="1">
        <f t="array" ref="L1683">IFERROR(_xlfn.STDEV.S(IF((OutputTable[GroupByKey]=OutputTable[[#This Row],[GroupByKey]]),(OutputTable[GroupByKey]=OutputTable[[#This Row],[GroupByKey]])*OutputTable[RecordedValue])),0)</f>
        <v>0.74877386075301833</v>
      </c>
      <c r="M1683" s="5" cm="1">
        <f t="array" ref="M1683">MAX(IF((ProjectInfoTable[ProjectName]=OutputTable[[#This Row],[ProjectName]]),(ProjectInfoTable[ProjectName]=OutputTable[[#This Row],[ProjectName]])*ProjectInfoTable[ConfidenceInterval]))</f>
        <v>0.95</v>
      </c>
      <c r="N1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683" s="5" cm="1">
        <f t="array" ref="O1683">MIN(IF((OutputTable[GroupByKey]=OutputTable[[#This Row],[GroupByKey]]),(OutputTable[GroupByKey]=OutputTable[[#This Row],[GroupByKey]])*OutputTable[RecordedValue]))</f>
        <v>0.396443199122197</v>
      </c>
      <c r="P1683" s="5" cm="1">
        <f t="array" ref="P1683">MAX(IF((OutputTable[GroupByKey]=OutputTable[[#This Row],[GroupByKey]]),(OutputTable[GroupByKey]=OutputTable[[#This Row],[GroupByKey]])*OutputTable[RecordedValue]))</f>
        <v>4.3293745592479498</v>
      </c>
    </row>
    <row r="1684" spans="1:16" x14ac:dyDescent="0.25">
      <c r="A1684" t="s">
        <v>68</v>
      </c>
      <c r="B1684" t="s">
        <v>70</v>
      </c>
      <c r="C1684">
        <v>28</v>
      </c>
      <c r="D1684" t="s">
        <v>160</v>
      </c>
      <c r="E1684" t="s">
        <v>127</v>
      </c>
      <c r="F1684" t="s">
        <v>73</v>
      </c>
      <c r="G1684">
        <v>39.268750293460201</v>
      </c>
      <c r="H1684">
        <v>0</v>
      </c>
      <c r="I1684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684" s="5" cm="1">
        <f t="array" ref="J1684">MAX(IF((ProjectInfoTable[ProjectName]=OutputTable[[#This Row],[ProjectName]]),(ProjectInfoTable[ProjectName]=OutputTable[[#This Row],[ProjectName]])*ProjectInfoTable[NumberOfReplications]))</f>
        <v>50</v>
      </c>
      <c r="K1684" s="5" cm="1">
        <f t="array" ref="K1684">IFERROR(AVERAGE(IF((OutputTable[GroupByKey]=OutputTable[[#This Row],[GroupByKey]]),(OutputTable[GroupByKey]=OutputTable[[#This Row],[GroupByKey]])*OutputTable[RecordedValue])),0)</f>
        <v>62.131345379112837</v>
      </c>
      <c r="L1684" s="5" cm="1">
        <f t="array" ref="L1684">IFERROR(_xlfn.STDEV.S(IF((OutputTable[GroupByKey]=OutputTable[[#This Row],[GroupByKey]]),(OutputTable[GroupByKey]=OutputTable[[#This Row],[GroupByKey]])*OutputTable[RecordedValue])),0)</f>
        <v>32.520844078842771</v>
      </c>
      <c r="M1684" s="5" cm="1">
        <f t="array" ref="M1684">MAX(IF((ProjectInfoTable[ProjectName]=OutputTable[[#This Row],[ProjectName]]),(ProjectInfoTable[ProjectName]=OutputTable[[#This Row],[ProjectName]])*ProjectInfoTable[ConfidenceInterval]))</f>
        <v>0.95</v>
      </c>
      <c r="N1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684" s="5" cm="1">
        <f t="array" ref="O1684">MIN(IF((OutputTable[GroupByKey]=OutputTable[[#This Row],[GroupByKey]]),(OutputTable[GroupByKey]=OutputTable[[#This Row],[GroupByKey]])*OutputTable[RecordedValue]))</f>
        <v>13.9204055285142</v>
      </c>
      <c r="P1684" s="5" cm="1">
        <f t="array" ref="P1684">MAX(IF((OutputTable[GroupByKey]=OutputTable[[#This Row],[GroupByKey]]),(OutputTable[GroupByKey]=OutputTable[[#This Row],[GroupByKey]])*OutputTable[RecordedValue]))</f>
        <v>182.68949067350201</v>
      </c>
    </row>
    <row r="1685" spans="1:16" x14ac:dyDescent="0.25">
      <c r="A1685" t="s">
        <v>68</v>
      </c>
      <c r="B1685" t="s">
        <v>70</v>
      </c>
      <c r="C1685">
        <v>28</v>
      </c>
      <c r="D1685" t="s">
        <v>161</v>
      </c>
      <c r="E1685" t="s">
        <v>137</v>
      </c>
      <c r="F1685" t="s">
        <v>107</v>
      </c>
      <c r="G1685">
        <v>0.65447917155766899</v>
      </c>
      <c r="H1685">
        <v>0</v>
      </c>
      <c r="I168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85" s="5" cm="1">
        <f t="array" ref="J1685">MAX(IF((ProjectInfoTable[ProjectName]=OutputTable[[#This Row],[ProjectName]]),(ProjectInfoTable[ProjectName]=OutputTable[[#This Row],[ProjectName]])*ProjectInfoTable[NumberOfReplications]))</f>
        <v>50</v>
      </c>
      <c r="K1685" s="5" cm="1">
        <f t="array" ref="K1685">IFERROR(AVERAGE(IF((OutputTable[GroupByKey]=OutputTable[[#This Row],[GroupByKey]]),(OutputTable[GroupByKey]=OutputTable[[#This Row],[GroupByKey]])*OutputTable[RecordedValue])),0)</f>
        <v>0.85652835622269752</v>
      </c>
      <c r="L1685" s="5" cm="1">
        <f t="array" ref="L1685">IFERROR(_xlfn.STDEV.S(IF((OutputTable[GroupByKey]=OutputTable[[#This Row],[GroupByKey]]),(OutputTable[GroupByKey]=OutputTable[[#This Row],[GroupByKey]])*OutputTable[RecordedValue])),0)</f>
        <v>0.37438693037650955</v>
      </c>
      <c r="M1685" s="5" cm="1">
        <f t="array" ref="M1685">MAX(IF((ProjectInfoTable[ProjectName]=OutputTable[[#This Row],[ProjectName]]),(ProjectInfoTable[ProjectName]=OutputTable[[#This Row],[ProjectName]])*ProjectInfoTable[ConfidenceInterval]))</f>
        <v>0.95</v>
      </c>
      <c r="N1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685" s="5" cm="1">
        <f t="array" ref="O1685">MIN(IF((OutputTable[GroupByKey]=OutputTable[[#This Row],[GroupByKey]]),(OutputTable[GroupByKey]=OutputTable[[#This Row],[GroupByKey]])*OutputTable[RecordedValue]))</f>
        <v>0.198221599561099</v>
      </c>
      <c r="P1685" s="5" cm="1">
        <f t="array" ref="P1685">MAX(IF((OutputTable[GroupByKey]=OutputTable[[#This Row],[GroupByKey]]),(OutputTable[GroupByKey]=OutputTable[[#This Row],[GroupByKey]])*OutputTable[RecordedValue]))</f>
        <v>2.16468727962397</v>
      </c>
    </row>
    <row r="1686" spans="1:16" x14ac:dyDescent="0.25">
      <c r="A1686" t="s">
        <v>68</v>
      </c>
      <c r="B1686" t="s">
        <v>70</v>
      </c>
      <c r="C1686">
        <v>28</v>
      </c>
      <c r="D1686" t="s">
        <v>162</v>
      </c>
      <c r="E1686" t="s">
        <v>139</v>
      </c>
      <c r="F1686" t="s">
        <v>107</v>
      </c>
      <c r="G1686">
        <v>11.2943487640648</v>
      </c>
      <c r="H1686">
        <v>0</v>
      </c>
      <c r="I168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86" s="5" cm="1">
        <f t="array" ref="J1686">MAX(IF((ProjectInfoTable[ProjectName]=OutputTable[[#This Row],[ProjectName]]),(ProjectInfoTable[ProjectName]=OutputTable[[#This Row],[ProjectName]])*ProjectInfoTable[NumberOfReplications]))</f>
        <v>50</v>
      </c>
      <c r="K1686" s="5" cm="1">
        <f t="array" ref="K1686">IFERROR(AVERAGE(IF((OutputTable[GroupByKey]=OutputTable[[#This Row],[GroupByKey]]),(OutputTable[GroupByKey]=OutputTable[[#This Row],[GroupByKey]])*OutputTable[RecordedValue])),0)</f>
        <v>11.137209966710371</v>
      </c>
      <c r="L1686" s="5" cm="1">
        <f t="array" ref="L1686">IFERROR(_xlfn.STDEV.S(IF((OutputTable[GroupByKey]=OutputTable[[#This Row],[GroupByKey]]),(OutputTable[GroupByKey]=OutputTable[[#This Row],[GroupByKey]])*OutputTable[RecordedValue])),0)</f>
        <v>0.38257169656624557</v>
      </c>
      <c r="M1686" s="5" cm="1">
        <f t="array" ref="M1686">MAX(IF((ProjectInfoTable[ProjectName]=OutputTable[[#This Row],[ProjectName]]),(ProjectInfoTable[ProjectName]=OutputTable[[#This Row],[ProjectName]])*ProjectInfoTable[ConfidenceInterval]))</f>
        <v>0.95</v>
      </c>
      <c r="N1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686" s="5" cm="1">
        <f t="array" ref="O1686">MIN(IF((OutputTable[GroupByKey]=OutputTable[[#This Row],[GroupByKey]]),(OutputTable[GroupByKey]=OutputTable[[#This Row],[GroupByKey]])*OutputTable[RecordedValue]))</f>
        <v>9.8353127203760309</v>
      </c>
      <c r="P1686" s="5" cm="1">
        <f t="array" ref="P1686">MAX(IF((OutputTable[GroupByKey]=OutputTable[[#This Row],[GroupByKey]]),(OutputTable[GroupByKey]=OutputTable[[#This Row],[GroupByKey]])*OutputTable[RecordedValue]))</f>
        <v>11.8017784004389</v>
      </c>
    </row>
    <row r="1687" spans="1:16" x14ac:dyDescent="0.25">
      <c r="A1687" t="s">
        <v>68</v>
      </c>
      <c r="B1687" t="s">
        <v>70</v>
      </c>
      <c r="C1687">
        <v>28</v>
      </c>
      <c r="D1687" t="s">
        <v>163</v>
      </c>
      <c r="E1687" t="s">
        <v>164</v>
      </c>
      <c r="F1687" t="s">
        <v>107</v>
      </c>
      <c r="G1687">
        <v>6</v>
      </c>
      <c r="H1687">
        <v>0</v>
      </c>
      <c r="I168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87" s="5" cm="1">
        <f t="array" ref="J1687">MAX(IF((ProjectInfoTable[ProjectName]=OutputTable[[#This Row],[ProjectName]]),(ProjectInfoTable[ProjectName]=OutputTable[[#This Row],[ProjectName]])*ProjectInfoTable[NumberOfReplications]))</f>
        <v>50</v>
      </c>
      <c r="K1687" s="5" cm="1">
        <f t="array" ref="K1687">IFERROR(AVERAGE(IF((OutputTable[GroupByKey]=OutputTable[[#This Row],[GroupByKey]]),(OutputTable[GroupByKey]=OutputTable[[#This Row],[GroupByKey]])*OutputTable[RecordedValue])),0)</f>
        <v>6.72</v>
      </c>
      <c r="L1687" s="5" cm="1">
        <f t="array" ref="L1687">IFERROR(_xlfn.STDEV.S(IF((OutputTable[GroupByKey]=OutputTable[[#This Row],[GroupByKey]]),(OutputTable[GroupByKey]=OutputTable[[#This Row],[GroupByKey]])*OutputTable[RecordedValue])),0)</f>
        <v>2.6729178430917711</v>
      </c>
      <c r="M1687" s="5" cm="1">
        <f t="array" ref="M1687">MAX(IF((ProjectInfoTable[ProjectName]=OutputTable[[#This Row],[ProjectName]]),(ProjectInfoTable[ProjectName]=OutputTable[[#This Row],[ProjectName]])*ProjectInfoTable[ConfidenceInterval]))</f>
        <v>0.95</v>
      </c>
      <c r="N1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687" s="5" cm="1">
        <f t="array" ref="O1687">MIN(IF((OutputTable[GroupByKey]=OutputTable[[#This Row],[GroupByKey]]),(OutputTable[GroupByKey]=OutputTable[[#This Row],[GroupByKey]])*OutputTable[RecordedValue]))</f>
        <v>2</v>
      </c>
      <c r="P1687" s="5" cm="1">
        <f t="array" ref="P1687">MAX(IF((OutputTable[GroupByKey]=OutputTable[[#This Row],[GroupByKey]]),(OutputTable[GroupByKey]=OutputTable[[#This Row],[GroupByKey]])*OutputTable[RecordedValue]))</f>
        <v>16</v>
      </c>
    </row>
    <row r="1688" spans="1:16" x14ac:dyDescent="0.25">
      <c r="A1688" t="s">
        <v>68</v>
      </c>
      <c r="B1688" t="s">
        <v>70</v>
      </c>
      <c r="C1688">
        <v>28</v>
      </c>
      <c r="D1688" t="s">
        <v>165</v>
      </c>
      <c r="E1688" t="s">
        <v>166</v>
      </c>
      <c r="F1688" t="s">
        <v>107</v>
      </c>
      <c r="G1688">
        <v>5.88042696612684E-2</v>
      </c>
      <c r="H1688">
        <v>0</v>
      </c>
      <c r="I168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88" s="5" cm="1">
        <f t="array" ref="J1688">MAX(IF((ProjectInfoTable[ProjectName]=OutputTable[[#This Row],[ProjectName]]),(ProjectInfoTable[ProjectName]=OutputTable[[#This Row],[ProjectName]])*ProjectInfoTable[NumberOfReplications]))</f>
        <v>50</v>
      </c>
      <c r="K1688" s="5" cm="1">
        <f t="array" ref="K1688">IFERROR(AVERAGE(IF((OutputTable[GroupByKey]=OutputTable[[#This Row],[GroupByKey]]),(OutputTable[GroupByKey]=OutputTable[[#This Row],[GroupByKey]])*OutputTable[RecordedValue])),0)</f>
        <v>7.1899169440802421E-2</v>
      </c>
      <c r="L1688" s="5" cm="1">
        <f t="array" ref="L1688">IFERROR(_xlfn.STDEV.S(IF((OutputTable[GroupByKey]=OutputTable[[#This Row],[GroupByKey]]),(OutputTable[GroupByKey]=OutputTable[[#This Row],[GroupByKey]])*OutputTable[RecordedValue])),0)</f>
        <v>3.1880974713854024E-2</v>
      </c>
      <c r="M1688" s="5" cm="1">
        <f t="array" ref="M1688">MAX(IF((ProjectInfoTable[ProjectName]=OutputTable[[#This Row],[ProjectName]]),(ProjectInfoTable[ProjectName]=OutputTable[[#This Row],[ProjectName]])*ProjectInfoTable[ConfidenceInterval]))</f>
        <v>0.95</v>
      </c>
      <c r="N1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688" s="5" cm="1">
        <f t="array" ref="O1688">MIN(IF((OutputTable[GroupByKey]=OutputTable[[#This Row],[GroupByKey]]),(OutputTable[GroupByKey]=OutputTable[[#This Row],[GroupByKey]])*OutputTable[RecordedValue]))</f>
        <v>1.6518466630091499E-2</v>
      </c>
      <c r="P1688" s="5" cm="1">
        <f t="array" ref="P1688">MAX(IF((OutputTable[GroupByKey]=OutputTable[[#This Row],[GroupByKey]]),(OutputTable[GroupByKey]=OutputTable[[#This Row],[GroupByKey]])*OutputTable[RecordedValue]))</f>
        <v>0.18039060663533099</v>
      </c>
    </row>
    <row r="1689" spans="1:16" x14ac:dyDescent="0.25">
      <c r="A1689" t="s">
        <v>68</v>
      </c>
      <c r="B1689" t="s">
        <v>70</v>
      </c>
      <c r="C1689">
        <v>28</v>
      </c>
      <c r="D1689" t="s">
        <v>167</v>
      </c>
      <c r="E1689" t="s">
        <v>142</v>
      </c>
      <c r="F1689" t="s">
        <v>107</v>
      </c>
      <c r="G1689">
        <v>0</v>
      </c>
      <c r="H1689">
        <v>0</v>
      </c>
      <c r="I168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89" s="5" cm="1">
        <f t="array" ref="J1689">MAX(IF((ProjectInfoTable[ProjectName]=OutputTable[[#This Row],[ProjectName]]),(ProjectInfoTable[ProjectName]=OutputTable[[#This Row],[ProjectName]])*ProjectInfoTable[NumberOfReplications]))</f>
        <v>50</v>
      </c>
      <c r="K1689" s="5" cm="1">
        <f t="array" ref="K1689">IFERROR(AVERAGE(IF((OutputTable[GroupByKey]=OutputTable[[#This Row],[GroupByKey]]),(OutputTable[GroupByKey]=OutputTable[[#This Row],[GroupByKey]])*OutputTable[RecordedValue])),0)</f>
        <v>0</v>
      </c>
      <c r="L1689" s="5" cm="1">
        <f t="array" ref="L1689">IFERROR(_xlfn.STDEV.S(IF((OutputTable[GroupByKey]=OutputTable[[#This Row],[GroupByKey]]),(OutputTable[GroupByKey]=OutputTable[[#This Row],[GroupByKey]])*OutputTable[RecordedValue])),0)</f>
        <v>0</v>
      </c>
      <c r="M1689" s="5" cm="1">
        <f t="array" ref="M1689">MAX(IF((ProjectInfoTable[ProjectName]=OutputTable[[#This Row],[ProjectName]]),(ProjectInfoTable[ProjectName]=OutputTable[[#This Row],[ProjectName]])*ProjectInfoTable[ConfidenceInterval]))</f>
        <v>0.95</v>
      </c>
      <c r="N1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9" s="5" cm="1">
        <f t="array" ref="O1689">MIN(IF((OutputTable[GroupByKey]=OutputTable[[#This Row],[GroupByKey]]),(OutputTable[GroupByKey]=OutputTable[[#This Row],[GroupByKey]])*OutputTable[RecordedValue]))</f>
        <v>0</v>
      </c>
      <c r="P1689" s="5" cm="1">
        <f t="array" ref="P1689">MAX(IF((OutputTable[GroupByKey]=OutputTable[[#This Row],[GroupByKey]]),(OutputTable[GroupByKey]=OutputTable[[#This Row],[GroupByKey]])*OutputTable[RecordedValue]))</f>
        <v>0</v>
      </c>
    </row>
    <row r="1690" spans="1:16" x14ac:dyDescent="0.25">
      <c r="A1690" t="s">
        <v>68</v>
      </c>
      <c r="B1690" t="s">
        <v>70</v>
      </c>
      <c r="C1690">
        <v>28</v>
      </c>
      <c r="D1690" t="s">
        <v>168</v>
      </c>
      <c r="E1690" t="s">
        <v>123</v>
      </c>
      <c r="F1690" t="s">
        <v>129</v>
      </c>
      <c r="G1690">
        <v>142</v>
      </c>
      <c r="H1690">
        <v>0</v>
      </c>
      <c r="I169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90" s="5" cm="1">
        <f t="array" ref="J1690">MAX(IF((ProjectInfoTable[ProjectName]=OutputTable[[#This Row],[ProjectName]]),(ProjectInfoTable[ProjectName]=OutputTable[[#This Row],[ProjectName]])*ProjectInfoTable[NumberOfReplications]))</f>
        <v>50</v>
      </c>
      <c r="K1690" s="5" cm="1">
        <f t="array" ref="K1690">IFERROR(AVERAGE(IF((OutputTable[GroupByKey]=OutputTable[[#This Row],[GroupByKey]]),(OutputTable[GroupByKey]=OutputTable[[#This Row],[GroupByKey]])*OutputTable[RecordedValue])),0)</f>
        <v>141.38</v>
      </c>
      <c r="L1690" s="5" cm="1">
        <f t="array" ref="L1690">IFERROR(_xlfn.STDEV.S(IF((OutputTable[GroupByKey]=OutputTable[[#This Row],[GroupByKey]]),(OutputTable[GroupByKey]=OutputTable[[#This Row],[GroupByKey]])*OutputTable[RecordedValue])),0)</f>
        <v>1.9988772358705846</v>
      </c>
      <c r="M1690" s="5" cm="1">
        <f t="array" ref="M1690">MAX(IF((ProjectInfoTable[ProjectName]=OutputTable[[#This Row],[ProjectName]]),(ProjectInfoTable[ProjectName]=OutputTable[[#This Row],[ProjectName]])*ProjectInfoTable[ConfidenceInterval]))</f>
        <v>0.95</v>
      </c>
      <c r="N1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690" s="5" cm="1">
        <f t="array" ref="O1690">MIN(IF((OutputTable[GroupByKey]=OutputTable[[#This Row],[GroupByKey]]),(OutputTable[GroupByKey]=OutputTable[[#This Row],[GroupByKey]])*OutputTable[RecordedValue]))</f>
        <v>134</v>
      </c>
      <c r="P1690" s="5" cm="1">
        <f t="array" ref="P1690">MAX(IF((OutputTable[GroupByKey]=OutputTable[[#This Row],[GroupByKey]]),(OutputTable[GroupByKey]=OutputTable[[#This Row],[GroupByKey]])*OutputTable[RecordedValue]))</f>
        <v>144</v>
      </c>
    </row>
    <row r="1691" spans="1:16" x14ac:dyDescent="0.25">
      <c r="A1691" t="s">
        <v>68</v>
      </c>
      <c r="B1691" t="s">
        <v>70</v>
      </c>
      <c r="C1691">
        <v>28</v>
      </c>
      <c r="D1691" t="s">
        <v>169</v>
      </c>
      <c r="E1691" t="s">
        <v>91</v>
      </c>
      <c r="F1691" t="s">
        <v>129</v>
      </c>
      <c r="G1691">
        <v>71.897655871244893</v>
      </c>
      <c r="H1691">
        <v>0</v>
      </c>
      <c r="I169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91" s="5" cm="1">
        <f t="array" ref="J1691">MAX(IF((ProjectInfoTable[ProjectName]=OutputTable[[#This Row],[ProjectName]]),(ProjectInfoTable[ProjectName]=OutputTable[[#This Row],[ProjectName]])*ProjectInfoTable[NumberOfReplications]))</f>
        <v>50</v>
      </c>
      <c r="K1691" s="5" cm="1">
        <f t="array" ref="K1691">IFERROR(AVERAGE(IF((OutputTable[GroupByKey]=OutputTable[[#This Row],[GroupByKey]]),(OutputTable[GroupByKey]=OutputTable[[#This Row],[GroupByKey]])*OutputTable[RecordedValue])),0)</f>
        <v>71.709517489708347</v>
      </c>
      <c r="L1691" s="5" cm="1">
        <f t="array" ref="L1691">IFERROR(_xlfn.STDEV.S(IF((OutputTable[GroupByKey]=OutputTable[[#This Row],[GroupByKey]]),(OutputTable[GroupByKey]=OutputTable[[#This Row],[GroupByKey]])*OutputTable[RecordedValue])),0)</f>
        <v>0.25019982121987089</v>
      </c>
      <c r="M1691" s="5" cm="1">
        <f t="array" ref="M1691">MAX(IF((ProjectInfoTable[ProjectName]=OutputTable[[#This Row],[ProjectName]]),(ProjectInfoTable[ProjectName]=OutputTable[[#This Row],[ProjectName]])*ProjectInfoTable[ConfidenceInterval]))</f>
        <v>0.95</v>
      </c>
      <c r="N1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691" s="5" cm="1">
        <f t="array" ref="O1691">MIN(IF((OutputTable[GroupByKey]=OutputTable[[#This Row],[GroupByKey]]),(OutputTable[GroupByKey]=OutputTable[[#This Row],[GroupByKey]])*OutputTable[RecordedValue]))</f>
        <v>70.826954480567906</v>
      </c>
      <c r="P1691" s="5" cm="1">
        <f t="array" ref="P1691">MAX(IF((OutputTable[GroupByKey]=OutputTable[[#This Row],[GroupByKey]]),(OutputTable[GroupByKey]=OutputTable[[#This Row],[GroupByKey]])*OutputTable[RecordedValue]))</f>
        <v>72</v>
      </c>
    </row>
    <row r="1692" spans="1:16" x14ac:dyDescent="0.25">
      <c r="A1692" t="s">
        <v>68</v>
      </c>
      <c r="B1692" t="s">
        <v>70</v>
      </c>
      <c r="C1692">
        <v>28</v>
      </c>
      <c r="D1692" t="s">
        <v>170</v>
      </c>
      <c r="E1692" t="s">
        <v>137</v>
      </c>
      <c r="F1692" t="s">
        <v>107</v>
      </c>
      <c r="G1692">
        <v>26.210459678356401</v>
      </c>
      <c r="H1692">
        <v>0</v>
      </c>
      <c r="I169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92" s="5" cm="1">
        <f t="array" ref="J1692">MAX(IF((ProjectInfoTable[ProjectName]=OutputTable[[#This Row],[ProjectName]]),(ProjectInfoTable[ProjectName]=OutputTable[[#This Row],[ProjectName]])*ProjectInfoTable[NumberOfReplications]))</f>
        <v>50</v>
      </c>
      <c r="K1692" s="5" cm="1">
        <f t="array" ref="K1692">IFERROR(AVERAGE(IF((OutputTable[GroupByKey]=OutputTable[[#This Row],[GroupByKey]]),(OutputTable[GroupByKey]=OutputTable[[#This Row],[GroupByKey]])*OutputTable[RecordedValue])),0)</f>
        <v>28.690256747996941</v>
      </c>
      <c r="L1692" s="5" cm="1">
        <f t="array" ref="L1692">IFERROR(_xlfn.STDEV.S(IF((OutputTable[GroupByKey]=OutputTable[[#This Row],[GroupByKey]]),(OutputTable[GroupByKey]=OutputTable[[#This Row],[GroupByKey]])*OutputTable[RecordedValue])),0)</f>
        <v>1.6276098461399904</v>
      </c>
      <c r="M1692" s="5" cm="1">
        <f t="array" ref="M1692">MAX(IF((ProjectInfoTable[ProjectName]=OutputTable[[#This Row],[ProjectName]]),(ProjectInfoTable[ProjectName]=OutputTable[[#This Row],[ProjectName]])*ProjectInfoTable[ConfidenceInterval]))</f>
        <v>0.95</v>
      </c>
      <c r="N1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692" s="5" cm="1">
        <f t="array" ref="O1692">MIN(IF((OutputTable[GroupByKey]=OutputTable[[#This Row],[GroupByKey]]),(OutputTable[GroupByKey]=OutputTable[[#This Row],[GroupByKey]])*OutputTable[RecordedValue]))</f>
        <v>25.696659959072399</v>
      </c>
      <c r="P1692" s="5" cm="1">
        <f t="array" ref="P1692">MAX(IF((OutputTable[GroupByKey]=OutputTable[[#This Row],[GroupByKey]]),(OutputTable[GroupByKey]=OutputTable[[#This Row],[GroupByKey]])*OutputTable[RecordedValue]))</f>
        <v>33.838759418460498</v>
      </c>
    </row>
    <row r="1693" spans="1:16" x14ac:dyDescent="0.25">
      <c r="A1693" t="s">
        <v>68</v>
      </c>
      <c r="B1693" t="s">
        <v>70</v>
      </c>
      <c r="C1693">
        <v>28</v>
      </c>
      <c r="D1693" t="s">
        <v>171</v>
      </c>
      <c r="E1693" t="s">
        <v>139</v>
      </c>
      <c r="F1693" t="s">
        <v>107</v>
      </c>
      <c r="G1693">
        <v>9.7383682572660906</v>
      </c>
      <c r="H1693">
        <v>0</v>
      </c>
      <c r="I169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93" s="5" cm="1">
        <f t="array" ref="J1693">MAX(IF((ProjectInfoTable[ProjectName]=OutputTable[[#This Row],[ProjectName]]),(ProjectInfoTable[ProjectName]=OutputTable[[#This Row],[ProjectName]])*ProjectInfoTable[NumberOfReplications]))</f>
        <v>50</v>
      </c>
      <c r="K1693" s="5" cm="1">
        <f t="array" ref="K1693">IFERROR(AVERAGE(IF((OutputTable[GroupByKey]=OutputTable[[#This Row],[GroupByKey]]),(OutputTable[GroupByKey]=OutputTable[[#This Row],[GroupByKey]])*OutputTable[RecordedValue])),0)</f>
        <v>7.1431715332986858</v>
      </c>
      <c r="L1693" s="5" cm="1">
        <f t="array" ref="L1693">IFERROR(_xlfn.STDEV.S(IF((OutputTable[GroupByKey]=OutputTable[[#This Row],[GroupByKey]]),(OutputTable[GroupByKey]=OutputTable[[#This Row],[GroupByKey]])*OutputTable[RecordedValue])),0)</f>
        <v>1.6630080132730225</v>
      </c>
      <c r="M1693" s="5" cm="1">
        <f t="array" ref="M1693">MAX(IF((ProjectInfoTable[ProjectName]=OutputTable[[#This Row],[ProjectName]]),(ProjectInfoTable[ProjectName]=OutputTable[[#This Row],[ProjectName]])*ProjectInfoTable[ConfidenceInterval]))</f>
        <v>0.95</v>
      </c>
      <c r="N1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693" s="5" cm="1">
        <f t="array" ref="O1693">MIN(IF((OutputTable[GroupByKey]=OutputTable[[#This Row],[GroupByKey]]),(OutputTable[GroupByKey]=OutputTable[[#This Row],[GroupByKey]])*OutputTable[RecordedValue]))</f>
        <v>2.14775272896172</v>
      </c>
      <c r="P1693" s="5" cm="1">
        <f t="array" ref="P1693">MAX(IF((OutputTable[GroupByKey]=OutputTable[[#This Row],[GroupByKey]]),(OutputTable[GroupByKey]=OutputTable[[#This Row],[GroupByKey]])*OutputTable[RecordedValue]))</f>
        <v>10.273767747096599</v>
      </c>
    </row>
    <row r="1694" spans="1:16" x14ac:dyDescent="0.25">
      <c r="A1694" t="s">
        <v>68</v>
      </c>
      <c r="B1694" t="s">
        <v>70</v>
      </c>
      <c r="C1694">
        <v>28</v>
      </c>
      <c r="D1694" t="s">
        <v>172</v>
      </c>
      <c r="E1694" t="s">
        <v>164</v>
      </c>
      <c r="F1694" t="s">
        <v>107</v>
      </c>
      <c r="G1694">
        <v>298</v>
      </c>
      <c r="H1694">
        <v>0</v>
      </c>
      <c r="I169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94" s="5" cm="1">
        <f t="array" ref="J1694">MAX(IF((ProjectInfoTable[ProjectName]=OutputTable[[#This Row],[ProjectName]]),(ProjectInfoTable[ProjectName]=OutputTable[[#This Row],[ProjectName]])*ProjectInfoTable[NumberOfReplications]))</f>
        <v>50</v>
      </c>
      <c r="K1694" s="5" cm="1">
        <f t="array" ref="K1694">IFERROR(AVERAGE(IF((OutputTable[GroupByKey]=OutputTable[[#This Row],[GroupByKey]]),(OutputTable[GroupByKey]=OutputTable[[#This Row],[GroupByKey]])*OutputTable[RecordedValue])),0)</f>
        <v>299.54000000000002</v>
      </c>
      <c r="L1694" s="5" cm="1">
        <f t="array" ref="L1694">IFERROR(_xlfn.STDEV.S(IF((OutputTable[GroupByKey]=OutputTable[[#This Row],[GroupByKey]]),(OutputTable[GroupByKey]=OutputTable[[#This Row],[GroupByKey]])*OutputTable[RecordedValue])),0)</f>
        <v>4.8873430868908301</v>
      </c>
      <c r="M1694" s="5" cm="1">
        <f t="array" ref="M1694">MAX(IF((ProjectInfoTable[ProjectName]=OutputTable[[#This Row],[ProjectName]]),(ProjectInfoTable[ProjectName]=OutputTable[[#This Row],[ProjectName]])*ProjectInfoTable[ConfidenceInterval]))</f>
        <v>0.95</v>
      </c>
      <c r="N1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694" s="5" cm="1">
        <f t="array" ref="O1694">MIN(IF((OutputTable[GroupByKey]=OutputTable[[#This Row],[GroupByKey]]),(OutputTable[GroupByKey]=OutputTable[[#This Row],[GroupByKey]])*OutputTable[RecordedValue]))</f>
        <v>289</v>
      </c>
      <c r="P1694" s="5" cm="1">
        <f t="array" ref="P1694">MAX(IF((OutputTable[GroupByKey]=OutputTable[[#This Row],[GroupByKey]]),(OutputTable[GroupByKey]=OutputTable[[#This Row],[GroupByKey]])*OutputTable[RecordedValue]))</f>
        <v>313</v>
      </c>
    </row>
    <row r="1695" spans="1:16" x14ac:dyDescent="0.25">
      <c r="A1695" t="s">
        <v>68</v>
      </c>
      <c r="B1695" t="s">
        <v>70</v>
      </c>
      <c r="C1695">
        <v>28</v>
      </c>
      <c r="D1695" t="s">
        <v>173</v>
      </c>
      <c r="E1695" t="s">
        <v>166</v>
      </c>
      <c r="F1695" t="s">
        <v>107</v>
      </c>
      <c r="G1695">
        <v>0.729489770631498</v>
      </c>
      <c r="H1695">
        <v>0</v>
      </c>
      <c r="I169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95" s="5" cm="1">
        <f t="array" ref="J1695">MAX(IF((ProjectInfoTable[ProjectName]=OutputTable[[#This Row],[ProjectName]]),(ProjectInfoTable[ProjectName]=OutputTable[[#This Row],[ProjectName]])*ProjectInfoTable[NumberOfReplications]))</f>
        <v>50</v>
      </c>
      <c r="K1695" s="5" cm="1">
        <f t="array" ref="K1695">IFERROR(AVERAGE(IF((OutputTable[GroupByKey]=OutputTable[[#This Row],[GroupByKey]]),(OutputTable[GroupByKey]=OutputTable[[#This Row],[GroupByKey]])*OutputTable[RecordedValue])),0)</f>
        <v>0.80157856851948073</v>
      </c>
      <c r="L1695" s="5" cm="1">
        <f t="array" ref="L1695">IFERROR(_xlfn.STDEV.S(IF((OutputTable[GroupByKey]=OutputTable[[#This Row],[GroupByKey]]),(OutputTable[GroupByKey]=OutputTable[[#This Row],[GroupByKey]])*OutputTable[RecordedValue])),0)</f>
        <v>4.6194667035361667E-2</v>
      </c>
      <c r="M1695" s="5" cm="1">
        <f t="array" ref="M1695">MAX(IF((ProjectInfoTable[ProjectName]=OutputTable[[#This Row],[ProjectName]]),(ProjectInfoTable[ProjectName]=OutputTable[[#This Row],[ProjectName]])*ProjectInfoTable[ConfidenceInterval]))</f>
        <v>0.95</v>
      </c>
      <c r="N1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695" s="5" cm="1">
        <f t="array" ref="O1695">MIN(IF((OutputTable[GroupByKey]=OutputTable[[#This Row],[GroupByKey]]),(OutputTable[GroupByKey]=OutputTable[[#This Row],[GroupByKey]])*OutputTable[RecordedValue]))</f>
        <v>0.71461756258065101</v>
      </c>
      <c r="P1695" s="5" cm="1">
        <f t="array" ref="P1695">MAX(IF((OutputTable[GroupByKey]=OutputTable[[#This Row],[GroupByKey]]),(OutputTable[GroupByKey]=OutputTable[[#This Row],[GroupByKey]])*OutputTable[RecordedValue]))</f>
        <v>0.94034020197328605</v>
      </c>
    </row>
    <row r="1696" spans="1:16" x14ac:dyDescent="0.25">
      <c r="A1696" t="s">
        <v>68</v>
      </c>
      <c r="B1696" t="s">
        <v>70</v>
      </c>
      <c r="C1696">
        <v>28</v>
      </c>
      <c r="D1696" t="s">
        <v>174</v>
      </c>
      <c r="E1696" t="s">
        <v>142</v>
      </c>
      <c r="F1696" t="s">
        <v>107</v>
      </c>
      <c r="G1696">
        <v>0</v>
      </c>
      <c r="H1696">
        <v>0</v>
      </c>
      <c r="I169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96" s="5" cm="1">
        <f t="array" ref="J1696">MAX(IF((ProjectInfoTable[ProjectName]=OutputTable[[#This Row],[ProjectName]]),(ProjectInfoTable[ProjectName]=OutputTable[[#This Row],[ProjectName]])*ProjectInfoTable[NumberOfReplications]))</f>
        <v>50</v>
      </c>
      <c r="K1696" s="5" cm="1">
        <f t="array" ref="K1696">IFERROR(AVERAGE(IF((OutputTable[GroupByKey]=OutputTable[[#This Row],[GroupByKey]]),(OutputTable[GroupByKey]=OutputTable[[#This Row],[GroupByKey]])*OutputTable[RecordedValue])),0)</f>
        <v>0</v>
      </c>
      <c r="L1696" s="5" cm="1">
        <f t="array" ref="L1696">IFERROR(_xlfn.STDEV.S(IF((OutputTable[GroupByKey]=OutputTable[[#This Row],[GroupByKey]]),(OutputTable[GroupByKey]=OutputTable[[#This Row],[GroupByKey]])*OutputTable[RecordedValue])),0)</f>
        <v>0</v>
      </c>
      <c r="M1696" s="5" cm="1">
        <f t="array" ref="M1696">MAX(IF((ProjectInfoTable[ProjectName]=OutputTable[[#This Row],[ProjectName]]),(ProjectInfoTable[ProjectName]=OutputTable[[#This Row],[ProjectName]])*ProjectInfoTable[ConfidenceInterval]))</f>
        <v>0.95</v>
      </c>
      <c r="N1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6" s="5" cm="1">
        <f t="array" ref="O1696">MIN(IF((OutputTable[GroupByKey]=OutputTable[[#This Row],[GroupByKey]]),(OutputTable[GroupByKey]=OutputTable[[#This Row],[GroupByKey]])*OutputTable[RecordedValue]))</f>
        <v>0</v>
      </c>
      <c r="P1696" s="5" cm="1">
        <f t="array" ref="P1696">MAX(IF((OutputTable[GroupByKey]=OutputTable[[#This Row],[GroupByKey]]),(OutputTable[GroupByKey]=OutputTable[[#This Row],[GroupByKey]])*OutputTable[RecordedValue]))</f>
        <v>0</v>
      </c>
    </row>
    <row r="1697" spans="1:16" x14ac:dyDescent="0.25">
      <c r="A1697" t="s">
        <v>68</v>
      </c>
      <c r="B1697" t="s">
        <v>70</v>
      </c>
      <c r="C1697">
        <v>28</v>
      </c>
      <c r="D1697" t="s">
        <v>175</v>
      </c>
      <c r="E1697" t="s">
        <v>113</v>
      </c>
      <c r="F1697" t="s">
        <v>73</v>
      </c>
      <c r="G1697">
        <v>32.598186226830997</v>
      </c>
      <c r="H1697">
        <v>0</v>
      </c>
      <c r="I169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97" s="5" cm="1">
        <f t="array" ref="J1697">MAX(IF((ProjectInfoTable[ProjectName]=OutputTable[[#This Row],[ProjectName]]),(ProjectInfoTable[ProjectName]=OutputTable[[#This Row],[ProjectName]])*ProjectInfoTable[NumberOfReplications]))</f>
        <v>50</v>
      </c>
      <c r="K1697" s="5" cm="1">
        <f t="array" ref="K1697">IFERROR(AVERAGE(IF((OutputTable[GroupByKey]=OutputTable[[#This Row],[GroupByKey]]),(OutputTable[GroupByKey]=OutputTable[[#This Row],[GroupByKey]])*OutputTable[RecordedValue])),0)</f>
        <v>36.017962320863354</v>
      </c>
      <c r="L1697" s="5" cm="1">
        <f t="array" ref="L1697">IFERROR(_xlfn.STDEV.S(IF((OutputTable[GroupByKey]=OutputTable[[#This Row],[GroupByKey]]),(OutputTable[GroupByKey]=OutputTable[[#This Row],[GroupByKey]])*OutputTable[RecordedValue])),0)</f>
        <v>2.1447750669597334</v>
      </c>
      <c r="M1697" s="5" cm="1">
        <f t="array" ref="M1697">MAX(IF((ProjectInfoTable[ProjectName]=OutputTable[[#This Row],[ProjectName]]),(ProjectInfoTable[ProjectName]=OutputTable[[#This Row],[ProjectName]])*ProjectInfoTable[ConfidenceInterval]))</f>
        <v>0.95</v>
      </c>
      <c r="N1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697" s="5" cm="1">
        <f t="array" ref="O1697">MIN(IF((OutputTable[GroupByKey]=OutputTable[[#This Row],[GroupByKey]]),(OutputTable[GroupByKey]=OutputTable[[#This Row],[GroupByKey]])*OutputTable[RecordedValue]))</f>
        <v>31.355296128801101</v>
      </c>
      <c r="P1697" s="5" cm="1">
        <f t="array" ref="P1697">MAX(IF((OutputTable[GroupByKey]=OutputTable[[#This Row],[GroupByKey]]),(OutputTable[GroupByKey]=OutputTable[[#This Row],[GroupByKey]])*OutputTable[RecordedValue]))</f>
        <v>42.047742044042501</v>
      </c>
    </row>
    <row r="1698" spans="1:16" x14ac:dyDescent="0.25">
      <c r="A1698" t="s">
        <v>68</v>
      </c>
      <c r="B1698" t="s">
        <v>70</v>
      </c>
      <c r="C1698">
        <v>28</v>
      </c>
      <c r="D1698" t="s">
        <v>176</v>
      </c>
      <c r="E1698" t="s">
        <v>115</v>
      </c>
      <c r="F1698" t="s">
        <v>73</v>
      </c>
      <c r="G1698">
        <v>977.94558680492901</v>
      </c>
      <c r="H1698">
        <v>0</v>
      </c>
      <c r="I169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98" s="5" cm="1">
        <f t="array" ref="J1698">MAX(IF((ProjectInfoTable[ProjectName]=OutputTable[[#This Row],[ProjectName]]),(ProjectInfoTable[ProjectName]=OutputTable[[#This Row],[ProjectName]])*ProjectInfoTable[NumberOfReplications]))</f>
        <v>50</v>
      </c>
      <c r="K1698" s="5" cm="1">
        <f t="array" ref="K1698">IFERROR(AVERAGE(IF((OutputTable[GroupByKey]=OutputTable[[#This Row],[GroupByKey]]),(OutputTable[GroupByKey]=OutputTable[[#This Row],[GroupByKey]])*OutputTable[RecordedValue])),0)</f>
        <v>1080.5388696259006</v>
      </c>
      <c r="L1698" s="5" cm="1">
        <f t="array" ref="L1698">IFERROR(_xlfn.STDEV.S(IF((OutputTable[GroupByKey]=OutputTable[[#This Row],[GroupByKey]]),(OutputTable[GroupByKey]=OutputTable[[#This Row],[GroupByKey]])*OutputTable[RecordedValue])),0)</f>
        <v>64.343252008792561</v>
      </c>
      <c r="M1698" s="5" cm="1">
        <f t="array" ref="M1698">MAX(IF((ProjectInfoTable[ProjectName]=OutputTable[[#This Row],[ProjectName]]),(ProjectInfoTable[ProjectName]=OutputTable[[#This Row],[ProjectName]])*ProjectInfoTable[ConfidenceInterval]))</f>
        <v>0.95</v>
      </c>
      <c r="N1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698" s="5" cm="1">
        <f t="array" ref="O1698">MIN(IF((OutputTable[GroupByKey]=OutputTable[[#This Row],[GroupByKey]]),(OutputTable[GroupByKey]=OutputTable[[#This Row],[GroupByKey]])*OutputTable[RecordedValue]))</f>
        <v>940.65888386403196</v>
      </c>
      <c r="P1698" s="5" cm="1">
        <f t="array" ref="P1698">MAX(IF((OutputTable[GroupByKey]=OutputTable[[#This Row],[GroupByKey]]),(OutputTable[GroupByKey]=OutputTable[[#This Row],[GroupByKey]])*OutputTable[RecordedValue]))</f>
        <v>1261.4322613212801</v>
      </c>
    </row>
    <row r="1699" spans="1:16" x14ac:dyDescent="0.25">
      <c r="A1699" t="s">
        <v>68</v>
      </c>
      <c r="B1699" t="s">
        <v>70</v>
      </c>
      <c r="C1699">
        <v>28</v>
      </c>
      <c r="D1699" t="s">
        <v>177</v>
      </c>
      <c r="E1699" t="s">
        <v>117</v>
      </c>
      <c r="F1699" t="s">
        <v>73</v>
      </c>
      <c r="G1699">
        <v>0</v>
      </c>
      <c r="H1699">
        <v>0</v>
      </c>
      <c r="I169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99" s="5" cm="1">
        <f t="array" ref="J1699">MAX(IF((ProjectInfoTable[ProjectName]=OutputTable[[#This Row],[ProjectName]]),(ProjectInfoTable[ProjectName]=OutputTable[[#This Row],[ProjectName]])*ProjectInfoTable[NumberOfReplications]))</f>
        <v>50</v>
      </c>
      <c r="K1699" s="5" cm="1">
        <f t="array" ref="K1699">IFERROR(AVERAGE(IF((OutputTable[GroupByKey]=OutputTable[[#This Row],[GroupByKey]]),(OutputTable[GroupByKey]=OutputTable[[#This Row],[GroupByKey]])*OutputTable[RecordedValue])),0)</f>
        <v>0</v>
      </c>
      <c r="L1699" s="5" cm="1">
        <f t="array" ref="L1699">IFERROR(_xlfn.STDEV.S(IF((OutputTable[GroupByKey]=OutputTable[[#This Row],[GroupByKey]]),(OutputTable[GroupByKey]=OutputTable[[#This Row],[GroupByKey]])*OutputTable[RecordedValue])),0)</f>
        <v>0</v>
      </c>
      <c r="M1699" s="5" cm="1">
        <f t="array" ref="M1699">MAX(IF((ProjectInfoTable[ProjectName]=OutputTable[[#This Row],[ProjectName]]),(ProjectInfoTable[ProjectName]=OutputTable[[#This Row],[ProjectName]])*ProjectInfoTable[ConfidenceInterval]))</f>
        <v>0.95</v>
      </c>
      <c r="N1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9" s="5" cm="1">
        <f t="array" ref="O1699">MIN(IF((OutputTable[GroupByKey]=OutputTable[[#This Row],[GroupByKey]]),(OutputTable[GroupByKey]=OutputTable[[#This Row],[GroupByKey]])*OutputTable[RecordedValue]))</f>
        <v>0</v>
      </c>
      <c r="P1699" s="5" cm="1">
        <f t="array" ref="P1699">MAX(IF((OutputTable[GroupByKey]=OutputTable[[#This Row],[GroupByKey]]),(OutputTable[GroupByKey]=OutputTable[[#This Row],[GroupByKey]])*OutputTable[RecordedValue]))</f>
        <v>0</v>
      </c>
    </row>
    <row r="1700" spans="1:16" x14ac:dyDescent="0.25">
      <c r="A1700" t="s">
        <v>68</v>
      </c>
      <c r="B1700" t="s">
        <v>70</v>
      </c>
      <c r="C1700">
        <v>28</v>
      </c>
      <c r="D1700" t="s">
        <v>178</v>
      </c>
      <c r="E1700" t="s">
        <v>119</v>
      </c>
      <c r="F1700" t="s">
        <v>73</v>
      </c>
      <c r="G1700">
        <v>225.27141699072399</v>
      </c>
      <c r="H1700">
        <v>0</v>
      </c>
      <c r="I170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00" s="5" cm="1">
        <f t="array" ref="J1700">MAX(IF((ProjectInfoTable[ProjectName]=OutputTable[[#This Row],[ProjectName]]),(ProjectInfoTable[ProjectName]=OutputTable[[#This Row],[ProjectName]])*ProjectInfoTable[NumberOfReplications]))</f>
        <v>50</v>
      </c>
      <c r="K1700" s="5" cm="1">
        <f t="array" ref="K1700">IFERROR(AVERAGE(IF((OutputTable[GroupByKey]=OutputTable[[#This Row],[GroupByKey]]),(OutputTable[GroupByKey]=OutputTable[[#This Row],[GroupByKey]])*OutputTable[RecordedValue])),0)</f>
        <v>647.33233797243315</v>
      </c>
      <c r="L1700" s="5" cm="1">
        <f t="array" ref="L1700">IFERROR(_xlfn.STDEV.S(IF((OutputTable[GroupByKey]=OutputTable[[#This Row],[GroupByKey]]),(OutputTable[GroupByKey]=OutputTable[[#This Row],[GroupByKey]])*OutputTable[RecordedValue])),0)</f>
        <v>612.63054444116835</v>
      </c>
      <c r="M1700" s="5" cm="1">
        <f t="array" ref="M1700">MAX(IF((ProjectInfoTable[ProjectName]=OutputTable[[#This Row],[ProjectName]]),(ProjectInfoTable[ProjectName]=OutputTable[[#This Row],[ProjectName]])*ProjectInfoTable[ConfidenceInterval]))</f>
        <v>0.95</v>
      </c>
      <c r="N1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700" s="5" cm="1">
        <f t="array" ref="O1700">MIN(IF((OutputTable[GroupByKey]=OutputTable[[#This Row],[GroupByKey]]),(OutputTable[GroupByKey]=OutputTable[[#This Row],[GroupByKey]])*OutputTable[RecordedValue]))</f>
        <v>135.75868551570699</v>
      </c>
      <c r="P1700" s="5" cm="1">
        <f t="array" ref="P1700">MAX(IF((OutputTable[GroupByKey]=OutputTable[[#This Row],[GroupByKey]]),(OutputTable[GroupByKey]=OutputTable[[#This Row],[GroupByKey]])*OutputTable[RecordedValue]))</f>
        <v>3953.48057040094</v>
      </c>
    </row>
    <row r="1701" spans="1:16" x14ac:dyDescent="0.25">
      <c r="A1701" t="s">
        <v>68</v>
      </c>
      <c r="B1701" t="s">
        <v>70</v>
      </c>
      <c r="C1701">
        <v>28</v>
      </c>
      <c r="D1701" t="s">
        <v>179</v>
      </c>
      <c r="E1701" t="s">
        <v>121</v>
      </c>
      <c r="F1701" t="s">
        <v>73</v>
      </c>
      <c r="G1701">
        <v>139</v>
      </c>
      <c r="H1701">
        <v>0</v>
      </c>
      <c r="I170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01" s="5" cm="1">
        <f t="array" ref="J1701">MAX(IF((ProjectInfoTable[ProjectName]=OutputTable[[#This Row],[ProjectName]]),(ProjectInfoTable[ProjectName]=OutputTable[[#This Row],[ProjectName]])*ProjectInfoTable[NumberOfReplications]))</f>
        <v>50</v>
      </c>
      <c r="K1701" s="5" cm="1">
        <f t="array" ref="K1701">IFERROR(AVERAGE(IF((OutputTable[GroupByKey]=OutputTable[[#This Row],[GroupByKey]]),(OutputTable[GroupByKey]=OutputTable[[#This Row],[GroupByKey]])*OutputTable[RecordedValue])),0)</f>
        <v>139.02000000000001</v>
      </c>
      <c r="L1701" s="5" cm="1">
        <f t="array" ref="L1701">IFERROR(_xlfn.STDEV.S(IF((OutputTable[GroupByKey]=OutputTable[[#This Row],[GroupByKey]]),(OutputTable[GroupByKey]=OutputTable[[#This Row],[GroupByKey]])*OutputTable[RecordedValue])),0)</f>
        <v>2.0651629376840162</v>
      </c>
      <c r="M1701" s="5" cm="1">
        <f t="array" ref="M1701">MAX(IF((ProjectInfoTable[ProjectName]=OutputTable[[#This Row],[ProjectName]]),(ProjectInfoTable[ProjectName]=OutputTable[[#This Row],[ProjectName]])*ProjectInfoTable[ConfidenceInterval]))</f>
        <v>0.95</v>
      </c>
      <c r="N1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701" s="5" cm="1">
        <f t="array" ref="O1701">MIN(IF((OutputTable[GroupByKey]=OutputTable[[#This Row],[GroupByKey]]),(OutputTable[GroupByKey]=OutputTable[[#This Row],[GroupByKey]])*OutputTable[RecordedValue]))</f>
        <v>133</v>
      </c>
      <c r="P1701" s="5" cm="1">
        <f t="array" ref="P1701">MAX(IF((OutputTable[GroupByKey]=OutputTable[[#This Row],[GroupByKey]]),(OutputTable[GroupByKey]=OutputTable[[#This Row],[GroupByKey]])*OutputTable[RecordedValue]))</f>
        <v>142</v>
      </c>
    </row>
    <row r="1702" spans="1:16" x14ac:dyDescent="0.25">
      <c r="A1702" t="s">
        <v>68</v>
      </c>
      <c r="B1702" t="s">
        <v>70</v>
      </c>
      <c r="C1702">
        <v>28</v>
      </c>
      <c r="D1702" t="s">
        <v>180</v>
      </c>
      <c r="E1702" t="s">
        <v>123</v>
      </c>
      <c r="F1702" t="s">
        <v>73</v>
      </c>
      <c r="G1702">
        <v>139</v>
      </c>
      <c r="H1702">
        <v>0</v>
      </c>
      <c r="I170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02" s="5" cm="1">
        <f t="array" ref="J1702">MAX(IF((ProjectInfoTable[ProjectName]=OutputTable[[#This Row],[ProjectName]]),(ProjectInfoTable[ProjectName]=OutputTable[[#This Row],[ProjectName]])*ProjectInfoTable[NumberOfReplications]))</f>
        <v>50</v>
      </c>
      <c r="K1702" s="5" cm="1">
        <f t="array" ref="K1702">IFERROR(AVERAGE(IF((OutputTable[GroupByKey]=OutputTable[[#This Row],[GroupByKey]]),(OutputTable[GroupByKey]=OutputTable[[#This Row],[GroupByKey]])*OutputTable[RecordedValue])),0)</f>
        <v>137.02000000000001</v>
      </c>
      <c r="L1702" s="5" cm="1">
        <f t="array" ref="L1702">IFERROR(_xlfn.STDEV.S(IF((OutputTable[GroupByKey]=OutputTable[[#This Row],[GroupByKey]]),(OutputTable[GroupByKey]=OutputTable[[#This Row],[GroupByKey]])*OutputTable[RecordedValue])),0)</f>
        <v>2.4618725244274162</v>
      </c>
      <c r="M1702" s="5" cm="1">
        <f t="array" ref="M1702">MAX(IF((ProjectInfoTable[ProjectName]=OutputTable[[#This Row],[ProjectName]]),(ProjectInfoTable[ProjectName]=OutputTable[[#This Row],[ProjectName]])*ProjectInfoTable[ConfidenceInterval]))</f>
        <v>0.95</v>
      </c>
      <c r="N1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702" s="5" cm="1">
        <f t="array" ref="O1702">MIN(IF((OutputTable[GroupByKey]=OutputTable[[#This Row],[GroupByKey]]),(OutputTable[GroupByKey]=OutputTable[[#This Row],[GroupByKey]])*OutputTable[RecordedValue]))</f>
        <v>130</v>
      </c>
      <c r="P1702" s="5" cm="1">
        <f t="array" ref="P1702">MAX(IF((OutputTable[GroupByKey]=OutputTable[[#This Row],[GroupByKey]]),(OutputTable[GroupByKey]=OutputTable[[#This Row],[GroupByKey]])*OutputTable[RecordedValue]))</f>
        <v>141</v>
      </c>
    </row>
    <row r="1703" spans="1:16" x14ac:dyDescent="0.25">
      <c r="A1703" t="s">
        <v>68</v>
      </c>
      <c r="B1703" t="s">
        <v>70</v>
      </c>
      <c r="C1703">
        <v>28</v>
      </c>
      <c r="D1703" t="s">
        <v>181</v>
      </c>
      <c r="E1703" t="s">
        <v>125</v>
      </c>
      <c r="F1703" t="s">
        <v>73</v>
      </c>
      <c r="G1703">
        <v>32.598186226830997</v>
      </c>
      <c r="H1703">
        <v>0</v>
      </c>
      <c r="I170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03" s="5" cm="1">
        <f t="array" ref="J1703">MAX(IF((ProjectInfoTable[ProjectName]=OutputTable[[#This Row],[ProjectName]]),(ProjectInfoTable[ProjectName]=OutputTable[[#This Row],[ProjectName]])*ProjectInfoTable[NumberOfReplications]))</f>
        <v>50</v>
      </c>
      <c r="K1703" s="5" cm="1">
        <f t="array" ref="K1703">IFERROR(AVERAGE(IF((OutputTable[GroupByKey]=OutputTable[[#This Row],[GroupByKey]]),(OutputTable[GroupByKey]=OutputTable[[#This Row],[GroupByKey]])*OutputTable[RecordedValue])),0)</f>
        <v>36.017962320863354</v>
      </c>
      <c r="L1703" s="5" cm="1">
        <f t="array" ref="L1703">IFERROR(_xlfn.STDEV.S(IF((OutputTable[GroupByKey]=OutputTable[[#This Row],[GroupByKey]]),(OutputTable[GroupByKey]=OutputTable[[#This Row],[GroupByKey]])*OutputTable[RecordedValue])),0)</f>
        <v>2.1447750669597334</v>
      </c>
      <c r="M1703" s="5" cm="1">
        <f t="array" ref="M1703">MAX(IF((ProjectInfoTable[ProjectName]=OutputTable[[#This Row],[ProjectName]]),(ProjectInfoTable[ProjectName]=OutputTable[[#This Row],[ProjectName]])*ProjectInfoTable[ConfidenceInterval]))</f>
        <v>0.95</v>
      </c>
      <c r="N1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703" s="5" cm="1">
        <f t="array" ref="O1703">MIN(IF((OutputTable[GroupByKey]=OutputTable[[#This Row],[GroupByKey]]),(OutputTable[GroupByKey]=OutputTable[[#This Row],[GroupByKey]])*OutputTable[RecordedValue]))</f>
        <v>31.355296128801101</v>
      </c>
      <c r="P1703" s="5" cm="1">
        <f t="array" ref="P1703">MAX(IF((OutputTable[GroupByKey]=OutputTable[[#This Row],[GroupByKey]]),(OutputTable[GroupByKey]=OutputTable[[#This Row],[GroupByKey]])*OutputTable[RecordedValue]))</f>
        <v>42.047742044042501</v>
      </c>
    </row>
    <row r="1704" spans="1:16" x14ac:dyDescent="0.25">
      <c r="A1704" t="s">
        <v>68</v>
      </c>
      <c r="B1704" t="s">
        <v>70</v>
      </c>
      <c r="C1704">
        <v>28</v>
      </c>
      <c r="D1704" t="s">
        <v>182</v>
      </c>
      <c r="E1704" t="s">
        <v>127</v>
      </c>
      <c r="F1704" t="s">
        <v>73</v>
      </c>
      <c r="G1704">
        <v>1203.21700379565</v>
      </c>
      <c r="H1704">
        <v>0</v>
      </c>
      <c r="I170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04" s="5" cm="1">
        <f t="array" ref="J1704">MAX(IF((ProjectInfoTable[ProjectName]=OutputTable[[#This Row],[ProjectName]]),(ProjectInfoTable[ProjectName]=OutputTable[[#This Row],[ProjectName]])*ProjectInfoTable[NumberOfReplications]))</f>
        <v>50</v>
      </c>
      <c r="K1704" s="5" cm="1">
        <f t="array" ref="K1704">IFERROR(AVERAGE(IF((OutputTable[GroupByKey]=OutputTable[[#This Row],[GroupByKey]]),(OutputTable[GroupByKey]=OutputTable[[#This Row],[GroupByKey]])*OutputTable[RecordedValue])),0)</f>
        <v>1727.8712075983335</v>
      </c>
      <c r="L1704" s="5" cm="1">
        <f t="array" ref="L1704">IFERROR(_xlfn.STDEV.S(IF((OutputTable[GroupByKey]=OutputTable[[#This Row],[GroupByKey]]),(OutputTable[GroupByKey]=OutputTable[[#This Row],[GroupByKey]])*OutputTable[RecordedValue])),0)</f>
        <v>660.11760417939672</v>
      </c>
      <c r="M1704" s="5" cm="1">
        <f t="array" ref="M1704">MAX(IF((ProjectInfoTable[ProjectName]=OutputTable[[#This Row],[ProjectName]]),(ProjectInfoTable[ProjectName]=OutputTable[[#This Row],[ProjectName]])*ProjectInfoTable[ConfidenceInterval]))</f>
        <v>0.95</v>
      </c>
      <c r="N1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704" s="5" cm="1">
        <f t="array" ref="O1704">MIN(IF((OutputTable[GroupByKey]=OutputTable[[#This Row],[GroupByKey]]),(OutputTable[GroupByKey]=OutputTable[[#This Row],[GroupByKey]])*OutputTable[RecordedValue]))</f>
        <v>1102.70221979086</v>
      </c>
      <c r="P1704" s="5" cm="1">
        <f t="array" ref="P1704">MAX(IF((OutputTable[GroupByKey]=OutputTable[[#This Row],[GroupByKey]]),(OutputTable[GroupByKey]=OutputTable[[#This Row],[GroupByKey]])*OutputTable[RecordedValue]))</f>
        <v>5214.9128317222203</v>
      </c>
    </row>
    <row r="1705" spans="1:16" x14ac:dyDescent="0.25">
      <c r="A1705" t="s">
        <v>68</v>
      </c>
      <c r="B1705" t="s">
        <v>70</v>
      </c>
      <c r="C1705">
        <v>28</v>
      </c>
      <c r="D1705" t="s">
        <v>183</v>
      </c>
      <c r="E1705" t="s">
        <v>137</v>
      </c>
      <c r="F1705" t="s">
        <v>107</v>
      </c>
      <c r="G1705">
        <v>16.299093113415498</v>
      </c>
      <c r="H1705">
        <v>0</v>
      </c>
      <c r="I170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05" s="5" cm="1">
        <f t="array" ref="J1705">MAX(IF((ProjectInfoTable[ProjectName]=OutputTable[[#This Row],[ProjectName]]),(ProjectInfoTable[ProjectName]=OutputTable[[#This Row],[ProjectName]])*ProjectInfoTable[NumberOfReplications]))</f>
        <v>50</v>
      </c>
      <c r="K1705" s="5" cm="1">
        <f t="array" ref="K1705">IFERROR(AVERAGE(IF((OutputTable[GroupByKey]=OutputTable[[#This Row],[GroupByKey]]),(OutputTable[GroupByKey]=OutputTable[[#This Row],[GroupByKey]])*OutputTable[RecordedValue])),0)</f>
        <v>18.008981160431681</v>
      </c>
      <c r="L1705" s="5" cm="1">
        <f t="array" ref="L1705">IFERROR(_xlfn.STDEV.S(IF((OutputTable[GroupByKey]=OutputTable[[#This Row],[GroupByKey]]),(OutputTable[GroupByKey]=OutputTable[[#This Row],[GroupByKey]])*OutputTable[RecordedValue])),0)</f>
        <v>1.0723875334798758</v>
      </c>
      <c r="M1705" s="5" cm="1">
        <f t="array" ref="M1705">MAX(IF((ProjectInfoTable[ProjectName]=OutputTable[[#This Row],[ProjectName]]),(ProjectInfoTable[ProjectName]=OutputTable[[#This Row],[ProjectName]])*ProjectInfoTable[ConfidenceInterval]))</f>
        <v>0.95</v>
      </c>
      <c r="N1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705" s="5" cm="1">
        <f t="array" ref="O1705">MIN(IF((OutputTable[GroupByKey]=OutputTable[[#This Row],[GroupByKey]]),(OutputTable[GroupByKey]=OutputTable[[#This Row],[GroupByKey]])*OutputTable[RecordedValue]))</f>
        <v>15.677648064400501</v>
      </c>
      <c r="P1705" s="5" cm="1">
        <f t="array" ref="P1705">MAX(IF((OutputTable[GroupByKey]=OutputTable[[#This Row],[GroupByKey]]),(OutputTable[GroupByKey]=OutputTable[[#This Row],[GroupByKey]])*OutputTable[RecordedValue]))</f>
        <v>21.0238710220213</v>
      </c>
    </row>
    <row r="1706" spans="1:16" x14ac:dyDescent="0.25">
      <c r="A1706" t="s">
        <v>68</v>
      </c>
      <c r="B1706" t="s">
        <v>70</v>
      </c>
      <c r="C1706">
        <v>28</v>
      </c>
      <c r="D1706" t="s">
        <v>184</v>
      </c>
      <c r="E1706" t="s">
        <v>139</v>
      </c>
      <c r="F1706" t="s">
        <v>107</v>
      </c>
      <c r="G1706">
        <v>7.7009068865845096</v>
      </c>
      <c r="H1706">
        <v>0</v>
      </c>
      <c r="I170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06" s="5" cm="1">
        <f t="array" ref="J1706">MAX(IF((ProjectInfoTable[ProjectName]=OutputTable[[#This Row],[ProjectName]]),(ProjectInfoTable[ProjectName]=OutputTable[[#This Row],[ProjectName]])*ProjectInfoTable[NumberOfReplications]))</f>
        <v>50</v>
      </c>
      <c r="K1706" s="5" cm="1">
        <f t="array" ref="K1706">IFERROR(AVERAGE(IF((OutputTable[GroupByKey]=OutputTable[[#This Row],[GroupByKey]]),(OutputTable[GroupByKey]=OutputTable[[#This Row],[GroupByKey]])*OutputTable[RecordedValue])),0)</f>
        <v>5.873369725047966</v>
      </c>
      <c r="L1706" s="5" cm="1">
        <f t="array" ref="L1706">IFERROR(_xlfn.STDEV.S(IF((OutputTable[GroupByKey]=OutputTable[[#This Row],[GroupByKey]]),(OutputTable[GroupByKey]=OutputTable[[#This Row],[GroupByKey]])*OutputTable[RecordedValue])),0)</f>
        <v>1.0900756873751687</v>
      </c>
      <c r="M1706" s="5" cm="1">
        <f t="array" ref="M1706">MAX(IF((ProjectInfoTable[ProjectName]=OutputTable[[#This Row],[ProjectName]]),(ProjectInfoTable[ProjectName]=OutputTable[[#This Row],[ProjectName]])*ProjectInfoTable[ConfidenceInterval]))</f>
        <v>0.95</v>
      </c>
      <c r="N1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706" s="5" cm="1">
        <f t="array" ref="O1706">MIN(IF((OutputTable[GroupByKey]=OutputTable[[#This Row],[GroupByKey]]),(OutputTable[GroupByKey]=OutputTable[[#This Row],[GroupByKey]])*OutputTable[RecordedValue]))</f>
        <v>2.9626411254009901</v>
      </c>
      <c r="P1706" s="5" cm="1">
        <f t="array" ref="P1706">MAX(IF((OutputTable[GroupByKey]=OutputTable[[#This Row],[GroupByKey]]),(OutputTable[GroupByKey]=OutputTable[[#This Row],[GroupByKey]])*OutputTable[RecordedValue]))</f>
        <v>8.2927796417684707</v>
      </c>
    </row>
    <row r="1707" spans="1:16" x14ac:dyDescent="0.25">
      <c r="A1707" t="s">
        <v>68</v>
      </c>
      <c r="B1707" t="s">
        <v>70</v>
      </c>
      <c r="C1707">
        <v>28</v>
      </c>
      <c r="D1707" t="s">
        <v>185</v>
      </c>
      <c r="E1707" t="s">
        <v>164</v>
      </c>
      <c r="F1707" t="s">
        <v>107</v>
      </c>
      <c r="G1707">
        <v>139</v>
      </c>
      <c r="H1707">
        <v>0</v>
      </c>
      <c r="I170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07" s="5" cm="1">
        <f t="array" ref="J1707">MAX(IF((ProjectInfoTable[ProjectName]=OutputTable[[#This Row],[ProjectName]]),(ProjectInfoTable[ProjectName]=OutputTable[[#This Row],[ProjectName]])*ProjectInfoTable[NumberOfReplications]))</f>
        <v>50</v>
      </c>
      <c r="K1707" s="5" cm="1">
        <f t="array" ref="K1707">IFERROR(AVERAGE(IF((OutputTable[GroupByKey]=OutputTable[[#This Row],[GroupByKey]]),(OutputTable[GroupByKey]=OutputTable[[#This Row],[GroupByKey]])*OutputTable[RecordedValue])),0)</f>
        <v>138.38</v>
      </c>
      <c r="L1707" s="5" cm="1">
        <f t="array" ref="L1707">IFERROR(_xlfn.STDEV.S(IF((OutputTable[GroupByKey]=OutputTable[[#This Row],[GroupByKey]]),(OutputTable[GroupByKey]=OutputTable[[#This Row],[GroupByKey]])*OutputTable[RecordedValue])),0)</f>
        <v>2.2667967149567629</v>
      </c>
      <c r="M1707" s="5" cm="1">
        <f t="array" ref="M1707">MAX(IF((ProjectInfoTable[ProjectName]=OutputTable[[#This Row],[ProjectName]]),(ProjectInfoTable[ProjectName]=OutputTable[[#This Row],[ProjectName]])*ProjectInfoTable[ConfidenceInterval]))</f>
        <v>0.95</v>
      </c>
      <c r="N1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707" s="5" cm="1">
        <f t="array" ref="O1707">MIN(IF((OutputTable[GroupByKey]=OutputTable[[#This Row],[GroupByKey]]),(OutputTable[GroupByKey]=OutputTable[[#This Row],[GroupByKey]])*OutputTable[RecordedValue]))</f>
        <v>132</v>
      </c>
      <c r="P1707" s="5" cm="1">
        <f t="array" ref="P1707">MAX(IF((OutputTable[GroupByKey]=OutputTable[[#This Row],[GroupByKey]]),(OutputTable[GroupByKey]=OutputTable[[#This Row],[GroupByKey]])*OutputTable[RecordedValue]))</f>
        <v>142</v>
      </c>
    </row>
    <row r="1708" spans="1:16" x14ac:dyDescent="0.25">
      <c r="A1708" t="s">
        <v>68</v>
      </c>
      <c r="B1708" t="s">
        <v>70</v>
      </c>
      <c r="C1708">
        <v>28</v>
      </c>
      <c r="D1708" t="s">
        <v>186</v>
      </c>
      <c r="E1708" t="s">
        <v>166</v>
      </c>
      <c r="F1708" t="s">
        <v>107</v>
      </c>
      <c r="G1708">
        <v>0.67912887972564495</v>
      </c>
      <c r="H1708">
        <v>0</v>
      </c>
      <c r="I170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08" s="5" cm="1">
        <f t="array" ref="J1708">MAX(IF((ProjectInfoTable[ProjectName]=OutputTable[[#This Row],[ProjectName]]),(ProjectInfoTable[ProjectName]=OutputTable[[#This Row],[ProjectName]])*ProjectInfoTable[NumberOfReplications]))</f>
        <v>50</v>
      </c>
      <c r="K1708" s="5" cm="1">
        <f t="array" ref="K1708">IFERROR(AVERAGE(IF((OutputTable[GroupByKey]=OutputTable[[#This Row],[GroupByKey]]),(OutputTable[GroupByKey]=OutputTable[[#This Row],[GroupByKey]])*OutputTable[RecordedValue])),0)</f>
        <v>0.75527626145633475</v>
      </c>
      <c r="L1708" s="5" cm="1">
        <f t="array" ref="L1708">IFERROR(_xlfn.STDEV.S(IF((OutputTable[GroupByKey]=OutputTable[[#This Row],[GroupByKey]]),(OutputTable[GroupByKey]=OutputTable[[#This Row],[GroupByKey]])*OutputTable[RecordedValue])),0)</f>
        <v>4.541982030729913E-2</v>
      </c>
      <c r="M1708" s="5" cm="1">
        <f t="array" ref="M1708">MAX(IF((ProjectInfoTable[ProjectName]=OutputTable[[#This Row],[ProjectName]]),(ProjectInfoTable[ProjectName]=OutputTable[[#This Row],[ProjectName]])*ProjectInfoTable[ConfidenceInterval]))</f>
        <v>0.95</v>
      </c>
      <c r="N1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708" s="5" cm="1">
        <f t="array" ref="O1708">MIN(IF((OutputTable[GroupByKey]=OutputTable[[#This Row],[GroupByKey]]),(OutputTable[GroupByKey]=OutputTable[[#This Row],[GroupByKey]])*OutputTable[RecordedValue]))</f>
        <v>0.65446751492631405</v>
      </c>
      <c r="P1708" s="5" cm="1">
        <f t="array" ref="P1708">MAX(IF((OutputTable[GroupByKey]=OutputTable[[#This Row],[GroupByKey]]),(OutputTable[GroupByKey]=OutputTable[[#This Row],[GroupByKey]])*OutputTable[RecordedValue]))</f>
        <v>0.87655661977495902</v>
      </c>
    </row>
    <row r="1709" spans="1:16" x14ac:dyDescent="0.25">
      <c r="A1709" t="s">
        <v>68</v>
      </c>
      <c r="B1709" t="s">
        <v>70</v>
      </c>
      <c r="C1709">
        <v>28</v>
      </c>
      <c r="D1709" t="s">
        <v>187</v>
      </c>
      <c r="E1709" t="s">
        <v>142</v>
      </c>
      <c r="F1709" t="s">
        <v>107</v>
      </c>
      <c r="G1709">
        <v>0</v>
      </c>
      <c r="H1709">
        <v>0</v>
      </c>
      <c r="I170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09" s="5" cm="1">
        <f t="array" ref="J1709">MAX(IF((ProjectInfoTable[ProjectName]=OutputTable[[#This Row],[ProjectName]]),(ProjectInfoTable[ProjectName]=OutputTable[[#This Row],[ProjectName]])*ProjectInfoTable[NumberOfReplications]))</f>
        <v>50</v>
      </c>
      <c r="K1709" s="5" cm="1">
        <f t="array" ref="K1709">IFERROR(AVERAGE(IF((OutputTable[GroupByKey]=OutputTable[[#This Row],[GroupByKey]]),(OutputTable[GroupByKey]=OutputTable[[#This Row],[GroupByKey]])*OutputTable[RecordedValue])),0)</f>
        <v>0</v>
      </c>
      <c r="L1709" s="5" cm="1">
        <f t="array" ref="L1709">IFERROR(_xlfn.STDEV.S(IF((OutputTable[GroupByKey]=OutputTable[[#This Row],[GroupByKey]]),(OutputTable[GroupByKey]=OutputTable[[#This Row],[GroupByKey]])*OutputTable[RecordedValue])),0)</f>
        <v>0</v>
      </c>
      <c r="M1709" s="5" cm="1">
        <f t="array" ref="M1709">MAX(IF((ProjectInfoTable[ProjectName]=OutputTable[[#This Row],[ProjectName]]),(ProjectInfoTable[ProjectName]=OutputTable[[#This Row],[ProjectName]])*ProjectInfoTable[ConfidenceInterval]))</f>
        <v>0.95</v>
      </c>
      <c r="N1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9" s="5" cm="1">
        <f t="array" ref="O1709">MIN(IF((OutputTable[GroupByKey]=OutputTable[[#This Row],[GroupByKey]]),(OutputTable[GroupByKey]=OutputTable[[#This Row],[GroupByKey]])*OutputTable[RecordedValue]))</f>
        <v>0</v>
      </c>
      <c r="P1709" s="5" cm="1">
        <f t="array" ref="P1709">MAX(IF((OutputTable[GroupByKey]=OutputTable[[#This Row],[GroupByKey]]),(OutputTable[GroupByKey]=OutputTable[[#This Row],[GroupByKey]])*OutputTable[RecordedValue]))</f>
        <v>0</v>
      </c>
    </row>
    <row r="1710" spans="1:16" x14ac:dyDescent="0.25">
      <c r="A1710" t="s">
        <v>68</v>
      </c>
      <c r="B1710" t="s">
        <v>70</v>
      </c>
      <c r="C1710">
        <v>29</v>
      </c>
      <c r="D1710" t="s">
        <v>112</v>
      </c>
      <c r="E1710" t="s">
        <v>113</v>
      </c>
      <c r="F1710" t="s">
        <v>73</v>
      </c>
      <c r="G1710">
        <v>1.4683482971388599</v>
      </c>
      <c r="H1710">
        <v>0</v>
      </c>
      <c r="I171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10" s="5" cm="1">
        <f t="array" ref="J1710">MAX(IF((ProjectInfoTable[ProjectName]=OutputTable[[#This Row],[ProjectName]]),(ProjectInfoTable[ProjectName]=OutputTable[[#This Row],[ProjectName]])*ProjectInfoTable[NumberOfReplications]))</f>
        <v>50</v>
      </c>
      <c r="K1710" s="5" cm="1">
        <f t="array" ref="K1710">IFERROR(AVERAGE(IF((OutputTable[GroupByKey]=OutputTable[[#This Row],[GroupByKey]]),(OutputTable[GroupByKey]=OutputTable[[#This Row],[GroupByKey]])*OutputTable[RecordedValue])),0)</f>
        <v>0.86163700693939471</v>
      </c>
      <c r="L1710" s="5" cm="1">
        <f t="array" ref="L1710">IFERROR(_xlfn.STDEV.S(IF((OutputTable[GroupByKey]=OutputTable[[#This Row],[GroupByKey]]),(OutputTable[GroupByKey]=OutputTable[[#This Row],[GroupByKey]])*OutputTable[RecordedValue])),0)</f>
        <v>0.40403851079129915</v>
      </c>
      <c r="M1710" s="5" cm="1">
        <f t="array" ref="M1710">MAX(IF((ProjectInfoTable[ProjectName]=OutputTable[[#This Row],[ProjectName]]),(ProjectInfoTable[ProjectName]=OutputTable[[#This Row],[ProjectName]])*ProjectInfoTable[ConfidenceInterval]))</f>
        <v>0.95</v>
      </c>
      <c r="N1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710" s="5" cm="1">
        <f t="array" ref="O1710">MIN(IF((OutputTable[GroupByKey]=OutputTable[[#This Row],[GroupByKey]]),(OutputTable[GroupByKey]=OutputTable[[#This Row],[GroupByKey]])*OutputTable[RecordedValue]))</f>
        <v>0.14398486806875099</v>
      </c>
      <c r="P1710" s="5" cm="1">
        <f t="array" ref="P1710">MAX(IF((OutputTable[GroupByKey]=OutputTable[[#This Row],[GroupByKey]]),(OutputTable[GroupByKey]=OutputTable[[#This Row],[GroupByKey]])*OutputTable[RecordedValue]))</f>
        <v>2.0851264921370101</v>
      </c>
    </row>
    <row r="1711" spans="1:16" x14ac:dyDescent="0.25">
      <c r="A1711" t="s">
        <v>68</v>
      </c>
      <c r="B1711" t="s">
        <v>70</v>
      </c>
      <c r="C1711">
        <v>29</v>
      </c>
      <c r="D1711" t="s">
        <v>114</v>
      </c>
      <c r="E1711" t="s">
        <v>115</v>
      </c>
      <c r="F1711" t="s">
        <v>73</v>
      </c>
      <c r="G1711">
        <v>88.100897828331597</v>
      </c>
      <c r="H1711">
        <v>0</v>
      </c>
      <c r="I171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11" s="5" cm="1">
        <f t="array" ref="J1711">MAX(IF((ProjectInfoTable[ProjectName]=OutputTable[[#This Row],[ProjectName]]),(ProjectInfoTable[ProjectName]=OutputTable[[#This Row],[ProjectName]])*ProjectInfoTable[NumberOfReplications]))</f>
        <v>50</v>
      </c>
      <c r="K1711" s="5" cm="1">
        <f t="array" ref="K1711">IFERROR(AVERAGE(IF((OutputTable[GroupByKey]=OutputTable[[#This Row],[GroupByKey]]),(OutputTable[GroupByKey]=OutputTable[[#This Row],[GroupByKey]])*OutputTable[RecordedValue])),0)</f>
        <v>51.698220416363682</v>
      </c>
      <c r="L1711" s="5" cm="1">
        <f t="array" ref="L1711">IFERROR(_xlfn.STDEV.S(IF((OutputTable[GroupByKey]=OutputTable[[#This Row],[GroupByKey]]),(OutputTable[GroupByKey]=OutputTable[[#This Row],[GroupByKey]])*OutputTable[RecordedValue])),0)</f>
        <v>24.242310647477964</v>
      </c>
      <c r="M1711" s="5" cm="1">
        <f t="array" ref="M1711">MAX(IF((ProjectInfoTable[ProjectName]=OutputTable[[#This Row],[ProjectName]]),(ProjectInfoTable[ProjectName]=OutputTable[[#This Row],[ProjectName]])*ProjectInfoTable[ConfidenceInterval]))</f>
        <v>0.95</v>
      </c>
      <c r="N1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711" s="5" cm="1">
        <f t="array" ref="O1711">MIN(IF((OutputTable[GroupByKey]=OutputTable[[#This Row],[GroupByKey]]),(OutputTable[GroupByKey]=OutputTable[[#This Row],[GroupByKey]])*OutputTable[RecordedValue]))</f>
        <v>8.63909208412508</v>
      </c>
      <c r="P1711" s="5" cm="1">
        <f t="array" ref="P1711">MAX(IF((OutputTable[GroupByKey]=OutputTable[[#This Row],[GroupByKey]]),(OutputTable[GroupByKey]=OutputTable[[#This Row],[GroupByKey]])*OutputTable[RecordedValue]))</f>
        <v>125.107589528221</v>
      </c>
    </row>
    <row r="1712" spans="1:16" x14ac:dyDescent="0.25">
      <c r="A1712" t="s">
        <v>68</v>
      </c>
      <c r="B1712" t="s">
        <v>70</v>
      </c>
      <c r="C1712">
        <v>29</v>
      </c>
      <c r="D1712" t="s">
        <v>116</v>
      </c>
      <c r="E1712" t="s">
        <v>117</v>
      </c>
      <c r="F1712" t="s">
        <v>73</v>
      </c>
      <c r="G1712">
        <v>0</v>
      </c>
      <c r="H1712">
        <v>0</v>
      </c>
      <c r="I171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12" s="5" cm="1">
        <f t="array" ref="J1712">MAX(IF((ProjectInfoTable[ProjectName]=OutputTable[[#This Row],[ProjectName]]),(ProjectInfoTable[ProjectName]=OutputTable[[#This Row],[ProjectName]])*ProjectInfoTable[NumberOfReplications]))</f>
        <v>50</v>
      </c>
      <c r="K1712" s="5" cm="1">
        <f t="array" ref="K1712">IFERROR(AVERAGE(IF((OutputTable[GroupByKey]=OutputTable[[#This Row],[GroupByKey]]),(OutputTable[GroupByKey]=OutputTable[[#This Row],[GroupByKey]])*OutputTable[RecordedValue])),0)</f>
        <v>0</v>
      </c>
      <c r="L1712" s="5" cm="1">
        <f t="array" ref="L1712">IFERROR(_xlfn.STDEV.S(IF((OutputTable[GroupByKey]=OutputTable[[#This Row],[GroupByKey]]),(OutputTable[GroupByKey]=OutputTable[[#This Row],[GroupByKey]])*OutputTable[RecordedValue])),0)</f>
        <v>0</v>
      </c>
      <c r="M1712" s="5" cm="1">
        <f t="array" ref="M1712">MAX(IF((ProjectInfoTable[ProjectName]=OutputTable[[#This Row],[ProjectName]]),(ProjectInfoTable[ProjectName]=OutputTable[[#This Row],[ProjectName]])*ProjectInfoTable[ConfidenceInterval]))</f>
        <v>0.95</v>
      </c>
      <c r="N1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2" s="5" cm="1">
        <f t="array" ref="O1712">MIN(IF((OutputTable[GroupByKey]=OutputTable[[#This Row],[GroupByKey]]),(OutputTable[GroupByKey]=OutputTable[[#This Row],[GroupByKey]])*OutputTable[RecordedValue]))</f>
        <v>0</v>
      </c>
      <c r="P1712" s="5" cm="1">
        <f t="array" ref="P1712">MAX(IF((OutputTable[GroupByKey]=OutputTable[[#This Row],[GroupByKey]]),(OutputTable[GroupByKey]=OutputTable[[#This Row],[GroupByKey]])*OutputTable[RecordedValue]))</f>
        <v>0</v>
      </c>
    </row>
    <row r="1713" spans="1:16" x14ac:dyDescent="0.25">
      <c r="A1713" t="s">
        <v>68</v>
      </c>
      <c r="B1713" t="s">
        <v>70</v>
      </c>
      <c r="C1713">
        <v>29</v>
      </c>
      <c r="D1713" t="s">
        <v>118</v>
      </c>
      <c r="E1713" t="s">
        <v>119</v>
      </c>
      <c r="F1713" t="s">
        <v>73</v>
      </c>
      <c r="G1713">
        <v>13.0764820798875</v>
      </c>
      <c r="H1713">
        <v>0</v>
      </c>
      <c r="I171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13" s="5" cm="1">
        <f t="array" ref="J1713">MAX(IF((ProjectInfoTable[ProjectName]=OutputTable[[#This Row],[ProjectName]]),(ProjectInfoTable[ProjectName]=OutputTable[[#This Row],[ProjectName]])*ProjectInfoTable[NumberOfReplications]))</f>
        <v>50</v>
      </c>
      <c r="K1713" s="5" cm="1">
        <f t="array" ref="K1713">IFERROR(AVERAGE(IF((OutputTable[GroupByKey]=OutputTable[[#This Row],[GroupByKey]]),(OutputTable[GroupByKey]=OutputTable[[#This Row],[GroupByKey]])*OutputTable[RecordedValue])),0)</f>
        <v>13.164009358024151</v>
      </c>
      <c r="L1713" s="5" cm="1">
        <f t="array" ref="L1713">IFERROR(_xlfn.STDEV.S(IF((OutputTable[GroupByKey]=OutputTable[[#This Row],[GroupByKey]]),(OutputTable[GroupByKey]=OutputTable[[#This Row],[GroupByKey]])*OutputTable[RecordedValue])),0)</f>
        <v>23.71645868098383</v>
      </c>
      <c r="M1713" s="5" cm="1">
        <f t="array" ref="M1713">MAX(IF((ProjectInfoTable[ProjectName]=OutputTable[[#This Row],[ProjectName]]),(ProjectInfoTable[ProjectName]=OutputTable[[#This Row],[ProjectName]])*ProjectInfoTable[ConfidenceInterval]))</f>
        <v>0.95</v>
      </c>
      <c r="N1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713" s="5" cm="1">
        <f t="array" ref="O1713">MIN(IF((OutputTable[GroupByKey]=OutputTable[[#This Row],[GroupByKey]]),(OutputTable[GroupByKey]=OutputTable[[#This Row],[GroupByKey]])*OutputTable[RecordedValue]))</f>
        <v>0</v>
      </c>
      <c r="P1713" s="5" cm="1">
        <f t="array" ref="P1713">MAX(IF((OutputTable[GroupByKey]=OutputTable[[#This Row],[GroupByKey]]),(OutputTable[GroupByKey]=OutputTable[[#This Row],[GroupByKey]])*OutputTable[RecordedValue]))</f>
        <v>143.511038213799</v>
      </c>
    </row>
    <row r="1714" spans="1:16" x14ac:dyDescent="0.25">
      <c r="A1714" t="s">
        <v>68</v>
      </c>
      <c r="B1714" t="s">
        <v>70</v>
      </c>
      <c r="C1714">
        <v>29</v>
      </c>
      <c r="D1714" t="s">
        <v>120</v>
      </c>
      <c r="E1714" t="s">
        <v>121</v>
      </c>
      <c r="F1714" t="s">
        <v>73</v>
      </c>
      <c r="G1714">
        <v>16</v>
      </c>
      <c r="H1714">
        <v>0</v>
      </c>
      <c r="I171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14" s="5" cm="1">
        <f t="array" ref="J1714">MAX(IF((ProjectInfoTable[ProjectName]=OutputTable[[#This Row],[ProjectName]]),(ProjectInfoTable[ProjectName]=OutputTable[[#This Row],[ProjectName]])*ProjectInfoTable[NumberOfReplications]))</f>
        <v>50</v>
      </c>
      <c r="K1714" s="5" cm="1">
        <f t="array" ref="K1714">IFERROR(AVERAGE(IF((OutputTable[GroupByKey]=OutputTable[[#This Row],[GroupByKey]]),(OutputTable[GroupByKey]=OutputTable[[#This Row],[GroupByKey]])*OutputTable[RecordedValue])),0)</f>
        <v>9.74</v>
      </c>
      <c r="L1714" s="5" cm="1">
        <f t="array" ref="L1714">IFERROR(_xlfn.STDEV.S(IF((OutputTable[GroupByKey]=OutputTable[[#This Row],[GroupByKey]]),(OutputTable[GroupByKey]=OutputTable[[#This Row],[GroupByKey]])*OutputTable[RecordedValue])),0)</f>
        <v>3.3430402880233041</v>
      </c>
      <c r="M1714" s="5" cm="1">
        <f t="array" ref="M1714">MAX(IF((ProjectInfoTable[ProjectName]=OutputTable[[#This Row],[ProjectName]]),(ProjectInfoTable[ProjectName]=OutputTable[[#This Row],[ProjectName]])*ProjectInfoTable[ConfidenceInterval]))</f>
        <v>0.95</v>
      </c>
      <c r="N1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714" s="5" cm="1">
        <f t="array" ref="O1714">MIN(IF((OutputTable[GroupByKey]=OutputTable[[#This Row],[GroupByKey]]),(OutputTable[GroupByKey]=OutputTable[[#This Row],[GroupByKey]])*OutputTable[RecordedValue]))</f>
        <v>4</v>
      </c>
      <c r="P1714" s="5" cm="1">
        <f t="array" ref="P1714">MAX(IF((OutputTable[GroupByKey]=OutputTable[[#This Row],[GroupByKey]]),(OutputTable[GroupByKey]=OutputTable[[#This Row],[GroupByKey]])*OutputTable[RecordedValue]))</f>
        <v>18</v>
      </c>
    </row>
    <row r="1715" spans="1:16" x14ac:dyDescent="0.25">
      <c r="A1715" t="s">
        <v>68</v>
      </c>
      <c r="B1715" t="s">
        <v>70</v>
      </c>
      <c r="C1715">
        <v>29</v>
      </c>
      <c r="D1715" t="s">
        <v>122</v>
      </c>
      <c r="E1715" t="s">
        <v>123</v>
      </c>
      <c r="F1715" t="s">
        <v>73</v>
      </c>
      <c r="G1715">
        <v>16</v>
      </c>
      <c r="H1715">
        <v>0</v>
      </c>
      <c r="I171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15" s="5" cm="1">
        <f t="array" ref="J1715">MAX(IF((ProjectInfoTable[ProjectName]=OutputTable[[#This Row],[ProjectName]]),(ProjectInfoTable[ProjectName]=OutputTable[[#This Row],[ProjectName]])*ProjectInfoTable[NumberOfReplications]))</f>
        <v>50</v>
      </c>
      <c r="K1715" s="5" cm="1">
        <f t="array" ref="K1715">IFERROR(AVERAGE(IF((OutputTable[GroupByKey]=OutputTable[[#This Row],[GroupByKey]]),(OutputTable[GroupByKey]=OutputTable[[#This Row],[GroupByKey]])*OutputTable[RecordedValue])),0)</f>
        <v>9.6199999999999992</v>
      </c>
      <c r="L1715" s="5" cm="1">
        <f t="array" ref="L1715">IFERROR(_xlfn.STDEV.S(IF((OutputTable[GroupByKey]=OutputTable[[#This Row],[GroupByKey]]),(OutputTable[GroupByKey]=OutputTable[[#This Row],[GroupByKey]])*OutputTable[RecordedValue])),0)</f>
        <v>3.3557139816335075</v>
      </c>
      <c r="M1715" s="5" cm="1">
        <f t="array" ref="M1715">MAX(IF((ProjectInfoTable[ProjectName]=OutputTable[[#This Row],[ProjectName]]),(ProjectInfoTable[ProjectName]=OutputTable[[#This Row],[ProjectName]])*ProjectInfoTable[ConfidenceInterval]))</f>
        <v>0.95</v>
      </c>
      <c r="N1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715" s="5" cm="1">
        <f t="array" ref="O1715">MIN(IF((OutputTable[GroupByKey]=OutputTable[[#This Row],[GroupByKey]]),(OutputTable[GroupByKey]=OutputTable[[#This Row],[GroupByKey]])*OutputTable[RecordedValue]))</f>
        <v>4</v>
      </c>
      <c r="P1715" s="5" cm="1">
        <f t="array" ref="P1715">MAX(IF((OutputTable[GroupByKey]=OutputTable[[#This Row],[GroupByKey]]),(OutputTable[GroupByKey]=OutputTable[[#This Row],[GroupByKey]])*OutputTable[RecordedValue]))</f>
        <v>18</v>
      </c>
    </row>
    <row r="1716" spans="1:16" x14ac:dyDescent="0.25">
      <c r="A1716" t="s">
        <v>68</v>
      </c>
      <c r="B1716" t="s">
        <v>70</v>
      </c>
      <c r="C1716">
        <v>29</v>
      </c>
      <c r="D1716" t="s">
        <v>124</v>
      </c>
      <c r="E1716" t="s">
        <v>125</v>
      </c>
      <c r="F1716" t="s">
        <v>73</v>
      </c>
      <c r="G1716">
        <v>1.4683482971388599</v>
      </c>
      <c r="H1716">
        <v>0</v>
      </c>
      <c r="I171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16" s="5" cm="1">
        <f t="array" ref="J1716">MAX(IF((ProjectInfoTable[ProjectName]=OutputTable[[#This Row],[ProjectName]]),(ProjectInfoTable[ProjectName]=OutputTable[[#This Row],[ProjectName]])*ProjectInfoTable[NumberOfReplications]))</f>
        <v>50</v>
      </c>
      <c r="K1716" s="5" cm="1">
        <f t="array" ref="K1716">IFERROR(AVERAGE(IF((OutputTable[GroupByKey]=OutputTable[[#This Row],[GroupByKey]]),(OutputTable[GroupByKey]=OutputTable[[#This Row],[GroupByKey]])*OutputTable[RecordedValue])),0)</f>
        <v>0.86163700693939471</v>
      </c>
      <c r="L1716" s="5" cm="1">
        <f t="array" ref="L1716">IFERROR(_xlfn.STDEV.S(IF((OutputTable[GroupByKey]=OutputTable[[#This Row],[GroupByKey]]),(OutputTable[GroupByKey]=OutputTable[[#This Row],[GroupByKey]])*OutputTable[RecordedValue])),0)</f>
        <v>0.40403851079129915</v>
      </c>
      <c r="M1716" s="5" cm="1">
        <f t="array" ref="M1716">MAX(IF((ProjectInfoTable[ProjectName]=OutputTable[[#This Row],[ProjectName]]),(ProjectInfoTable[ProjectName]=OutputTable[[#This Row],[ProjectName]])*ProjectInfoTable[ConfidenceInterval]))</f>
        <v>0.95</v>
      </c>
      <c r="N1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716" s="5" cm="1">
        <f t="array" ref="O1716">MIN(IF((OutputTable[GroupByKey]=OutputTable[[#This Row],[GroupByKey]]),(OutputTable[GroupByKey]=OutputTable[[#This Row],[GroupByKey]])*OutputTable[RecordedValue]))</f>
        <v>0.14398486806875099</v>
      </c>
      <c r="P1716" s="5" cm="1">
        <f t="array" ref="P1716">MAX(IF((OutputTable[GroupByKey]=OutputTable[[#This Row],[GroupByKey]]),(OutputTable[GroupByKey]=OutputTable[[#This Row],[GroupByKey]])*OutputTable[RecordedValue]))</f>
        <v>2.0851264921370101</v>
      </c>
    </row>
    <row r="1717" spans="1:16" x14ac:dyDescent="0.25">
      <c r="A1717" t="s">
        <v>68</v>
      </c>
      <c r="B1717" t="s">
        <v>70</v>
      </c>
      <c r="C1717">
        <v>29</v>
      </c>
      <c r="D1717" t="s">
        <v>126</v>
      </c>
      <c r="E1717" t="s">
        <v>127</v>
      </c>
      <c r="F1717" t="s">
        <v>73</v>
      </c>
      <c r="G1717">
        <v>101.177379908219</v>
      </c>
      <c r="H1717">
        <v>0</v>
      </c>
      <c r="I171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17" s="5" cm="1">
        <f t="array" ref="J1717">MAX(IF((ProjectInfoTable[ProjectName]=OutputTable[[#This Row],[ProjectName]]),(ProjectInfoTable[ProjectName]=OutputTable[[#This Row],[ProjectName]])*ProjectInfoTable[NumberOfReplications]))</f>
        <v>50</v>
      </c>
      <c r="K1717" s="5" cm="1">
        <f t="array" ref="K1717">IFERROR(AVERAGE(IF((OutputTable[GroupByKey]=OutputTable[[#This Row],[GroupByKey]]),(OutputTable[GroupByKey]=OutputTable[[#This Row],[GroupByKey]])*OutputTable[RecordedValue])),0)</f>
        <v>64.862229774387828</v>
      </c>
      <c r="L1717" s="5" cm="1">
        <f t="array" ref="L1717">IFERROR(_xlfn.STDEV.S(IF((OutputTable[GroupByKey]=OutputTable[[#This Row],[GroupByKey]]),(OutputTable[GroupByKey]=OutputTable[[#This Row],[GroupByKey]])*OutputTable[RecordedValue])),0)</f>
        <v>42.021678663543447</v>
      </c>
      <c r="M1717" s="5" cm="1">
        <f t="array" ref="M1717">MAX(IF((ProjectInfoTable[ProjectName]=OutputTable[[#This Row],[ProjectName]]),(ProjectInfoTable[ProjectName]=OutputTable[[#This Row],[ProjectName]])*ProjectInfoTable[ConfidenceInterval]))</f>
        <v>0.95</v>
      </c>
      <c r="N1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717" s="5" cm="1">
        <f t="array" ref="O1717">MIN(IF((OutputTable[GroupByKey]=OutputTable[[#This Row],[GroupByKey]]),(OutputTable[GroupByKey]=OutputTable[[#This Row],[GroupByKey]])*OutputTable[RecordedValue]))</f>
        <v>12.5350884709043</v>
      </c>
      <c r="P1717" s="5" cm="1">
        <f t="array" ref="P1717">MAX(IF((OutputTable[GroupByKey]=OutputTable[[#This Row],[GroupByKey]]),(OutputTable[GroupByKey]=OutputTable[[#This Row],[GroupByKey]])*OutputTable[RecordedValue]))</f>
        <v>268.61862774202001</v>
      </c>
    </row>
    <row r="1718" spans="1:16" x14ac:dyDescent="0.25">
      <c r="A1718" t="s">
        <v>68</v>
      </c>
      <c r="B1718" t="s">
        <v>70</v>
      </c>
      <c r="C1718">
        <v>29</v>
      </c>
      <c r="D1718" t="s">
        <v>128</v>
      </c>
      <c r="E1718" t="s">
        <v>86</v>
      </c>
      <c r="F1718" t="s">
        <v>129</v>
      </c>
      <c r="G1718">
        <v>0</v>
      </c>
      <c r="H1718">
        <v>0</v>
      </c>
      <c r="I171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18" s="5" cm="1">
        <f t="array" ref="J1718">MAX(IF((ProjectInfoTable[ProjectName]=OutputTable[[#This Row],[ProjectName]]),(ProjectInfoTable[ProjectName]=OutputTable[[#This Row],[ProjectName]])*ProjectInfoTable[NumberOfReplications]))</f>
        <v>50</v>
      </c>
      <c r="K1718" s="5" cm="1">
        <f t="array" ref="K1718">IFERROR(AVERAGE(IF((OutputTable[GroupByKey]=OutputTable[[#This Row],[GroupByKey]]),(OutputTable[GroupByKey]=OutputTable[[#This Row],[GroupByKey]])*OutputTable[RecordedValue])),0)</f>
        <v>0</v>
      </c>
      <c r="L1718" s="5" cm="1">
        <f t="array" ref="L1718">IFERROR(_xlfn.STDEV.S(IF((OutputTable[GroupByKey]=OutputTable[[#This Row],[GroupByKey]]),(OutputTable[GroupByKey]=OutputTable[[#This Row],[GroupByKey]])*OutputTable[RecordedValue])),0)</f>
        <v>0</v>
      </c>
      <c r="M1718" s="5" cm="1">
        <f t="array" ref="M1718">MAX(IF((ProjectInfoTable[ProjectName]=OutputTable[[#This Row],[ProjectName]]),(ProjectInfoTable[ProjectName]=OutputTable[[#This Row],[ProjectName]])*ProjectInfoTable[ConfidenceInterval]))</f>
        <v>0.95</v>
      </c>
      <c r="N1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8" s="5" cm="1">
        <f t="array" ref="O1718">MIN(IF((OutputTable[GroupByKey]=OutputTable[[#This Row],[GroupByKey]]),(OutputTable[GroupByKey]=OutputTable[[#This Row],[GroupByKey]])*OutputTable[RecordedValue]))</f>
        <v>0</v>
      </c>
      <c r="P1718" s="5" cm="1">
        <f t="array" ref="P1718">MAX(IF((OutputTable[GroupByKey]=OutputTable[[#This Row],[GroupByKey]]),(OutputTable[GroupByKey]=OutputTable[[#This Row],[GroupByKey]])*OutputTable[RecordedValue]))</f>
        <v>0</v>
      </c>
    </row>
    <row r="1719" spans="1:16" x14ac:dyDescent="0.25">
      <c r="A1719" t="s">
        <v>68</v>
      </c>
      <c r="B1719" t="s">
        <v>70</v>
      </c>
      <c r="C1719">
        <v>29</v>
      </c>
      <c r="D1719" t="s">
        <v>130</v>
      </c>
      <c r="E1719" t="s">
        <v>89</v>
      </c>
      <c r="F1719" t="s">
        <v>129</v>
      </c>
      <c r="G1719">
        <v>0</v>
      </c>
      <c r="H1719">
        <v>0</v>
      </c>
      <c r="I171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19" s="5" cm="1">
        <f t="array" ref="J1719">MAX(IF((ProjectInfoTable[ProjectName]=OutputTable[[#This Row],[ProjectName]]),(ProjectInfoTable[ProjectName]=OutputTable[[#This Row],[ProjectName]])*ProjectInfoTable[NumberOfReplications]))</f>
        <v>50</v>
      </c>
      <c r="K1719" s="5" cm="1">
        <f t="array" ref="K1719">IFERROR(AVERAGE(IF((OutputTable[GroupByKey]=OutputTable[[#This Row],[GroupByKey]]),(OutputTable[GroupByKey]=OutputTable[[#This Row],[GroupByKey]])*OutputTable[RecordedValue])),0)</f>
        <v>0</v>
      </c>
      <c r="L1719" s="5" cm="1">
        <f t="array" ref="L1719">IFERROR(_xlfn.STDEV.S(IF((OutputTable[GroupByKey]=OutputTable[[#This Row],[GroupByKey]]),(OutputTable[GroupByKey]=OutputTable[[#This Row],[GroupByKey]])*OutputTable[RecordedValue])),0)</f>
        <v>0</v>
      </c>
      <c r="M1719" s="5" cm="1">
        <f t="array" ref="M1719">MAX(IF((ProjectInfoTable[ProjectName]=OutputTable[[#This Row],[ProjectName]]),(ProjectInfoTable[ProjectName]=OutputTable[[#This Row],[ProjectName]])*ProjectInfoTable[ConfidenceInterval]))</f>
        <v>0.95</v>
      </c>
      <c r="N1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9" s="5" cm="1">
        <f t="array" ref="O1719">MIN(IF((OutputTable[GroupByKey]=OutputTable[[#This Row],[GroupByKey]]),(OutputTable[GroupByKey]=OutputTable[[#This Row],[GroupByKey]])*OutputTable[RecordedValue]))</f>
        <v>0</v>
      </c>
      <c r="P1719" s="5" cm="1">
        <f t="array" ref="P1719">MAX(IF((OutputTable[GroupByKey]=OutputTable[[#This Row],[GroupByKey]]),(OutputTable[GroupByKey]=OutputTable[[#This Row],[GroupByKey]])*OutputTable[RecordedValue]))</f>
        <v>0</v>
      </c>
    </row>
    <row r="1720" spans="1:16" x14ac:dyDescent="0.25">
      <c r="A1720" t="s">
        <v>68</v>
      </c>
      <c r="B1720" t="s">
        <v>70</v>
      </c>
      <c r="C1720">
        <v>29</v>
      </c>
      <c r="D1720" t="s">
        <v>131</v>
      </c>
      <c r="E1720" t="s">
        <v>91</v>
      </c>
      <c r="F1720" t="s">
        <v>129</v>
      </c>
      <c r="G1720">
        <v>47.113812237649903</v>
      </c>
      <c r="H1720">
        <v>0</v>
      </c>
      <c r="I172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20" s="5" cm="1">
        <f t="array" ref="J1720">MAX(IF((ProjectInfoTable[ProjectName]=OutputTable[[#This Row],[ProjectName]]),(ProjectInfoTable[ProjectName]=OutputTable[[#This Row],[ProjectName]])*ProjectInfoTable[NumberOfReplications]))</f>
        <v>50</v>
      </c>
      <c r="K1720" s="5" cm="1">
        <f t="array" ref="K1720">IFERROR(AVERAGE(IF((OutputTable[GroupByKey]=OutputTable[[#This Row],[GroupByKey]]),(OutputTable[GroupByKey]=OutputTable[[#This Row],[GroupByKey]])*OutputTable[RecordedValue])),0)</f>
        <v>47.555766264651346</v>
      </c>
      <c r="L1720" s="5" cm="1">
        <f t="array" ref="L1720">IFERROR(_xlfn.STDEV.S(IF((OutputTable[GroupByKey]=OutputTable[[#This Row],[GroupByKey]]),(OutputTable[GroupByKey]=OutputTable[[#This Row],[GroupByKey]])*OutputTable[RecordedValue])),0)</f>
        <v>2.7283894207102275</v>
      </c>
      <c r="M1720" s="5" cm="1">
        <f t="array" ref="M1720">MAX(IF((ProjectInfoTable[ProjectName]=OutputTable[[#This Row],[ProjectName]]),(ProjectInfoTable[ProjectName]=OutputTable[[#This Row],[ProjectName]])*ProjectInfoTable[ConfidenceInterval]))</f>
        <v>0.95</v>
      </c>
      <c r="N1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720" s="5" cm="1">
        <f t="array" ref="O1720">MIN(IF((OutputTable[GroupByKey]=OutputTable[[#This Row],[GroupByKey]]),(OutputTable[GroupByKey]=OutputTable[[#This Row],[GroupByKey]])*OutputTable[RecordedValue]))</f>
        <v>42.116143251013803</v>
      </c>
      <c r="P1720" s="5" cm="1">
        <f t="array" ref="P1720">MAX(IF((OutputTable[GroupByKey]=OutputTable[[#This Row],[GroupByKey]]),(OutputTable[GroupByKey]=OutputTable[[#This Row],[GroupByKey]])*OutputTable[RecordedValue]))</f>
        <v>55.7665547747551</v>
      </c>
    </row>
    <row r="1721" spans="1:16" x14ac:dyDescent="0.25">
      <c r="A1721" t="s">
        <v>68</v>
      </c>
      <c r="B1721" t="s">
        <v>70</v>
      </c>
      <c r="C1721">
        <v>29</v>
      </c>
      <c r="D1721" t="s">
        <v>132</v>
      </c>
      <c r="E1721" t="s">
        <v>133</v>
      </c>
      <c r="F1721" t="s">
        <v>129</v>
      </c>
      <c r="G1721">
        <v>0</v>
      </c>
      <c r="H1721">
        <v>0</v>
      </c>
      <c r="I172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21" s="5" cm="1">
        <f t="array" ref="J1721">MAX(IF((ProjectInfoTable[ProjectName]=OutputTable[[#This Row],[ProjectName]]),(ProjectInfoTable[ProjectName]=OutputTable[[#This Row],[ProjectName]])*ProjectInfoTable[NumberOfReplications]))</f>
        <v>50</v>
      </c>
      <c r="K1721" s="5" cm="1">
        <f t="array" ref="K1721">IFERROR(AVERAGE(IF((OutputTable[GroupByKey]=OutputTable[[#This Row],[GroupByKey]]),(OutputTable[GroupByKey]=OutputTable[[#This Row],[GroupByKey]])*OutputTable[RecordedValue])),0)</f>
        <v>0</v>
      </c>
      <c r="L1721" s="5" cm="1">
        <f t="array" ref="L1721">IFERROR(_xlfn.STDEV.S(IF((OutputTable[GroupByKey]=OutputTable[[#This Row],[GroupByKey]]),(OutputTable[GroupByKey]=OutputTable[[#This Row],[GroupByKey]])*OutputTable[RecordedValue])),0)</f>
        <v>0</v>
      </c>
      <c r="M1721" s="5" cm="1">
        <f t="array" ref="M1721">MAX(IF((ProjectInfoTable[ProjectName]=OutputTable[[#This Row],[ProjectName]]),(ProjectInfoTable[ProjectName]=OutputTable[[#This Row],[ProjectName]])*ProjectInfoTable[ConfidenceInterval]))</f>
        <v>0.95</v>
      </c>
      <c r="N1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1" s="5" cm="1">
        <f t="array" ref="O1721">MIN(IF((OutputTable[GroupByKey]=OutputTable[[#This Row],[GroupByKey]]),(OutputTable[GroupByKey]=OutputTable[[#This Row],[GroupByKey]])*OutputTable[RecordedValue]))</f>
        <v>0</v>
      </c>
      <c r="P1721" s="5" cm="1">
        <f t="array" ref="P1721">MAX(IF((OutputTable[GroupByKey]=OutputTable[[#This Row],[GroupByKey]]),(OutputTable[GroupByKey]=OutputTable[[#This Row],[GroupByKey]])*OutputTable[RecordedValue]))</f>
        <v>0</v>
      </c>
    </row>
    <row r="1722" spans="1:16" x14ac:dyDescent="0.25">
      <c r="A1722" t="s">
        <v>68</v>
      </c>
      <c r="B1722" t="s">
        <v>70</v>
      </c>
      <c r="C1722">
        <v>29</v>
      </c>
      <c r="D1722" t="s">
        <v>134</v>
      </c>
      <c r="E1722" t="s">
        <v>95</v>
      </c>
      <c r="F1722" t="s">
        <v>129</v>
      </c>
      <c r="G1722">
        <v>47.113812237649903</v>
      </c>
      <c r="H1722">
        <v>0</v>
      </c>
      <c r="I172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22" s="5" cm="1">
        <f t="array" ref="J1722">MAX(IF((ProjectInfoTable[ProjectName]=OutputTable[[#This Row],[ProjectName]]),(ProjectInfoTable[ProjectName]=OutputTable[[#This Row],[ProjectName]])*ProjectInfoTable[NumberOfReplications]))</f>
        <v>50</v>
      </c>
      <c r="K1722" s="5" cm="1">
        <f t="array" ref="K1722">IFERROR(AVERAGE(IF((OutputTable[GroupByKey]=OutputTable[[#This Row],[GroupByKey]]),(OutputTable[GroupByKey]=OutputTable[[#This Row],[GroupByKey]])*OutputTable[RecordedValue])),0)</f>
        <v>47.555766264651346</v>
      </c>
      <c r="L1722" s="5" cm="1">
        <f t="array" ref="L1722">IFERROR(_xlfn.STDEV.S(IF((OutputTable[GroupByKey]=OutputTable[[#This Row],[GroupByKey]]),(OutputTable[GroupByKey]=OutputTable[[#This Row],[GroupByKey]])*OutputTable[RecordedValue])),0)</f>
        <v>2.7283894207102275</v>
      </c>
      <c r="M1722" s="5" cm="1">
        <f t="array" ref="M1722">MAX(IF((ProjectInfoTable[ProjectName]=OutputTable[[#This Row],[ProjectName]]),(ProjectInfoTable[ProjectName]=OutputTable[[#This Row],[ProjectName]])*ProjectInfoTable[ConfidenceInterval]))</f>
        <v>0.95</v>
      </c>
      <c r="N1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722" s="5" cm="1">
        <f t="array" ref="O1722">MIN(IF((OutputTable[GroupByKey]=OutputTable[[#This Row],[GroupByKey]]),(OutputTable[GroupByKey]=OutputTable[[#This Row],[GroupByKey]])*OutputTable[RecordedValue]))</f>
        <v>42.116143251013803</v>
      </c>
      <c r="P1722" s="5" cm="1">
        <f t="array" ref="P1722">MAX(IF((OutputTable[GroupByKey]=OutputTable[[#This Row],[GroupByKey]]),(OutputTable[GroupByKey]=OutputTable[[#This Row],[GroupByKey]])*OutputTable[RecordedValue]))</f>
        <v>55.7665547747551</v>
      </c>
    </row>
    <row r="1723" spans="1:16" x14ac:dyDescent="0.25">
      <c r="A1723" t="s">
        <v>68</v>
      </c>
      <c r="B1723" t="s">
        <v>70</v>
      </c>
      <c r="C1723">
        <v>29</v>
      </c>
      <c r="D1723" t="s">
        <v>135</v>
      </c>
      <c r="E1723" t="s">
        <v>97</v>
      </c>
      <c r="F1723" t="s">
        <v>129</v>
      </c>
      <c r="G1723">
        <v>0</v>
      </c>
      <c r="H1723">
        <v>0</v>
      </c>
      <c r="I172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23" s="5" cm="1">
        <f t="array" ref="J1723">MAX(IF((ProjectInfoTable[ProjectName]=OutputTable[[#This Row],[ProjectName]]),(ProjectInfoTable[ProjectName]=OutputTable[[#This Row],[ProjectName]])*ProjectInfoTable[NumberOfReplications]))</f>
        <v>50</v>
      </c>
      <c r="K1723" s="5" cm="1">
        <f t="array" ref="K1723">IFERROR(AVERAGE(IF((OutputTable[GroupByKey]=OutputTable[[#This Row],[GroupByKey]]),(OutputTable[GroupByKey]=OutputTable[[#This Row],[GroupByKey]])*OutputTable[RecordedValue])),0)</f>
        <v>0</v>
      </c>
      <c r="L1723" s="5" cm="1">
        <f t="array" ref="L1723">IFERROR(_xlfn.STDEV.S(IF((OutputTable[GroupByKey]=OutputTable[[#This Row],[GroupByKey]]),(OutputTable[GroupByKey]=OutputTable[[#This Row],[GroupByKey]])*OutputTable[RecordedValue])),0)</f>
        <v>0</v>
      </c>
      <c r="M1723" s="5" cm="1">
        <f t="array" ref="M1723">MAX(IF((ProjectInfoTable[ProjectName]=OutputTable[[#This Row],[ProjectName]]),(ProjectInfoTable[ProjectName]=OutputTable[[#This Row],[ProjectName]])*ProjectInfoTable[ConfidenceInterval]))</f>
        <v>0.95</v>
      </c>
      <c r="N1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3" s="5" cm="1">
        <f t="array" ref="O1723">MIN(IF((OutputTable[GroupByKey]=OutputTable[[#This Row],[GroupByKey]]),(OutputTable[GroupByKey]=OutputTable[[#This Row],[GroupByKey]])*OutputTable[RecordedValue]))</f>
        <v>0</v>
      </c>
      <c r="P1723" s="5" cm="1">
        <f t="array" ref="P1723">MAX(IF((OutputTable[GroupByKey]=OutputTable[[#This Row],[GroupByKey]]),(OutputTable[GroupByKey]=OutputTable[[#This Row],[GroupByKey]])*OutputTable[RecordedValue]))</f>
        <v>0</v>
      </c>
    </row>
    <row r="1724" spans="1:16" x14ac:dyDescent="0.25">
      <c r="A1724" t="s">
        <v>68</v>
      </c>
      <c r="B1724" t="s">
        <v>70</v>
      </c>
      <c r="C1724">
        <v>29</v>
      </c>
      <c r="D1724" t="s">
        <v>136</v>
      </c>
      <c r="E1724" t="s">
        <v>137</v>
      </c>
      <c r="F1724" t="s">
        <v>129</v>
      </c>
      <c r="G1724">
        <v>47.113812237649903</v>
      </c>
      <c r="H1724">
        <v>0</v>
      </c>
      <c r="I172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24" s="5" cm="1">
        <f t="array" ref="J1724">MAX(IF((ProjectInfoTable[ProjectName]=OutputTable[[#This Row],[ProjectName]]),(ProjectInfoTable[ProjectName]=OutputTable[[#This Row],[ProjectName]])*ProjectInfoTable[NumberOfReplications]))</f>
        <v>50</v>
      </c>
      <c r="K1724" s="5" cm="1">
        <f t="array" ref="K1724">IFERROR(AVERAGE(IF((OutputTable[GroupByKey]=OutputTable[[#This Row],[GroupByKey]]),(OutputTable[GroupByKey]=OutputTable[[#This Row],[GroupByKey]])*OutputTable[RecordedValue])),0)</f>
        <v>47.555766264651339</v>
      </c>
      <c r="L1724" s="5" cm="1">
        <f t="array" ref="L1724">IFERROR(_xlfn.STDEV.S(IF((OutputTable[GroupByKey]=OutputTable[[#This Row],[GroupByKey]]),(OutputTable[GroupByKey]=OutputTable[[#This Row],[GroupByKey]])*OutputTable[RecordedValue])),0)</f>
        <v>2.7283894207102439</v>
      </c>
      <c r="M1724" s="5" cm="1">
        <f t="array" ref="M1724">MAX(IF((ProjectInfoTable[ProjectName]=OutputTable[[#This Row],[ProjectName]]),(ProjectInfoTable[ProjectName]=OutputTable[[#This Row],[ProjectName]])*ProjectInfoTable[ConfidenceInterval]))</f>
        <v>0.95</v>
      </c>
      <c r="N1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724" s="5" cm="1">
        <f t="array" ref="O1724">MIN(IF((OutputTable[GroupByKey]=OutputTable[[#This Row],[GroupByKey]]),(OutputTable[GroupByKey]=OutputTable[[#This Row],[GroupByKey]])*OutputTable[RecordedValue]))</f>
        <v>42.116143251013703</v>
      </c>
      <c r="P1724" s="5" cm="1">
        <f t="array" ref="P1724">MAX(IF((OutputTable[GroupByKey]=OutputTable[[#This Row],[GroupByKey]]),(OutputTable[GroupByKey]=OutputTable[[#This Row],[GroupByKey]])*OutputTable[RecordedValue]))</f>
        <v>55.7665547747551</v>
      </c>
    </row>
    <row r="1725" spans="1:16" x14ac:dyDescent="0.25">
      <c r="A1725" t="s">
        <v>68</v>
      </c>
      <c r="B1725" t="s">
        <v>70</v>
      </c>
      <c r="C1725">
        <v>29</v>
      </c>
      <c r="D1725" t="s">
        <v>138</v>
      </c>
      <c r="E1725" t="s">
        <v>139</v>
      </c>
      <c r="F1725" t="s">
        <v>129</v>
      </c>
      <c r="G1725">
        <v>24.622213058744698</v>
      </c>
      <c r="H1725">
        <v>0</v>
      </c>
      <c r="I172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25" s="5" cm="1">
        <f t="array" ref="J1725">MAX(IF((ProjectInfoTable[ProjectName]=OutputTable[[#This Row],[ProjectName]]),(ProjectInfoTable[ProjectName]=OutputTable[[#This Row],[ProjectName]])*ProjectInfoTable[NumberOfReplications]))</f>
        <v>50</v>
      </c>
      <c r="K1725" s="5" cm="1">
        <f t="array" ref="K1725">IFERROR(AVERAGE(IF((OutputTable[GroupByKey]=OutputTable[[#This Row],[GroupByKey]]),(OutputTable[GroupByKey]=OutputTable[[#This Row],[GroupByKey]])*OutputTable[RecordedValue])),0)</f>
        <v>24.153751225057032</v>
      </c>
      <c r="L1725" s="5" cm="1">
        <f t="array" ref="L1725">IFERROR(_xlfn.STDEV.S(IF((OutputTable[GroupByKey]=OutputTable[[#This Row],[GroupByKey]]),(OutputTable[GroupByKey]=OutputTable[[#This Row],[GroupByKey]])*OutputTable[RecordedValue])),0)</f>
        <v>2.790438932514745</v>
      </c>
      <c r="M1725" s="5" cm="1">
        <f t="array" ref="M1725">MAX(IF((ProjectInfoTable[ProjectName]=OutputTable[[#This Row],[ProjectName]]),(ProjectInfoTable[ProjectName]=OutputTable[[#This Row],[ProjectName]])*ProjectInfoTable[ConfidenceInterval]))</f>
        <v>0.95</v>
      </c>
      <c r="N1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725" s="5" cm="1">
        <f t="array" ref="O1725">MIN(IF((OutputTable[GroupByKey]=OutputTable[[#This Row],[GroupByKey]]),(OutputTable[GroupByKey]=OutputTable[[#This Row],[GroupByKey]])*OutputTable[RecordedValue]))</f>
        <v>16.206469520089399</v>
      </c>
      <c r="P1725" s="5" cm="1">
        <f t="array" ref="P1725">MAX(IF((OutputTable[GroupByKey]=OutputTable[[#This Row],[GroupByKey]]),(OutputTable[GroupByKey]=OutputTable[[#This Row],[GroupByKey]])*OutputTable[RecordedValue]))</f>
        <v>29.8247121613243</v>
      </c>
    </row>
    <row r="1726" spans="1:16" x14ac:dyDescent="0.25">
      <c r="A1726" t="s">
        <v>68</v>
      </c>
      <c r="B1726" t="s">
        <v>70</v>
      </c>
      <c r="C1726">
        <v>29</v>
      </c>
      <c r="D1726" t="s">
        <v>140</v>
      </c>
      <c r="E1726" t="s">
        <v>91</v>
      </c>
      <c r="F1726" t="s">
        <v>129</v>
      </c>
      <c r="G1726">
        <v>71.736025296394601</v>
      </c>
      <c r="H1726">
        <v>0</v>
      </c>
      <c r="I172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26" s="5" cm="1">
        <f t="array" ref="J1726">MAX(IF((ProjectInfoTable[ProjectName]=OutputTable[[#This Row],[ProjectName]]),(ProjectInfoTable[ProjectName]=OutputTable[[#This Row],[ProjectName]])*ProjectInfoTable[NumberOfReplications]))</f>
        <v>50</v>
      </c>
      <c r="K1726" s="5" cm="1">
        <f t="array" ref="K1726">IFERROR(AVERAGE(IF((OutputTable[GroupByKey]=OutputTable[[#This Row],[GroupByKey]]),(OutputTable[GroupByKey]=OutputTable[[#This Row],[GroupByKey]])*OutputTable[RecordedValue])),0)</f>
        <v>71.709517489708347</v>
      </c>
      <c r="L1726" s="5" cm="1">
        <f t="array" ref="L1726">IFERROR(_xlfn.STDEV.S(IF((OutputTable[GroupByKey]=OutputTable[[#This Row],[GroupByKey]]),(OutputTable[GroupByKey]=OutputTable[[#This Row],[GroupByKey]])*OutputTable[RecordedValue])),0)</f>
        <v>0.25019982121987089</v>
      </c>
      <c r="M1726" s="5" cm="1">
        <f t="array" ref="M1726">MAX(IF((ProjectInfoTable[ProjectName]=OutputTable[[#This Row],[ProjectName]]),(ProjectInfoTable[ProjectName]=OutputTable[[#This Row],[ProjectName]])*ProjectInfoTable[ConfidenceInterval]))</f>
        <v>0.95</v>
      </c>
      <c r="N1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726" s="5" cm="1">
        <f t="array" ref="O1726">MIN(IF((OutputTable[GroupByKey]=OutputTable[[#This Row],[GroupByKey]]),(OutputTable[GroupByKey]=OutputTable[[#This Row],[GroupByKey]])*OutputTable[RecordedValue]))</f>
        <v>70.826954480567906</v>
      </c>
      <c r="P1726" s="5" cm="1">
        <f t="array" ref="P1726">MAX(IF((OutputTable[GroupByKey]=OutputTable[[#This Row],[GroupByKey]]),(OutputTable[GroupByKey]=OutputTable[[#This Row],[GroupByKey]])*OutputTable[RecordedValue]))</f>
        <v>72</v>
      </c>
    </row>
    <row r="1727" spans="1:16" x14ac:dyDescent="0.25">
      <c r="A1727" t="s">
        <v>68</v>
      </c>
      <c r="B1727" t="s">
        <v>70</v>
      </c>
      <c r="C1727">
        <v>29</v>
      </c>
      <c r="D1727" t="s">
        <v>141</v>
      </c>
      <c r="E1727" t="s">
        <v>142</v>
      </c>
      <c r="F1727" t="s">
        <v>129</v>
      </c>
      <c r="G1727">
        <v>0</v>
      </c>
      <c r="H1727">
        <v>0</v>
      </c>
      <c r="I172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27" s="5" cm="1">
        <f t="array" ref="J1727">MAX(IF((ProjectInfoTable[ProjectName]=OutputTable[[#This Row],[ProjectName]]),(ProjectInfoTable[ProjectName]=OutputTable[[#This Row],[ProjectName]])*ProjectInfoTable[NumberOfReplications]))</f>
        <v>50</v>
      </c>
      <c r="K1727" s="5" cm="1">
        <f t="array" ref="K1727">IFERROR(AVERAGE(IF((OutputTable[GroupByKey]=OutputTable[[#This Row],[GroupByKey]]),(OutputTable[GroupByKey]=OutputTable[[#This Row],[GroupByKey]])*OutputTable[RecordedValue])),0)</f>
        <v>0</v>
      </c>
      <c r="L1727" s="5" cm="1">
        <f t="array" ref="L1727">IFERROR(_xlfn.STDEV.S(IF((OutputTable[GroupByKey]=OutputTable[[#This Row],[GroupByKey]]),(OutputTable[GroupByKey]=OutputTable[[#This Row],[GroupByKey]])*OutputTable[RecordedValue])),0)</f>
        <v>0</v>
      </c>
      <c r="M1727" s="5" cm="1">
        <f t="array" ref="M1727">MAX(IF((ProjectInfoTable[ProjectName]=OutputTable[[#This Row],[ProjectName]]),(ProjectInfoTable[ProjectName]=OutputTable[[#This Row],[ProjectName]])*ProjectInfoTable[ConfidenceInterval]))</f>
        <v>0.95</v>
      </c>
      <c r="N1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7" s="5" cm="1">
        <f t="array" ref="O1727">MIN(IF((OutputTable[GroupByKey]=OutputTable[[#This Row],[GroupByKey]]),(OutputTable[GroupByKey]=OutputTable[[#This Row],[GroupByKey]])*OutputTable[RecordedValue]))</f>
        <v>0</v>
      </c>
      <c r="P1727" s="5" cm="1">
        <f t="array" ref="P1727">MAX(IF((OutputTable[GroupByKey]=OutputTable[[#This Row],[GroupByKey]]),(OutputTable[GroupByKey]=OutputTable[[#This Row],[GroupByKey]])*OutputTable[RecordedValue]))</f>
        <v>0</v>
      </c>
    </row>
    <row r="1728" spans="1:16" x14ac:dyDescent="0.25">
      <c r="A1728" t="s">
        <v>68</v>
      </c>
      <c r="B1728" t="s">
        <v>70</v>
      </c>
      <c r="C1728">
        <v>29</v>
      </c>
      <c r="D1728" t="s">
        <v>143</v>
      </c>
      <c r="E1728" t="s">
        <v>113</v>
      </c>
      <c r="F1728" t="s">
        <v>73</v>
      </c>
      <c r="G1728">
        <v>9.0332473127619703</v>
      </c>
      <c r="H1728">
        <v>0</v>
      </c>
      <c r="I172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28" s="5" cm="1">
        <f t="array" ref="J1728">MAX(IF((ProjectInfoTable[ProjectName]=OutputTable[[#This Row],[ProjectName]]),(ProjectInfoTable[ProjectName]=OutputTable[[#This Row],[ProjectName]])*ProjectInfoTable[NumberOfReplications]))</f>
        <v>50</v>
      </c>
      <c r="K1728" s="5" cm="1">
        <f t="array" ref="K1728">IFERROR(AVERAGE(IF((OutputTable[GroupByKey]=OutputTable[[#This Row],[GroupByKey]]),(OutputTable[GroupByKey]=OutputTable[[#This Row],[GroupByKey]])*OutputTable[RecordedValue])),0)</f>
        <v>8.9631102244031808</v>
      </c>
      <c r="L1728" s="5" cm="1">
        <f t="array" ref="L1728">IFERROR(_xlfn.STDEV.S(IF((OutputTable[GroupByKey]=OutputTable[[#This Row],[GroupByKey]]),(OutputTable[GroupByKey]=OutputTable[[#This Row],[GroupByKey]])*OutputTable[RecordedValue])),0)</f>
        <v>0.49581158155018401</v>
      </c>
      <c r="M1728" s="5" cm="1">
        <f t="array" ref="M1728">MAX(IF((ProjectInfoTable[ProjectName]=OutputTable[[#This Row],[ProjectName]]),(ProjectInfoTable[ProjectName]=OutputTable[[#This Row],[ProjectName]])*ProjectInfoTable[ConfidenceInterval]))</f>
        <v>0.95</v>
      </c>
      <c r="N1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728" s="5" cm="1">
        <f t="array" ref="O1728">MIN(IF((OutputTable[GroupByKey]=OutputTable[[#This Row],[GroupByKey]]),(OutputTable[GroupByKey]=OutputTable[[#This Row],[GroupByKey]])*OutputTable[RecordedValue]))</f>
        <v>7.9225733441578896</v>
      </c>
      <c r="P1728" s="5" cm="1">
        <f t="array" ref="P1728">MAX(IF((OutputTable[GroupByKey]=OutputTable[[#This Row],[GroupByKey]]),(OutputTable[GroupByKey]=OutputTable[[#This Row],[GroupByKey]])*OutputTable[RecordedValue]))</f>
        <v>9.9777504987156593</v>
      </c>
    </row>
    <row r="1729" spans="1:16" x14ac:dyDescent="0.25">
      <c r="A1729" t="s">
        <v>68</v>
      </c>
      <c r="B1729" t="s">
        <v>70</v>
      </c>
      <c r="C1729">
        <v>29</v>
      </c>
      <c r="D1729" t="s">
        <v>144</v>
      </c>
      <c r="E1729" t="s">
        <v>115</v>
      </c>
      <c r="F1729" t="s">
        <v>73</v>
      </c>
      <c r="G1729">
        <v>541.99483876571799</v>
      </c>
      <c r="H1729">
        <v>0</v>
      </c>
      <c r="I172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29" s="5" cm="1">
        <f t="array" ref="J1729">MAX(IF((ProjectInfoTable[ProjectName]=OutputTable[[#This Row],[ProjectName]]),(ProjectInfoTable[ProjectName]=OutputTable[[#This Row],[ProjectName]])*ProjectInfoTable[NumberOfReplications]))</f>
        <v>50</v>
      </c>
      <c r="K1729" s="5" cm="1">
        <f t="array" ref="K1729">IFERROR(AVERAGE(IF((OutputTable[GroupByKey]=OutputTable[[#This Row],[GroupByKey]]),(OutputTable[GroupByKey]=OutputTable[[#This Row],[GroupByKey]])*OutputTable[RecordedValue])),0)</f>
        <v>537.78661346419096</v>
      </c>
      <c r="L1729" s="5" cm="1">
        <f t="array" ref="L1729">IFERROR(_xlfn.STDEV.S(IF((OutputTable[GroupByKey]=OutputTable[[#This Row],[GroupByKey]]),(OutputTable[GroupByKey]=OutputTable[[#This Row],[GroupByKey]])*OutputTable[RecordedValue])),0)</f>
        <v>29.748694893010981</v>
      </c>
      <c r="M1729" s="5" cm="1">
        <f t="array" ref="M1729">MAX(IF((ProjectInfoTable[ProjectName]=OutputTable[[#This Row],[ProjectName]]),(ProjectInfoTable[ProjectName]=OutputTable[[#This Row],[ProjectName]])*ProjectInfoTable[ConfidenceInterval]))</f>
        <v>0.95</v>
      </c>
      <c r="N1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729" s="5" cm="1">
        <f t="array" ref="O1729">MIN(IF((OutputTable[GroupByKey]=OutputTable[[#This Row],[GroupByKey]]),(OutputTable[GroupByKey]=OutputTable[[#This Row],[GroupByKey]])*OutputTable[RecordedValue]))</f>
        <v>475.35440064947397</v>
      </c>
      <c r="P1729" s="5" cm="1">
        <f t="array" ref="P1729">MAX(IF((OutputTable[GroupByKey]=OutputTable[[#This Row],[GroupByKey]]),(OutputTable[GroupByKey]=OutputTable[[#This Row],[GroupByKey]])*OutputTable[RecordedValue]))</f>
        <v>598.66502992293999</v>
      </c>
    </row>
    <row r="1730" spans="1:16" x14ac:dyDescent="0.25">
      <c r="A1730" t="s">
        <v>68</v>
      </c>
      <c r="B1730" t="s">
        <v>70</v>
      </c>
      <c r="C1730">
        <v>29</v>
      </c>
      <c r="D1730" t="s">
        <v>145</v>
      </c>
      <c r="E1730" t="s">
        <v>117</v>
      </c>
      <c r="F1730" t="s">
        <v>73</v>
      </c>
      <c r="G1730">
        <v>0</v>
      </c>
      <c r="H1730">
        <v>0</v>
      </c>
      <c r="I173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30" s="5" cm="1">
        <f t="array" ref="J1730">MAX(IF((ProjectInfoTable[ProjectName]=OutputTable[[#This Row],[ProjectName]]),(ProjectInfoTable[ProjectName]=OutputTable[[#This Row],[ProjectName]])*ProjectInfoTable[NumberOfReplications]))</f>
        <v>50</v>
      </c>
      <c r="K1730" s="5" cm="1">
        <f t="array" ref="K1730">IFERROR(AVERAGE(IF((OutputTable[GroupByKey]=OutputTable[[#This Row],[GroupByKey]]),(OutputTable[GroupByKey]=OutputTable[[#This Row],[GroupByKey]])*OutputTable[RecordedValue])),0)</f>
        <v>0</v>
      </c>
      <c r="L1730" s="5" cm="1">
        <f t="array" ref="L1730">IFERROR(_xlfn.STDEV.S(IF((OutputTable[GroupByKey]=OutputTable[[#This Row],[GroupByKey]]),(OutputTable[GroupByKey]=OutputTable[[#This Row],[GroupByKey]])*OutputTable[RecordedValue])),0)</f>
        <v>0</v>
      </c>
      <c r="M1730" s="5" cm="1">
        <f t="array" ref="M1730">MAX(IF((ProjectInfoTable[ProjectName]=OutputTable[[#This Row],[ProjectName]]),(ProjectInfoTable[ProjectName]=OutputTable[[#This Row],[ProjectName]])*ProjectInfoTable[ConfidenceInterval]))</f>
        <v>0.95</v>
      </c>
      <c r="N1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0" s="5" cm="1">
        <f t="array" ref="O1730">MIN(IF((OutputTable[GroupByKey]=OutputTable[[#This Row],[GroupByKey]]),(OutputTable[GroupByKey]=OutputTable[[#This Row],[GroupByKey]])*OutputTable[RecordedValue]))</f>
        <v>0</v>
      </c>
      <c r="P1730" s="5" cm="1">
        <f t="array" ref="P1730">MAX(IF((OutputTable[GroupByKey]=OutputTable[[#This Row],[GroupByKey]]),(OutputTable[GroupByKey]=OutputTable[[#This Row],[GroupByKey]])*OutputTable[RecordedValue]))</f>
        <v>0</v>
      </c>
    </row>
    <row r="1731" spans="1:16" x14ac:dyDescent="0.25">
      <c r="A1731" t="s">
        <v>68</v>
      </c>
      <c r="B1731" t="s">
        <v>70</v>
      </c>
      <c r="C1731">
        <v>29</v>
      </c>
      <c r="D1731" t="s">
        <v>146</v>
      </c>
      <c r="E1731" t="s">
        <v>119</v>
      </c>
      <c r="F1731" t="s">
        <v>73</v>
      </c>
      <c r="G1731">
        <v>91.421217187050203</v>
      </c>
      <c r="H1731">
        <v>0</v>
      </c>
      <c r="I173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31" s="5" cm="1">
        <f t="array" ref="J1731">MAX(IF((ProjectInfoTable[ProjectName]=OutputTable[[#This Row],[ProjectName]]),(ProjectInfoTable[ProjectName]=OutputTable[[#This Row],[ProjectName]])*ProjectInfoTable[NumberOfReplications]))</f>
        <v>50</v>
      </c>
      <c r="K1731" s="5" cm="1">
        <f t="array" ref="K1731">IFERROR(AVERAGE(IF((OutputTable[GroupByKey]=OutputTable[[#This Row],[GroupByKey]]),(OutputTable[GroupByKey]=OutputTable[[#This Row],[GroupByKey]])*OutputTable[RecordedValue])),0)</f>
        <v>131.6987252883157</v>
      </c>
      <c r="L1731" s="5" cm="1">
        <f t="array" ref="L1731">IFERROR(_xlfn.STDEV.S(IF((OutputTable[GroupByKey]=OutputTable[[#This Row],[GroupByKey]]),(OutputTable[GroupByKey]=OutputTable[[#This Row],[GroupByKey]])*OutputTable[RecordedValue])),0)</f>
        <v>195.03180772236345</v>
      </c>
      <c r="M1731" s="5" cm="1">
        <f t="array" ref="M1731">MAX(IF((ProjectInfoTable[ProjectName]=OutputTable[[#This Row],[ProjectName]]),(ProjectInfoTable[ProjectName]=OutputTable[[#This Row],[ProjectName]])*ProjectInfoTable[ConfidenceInterval]))</f>
        <v>0.95</v>
      </c>
      <c r="N1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731" s="5" cm="1">
        <f t="array" ref="O1731">MIN(IF((OutputTable[GroupByKey]=OutputTable[[#This Row],[GroupByKey]]),(OutputTable[GroupByKey]=OutputTable[[#This Row],[GroupByKey]])*OutputTable[RecordedValue]))</f>
        <v>10.054421984212899</v>
      </c>
      <c r="P1731" s="5" cm="1">
        <f t="array" ref="P1731">MAX(IF((OutputTable[GroupByKey]=OutputTable[[#This Row],[GroupByKey]]),(OutputTable[GroupByKey]=OutputTable[[#This Row],[GroupByKey]])*OutputTable[RecordedValue]))</f>
        <v>1200.8160491271699</v>
      </c>
    </row>
    <row r="1732" spans="1:16" x14ac:dyDescent="0.25">
      <c r="A1732" t="s">
        <v>68</v>
      </c>
      <c r="B1732" t="s">
        <v>70</v>
      </c>
      <c r="C1732">
        <v>29</v>
      </c>
      <c r="D1732" t="s">
        <v>147</v>
      </c>
      <c r="E1732" t="s">
        <v>121</v>
      </c>
      <c r="F1732" t="s">
        <v>73</v>
      </c>
      <c r="G1732">
        <v>145</v>
      </c>
      <c r="H1732">
        <v>0</v>
      </c>
      <c r="I173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32" s="5" cm="1">
        <f t="array" ref="J1732">MAX(IF((ProjectInfoTable[ProjectName]=OutputTable[[#This Row],[ProjectName]]),(ProjectInfoTable[ProjectName]=OutputTable[[#This Row],[ProjectName]])*ProjectInfoTable[NumberOfReplications]))</f>
        <v>50</v>
      </c>
      <c r="K1732" s="5" cm="1">
        <f t="array" ref="K1732">IFERROR(AVERAGE(IF((OutputTable[GroupByKey]=OutputTable[[#This Row],[GroupByKey]]),(OutputTable[GroupByKey]=OutputTable[[#This Row],[GroupByKey]])*OutputTable[RecordedValue])),0)</f>
        <v>145</v>
      </c>
      <c r="L1732" s="5" cm="1">
        <f t="array" ref="L1732">IFERROR(_xlfn.STDEV.S(IF((OutputTable[GroupByKey]=OutputTable[[#This Row],[GroupByKey]]),(OutputTable[GroupByKey]=OutputTable[[#This Row],[GroupByKey]])*OutputTable[RecordedValue])),0)</f>
        <v>0</v>
      </c>
      <c r="M1732" s="5" cm="1">
        <f t="array" ref="M1732">MAX(IF((ProjectInfoTable[ProjectName]=OutputTable[[#This Row],[ProjectName]]),(ProjectInfoTable[ProjectName]=OutputTable[[#This Row],[ProjectName]])*ProjectInfoTable[ConfidenceInterval]))</f>
        <v>0.95</v>
      </c>
      <c r="N1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2" s="5" cm="1">
        <f t="array" ref="O1732">MIN(IF((OutputTable[GroupByKey]=OutputTable[[#This Row],[GroupByKey]]),(OutputTable[GroupByKey]=OutputTable[[#This Row],[GroupByKey]])*OutputTable[RecordedValue]))</f>
        <v>145</v>
      </c>
      <c r="P1732" s="5" cm="1">
        <f t="array" ref="P1732">MAX(IF((OutputTable[GroupByKey]=OutputTable[[#This Row],[GroupByKey]]),(OutputTable[GroupByKey]=OutputTable[[#This Row],[GroupByKey]])*OutputTable[RecordedValue]))</f>
        <v>145</v>
      </c>
    </row>
    <row r="1733" spans="1:16" x14ac:dyDescent="0.25">
      <c r="A1733" t="s">
        <v>68</v>
      </c>
      <c r="B1733" t="s">
        <v>70</v>
      </c>
      <c r="C1733">
        <v>29</v>
      </c>
      <c r="D1733" t="s">
        <v>148</v>
      </c>
      <c r="E1733" t="s">
        <v>123</v>
      </c>
      <c r="F1733" t="s">
        <v>73</v>
      </c>
      <c r="G1733">
        <v>144</v>
      </c>
      <c r="H1733">
        <v>0</v>
      </c>
      <c r="I173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33" s="5" cm="1">
        <f t="array" ref="J1733">MAX(IF((ProjectInfoTable[ProjectName]=OutputTable[[#This Row],[ProjectName]]),(ProjectInfoTable[ProjectName]=OutputTable[[#This Row],[ProjectName]])*ProjectInfoTable[NumberOfReplications]))</f>
        <v>50</v>
      </c>
      <c r="K1733" s="5" cm="1">
        <f t="array" ref="K1733">IFERROR(AVERAGE(IF((OutputTable[GroupByKey]=OutputTable[[#This Row],[GroupByKey]]),(OutputTable[GroupByKey]=OutputTable[[#This Row],[GroupByKey]])*OutputTable[RecordedValue])),0)</f>
        <v>143.58000000000001</v>
      </c>
      <c r="L1733" s="5" cm="1">
        <f t="array" ref="L1733">IFERROR(_xlfn.STDEV.S(IF((OutputTable[GroupByKey]=OutputTable[[#This Row],[GroupByKey]]),(OutputTable[GroupByKey]=OutputTable[[#This Row],[GroupByKey]])*OutputTable[RecordedValue])),0)</f>
        <v>0.67279496224666424</v>
      </c>
      <c r="M1733" s="5" cm="1">
        <f t="array" ref="M1733">MAX(IF((ProjectInfoTable[ProjectName]=OutputTable[[#This Row],[ProjectName]]),(ProjectInfoTable[ProjectName]=OutputTable[[#This Row],[ProjectName]])*ProjectInfoTable[ConfidenceInterval]))</f>
        <v>0.95</v>
      </c>
      <c r="N1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733" s="5" cm="1">
        <f t="array" ref="O1733">MIN(IF((OutputTable[GroupByKey]=OutputTable[[#This Row],[GroupByKey]]),(OutputTable[GroupByKey]=OutputTable[[#This Row],[GroupByKey]])*OutputTable[RecordedValue]))</f>
        <v>142</v>
      </c>
      <c r="P1733" s="5" cm="1">
        <f t="array" ref="P1733">MAX(IF((OutputTable[GroupByKey]=OutputTable[[#This Row],[GroupByKey]]),(OutputTable[GroupByKey]=OutputTable[[#This Row],[GroupByKey]])*OutputTable[RecordedValue]))</f>
        <v>144</v>
      </c>
    </row>
    <row r="1734" spans="1:16" x14ac:dyDescent="0.25">
      <c r="A1734" t="s">
        <v>68</v>
      </c>
      <c r="B1734" t="s">
        <v>70</v>
      </c>
      <c r="C1734">
        <v>29</v>
      </c>
      <c r="D1734" t="s">
        <v>149</v>
      </c>
      <c r="E1734" t="s">
        <v>125</v>
      </c>
      <c r="F1734" t="s">
        <v>73</v>
      </c>
      <c r="G1734">
        <v>9.0332473127619703</v>
      </c>
      <c r="H1734">
        <v>0</v>
      </c>
      <c r="I173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34" s="5" cm="1">
        <f t="array" ref="J1734">MAX(IF((ProjectInfoTable[ProjectName]=OutputTable[[#This Row],[ProjectName]]),(ProjectInfoTable[ProjectName]=OutputTable[[#This Row],[ProjectName]])*ProjectInfoTable[NumberOfReplications]))</f>
        <v>50</v>
      </c>
      <c r="K1734" s="5" cm="1">
        <f t="array" ref="K1734">IFERROR(AVERAGE(IF((OutputTable[GroupByKey]=OutputTable[[#This Row],[GroupByKey]]),(OutputTable[GroupByKey]=OutputTable[[#This Row],[GroupByKey]])*OutputTable[RecordedValue])),0)</f>
        <v>8.9631102244031808</v>
      </c>
      <c r="L1734" s="5" cm="1">
        <f t="array" ref="L1734">IFERROR(_xlfn.STDEV.S(IF((OutputTable[GroupByKey]=OutputTable[[#This Row],[GroupByKey]]),(OutputTable[GroupByKey]=OutputTable[[#This Row],[GroupByKey]])*OutputTable[RecordedValue])),0)</f>
        <v>0.49581158155018401</v>
      </c>
      <c r="M1734" s="5" cm="1">
        <f t="array" ref="M1734">MAX(IF((ProjectInfoTable[ProjectName]=OutputTable[[#This Row],[ProjectName]]),(ProjectInfoTable[ProjectName]=OutputTable[[#This Row],[ProjectName]])*ProjectInfoTable[ConfidenceInterval]))</f>
        <v>0.95</v>
      </c>
      <c r="N1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734" s="5" cm="1">
        <f t="array" ref="O1734">MIN(IF((OutputTable[GroupByKey]=OutputTable[[#This Row],[GroupByKey]]),(OutputTable[GroupByKey]=OutputTable[[#This Row],[GroupByKey]])*OutputTable[RecordedValue]))</f>
        <v>7.9225733441578896</v>
      </c>
      <c r="P1734" s="5" cm="1">
        <f t="array" ref="P1734">MAX(IF((OutputTable[GroupByKey]=OutputTable[[#This Row],[GroupByKey]]),(OutputTable[GroupByKey]=OutputTable[[#This Row],[GroupByKey]])*OutputTable[RecordedValue]))</f>
        <v>9.9777504987156593</v>
      </c>
    </row>
    <row r="1735" spans="1:16" x14ac:dyDescent="0.25">
      <c r="A1735" t="s">
        <v>68</v>
      </c>
      <c r="B1735" t="s">
        <v>70</v>
      </c>
      <c r="C1735">
        <v>29</v>
      </c>
      <c r="D1735" t="s">
        <v>150</v>
      </c>
      <c r="E1735" t="s">
        <v>127</v>
      </c>
      <c r="F1735" t="s">
        <v>73</v>
      </c>
      <c r="G1735">
        <v>633.41605595276906</v>
      </c>
      <c r="H1735">
        <v>0</v>
      </c>
      <c r="I173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35" s="5" cm="1">
        <f t="array" ref="J1735">MAX(IF((ProjectInfoTable[ProjectName]=OutputTable[[#This Row],[ProjectName]]),(ProjectInfoTable[ProjectName]=OutputTable[[#This Row],[ProjectName]])*ProjectInfoTable[NumberOfReplications]))</f>
        <v>50</v>
      </c>
      <c r="K1735" s="5" cm="1">
        <f t="array" ref="K1735">IFERROR(AVERAGE(IF((OutputTable[GroupByKey]=OutputTable[[#This Row],[GroupByKey]]),(OutputTable[GroupByKey]=OutputTable[[#This Row],[GroupByKey]])*OutputTable[RecordedValue])),0)</f>
        <v>669.48533875250666</v>
      </c>
      <c r="L1735" s="5" cm="1">
        <f t="array" ref="L1735">IFERROR(_xlfn.STDEV.S(IF((OutputTable[GroupByKey]=OutputTable[[#This Row],[GroupByKey]]),(OutputTable[GroupByKey]=OutputTable[[#This Row],[GroupByKey]])*OutputTable[RecordedValue])),0)</f>
        <v>209.81217768405702</v>
      </c>
      <c r="M1735" s="5" cm="1">
        <f t="array" ref="M1735">MAX(IF((ProjectInfoTable[ProjectName]=OutputTable[[#This Row],[ProjectName]]),(ProjectInfoTable[ProjectName]=OutputTable[[#This Row],[ProjectName]])*ProjectInfoTable[ConfidenceInterval]))</f>
        <v>0.95</v>
      </c>
      <c r="N1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735" s="5" cm="1">
        <f t="array" ref="O1735">MIN(IF((OutputTable[GroupByKey]=OutputTable[[#This Row],[GroupByKey]]),(OutputTable[GroupByKey]=OutputTable[[#This Row],[GroupByKey]])*OutputTable[RecordedValue]))</f>
        <v>507.16931004698603</v>
      </c>
      <c r="P1735" s="5" cm="1">
        <f t="array" ref="P1735">MAX(IF((OutputTable[GroupByKey]=OutputTable[[#This Row],[GroupByKey]]),(OutputTable[GroupByKey]=OutputTable[[#This Row],[GroupByKey]])*OutputTable[RecordedValue]))</f>
        <v>1790.3663033289099</v>
      </c>
    </row>
    <row r="1736" spans="1:16" x14ac:dyDescent="0.25">
      <c r="A1736" t="s">
        <v>68</v>
      </c>
      <c r="B1736" t="s">
        <v>70</v>
      </c>
      <c r="C1736">
        <v>29</v>
      </c>
      <c r="D1736" t="s">
        <v>151</v>
      </c>
      <c r="E1736" t="s">
        <v>121</v>
      </c>
      <c r="F1736" t="s">
        <v>87</v>
      </c>
      <c r="G1736">
        <v>145</v>
      </c>
      <c r="H1736">
        <v>0</v>
      </c>
      <c r="I173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36" s="5" cm="1">
        <f t="array" ref="J1736">MAX(IF((ProjectInfoTable[ProjectName]=OutputTable[[#This Row],[ProjectName]]),(ProjectInfoTable[ProjectName]=OutputTable[[#This Row],[ProjectName]])*ProjectInfoTable[NumberOfReplications]))</f>
        <v>50</v>
      </c>
      <c r="K1736" s="5" cm="1">
        <f t="array" ref="K1736">IFERROR(AVERAGE(IF((OutputTable[GroupByKey]=OutputTable[[#This Row],[GroupByKey]]),(OutputTable[GroupByKey]=OutputTable[[#This Row],[GroupByKey]])*OutputTable[RecordedValue])),0)</f>
        <v>145</v>
      </c>
      <c r="L1736" s="5" cm="1">
        <f t="array" ref="L1736">IFERROR(_xlfn.STDEV.S(IF((OutputTable[GroupByKey]=OutputTable[[#This Row],[GroupByKey]]),(OutputTable[GroupByKey]=OutputTable[[#This Row],[GroupByKey]])*OutputTable[RecordedValue])),0)</f>
        <v>0</v>
      </c>
      <c r="M1736" s="5" cm="1">
        <f t="array" ref="M1736">MAX(IF((ProjectInfoTable[ProjectName]=OutputTable[[#This Row],[ProjectName]]),(ProjectInfoTable[ProjectName]=OutputTable[[#This Row],[ProjectName]])*ProjectInfoTable[ConfidenceInterval]))</f>
        <v>0.95</v>
      </c>
      <c r="N1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6" s="5" cm="1">
        <f t="array" ref="O1736">MIN(IF((OutputTable[GroupByKey]=OutputTable[[#This Row],[GroupByKey]]),(OutputTable[GroupByKey]=OutputTable[[#This Row],[GroupByKey]])*OutputTable[RecordedValue]))</f>
        <v>145</v>
      </c>
      <c r="P1736" s="5" cm="1">
        <f t="array" ref="P1736">MAX(IF((OutputTable[GroupByKey]=OutputTable[[#This Row],[GroupByKey]]),(OutputTable[GroupByKey]=OutputTable[[#This Row],[GroupByKey]])*OutputTable[RecordedValue]))</f>
        <v>145</v>
      </c>
    </row>
    <row r="1737" spans="1:16" x14ac:dyDescent="0.25">
      <c r="A1737" t="s">
        <v>68</v>
      </c>
      <c r="B1737" t="s">
        <v>70</v>
      </c>
      <c r="C1737">
        <v>29</v>
      </c>
      <c r="D1737" t="s">
        <v>152</v>
      </c>
      <c r="E1737" t="s">
        <v>123</v>
      </c>
      <c r="F1737" t="s">
        <v>87</v>
      </c>
      <c r="G1737">
        <v>142</v>
      </c>
      <c r="H1737">
        <v>0</v>
      </c>
      <c r="I173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37" s="5" cm="1">
        <f t="array" ref="J1737">MAX(IF((ProjectInfoTable[ProjectName]=OutputTable[[#This Row],[ProjectName]]),(ProjectInfoTable[ProjectName]=OutputTable[[#This Row],[ProjectName]])*ProjectInfoTable[NumberOfReplications]))</f>
        <v>50</v>
      </c>
      <c r="K1737" s="5" cm="1">
        <f t="array" ref="K1737">IFERROR(AVERAGE(IF((OutputTable[GroupByKey]=OutputTable[[#This Row],[GroupByKey]]),(OutputTable[GroupByKey]=OutputTable[[#This Row],[GroupByKey]])*OutputTable[RecordedValue])),0)</f>
        <v>141.38</v>
      </c>
      <c r="L1737" s="5" cm="1">
        <f t="array" ref="L1737">IFERROR(_xlfn.STDEV.S(IF((OutputTable[GroupByKey]=OutputTable[[#This Row],[GroupByKey]]),(OutputTable[GroupByKey]=OutputTable[[#This Row],[GroupByKey]])*OutputTable[RecordedValue])),0)</f>
        <v>1.9988772358705846</v>
      </c>
      <c r="M1737" s="5" cm="1">
        <f t="array" ref="M1737">MAX(IF((ProjectInfoTable[ProjectName]=OutputTable[[#This Row],[ProjectName]]),(ProjectInfoTable[ProjectName]=OutputTable[[#This Row],[ProjectName]])*ProjectInfoTable[ConfidenceInterval]))</f>
        <v>0.95</v>
      </c>
      <c r="N1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737" s="5" cm="1">
        <f t="array" ref="O1737">MIN(IF((OutputTable[GroupByKey]=OutputTable[[#This Row],[GroupByKey]]),(OutputTable[GroupByKey]=OutputTable[[#This Row],[GroupByKey]])*OutputTable[RecordedValue]))</f>
        <v>134</v>
      </c>
      <c r="P1737" s="5" cm="1">
        <f t="array" ref="P1737">MAX(IF((OutputTable[GroupByKey]=OutputTable[[#This Row],[GroupByKey]]),(OutputTable[GroupByKey]=OutputTable[[#This Row],[GroupByKey]])*OutputTable[RecordedValue]))</f>
        <v>144</v>
      </c>
    </row>
    <row r="1738" spans="1:16" x14ac:dyDescent="0.25">
      <c r="A1738" t="s">
        <v>68</v>
      </c>
      <c r="B1738" t="s">
        <v>70</v>
      </c>
      <c r="C1738">
        <v>29</v>
      </c>
      <c r="D1738" t="s">
        <v>153</v>
      </c>
      <c r="E1738" t="s">
        <v>113</v>
      </c>
      <c r="F1738" t="s">
        <v>73</v>
      </c>
      <c r="G1738">
        <v>2.1030899423701399</v>
      </c>
      <c r="H1738">
        <v>0</v>
      </c>
      <c r="I1738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738" s="5" cm="1">
        <f t="array" ref="J1738">MAX(IF((ProjectInfoTable[ProjectName]=OutputTable[[#This Row],[ProjectName]]),(ProjectInfoTable[ProjectName]=OutputTable[[#This Row],[ProjectName]])*ProjectInfoTable[NumberOfReplications]))</f>
        <v>50</v>
      </c>
      <c r="K1738" s="5" cm="1">
        <f t="array" ref="K1738">IFERROR(AVERAGE(IF((OutputTable[GroupByKey]=OutputTable[[#This Row],[GroupByKey]]),(OutputTable[GroupByKey]=OutputTable[[#This Row],[GroupByKey]])*OutputTable[RecordedValue])),0)</f>
        <v>1.713056712445395</v>
      </c>
      <c r="L1738" s="5" cm="1">
        <f t="array" ref="L1738">IFERROR(_xlfn.STDEV.S(IF((OutputTable[GroupByKey]=OutputTable[[#This Row],[GroupByKey]]),(OutputTable[GroupByKey]=OutputTable[[#This Row],[GroupByKey]])*OutputTable[RecordedValue])),0)</f>
        <v>0.74877386075301833</v>
      </c>
      <c r="M1738" s="5" cm="1">
        <f t="array" ref="M1738">MAX(IF((ProjectInfoTable[ProjectName]=OutputTable[[#This Row],[ProjectName]]),(ProjectInfoTable[ProjectName]=OutputTable[[#This Row],[ProjectName]])*ProjectInfoTable[ConfidenceInterval]))</f>
        <v>0.95</v>
      </c>
      <c r="N1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738" s="5" cm="1">
        <f t="array" ref="O1738">MIN(IF((OutputTable[GroupByKey]=OutputTable[[#This Row],[GroupByKey]]),(OutputTable[GroupByKey]=OutputTable[[#This Row],[GroupByKey]])*OutputTable[RecordedValue]))</f>
        <v>0.396443199122197</v>
      </c>
      <c r="P1738" s="5" cm="1">
        <f t="array" ref="P1738">MAX(IF((OutputTable[GroupByKey]=OutputTable[[#This Row],[GroupByKey]]),(OutputTable[GroupByKey]=OutputTable[[#This Row],[GroupByKey]])*OutputTable[RecordedValue]))</f>
        <v>4.3293745592479498</v>
      </c>
    </row>
    <row r="1739" spans="1:16" x14ac:dyDescent="0.25">
      <c r="A1739" t="s">
        <v>68</v>
      </c>
      <c r="B1739" t="s">
        <v>70</v>
      </c>
      <c r="C1739">
        <v>29</v>
      </c>
      <c r="D1739" t="s">
        <v>154</v>
      </c>
      <c r="E1739" t="s">
        <v>115</v>
      </c>
      <c r="F1739" t="s">
        <v>73</v>
      </c>
      <c r="G1739">
        <v>63.092698271104297</v>
      </c>
      <c r="H1739">
        <v>0</v>
      </c>
      <c r="I1739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739" s="5" cm="1">
        <f t="array" ref="J1739">MAX(IF((ProjectInfoTable[ProjectName]=OutputTable[[#This Row],[ProjectName]]),(ProjectInfoTable[ProjectName]=OutputTable[[#This Row],[ProjectName]])*ProjectInfoTable[NumberOfReplications]))</f>
        <v>50</v>
      </c>
      <c r="K1739" s="5" cm="1">
        <f t="array" ref="K1739">IFERROR(AVERAGE(IF((OutputTable[GroupByKey]=OutputTable[[#This Row],[GroupByKey]]),(OutputTable[GroupByKey]=OutputTable[[#This Row],[GroupByKey]])*OutputTable[RecordedValue])),0)</f>
        <v>51.391701373361848</v>
      </c>
      <c r="L1739" s="5" cm="1">
        <f t="array" ref="L1739">IFERROR(_xlfn.STDEV.S(IF((OutputTable[GroupByKey]=OutputTable[[#This Row],[GroupByKey]]),(OutputTable[GroupByKey]=OutputTable[[#This Row],[GroupByKey]])*OutputTable[RecordedValue])),0)</f>
        <v>22.463215822590577</v>
      </c>
      <c r="M1739" s="5" cm="1">
        <f t="array" ref="M1739">MAX(IF((ProjectInfoTable[ProjectName]=OutputTable[[#This Row],[ProjectName]]),(ProjectInfoTable[ProjectName]=OutputTable[[#This Row],[ProjectName]])*ProjectInfoTable[ConfidenceInterval]))</f>
        <v>0.95</v>
      </c>
      <c r="N1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739" s="5" cm="1">
        <f t="array" ref="O1739">MIN(IF((OutputTable[GroupByKey]=OutputTable[[#This Row],[GroupByKey]]),(OutputTable[GroupByKey]=OutputTable[[#This Row],[GroupByKey]])*OutputTable[RecordedValue]))</f>
        <v>11.8932959736659</v>
      </c>
      <c r="P1739" s="5" cm="1">
        <f t="array" ref="P1739">MAX(IF((OutputTable[GroupByKey]=OutputTable[[#This Row],[GroupByKey]]),(OutputTable[GroupByKey]=OutputTable[[#This Row],[GroupByKey]])*OutputTable[RecordedValue]))</f>
        <v>129.881236777438</v>
      </c>
    </row>
    <row r="1740" spans="1:16" x14ac:dyDescent="0.25">
      <c r="A1740" t="s">
        <v>68</v>
      </c>
      <c r="B1740" t="s">
        <v>70</v>
      </c>
      <c r="C1740">
        <v>29</v>
      </c>
      <c r="D1740" t="s">
        <v>155</v>
      </c>
      <c r="E1740" t="s">
        <v>117</v>
      </c>
      <c r="F1740" t="s">
        <v>73</v>
      </c>
      <c r="G1740">
        <v>0</v>
      </c>
      <c r="H1740">
        <v>0</v>
      </c>
      <c r="I1740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740" s="5" cm="1">
        <f t="array" ref="J1740">MAX(IF((ProjectInfoTable[ProjectName]=OutputTable[[#This Row],[ProjectName]]),(ProjectInfoTable[ProjectName]=OutputTable[[#This Row],[ProjectName]])*ProjectInfoTable[NumberOfReplications]))</f>
        <v>50</v>
      </c>
      <c r="K1740" s="5" cm="1">
        <f t="array" ref="K1740">IFERROR(AVERAGE(IF((OutputTable[GroupByKey]=OutputTable[[#This Row],[GroupByKey]]),(OutputTable[GroupByKey]=OutputTable[[#This Row],[GroupByKey]])*OutputTable[RecordedValue])),0)</f>
        <v>0</v>
      </c>
      <c r="L1740" s="5" cm="1">
        <f t="array" ref="L1740">IFERROR(_xlfn.STDEV.S(IF((OutputTable[GroupByKey]=OutputTable[[#This Row],[GroupByKey]]),(OutputTable[GroupByKey]=OutputTable[[#This Row],[GroupByKey]])*OutputTable[RecordedValue])),0)</f>
        <v>0</v>
      </c>
      <c r="M1740" s="5" cm="1">
        <f t="array" ref="M1740">MAX(IF((ProjectInfoTable[ProjectName]=OutputTable[[#This Row],[ProjectName]]),(ProjectInfoTable[ProjectName]=OutputTable[[#This Row],[ProjectName]])*ProjectInfoTable[ConfidenceInterval]))</f>
        <v>0.95</v>
      </c>
      <c r="N1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0" s="5" cm="1">
        <f t="array" ref="O1740">MIN(IF((OutputTable[GroupByKey]=OutputTable[[#This Row],[GroupByKey]]),(OutputTable[GroupByKey]=OutputTable[[#This Row],[GroupByKey]])*OutputTable[RecordedValue]))</f>
        <v>0</v>
      </c>
      <c r="P1740" s="5" cm="1">
        <f t="array" ref="P1740">MAX(IF((OutputTable[GroupByKey]=OutputTable[[#This Row],[GroupByKey]]),(OutputTable[GroupByKey]=OutputTable[[#This Row],[GroupByKey]])*OutputTable[RecordedValue]))</f>
        <v>0</v>
      </c>
    </row>
    <row r="1741" spans="1:16" x14ac:dyDescent="0.25">
      <c r="A1741" t="s">
        <v>68</v>
      </c>
      <c r="B1741" t="s">
        <v>70</v>
      </c>
      <c r="C1741">
        <v>29</v>
      </c>
      <c r="D1741" t="s">
        <v>156</v>
      </c>
      <c r="E1741" t="s">
        <v>119</v>
      </c>
      <c r="F1741" t="s">
        <v>73</v>
      </c>
      <c r="G1741">
        <v>2.2406077458040299</v>
      </c>
      <c r="H1741">
        <v>0</v>
      </c>
      <c r="I1741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741" s="5" cm="1">
        <f t="array" ref="J1741">MAX(IF((ProjectInfoTable[ProjectName]=OutputTable[[#This Row],[ProjectName]]),(ProjectInfoTable[ProjectName]=OutputTable[[#This Row],[ProjectName]])*ProjectInfoTable[NumberOfReplications]))</f>
        <v>50</v>
      </c>
      <c r="K1741" s="5" cm="1">
        <f t="array" ref="K1741">IFERROR(AVERAGE(IF((OutputTable[GroupByKey]=OutputTable[[#This Row],[GroupByKey]]),(OutputTable[GroupByKey]=OutputTable[[#This Row],[GroupByKey]])*OutputTable[RecordedValue])),0)</f>
        <v>10.739644005751</v>
      </c>
      <c r="L1741" s="5" cm="1">
        <f t="array" ref="L1741">IFERROR(_xlfn.STDEV.S(IF((OutputTable[GroupByKey]=OutputTable[[#This Row],[GroupByKey]]),(OutputTable[GroupByKey]=OutputTable[[#This Row],[GroupByKey]])*OutputTable[RecordedValue])),0)</f>
        <v>15.385582994074571</v>
      </c>
      <c r="M1741" s="5" cm="1">
        <f t="array" ref="M1741">MAX(IF((ProjectInfoTable[ProjectName]=OutputTable[[#This Row],[ProjectName]]),(ProjectInfoTable[ProjectName]=OutputTable[[#This Row],[ProjectName]])*ProjectInfoTable[ConfidenceInterval]))</f>
        <v>0.95</v>
      </c>
      <c r="N1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741" s="5" cm="1">
        <f t="array" ref="O1741">MIN(IF((OutputTable[GroupByKey]=OutputTable[[#This Row],[GroupByKey]]),(OutputTable[GroupByKey]=OutputTable[[#This Row],[GroupByKey]])*OutputTable[RecordedValue]))</f>
        <v>0</v>
      </c>
      <c r="P1741" s="5" cm="1">
        <f t="array" ref="P1741">MAX(IF((OutputTable[GroupByKey]=OutputTable[[#This Row],[GroupByKey]]),(OutputTable[GroupByKey]=OutputTable[[#This Row],[GroupByKey]])*OutputTable[RecordedValue]))</f>
        <v>76.907804000367904</v>
      </c>
    </row>
    <row r="1742" spans="1:16" x14ac:dyDescent="0.25">
      <c r="A1742" t="s">
        <v>68</v>
      </c>
      <c r="B1742" t="s">
        <v>70</v>
      </c>
      <c r="C1742">
        <v>29</v>
      </c>
      <c r="D1742" t="s">
        <v>157</v>
      </c>
      <c r="E1742" t="s">
        <v>121</v>
      </c>
      <c r="F1742" t="s">
        <v>73</v>
      </c>
      <c r="G1742">
        <v>8</v>
      </c>
      <c r="H1742">
        <v>0</v>
      </c>
      <c r="I1742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742" s="5" cm="1">
        <f t="array" ref="J1742">MAX(IF((ProjectInfoTable[ProjectName]=OutputTable[[#This Row],[ProjectName]]),(ProjectInfoTable[ProjectName]=OutputTable[[#This Row],[ProjectName]])*ProjectInfoTable[NumberOfReplications]))</f>
        <v>50</v>
      </c>
      <c r="K1742" s="5" cm="1">
        <f t="array" ref="K1742">IFERROR(AVERAGE(IF((OutputTable[GroupByKey]=OutputTable[[#This Row],[GroupByKey]]),(OutputTable[GroupByKey]=OutputTable[[#This Row],[GroupByKey]])*OutputTable[RecordedValue])),0)</f>
        <v>6.74</v>
      </c>
      <c r="L1742" s="5" cm="1">
        <f t="array" ref="L1742">IFERROR(_xlfn.STDEV.S(IF((OutputTable[GroupByKey]=OutputTable[[#This Row],[GroupByKey]]),(OutputTable[GroupByKey]=OutputTable[[#This Row],[GroupByKey]])*OutputTable[RecordedValue])),0)</f>
        <v>2.6711611783672518</v>
      </c>
      <c r="M1742" s="5" cm="1">
        <f t="array" ref="M1742">MAX(IF((ProjectInfoTable[ProjectName]=OutputTable[[#This Row],[ProjectName]]),(ProjectInfoTable[ProjectName]=OutputTable[[#This Row],[ProjectName]])*ProjectInfoTable[ConfidenceInterval]))</f>
        <v>0.95</v>
      </c>
      <c r="N1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742" s="5" cm="1">
        <f t="array" ref="O1742">MIN(IF((OutputTable[GroupByKey]=OutputTable[[#This Row],[GroupByKey]]),(OutputTable[GroupByKey]=OutputTable[[#This Row],[GroupByKey]])*OutputTable[RecordedValue]))</f>
        <v>2</v>
      </c>
      <c r="P1742" s="5" cm="1">
        <f t="array" ref="P1742">MAX(IF((OutputTable[GroupByKey]=OutputTable[[#This Row],[GroupByKey]]),(OutputTable[GroupByKey]=OutputTable[[#This Row],[GroupByKey]])*OutputTable[RecordedValue]))</f>
        <v>16</v>
      </c>
    </row>
    <row r="1743" spans="1:16" x14ac:dyDescent="0.25">
      <c r="A1743" t="s">
        <v>68</v>
      </c>
      <c r="B1743" t="s">
        <v>70</v>
      </c>
      <c r="C1743">
        <v>29</v>
      </c>
      <c r="D1743" t="s">
        <v>158</v>
      </c>
      <c r="E1743" t="s">
        <v>123</v>
      </c>
      <c r="F1743" t="s">
        <v>73</v>
      </c>
      <c r="G1743">
        <v>8</v>
      </c>
      <c r="H1743">
        <v>0</v>
      </c>
      <c r="I1743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743" s="5" cm="1">
        <f t="array" ref="J1743">MAX(IF((ProjectInfoTable[ProjectName]=OutputTable[[#This Row],[ProjectName]]),(ProjectInfoTable[ProjectName]=OutputTable[[#This Row],[ProjectName]])*ProjectInfoTable[NumberOfReplications]))</f>
        <v>50</v>
      </c>
      <c r="K1743" s="5" cm="1">
        <f t="array" ref="K1743">IFERROR(AVERAGE(IF((OutputTable[GroupByKey]=OutputTable[[#This Row],[GroupByKey]]),(OutputTable[GroupByKey]=OutputTable[[#This Row],[GroupByKey]])*OutputTable[RecordedValue])),0)</f>
        <v>6.66</v>
      </c>
      <c r="L1743" s="5" cm="1">
        <f t="array" ref="L1743">IFERROR(_xlfn.STDEV.S(IF((OutputTable[GroupByKey]=OutputTable[[#This Row],[GroupByKey]]),(OutputTable[GroupByKey]=OutputTable[[#This Row],[GroupByKey]])*OutputTable[RecordedValue])),0)</f>
        <v>2.6233644078409171</v>
      </c>
      <c r="M1743" s="5" cm="1">
        <f t="array" ref="M1743">MAX(IF((ProjectInfoTable[ProjectName]=OutputTable[[#This Row],[ProjectName]]),(ProjectInfoTable[ProjectName]=OutputTable[[#This Row],[ProjectName]])*ProjectInfoTable[ConfidenceInterval]))</f>
        <v>0.95</v>
      </c>
      <c r="N1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743" s="5" cm="1">
        <f t="array" ref="O1743">MIN(IF((OutputTable[GroupByKey]=OutputTable[[#This Row],[GroupByKey]]),(OutputTable[GroupByKey]=OutputTable[[#This Row],[GroupByKey]])*OutputTable[RecordedValue]))</f>
        <v>2</v>
      </c>
      <c r="P1743" s="5" cm="1">
        <f t="array" ref="P1743">MAX(IF((OutputTable[GroupByKey]=OutputTable[[#This Row],[GroupByKey]]),(OutputTable[GroupByKey]=OutputTable[[#This Row],[GroupByKey]])*OutputTable[RecordedValue]))</f>
        <v>16</v>
      </c>
    </row>
    <row r="1744" spans="1:16" x14ac:dyDescent="0.25">
      <c r="A1744" t="s">
        <v>68</v>
      </c>
      <c r="B1744" t="s">
        <v>70</v>
      </c>
      <c r="C1744">
        <v>29</v>
      </c>
      <c r="D1744" t="s">
        <v>159</v>
      </c>
      <c r="E1744" t="s">
        <v>125</v>
      </c>
      <c r="F1744" t="s">
        <v>73</v>
      </c>
      <c r="G1744">
        <v>2.1030899423701399</v>
      </c>
      <c r="H1744">
        <v>0</v>
      </c>
      <c r="I1744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744" s="5" cm="1">
        <f t="array" ref="J1744">MAX(IF((ProjectInfoTable[ProjectName]=OutputTable[[#This Row],[ProjectName]]),(ProjectInfoTable[ProjectName]=OutputTable[[#This Row],[ProjectName]])*ProjectInfoTable[NumberOfReplications]))</f>
        <v>50</v>
      </c>
      <c r="K1744" s="5" cm="1">
        <f t="array" ref="K1744">IFERROR(AVERAGE(IF((OutputTable[GroupByKey]=OutputTable[[#This Row],[GroupByKey]]),(OutputTable[GroupByKey]=OutputTable[[#This Row],[GroupByKey]])*OutputTable[RecordedValue])),0)</f>
        <v>1.713056712445395</v>
      </c>
      <c r="L1744" s="5" cm="1">
        <f t="array" ref="L1744">IFERROR(_xlfn.STDEV.S(IF((OutputTable[GroupByKey]=OutputTable[[#This Row],[GroupByKey]]),(OutputTable[GroupByKey]=OutputTable[[#This Row],[GroupByKey]])*OutputTable[RecordedValue])),0)</f>
        <v>0.74877386075301833</v>
      </c>
      <c r="M1744" s="5" cm="1">
        <f t="array" ref="M1744">MAX(IF((ProjectInfoTable[ProjectName]=OutputTable[[#This Row],[ProjectName]]),(ProjectInfoTable[ProjectName]=OutputTable[[#This Row],[ProjectName]])*ProjectInfoTable[ConfidenceInterval]))</f>
        <v>0.95</v>
      </c>
      <c r="N1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744" s="5" cm="1">
        <f t="array" ref="O1744">MIN(IF((OutputTable[GroupByKey]=OutputTable[[#This Row],[GroupByKey]]),(OutputTable[GroupByKey]=OutputTable[[#This Row],[GroupByKey]])*OutputTable[RecordedValue]))</f>
        <v>0.396443199122197</v>
      </c>
      <c r="P1744" s="5" cm="1">
        <f t="array" ref="P1744">MAX(IF((OutputTable[GroupByKey]=OutputTable[[#This Row],[GroupByKey]]),(OutputTable[GroupByKey]=OutputTable[[#This Row],[GroupByKey]])*OutputTable[RecordedValue]))</f>
        <v>4.3293745592479498</v>
      </c>
    </row>
    <row r="1745" spans="1:16" x14ac:dyDescent="0.25">
      <c r="A1745" t="s">
        <v>68</v>
      </c>
      <c r="B1745" t="s">
        <v>70</v>
      </c>
      <c r="C1745">
        <v>29</v>
      </c>
      <c r="D1745" t="s">
        <v>160</v>
      </c>
      <c r="E1745" t="s">
        <v>127</v>
      </c>
      <c r="F1745" t="s">
        <v>73</v>
      </c>
      <c r="G1745">
        <v>65.333306016908296</v>
      </c>
      <c r="H1745">
        <v>0</v>
      </c>
      <c r="I1745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745" s="5" cm="1">
        <f t="array" ref="J1745">MAX(IF((ProjectInfoTable[ProjectName]=OutputTable[[#This Row],[ProjectName]]),(ProjectInfoTable[ProjectName]=OutputTable[[#This Row],[ProjectName]])*ProjectInfoTable[NumberOfReplications]))</f>
        <v>50</v>
      </c>
      <c r="K1745" s="5" cm="1">
        <f t="array" ref="K1745">IFERROR(AVERAGE(IF((OutputTable[GroupByKey]=OutputTable[[#This Row],[GroupByKey]]),(OutputTable[GroupByKey]=OutputTable[[#This Row],[GroupByKey]])*OutputTable[RecordedValue])),0)</f>
        <v>62.131345379112837</v>
      </c>
      <c r="L1745" s="5" cm="1">
        <f t="array" ref="L1745">IFERROR(_xlfn.STDEV.S(IF((OutputTable[GroupByKey]=OutputTable[[#This Row],[GroupByKey]]),(OutputTable[GroupByKey]=OutputTable[[#This Row],[GroupByKey]])*OutputTable[RecordedValue])),0)</f>
        <v>32.520844078842771</v>
      </c>
      <c r="M1745" s="5" cm="1">
        <f t="array" ref="M1745">MAX(IF((ProjectInfoTable[ProjectName]=OutputTable[[#This Row],[ProjectName]]),(ProjectInfoTable[ProjectName]=OutputTable[[#This Row],[ProjectName]])*ProjectInfoTable[ConfidenceInterval]))</f>
        <v>0.95</v>
      </c>
      <c r="N1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745" s="5" cm="1">
        <f t="array" ref="O1745">MIN(IF((OutputTable[GroupByKey]=OutputTable[[#This Row],[GroupByKey]]),(OutputTable[GroupByKey]=OutputTable[[#This Row],[GroupByKey]])*OutputTable[RecordedValue]))</f>
        <v>13.9204055285142</v>
      </c>
      <c r="P1745" s="5" cm="1">
        <f t="array" ref="P1745">MAX(IF((OutputTable[GroupByKey]=OutputTable[[#This Row],[GroupByKey]]),(OutputTable[GroupByKey]=OutputTable[[#This Row],[GroupByKey]])*OutputTable[RecordedValue]))</f>
        <v>182.68949067350201</v>
      </c>
    </row>
    <row r="1746" spans="1:16" x14ac:dyDescent="0.25">
      <c r="A1746" t="s">
        <v>68</v>
      </c>
      <c r="B1746" t="s">
        <v>70</v>
      </c>
      <c r="C1746">
        <v>29</v>
      </c>
      <c r="D1746" t="s">
        <v>161</v>
      </c>
      <c r="E1746" t="s">
        <v>137</v>
      </c>
      <c r="F1746" t="s">
        <v>107</v>
      </c>
      <c r="G1746">
        <v>1.05154497118507</v>
      </c>
      <c r="H1746">
        <v>0</v>
      </c>
      <c r="I174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46" s="5" cm="1">
        <f t="array" ref="J1746">MAX(IF((ProjectInfoTable[ProjectName]=OutputTable[[#This Row],[ProjectName]]),(ProjectInfoTable[ProjectName]=OutputTable[[#This Row],[ProjectName]])*ProjectInfoTable[NumberOfReplications]))</f>
        <v>50</v>
      </c>
      <c r="K1746" s="5" cm="1">
        <f t="array" ref="K1746">IFERROR(AVERAGE(IF((OutputTable[GroupByKey]=OutputTable[[#This Row],[GroupByKey]]),(OutputTable[GroupByKey]=OutputTable[[#This Row],[GroupByKey]])*OutputTable[RecordedValue])),0)</f>
        <v>0.85652835622269752</v>
      </c>
      <c r="L1746" s="5" cm="1">
        <f t="array" ref="L1746">IFERROR(_xlfn.STDEV.S(IF((OutputTable[GroupByKey]=OutputTable[[#This Row],[GroupByKey]]),(OutputTable[GroupByKey]=OutputTable[[#This Row],[GroupByKey]])*OutputTable[RecordedValue])),0)</f>
        <v>0.37438693037650955</v>
      </c>
      <c r="M1746" s="5" cm="1">
        <f t="array" ref="M1746">MAX(IF((ProjectInfoTable[ProjectName]=OutputTable[[#This Row],[ProjectName]]),(ProjectInfoTable[ProjectName]=OutputTable[[#This Row],[ProjectName]])*ProjectInfoTable[ConfidenceInterval]))</f>
        <v>0.95</v>
      </c>
      <c r="N1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746" s="5" cm="1">
        <f t="array" ref="O1746">MIN(IF((OutputTable[GroupByKey]=OutputTable[[#This Row],[GroupByKey]]),(OutputTable[GroupByKey]=OutputTable[[#This Row],[GroupByKey]])*OutputTable[RecordedValue]))</f>
        <v>0.198221599561099</v>
      </c>
      <c r="P1746" s="5" cm="1">
        <f t="array" ref="P1746">MAX(IF((OutputTable[GroupByKey]=OutputTable[[#This Row],[GroupByKey]]),(OutputTable[GroupByKey]=OutputTable[[#This Row],[GroupByKey]])*OutputTable[RecordedValue]))</f>
        <v>2.16468727962397</v>
      </c>
    </row>
    <row r="1747" spans="1:16" x14ac:dyDescent="0.25">
      <c r="A1747" t="s">
        <v>68</v>
      </c>
      <c r="B1747" t="s">
        <v>70</v>
      </c>
      <c r="C1747">
        <v>29</v>
      </c>
      <c r="D1747" t="s">
        <v>162</v>
      </c>
      <c r="E1747" t="s">
        <v>139</v>
      </c>
      <c r="F1747" t="s">
        <v>107</v>
      </c>
      <c r="G1747">
        <v>10.9484550288149</v>
      </c>
      <c r="H1747">
        <v>0</v>
      </c>
      <c r="I174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47" s="5" cm="1">
        <f t="array" ref="J1747">MAX(IF((ProjectInfoTable[ProjectName]=OutputTable[[#This Row],[ProjectName]]),(ProjectInfoTable[ProjectName]=OutputTable[[#This Row],[ProjectName]])*ProjectInfoTable[NumberOfReplications]))</f>
        <v>50</v>
      </c>
      <c r="K1747" s="5" cm="1">
        <f t="array" ref="K1747">IFERROR(AVERAGE(IF((OutputTable[GroupByKey]=OutputTable[[#This Row],[GroupByKey]]),(OutputTable[GroupByKey]=OutputTable[[#This Row],[GroupByKey]])*OutputTable[RecordedValue])),0)</f>
        <v>11.137209966710371</v>
      </c>
      <c r="L1747" s="5" cm="1">
        <f t="array" ref="L1747">IFERROR(_xlfn.STDEV.S(IF((OutputTable[GroupByKey]=OutputTable[[#This Row],[GroupByKey]]),(OutputTable[GroupByKey]=OutputTable[[#This Row],[GroupByKey]])*OutputTable[RecordedValue])),0)</f>
        <v>0.38257169656624557</v>
      </c>
      <c r="M1747" s="5" cm="1">
        <f t="array" ref="M1747">MAX(IF((ProjectInfoTable[ProjectName]=OutputTable[[#This Row],[ProjectName]]),(ProjectInfoTable[ProjectName]=OutputTable[[#This Row],[ProjectName]])*ProjectInfoTable[ConfidenceInterval]))</f>
        <v>0.95</v>
      </c>
      <c r="N1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747" s="5" cm="1">
        <f t="array" ref="O1747">MIN(IF((OutputTable[GroupByKey]=OutputTable[[#This Row],[GroupByKey]]),(OutputTable[GroupByKey]=OutputTable[[#This Row],[GroupByKey]])*OutputTable[RecordedValue]))</f>
        <v>9.8353127203760309</v>
      </c>
      <c r="P1747" s="5" cm="1">
        <f t="array" ref="P1747">MAX(IF((OutputTable[GroupByKey]=OutputTable[[#This Row],[GroupByKey]]),(OutputTable[GroupByKey]=OutputTable[[#This Row],[GroupByKey]])*OutputTable[RecordedValue]))</f>
        <v>11.8017784004389</v>
      </c>
    </row>
    <row r="1748" spans="1:16" x14ac:dyDescent="0.25">
      <c r="A1748" t="s">
        <v>68</v>
      </c>
      <c r="B1748" t="s">
        <v>70</v>
      </c>
      <c r="C1748">
        <v>29</v>
      </c>
      <c r="D1748" t="s">
        <v>163</v>
      </c>
      <c r="E1748" t="s">
        <v>164</v>
      </c>
      <c r="F1748" t="s">
        <v>107</v>
      </c>
      <c r="G1748">
        <v>8</v>
      </c>
      <c r="H1748">
        <v>0</v>
      </c>
      <c r="I174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48" s="5" cm="1">
        <f t="array" ref="J1748">MAX(IF((ProjectInfoTable[ProjectName]=OutputTable[[#This Row],[ProjectName]]),(ProjectInfoTable[ProjectName]=OutputTable[[#This Row],[ProjectName]])*ProjectInfoTable[NumberOfReplications]))</f>
        <v>50</v>
      </c>
      <c r="K1748" s="5" cm="1">
        <f t="array" ref="K1748">IFERROR(AVERAGE(IF((OutputTable[GroupByKey]=OutputTable[[#This Row],[GroupByKey]]),(OutputTable[GroupByKey]=OutputTable[[#This Row],[GroupByKey]])*OutputTable[RecordedValue])),0)</f>
        <v>6.72</v>
      </c>
      <c r="L1748" s="5" cm="1">
        <f t="array" ref="L1748">IFERROR(_xlfn.STDEV.S(IF((OutputTable[GroupByKey]=OutputTable[[#This Row],[GroupByKey]]),(OutputTable[GroupByKey]=OutputTable[[#This Row],[GroupByKey]])*OutputTable[RecordedValue])),0)</f>
        <v>2.6729178430917711</v>
      </c>
      <c r="M1748" s="5" cm="1">
        <f t="array" ref="M1748">MAX(IF((ProjectInfoTable[ProjectName]=OutputTable[[#This Row],[ProjectName]]),(ProjectInfoTable[ProjectName]=OutputTable[[#This Row],[ProjectName]])*ProjectInfoTable[ConfidenceInterval]))</f>
        <v>0.95</v>
      </c>
      <c r="N1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748" s="5" cm="1">
        <f t="array" ref="O1748">MIN(IF((OutputTable[GroupByKey]=OutputTable[[#This Row],[GroupByKey]]),(OutputTable[GroupByKey]=OutputTable[[#This Row],[GroupByKey]])*OutputTable[RecordedValue]))</f>
        <v>2</v>
      </c>
      <c r="P1748" s="5" cm="1">
        <f t="array" ref="P1748">MAX(IF((OutputTable[GroupByKey]=OutputTable[[#This Row],[GroupByKey]]),(OutputTable[GroupByKey]=OutputTable[[#This Row],[GroupByKey]])*OutputTable[RecordedValue]))</f>
        <v>16</v>
      </c>
    </row>
    <row r="1749" spans="1:16" x14ac:dyDescent="0.25">
      <c r="A1749" t="s">
        <v>68</v>
      </c>
      <c r="B1749" t="s">
        <v>70</v>
      </c>
      <c r="C1749">
        <v>29</v>
      </c>
      <c r="D1749" t="s">
        <v>165</v>
      </c>
      <c r="E1749" t="s">
        <v>166</v>
      </c>
      <c r="F1749" t="s">
        <v>107</v>
      </c>
      <c r="G1749">
        <v>8.7628747598755996E-2</v>
      </c>
      <c r="H1749">
        <v>0</v>
      </c>
      <c r="I174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49" s="5" cm="1">
        <f t="array" ref="J1749">MAX(IF((ProjectInfoTable[ProjectName]=OutputTable[[#This Row],[ProjectName]]),(ProjectInfoTable[ProjectName]=OutputTable[[#This Row],[ProjectName]])*ProjectInfoTable[NumberOfReplications]))</f>
        <v>50</v>
      </c>
      <c r="K1749" s="5" cm="1">
        <f t="array" ref="K1749">IFERROR(AVERAGE(IF((OutputTable[GroupByKey]=OutputTable[[#This Row],[GroupByKey]]),(OutputTable[GroupByKey]=OutputTable[[#This Row],[GroupByKey]])*OutputTable[RecordedValue])),0)</f>
        <v>7.1899169440802421E-2</v>
      </c>
      <c r="L1749" s="5" cm="1">
        <f t="array" ref="L1749">IFERROR(_xlfn.STDEV.S(IF((OutputTable[GroupByKey]=OutputTable[[#This Row],[GroupByKey]]),(OutputTable[GroupByKey]=OutputTable[[#This Row],[GroupByKey]])*OutputTable[RecordedValue])),0)</f>
        <v>3.1880974713854024E-2</v>
      </c>
      <c r="M1749" s="5" cm="1">
        <f t="array" ref="M1749">MAX(IF((ProjectInfoTable[ProjectName]=OutputTable[[#This Row],[ProjectName]]),(ProjectInfoTable[ProjectName]=OutputTable[[#This Row],[ProjectName]])*ProjectInfoTable[ConfidenceInterval]))</f>
        <v>0.95</v>
      </c>
      <c r="N1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749" s="5" cm="1">
        <f t="array" ref="O1749">MIN(IF((OutputTable[GroupByKey]=OutputTable[[#This Row],[GroupByKey]]),(OutputTable[GroupByKey]=OutputTable[[#This Row],[GroupByKey]])*OutputTable[RecordedValue]))</f>
        <v>1.6518466630091499E-2</v>
      </c>
      <c r="P1749" s="5" cm="1">
        <f t="array" ref="P1749">MAX(IF((OutputTable[GroupByKey]=OutputTable[[#This Row],[GroupByKey]]),(OutputTable[GroupByKey]=OutputTable[[#This Row],[GroupByKey]])*OutputTable[RecordedValue]))</f>
        <v>0.18039060663533099</v>
      </c>
    </row>
    <row r="1750" spans="1:16" x14ac:dyDescent="0.25">
      <c r="A1750" t="s">
        <v>68</v>
      </c>
      <c r="B1750" t="s">
        <v>70</v>
      </c>
      <c r="C1750">
        <v>29</v>
      </c>
      <c r="D1750" t="s">
        <v>167</v>
      </c>
      <c r="E1750" t="s">
        <v>142</v>
      </c>
      <c r="F1750" t="s">
        <v>107</v>
      </c>
      <c r="G1750">
        <v>0</v>
      </c>
      <c r="H1750">
        <v>0</v>
      </c>
      <c r="I175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50" s="5" cm="1">
        <f t="array" ref="J1750">MAX(IF((ProjectInfoTable[ProjectName]=OutputTable[[#This Row],[ProjectName]]),(ProjectInfoTable[ProjectName]=OutputTable[[#This Row],[ProjectName]])*ProjectInfoTable[NumberOfReplications]))</f>
        <v>50</v>
      </c>
      <c r="K1750" s="5" cm="1">
        <f t="array" ref="K1750">IFERROR(AVERAGE(IF((OutputTable[GroupByKey]=OutputTable[[#This Row],[GroupByKey]]),(OutputTable[GroupByKey]=OutputTable[[#This Row],[GroupByKey]])*OutputTable[RecordedValue])),0)</f>
        <v>0</v>
      </c>
      <c r="L1750" s="5" cm="1">
        <f t="array" ref="L1750">IFERROR(_xlfn.STDEV.S(IF((OutputTable[GroupByKey]=OutputTable[[#This Row],[GroupByKey]]),(OutputTable[GroupByKey]=OutputTable[[#This Row],[GroupByKey]])*OutputTable[RecordedValue])),0)</f>
        <v>0</v>
      </c>
      <c r="M1750" s="5" cm="1">
        <f t="array" ref="M1750">MAX(IF((ProjectInfoTable[ProjectName]=OutputTable[[#This Row],[ProjectName]]),(ProjectInfoTable[ProjectName]=OutputTable[[#This Row],[ProjectName]])*ProjectInfoTable[ConfidenceInterval]))</f>
        <v>0.95</v>
      </c>
      <c r="N1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0" s="5" cm="1">
        <f t="array" ref="O1750">MIN(IF((OutputTable[GroupByKey]=OutputTable[[#This Row],[GroupByKey]]),(OutputTable[GroupByKey]=OutputTable[[#This Row],[GroupByKey]])*OutputTable[RecordedValue]))</f>
        <v>0</v>
      </c>
      <c r="P1750" s="5" cm="1">
        <f t="array" ref="P1750">MAX(IF((OutputTable[GroupByKey]=OutputTable[[#This Row],[GroupByKey]]),(OutputTable[GroupByKey]=OutputTable[[#This Row],[GroupByKey]])*OutputTable[RecordedValue]))</f>
        <v>0</v>
      </c>
    </row>
    <row r="1751" spans="1:16" x14ac:dyDescent="0.25">
      <c r="A1751" t="s">
        <v>68</v>
      </c>
      <c r="B1751" t="s">
        <v>70</v>
      </c>
      <c r="C1751">
        <v>29</v>
      </c>
      <c r="D1751" t="s">
        <v>168</v>
      </c>
      <c r="E1751" t="s">
        <v>123</v>
      </c>
      <c r="F1751" t="s">
        <v>129</v>
      </c>
      <c r="G1751">
        <v>142</v>
      </c>
      <c r="H1751">
        <v>0</v>
      </c>
      <c r="I175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751" s="5" cm="1">
        <f t="array" ref="J1751">MAX(IF((ProjectInfoTable[ProjectName]=OutputTable[[#This Row],[ProjectName]]),(ProjectInfoTable[ProjectName]=OutputTable[[#This Row],[ProjectName]])*ProjectInfoTable[NumberOfReplications]))</f>
        <v>50</v>
      </c>
      <c r="K1751" s="5" cm="1">
        <f t="array" ref="K1751">IFERROR(AVERAGE(IF((OutputTable[GroupByKey]=OutputTable[[#This Row],[GroupByKey]]),(OutputTable[GroupByKey]=OutputTable[[#This Row],[GroupByKey]])*OutputTable[RecordedValue])),0)</f>
        <v>141.38</v>
      </c>
      <c r="L1751" s="5" cm="1">
        <f t="array" ref="L1751">IFERROR(_xlfn.STDEV.S(IF((OutputTable[GroupByKey]=OutputTable[[#This Row],[GroupByKey]]),(OutputTable[GroupByKey]=OutputTable[[#This Row],[GroupByKey]])*OutputTable[RecordedValue])),0)</f>
        <v>1.9988772358705846</v>
      </c>
      <c r="M1751" s="5" cm="1">
        <f t="array" ref="M1751">MAX(IF((ProjectInfoTable[ProjectName]=OutputTable[[#This Row],[ProjectName]]),(ProjectInfoTable[ProjectName]=OutputTable[[#This Row],[ProjectName]])*ProjectInfoTable[ConfidenceInterval]))</f>
        <v>0.95</v>
      </c>
      <c r="N1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751" s="5" cm="1">
        <f t="array" ref="O1751">MIN(IF((OutputTable[GroupByKey]=OutputTable[[#This Row],[GroupByKey]]),(OutputTable[GroupByKey]=OutputTable[[#This Row],[GroupByKey]])*OutputTable[RecordedValue]))</f>
        <v>134</v>
      </c>
      <c r="P1751" s="5" cm="1">
        <f t="array" ref="P1751">MAX(IF((OutputTable[GroupByKey]=OutputTable[[#This Row],[GroupByKey]]),(OutputTable[GroupByKey]=OutputTable[[#This Row],[GroupByKey]])*OutputTable[RecordedValue]))</f>
        <v>144</v>
      </c>
    </row>
    <row r="1752" spans="1:16" x14ac:dyDescent="0.25">
      <c r="A1752" t="s">
        <v>68</v>
      </c>
      <c r="B1752" t="s">
        <v>70</v>
      </c>
      <c r="C1752">
        <v>29</v>
      </c>
      <c r="D1752" t="s">
        <v>169</v>
      </c>
      <c r="E1752" t="s">
        <v>91</v>
      </c>
      <c r="F1752" t="s">
        <v>129</v>
      </c>
      <c r="G1752">
        <v>71.736025296394601</v>
      </c>
      <c r="H1752">
        <v>0</v>
      </c>
      <c r="I175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752" s="5" cm="1">
        <f t="array" ref="J1752">MAX(IF((ProjectInfoTable[ProjectName]=OutputTable[[#This Row],[ProjectName]]),(ProjectInfoTable[ProjectName]=OutputTable[[#This Row],[ProjectName]])*ProjectInfoTable[NumberOfReplications]))</f>
        <v>50</v>
      </c>
      <c r="K1752" s="5" cm="1">
        <f t="array" ref="K1752">IFERROR(AVERAGE(IF((OutputTable[GroupByKey]=OutputTable[[#This Row],[GroupByKey]]),(OutputTable[GroupByKey]=OutputTable[[#This Row],[GroupByKey]])*OutputTable[RecordedValue])),0)</f>
        <v>71.709517489708347</v>
      </c>
      <c r="L1752" s="5" cm="1">
        <f t="array" ref="L1752">IFERROR(_xlfn.STDEV.S(IF((OutputTable[GroupByKey]=OutputTable[[#This Row],[GroupByKey]]),(OutputTable[GroupByKey]=OutputTable[[#This Row],[GroupByKey]])*OutputTable[RecordedValue])),0)</f>
        <v>0.25019982121987089</v>
      </c>
      <c r="M1752" s="5" cm="1">
        <f t="array" ref="M1752">MAX(IF((ProjectInfoTable[ProjectName]=OutputTable[[#This Row],[ProjectName]]),(ProjectInfoTable[ProjectName]=OutputTable[[#This Row],[ProjectName]])*ProjectInfoTable[ConfidenceInterval]))</f>
        <v>0.95</v>
      </c>
      <c r="N1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752" s="5" cm="1">
        <f t="array" ref="O1752">MIN(IF((OutputTable[GroupByKey]=OutputTable[[#This Row],[GroupByKey]]),(OutputTable[GroupByKey]=OutputTable[[#This Row],[GroupByKey]])*OutputTable[RecordedValue]))</f>
        <v>70.826954480567906</v>
      </c>
      <c r="P1752" s="5" cm="1">
        <f t="array" ref="P1752">MAX(IF((OutputTable[GroupByKey]=OutputTable[[#This Row],[GroupByKey]]),(OutputTable[GroupByKey]=OutputTable[[#This Row],[GroupByKey]])*OutputTable[RecordedValue]))</f>
        <v>72</v>
      </c>
    </row>
    <row r="1753" spans="1:16" x14ac:dyDescent="0.25">
      <c r="A1753" t="s">
        <v>68</v>
      </c>
      <c r="B1753" t="s">
        <v>70</v>
      </c>
      <c r="C1753">
        <v>29</v>
      </c>
      <c r="D1753" t="s">
        <v>170</v>
      </c>
      <c r="E1753" t="s">
        <v>137</v>
      </c>
      <c r="F1753" t="s">
        <v>107</v>
      </c>
      <c r="G1753">
        <v>28.807703923775399</v>
      </c>
      <c r="H1753">
        <v>0</v>
      </c>
      <c r="I175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53" s="5" cm="1">
        <f t="array" ref="J1753">MAX(IF((ProjectInfoTable[ProjectName]=OutputTable[[#This Row],[ProjectName]]),(ProjectInfoTable[ProjectName]=OutputTable[[#This Row],[ProjectName]])*ProjectInfoTable[NumberOfReplications]))</f>
        <v>50</v>
      </c>
      <c r="K1753" s="5" cm="1">
        <f t="array" ref="K1753">IFERROR(AVERAGE(IF((OutputTable[GroupByKey]=OutputTable[[#This Row],[GroupByKey]]),(OutputTable[GroupByKey]=OutputTable[[#This Row],[GroupByKey]])*OutputTable[RecordedValue])),0)</f>
        <v>28.690256747996941</v>
      </c>
      <c r="L1753" s="5" cm="1">
        <f t="array" ref="L1753">IFERROR(_xlfn.STDEV.S(IF((OutputTable[GroupByKey]=OutputTable[[#This Row],[GroupByKey]]),(OutputTable[GroupByKey]=OutputTable[[#This Row],[GroupByKey]])*OutputTable[RecordedValue])),0)</f>
        <v>1.6276098461399904</v>
      </c>
      <c r="M1753" s="5" cm="1">
        <f t="array" ref="M1753">MAX(IF((ProjectInfoTable[ProjectName]=OutputTable[[#This Row],[ProjectName]]),(ProjectInfoTable[ProjectName]=OutputTable[[#This Row],[ProjectName]])*ProjectInfoTable[ConfidenceInterval]))</f>
        <v>0.95</v>
      </c>
      <c r="N1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753" s="5" cm="1">
        <f t="array" ref="O1753">MIN(IF((OutputTable[GroupByKey]=OutputTable[[#This Row],[GroupByKey]]),(OutputTable[GroupByKey]=OutputTable[[#This Row],[GroupByKey]])*OutputTable[RecordedValue]))</f>
        <v>25.696659959072399</v>
      </c>
      <c r="P1753" s="5" cm="1">
        <f t="array" ref="P1753">MAX(IF((OutputTable[GroupByKey]=OutputTable[[#This Row],[GroupByKey]]),(OutputTable[GroupByKey]=OutputTable[[#This Row],[GroupByKey]])*OutputTable[RecordedValue]))</f>
        <v>33.838759418460498</v>
      </c>
    </row>
    <row r="1754" spans="1:16" x14ac:dyDescent="0.25">
      <c r="A1754" t="s">
        <v>68</v>
      </c>
      <c r="B1754" t="s">
        <v>70</v>
      </c>
      <c r="C1754">
        <v>29</v>
      </c>
      <c r="D1754" t="s">
        <v>171</v>
      </c>
      <c r="E1754" t="s">
        <v>139</v>
      </c>
      <c r="F1754" t="s">
        <v>107</v>
      </c>
      <c r="G1754">
        <v>7.0603087244219402</v>
      </c>
      <c r="H1754">
        <v>0</v>
      </c>
      <c r="I175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54" s="5" cm="1">
        <f t="array" ref="J1754">MAX(IF((ProjectInfoTable[ProjectName]=OutputTable[[#This Row],[ProjectName]]),(ProjectInfoTable[ProjectName]=OutputTable[[#This Row],[ProjectName]])*ProjectInfoTable[NumberOfReplications]))</f>
        <v>50</v>
      </c>
      <c r="K1754" s="5" cm="1">
        <f t="array" ref="K1754">IFERROR(AVERAGE(IF((OutputTable[GroupByKey]=OutputTable[[#This Row],[GroupByKey]]),(OutputTable[GroupByKey]=OutputTable[[#This Row],[GroupByKey]])*OutputTable[RecordedValue])),0)</f>
        <v>7.1431715332986858</v>
      </c>
      <c r="L1754" s="5" cm="1">
        <f t="array" ref="L1754">IFERROR(_xlfn.STDEV.S(IF((OutputTable[GroupByKey]=OutputTable[[#This Row],[GroupByKey]]),(OutputTable[GroupByKey]=OutputTable[[#This Row],[GroupByKey]])*OutputTable[RecordedValue])),0)</f>
        <v>1.6630080132730225</v>
      </c>
      <c r="M1754" s="5" cm="1">
        <f t="array" ref="M1754">MAX(IF((ProjectInfoTable[ProjectName]=OutputTable[[#This Row],[ProjectName]]),(ProjectInfoTable[ProjectName]=OutputTable[[#This Row],[ProjectName]])*ProjectInfoTable[ConfidenceInterval]))</f>
        <v>0.95</v>
      </c>
      <c r="N1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754" s="5" cm="1">
        <f t="array" ref="O1754">MIN(IF((OutputTable[GroupByKey]=OutputTable[[#This Row],[GroupByKey]]),(OutputTable[GroupByKey]=OutputTable[[#This Row],[GroupByKey]])*OutputTable[RecordedValue]))</f>
        <v>2.14775272896172</v>
      </c>
      <c r="P1754" s="5" cm="1">
        <f t="array" ref="P1754">MAX(IF((OutputTable[GroupByKey]=OutputTable[[#This Row],[GroupByKey]]),(OutputTable[GroupByKey]=OutputTable[[#This Row],[GroupByKey]])*OutputTable[RecordedValue]))</f>
        <v>10.273767747096599</v>
      </c>
    </row>
    <row r="1755" spans="1:16" x14ac:dyDescent="0.25">
      <c r="A1755" t="s">
        <v>68</v>
      </c>
      <c r="B1755" t="s">
        <v>70</v>
      </c>
      <c r="C1755">
        <v>29</v>
      </c>
      <c r="D1755" t="s">
        <v>172</v>
      </c>
      <c r="E1755" t="s">
        <v>164</v>
      </c>
      <c r="F1755" t="s">
        <v>107</v>
      </c>
      <c r="G1755">
        <v>308</v>
      </c>
      <c r="H1755">
        <v>0</v>
      </c>
      <c r="I175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55" s="5" cm="1">
        <f t="array" ref="J1755">MAX(IF((ProjectInfoTable[ProjectName]=OutputTable[[#This Row],[ProjectName]]),(ProjectInfoTable[ProjectName]=OutputTable[[#This Row],[ProjectName]])*ProjectInfoTable[NumberOfReplications]))</f>
        <v>50</v>
      </c>
      <c r="K1755" s="5" cm="1">
        <f t="array" ref="K1755">IFERROR(AVERAGE(IF((OutputTable[GroupByKey]=OutputTable[[#This Row],[GroupByKey]]),(OutputTable[GroupByKey]=OutputTable[[#This Row],[GroupByKey]])*OutputTable[RecordedValue])),0)</f>
        <v>299.54000000000002</v>
      </c>
      <c r="L1755" s="5" cm="1">
        <f t="array" ref="L1755">IFERROR(_xlfn.STDEV.S(IF((OutputTable[GroupByKey]=OutputTable[[#This Row],[GroupByKey]]),(OutputTable[GroupByKey]=OutputTable[[#This Row],[GroupByKey]])*OutputTable[RecordedValue])),0)</f>
        <v>4.8873430868908301</v>
      </c>
      <c r="M1755" s="5" cm="1">
        <f t="array" ref="M1755">MAX(IF((ProjectInfoTable[ProjectName]=OutputTable[[#This Row],[ProjectName]]),(ProjectInfoTable[ProjectName]=OutputTable[[#This Row],[ProjectName]])*ProjectInfoTable[ConfidenceInterval]))</f>
        <v>0.95</v>
      </c>
      <c r="N1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755" s="5" cm="1">
        <f t="array" ref="O1755">MIN(IF((OutputTable[GroupByKey]=OutputTable[[#This Row],[GroupByKey]]),(OutputTable[GroupByKey]=OutputTable[[#This Row],[GroupByKey]])*OutputTable[RecordedValue]))</f>
        <v>289</v>
      </c>
      <c r="P1755" s="5" cm="1">
        <f t="array" ref="P1755">MAX(IF((OutputTable[GroupByKey]=OutputTable[[#This Row],[GroupByKey]]),(OutputTable[GroupByKey]=OutputTable[[#This Row],[GroupByKey]])*OutputTable[RecordedValue]))</f>
        <v>313</v>
      </c>
    </row>
    <row r="1756" spans="1:16" x14ac:dyDescent="0.25">
      <c r="A1756" t="s">
        <v>68</v>
      </c>
      <c r="B1756" t="s">
        <v>70</v>
      </c>
      <c r="C1756">
        <v>29</v>
      </c>
      <c r="D1756" t="s">
        <v>173</v>
      </c>
      <c r="E1756" t="s">
        <v>166</v>
      </c>
      <c r="F1756" t="s">
        <v>107</v>
      </c>
      <c r="G1756">
        <v>0.80388031321050102</v>
      </c>
      <c r="H1756">
        <v>0</v>
      </c>
      <c r="I175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56" s="5" cm="1">
        <f t="array" ref="J1756">MAX(IF((ProjectInfoTable[ProjectName]=OutputTable[[#This Row],[ProjectName]]),(ProjectInfoTable[ProjectName]=OutputTable[[#This Row],[ProjectName]])*ProjectInfoTable[NumberOfReplications]))</f>
        <v>50</v>
      </c>
      <c r="K1756" s="5" cm="1">
        <f t="array" ref="K1756">IFERROR(AVERAGE(IF((OutputTable[GroupByKey]=OutputTable[[#This Row],[GroupByKey]]),(OutputTable[GroupByKey]=OutputTable[[#This Row],[GroupByKey]])*OutputTable[RecordedValue])),0)</f>
        <v>0.80157856851948073</v>
      </c>
      <c r="L1756" s="5" cm="1">
        <f t="array" ref="L1756">IFERROR(_xlfn.STDEV.S(IF((OutputTable[GroupByKey]=OutputTable[[#This Row],[GroupByKey]]),(OutputTable[GroupByKey]=OutputTable[[#This Row],[GroupByKey]])*OutputTable[RecordedValue])),0)</f>
        <v>4.6194667035361667E-2</v>
      </c>
      <c r="M1756" s="5" cm="1">
        <f t="array" ref="M1756">MAX(IF((ProjectInfoTable[ProjectName]=OutputTable[[#This Row],[ProjectName]]),(ProjectInfoTable[ProjectName]=OutputTable[[#This Row],[ProjectName]])*ProjectInfoTable[ConfidenceInterval]))</f>
        <v>0.95</v>
      </c>
      <c r="N1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756" s="5" cm="1">
        <f t="array" ref="O1756">MIN(IF((OutputTable[GroupByKey]=OutputTable[[#This Row],[GroupByKey]]),(OutputTable[GroupByKey]=OutputTable[[#This Row],[GroupByKey]])*OutputTable[RecordedValue]))</f>
        <v>0.71461756258065101</v>
      </c>
      <c r="P1756" s="5" cm="1">
        <f t="array" ref="P1756">MAX(IF((OutputTable[GroupByKey]=OutputTable[[#This Row],[GroupByKey]]),(OutputTable[GroupByKey]=OutputTable[[#This Row],[GroupByKey]])*OutputTable[RecordedValue]))</f>
        <v>0.94034020197328605</v>
      </c>
    </row>
    <row r="1757" spans="1:16" x14ac:dyDescent="0.25">
      <c r="A1757" t="s">
        <v>68</v>
      </c>
      <c r="B1757" t="s">
        <v>70</v>
      </c>
      <c r="C1757">
        <v>29</v>
      </c>
      <c r="D1757" t="s">
        <v>174</v>
      </c>
      <c r="E1757" t="s">
        <v>142</v>
      </c>
      <c r="F1757" t="s">
        <v>107</v>
      </c>
      <c r="G1757">
        <v>0</v>
      </c>
      <c r="H1757">
        <v>0</v>
      </c>
      <c r="I175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57" s="5" cm="1">
        <f t="array" ref="J1757">MAX(IF((ProjectInfoTable[ProjectName]=OutputTable[[#This Row],[ProjectName]]),(ProjectInfoTable[ProjectName]=OutputTable[[#This Row],[ProjectName]])*ProjectInfoTable[NumberOfReplications]))</f>
        <v>50</v>
      </c>
      <c r="K1757" s="5" cm="1">
        <f t="array" ref="K1757">IFERROR(AVERAGE(IF((OutputTable[GroupByKey]=OutputTable[[#This Row],[GroupByKey]]),(OutputTable[GroupByKey]=OutputTable[[#This Row],[GroupByKey]])*OutputTable[RecordedValue])),0)</f>
        <v>0</v>
      </c>
      <c r="L1757" s="5" cm="1">
        <f t="array" ref="L1757">IFERROR(_xlfn.STDEV.S(IF((OutputTable[GroupByKey]=OutputTable[[#This Row],[GroupByKey]]),(OutputTable[GroupByKey]=OutputTable[[#This Row],[GroupByKey]])*OutputTable[RecordedValue])),0)</f>
        <v>0</v>
      </c>
      <c r="M1757" s="5" cm="1">
        <f t="array" ref="M1757">MAX(IF((ProjectInfoTable[ProjectName]=OutputTable[[#This Row],[ProjectName]]),(ProjectInfoTable[ProjectName]=OutputTable[[#This Row],[ProjectName]])*ProjectInfoTable[ConfidenceInterval]))</f>
        <v>0.95</v>
      </c>
      <c r="N1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7" s="5" cm="1">
        <f t="array" ref="O1757">MIN(IF((OutputTable[GroupByKey]=OutputTable[[#This Row],[GroupByKey]]),(OutputTable[GroupByKey]=OutputTable[[#This Row],[GroupByKey]])*OutputTable[RecordedValue]))</f>
        <v>0</v>
      </c>
      <c r="P1757" s="5" cm="1">
        <f t="array" ref="P1757">MAX(IF((OutputTable[GroupByKey]=OutputTable[[#This Row],[GroupByKey]]),(OutputTable[GroupByKey]=OutputTable[[#This Row],[GroupByKey]])*OutputTable[RecordedValue]))</f>
        <v>0</v>
      </c>
    </row>
    <row r="1758" spans="1:16" x14ac:dyDescent="0.25">
      <c r="A1758" t="s">
        <v>68</v>
      </c>
      <c r="B1758" t="s">
        <v>70</v>
      </c>
      <c r="C1758">
        <v>29</v>
      </c>
      <c r="D1758" t="s">
        <v>175</v>
      </c>
      <c r="E1758" t="s">
        <v>113</v>
      </c>
      <c r="F1758" t="s">
        <v>73</v>
      </c>
      <c r="G1758">
        <v>34.509126685378902</v>
      </c>
      <c r="H1758">
        <v>0</v>
      </c>
      <c r="I175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58" s="5" cm="1">
        <f t="array" ref="J1758">MAX(IF((ProjectInfoTable[ProjectName]=OutputTable[[#This Row],[ProjectName]]),(ProjectInfoTable[ProjectName]=OutputTable[[#This Row],[ProjectName]])*ProjectInfoTable[NumberOfReplications]))</f>
        <v>50</v>
      </c>
      <c r="K1758" s="5" cm="1">
        <f t="array" ref="K1758">IFERROR(AVERAGE(IF((OutputTable[GroupByKey]=OutputTable[[#This Row],[GroupByKey]]),(OutputTable[GroupByKey]=OutputTable[[#This Row],[GroupByKey]])*OutputTable[RecordedValue])),0)</f>
        <v>36.017962320863354</v>
      </c>
      <c r="L1758" s="5" cm="1">
        <f t="array" ref="L1758">IFERROR(_xlfn.STDEV.S(IF((OutputTable[GroupByKey]=OutputTable[[#This Row],[GroupByKey]]),(OutputTable[GroupByKey]=OutputTable[[#This Row],[GroupByKey]])*OutputTable[RecordedValue])),0)</f>
        <v>2.1447750669597334</v>
      </c>
      <c r="M1758" s="5" cm="1">
        <f t="array" ref="M1758">MAX(IF((ProjectInfoTable[ProjectName]=OutputTable[[#This Row],[ProjectName]]),(ProjectInfoTable[ProjectName]=OutputTable[[#This Row],[ProjectName]])*ProjectInfoTable[ConfidenceInterval]))</f>
        <v>0.95</v>
      </c>
      <c r="N1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758" s="5" cm="1">
        <f t="array" ref="O1758">MIN(IF((OutputTable[GroupByKey]=OutputTable[[#This Row],[GroupByKey]]),(OutputTable[GroupByKey]=OutputTable[[#This Row],[GroupByKey]])*OutputTable[RecordedValue]))</f>
        <v>31.355296128801101</v>
      </c>
      <c r="P1758" s="5" cm="1">
        <f t="array" ref="P1758">MAX(IF((OutputTable[GroupByKey]=OutputTable[[#This Row],[GroupByKey]]),(OutputTable[GroupByKey]=OutputTable[[#This Row],[GroupByKey]])*OutputTable[RecordedValue]))</f>
        <v>42.047742044042501</v>
      </c>
    </row>
    <row r="1759" spans="1:16" x14ac:dyDescent="0.25">
      <c r="A1759" t="s">
        <v>68</v>
      </c>
      <c r="B1759" t="s">
        <v>70</v>
      </c>
      <c r="C1759">
        <v>29</v>
      </c>
      <c r="D1759" t="s">
        <v>176</v>
      </c>
      <c r="E1759" t="s">
        <v>115</v>
      </c>
      <c r="F1759" t="s">
        <v>73</v>
      </c>
      <c r="G1759">
        <v>1035.2738005613701</v>
      </c>
      <c r="H1759">
        <v>0</v>
      </c>
      <c r="I175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59" s="5" cm="1">
        <f t="array" ref="J1759">MAX(IF((ProjectInfoTable[ProjectName]=OutputTable[[#This Row],[ProjectName]]),(ProjectInfoTable[ProjectName]=OutputTable[[#This Row],[ProjectName]])*ProjectInfoTable[NumberOfReplications]))</f>
        <v>50</v>
      </c>
      <c r="K1759" s="5" cm="1">
        <f t="array" ref="K1759">IFERROR(AVERAGE(IF((OutputTable[GroupByKey]=OutputTable[[#This Row],[GroupByKey]]),(OutputTable[GroupByKey]=OutputTable[[#This Row],[GroupByKey]])*OutputTable[RecordedValue])),0)</f>
        <v>1080.5388696259006</v>
      </c>
      <c r="L1759" s="5" cm="1">
        <f t="array" ref="L1759">IFERROR(_xlfn.STDEV.S(IF((OutputTable[GroupByKey]=OutputTable[[#This Row],[GroupByKey]]),(OutputTable[GroupByKey]=OutputTable[[#This Row],[GroupByKey]])*OutputTable[RecordedValue])),0)</f>
        <v>64.343252008792561</v>
      </c>
      <c r="M1759" s="5" cm="1">
        <f t="array" ref="M1759">MAX(IF((ProjectInfoTable[ProjectName]=OutputTable[[#This Row],[ProjectName]]),(ProjectInfoTable[ProjectName]=OutputTable[[#This Row],[ProjectName]])*ProjectInfoTable[ConfidenceInterval]))</f>
        <v>0.95</v>
      </c>
      <c r="N1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759" s="5" cm="1">
        <f t="array" ref="O1759">MIN(IF((OutputTable[GroupByKey]=OutputTable[[#This Row],[GroupByKey]]),(OutputTable[GroupByKey]=OutputTable[[#This Row],[GroupByKey]])*OutputTable[RecordedValue]))</f>
        <v>940.65888386403196</v>
      </c>
      <c r="P1759" s="5" cm="1">
        <f t="array" ref="P1759">MAX(IF((OutputTable[GroupByKey]=OutputTable[[#This Row],[GroupByKey]]),(OutputTable[GroupByKey]=OutputTable[[#This Row],[GroupByKey]])*OutputTable[RecordedValue]))</f>
        <v>1261.4322613212801</v>
      </c>
    </row>
    <row r="1760" spans="1:16" x14ac:dyDescent="0.25">
      <c r="A1760" t="s">
        <v>68</v>
      </c>
      <c r="B1760" t="s">
        <v>70</v>
      </c>
      <c r="C1760">
        <v>29</v>
      </c>
      <c r="D1760" t="s">
        <v>177</v>
      </c>
      <c r="E1760" t="s">
        <v>117</v>
      </c>
      <c r="F1760" t="s">
        <v>73</v>
      </c>
      <c r="G1760">
        <v>0</v>
      </c>
      <c r="H1760">
        <v>0</v>
      </c>
      <c r="I176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60" s="5" cm="1">
        <f t="array" ref="J1760">MAX(IF((ProjectInfoTable[ProjectName]=OutputTable[[#This Row],[ProjectName]]),(ProjectInfoTable[ProjectName]=OutputTable[[#This Row],[ProjectName]])*ProjectInfoTable[NumberOfReplications]))</f>
        <v>50</v>
      </c>
      <c r="K1760" s="5" cm="1">
        <f t="array" ref="K1760">IFERROR(AVERAGE(IF((OutputTable[GroupByKey]=OutputTable[[#This Row],[GroupByKey]]),(OutputTable[GroupByKey]=OutputTable[[#This Row],[GroupByKey]])*OutputTable[RecordedValue])),0)</f>
        <v>0</v>
      </c>
      <c r="L1760" s="5" cm="1">
        <f t="array" ref="L1760">IFERROR(_xlfn.STDEV.S(IF((OutputTable[GroupByKey]=OutputTable[[#This Row],[GroupByKey]]),(OutputTable[GroupByKey]=OutputTable[[#This Row],[GroupByKey]])*OutputTable[RecordedValue])),0)</f>
        <v>0</v>
      </c>
      <c r="M1760" s="5" cm="1">
        <f t="array" ref="M1760">MAX(IF((ProjectInfoTable[ProjectName]=OutputTable[[#This Row],[ProjectName]]),(ProjectInfoTable[ProjectName]=OutputTable[[#This Row],[ProjectName]])*ProjectInfoTable[ConfidenceInterval]))</f>
        <v>0.95</v>
      </c>
      <c r="N1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0" s="5" cm="1">
        <f t="array" ref="O1760">MIN(IF((OutputTable[GroupByKey]=OutputTable[[#This Row],[GroupByKey]]),(OutputTable[GroupByKey]=OutputTable[[#This Row],[GroupByKey]])*OutputTable[RecordedValue]))</f>
        <v>0</v>
      </c>
      <c r="P1760" s="5" cm="1">
        <f t="array" ref="P1760">MAX(IF((OutputTable[GroupByKey]=OutputTable[[#This Row],[GroupByKey]]),(OutputTable[GroupByKey]=OutputTable[[#This Row],[GroupByKey]])*OutputTable[RecordedValue]))</f>
        <v>0</v>
      </c>
    </row>
    <row r="1761" spans="1:16" x14ac:dyDescent="0.25">
      <c r="A1761" t="s">
        <v>68</v>
      </c>
      <c r="B1761" t="s">
        <v>70</v>
      </c>
      <c r="C1761">
        <v>29</v>
      </c>
      <c r="D1761" t="s">
        <v>178</v>
      </c>
      <c r="E1761" t="s">
        <v>119</v>
      </c>
      <c r="F1761" t="s">
        <v>73</v>
      </c>
      <c r="G1761">
        <v>185.39290940636201</v>
      </c>
      <c r="H1761">
        <v>0</v>
      </c>
      <c r="I176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61" s="5" cm="1">
        <f t="array" ref="J1761">MAX(IF((ProjectInfoTable[ProjectName]=OutputTable[[#This Row],[ProjectName]]),(ProjectInfoTable[ProjectName]=OutputTable[[#This Row],[ProjectName]])*ProjectInfoTable[NumberOfReplications]))</f>
        <v>50</v>
      </c>
      <c r="K1761" s="5" cm="1">
        <f t="array" ref="K1761">IFERROR(AVERAGE(IF((OutputTable[GroupByKey]=OutputTable[[#This Row],[GroupByKey]]),(OutputTable[GroupByKey]=OutputTable[[#This Row],[GroupByKey]])*OutputTable[RecordedValue])),0)</f>
        <v>647.33233797243315</v>
      </c>
      <c r="L1761" s="5" cm="1">
        <f t="array" ref="L1761">IFERROR(_xlfn.STDEV.S(IF((OutputTable[GroupByKey]=OutputTable[[#This Row],[GroupByKey]]),(OutputTable[GroupByKey]=OutputTable[[#This Row],[GroupByKey]])*OutputTable[RecordedValue])),0)</f>
        <v>612.63054444116835</v>
      </c>
      <c r="M1761" s="5" cm="1">
        <f t="array" ref="M1761">MAX(IF((ProjectInfoTable[ProjectName]=OutputTable[[#This Row],[ProjectName]]),(ProjectInfoTable[ProjectName]=OutputTable[[#This Row],[ProjectName]])*ProjectInfoTable[ConfidenceInterval]))</f>
        <v>0.95</v>
      </c>
      <c r="N1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761" s="5" cm="1">
        <f t="array" ref="O1761">MIN(IF((OutputTable[GroupByKey]=OutputTable[[#This Row],[GroupByKey]]),(OutputTable[GroupByKey]=OutputTable[[#This Row],[GroupByKey]])*OutputTable[RecordedValue]))</f>
        <v>135.75868551570699</v>
      </c>
      <c r="P1761" s="5" cm="1">
        <f t="array" ref="P1761">MAX(IF((OutputTable[GroupByKey]=OutputTable[[#This Row],[GroupByKey]]),(OutputTable[GroupByKey]=OutputTable[[#This Row],[GroupByKey]])*OutputTable[RecordedValue]))</f>
        <v>3953.48057040094</v>
      </c>
    </row>
    <row r="1762" spans="1:16" x14ac:dyDescent="0.25">
      <c r="A1762" t="s">
        <v>68</v>
      </c>
      <c r="B1762" t="s">
        <v>70</v>
      </c>
      <c r="C1762">
        <v>29</v>
      </c>
      <c r="D1762" t="s">
        <v>179</v>
      </c>
      <c r="E1762" t="s">
        <v>121</v>
      </c>
      <c r="F1762" t="s">
        <v>73</v>
      </c>
      <c r="G1762">
        <v>139</v>
      </c>
      <c r="H1762">
        <v>0</v>
      </c>
      <c r="I176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62" s="5" cm="1">
        <f t="array" ref="J1762">MAX(IF((ProjectInfoTable[ProjectName]=OutputTable[[#This Row],[ProjectName]]),(ProjectInfoTable[ProjectName]=OutputTable[[#This Row],[ProjectName]])*ProjectInfoTable[NumberOfReplications]))</f>
        <v>50</v>
      </c>
      <c r="K1762" s="5" cm="1">
        <f t="array" ref="K1762">IFERROR(AVERAGE(IF((OutputTable[GroupByKey]=OutputTable[[#This Row],[GroupByKey]]),(OutputTable[GroupByKey]=OutputTable[[#This Row],[GroupByKey]])*OutputTable[RecordedValue])),0)</f>
        <v>139.02000000000001</v>
      </c>
      <c r="L1762" s="5" cm="1">
        <f t="array" ref="L1762">IFERROR(_xlfn.STDEV.S(IF((OutputTable[GroupByKey]=OutputTable[[#This Row],[GroupByKey]]),(OutputTable[GroupByKey]=OutputTable[[#This Row],[GroupByKey]])*OutputTable[RecordedValue])),0)</f>
        <v>2.0651629376840162</v>
      </c>
      <c r="M1762" s="5" cm="1">
        <f t="array" ref="M1762">MAX(IF((ProjectInfoTable[ProjectName]=OutputTable[[#This Row],[ProjectName]]),(ProjectInfoTable[ProjectName]=OutputTable[[#This Row],[ProjectName]])*ProjectInfoTable[ConfidenceInterval]))</f>
        <v>0.95</v>
      </c>
      <c r="N1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762" s="5" cm="1">
        <f t="array" ref="O1762">MIN(IF((OutputTable[GroupByKey]=OutputTable[[#This Row],[GroupByKey]]),(OutputTable[GroupByKey]=OutputTable[[#This Row],[GroupByKey]])*OutputTable[RecordedValue]))</f>
        <v>133</v>
      </c>
      <c r="P1762" s="5" cm="1">
        <f t="array" ref="P1762">MAX(IF((OutputTable[GroupByKey]=OutputTable[[#This Row],[GroupByKey]]),(OutputTable[GroupByKey]=OutputTable[[#This Row],[GroupByKey]])*OutputTable[RecordedValue]))</f>
        <v>142</v>
      </c>
    </row>
    <row r="1763" spans="1:16" x14ac:dyDescent="0.25">
      <c r="A1763" t="s">
        <v>68</v>
      </c>
      <c r="B1763" t="s">
        <v>70</v>
      </c>
      <c r="C1763">
        <v>29</v>
      </c>
      <c r="D1763" t="s">
        <v>180</v>
      </c>
      <c r="E1763" t="s">
        <v>123</v>
      </c>
      <c r="F1763" t="s">
        <v>73</v>
      </c>
      <c r="G1763">
        <v>137</v>
      </c>
      <c r="H1763">
        <v>0</v>
      </c>
      <c r="I176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63" s="5" cm="1">
        <f t="array" ref="J1763">MAX(IF((ProjectInfoTable[ProjectName]=OutputTable[[#This Row],[ProjectName]]),(ProjectInfoTable[ProjectName]=OutputTable[[#This Row],[ProjectName]])*ProjectInfoTable[NumberOfReplications]))</f>
        <v>50</v>
      </c>
      <c r="K1763" s="5" cm="1">
        <f t="array" ref="K1763">IFERROR(AVERAGE(IF((OutputTable[GroupByKey]=OutputTable[[#This Row],[GroupByKey]]),(OutputTable[GroupByKey]=OutputTable[[#This Row],[GroupByKey]])*OutputTable[RecordedValue])),0)</f>
        <v>137.02000000000001</v>
      </c>
      <c r="L1763" s="5" cm="1">
        <f t="array" ref="L1763">IFERROR(_xlfn.STDEV.S(IF((OutputTable[GroupByKey]=OutputTable[[#This Row],[GroupByKey]]),(OutputTable[GroupByKey]=OutputTable[[#This Row],[GroupByKey]])*OutputTable[RecordedValue])),0)</f>
        <v>2.4618725244274162</v>
      </c>
      <c r="M1763" s="5" cm="1">
        <f t="array" ref="M1763">MAX(IF((ProjectInfoTable[ProjectName]=OutputTable[[#This Row],[ProjectName]]),(ProjectInfoTable[ProjectName]=OutputTable[[#This Row],[ProjectName]])*ProjectInfoTable[ConfidenceInterval]))</f>
        <v>0.95</v>
      </c>
      <c r="N1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763" s="5" cm="1">
        <f t="array" ref="O1763">MIN(IF((OutputTable[GroupByKey]=OutputTable[[#This Row],[GroupByKey]]),(OutputTable[GroupByKey]=OutputTable[[#This Row],[GroupByKey]])*OutputTable[RecordedValue]))</f>
        <v>130</v>
      </c>
      <c r="P1763" s="5" cm="1">
        <f t="array" ref="P1763">MAX(IF((OutputTable[GroupByKey]=OutputTable[[#This Row],[GroupByKey]]),(OutputTable[GroupByKey]=OutputTable[[#This Row],[GroupByKey]])*OutputTable[RecordedValue]))</f>
        <v>141</v>
      </c>
    </row>
    <row r="1764" spans="1:16" x14ac:dyDescent="0.25">
      <c r="A1764" t="s">
        <v>68</v>
      </c>
      <c r="B1764" t="s">
        <v>70</v>
      </c>
      <c r="C1764">
        <v>29</v>
      </c>
      <c r="D1764" t="s">
        <v>181</v>
      </c>
      <c r="E1764" t="s">
        <v>125</v>
      </c>
      <c r="F1764" t="s">
        <v>73</v>
      </c>
      <c r="G1764">
        <v>34.509126685378902</v>
      </c>
      <c r="H1764">
        <v>0</v>
      </c>
      <c r="I176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64" s="5" cm="1">
        <f t="array" ref="J1764">MAX(IF((ProjectInfoTable[ProjectName]=OutputTable[[#This Row],[ProjectName]]),(ProjectInfoTable[ProjectName]=OutputTable[[#This Row],[ProjectName]])*ProjectInfoTable[NumberOfReplications]))</f>
        <v>50</v>
      </c>
      <c r="K1764" s="5" cm="1">
        <f t="array" ref="K1764">IFERROR(AVERAGE(IF((OutputTable[GroupByKey]=OutputTable[[#This Row],[GroupByKey]]),(OutputTable[GroupByKey]=OutputTable[[#This Row],[GroupByKey]])*OutputTable[RecordedValue])),0)</f>
        <v>36.017962320863354</v>
      </c>
      <c r="L1764" s="5" cm="1">
        <f t="array" ref="L1764">IFERROR(_xlfn.STDEV.S(IF((OutputTable[GroupByKey]=OutputTable[[#This Row],[GroupByKey]]),(OutputTable[GroupByKey]=OutputTable[[#This Row],[GroupByKey]])*OutputTable[RecordedValue])),0)</f>
        <v>2.1447750669597334</v>
      </c>
      <c r="M1764" s="5" cm="1">
        <f t="array" ref="M1764">MAX(IF((ProjectInfoTable[ProjectName]=OutputTable[[#This Row],[ProjectName]]),(ProjectInfoTable[ProjectName]=OutputTable[[#This Row],[ProjectName]])*ProjectInfoTable[ConfidenceInterval]))</f>
        <v>0.95</v>
      </c>
      <c r="N1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764" s="5" cm="1">
        <f t="array" ref="O1764">MIN(IF((OutputTable[GroupByKey]=OutputTable[[#This Row],[GroupByKey]]),(OutputTable[GroupByKey]=OutputTable[[#This Row],[GroupByKey]])*OutputTable[RecordedValue]))</f>
        <v>31.355296128801101</v>
      </c>
      <c r="P1764" s="5" cm="1">
        <f t="array" ref="P1764">MAX(IF((OutputTable[GroupByKey]=OutputTable[[#This Row],[GroupByKey]]),(OutputTable[GroupByKey]=OutputTable[[#This Row],[GroupByKey]])*OutputTable[RecordedValue]))</f>
        <v>42.047742044042501</v>
      </c>
    </row>
    <row r="1765" spans="1:16" x14ac:dyDescent="0.25">
      <c r="A1765" t="s">
        <v>68</v>
      </c>
      <c r="B1765" t="s">
        <v>70</v>
      </c>
      <c r="C1765">
        <v>29</v>
      </c>
      <c r="D1765" t="s">
        <v>182</v>
      </c>
      <c r="E1765" t="s">
        <v>127</v>
      </c>
      <c r="F1765" t="s">
        <v>73</v>
      </c>
      <c r="G1765">
        <v>1220.66670996773</v>
      </c>
      <c r="H1765">
        <v>0</v>
      </c>
      <c r="I176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65" s="5" cm="1">
        <f t="array" ref="J1765">MAX(IF((ProjectInfoTable[ProjectName]=OutputTable[[#This Row],[ProjectName]]),(ProjectInfoTable[ProjectName]=OutputTable[[#This Row],[ProjectName]])*ProjectInfoTable[NumberOfReplications]))</f>
        <v>50</v>
      </c>
      <c r="K1765" s="5" cm="1">
        <f t="array" ref="K1765">IFERROR(AVERAGE(IF((OutputTable[GroupByKey]=OutputTable[[#This Row],[GroupByKey]]),(OutputTable[GroupByKey]=OutputTable[[#This Row],[GroupByKey]])*OutputTable[RecordedValue])),0)</f>
        <v>1727.8712075983335</v>
      </c>
      <c r="L1765" s="5" cm="1">
        <f t="array" ref="L1765">IFERROR(_xlfn.STDEV.S(IF((OutputTable[GroupByKey]=OutputTable[[#This Row],[GroupByKey]]),(OutputTable[GroupByKey]=OutputTable[[#This Row],[GroupByKey]])*OutputTable[RecordedValue])),0)</f>
        <v>660.11760417939672</v>
      </c>
      <c r="M1765" s="5" cm="1">
        <f t="array" ref="M1765">MAX(IF((ProjectInfoTable[ProjectName]=OutputTable[[#This Row],[ProjectName]]),(ProjectInfoTable[ProjectName]=OutputTable[[#This Row],[ProjectName]])*ProjectInfoTable[ConfidenceInterval]))</f>
        <v>0.95</v>
      </c>
      <c r="N1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765" s="5" cm="1">
        <f t="array" ref="O1765">MIN(IF((OutputTable[GroupByKey]=OutputTable[[#This Row],[GroupByKey]]),(OutputTable[GroupByKey]=OutputTable[[#This Row],[GroupByKey]])*OutputTable[RecordedValue]))</f>
        <v>1102.70221979086</v>
      </c>
      <c r="P1765" s="5" cm="1">
        <f t="array" ref="P1765">MAX(IF((OutputTable[GroupByKey]=OutputTable[[#This Row],[GroupByKey]]),(OutputTable[GroupByKey]=OutputTable[[#This Row],[GroupByKey]])*OutputTable[RecordedValue]))</f>
        <v>5214.9128317222203</v>
      </c>
    </row>
    <row r="1766" spans="1:16" x14ac:dyDescent="0.25">
      <c r="A1766" t="s">
        <v>68</v>
      </c>
      <c r="B1766" t="s">
        <v>70</v>
      </c>
      <c r="C1766">
        <v>29</v>
      </c>
      <c r="D1766" t="s">
        <v>183</v>
      </c>
      <c r="E1766" t="s">
        <v>137</v>
      </c>
      <c r="F1766" t="s">
        <v>107</v>
      </c>
      <c r="G1766">
        <v>17.254563342689501</v>
      </c>
      <c r="H1766">
        <v>0</v>
      </c>
      <c r="I176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66" s="5" cm="1">
        <f t="array" ref="J1766">MAX(IF((ProjectInfoTable[ProjectName]=OutputTable[[#This Row],[ProjectName]]),(ProjectInfoTable[ProjectName]=OutputTable[[#This Row],[ProjectName]])*ProjectInfoTable[NumberOfReplications]))</f>
        <v>50</v>
      </c>
      <c r="K1766" s="5" cm="1">
        <f t="array" ref="K1766">IFERROR(AVERAGE(IF((OutputTable[GroupByKey]=OutputTable[[#This Row],[GroupByKey]]),(OutputTable[GroupByKey]=OutputTable[[#This Row],[GroupByKey]])*OutputTable[RecordedValue])),0)</f>
        <v>18.008981160431681</v>
      </c>
      <c r="L1766" s="5" cm="1">
        <f t="array" ref="L1766">IFERROR(_xlfn.STDEV.S(IF((OutputTable[GroupByKey]=OutputTable[[#This Row],[GroupByKey]]),(OutputTable[GroupByKey]=OutputTable[[#This Row],[GroupByKey]])*OutputTable[RecordedValue])),0)</f>
        <v>1.0723875334798758</v>
      </c>
      <c r="M1766" s="5" cm="1">
        <f t="array" ref="M1766">MAX(IF((ProjectInfoTable[ProjectName]=OutputTable[[#This Row],[ProjectName]]),(ProjectInfoTable[ProjectName]=OutputTable[[#This Row],[ProjectName]])*ProjectInfoTable[ConfidenceInterval]))</f>
        <v>0.95</v>
      </c>
      <c r="N1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766" s="5" cm="1">
        <f t="array" ref="O1766">MIN(IF((OutputTable[GroupByKey]=OutputTable[[#This Row],[GroupByKey]]),(OutputTable[GroupByKey]=OutputTable[[#This Row],[GroupByKey]])*OutputTable[RecordedValue]))</f>
        <v>15.677648064400501</v>
      </c>
      <c r="P1766" s="5" cm="1">
        <f t="array" ref="P1766">MAX(IF((OutputTable[GroupByKey]=OutputTable[[#This Row],[GroupByKey]]),(OutputTable[GroupByKey]=OutputTable[[#This Row],[GroupByKey]])*OutputTable[RecordedValue]))</f>
        <v>21.0238710220213</v>
      </c>
    </row>
    <row r="1767" spans="1:16" x14ac:dyDescent="0.25">
      <c r="A1767" t="s">
        <v>68</v>
      </c>
      <c r="B1767" t="s">
        <v>70</v>
      </c>
      <c r="C1767">
        <v>29</v>
      </c>
      <c r="D1767" t="s">
        <v>184</v>
      </c>
      <c r="E1767" t="s">
        <v>139</v>
      </c>
      <c r="F1767" t="s">
        <v>107</v>
      </c>
      <c r="G1767">
        <v>6.6134493055078396</v>
      </c>
      <c r="H1767">
        <v>0</v>
      </c>
      <c r="I176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67" s="5" cm="1">
        <f t="array" ref="J1767">MAX(IF((ProjectInfoTable[ProjectName]=OutputTable[[#This Row],[ProjectName]]),(ProjectInfoTable[ProjectName]=OutputTable[[#This Row],[ProjectName]])*ProjectInfoTable[NumberOfReplications]))</f>
        <v>50</v>
      </c>
      <c r="K1767" s="5" cm="1">
        <f t="array" ref="K1767">IFERROR(AVERAGE(IF((OutputTable[GroupByKey]=OutputTable[[#This Row],[GroupByKey]]),(OutputTable[GroupByKey]=OutputTable[[#This Row],[GroupByKey]])*OutputTable[RecordedValue])),0)</f>
        <v>5.873369725047966</v>
      </c>
      <c r="L1767" s="5" cm="1">
        <f t="array" ref="L1767">IFERROR(_xlfn.STDEV.S(IF((OutputTable[GroupByKey]=OutputTable[[#This Row],[GroupByKey]]),(OutputTable[GroupByKey]=OutputTable[[#This Row],[GroupByKey]])*OutputTable[RecordedValue])),0)</f>
        <v>1.0900756873751687</v>
      </c>
      <c r="M1767" s="5" cm="1">
        <f t="array" ref="M1767">MAX(IF((ProjectInfoTable[ProjectName]=OutputTable[[#This Row],[ProjectName]]),(ProjectInfoTable[ProjectName]=OutputTable[[#This Row],[ProjectName]])*ProjectInfoTable[ConfidenceInterval]))</f>
        <v>0.95</v>
      </c>
      <c r="N1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767" s="5" cm="1">
        <f t="array" ref="O1767">MIN(IF((OutputTable[GroupByKey]=OutputTable[[#This Row],[GroupByKey]]),(OutputTable[GroupByKey]=OutputTable[[#This Row],[GroupByKey]])*OutputTable[RecordedValue]))</f>
        <v>2.9626411254009901</v>
      </c>
      <c r="P1767" s="5" cm="1">
        <f t="array" ref="P1767">MAX(IF((OutputTable[GroupByKey]=OutputTable[[#This Row],[GroupByKey]]),(OutputTable[GroupByKey]=OutputTable[[#This Row],[GroupByKey]])*OutputTable[RecordedValue]))</f>
        <v>8.2927796417684707</v>
      </c>
    </row>
    <row r="1768" spans="1:16" x14ac:dyDescent="0.25">
      <c r="A1768" t="s">
        <v>68</v>
      </c>
      <c r="B1768" t="s">
        <v>70</v>
      </c>
      <c r="C1768">
        <v>29</v>
      </c>
      <c r="D1768" t="s">
        <v>185</v>
      </c>
      <c r="E1768" t="s">
        <v>164</v>
      </c>
      <c r="F1768" t="s">
        <v>107</v>
      </c>
      <c r="G1768">
        <v>139</v>
      </c>
      <c r="H1768">
        <v>0</v>
      </c>
      <c r="I176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68" s="5" cm="1">
        <f t="array" ref="J1768">MAX(IF((ProjectInfoTable[ProjectName]=OutputTable[[#This Row],[ProjectName]]),(ProjectInfoTable[ProjectName]=OutputTable[[#This Row],[ProjectName]])*ProjectInfoTable[NumberOfReplications]))</f>
        <v>50</v>
      </c>
      <c r="K1768" s="5" cm="1">
        <f t="array" ref="K1768">IFERROR(AVERAGE(IF((OutputTable[GroupByKey]=OutputTable[[#This Row],[GroupByKey]]),(OutputTable[GroupByKey]=OutputTable[[#This Row],[GroupByKey]])*OutputTable[RecordedValue])),0)</f>
        <v>138.38</v>
      </c>
      <c r="L1768" s="5" cm="1">
        <f t="array" ref="L1768">IFERROR(_xlfn.STDEV.S(IF((OutputTable[GroupByKey]=OutputTable[[#This Row],[GroupByKey]]),(OutputTable[GroupByKey]=OutputTable[[#This Row],[GroupByKey]])*OutputTable[RecordedValue])),0)</f>
        <v>2.2667967149567629</v>
      </c>
      <c r="M1768" s="5" cm="1">
        <f t="array" ref="M1768">MAX(IF((ProjectInfoTable[ProjectName]=OutputTable[[#This Row],[ProjectName]]),(ProjectInfoTable[ProjectName]=OutputTable[[#This Row],[ProjectName]])*ProjectInfoTable[ConfidenceInterval]))</f>
        <v>0.95</v>
      </c>
      <c r="N1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768" s="5" cm="1">
        <f t="array" ref="O1768">MIN(IF((OutputTable[GroupByKey]=OutputTable[[#This Row],[GroupByKey]]),(OutputTable[GroupByKey]=OutputTable[[#This Row],[GroupByKey]])*OutputTable[RecordedValue]))</f>
        <v>132</v>
      </c>
      <c r="P1768" s="5" cm="1">
        <f t="array" ref="P1768">MAX(IF((OutputTable[GroupByKey]=OutputTable[[#This Row],[GroupByKey]]),(OutputTable[GroupByKey]=OutputTable[[#This Row],[GroupByKey]])*OutputTable[RecordedValue]))</f>
        <v>142</v>
      </c>
    </row>
    <row r="1769" spans="1:16" x14ac:dyDescent="0.25">
      <c r="A1769" t="s">
        <v>68</v>
      </c>
      <c r="B1769" t="s">
        <v>70</v>
      </c>
      <c r="C1769">
        <v>29</v>
      </c>
      <c r="D1769" t="s">
        <v>186</v>
      </c>
      <c r="E1769" t="s">
        <v>166</v>
      </c>
      <c r="F1769" t="s">
        <v>107</v>
      </c>
      <c r="G1769">
        <v>0.72443961227050602</v>
      </c>
      <c r="H1769">
        <v>0</v>
      </c>
      <c r="I176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69" s="5" cm="1">
        <f t="array" ref="J1769">MAX(IF((ProjectInfoTable[ProjectName]=OutputTable[[#This Row],[ProjectName]]),(ProjectInfoTable[ProjectName]=OutputTable[[#This Row],[ProjectName]])*ProjectInfoTable[NumberOfReplications]))</f>
        <v>50</v>
      </c>
      <c r="K1769" s="5" cm="1">
        <f t="array" ref="K1769">IFERROR(AVERAGE(IF((OutputTable[GroupByKey]=OutputTable[[#This Row],[GroupByKey]]),(OutputTable[GroupByKey]=OutputTable[[#This Row],[GroupByKey]])*OutputTable[RecordedValue])),0)</f>
        <v>0.75527626145633475</v>
      </c>
      <c r="L1769" s="5" cm="1">
        <f t="array" ref="L1769">IFERROR(_xlfn.STDEV.S(IF((OutputTable[GroupByKey]=OutputTable[[#This Row],[GroupByKey]]),(OutputTable[GroupByKey]=OutputTable[[#This Row],[GroupByKey]])*OutputTable[RecordedValue])),0)</f>
        <v>4.541982030729913E-2</v>
      </c>
      <c r="M1769" s="5" cm="1">
        <f t="array" ref="M1769">MAX(IF((ProjectInfoTable[ProjectName]=OutputTable[[#This Row],[ProjectName]]),(ProjectInfoTable[ProjectName]=OutputTable[[#This Row],[ProjectName]])*ProjectInfoTable[ConfidenceInterval]))</f>
        <v>0.95</v>
      </c>
      <c r="N1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769" s="5" cm="1">
        <f t="array" ref="O1769">MIN(IF((OutputTable[GroupByKey]=OutputTable[[#This Row],[GroupByKey]]),(OutputTable[GroupByKey]=OutputTable[[#This Row],[GroupByKey]])*OutputTable[RecordedValue]))</f>
        <v>0.65446751492631405</v>
      </c>
      <c r="P1769" s="5" cm="1">
        <f t="array" ref="P1769">MAX(IF((OutputTable[GroupByKey]=OutputTable[[#This Row],[GroupByKey]]),(OutputTable[GroupByKey]=OutputTable[[#This Row],[GroupByKey]])*OutputTable[RecordedValue]))</f>
        <v>0.87655661977495902</v>
      </c>
    </row>
    <row r="1770" spans="1:16" x14ac:dyDescent="0.25">
      <c r="A1770" t="s">
        <v>68</v>
      </c>
      <c r="B1770" t="s">
        <v>70</v>
      </c>
      <c r="C1770">
        <v>29</v>
      </c>
      <c r="D1770" t="s">
        <v>187</v>
      </c>
      <c r="E1770" t="s">
        <v>142</v>
      </c>
      <c r="F1770" t="s">
        <v>107</v>
      </c>
      <c r="G1770">
        <v>0</v>
      </c>
      <c r="H1770">
        <v>0</v>
      </c>
      <c r="I177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70" s="5" cm="1">
        <f t="array" ref="J1770">MAX(IF((ProjectInfoTable[ProjectName]=OutputTable[[#This Row],[ProjectName]]),(ProjectInfoTable[ProjectName]=OutputTable[[#This Row],[ProjectName]])*ProjectInfoTable[NumberOfReplications]))</f>
        <v>50</v>
      </c>
      <c r="K1770" s="5" cm="1">
        <f t="array" ref="K1770">IFERROR(AVERAGE(IF((OutputTable[GroupByKey]=OutputTable[[#This Row],[GroupByKey]]),(OutputTable[GroupByKey]=OutputTable[[#This Row],[GroupByKey]])*OutputTable[RecordedValue])),0)</f>
        <v>0</v>
      </c>
      <c r="L1770" s="5" cm="1">
        <f t="array" ref="L1770">IFERROR(_xlfn.STDEV.S(IF((OutputTable[GroupByKey]=OutputTable[[#This Row],[GroupByKey]]),(OutputTable[GroupByKey]=OutputTable[[#This Row],[GroupByKey]])*OutputTable[RecordedValue])),0)</f>
        <v>0</v>
      </c>
      <c r="M1770" s="5" cm="1">
        <f t="array" ref="M1770">MAX(IF((ProjectInfoTable[ProjectName]=OutputTable[[#This Row],[ProjectName]]),(ProjectInfoTable[ProjectName]=OutputTable[[#This Row],[ProjectName]])*ProjectInfoTable[ConfidenceInterval]))</f>
        <v>0.95</v>
      </c>
      <c r="N1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0" s="5" cm="1">
        <f t="array" ref="O1770">MIN(IF((OutputTable[GroupByKey]=OutputTable[[#This Row],[GroupByKey]]),(OutputTable[GroupByKey]=OutputTable[[#This Row],[GroupByKey]])*OutputTable[RecordedValue]))</f>
        <v>0</v>
      </c>
      <c r="P1770" s="5" cm="1">
        <f t="array" ref="P1770">MAX(IF((OutputTable[GroupByKey]=OutputTable[[#This Row],[GroupByKey]]),(OutputTable[GroupByKey]=OutputTable[[#This Row],[GroupByKey]])*OutputTable[RecordedValue]))</f>
        <v>0</v>
      </c>
    </row>
    <row r="1771" spans="1:16" x14ac:dyDescent="0.25">
      <c r="A1771" t="s">
        <v>68</v>
      </c>
      <c r="B1771" t="s">
        <v>70</v>
      </c>
      <c r="C1771">
        <v>30</v>
      </c>
      <c r="D1771" t="s">
        <v>112</v>
      </c>
      <c r="E1771" t="s">
        <v>113</v>
      </c>
      <c r="F1771" t="s">
        <v>73</v>
      </c>
      <c r="G1771">
        <v>0.98121068453183302</v>
      </c>
      <c r="H1771">
        <v>0</v>
      </c>
      <c r="I177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71" s="5" cm="1">
        <f t="array" ref="J1771">MAX(IF((ProjectInfoTable[ProjectName]=OutputTable[[#This Row],[ProjectName]]),(ProjectInfoTable[ProjectName]=OutputTable[[#This Row],[ProjectName]])*ProjectInfoTable[NumberOfReplications]))</f>
        <v>50</v>
      </c>
      <c r="K1771" s="5" cm="1">
        <f t="array" ref="K1771">IFERROR(AVERAGE(IF((OutputTable[GroupByKey]=OutputTable[[#This Row],[GroupByKey]]),(OutputTable[GroupByKey]=OutputTable[[#This Row],[GroupByKey]])*OutputTable[RecordedValue])),0)</f>
        <v>0.86163700693939471</v>
      </c>
      <c r="L1771" s="5" cm="1">
        <f t="array" ref="L1771">IFERROR(_xlfn.STDEV.S(IF((OutputTable[GroupByKey]=OutputTable[[#This Row],[GroupByKey]]),(OutputTable[GroupByKey]=OutputTable[[#This Row],[GroupByKey]])*OutputTable[RecordedValue])),0)</f>
        <v>0.40403851079129915</v>
      </c>
      <c r="M1771" s="5" cm="1">
        <f t="array" ref="M1771">MAX(IF((ProjectInfoTable[ProjectName]=OutputTable[[#This Row],[ProjectName]]),(ProjectInfoTable[ProjectName]=OutputTable[[#This Row],[ProjectName]])*ProjectInfoTable[ConfidenceInterval]))</f>
        <v>0.95</v>
      </c>
      <c r="N1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771" s="5" cm="1">
        <f t="array" ref="O1771">MIN(IF((OutputTable[GroupByKey]=OutputTable[[#This Row],[GroupByKey]]),(OutputTable[GroupByKey]=OutputTable[[#This Row],[GroupByKey]])*OutputTable[RecordedValue]))</f>
        <v>0.14398486806875099</v>
      </c>
      <c r="P1771" s="5" cm="1">
        <f t="array" ref="P1771">MAX(IF((OutputTable[GroupByKey]=OutputTable[[#This Row],[GroupByKey]]),(OutputTable[GroupByKey]=OutputTable[[#This Row],[GroupByKey]])*OutputTable[RecordedValue]))</f>
        <v>2.0851264921370101</v>
      </c>
    </row>
    <row r="1772" spans="1:16" x14ac:dyDescent="0.25">
      <c r="A1772" t="s">
        <v>68</v>
      </c>
      <c r="B1772" t="s">
        <v>70</v>
      </c>
      <c r="C1772">
        <v>30</v>
      </c>
      <c r="D1772" t="s">
        <v>114</v>
      </c>
      <c r="E1772" t="s">
        <v>115</v>
      </c>
      <c r="F1772" t="s">
        <v>73</v>
      </c>
      <c r="G1772">
        <v>58.872641071910003</v>
      </c>
      <c r="H1772">
        <v>0</v>
      </c>
      <c r="I177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72" s="5" cm="1">
        <f t="array" ref="J1772">MAX(IF((ProjectInfoTable[ProjectName]=OutputTable[[#This Row],[ProjectName]]),(ProjectInfoTable[ProjectName]=OutputTable[[#This Row],[ProjectName]])*ProjectInfoTable[NumberOfReplications]))</f>
        <v>50</v>
      </c>
      <c r="K1772" s="5" cm="1">
        <f t="array" ref="K1772">IFERROR(AVERAGE(IF((OutputTable[GroupByKey]=OutputTable[[#This Row],[GroupByKey]]),(OutputTable[GroupByKey]=OutputTable[[#This Row],[GroupByKey]])*OutputTable[RecordedValue])),0)</f>
        <v>51.698220416363682</v>
      </c>
      <c r="L1772" s="5" cm="1">
        <f t="array" ref="L1772">IFERROR(_xlfn.STDEV.S(IF((OutputTable[GroupByKey]=OutputTable[[#This Row],[GroupByKey]]),(OutputTable[GroupByKey]=OutputTable[[#This Row],[GroupByKey]])*OutputTable[RecordedValue])),0)</f>
        <v>24.242310647477964</v>
      </c>
      <c r="M1772" s="5" cm="1">
        <f t="array" ref="M1772">MAX(IF((ProjectInfoTable[ProjectName]=OutputTable[[#This Row],[ProjectName]]),(ProjectInfoTable[ProjectName]=OutputTable[[#This Row],[ProjectName]])*ProjectInfoTable[ConfidenceInterval]))</f>
        <v>0.95</v>
      </c>
      <c r="N1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772" s="5" cm="1">
        <f t="array" ref="O1772">MIN(IF((OutputTable[GroupByKey]=OutputTable[[#This Row],[GroupByKey]]),(OutputTable[GroupByKey]=OutputTable[[#This Row],[GroupByKey]])*OutputTable[RecordedValue]))</f>
        <v>8.63909208412508</v>
      </c>
      <c r="P1772" s="5" cm="1">
        <f t="array" ref="P1772">MAX(IF((OutputTable[GroupByKey]=OutputTable[[#This Row],[GroupByKey]]),(OutputTable[GroupByKey]=OutputTable[[#This Row],[GroupByKey]])*OutputTable[RecordedValue]))</f>
        <v>125.107589528221</v>
      </c>
    </row>
    <row r="1773" spans="1:16" x14ac:dyDescent="0.25">
      <c r="A1773" t="s">
        <v>68</v>
      </c>
      <c r="B1773" t="s">
        <v>70</v>
      </c>
      <c r="C1773">
        <v>30</v>
      </c>
      <c r="D1773" t="s">
        <v>116</v>
      </c>
      <c r="E1773" t="s">
        <v>117</v>
      </c>
      <c r="F1773" t="s">
        <v>73</v>
      </c>
      <c r="G1773">
        <v>0</v>
      </c>
      <c r="H1773">
        <v>0</v>
      </c>
      <c r="I177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73" s="5" cm="1">
        <f t="array" ref="J1773">MAX(IF((ProjectInfoTable[ProjectName]=OutputTable[[#This Row],[ProjectName]]),(ProjectInfoTable[ProjectName]=OutputTable[[#This Row],[ProjectName]])*ProjectInfoTable[NumberOfReplications]))</f>
        <v>50</v>
      </c>
      <c r="K1773" s="5" cm="1">
        <f t="array" ref="K1773">IFERROR(AVERAGE(IF((OutputTable[GroupByKey]=OutputTable[[#This Row],[GroupByKey]]),(OutputTable[GroupByKey]=OutputTable[[#This Row],[GroupByKey]])*OutputTable[RecordedValue])),0)</f>
        <v>0</v>
      </c>
      <c r="L1773" s="5" cm="1">
        <f t="array" ref="L1773">IFERROR(_xlfn.STDEV.S(IF((OutputTable[GroupByKey]=OutputTable[[#This Row],[GroupByKey]]),(OutputTable[GroupByKey]=OutputTable[[#This Row],[GroupByKey]])*OutputTable[RecordedValue])),0)</f>
        <v>0</v>
      </c>
      <c r="M1773" s="5" cm="1">
        <f t="array" ref="M1773">MAX(IF((ProjectInfoTable[ProjectName]=OutputTable[[#This Row],[ProjectName]]),(ProjectInfoTable[ProjectName]=OutputTable[[#This Row],[ProjectName]])*ProjectInfoTable[ConfidenceInterval]))</f>
        <v>0.95</v>
      </c>
      <c r="N1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3" s="5" cm="1">
        <f t="array" ref="O1773">MIN(IF((OutputTable[GroupByKey]=OutputTable[[#This Row],[GroupByKey]]),(OutputTable[GroupByKey]=OutputTable[[#This Row],[GroupByKey]])*OutputTable[RecordedValue]))</f>
        <v>0</v>
      </c>
      <c r="P1773" s="5" cm="1">
        <f t="array" ref="P1773">MAX(IF((OutputTable[GroupByKey]=OutputTable[[#This Row],[GroupByKey]]),(OutputTable[GroupByKey]=OutputTable[[#This Row],[GroupByKey]])*OutputTable[RecordedValue]))</f>
        <v>0</v>
      </c>
    </row>
    <row r="1774" spans="1:16" x14ac:dyDescent="0.25">
      <c r="A1774" t="s">
        <v>68</v>
      </c>
      <c r="B1774" t="s">
        <v>70</v>
      </c>
      <c r="C1774">
        <v>30</v>
      </c>
      <c r="D1774" t="s">
        <v>118</v>
      </c>
      <c r="E1774" t="s">
        <v>119</v>
      </c>
      <c r="F1774" t="s">
        <v>73</v>
      </c>
      <c r="G1774">
        <v>16.352648389238698</v>
      </c>
      <c r="H1774">
        <v>0</v>
      </c>
      <c r="I177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74" s="5" cm="1">
        <f t="array" ref="J1774">MAX(IF((ProjectInfoTable[ProjectName]=OutputTable[[#This Row],[ProjectName]]),(ProjectInfoTable[ProjectName]=OutputTable[[#This Row],[ProjectName]])*ProjectInfoTable[NumberOfReplications]))</f>
        <v>50</v>
      </c>
      <c r="K1774" s="5" cm="1">
        <f t="array" ref="K1774">IFERROR(AVERAGE(IF((OutputTable[GroupByKey]=OutputTable[[#This Row],[GroupByKey]]),(OutputTable[GroupByKey]=OutputTable[[#This Row],[GroupByKey]])*OutputTable[RecordedValue])),0)</f>
        <v>13.164009358024151</v>
      </c>
      <c r="L1774" s="5" cm="1">
        <f t="array" ref="L1774">IFERROR(_xlfn.STDEV.S(IF((OutputTable[GroupByKey]=OutputTable[[#This Row],[GroupByKey]]),(OutputTable[GroupByKey]=OutputTable[[#This Row],[GroupByKey]])*OutputTable[RecordedValue])),0)</f>
        <v>23.71645868098383</v>
      </c>
      <c r="M1774" s="5" cm="1">
        <f t="array" ref="M1774">MAX(IF((ProjectInfoTable[ProjectName]=OutputTable[[#This Row],[ProjectName]]),(ProjectInfoTable[ProjectName]=OutputTable[[#This Row],[ProjectName]])*ProjectInfoTable[ConfidenceInterval]))</f>
        <v>0.95</v>
      </c>
      <c r="N1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774" s="5" cm="1">
        <f t="array" ref="O1774">MIN(IF((OutputTable[GroupByKey]=OutputTable[[#This Row],[GroupByKey]]),(OutputTable[GroupByKey]=OutputTable[[#This Row],[GroupByKey]])*OutputTable[RecordedValue]))</f>
        <v>0</v>
      </c>
      <c r="P1774" s="5" cm="1">
        <f t="array" ref="P1774">MAX(IF((OutputTable[GroupByKey]=OutputTable[[#This Row],[GroupByKey]]),(OutputTable[GroupByKey]=OutputTable[[#This Row],[GroupByKey]])*OutputTable[RecordedValue]))</f>
        <v>143.511038213799</v>
      </c>
    </row>
    <row r="1775" spans="1:16" x14ac:dyDescent="0.25">
      <c r="A1775" t="s">
        <v>68</v>
      </c>
      <c r="B1775" t="s">
        <v>70</v>
      </c>
      <c r="C1775">
        <v>30</v>
      </c>
      <c r="D1775" t="s">
        <v>120</v>
      </c>
      <c r="E1775" t="s">
        <v>121</v>
      </c>
      <c r="F1775" t="s">
        <v>73</v>
      </c>
      <c r="G1775">
        <v>10</v>
      </c>
      <c r="H1775">
        <v>0</v>
      </c>
      <c r="I177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75" s="5" cm="1">
        <f t="array" ref="J1775">MAX(IF((ProjectInfoTable[ProjectName]=OutputTable[[#This Row],[ProjectName]]),(ProjectInfoTable[ProjectName]=OutputTable[[#This Row],[ProjectName]])*ProjectInfoTable[NumberOfReplications]))</f>
        <v>50</v>
      </c>
      <c r="K1775" s="5" cm="1">
        <f t="array" ref="K1775">IFERROR(AVERAGE(IF((OutputTable[GroupByKey]=OutputTable[[#This Row],[GroupByKey]]),(OutputTable[GroupByKey]=OutputTable[[#This Row],[GroupByKey]])*OutputTable[RecordedValue])),0)</f>
        <v>9.74</v>
      </c>
      <c r="L1775" s="5" cm="1">
        <f t="array" ref="L1775">IFERROR(_xlfn.STDEV.S(IF((OutputTable[GroupByKey]=OutputTable[[#This Row],[GroupByKey]]),(OutputTable[GroupByKey]=OutputTable[[#This Row],[GroupByKey]])*OutputTable[RecordedValue])),0)</f>
        <v>3.3430402880233041</v>
      </c>
      <c r="M1775" s="5" cm="1">
        <f t="array" ref="M1775">MAX(IF((ProjectInfoTable[ProjectName]=OutputTable[[#This Row],[ProjectName]]),(ProjectInfoTable[ProjectName]=OutputTable[[#This Row],[ProjectName]])*ProjectInfoTable[ConfidenceInterval]))</f>
        <v>0.95</v>
      </c>
      <c r="N1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775" s="5" cm="1">
        <f t="array" ref="O1775">MIN(IF((OutputTable[GroupByKey]=OutputTable[[#This Row],[GroupByKey]]),(OutputTable[GroupByKey]=OutputTable[[#This Row],[GroupByKey]])*OutputTable[RecordedValue]))</f>
        <v>4</v>
      </c>
      <c r="P1775" s="5" cm="1">
        <f t="array" ref="P1775">MAX(IF((OutputTable[GroupByKey]=OutputTable[[#This Row],[GroupByKey]]),(OutputTable[GroupByKey]=OutputTable[[#This Row],[GroupByKey]])*OutputTable[RecordedValue]))</f>
        <v>18</v>
      </c>
    </row>
    <row r="1776" spans="1:16" x14ac:dyDescent="0.25">
      <c r="A1776" t="s">
        <v>68</v>
      </c>
      <c r="B1776" t="s">
        <v>70</v>
      </c>
      <c r="C1776">
        <v>30</v>
      </c>
      <c r="D1776" t="s">
        <v>122</v>
      </c>
      <c r="E1776" t="s">
        <v>123</v>
      </c>
      <c r="F1776" t="s">
        <v>73</v>
      </c>
      <c r="G1776">
        <v>10</v>
      </c>
      <c r="H1776">
        <v>0</v>
      </c>
      <c r="I177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76" s="5" cm="1">
        <f t="array" ref="J1776">MAX(IF((ProjectInfoTable[ProjectName]=OutputTable[[#This Row],[ProjectName]]),(ProjectInfoTable[ProjectName]=OutputTable[[#This Row],[ProjectName]])*ProjectInfoTable[NumberOfReplications]))</f>
        <v>50</v>
      </c>
      <c r="K1776" s="5" cm="1">
        <f t="array" ref="K1776">IFERROR(AVERAGE(IF((OutputTable[GroupByKey]=OutputTable[[#This Row],[GroupByKey]]),(OutputTable[GroupByKey]=OutputTable[[#This Row],[GroupByKey]])*OutputTable[RecordedValue])),0)</f>
        <v>9.6199999999999992</v>
      </c>
      <c r="L1776" s="5" cm="1">
        <f t="array" ref="L1776">IFERROR(_xlfn.STDEV.S(IF((OutputTable[GroupByKey]=OutputTable[[#This Row],[GroupByKey]]),(OutputTable[GroupByKey]=OutputTable[[#This Row],[GroupByKey]])*OutputTable[RecordedValue])),0)</f>
        <v>3.3557139816335075</v>
      </c>
      <c r="M1776" s="5" cm="1">
        <f t="array" ref="M1776">MAX(IF((ProjectInfoTable[ProjectName]=OutputTable[[#This Row],[ProjectName]]),(ProjectInfoTable[ProjectName]=OutputTable[[#This Row],[ProjectName]])*ProjectInfoTable[ConfidenceInterval]))</f>
        <v>0.95</v>
      </c>
      <c r="N1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776" s="5" cm="1">
        <f t="array" ref="O1776">MIN(IF((OutputTable[GroupByKey]=OutputTable[[#This Row],[GroupByKey]]),(OutputTable[GroupByKey]=OutputTable[[#This Row],[GroupByKey]])*OutputTable[RecordedValue]))</f>
        <v>4</v>
      </c>
      <c r="P1776" s="5" cm="1">
        <f t="array" ref="P1776">MAX(IF((OutputTable[GroupByKey]=OutputTable[[#This Row],[GroupByKey]]),(OutputTable[GroupByKey]=OutputTable[[#This Row],[GroupByKey]])*OutputTable[RecordedValue]))</f>
        <v>18</v>
      </c>
    </row>
    <row r="1777" spans="1:16" x14ac:dyDescent="0.25">
      <c r="A1777" t="s">
        <v>68</v>
      </c>
      <c r="B1777" t="s">
        <v>70</v>
      </c>
      <c r="C1777">
        <v>30</v>
      </c>
      <c r="D1777" t="s">
        <v>124</v>
      </c>
      <c r="E1777" t="s">
        <v>125</v>
      </c>
      <c r="F1777" t="s">
        <v>73</v>
      </c>
      <c r="G1777">
        <v>0.98121068453183302</v>
      </c>
      <c r="H1777">
        <v>0</v>
      </c>
      <c r="I177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77" s="5" cm="1">
        <f t="array" ref="J1777">MAX(IF((ProjectInfoTable[ProjectName]=OutputTable[[#This Row],[ProjectName]]),(ProjectInfoTable[ProjectName]=OutputTable[[#This Row],[ProjectName]])*ProjectInfoTable[NumberOfReplications]))</f>
        <v>50</v>
      </c>
      <c r="K1777" s="5" cm="1">
        <f t="array" ref="K1777">IFERROR(AVERAGE(IF((OutputTable[GroupByKey]=OutputTable[[#This Row],[GroupByKey]]),(OutputTable[GroupByKey]=OutputTable[[#This Row],[GroupByKey]])*OutputTable[RecordedValue])),0)</f>
        <v>0.86163700693939471</v>
      </c>
      <c r="L1777" s="5" cm="1">
        <f t="array" ref="L1777">IFERROR(_xlfn.STDEV.S(IF((OutputTable[GroupByKey]=OutputTable[[#This Row],[GroupByKey]]),(OutputTable[GroupByKey]=OutputTable[[#This Row],[GroupByKey]])*OutputTable[RecordedValue])),0)</f>
        <v>0.40403851079129915</v>
      </c>
      <c r="M1777" s="5" cm="1">
        <f t="array" ref="M1777">MAX(IF((ProjectInfoTable[ProjectName]=OutputTable[[#This Row],[ProjectName]]),(ProjectInfoTable[ProjectName]=OutputTable[[#This Row],[ProjectName]])*ProjectInfoTable[ConfidenceInterval]))</f>
        <v>0.95</v>
      </c>
      <c r="N1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777" s="5" cm="1">
        <f t="array" ref="O1777">MIN(IF((OutputTable[GroupByKey]=OutputTable[[#This Row],[GroupByKey]]),(OutputTable[GroupByKey]=OutputTable[[#This Row],[GroupByKey]])*OutputTable[RecordedValue]))</f>
        <v>0.14398486806875099</v>
      </c>
      <c r="P1777" s="5" cm="1">
        <f t="array" ref="P1777">MAX(IF((OutputTable[GroupByKey]=OutputTable[[#This Row],[GroupByKey]]),(OutputTable[GroupByKey]=OutputTable[[#This Row],[GroupByKey]])*OutputTable[RecordedValue]))</f>
        <v>2.0851264921370101</v>
      </c>
    </row>
    <row r="1778" spans="1:16" x14ac:dyDescent="0.25">
      <c r="A1778" t="s">
        <v>68</v>
      </c>
      <c r="B1778" t="s">
        <v>70</v>
      </c>
      <c r="C1778">
        <v>30</v>
      </c>
      <c r="D1778" t="s">
        <v>126</v>
      </c>
      <c r="E1778" t="s">
        <v>127</v>
      </c>
      <c r="F1778" t="s">
        <v>73</v>
      </c>
      <c r="G1778">
        <v>75.225289461148606</v>
      </c>
      <c r="H1778">
        <v>0</v>
      </c>
      <c r="I177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78" s="5" cm="1">
        <f t="array" ref="J1778">MAX(IF((ProjectInfoTable[ProjectName]=OutputTable[[#This Row],[ProjectName]]),(ProjectInfoTable[ProjectName]=OutputTable[[#This Row],[ProjectName]])*ProjectInfoTable[NumberOfReplications]))</f>
        <v>50</v>
      </c>
      <c r="K1778" s="5" cm="1">
        <f t="array" ref="K1778">IFERROR(AVERAGE(IF((OutputTable[GroupByKey]=OutputTable[[#This Row],[GroupByKey]]),(OutputTable[GroupByKey]=OutputTable[[#This Row],[GroupByKey]])*OutputTable[RecordedValue])),0)</f>
        <v>64.862229774387828</v>
      </c>
      <c r="L1778" s="5" cm="1">
        <f t="array" ref="L1778">IFERROR(_xlfn.STDEV.S(IF((OutputTable[GroupByKey]=OutputTable[[#This Row],[GroupByKey]]),(OutputTable[GroupByKey]=OutputTable[[#This Row],[GroupByKey]])*OutputTable[RecordedValue])),0)</f>
        <v>42.021678663543447</v>
      </c>
      <c r="M1778" s="5" cm="1">
        <f t="array" ref="M1778">MAX(IF((ProjectInfoTable[ProjectName]=OutputTable[[#This Row],[ProjectName]]),(ProjectInfoTable[ProjectName]=OutputTable[[#This Row],[ProjectName]])*ProjectInfoTable[ConfidenceInterval]))</f>
        <v>0.95</v>
      </c>
      <c r="N1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778" s="5" cm="1">
        <f t="array" ref="O1778">MIN(IF((OutputTable[GroupByKey]=OutputTable[[#This Row],[GroupByKey]]),(OutputTable[GroupByKey]=OutputTable[[#This Row],[GroupByKey]])*OutputTable[RecordedValue]))</f>
        <v>12.5350884709043</v>
      </c>
      <c r="P1778" s="5" cm="1">
        <f t="array" ref="P1778">MAX(IF((OutputTable[GroupByKey]=OutputTable[[#This Row],[GroupByKey]]),(OutputTable[GroupByKey]=OutputTable[[#This Row],[GroupByKey]])*OutputTable[RecordedValue]))</f>
        <v>268.61862774202001</v>
      </c>
    </row>
    <row r="1779" spans="1:16" x14ac:dyDescent="0.25">
      <c r="A1779" t="s">
        <v>68</v>
      </c>
      <c r="B1779" t="s">
        <v>70</v>
      </c>
      <c r="C1779">
        <v>30</v>
      </c>
      <c r="D1779" t="s">
        <v>128</v>
      </c>
      <c r="E1779" t="s">
        <v>86</v>
      </c>
      <c r="F1779" t="s">
        <v>129</v>
      </c>
      <c r="G1779">
        <v>0</v>
      </c>
      <c r="H1779">
        <v>0</v>
      </c>
      <c r="I177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79" s="5" cm="1">
        <f t="array" ref="J1779">MAX(IF((ProjectInfoTable[ProjectName]=OutputTable[[#This Row],[ProjectName]]),(ProjectInfoTable[ProjectName]=OutputTable[[#This Row],[ProjectName]])*ProjectInfoTable[NumberOfReplications]))</f>
        <v>50</v>
      </c>
      <c r="K1779" s="5" cm="1">
        <f t="array" ref="K1779">IFERROR(AVERAGE(IF((OutputTable[GroupByKey]=OutputTable[[#This Row],[GroupByKey]]),(OutputTable[GroupByKey]=OutputTable[[#This Row],[GroupByKey]])*OutputTable[RecordedValue])),0)</f>
        <v>0</v>
      </c>
      <c r="L1779" s="5" cm="1">
        <f t="array" ref="L1779">IFERROR(_xlfn.STDEV.S(IF((OutputTable[GroupByKey]=OutputTable[[#This Row],[GroupByKey]]),(OutputTable[GroupByKey]=OutputTable[[#This Row],[GroupByKey]])*OutputTable[RecordedValue])),0)</f>
        <v>0</v>
      </c>
      <c r="M1779" s="5" cm="1">
        <f t="array" ref="M1779">MAX(IF((ProjectInfoTable[ProjectName]=OutputTable[[#This Row],[ProjectName]]),(ProjectInfoTable[ProjectName]=OutputTable[[#This Row],[ProjectName]])*ProjectInfoTable[ConfidenceInterval]))</f>
        <v>0.95</v>
      </c>
      <c r="N1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9" s="5" cm="1">
        <f t="array" ref="O1779">MIN(IF((OutputTable[GroupByKey]=OutputTable[[#This Row],[GroupByKey]]),(OutputTable[GroupByKey]=OutputTable[[#This Row],[GroupByKey]])*OutputTable[RecordedValue]))</f>
        <v>0</v>
      </c>
      <c r="P1779" s="5" cm="1">
        <f t="array" ref="P1779">MAX(IF((OutputTable[GroupByKey]=OutputTable[[#This Row],[GroupByKey]]),(OutputTable[GroupByKey]=OutputTable[[#This Row],[GroupByKey]])*OutputTable[RecordedValue]))</f>
        <v>0</v>
      </c>
    </row>
    <row r="1780" spans="1:16" x14ac:dyDescent="0.25">
      <c r="A1780" t="s">
        <v>68</v>
      </c>
      <c r="B1780" t="s">
        <v>70</v>
      </c>
      <c r="C1780">
        <v>30</v>
      </c>
      <c r="D1780" t="s">
        <v>130</v>
      </c>
      <c r="E1780" t="s">
        <v>89</v>
      </c>
      <c r="F1780" t="s">
        <v>129</v>
      </c>
      <c r="G1780">
        <v>0</v>
      </c>
      <c r="H1780">
        <v>0</v>
      </c>
      <c r="I178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80" s="5" cm="1">
        <f t="array" ref="J1780">MAX(IF((ProjectInfoTable[ProjectName]=OutputTable[[#This Row],[ProjectName]]),(ProjectInfoTable[ProjectName]=OutputTable[[#This Row],[ProjectName]])*ProjectInfoTable[NumberOfReplications]))</f>
        <v>50</v>
      </c>
      <c r="K1780" s="5" cm="1">
        <f t="array" ref="K1780">IFERROR(AVERAGE(IF((OutputTable[GroupByKey]=OutputTable[[#This Row],[GroupByKey]]),(OutputTable[GroupByKey]=OutputTable[[#This Row],[GroupByKey]])*OutputTable[RecordedValue])),0)</f>
        <v>0</v>
      </c>
      <c r="L1780" s="5" cm="1">
        <f t="array" ref="L1780">IFERROR(_xlfn.STDEV.S(IF((OutputTable[GroupByKey]=OutputTable[[#This Row],[GroupByKey]]),(OutputTable[GroupByKey]=OutputTable[[#This Row],[GroupByKey]])*OutputTable[RecordedValue])),0)</f>
        <v>0</v>
      </c>
      <c r="M1780" s="5" cm="1">
        <f t="array" ref="M1780">MAX(IF((ProjectInfoTable[ProjectName]=OutputTable[[#This Row],[ProjectName]]),(ProjectInfoTable[ProjectName]=OutputTable[[#This Row],[ProjectName]])*ProjectInfoTable[ConfidenceInterval]))</f>
        <v>0.95</v>
      </c>
      <c r="N1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0" s="5" cm="1">
        <f t="array" ref="O1780">MIN(IF((OutputTable[GroupByKey]=OutputTable[[#This Row],[GroupByKey]]),(OutputTable[GroupByKey]=OutputTable[[#This Row],[GroupByKey]])*OutputTable[RecordedValue]))</f>
        <v>0</v>
      </c>
      <c r="P1780" s="5" cm="1">
        <f t="array" ref="P1780">MAX(IF((OutputTable[GroupByKey]=OutputTable[[#This Row],[GroupByKey]]),(OutputTable[GroupByKey]=OutputTable[[#This Row],[GroupByKey]])*OutputTable[RecordedValue]))</f>
        <v>0</v>
      </c>
    </row>
    <row r="1781" spans="1:16" x14ac:dyDescent="0.25">
      <c r="A1781" t="s">
        <v>68</v>
      </c>
      <c r="B1781" t="s">
        <v>70</v>
      </c>
      <c r="C1781">
        <v>30</v>
      </c>
      <c r="D1781" t="s">
        <v>131</v>
      </c>
      <c r="E1781" t="s">
        <v>91</v>
      </c>
      <c r="F1781" t="s">
        <v>129</v>
      </c>
      <c r="G1781">
        <v>45.357350448712197</v>
      </c>
      <c r="H1781">
        <v>0</v>
      </c>
      <c r="I178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81" s="5" cm="1">
        <f t="array" ref="J1781">MAX(IF((ProjectInfoTable[ProjectName]=OutputTable[[#This Row],[ProjectName]]),(ProjectInfoTable[ProjectName]=OutputTable[[#This Row],[ProjectName]])*ProjectInfoTable[NumberOfReplications]))</f>
        <v>50</v>
      </c>
      <c r="K1781" s="5" cm="1">
        <f t="array" ref="K1781">IFERROR(AVERAGE(IF((OutputTable[GroupByKey]=OutputTable[[#This Row],[GroupByKey]]),(OutputTable[GroupByKey]=OutputTable[[#This Row],[GroupByKey]])*OutputTable[RecordedValue])),0)</f>
        <v>47.555766264651346</v>
      </c>
      <c r="L1781" s="5" cm="1">
        <f t="array" ref="L1781">IFERROR(_xlfn.STDEV.S(IF((OutputTable[GroupByKey]=OutputTable[[#This Row],[GroupByKey]]),(OutputTable[GroupByKey]=OutputTable[[#This Row],[GroupByKey]])*OutputTable[RecordedValue])),0)</f>
        <v>2.7283894207102275</v>
      </c>
      <c r="M1781" s="5" cm="1">
        <f t="array" ref="M1781">MAX(IF((ProjectInfoTable[ProjectName]=OutputTable[[#This Row],[ProjectName]]),(ProjectInfoTable[ProjectName]=OutputTable[[#This Row],[ProjectName]])*ProjectInfoTable[ConfidenceInterval]))</f>
        <v>0.95</v>
      </c>
      <c r="N1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781" s="5" cm="1">
        <f t="array" ref="O1781">MIN(IF((OutputTable[GroupByKey]=OutputTable[[#This Row],[GroupByKey]]),(OutputTable[GroupByKey]=OutputTable[[#This Row],[GroupByKey]])*OutputTable[RecordedValue]))</f>
        <v>42.116143251013803</v>
      </c>
      <c r="P1781" s="5" cm="1">
        <f t="array" ref="P1781">MAX(IF((OutputTable[GroupByKey]=OutputTable[[#This Row],[GroupByKey]]),(OutputTable[GroupByKey]=OutputTable[[#This Row],[GroupByKey]])*OutputTable[RecordedValue]))</f>
        <v>55.7665547747551</v>
      </c>
    </row>
    <row r="1782" spans="1:16" x14ac:dyDescent="0.25">
      <c r="A1782" t="s">
        <v>68</v>
      </c>
      <c r="B1782" t="s">
        <v>70</v>
      </c>
      <c r="C1782">
        <v>30</v>
      </c>
      <c r="D1782" t="s">
        <v>132</v>
      </c>
      <c r="E1782" t="s">
        <v>133</v>
      </c>
      <c r="F1782" t="s">
        <v>129</v>
      </c>
      <c r="G1782">
        <v>0</v>
      </c>
      <c r="H1782">
        <v>0</v>
      </c>
      <c r="I178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82" s="5" cm="1">
        <f t="array" ref="J1782">MAX(IF((ProjectInfoTable[ProjectName]=OutputTable[[#This Row],[ProjectName]]),(ProjectInfoTable[ProjectName]=OutputTable[[#This Row],[ProjectName]])*ProjectInfoTable[NumberOfReplications]))</f>
        <v>50</v>
      </c>
      <c r="K1782" s="5" cm="1">
        <f t="array" ref="K1782">IFERROR(AVERAGE(IF((OutputTable[GroupByKey]=OutputTable[[#This Row],[GroupByKey]]),(OutputTable[GroupByKey]=OutputTable[[#This Row],[GroupByKey]])*OutputTable[RecordedValue])),0)</f>
        <v>0</v>
      </c>
      <c r="L1782" s="5" cm="1">
        <f t="array" ref="L1782">IFERROR(_xlfn.STDEV.S(IF((OutputTable[GroupByKey]=OutputTable[[#This Row],[GroupByKey]]),(OutputTable[GroupByKey]=OutputTable[[#This Row],[GroupByKey]])*OutputTable[RecordedValue])),0)</f>
        <v>0</v>
      </c>
      <c r="M1782" s="5" cm="1">
        <f t="array" ref="M1782">MAX(IF((ProjectInfoTable[ProjectName]=OutputTable[[#This Row],[ProjectName]]),(ProjectInfoTable[ProjectName]=OutputTable[[#This Row],[ProjectName]])*ProjectInfoTable[ConfidenceInterval]))</f>
        <v>0.95</v>
      </c>
      <c r="N1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2" s="5" cm="1">
        <f t="array" ref="O1782">MIN(IF((OutputTable[GroupByKey]=OutputTable[[#This Row],[GroupByKey]]),(OutputTable[GroupByKey]=OutputTable[[#This Row],[GroupByKey]])*OutputTable[RecordedValue]))</f>
        <v>0</v>
      </c>
      <c r="P1782" s="5" cm="1">
        <f t="array" ref="P1782">MAX(IF((OutputTable[GroupByKey]=OutputTable[[#This Row],[GroupByKey]]),(OutputTable[GroupByKey]=OutputTable[[#This Row],[GroupByKey]])*OutputTable[RecordedValue]))</f>
        <v>0</v>
      </c>
    </row>
    <row r="1783" spans="1:16" x14ac:dyDescent="0.25">
      <c r="A1783" t="s">
        <v>68</v>
      </c>
      <c r="B1783" t="s">
        <v>70</v>
      </c>
      <c r="C1783">
        <v>30</v>
      </c>
      <c r="D1783" t="s">
        <v>134</v>
      </c>
      <c r="E1783" t="s">
        <v>95</v>
      </c>
      <c r="F1783" t="s">
        <v>129</v>
      </c>
      <c r="G1783">
        <v>45.357350448712197</v>
      </c>
      <c r="H1783">
        <v>0</v>
      </c>
      <c r="I178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83" s="5" cm="1">
        <f t="array" ref="J1783">MAX(IF((ProjectInfoTable[ProjectName]=OutputTable[[#This Row],[ProjectName]]),(ProjectInfoTable[ProjectName]=OutputTable[[#This Row],[ProjectName]])*ProjectInfoTable[NumberOfReplications]))</f>
        <v>50</v>
      </c>
      <c r="K1783" s="5" cm="1">
        <f t="array" ref="K1783">IFERROR(AVERAGE(IF((OutputTable[GroupByKey]=OutputTable[[#This Row],[GroupByKey]]),(OutputTable[GroupByKey]=OutputTable[[#This Row],[GroupByKey]])*OutputTable[RecordedValue])),0)</f>
        <v>47.555766264651346</v>
      </c>
      <c r="L1783" s="5" cm="1">
        <f t="array" ref="L1783">IFERROR(_xlfn.STDEV.S(IF((OutputTable[GroupByKey]=OutputTable[[#This Row],[GroupByKey]]),(OutputTable[GroupByKey]=OutputTable[[#This Row],[GroupByKey]])*OutputTable[RecordedValue])),0)</f>
        <v>2.7283894207102275</v>
      </c>
      <c r="M1783" s="5" cm="1">
        <f t="array" ref="M1783">MAX(IF((ProjectInfoTable[ProjectName]=OutputTable[[#This Row],[ProjectName]]),(ProjectInfoTable[ProjectName]=OutputTable[[#This Row],[ProjectName]])*ProjectInfoTable[ConfidenceInterval]))</f>
        <v>0.95</v>
      </c>
      <c r="N1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783" s="5" cm="1">
        <f t="array" ref="O1783">MIN(IF((OutputTable[GroupByKey]=OutputTable[[#This Row],[GroupByKey]]),(OutputTable[GroupByKey]=OutputTable[[#This Row],[GroupByKey]])*OutputTable[RecordedValue]))</f>
        <v>42.116143251013803</v>
      </c>
      <c r="P1783" s="5" cm="1">
        <f t="array" ref="P1783">MAX(IF((OutputTable[GroupByKey]=OutputTable[[#This Row],[GroupByKey]]),(OutputTable[GroupByKey]=OutputTable[[#This Row],[GroupByKey]])*OutputTable[RecordedValue]))</f>
        <v>55.7665547747551</v>
      </c>
    </row>
    <row r="1784" spans="1:16" x14ac:dyDescent="0.25">
      <c r="A1784" t="s">
        <v>68</v>
      </c>
      <c r="B1784" t="s">
        <v>70</v>
      </c>
      <c r="C1784">
        <v>30</v>
      </c>
      <c r="D1784" t="s">
        <v>135</v>
      </c>
      <c r="E1784" t="s">
        <v>97</v>
      </c>
      <c r="F1784" t="s">
        <v>129</v>
      </c>
      <c r="G1784">
        <v>0</v>
      </c>
      <c r="H1784">
        <v>0</v>
      </c>
      <c r="I178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84" s="5" cm="1">
        <f t="array" ref="J1784">MAX(IF((ProjectInfoTable[ProjectName]=OutputTable[[#This Row],[ProjectName]]),(ProjectInfoTable[ProjectName]=OutputTable[[#This Row],[ProjectName]])*ProjectInfoTable[NumberOfReplications]))</f>
        <v>50</v>
      </c>
      <c r="K1784" s="5" cm="1">
        <f t="array" ref="K1784">IFERROR(AVERAGE(IF((OutputTable[GroupByKey]=OutputTable[[#This Row],[GroupByKey]]),(OutputTable[GroupByKey]=OutputTable[[#This Row],[GroupByKey]])*OutputTable[RecordedValue])),0)</f>
        <v>0</v>
      </c>
      <c r="L1784" s="5" cm="1">
        <f t="array" ref="L1784">IFERROR(_xlfn.STDEV.S(IF((OutputTable[GroupByKey]=OutputTable[[#This Row],[GroupByKey]]),(OutputTable[GroupByKey]=OutputTable[[#This Row],[GroupByKey]])*OutputTable[RecordedValue])),0)</f>
        <v>0</v>
      </c>
      <c r="M1784" s="5" cm="1">
        <f t="array" ref="M1784">MAX(IF((ProjectInfoTable[ProjectName]=OutputTable[[#This Row],[ProjectName]]),(ProjectInfoTable[ProjectName]=OutputTable[[#This Row],[ProjectName]])*ProjectInfoTable[ConfidenceInterval]))</f>
        <v>0.95</v>
      </c>
      <c r="N1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4" s="5" cm="1">
        <f t="array" ref="O1784">MIN(IF((OutputTable[GroupByKey]=OutputTable[[#This Row],[GroupByKey]]),(OutputTable[GroupByKey]=OutputTable[[#This Row],[GroupByKey]])*OutputTable[RecordedValue]))</f>
        <v>0</v>
      </c>
      <c r="P1784" s="5" cm="1">
        <f t="array" ref="P1784">MAX(IF((OutputTable[GroupByKey]=OutputTable[[#This Row],[GroupByKey]]),(OutputTable[GroupByKey]=OutputTable[[#This Row],[GroupByKey]])*OutputTable[RecordedValue]))</f>
        <v>0</v>
      </c>
    </row>
    <row r="1785" spans="1:16" x14ac:dyDescent="0.25">
      <c r="A1785" t="s">
        <v>68</v>
      </c>
      <c r="B1785" t="s">
        <v>70</v>
      </c>
      <c r="C1785">
        <v>30</v>
      </c>
      <c r="D1785" t="s">
        <v>136</v>
      </c>
      <c r="E1785" t="s">
        <v>137</v>
      </c>
      <c r="F1785" t="s">
        <v>129</v>
      </c>
      <c r="G1785">
        <v>45.357350448712097</v>
      </c>
      <c r="H1785">
        <v>0</v>
      </c>
      <c r="I178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85" s="5" cm="1">
        <f t="array" ref="J1785">MAX(IF((ProjectInfoTable[ProjectName]=OutputTable[[#This Row],[ProjectName]]),(ProjectInfoTable[ProjectName]=OutputTable[[#This Row],[ProjectName]])*ProjectInfoTable[NumberOfReplications]))</f>
        <v>50</v>
      </c>
      <c r="K1785" s="5" cm="1">
        <f t="array" ref="K1785">IFERROR(AVERAGE(IF((OutputTable[GroupByKey]=OutputTable[[#This Row],[GroupByKey]]),(OutputTable[GroupByKey]=OutputTable[[#This Row],[GroupByKey]])*OutputTable[RecordedValue])),0)</f>
        <v>47.555766264651339</v>
      </c>
      <c r="L1785" s="5" cm="1">
        <f t="array" ref="L1785">IFERROR(_xlfn.STDEV.S(IF((OutputTable[GroupByKey]=OutputTable[[#This Row],[GroupByKey]]),(OutputTable[GroupByKey]=OutputTable[[#This Row],[GroupByKey]])*OutputTable[RecordedValue])),0)</f>
        <v>2.7283894207102439</v>
      </c>
      <c r="M1785" s="5" cm="1">
        <f t="array" ref="M1785">MAX(IF((ProjectInfoTable[ProjectName]=OutputTable[[#This Row],[ProjectName]]),(ProjectInfoTable[ProjectName]=OutputTable[[#This Row],[ProjectName]])*ProjectInfoTable[ConfidenceInterval]))</f>
        <v>0.95</v>
      </c>
      <c r="N1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785" s="5" cm="1">
        <f t="array" ref="O1785">MIN(IF((OutputTable[GroupByKey]=OutputTable[[#This Row],[GroupByKey]]),(OutputTable[GroupByKey]=OutputTable[[#This Row],[GroupByKey]])*OutputTable[RecordedValue]))</f>
        <v>42.116143251013703</v>
      </c>
      <c r="P1785" s="5" cm="1">
        <f t="array" ref="P1785">MAX(IF((OutputTable[GroupByKey]=OutputTable[[#This Row],[GroupByKey]]),(OutputTable[GroupByKey]=OutputTable[[#This Row],[GroupByKey]])*OutputTable[RecordedValue]))</f>
        <v>55.7665547747551</v>
      </c>
    </row>
    <row r="1786" spans="1:16" x14ac:dyDescent="0.25">
      <c r="A1786" t="s">
        <v>68</v>
      </c>
      <c r="B1786" t="s">
        <v>70</v>
      </c>
      <c r="C1786">
        <v>30</v>
      </c>
      <c r="D1786" t="s">
        <v>138</v>
      </c>
      <c r="E1786" t="s">
        <v>139</v>
      </c>
      <c r="F1786" t="s">
        <v>129</v>
      </c>
      <c r="G1786">
        <v>26.6426495512878</v>
      </c>
      <c r="H1786">
        <v>0</v>
      </c>
      <c r="I178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86" s="5" cm="1">
        <f t="array" ref="J1786">MAX(IF((ProjectInfoTable[ProjectName]=OutputTable[[#This Row],[ProjectName]]),(ProjectInfoTable[ProjectName]=OutputTable[[#This Row],[ProjectName]])*ProjectInfoTable[NumberOfReplications]))</f>
        <v>50</v>
      </c>
      <c r="K1786" s="5" cm="1">
        <f t="array" ref="K1786">IFERROR(AVERAGE(IF((OutputTable[GroupByKey]=OutputTable[[#This Row],[GroupByKey]]),(OutputTable[GroupByKey]=OutputTable[[#This Row],[GroupByKey]])*OutputTable[RecordedValue])),0)</f>
        <v>24.153751225057032</v>
      </c>
      <c r="L1786" s="5" cm="1">
        <f t="array" ref="L1786">IFERROR(_xlfn.STDEV.S(IF((OutputTable[GroupByKey]=OutputTable[[#This Row],[GroupByKey]]),(OutputTable[GroupByKey]=OutputTable[[#This Row],[GroupByKey]])*OutputTable[RecordedValue])),0)</f>
        <v>2.790438932514745</v>
      </c>
      <c r="M1786" s="5" cm="1">
        <f t="array" ref="M1786">MAX(IF((ProjectInfoTable[ProjectName]=OutputTable[[#This Row],[ProjectName]]),(ProjectInfoTable[ProjectName]=OutputTable[[#This Row],[ProjectName]])*ProjectInfoTable[ConfidenceInterval]))</f>
        <v>0.95</v>
      </c>
      <c r="N1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786" s="5" cm="1">
        <f t="array" ref="O1786">MIN(IF((OutputTable[GroupByKey]=OutputTable[[#This Row],[GroupByKey]]),(OutputTable[GroupByKey]=OutputTable[[#This Row],[GroupByKey]])*OutputTable[RecordedValue]))</f>
        <v>16.206469520089399</v>
      </c>
      <c r="P1786" s="5" cm="1">
        <f t="array" ref="P1786">MAX(IF((OutputTable[GroupByKey]=OutputTable[[#This Row],[GroupByKey]]),(OutputTable[GroupByKey]=OutputTable[[#This Row],[GroupByKey]])*OutputTable[RecordedValue]))</f>
        <v>29.8247121613243</v>
      </c>
    </row>
    <row r="1787" spans="1:16" x14ac:dyDescent="0.25">
      <c r="A1787" t="s">
        <v>68</v>
      </c>
      <c r="B1787" t="s">
        <v>70</v>
      </c>
      <c r="C1787">
        <v>30</v>
      </c>
      <c r="D1787" t="s">
        <v>140</v>
      </c>
      <c r="E1787" t="s">
        <v>91</v>
      </c>
      <c r="F1787" t="s">
        <v>129</v>
      </c>
      <c r="G1787">
        <v>72</v>
      </c>
      <c r="H1787">
        <v>0</v>
      </c>
      <c r="I178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87" s="5" cm="1">
        <f t="array" ref="J1787">MAX(IF((ProjectInfoTable[ProjectName]=OutputTable[[#This Row],[ProjectName]]),(ProjectInfoTable[ProjectName]=OutputTable[[#This Row],[ProjectName]])*ProjectInfoTable[NumberOfReplications]))</f>
        <v>50</v>
      </c>
      <c r="K1787" s="5" cm="1">
        <f t="array" ref="K1787">IFERROR(AVERAGE(IF((OutputTable[GroupByKey]=OutputTable[[#This Row],[GroupByKey]]),(OutputTable[GroupByKey]=OutputTable[[#This Row],[GroupByKey]])*OutputTable[RecordedValue])),0)</f>
        <v>71.709517489708347</v>
      </c>
      <c r="L1787" s="5" cm="1">
        <f t="array" ref="L1787">IFERROR(_xlfn.STDEV.S(IF((OutputTable[GroupByKey]=OutputTable[[#This Row],[GroupByKey]]),(OutputTable[GroupByKey]=OutputTable[[#This Row],[GroupByKey]])*OutputTable[RecordedValue])),0)</f>
        <v>0.25019982121987089</v>
      </c>
      <c r="M1787" s="5" cm="1">
        <f t="array" ref="M1787">MAX(IF((ProjectInfoTable[ProjectName]=OutputTable[[#This Row],[ProjectName]]),(ProjectInfoTable[ProjectName]=OutputTable[[#This Row],[ProjectName]])*ProjectInfoTable[ConfidenceInterval]))</f>
        <v>0.95</v>
      </c>
      <c r="N1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787" s="5" cm="1">
        <f t="array" ref="O1787">MIN(IF((OutputTable[GroupByKey]=OutputTable[[#This Row],[GroupByKey]]),(OutputTable[GroupByKey]=OutputTable[[#This Row],[GroupByKey]])*OutputTable[RecordedValue]))</f>
        <v>70.826954480567906</v>
      </c>
      <c r="P1787" s="5" cm="1">
        <f t="array" ref="P1787">MAX(IF((OutputTable[GroupByKey]=OutputTable[[#This Row],[GroupByKey]]),(OutputTable[GroupByKey]=OutputTable[[#This Row],[GroupByKey]])*OutputTable[RecordedValue]))</f>
        <v>72</v>
      </c>
    </row>
    <row r="1788" spans="1:16" x14ac:dyDescent="0.25">
      <c r="A1788" t="s">
        <v>68</v>
      </c>
      <c r="B1788" t="s">
        <v>70</v>
      </c>
      <c r="C1788">
        <v>30</v>
      </c>
      <c r="D1788" t="s">
        <v>141</v>
      </c>
      <c r="E1788" t="s">
        <v>142</v>
      </c>
      <c r="F1788" t="s">
        <v>129</v>
      </c>
      <c r="G1788">
        <v>0</v>
      </c>
      <c r="H1788">
        <v>0</v>
      </c>
      <c r="I178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88" s="5" cm="1">
        <f t="array" ref="J1788">MAX(IF((ProjectInfoTable[ProjectName]=OutputTable[[#This Row],[ProjectName]]),(ProjectInfoTable[ProjectName]=OutputTable[[#This Row],[ProjectName]])*ProjectInfoTable[NumberOfReplications]))</f>
        <v>50</v>
      </c>
      <c r="K1788" s="5" cm="1">
        <f t="array" ref="K1788">IFERROR(AVERAGE(IF((OutputTable[GroupByKey]=OutputTable[[#This Row],[GroupByKey]]),(OutputTable[GroupByKey]=OutputTable[[#This Row],[GroupByKey]])*OutputTable[RecordedValue])),0)</f>
        <v>0</v>
      </c>
      <c r="L1788" s="5" cm="1">
        <f t="array" ref="L1788">IFERROR(_xlfn.STDEV.S(IF((OutputTable[GroupByKey]=OutputTable[[#This Row],[GroupByKey]]),(OutputTable[GroupByKey]=OutputTable[[#This Row],[GroupByKey]])*OutputTable[RecordedValue])),0)</f>
        <v>0</v>
      </c>
      <c r="M1788" s="5" cm="1">
        <f t="array" ref="M1788">MAX(IF((ProjectInfoTable[ProjectName]=OutputTable[[#This Row],[ProjectName]]),(ProjectInfoTable[ProjectName]=OutputTable[[#This Row],[ProjectName]])*ProjectInfoTable[ConfidenceInterval]))</f>
        <v>0.95</v>
      </c>
      <c r="N1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8" s="5" cm="1">
        <f t="array" ref="O1788">MIN(IF((OutputTable[GroupByKey]=OutputTable[[#This Row],[GroupByKey]]),(OutputTable[GroupByKey]=OutputTable[[#This Row],[GroupByKey]])*OutputTable[RecordedValue]))</f>
        <v>0</v>
      </c>
      <c r="P1788" s="5" cm="1">
        <f t="array" ref="P1788">MAX(IF((OutputTable[GroupByKey]=OutputTable[[#This Row],[GroupByKey]]),(OutputTable[GroupByKey]=OutputTable[[#This Row],[GroupByKey]])*OutputTable[RecordedValue]))</f>
        <v>0</v>
      </c>
    </row>
    <row r="1789" spans="1:16" x14ac:dyDescent="0.25">
      <c r="A1789" t="s">
        <v>68</v>
      </c>
      <c r="B1789" t="s">
        <v>70</v>
      </c>
      <c r="C1789">
        <v>30</v>
      </c>
      <c r="D1789" t="s">
        <v>143</v>
      </c>
      <c r="E1789" t="s">
        <v>113</v>
      </c>
      <c r="F1789" t="s">
        <v>73</v>
      </c>
      <c r="G1789">
        <v>8.3596259229329206</v>
      </c>
      <c r="H1789">
        <v>0</v>
      </c>
      <c r="I178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89" s="5" cm="1">
        <f t="array" ref="J1789">MAX(IF((ProjectInfoTable[ProjectName]=OutputTable[[#This Row],[ProjectName]]),(ProjectInfoTable[ProjectName]=OutputTable[[#This Row],[ProjectName]])*ProjectInfoTable[NumberOfReplications]))</f>
        <v>50</v>
      </c>
      <c r="K1789" s="5" cm="1">
        <f t="array" ref="K1789">IFERROR(AVERAGE(IF((OutputTable[GroupByKey]=OutputTable[[#This Row],[GroupByKey]]),(OutputTable[GroupByKey]=OutputTable[[#This Row],[GroupByKey]])*OutputTable[RecordedValue])),0)</f>
        <v>8.9631102244031808</v>
      </c>
      <c r="L1789" s="5" cm="1">
        <f t="array" ref="L1789">IFERROR(_xlfn.STDEV.S(IF((OutputTable[GroupByKey]=OutputTable[[#This Row],[GroupByKey]]),(OutputTable[GroupByKey]=OutputTable[[#This Row],[GroupByKey]])*OutputTable[RecordedValue])),0)</f>
        <v>0.49581158155018401</v>
      </c>
      <c r="M1789" s="5" cm="1">
        <f t="array" ref="M1789">MAX(IF((ProjectInfoTable[ProjectName]=OutputTable[[#This Row],[ProjectName]]),(ProjectInfoTable[ProjectName]=OutputTable[[#This Row],[ProjectName]])*ProjectInfoTable[ConfidenceInterval]))</f>
        <v>0.95</v>
      </c>
      <c r="N1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789" s="5" cm="1">
        <f t="array" ref="O1789">MIN(IF((OutputTable[GroupByKey]=OutputTable[[#This Row],[GroupByKey]]),(OutputTable[GroupByKey]=OutputTable[[#This Row],[GroupByKey]])*OutputTable[RecordedValue]))</f>
        <v>7.9225733441578896</v>
      </c>
      <c r="P1789" s="5" cm="1">
        <f t="array" ref="P1789">MAX(IF((OutputTable[GroupByKey]=OutputTable[[#This Row],[GroupByKey]]),(OutputTable[GroupByKey]=OutputTable[[#This Row],[GroupByKey]])*OutputTable[RecordedValue]))</f>
        <v>9.9777504987156593</v>
      </c>
    </row>
    <row r="1790" spans="1:16" x14ac:dyDescent="0.25">
      <c r="A1790" t="s">
        <v>68</v>
      </c>
      <c r="B1790" t="s">
        <v>70</v>
      </c>
      <c r="C1790">
        <v>30</v>
      </c>
      <c r="D1790" t="s">
        <v>144</v>
      </c>
      <c r="E1790" t="s">
        <v>115</v>
      </c>
      <c r="F1790" t="s">
        <v>73</v>
      </c>
      <c r="G1790">
        <v>501.57755537597501</v>
      </c>
      <c r="H1790">
        <v>0</v>
      </c>
      <c r="I179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90" s="5" cm="1">
        <f t="array" ref="J1790">MAX(IF((ProjectInfoTable[ProjectName]=OutputTable[[#This Row],[ProjectName]]),(ProjectInfoTable[ProjectName]=OutputTable[[#This Row],[ProjectName]])*ProjectInfoTable[NumberOfReplications]))</f>
        <v>50</v>
      </c>
      <c r="K1790" s="5" cm="1">
        <f t="array" ref="K1790">IFERROR(AVERAGE(IF((OutputTable[GroupByKey]=OutputTable[[#This Row],[GroupByKey]]),(OutputTable[GroupByKey]=OutputTable[[#This Row],[GroupByKey]])*OutputTable[RecordedValue])),0)</f>
        <v>537.78661346419096</v>
      </c>
      <c r="L1790" s="5" cm="1">
        <f t="array" ref="L1790">IFERROR(_xlfn.STDEV.S(IF((OutputTable[GroupByKey]=OutputTable[[#This Row],[GroupByKey]]),(OutputTable[GroupByKey]=OutputTable[[#This Row],[GroupByKey]])*OutputTable[RecordedValue])),0)</f>
        <v>29.748694893010981</v>
      </c>
      <c r="M1790" s="5" cm="1">
        <f t="array" ref="M1790">MAX(IF((ProjectInfoTable[ProjectName]=OutputTable[[#This Row],[ProjectName]]),(ProjectInfoTable[ProjectName]=OutputTable[[#This Row],[ProjectName]])*ProjectInfoTable[ConfidenceInterval]))</f>
        <v>0.95</v>
      </c>
      <c r="N1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790" s="5" cm="1">
        <f t="array" ref="O1790">MIN(IF((OutputTable[GroupByKey]=OutputTable[[#This Row],[GroupByKey]]),(OutputTable[GroupByKey]=OutputTable[[#This Row],[GroupByKey]])*OutputTable[RecordedValue]))</f>
        <v>475.35440064947397</v>
      </c>
      <c r="P1790" s="5" cm="1">
        <f t="array" ref="P1790">MAX(IF((OutputTable[GroupByKey]=OutputTable[[#This Row],[GroupByKey]]),(OutputTable[GroupByKey]=OutputTable[[#This Row],[GroupByKey]])*OutputTable[RecordedValue]))</f>
        <v>598.66502992293999</v>
      </c>
    </row>
    <row r="1791" spans="1:16" x14ac:dyDescent="0.25">
      <c r="A1791" t="s">
        <v>68</v>
      </c>
      <c r="B1791" t="s">
        <v>70</v>
      </c>
      <c r="C1791">
        <v>30</v>
      </c>
      <c r="D1791" t="s">
        <v>145</v>
      </c>
      <c r="E1791" t="s">
        <v>117</v>
      </c>
      <c r="F1791" t="s">
        <v>73</v>
      </c>
      <c r="G1791">
        <v>0</v>
      </c>
      <c r="H1791">
        <v>0</v>
      </c>
      <c r="I179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91" s="5" cm="1">
        <f t="array" ref="J1791">MAX(IF((ProjectInfoTable[ProjectName]=OutputTable[[#This Row],[ProjectName]]),(ProjectInfoTable[ProjectName]=OutputTable[[#This Row],[ProjectName]])*ProjectInfoTable[NumberOfReplications]))</f>
        <v>50</v>
      </c>
      <c r="K1791" s="5" cm="1">
        <f t="array" ref="K1791">IFERROR(AVERAGE(IF((OutputTable[GroupByKey]=OutputTable[[#This Row],[GroupByKey]]),(OutputTable[GroupByKey]=OutputTable[[#This Row],[GroupByKey]])*OutputTable[RecordedValue])),0)</f>
        <v>0</v>
      </c>
      <c r="L1791" s="5" cm="1">
        <f t="array" ref="L1791">IFERROR(_xlfn.STDEV.S(IF((OutputTable[GroupByKey]=OutputTable[[#This Row],[GroupByKey]]),(OutputTable[GroupByKey]=OutputTable[[#This Row],[GroupByKey]])*OutputTable[RecordedValue])),0)</f>
        <v>0</v>
      </c>
      <c r="M1791" s="5" cm="1">
        <f t="array" ref="M1791">MAX(IF((ProjectInfoTable[ProjectName]=OutputTable[[#This Row],[ProjectName]]),(ProjectInfoTable[ProjectName]=OutputTable[[#This Row],[ProjectName]])*ProjectInfoTable[ConfidenceInterval]))</f>
        <v>0.95</v>
      </c>
      <c r="N1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1" s="5" cm="1">
        <f t="array" ref="O1791">MIN(IF((OutputTable[GroupByKey]=OutputTable[[#This Row],[GroupByKey]]),(OutputTable[GroupByKey]=OutputTable[[#This Row],[GroupByKey]])*OutputTable[RecordedValue]))</f>
        <v>0</v>
      </c>
      <c r="P1791" s="5" cm="1">
        <f t="array" ref="P1791">MAX(IF((OutputTable[GroupByKey]=OutputTable[[#This Row],[GroupByKey]]),(OutputTable[GroupByKey]=OutputTable[[#This Row],[GroupByKey]])*OutputTable[RecordedValue]))</f>
        <v>0</v>
      </c>
    </row>
    <row r="1792" spans="1:16" x14ac:dyDescent="0.25">
      <c r="A1792" t="s">
        <v>68</v>
      </c>
      <c r="B1792" t="s">
        <v>70</v>
      </c>
      <c r="C1792">
        <v>30</v>
      </c>
      <c r="D1792" t="s">
        <v>146</v>
      </c>
      <c r="E1792" t="s">
        <v>119</v>
      </c>
      <c r="F1792" t="s">
        <v>73</v>
      </c>
      <c r="G1792">
        <v>85.909732269080195</v>
      </c>
      <c r="H1792">
        <v>0</v>
      </c>
      <c r="I179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92" s="5" cm="1">
        <f t="array" ref="J1792">MAX(IF((ProjectInfoTable[ProjectName]=OutputTable[[#This Row],[ProjectName]]),(ProjectInfoTable[ProjectName]=OutputTable[[#This Row],[ProjectName]])*ProjectInfoTable[NumberOfReplications]))</f>
        <v>50</v>
      </c>
      <c r="K1792" s="5" cm="1">
        <f t="array" ref="K1792">IFERROR(AVERAGE(IF((OutputTable[GroupByKey]=OutputTable[[#This Row],[GroupByKey]]),(OutputTable[GroupByKey]=OutputTable[[#This Row],[GroupByKey]])*OutputTable[RecordedValue])),0)</f>
        <v>131.6987252883157</v>
      </c>
      <c r="L1792" s="5" cm="1">
        <f t="array" ref="L1792">IFERROR(_xlfn.STDEV.S(IF((OutputTable[GroupByKey]=OutputTable[[#This Row],[GroupByKey]]),(OutputTable[GroupByKey]=OutputTable[[#This Row],[GroupByKey]])*OutputTable[RecordedValue])),0)</f>
        <v>195.03180772236345</v>
      </c>
      <c r="M1792" s="5" cm="1">
        <f t="array" ref="M1792">MAX(IF((ProjectInfoTable[ProjectName]=OutputTable[[#This Row],[ProjectName]]),(ProjectInfoTable[ProjectName]=OutputTable[[#This Row],[ProjectName]])*ProjectInfoTable[ConfidenceInterval]))</f>
        <v>0.95</v>
      </c>
      <c r="N1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792" s="5" cm="1">
        <f t="array" ref="O1792">MIN(IF((OutputTable[GroupByKey]=OutputTable[[#This Row],[GroupByKey]]),(OutputTable[GroupByKey]=OutputTable[[#This Row],[GroupByKey]])*OutputTable[RecordedValue]))</f>
        <v>10.054421984212899</v>
      </c>
      <c r="P1792" s="5" cm="1">
        <f t="array" ref="P1792">MAX(IF((OutputTable[GroupByKey]=OutputTable[[#This Row],[GroupByKey]]),(OutputTable[GroupByKey]=OutputTable[[#This Row],[GroupByKey]])*OutputTable[RecordedValue]))</f>
        <v>1200.8160491271699</v>
      </c>
    </row>
    <row r="1793" spans="1:16" x14ac:dyDescent="0.25">
      <c r="A1793" t="s">
        <v>68</v>
      </c>
      <c r="B1793" t="s">
        <v>70</v>
      </c>
      <c r="C1793">
        <v>30</v>
      </c>
      <c r="D1793" t="s">
        <v>147</v>
      </c>
      <c r="E1793" t="s">
        <v>121</v>
      </c>
      <c r="F1793" t="s">
        <v>73</v>
      </c>
      <c r="G1793">
        <v>145</v>
      </c>
      <c r="H1793">
        <v>0</v>
      </c>
      <c r="I179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93" s="5" cm="1">
        <f t="array" ref="J1793">MAX(IF((ProjectInfoTable[ProjectName]=OutputTable[[#This Row],[ProjectName]]),(ProjectInfoTable[ProjectName]=OutputTable[[#This Row],[ProjectName]])*ProjectInfoTable[NumberOfReplications]))</f>
        <v>50</v>
      </c>
      <c r="K1793" s="5" cm="1">
        <f t="array" ref="K1793">IFERROR(AVERAGE(IF((OutputTable[GroupByKey]=OutputTable[[#This Row],[GroupByKey]]),(OutputTable[GroupByKey]=OutputTable[[#This Row],[GroupByKey]])*OutputTable[RecordedValue])),0)</f>
        <v>145</v>
      </c>
      <c r="L1793" s="5" cm="1">
        <f t="array" ref="L1793">IFERROR(_xlfn.STDEV.S(IF((OutputTable[GroupByKey]=OutputTable[[#This Row],[GroupByKey]]),(OutputTable[GroupByKey]=OutputTable[[#This Row],[GroupByKey]])*OutputTable[RecordedValue])),0)</f>
        <v>0</v>
      </c>
      <c r="M1793" s="5" cm="1">
        <f t="array" ref="M1793">MAX(IF((ProjectInfoTable[ProjectName]=OutputTable[[#This Row],[ProjectName]]),(ProjectInfoTable[ProjectName]=OutputTable[[#This Row],[ProjectName]])*ProjectInfoTable[ConfidenceInterval]))</f>
        <v>0.95</v>
      </c>
      <c r="N1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3" s="5" cm="1">
        <f t="array" ref="O1793">MIN(IF((OutputTable[GroupByKey]=OutputTable[[#This Row],[GroupByKey]]),(OutputTable[GroupByKey]=OutputTable[[#This Row],[GroupByKey]])*OutputTable[RecordedValue]))</f>
        <v>145</v>
      </c>
      <c r="P1793" s="5" cm="1">
        <f t="array" ref="P1793">MAX(IF((OutputTable[GroupByKey]=OutputTable[[#This Row],[GroupByKey]]),(OutputTable[GroupByKey]=OutputTable[[#This Row],[GroupByKey]])*OutputTable[RecordedValue]))</f>
        <v>145</v>
      </c>
    </row>
    <row r="1794" spans="1:16" x14ac:dyDescent="0.25">
      <c r="A1794" t="s">
        <v>68</v>
      </c>
      <c r="B1794" t="s">
        <v>70</v>
      </c>
      <c r="C1794">
        <v>30</v>
      </c>
      <c r="D1794" t="s">
        <v>148</v>
      </c>
      <c r="E1794" t="s">
        <v>123</v>
      </c>
      <c r="F1794" t="s">
        <v>73</v>
      </c>
      <c r="G1794">
        <v>144</v>
      </c>
      <c r="H1794">
        <v>0</v>
      </c>
      <c r="I179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94" s="5" cm="1">
        <f t="array" ref="J1794">MAX(IF((ProjectInfoTable[ProjectName]=OutputTable[[#This Row],[ProjectName]]),(ProjectInfoTable[ProjectName]=OutputTable[[#This Row],[ProjectName]])*ProjectInfoTable[NumberOfReplications]))</f>
        <v>50</v>
      </c>
      <c r="K1794" s="5" cm="1">
        <f t="array" ref="K1794">IFERROR(AVERAGE(IF((OutputTable[GroupByKey]=OutputTable[[#This Row],[GroupByKey]]),(OutputTable[GroupByKey]=OutputTable[[#This Row],[GroupByKey]])*OutputTable[RecordedValue])),0)</f>
        <v>143.58000000000001</v>
      </c>
      <c r="L1794" s="5" cm="1">
        <f t="array" ref="L1794">IFERROR(_xlfn.STDEV.S(IF((OutputTable[GroupByKey]=OutputTable[[#This Row],[GroupByKey]]),(OutputTable[GroupByKey]=OutputTable[[#This Row],[GroupByKey]])*OutputTable[RecordedValue])),0)</f>
        <v>0.67279496224666424</v>
      </c>
      <c r="M1794" s="5" cm="1">
        <f t="array" ref="M1794">MAX(IF((ProjectInfoTable[ProjectName]=OutputTable[[#This Row],[ProjectName]]),(ProjectInfoTable[ProjectName]=OutputTable[[#This Row],[ProjectName]])*ProjectInfoTable[ConfidenceInterval]))</f>
        <v>0.95</v>
      </c>
      <c r="N1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794" s="5" cm="1">
        <f t="array" ref="O1794">MIN(IF((OutputTable[GroupByKey]=OutputTable[[#This Row],[GroupByKey]]),(OutputTable[GroupByKey]=OutputTable[[#This Row],[GroupByKey]])*OutputTable[RecordedValue]))</f>
        <v>142</v>
      </c>
      <c r="P1794" s="5" cm="1">
        <f t="array" ref="P1794">MAX(IF((OutputTable[GroupByKey]=OutputTable[[#This Row],[GroupByKey]]),(OutputTable[GroupByKey]=OutputTable[[#This Row],[GroupByKey]])*OutputTable[RecordedValue]))</f>
        <v>144</v>
      </c>
    </row>
    <row r="1795" spans="1:16" x14ac:dyDescent="0.25">
      <c r="A1795" t="s">
        <v>68</v>
      </c>
      <c r="B1795" t="s">
        <v>70</v>
      </c>
      <c r="C1795">
        <v>30</v>
      </c>
      <c r="D1795" t="s">
        <v>149</v>
      </c>
      <c r="E1795" t="s">
        <v>125</v>
      </c>
      <c r="F1795" t="s">
        <v>73</v>
      </c>
      <c r="G1795">
        <v>8.3596259229329206</v>
      </c>
      <c r="H1795">
        <v>0</v>
      </c>
      <c r="I179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95" s="5" cm="1">
        <f t="array" ref="J1795">MAX(IF((ProjectInfoTable[ProjectName]=OutputTable[[#This Row],[ProjectName]]),(ProjectInfoTable[ProjectName]=OutputTable[[#This Row],[ProjectName]])*ProjectInfoTable[NumberOfReplications]))</f>
        <v>50</v>
      </c>
      <c r="K1795" s="5" cm="1">
        <f t="array" ref="K1795">IFERROR(AVERAGE(IF((OutputTable[GroupByKey]=OutputTable[[#This Row],[GroupByKey]]),(OutputTable[GroupByKey]=OutputTable[[#This Row],[GroupByKey]])*OutputTable[RecordedValue])),0)</f>
        <v>8.9631102244031808</v>
      </c>
      <c r="L1795" s="5" cm="1">
        <f t="array" ref="L1795">IFERROR(_xlfn.STDEV.S(IF((OutputTable[GroupByKey]=OutputTable[[#This Row],[GroupByKey]]),(OutputTable[GroupByKey]=OutputTable[[#This Row],[GroupByKey]])*OutputTable[RecordedValue])),0)</f>
        <v>0.49581158155018401</v>
      </c>
      <c r="M1795" s="5" cm="1">
        <f t="array" ref="M1795">MAX(IF((ProjectInfoTable[ProjectName]=OutputTable[[#This Row],[ProjectName]]),(ProjectInfoTable[ProjectName]=OutputTable[[#This Row],[ProjectName]])*ProjectInfoTable[ConfidenceInterval]))</f>
        <v>0.95</v>
      </c>
      <c r="N1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795" s="5" cm="1">
        <f t="array" ref="O1795">MIN(IF((OutputTable[GroupByKey]=OutputTable[[#This Row],[GroupByKey]]),(OutputTable[GroupByKey]=OutputTable[[#This Row],[GroupByKey]])*OutputTable[RecordedValue]))</f>
        <v>7.9225733441578896</v>
      </c>
      <c r="P1795" s="5" cm="1">
        <f t="array" ref="P1795">MAX(IF((OutputTable[GroupByKey]=OutputTable[[#This Row],[GroupByKey]]),(OutputTable[GroupByKey]=OutputTable[[#This Row],[GroupByKey]])*OutputTable[RecordedValue]))</f>
        <v>9.9777504987156593</v>
      </c>
    </row>
    <row r="1796" spans="1:16" x14ac:dyDescent="0.25">
      <c r="A1796" t="s">
        <v>68</v>
      </c>
      <c r="B1796" t="s">
        <v>70</v>
      </c>
      <c r="C1796">
        <v>30</v>
      </c>
      <c r="D1796" t="s">
        <v>150</v>
      </c>
      <c r="E1796" t="s">
        <v>127</v>
      </c>
      <c r="F1796" t="s">
        <v>73</v>
      </c>
      <c r="G1796">
        <v>587.48728764505495</v>
      </c>
      <c r="H1796">
        <v>0</v>
      </c>
      <c r="I179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96" s="5" cm="1">
        <f t="array" ref="J1796">MAX(IF((ProjectInfoTable[ProjectName]=OutputTable[[#This Row],[ProjectName]]),(ProjectInfoTable[ProjectName]=OutputTable[[#This Row],[ProjectName]])*ProjectInfoTable[NumberOfReplications]))</f>
        <v>50</v>
      </c>
      <c r="K1796" s="5" cm="1">
        <f t="array" ref="K1796">IFERROR(AVERAGE(IF((OutputTable[GroupByKey]=OutputTable[[#This Row],[GroupByKey]]),(OutputTable[GroupByKey]=OutputTable[[#This Row],[GroupByKey]])*OutputTable[RecordedValue])),0)</f>
        <v>669.48533875250666</v>
      </c>
      <c r="L1796" s="5" cm="1">
        <f t="array" ref="L1796">IFERROR(_xlfn.STDEV.S(IF((OutputTable[GroupByKey]=OutputTable[[#This Row],[GroupByKey]]),(OutputTable[GroupByKey]=OutputTable[[#This Row],[GroupByKey]])*OutputTable[RecordedValue])),0)</f>
        <v>209.81217768405702</v>
      </c>
      <c r="M1796" s="5" cm="1">
        <f t="array" ref="M1796">MAX(IF((ProjectInfoTable[ProjectName]=OutputTable[[#This Row],[ProjectName]]),(ProjectInfoTable[ProjectName]=OutputTable[[#This Row],[ProjectName]])*ProjectInfoTable[ConfidenceInterval]))</f>
        <v>0.95</v>
      </c>
      <c r="N1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796" s="5" cm="1">
        <f t="array" ref="O1796">MIN(IF((OutputTable[GroupByKey]=OutputTable[[#This Row],[GroupByKey]]),(OutputTable[GroupByKey]=OutputTable[[#This Row],[GroupByKey]])*OutputTable[RecordedValue]))</f>
        <v>507.16931004698603</v>
      </c>
      <c r="P1796" s="5" cm="1">
        <f t="array" ref="P1796">MAX(IF((OutputTable[GroupByKey]=OutputTable[[#This Row],[GroupByKey]]),(OutputTable[GroupByKey]=OutputTable[[#This Row],[GroupByKey]])*OutputTable[RecordedValue]))</f>
        <v>1790.3663033289099</v>
      </c>
    </row>
    <row r="1797" spans="1:16" x14ac:dyDescent="0.25">
      <c r="A1797" t="s">
        <v>68</v>
      </c>
      <c r="B1797" t="s">
        <v>70</v>
      </c>
      <c r="C1797">
        <v>30</v>
      </c>
      <c r="D1797" t="s">
        <v>151</v>
      </c>
      <c r="E1797" t="s">
        <v>121</v>
      </c>
      <c r="F1797" t="s">
        <v>87</v>
      </c>
      <c r="G1797">
        <v>145</v>
      </c>
      <c r="H1797">
        <v>0</v>
      </c>
      <c r="I179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97" s="5" cm="1">
        <f t="array" ref="J1797">MAX(IF((ProjectInfoTable[ProjectName]=OutputTable[[#This Row],[ProjectName]]),(ProjectInfoTable[ProjectName]=OutputTable[[#This Row],[ProjectName]])*ProjectInfoTable[NumberOfReplications]))</f>
        <v>50</v>
      </c>
      <c r="K1797" s="5" cm="1">
        <f t="array" ref="K1797">IFERROR(AVERAGE(IF((OutputTable[GroupByKey]=OutputTable[[#This Row],[GroupByKey]]),(OutputTable[GroupByKey]=OutputTable[[#This Row],[GroupByKey]])*OutputTable[RecordedValue])),0)</f>
        <v>145</v>
      </c>
      <c r="L1797" s="5" cm="1">
        <f t="array" ref="L1797">IFERROR(_xlfn.STDEV.S(IF((OutputTable[GroupByKey]=OutputTable[[#This Row],[GroupByKey]]),(OutputTable[GroupByKey]=OutputTable[[#This Row],[GroupByKey]])*OutputTable[RecordedValue])),0)</f>
        <v>0</v>
      </c>
      <c r="M1797" s="5" cm="1">
        <f t="array" ref="M1797">MAX(IF((ProjectInfoTable[ProjectName]=OutputTable[[#This Row],[ProjectName]]),(ProjectInfoTable[ProjectName]=OutputTable[[#This Row],[ProjectName]])*ProjectInfoTable[ConfidenceInterval]))</f>
        <v>0.95</v>
      </c>
      <c r="N1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7" s="5" cm="1">
        <f t="array" ref="O1797">MIN(IF((OutputTable[GroupByKey]=OutputTable[[#This Row],[GroupByKey]]),(OutputTable[GroupByKey]=OutputTable[[#This Row],[GroupByKey]])*OutputTable[RecordedValue]))</f>
        <v>145</v>
      </c>
      <c r="P1797" s="5" cm="1">
        <f t="array" ref="P1797">MAX(IF((OutputTable[GroupByKey]=OutputTable[[#This Row],[GroupByKey]]),(OutputTable[GroupByKey]=OutputTable[[#This Row],[GroupByKey]])*OutputTable[RecordedValue]))</f>
        <v>145</v>
      </c>
    </row>
    <row r="1798" spans="1:16" x14ac:dyDescent="0.25">
      <c r="A1798" t="s">
        <v>68</v>
      </c>
      <c r="B1798" t="s">
        <v>70</v>
      </c>
      <c r="C1798">
        <v>30</v>
      </c>
      <c r="D1798" t="s">
        <v>152</v>
      </c>
      <c r="E1798" t="s">
        <v>123</v>
      </c>
      <c r="F1798" t="s">
        <v>87</v>
      </c>
      <c r="G1798">
        <v>144</v>
      </c>
      <c r="H1798">
        <v>0</v>
      </c>
      <c r="I179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98" s="5" cm="1">
        <f t="array" ref="J1798">MAX(IF((ProjectInfoTable[ProjectName]=OutputTable[[#This Row],[ProjectName]]),(ProjectInfoTable[ProjectName]=OutputTable[[#This Row],[ProjectName]])*ProjectInfoTable[NumberOfReplications]))</f>
        <v>50</v>
      </c>
      <c r="K1798" s="5" cm="1">
        <f t="array" ref="K1798">IFERROR(AVERAGE(IF((OutputTable[GroupByKey]=OutputTable[[#This Row],[GroupByKey]]),(OutputTable[GroupByKey]=OutputTable[[#This Row],[GroupByKey]])*OutputTable[RecordedValue])),0)</f>
        <v>141.38</v>
      </c>
      <c r="L1798" s="5" cm="1">
        <f t="array" ref="L1798">IFERROR(_xlfn.STDEV.S(IF((OutputTable[GroupByKey]=OutputTable[[#This Row],[GroupByKey]]),(OutputTable[GroupByKey]=OutputTable[[#This Row],[GroupByKey]])*OutputTable[RecordedValue])),0)</f>
        <v>1.9988772358705846</v>
      </c>
      <c r="M1798" s="5" cm="1">
        <f t="array" ref="M1798">MAX(IF((ProjectInfoTable[ProjectName]=OutputTable[[#This Row],[ProjectName]]),(ProjectInfoTable[ProjectName]=OutputTable[[#This Row],[ProjectName]])*ProjectInfoTable[ConfidenceInterval]))</f>
        <v>0.95</v>
      </c>
      <c r="N1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798" s="5" cm="1">
        <f t="array" ref="O1798">MIN(IF((OutputTable[GroupByKey]=OutputTable[[#This Row],[GroupByKey]]),(OutputTable[GroupByKey]=OutputTable[[#This Row],[GroupByKey]])*OutputTable[RecordedValue]))</f>
        <v>134</v>
      </c>
      <c r="P1798" s="5" cm="1">
        <f t="array" ref="P1798">MAX(IF((OutputTable[GroupByKey]=OutputTable[[#This Row],[GroupByKey]]),(OutputTable[GroupByKey]=OutputTable[[#This Row],[GroupByKey]])*OutputTable[RecordedValue]))</f>
        <v>144</v>
      </c>
    </row>
    <row r="1799" spans="1:16" x14ac:dyDescent="0.25">
      <c r="A1799" t="s">
        <v>68</v>
      </c>
      <c r="B1799" t="s">
        <v>70</v>
      </c>
      <c r="C1799">
        <v>30</v>
      </c>
      <c r="D1799" t="s">
        <v>153</v>
      </c>
      <c r="E1799" t="s">
        <v>113</v>
      </c>
      <c r="F1799" t="s">
        <v>73</v>
      </c>
      <c r="G1799">
        <v>1.3221006692689901</v>
      </c>
      <c r="H1799">
        <v>0</v>
      </c>
      <c r="I1799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799" s="5" cm="1">
        <f t="array" ref="J1799">MAX(IF((ProjectInfoTable[ProjectName]=OutputTable[[#This Row],[ProjectName]]),(ProjectInfoTable[ProjectName]=OutputTable[[#This Row],[ProjectName]])*ProjectInfoTable[NumberOfReplications]))</f>
        <v>50</v>
      </c>
      <c r="K1799" s="5" cm="1">
        <f t="array" ref="K1799">IFERROR(AVERAGE(IF((OutputTable[GroupByKey]=OutputTable[[#This Row],[GroupByKey]]),(OutputTable[GroupByKey]=OutputTable[[#This Row],[GroupByKey]])*OutputTable[RecordedValue])),0)</f>
        <v>1.713056712445395</v>
      </c>
      <c r="L1799" s="5" cm="1">
        <f t="array" ref="L1799">IFERROR(_xlfn.STDEV.S(IF((OutputTable[GroupByKey]=OutputTable[[#This Row],[GroupByKey]]),(OutputTable[GroupByKey]=OutputTable[[#This Row],[GroupByKey]])*OutputTable[RecordedValue])),0)</f>
        <v>0.74877386075301833</v>
      </c>
      <c r="M1799" s="5" cm="1">
        <f t="array" ref="M1799">MAX(IF((ProjectInfoTable[ProjectName]=OutputTable[[#This Row],[ProjectName]]),(ProjectInfoTable[ProjectName]=OutputTable[[#This Row],[ProjectName]])*ProjectInfoTable[ConfidenceInterval]))</f>
        <v>0.95</v>
      </c>
      <c r="N1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799" s="5" cm="1">
        <f t="array" ref="O1799">MIN(IF((OutputTable[GroupByKey]=OutputTable[[#This Row],[GroupByKey]]),(OutputTable[GroupByKey]=OutputTable[[#This Row],[GroupByKey]])*OutputTable[RecordedValue]))</f>
        <v>0.396443199122197</v>
      </c>
      <c r="P1799" s="5" cm="1">
        <f t="array" ref="P1799">MAX(IF((OutputTable[GroupByKey]=OutputTable[[#This Row],[GroupByKey]]),(OutputTable[GroupByKey]=OutputTable[[#This Row],[GroupByKey]])*OutputTable[RecordedValue]))</f>
        <v>4.3293745592479498</v>
      </c>
    </row>
    <row r="1800" spans="1:16" x14ac:dyDescent="0.25">
      <c r="A1800" t="s">
        <v>68</v>
      </c>
      <c r="B1800" t="s">
        <v>70</v>
      </c>
      <c r="C1800">
        <v>30</v>
      </c>
      <c r="D1800" t="s">
        <v>154</v>
      </c>
      <c r="E1800" t="s">
        <v>115</v>
      </c>
      <c r="F1800" t="s">
        <v>73</v>
      </c>
      <c r="G1800">
        <v>39.6630200780697</v>
      </c>
      <c r="H1800">
        <v>0</v>
      </c>
      <c r="I1800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800" s="5" cm="1">
        <f t="array" ref="J1800">MAX(IF((ProjectInfoTable[ProjectName]=OutputTable[[#This Row],[ProjectName]]),(ProjectInfoTable[ProjectName]=OutputTable[[#This Row],[ProjectName]])*ProjectInfoTable[NumberOfReplications]))</f>
        <v>50</v>
      </c>
      <c r="K1800" s="5" cm="1">
        <f t="array" ref="K1800">IFERROR(AVERAGE(IF((OutputTable[GroupByKey]=OutputTable[[#This Row],[GroupByKey]]),(OutputTable[GroupByKey]=OutputTable[[#This Row],[GroupByKey]])*OutputTable[RecordedValue])),0)</f>
        <v>51.391701373361848</v>
      </c>
      <c r="L1800" s="5" cm="1">
        <f t="array" ref="L1800">IFERROR(_xlfn.STDEV.S(IF((OutputTable[GroupByKey]=OutputTable[[#This Row],[GroupByKey]]),(OutputTable[GroupByKey]=OutputTable[[#This Row],[GroupByKey]])*OutputTable[RecordedValue])),0)</f>
        <v>22.463215822590577</v>
      </c>
      <c r="M1800" s="5" cm="1">
        <f t="array" ref="M1800">MAX(IF((ProjectInfoTable[ProjectName]=OutputTable[[#This Row],[ProjectName]]),(ProjectInfoTable[ProjectName]=OutputTable[[#This Row],[ProjectName]])*ProjectInfoTable[ConfidenceInterval]))</f>
        <v>0.95</v>
      </c>
      <c r="N1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800" s="5" cm="1">
        <f t="array" ref="O1800">MIN(IF((OutputTable[GroupByKey]=OutputTable[[#This Row],[GroupByKey]]),(OutputTable[GroupByKey]=OutputTable[[#This Row],[GroupByKey]])*OutputTable[RecordedValue]))</f>
        <v>11.8932959736659</v>
      </c>
      <c r="P1800" s="5" cm="1">
        <f t="array" ref="P1800">MAX(IF((OutputTable[GroupByKey]=OutputTable[[#This Row],[GroupByKey]]),(OutputTable[GroupByKey]=OutputTable[[#This Row],[GroupByKey]])*OutputTable[RecordedValue]))</f>
        <v>129.881236777438</v>
      </c>
    </row>
    <row r="1801" spans="1:16" x14ac:dyDescent="0.25">
      <c r="A1801" t="s">
        <v>68</v>
      </c>
      <c r="B1801" t="s">
        <v>70</v>
      </c>
      <c r="C1801">
        <v>30</v>
      </c>
      <c r="D1801" t="s">
        <v>155</v>
      </c>
      <c r="E1801" t="s">
        <v>117</v>
      </c>
      <c r="F1801" t="s">
        <v>73</v>
      </c>
      <c r="G1801">
        <v>0</v>
      </c>
      <c r="H1801">
        <v>0</v>
      </c>
      <c r="I1801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801" s="5" cm="1">
        <f t="array" ref="J1801">MAX(IF((ProjectInfoTable[ProjectName]=OutputTable[[#This Row],[ProjectName]]),(ProjectInfoTable[ProjectName]=OutputTable[[#This Row],[ProjectName]])*ProjectInfoTable[NumberOfReplications]))</f>
        <v>50</v>
      </c>
      <c r="K1801" s="5" cm="1">
        <f t="array" ref="K1801">IFERROR(AVERAGE(IF((OutputTable[GroupByKey]=OutputTable[[#This Row],[GroupByKey]]),(OutputTable[GroupByKey]=OutputTable[[#This Row],[GroupByKey]])*OutputTable[RecordedValue])),0)</f>
        <v>0</v>
      </c>
      <c r="L1801" s="5" cm="1">
        <f t="array" ref="L1801">IFERROR(_xlfn.STDEV.S(IF((OutputTable[GroupByKey]=OutputTable[[#This Row],[GroupByKey]]),(OutputTable[GroupByKey]=OutputTable[[#This Row],[GroupByKey]])*OutputTable[RecordedValue])),0)</f>
        <v>0</v>
      </c>
      <c r="M1801" s="5" cm="1">
        <f t="array" ref="M1801">MAX(IF((ProjectInfoTable[ProjectName]=OutputTable[[#This Row],[ProjectName]]),(ProjectInfoTable[ProjectName]=OutputTable[[#This Row],[ProjectName]])*ProjectInfoTable[ConfidenceInterval]))</f>
        <v>0.95</v>
      </c>
      <c r="N1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1" s="5" cm="1">
        <f t="array" ref="O1801">MIN(IF((OutputTable[GroupByKey]=OutputTable[[#This Row],[GroupByKey]]),(OutputTable[GroupByKey]=OutputTable[[#This Row],[GroupByKey]])*OutputTable[RecordedValue]))</f>
        <v>0</v>
      </c>
      <c r="P1801" s="5" cm="1">
        <f t="array" ref="P1801">MAX(IF((OutputTable[GroupByKey]=OutputTable[[#This Row],[GroupByKey]]),(OutputTable[GroupByKey]=OutputTable[[#This Row],[GroupByKey]])*OutputTable[RecordedValue]))</f>
        <v>0</v>
      </c>
    </row>
    <row r="1802" spans="1:16" x14ac:dyDescent="0.25">
      <c r="A1802" t="s">
        <v>68</v>
      </c>
      <c r="B1802" t="s">
        <v>70</v>
      </c>
      <c r="C1802">
        <v>30</v>
      </c>
      <c r="D1802" t="s">
        <v>156</v>
      </c>
      <c r="E1802" t="s">
        <v>119</v>
      </c>
      <c r="F1802" t="s">
        <v>73</v>
      </c>
      <c r="G1802">
        <v>18.088332499010399</v>
      </c>
      <c r="H1802">
        <v>0</v>
      </c>
      <c r="I1802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802" s="5" cm="1">
        <f t="array" ref="J1802">MAX(IF((ProjectInfoTable[ProjectName]=OutputTable[[#This Row],[ProjectName]]),(ProjectInfoTable[ProjectName]=OutputTable[[#This Row],[ProjectName]])*ProjectInfoTable[NumberOfReplications]))</f>
        <v>50</v>
      </c>
      <c r="K1802" s="5" cm="1">
        <f t="array" ref="K1802">IFERROR(AVERAGE(IF((OutputTable[GroupByKey]=OutputTable[[#This Row],[GroupByKey]]),(OutputTable[GroupByKey]=OutputTable[[#This Row],[GroupByKey]])*OutputTable[RecordedValue])),0)</f>
        <v>10.739644005751</v>
      </c>
      <c r="L1802" s="5" cm="1">
        <f t="array" ref="L1802">IFERROR(_xlfn.STDEV.S(IF((OutputTable[GroupByKey]=OutputTable[[#This Row],[GroupByKey]]),(OutputTable[GroupByKey]=OutputTable[[#This Row],[GroupByKey]])*OutputTable[RecordedValue])),0)</f>
        <v>15.385582994074571</v>
      </c>
      <c r="M1802" s="5" cm="1">
        <f t="array" ref="M1802">MAX(IF((ProjectInfoTable[ProjectName]=OutputTable[[#This Row],[ProjectName]]),(ProjectInfoTable[ProjectName]=OutputTable[[#This Row],[ProjectName]])*ProjectInfoTable[ConfidenceInterval]))</f>
        <v>0.95</v>
      </c>
      <c r="N1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802" s="5" cm="1">
        <f t="array" ref="O1802">MIN(IF((OutputTable[GroupByKey]=OutputTable[[#This Row],[GroupByKey]]),(OutputTable[GroupByKey]=OutputTable[[#This Row],[GroupByKey]])*OutputTable[RecordedValue]))</f>
        <v>0</v>
      </c>
      <c r="P1802" s="5" cm="1">
        <f t="array" ref="P1802">MAX(IF((OutputTable[GroupByKey]=OutputTable[[#This Row],[GroupByKey]]),(OutputTable[GroupByKey]=OutputTable[[#This Row],[GroupByKey]])*OutputTable[RecordedValue]))</f>
        <v>76.907804000367904</v>
      </c>
    </row>
    <row r="1803" spans="1:16" x14ac:dyDescent="0.25">
      <c r="A1803" t="s">
        <v>68</v>
      </c>
      <c r="B1803" t="s">
        <v>70</v>
      </c>
      <c r="C1803">
        <v>30</v>
      </c>
      <c r="D1803" t="s">
        <v>157</v>
      </c>
      <c r="E1803" t="s">
        <v>121</v>
      </c>
      <c r="F1803" t="s">
        <v>73</v>
      </c>
      <c r="G1803">
        <v>5</v>
      </c>
      <c r="H1803">
        <v>0</v>
      </c>
      <c r="I1803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803" s="5" cm="1">
        <f t="array" ref="J1803">MAX(IF((ProjectInfoTable[ProjectName]=OutputTable[[#This Row],[ProjectName]]),(ProjectInfoTable[ProjectName]=OutputTable[[#This Row],[ProjectName]])*ProjectInfoTable[NumberOfReplications]))</f>
        <v>50</v>
      </c>
      <c r="K1803" s="5" cm="1">
        <f t="array" ref="K1803">IFERROR(AVERAGE(IF((OutputTable[GroupByKey]=OutputTable[[#This Row],[GroupByKey]]),(OutputTable[GroupByKey]=OutputTable[[#This Row],[GroupByKey]])*OutputTable[RecordedValue])),0)</f>
        <v>6.74</v>
      </c>
      <c r="L1803" s="5" cm="1">
        <f t="array" ref="L1803">IFERROR(_xlfn.STDEV.S(IF((OutputTable[GroupByKey]=OutputTable[[#This Row],[GroupByKey]]),(OutputTable[GroupByKey]=OutputTable[[#This Row],[GroupByKey]])*OutputTable[RecordedValue])),0)</f>
        <v>2.6711611783672518</v>
      </c>
      <c r="M1803" s="5" cm="1">
        <f t="array" ref="M1803">MAX(IF((ProjectInfoTable[ProjectName]=OutputTable[[#This Row],[ProjectName]]),(ProjectInfoTable[ProjectName]=OutputTable[[#This Row],[ProjectName]])*ProjectInfoTable[ConfidenceInterval]))</f>
        <v>0.95</v>
      </c>
      <c r="N1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803" s="5" cm="1">
        <f t="array" ref="O1803">MIN(IF((OutputTable[GroupByKey]=OutputTable[[#This Row],[GroupByKey]]),(OutputTable[GroupByKey]=OutputTable[[#This Row],[GroupByKey]])*OutputTable[RecordedValue]))</f>
        <v>2</v>
      </c>
      <c r="P1803" s="5" cm="1">
        <f t="array" ref="P1803">MAX(IF((OutputTable[GroupByKey]=OutputTable[[#This Row],[GroupByKey]]),(OutputTable[GroupByKey]=OutputTable[[#This Row],[GroupByKey]])*OutputTable[RecordedValue]))</f>
        <v>16</v>
      </c>
    </row>
    <row r="1804" spans="1:16" x14ac:dyDescent="0.25">
      <c r="A1804" t="s">
        <v>68</v>
      </c>
      <c r="B1804" t="s">
        <v>70</v>
      </c>
      <c r="C1804">
        <v>30</v>
      </c>
      <c r="D1804" t="s">
        <v>158</v>
      </c>
      <c r="E1804" t="s">
        <v>123</v>
      </c>
      <c r="F1804" t="s">
        <v>73</v>
      </c>
      <c r="G1804">
        <v>5</v>
      </c>
      <c r="H1804">
        <v>0</v>
      </c>
      <c r="I1804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804" s="5" cm="1">
        <f t="array" ref="J1804">MAX(IF((ProjectInfoTable[ProjectName]=OutputTable[[#This Row],[ProjectName]]),(ProjectInfoTable[ProjectName]=OutputTable[[#This Row],[ProjectName]])*ProjectInfoTable[NumberOfReplications]))</f>
        <v>50</v>
      </c>
      <c r="K1804" s="5" cm="1">
        <f t="array" ref="K1804">IFERROR(AVERAGE(IF((OutputTable[GroupByKey]=OutputTable[[#This Row],[GroupByKey]]),(OutputTable[GroupByKey]=OutputTable[[#This Row],[GroupByKey]])*OutputTable[RecordedValue])),0)</f>
        <v>6.66</v>
      </c>
      <c r="L1804" s="5" cm="1">
        <f t="array" ref="L1804">IFERROR(_xlfn.STDEV.S(IF((OutputTable[GroupByKey]=OutputTable[[#This Row],[GroupByKey]]),(OutputTable[GroupByKey]=OutputTable[[#This Row],[GroupByKey]])*OutputTable[RecordedValue])),0)</f>
        <v>2.6233644078409171</v>
      </c>
      <c r="M1804" s="5" cm="1">
        <f t="array" ref="M1804">MAX(IF((ProjectInfoTable[ProjectName]=OutputTable[[#This Row],[ProjectName]]),(ProjectInfoTable[ProjectName]=OutputTable[[#This Row],[ProjectName]])*ProjectInfoTable[ConfidenceInterval]))</f>
        <v>0.95</v>
      </c>
      <c r="N1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804" s="5" cm="1">
        <f t="array" ref="O1804">MIN(IF((OutputTable[GroupByKey]=OutputTable[[#This Row],[GroupByKey]]),(OutputTable[GroupByKey]=OutputTable[[#This Row],[GroupByKey]])*OutputTable[RecordedValue]))</f>
        <v>2</v>
      </c>
      <c r="P1804" s="5" cm="1">
        <f t="array" ref="P1804">MAX(IF((OutputTable[GroupByKey]=OutputTable[[#This Row],[GroupByKey]]),(OutputTable[GroupByKey]=OutputTable[[#This Row],[GroupByKey]])*OutputTable[RecordedValue]))</f>
        <v>16</v>
      </c>
    </row>
    <row r="1805" spans="1:16" x14ac:dyDescent="0.25">
      <c r="A1805" t="s">
        <v>68</v>
      </c>
      <c r="B1805" t="s">
        <v>70</v>
      </c>
      <c r="C1805">
        <v>30</v>
      </c>
      <c r="D1805" t="s">
        <v>159</v>
      </c>
      <c r="E1805" t="s">
        <v>125</v>
      </c>
      <c r="F1805" t="s">
        <v>73</v>
      </c>
      <c r="G1805">
        <v>1.3221006692689901</v>
      </c>
      <c r="H1805">
        <v>0</v>
      </c>
      <c r="I1805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805" s="5" cm="1">
        <f t="array" ref="J1805">MAX(IF((ProjectInfoTable[ProjectName]=OutputTable[[#This Row],[ProjectName]]),(ProjectInfoTable[ProjectName]=OutputTable[[#This Row],[ProjectName]])*ProjectInfoTable[NumberOfReplications]))</f>
        <v>50</v>
      </c>
      <c r="K1805" s="5" cm="1">
        <f t="array" ref="K1805">IFERROR(AVERAGE(IF((OutputTable[GroupByKey]=OutputTable[[#This Row],[GroupByKey]]),(OutputTable[GroupByKey]=OutputTable[[#This Row],[GroupByKey]])*OutputTable[RecordedValue])),0)</f>
        <v>1.713056712445395</v>
      </c>
      <c r="L1805" s="5" cm="1">
        <f t="array" ref="L1805">IFERROR(_xlfn.STDEV.S(IF((OutputTable[GroupByKey]=OutputTable[[#This Row],[GroupByKey]]),(OutputTable[GroupByKey]=OutputTable[[#This Row],[GroupByKey]])*OutputTable[RecordedValue])),0)</f>
        <v>0.74877386075301833</v>
      </c>
      <c r="M1805" s="5" cm="1">
        <f t="array" ref="M1805">MAX(IF((ProjectInfoTable[ProjectName]=OutputTable[[#This Row],[ProjectName]]),(ProjectInfoTable[ProjectName]=OutputTable[[#This Row],[ProjectName]])*ProjectInfoTable[ConfidenceInterval]))</f>
        <v>0.95</v>
      </c>
      <c r="N1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805" s="5" cm="1">
        <f t="array" ref="O1805">MIN(IF((OutputTable[GroupByKey]=OutputTable[[#This Row],[GroupByKey]]),(OutputTable[GroupByKey]=OutputTable[[#This Row],[GroupByKey]])*OutputTable[RecordedValue]))</f>
        <v>0.396443199122197</v>
      </c>
      <c r="P1805" s="5" cm="1">
        <f t="array" ref="P1805">MAX(IF((OutputTable[GroupByKey]=OutputTable[[#This Row],[GroupByKey]]),(OutputTable[GroupByKey]=OutputTable[[#This Row],[GroupByKey]])*OutputTable[RecordedValue]))</f>
        <v>4.3293745592479498</v>
      </c>
    </row>
    <row r="1806" spans="1:16" x14ac:dyDescent="0.25">
      <c r="A1806" t="s">
        <v>68</v>
      </c>
      <c r="B1806" t="s">
        <v>70</v>
      </c>
      <c r="C1806">
        <v>30</v>
      </c>
      <c r="D1806" t="s">
        <v>160</v>
      </c>
      <c r="E1806" t="s">
        <v>127</v>
      </c>
      <c r="F1806" t="s">
        <v>73</v>
      </c>
      <c r="G1806">
        <v>57.751352577080098</v>
      </c>
      <c r="H1806">
        <v>0</v>
      </c>
      <c r="I1806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806" s="5" cm="1">
        <f t="array" ref="J1806">MAX(IF((ProjectInfoTable[ProjectName]=OutputTable[[#This Row],[ProjectName]]),(ProjectInfoTable[ProjectName]=OutputTable[[#This Row],[ProjectName]])*ProjectInfoTable[NumberOfReplications]))</f>
        <v>50</v>
      </c>
      <c r="K1806" s="5" cm="1">
        <f t="array" ref="K1806">IFERROR(AVERAGE(IF((OutputTable[GroupByKey]=OutputTable[[#This Row],[GroupByKey]]),(OutputTable[GroupByKey]=OutputTable[[#This Row],[GroupByKey]])*OutputTable[RecordedValue])),0)</f>
        <v>62.131345379112837</v>
      </c>
      <c r="L1806" s="5" cm="1">
        <f t="array" ref="L1806">IFERROR(_xlfn.STDEV.S(IF((OutputTable[GroupByKey]=OutputTable[[#This Row],[GroupByKey]]),(OutputTable[GroupByKey]=OutputTable[[#This Row],[GroupByKey]])*OutputTable[RecordedValue])),0)</f>
        <v>32.520844078842771</v>
      </c>
      <c r="M1806" s="5" cm="1">
        <f t="array" ref="M1806">MAX(IF((ProjectInfoTable[ProjectName]=OutputTable[[#This Row],[ProjectName]]),(ProjectInfoTable[ProjectName]=OutputTable[[#This Row],[ProjectName]])*ProjectInfoTable[ConfidenceInterval]))</f>
        <v>0.95</v>
      </c>
      <c r="N1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806" s="5" cm="1">
        <f t="array" ref="O1806">MIN(IF((OutputTable[GroupByKey]=OutputTable[[#This Row],[GroupByKey]]),(OutputTable[GroupByKey]=OutputTable[[#This Row],[GroupByKey]])*OutputTable[RecordedValue]))</f>
        <v>13.9204055285142</v>
      </c>
      <c r="P1806" s="5" cm="1">
        <f t="array" ref="P1806">MAX(IF((OutputTable[GroupByKey]=OutputTable[[#This Row],[GroupByKey]]),(OutputTable[GroupByKey]=OutputTable[[#This Row],[GroupByKey]])*OutputTable[RecordedValue]))</f>
        <v>182.68949067350201</v>
      </c>
    </row>
    <row r="1807" spans="1:16" x14ac:dyDescent="0.25">
      <c r="A1807" t="s">
        <v>68</v>
      </c>
      <c r="B1807" t="s">
        <v>70</v>
      </c>
      <c r="C1807">
        <v>30</v>
      </c>
      <c r="D1807" t="s">
        <v>161</v>
      </c>
      <c r="E1807" t="s">
        <v>137</v>
      </c>
      <c r="F1807" t="s">
        <v>107</v>
      </c>
      <c r="G1807">
        <v>0.66105033463449603</v>
      </c>
      <c r="H1807">
        <v>0</v>
      </c>
      <c r="I180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07" s="5" cm="1">
        <f t="array" ref="J1807">MAX(IF((ProjectInfoTable[ProjectName]=OutputTable[[#This Row],[ProjectName]]),(ProjectInfoTable[ProjectName]=OutputTable[[#This Row],[ProjectName]])*ProjectInfoTable[NumberOfReplications]))</f>
        <v>50</v>
      </c>
      <c r="K1807" s="5" cm="1">
        <f t="array" ref="K1807">IFERROR(AVERAGE(IF((OutputTable[GroupByKey]=OutputTable[[#This Row],[GroupByKey]]),(OutputTable[GroupByKey]=OutputTable[[#This Row],[GroupByKey]])*OutputTable[RecordedValue])),0)</f>
        <v>0.85652835622269752</v>
      </c>
      <c r="L1807" s="5" cm="1">
        <f t="array" ref="L1807">IFERROR(_xlfn.STDEV.S(IF((OutputTable[GroupByKey]=OutputTable[[#This Row],[GroupByKey]]),(OutputTable[GroupByKey]=OutputTable[[#This Row],[GroupByKey]])*OutputTable[RecordedValue])),0)</f>
        <v>0.37438693037650955</v>
      </c>
      <c r="M1807" s="5" cm="1">
        <f t="array" ref="M1807">MAX(IF((ProjectInfoTable[ProjectName]=OutputTable[[#This Row],[ProjectName]]),(ProjectInfoTable[ProjectName]=OutputTable[[#This Row],[ProjectName]])*ProjectInfoTable[ConfidenceInterval]))</f>
        <v>0.95</v>
      </c>
      <c r="N1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807" s="5" cm="1">
        <f t="array" ref="O1807">MIN(IF((OutputTable[GroupByKey]=OutputTable[[#This Row],[GroupByKey]]),(OutputTable[GroupByKey]=OutputTable[[#This Row],[GroupByKey]])*OutputTable[RecordedValue]))</f>
        <v>0.198221599561099</v>
      </c>
      <c r="P1807" s="5" cm="1">
        <f t="array" ref="P1807">MAX(IF((OutputTable[GroupByKey]=OutputTable[[#This Row],[GroupByKey]]),(OutputTable[GroupByKey]=OutputTable[[#This Row],[GroupByKey]])*OutputTable[RecordedValue]))</f>
        <v>2.16468727962397</v>
      </c>
    </row>
    <row r="1808" spans="1:16" x14ac:dyDescent="0.25">
      <c r="A1808" t="s">
        <v>68</v>
      </c>
      <c r="B1808" t="s">
        <v>70</v>
      </c>
      <c r="C1808">
        <v>30</v>
      </c>
      <c r="D1808" t="s">
        <v>162</v>
      </c>
      <c r="E1808" t="s">
        <v>139</v>
      </c>
      <c r="F1808" t="s">
        <v>107</v>
      </c>
      <c r="G1808">
        <v>11.338949665365501</v>
      </c>
      <c r="H1808">
        <v>0</v>
      </c>
      <c r="I180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08" s="5" cm="1">
        <f t="array" ref="J1808">MAX(IF((ProjectInfoTable[ProjectName]=OutputTable[[#This Row],[ProjectName]]),(ProjectInfoTable[ProjectName]=OutputTable[[#This Row],[ProjectName]])*ProjectInfoTable[NumberOfReplications]))</f>
        <v>50</v>
      </c>
      <c r="K1808" s="5" cm="1">
        <f t="array" ref="K1808">IFERROR(AVERAGE(IF((OutputTable[GroupByKey]=OutputTable[[#This Row],[GroupByKey]]),(OutputTable[GroupByKey]=OutputTable[[#This Row],[GroupByKey]])*OutputTable[RecordedValue])),0)</f>
        <v>11.137209966710371</v>
      </c>
      <c r="L1808" s="5" cm="1">
        <f t="array" ref="L1808">IFERROR(_xlfn.STDEV.S(IF((OutputTable[GroupByKey]=OutputTable[[#This Row],[GroupByKey]]),(OutputTable[GroupByKey]=OutputTable[[#This Row],[GroupByKey]])*OutputTable[RecordedValue])),0)</f>
        <v>0.38257169656624557</v>
      </c>
      <c r="M1808" s="5" cm="1">
        <f t="array" ref="M1808">MAX(IF((ProjectInfoTable[ProjectName]=OutputTable[[#This Row],[ProjectName]]),(ProjectInfoTable[ProjectName]=OutputTable[[#This Row],[ProjectName]])*ProjectInfoTable[ConfidenceInterval]))</f>
        <v>0.95</v>
      </c>
      <c r="N1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808" s="5" cm="1">
        <f t="array" ref="O1808">MIN(IF((OutputTable[GroupByKey]=OutputTable[[#This Row],[GroupByKey]]),(OutputTable[GroupByKey]=OutputTable[[#This Row],[GroupByKey]])*OutputTable[RecordedValue]))</f>
        <v>9.8353127203760309</v>
      </c>
      <c r="P1808" s="5" cm="1">
        <f t="array" ref="P1808">MAX(IF((OutputTable[GroupByKey]=OutputTable[[#This Row],[GroupByKey]]),(OutputTable[GroupByKey]=OutputTable[[#This Row],[GroupByKey]])*OutputTable[RecordedValue]))</f>
        <v>11.8017784004389</v>
      </c>
    </row>
    <row r="1809" spans="1:16" x14ac:dyDescent="0.25">
      <c r="A1809" t="s">
        <v>68</v>
      </c>
      <c r="B1809" t="s">
        <v>70</v>
      </c>
      <c r="C1809">
        <v>30</v>
      </c>
      <c r="D1809" t="s">
        <v>163</v>
      </c>
      <c r="E1809" t="s">
        <v>164</v>
      </c>
      <c r="F1809" t="s">
        <v>107</v>
      </c>
      <c r="G1809">
        <v>5</v>
      </c>
      <c r="H1809">
        <v>0</v>
      </c>
      <c r="I180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09" s="5" cm="1">
        <f t="array" ref="J1809">MAX(IF((ProjectInfoTable[ProjectName]=OutputTable[[#This Row],[ProjectName]]),(ProjectInfoTable[ProjectName]=OutputTable[[#This Row],[ProjectName]])*ProjectInfoTable[NumberOfReplications]))</f>
        <v>50</v>
      </c>
      <c r="K1809" s="5" cm="1">
        <f t="array" ref="K1809">IFERROR(AVERAGE(IF((OutputTable[GroupByKey]=OutputTable[[#This Row],[GroupByKey]]),(OutputTable[GroupByKey]=OutputTable[[#This Row],[GroupByKey]])*OutputTable[RecordedValue])),0)</f>
        <v>6.72</v>
      </c>
      <c r="L1809" s="5" cm="1">
        <f t="array" ref="L1809">IFERROR(_xlfn.STDEV.S(IF((OutputTable[GroupByKey]=OutputTable[[#This Row],[GroupByKey]]),(OutputTable[GroupByKey]=OutputTable[[#This Row],[GroupByKey]])*OutputTable[RecordedValue])),0)</f>
        <v>2.6729178430917711</v>
      </c>
      <c r="M1809" s="5" cm="1">
        <f t="array" ref="M1809">MAX(IF((ProjectInfoTable[ProjectName]=OutputTable[[#This Row],[ProjectName]]),(ProjectInfoTable[ProjectName]=OutputTable[[#This Row],[ProjectName]])*ProjectInfoTable[ConfidenceInterval]))</f>
        <v>0.95</v>
      </c>
      <c r="N1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809" s="5" cm="1">
        <f t="array" ref="O1809">MIN(IF((OutputTable[GroupByKey]=OutputTable[[#This Row],[GroupByKey]]),(OutputTable[GroupByKey]=OutputTable[[#This Row],[GroupByKey]])*OutputTable[RecordedValue]))</f>
        <v>2</v>
      </c>
      <c r="P1809" s="5" cm="1">
        <f t="array" ref="P1809">MAX(IF((OutputTable[GroupByKey]=OutputTable[[#This Row],[GroupByKey]]),(OutputTable[GroupByKey]=OutputTable[[#This Row],[GroupByKey]])*OutputTable[RecordedValue]))</f>
        <v>16</v>
      </c>
    </row>
    <row r="1810" spans="1:16" x14ac:dyDescent="0.25">
      <c r="A1810" t="s">
        <v>68</v>
      </c>
      <c r="B1810" t="s">
        <v>70</v>
      </c>
      <c r="C1810">
        <v>30</v>
      </c>
      <c r="D1810" t="s">
        <v>165</v>
      </c>
      <c r="E1810" t="s">
        <v>166</v>
      </c>
      <c r="F1810" t="s">
        <v>107</v>
      </c>
      <c r="G1810">
        <v>5.5087527886208E-2</v>
      </c>
      <c r="H1810">
        <v>0</v>
      </c>
      <c r="I181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10" s="5" cm="1">
        <f t="array" ref="J1810">MAX(IF((ProjectInfoTable[ProjectName]=OutputTable[[#This Row],[ProjectName]]),(ProjectInfoTable[ProjectName]=OutputTable[[#This Row],[ProjectName]])*ProjectInfoTable[NumberOfReplications]))</f>
        <v>50</v>
      </c>
      <c r="K1810" s="5" cm="1">
        <f t="array" ref="K1810">IFERROR(AVERAGE(IF((OutputTable[GroupByKey]=OutputTable[[#This Row],[GroupByKey]]),(OutputTable[GroupByKey]=OutputTable[[#This Row],[GroupByKey]])*OutputTable[RecordedValue])),0)</f>
        <v>7.1899169440802421E-2</v>
      </c>
      <c r="L1810" s="5" cm="1">
        <f t="array" ref="L1810">IFERROR(_xlfn.STDEV.S(IF((OutputTable[GroupByKey]=OutputTable[[#This Row],[GroupByKey]]),(OutputTable[GroupByKey]=OutputTable[[#This Row],[GroupByKey]])*OutputTable[RecordedValue])),0)</f>
        <v>3.1880974713854024E-2</v>
      </c>
      <c r="M1810" s="5" cm="1">
        <f t="array" ref="M1810">MAX(IF((ProjectInfoTable[ProjectName]=OutputTable[[#This Row],[ProjectName]]),(ProjectInfoTable[ProjectName]=OutputTable[[#This Row],[ProjectName]])*ProjectInfoTable[ConfidenceInterval]))</f>
        <v>0.95</v>
      </c>
      <c r="N1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810" s="5" cm="1">
        <f t="array" ref="O1810">MIN(IF((OutputTable[GroupByKey]=OutputTable[[#This Row],[GroupByKey]]),(OutputTable[GroupByKey]=OutputTable[[#This Row],[GroupByKey]])*OutputTable[RecordedValue]))</f>
        <v>1.6518466630091499E-2</v>
      </c>
      <c r="P1810" s="5" cm="1">
        <f t="array" ref="P1810">MAX(IF((OutputTable[GroupByKey]=OutputTable[[#This Row],[GroupByKey]]),(OutputTable[GroupByKey]=OutputTable[[#This Row],[GroupByKey]])*OutputTable[RecordedValue]))</f>
        <v>0.18039060663533099</v>
      </c>
    </row>
    <row r="1811" spans="1:16" x14ac:dyDescent="0.25">
      <c r="A1811" t="s">
        <v>68</v>
      </c>
      <c r="B1811" t="s">
        <v>70</v>
      </c>
      <c r="C1811">
        <v>30</v>
      </c>
      <c r="D1811" t="s">
        <v>167</v>
      </c>
      <c r="E1811" t="s">
        <v>142</v>
      </c>
      <c r="F1811" t="s">
        <v>107</v>
      </c>
      <c r="G1811">
        <v>0</v>
      </c>
      <c r="H1811">
        <v>0</v>
      </c>
      <c r="I181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11" s="5" cm="1">
        <f t="array" ref="J1811">MAX(IF((ProjectInfoTable[ProjectName]=OutputTable[[#This Row],[ProjectName]]),(ProjectInfoTable[ProjectName]=OutputTable[[#This Row],[ProjectName]])*ProjectInfoTable[NumberOfReplications]))</f>
        <v>50</v>
      </c>
      <c r="K1811" s="5" cm="1">
        <f t="array" ref="K1811">IFERROR(AVERAGE(IF((OutputTable[GroupByKey]=OutputTable[[#This Row],[GroupByKey]]),(OutputTable[GroupByKey]=OutputTable[[#This Row],[GroupByKey]])*OutputTable[RecordedValue])),0)</f>
        <v>0</v>
      </c>
      <c r="L1811" s="5" cm="1">
        <f t="array" ref="L1811">IFERROR(_xlfn.STDEV.S(IF((OutputTable[GroupByKey]=OutputTable[[#This Row],[GroupByKey]]),(OutputTable[GroupByKey]=OutputTable[[#This Row],[GroupByKey]])*OutputTable[RecordedValue])),0)</f>
        <v>0</v>
      </c>
      <c r="M1811" s="5" cm="1">
        <f t="array" ref="M1811">MAX(IF((ProjectInfoTable[ProjectName]=OutputTable[[#This Row],[ProjectName]]),(ProjectInfoTable[ProjectName]=OutputTable[[#This Row],[ProjectName]])*ProjectInfoTable[ConfidenceInterval]))</f>
        <v>0.95</v>
      </c>
      <c r="N1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1" s="5" cm="1">
        <f t="array" ref="O1811">MIN(IF((OutputTable[GroupByKey]=OutputTable[[#This Row],[GroupByKey]]),(OutputTable[GroupByKey]=OutputTable[[#This Row],[GroupByKey]])*OutputTable[RecordedValue]))</f>
        <v>0</v>
      </c>
      <c r="P1811" s="5" cm="1">
        <f t="array" ref="P1811">MAX(IF((OutputTable[GroupByKey]=OutputTable[[#This Row],[GroupByKey]]),(OutputTable[GroupByKey]=OutputTable[[#This Row],[GroupByKey]])*OutputTable[RecordedValue]))</f>
        <v>0</v>
      </c>
    </row>
    <row r="1812" spans="1:16" x14ac:dyDescent="0.25">
      <c r="A1812" t="s">
        <v>68</v>
      </c>
      <c r="B1812" t="s">
        <v>70</v>
      </c>
      <c r="C1812">
        <v>30</v>
      </c>
      <c r="D1812" t="s">
        <v>168</v>
      </c>
      <c r="E1812" t="s">
        <v>123</v>
      </c>
      <c r="F1812" t="s">
        <v>129</v>
      </c>
      <c r="G1812">
        <v>144</v>
      </c>
      <c r="H1812">
        <v>0</v>
      </c>
      <c r="I181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12" s="5" cm="1">
        <f t="array" ref="J1812">MAX(IF((ProjectInfoTable[ProjectName]=OutputTable[[#This Row],[ProjectName]]),(ProjectInfoTable[ProjectName]=OutputTable[[#This Row],[ProjectName]])*ProjectInfoTable[NumberOfReplications]))</f>
        <v>50</v>
      </c>
      <c r="K1812" s="5" cm="1">
        <f t="array" ref="K1812">IFERROR(AVERAGE(IF((OutputTable[GroupByKey]=OutputTable[[#This Row],[GroupByKey]]),(OutputTable[GroupByKey]=OutputTable[[#This Row],[GroupByKey]])*OutputTable[RecordedValue])),0)</f>
        <v>141.38</v>
      </c>
      <c r="L1812" s="5" cm="1">
        <f t="array" ref="L1812">IFERROR(_xlfn.STDEV.S(IF((OutputTable[GroupByKey]=OutputTable[[#This Row],[GroupByKey]]),(OutputTable[GroupByKey]=OutputTable[[#This Row],[GroupByKey]])*OutputTable[RecordedValue])),0)</f>
        <v>1.9988772358705846</v>
      </c>
      <c r="M1812" s="5" cm="1">
        <f t="array" ref="M1812">MAX(IF((ProjectInfoTable[ProjectName]=OutputTable[[#This Row],[ProjectName]]),(ProjectInfoTable[ProjectName]=OutputTable[[#This Row],[ProjectName]])*ProjectInfoTable[ConfidenceInterval]))</f>
        <v>0.95</v>
      </c>
      <c r="N1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812" s="5" cm="1">
        <f t="array" ref="O1812">MIN(IF((OutputTable[GroupByKey]=OutputTable[[#This Row],[GroupByKey]]),(OutputTable[GroupByKey]=OutputTable[[#This Row],[GroupByKey]])*OutputTable[RecordedValue]))</f>
        <v>134</v>
      </c>
      <c r="P1812" s="5" cm="1">
        <f t="array" ref="P1812">MAX(IF((OutputTable[GroupByKey]=OutputTable[[#This Row],[GroupByKey]]),(OutputTable[GroupByKey]=OutputTable[[#This Row],[GroupByKey]])*OutputTable[RecordedValue]))</f>
        <v>144</v>
      </c>
    </row>
    <row r="1813" spans="1:16" x14ac:dyDescent="0.25">
      <c r="A1813" t="s">
        <v>68</v>
      </c>
      <c r="B1813" t="s">
        <v>70</v>
      </c>
      <c r="C1813">
        <v>30</v>
      </c>
      <c r="D1813" t="s">
        <v>169</v>
      </c>
      <c r="E1813" t="s">
        <v>91</v>
      </c>
      <c r="F1813" t="s">
        <v>129</v>
      </c>
      <c r="G1813">
        <v>72</v>
      </c>
      <c r="H1813">
        <v>0</v>
      </c>
      <c r="I181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13" s="5" cm="1">
        <f t="array" ref="J1813">MAX(IF((ProjectInfoTable[ProjectName]=OutputTable[[#This Row],[ProjectName]]),(ProjectInfoTable[ProjectName]=OutputTable[[#This Row],[ProjectName]])*ProjectInfoTable[NumberOfReplications]))</f>
        <v>50</v>
      </c>
      <c r="K1813" s="5" cm="1">
        <f t="array" ref="K1813">IFERROR(AVERAGE(IF((OutputTable[GroupByKey]=OutputTable[[#This Row],[GroupByKey]]),(OutputTable[GroupByKey]=OutputTable[[#This Row],[GroupByKey]])*OutputTable[RecordedValue])),0)</f>
        <v>71.709517489708347</v>
      </c>
      <c r="L1813" s="5" cm="1">
        <f t="array" ref="L1813">IFERROR(_xlfn.STDEV.S(IF((OutputTable[GroupByKey]=OutputTable[[#This Row],[GroupByKey]]),(OutputTable[GroupByKey]=OutputTable[[#This Row],[GroupByKey]])*OutputTable[RecordedValue])),0)</f>
        <v>0.25019982121987089</v>
      </c>
      <c r="M1813" s="5" cm="1">
        <f t="array" ref="M1813">MAX(IF((ProjectInfoTable[ProjectName]=OutputTable[[#This Row],[ProjectName]]),(ProjectInfoTable[ProjectName]=OutputTable[[#This Row],[ProjectName]])*ProjectInfoTable[ConfidenceInterval]))</f>
        <v>0.95</v>
      </c>
      <c r="N1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813" s="5" cm="1">
        <f t="array" ref="O1813">MIN(IF((OutputTable[GroupByKey]=OutputTable[[#This Row],[GroupByKey]]),(OutputTable[GroupByKey]=OutputTable[[#This Row],[GroupByKey]])*OutputTable[RecordedValue]))</f>
        <v>70.826954480567906</v>
      </c>
      <c r="P1813" s="5" cm="1">
        <f t="array" ref="P1813">MAX(IF((OutputTable[GroupByKey]=OutputTable[[#This Row],[GroupByKey]]),(OutputTable[GroupByKey]=OutputTable[[#This Row],[GroupByKey]])*OutputTable[RecordedValue]))</f>
        <v>72</v>
      </c>
    </row>
    <row r="1814" spans="1:16" x14ac:dyDescent="0.25">
      <c r="A1814" t="s">
        <v>68</v>
      </c>
      <c r="B1814" t="s">
        <v>70</v>
      </c>
      <c r="C1814">
        <v>30</v>
      </c>
      <c r="D1814" t="s">
        <v>170</v>
      </c>
      <c r="E1814" t="s">
        <v>137</v>
      </c>
      <c r="F1814" t="s">
        <v>107</v>
      </c>
      <c r="G1814">
        <v>27.3490935280884</v>
      </c>
      <c r="H1814">
        <v>0</v>
      </c>
      <c r="I181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14" s="5" cm="1">
        <f t="array" ref="J1814">MAX(IF((ProjectInfoTable[ProjectName]=OutputTable[[#This Row],[ProjectName]]),(ProjectInfoTable[ProjectName]=OutputTable[[#This Row],[ProjectName]])*ProjectInfoTable[NumberOfReplications]))</f>
        <v>50</v>
      </c>
      <c r="K1814" s="5" cm="1">
        <f t="array" ref="K1814">IFERROR(AVERAGE(IF((OutputTable[GroupByKey]=OutputTable[[#This Row],[GroupByKey]]),(OutputTable[GroupByKey]=OutputTable[[#This Row],[GroupByKey]])*OutputTable[RecordedValue])),0)</f>
        <v>28.690256747996941</v>
      </c>
      <c r="L1814" s="5" cm="1">
        <f t="array" ref="L1814">IFERROR(_xlfn.STDEV.S(IF((OutputTable[GroupByKey]=OutputTable[[#This Row],[GroupByKey]]),(OutputTable[GroupByKey]=OutputTable[[#This Row],[GroupByKey]])*OutputTable[RecordedValue])),0)</f>
        <v>1.6276098461399904</v>
      </c>
      <c r="M1814" s="5" cm="1">
        <f t="array" ref="M1814">MAX(IF((ProjectInfoTable[ProjectName]=OutputTable[[#This Row],[ProjectName]]),(ProjectInfoTable[ProjectName]=OutputTable[[#This Row],[ProjectName]])*ProjectInfoTable[ConfidenceInterval]))</f>
        <v>0.95</v>
      </c>
      <c r="N1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814" s="5" cm="1">
        <f t="array" ref="O1814">MIN(IF((OutputTable[GroupByKey]=OutputTable[[#This Row],[GroupByKey]]),(OutputTable[GroupByKey]=OutputTable[[#This Row],[GroupByKey]])*OutputTable[RecordedValue]))</f>
        <v>25.696659959072399</v>
      </c>
      <c r="P1814" s="5" cm="1">
        <f t="array" ref="P1814">MAX(IF((OutputTable[GroupByKey]=OutputTable[[#This Row],[GroupByKey]]),(OutputTable[GroupByKey]=OutputTable[[#This Row],[GroupByKey]])*OutputTable[RecordedValue]))</f>
        <v>33.838759418460498</v>
      </c>
    </row>
    <row r="1815" spans="1:16" x14ac:dyDescent="0.25">
      <c r="A1815" t="s">
        <v>68</v>
      </c>
      <c r="B1815" t="s">
        <v>70</v>
      </c>
      <c r="C1815">
        <v>30</v>
      </c>
      <c r="D1815" t="s">
        <v>171</v>
      </c>
      <c r="E1815" t="s">
        <v>139</v>
      </c>
      <c r="F1815" t="s">
        <v>107</v>
      </c>
      <c r="G1815">
        <v>8.6509064719115507</v>
      </c>
      <c r="H1815">
        <v>0</v>
      </c>
      <c r="I181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15" s="5" cm="1">
        <f t="array" ref="J1815">MAX(IF((ProjectInfoTable[ProjectName]=OutputTable[[#This Row],[ProjectName]]),(ProjectInfoTable[ProjectName]=OutputTable[[#This Row],[ProjectName]])*ProjectInfoTable[NumberOfReplications]))</f>
        <v>50</v>
      </c>
      <c r="K1815" s="5" cm="1">
        <f t="array" ref="K1815">IFERROR(AVERAGE(IF((OutputTable[GroupByKey]=OutputTable[[#This Row],[GroupByKey]]),(OutputTable[GroupByKey]=OutputTable[[#This Row],[GroupByKey]])*OutputTable[RecordedValue])),0)</f>
        <v>7.1431715332986858</v>
      </c>
      <c r="L1815" s="5" cm="1">
        <f t="array" ref="L1815">IFERROR(_xlfn.STDEV.S(IF((OutputTable[GroupByKey]=OutputTable[[#This Row],[GroupByKey]]),(OutputTable[GroupByKey]=OutputTable[[#This Row],[GroupByKey]])*OutputTable[RecordedValue])),0)</f>
        <v>1.6630080132730225</v>
      </c>
      <c r="M1815" s="5" cm="1">
        <f t="array" ref="M1815">MAX(IF((ProjectInfoTable[ProjectName]=OutputTable[[#This Row],[ProjectName]]),(ProjectInfoTable[ProjectName]=OutputTable[[#This Row],[ProjectName]])*ProjectInfoTable[ConfidenceInterval]))</f>
        <v>0.95</v>
      </c>
      <c r="N1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815" s="5" cm="1">
        <f t="array" ref="O1815">MIN(IF((OutputTable[GroupByKey]=OutputTable[[#This Row],[GroupByKey]]),(OutputTable[GroupByKey]=OutputTable[[#This Row],[GroupByKey]])*OutputTable[RecordedValue]))</f>
        <v>2.14775272896172</v>
      </c>
      <c r="P1815" s="5" cm="1">
        <f t="array" ref="P1815">MAX(IF((OutputTable[GroupByKey]=OutputTable[[#This Row],[GroupByKey]]),(OutputTable[GroupByKey]=OutputTable[[#This Row],[GroupByKey]])*OutputTable[RecordedValue]))</f>
        <v>10.273767747096599</v>
      </c>
    </row>
    <row r="1816" spans="1:16" x14ac:dyDescent="0.25">
      <c r="A1816" t="s">
        <v>68</v>
      </c>
      <c r="B1816" t="s">
        <v>70</v>
      </c>
      <c r="C1816">
        <v>30</v>
      </c>
      <c r="D1816" t="s">
        <v>172</v>
      </c>
      <c r="E1816" t="s">
        <v>164</v>
      </c>
      <c r="F1816" t="s">
        <v>107</v>
      </c>
      <c r="G1816">
        <v>299</v>
      </c>
      <c r="H1816">
        <v>0</v>
      </c>
      <c r="I181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16" s="5" cm="1">
        <f t="array" ref="J1816">MAX(IF((ProjectInfoTable[ProjectName]=OutputTable[[#This Row],[ProjectName]]),(ProjectInfoTable[ProjectName]=OutputTable[[#This Row],[ProjectName]])*ProjectInfoTable[NumberOfReplications]))</f>
        <v>50</v>
      </c>
      <c r="K1816" s="5" cm="1">
        <f t="array" ref="K1816">IFERROR(AVERAGE(IF((OutputTable[GroupByKey]=OutputTable[[#This Row],[GroupByKey]]),(OutputTable[GroupByKey]=OutputTable[[#This Row],[GroupByKey]])*OutputTable[RecordedValue])),0)</f>
        <v>299.54000000000002</v>
      </c>
      <c r="L1816" s="5" cm="1">
        <f t="array" ref="L1816">IFERROR(_xlfn.STDEV.S(IF((OutputTable[GroupByKey]=OutputTable[[#This Row],[GroupByKey]]),(OutputTable[GroupByKey]=OutputTable[[#This Row],[GroupByKey]])*OutputTable[RecordedValue])),0)</f>
        <v>4.8873430868908301</v>
      </c>
      <c r="M1816" s="5" cm="1">
        <f t="array" ref="M1816">MAX(IF((ProjectInfoTable[ProjectName]=OutputTable[[#This Row],[ProjectName]]),(ProjectInfoTable[ProjectName]=OutputTable[[#This Row],[ProjectName]])*ProjectInfoTable[ConfidenceInterval]))</f>
        <v>0.95</v>
      </c>
      <c r="N1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816" s="5" cm="1">
        <f t="array" ref="O1816">MIN(IF((OutputTable[GroupByKey]=OutputTable[[#This Row],[GroupByKey]]),(OutputTable[GroupByKey]=OutputTable[[#This Row],[GroupByKey]])*OutputTable[RecordedValue]))</f>
        <v>289</v>
      </c>
      <c r="P1816" s="5" cm="1">
        <f t="array" ref="P1816">MAX(IF((OutputTable[GroupByKey]=OutputTable[[#This Row],[GroupByKey]]),(OutputTable[GroupByKey]=OutputTable[[#This Row],[GroupByKey]])*OutputTable[RecordedValue]))</f>
        <v>313</v>
      </c>
    </row>
    <row r="1817" spans="1:16" x14ac:dyDescent="0.25">
      <c r="A1817" t="s">
        <v>68</v>
      </c>
      <c r="B1817" t="s">
        <v>70</v>
      </c>
      <c r="C1817">
        <v>30</v>
      </c>
      <c r="D1817" t="s">
        <v>173</v>
      </c>
      <c r="E1817" t="s">
        <v>166</v>
      </c>
      <c r="F1817" t="s">
        <v>107</v>
      </c>
      <c r="G1817">
        <v>0.75969704244690095</v>
      </c>
      <c r="H1817">
        <v>0</v>
      </c>
      <c r="I181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17" s="5" cm="1">
        <f t="array" ref="J1817">MAX(IF((ProjectInfoTable[ProjectName]=OutputTable[[#This Row],[ProjectName]]),(ProjectInfoTable[ProjectName]=OutputTable[[#This Row],[ProjectName]])*ProjectInfoTable[NumberOfReplications]))</f>
        <v>50</v>
      </c>
      <c r="K1817" s="5" cm="1">
        <f t="array" ref="K1817">IFERROR(AVERAGE(IF((OutputTable[GroupByKey]=OutputTable[[#This Row],[GroupByKey]]),(OutputTable[GroupByKey]=OutputTable[[#This Row],[GroupByKey]])*OutputTable[RecordedValue])),0)</f>
        <v>0.80157856851948073</v>
      </c>
      <c r="L1817" s="5" cm="1">
        <f t="array" ref="L1817">IFERROR(_xlfn.STDEV.S(IF((OutputTable[GroupByKey]=OutputTable[[#This Row],[GroupByKey]]),(OutputTable[GroupByKey]=OutputTable[[#This Row],[GroupByKey]])*OutputTable[RecordedValue])),0)</f>
        <v>4.6194667035361667E-2</v>
      </c>
      <c r="M1817" s="5" cm="1">
        <f t="array" ref="M1817">MAX(IF((ProjectInfoTable[ProjectName]=OutputTable[[#This Row],[ProjectName]]),(ProjectInfoTable[ProjectName]=OutputTable[[#This Row],[ProjectName]])*ProjectInfoTable[ConfidenceInterval]))</f>
        <v>0.95</v>
      </c>
      <c r="N1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817" s="5" cm="1">
        <f t="array" ref="O1817">MIN(IF((OutputTable[GroupByKey]=OutputTable[[#This Row],[GroupByKey]]),(OutputTable[GroupByKey]=OutputTable[[#This Row],[GroupByKey]])*OutputTable[RecordedValue]))</f>
        <v>0.71461756258065101</v>
      </c>
      <c r="P1817" s="5" cm="1">
        <f t="array" ref="P1817">MAX(IF((OutputTable[GroupByKey]=OutputTable[[#This Row],[GroupByKey]]),(OutputTable[GroupByKey]=OutputTable[[#This Row],[GroupByKey]])*OutputTable[RecordedValue]))</f>
        <v>0.94034020197328605</v>
      </c>
    </row>
    <row r="1818" spans="1:16" x14ac:dyDescent="0.25">
      <c r="A1818" t="s">
        <v>68</v>
      </c>
      <c r="B1818" t="s">
        <v>70</v>
      </c>
      <c r="C1818">
        <v>30</v>
      </c>
      <c r="D1818" t="s">
        <v>174</v>
      </c>
      <c r="E1818" t="s">
        <v>142</v>
      </c>
      <c r="F1818" t="s">
        <v>107</v>
      </c>
      <c r="G1818">
        <v>0</v>
      </c>
      <c r="H1818">
        <v>0</v>
      </c>
      <c r="I181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18" s="5" cm="1">
        <f t="array" ref="J1818">MAX(IF((ProjectInfoTable[ProjectName]=OutputTable[[#This Row],[ProjectName]]),(ProjectInfoTable[ProjectName]=OutputTable[[#This Row],[ProjectName]])*ProjectInfoTable[NumberOfReplications]))</f>
        <v>50</v>
      </c>
      <c r="K1818" s="5" cm="1">
        <f t="array" ref="K1818">IFERROR(AVERAGE(IF((OutputTable[GroupByKey]=OutputTable[[#This Row],[GroupByKey]]),(OutputTable[GroupByKey]=OutputTable[[#This Row],[GroupByKey]])*OutputTable[RecordedValue])),0)</f>
        <v>0</v>
      </c>
      <c r="L1818" s="5" cm="1">
        <f t="array" ref="L1818">IFERROR(_xlfn.STDEV.S(IF((OutputTable[GroupByKey]=OutputTable[[#This Row],[GroupByKey]]),(OutputTable[GroupByKey]=OutputTable[[#This Row],[GroupByKey]])*OutputTable[RecordedValue])),0)</f>
        <v>0</v>
      </c>
      <c r="M1818" s="5" cm="1">
        <f t="array" ref="M1818">MAX(IF((ProjectInfoTable[ProjectName]=OutputTable[[#This Row],[ProjectName]]),(ProjectInfoTable[ProjectName]=OutputTable[[#This Row],[ProjectName]])*ProjectInfoTable[ConfidenceInterval]))</f>
        <v>0.95</v>
      </c>
      <c r="N1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8" s="5" cm="1">
        <f t="array" ref="O1818">MIN(IF((OutputTable[GroupByKey]=OutputTable[[#This Row],[GroupByKey]]),(OutputTable[GroupByKey]=OutputTable[[#This Row],[GroupByKey]])*OutputTable[RecordedValue]))</f>
        <v>0</v>
      </c>
      <c r="P1818" s="5" cm="1">
        <f t="array" ref="P1818">MAX(IF((OutputTable[GroupByKey]=OutputTable[[#This Row],[GroupByKey]]),(OutputTable[GroupByKey]=OutputTable[[#This Row],[GroupByKey]])*OutputTable[RecordedValue]))</f>
        <v>0</v>
      </c>
    </row>
    <row r="1819" spans="1:16" x14ac:dyDescent="0.25">
      <c r="A1819" t="s">
        <v>68</v>
      </c>
      <c r="B1819" t="s">
        <v>70</v>
      </c>
      <c r="C1819">
        <v>30</v>
      </c>
      <c r="D1819" t="s">
        <v>175</v>
      </c>
      <c r="E1819" t="s">
        <v>113</v>
      </c>
      <c r="F1819" t="s">
        <v>73</v>
      </c>
      <c r="G1819">
        <v>34.694413171978397</v>
      </c>
      <c r="H1819">
        <v>0</v>
      </c>
      <c r="I181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19" s="5" cm="1">
        <f t="array" ref="J1819">MAX(IF((ProjectInfoTable[ProjectName]=OutputTable[[#This Row],[ProjectName]]),(ProjectInfoTable[ProjectName]=OutputTable[[#This Row],[ProjectName]])*ProjectInfoTable[NumberOfReplications]))</f>
        <v>50</v>
      </c>
      <c r="K1819" s="5" cm="1">
        <f t="array" ref="K1819">IFERROR(AVERAGE(IF((OutputTable[GroupByKey]=OutputTable[[#This Row],[GroupByKey]]),(OutputTable[GroupByKey]=OutputTable[[#This Row],[GroupByKey]])*OutputTable[RecordedValue])),0)</f>
        <v>36.017962320863354</v>
      </c>
      <c r="L1819" s="5" cm="1">
        <f t="array" ref="L1819">IFERROR(_xlfn.STDEV.S(IF((OutputTable[GroupByKey]=OutputTable[[#This Row],[GroupByKey]]),(OutputTable[GroupByKey]=OutputTable[[#This Row],[GroupByKey]])*OutputTable[RecordedValue])),0)</f>
        <v>2.1447750669597334</v>
      </c>
      <c r="M1819" s="5" cm="1">
        <f t="array" ref="M1819">MAX(IF((ProjectInfoTable[ProjectName]=OutputTable[[#This Row],[ProjectName]]),(ProjectInfoTable[ProjectName]=OutputTable[[#This Row],[ProjectName]])*ProjectInfoTable[ConfidenceInterval]))</f>
        <v>0.95</v>
      </c>
      <c r="N1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819" s="5" cm="1">
        <f t="array" ref="O1819">MIN(IF((OutputTable[GroupByKey]=OutputTable[[#This Row],[GroupByKey]]),(OutputTable[GroupByKey]=OutputTable[[#This Row],[GroupByKey]])*OutputTable[RecordedValue]))</f>
        <v>31.355296128801101</v>
      </c>
      <c r="P1819" s="5" cm="1">
        <f t="array" ref="P1819">MAX(IF((OutputTable[GroupByKey]=OutputTable[[#This Row],[GroupByKey]]),(OutputTable[GroupByKey]=OutputTable[[#This Row],[GroupByKey]])*OutputTable[RecordedValue]))</f>
        <v>42.047742044042501</v>
      </c>
    </row>
    <row r="1820" spans="1:16" x14ac:dyDescent="0.25">
      <c r="A1820" t="s">
        <v>68</v>
      </c>
      <c r="B1820" t="s">
        <v>70</v>
      </c>
      <c r="C1820">
        <v>30</v>
      </c>
      <c r="D1820" t="s">
        <v>176</v>
      </c>
      <c r="E1820" t="s">
        <v>115</v>
      </c>
      <c r="F1820" t="s">
        <v>73</v>
      </c>
      <c r="G1820">
        <v>1040.83239515935</v>
      </c>
      <c r="H1820">
        <v>0</v>
      </c>
      <c r="I182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20" s="5" cm="1">
        <f t="array" ref="J1820">MAX(IF((ProjectInfoTable[ProjectName]=OutputTable[[#This Row],[ProjectName]]),(ProjectInfoTable[ProjectName]=OutputTable[[#This Row],[ProjectName]])*ProjectInfoTable[NumberOfReplications]))</f>
        <v>50</v>
      </c>
      <c r="K1820" s="5" cm="1">
        <f t="array" ref="K1820">IFERROR(AVERAGE(IF((OutputTable[GroupByKey]=OutputTable[[#This Row],[GroupByKey]]),(OutputTable[GroupByKey]=OutputTable[[#This Row],[GroupByKey]])*OutputTable[RecordedValue])),0)</f>
        <v>1080.5388696259006</v>
      </c>
      <c r="L1820" s="5" cm="1">
        <f t="array" ref="L1820">IFERROR(_xlfn.STDEV.S(IF((OutputTable[GroupByKey]=OutputTable[[#This Row],[GroupByKey]]),(OutputTable[GroupByKey]=OutputTable[[#This Row],[GroupByKey]])*OutputTable[RecordedValue])),0)</f>
        <v>64.343252008792561</v>
      </c>
      <c r="M1820" s="5" cm="1">
        <f t="array" ref="M1820">MAX(IF((ProjectInfoTable[ProjectName]=OutputTable[[#This Row],[ProjectName]]),(ProjectInfoTable[ProjectName]=OutputTable[[#This Row],[ProjectName]])*ProjectInfoTable[ConfidenceInterval]))</f>
        <v>0.95</v>
      </c>
      <c r="N1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820" s="5" cm="1">
        <f t="array" ref="O1820">MIN(IF((OutputTable[GroupByKey]=OutputTable[[#This Row],[GroupByKey]]),(OutputTable[GroupByKey]=OutputTable[[#This Row],[GroupByKey]])*OutputTable[RecordedValue]))</f>
        <v>940.65888386403196</v>
      </c>
      <c r="P1820" s="5" cm="1">
        <f t="array" ref="P1820">MAX(IF((OutputTable[GroupByKey]=OutputTable[[#This Row],[GroupByKey]]),(OutputTable[GroupByKey]=OutputTable[[#This Row],[GroupByKey]])*OutputTable[RecordedValue]))</f>
        <v>1261.4322613212801</v>
      </c>
    </row>
    <row r="1821" spans="1:16" x14ac:dyDescent="0.25">
      <c r="A1821" t="s">
        <v>68</v>
      </c>
      <c r="B1821" t="s">
        <v>70</v>
      </c>
      <c r="C1821">
        <v>30</v>
      </c>
      <c r="D1821" t="s">
        <v>177</v>
      </c>
      <c r="E1821" t="s">
        <v>117</v>
      </c>
      <c r="F1821" t="s">
        <v>73</v>
      </c>
      <c r="G1821">
        <v>0</v>
      </c>
      <c r="H1821">
        <v>0</v>
      </c>
      <c r="I182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21" s="5" cm="1">
        <f t="array" ref="J1821">MAX(IF((ProjectInfoTable[ProjectName]=OutputTable[[#This Row],[ProjectName]]),(ProjectInfoTable[ProjectName]=OutputTable[[#This Row],[ProjectName]])*ProjectInfoTable[NumberOfReplications]))</f>
        <v>50</v>
      </c>
      <c r="K1821" s="5" cm="1">
        <f t="array" ref="K1821">IFERROR(AVERAGE(IF((OutputTable[GroupByKey]=OutputTable[[#This Row],[GroupByKey]]),(OutputTable[GroupByKey]=OutputTable[[#This Row],[GroupByKey]])*OutputTable[RecordedValue])),0)</f>
        <v>0</v>
      </c>
      <c r="L1821" s="5" cm="1">
        <f t="array" ref="L1821">IFERROR(_xlfn.STDEV.S(IF((OutputTable[GroupByKey]=OutputTable[[#This Row],[GroupByKey]]),(OutputTable[GroupByKey]=OutputTable[[#This Row],[GroupByKey]])*OutputTable[RecordedValue])),0)</f>
        <v>0</v>
      </c>
      <c r="M1821" s="5" cm="1">
        <f t="array" ref="M1821">MAX(IF((ProjectInfoTable[ProjectName]=OutputTable[[#This Row],[ProjectName]]),(ProjectInfoTable[ProjectName]=OutputTable[[#This Row],[ProjectName]])*ProjectInfoTable[ConfidenceInterval]))</f>
        <v>0.95</v>
      </c>
      <c r="N1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1" s="5" cm="1">
        <f t="array" ref="O1821">MIN(IF((OutputTable[GroupByKey]=OutputTable[[#This Row],[GroupByKey]]),(OutputTable[GroupByKey]=OutputTable[[#This Row],[GroupByKey]])*OutputTable[RecordedValue]))</f>
        <v>0</v>
      </c>
      <c r="P1821" s="5" cm="1">
        <f t="array" ref="P1821">MAX(IF((OutputTable[GroupByKey]=OutputTable[[#This Row],[GroupByKey]]),(OutputTable[GroupByKey]=OutputTable[[#This Row],[GroupByKey]])*OutputTable[RecordedValue]))</f>
        <v>0</v>
      </c>
    </row>
    <row r="1822" spans="1:16" x14ac:dyDescent="0.25">
      <c r="A1822" t="s">
        <v>68</v>
      </c>
      <c r="B1822" t="s">
        <v>70</v>
      </c>
      <c r="C1822">
        <v>30</v>
      </c>
      <c r="D1822" t="s">
        <v>178</v>
      </c>
      <c r="E1822" t="s">
        <v>119</v>
      </c>
      <c r="F1822" t="s">
        <v>73</v>
      </c>
      <c r="G1822">
        <v>349.24664158020897</v>
      </c>
      <c r="H1822">
        <v>0</v>
      </c>
      <c r="I182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22" s="5" cm="1">
        <f t="array" ref="J1822">MAX(IF((ProjectInfoTable[ProjectName]=OutputTable[[#This Row],[ProjectName]]),(ProjectInfoTable[ProjectName]=OutputTable[[#This Row],[ProjectName]])*ProjectInfoTable[NumberOfReplications]))</f>
        <v>50</v>
      </c>
      <c r="K1822" s="5" cm="1">
        <f t="array" ref="K1822">IFERROR(AVERAGE(IF((OutputTable[GroupByKey]=OutputTable[[#This Row],[GroupByKey]]),(OutputTable[GroupByKey]=OutputTable[[#This Row],[GroupByKey]])*OutputTable[RecordedValue])),0)</f>
        <v>647.33233797243315</v>
      </c>
      <c r="L1822" s="5" cm="1">
        <f t="array" ref="L1822">IFERROR(_xlfn.STDEV.S(IF((OutputTable[GroupByKey]=OutputTable[[#This Row],[GroupByKey]]),(OutputTable[GroupByKey]=OutputTable[[#This Row],[GroupByKey]])*OutputTable[RecordedValue])),0)</f>
        <v>612.63054444116835</v>
      </c>
      <c r="M1822" s="5" cm="1">
        <f t="array" ref="M1822">MAX(IF((ProjectInfoTable[ProjectName]=OutputTable[[#This Row],[ProjectName]]),(ProjectInfoTable[ProjectName]=OutputTable[[#This Row],[ProjectName]])*ProjectInfoTable[ConfidenceInterval]))</f>
        <v>0.95</v>
      </c>
      <c r="N1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822" s="5" cm="1">
        <f t="array" ref="O1822">MIN(IF((OutputTable[GroupByKey]=OutputTable[[#This Row],[GroupByKey]]),(OutputTable[GroupByKey]=OutputTable[[#This Row],[GroupByKey]])*OutputTable[RecordedValue]))</f>
        <v>135.75868551570699</v>
      </c>
      <c r="P1822" s="5" cm="1">
        <f t="array" ref="P1822">MAX(IF((OutputTable[GroupByKey]=OutputTable[[#This Row],[GroupByKey]]),(OutputTable[GroupByKey]=OutputTable[[#This Row],[GroupByKey]])*OutputTable[RecordedValue]))</f>
        <v>3953.48057040094</v>
      </c>
    </row>
    <row r="1823" spans="1:16" x14ac:dyDescent="0.25">
      <c r="A1823" t="s">
        <v>68</v>
      </c>
      <c r="B1823" t="s">
        <v>70</v>
      </c>
      <c r="C1823">
        <v>30</v>
      </c>
      <c r="D1823" t="s">
        <v>179</v>
      </c>
      <c r="E1823" t="s">
        <v>121</v>
      </c>
      <c r="F1823" t="s">
        <v>73</v>
      </c>
      <c r="G1823">
        <v>139</v>
      </c>
      <c r="H1823">
        <v>0</v>
      </c>
      <c r="I182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23" s="5" cm="1">
        <f t="array" ref="J1823">MAX(IF((ProjectInfoTable[ProjectName]=OutputTable[[#This Row],[ProjectName]]),(ProjectInfoTable[ProjectName]=OutputTable[[#This Row],[ProjectName]])*ProjectInfoTable[NumberOfReplications]))</f>
        <v>50</v>
      </c>
      <c r="K1823" s="5" cm="1">
        <f t="array" ref="K1823">IFERROR(AVERAGE(IF((OutputTable[GroupByKey]=OutputTable[[#This Row],[GroupByKey]]),(OutputTable[GroupByKey]=OutputTable[[#This Row],[GroupByKey]])*OutputTable[RecordedValue])),0)</f>
        <v>139.02000000000001</v>
      </c>
      <c r="L1823" s="5" cm="1">
        <f t="array" ref="L1823">IFERROR(_xlfn.STDEV.S(IF((OutputTable[GroupByKey]=OutputTable[[#This Row],[GroupByKey]]),(OutputTable[GroupByKey]=OutputTable[[#This Row],[GroupByKey]])*OutputTable[RecordedValue])),0)</f>
        <v>2.0651629376840162</v>
      </c>
      <c r="M1823" s="5" cm="1">
        <f t="array" ref="M1823">MAX(IF((ProjectInfoTable[ProjectName]=OutputTable[[#This Row],[ProjectName]]),(ProjectInfoTable[ProjectName]=OutputTable[[#This Row],[ProjectName]])*ProjectInfoTable[ConfidenceInterval]))</f>
        <v>0.95</v>
      </c>
      <c r="N1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823" s="5" cm="1">
        <f t="array" ref="O1823">MIN(IF((OutputTable[GroupByKey]=OutputTable[[#This Row],[GroupByKey]]),(OutputTable[GroupByKey]=OutputTable[[#This Row],[GroupByKey]])*OutputTable[RecordedValue]))</f>
        <v>133</v>
      </c>
      <c r="P1823" s="5" cm="1">
        <f t="array" ref="P1823">MAX(IF((OutputTable[GroupByKey]=OutputTable[[#This Row],[GroupByKey]]),(OutputTable[GroupByKey]=OutputTable[[#This Row],[GroupByKey]])*OutputTable[RecordedValue]))</f>
        <v>142</v>
      </c>
    </row>
    <row r="1824" spans="1:16" x14ac:dyDescent="0.25">
      <c r="A1824" t="s">
        <v>68</v>
      </c>
      <c r="B1824" t="s">
        <v>70</v>
      </c>
      <c r="C1824">
        <v>30</v>
      </c>
      <c r="D1824" t="s">
        <v>180</v>
      </c>
      <c r="E1824" t="s">
        <v>123</v>
      </c>
      <c r="F1824" t="s">
        <v>73</v>
      </c>
      <c r="G1824">
        <v>139</v>
      </c>
      <c r="H1824">
        <v>0</v>
      </c>
      <c r="I182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24" s="5" cm="1">
        <f t="array" ref="J1824">MAX(IF((ProjectInfoTable[ProjectName]=OutputTable[[#This Row],[ProjectName]]),(ProjectInfoTable[ProjectName]=OutputTable[[#This Row],[ProjectName]])*ProjectInfoTable[NumberOfReplications]))</f>
        <v>50</v>
      </c>
      <c r="K1824" s="5" cm="1">
        <f t="array" ref="K1824">IFERROR(AVERAGE(IF((OutputTable[GroupByKey]=OutputTable[[#This Row],[GroupByKey]]),(OutputTable[GroupByKey]=OutputTable[[#This Row],[GroupByKey]])*OutputTable[RecordedValue])),0)</f>
        <v>137.02000000000001</v>
      </c>
      <c r="L1824" s="5" cm="1">
        <f t="array" ref="L1824">IFERROR(_xlfn.STDEV.S(IF((OutputTable[GroupByKey]=OutputTable[[#This Row],[GroupByKey]]),(OutputTable[GroupByKey]=OutputTable[[#This Row],[GroupByKey]])*OutputTable[RecordedValue])),0)</f>
        <v>2.4618725244274162</v>
      </c>
      <c r="M1824" s="5" cm="1">
        <f t="array" ref="M1824">MAX(IF((ProjectInfoTable[ProjectName]=OutputTable[[#This Row],[ProjectName]]),(ProjectInfoTable[ProjectName]=OutputTable[[#This Row],[ProjectName]])*ProjectInfoTable[ConfidenceInterval]))</f>
        <v>0.95</v>
      </c>
      <c r="N1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824" s="5" cm="1">
        <f t="array" ref="O1824">MIN(IF((OutputTable[GroupByKey]=OutputTable[[#This Row],[GroupByKey]]),(OutputTable[GroupByKey]=OutputTable[[#This Row],[GroupByKey]])*OutputTable[RecordedValue]))</f>
        <v>130</v>
      </c>
      <c r="P1824" s="5" cm="1">
        <f t="array" ref="P1824">MAX(IF((OutputTable[GroupByKey]=OutputTable[[#This Row],[GroupByKey]]),(OutputTable[GroupByKey]=OutputTable[[#This Row],[GroupByKey]])*OutputTable[RecordedValue]))</f>
        <v>141</v>
      </c>
    </row>
    <row r="1825" spans="1:16" x14ac:dyDescent="0.25">
      <c r="A1825" t="s">
        <v>68</v>
      </c>
      <c r="B1825" t="s">
        <v>70</v>
      </c>
      <c r="C1825">
        <v>30</v>
      </c>
      <c r="D1825" t="s">
        <v>181</v>
      </c>
      <c r="E1825" t="s">
        <v>125</v>
      </c>
      <c r="F1825" t="s">
        <v>73</v>
      </c>
      <c r="G1825">
        <v>34.694413171978397</v>
      </c>
      <c r="H1825">
        <v>0</v>
      </c>
      <c r="I182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25" s="5" cm="1">
        <f t="array" ref="J1825">MAX(IF((ProjectInfoTable[ProjectName]=OutputTable[[#This Row],[ProjectName]]),(ProjectInfoTable[ProjectName]=OutputTable[[#This Row],[ProjectName]])*ProjectInfoTable[NumberOfReplications]))</f>
        <v>50</v>
      </c>
      <c r="K1825" s="5" cm="1">
        <f t="array" ref="K1825">IFERROR(AVERAGE(IF((OutputTable[GroupByKey]=OutputTable[[#This Row],[GroupByKey]]),(OutputTable[GroupByKey]=OutputTable[[#This Row],[GroupByKey]])*OutputTable[RecordedValue])),0)</f>
        <v>36.017962320863354</v>
      </c>
      <c r="L1825" s="5" cm="1">
        <f t="array" ref="L1825">IFERROR(_xlfn.STDEV.S(IF((OutputTable[GroupByKey]=OutputTable[[#This Row],[GroupByKey]]),(OutputTable[GroupByKey]=OutputTable[[#This Row],[GroupByKey]])*OutputTable[RecordedValue])),0)</f>
        <v>2.1447750669597334</v>
      </c>
      <c r="M1825" s="5" cm="1">
        <f t="array" ref="M1825">MAX(IF((ProjectInfoTable[ProjectName]=OutputTable[[#This Row],[ProjectName]]),(ProjectInfoTable[ProjectName]=OutputTable[[#This Row],[ProjectName]])*ProjectInfoTable[ConfidenceInterval]))</f>
        <v>0.95</v>
      </c>
      <c r="N1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825" s="5" cm="1">
        <f t="array" ref="O1825">MIN(IF((OutputTable[GroupByKey]=OutputTable[[#This Row],[GroupByKey]]),(OutputTable[GroupByKey]=OutputTable[[#This Row],[GroupByKey]])*OutputTable[RecordedValue]))</f>
        <v>31.355296128801101</v>
      </c>
      <c r="P1825" s="5" cm="1">
        <f t="array" ref="P1825">MAX(IF((OutputTable[GroupByKey]=OutputTable[[#This Row],[GroupByKey]]),(OutputTable[GroupByKey]=OutputTable[[#This Row],[GroupByKey]])*OutputTable[RecordedValue]))</f>
        <v>42.047742044042501</v>
      </c>
    </row>
    <row r="1826" spans="1:16" x14ac:dyDescent="0.25">
      <c r="A1826" t="s">
        <v>68</v>
      </c>
      <c r="B1826" t="s">
        <v>70</v>
      </c>
      <c r="C1826">
        <v>30</v>
      </c>
      <c r="D1826" t="s">
        <v>182</v>
      </c>
      <c r="E1826" t="s">
        <v>127</v>
      </c>
      <c r="F1826" t="s">
        <v>73</v>
      </c>
      <c r="G1826">
        <v>1390.07903673956</v>
      </c>
      <c r="H1826">
        <v>0</v>
      </c>
      <c r="I182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26" s="5" cm="1">
        <f t="array" ref="J1826">MAX(IF((ProjectInfoTable[ProjectName]=OutputTable[[#This Row],[ProjectName]]),(ProjectInfoTable[ProjectName]=OutputTable[[#This Row],[ProjectName]])*ProjectInfoTable[NumberOfReplications]))</f>
        <v>50</v>
      </c>
      <c r="K1826" s="5" cm="1">
        <f t="array" ref="K1826">IFERROR(AVERAGE(IF((OutputTable[GroupByKey]=OutputTable[[#This Row],[GroupByKey]]),(OutputTable[GroupByKey]=OutputTable[[#This Row],[GroupByKey]])*OutputTable[RecordedValue])),0)</f>
        <v>1727.8712075983335</v>
      </c>
      <c r="L1826" s="5" cm="1">
        <f t="array" ref="L1826">IFERROR(_xlfn.STDEV.S(IF((OutputTable[GroupByKey]=OutputTable[[#This Row],[GroupByKey]]),(OutputTable[GroupByKey]=OutputTable[[#This Row],[GroupByKey]])*OutputTable[RecordedValue])),0)</f>
        <v>660.11760417939672</v>
      </c>
      <c r="M1826" s="5" cm="1">
        <f t="array" ref="M1826">MAX(IF((ProjectInfoTable[ProjectName]=OutputTable[[#This Row],[ProjectName]]),(ProjectInfoTable[ProjectName]=OutputTable[[#This Row],[ProjectName]])*ProjectInfoTable[ConfidenceInterval]))</f>
        <v>0.95</v>
      </c>
      <c r="N1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826" s="5" cm="1">
        <f t="array" ref="O1826">MIN(IF((OutputTable[GroupByKey]=OutputTable[[#This Row],[GroupByKey]]),(OutputTable[GroupByKey]=OutputTable[[#This Row],[GroupByKey]])*OutputTable[RecordedValue]))</f>
        <v>1102.70221979086</v>
      </c>
      <c r="P1826" s="5" cm="1">
        <f t="array" ref="P1826">MAX(IF((OutputTable[GroupByKey]=OutputTable[[#This Row],[GroupByKey]]),(OutputTable[GroupByKey]=OutputTable[[#This Row],[GroupByKey]])*OutputTable[RecordedValue]))</f>
        <v>5214.9128317222203</v>
      </c>
    </row>
    <row r="1827" spans="1:16" x14ac:dyDescent="0.25">
      <c r="A1827" t="s">
        <v>68</v>
      </c>
      <c r="B1827" t="s">
        <v>70</v>
      </c>
      <c r="C1827">
        <v>30</v>
      </c>
      <c r="D1827" t="s">
        <v>183</v>
      </c>
      <c r="E1827" t="s">
        <v>137</v>
      </c>
      <c r="F1827" t="s">
        <v>107</v>
      </c>
      <c r="G1827">
        <v>17.347206585989198</v>
      </c>
      <c r="H1827">
        <v>0</v>
      </c>
      <c r="I182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27" s="5" cm="1">
        <f t="array" ref="J1827">MAX(IF((ProjectInfoTable[ProjectName]=OutputTable[[#This Row],[ProjectName]]),(ProjectInfoTable[ProjectName]=OutputTable[[#This Row],[ProjectName]])*ProjectInfoTable[NumberOfReplications]))</f>
        <v>50</v>
      </c>
      <c r="K1827" s="5" cm="1">
        <f t="array" ref="K1827">IFERROR(AVERAGE(IF((OutputTable[GroupByKey]=OutputTable[[#This Row],[GroupByKey]]),(OutputTable[GroupByKey]=OutputTable[[#This Row],[GroupByKey]])*OutputTable[RecordedValue])),0)</f>
        <v>18.008981160431681</v>
      </c>
      <c r="L1827" s="5" cm="1">
        <f t="array" ref="L1827">IFERROR(_xlfn.STDEV.S(IF((OutputTable[GroupByKey]=OutputTable[[#This Row],[GroupByKey]]),(OutputTable[GroupByKey]=OutputTable[[#This Row],[GroupByKey]])*OutputTable[RecordedValue])),0)</f>
        <v>1.0723875334798758</v>
      </c>
      <c r="M1827" s="5" cm="1">
        <f t="array" ref="M1827">MAX(IF((ProjectInfoTable[ProjectName]=OutputTable[[#This Row],[ProjectName]]),(ProjectInfoTable[ProjectName]=OutputTable[[#This Row],[ProjectName]])*ProjectInfoTable[ConfidenceInterval]))</f>
        <v>0.95</v>
      </c>
      <c r="N1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827" s="5" cm="1">
        <f t="array" ref="O1827">MIN(IF((OutputTable[GroupByKey]=OutputTable[[#This Row],[GroupByKey]]),(OutputTable[GroupByKey]=OutputTable[[#This Row],[GroupByKey]])*OutputTable[RecordedValue]))</f>
        <v>15.677648064400501</v>
      </c>
      <c r="P1827" s="5" cm="1">
        <f t="array" ref="P1827">MAX(IF((OutputTable[GroupByKey]=OutputTable[[#This Row],[GroupByKey]]),(OutputTable[GroupByKey]=OutputTable[[#This Row],[GroupByKey]])*OutputTable[RecordedValue]))</f>
        <v>21.0238710220213</v>
      </c>
    </row>
    <row r="1828" spans="1:16" x14ac:dyDescent="0.25">
      <c r="A1828" t="s">
        <v>68</v>
      </c>
      <c r="B1828" t="s">
        <v>70</v>
      </c>
      <c r="C1828">
        <v>30</v>
      </c>
      <c r="D1828" t="s">
        <v>184</v>
      </c>
      <c r="E1828" t="s">
        <v>139</v>
      </c>
      <c r="F1828" t="s">
        <v>107</v>
      </c>
      <c r="G1828">
        <v>6.6527934140107998</v>
      </c>
      <c r="H1828">
        <v>0</v>
      </c>
      <c r="I182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28" s="5" cm="1">
        <f t="array" ref="J1828">MAX(IF((ProjectInfoTable[ProjectName]=OutputTable[[#This Row],[ProjectName]]),(ProjectInfoTable[ProjectName]=OutputTable[[#This Row],[ProjectName]])*ProjectInfoTable[NumberOfReplications]))</f>
        <v>50</v>
      </c>
      <c r="K1828" s="5" cm="1">
        <f t="array" ref="K1828">IFERROR(AVERAGE(IF((OutputTable[GroupByKey]=OutputTable[[#This Row],[GroupByKey]]),(OutputTable[GroupByKey]=OutputTable[[#This Row],[GroupByKey]])*OutputTable[RecordedValue])),0)</f>
        <v>5.873369725047966</v>
      </c>
      <c r="L1828" s="5" cm="1">
        <f t="array" ref="L1828">IFERROR(_xlfn.STDEV.S(IF((OutputTable[GroupByKey]=OutputTable[[#This Row],[GroupByKey]]),(OutputTable[GroupByKey]=OutputTable[[#This Row],[GroupByKey]])*OutputTable[RecordedValue])),0)</f>
        <v>1.0900756873751687</v>
      </c>
      <c r="M1828" s="5" cm="1">
        <f t="array" ref="M1828">MAX(IF((ProjectInfoTable[ProjectName]=OutputTable[[#This Row],[ProjectName]]),(ProjectInfoTable[ProjectName]=OutputTable[[#This Row],[ProjectName]])*ProjectInfoTable[ConfidenceInterval]))</f>
        <v>0.95</v>
      </c>
      <c r="N1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828" s="5" cm="1">
        <f t="array" ref="O1828">MIN(IF((OutputTable[GroupByKey]=OutputTable[[#This Row],[GroupByKey]]),(OutputTable[GroupByKey]=OutputTable[[#This Row],[GroupByKey]])*OutputTable[RecordedValue]))</f>
        <v>2.9626411254009901</v>
      </c>
      <c r="P1828" s="5" cm="1">
        <f t="array" ref="P1828">MAX(IF((OutputTable[GroupByKey]=OutputTable[[#This Row],[GroupByKey]]),(OutputTable[GroupByKey]=OutputTable[[#This Row],[GroupByKey]])*OutputTable[RecordedValue]))</f>
        <v>8.2927796417684707</v>
      </c>
    </row>
    <row r="1829" spans="1:16" x14ac:dyDescent="0.25">
      <c r="A1829" t="s">
        <v>68</v>
      </c>
      <c r="B1829" t="s">
        <v>70</v>
      </c>
      <c r="C1829">
        <v>30</v>
      </c>
      <c r="D1829" t="s">
        <v>185</v>
      </c>
      <c r="E1829" t="s">
        <v>164</v>
      </c>
      <c r="F1829" t="s">
        <v>107</v>
      </c>
      <c r="G1829">
        <v>139</v>
      </c>
      <c r="H1829">
        <v>0</v>
      </c>
      <c r="I182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29" s="5" cm="1">
        <f t="array" ref="J1829">MAX(IF((ProjectInfoTable[ProjectName]=OutputTable[[#This Row],[ProjectName]]),(ProjectInfoTable[ProjectName]=OutputTable[[#This Row],[ProjectName]])*ProjectInfoTable[NumberOfReplications]))</f>
        <v>50</v>
      </c>
      <c r="K1829" s="5" cm="1">
        <f t="array" ref="K1829">IFERROR(AVERAGE(IF((OutputTable[GroupByKey]=OutputTable[[#This Row],[GroupByKey]]),(OutputTable[GroupByKey]=OutputTable[[#This Row],[GroupByKey]])*OutputTable[RecordedValue])),0)</f>
        <v>138.38</v>
      </c>
      <c r="L1829" s="5" cm="1">
        <f t="array" ref="L1829">IFERROR(_xlfn.STDEV.S(IF((OutputTable[GroupByKey]=OutputTable[[#This Row],[GroupByKey]]),(OutputTable[GroupByKey]=OutputTable[[#This Row],[GroupByKey]])*OutputTable[RecordedValue])),0)</f>
        <v>2.2667967149567629</v>
      </c>
      <c r="M1829" s="5" cm="1">
        <f t="array" ref="M1829">MAX(IF((ProjectInfoTable[ProjectName]=OutputTable[[#This Row],[ProjectName]]),(ProjectInfoTable[ProjectName]=OutputTable[[#This Row],[ProjectName]])*ProjectInfoTable[ConfidenceInterval]))</f>
        <v>0.95</v>
      </c>
      <c r="N1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829" s="5" cm="1">
        <f t="array" ref="O1829">MIN(IF((OutputTable[GroupByKey]=OutputTable[[#This Row],[GroupByKey]]),(OutputTable[GroupByKey]=OutputTable[[#This Row],[GroupByKey]])*OutputTable[RecordedValue]))</f>
        <v>132</v>
      </c>
      <c r="P1829" s="5" cm="1">
        <f t="array" ref="P1829">MAX(IF((OutputTable[GroupByKey]=OutputTable[[#This Row],[GroupByKey]]),(OutputTable[GroupByKey]=OutputTable[[#This Row],[GroupByKey]])*OutputTable[RecordedValue]))</f>
        <v>142</v>
      </c>
    </row>
    <row r="1830" spans="1:16" x14ac:dyDescent="0.25">
      <c r="A1830" t="s">
        <v>68</v>
      </c>
      <c r="B1830" t="s">
        <v>70</v>
      </c>
      <c r="C1830">
        <v>30</v>
      </c>
      <c r="D1830" t="s">
        <v>186</v>
      </c>
      <c r="E1830" t="s">
        <v>166</v>
      </c>
      <c r="F1830" t="s">
        <v>107</v>
      </c>
      <c r="G1830">
        <v>0.72280027441621697</v>
      </c>
      <c r="H1830">
        <v>0</v>
      </c>
      <c r="I183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30" s="5" cm="1">
        <f t="array" ref="J1830">MAX(IF((ProjectInfoTable[ProjectName]=OutputTable[[#This Row],[ProjectName]]),(ProjectInfoTable[ProjectName]=OutputTable[[#This Row],[ProjectName]])*ProjectInfoTable[NumberOfReplications]))</f>
        <v>50</v>
      </c>
      <c r="K1830" s="5" cm="1">
        <f t="array" ref="K1830">IFERROR(AVERAGE(IF((OutputTable[GroupByKey]=OutputTable[[#This Row],[GroupByKey]]),(OutputTable[GroupByKey]=OutputTable[[#This Row],[GroupByKey]])*OutputTable[RecordedValue])),0)</f>
        <v>0.75527626145633475</v>
      </c>
      <c r="L1830" s="5" cm="1">
        <f t="array" ref="L1830">IFERROR(_xlfn.STDEV.S(IF((OutputTable[GroupByKey]=OutputTable[[#This Row],[GroupByKey]]),(OutputTable[GroupByKey]=OutputTable[[#This Row],[GroupByKey]])*OutputTable[RecordedValue])),0)</f>
        <v>4.541982030729913E-2</v>
      </c>
      <c r="M1830" s="5" cm="1">
        <f t="array" ref="M1830">MAX(IF((ProjectInfoTable[ProjectName]=OutputTable[[#This Row],[ProjectName]]),(ProjectInfoTable[ProjectName]=OutputTable[[#This Row],[ProjectName]])*ProjectInfoTable[ConfidenceInterval]))</f>
        <v>0.95</v>
      </c>
      <c r="N1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830" s="5" cm="1">
        <f t="array" ref="O1830">MIN(IF((OutputTable[GroupByKey]=OutputTable[[#This Row],[GroupByKey]]),(OutputTable[GroupByKey]=OutputTable[[#This Row],[GroupByKey]])*OutputTable[RecordedValue]))</f>
        <v>0.65446751492631405</v>
      </c>
      <c r="P1830" s="5" cm="1">
        <f t="array" ref="P1830">MAX(IF((OutputTable[GroupByKey]=OutputTable[[#This Row],[GroupByKey]]),(OutputTable[GroupByKey]=OutputTable[[#This Row],[GroupByKey]])*OutputTable[RecordedValue]))</f>
        <v>0.87655661977495902</v>
      </c>
    </row>
    <row r="1831" spans="1:16" x14ac:dyDescent="0.25">
      <c r="A1831" t="s">
        <v>68</v>
      </c>
      <c r="B1831" t="s">
        <v>70</v>
      </c>
      <c r="C1831">
        <v>30</v>
      </c>
      <c r="D1831" t="s">
        <v>187</v>
      </c>
      <c r="E1831" t="s">
        <v>142</v>
      </c>
      <c r="F1831" t="s">
        <v>107</v>
      </c>
      <c r="G1831">
        <v>0</v>
      </c>
      <c r="H1831">
        <v>0</v>
      </c>
      <c r="I183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31" s="5" cm="1">
        <f t="array" ref="J1831">MAX(IF((ProjectInfoTable[ProjectName]=OutputTable[[#This Row],[ProjectName]]),(ProjectInfoTable[ProjectName]=OutputTable[[#This Row],[ProjectName]])*ProjectInfoTable[NumberOfReplications]))</f>
        <v>50</v>
      </c>
      <c r="K1831" s="5" cm="1">
        <f t="array" ref="K1831">IFERROR(AVERAGE(IF((OutputTable[GroupByKey]=OutputTable[[#This Row],[GroupByKey]]),(OutputTable[GroupByKey]=OutputTable[[#This Row],[GroupByKey]])*OutputTable[RecordedValue])),0)</f>
        <v>0</v>
      </c>
      <c r="L1831" s="5" cm="1">
        <f t="array" ref="L1831">IFERROR(_xlfn.STDEV.S(IF((OutputTable[GroupByKey]=OutputTable[[#This Row],[GroupByKey]]),(OutputTable[GroupByKey]=OutputTable[[#This Row],[GroupByKey]])*OutputTable[RecordedValue])),0)</f>
        <v>0</v>
      </c>
      <c r="M1831" s="5" cm="1">
        <f t="array" ref="M1831">MAX(IF((ProjectInfoTable[ProjectName]=OutputTable[[#This Row],[ProjectName]]),(ProjectInfoTable[ProjectName]=OutputTable[[#This Row],[ProjectName]])*ProjectInfoTable[ConfidenceInterval]))</f>
        <v>0.95</v>
      </c>
      <c r="N1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1" s="5" cm="1">
        <f t="array" ref="O1831">MIN(IF((OutputTable[GroupByKey]=OutputTable[[#This Row],[GroupByKey]]),(OutputTable[GroupByKey]=OutputTable[[#This Row],[GroupByKey]])*OutputTable[RecordedValue]))</f>
        <v>0</v>
      </c>
      <c r="P1831" s="5" cm="1">
        <f t="array" ref="P1831">MAX(IF((OutputTable[GroupByKey]=OutputTable[[#This Row],[GroupByKey]]),(OutputTable[GroupByKey]=OutputTable[[#This Row],[GroupByKey]])*OutputTable[RecordedValue]))</f>
        <v>0</v>
      </c>
    </row>
    <row r="1832" spans="1:16" x14ac:dyDescent="0.25">
      <c r="A1832" t="s">
        <v>68</v>
      </c>
      <c r="B1832" t="s">
        <v>70</v>
      </c>
      <c r="C1832">
        <v>31</v>
      </c>
      <c r="D1832" t="s">
        <v>112</v>
      </c>
      <c r="E1832" t="s">
        <v>113</v>
      </c>
      <c r="F1832" t="s">
        <v>73</v>
      </c>
      <c r="G1832">
        <v>1.05506088007008</v>
      </c>
      <c r="H1832">
        <v>0</v>
      </c>
      <c r="I183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32" s="5" cm="1">
        <f t="array" ref="J1832">MAX(IF((ProjectInfoTable[ProjectName]=OutputTable[[#This Row],[ProjectName]]),(ProjectInfoTable[ProjectName]=OutputTable[[#This Row],[ProjectName]])*ProjectInfoTable[NumberOfReplications]))</f>
        <v>50</v>
      </c>
      <c r="K1832" s="5" cm="1">
        <f t="array" ref="K1832">IFERROR(AVERAGE(IF((OutputTable[GroupByKey]=OutputTable[[#This Row],[GroupByKey]]),(OutputTable[GroupByKey]=OutputTable[[#This Row],[GroupByKey]])*OutputTable[RecordedValue])),0)</f>
        <v>0.86163700693939471</v>
      </c>
      <c r="L1832" s="5" cm="1">
        <f t="array" ref="L1832">IFERROR(_xlfn.STDEV.S(IF((OutputTable[GroupByKey]=OutputTable[[#This Row],[GroupByKey]]),(OutputTable[GroupByKey]=OutputTable[[#This Row],[GroupByKey]])*OutputTable[RecordedValue])),0)</f>
        <v>0.40403851079129915</v>
      </c>
      <c r="M1832" s="5" cm="1">
        <f t="array" ref="M1832">MAX(IF((ProjectInfoTable[ProjectName]=OutputTable[[#This Row],[ProjectName]]),(ProjectInfoTable[ProjectName]=OutputTable[[#This Row],[ProjectName]])*ProjectInfoTable[ConfidenceInterval]))</f>
        <v>0.95</v>
      </c>
      <c r="N1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832" s="5" cm="1">
        <f t="array" ref="O1832">MIN(IF((OutputTable[GroupByKey]=OutputTable[[#This Row],[GroupByKey]]),(OutputTable[GroupByKey]=OutputTable[[#This Row],[GroupByKey]])*OutputTable[RecordedValue]))</f>
        <v>0.14398486806875099</v>
      </c>
      <c r="P1832" s="5" cm="1">
        <f t="array" ref="P1832">MAX(IF((OutputTable[GroupByKey]=OutputTable[[#This Row],[GroupByKey]]),(OutputTable[GroupByKey]=OutputTable[[#This Row],[GroupByKey]])*OutputTable[RecordedValue]))</f>
        <v>2.0851264921370101</v>
      </c>
    </row>
    <row r="1833" spans="1:16" x14ac:dyDescent="0.25">
      <c r="A1833" t="s">
        <v>68</v>
      </c>
      <c r="B1833" t="s">
        <v>70</v>
      </c>
      <c r="C1833">
        <v>31</v>
      </c>
      <c r="D1833" t="s">
        <v>114</v>
      </c>
      <c r="E1833" t="s">
        <v>115</v>
      </c>
      <c r="F1833" t="s">
        <v>73</v>
      </c>
      <c r="G1833">
        <v>63.303652804204702</v>
      </c>
      <c r="H1833">
        <v>0</v>
      </c>
      <c r="I183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33" s="5" cm="1">
        <f t="array" ref="J1833">MAX(IF((ProjectInfoTable[ProjectName]=OutputTable[[#This Row],[ProjectName]]),(ProjectInfoTable[ProjectName]=OutputTable[[#This Row],[ProjectName]])*ProjectInfoTable[NumberOfReplications]))</f>
        <v>50</v>
      </c>
      <c r="K1833" s="5" cm="1">
        <f t="array" ref="K1833">IFERROR(AVERAGE(IF((OutputTable[GroupByKey]=OutputTable[[#This Row],[GroupByKey]]),(OutputTable[GroupByKey]=OutputTable[[#This Row],[GroupByKey]])*OutputTable[RecordedValue])),0)</f>
        <v>51.698220416363682</v>
      </c>
      <c r="L1833" s="5" cm="1">
        <f t="array" ref="L1833">IFERROR(_xlfn.STDEV.S(IF((OutputTable[GroupByKey]=OutputTable[[#This Row],[GroupByKey]]),(OutputTable[GroupByKey]=OutputTable[[#This Row],[GroupByKey]])*OutputTable[RecordedValue])),0)</f>
        <v>24.242310647477964</v>
      </c>
      <c r="M1833" s="5" cm="1">
        <f t="array" ref="M1833">MAX(IF((ProjectInfoTable[ProjectName]=OutputTable[[#This Row],[ProjectName]]),(ProjectInfoTable[ProjectName]=OutputTable[[#This Row],[ProjectName]])*ProjectInfoTable[ConfidenceInterval]))</f>
        <v>0.95</v>
      </c>
      <c r="N1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833" s="5" cm="1">
        <f t="array" ref="O1833">MIN(IF((OutputTable[GroupByKey]=OutputTable[[#This Row],[GroupByKey]]),(OutputTable[GroupByKey]=OutputTable[[#This Row],[GroupByKey]])*OutputTable[RecordedValue]))</f>
        <v>8.63909208412508</v>
      </c>
      <c r="P1833" s="5" cm="1">
        <f t="array" ref="P1833">MAX(IF((OutputTable[GroupByKey]=OutputTable[[#This Row],[GroupByKey]]),(OutputTable[GroupByKey]=OutputTable[[#This Row],[GroupByKey]])*OutputTable[RecordedValue]))</f>
        <v>125.107589528221</v>
      </c>
    </row>
    <row r="1834" spans="1:16" x14ac:dyDescent="0.25">
      <c r="A1834" t="s">
        <v>68</v>
      </c>
      <c r="B1834" t="s">
        <v>70</v>
      </c>
      <c r="C1834">
        <v>31</v>
      </c>
      <c r="D1834" t="s">
        <v>116</v>
      </c>
      <c r="E1834" t="s">
        <v>117</v>
      </c>
      <c r="F1834" t="s">
        <v>73</v>
      </c>
      <c r="G1834">
        <v>0</v>
      </c>
      <c r="H1834">
        <v>0</v>
      </c>
      <c r="I183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34" s="5" cm="1">
        <f t="array" ref="J1834">MAX(IF((ProjectInfoTable[ProjectName]=OutputTable[[#This Row],[ProjectName]]),(ProjectInfoTable[ProjectName]=OutputTable[[#This Row],[ProjectName]])*ProjectInfoTable[NumberOfReplications]))</f>
        <v>50</v>
      </c>
      <c r="K1834" s="5" cm="1">
        <f t="array" ref="K1834">IFERROR(AVERAGE(IF((OutputTable[GroupByKey]=OutputTable[[#This Row],[GroupByKey]]),(OutputTable[GroupByKey]=OutputTable[[#This Row],[GroupByKey]])*OutputTable[RecordedValue])),0)</f>
        <v>0</v>
      </c>
      <c r="L1834" s="5" cm="1">
        <f t="array" ref="L1834">IFERROR(_xlfn.STDEV.S(IF((OutputTable[GroupByKey]=OutputTable[[#This Row],[GroupByKey]]),(OutputTable[GroupByKey]=OutputTable[[#This Row],[GroupByKey]])*OutputTable[RecordedValue])),0)</f>
        <v>0</v>
      </c>
      <c r="M1834" s="5" cm="1">
        <f t="array" ref="M1834">MAX(IF((ProjectInfoTable[ProjectName]=OutputTable[[#This Row],[ProjectName]]),(ProjectInfoTable[ProjectName]=OutputTable[[#This Row],[ProjectName]])*ProjectInfoTable[ConfidenceInterval]))</f>
        <v>0.95</v>
      </c>
      <c r="N1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4" s="5" cm="1">
        <f t="array" ref="O1834">MIN(IF((OutputTable[GroupByKey]=OutputTable[[#This Row],[GroupByKey]]),(OutputTable[GroupByKey]=OutputTable[[#This Row],[GroupByKey]])*OutputTable[RecordedValue]))</f>
        <v>0</v>
      </c>
      <c r="P1834" s="5" cm="1">
        <f t="array" ref="P1834">MAX(IF((OutputTable[GroupByKey]=OutputTable[[#This Row],[GroupByKey]]),(OutputTable[GroupByKey]=OutputTable[[#This Row],[GroupByKey]])*OutputTable[RecordedValue]))</f>
        <v>0</v>
      </c>
    </row>
    <row r="1835" spans="1:16" x14ac:dyDescent="0.25">
      <c r="A1835" t="s">
        <v>68</v>
      </c>
      <c r="B1835" t="s">
        <v>70</v>
      </c>
      <c r="C1835">
        <v>31</v>
      </c>
      <c r="D1835" t="s">
        <v>118</v>
      </c>
      <c r="E1835" t="s">
        <v>119</v>
      </c>
      <c r="F1835" t="s">
        <v>73</v>
      </c>
      <c r="G1835">
        <v>6.5980424404114002</v>
      </c>
      <c r="H1835">
        <v>0</v>
      </c>
      <c r="I183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35" s="5" cm="1">
        <f t="array" ref="J1835">MAX(IF((ProjectInfoTable[ProjectName]=OutputTable[[#This Row],[ProjectName]]),(ProjectInfoTable[ProjectName]=OutputTable[[#This Row],[ProjectName]])*ProjectInfoTable[NumberOfReplications]))</f>
        <v>50</v>
      </c>
      <c r="K1835" s="5" cm="1">
        <f t="array" ref="K1835">IFERROR(AVERAGE(IF((OutputTable[GroupByKey]=OutputTable[[#This Row],[GroupByKey]]),(OutputTable[GroupByKey]=OutputTable[[#This Row],[GroupByKey]])*OutputTable[RecordedValue])),0)</f>
        <v>13.164009358024151</v>
      </c>
      <c r="L1835" s="5" cm="1">
        <f t="array" ref="L1835">IFERROR(_xlfn.STDEV.S(IF((OutputTable[GroupByKey]=OutputTable[[#This Row],[GroupByKey]]),(OutputTable[GroupByKey]=OutputTable[[#This Row],[GroupByKey]])*OutputTable[RecordedValue])),0)</f>
        <v>23.71645868098383</v>
      </c>
      <c r="M1835" s="5" cm="1">
        <f t="array" ref="M1835">MAX(IF((ProjectInfoTable[ProjectName]=OutputTable[[#This Row],[ProjectName]]),(ProjectInfoTable[ProjectName]=OutputTable[[#This Row],[ProjectName]])*ProjectInfoTable[ConfidenceInterval]))</f>
        <v>0.95</v>
      </c>
      <c r="N1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835" s="5" cm="1">
        <f t="array" ref="O1835">MIN(IF((OutputTable[GroupByKey]=OutputTable[[#This Row],[GroupByKey]]),(OutputTable[GroupByKey]=OutputTable[[#This Row],[GroupByKey]])*OutputTable[RecordedValue]))</f>
        <v>0</v>
      </c>
      <c r="P1835" s="5" cm="1">
        <f t="array" ref="P1835">MAX(IF((OutputTable[GroupByKey]=OutputTable[[#This Row],[GroupByKey]]),(OutputTable[GroupByKey]=OutputTable[[#This Row],[GroupByKey]])*OutputTable[RecordedValue]))</f>
        <v>143.511038213799</v>
      </c>
    </row>
    <row r="1836" spans="1:16" x14ac:dyDescent="0.25">
      <c r="A1836" t="s">
        <v>68</v>
      </c>
      <c r="B1836" t="s">
        <v>70</v>
      </c>
      <c r="C1836">
        <v>31</v>
      </c>
      <c r="D1836" t="s">
        <v>120</v>
      </c>
      <c r="E1836" t="s">
        <v>121</v>
      </c>
      <c r="F1836" t="s">
        <v>73</v>
      </c>
      <c r="G1836">
        <v>13</v>
      </c>
      <c r="H1836">
        <v>0</v>
      </c>
      <c r="I183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36" s="5" cm="1">
        <f t="array" ref="J1836">MAX(IF((ProjectInfoTable[ProjectName]=OutputTable[[#This Row],[ProjectName]]),(ProjectInfoTable[ProjectName]=OutputTable[[#This Row],[ProjectName]])*ProjectInfoTable[NumberOfReplications]))</f>
        <v>50</v>
      </c>
      <c r="K1836" s="5" cm="1">
        <f t="array" ref="K1836">IFERROR(AVERAGE(IF((OutputTable[GroupByKey]=OutputTable[[#This Row],[GroupByKey]]),(OutputTable[GroupByKey]=OutputTable[[#This Row],[GroupByKey]])*OutputTable[RecordedValue])),0)</f>
        <v>9.74</v>
      </c>
      <c r="L1836" s="5" cm="1">
        <f t="array" ref="L1836">IFERROR(_xlfn.STDEV.S(IF((OutputTable[GroupByKey]=OutputTable[[#This Row],[GroupByKey]]),(OutputTable[GroupByKey]=OutputTable[[#This Row],[GroupByKey]])*OutputTable[RecordedValue])),0)</f>
        <v>3.3430402880233041</v>
      </c>
      <c r="M1836" s="5" cm="1">
        <f t="array" ref="M1836">MAX(IF((ProjectInfoTable[ProjectName]=OutputTable[[#This Row],[ProjectName]]),(ProjectInfoTable[ProjectName]=OutputTable[[#This Row],[ProjectName]])*ProjectInfoTable[ConfidenceInterval]))</f>
        <v>0.95</v>
      </c>
      <c r="N1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836" s="5" cm="1">
        <f t="array" ref="O1836">MIN(IF((OutputTable[GroupByKey]=OutputTable[[#This Row],[GroupByKey]]),(OutputTable[GroupByKey]=OutputTable[[#This Row],[GroupByKey]])*OutputTable[RecordedValue]))</f>
        <v>4</v>
      </c>
      <c r="P1836" s="5" cm="1">
        <f t="array" ref="P1836">MAX(IF((OutputTable[GroupByKey]=OutputTable[[#This Row],[GroupByKey]]),(OutputTable[GroupByKey]=OutputTable[[#This Row],[GroupByKey]])*OutputTable[RecordedValue]))</f>
        <v>18</v>
      </c>
    </row>
    <row r="1837" spans="1:16" x14ac:dyDescent="0.25">
      <c r="A1837" t="s">
        <v>68</v>
      </c>
      <c r="B1837" t="s">
        <v>70</v>
      </c>
      <c r="C1837">
        <v>31</v>
      </c>
      <c r="D1837" t="s">
        <v>122</v>
      </c>
      <c r="E1837" t="s">
        <v>123</v>
      </c>
      <c r="F1837" t="s">
        <v>73</v>
      </c>
      <c r="G1837">
        <v>13</v>
      </c>
      <c r="H1837">
        <v>0</v>
      </c>
      <c r="I183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37" s="5" cm="1">
        <f t="array" ref="J1837">MAX(IF((ProjectInfoTable[ProjectName]=OutputTable[[#This Row],[ProjectName]]),(ProjectInfoTable[ProjectName]=OutputTable[[#This Row],[ProjectName]])*ProjectInfoTable[NumberOfReplications]))</f>
        <v>50</v>
      </c>
      <c r="K1837" s="5" cm="1">
        <f t="array" ref="K1837">IFERROR(AVERAGE(IF((OutputTable[GroupByKey]=OutputTable[[#This Row],[GroupByKey]]),(OutputTable[GroupByKey]=OutputTable[[#This Row],[GroupByKey]])*OutputTable[RecordedValue])),0)</f>
        <v>9.6199999999999992</v>
      </c>
      <c r="L1837" s="5" cm="1">
        <f t="array" ref="L1837">IFERROR(_xlfn.STDEV.S(IF((OutputTable[GroupByKey]=OutputTable[[#This Row],[GroupByKey]]),(OutputTable[GroupByKey]=OutputTable[[#This Row],[GroupByKey]])*OutputTable[RecordedValue])),0)</f>
        <v>3.3557139816335075</v>
      </c>
      <c r="M1837" s="5" cm="1">
        <f t="array" ref="M1837">MAX(IF((ProjectInfoTable[ProjectName]=OutputTable[[#This Row],[ProjectName]]),(ProjectInfoTable[ProjectName]=OutputTable[[#This Row],[ProjectName]])*ProjectInfoTable[ConfidenceInterval]))</f>
        <v>0.95</v>
      </c>
      <c r="N1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837" s="5" cm="1">
        <f t="array" ref="O1837">MIN(IF((OutputTable[GroupByKey]=OutputTable[[#This Row],[GroupByKey]]),(OutputTable[GroupByKey]=OutputTable[[#This Row],[GroupByKey]])*OutputTable[RecordedValue]))</f>
        <v>4</v>
      </c>
      <c r="P1837" s="5" cm="1">
        <f t="array" ref="P1837">MAX(IF((OutputTable[GroupByKey]=OutputTable[[#This Row],[GroupByKey]]),(OutputTable[GroupByKey]=OutputTable[[#This Row],[GroupByKey]])*OutputTable[RecordedValue]))</f>
        <v>18</v>
      </c>
    </row>
    <row r="1838" spans="1:16" x14ac:dyDescent="0.25">
      <c r="A1838" t="s">
        <v>68</v>
      </c>
      <c r="B1838" t="s">
        <v>70</v>
      </c>
      <c r="C1838">
        <v>31</v>
      </c>
      <c r="D1838" t="s">
        <v>124</v>
      </c>
      <c r="E1838" t="s">
        <v>125</v>
      </c>
      <c r="F1838" t="s">
        <v>73</v>
      </c>
      <c r="G1838">
        <v>1.05506088007008</v>
      </c>
      <c r="H1838">
        <v>0</v>
      </c>
      <c r="I183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38" s="5" cm="1">
        <f t="array" ref="J1838">MAX(IF((ProjectInfoTable[ProjectName]=OutputTable[[#This Row],[ProjectName]]),(ProjectInfoTable[ProjectName]=OutputTable[[#This Row],[ProjectName]])*ProjectInfoTable[NumberOfReplications]))</f>
        <v>50</v>
      </c>
      <c r="K1838" s="5" cm="1">
        <f t="array" ref="K1838">IFERROR(AVERAGE(IF((OutputTable[GroupByKey]=OutputTable[[#This Row],[GroupByKey]]),(OutputTable[GroupByKey]=OutputTable[[#This Row],[GroupByKey]])*OutputTable[RecordedValue])),0)</f>
        <v>0.86163700693939471</v>
      </c>
      <c r="L1838" s="5" cm="1">
        <f t="array" ref="L1838">IFERROR(_xlfn.STDEV.S(IF((OutputTable[GroupByKey]=OutputTable[[#This Row],[GroupByKey]]),(OutputTable[GroupByKey]=OutputTable[[#This Row],[GroupByKey]])*OutputTable[RecordedValue])),0)</f>
        <v>0.40403851079129915</v>
      </c>
      <c r="M1838" s="5" cm="1">
        <f t="array" ref="M1838">MAX(IF((ProjectInfoTable[ProjectName]=OutputTable[[#This Row],[ProjectName]]),(ProjectInfoTable[ProjectName]=OutputTable[[#This Row],[ProjectName]])*ProjectInfoTable[ConfidenceInterval]))</f>
        <v>0.95</v>
      </c>
      <c r="N1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838" s="5" cm="1">
        <f t="array" ref="O1838">MIN(IF((OutputTable[GroupByKey]=OutputTable[[#This Row],[GroupByKey]]),(OutputTable[GroupByKey]=OutputTable[[#This Row],[GroupByKey]])*OutputTable[RecordedValue]))</f>
        <v>0.14398486806875099</v>
      </c>
      <c r="P1838" s="5" cm="1">
        <f t="array" ref="P1838">MAX(IF((OutputTable[GroupByKey]=OutputTable[[#This Row],[GroupByKey]]),(OutputTable[GroupByKey]=OutputTable[[#This Row],[GroupByKey]])*OutputTable[RecordedValue]))</f>
        <v>2.0851264921370101</v>
      </c>
    </row>
    <row r="1839" spans="1:16" x14ac:dyDescent="0.25">
      <c r="A1839" t="s">
        <v>68</v>
      </c>
      <c r="B1839" t="s">
        <v>70</v>
      </c>
      <c r="C1839">
        <v>31</v>
      </c>
      <c r="D1839" t="s">
        <v>126</v>
      </c>
      <c r="E1839" t="s">
        <v>127</v>
      </c>
      <c r="F1839" t="s">
        <v>73</v>
      </c>
      <c r="G1839">
        <v>69.901695244616107</v>
      </c>
      <c r="H1839">
        <v>0</v>
      </c>
      <c r="I183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39" s="5" cm="1">
        <f t="array" ref="J1839">MAX(IF((ProjectInfoTable[ProjectName]=OutputTable[[#This Row],[ProjectName]]),(ProjectInfoTable[ProjectName]=OutputTable[[#This Row],[ProjectName]])*ProjectInfoTable[NumberOfReplications]))</f>
        <v>50</v>
      </c>
      <c r="K1839" s="5" cm="1">
        <f t="array" ref="K1839">IFERROR(AVERAGE(IF((OutputTable[GroupByKey]=OutputTable[[#This Row],[GroupByKey]]),(OutputTable[GroupByKey]=OutputTable[[#This Row],[GroupByKey]])*OutputTable[RecordedValue])),0)</f>
        <v>64.862229774387828</v>
      </c>
      <c r="L1839" s="5" cm="1">
        <f t="array" ref="L1839">IFERROR(_xlfn.STDEV.S(IF((OutputTable[GroupByKey]=OutputTable[[#This Row],[GroupByKey]]),(OutputTable[GroupByKey]=OutputTable[[#This Row],[GroupByKey]])*OutputTable[RecordedValue])),0)</f>
        <v>42.021678663543447</v>
      </c>
      <c r="M1839" s="5" cm="1">
        <f t="array" ref="M1839">MAX(IF((ProjectInfoTable[ProjectName]=OutputTable[[#This Row],[ProjectName]]),(ProjectInfoTable[ProjectName]=OutputTable[[#This Row],[ProjectName]])*ProjectInfoTable[ConfidenceInterval]))</f>
        <v>0.95</v>
      </c>
      <c r="N1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839" s="5" cm="1">
        <f t="array" ref="O1839">MIN(IF((OutputTable[GroupByKey]=OutputTable[[#This Row],[GroupByKey]]),(OutputTable[GroupByKey]=OutputTable[[#This Row],[GroupByKey]])*OutputTable[RecordedValue]))</f>
        <v>12.5350884709043</v>
      </c>
      <c r="P1839" s="5" cm="1">
        <f t="array" ref="P1839">MAX(IF((OutputTable[GroupByKey]=OutputTable[[#This Row],[GroupByKey]]),(OutputTable[GroupByKey]=OutputTable[[#This Row],[GroupByKey]])*OutputTable[RecordedValue]))</f>
        <v>268.61862774202001</v>
      </c>
    </row>
    <row r="1840" spans="1:16" x14ac:dyDescent="0.25">
      <c r="A1840" t="s">
        <v>68</v>
      </c>
      <c r="B1840" t="s">
        <v>70</v>
      </c>
      <c r="C1840">
        <v>31</v>
      </c>
      <c r="D1840" t="s">
        <v>128</v>
      </c>
      <c r="E1840" t="s">
        <v>86</v>
      </c>
      <c r="F1840" t="s">
        <v>129</v>
      </c>
      <c r="G1840">
        <v>0</v>
      </c>
      <c r="H1840">
        <v>0</v>
      </c>
      <c r="I184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40" s="5" cm="1">
        <f t="array" ref="J1840">MAX(IF((ProjectInfoTable[ProjectName]=OutputTable[[#This Row],[ProjectName]]),(ProjectInfoTable[ProjectName]=OutputTable[[#This Row],[ProjectName]])*ProjectInfoTable[NumberOfReplications]))</f>
        <v>50</v>
      </c>
      <c r="K1840" s="5" cm="1">
        <f t="array" ref="K1840">IFERROR(AVERAGE(IF((OutputTable[GroupByKey]=OutputTable[[#This Row],[GroupByKey]]),(OutputTable[GroupByKey]=OutputTable[[#This Row],[GroupByKey]])*OutputTable[RecordedValue])),0)</f>
        <v>0</v>
      </c>
      <c r="L1840" s="5" cm="1">
        <f t="array" ref="L1840">IFERROR(_xlfn.STDEV.S(IF((OutputTable[GroupByKey]=OutputTable[[#This Row],[GroupByKey]]),(OutputTable[GroupByKey]=OutputTable[[#This Row],[GroupByKey]])*OutputTable[RecordedValue])),0)</f>
        <v>0</v>
      </c>
      <c r="M1840" s="5" cm="1">
        <f t="array" ref="M1840">MAX(IF((ProjectInfoTable[ProjectName]=OutputTable[[#This Row],[ProjectName]]),(ProjectInfoTable[ProjectName]=OutputTable[[#This Row],[ProjectName]])*ProjectInfoTable[ConfidenceInterval]))</f>
        <v>0.95</v>
      </c>
      <c r="N1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0" s="5" cm="1">
        <f t="array" ref="O1840">MIN(IF((OutputTable[GroupByKey]=OutputTable[[#This Row],[GroupByKey]]),(OutputTable[GroupByKey]=OutputTable[[#This Row],[GroupByKey]])*OutputTable[RecordedValue]))</f>
        <v>0</v>
      </c>
      <c r="P1840" s="5" cm="1">
        <f t="array" ref="P1840">MAX(IF((OutputTable[GroupByKey]=OutputTable[[#This Row],[GroupByKey]]),(OutputTable[GroupByKey]=OutputTable[[#This Row],[GroupByKey]])*OutputTable[RecordedValue]))</f>
        <v>0</v>
      </c>
    </row>
    <row r="1841" spans="1:16" x14ac:dyDescent="0.25">
      <c r="A1841" t="s">
        <v>68</v>
      </c>
      <c r="B1841" t="s">
        <v>70</v>
      </c>
      <c r="C1841">
        <v>31</v>
      </c>
      <c r="D1841" t="s">
        <v>130</v>
      </c>
      <c r="E1841" t="s">
        <v>89</v>
      </c>
      <c r="F1841" t="s">
        <v>129</v>
      </c>
      <c r="G1841">
        <v>0</v>
      </c>
      <c r="H1841">
        <v>0</v>
      </c>
      <c r="I184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41" s="5" cm="1">
        <f t="array" ref="J1841">MAX(IF((ProjectInfoTable[ProjectName]=OutputTable[[#This Row],[ProjectName]]),(ProjectInfoTable[ProjectName]=OutputTable[[#This Row],[ProjectName]])*ProjectInfoTable[NumberOfReplications]))</f>
        <v>50</v>
      </c>
      <c r="K1841" s="5" cm="1">
        <f t="array" ref="K1841">IFERROR(AVERAGE(IF((OutputTable[GroupByKey]=OutputTable[[#This Row],[GroupByKey]]),(OutputTable[GroupByKey]=OutputTable[[#This Row],[GroupByKey]])*OutputTable[RecordedValue])),0)</f>
        <v>0</v>
      </c>
      <c r="L1841" s="5" cm="1">
        <f t="array" ref="L1841">IFERROR(_xlfn.STDEV.S(IF((OutputTable[GroupByKey]=OutputTable[[#This Row],[GroupByKey]]),(OutputTable[GroupByKey]=OutputTable[[#This Row],[GroupByKey]])*OutputTable[RecordedValue])),0)</f>
        <v>0</v>
      </c>
      <c r="M1841" s="5" cm="1">
        <f t="array" ref="M1841">MAX(IF((ProjectInfoTable[ProjectName]=OutputTable[[#This Row],[ProjectName]]),(ProjectInfoTable[ProjectName]=OutputTable[[#This Row],[ProjectName]])*ProjectInfoTable[ConfidenceInterval]))</f>
        <v>0.95</v>
      </c>
      <c r="N1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1" s="5" cm="1">
        <f t="array" ref="O1841">MIN(IF((OutputTable[GroupByKey]=OutputTable[[#This Row],[GroupByKey]]),(OutputTable[GroupByKey]=OutputTable[[#This Row],[GroupByKey]])*OutputTable[RecordedValue]))</f>
        <v>0</v>
      </c>
      <c r="P1841" s="5" cm="1">
        <f t="array" ref="P1841">MAX(IF((OutputTable[GroupByKey]=OutputTable[[#This Row],[GroupByKey]]),(OutputTable[GroupByKey]=OutputTable[[#This Row],[GroupByKey]])*OutputTable[RecordedValue]))</f>
        <v>0</v>
      </c>
    </row>
    <row r="1842" spans="1:16" x14ac:dyDescent="0.25">
      <c r="A1842" t="s">
        <v>68</v>
      </c>
      <c r="B1842" t="s">
        <v>70</v>
      </c>
      <c r="C1842">
        <v>31</v>
      </c>
      <c r="D1842" t="s">
        <v>131</v>
      </c>
      <c r="E1842" t="s">
        <v>91</v>
      </c>
      <c r="F1842" t="s">
        <v>129</v>
      </c>
      <c r="G1842">
        <v>48.026459087215201</v>
      </c>
      <c r="H1842">
        <v>0</v>
      </c>
      <c r="I184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42" s="5" cm="1">
        <f t="array" ref="J1842">MAX(IF((ProjectInfoTable[ProjectName]=OutputTable[[#This Row],[ProjectName]]),(ProjectInfoTable[ProjectName]=OutputTable[[#This Row],[ProjectName]])*ProjectInfoTable[NumberOfReplications]))</f>
        <v>50</v>
      </c>
      <c r="K1842" s="5" cm="1">
        <f t="array" ref="K1842">IFERROR(AVERAGE(IF((OutputTable[GroupByKey]=OutputTable[[#This Row],[GroupByKey]]),(OutputTable[GroupByKey]=OutputTable[[#This Row],[GroupByKey]])*OutputTable[RecordedValue])),0)</f>
        <v>47.555766264651346</v>
      </c>
      <c r="L1842" s="5" cm="1">
        <f t="array" ref="L1842">IFERROR(_xlfn.STDEV.S(IF((OutputTable[GroupByKey]=OutputTable[[#This Row],[GroupByKey]]),(OutputTable[GroupByKey]=OutputTable[[#This Row],[GroupByKey]])*OutputTable[RecordedValue])),0)</f>
        <v>2.7283894207102275</v>
      </c>
      <c r="M1842" s="5" cm="1">
        <f t="array" ref="M1842">MAX(IF((ProjectInfoTable[ProjectName]=OutputTable[[#This Row],[ProjectName]]),(ProjectInfoTable[ProjectName]=OutputTable[[#This Row],[ProjectName]])*ProjectInfoTable[ConfidenceInterval]))</f>
        <v>0.95</v>
      </c>
      <c r="N1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842" s="5" cm="1">
        <f t="array" ref="O1842">MIN(IF((OutputTable[GroupByKey]=OutputTable[[#This Row],[GroupByKey]]),(OutputTable[GroupByKey]=OutputTable[[#This Row],[GroupByKey]])*OutputTable[RecordedValue]))</f>
        <v>42.116143251013803</v>
      </c>
      <c r="P1842" s="5" cm="1">
        <f t="array" ref="P1842">MAX(IF((OutputTable[GroupByKey]=OutputTable[[#This Row],[GroupByKey]]),(OutputTable[GroupByKey]=OutputTable[[#This Row],[GroupByKey]])*OutputTable[RecordedValue]))</f>
        <v>55.7665547747551</v>
      </c>
    </row>
    <row r="1843" spans="1:16" x14ac:dyDescent="0.25">
      <c r="A1843" t="s">
        <v>68</v>
      </c>
      <c r="B1843" t="s">
        <v>70</v>
      </c>
      <c r="C1843">
        <v>31</v>
      </c>
      <c r="D1843" t="s">
        <v>132</v>
      </c>
      <c r="E1843" t="s">
        <v>133</v>
      </c>
      <c r="F1843" t="s">
        <v>129</v>
      </c>
      <c r="G1843">
        <v>0</v>
      </c>
      <c r="H1843">
        <v>0</v>
      </c>
      <c r="I184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43" s="5" cm="1">
        <f t="array" ref="J1843">MAX(IF((ProjectInfoTable[ProjectName]=OutputTable[[#This Row],[ProjectName]]),(ProjectInfoTable[ProjectName]=OutputTable[[#This Row],[ProjectName]])*ProjectInfoTable[NumberOfReplications]))</f>
        <v>50</v>
      </c>
      <c r="K1843" s="5" cm="1">
        <f t="array" ref="K1843">IFERROR(AVERAGE(IF((OutputTable[GroupByKey]=OutputTable[[#This Row],[GroupByKey]]),(OutputTable[GroupByKey]=OutputTable[[#This Row],[GroupByKey]])*OutputTable[RecordedValue])),0)</f>
        <v>0</v>
      </c>
      <c r="L1843" s="5" cm="1">
        <f t="array" ref="L1843">IFERROR(_xlfn.STDEV.S(IF((OutputTable[GroupByKey]=OutputTable[[#This Row],[GroupByKey]]),(OutputTable[GroupByKey]=OutputTable[[#This Row],[GroupByKey]])*OutputTable[RecordedValue])),0)</f>
        <v>0</v>
      </c>
      <c r="M1843" s="5" cm="1">
        <f t="array" ref="M1843">MAX(IF((ProjectInfoTable[ProjectName]=OutputTable[[#This Row],[ProjectName]]),(ProjectInfoTable[ProjectName]=OutputTable[[#This Row],[ProjectName]])*ProjectInfoTable[ConfidenceInterval]))</f>
        <v>0.95</v>
      </c>
      <c r="N1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3" s="5" cm="1">
        <f t="array" ref="O1843">MIN(IF((OutputTable[GroupByKey]=OutputTable[[#This Row],[GroupByKey]]),(OutputTable[GroupByKey]=OutputTable[[#This Row],[GroupByKey]])*OutputTable[RecordedValue]))</f>
        <v>0</v>
      </c>
      <c r="P1843" s="5" cm="1">
        <f t="array" ref="P1843">MAX(IF((OutputTable[GroupByKey]=OutputTable[[#This Row],[GroupByKey]]),(OutputTable[GroupByKey]=OutputTable[[#This Row],[GroupByKey]])*OutputTable[RecordedValue]))</f>
        <v>0</v>
      </c>
    </row>
    <row r="1844" spans="1:16" x14ac:dyDescent="0.25">
      <c r="A1844" t="s">
        <v>68</v>
      </c>
      <c r="B1844" t="s">
        <v>70</v>
      </c>
      <c r="C1844">
        <v>31</v>
      </c>
      <c r="D1844" t="s">
        <v>134</v>
      </c>
      <c r="E1844" t="s">
        <v>95</v>
      </c>
      <c r="F1844" t="s">
        <v>129</v>
      </c>
      <c r="G1844">
        <v>48.026459087215201</v>
      </c>
      <c r="H1844">
        <v>0</v>
      </c>
      <c r="I184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44" s="5" cm="1">
        <f t="array" ref="J1844">MAX(IF((ProjectInfoTable[ProjectName]=OutputTable[[#This Row],[ProjectName]]),(ProjectInfoTable[ProjectName]=OutputTable[[#This Row],[ProjectName]])*ProjectInfoTable[NumberOfReplications]))</f>
        <v>50</v>
      </c>
      <c r="K1844" s="5" cm="1">
        <f t="array" ref="K1844">IFERROR(AVERAGE(IF((OutputTable[GroupByKey]=OutputTable[[#This Row],[GroupByKey]]),(OutputTable[GroupByKey]=OutputTable[[#This Row],[GroupByKey]])*OutputTable[RecordedValue])),0)</f>
        <v>47.555766264651346</v>
      </c>
      <c r="L1844" s="5" cm="1">
        <f t="array" ref="L1844">IFERROR(_xlfn.STDEV.S(IF((OutputTable[GroupByKey]=OutputTable[[#This Row],[GroupByKey]]),(OutputTable[GroupByKey]=OutputTable[[#This Row],[GroupByKey]])*OutputTable[RecordedValue])),0)</f>
        <v>2.7283894207102275</v>
      </c>
      <c r="M1844" s="5" cm="1">
        <f t="array" ref="M1844">MAX(IF((ProjectInfoTable[ProjectName]=OutputTable[[#This Row],[ProjectName]]),(ProjectInfoTable[ProjectName]=OutputTable[[#This Row],[ProjectName]])*ProjectInfoTable[ConfidenceInterval]))</f>
        <v>0.95</v>
      </c>
      <c r="N1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844" s="5" cm="1">
        <f t="array" ref="O1844">MIN(IF((OutputTable[GroupByKey]=OutputTable[[#This Row],[GroupByKey]]),(OutputTable[GroupByKey]=OutputTable[[#This Row],[GroupByKey]])*OutputTable[RecordedValue]))</f>
        <v>42.116143251013803</v>
      </c>
      <c r="P1844" s="5" cm="1">
        <f t="array" ref="P1844">MAX(IF((OutputTable[GroupByKey]=OutputTable[[#This Row],[GroupByKey]]),(OutputTable[GroupByKey]=OutputTable[[#This Row],[GroupByKey]])*OutputTable[RecordedValue]))</f>
        <v>55.7665547747551</v>
      </c>
    </row>
    <row r="1845" spans="1:16" x14ac:dyDescent="0.25">
      <c r="A1845" t="s">
        <v>68</v>
      </c>
      <c r="B1845" t="s">
        <v>70</v>
      </c>
      <c r="C1845">
        <v>31</v>
      </c>
      <c r="D1845" t="s">
        <v>135</v>
      </c>
      <c r="E1845" t="s">
        <v>97</v>
      </c>
      <c r="F1845" t="s">
        <v>129</v>
      </c>
      <c r="G1845">
        <v>0</v>
      </c>
      <c r="H1845">
        <v>0</v>
      </c>
      <c r="I184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845" s="5" cm="1">
        <f t="array" ref="J1845">MAX(IF((ProjectInfoTable[ProjectName]=OutputTable[[#This Row],[ProjectName]]),(ProjectInfoTable[ProjectName]=OutputTable[[#This Row],[ProjectName]])*ProjectInfoTable[NumberOfReplications]))</f>
        <v>50</v>
      </c>
      <c r="K1845" s="5" cm="1">
        <f t="array" ref="K1845">IFERROR(AVERAGE(IF((OutputTable[GroupByKey]=OutputTable[[#This Row],[GroupByKey]]),(OutputTable[GroupByKey]=OutputTable[[#This Row],[GroupByKey]])*OutputTable[RecordedValue])),0)</f>
        <v>0</v>
      </c>
      <c r="L1845" s="5" cm="1">
        <f t="array" ref="L1845">IFERROR(_xlfn.STDEV.S(IF((OutputTable[GroupByKey]=OutputTable[[#This Row],[GroupByKey]]),(OutputTable[GroupByKey]=OutputTable[[#This Row],[GroupByKey]])*OutputTable[RecordedValue])),0)</f>
        <v>0</v>
      </c>
      <c r="M1845" s="5" cm="1">
        <f t="array" ref="M1845">MAX(IF((ProjectInfoTable[ProjectName]=OutputTable[[#This Row],[ProjectName]]),(ProjectInfoTable[ProjectName]=OutputTable[[#This Row],[ProjectName]])*ProjectInfoTable[ConfidenceInterval]))</f>
        <v>0.95</v>
      </c>
      <c r="N1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5" s="5" cm="1">
        <f t="array" ref="O1845">MIN(IF((OutputTable[GroupByKey]=OutputTable[[#This Row],[GroupByKey]]),(OutputTable[GroupByKey]=OutputTable[[#This Row],[GroupByKey]])*OutputTable[RecordedValue]))</f>
        <v>0</v>
      </c>
      <c r="P1845" s="5" cm="1">
        <f t="array" ref="P1845">MAX(IF((OutputTable[GroupByKey]=OutputTable[[#This Row],[GroupByKey]]),(OutputTable[GroupByKey]=OutputTable[[#This Row],[GroupByKey]])*OutputTable[RecordedValue]))</f>
        <v>0</v>
      </c>
    </row>
    <row r="1846" spans="1:16" x14ac:dyDescent="0.25">
      <c r="A1846" t="s">
        <v>68</v>
      </c>
      <c r="B1846" t="s">
        <v>70</v>
      </c>
      <c r="C1846">
        <v>31</v>
      </c>
      <c r="D1846" t="s">
        <v>136</v>
      </c>
      <c r="E1846" t="s">
        <v>137</v>
      </c>
      <c r="F1846" t="s">
        <v>129</v>
      </c>
      <c r="G1846">
        <v>48.026459087215201</v>
      </c>
      <c r="H1846">
        <v>0</v>
      </c>
      <c r="I184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846" s="5" cm="1">
        <f t="array" ref="J1846">MAX(IF((ProjectInfoTable[ProjectName]=OutputTable[[#This Row],[ProjectName]]),(ProjectInfoTable[ProjectName]=OutputTable[[#This Row],[ProjectName]])*ProjectInfoTable[NumberOfReplications]))</f>
        <v>50</v>
      </c>
      <c r="K1846" s="5" cm="1">
        <f t="array" ref="K1846">IFERROR(AVERAGE(IF((OutputTable[GroupByKey]=OutputTable[[#This Row],[GroupByKey]]),(OutputTable[GroupByKey]=OutputTable[[#This Row],[GroupByKey]])*OutputTable[RecordedValue])),0)</f>
        <v>47.555766264651339</v>
      </c>
      <c r="L1846" s="5" cm="1">
        <f t="array" ref="L1846">IFERROR(_xlfn.STDEV.S(IF((OutputTable[GroupByKey]=OutputTable[[#This Row],[GroupByKey]]),(OutputTable[GroupByKey]=OutputTable[[#This Row],[GroupByKey]])*OutputTable[RecordedValue])),0)</f>
        <v>2.7283894207102439</v>
      </c>
      <c r="M1846" s="5" cm="1">
        <f t="array" ref="M1846">MAX(IF((ProjectInfoTable[ProjectName]=OutputTable[[#This Row],[ProjectName]]),(ProjectInfoTable[ProjectName]=OutputTable[[#This Row],[ProjectName]])*ProjectInfoTable[ConfidenceInterval]))</f>
        <v>0.95</v>
      </c>
      <c r="N1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846" s="5" cm="1">
        <f t="array" ref="O1846">MIN(IF((OutputTable[GroupByKey]=OutputTable[[#This Row],[GroupByKey]]),(OutputTable[GroupByKey]=OutputTable[[#This Row],[GroupByKey]])*OutputTable[RecordedValue]))</f>
        <v>42.116143251013703</v>
      </c>
      <c r="P1846" s="5" cm="1">
        <f t="array" ref="P1846">MAX(IF((OutputTable[GroupByKey]=OutputTable[[#This Row],[GroupByKey]]),(OutputTable[GroupByKey]=OutputTable[[#This Row],[GroupByKey]])*OutputTable[RecordedValue]))</f>
        <v>55.7665547747551</v>
      </c>
    </row>
    <row r="1847" spans="1:16" x14ac:dyDescent="0.25">
      <c r="A1847" t="s">
        <v>68</v>
      </c>
      <c r="B1847" t="s">
        <v>70</v>
      </c>
      <c r="C1847">
        <v>31</v>
      </c>
      <c r="D1847" t="s">
        <v>138</v>
      </c>
      <c r="E1847" t="s">
        <v>139</v>
      </c>
      <c r="F1847" t="s">
        <v>129</v>
      </c>
      <c r="G1847">
        <v>23.3836047253433</v>
      </c>
      <c r="H1847">
        <v>0</v>
      </c>
      <c r="I184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847" s="5" cm="1">
        <f t="array" ref="J1847">MAX(IF((ProjectInfoTable[ProjectName]=OutputTable[[#This Row],[ProjectName]]),(ProjectInfoTable[ProjectName]=OutputTable[[#This Row],[ProjectName]])*ProjectInfoTable[NumberOfReplications]))</f>
        <v>50</v>
      </c>
      <c r="K1847" s="5" cm="1">
        <f t="array" ref="K1847">IFERROR(AVERAGE(IF((OutputTable[GroupByKey]=OutputTable[[#This Row],[GroupByKey]]),(OutputTable[GroupByKey]=OutputTable[[#This Row],[GroupByKey]])*OutputTable[RecordedValue])),0)</f>
        <v>24.153751225057032</v>
      </c>
      <c r="L1847" s="5" cm="1">
        <f t="array" ref="L1847">IFERROR(_xlfn.STDEV.S(IF((OutputTable[GroupByKey]=OutputTable[[#This Row],[GroupByKey]]),(OutputTable[GroupByKey]=OutputTable[[#This Row],[GroupByKey]])*OutputTable[RecordedValue])),0)</f>
        <v>2.790438932514745</v>
      </c>
      <c r="M1847" s="5" cm="1">
        <f t="array" ref="M1847">MAX(IF((ProjectInfoTable[ProjectName]=OutputTable[[#This Row],[ProjectName]]),(ProjectInfoTable[ProjectName]=OutputTable[[#This Row],[ProjectName]])*ProjectInfoTable[ConfidenceInterval]))</f>
        <v>0.95</v>
      </c>
      <c r="N1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847" s="5" cm="1">
        <f t="array" ref="O1847">MIN(IF((OutputTable[GroupByKey]=OutputTable[[#This Row],[GroupByKey]]),(OutputTable[GroupByKey]=OutputTable[[#This Row],[GroupByKey]])*OutputTable[RecordedValue]))</f>
        <v>16.206469520089399</v>
      </c>
      <c r="P1847" s="5" cm="1">
        <f t="array" ref="P1847">MAX(IF((OutputTable[GroupByKey]=OutputTable[[#This Row],[GroupByKey]]),(OutputTable[GroupByKey]=OutputTable[[#This Row],[GroupByKey]])*OutputTable[RecordedValue]))</f>
        <v>29.8247121613243</v>
      </c>
    </row>
    <row r="1848" spans="1:16" x14ac:dyDescent="0.25">
      <c r="A1848" t="s">
        <v>68</v>
      </c>
      <c r="B1848" t="s">
        <v>70</v>
      </c>
      <c r="C1848">
        <v>31</v>
      </c>
      <c r="D1848" t="s">
        <v>140</v>
      </c>
      <c r="E1848" t="s">
        <v>91</v>
      </c>
      <c r="F1848" t="s">
        <v>129</v>
      </c>
      <c r="G1848">
        <v>71.410063812558505</v>
      </c>
      <c r="H1848">
        <v>0</v>
      </c>
      <c r="I184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48" s="5" cm="1">
        <f t="array" ref="J1848">MAX(IF((ProjectInfoTable[ProjectName]=OutputTable[[#This Row],[ProjectName]]),(ProjectInfoTable[ProjectName]=OutputTable[[#This Row],[ProjectName]])*ProjectInfoTable[NumberOfReplications]))</f>
        <v>50</v>
      </c>
      <c r="K1848" s="5" cm="1">
        <f t="array" ref="K1848">IFERROR(AVERAGE(IF((OutputTable[GroupByKey]=OutputTable[[#This Row],[GroupByKey]]),(OutputTable[GroupByKey]=OutputTable[[#This Row],[GroupByKey]])*OutputTable[RecordedValue])),0)</f>
        <v>71.709517489708347</v>
      </c>
      <c r="L1848" s="5" cm="1">
        <f t="array" ref="L1848">IFERROR(_xlfn.STDEV.S(IF((OutputTable[GroupByKey]=OutputTable[[#This Row],[GroupByKey]]),(OutputTable[GroupByKey]=OutputTable[[#This Row],[GroupByKey]])*OutputTable[RecordedValue])),0)</f>
        <v>0.25019982121987089</v>
      </c>
      <c r="M1848" s="5" cm="1">
        <f t="array" ref="M1848">MAX(IF((ProjectInfoTable[ProjectName]=OutputTable[[#This Row],[ProjectName]]),(ProjectInfoTable[ProjectName]=OutputTable[[#This Row],[ProjectName]])*ProjectInfoTable[ConfidenceInterval]))</f>
        <v>0.95</v>
      </c>
      <c r="N1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848" s="5" cm="1">
        <f t="array" ref="O1848">MIN(IF((OutputTable[GroupByKey]=OutputTable[[#This Row],[GroupByKey]]),(OutputTable[GroupByKey]=OutputTable[[#This Row],[GroupByKey]])*OutputTable[RecordedValue]))</f>
        <v>70.826954480567906</v>
      </c>
      <c r="P1848" s="5" cm="1">
        <f t="array" ref="P1848">MAX(IF((OutputTable[GroupByKey]=OutputTable[[#This Row],[GroupByKey]]),(OutputTable[GroupByKey]=OutputTable[[#This Row],[GroupByKey]])*OutputTable[RecordedValue]))</f>
        <v>72</v>
      </c>
    </row>
    <row r="1849" spans="1:16" x14ac:dyDescent="0.25">
      <c r="A1849" t="s">
        <v>68</v>
      </c>
      <c r="B1849" t="s">
        <v>70</v>
      </c>
      <c r="C1849">
        <v>31</v>
      </c>
      <c r="D1849" t="s">
        <v>141</v>
      </c>
      <c r="E1849" t="s">
        <v>142</v>
      </c>
      <c r="F1849" t="s">
        <v>129</v>
      </c>
      <c r="G1849">
        <v>0</v>
      </c>
      <c r="H1849">
        <v>0</v>
      </c>
      <c r="I184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49" s="5" cm="1">
        <f t="array" ref="J1849">MAX(IF((ProjectInfoTable[ProjectName]=OutputTable[[#This Row],[ProjectName]]),(ProjectInfoTable[ProjectName]=OutputTable[[#This Row],[ProjectName]])*ProjectInfoTable[NumberOfReplications]))</f>
        <v>50</v>
      </c>
      <c r="K1849" s="5" cm="1">
        <f t="array" ref="K1849">IFERROR(AVERAGE(IF((OutputTable[GroupByKey]=OutputTable[[#This Row],[GroupByKey]]),(OutputTable[GroupByKey]=OutputTable[[#This Row],[GroupByKey]])*OutputTable[RecordedValue])),0)</f>
        <v>0</v>
      </c>
      <c r="L1849" s="5" cm="1">
        <f t="array" ref="L1849">IFERROR(_xlfn.STDEV.S(IF((OutputTable[GroupByKey]=OutputTable[[#This Row],[GroupByKey]]),(OutputTable[GroupByKey]=OutputTable[[#This Row],[GroupByKey]])*OutputTable[RecordedValue])),0)</f>
        <v>0</v>
      </c>
      <c r="M1849" s="5" cm="1">
        <f t="array" ref="M1849">MAX(IF((ProjectInfoTable[ProjectName]=OutputTable[[#This Row],[ProjectName]]),(ProjectInfoTable[ProjectName]=OutputTable[[#This Row],[ProjectName]])*ProjectInfoTable[ConfidenceInterval]))</f>
        <v>0.95</v>
      </c>
      <c r="N1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9" s="5" cm="1">
        <f t="array" ref="O1849">MIN(IF((OutputTable[GroupByKey]=OutputTable[[#This Row],[GroupByKey]]),(OutputTable[GroupByKey]=OutputTable[[#This Row],[GroupByKey]])*OutputTable[RecordedValue]))</f>
        <v>0</v>
      </c>
      <c r="P1849" s="5" cm="1">
        <f t="array" ref="P1849">MAX(IF((OutputTable[GroupByKey]=OutputTable[[#This Row],[GroupByKey]]),(OutputTable[GroupByKey]=OutputTable[[#This Row],[GroupByKey]])*OutputTable[RecordedValue]))</f>
        <v>0</v>
      </c>
    </row>
    <row r="1850" spans="1:16" x14ac:dyDescent="0.25">
      <c r="A1850" t="s">
        <v>68</v>
      </c>
      <c r="B1850" t="s">
        <v>70</v>
      </c>
      <c r="C1850">
        <v>31</v>
      </c>
      <c r="D1850" t="s">
        <v>143</v>
      </c>
      <c r="E1850" t="s">
        <v>113</v>
      </c>
      <c r="F1850" t="s">
        <v>73</v>
      </c>
      <c r="G1850">
        <v>8.8239627399026492</v>
      </c>
      <c r="H1850">
        <v>0</v>
      </c>
      <c r="I185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50" s="5" cm="1">
        <f t="array" ref="J1850">MAX(IF((ProjectInfoTable[ProjectName]=OutputTable[[#This Row],[ProjectName]]),(ProjectInfoTable[ProjectName]=OutputTable[[#This Row],[ProjectName]])*ProjectInfoTable[NumberOfReplications]))</f>
        <v>50</v>
      </c>
      <c r="K1850" s="5" cm="1">
        <f t="array" ref="K1850">IFERROR(AVERAGE(IF((OutputTable[GroupByKey]=OutputTable[[#This Row],[GroupByKey]]),(OutputTable[GroupByKey]=OutputTable[[#This Row],[GroupByKey]])*OutputTable[RecordedValue])),0)</f>
        <v>8.9631102244031808</v>
      </c>
      <c r="L1850" s="5" cm="1">
        <f t="array" ref="L1850">IFERROR(_xlfn.STDEV.S(IF((OutputTable[GroupByKey]=OutputTable[[#This Row],[GroupByKey]]),(OutputTable[GroupByKey]=OutputTable[[#This Row],[GroupByKey]])*OutputTable[RecordedValue])),0)</f>
        <v>0.49581158155018401</v>
      </c>
      <c r="M1850" s="5" cm="1">
        <f t="array" ref="M1850">MAX(IF((ProjectInfoTable[ProjectName]=OutputTable[[#This Row],[ProjectName]]),(ProjectInfoTable[ProjectName]=OutputTable[[#This Row],[ProjectName]])*ProjectInfoTable[ConfidenceInterval]))</f>
        <v>0.95</v>
      </c>
      <c r="N1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850" s="5" cm="1">
        <f t="array" ref="O1850">MIN(IF((OutputTable[GroupByKey]=OutputTable[[#This Row],[GroupByKey]]),(OutputTable[GroupByKey]=OutputTable[[#This Row],[GroupByKey]])*OutputTable[RecordedValue]))</f>
        <v>7.9225733441578896</v>
      </c>
      <c r="P1850" s="5" cm="1">
        <f t="array" ref="P1850">MAX(IF((OutputTable[GroupByKey]=OutputTable[[#This Row],[GroupByKey]]),(OutputTable[GroupByKey]=OutputTable[[#This Row],[GroupByKey]])*OutputTable[RecordedValue]))</f>
        <v>9.9777504987156593</v>
      </c>
    </row>
    <row r="1851" spans="1:16" x14ac:dyDescent="0.25">
      <c r="A1851" t="s">
        <v>68</v>
      </c>
      <c r="B1851" t="s">
        <v>70</v>
      </c>
      <c r="C1851">
        <v>31</v>
      </c>
      <c r="D1851" t="s">
        <v>144</v>
      </c>
      <c r="E1851" t="s">
        <v>115</v>
      </c>
      <c r="F1851" t="s">
        <v>73</v>
      </c>
      <c r="G1851">
        <v>529.43776439415899</v>
      </c>
      <c r="H1851">
        <v>0</v>
      </c>
      <c r="I185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51" s="5" cm="1">
        <f t="array" ref="J1851">MAX(IF((ProjectInfoTable[ProjectName]=OutputTable[[#This Row],[ProjectName]]),(ProjectInfoTable[ProjectName]=OutputTable[[#This Row],[ProjectName]])*ProjectInfoTable[NumberOfReplications]))</f>
        <v>50</v>
      </c>
      <c r="K1851" s="5" cm="1">
        <f t="array" ref="K1851">IFERROR(AVERAGE(IF((OutputTable[GroupByKey]=OutputTable[[#This Row],[GroupByKey]]),(OutputTable[GroupByKey]=OutputTable[[#This Row],[GroupByKey]])*OutputTable[RecordedValue])),0)</f>
        <v>537.78661346419096</v>
      </c>
      <c r="L1851" s="5" cm="1">
        <f t="array" ref="L1851">IFERROR(_xlfn.STDEV.S(IF((OutputTable[GroupByKey]=OutputTable[[#This Row],[GroupByKey]]),(OutputTable[GroupByKey]=OutputTable[[#This Row],[GroupByKey]])*OutputTable[RecordedValue])),0)</f>
        <v>29.748694893010981</v>
      </c>
      <c r="M1851" s="5" cm="1">
        <f t="array" ref="M1851">MAX(IF((ProjectInfoTable[ProjectName]=OutputTable[[#This Row],[ProjectName]]),(ProjectInfoTable[ProjectName]=OutputTable[[#This Row],[ProjectName]])*ProjectInfoTable[ConfidenceInterval]))</f>
        <v>0.95</v>
      </c>
      <c r="N1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851" s="5" cm="1">
        <f t="array" ref="O1851">MIN(IF((OutputTable[GroupByKey]=OutputTable[[#This Row],[GroupByKey]]),(OutputTable[GroupByKey]=OutputTable[[#This Row],[GroupByKey]])*OutputTable[RecordedValue]))</f>
        <v>475.35440064947397</v>
      </c>
      <c r="P1851" s="5" cm="1">
        <f t="array" ref="P1851">MAX(IF((OutputTable[GroupByKey]=OutputTable[[#This Row],[GroupByKey]]),(OutputTable[GroupByKey]=OutputTable[[#This Row],[GroupByKey]])*OutputTable[RecordedValue]))</f>
        <v>598.66502992293999</v>
      </c>
    </row>
    <row r="1852" spans="1:16" x14ac:dyDescent="0.25">
      <c r="A1852" t="s">
        <v>68</v>
      </c>
      <c r="B1852" t="s">
        <v>70</v>
      </c>
      <c r="C1852">
        <v>31</v>
      </c>
      <c r="D1852" t="s">
        <v>145</v>
      </c>
      <c r="E1852" t="s">
        <v>117</v>
      </c>
      <c r="F1852" t="s">
        <v>73</v>
      </c>
      <c r="G1852">
        <v>0</v>
      </c>
      <c r="H1852">
        <v>0</v>
      </c>
      <c r="I185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52" s="5" cm="1">
        <f t="array" ref="J1852">MAX(IF((ProjectInfoTable[ProjectName]=OutputTable[[#This Row],[ProjectName]]),(ProjectInfoTable[ProjectName]=OutputTable[[#This Row],[ProjectName]])*ProjectInfoTable[NumberOfReplications]))</f>
        <v>50</v>
      </c>
      <c r="K1852" s="5" cm="1">
        <f t="array" ref="K1852">IFERROR(AVERAGE(IF((OutputTable[GroupByKey]=OutputTable[[#This Row],[GroupByKey]]),(OutputTable[GroupByKey]=OutputTable[[#This Row],[GroupByKey]])*OutputTable[RecordedValue])),0)</f>
        <v>0</v>
      </c>
      <c r="L1852" s="5" cm="1">
        <f t="array" ref="L1852">IFERROR(_xlfn.STDEV.S(IF((OutputTable[GroupByKey]=OutputTable[[#This Row],[GroupByKey]]),(OutputTable[GroupByKey]=OutputTable[[#This Row],[GroupByKey]])*OutputTable[RecordedValue])),0)</f>
        <v>0</v>
      </c>
      <c r="M1852" s="5" cm="1">
        <f t="array" ref="M1852">MAX(IF((ProjectInfoTable[ProjectName]=OutputTable[[#This Row],[ProjectName]]),(ProjectInfoTable[ProjectName]=OutputTable[[#This Row],[ProjectName]])*ProjectInfoTable[ConfidenceInterval]))</f>
        <v>0.95</v>
      </c>
      <c r="N1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2" s="5" cm="1">
        <f t="array" ref="O1852">MIN(IF((OutputTable[GroupByKey]=OutputTable[[#This Row],[GroupByKey]]),(OutputTable[GroupByKey]=OutputTable[[#This Row],[GroupByKey]])*OutputTable[RecordedValue]))</f>
        <v>0</v>
      </c>
      <c r="P1852" s="5" cm="1">
        <f t="array" ref="P1852">MAX(IF((OutputTable[GroupByKey]=OutputTable[[#This Row],[GroupByKey]]),(OutputTable[GroupByKey]=OutputTable[[#This Row],[GroupByKey]])*OutputTable[RecordedValue]))</f>
        <v>0</v>
      </c>
    </row>
    <row r="1853" spans="1:16" x14ac:dyDescent="0.25">
      <c r="A1853" t="s">
        <v>68</v>
      </c>
      <c r="B1853" t="s">
        <v>70</v>
      </c>
      <c r="C1853">
        <v>31</v>
      </c>
      <c r="D1853" t="s">
        <v>146</v>
      </c>
      <c r="E1853" t="s">
        <v>119</v>
      </c>
      <c r="F1853" t="s">
        <v>73</v>
      </c>
      <c r="G1853">
        <v>96.615390145182005</v>
      </c>
      <c r="H1853">
        <v>0</v>
      </c>
      <c r="I185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53" s="5" cm="1">
        <f t="array" ref="J1853">MAX(IF((ProjectInfoTable[ProjectName]=OutputTable[[#This Row],[ProjectName]]),(ProjectInfoTable[ProjectName]=OutputTable[[#This Row],[ProjectName]])*ProjectInfoTable[NumberOfReplications]))</f>
        <v>50</v>
      </c>
      <c r="K1853" s="5" cm="1">
        <f t="array" ref="K1853">IFERROR(AVERAGE(IF((OutputTable[GroupByKey]=OutputTable[[#This Row],[GroupByKey]]),(OutputTable[GroupByKey]=OutputTable[[#This Row],[GroupByKey]])*OutputTable[RecordedValue])),0)</f>
        <v>131.6987252883157</v>
      </c>
      <c r="L1853" s="5" cm="1">
        <f t="array" ref="L1853">IFERROR(_xlfn.STDEV.S(IF((OutputTable[GroupByKey]=OutputTable[[#This Row],[GroupByKey]]),(OutputTable[GroupByKey]=OutputTable[[#This Row],[GroupByKey]])*OutputTable[RecordedValue])),0)</f>
        <v>195.03180772236345</v>
      </c>
      <c r="M1853" s="5" cm="1">
        <f t="array" ref="M1853">MAX(IF((ProjectInfoTable[ProjectName]=OutputTable[[#This Row],[ProjectName]]),(ProjectInfoTable[ProjectName]=OutputTable[[#This Row],[ProjectName]])*ProjectInfoTable[ConfidenceInterval]))</f>
        <v>0.95</v>
      </c>
      <c r="N1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853" s="5" cm="1">
        <f t="array" ref="O1853">MIN(IF((OutputTable[GroupByKey]=OutputTable[[#This Row],[GroupByKey]]),(OutputTable[GroupByKey]=OutputTable[[#This Row],[GroupByKey]])*OutputTable[RecordedValue]))</f>
        <v>10.054421984212899</v>
      </c>
      <c r="P1853" s="5" cm="1">
        <f t="array" ref="P1853">MAX(IF((OutputTable[GroupByKey]=OutputTable[[#This Row],[GroupByKey]]),(OutputTable[GroupByKey]=OutputTable[[#This Row],[GroupByKey]])*OutputTable[RecordedValue]))</f>
        <v>1200.8160491271699</v>
      </c>
    </row>
    <row r="1854" spans="1:16" x14ac:dyDescent="0.25">
      <c r="A1854" t="s">
        <v>68</v>
      </c>
      <c r="B1854" t="s">
        <v>70</v>
      </c>
      <c r="C1854">
        <v>31</v>
      </c>
      <c r="D1854" t="s">
        <v>147</v>
      </c>
      <c r="E1854" t="s">
        <v>121</v>
      </c>
      <c r="F1854" t="s">
        <v>73</v>
      </c>
      <c r="G1854">
        <v>145</v>
      </c>
      <c r="H1854">
        <v>0</v>
      </c>
      <c r="I185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54" s="5" cm="1">
        <f t="array" ref="J1854">MAX(IF((ProjectInfoTable[ProjectName]=OutputTable[[#This Row],[ProjectName]]),(ProjectInfoTable[ProjectName]=OutputTable[[#This Row],[ProjectName]])*ProjectInfoTable[NumberOfReplications]))</f>
        <v>50</v>
      </c>
      <c r="K1854" s="5" cm="1">
        <f t="array" ref="K1854">IFERROR(AVERAGE(IF((OutputTable[GroupByKey]=OutputTable[[#This Row],[GroupByKey]]),(OutputTable[GroupByKey]=OutputTable[[#This Row],[GroupByKey]])*OutputTable[RecordedValue])),0)</f>
        <v>145</v>
      </c>
      <c r="L1854" s="5" cm="1">
        <f t="array" ref="L1854">IFERROR(_xlfn.STDEV.S(IF((OutputTable[GroupByKey]=OutputTable[[#This Row],[GroupByKey]]),(OutputTable[GroupByKey]=OutputTable[[#This Row],[GroupByKey]])*OutputTable[RecordedValue])),0)</f>
        <v>0</v>
      </c>
      <c r="M1854" s="5" cm="1">
        <f t="array" ref="M1854">MAX(IF((ProjectInfoTable[ProjectName]=OutputTable[[#This Row],[ProjectName]]),(ProjectInfoTable[ProjectName]=OutputTable[[#This Row],[ProjectName]])*ProjectInfoTable[ConfidenceInterval]))</f>
        <v>0.95</v>
      </c>
      <c r="N1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4" s="5" cm="1">
        <f t="array" ref="O1854">MIN(IF((OutputTable[GroupByKey]=OutputTable[[#This Row],[GroupByKey]]),(OutputTable[GroupByKey]=OutputTable[[#This Row],[GroupByKey]])*OutputTable[RecordedValue]))</f>
        <v>145</v>
      </c>
      <c r="P1854" s="5" cm="1">
        <f t="array" ref="P1854">MAX(IF((OutputTable[GroupByKey]=OutputTable[[#This Row],[GroupByKey]]),(OutputTable[GroupByKey]=OutputTable[[#This Row],[GroupByKey]])*OutputTable[RecordedValue]))</f>
        <v>145</v>
      </c>
    </row>
    <row r="1855" spans="1:16" x14ac:dyDescent="0.25">
      <c r="A1855" t="s">
        <v>68</v>
      </c>
      <c r="B1855" t="s">
        <v>70</v>
      </c>
      <c r="C1855">
        <v>31</v>
      </c>
      <c r="D1855" t="s">
        <v>148</v>
      </c>
      <c r="E1855" t="s">
        <v>123</v>
      </c>
      <c r="F1855" t="s">
        <v>73</v>
      </c>
      <c r="G1855">
        <v>144</v>
      </c>
      <c r="H1855">
        <v>0</v>
      </c>
      <c r="I185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55" s="5" cm="1">
        <f t="array" ref="J1855">MAX(IF((ProjectInfoTable[ProjectName]=OutputTable[[#This Row],[ProjectName]]),(ProjectInfoTable[ProjectName]=OutputTable[[#This Row],[ProjectName]])*ProjectInfoTable[NumberOfReplications]))</f>
        <v>50</v>
      </c>
      <c r="K1855" s="5" cm="1">
        <f t="array" ref="K1855">IFERROR(AVERAGE(IF((OutputTable[GroupByKey]=OutputTable[[#This Row],[GroupByKey]]),(OutputTable[GroupByKey]=OutputTable[[#This Row],[GroupByKey]])*OutputTable[RecordedValue])),0)</f>
        <v>143.58000000000001</v>
      </c>
      <c r="L1855" s="5" cm="1">
        <f t="array" ref="L1855">IFERROR(_xlfn.STDEV.S(IF((OutputTable[GroupByKey]=OutputTable[[#This Row],[GroupByKey]]),(OutputTable[GroupByKey]=OutputTable[[#This Row],[GroupByKey]])*OutputTable[RecordedValue])),0)</f>
        <v>0.67279496224666424</v>
      </c>
      <c r="M1855" s="5" cm="1">
        <f t="array" ref="M1855">MAX(IF((ProjectInfoTable[ProjectName]=OutputTable[[#This Row],[ProjectName]]),(ProjectInfoTable[ProjectName]=OutputTable[[#This Row],[ProjectName]])*ProjectInfoTable[ConfidenceInterval]))</f>
        <v>0.95</v>
      </c>
      <c r="N1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855" s="5" cm="1">
        <f t="array" ref="O1855">MIN(IF((OutputTable[GroupByKey]=OutputTable[[#This Row],[GroupByKey]]),(OutputTable[GroupByKey]=OutputTable[[#This Row],[GroupByKey]])*OutputTable[RecordedValue]))</f>
        <v>142</v>
      </c>
      <c r="P1855" s="5" cm="1">
        <f t="array" ref="P1855">MAX(IF((OutputTable[GroupByKey]=OutputTable[[#This Row],[GroupByKey]]),(OutputTable[GroupByKey]=OutputTable[[#This Row],[GroupByKey]])*OutputTable[RecordedValue]))</f>
        <v>144</v>
      </c>
    </row>
    <row r="1856" spans="1:16" x14ac:dyDescent="0.25">
      <c r="A1856" t="s">
        <v>68</v>
      </c>
      <c r="B1856" t="s">
        <v>70</v>
      </c>
      <c r="C1856">
        <v>31</v>
      </c>
      <c r="D1856" t="s">
        <v>149</v>
      </c>
      <c r="E1856" t="s">
        <v>125</v>
      </c>
      <c r="F1856" t="s">
        <v>73</v>
      </c>
      <c r="G1856">
        <v>8.8239627399026492</v>
      </c>
      <c r="H1856">
        <v>0</v>
      </c>
      <c r="I185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56" s="5" cm="1">
        <f t="array" ref="J1856">MAX(IF((ProjectInfoTable[ProjectName]=OutputTable[[#This Row],[ProjectName]]),(ProjectInfoTable[ProjectName]=OutputTable[[#This Row],[ProjectName]])*ProjectInfoTable[NumberOfReplications]))</f>
        <v>50</v>
      </c>
      <c r="K1856" s="5" cm="1">
        <f t="array" ref="K1856">IFERROR(AVERAGE(IF((OutputTable[GroupByKey]=OutputTable[[#This Row],[GroupByKey]]),(OutputTable[GroupByKey]=OutputTable[[#This Row],[GroupByKey]])*OutputTable[RecordedValue])),0)</f>
        <v>8.9631102244031808</v>
      </c>
      <c r="L1856" s="5" cm="1">
        <f t="array" ref="L1856">IFERROR(_xlfn.STDEV.S(IF((OutputTable[GroupByKey]=OutputTable[[#This Row],[GroupByKey]]),(OutputTable[GroupByKey]=OutputTable[[#This Row],[GroupByKey]])*OutputTable[RecordedValue])),0)</f>
        <v>0.49581158155018401</v>
      </c>
      <c r="M1856" s="5" cm="1">
        <f t="array" ref="M1856">MAX(IF((ProjectInfoTable[ProjectName]=OutputTable[[#This Row],[ProjectName]]),(ProjectInfoTable[ProjectName]=OutputTable[[#This Row],[ProjectName]])*ProjectInfoTable[ConfidenceInterval]))</f>
        <v>0.95</v>
      </c>
      <c r="N1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856" s="5" cm="1">
        <f t="array" ref="O1856">MIN(IF((OutputTable[GroupByKey]=OutputTable[[#This Row],[GroupByKey]]),(OutputTable[GroupByKey]=OutputTable[[#This Row],[GroupByKey]])*OutputTable[RecordedValue]))</f>
        <v>7.9225733441578896</v>
      </c>
      <c r="P1856" s="5" cm="1">
        <f t="array" ref="P1856">MAX(IF((OutputTable[GroupByKey]=OutputTable[[#This Row],[GroupByKey]]),(OutputTable[GroupByKey]=OutputTable[[#This Row],[GroupByKey]])*OutputTable[RecordedValue]))</f>
        <v>9.9777504987156593</v>
      </c>
    </row>
    <row r="1857" spans="1:16" x14ac:dyDescent="0.25">
      <c r="A1857" t="s">
        <v>68</v>
      </c>
      <c r="B1857" t="s">
        <v>70</v>
      </c>
      <c r="C1857">
        <v>31</v>
      </c>
      <c r="D1857" t="s">
        <v>150</v>
      </c>
      <c r="E1857" t="s">
        <v>127</v>
      </c>
      <c r="F1857" t="s">
        <v>73</v>
      </c>
      <c r="G1857">
        <v>626.05315453934099</v>
      </c>
      <c r="H1857">
        <v>0</v>
      </c>
      <c r="I185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57" s="5" cm="1">
        <f t="array" ref="J1857">MAX(IF((ProjectInfoTable[ProjectName]=OutputTable[[#This Row],[ProjectName]]),(ProjectInfoTable[ProjectName]=OutputTable[[#This Row],[ProjectName]])*ProjectInfoTable[NumberOfReplications]))</f>
        <v>50</v>
      </c>
      <c r="K1857" s="5" cm="1">
        <f t="array" ref="K1857">IFERROR(AVERAGE(IF((OutputTable[GroupByKey]=OutputTable[[#This Row],[GroupByKey]]),(OutputTable[GroupByKey]=OutputTable[[#This Row],[GroupByKey]])*OutputTable[RecordedValue])),0)</f>
        <v>669.48533875250666</v>
      </c>
      <c r="L1857" s="5" cm="1">
        <f t="array" ref="L1857">IFERROR(_xlfn.STDEV.S(IF((OutputTable[GroupByKey]=OutputTable[[#This Row],[GroupByKey]]),(OutputTable[GroupByKey]=OutputTable[[#This Row],[GroupByKey]])*OutputTable[RecordedValue])),0)</f>
        <v>209.81217768405702</v>
      </c>
      <c r="M1857" s="5" cm="1">
        <f t="array" ref="M1857">MAX(IF((ProjectInfoTable[ProjectName]=OutputTable[[#This Row],[ProjectName]]),(ProjectInfoTable[ProjectName]=OutputTable[[#This Row],[ProjectName]])*ProjectInfoTable[ConfidenceInterval]))</f>
        <v>0.95</v>
      </c>
      <c r="N1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857" s="5" cm="1">
        <f t="array" ref="O1857">MIN(IF((OutputTable[GroupByKey]=OutputTable[[#This Row],[GroupByKey]]),(OutputTable[GroupByKey]=OutputTable[[#This Row],[GroupByKey]])*OutputTable[RecordedValue]))</f>
        <v>507.16931004698603</v>
      </c>
      <c r="P1857" s="5" cm="1">
        <f t="array" ref="P1857">MAX(IF((OutputTable[GroupByKey]=OutputTable[[#This Row],[GroupByKey]]),(OutputTable[GroupByKey]=OutputTable[[#This Row],[GroupByKey]])*OutputTable[RecordedValue]))</f>
        <v>1790.3663033289099</v>
      </c>
    </row>
    <row r="1858" spans="1:16" x14ac:dyDescent="0.25">
      <c r="A1858" t="s">
        <v>68</v>
      </c>
      <c r="B1858" t="s">
        <v>70</v>
      </c>
      <c r="C1858">
        <v>31</v>
      </c>
      <c r="D1858" t="s">
        <v>151</v>
      </c>
      <c r="E1858" t="s">
        <v>121</v>
      </c>
      <c r="F1858" t="s">
        <v>87</v>
      </c>
      <c r="G1858">
        <v>145</v>
      </c>
      <c r="H1858">
        <v>0</v>
      </c>
      <c r="I185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58" s="5" cm="1">
        <f t="array" ref="J1858">MAX(IF((ProjectInfoTable[ProjectName]=OutputTable[[#This Row],[ProjectName]]),(ProjectInfoTable[ProjectName]=OutputTable[[#This Row],[ProjectName]])*ProjectInfoTable[NumberOfReplications]))</f>
        <v>50</v>
      </c>
      <c r="K1858" s="5" cm="1">
        <f t="array" ref="K1858">IFERROR(AVERAGE(IF((OutputTable[GroupByKey]=OutputTable[[#This Row],[GroupByKey]]),(OutputTable[GroupByKey]=OutputTable[[#This Row],[GroupByKey]])*OutputTable[RecordedValue])),0)</f>
        <v>145</v>
      </c>
      <c r="L1858" s="5" cm="1">
        <f t="array" ref="L1858">IFERROR(_xlfn.STDEV.S(IF((OutputTable[GroupByKey]=OutputTable[[#This Row],[GroupByKey]]),(OutputTable[GroupByKey]=OutputTable[[#This Row],[GroupByKey]])*OutputTable[RecordedValue])),0)</f>
        <v>0</v>
      </c>
      <c r="M1858" s="5" cm="1">
        <f t="array" ref="M1858">MAX(IF((ProjectInfoTable[ProjectName]=OutputTable[[#This Row],[ProjectName]]),(ProjectInfoTable[ProjectName]=OutputTable[[#This Row],[ProjectName]])*ProjectInfoTable[ConfidenceInterval]))</f>
        <v>0.95</v>
      </c>
      <c r="N1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8" s="5" cm="1">
        <f t="array" ref="O1858">MIN(IF((OutputTable[GroupByKey]=OutputTable[[#This Row],[GroupByKey]]),(OutputTable[GroupByKey]=OutputTable[[#This Row],[GroupByKey]])*OutputTable[RecordedValue]))</f>
        <v>145</v>
      </c>
      <c r="P1858" s="5" cm="1">
        <f t="array" ref="P1858">MAX(IF((OutputTable[GroupByKey]=OutputTable[[#This Row],[GroupByKey]]),(OutputTable[GroupByKey]=OutputTable[[#This Row],[GroupByKey]])*OutputTable[RecordedValue]))</f>
        <v>145</v>
      </c>
    </row>
    <row r="1859" spans="1:16" x14ac:dyDescent="0.25">
      <c r="A1859" t="s">
        <v>68</v>
      </c>
      <c r="B1859" t="s">
        <v>70</v>
      </c>
      <c r="C1859">
        <v>31</v>
      </c>
      <c r="D1859" t="s">
        <v>152</v>
      </c>
      <c r="E1859" t="s">
        <v>123</v>
      </c>
      <c r="F1859" t="s">
        <v>87</v>
      </c>
      <c r="G1859">
        <v>141</v>
      </c>
      <c r="H1859">
        <v>0</v>
      </c>
      <c r="I185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59" s="5" cm="1">
        <f t="array" ref="J1859">MAX(IF((ProjectInfoTable[ProjectName]=OutputTable[[#This Row],[ProjectName]]),(ProjectInfoTable[ProjectName]=OutputTable[[#This Row],[ProjectName]])*ProjectInfoTable[NumberOfReplications]))</f>
        <v>50</v>
      </c>
      <c r="K1859" s="5" cm="1">
        <f t="array" ref="K1859">IFERROR(AVERAGE(IF((OutputTable[GroupByKey]=OutputTable[[#This Row],[GroupByKey]]),(OutputTable[GroupByKey]=OutputTable[[#This Row],[GroupByKey]])*OutputTable[RecordedValue])),0)</f>
        <v>141.38</v>
      </c>
      <c r="L1859" s="5" cm="1">
        <f t="array" ref="L1859">IFERROR(_xlfn.STDEV.S(IF((OutputTable[GroupByKey]=OutputTable[[#This Row],[GroupByKey]]),(OutputTable[GroupByKey]=OutputTable[[#This Row],[GroupByKey]])*OutputTable[RecordedValue])),0)</f>
        <v>1.9988772358705846</v>
      </c>
      <c r="M1859" s="5" cm="1">
        <f t="array" ref="M1859">MAX(IF((ProjectInfoTable[ProjectName]=OutputTable[[#This Row],[ProjectName]]),(ProjectInfoTable[ProjectName]=OutputTable[[#This Row],[ProjectName]])*ProjectInfoTable[ConfidenceInterval]))</f>
        <v>0.95</v>
      </c>
      <c r="N1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859" s="5" cm="1">
        <f t="array" ref="O1859">MIN(IF((OutputTable[GroupByKey]=OutputTable[[#This Row],[GroupByKey]]),(OutputTable[GroupByKey]=OutputTable[[#This Row],[GroupByKey]])*OutputTable[RecordedValue]))</f>
        <v>134</v>
      </c>
      <c r="P1859" s="5" cm="1">
        <f t="array" ref="P1859">MAX(IF((OutputTable[GroupByKey]=OutputTable[[#This Row],[GroupByKey]]),(OutputTable[GroupByKey]=OutputTable[[#This Row],[GroupByKey]])*OutputTable[RecordedValue]))</f>
        <v>144</v>
      </c>
    </row>
    <row r="1860" spans="1:16" x14ac:dyDescent="0.25">
      <c r="A1860" t="s">
        <v>68</v>
      </c>
      <c r="B1860" t="s">
        <v>70</v>
      </c>
      <c r="C1860">
        <v>31</v>
      </c>
      <c r="D1860" t="s">
        <v>153</v>
      </c>
      <c r="E1860" t="s">
        <v>113</v>
      </c>
      <c r="F1860" t="s">
        <v>73</v>
      </c>
      <c r="G1860">
        <v>0.78088659200793098</v>
      </c>
      <c r="H1860">
        <v>0</v>
      </c>
      <c r="I1860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860" s="5" cm="1">
        <f t="array" ref="J1860">MAX(IF((ProjectInfoTable[ProjectName]=OutputTable[[#This Row],[ProjectName]]),(ProjectInfoTable[ProjectName]=OutputTable[[#This Row],[ProjectName]])*ProjectInfoTable[NumberOfReplications]))</f>
        <v>50</v>
      </c>
      <c r="K1860" s="5" cm="1">
        <f t="array" ref="K1860">IFERROR(AVERAGE(IF((OutputTable[GroupByKey]=OutputTable[[#This Row],[GroupByKey]]),(OutputTable[GroupByKey]=OutputTable[[#This Row],[GroupByKey]])*OutputTable[RecordedValue])),0)</f>
        <v>1.713056712445395</v>
      </c>
      <c r="L1860" s="5" cm="1">
        <f t="array" ref="L1860">IFERROR(_xlfn.STDEV.S(IF((OutputTable[GroupByKey]=OutputTable[[#This Row],[GroupByKey]]),(OutputTable[GroupByKey]=OutputTable[[#This Row],[GroupByKey]])*OutputTable[RecordedValue])),0)</f>
        <v>0.74877386075301833</v>
      </c>
      <c r="M1860" s="5" cm="1">
        <f t="array" ref="M1860">MAX(IF((ProjectInfoTable[ProjectName]=OutputTable[[#This Row],[ProjectName]]),(ProjectInfoTable[ProjectName]=OutputTable[[#This Row],[ProjectName]])*ProjectInfoTable[ConfidenceInterval]))</f>
        <v>0.95</v>
      </c>
      <c r="N1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860" s="5" cm="1">
        <f t="array" ref="O1860">MIN(IF((OutputTable[GroupByKey]=OutputTable[[#This Row],[GroupByKey]]),(OutputTable[GroupByKey]=OutputTable[[#This Row],[GroupByKey]])*OutputTable[RecordedValue]))</f>
        <v>0.396443199122197</v>
      </c>
      <c r="P1860" s="5" cm="1">
        <f t="array" ref="P1860">MAX(IF((OutputTable[GroupByKey]=OutputTable[[#This Row],[GroupByKey]]),(OutputTable[GroupByKey]=OutputTable[[#This Row],[GroupByKey]])*OutputTable[RecordedValue]))</f>
        <v>4.3293745592479498</v>
      </c>
    </row>
    <row r="1861" spans="1:16" x14ac:dyDescent="0.25">
      <c r="A1861" t="s">
        <v>68</v>
      </c>
      <c r="B1861" t="s">
        <v>70</v>
      </c>
      <c r="C1861">
        <v>31</v>
      </c>
      <c r="D1861" t="s">
        <v>154</v>
      </c>
      <c r="E1861" t="s">
        <v>115</v>
      </c>
      <c r="F1861" t="s">
        <v>73</v>
      </c>
      <c r="G1861">
        <v>23.4265977602379</v>
      </c>
      <c r="H1861">
        <v>0</v>
      </c>
      <c r="I1861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861" s="5" cm="1">
        <f t="array" ref="J1861">MAX(IF((ProjectInfoTable[ProjectName]=OutputTable[[#This Row],[ProjectName]]),(ProjectInfoTable[ProjectName]=OutputTable[[#This Row],[ProjectName]])*ProjectInfoTable[NumberOfReplications]))</f>
        <v>50</v>
      </c>
      <c r="K1861" s="5" cm="1">
        <f t="array" ref="K1861">IFERROR(AVERAGE(IF((OutputTable[GroupByKey]=OutputTable[[#This Row],[GroupByKey]]),(OutputTable[GroupByKey]=OutputTable[[#This Row],[GroupByKey]])*OutputTable[RecordedValue])),0)</f>
        <v>51.391701373361848</v>
      </c>
      <c r="L1861" s="5" cm="1">
        <f t="array" ref="L1861">IFERROR(_xlfn.STDEV.S(IF((OutputTable[GroupByKey]=OutputTable[[#This Row],[GroupByKey]]),(OutputTable[GroupByKey]=OutputTable[[#This Row],[GroupByKey]])*OutputTable[RecordedValue])),0)</f>
        <v>22.463215822590577</v>
      </c>
      <c r="M1861" s="5" cm="1">
        <f t="array" ref="M1861">MAX(IF((ProjectInfoTable[ProjectName]=OutputTable[[#This Row],[ProjectName]]),(ProjectInfoTable[ProjectName]=OutputTable[[#This Row],[ProjectName]])*ProjectInfoTable[ConfidenceInterval]))</f>
        <v>0.95</v>
      </c>
      <c r="N1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861" s="5" cm="1">
        <f t="array" ref="O1861">MIN(IF((OutputTable[GroupByKey]=OutputTable[[#This Row],[GroupByKey]]),(OutputTable[GroupByKey]=OutputTable[[#This Row],[GroupByKey]])*OutputTable[RecordedValue]))</f>
        <v>11.8932959736659</v>
      </c>
      <c r="P1861" s="5" cm="1">
        <f t="array" ref="P1861">MAX(IF((OutputTable[GroupByKey]=OutputTable[[#This Row],[GroupByKey]]),(OutputTable[GroupByKey]=OutputTable[[#This Row],[GroupByKey]])*OutputTable[RecordedValue]))</f>
        <v>129.881236777438</v>
      </c>
    </row>
    <row r="1862" spans="1:16" x14ac:dyDescent="0.25">
      <c r="A1862" t="s">
        <v>68</v>
      </c>
      <c r="B1862" t="s">
        <v>70</v>
      </c>
      <c r="C1862">
        <v>31</v>
      </c>
      <c r="D1862" t="s">
        <v>155</v>
      </c>
      <c r="E1862" t="s">
        <v>117</v>
      </c>
      <c r="F1862" t="s">
        <v>73</v>
      </c>
      <c r="G1862">
        <v>0</v>
      </c>
      <c r="H1862">
        <v>0</v>
      </c>
      <c r="I1862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862" s="5" cm="1">
        <f t="array" ref="J1862">MAX(IF((ProjectInfoTable[ProjectName]=OutputTable[[#This Row],[ProjectName]]),(ProjectInfoTable[ProjectName]=OutputTable[[#This Row],[ProjectName]])*ProjectInfoTable[NumberOfReplications]))</f>
        <v>50</v>
      </c>
      <c r="K1862" s="5" cm="1">
        <f t="array" ref="K1862">IFERROR(AVERAGE(IF((OutputTable[GroupByKey]=OutputTable[[#This Row],[GroupByKey]]),(OutputTable[GroupByKey]=OutputTable[[#This Row],[GroupByKey]])*OutputTable[RecordedValue])),0)</f>
        <v>0</v>
      </c>
      <c r="L1862" s="5" cm="1">
        <f t="array" ref="L1862">IFERROR(_xlfn.STDEV.S(IF((OutputTable[GroupByKey]=OutputTable[[#This Row],[GroupByKey]]),(OutputTable[GroupByKey]=OutputTable[[#This Row],[GroupByKey]])*OutputTable[RecordedValue])),0)</f>
        <v>0</v>
      </c>
      <c r="M1862" s="5" cm="1">
        <f t="array" ref="M1862">MAX(IF((ProjectInfoTable[ProjectName]=OutputTable[[#This Row],[ProjectName]]),(ProjectInfoTable[ProjectName]=OutputTable[[#This Row],[ProjectName]])*ProjectInfoTable[ConfidenceInterval]))</f>
        <v>0.95</v>
      </c>
      <c r="N1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2" s="5" cm="1">
        <f t="array" ref="O1862">MIN(IF((OutputTable[GroupByKey]=OutputTable[[#This Row],[GroupByKey]]),(OutputTable[GroupByKey]=OutputTable[[#This Row],[GroupByKey]])*OutputTable[RecordedValue]))</f>
        <v>0</v>
      </c>
      <c r="P1862" s="5" cm="1">
        <f t="array" ref="P1862">MAX(IF((OutputTable[GroupByKey]=OutputTable[[#This Row],[GroupByKey]]),(OutputTable[GroupByKey]=OutputTable[[#This Row],[GroupByKey]])*OutputTable[RecordedValue]))</f>
        <v>0</v>
      </c>
    </row>
    <row r="1863" spans="1:16" x14ac:dyDescent="0.25">
      <c r="A1863" t="s">
        <v>68</v>
      </c>
      <c r="B1863" t="s">
        <v>70</v>
      </c>
      <c r="C1863">
        <v>31</v>
      </c>
      <c r="D1863" t="s">
        <v>156</v>
      </c>
      <c r="E1863" t="s">
        <v>119</v>
      </c>
      <c r="F1863" t="s">
        <v>73</v>
      </c>
      <c r="G1863">
        <v>0</v>
      </c>
      <c r="H1863">
        <v>0</v>
      </c>
      <c r="I1863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863" s="5" cm="1">
        <f t="array" ref="J1863">MAX(IF((ProjectInfoTable[ProjectName]=OutputTable[[#This Row],[ProjectName]]),(ProjectInfoTable[ProjectName]=OutputTable[[#This Row],[ProjectName]])*ProjectInfoTable[NumberOfReplications]))</f>
        <v>50</v>
      </c>
      <c r="K1863" s="5" cm="1">
        <f t="array" ref="K1863">IFERROR(AVERAGE(IF((OutputTable[GroupByKey]=OutputTable[[#This Row],[GroupByKey]]),(OutputTable[GroupByKey]=OutputTable[[#This Row],[GroupByKey]])*OutputTable[RecordedValue])),0)</f>
        <v>10.739644005751</v>
      </c>
      <c r="L1863" s="5" cm="1">
        <f t="array" ref="L1863">IFERROR(_xlfn.STDEV.S(IF((OutputTable[GroupByKey]=OutputTable[[#This Row],[GroupByKey]]),(OutputTable[GroupByKey]=OutputTable[[#This Row],[GroupByKey]])*OutputTable[RecordedValue])),0)</f>
        <v>15.385582994074571</v>
      </c>
      <c r="M1863" s="5" cm="1">
        <f t="array" ref="M1863">MAX(IF((ProjectInfoTable[ProjectName]=OutputTable[[#This Row],[ProjectName]]),(ProjectInfoTable[ProjectName]=OutputTable[[#This Row],[ProjectName]])*ProjectInfoTable[ConfidenceInterval]))</f>
        <v>0.95</v>
      </c>
      <c r="N1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863" s="5" cm="1">
        <f t="array" ref="O1863">MIN(IF((OutputTable[GroupByKey]=OutputTable[[#This Row],[GroupByKey]]),(OutputTable[GroupByKey]=OutputTable[[#This Row],[GroupByKey]])*OutputTable[RecordedValue]))</f>
        <v>0</v>
      </c>
      <c r="P1863" s="5" cm="1">
        <f t="array" ref="P1863">MAX(IF((OutputTable[GroupByKey]=OutputTable[[#This Row],[GroupByKey]]),(OutputTable[GroupByKey]=OutputTable[[#This Row],[GroupByKey]])*OutputTable[RecordedValue]))</f>
        <v>76.907804000367904</v>
      </c>
    </row>
    <row r="1864" spans="1:16" x14ac:dyDescent="0.25">
      <c r="A1864" t="s">
        <v>68</v>
      </c>
      <c r="B1864" t="s">
        <v>70</v>
      </c>
      <c r="C1864">
        <v>31</v>
      </c>
      <c r="D1864" t="s">
        <v>157</v>
      </c>
      <c r="E1864" t="s">
        <v>121</v>
      </c>
      <c r="F1864" t="s">
        <v>73</v>
      </c>
      <c r="G1864">
        <v>2</v>
      </c>
      <c r="H1864">
        <v>0</v>
      </c>
      <c r="I1864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864" s="5" cm="1">
        <f t="array" ref="J1864">MAX(IF((ProjectInfoTable[ProjectName]=OutputTable[[#This Row],[ProjectName]]),(ProjectInfoTable[ProjectName]=OutputTable[[#This Row],[ProjectName]])*ProjectInfoTable[NumberOfReplications]))</f>
        <v>50</v>
      </c>
      <c r="K1864" s="5" cm="1">
        <f t="array" ref="K1864">IFERROR(AVERAGE(IF((OutputTable[GroupByKey]=OutputTable[[#This Row],[GroupByKey]]),(OutputTable[GroupByKey]=OutputTable[[#This Row],[GroupByKey]])*OutputTable[RecordedValue])),0)</f>
        <v>6.74</v>
      </c>
      <c r="L1864" s="5" cm="1">
        <f t="array" ref="L1864">IFERROR(_xlfn.STDEV.S(IF((OutputTable[GroupByKey]=OutputTable[[#This Row],[GroupByKey]]),(OutputTable[GroupByKey]=OutputTable[[#This Row],[GroupByKey]])*OutputTable[RecordedValue])),0)</f>
        <v>2.6711611783672518</v>
      </c>
      <c r="M1864" s="5" cm="1">
        <f t="array" ref="M1864">MAX(IF((ProjectInfoTable[ProjectName]=OutputTable[[#This Row],[ProjectName]]),(ProjectInfoTable[ProjectName]=OutputTable[[#This Row],[ProjectName]])*ProjectInfoTable[ConfidenceInterval]))</f>
        <v>0.95</v>
      </c>
      <c r="N1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864" s="5" cm="1">
        <f t="array" ref="O1864">MIN(IF((OutputTable[GroupByKey]=OutputTable[[#This Row],[GroupByKey]]),(OutputTable[GroupByKey]=OutputTable[[#This Row],[GroupByKey]])*OutputTable[RecordedValue]))</f>
        <v>2</v>
      </c>
      <c r="P1864" s="5" cm="1">
        <f t="array" ref="P1864">MAX(IF((OutputTable[GroupByKey]=OutputTable[[#This Row],[GroupByKey]]),(OutputTable[GroupByKey]=OutputTable[[#This Row],[GroupByKey]])*OutputTable[RecordedValue]))</f>
        <v>16</v>
      </c>
    </row>
    <row r="1865" spans="1:16" x14ac:dyDescent="0.25">
      <c r="A1865" t="s">
        <v>68</v>
      </c>
      <c r="B1865" t="s">
        <v>70</v>
      </c>
      <c r="C1865">
        <v>31</v>
      </c>
      <c r="D1865" t="s">
        <v>158</v>
      </c>
      <c r="E1865" t="s">
        <v>123</v>
      </c>
      <c r="F1865" t="s">
        <v>73</v>
      </c>
      <c r="G1865">
        <v>2</v>
      </c>
      <c r="H1865">
        <v>0</v>
      </c>
      <c r="I1865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865" s="5" cm="1">
        <f t="array" ref="J1865">MAX(IF((ProjectInfoTable[ProjectName]=OutputTable[[#This Row],[ProjectName]]),(ProjectInfoTable[ProjectName]=OutputTable[[#This Row],[ProjectName]])*ProjectInfoTable[NumberOfReplications]))</f>
        <v>50</v>
      </c>
      <c r="K1865" s="5" cm="1">
        <f t="array" ref="K1865">IFERROR(AVERAGE(IF((OutputTable[GroupByKey]=OutputTable[[#This Row],[GroupByKey]]),(OutputTable[GroupByKey]=OutputTable[[#This Row],[GroupByKey]])*OutputTable[RecordedValue])),0)</f>
        <v>6.66</v>
      </c>
      <c r="L1865" s="5" cm="1">
        <f t="array" ref="L1865">IFERROR(_xlfn.STDEV.S(IF((OutputTable[GroupByKey]=OutputTable[[#This Row],[GroupByKey]]),(OutputTable[GroupByKey]=OutputTable[[#This Row],[GroupByKey]])*OutputTable[RecordedValue])),0)</f>
        <v>2.6233644078409171</v>
      </c>
      <c r="M1865" s="5" cm="1">
        <f t="array" ref="M1865">MAX(IF((ProjectInfoTable[ProjectName]=OutputTable[[#This Row],[ProjectName]]),(ProjectInfoTable[ProjectName]=OutputTable[[#This Row],[ProjectName]])*ProjectInfoTable[ConfidenceInterval]))</f>
        <v>0.95</v>
      </c>
      <c r="N1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865" s="5" cm="1">
        <f t="array" ref="O1865">MIN(IF((OutputTable[GroupByKey]=OutputTable[[#This Row],[GroupByKey]]),(OutputTable[GroupByKey]=OutputTable[[#This Row],[GroupByKey]])*OutputTable[RecordedValue]))</f>
        <v>2</v>
      </c>
      <c r="P1865" s="5" cm="1">
        <f t="array" ref="P1865">MAX(IF((OutputTable[GroupByKey]=OutputTable[[#This Row],[GroupByKey]]),(OutputTable[GroupByKey]=OutputTable[[#This Row],[GroupByKey]])*OutputTable[RecordedValue]))</f>
        <v>16</v>
      </c>
    </row>
    <row r="1866" spans="1:16" x14ac:dyDescent="0.25">
      <c r="A1866" t="s">
        <v>68</v>
      </c>
      <c r="B1866" t="s">
        <v>70</v>
      </c>
      <c r="C1866">
        <v>31</v>
      </c>
      <c r="D1866" t="s">
        <v>159</v>
      </c>
      <c r="E1866" t="s">
        <v>125</v>
      </c>
      <c r="F1866" t="s">
        <v>73</v>
      </c>
      <c r="G1866">
        <v>0.78088659200793098</v>
      </c>
      <c r="H1866">
        <v>0</v>
      </c>
      <c r="I1866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866" s="5" cm="1">
        <f t="array" ref="J1866">MAX(IF((ProjectInfoTable[ProjectName]=OutputTable[[#This Row],[ProjectName]]),(ProjectInfoTable[ProjectName]=OutputTable[[#This Row],[ProjectName]])*ProjectInfoTable[NumberOfReplications]))</f>
        <v>50</v>
      </c>
      <c r="K1866" s="5" cm="1">
        <f t="array" ref="K1866">IFERROR(AVERAGE(IF((OutputTable[GroupByKey]=OutputTable[[#This Row],[GroupByKey]]),(OutputTable[GroupByKey]=OutputTable[[#This Row],[GroupByKey]])*OutputTable[RecordedValue])),0)</f>
        <v>1.713056712445395</v>
      </c>
      <c r="L1866" s="5" cm="1">
        <f t="array" ref="L1866">IFERROR(_xlfn.STDEV.S(IF((OutputTable[GroupByKey]=OutputTable[[#This Row],[GroupByKey]]),(OutputTable[GroupByKey]=OutputTable[[#This Row],[GroupByKey]])*OutputTable[RecordedValue])),0)</f>
        <v>0.74877386075301833</v>
      </c>
      <c r="M1866" s="5" cm="1">
        <f t="array" ref="M1866">MAX(IF((ProjectInfoTable[ProjectName]=OutputTable[[#This Row],[ProjectName]]),(ProjectInfoTable[ProjectName]=OutputTable[[#This Row],[ProjectName]])*ProjectInfoTable[ConfidenceInterval]))</f>
        <v>0.95</v>
      </c>
      <c r="N1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866" s="5" cm="1">
        <f t="array" ref="O1866">MIN(IF((OutputTable[GroupByKey]=OutputTable[[#This Row],[GroupByKey]]),(OutputTable[GroupByKey]=OutputTable[[#This Row],[GroupByKey]])*OutputTable[RecordedValue]))</f>
        <v>0.396443199122197</v>
      </c>
      <c r="P1866" s="5" cm="1">
        <f t="array" ref="P1866">MAX(IF((OutputTable[GroupByKey]=OutputTable[[#This Row],[GroupByKey]]),(OutputTable[GroupByKey]=OutputTable[[#This Row],[GroupByKey]])*OutputTable[RecordedValue]))</f>
        <v>4.3293745592479498</v>
      </c>
    </row>
    <row r="1867" spans="1:16" x14ac:dyDescent="0.25">
      <c r="A1867" t="s">
        <v>68</v>
      </c>
      <c r="B1867" t="s">
        <v>70</v>
      </c>
      <c r="C1867">
        <v>31</v>
      </c>
      <c r="D1867" t="s">
        <v>160</v>
      </c>
      <c r="E1867" t="s">
        <v>127</v>
      </c>
      <c r="F1867" t="s">
        <v>73</v>
      </c>
      <c r="G1867">
        <v>23.4265977602379</v>
      </c>
      <c r="H1867">
        <v>0</v>
      </c>
      <c r="I1867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867" s="5" cm="1">
        <f t="array" ref="J1867">MAX(IF((ProjectInfoTable[ProjectName]=OutputTable[[#This Row],[ProjectName]]),(ProjectInfoTable[ProjectName]=OutputTable[[#This Row],[ProjectName]])*ProjectInfoTable[NumberOfReplications]))</f>
        <v>50</v>
      </c>
      <c r="K1867" s="5" cm="1">
        <f t="array" ref="K1867">IFERROR(AVERAGE(IF((OutputTable[GroupByKey]=OutputTable[[#This Row],[GroupByKey]]),(OutputTable[GroupByKey]=OutputTable[[#This Row],[GroupByKey]])*OutputTable[RecordedValue])),0)</f>
        <v>62.131345379112837</v>
      </c>
      <c r="L1867" s="5" cm="1">
        <f t="array" ref="L1867">IFERROR(_xlfn.STDEV.S(IF((OutputTable[GroupByKey]=OutputTable[[#This Row],[GroupByKey]]),(OutputTable[GroupByKey]=OutputTable[[#This Row],[GroupByKey]])*OutputTable[RecordedValue])),0)</f>
        <v>32.520844078842771</v>
      </c>
      <c r="M1867" s="5" cm="1">
        <f t="array" ref="M1867">MAX(IF((ProjectInfoTable[ProjectName]=OutputTable[[#This Row],[ProjectName]]),(ProjectInfoTable[ProjectName]=OutputTable[[#This Row],[ProjectName]])*ProjectInfoTable[ConfidenceInterval]))</f>
        <v>0.95</v>
      </c>
      <c r="N1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867" s="5" cm="1">
        <f t="array" ref="O1867">MIN(IF((OutputTable[GroupByKey]=OutputTable[[#This Row],[GroupByKey]]),(OutputTable[GroupByKey]=OutputTable[[#This Row],[GroupByKey]])*OutputTable[RecordedValue]))</f>
        <v>13.9204055285142</v>
      </c>
      <c r="P1867" s="5" cm="1">
        <f t="array" ref="P1867">MAX(IF((OutputTable[GroupByKey]=OutputTable[[#This Row],[GroupByKey]]),(OutputTable[GroupByKey]=OutputTable[[#This Row],[GroupByKey]])*OutputTable[RecordedValue]))</f>
        <v>182.68949067350201</v>
      </c>
    </row>
    <row r="1868" spans="1:16" x14ac:dyDescent="0.25">
      <c r="A1868" t="s">
        <v>68</v>
      </c>
      <c r="B1868" t="s">
        <v>70</v>
      </c>
      <c r="C1868">
        <v>31</v>
      </c>
      <c r="D1868" t="s">
        <v>161</v>
      </c>
      <c r="E1868" t="s">
        <v>137</v>
      </c>
      <c r="F1868" t="s">
        <v>107</v>
      </c>
      <c r="G1868">
        <v>0.39044329600396599</v>
      </c>
      <c r="H1868">
        <v>0</v>
      </c>
      <c r="I186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68" s="5" cm="1">
        <f t="array" ref="J1868">MAX(IF((ProjectInfoTable[ProjectName]=OutputTable[[#This Row],[ProjectName]]),(ProjectInfoTable[ProjectName]=OutputTable[[#This Row],[ProjectName]])*ProjectInfoTable[NumberOfReplications]))</f>
        <v>50</v>
      </c>
      <c r="K1868" s="5" cm="1">
        <f t="array" ref="K1868">IFERROR(AVERAGE(IF((OutputTable[GroupByKey]=OutputTable[[#This Row],[GroupByKey]]),(OutputTable[GroupByKey]=OutputTable[[#This Row],[GroupByKey]])*OutputTable[RecordedValue])),0)</f>
        <v>0.85652835622269752</v>
      </c>
      <c r="L1868" s="5" cm="1">
        <f t="array" ref="L1868">IFERROR(_xlfn.STDEV.S(IF((OutputTable[GroupByKey]=OutputTable[[#This Row],[GroupByKey]]),(OutputTable[GroupByKey]=OutputTable[[#This Row],[GroupByKey]])*OutputTable[RecordedValue])),0)</f>
        <v>0.37438693037650955</v>
      </c>
      <c r="M1868" s="5" cm="1">
        <f t="array" ref="M1868">MAX(IF((ProjectInfoTable[ProjectName]=OutputTable[[#This Row],[ProjectName]]),(ProjectInfoTable[ProjectName]=OutputTable[[#This Row],[ProjectName]])*ProjectInfoTable[ConfidenceInterval]))</f>
        <v>0.95</v>
      </c>
      <c r="N1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868" s="5" cm="1">
        <f t="array" ref="O1868">MIN(IF((OutputTable[GroupByKey]=OutputTable[[#This Row],[GroupByKey]]),(OutputTable[GroupByKey]=OutputTable[[#This Row],[GroupByKey]])*OutputTable[RecordedValue]))</f>
        <v>0.198221599561099</v>
      </c>
      <c r="P1868" s="5" cm="1">
        <f t="array" ref="P1868">MAX(IF((OutputTable[GroupByKey]=OutputTable[[#This Row],[GroupByKey]]),(OutputTable[GroupByKey]=OutputTable[[#This Row],[GroupByKey]])*OutputTable[RecordedValue]))</f>
        <v>2.16468727962397</v>
      </c>
    </row>
    <row r="1869" spans="1:16" x14ac:dyDescent="0.25">
      <c r="A1869" t="s">
        <v>68</v>
      </c>
      <c r="B1869" t="s">
        <v>70</v>
      </c>
      <c r="C1869">
        <v>31</v>
      </c>
      <c r="D1869" t="s">
        <v>162</v>
      </c>
      <c r="E1869" t="s">
        <v>139</v>
      </c>
      <c r="F1869" t="s">
        <v>107</v>
      </c>
      <c r="G1869">
        <v>11.609556703996001</v>
      </c>
      <c r="H1869">
        <v>0</v>
      </c>
      <c r="I186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69" s="5" cm="1">
        <f t="array" ref="J1869">MAX(IF((ProjectInfoTable[ProjectName]=OutputTable[[#This Row],[ProjectName]]),(ProjectInfoTable[ProjectName]=OutputTable[[#This Row],[ProjectName]])*ProjectInfoTable[NumberOfReplications]))</f>
        <v>50</v>
      </c>
      <c r="K1869" s="5" cm="1">
        <f t="array" ref="K1869">IFERROR(AVERAGE(IF((OutputTable[GroupByKey]=OutputTable[[#This Row],[GroupByKey]]),(OutputTable[GroupByKey]=OutputTable[[#This Row],[GroupByKey]])*OutputTable[RecordedValue])),0)</f>
        <v>11.137209966710371</v>
      </c>
      <c r="L1869" s="5" cm="1">
        <f t="array" ref="L1869">IFERROR(_xlfn.STDEV.S(IF((OutputTable[GroupByKey]=OutputTable[[#This Row],[GroupByKey]]),(OutputTable[GroupByKey]=OutputTable[[#This Row],[GroupByKey]])*OutputTable[RecordedValue])),0)</f>
        <v>0.38257169656624557</v>
      </c>
      <c r="M1869" s="5" cm="1">
        <f t="array" ref="M1869">MAX(IF((ProjectInfoTable[ProjectName]=OutputTable[[#This Row],[ProjectName]]),(ProjectInfoTable[ProjectName]=OutputTable[[#This Row],[ProjectName]])*ProjectInfoTable[ConfidenceInterval]))</f>
        <v>0.95</v>
      </c>
      <c r="N1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869" s="5" cm="1">
        <f t="array" ref="O1869">MIN(IF((OutputTable[GroupByKey]=OutputTable[[#This Row],[GroupByKey]]),(OutputTable[GroupByKey]=OutputTable[[#This Row],[GroupByKey]])*OutputTable[RecordedValue]))</f>
        <v>9.8353127203760309</v>
      </c>
      <c r="P1869" s="5" cm="1">
        <f t="array" ref="P1869">MAX(IF((OutputTable[GroupByKey]=OutputTable[[#This Row],[GroupByKey]]),(OutputTable[GroupByKey]=OutputTable[[#This Row],[GroupByKey]])*OutputTable[RecordedValue]))</f>
        <v>11.8017784004389</v>
      </c>
    </row>
    <row r="1870" spans="1:16" x14ac:dyDescent="0.25">
      <c r="A1870" t="s">
        <v>68</v>
      </c>
      <c r="B1870" t="s">
        <v>70</v>
      </c>
      <c r="C1870">
        <v>31</v>
      </c>
      <c r="D1870" t="s">
        <v>163</v>
      </c>
      <c r="E1870" t="s">
        <v>164</v>
      </c>
      <c r="F1870" t="s">
        <v>107</v>
      </c>
      <c r="G1870">
        <v>2</v>
      </c>
      <c r="H1870">
        <v>0</v>
      </c>
      <c r="I187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70" s="5" cm="1">
        <f t="array" ref="J1870">MAX(IF((ProjectInfoTable[ProjectName]=OutputTable[[#This Row],[ProjectName]]),(ProjectInfoTable[ProjectName]=OutputTable[[#This Row],[ProjectName]])*ProjectInfoTable[NumberOfReplications]))</f>
        <v>50</v>
      </c>
      <c r="K1870" s="5" cm="1">
        <f t="array" ref="K1870">IFERROR(AVERAGE(IF((OutputTable[GroupByKey]=OutputTable[[#This Row],[GroupByKey]]),(OutputTable[GroupByKey]=OutputTable[[#This Row],[GroupByKey]])*OutputTable[RecordedValue])),0)</f>
        <v>6.72</v>
      </c>
      <c r="L1870" s="5" cm="1">
        <f t="array" ref="L1870">IFERROR(_xlfn.STDEV.S(IF((OutputTable[GroupByKey]=OutputTable[[#This Row],[GroupByKey]]),(OutputTable[GroupByKey]=OutputTable[[#This Row],[GroupByKey]])*OutputTable[RecordedValue])),0)</f>
        <v>2.6729178430917711</v>
      </c>
      <c r="M1870" s="5" cm="1">
        <f t="array" ref="M1870">MAX(IF((ProjectInfoTable[ProjectName]=OutputTable[[#This Row],[ProjectName]]),(ProjectInfoTable[ProjectName]=OutputTable[[#This Row],[ProjectName]])*ProjectInfoTable[ConfidenceInterval]))</f>
        <v>0.95</v>
      </c>
      <c r="N1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870" s="5" cm="1">
        <f t="array" ref="O1870">MIN(IF((OutputTable[GroupByKey]=OutputTable[[#This Row],[GroupByKey]]),(OutputTable[GroupByKey]=OutputTable[[#This Row],[GroupByKey]])*OutputTable[RecordedValue]))</f>
        <v>2</v>
      </c>
      <c r="P1870" s="5" cm="1">
        <f t="array" ref="P1870">MAX(IF((OutputTable[GroupByKey]=OutputTable[[#This Row],[GroupByKey]]),(OutputTable[GroupByKey]=OutputTable[[#This Row],[GroupByKey]])*OutputTable[RecordedValue]))</f>
        <v>16</v>
      </c>
    </row>
    <row r="1871" spans="1:16" x14ac:dyDescent="0.25">
      <c r="A1871" t="s">
        <v>68</v>
      </c>
      <c r="B1871" t="s">
        <v>70</v>
      </c>
      <c r="C1871">
        <v>31</v>
      </c>
      <c r="D1871" t="s">
        <v>165</v>
      </c>
      <c r="E1871" t="s">
        <v>166</v>
      </c>
      <c r="F1871" t="s">
        <v>107</v>
      </c>
      <c r="G1871">
        <v>3.2536941333663798E-2</v>
      </c>
      <c r="H1871">
        <v>0</v>
      </c>
      <c r="I187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71" s="5" cm="1">
        <f t="array" ref="J1871">MAX(IF((ProjectInfoTable[ProjectName]=OutputTable[[#This Row],[ProjectName]]),(ProjectInfoTable[ProjectName]=OutputTable[[#This Row],[ProjectName]])*ProjectInfoTable[NumberOfReplications]))</f>
        <v>50</v>
      </c>
      <c r="K1871" s="5" cm="1">
        <f t="array" ref="K1871">IFERROR(AVERAGE(IF((OutputTable[GroupByKey]=OutputTable[[#This Row],[GroupByKey]]),(OutputTable[GroupByKey]=OutputTable[[#This Row],[GroupByKey]])*OutputTable[RecordedValue])),0)</f>
        <v>7.1899169440802421E-2</v>
      </c>
      <c r="L1871" s="5" cm="1">
        <f t="array" ref="L1871">IFERROR(_xlfn.STDEV.S(IF((OutputTable[GroupByKey]=OutputTable[[#This Row],[GroupByKey]]),(OutputTable[GroupByKey]=OutputTable[[#This Row],[GroupByKey]])*OutputTable[RecordedValue])),0)</f>
        <v>3.1880974713854024E-2</v>
      </c>
      <c r="M1871" s="5" cm="1">
        <f t="array" ref="M1871">MAX(IF((ProjectInfoTable[ProjectName]=OutputTable[[#This Row],[ProjectName]]),(ProjectInfoTable[ProjectName]=OutputTable[[#This Row],[ProjectName]])*ProjectInfoTable[ConfidenceInterval]))</f>
        <v>0.95</v>
      </c>
      <c r="N1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871" s="5" cm="1">
        <f t="array" ref="O1871">MIN(IF((OutputTable[GroupByKey]=OutputTable[[#This Row],[GroupByKey]]),(OutputTable[GroupByKey]=OutputTable[[#This Row],[GroupByKey]])*OutputTable[RecordedValue]))</f>
        <v>1.6518466630091499E-2</v>
      </c>
      <c r="P1871" s="5" cm="1">
        <f t="array" ref="P1871">MAX(IF((OutputTable[GroupByKey]=OutputTable[[#This Row],[GroupByKey]]),(OutputTable[GroupByKey]=OutputTable[[#This Row],[GroupByKey]])*OutputTable[RecordedValue]))</f>
        <v>0.18039060663533099</v>
      </c>
    </row>
    <row r="1872" spans="1:16" x14ac:dyDescent="0.25">
      <c r="A1872" t="s">
        <v>68</v>
      </c>
      <c r="B1872" t="s">
        <v>70</v>
      </c>
      <c r="C1872">
        <v>31</v>
      </c>
      <c r="D1872" t="s">
        <v>167</v>
      </c>
      <c r="E1872" t="s">
        <v>142</v>
      </c>
      <c r="F1872" t="s">
        <v>107</v>
      </c>
      <c r="G1872">
        <v>0</v>
      </c>
      <c r="H1872">
        <v>0</v>
      </c>
      <c r="I187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72" s="5" cm="1">
        <f t="array" ref="J1872">MAX(IF((ProjectInfoTable[ProjectName]=OutputTable[[#This Row],[ProjectName]]),(ProjectInfoTable[ProjectName]=OutputTable[[#This Row],[ProjectName]])*ProjectInfoTable[NumberOfReplications]))</f>
        <v>50</v>
      </c>
      <c r="K1872" s="5" cm="1">
        <f t="array" ref="K1872">IFERROR(AVERAGE(IF((OutputTable[GroupByKey]=OutputTable[[#This Row],[GroupByKey]]),(OutputTable[GroupByKey]=OutputTable[[#This Row],[GroupByKey]])*OutputTable[RecordedValue])),0)</f>
        <v>0</v>
      </c>
      <c r="L1872" s="5" cm="1">
        <f t="array" ref="L1872">IFERROR(_xlfn.STDEV.S(IF((OutputTable[GroupByKey]=OutputTable[[#This Row],[GroupByKey]]),(OutputTable[GroupByKey]=OutputTable[[#This Row],[GroupByKey]])*OutputTable[RecordedValue])),0)</f>
        <v>0</v>
      </c>
      <c r="M1872" s="5" cm="1">
        <f t="array" ref="M1872">MAX(IF((ProjectInfoTable[ProjectName]=OutputTable[[#This Row],[ProjectName]]),(ProjectInfoTable[ProjectName]=OutputTable[[#This Row],[ProjectName]])*ProjectInfoTable[ConfidenceInterval]))</f>
        <v>0.95</v>
      </c>
      <c r="N1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2" s="5" cm="1">
        <f t="array" ref="O1872">MIN(IF((OutputTable[GroupByKey]=OutputTable[[#This Row],[GroupByKey]]),(OutputTable[GroupByKey]=OutputTable[[#This Row],[GroupByKey]])*OutputTable[RecordedValue]))</f>
        <v>0</v>
      </c>
      <c r="P1872" s="5" cm="1">
        <f t="array" ref="P1872">MAX(IF((OutputTable[GroupByKey]=OutputTable[[#This Row],[GroupByKey]]),(OutputTable[GroupByKey]=OutputTable[[#This Row],[GroupByKey]])*OutputTable[RecordedValue]))</f>
        <v>0</v>
      </c>
    </row>
    <row r="1873" spans="1:16" x14ac:dyDescent="0.25">
      <c r="A1873" t="s">
        <v>68</v>
      </c>
      <c r="B1873" t="s">
        <v>70</v>
      </c>
      <c r="C1873">
        <v>31</v>
      </c>
      <c r="D1873" t="s">
        <v>168</v>
      </c>
      <c r="E1873" t="s">
        <v>123</v>
      </c>
      <c r="F1873" t="s">
        <v>129</v>
      </c>
      <c r="G1873">
        <v>141</v>
      </c>
      <c r="H1873">
        <v>0</v>
      </c>
      <c r="I187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73" s="5" cm="1">
        <f t="array" ref="J1873">MAX(IF((ProjectInfoTable[ProjectName]=OutputTable[[#This Row],[ProjectName]]),(ProjectInfoTable[ProjectName]=OutputTable[[#This Row],[ProjectName]])*ProjectInfoTable[NumberOfReplications]))</f>
        <v>50</v>
      </c>
      <c r="K1873" s="5" cm="1">
        <f t="array" ref="K1873">IFERROR(AVERAGE(IF((OutputTable[GroupByKey]=OutputTable[[#This Row],[GroupByKey]]),(OutputTable[GroupByKey]=OutputTable[[#This Row],[GroupByKey]])*OutputTable[RecordedValue])),0)</f>
        <v>141.38</v>
      </c>
      <c r="L1873" s="5" cm="1">
        <f t="array" ref="L1873">IFERROR(_xlfn.STDEV.S(IF((OutputTable[GroupByKey]=OutputTable[[#This Row],[GroupByKey]]),(OutputTable[GroupByKey]=OutputTable[[#This Row],[GroupByKey]])*OutputTable[RecordedValue])),0)</f>
        <v>1.9988772358705846</v>
      </c>
      <c r="M1873" s="5" cm="1">
        <f t="array" ref="M1873">MAX(IF((ProjectInfoTable[ProjectName]=OutputTable[[#This Row],[ProjectName]]),(ProjectInfoTable[ProjectName]=OutputTable[[#This Row],[ProjectName]])*ProjectInfoTable[ConfidenceInterval]))</f>
        <v>0.95</v>
      </c>
      <c r="N1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873" s="5" cm="1">
        <f t="array" ref="O1873">MIN(IF((OutputTable[GroupByKey]=OutputTable[[#This Row],[GroupByKey]]),(OutputTable[GroupByKey]=OutputTable[[#This Row],[GroupByKey]])*OutputTable[RecordedValue]))</f>
        <v>134</v>
      </c>
      <c r="P1873" s="5" cm="1">
        <f t="array" ref="P1873">MAX(IF((OutputTable[GroupByKey]=OutputTable[[#This Row],[GroupByKey]]),(OutputTable[GroupByKey]=OutputTable[[#This Row],[GroupByKey]])*OutputTable[RecordedValue]))</f>
        <v>144</v>
      </c>
    </row>
    <row r="1874" spans="1:16" x14ac:dyDescent="0.25">
      <c r="A1874" t="s">
        <v>68</v>
      </c>
      <c r="B1874" t="s">
        <v>70</v>
      </c>
      <c r="C1874">
        <v>31</v>
      </c>
      <c r="D1874" t="s">
        <v>169</v>
      </c>
      <c r="E1874" t="s">
        <v>91</v>
      </c>
      <c r="F1874" t="s">
        <v>129</v>
      </c>
      <c r="G1874">
        <v>71.410063812558505</v>
      </c>
      <c r="H1874">
        <v>0</v>
      </c>
      <c r="I187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74" s="5" cm="1">
        <f t="array" ref="J1874">MAX(IF((ProjectInfoTable[ProjectName]=OutputTable[[#This Row],[ProjectName]]),(ProjectInfoTable[ProjectName]=OutputTable[[#This Row],[ProjectName]])*ProjectInfoTable[NumberOfReplications]))</f>
        <v>50</v>
      </c>
      <c r="K1874" s="5" cm="1">
        <f t="array" ref="K1874">IFERROR(AVERAGE(IF((OutputTable[GroupByKey]=OutputTable[[#This Row],[GroupByKey]]),(OutputTable[GroupByKey]=OutputTable[[#This Row],[GroupByKey]])*OutputTable[RecordedValue])),0)</f>
        <v>71.709517489708347</v>
      </c>
      <c r="L1874" s="5" cm="1">
        <f t="array" ref="L1874">IFERROR(_xlfn.STDEV.S(IF((OutputTable[GroupByKey]=OutputTable[[#This Row],[GroupByKey]]),(OutputTable[GroupByKey]=OutputTable[[#This Row],[GroupByKey]])*OutputTable[RecordedValue])),0)</f>
        <v>0.25019982121987089</v>
      </c>
      <c r="M1874" s="5" cm="1">
        <f t="array" ref="M1874">MAX(IF((ProjectInfoTable[ProjectName]=OutputTable[[#This Row],[ProjectName]]),(ProjectInfoTable[ProjectName]=OutputTable[[#This Row],[ProjectName]])*ProjectInfoTable[ConfidenceInterval]))</f>
        <v>0.95</v>
      </c>
      <c r="N1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874" s="5" cm="1">
        <f t="array" ref="O1874">MIN(IF((OutputTable[GroupByKey]=OutputTable[[#This Row],[GroupByKey]]),(OutputTable[GroupByKey]=OutputTable[[#This Row],[GroupByKey]])*OutputTable[RecordedValue]))</f>
        <v>70.826954480567906</v>
      </c>
      <c r="P1874" s="5" cm="1">
        <f t="array" ref="P1874">MAX(IF((OutputTable[GroupByKey]=OutputTable[[#This Row],[GroupByKey]]),(OutputTable[GroupByKey]=OutputTable[[#This Row],[GroupByKey]])*OutputTable[RecordedValue]))</f>
        <v>72</v>
      </c>
    </row>
    <row r="1875" spans="1:16" x14ac:dyDescent="0.25">
      <c r="A1875" t="s">
        <v>68</v>
      </c>
      <c r="B1875" t="s">
        <v>70</v>
      </c>
      <c r="C1875">
        <v>31</v>
      </c>
      <c r="D1875" t="s">
        <v>170</v>
      </c>
      <c r="E1875" t="s">
        <v>137</v>
      </c>
      <c r="F1875" t="s">
        <v>107</v>
      </c>
      <c r="G1875">
        <v>28.952741353594</v>
      </c>
      <c r="H1875">
        <v>0</v>
      </c>
      <c r="I187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75" s="5" cm="1">
        <f t="array" ref="J1875">MAX(IF((ProjectInfoTable[ProjectName]=OutputTable[[#This Row],[ProjectName]]),(ProjectInfoTable[ProjectName]=OutputTable[[#This Row],[ProjectName]])*ProjectInfoTable[NumberOfReplications]))</f>
        <v>50</v>
      </c>
      <c r="K1875" s="5" cm="1">
        <f t="array" ref="K1875">IFERROR(AVERAGE(IF((OutputTable[GroupByKey]=OutputTable[[#This Row],[GroupByKey]]),(OutputTable[GroupByKey]=OutputTable[[#This Row],[GroupByKey]])*OutputTable[RecordedValue])),0)</f>
        <v>28.690256747996941</v>
      </c>
      <c r="L1875" s="5" cm="1">
        <f t="array" ref="L1875">IFERROR(_xlfn.STDEV.S(IF((OutputTable[GroupByKey]=OutputTable[[#This Row],[GroupByKey]]),(OutputTable[GroupByKey]=OutputTable[[#This Row],[GroupByKey]])*OutputTable[RecordedValue])),0)</f>
        <v>1.6276098461399904</v>
      </c>
      <c r="M1875" s="5" cm="1">
        <f t="array" ref="M1875">MAX(IF((ProjectInfoTable[ProjectName]=OutputTable[[#This Row],[ProjectName]]),(ProjectInfoTable[ProjectName]=OutputTable[[#This Row],[ProjectName]])*ProjectInfoTable[ConfidenceInterval]))</f>
        <v>0.95</v>
      </c>
      <c r="N1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875" s="5" cm="1">
        <f t="array" ref="O1875">MIN(IF((OutputTable[GroupByKey]=OutputTable[[#This Row],[GroupByKey]]),(OutputTable[GroupByKey]=OutputTable[[#This Row],[GroupByKey]])*OutputTable[RecordedValue]))</f>
        <v>25.696659959072399</v>
      </c>
      <c r="P1875" s="5" cm="1">
        <f t="array" ref="P1875">MAX(IF((OutputTable[GroupByKey]=OutputTable[[#This Row],[GroupByKey]]),(OutputTable[GroupByKey]=OutputTable[[#This Row],[GroupByKey]])*OutputTable[RecordedValue]))</f>
        <v>33.838759418460498</v>
      </c>
    </row>
    <row r="1876" spans="1:16" x14ac:dyDescent="0.25">
      <c r="A1876" t="s">
        <v>68</v>
      </c>
      <c r="B1876" t="s">
        <v>70</v>
      </c>
      <c r="C1876">
        <v>31</v>
      </c>
      <c r="D1876" t="s">
        <v>171</v>
      </c>
      <c r="E1876" t="s">
        <v>139</v>
      </c>
      <c r="F1876" t="s">
        <v>107</v>
      </c>
      <c r="G1876">
        <v>6.7522905526853103</v>
      </c>
      <c r="H1876">
        <v>0</v>
      </c>
      <c r="I187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76" s="5" cm="1">
        <f t="array" ref="J1876">MAX(IF((ProjectInfoTable[ProjectName]=OutputTable[[#This Row],[ProjectName]]),(ProjectInfoTable[ProjectName]=OutputTable[[#This Row],[ProjectName]])*ProjectInfoTable[NumberOfReplications]))</f>
        <v>50</v>
      </c>
      <c r="K1876" s="5" cm="1">
        <f t="array" ref="K1876">IFERROR(AVERAGE(IF((OutputTable[GroupByKey]=OutputTable[[#This Row],[GroupByKey]]),(OutputTable[GroupByKey]=OutputTable[[#This Row],[GroupByKey]])*OutputTable[RecordedValue])),0)</f>
        <v>7.1431715332986858</v>
      </c>
      <c r="L1876" s="5" cm="1">
        <f t="array" ref="L1876">IFERROR(_xlfn.STDEV.S(IF((OutputTable[GroupByKey]=OutputTable[[#This Row],[GroupByKey]]),(OutputTable[GroupByKey]=OutputTable[[#This Row],[GroupByKey]])*OutputTable[RecordedValue])),0)</f>
        <v>1.6630080132730225</v>
      </c>
      <c r="M1876" s="5" cm="1">
        <f t="array" ref="M1876">MAX(IF((ProjectInfoTable[ProjectName]=OutputTable[[#This Row],[ProjectName]]),(ProjectInfoTable[ProjectName]=OutputTable[[#This Row],[ProjectName]])*ProjectInfoTable[ConfidenceInterval]))</f>
        <v>0.95</v>
      </c>
      <c r="N1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876" s="5" cm="1">
        <f t="array" ref="O1876">MIN(IF((OutputTable[GroupByKey]=OutputTable[[#This Row],[GroupByKey]]),(OutputTable[GroupByKey]=OutputTable[[#This Row],[GroupByKey]])*OutputTable[RecordedValue]))</f>
        <v>2.14775272896172</v>
      </c>
      <c r="P1876" s="5" cm="1">
        <f t="array" ref="P1876">MAX(IF((OutputTable[GroupByKey]=OutputTable[[#This Row],[GroupByKey]]),(OutputTable[GroupByKey]=OutputTable[[#This Row],[GroupByKey]])*OutputTable[RecordedValue]))</f>
        <v>10.273767747096599</v>
      </c>
    </row>
    <row r="1877" spans="1:16" x14ac:dyDescent="0.25">
      <c r="A1877" t="s">
        <v>68</v>
      </c>
      <c r="B1877" t="s">
        <v>70</v>
      </c>
      <c r="C1877">
        <v>31</v>
      </c>
      <c r="D1877" t="s">
        <v>172</v>
      </c>
      <c r="E1877" t="s">
        <v>164</v>
      </c>
      <c r="F1877" t="s">
        <v>107</v>
      </c>
      <c r="G1877">
        <v>301</v>
      </c>
      <c r="H1877">
        <v>0</v>
      </c>
      <c r="I187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77" s="5" cm="1">
        <f t="array" ref="J1877">MAX(IF((ProjectInfoTable[ProjectName]=OutputTable[[#This Row],[ProjectName]]),(ProjectInfoTable[ProjectName]=OutputTable[[#This Row],[ProjectName]])*ProjectInfoTable[NumberOfReplications]))</f>
        <v>50</v>
      </c>
      <c r="K1877" s="5" cm="1">
        <f t="array" ref="K1877">IFERROR(AVERAGE(IF((OutputTable[GroupByKey]=OutputTable[[#This Row],[GroupByKey]]),(OutputTable[GroupByKey]=OutputTable[[#This Row],[GroupByKey]])*OutputTable[RecordedValue])),0)</f>
        <v>299.54000000000002</v>
      </c>
      <c r="L1877" s="5" cm="1">
        <f t="array" ref="L1877">IFERROR(_xlfn.STDEV.S(IF((OutputTable[GroupByKey]=OutputTable[[#This Row],[GroupByKey]]),(OutputTable[GroupByKey]=OutputTable[[#This Row],[GroupByKey]])*OutputTable[RecordedValue])),0)</f>
        <v>4.8873430868908301</v>
      </c>
      <c r="M1877" s="5" cm="1">
        <f t="array" ref="M1877">MAX(IF((ProjectInfoTable[ProjectName]=OutputTable[[#This Row],[ProjectName]]),(ProjectInfoTable[ProjectName]=OutputTable[[#This Row],[ProjectName]])*ProjectInfoTable[ConfidenceInterval]))</f>
        <v>0.95</v>
      </c>
      <c r="N1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877" s="5" cm="1">
        <f t="array" ref="O1877">MIN(IF((OutputTable[GroupByKey]=OutputTable[[#This Row],[GroupByKey]]),(OutputTable[GroupByKey]=OutputTable[[#This Row],[GroupByKey]])*OutputTable[RecordedValue]))</f>
        <v>289</v>
      </c>
      <c r="P1877" s="5" cm="1">
        <f t="array" ref="P1877">MAX(IF((OutputTable[GroupByKey]=OutputTable[[#This Row],[GroupByKey]]),(OutputTable[GroupByKey]=OutputTable[[#This Row],[GroupByKey]])*OutputTable[RecordedValue]))</f>
        <v>313</v>
      </c>
    </row>
    <row r="1878" spans="1:16" x14ac:dyDescent="0.25">
      <c r="A1878" t="s">
        <v>68</v>
      </c>
      <c r="B1878" t="s">
        <v>70</v>
      </c>
      <c r="C1878">
        <v>31</v>
      </c>
      <c r="D1878" t="s">
        <v>173</v>
      </c>
      <c r="E1878" t="s">
        <v>166</v>
      </c>
      <c r="F1878" t="s">
        <v>107</v>
      </c>
      <c r="G1878">
        <v>0.81243637353651899</v>
      </c>
      <c r="H1878">
        <v>0</v>
      </c>
      <c r="I187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78" s="5" cm="1">
        <f t="array" ref="J1878">MAX(IF((ProjectInfoTable[ProjectName]=OutputTable[[#This Row],[ProjectName]]),(ProjectInfoTable[ProjectName]=OutputTable[[#This Row],[ProjectName]])*ProjectInfoTable[NumberOfReplications]))</f>
        <v>50</v>
      </c>
      <c r="K1878" s="5" cm="1">
        <f t="array" ref="K1878">IFERROR(AVERAGE(IF((OutputTable[GroupByKey]=OutputTable[[#This Row],[GroupByKey]]),(OutputTable[GroupByKey]=OutputTable[[#This Row],[GroupByKey]])*OutputTable[RecordedValue])),0)</f>
        <v>0.80157856851948073</v>
      </c>
      <c r="L1878" s="5" cm="1">
        <f t="array" ref="L1878">IFERROR(_xlfn.STDEV.S(IF((OutputTable[GroupByKey]=OutputTable[[#This Row],[GroupByKey]]),(OutputTable[GroupByKey]=OutputTable[[#This Row],[GroupByKey]])*OutputTable[RecordedValue])),0)</f>
        <v>4.6194667035361667E-2</v>
      </c>
      <c r="M1878" s="5" cm="1">
        <f t="array" ref="M1878">MAX(IF((ProjectInfoTable[ProjectName]=OutputTable[[#This Row],[ProjectName]]),(ProjectInfoTable[ProjectName]=OutputTable[[#This Row],[ProjectName]])*ProjectInfoTable[ConfidenceInterval]))</f>
        <v>0.95</v>
      </c>
      <c r="N1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878" s="5" cm="1">
        <f t="array" ref="O1878">MIN(IF((OutputTable[GroupByKey]=OutputTable[[#This Row],[GroupByKey]]),(OutputTable[GroupByKey]=OutputTable[[#This Row],[GroupByKey]])*OutputTable[RecordedValue]))</f>
        <v>0.71461756258065101</v>
      </c>
      <c r="P1878" s="5" cm="1">
        <f t="array" ref="P1878">MAX(IF((OutputTable[GroupByKey]=OutputTable[[#This Row],[GroupByKey]]),(OutputTable[GroupByKey]=OutputTable[[#This Row],[GroupByKey]])*OutputTable[RecordedValue]))</f>
        <v>0.94034020197328605</v>
      </c>
    </row>
    <row r="1879" spans="1:16" x14ac:dyDescent="0.25">
      <c r="A1879" t="s">
        <v>68</v>
      </c>
      <c r="B1879" t="s">
        <v>70</v>
      </c>
      <c r="C1879">
        <v>31</v>
      </c>
      <c r="D1879" t="s">
        <v>174</v>
      </c>
      <c r="E1879" t="s">
        <v>142</v>
      </c>
      <c r="F1879" t="s">
        <v>107</v>
      </c>
      <c r="G1879">
        <v>0</v>
      </c>
      <c r="H1879">
        <v>0</v>
      </c>
      <c r="I187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79" s="5" cm="1">
        <f t="array" ref="J1879">MAX(IF((ProjectInfoTable[ProjectName]=OutputTable[[#This Row],[ProjectName]]),(ProjectInfoTable[ProjectName]=OutputTable[[#This Row],[ProjectName]])*ProjectInfoTable[NumberOfReplications]))</f>
        <v>50</v>
      </c>
      <c r="K1879" s="5" cm="1">
        <f t="array" ref="K1879">IFERROR(AVERAGE(IF((OutputTable[GroupByKey]=OutputTable[[#This Row],[GroupByKey]]),(OutputTable[GroupByKey]=OutputTable[[#This Row],[GroupByKey]])*OutputTable[RecordedValue])),0)</f>
        <v>0</v>
      </c>
      <c r="L1879" s="5" cm="1">
        <f t="array" ref="L1879">IFERROR(_xlfn.STDEV.S(IF((OutputTable[GroupByKey]=OutputTable[[#This Row],[GroupByKey]]),(OutputTable[GroupByKey]=OutputTable[[#This Row],[GroupByKey]])*OutputTable[RecordedValue])),0)</f>
        <v>0</v>
      </c>
      <c r="M1879" s="5" cm="1">
        <f t="array" ref="M1879">MAX(IF((ProjectInfoTable[ProjectName]=OutputTable[[#This Row],[ProjectName]]),(ProjectInfoTable[ProjectName]=OutputTable[[#This Row],[ProjectName]])*ProjectInfoTable[ConfidenceInterval]))</f>
        <v>0.95</v>
      </c>
      <c r="N1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9" s="5" cm="1">
        <f t="array" ref="O1879">MIN(IF((OutputTable[GroupByKey]=OutputTable[[#This Row],[GroupByKey]]),(OutputTable[GroupByKey]=OutputTable[[#This Row],[GroupByKey]])*OutputTable[RecordedValue]))</f>
        <v>0</v>
      </c>
      <c r="P1879" s="5" cm="1">
        <f t="array" ref="P1879">MAX(IF((OutputTable[GroupByKey]=OutputTable[[#This Row],[GroupByKey]]),(OutputTable[GroupByKey]=OutputTable[[#This Row],[GroupByKey]])*OutputTable[RecordedValue]))</f>
        <v>0</v>
      </c>
    </row>
    <row r="1880" spans="1:16" x14ac:dyDescent="0.25">
      <c r="A1880" t="s">
        <v>68</v>
      </c>
      <c r="B1880" t="s">
        <v>70</v>
      </c>
      <c r="C1880">
        <v>31</v>
      </c>
      <c r="D1880" t="s">
        <v>175</v>
      </c>
      <c r="E1880" t="s">
        <v>113</v>
      </c>
      <c r="F1880" t="s">
        <v>73</v>
      </c>
      <c r="G1880">
        <v>37.3665488752345</v>
      </c>
      <c r="H1880">
        <v>0</v>
      </c>
      <c r="I188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80" s="5" cm="1">
        <f t="array" ref="J1880">MAX(IF((ProjectInfoTable[ProjectName]=OutputTable[[#This Row],[ProjectName]]),(ProjectInfoTable[ProjectName]=OutputTable[[#This Row],[ProjectName]])*ProjectInfoTable[NumberOfReplications]))</f>
        <v>50</v>
      </c>
      <c r="K1880" s="5" cm="1">
        <f t="array" ref="K1880">IFERROR(AVERAGE(IF((OutputTable[GroupByKey]=OutputTable[[#This Row],[GroupByKey]]),(OutputTable[GroupByKey]=OutputTable[[#This Row],[GroupByKey]])*OutputTable[RecordedValue])),0)</f>
        <v>36.017962320863354</v>
      </c>
      <c r="L1880" s="5" cm="1">
        <f t="array" ref="L1880">IFERROR(_xlfn.STDEV.S(IF((OutputTable[GroupByKey]=OutputTable[[#This Row],[GroupByKey]]),(OutputTable[GroupByKey]=OutputTable[[#This Row],[GroupByKey]])*OutputTable[RecordedValue])),0)</f>
        <v>2.1447750669597334</v>
      </c>
      <c r="M1880" s="5" cm="1">
        <f t="array" ref="M1880">MAX(IF((ProjectInfoTable[ProjectName]=OutputTable[[#This Row],[ProjectName]]),(ProjectInfoTable[ProjectName]=OutputTable[[#This Row],[ProjectName]])*ProjectInfoTable[ConfidenceInterval]))</f>
        <v>0.95</v>
      </c>
      <c r="N1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880" s="5" cm="1">
        <f t="array" ref="O1880">MIN(IF((OutputTable[GroupByKey]=OutputTable[[#This Row],[GroupByKey]]),(OutputTable[GroupByKey]=OutputTable[[#This Row],[GroupByKey]])*OutputTable[RecordedValue]))</f>
        <v>31.355296128801101</v>
      </c>
      <c r="P1880" s="5" cm="1">
        <f t="array" ref="P1880">MAX(IF((OutputTable[GroupByKey]=OutputTable[[#This Row],[GroupByKey]]),(OutputTable[GroupByKey]=OutputTable[[#This Row],[GroupByKey]])*OutputTable[RecordedValue]))</f>
        <v>42.047742044042501</v>
      </c>
    </row>
    <row r="1881" spans="1:16" x14ac:dyDescent="0.25">
      <c r="A1881" t="s">
        <v>68</v>
      </c>
      <c r="B1881" t="s">
        <v>70</v>
      </c>
      <c r="C1881">
        <v>31</v>
      </c>
      <c r="D1881" t="s">
        <v>176</v>
      </c>
      <c r="E1881" t="s">
        <v>115</v>
      </c>
      <c r="F1881" t="s">
        <v>73</v>
      </c>
      <c r="G1881">
        <v>1120.9964662570401</v>
      </c>
      <c r="H1881">
        <v>0</v>
      </c>
      <c r="I188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81" s="5" cm="1">
        <f t="array" ref="J1881">MAX(IF((ProjectInfoTable[ProjectName]=OutputTable[[#This Row],[ProjectName]]),(ProjectInfoTable[ProjectName]=OutputTable[[#This Row],[ProjectName]])*ProjectInfoTable[NumberOfReplications]))</f>
        <v>50</v>
      </c>
      <c r="K1881" s="5" cm="1">
        <f t="array" ref="K1881">IFERROR(AVERAGE(IF((OutputTable[GroupByKey]=OutputTable[[#This Row],[GroupByKey]]),(OutputTable[GroupByKey]=OutputTable[[#This Row],[GroupByKey]])*OutputTable[RecordedValue])),0)</f>
        <v>1080.5388696259006</v>
      </c>
      <c r="L1881" s="5" cm="1">
        <f t="array" ref="L1881">IFERROR(_xlfn.STDEV.S(IF((OutputTable[GroupByKey]=OutputTable[[#This Row],[GroupByKey]]),(OutputTable[GroupByKey]=OutputTable[[#This Row],[GroupByKey]])*OutputTable[RecordedValue])),0)</f>
        <v>64.343252008792561</v>
      </c>
      <c r="M1881" s="5" cm="1">
        <f t="array" ref="M1881">MAX(IF((ProjectInfoTable[ProjectName]=OutputTable[[#This Row],[ProjectName]]),(ProjectInfoTable[ProjectName]=OutputTable[[#This Row],[ProjectName]])*ProjectInfoTable[ConfidenceInterval]))</f>
        <v>0.95</v>
      </c>
      <c r="N1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881" s="5" cm="1">
        <f t="array" ref="O1881">MIN(IF((OutputTable[GroupByKey]=OutputTable[[#This Row],[GroupByKey]]),(OutputTable[GroupByKey]=OutputTable[[#This Row],[GroupByKey]])*OutputTable[RecordedValue]))</f>
        <v>940.65888386403196</v>
      </c>
      <c r="P1881" s="5" cm="1">
        <f t="array" ref="P1881">MAX(IF((OutputTable[GroupByKey]=OutputTable[[#This Row],[GroupByKey]]),(OutputTable[GroupByKey]=OutputTable[[#This Row],[GroupByKey]])*OutputTable[RecordedValue]))</f>
        <v>1261.4322613212801</v>
      </c>
    </row>
    <row r="1882" spans="1:16" x14ac:dyDescent="0.25">
      <c r="A1882" t="s">
        <v>68</v>
      </c>
      <c r="B1882" t="s">
        <v>70</v>
      </c>
      <c r="C1882">
        <v>31</v>
      </c>
      <c r="D1882" t="s">
        <v>177</v>
      </c>
      <c r="E1882" t="s">
        <v>117</v>
      </c>
      <c r="F1882" t="s">
        <v>73</v>
      </c>
      <c r="G1882">
        <v>0</v>
      </c>
      <c r="H1882">
        <v>0</v>
      </c>
      <c r="I188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82" s="5" cm="1">
        <f t="array" ref="J1882">MAX(IF((ProjectInfoTable[ProjectName]=OutputTable[[#This Row],[ProjectName]]),(ProjectInfoTable[ProjectName]=OutputTable[[#This Row],[ProjectName]])*ProjectInfoTable[NumberOfReplications]))</f>
        <v>50</v>
      </c>
      <c r="K1882" s="5" cm="1">
        <f t="array" ref="K1882">IFERROR(AVERAGE(IF((OutputTable[GroupByKey]=OutputTable[[#This Row],[GroupByKey]]),(OutputTable[GroupByKey]=OutputTable[[#This Row],[GroupByKey]])*OutputTable[RecordedValue])),0)</f>
        <v>0</v>
      </c>
      <c r="L1882" s="5" cm="1">
        <f t="array" ref="L1882">IFERROR(_xlfn.STDEV.S(IF((OutputTable[GroupByKey]=OutputTable[[#This Row],[GroupByKey]]),(OutputTable[GroupByKey]=OutputTable[[#This Row],[GroupByKey]])*OutputTable[RecordedValue])),0)</f>
        <v>0</v>
      </c>
      <c r="M1882" s="5" cm="1">
        <f t="array" ref="M1882">MAX(IF((ProjectInfoTable[ProjectName]=OutputTable[[#This Row],[ProjectName]]),(ProjectInfoTable[ProjectName]=OutputTable[[#This Row],[ProjectName]])*ProjectInfoTable[ConfidenceInterval]))</f>
        <v>0.95</v>
      </c>
      <c r="N1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2" s="5" cm="1">
        <f t="array" ref="O1882">MIN(IF((OutputTable[GroupByKey]=OutputTable[[#This Row],[GroupByKey]]),(OutputTable[GroupByKey]=OutputTable[[#This Row],[GroupByKey]])*OutputTable[RecordedValue]))</f>
        <v>0</v>
      </c>
      <c r="P1882" s="5" cm="1">
        <f t="array" ref="P1882">MAX(IF((OutputTable[GroupByKey]=OutputTable[[#This Row],[GroupByKey]]),(OutputTable[GroupByKey]=OutputTable[[#This Row],[GroupByKey]])*OutputTable[RecordedValue]))</f>
        <v>0</v>
      </c>
    </row>
    <row r="1883" spans="1:16" x14ac:dyDescent="0.25">
      <c r="A1883" t="s">
        <v>68</v>
      </c>
      <c r="B1883" t="s">
        <v>70</v>
      </c>
      <c r="C1883">
        <v>31</v>
      </c>
      <c r="D1883" t="s">
        <v>178</v>
      </c>
      <c r="E1883" t="s">
        <v>119</v>
      </c>
      <c r="F1883" t="s">
        <v>73</v>
      </c>
      <c r="G1883">
        <v>620.08428813006401</v>
      </c>
      <c r="H1883">
        <v>0</v>
      </c>
      <c r="I188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83" s="5" cm="1">
        <f t="array" ref="J1883">MAX(IF((ProjectInfoTable[ProjectName]=OutputTable[[#This Row],[ProjectName]]),(ProjectInfoTable[ProjectName]=OutputTable[[#This Row],[ProjectName]])*ProjectInfoTable[NumberOfReplications]))</f>
        <v>50</v>
      </c>
      <c r="K1883" s="5" cm="1">
        <f t="array" ref="K1883">IFERROR(AVERAGE(IF((OutputTable[GroupByKey]=OutputTable[[#This Row],[GroupByKey]]),(OutputTable[GroupByKey]=OutputTable[[#This Row],[GroupByKey]])*OutputTable[RecordedValue])),0)</f>
        <v>647.33233797243315</v>
      </c>
      <c r="L1883" s="5" cm="1">
        <f t="array" ref="L1883">IFERROR(_xlfn.STDEV.S(IF((OutputTable[GroupByKey]=OutputTable[[#This Row],[GroupByKey]]),(OutputTable[GroupByKey]=OutputTable[[#This Row],[GroupByKey]])*OutputTable[RecordedValue])),0)</f>
        <v>612.63054444116835</v>
      </c>
      <c r="M1883" s="5" cm="1">
        <f t="array" ref="M1883">MAX(IF((ProjectInfoTable[ProjectName]=OutputTable[[#This Row],[ProjectName]]),(ProjectInfoTable[ProjectName]=OutputTable[[#This Row],[ProjectName]])*ProjectInfoTable[ConfidenceInterval]))</f>
        <v>0.95</v>
      </c>
      <c r="N1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883" s="5" cm="1">
        <f t="array" ref="O1883">MIN(IF((OutputTable[GroupByKey]=OutputTable[[#This Row],[GroupByKey]]),(OutputTable[GroupByKey]=OutputTable[[#This Row],[GroupByKey]])*OutputTable[RecordedValue]))</f>
        <v>135.75868551570699</v>
      </c>
      <c r="P1883" s="5" cm="1">
        <f t="array" ref="P1883">MAX(IF((OutputTable[GroupByKey]=OutputTable[[#This Row],[GroupByKey]]),(OutputTable[GroupByKey]=OutputTable[[#This Row],[GroupByKey]])*OutputTable[RecordedValue]))</f>
        <v>3953.48057040094</v>
      </c>
    </row>
    <row r="1884" spans="1:16" x14ac:dyDescent="0.25">
      <c r="A1884" t="s">
        <v>68</v>
      </c>
      <c r="B1884" t="s">
        <v>70</v>
      </c>
      <c r="C1884">
        <v>31</v>
      </c>
      <c r="D1884" t="s">
        <v>179</v>
      </c>
      <c r="E1884" t="s">
        <v>121</v>
      </c>
      <c r="F1884" t="s">
        <v>73</v>
      </c>
      <c r="G1884">
        <v>142</v>
      </c>
      <c r="H1884">
        <v>0</v>
      </c>
      <c r="I188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84" s="5" cm="1">
        <f t="array" ref="J1884">MAX(IF((ProjectInfoTable[ProjectName]=OutputTable[[#This Row],[ProjectName]]),(ProjectInfoTable[ProjectName]=OutputTable[[#This Row],[ProjectName]])*ProjectInfoTable[NumberOfReplications]))</f>
        <v>50</v>
      </c>
      <c r="K1884" s="5" cm="1">
        <f t="array" ref="K1884">IFERROR(AVERAGE(IF((OutputTable[GroupByKey]=OutputTable[[#This Row],[GroupByKey]]),(OutputTable[GroupByKey]=OutputTable[[#This Row],[GroupByKey]])*OutputTable[RecordedValue])),0)</f>
        <v>139.02000000000001</v>
      </c>
      <c r="L1884" s="5" cm="1">
        <f t="array" ref="L1884">IFERROR(_xlfn.STDEV.S(IF((OutputTable[GroupByKey]=OutputTable[[#This Row],[GroupByKey]]),(OutputTable[GroupByKey]=OutputTable[[#This Row],[GroupByKey]])*OutputTable[RecordedValue])),0)</f>
        <v>2.0651629376840162</v>
      </c>
      <c r="M1884" s="5" cm="1">
        <f t="array" ref="M1884">MAX(IF((ProjectInfoTable[ProjectName]=OutputTable[[#This Row],[ProjectName]]),(ProjectInfoTable[ProjectName]=OutputTable[[#This Row],[ProjectName]])*ProjectInfoTable[ConfidenceInterval]))</f>
        <v>0.95</v>
      </c>
      <c r="N1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884" s="5" cm="1">
        <f t="array" ref="O1884">MIN(IF((OutputTable[GroupByKey]=OutputTable[[#This Row],[GroupByKey]]),(OutputTable[GroupByKey]=OutputTable[[#This Row],[GroupByKey]])*OutputTable[RecordedValue]))</f>
        <v>133</v>
      </c>
      <c r="P1884" s="5" cm="1">
        <f t="array" ref="P1884">MAX(IF((OutputTable[GroupByKey]=OutputTable[[#This Row],[GroupByKey]]),(OutputTable[GroupByKey]=OutputTable[[#This Row],[GroupByKey]])*OutputTable[RecordedValue]))</f>
        <v>142</v>
      </c>
    </row>
    <row r="1885" spans="1:16" x14ac:dyDescent="0.25">
      <c r="A1885" t="s">
        <v>68</v>
      </c>
      <c r="B1885" t="s">
        <v>70</v>
      </c>
      <c r="C1885">
        <v>31</v>
      </c>
      <c r="D1885" t="s">
        <v>180</v>
      </c>
      <c r="E1885" t="s">
        <v>123</v>
      </c>
      <c r="F1885" t="s">
        <v>73</v>
      </c>
      <c r="G1885">
        <v>139</v>
      </c>
      <c r="H1885">
        <v>0</v>
      </c>
      <c r="I188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85" s="5" cm="1">
        <f t="array" ref="J1885">MAX(IF((ProjectInfoTable[ProjectName]=OutputTable[[#This Row],[ProjectName]]),(ProjectInfoTable[ProjectName]=OutputTable[[#This Row],[ProjectName]])*ProjectInfoTable[NumberOfReplications]))</f>
        <v>50</v>
      </c>
      <c r="K1885" s="5" cm="1">
        <f t="array" ref="K1885">IFERROR(AVERAGE(IF((OutputTable[GroupByKey]=OutputTable[[#This Row],[GroupByKey]]),(OutputTable[GroupByKey]=OutputTable[[#This Row],[GroupByKey]])*OutputTable[RecordedValue])),0)</f>
        <v>137.02000000000001</v>
      </c>
      <c r="L1885" s="5" cm="1">
        <f t="array" ref="L1885">IFERROR(_xlfn.STDEV.S(IF((OutputTable[GroupByKey]=OutputTable[[#This Row],[GroupByKey]]),(OutputTable[GroupByKey]=OutputTable[[#This Row],[GroupByKey]])*OutputTable[RecordedValue])),0)</f>
        <v>2.4618725244274162</v>
      </c>
      <c r="M1885" s="5" cm="1">
        <f t="array" ref="M1885">MAX(IF((ProjectInfoTable[ProjectName]=OutputTable[[#This Row],[ProjectName]]),(ProjectInfoTable[ProjectName]=OutputTable[[#This Row],[ProjectName]])*ProjectInfoTable[ConfidenceInterval]))</f>
        <v>0.95</v>
      </c>
      <c r="N1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885" s="5" cm="1">
        <f t="array" ref="O1885">MIN(IF((OutputTable[GroupByKey]=OutputTable[[#This Row],[GroupByKey]]),(OutputTable[GroupByKey]=OutputTable[[#This Row],[GroupByKey]])*OutputTable[RecordedValue]))</f>
        <v>130</v>
      </c>
      <c r="P1885" s="5" cm="1">
        <f t="array" ref="P1885">MAX(IF((OutputTable[GroupByKey]=OutputTable[[#This Row],[GroupByKey]]),(OutputTable[GroupByKey]=OutputTable[[#This Row],[GroupByKey]])*OutputTable[RecordedValue]))</f>
        <v>141</v>
      </c>
    </row>
    <row r="1886" spans="1:16" x14ac:dyDescent="0.25">
      <c r="A1886" t="s">
        <v>68</v>
      </c>
      <c r="B1886" t="s">
        <v>70</v>
      </c>
      <c r="C1886">
        <v>31</v>
      </c>
      <c r="D1886" t="s">
        <v>181</v>
      </c>
      <c r="E1886" t="s">
        <v>125</v>
      </c>
      <c r="F1886" t="s">
        <v>73</v>
      </c>
      <c r="G1886">
        <v>37.3665488752345</v>
      </c>
      <c r="H1886">
        <v>0</v>
      </c>
      <c r="I188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86" s="5" cm="1">
        <f t="array" ref="J1886">MAX(IF((ProjectInfoTable[ProjectName]=OutputTable[[#This Row],[ProjectName]]),(ProjectInfoTable[ProjectName]=OutputTable[[#This Row],[ProjectName]])*ProjectInfoTable[NumberOfReplications]))</f>
        <v>50</v>
      </c>
      <c r="K1886" s="5" cm="1">
        <f t="array" ref="K1886">IFERROR(AVERAGE(IF((OutputTable[GroupByKey]=OutputTable[[#This Row],[GroupByKey]]),(OutputTable[GroupByKey]=OutputTable[[#This Row],[GroupByKey]])*OutputTable[RecordedValue])),0)</f>
        <v>36.017962320863354</v>
      </c>
      <c r="L1886" s="5" cm="1">
        <f t="array" ref="L1886">IFERROR(_xlfn.STDEV.S(IF((OutputTable[GroupByKey]=OutputTable[[#This Row],[GroupByKey]]),(OutputTable[GroupByKey]=OutputTable[[#This Row],[GroupByKey]])*OutputTable[RecordedValue])),0)</f>
        <v>2.1447750669597334</v>
      </c>
      <c r="M1886" s="5" cm="1">
        <f t="array" ref="M1886">MAX(IF((ProjectInfoTable[ProjectName]=OutputTable[[#This Row],[ProjectName]]),(ProjectInfoTable[ProjectName]=OutputTable[[#This Row],[ProjectName]])*ProjectInfoTable[ConfidenceInterval]))</f>
        <v>0.95</v>
      </c>
      <c r="N1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886" s="5" cm="1">
        <f t="array" ref="O1886">MIN(IF((OutputTable[GroupByKey]=OutputTable[[#This Row],[GroupByKey]]),(OutputTable[GroupByKey]=OutputTable[[#This Row],[GroupByKey]])*OutputTable[RecordedValue]))</f>
        <v>31.355296128801101</v>
      </c>
      <c r="P1886" s="5" cm="1">
        <f t="array" ref="P1886">MAX(IF((OutputTable[GroupByKey]=OutputTable[[#This Row],[GroupByKey]]),(OutputTable[GroupByKey]=OutputTable[[#This Row],[GroupByKey]])*OutputTable[RecordedValue]))</f>
        <v>42.047742044042501</v>
      </c>
    </row>
    <row r="1887" spans="1:16" x14ac:dyDescent="0.25">
      <c r="A1887" t="s">
        <v>68</v>
      </c>
      <c r="B1887" t="s">
        <v>70</v>
      </c>
      <c r="C1887">
        <v>31</v>
      </c>
      <c r="D1887" t="s">
        <v>182</v>
      </c>
      <c r="E1887" t="s">
        <v>127</v>
      </c>
      <c r="F1887" t="s">
        <v>73</v>
      </c>
      <c r="G1887">
        <v>1741.0807543870999</v>
      </c>
      <c r="H1887">
        <v>0</v>
      </c>
      <c r="I188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87" s="5" cm="1">
        <f t="array" ref="J1887">MAX(IF((ProjectInfoTable[ProjectName]=OutputTable[[#This Row],[ProjectName]]),(ProjectInfoTable[ProjectName]=OutputTable[[#This Row],[ProjectName]])*ProjectInfoTable[NumberOfReplications]))</f>
        <v>50</v>
      </c>
      <c r="K1887" s="5" cm="1">
        <f t="array" ref="K1887">IFERROR(AVERAGE(IF((OutputTable[GroupByKey]=OutputTable[[#This Row],[GroupByKey]]),(OutputTable[GroupByKey]=OutputTable[[#This Row],[GroupByKey]])*OutputTable[RecordedValue])),0)</f>
        <v>1727.8712075983335</v>
      </c>
      <c r="L1887" s="5" cm="1">
        <f t="array" ref="L1887">IFERROR(_xlfn.STDEV.S(IF((OutputTable[GroupByKey]=OutputTable[[#This Row],[GroupByKey]]),(OutputTable[GroupByKey]=OutputTable[[#This Row],[GroupByKey]])*OutputTable[RecordedValue])),0)</f>
        <v>660.11760417939672</v>
      </c>
      <c r="M1887" s="5" cm="1">
        <f t="array" ref="M1887">MAX(IF((ProjectInfoTable[ProjectName]=OutputTable[[#This Row],[ProjectName]]),(ProjectInfoTable[ProjectName]=OutputTable[[#This Row],[ProjectName]])*ProjectInfoTable[ConfidenceInterval]))</f>
        <v>0.95</v>
      </c>
      <c r="N1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887" s="5" cm="1">
        <f t="array" ref="O1887">MIN(IF((OutputTable[GroupByKey]=OutputTable[[#This Row],[GroupByKey]]),(OutputTable[GroupByKey]=OutputTable[[#This Row],[GroupByKey]])*OutputTable[RecordedValue]))</f>
        <v>1102.70221979086</v>
      </c>
      <c r="P1887" s="5" cm="1">
        <f t="array" ref="P1887">MAX(IF((OutputTable[GroupByKey]=OutputTable[[#This Row],[GroupByKey]]),(OutputTable[GroupByKey]=OutputTable[[#This Row],[GroupByKey]])*OutputTable[RecordedValue]))</f>
        <v>5214.9128317222203</v>
      </c>
    </row>
    <row r="1888" spans="1:16" x14ac:dyDescent="0.25">
      <c r="A1888" t="s">
        <v>68</v>
      </c>
      <c r="B1888" t="s">
        <v>70</v>
      </c>
      <c r="C1888">
        <v>31</v>
      </c>
      <c r="D1888" t="s">
        <v>183</v>
      </c>
      <c r="E1888" t="s">
        <v>137</v>
      </c>
      <c r="F1888" t="s">
        <v>107</v>
      </c>
      <c r="G1888">
        <v>18.6832744376173</v>
      </c>
      <c r="H1888">
        <v>0</v>
      </c>
      <c r="I188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88" s="5" cm="1">
        <f t="array" ref="J1888">MAX(IF((ProjectInfoTable[ProjectName]=OutputTable[[#This Row],[ProjectName]]),(ProjectInfoTable[ProjectName]=OutputTable[[#This Row],[ProjectName]])*ProjectInfoTable[NumberOfReplications]))</f>
        <v>50</v>
      </c>
      <c r="K1888" s="5" cm="1">
        <f t="array" ref="K1888">IFERROR(AVERAGE(IF((OutputTable[GroupByKey]=OutputTable[[#This Row],[GroupByKey]]),(OutputTable[GroupByKey]=OutputTable[[#This Row],[GroupByKey]])*OutputTable[RecordedValue])),0)</f>
        <v>18.008981160431681</v>
      </c>
      <c r="L1888" s="5" cm="1">
        <f t="array" ref="L1888">IFERROR(_xlfn.STDEV.S(IF((OutputTable[GroupByKey]=OutputTable[[#This Row],[GroupByKey]]),(OutputTable[GroupByKey]=OutputTable[[#This Row],[GroupByKey]])*OutputTable[RecordedValue])),0)</f>
        <v>1.0723875334798758</v>
      </c>
      <c r="M1888" s="5" cm="1">
        <f t="array" ref="M1888">MAX(IF((ProjectInfoTable[ProjectName]=OutputTable[[#This Row],[ProjectName]]),(ProjectInfoTable[ProjectName]=OutputTable[[#This Row],[ProjectName]])*ProjectInfoTable[ConfidenceInterval]))</f>
        <v>0.95</v>
      </c>
      <c r="N1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888" s="5" cm="1">
        <f t="array" ref="O1888">MIN(IF((OutputTable[GroupByKey]=OutputTable[[#This Row],[GroupByKey]]),(OutputTable[GroupByKey]=OutputTable[[#This Row],[GroupByKey]])*OutputTable[RecordedValue]))</f>
        <v>15.677648064400501</v>
      </c>
      <c r="P1888" s="5" cm="1">
        <f t="array" ref="P1888">MAX(IF((OutputTable[GroupByKey]=OutputTable[[#This Row],[GroupByKey]]),(OutputTable[GroupByKey]=OutputTable[[#This Row],[GroupByKey]])*OutputTable[RecordedValue]))</f>
        <v>21.0238710220213</v>
      </c>
    </row>
    <row r="1889" spans="1:16" x14ac:dyDescent="0.25">
      <c r="A1889" t="s">
        <v>68</v>
      </c>
      <c r="B1889" t="s">
        <v>70</v>
      </c>
      <c r="C1889">
        <v>31</v>
      </c>
      <c r="D1889" t="s">
        <v>184</v>
      </c>
      <c r="E1889" t="s">
        <v>139</v>
      </c>
      <c r="F1889" t="s">
        <v>107</v>
      </c>
      <c r="G1889">
        <v>5.0217574686619999</v>
      </c>
      <c r="H1889">
        <v>0</v>
      </c>
      <c r="I188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89" s="5" cm="1">
        <f t="array" ref="J1889">MAX(IF((ProjectInfoTable[ProjectName]=OutputTable[[#This Row],[ProjectName]]),(ProjectInfoTable[ProjectName]=OutputTable[[#This Row],[ProjectName]])*ProjectInfoTable[NumberOfReplications]))</f>
        <v>50</v>
      </c>
      <c r="K1889" s="5" cm="1">
        <f t="array" ref="K1889">IFERROR(AVERAGE(IF((OutputTable[GroupByKey]=OutputTable[[#This Row],[GroupByKey]]),(OutputTable[GroupByKey]=OutputTable[[#This Row],[GroupByKey]])*OutputTable[RecordedValue])),0)</f>
        <v>5.873369725047966</v>
      </c>
      <c r="L1889" s="5" cm="1">
        <f t="array" ref="L1889">IFERROR(_xlfn.STDEV.S(IF((OutputTable[GroupByKey]=OutputTable[[#This Row],[GroupByKey]]),(OutputTable[GroupByKey]=OutputTable[[#This Row],[GroupByKey]])*OutputTable[RecordedValue])),0)</f>
        <v>1.0900756873751687</v>
      </c>
      <c r="M1889" s="5" cm="1">
        <f t="array" ref="M1889">MAX(IF((ProjectInfoTable[ProjectName]=OutputTable[[#This Row],[ProjectName]]),(ProjectInfoTable[ProjectName]=OutputTable[[#This Row],[ProjectName]])*ProjectInfoTable[ConfidenceInterval]))</f>
        <v>0.95</v>
      </c>
      <c r="N1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889" s="5" cm="1">
        <f t="array" ref="O1889">MIN(IF((OutputTable[GroupByKey]=OutputTable[[#This Row],[GroupByKey]]),(OutputTable[GroupByKey]=OutputTable[[#This Row],[GroupByKey]])*OutputTable[RecordedValue]))</f>
        <v>2.9626411254009901</v>
      </c>
      <c r="P1889" s="5" cm="1">
        <f t="array" ref="P1889">MAX(IF((OutputTable[GroupByKey]=OutputTable[[#This Row],[GroupByKey]]),(OutputTable[GroupByKey]=OutputTable[[#This Row],[GroupByKey]])*OutputTable[RecordedValue]))</f>
        <v>8.2927796417684707</v>
      </c>
    </row>
    <row r="1890" spans="1:16" x14ac:dyDescent="0.25">
      <c r="A1890" t="s">
        <v>68</v>
      </c>
      <c r="B1890" t="s">
        <v>70</v>
      </c>
      <c r="C1890">
        <v>31</v>
      </c>
      <c r="D1890" t="s">
        <v>185</v>
      </c>
      <c r="E1890" t="s">
        <v>164</v>
      </c>
      <c r="F1890" t="s">
        <v>107</v>
      </c>
      <c r="G1890">
        <v>141</v>
      </c>
      <c r="H1890">
        <v>0</v>
      </c>
      <c r="I189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90" s="5" cm="1">
        <f t="array" ref="J1890">MAX(IF((ProjectInfoTable[ProjectName]=OutputTable[[#This Row],[ProjectName]]),(ProjectInfoTable[ProjectName]=OutputTable[[#This Row],[ProjectName]])*ProjectInfoTable[NumberOfReplications]))</f>
        <v>50</v>
      </c>
      <c r="K1890" s="5" cm="1">
        <f t="array" ref="K1890">IFERROR(AVERAGE(IF((OutputTable[GroupByKey]=OutputTable[[#This Row],[GroupByKey]]),(OutputTable[GroupByKey]=OutputTable[[#This Row],[GroupByKey]])*OutputTable[RecordedValue])),0)</f>
        <v>138.38</v>
      </c>
      <c r="L1890" s="5" cm="1">
        <f t="array" ref="L1890">IFERROR(_xlfn.STDEV.S(IF((OutputTable[GroupByKey]=OutputTable[[#This Row],[GroupByKey]]),(OutputTable[GroupByKey]=OutputTable[[#This Row],[GroupByKey]])*OutputTable[RecordedValue])),0)</f>
        <v>2.2667967149567629</v>
      </c>
      <c r="M1890" s="5" cm="1">
        <f t="array" ref="M1890">MAX(IF((ProjectInfoTable[ProjectName]=OutputTable[[#This Row],[ProjectName]]),(ProjectInfoTable[ProjectName]=OutputTable[[#This Row],[ProjectName]])*ProjectInfoTable[ConfidenceInterval]))</f>
        <v>0.95</v>
      </c>
      <c r="N1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890" s="5" cm="1">
        <f t="array" ref="O1890">MIN(IF((OutputTable[GroupByKey]=OutputTable[[#This Row],[GroupByKey]]),(OutputTable[GroupByKey]=OutputTable[[#This Row],[GroupByKey]])*OutputTable[RecordedValue]))</f>
        <v>132</v>
      </c>
      <c r="P1890" s="5" cm="1">
        <f t="array" ref="P1890">MAX(IF((OutputTable[GroupByKey]=OutputTable[[#This Row],[GroupByKey]]),(OutputTable[GroupByKey]=OutputTable[[#This Row],[GroupByKey]])*OutputTable[RecordedValue]))</f>
        <v>142</v>
      </c>
    </row>
    <row r="1891" spans="1:16" x14ac:dyDescent="0.25">
      <c r="A1891" t="s">
        <v>68</v>
      </c>
      <c r="B1891" t="s">
        <v>70</v>
      </c>
      <c r="C1891">
        <v>31</v>
      </c>
      <c r="D1891" t="s">
        <v>186</v>
      </c>
      <c r="E1891" t="s">
        <v>166</v>
      </c>
      <c r="F1891" t="s">
        <v>107</v>
      </c>
      <c r="G1891">
        <v>0.79076010547241704</v>
      </c>
      <c r="H1891">
        <v>0</v>
      </c>
      <c r="I189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91" s="5" cm="1">
        <f t="array" ref="J1891">MAX(IF((ProjectInfoTable[ProjectName]=OutputTable[[#This Row],[ProjectName]]),(ProjectInfoTable[ProjectName]=OutputTable[[#This Row],[ProjectName]])*ProjectInfoTable[NumberOfReplications]))</f>
        <v>50</v>
      </c>
      <c r="K1891" s="5" cm="1">
        <f t="array" ref="K1891">IFERROR(AVERAGE(IF((OutputTable[GroupByKey]=OutputTable[[#This Row],[GroupByKey]]),(OutputTable[GroupByKey]=OutputTable[[#This Row],[GroupByKey]])*OutputTable[RecordedValue])),0)</f>
        <v>0.75527626145633475</v>
      </c>
      <c r="L1891" s="5" cm="1">
        <f t="array" ref="L1891">IFERROR(_xlfn.STDEV.S(IF((OutputTable[GroupByKey]=OutputTable[[#This Row],[GroupByKey]]),(OutputTable[GroupByKey]=OutputTable[[#This Row],[GroupByKey]])*OutputTable[RecordedValue])),0)</f>
        <v>4.541982030729913E-2</v>
      </c>
      <c r="M1891" s="5" cm="1">
        <f t="array" ref="M1891">MAX(IF((ProjectInfoTable[ProjectName]=OutputTable[[#This Row],[ProjectName]]),(ProjectInfoTable[ProjectName]=OutputTable[[#This Row],[ProjectName]])*ProjectInfoTable[ConfidenceInterval]))</f>
        <v>0.95</v>
      </c>
      <c r="N1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891" s="5" cm="1">
        <f t="array" ref="O1891">MIN(IF((OutputTable[GroupByKey]=OutputTable[[#This Row],[GroupByKey]]),(OutputTable[GroupByKey]=OutputTable[[#This Row],[GroupByKey]])*OutputTable[RecordedValue]))</f>
        <v>0.65446751492631405</v>
      </c>
      <c r="P1891" s="5" cm="1">
        <f t="array" ref="P1891">MAX(IF((OutputTable[GroupByKey]=OutputTable[[#This Row],[GroupByKey]]),(OutputTable[GroupByKey]=OutputTable[[#This Row],[GroupByKey]])*OutputTable[RecordedValue]))</f>
        <v>0.87655661977495902</v>
      </c>
    </row>
    <row r="1892" spans="1:16" x14ac:dyDescent="0.25">
      <c r="A1892" t="s">
        <v>68</v>
      </c>
      <c r="B1892" t="s">
        <v>70</v>
      </c>
      <c r="C1892">
        <v>31</v>
      </c>
      <c r="D1892" t="s">
        <v>187</v>
      </c>
      <c r="E1892" t="s">
        <v>142</v>
      </c>
      <c r="F1892" t="s">
        <v>107</v>
      </c>
      <c r="G1892">
        <v>0</v>
      </c>
      <c r="H1892">
        <v>0</v>
      </c>
      <c r="I189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92" s="5" cm="1">
        <f t="array" ref="J1892">MAX(IF((ProjectInfoTable[ProjectName]=OutputTable[[#This Row],[ProjectName]]),(ProjectInfoTable[ProjectName]=OutputTable[[#This Row],[ProjectName]])*ProjectInfoTable[NumberOfReplications]))</f>
        <v>50</v>
      </c>
      <c r="K1892" s="5" cm="1">
        <f t="array" ref="K1892">IFERROR(AVERAGE(IF((OutputTable[GroupByKey]=OutputTable[[#This Row],[GroupByKey]]),(OutputTable[GroupByKey]=OutputTable[[#This Row],[GroupByKey]])*OutputTable[RecordedValue])),0)</f>
        <v>0</v>
      </c>
      <c r="L1892" s="5" cm="1">
        <f t="array" ref="L1892">IFERROR(_xlfn.STDEV.S(IF((OutputTable[GroupByKey]=OutputTable[[#This Row],[GroupByKey]]),(OutputTable[GroupByKey]=OutputTable[[#This Row],[GroupByKey]])*OutputTable[RecordedValue])),0)</f>
        <v>0</v>
      </c>
      <c r="M1892" s="5" cm="1">
        <f t="array" ref="M1892">MAX(IF((ProjectInfoTable[ProjectName]=OutputTable[[#This Row],[ProjectName]]),(ProjectInfoTable[ProjectName]=OutputTable[[#This Row],[ProjectName]])*ProjectInfoTable[ConfidenceInterval]))</f>
        <v>0.95</v>
      </c>
      <c r="N1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2" s="5" cm="1">
        <f t="array" ref="O1892">MIN(IF((OutputTable[GroupByKey]=OutputTable[[#This Row],[GroupByKey]]),(OutputTable[GroupByKey]=OutputTable[[#This Row],[GroupByKey]])*OutputTable[RecordedValue]))</f>
        <v>0</v>
      </c>
      <c r="P1892" s="5" cm="1">
        <f t="array" ref="P1892">MAX(IF((OutputTable[GroupByKey]=OutputTable[[#This Row],[GroupByKey]]),(OutputTable[GroupByKey]=OutputTable[[#This Row],[GroupByKey]])*OutputTable[RecordedValue]))</f>
        <v>0</v>
      </c>
    </row>
    <row r="1893" spans="1:16" x14ac:dyDescent="0.25">
      <c r="A1893" t="s">
        <v>68</v>
      </c>
      <c r="B1893" t="s">
        <v>70</v>
      </c>
      <c r="C1893">
        <v>32</v>
      </c>
      <c r="D1893" t="s">
        <v>112</v>
      </c>
      <c r="E1893" t="s">
        <v>113</v>
      </c>
      <c r="F1893" t="s">
        <v>73</v>
      </c>
      <c r="G1893">
        <v>0.93293692161346398</v>
      </c>
      <c r="H1893">
        <v>0</v>
      </c>
      <c r="I189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93" s="5" cm="1">
        <f t="array" ref="J1893">MAX(IF((ProjectInfoTable[ProjectName]=OutputTable[[#This Row],[ProjectName]]),(ProjectInfoTable[ProjectName]=OutputTable[[#This Row],[ProjectName]])*ProjectInfoTable[NumberOfReplications]))</f>
        <v>50</v>
      </c>
      <c r="K1893" s="5" cm="1">
        <f t="array" ref="K1893">IFERROR(AVERAGE(IF((OutputTable[GroupByKey]=OutputTable[[#This Row],[GroupByKey]]),(OutputTable[GroupByKey]=OutputTable[[#This Row],[GroupByKey]])*OutputTable[RecordedValue])),0)</f>
        <v>0.86163700693939471</v>
      </c>
      <c r="L1893" s="5" cm="1">
        <f t="array" ref="L1893">IFERROR(_xlfn.STDEV.S(IF((OutputTable[GroupByKey]=OutputTable[[#This Row],[GroupByKey]]),(OutputTable[GroupByKey]=OutputTable[[#This Row],[GroupByKey]])*OutputTable[RecordedValue])),0)</f>
        <v>0.40403851079129915</v>
      </c>
      <c r="M1893" s="5" cm="1">
        <f t="array" ref="M1893">MAX(IF((ProjectInfoTable[ProjectName]=OutputTable[[#This Row],[ProjectName]]),(ProjectInfoTable[ProjectName]=OutputTable[[#This Row],[ProjectName]])*ProjectInfoTable[ConfidenceInterval]))</f>
        <v>0.95</v>
      </c>
      <c r="N1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893" s="5" cm="1">
        <f t="array" ref="O1893">MIN(IF((OutputTable[GroupByKey]=OutputTable[[#This Row],[GroupByKey]]),(OutputTable[GroupByKey]=OutputTable[[#This Row],[GroupByKey]])*OutputTable[RecordedValue]))</f>
        <v>0.14398486806875099</v>
      </c>
      <c r="P1893" s="5" cm="1">
        <f t="array" ref="P1893">MAX(IF((OutputTable[GroupByKey]=OutputTable[[#This Row],[GroupByKey]]),(OutputTable[GroupByKey]=OutputTable[[#This Row],[GroupByKey]])*OutputTable[RecordedValue]))</f>
        <v>2.0851264921370101</v>
      </c>
    </row>
    <row r="1894" spans="1:16" x14ac:dyDescent="0.25">
      <c r="A1894" t="s">
        <v>68</v>
      </c>
      <c r="B1894" t="s">
        <v>70</v>
      </c>
      <c r="C1894">
        <v>32</v>
      </c>
      <c r="D1894" t="s">
        <v>114</v>
      </c>
      <c r="E1894" t="s">
        <v>115</v>
      </c>
      <c r="F1894" t="s">
        <v>73</v>
      </c>
      <c r="G1894">
        <v>55.976215296807801</v>
      </c>
      <c r="H1894">
        <v>0</v>
      </c>
      <c r="I189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94" s="5" cm="1">
        <f t="array" ref="J1894">MAX(IF((ProjectInfoTable[ProjectName]=OutputTable[[#This Row],[ProjectName]]),(ProjectInfoTable[ProjectName]=OutputTable[[#This Row],[ProjectName]])*ProjectInfoTable[NumberOfReplications]))</f>
        <v>50</v>
      </c>
      <c r="K1894" s="5" cm="1">
        <f t="array" ref="K1894">IFERROR(AVERAGE(IF((OutputTable[GroupByKey]=OutputTable[[#This Row],[GroupByKey]]),(OutputTable[GroupByKey]=OutputTable[[#This Row],[GroupByKey]])*OutputTable[RecordedValue])),0)</f>
        <v>51.698220416363682</v>
      </c>
      <c r="L1894" s="5" cm="1">
        <f t="array" ref="L1894">IFERROR(_xlfn.STDEV.S(IF((OutputTable[GroupByKey]=OutputTable[[#This Row],[GroupByKey]]),(OutputTable[GroupByKey]=OutputTable[[#This Row],[GroupByKey]])*OutputTable[RecordedValue])),0)</f>
        <v>24.242310647477964</v>
      </c>
      <c r="M1894" s="5" cm="1">
        <f t="array" ref="M1894">MAX(IF((ProjectInfoTable[ProjectName]=OutputTable[[#This Row],[ProjectName]]),(ProjectInfoTable[ProjectName]=OutputTable[[#This Row],[ProjectName]])*ProjectInfoTable[ConfidenceInterval]))</f>
        <v>0.95</v>
      </c>
      <c r="N1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894" s="5" cm="1">
        <f t="array" ref="O1894">MIN(IF((OutputTable[GroupByKey]=OutputTable[[#This Row],[GroupByKey]]),(OutputTable[GroupByKey]=OutputTable[[#This Row],[GroupByKey]])*OutputTable[RecordedValue]))</f>
        <v>8.63909208412508</v>
      </c>
      <c r="P1894" s="5" cm="1">
        <f t="array" ref="P1894">MAX(IF((OutputTable[GroupByKey]=OutputTable[[#This Row],[GroupByKey]]),(OutputTable[GroupByKey]=OutputTable[[#This Row],[GroupByKey]])*OutputTable[RecordedValue]))</f>
        <v>125.107589528221</v>
      </c>
    </row>
    <row r="1895" spans="1:16" x14ac:dyDescent="0.25">
      <c r="A1895" t="s">
        <v>68</v>
      </c>
      <c r="B1895" t="s">
        <v>70</v>
      </c>
      <c r="C1895">
        <v>32</v>
      </c>
      <c r="D1895" t="s">
        <v>116</v>
      </c>
      <c r="E1895" t="s">
        <v>117</v>
      </c>
      <c r="F1895" t="s">
        <v>73</v>
      </c>
      <c r="G1895">
        <v>0</v>
      </c>
      <c r="H1895">
        <v>0</v>
      </c>
      <c r="I189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95" s="5" cm="1">
        <f t="array" ref="J1895">MAX(IF((ProjectInfoTable[ProjectName]=OutputTable[[#This Row],[ProjectName]]),(ProjectInfoTable[ProjectName]=OutputTable[[#This Row],[ProjectName]])*ProjectInfoTable[NumberOfReplications]))</f>
        <v>50</v>
      </c>
      <c r="K1895" s="5" cm="1">
        <f t="array" ref="K1895">IFERROR(AVERAGE(IF((OutputTable[GroupByKey]=OutputTable[[#This Row],[GroupByKey]]),(OutputTable[GroupByKey]=OutputTable[[#This Row],[GroupByKey]])*OutputTable[RecordedValue])),0)</f>
        <v>0</v>
      </c>
      <c r="L1895" s="5" cm="1">
        <f t="array" ref="L1895">IFERROR(_xlfn.STDEV.S(IF((OutputTable[GroupByKey]=OutputTable[[#This Row],[GroupByKey]]),(OutputTable[GroupByKey]=OutputTable[[#This Row],[GroupByKey]])*OutputTable[RecordedValue])),0)</f>
        <v>0</v>
      </c>
      <c r="M1895" s="5" cm="1">
        <f t="array" ref="M1895">MAX(IF((ProjectInfoTable[ProjectName]=OutputTable[[#This Row],[ProjectName]]),(ProjectInfoTable[ProjectName]=OutputTable[[#This Row],[ProjectName]])*ProjectInfoTable[ConfidenceInterval]))</f>
        <v>0.95</v>
      </c>
      <c r="N1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5" s="5" cm="1">
        <f t="array" ref="O1895">MIN(IF((OutputTable[GroupByKey]=OutputTable[[#This Row],[GroupByKey]]),(OutputTable[GroupByKey]=OutputTable[[#This Row],[GroupByKey]])*OutputTable[RecordedValue]))</f>
        <v>0</v>
      </c>
      <c r="P1895" s="5" cm="1">
        <f t="array" ref="P1895">MAX(IF((OutputTable[GroupByKey]=OutputTable[[#This Row],[GroupByKey]]),(OutputTable[GroupByKey]=OutputTable[[#This Row],[GroupByKey]])*OutputTable[RecordedValue]))</f>
        <v>0</v>
      </c>
    </row>
    <row r="1896" spans="1:16" x14ac:dyDescent="0.25">
      <c r="A1896" t="s">
        <v>68</v>
      </c>
      <c r="B1896" t="s">
        <v>70</v>
      </c>
      <c r="C1896">
        <v>32</v>
      </c>
      <c r="D1896" t="s">
        <v>118</v>
      </c>
      <c r="E1896" t="s">
        <v>119</v>
      </c>
      <c r="F1896" t="s">
        <v>73</v>
      </c>
      <c r="G1896">
        <v>9.7197278683526793</v>
      </c>
      <c r="H1896">
        <v>0</v>
      </c>
      <c r="I189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96" s="5" cm="1">
        <f t="array" ref="J1896">MAX(IF((ProjectInfoTable[ProjectName]=OutputTable[[#This Row],[ProjectName]]),(ProjectInfoTable[ProjectName]=OutputTable[[#This Row],[ProjectName]])*ProjectInfoTable[NumberOfReplications]))</f>
        <v>50</v>
      </c>
      <c r="K1896" s="5" cm="1">
        <f t="array" ref="K1896">IFERROR(AVERAGE(IF((OutputTable[GroupByKey]=OutputTable[[#This Row],[GroupByKey]]),(OutputTable[GroupByKey]=OutputTable[[#This Row],[GroupByKey]])*OutputTable[RecordedValue])),0)</f>
        <v>13.164009358024151</v>
      </c>
      <c r="L1896" s="5" cm="1">
        <f t="array" ref="L1896">IFERROR(_xlfn.STDEV.S(IF((OutputTable[GroupByKey]=OutputTable[[#This Row],[GroupByKey]]),(OutputTable[GroupByKey]=OutputTable[[#This Row],[GroupByKey]])*OutputTable[RecordedValue])),0)</f>
        <v>23.71645868098383</v>
      </c>
      <c r="M1896" s="5" cm="1">
        <f t="array" ref="M1896">MAX(IF((ProjectInfoTable[ProjectName]=OutputTable[[#This Row],[ProjectName]]),(ProjectInfoTable[ProjectName]=OutputTable[[#This Row],[ProjectName]])*ProjectInfoTable[ConfidenceInterval]))</f>
        <v>0.95</v>
      </c>
      <c r="N1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896" s="5" cm="1">
        <f t="array" ref="O1896">MIN(IF((OutputTable[GroupByKey]=OutputTable[[#This Row],[GroupByKey]]),(OutputTable[GroupByKey]=OutputTable[[#This Row],[GroupByKey]])*OutputTable[RecordedValue]))</f>
        <v>0</v>
      </c>
      <c r="P1896" s="5" cm="1">
        <f t="array" ref="P1896">MAX(IF((OutputTable[GroupByKey]=OutputTable[[#This Row],[GroupByKey]]),(OutputTable[GroupByKey]=OutputTable[[#This Row],[GroupByKey]])*OutputTable[RecordedValue]))</f>
        <v>143.511038213799</v>
      </c>
    </row>
    <row r="1897" spans="1:16" x14ac:dyDescent="0.25">
      <c r="A1897" t="s">
        <v>68</v>
      </c>
      <c r="B1897" t="s">
        <v>70</v>
      </c>
      <c r="C1897">
        <v>32</v>
      </c>
      <c r="D1897" t="s">
        <v>120</v>
      </c>
      <c r="E1897" t="s">
        <v>121</v>
      </c>
      <c r="F1897" t="s">
        <v>73</v>
      </c>
      <c r="G1897">
        <v>9</v>
      </c>
      <c r="H1897">
        <v>0</v>
      </c>
      <c r="I189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97" s="5" cm="1">
        <f t="array" ref="J1897">MAX(IF((ProjectInfoTable[ProjectName]=OutputTable[[#This Row],[ProjectName]]),(ProjectInfoTable[ProjectName]=OutputTable[[#This Row],[ProjectName]])*ProjectInfoTable[NumberOfReplications]))</f>
        <v>50</v>
      </c>
      <c r="K1897" s="5" cm="1">
        <f t="array" ref="K1897">IFERROR(AVERAGE(IF((OutputTable[GroupByKey]=OutputTable[[#This Row],[GroupByKey]]),(OutputTable[GroupByKey]=OutputTable[[#This Row],[GroupByKey]])*OutputTable[RecordedValue])),0)</f>
        <v>9.74</v>
      </c>
      <c r="L1897" s="5" cm="1">
        <f t="array" ref="L1897">IFERROR(_xlfn.STDEV.S(IF((OutputTable[GroupByKey]=OutputTable[[#This Row],[GroupByKey]]),(OutputTable[GroupByKey]=OutputTable[[#This Row],[GroupByKey]])*OutputTable[RecordedValue])),0)</f>
        <v>3.3430402880233041</v>
      </c>
      <c r="M1897" s="5" cm="1">
        <f t="array" ref="M1897">MAX(IF((ProjectInfoTable[ProjectName]=OutputTable[[#This Row],[ProjectName]]),(ProjectInfoTable[ProjectName]=OutputTable[[#This Row],[ProjectName]])*ProjectInfoTable[ConfidenceInterval]))</f>
        <v>0.95</v>
      </c>
      <c r="N1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897" s="5" cm="1">
        <f t="array" ref="O1897">MIN(IF((OutputTable[GroupByKey]=OutputTable[[#This Row],[GroupByKey]]),(OutputTable[GroupByKey]=OutputTable[[#This Row],[GroupByKey]])*OutputTable[RecordedValue]))</f>
        <v>4</v>
      </c>
      <c r="P1897" s="5" cm="1">
        <f t="array" ref="P1897">MAX(IF((OutputTable[GroupByKey]=OutputTable[[#This Row],[GroupByKey]]),(OutputTable[GroupByKey]=OutputTable[[#This Row],[GroupByKey]])*OutputTable[RecordedValue]))</f>
        <v>18</v>
      </c>
    </row>
    <row r="1898" spans="1:16" x14ac:dyDescent="0.25">
      <c r="A1898" t="s">
        <v>68</v>
      </c>
      <c r="B1898" t="s">
        <v>70</v>
      </c>
      <c r="C1898">
        <v>32</v>
      </c>
      <c r="D1898" t="s">
        <v>122</v>
      </c>
      <c r="E1898" t="s">
        <v>123</v>
      </c>
      <c r="F1898" t="s">
        <v>73</v>
      </c>
      <c r="G1898">
        <v>9</v>
      </c>
      <c r="H1898">
        <v>0</v>
      </c>
      <c r="I189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98" s="5" cm="1">
        <f t="array" ref="J1898">MAX(IF((ProjectInfoTable[ProjectName]=OutputTable[[#This Row],[ProjectName]]),(ProjectInfoTable[ProjectName]=OutputTable[[#This Row],[ProjectName]])*ProjectInfoTable[NumberOfReplications]))</f>
        <v>50</v>
      </c>
      <c r="K1898" s="5" cm="1">
        <f t="array" ref="K1898">IFERROR(AVERAGE(IF((OutputTable[GroupByKey]=OutputTable[[#This Row],[GroupByKey]]),(OutputTable[GroupByKey]=OutputTable[[#This Row],[GroupByKey]])*OutputTable[RecordedValue])),0)</f>
        <v>9.6199999999999992</v>
      </c>
      <c r="L1898" s="5" cm="1">
        <f t="array" ref="L1898">IFERROR(_xlfn.STDEV.S(IF((OutputTable[GroupByKey]=OutputTable[[#This Row],[GroupByKey]]),(OutputTable[GroupByKey]=OutputTable[[#This Row],[GroupByKey]])*OutputTable[RecordedValue])),0)</f>
        <v>3.3557139816335075</v>
      </c>
      <c r="M1898" s="5" cm="1">
        <f t="array" ref="M1898">MAX(IF((ProjectInfoTable[ProjectName]=OutputTable[[#This Row],[ProjectName]]),(ProjectInfoTable[ProjectName]=OutputTable[[#This Row],[ProjectName]])*ProjectInfoTable[ConfidenceInterval]))</f>
        <v>0.95</v>
      </c>
      <c r="N1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898" s="5" cm="1">
        <f t="array" ref="O1898">MIN(IF((OutputTable[GroupByKey]=OutputTable[[#This Row],[GroupByKey]]),(OutputTable[GroupByKey]=OutputTable[[#This Row],[GroupByKey]])*OutputTable[RecordedValue]))</f>
        <v>4</v>
      </c>
      <c r="P1898" s="5" cm="1">
        <f t="array" ref="P1898">MAX(IF((OutputTable[GroupByKey]=OutputTable[[#This Row],[GroupByKey]]),(OutputTable[GroupByKey]=OutputTable[[#This Row],[GroupByKey]])*OutputTable[RecordedValue]))</f>
        <v>18</v>
      </c>
    </row>
    <row r="1899" spans="1:16" x14ac:dyDescent="0.25">
      <c r="A1899" t="s">
        <v>68</v>
      </c>
      <c r="B1899" t="s">
        <v>70</v>
      </c>
      <c r="C1899">
        <v>32</v>
      </c>
      <c r="D1899" t="s">
        <v>124</v>
      </c>
      <c r="E1899" t="s">
        <v>125</v>
      </c>
      <c r="F1899" t="s">
        <v>73</v>
      </c>
      <c r="G1899">
        <v>0.93293692161346398</v>
      </c>
      <c r="H1899">
        <v>0</v>
      </c>
      <c r="I189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99" s="5" cm="1">
        <f t="array" ref="J1899">MAX(IF((ProjectInfoTable[ProjectName]=OutputTable[[#This Row],[ProjectName]]),(ProjectInfoTable[ProjectName]=OutputTable[[#This Row],[ProjectName]])*ProjectInfoTable[NumberOfReplications]))</f>
        <v>50</v>
      </c>
      <c r="K1899" s="5" cm="1">
        <f t="array" ref="K1899">IFERROR(AVERAGE(IF((OutputTable[GroupByKey]=OutputTable[[#This Row],[GroupByKey]]),(OutputTable[GroupByKey]=OutputTable[[#This Row],[GroupByKey]])*OutputTable[RecordedValue])),0)</f>
        <v>0.86163700693939471</v>
      </c>
      <c r="L1899" s="5" cm="1">
        <f t="array" ref="L1899">IFERROR(_xlfn.STDEV.S(IF((OutputTable[GroupByKey]=OutputTable[[#This Row],[GroupByKey]]),(OutputTable[GroupByKey]=OutputTable[[#This Row],[GroupByKey]])*OutputTable[RecordedValue])),0)</f>
        <v>0.40403851079129915</v>
      </c>
      <c r="M1899" s="5" cm="1">
        <f t="array" ref="M1899">MAX(IF((ProjectInfoTable[ProjectName]=OutputTable[[#This Row],[ProjectName]]),(ProjectInfoTable[ProjectName]=OutputTable[[#This Row],[ProjectName]])*ProjectInfoTable[ConfidenceInterval]))</f>
        <v>0.95</v>
      </c>
      <c r="N1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899" s="5" cm="1">
        <f t="array" ref="O1899">MIN(IF((OutputTable[GroupByKey]=OutputTable[[#This Row],[GroupByKey]]),(OutputTable[GroupByKey]=OutputTable[[#This Row],[GroupByKey]])*OutputTable[RecordedValue]))</f>
        <v>0.14398486806875099</v>
      </c>
      <c r="P1899" s="5" cm="1">
        <f t="array" ref="P1899">MAX(IF((OutputTable[GroupByKey]=OutputTable[[#This Row],[GroupByKey]]),(OutputTable[GroupByKey]=OutputTable[[#This Row],[GroupByKey]])*OutputTable[RecordedValue]))</f>
        <v>2.0851264921370101</v>
      </c>
    </row>
    <row r="1900" spans="1:16" x14ac:dyDescent="0.25">
      <c r="A1900" t="s">
        <v>68</v>
      </c>
      <c r="B1900" t="s">
        <v>70</v>
      </c>
      <c r="C1900">
        <v>32</v>
      </c>
      <c r="D1900" t="s">
        <v>126</v>
      </c>
      <c r="E1900" t="s">
        <v>127</v>
      </c>
      <c r="F1900" t="s">
        <v>73</v>
      </c>
      <c r="G1900">
        <v>65.6959431651605</v>
      </c>
      <c r="H1900">
        <v>0</v>
      </c>
      <c r="I190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00" s="5" cm="1">
        <f t="array" ref="J1900">MAX(IF((ProjectInfoTable[ProjectName]=OutputTable[[#This Row],[ProjectName]]),(ProjectInfoTable[ProjectName]=OutputTable[[#This Row],[ProjectName]])*ProjectInfoTable[NumberOfReplications]))</f>
        <v>50</v>
      </c>
      <c r="K1900" s="5" cm="1">
        <f t="array" ref="K1900">IFERROR(AVERAGE(IF((OutputTable[GroupByKey]=OutputTable[[#This Row],[GroupByKey]]),(OutputTable[GroupByKey]=OutputTable[[#This Row],[GroupByKey]])*OutputTable[RecordedValue])),0)</f>
        <v>64.862229774387828</v>
      </c>
      <c r="L1900" s="5" cm="1">
        <f t="array" ref="L1900">IFERROR(_xlfn.STDEV.S(IF((OutputTable[GroupByKey]=OutputTable[[#This Row],[GroupByKey]]),(OutputTable[GroupByKey]=OutputTable[[#This Row],[GroupByKey]])*OutputTable[RecordedValue])),0)</f>
        <v>42.021678663543447</v>
      </c>
      <c r="M1900" s="5" cm="1">
        <f t="array" ref="M1900">MAX(IF((ProjectInfoTable[ProjectName]=OutputTable[[#This Row],[ProjectName]]),(ProjectInfoTable[ProjectName]=OutputTable[[#This Row],[ProjectName]])*ProjectInfoTable[ConfidenceInterval]))</f>
        <v>0.95</v>
      </c>
      <c r="N1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900" s="5" cm="1">
        <f t="array" ref="O1900">MIN(IF((OutputTable[GroupByKey]=OutputTable[[#This Row],[GroupByKey]]),(OutputTable[GroupByKey]=OutputTable[[#This Row],[GroupByKey]])*OutputTable[RecordedValue]))</f>
        <v>12.5350884709043</v>
      </c>
      <c r="P1900" s="5" cm="1">
        <f t="array" ref="P1900">MAX(IF((OutputTable[GroupByKey]=OutputTable[[#This Row],[GroupByKey]]),(OutputTable[GroupByKey]=OutputTable[[#This Row],[GroupByKey]])*OutputTable[RecordedValue]))</f>
        <v>268.61862774202001</v>
      </c>
    </row>
    <row r="1901" spans="1:16" x14ac:dyDescent="0.25">
      <c r="A1901" t="s">
        <v>68</v>
      </c>
      <c r="B1901" t="s">
        <v>70</v>
      </c>
      <c r="C1901">
        <v>32</v>
      </c>
      <c r="D1901" t="s">
        <v>128</v>
      </c>
      <c r="E1901" t="s">
        <v>86</v>
      </c>
      <c r="F1901" t="s">
        <v>129</v>
      </c>
      <c r="G1901">
        <v>0</v>
      </c>
      <c r="H1901">
        <v>0</v>
      </c>
      <c r="I190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01" s="5" cm="1">
        <f t="array" ref="J1901">MAX(IF((ProjectInfoTable[ProjectName]=OutputTable[[#This Row],[ProjectName]]),(ProjectInfoTable[ProjectName]=OutputTable[[#This Row],[ProjectName]])*ProjectInfoTable[NumberOfReplications]))</f>
        <v>50</v>
      </c>
      <c r="K1901" s="5" cm="1">
        <f t="array" ref="K1901">IFERROR(AVERAGE(IF((OutputTable[GroupByKey]=OutputTable[[#This Row],[GroupByKey]]),(OutputTable[GroupByKey]=OutputTable[[#This Row],[GroupByKey]])*OutputTable[RecordedValue])),0)</f>
        <v>0</v>
      </c>
      <c r="L1901" s="5" cm="1">
        <f t="array" ref="L1901">IFERROR(_xlfn.STDEV.S(IF((OutputTable[GroupByKey]=OutputTable[[#This Row],[GroupByKey]]),(OutputTable[GroupByKey]=OutputTable[[#This Row],[GroupByKey]])*OutputTable[RecordedValue])),0)</f>
        <v>0</v>
      </c>
      <c r="M1901" s="5" cm="1">
        <f t="array" ref="M1901">MAX(IF((ProjectInfoTable[ProjectName]=OutputTable[[#This Row],[ProjectName]]),(ProjectInfoTable[ProjectName]=OutputTable[[#This Row],[ProjectName]])*ProjectInfoTable[ConfidenceInterval]))</f>
        <v>0.95</v>
      </c>
      <c r="N1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1" s="5" cm="1">
        <f t="array" ref="O1901">MIN(IF((OutputTable[GroupByKey]=OutputTable[[#This Row],[GroupByKey]]),(OutputTable[GroupByKey]=OutputTable[[#This Row],[GroupByKey]])*OutputTable[RecordedValue]))</f>
        <v>0</v>
      </c>
      <c r="P1901" s="5" cm="1">
        <f t="array" ref="P1901">MAX(IF((OutputTable[GroupByKey]=OutputTable[[#This Row],[GroupByKey]]),(OutputTable[GroupByKey]=OutputTable[[#This Row],[GroupByKey]])*OutputTable[RecordedValue]))</f>
        <v>0</v>
      </c>
    </row>
    <row r="1902" spans="1:16" x14ac:dyDescent="0.25">
      <c r="A1902" t="s">
        <v>68</v>
      </c>
      <c r="B1902" t="s">
        <v>70</v>
      </c>
      <c r="C1902">
        <v>32</v>
      </c>
      <c r="D1902" t="s">
        <v>130</v>
      </c>
      <c r="E1902" t="s">
        <v>89</v>
      </c>
      <c r="F1902" t="s">
        <v>129</v>
      </c>
      <c r="G1902">
        <v>0</v>
      </c>
      <c r="H1902">
        <v>0</v>
      </c>
      <c r="I190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02" s="5" cm="1">
        <f t="array" ref="J1902">MAX(IF((ProjectInfoTable[ProjectName]=OutputTable[[#This Row],[ProjectName]]),(ProjectInfoTable[ProjectName]=OutputTable[[#This Row],[ProjectName]])*ProjectInfoTable[NumberOfReplications]))</f>
        <v>50</v>
      </c>
      <c r="K1902" s="5" cm="1">
        <f t="array" ref="K1902">IFERROR(AVERAGE(IF((OutputTable[GroupByKey]=OutputTable[[#This Row],[GroupByKey]]),(OutputTable[GroupByKey]=OutputTable[[#This Row],[GroupByKey]])*OutputTable[RecordedValue])),0)</f>
        <v>0</v>
      </c>
      <c r="L1902" s="5" cm="1">
        <f t="array" ref="L1902">IFERROR(_xlfn.STDEV.S(IF((OutputTable[GroupByKey]=OutputTable[[#This Row],[GroupByKey]]),(OutputTable[GroupByKey]=OutputTable[[#This Row],[GroupByKey]])*OutputTable[RecordedValue])),0)</f>
        <v>0</v>
      </c>
      <c r="M1902" s="5" cm="1">
        <f t="array" ref="M1902">MAX(IF((ProjectInfoTable[ProjectName]=OutputTable[[#This Row],[ProjectName]]),(ProjectInfoTable[ProjectName]=OutputTable[[#This Row],[ProjectName]])*ProjectInfoTable[ConfidenceInterval]))</f>
        <v>0.95</v>
      </c>
      <c r="N1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2" s="5" cm="1">
        <f t="array" ref="O1902">MIN(IF((OutputTable[GroupByKey]=OutputTable[[#This Row],[GroupByKey]]),(OutputTable[GroupByKey]=OutputTable[[#This Row],[GroupByKey]])*OutputTable[RecordedValue]))</f>
        <v>0</v>
      </c>
      <c r="P1902" s="5" cm="1">
        <f t="array" ref="P1902">MAX(IF((OutputTable[GroupByKey]=OutputTable[[#This Row],[GroupByKey]]),(OutputTable[GroupByKey]=OutputTable[[#This Row],[GroupByKey]])*OutputTable[RecordedValue]))</f>
        <v>0</v>
      </c>
    </row>
    <row r="1903" spans="1:16" x14ac:dyDescent="0.25">
      <c r="A1903" t="s">
        <v>68</v>
      </c>
      <c r="B1903" t="s">
        <v>70</v>
      </c>
      <c r="C1903">
        <v>32</v>
      </c>
      <c r="D1903" t="s">
        <v>131</v>
      </c>
      <c r="E1903" t="s">
        <v>91</v>
      </c>
      <c r="F1903" t="s">
        <v>129</v>
      </c>
      <c r="G1903">
        <v>46.971946382659198</v>
      </c>
      <c r="H1903">
        <v>0</v>
      </c>
      <c r="I190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03" s="5" cm="1">
        <f t="array" ref="J1903">MAX(IF((ProjectInfoTable[ProjectName]=OutputTable[[#This Row],[ProjectName]]),(ProjectInfoTable[ProjectName]=OutputTable[[#This Row],[ProjectName]])*ProjectInfoTable[NumberOfReplications]))</f>
        <v>50</v>
      </c>
      <c r="K1903" s="5" cm="1">
        <f t="array" ref="K1903">IFERROR(AVERAGE(IF((OutputTable[GroupByKey]=OutputTable[[#This Row],[GroupByKey]]),(OutputTable[GroupByKey]=OutputTable[[#This Row],[GroupByKey]])*OutputTable[RecordedValue])),0)</f>
        <v>47.555766264651346</v>
      </c>
      <c r="L1903" s="5" cm="1">
        <f t="array" ref="L1903">IFERROR(_xlfn.STDEV.S(IF((OutputTable[GroupByKey]=OutputTable[[#This Row],[GroupByKey]]),(OutputTable[GroupByKey]=OutputTable[[#This Row],[GroupByKey]])*OutputTable[RecordedValue])),0)</f>
        <v>2.7283894207102275</v>
      </c>
      <c r="M1903" s="5" cm="1">
        <f t="array" ref="M1903">MAX(IF((ProjectInfoTable[ProjectName]=OutputTable[[#This Row],[ProjectName]]),(ProjectInfoTable[ProjectName]=OutputTable[[#This Row],[ProjectName]])*ProjectInfoTable[ConfidenceInterval]))</f>
        <v>0.95</v>
      </c>
      <c r="N1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903" s="5" cm="1">
        <f t="array" ref="O1903">MIN(IF((OutputTable[GroupByKey]=OutputTable[[#This Row],[GroupByKey]]),(OutputTable[GroupByKey]=OutputTable[[#This Row],[GroupByKey]])*OutputTable[RecordedValue]))</f>
        <v>42.116143251013803</v>
      </c>
      <c r="P1903" s="5" cm="1">
        <f t="array" ref="P1903">MAX(IF((OutputTable[GroupByKey]=OutputTable[[#This Row],[GroupByKey]]),(OutputTable[GroupByKey]=OutputTable[[#This Row],[GroupByKey]])*OutputTable[RecordedValue]))</f>
        <v>55.7665547747551</v>
      </c>
    </row>
    <row r="1904" spans="1:16" x14ac:dyDescent="0.25">
      <c r="A1904" t="s">
        <v>68</v>
      </c>
      <c r="B1904" t="s">
        <v>70</v>
      </c>
      <c r="C1904">
        <v>32</v>
      </c>
      <c r="D1904" t="s">
        <v>132</v>
      </c>
      <c r="E1904" t="s">
        <v>133</v>
      </c>
      <c r="F1904" t="s">
        <v>129</v>
      </c>
      <c r="G1904">
        <v>0</v>
      </c>
      <c r="H1904">
        <v>0</v>
      </c>
      <c r="I190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04" s="5" cm="1">
        <f t="array" ref="J1904">MAX(IF((ProjectInfoTable[ProjectName]=OutputTable[[#This Row],[ProjectName]]),(ProjectInfoTable[ProjectName]=OutputTable[[#This Row],[ProjectName]])*ProjectInfoTable[NumberOfReplications]))</f>
        <v>50</v>
      </c>
      <c r="K1904" s="5" cm="1">
        <f t="array" ref="K1904">IFERROR(AVERAGE(IF((OutputTable[GroupByKey]=OutputTable[[#This Row],[GroupByKey]]),(OutputTable[GroupByKey]=OutputTable[[#This Row],[GroupByKey]])*OutputTable[RecordedValue])),0)</f>
        <v>0</v>
      </c>
      <c r="L1904" s="5" cm="1">
        <f t="array" ref="L1904">IFERROR(_xlfn.STDEV.S(IF((OutputTable[GroupByKey]=OutputTable[[#This Row],[GroupByKey]]),(OutputTable[GroupByKey]=OutputTable[[#This Row],[GroupByKey]])*OutputTable[RecordedValue])),0)</f>
        <v>0</v>
      </c>
      <c r="M1904" s="5" cm="1">
        <f t="array" ref="M1904">MAX(IF((ProjectInfoTable[ProjectName]=OutputTable[[#This Row],[ProjectName]]),(ProjectInfoTable[ProjectName]=OutputTable[[#This Row],[ProjectName]])*ProjectInfoTable[ConfidenceInterval]))</f>
        <v>0.95</v>
      </c>
      <c r="N1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4" s="5" cm="1">
        <f t="array" ref="O1904">MIN(IF((OutputTable[GroupByKey]=OutputTable[[#This Row],[GroupByKey]]),(OutputTable[GroupByKey]=OutputTable[[#This Row],[GroupByKey]])*OutputTable[RecordedValue]))</f>
        <v>0</v>
      </c>
      <c r="P1904" s="5" cm="1">
        <f t="array" ref="P1904">MAX(IF((OutputTable[GroupByKey]=OutputTable[[#This Row],[GroupByKey]]),(OutputTable[GroupByKey]=OutputTable[[#This Row],[GroupByKey]])*OutputTable[RecordedValue]))</f>
        <v>0</v>
      </c>
    </row>
    <row r="1905" spans="1:16" x14ac:dyDescent="0.25">
      <c r="A1905" t="s">
        <v>68</v>
      </c>
      <c r="B1905" t="s">
        <v>70</v>
      </c>
      <c r="C1905">
        <v>32</v>
      </c>
      <c r="D1905" t="s">
        <v>134</v>
      </c>
      <c r="E1905" t="s">
        <v>95</v>
      </c>
      <c r="F1905" t="s">
        <v>129</v>
      </c>
      <c r="G1905">
        <v>46.971946382659198</v>
      </c>
      <c r="H1905">
        <v>0</v>
      </c>
      <c r="I190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05" s="5" cm="1">
        <f t="array" ref="J1905">MAX(IF((ProjectInfoTable[ProjectName]=OutputTable[[#This Row],[ProjectName]]),(ProjectInfoTable[ProjectName]=OutputTable[[#This Row],[ProjectName]])*ProjectInfoTable[NumberOfReplications]))</f>
        <v>50</v>
      </c>
      <c r="K1905" s="5" cm="1">
        <f t="array" ref="K1905">IFERROR(AVERAGE(IF((OutputTable[GroupByKey]=OutputTable[[#This Row],[GroupByKey]]),(OutputTable[GroupByKey]=OutputTable[[#This Row],[GroupByKey]])*OutputTable[RecordedValue])),0)</f>
        <v>47.555766264651346</v>
      </c>
      <c r="L1905" s="5" cm="1">
        <f t="array" ref="L1905">IFERROR(_xlfn.STDEV.S(IF((OutputTable[GroupByKey]=OutputTable[[#This Row],[GroupByKey]]),(OutputTable[GroupByKey]=OutputTable[[#This Row],[GroupByKey]])*OutputTable[RecordedValue])),0)</f>
        <v>2.7283894207102275</v>
      </c>
      <c r="M1905" s="5" cm="1">
        <f t="array" ref="M1905">MAX(IF((ProjectInfoTable[ProjectName]=OutputTable[[#This Row],[ProjectName]]),(ProjectInfoTable[ProjectName]=OutputTable[[#This Row],[ProjectName]])*ProjectInfoTable[ConfidenceInterval]))</f>
        <v>0.95</v>
      </c>
      <c r="N1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905" s="5" cm="1">
        <f t="array" ref="O1905">MIN(IF((OutputTable[GroupByKey]=OutputTable[[#This Row],[GroupByKey]]),(OutputTable[GroupByKey]=OutputTable[[#This Row],[GroupByKey]])*OutputTable[RecordedValue]))</f>
        <v>42.116143251013803</v>
      </c>
      <c r="P1905" s="5" cm="1">
        <f t="array" ref="P1905">MAX(IF((OutputTable[GroupByKey]=OutputTable[[#This Row],[GroupByKey]]),(OutputTable[GroupByKey]=OutputTable[[#This Row],[GroupByKey]])*OutputTable[RecordedValue]))</f>
        <v>55.7665547747551</v>
      </c>
    </row>
    <row r="1906" spans="1:16" x14ac:dyDescent="0.25">
      <c r="A1906" t="s">
        <v>68</v>
      </c>
      <c r="B1906" t="s">
        <v>70</v>
      </c>
      <c r="C1906">
        <v>32</v>
      </c>
      <c r="D1906" t="s">
        <v>135</v>
      </c>
      <c r="E1906" t="s">
        <v>97</v>
      </c>
      <c r="F1906" t="s">
        <v>129</v>
      </c>
      <c r="G1906">
        <v>0</v>
      </c>
      <c r="H1906">
        <v>0</v>
      </c>
      <c r="I190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06" s="5" cm="1">
        <f t="array" ref="J1906">MAX(IF((ProjectInfoTable[ProjectName]=OutputTable[[#This Row],[ProjectName]]),(ProjectInfoTable[ProjectName]=OutputTable[[#This Row],[ProjectName]])*ProjectInfoTable[NumberOfReplications]))</f>
        <v>50</v>
      </c>
      <c r="K1906" s="5" cm="1">
        <f t="array" ref="K1906">IFERROR(AVERAGE(IF((OutputTable[GroupByKey]=OutputTable[[#This Row],[GroupByKey]]),(OutputTable[GroupByKey]=OutputTable[[#This Row],[GroupByKey]])*OutputTable[RecordedValue])),0)</f>
        <v>0</v>
      </c>
      <c r="L1906" s="5" cm="1">
        <f t="array" ref="L1906">IFERROR(_xlfn.STDEV.S(IF((OutputTable[GroupByKey]=OutputTable[[#This Row],[GroupByKey]]),(OutputTable[GroupByKey]=OutputTable[[#This Row],[GroupByKey]])*OutputTable[RecordedValue])),0)</f>
        <v>0</v>
      </c>
      <c r="M1906" s="5" cm="1">
        <f t="array" ref="M1906">MAX(IF((ProjectInfoTable[ProjectName]=OutputTable[[#This Row],[ProjectName]]),(ProjectInfoTable[ProjectName]=OutputTable[[#This Row],[ProjectName]])*ProjectInfoTable[ConfidenceInterval]))</f>
        <v>0.95</v>
      </c>
      <c r="N1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6" s="5" cm="1">
        <f t="array" ref="O1906">MIN(IF((OutputTable[GroupByKey]=OutputTable[[#This Row],[GroupByKey]]),(OutputTable[GroupByKey]=OutputTable[[#This Row],[GroupByKey]])*OutputTable[RecordedValue]))</f>
        <v>0</v>
      </c>
      <c r="P1906" s="5" cm="1">
        <f t="array" ref="P1906">MAX(IF((OutputTable[GroupByKey]=OutputTable[[#This Row],[GroupByKey]]),(OutputTable[GroupByKey]=OutputTable[[#This Row],[GroupByKey]])*OutputTable[RecordedValue]))</f>
        <v>0</v>
      </c>
    </row>
    <row r="1907" spans="1:16" x14ac:dyDescent="0.25">
      <c r="A1907" t="s">
        <v>68</v>
      </c>
      <c r="B1907" t="s">
        <v>70</v>
      </c>
      <c r="C1907">
        <v>32</v>
      </c>
      <c r="D1907" t="s">
        <v>136</v>
      </c>
      <c r="E1907" t="s">
        <v>137</v>
      </c>
      <c r="F1907" t="s">
        <v>129</v>
      </c>
      <c r="G1907">
        <v>46.971946382659198</v>
      </c>
      <c r="H1907">
        <v>0</v>
      </c>
      <c r="I190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07" s="5" cm="1">
        <f t="array" ref="J1907">MAX(IF((ProjectInfoTable[ProjectName]=OutputTable[[#This Row],[ProjectName]]),(ProjectInfoTable[ProjectName]=OutputTable[[#This Row],[ProjectName]])*ProjectInfoTable[NumberOfReplications]))</f>
        <v>50</v>
      </c>
      <c r="K1907" s="5" cm="1">
        <f t="array" ref="K1907">IFERROR(AVERAGE(IF((OutputTable[GroupByKey]=OutputTable[[#This Row],[GroupByKey]]),(OutputTable[GroupByKey]=OutputTable[[#This Row],[GroupByKey]])*OutputTable[RecordedValue])),0)</f>
        <v>47.555766264651339</v>
      </c>
      <c r="L1907" s="5" cm="1">
        <f t="array" ref="L1907">IFERROR(_xlfn.STDEV.S(IF((OutputTable[GroupByKey]=OutputTable[[#This Row],[GroupByKey]]),(OutputTable[GroupByKey]=OutputTable[[#This Row],[GroupByKey]])*OutputTable[RecordedValue])),0)</f>
        <v>2.7283894207102439</v>
      </c>
      <c r="M1907" s="5" cm="1">
        <f t="array" ref="M1907">MAX(IF((ProjectInfoTable[ProjectName]=OutputTable[[#This Row],[ProjectName]]),(ProjectInfoTable[ProjectName]=OutputTable[[#This Row],[ProjectName]])*ProjectInfoTable[ConfidenceInterval]))</f>
        <v>0.95</v>
      </c>
      <c r="N1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907" s="5" cm="1">
        <f t="array" ref="O1907">MIN(IF((OutputTable[GroupByKey]=OutputTable[[#This Row],[GroupByKey]]),(OutputTable[GroupByKey]=OutputTable[[#This Row],[GroupByKey]])*OutputTable[RecordedValue]))</f>
        <v>42.116143251013703</v>
      </c>
      <c r="P1907" s="5" cm="1">
        <f t="array" ref="P1907">MAX(IF((OutputTable[GroupByKey]=OutputTable[[#This Row],[GroupByKey]]),(OutputTable[GroupByKey]=OutputTable[[#This Row],[GroupByKey]])*OutputTable[RecordedValue]))</f>
        <v>55.7665547747551</v>
      </c>
    </row>
    <row r="1908" spans="1:16" x14ac:dyDescent="0.25">
      <c r="A1908" t="s">
        <v>68</v>
      </c>
      <c r="B1908" t="s">
        <v>70</v>
      </c>
      <c r="C1908">
        <v>32</v>
      </c>
      <c r="D1908" t="s">
        <v>138</v>
      </c>
      <c r="E1908" t="s">
        <v>139</v>
      </c>
      <c r="F1908" t="s">
        <v>129</v>
      </c>
      <c r="G1908">
        <v>24.6740720454704</v>
      </c>
      <c r="H1908">
        <v>0</v>
      </c>
      <c r="I190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08" s="5" cm="1">
        <f t="array" ref="J1908">MAX(IF((ProjectInfoTable[ProjectName]=OutputTable[[#This Row],[ProjectName]]),(ProjectInfoTable[ProjectName]=OutputTable[[#This Row],[ProjectName]])*ProjectInfoTable[NumberOfReplications]))</f>
        <v>50</v>
      </c>
      <c r="K1908" s="5" cm="1">
        <f t="array" ref="K1908">IFERROR(AVERAGE(IF((OutputTable[GroupByKey]=OutputTable[[#This Row],[GroupByKey]]),(OutputTable[GroupByKey]=OutputTable[[#This Row],[GroupByKey]])*OutputTable[RecordedValue])),0)</f>
        <v>24.153751225057032</v>
      </c>
      <c r="L1908" s="5" cm="1">
        <f t="array" ref="L1908">IFERROR(_xlfn.STDEV.S(IF((OutputTable[GroupByKey]=OutputTable[[#This Row],[GroupByKey]]),(OutputTable[GroupByKey]=OutputTable[[#This Row],[GroupByKey]])*OutputTable[RecordedValue])),0)</f>
        <v>2.790438932514745</v>
      </c>
      <c r="M1908" s="5" cm="1">
        <f t="array" ref="M1908">MAX(IF((ProjectInfoTable[ProjectName]=OutputTable[[#This Row],[ProjectName]]),(ProjectInfoTable[ProjectName]=OutputTable[[#This Row],[ProjectName]])*ProjectInfoTable[ConfidenceInterval]))</f>
        <v>0.95</v>
      </c>
      <c r="N1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908" s="5" cm="1">
        <f t="array" ref="O1908">MIN(IF((OutputTable[GroupByKey]=OutputTable[[#This Row],[GroupByKey]]),(OutputTable[GroupByKey]=OutputTable[[#This Row],[GroupByKey]])*OutputTable[RecordedValue]))</f>
        <v>16.206469520089399</v>
      </c>
      <c r="P1908" s="5" cm="1">
        <f t="array" ref="P1908">MAX(IF((OutputTable[GroupByKey]=OutputTable[[#This Row],[GroupByKey]]),(OutputTable[GroupByKey]=OutputTable[[#This Row],[GroupByKey]])*OutputTable[RecordedValue]))</f>
        <v>29.8247121613243</v>
      </c>
    </row>
    <row r="1909" spans="1:16" x14ac:dyDescent="0.25">
      <c r="A1909" t="s">
        <v>68</v>
      </c>
      <c r="B1909" t="s">
        <v>70</v>
      </c>
      <c r="C1909">
        <v>32</v>
      </c>
      <c r="D1909" t="s">
        <v>140</v>
      </c>
      <c r="E1909" t="s">
        <v>91</v>
      </c>
      <c r="F1909" t="s">
        <v>129</v>
      </c>
      <c r="G1909">
        <v>71.646018428129594</v>
      </c>
      <c r="H1909">
        <v>0</v>
      </c>
      <c r="I190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09" s="5" cm="1">
        <f t="array" ref="J1909">MAX(IF((ProjectInfoTable[ProjectName]=OutputTable[[#This Row],[ProjectName]]),(ProjectInfoTable[ProjectName]=OutputTable[[#This Row],[ProjectName]])*ProjectInfoTable[NumberOfReplications]))</f>
        <v>50</v>
      </c>
      <c r="K1909" s="5" cm="1">
        <f t="array" ref="K1909">IFERROR(AVERAGE(IF((OutputTable[GroupByKey]=OutputTable[[#This Row],[GroupByKey]]),(OutputTable[GroupByKey]=OutputTable[[#This Row],[GroupByKey]])*OutputTable[RecordedValue])),0)</f>
        <v>71.709517489708347</v>
      </c>
      <c r="L1909" s="5" cm="1">
        <f t="array" ref="L1909">IFERROR(_xlfn.STDEV.S(IF((OutputTable[GroupByKey]=OutputTable[[#This Row],[GroupByKey]]),(OutputTable[GroupByKey]=OutputTable[[#This Row],[GroupByKey]])*OutputTable[RecordedValue])),0)</f>
        <v>0.25019982121987089</v>
      </c>
      <c r="M1909" s="5" cm="1">
        <f t="array" ref="M1909">MAX(IF((ProjectInfoTable[ProjectName]=OutputTable[[#This Row],[ProjectName]]),(ProjectInfoTable[ProjectName]=OutputTable[[#This Row],[ProjectName]])*ProjectInfoTable[ConfidenceInterval]))</f>
        <v>0.95</v>
      </c>
      <c r="N1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909" s="5" cm="1">
        <f t="array" ref="O1909">MIN(IF((OutputTable[GroupByKey]=OutputTable[[#This Row],[GroupByKey]]),(OutputTable[GroupByKey]=OutputTable[[#This Row],[GroupByKey]])*OutputTable[RecordedValue]))</f>
        <v>70.826954480567906</v>
      </c>
      <c r="P1909" s="5" cm="1">
        <f t="array" ref="P1909">MAX(IF((OutputTable[GroupByKey]=OutputTable[[#This Row],[GroupByKey]]),(OutputTable[GroupByKey]=OutputTable[[#This Row],[GroupByKey]])*OutputTable[RecordedValue]))</f>
        <v>72</v>
      </c>
    </row>
    <row r="1910" spans="1:16" x14ac:dyDescent="0.25">
      <c r="A1910" t="s">
        <v>68</v>
      </c>
      <c r="B1910" t="s">
        <v>70</v>
      </c>
      <c r="C1910">
        <v>32</v>
      </c>
      <c r="D1910" t="s">
        <v>141</v>
      </c>
      <c r="E1910" t="s">
        <v>142</v>
      </c>
      <c r="F1910" t="s">
        <v>129</v>
      </c>
      <c r="G1910">
        <v>0</v>
      </c>
      <c r="H1910">
        <v>0</v>
      </c>
      <c r="I191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10" s="5" cm="1">
        <f t="array" ref="J1910">MAX(IF((ProjectInfoTable[ProjectName]=OutputTable[[#This Row],[ProjectName]]),(ProjectInfoTable[ProjectName]=OutputTable[[#This Row],[ProjectName]])*ProjectInfoTable[NumberOfReplications]))</f>
        <v>50</v>
      </c>
      <c r="K1910" s="5" cm="1">
        <f t="array" ref="K1910">IFERROR(AVERAGE(IF((OutputTable[GroupByKey]=OutputTable[[#This Row],[GroupByKey]]),(OutputTable[GroupByKey]=OutputTable[[#This Row],[GroupByKey]])*OutputTable[RecordedValue])),0)</f>
        <v>0</v>
      </c>
      <c r="L1910" s="5" cm="1">
        <f t="array" ref="L1910">IFERROR(_xlfn.STDEV.S(IF((OutputTable[GroupByKey]=OutputTable[[#This Row],[GroupByKey]]),(OutputTable[GroupByKey]=OutputTable[[#This Row],[GroupByKey]])*OutputTable[RecordedValue])),0)</f>
        <v>0</v>
      </c>
      <c r="M1910" s="5" cm="1">
        <f t="array" ref="M1910">MAX(IF((ProjectInfoTable[ProjectName]=OutputTable[[#This Row],[ProjectName]]),(ProjectInfoTable[ProjectName]=OutputTable[[#This Row],[ProjectName]])*ProjectInfoTable[ConfidenceInterval]))</f>
        <v>0.95</v>
      </c>
      <c r="N1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0" s="5" cm="1">
        <f t="array" ref="O1910">MIN(IF((OutputTable[GroupByKey]=OutputTable[[#This Row],[GroupByKey]]),(OutputTable[GroupByKey]=OutputTable[[#This Row],[GroupByKey]])*OutputTable[RecordedValue]))</f>
        <v>0</v>
      </c>
      <c r="P1910" s="5" cm="1">
        <f t="array" ref="P1910">MAX(IF((OutputTable[GroupByKey]=OutputTable[[#This Row],[GroupByKey]]),(OutputTable[GroupByKey]=OutputTable[[#This Row],[GroupByKey]])*OutputTable[RecordedValue]))</f>
        <v>0</v>
      </c>
    </row>
    <row r="1911" spans="1:16" x14ac:dyDescent="0.25">
      <c r="A1911" t="s">
        <v>68</v>
      </c>
      <c r="B1911" t="s">
        <v>70</v>
      </c>
      <c r="C1911">
        <v>32</v>
      </c>
      <c r="D1911" t="s">
        <v>143</v>
      </c>
      <c r="E1911" t="s">
        <v>113</v>
      </c>
      <c r="F1911" t="s">
        <v>73</v>
      </c>
      <c r="G1911">
        <v>9.0468981998536204</v>
      </c>
      <c r="H1911">
        <v>0</v>
      </c>
      <c r="I191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11" s="5" cm="1">
        <f t="array" ref="J1911">MAX(IF((ProjectInfoTable[ProjectName]=OutputTable[[#This Row],[ProjectName]]),(ProjectInfoTable[ProjectName]=OutputTable[[#This Row],[ProjectName]])*ProjectInfoTable[NumberOfReplications]))</f>
        <v>50</v>
      </c>
      <c r="K1911" s="5" cm="1">
        <f t="array" ref="K1911">IFERROR(AVERAGE(IF((OutputTable[GroupByKey]=OutputTable[[#This Row],[GroupByKey]]),(OutputTable[GroupByKey]=OutputTable[[#This Row],[GroupByKey]])*OutputTable[RecordedValue])),0)</f>
        <v>8.9631102244031808</v>
      </c>
      <c r="L1911" s="5" cm="1">
        <f t="array" ref="L1911">IFERROR(_xlfn.STDEV.S(IF((OutputTable[GroupByKey]=OutputTable[[#This Row],[GroupByKey]]),(OutputTable[GroupByKey]=OutputTable[[#This Row],[GroupByKey]])*OutputTable[RecordedValue])),0)</f>
        <v>0.49581158155018401</v>
      </c>
      <c r="M1911" s="5" cm="1">
        <f t="array" ref="M1911">MAX(IF((ProjectInfoTable[ProjectName]=OutputTable[[#This Row],[ProjectName]]),(ProjectInfoTable[ProjectName]=OutputTable[[#This Row],[ProjectName]])*ProjectInfoTable[ConfidenceInterval]))</f>
        <v>0.95</v>
      </c>
      <c r="N1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911" s="5" cm="1">
        <f t="array" ref="O1911">MIN(IF((OutputTable[GroupByKey]=OutputTable[[#This Row],[GroupByKey]]),(OutputTable[GroupByKey]=OutputTable[[#This Row],[GroupByKey]])*OutputTable[RecordedValue]))</f>
        <v>7.9225733441578896</v>
      </c>
      <c r="P1911" s="5" cm="1">
        <f t="array" ref="P1911">MAX(IF((OutputTable[GroupByKey]=OutputTable[[#This Row],[GroupByKey]]),(OutputTable[GroupByKey]=OutputTable[[#This Row],[GroupByKey]])*OutputTable[RecordedValue]))</f>
        <v>9.9777504987156593</v>
      </c>
    </row>
    <row r="1912" spans="1:16" x14ac:dyDescent="0.25">
      <c r="A1912" t="s">
        <v>68</v>
      </c>
      <c r="B1912" t="s">
        <v>70</v>
      </c>
      <c r="C1912">
        <v>32</v>
      </c>
      <c r="D1912" t="s">
        <v>144</v>
      </c>
      <c r="E1912" t="s">
        <v>115</v>
      </c>
      <c r="F1912" t="s">
        <v>73</v>
      </c>
      <c r="G1912">
        <v>542.81389199121702</v>
      </c>
      <c r="H1912">
        <v>0</v>
      </c>
      <c r="I191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12" s="5" cm="1">
        <f t="array" ref="J1912">MAX(IF((ProjectInfoTable[ProjectName]=OutputTable[[#This Row],[ProjectName]]),(ProjectInfoTable[ProjectName]=OutputTable[[#This Row],[ProjectName]])*ProjectInfoTable[NumberOfReplications]))</f>
        <v>50</v>
      </c>
      <c r="K1912" s="5" cm="1">
        <f t="array" ref="K1912">IFERROR(AVERAGE(IF((OutputTable[GroupByKey]=OutputTable[[#This Row],[GroupByKey]]),(OutputTable[GroupByKey]=OutputTable[[#This Row],[GroupByKey]])*OutputTable[RecordedValue])),0)</f>
        <v>537.78661346419096</v>
      </c>
      <c r="L1912" s="5" cm="1">
        <f t="array" ref="L1912">IFERROR(_xlfn.STDEV.S(IF((OutputTable[GroupByKey]=OutputTable[[#This Row],[GroupByKey]]),(OutputTable[GroupByKey]=OutputTable[[#This Row],[GroupByKey]])*OutputTable[RecordedValue])),0)</f>
        <v>29.748694893010981</v>
      </c>
      <c r="M1912" s="5" cm="1">
        <f t="array" ref="M1912">MAX(IF((ProjectInfoTable[ProjectName]=OutputTable[[#This Row],[ProjectName]]),(ProjectInfoTable[ProjectName]=OutputTable[[#This Row],[ProjectName]])*ProjectInfoTable[ConfidenceInterval]))</f>
        <v>0.95</v>
      </c>
      <c r="N1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912" s="5" cm="1">
        <f t="array" ref="O1912">MIN(IF((OutputTable[GroupByKey]=OutputTable[[#This Row],[GroupByKey]]),(OutputTable[GroupByKey]=OutputTable[[#This Row],[GroupByKey]])*OutputTable[RecordedValue]))</f>
        <v>475.35440064947397</v>
      </c>
      <c r="P1912" s="5" cm="1">
        <f t="array" ref="P1912">MAX(IF((OutputTable[GroupByKey]=OutputTable[[#This Row],[GroupByKey]]),(OutputTable[GroupByKey]=OutputTable[[#This Row],[GroupByKey]])*OutputTable[RecordedValue]))</f>
        <v>598.66502992293999</v>
      </c>
    </row>
    <row r="1913" spans="1:16" x14ac:dyDescent="0.25">
      <c r="A1913" t="s">
        <v>68</v>
      </c>
      <c r="B1913" t="s">
        <v>70</v>
      </c>
      <c r="C1913">
        <v>32</v>
      </c>
      <c r="D1913" t="s">
        <v>145</v>
      </c>
      <c r="E1913" t="s">
        <v>117</v>
      </c>
      <c r="F1913" t="s">
        <v>73</v>
      </c>
      <c r="G1913">
        <v>0</v>
      </c>
      <c r="H1913">
        <v>0</v>
      </c>
      <c r="I191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13" s="5" cm="1">
        <f t="array" ref="J1913">MAX(IF((ProjectInfoTable[ProjectName]=OutputTable[[#This Row],[ProjectName]]),(ProjectInfoTable[ProjectName]=OutputTable[[#This Row],[ProjectName]])*ProjectInfoTable[NumberOfReplications]))</f>
        <v>50</v>
      </c>
      <c r="K1913" s="5" cm="1">
        <f t="array" ref="K1913">IFERROR(AVERAGE(IF((OutputTable[GroupByKey]=OutputTable[[#This Row],[GroupByKey]]),(OutputTable[GroupByKey]=OutputTable[[#This Row],[GroupByKey]])*OutputTable[RecordedValue])),0)</f>
        <v>0</v>
      </c>
      <c r="L1913" s="5" cm="1">
        <f t="array" ref="L1913">IFERROR(_xlfn.STDEV.S(IF((OutputTable[GroupByKey]=OutputTable[[#This Row],[GroupByKey]]),(OutputTable[GroupByKey]=OutputTable[[#This Row],[GroupByKey]])*OutputTable[RecordedValue])),0)</f>
        <v>0</v>
      </c>
      <c r="M1913" s="5" cm="1">
        <f t="array" ref="M1913">MAX(IF((ProjectInfoTable[ProjectName]=OutputTable[[#This Row],[ProjectName]]),(ProjectInfoTable[ProjectName]=OutputTable[[#This Row],[ProjectName]])*ProjectInfoTable[ConfidenceInterval]))</f>
        <v>0.95</v>
      </c>
      <c r="N1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3" s="5" cm="1">
        <f t="array" ref="O1913">MIN(IF((OutputTable[GroupByKey]=OutputTable[[#This Row],[GroupByKey]]),(OutputTable[GroupByKey]=OutputTable[[#This Row],[GroupByKey]])*OutputTable[RecordedValue]))</f>
        <v>0</v>
      </c>
      <c r="P1913" s="5" cm="1">
        <f t="array" ref="P1913">MAX(IF((OutputTable[GroupByKey]=OutputTable[[#This Row],[GroupByKey]]),(OutputTable[GroupByKey]=OutputTable[[#This Row],[GroupByKey]])*OutputTable[RecordedValue]))</f>
        <v>0</v>
      </c>
    </row>
    <row r="1914" spans="1:16" x14ac:dyDescent="0.25">
      <c r="A1914" t="s">
        <v>68</v>
      </c>
      <c r="B1914" t="s">
        <v>70</v>
      </c>
      <c r="C1914">
        <v>32</v>
      </c>
      <c r="D1914" t="s">
        <v>146</v>
      </c>
      <c r="E1914" t="s">
        <v>119</v>
      </c>
      <c r="F1914" t="s">
        <v>73</v>
      </c>
      <c r="G1914">
        <v>61.5459032605742</v>
      </c>
      <c r="H1914">
        <v>0</v>
      </c>
      <c r="I191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14" s="5" cm="1">
        <f t="array" ref="J1914">MAX(IF((ProjectInfoTable[ProjectName]=OutputTable[[#This Row],[ProjectName]]),(ProjectInfoTable[ProjectName]=OutputTable[[#This Row],[ProjectName]])*ProjectInfoTable[NumberOfReplications]))</f>
        <v>50</v>
      </c>
      <c r="K1914" s="5" cm="1">
        <f t="array" ref="K1914">IFERROR(AVERAGE(IF((OutputTable[GroupByKey]=OutputTable[[#This Row],[GroupByKey]]),(OutputTable[GroupByKey]=OutputTable[[#This Row],[GroupByKey]])*OutputTable[RecordedValue])),0)</f>
        <v>131.6987252883157</v>
      </c>
      <c r="L1914" s="5" cm="1">
        <f t="array" ref="L1914">IFERROR(_xlfn.STDEV.S(IF((OutputTable[GroupByKey]=OutputTable[[#This Row],[GroupByKey]]),(OutputTable[GroupByKey]=OutputTable[[#This Row],[GroupByKey]])*OutputTable[RecordedValue])),0)</f>
        <v>195.03180772236345</v>
      </c>
      <c r="M1914" s="5" cm="1">
        <f t="array" ref="M1914">MAX(IF((ProjectInfoTable[ProjectName]=OutputTable[[#This Row],[ProjectName]]),(ProjectInfoTable[ProjectName]=OutputTable[[#This Row],[ProjectName]])*ProjectInfoTable[ConfidenceInterval]))</f>
        <v>0.95</v>
      </c>
      <c r="N1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914" s="5" cm="1">
        <f t="array" ref="O1914">MIN(IF((OutputTable[GroupByKey]=OutputTable[[#This Row],[GroupByKey]]),(OutputTable[GroupByKey]=OutputTable[[#This Row],[GroupByKey]])*OutputTable[RecordedValue]))</f>
        <v>10.054421984212899</v>
      </c>
      <c r="P1914" s="5" cm="1">
        <f t="array" ref="P1914">MAX(IF((OutputTable[GroupByKey]=OutputTable[[#This Row],[GroupByKey]]),(OutputTable[GroupByKey]=OutputTable[[#This Row],[GroupByKey]])*OutputTable[RecordedValue]))</f>
        <v>1200.8160491271699</v>
      </c>
    </row>
    <row r="1915" spans="1:16" x14ac:dyDescent="0.25">
      <c r="A1915" t="s">
        <v>68</v>
      </c>
      <c r="B1915" t="s">
        <v>70</v>
      </c>
      <c r="C1915">
        <v>32</v>
      </c>
      <c r="D1915" t="s">
        <v>147</v>
      </c>
      <c r="E1915" t="s">
        <v>121</v>
      </c>
      <c r="F1915" t="s">
        <v>73</v>
      </c>
      <c r="G1915">
        <v>145</v>
      </c>
      <c r="H1915">
        <v>0</v>
      </c>
      <c r="I191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15" s="5" cm="1">
        <f t="array" ref="J1915">MAX(IF((ProjectInfoTable[ProjectName]=OutputTable[[#This Row],[ProjectName]]),(ProjectInfoTable[ProjectName]=OutputTable[[#This Row],[ProjectName]])*ProjectInfoTable[NumberOfReplications]))</f>
        <v>50</v>
      </c>
      <c r="K1915" s="5" cm="1">
        <f t="array" ref="K1915">IFERROR(AVERAGE(IF((OutputTable[GroupByKey]=OutputTable[[#This Row],[GroupByKey]]),(OutputTable[GroupByKey]=OutputTable[[#This Row],[GroupByKey]])*OutputTable[RecordedValue])),0)</f>
        <v>145</v>
      </c>
      <c r="L1915" s="5" cm="1">
        <f t="array" ref="L1915">IFERROR(_xlfn.STDEV.S(IF((OutputTable[GroupByKey]=OutputTable[[#This Row],[GroupByKey]]),(OutputTable[GroupByKey]=OutputTable[[#This Row],[GroupByKey]])*OutputTable[RecordedValue])),0)</f>
        <v>0</v>
      </c>
      <c r="M1915" s="5" cm="1">
        <f t="array" ref="M1915">MAX(IF((ProjectInfoTable[ProjectName]=OutputTable[[#This Row],[ProjectName]]),(ProjectInfoTable[ProjectName]=OutputTable[[#This Row],[ProjectName]])*ProjectInfoTable[ConfidenceInterval]))</f>
        <v>0.95</v>
      </c>
      <c r="N1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5" s="5" cm="1">
        <f t="array" ref="O1915">MIN(IF((OutputTable[GroupByKey]=OutputTable[[#This Row],[GroupByKey]]),(OutputTable[GroupByKey]=OutputTable[[#This Row],[GroupByKey]])*OutputTable[RecordedValue]))</f>
        <v>145</v>
      </c>
      <c r="P1915" s="5" cm="1">
        <f t="array" ref="P1915">MAX(IF((OutputTable[GroupByKey]=OutputTable[[#This Row],[GroupByKey]]),(OutputTable[GroupByKey]=OutputTable[[#This Row],[GroupByKey]])*OutputTable[RecordedValue]))</f>
        <v>145</v>
      </c>
    </row>
    <row r="1916" spans="1:16" x14ac:dyDescent="0.25">
      <c r="A1916" t="s">
        <v>68</v>
      </c>
      <c r="B1916" t="s">
        <v>70</v>
      </c>
      <c r="C1916">
        <v>32</v>
      </c>
      <c r="D1916" t="s">
        <v>148</v>
      </c>
      <c r="E1916" t="s">
        <v>123</v>
      </c>
      <c r="F1916" t="s">
        <v>73</v>
      </c>
      <c r="G1916">
        <v>144</v>
      </c>
      <c r="H1916">
        <v>0</v>
      </c>
      <c r="I191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16" s="5" cm="1">
        <f t="array" ref="J1916">MAX(IF((ProjectInfoTable[ProjectName]=OutputTable[[#This Row],[ProjectName]]),(ProjectInfoTable[ProjectName]=OutputTable[[#This Row],[ProjectName]])*ProjectInfoTable[NumberOfReplications]))</f>
        <v>50</v>
      </c>
      <c r="K1916" s="5" cm="1">
        <f t="array" ref="K1916">IFERROR(AVERAGE(IF((OutputTable[GroupByKey]=OutputTable[[#This Row],[GroupByKey]]),(OutputTable[GroupByKey]=OutputTable[[#This Row],[GroupByKey]])*OutputTable[RecordedValue])),0)</f>
        <v>143.58000000000001</v>
      </c>
      <c r="L1916" s="5" cm="1">
        <f t="array" ref="L1916">IFERROR(_xlfn.STDEV.S(IF((OutputTable[GroupByKey]=OutputTable[[#This Row],[GroupByKey]]),(OutputTable[GroupByKey]=OutputTable[[#This Row],[GroupByKey]])*OutputTable[RecordedValue])),0)</f>
        <v>0.67279496224666424</v>
      </c>
      <c r="M1916" s="5" cm="1">
        <f t="array" ref="M1916">MAX(IF((ProjectInfoTable[ProjectName]=OutputTable[[#This Row],[ProjectName]]),(ProjectInfoTable[ProjectName]=OutputTable[[#This Row],[ProjectName]])*ProjectInfoTable[ConfidenceInterval]))</f>
        <v>0.95</v>
      </c>
      <c r="N1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916" s="5" cm="1">
        <f t="array" ref="O1916">MIN(IF((OutputTable[GroupByKey]=OutputTable[[#This Row],[GroupByKey]]),(OutputTable[GroupByKey]=OutputTable[[#This Row],[GroupByKey]])*OutputTable[RecordedValue]))</f>
        <v>142</v>
      </c>
      <c r="P1916" s="5" cm="1">
        <f t="array" ref="P1916">MAX(IF((OutputTable[GroupByKey]=OutputTable[[#This Row],[GroupByKey]]),(OutputTable[GroupByKey]=OutputTable[[#This Row],[GroupByKey]])*OutputTable[RecordedValue]))</f>
        <v>144</v>
      </c>
    </row>
    <row r="1917" spans="1:16" x14ac:dyDescent="0.25">
      <c r="A1917" t="s">
        <v>68</v>
      </c>
      <c r="B1917" t="s">
        <v>70</v>
      </c>
      <c r="C1917">
        <v>32</v>
      </c>
      <c r="D1917" t="s">
        <v>149</v>
      </c>
      <c r="E1917" t="s">
        <v>125</v>
      </c>
      <c r="F1917" t="s">
        <v>73</v>
      </c>
      <c r="G1917">
        <v>9.0468981998536204</v>
      </c>
      <c r="H1917">
        <v>0</v>
      </c>
      <c r="I191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17" s="5" cm="1">
        <f t="array" ref="J1917">MAX(IF((ProjectInfoTable[ProjectName]=OutputTable[[#This Row],[ProjectName]]),(ProjectInfoTable[ProjectName]=OutputTable[[#This Row],[ProjectName]])*ProjectInfoTable[NumberOfReplications]))</f>
        <v>50</v>
      </c>
      <c r="K1917" s="5" cm="1">
        <f t="array" ref="K1917">IFERROR(AVERAGE(IF((OutputTable[GroupByKey]=OutputTable[[#This Row],[GroupByKey]]),(OutputTable[GroupByKey]=OutputTable[[#This Row],[GroupByKey]])*OutputTable[RecordedValue])),0)</f>
        <v>8.9631102244031808</v>
      </c>
      <c r="L1917" s="5" cm="1">
        <f t="array" ref="L1917">IFERROR(_xlfn.STDEV.S(IF((OutputTable[GroupByKey]=OutputTable[[#This Row],[GroupByKey]]),(OutputTable[GroupByKey]=OutputTable[[#This Row],[GroupByKey]])*OutputTable[RecordedValue])),0)</f>
        <v>0.49581158155018401</v>
      </c>
      <c r="M1917" s="5" cm="1">
        <f t="array" ref="M1917">MAX(IF((ProjectInfoTable[ProjectName]=OutputTable[[#This Row],[ProjectName]]),(ProjectInfoTable[ProjectName]=OutputTable[[#This Row],[ProjectName]])*ProjectInfoTable[ConfidenceInterval]))</f>
        <v>0.95</v>
      </c>
      <c r="N1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917" s="5" cm="1">
        <f t="array" ref="O1917">MIN(IF((OutputTable[GroupByKey]=OutputTable[[#This Row],[GroupByKey]]),(OutputTable[GroupByKey]=OutputTable[[#This Row],[GroupByKey]])*OutputTable[RecordedValue]))</f>
        <v>7.9225733441578896</v>
      </c>
      <c r="P1917" s="5" cm="1">
        <f t="array" ref="P1917">MAX(IF((OutputTable[GroupByKey]=OutputTable[[#This Row],[GroupByKey]]),(OutputTable[GroupByKey]=OutputTable[[#This Row],[GroupByKey]])*OutputTable[RecordedValue]))</f>
        <v>9.9777504987156593</v>
      </c>
    </row>
    <row r="1918" spans="1:16" x14ac:dyDescent="0.25">
      <c r="A1918" t="s">
        <v>68</v>
      </c>
      <c r="B1918" t="s">
        <v>70</v>
      </c>
      <c r="C1918">
        <v>32</v>
      </c>
      <c r="D1918" t="s">
        <v>150</v>
      </c>
      <c r="E1918" t="s">
        <v>127</v>
      </c>
      <c r="F1918" t="s">
        <v>73</v>
      </c>
      <c r="G1918">
        <v>604.35979525179096</v>
      </c>
      <c r="H1918">
        <v>0</v>
      </c>
      <c r="I191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18" s="5" cm="1">
        <f t="array" ref="J1918">MAX(IF((ProjectInfoTable[ProjectName]=OutputTable[[#This Row],[ProjectName]]),(ProjectInfoTable[ProjectName]=OutputTable[[#This Row],[ProjectName]])*ProjectInfoTable[NumberOfReplications]))</f>
        <v>50</v>
      </c>
      <c r="K1918" s="5" cm="1">
        <f t="array" ref="K1918">IFERROR(AVERAGE(IF((OutputTable[GroupByKey]=OutputTable[[#This Row],[GroupByKey]]),(OutputTable[GroupByKey]=OutputTable[[#This Row],[GroupByKey]])*OutputTable[RecordedValue])),0)</f>
        <v>669.48533875250666</v>
      </c>
      <c r="L1918" s="5" cm="1">
        <f t="array" ref="L1918">IFERROR(_xlfn.STDEV.S(IF((OutputTable[GroupByKey]=OutputTable[[#This Row],[GroupByKey]]),(OutputTable[GroupByKey]=OutputTable[[#This Row],[GroupByKey]])*OutputTable[RecordedValue])),0)</f>
        <v>209.81217768405702</v>
      </c>
      <c r="M1918" s="5" cm="1">
        <f t="array" ref="M1918">MAX(IF((ProjectInfoTable[ProjectName]=OutputTable[[#This Row],[ProjectName]]),(ProjectInfoTable[ProjectName]=OutputTable[[#This Row],[ProjectName]])*ProjectInfoTable[ConfidenceInterval]))</f>
        <v>0.95</v>
      </c>
      <c r="N1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918" s="5" cm="1">
        <f t="array" ref="O1918">MIN(IF((OutputTable[GroupByKey]=OutputTable[[#This Row],[GroupByKey]]),(OutputTable[GroupByKey]=OutputTable[[#This Row],[GroupByKey]])*OutputTable[RecordedValue]))</f>
        <v>507.16931004698603</v>
      </c>
      <c r="P1918" s="5" cm="1">
        <f t="array" ref="P1918">MAX(IF((OutputTable[GroupByKey]=OutputTable[[#This Row],[GroupByKey]]),(OutputTable[GroupByKey]=OutputTable[[#This Row],[GroupByKey]])*OutputTable[RecordedValue]))</f>
        <v>1790.3663033289099</v>
      </c>
    </row>
    <row r="1919" spans="1:16" x14ac:dyDescent="0.25">
      <c r="A1919" t="s">
        <v>68</v>
      </c>
      <c r="B1919" t="s">
        <v>70</v>
      </c>
      <c r="C1919">
        <v>32</v>
      </c>
      <c r="D1919" t="s">
        <v>151</v>
      </c>
      <c r="E1919" t="s">
        <v>121</v>
      </c>
      <c r="F1919" t="s">
        <v>87</v>
      </c>
      <c r="G1919">
        <v>145</v>
      </c>
      <c r="H1919">
        <v>0</v>
      </c>
      <c r="I191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19" s="5" cm="1">
        <f t="array" ref="J1919">MAX(IF((ProjectInfoTable[ProjectName]=OutputTable[[#This Row],[ProjectName]]),(ProjectInfoTable[ProjectName]=OutputTable[[#This Row],[ProjectName]])*ProjectInfoTable[NumberOfReplications]))</f>
        <v>50</v>
      </c>
      <c r="K1919" s="5" cm="1">
        <f t="array" ref="K1919">IFERROR(AVERAGE(IF((OutputTable[GroupByKey]=OutputTable[[#This Row],[GroupByKey]]),(OutputTable[GroupByKey]=OutputTable[[#This Row],[GroupByKey]])*OutputTable[RecordedValue])),0)</f>
        <v>145</v>
      </c>
      <c r="L1919" s="5" cm="1">
        <f t="array" ref="L1919">IFERROR(_xlfn.STDEV.S(IF((OutputTable[GroupByKey]=OutputTable[[#This Row],[GroupByKey]]),(OutputTable[GroupByKey]=OutputTable[[#This Row],[GroupByKey]])*OutputTable[RecordedValue])),0)</f>
        <v>0</v>
      </c>
      <c r="M1919" s="5" cm="1">
        <f t="array" ref="M1919">MAX(IF((ProjectInfoTable[ProjectName]=OutputTable[[#This Row],[ProjectName]]),(ProjectInfoTable[ProjectName]=OutputTable[[#This Row],[ProjectName]])*ProjectInfoTable[ConfidenceInterval]))</f>
        <v>0.95</v>
      </c>
      <c r="N1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9" s="5" cm="1">
        <f t="array" ref="O1919">MIN(IF((OutputTable[GroupByKey]=OutputTable[[#This Row],[GroupByKey]]),(OutputTable[GroupByKey]=OutputTable[[#This Row],[GroupByKey]])*OutputTable[RecordedValue]))</f>
        <v>145</v>
      </c>
      <c r="P1919" s="5" cm="1">
        <f t="array" ref="P1919">MAX(IF((OutputTable[GroupByKey]=OutputTable[[#This Row],[GroupByKey]]),(OutputTable[GroupByKey]=OutputTable[[#This Row],[GroupByKey]])*OutputTable[RecordedValue]))</f>
        <v>145</v>
      </c>
    </row>
    <row r="1920" spans="1:16" x14ac:dyDescent="0.25">
      <c r="A1920" t="s">
        <v>68</v>
      </c>
      <c r="B1920" t="s">
        <v>70</v>
      </c>
      <c r="C1920">
        <v>32</v>
      </c>
      <c r="D1920" t="s">
        <v>152</v>
      </c>
      <c r="E1920" t="s">
        <v>123</v>
      </c>
      <c r="F1920" t="s">
        <v>87</v>
      </c>
      <c r="G1920">
        <v>141</v>
      </c>
      <c r="H1920">
        <v>0</v>
      </c>
      <c r="I192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20" s="5" cm="1">
        <f t="array" ref="J1920">MAX(IF((ProjectInfoTable[ProjectName]=OutputTable[[#This Row],[ProjectName]]),(ProjectInfoTable[ProjectName]=OutputTable[[#This Row],[ProjectName]])*ProjectInfoTable[NumberOfReplications]))</f>
        <v>50</v>
      </c>
      <c r="K1920" s="5" cm="1">
        <f t="array" ref="K1920">IFERROR(AVERAGE(IF((OutputTable[GroupByKey]=OutputTable[[#This Row],[GroupByKey]]),(OutputTable[GroupByKey]=OutputTable[[#This Row],[GroupByKey]])*OutputTable[RecordedValue])),0)</f>
        <v>141.38</v>
      </c>
      <c r="L1920" s="5" cm="1">
        <f t="array" ref="L1920">IFERROR(_xlfn.STDEV.S(IF((OutputTable[GroupByKey]=OutputTable[[#This Row],[GroupByKey]]),(OutputTable[GroupByKey]=OutputTable[[#This Row],[GroupByKey]])*OutputTable[RecordedValue])),0)</f>
        <v>1.9988772358705846</v>
      </c>
      <c r="M1920" s="5" cm="1">
        <f t="array" ref="M1920">MAX(IF((ProjectInfoTable[ProjectName]=OutputTable[[#This Row],[ProjectName]]),(ProjectInfoTable[ProjectName]=OutputTable[[#This Row],[ProjectName]])*ProjectInfoTable[ConfidenceInterval]))</f>
        <v>0.95</v>
      </c>
      <c r="N1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920" s="5" cm="1">
        <f t="array" ref="O1920">MIN(IF((OutputTable[GroupByKey]=OutputTable[[#This Row],[GroupByKey]]),(OutputTable[GroupByKey]=OutputTable[[#This Row],[GroupByKey]])*OutputTable[RecordedValue]))</f>
        <v>134</v>
      </c>
      <c r="P1920" s="5" cm="1">
        <f t="array" ref="P1920">MAX(IF((OutputTable[GroupByKey]=OutputTable[[#This Row],[GroupByKey]]),(OutputTable[GroupByKey]=OutputTable[[#This Row],[GroupByKey]])*OutputTable[RecordedValue]))</f>
        <v>144</v>
      </c>
    </row>
    <row r="1921" spans="1:16" x14ac:dyDescent="0.25">
      <c r="A1921" t="s">
        <v>68</v>
      </c>
      <c r="B1921" t="s">
        <v>70</v>
      </c>
      <c r="C1921">
        <v>32</v>
      </c>
      <c r="D1921" t="s">
        <v>153</v>
      </c>
      <c r="E1921" t="s">
        <v>113</v>
      </c>
      <c r="F1921" t="s">
        <v>73</v>
      </c>
      <c r="G1921">
        <v>0.90585783906004802</v>
      </c>
      <c r="H1921">
        <v>0</v>
      </c>
      <c r="I1921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921" s="5" cm="1">
        <f t="array" ref="J1921">MAX(IF((ProjectInfoTable[ProjectName]=OutputTable[[#This Row],[ProjectName]]),(ProjectInfoTable[ProjectName]=OutputTable[[#This Row],[ProjectName]])*ProjectInfoTable[NumberOfReplications]))</f>
        <v>50</v>
      </c>
      <c r="K1921" s="5" cm="1">
        <f t="array" ref="K1921">IFERROR(AVERAGE(IF((OutputTable[GroupByKey]=OutputTable[[#This Row],[GroupByKey]]),(OutputTable[GroupByKey]=OutputTable[[#This Row],[GroupByKey]])*OutputTable[RecordedValue])),0)</f>
        <v>1.713056712445395</v>
      </c>
      <c r="L1921" s="5" cm="1">
        <f t="array" ref="L1921">IFERROR(_xlfn.STDEV.S(IF((OutputTable[GroupByKey]=OutputTable[[#This Row],[GroupByKey]]),(OutputTable[GroupByKey]=OutputTable[[#This Row],[GroupByKey]])*OutputTable[RecordedValue])),0)</f>
        <v>0.74877386075301833</v>
      </c>
      <c r="M1921" s="5" cm="1">
        <f t="array" ref="M1921">MAX(IF((ProjectInfoTable[ProjectName]=OutputTable[[#This Row],[ProjectName]]),(ProjectInfoTable[ProjectName]=OutputTable[[#This Row],[ProjectName]])*ProjectInfoTable[ConfidenceInterval]))</f>
        <v>0.95</v>
      </c>
      <c r="N1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921" s="5" cm="1">
        <f t="array" ref="O1921">MIN(IF((OutputTable[GroupByKey]=OutputTable[[#This Row],[GroupByKey]]),(OutputTable[GroupByKey]=OutputTable[[#This Row],[GroupByKey]])*OutputTable[RecordedValue]))</f>
        <v>0.396443199122197</v>
      </c>
      <c r="P1921" s="5" cm="1">
        <f t="array" ref="P1921">MAX(IF((OutputTable[GroupByKey]=OutputTable[[#This Row],[GroupByKey]]),(OutputTable[GroupByKey]=OutputTable[[#This Row],[GroupByKey]])*OutputTable[RecordedValue]))</f>
        <v>4.3293745592479498</v>
      </c>
    </row>
    <row r="1922" spans="1:16" x14ac:dyDescent="0.25">
      <c r="A1922" t="s">
        <v>68</v>
      </c>
      <c r="B1922" t="s">
        <v>70</v>
      </c>
      <c r="C1922">
        <v>32</v>
      </c>
      <c r="D1922" t="s">
        <v>154</v>
      </c>
      <c r="E1922" t="s">
        <v>115</v>
      </c>
      <c r="F1922" t="s">
        <v>73</v>
      </c>
      <c r="G1922">
        <v>27.175735171801399</v>
      </c>
      <c r="H1922">
        <v>0</v>
      </c>
      <c r="I1922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922" s="5" cm="1">
        <f t="array" ref="J1922">MAX(IF((ProjectInfoTable[ProjectName]=OutputTable[[#This Row],[ProjectName]]),(ProjectInfoTable[ProjectName]=OutputTable[[#This Row],[ProjectName]])*ProjectInfoTable[NumberOfReplications]))</f>
        <v>50</v>
      </c>
      <c r="K1922" s="5" cm="1">
        <f t="array" ref="K1922">IFERROR(AVERAGE(IF((OutputTable[GroupByKey]=OutputTable[[#This Row],[GroupByKey]]),(OutputTable[GroupByKey]=OutputTable[[#This Row],[GroupByKey]])*OutputTable[RecordedValue])),0)</f>
        <v>51.391701373361848</v>
      </c>
      <c r="L1922" s="5" cm="1">
        <f t="array" ref="L1922">IFERROR(_xlfn.STDEV.S(IF((OutputTable[GroupByKey]=OutputTable[[#This Row],[GroupByKey]]),(OutputTable[GroupByKey]=OutputTable[[#This Row],[GroupByKey]])*OutputTable[RecordedValue])),0)</f>
        <v>22.463215822590577</v>
      </c>
      <c r="M1922" s="5" cm="1">
        <f t="array" ref="M1922">MAX(IF((ProjectInfoTable[ProjectName]=OutputTable[[#This Row],[ProjectName]]),(ProjectInfoTable[ProjectName]=OutputTable[[#This Row],[ProjectName]])*ProjectInfoTable[ConfidenceInterval]))</f>
        <v>0.95</v>
      </c>
      <c r="N1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922" s="5" cm="1">
        <f t="array" ref="O1922">MIN(IF((OutputTable[GroupByKey]=OutputTable[[#This Row],[GroupByKey]]),(OutputTable[GroupByKey]=OutputTable[[#This Row],[GroupByKey]])*OutputTable[RecordedValue]))</f>
        <v>11.8932959736659</v>
      </c>
      <c r="P1922" s="5" cm="1">
        <f t="array" ref="P1922">MAX(IF((OutputTable[GroupByKey]=OutputTable[[#This Row],[GroupByKey]]),(OutputTable[GroupByKey]=OutputTable[[#This Row],[GroupByKey]])*OutputTable[RecordedValue]))</f>
        <v>129.881236777438</v>
      </c>
    </row>
    <row r="1923" spans="1:16" x14ac:dyDescent="0.25">
      <c r="A1923" t="s">
        <v>68</v>
      </c>
      <c r="B1923" t="s">
        <v>70</v>
      </c>
      <c r="C1923">
        <v>32</v>
      </c>
      <c r="D1923" t="s">
        <v>155</v>
      </c>
      <c r="E1923" t="s">
        <v>117</v>
      </c>
      <c r="F1923" t="s">
        <v>73</v>
      </c>
      <c r="G1923">
        <v>0</v>
      </c>
      <c r="H1923">
        <v>0</v>
      </c>
      <c r="I1923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923" s="5" cm="1">
        <f t="array" ref="J1923">MAX(IF((ProjectInfoTable[ProjectName]=OutputTable[[#This Row],[ProjectName]]),(ProjectInfoTable[ProjectName]=OutputTable[[#This Row],[ProjectName]])*ProjectInfoTable[NumberOfReplications]))</f>
        <v>50</v>
      </c>
      <c r="K1923" s="5" cm="1">
        <f t="array" ref="K1923">IFERROR(AVERAGE(IF((OutputTable[GroupByKey]=OutputTable[[#This Row],[GroupByKey]]),(OutputTable[GroupByKey]=OutputTable[[#This Row],[GroupByKey]])*OutputTable[RecordedValue])),0)</f>
        <v>0</v>
      </c>
      <c r="L1923" s="5" cm="1">
        <f t="array" ref="L1923">IFERROR(_xlfn.STDEV.S(IF((OutputTable[GroupByKey]=OutputTable[[#This Row],[GroupByKey]]),(OutputTable[GroupByKey]=OutputTable[[#This Row],[GroupByKey]])*OutputTable[RecordedValue])),0)</f>
        <v>0</v>
      </c>
      <c r="M1923" s="5" cm="1">
        <f t="array" ref="M1923">MAX(IF((ProjectInfoTable[ProjectName]=OutputTable[[#This Row],[ProjectName]]),(ProjectInfoTable[ProjectName]=OutputTable[[#This Row],[ProjectName]])*ProjectInfoTable[ConfidenceInterval]))</f>
        <v>0.95</v>
      </c>
      <c r="N1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3" s="5" cm="1">
        <f t="array" ref="O1923">MIN(IF((OutputTable[GroupByKey]=OutputTable[[#This Row],[GroupByKey]]),(OutputTable[GroupByKey]=OutputTable[[#This Row],[GroupByKey]])*OutputTable[RecordedValue]))</f>
        <v>0</v>
      </c>
      <c r="P1923" s="5" cm="1">
        <f t="array" ref="P1923">MAX(IF((OutputTable[GroupByKey]=OutputTable[[#This Row],[GroupByKey]]),(OutputTable[GroupByKey]=OutputTable[[#This Row],[GroupByKey]])*OutputTable[RecordedValue]))</f>
        <v>0</v>
      </c>
    </row>
    <row r="1924" spans="1:16" x14ac:dyDescent="0.25">
      <c r="A1924" t="s">
        <v>68</v>
      </c>
      <c r="B1924" t="s">
        <v>70</v>
      </c>
      <c r="C1924">
        <v>32</v>
      </c>
      <c r="D1924" t="s">
        <v>156</v>
      </c>
      <c r="E1924" t="s">
        <v>119</v>
      </c>
      <c r="F1924" t="s">
        <v>73</v>
      </c>
      <c r="G1924">
        <v>0.87327128511918795</v>
      </c>
      <c r="H1924">
        <v>0</v>
      </c>
      <c r="I1924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924" s="5" cm="1">
        <f t="array" ref="J1924">MAX(IF((ProjectInfoTable[ProjectName]=OutputTable[[#This Row],[ProjectName]]),(ProjectInfoTable[ProjectName]=OutputTable[[#This Row],[ProjectName]])*ProjectInfoTable[NumberOfReplications]))</f>
        <v>50</v>
      </c>
      <c r="K1924" s="5" cm="1">
        <f t="array" ref="K1924">IFERROR(AVERAGE(IF((OutputTable[GroupByKey]=OutputTable[[#This Row],[GroupByKey]]),(OutputTable[GroupByKey]=OutputTable[[#This Row],[GroupByKey]])*OutputTable[RecordedValue])),0)</f>
        <v>10.739644005751</v>
      </c>
      <c r="L1924" s="5" cm="1">
        <f t="array" ref="L1924">IFERROR(_xlfn.STDEV.S(IF((OutputTable[GroupByKey]=OutputTable[[#This Row],[GroupByKey]]),(OutputTable[GroupByKey]=OutputTable[[#This Row],[GroupByKey]])*OutputTable[RecordedValue])),0)</f>
        <v>15.385582994074571</v>
      </c>
      <c r="M1924" s="5" cm="1">
        <f t="array" ref="M1924">MAX(IF((ProjectInfoTable[ProjectName]=OutputTable[[#This Row],[ProjectName]]),(ProjectInfoTable[ProjectName]=OutputTable[[#This Row],[ProjectName]])*ProjectInfoTable[ConfidenceInterval]))</f>
        <v>0.95</v>
      </c>
      <c r="N1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924" s="5" cm="1">
        <f t="array" ref="O1924">MIN(IF((OutputTable[GroupByKey]=OutputTable[[#This Row],[GroupByKey]]),(OutputTable[GroupByKey]=OutputTable[[#This Row],[GroupByKey]])*OutputTable[RecordedValue]))</f>
        <v>0</v>
      </c>
      <c r="P1924" s="5" cm="1">
        <f t="array" ref="P1924">MAX(IF((OutputTable[GroupByKey]=OutputTable[[#This Row],[GroupByKey]]),(OutputTable[GroupByKey]=OutputTable[[#This Row],[GroupByKey]])*OutputTable[RecordedValue]))</f>
        <v>76.907804000367904</v>
      </c>
    </row>
    <row r="1925" spans="1:16" x14ac:dyDescent="0.25">
      <c r="A1925" t="s">
        <v>68</v>
      </c>
      <c r="B1925" t="s">
        <v>70</v>
      </c>
      <c r="C1925">
        <v>32</v>
      </c>
      <c r="D1925" t="s">
        <v>157</v>
      </c>
      <c r="E1925" t="s">
        <v>121</v>
      </c>
      <c r="F1925" t="s">
        <v>73</v>
      </c>
      <c r="G1925">
        <v>4</v>
      </c>
      <c r="H1925">
        <v>0</v>
      </c>
      <c r="I1925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925" s="5" cm="1">
        <f t="array" ref="J1925">MAX(IF((ProjectInfoTable[ProjectName]=OutputTable[[#This Row],[ProjectName]]),(ProjectInfoTable[ProjectName]=OutputTable[[#This Row],[ProjectName]])*ProjectInfoTable[NumberOfReplications]))</f>
        <v>50</v>
      </c>
      <c r="K1925" s="5" cm="1">
        <f t="array" ref="K1925">IFERROR(AVERAGE(IF((OutputTable[GroupByKey]=OutputTable[[#This Row],[GroupByKey]]),(OutputTable[GroupByKey]=OutputTable[[#This Row],[GroupByKey]])*OutputTable[RecordedValue])),0)</f>
        <v>6.74</v>
      </c>
      <c r="L1925" s="5" cm="1">
        <f t="array" ref="L1925">IFERROR(_xlfn.STDEV.S(IF((OutputTable[GroupByKey]=OutputTable[[#This Row],[GroupByKey]]),(OutputTable[GroupByKey]=OutputTable[[#This Row],[GroupByKey]])*OutputTable[RecordedValue])),0)</f>
        <v>2.6711611783672518</v>
      </c>
      <c r="M1925" s="5" cm="1">
        <f t="array" ref="M1925">MAX(IF((ProjectInfoTable[ProjectName]=OutputTable[[#This Row],[ProjectName]]),(ProjectInfoTable[ProjectName]=OutputTable[[#This Row],[ProjectName]])*ProjectInfoTable[ConfidenceInterval]))</f>
        <v>0.95</v>
      </c>
      <c r="N1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925" s="5" cm="1">
        <f t="array" ref="O1925">MIN(IF((OutputTable[GroupByKey]=OutputTable[[#This Row],[GroupByKey]]),(OutputTable[GroupByKey]=OutputTable[[#This Row],[GroupByKey]])*OutputTable[RecordedValue]))</f>
        <v>2</v>
      </c>
      <c r="P1925" s="5" cm="1">
        <f t="array" ref="P1925">MAX(IF((OutputTable[GroupByKey]=OutputTable[[#This Row],[GroupByKey]]),(OutputTable[GroupByKey]=OutputTable[[#This Row],[GroupByKey]])*OutputTable[RecordedValue]))</f>
        <v>16</v>
      </c>
    </row>
    <row r="1926" spans="1:16" x14ac:dyDescent="0.25">
      <c r="A1926" t="s">
        <v>68</v>
      </c>
      <c r="B1926" t="s">
        <v>70</v>
      </c>
      <c r="C1926">
        <v>32</v>
      </c>
      <c r="D1926" t="s">
        <v>158</v>
      </c>
      <c r="E1926" t="s">
        <v>123</v>
      </c>
      <c r="F1926" t="s">
        <v>73</v>
      </c>
      <c r="G1926">
        <v>4</v>
      </c>
      <c r="H1926">
        <v>0</v>
      </c>
      <c r="I1926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926" s="5" cm="1">
        <f t="array" ref="J1926">MAX(IF((ProjectInfoTable[ProjectName]=OutputTable[[#This Row],[ProjectName]]),(ProjectInfoTable[ProjectName]=OutputTable[[#This Row],[ProjectName]])*ProjectInfoTable[NumberOfReplications]))</f>
        <v>50</v>
      </c>
      <c r="K1926" s="5" cm="1">
        <f t="array" ref="K1926">IFERROR(AVERAGE(IF((OutputTable[GroupByKey]=OutputTable[[#This Row],[GroupByKey]]),(OutputTable[GroupByKey]=OutputTable[[#This Row],[GroupByKey]])*OutputTable[RecordedValue])),0)</f>
        <v>6.66</v>
      </c>
      <c r="L1926" s="5" cm="1">
        <f t="array" ref="L1926">IFERROR(_xlfn.STDEV.S(IF((OutputTable[GroupByKey]=OutputTable[[#This Row],[GroupByKey]]),(OutputTable[GroupByKey]=OutputTable[[#This Row],[GroupByKey]])*OutputTable[RecordedValue])),0)</f>
        <v>2.6233644078409171</v>
      </c>
      <c r="M1926" s="5" cm="1">
        <f t="array" ref="M1926">MAX(IF((ProjectInfoTable[ProjectName]=OutputTable[[#This Row],[ProjectName]]),(ProjectInfoTable[ProjectName]=OutputTable[[#This Row],[ProjectName]])*ProjectInfoTable[ConfidenceInterval]))</f>
        <v>0.95</v>
      </c>
      <c r="N1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926" s="5" cm="1">
        <f t="array" ref="O1926">MIN(IF((OutputTable[GroupByKey]=OutputTable[[#This Row],[GroupByKey]]),(OutputTable[GroupByKey]=OutputTable[[#This Row],[GroupByKey]])*OutputTable[RecordedValue]))</f>
        <v>2</v>
      </c>
      <c r="P1926" s="5" cm="1">
        <f t="array" ref="P1926">MAX(IF((OutputTable[GroupByKey]=OutputTable[[#This Row],[GroupByKey]]),(OutputTable[GroupByKey]=OutputTable[[#This Row],[GroupByKey]])*OutputTable[RecordedValue]))</f>
        <v>16</v>
      </c>
    </row>
    <row r="1927" spans="1:16" x14ac:dyDescent="0.25">
      <c r="A1927" t="s">
        <v>68</v>
      </c>
      <c r="B1927" t="s">
        <v>70</v>
      </c>
      <c r="C1927">
        <v>32</v>
      </c>
      <c r="D1927" t="s">
        <v>159</v>
      </c>
      <c r="E1927" t="s">
        <v>125</v>
      </c>
      <c r="F1927" t="s">
        <v>73</v>
      </c>
      <c r="G1927">
        <v>0.90585783906004802</v>
      </c>
      <c r="H1927">
        <v>0</v>
      </c>
      <c r="I1927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927" s="5" cm="1">
        <f t="array" ref="J1927">MAX(IF((ProjectInfoTable[ProjectName]=OutputTable[[#This Row],[ProjectName]]),(ProjectInfoTable[ProjectName]=OutputTable[[#This Row],[ProjectName]])*ProjectInfoTable[NumberOfReplications]))</f>
        <v>50</v>
      </c>
      <c r="K1927" s="5" cm="1">
        <f t="array" ref="K1927">IFERROR(AVERAGE(IF((OutputTable[GroupByKey]=OutputTable[[#This Row],[GroupByKey]]),(OutputTable[GroupByKey]=OutputTable[[#This Row],[GroupByKey]])*OutputTable[RecordedValue])),0)</f>
        <v>1.713056712445395</v>
      </c>
      <c r="L1927" s="5" cm="1">
        <f t="array" ref="L1927">IFERROR(_xlfn.STDEV.S(IF((OutputTable[GroupByKey]=OutputTable[[#This Row],[GroupByKey]]),(OutputTable[GroupByKey]=OutputTable[[#This Row],[GroupByKey]])*OutputTable[RecordedValue])),0)</f>
        <v>0.74877386075301833</v>
      </c>
      <c r="M1927" s="5" cm="1">
        <f t="array" ref="M1927">MAX(IF((ProjectInfoTable[ProjectName]=OutputTable[[#This Row],[ProjectName]]),(ProjectInfoTable[ProjectName]=OutputTable[[#This Row],[ProjectName]])*ProjectInfoTable[ConfidenceInterval]))</f>
        <v>0.95</v>
      </c>
      <c r="N1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927" s="5" cm="1">
        <f t="array" ref="O1927">MIN(IF((OutputTable[GroupByKey]=OutputTable[[#This Row],[GroupByKey]]),(OutputTable[GroupByKey]=OutputTable[[#This Row],[GroupByKey]])*OutputTable[RecordedValue]))</f>
        <v>0.396443199122197</v>
      </c>
      <c r="P1927" s="5" cm="1">
        <f t="array" ref="P1927">MAX(IF((OutputTable[GroupByKey]=OutputTable[[#This Row],[GroupByKey]]),(OutputTable[GroupByKey]=OutputTable[[#This Row],[GroupByKey]])*OutputTable[RecordedValue]))</f>
        <v>4.3293745592479498</v>
      </c>
    </row>
    <row r="1928" spans="1:16" x14ac:dyDescent="0.25">
      <c r="A1928" t="s">
        <v>68</v>
      </c>
      <c r="B1928" t="s">
        <v>70</v>
      </c>
      <c r="C1928">
        <v>32</v>
      </c>
      <c r="D1928" t="s">
        <v>160</v>
      </c>
      <c r="E1928" t="s">
        <v>127</v>
      </c>
      <c r="F1928" t="s">
        <v>73</v>
      </c>
      <c r="G1928">
        <v>28.049006456920601</v>
      </c>
      <c r="H1928">
        <v>0</v>
      </c>
      <c r="I1928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928" s="5" cm="1">
        <f t="array" ref="J1928">MAX(IF((ProjectInfoTable[ProjectName]=OutputTable[[#This Row],[ProjectName]]),(ProjectInfoTable[ProjectName]=OutputTable[[#This Row],[ProjectName]])*ProjectInfoTable[NumberOfReplications]))</f>
        <v>50</v>
      </c>
      <c r="K1928" s="5" cm="1">
        <f t="array" ref="K1928">IFERROR(AVERAGE(IF((OutputTable[GroupByKey]=OutputTable[[#This Row],[GroupByKey]]),(OutputTable[GroupByKey]=OutputTable[[#This Row],[GroupByKey]])*OutputTable[RecordedValue])),0)</f>
        <v>62.131345379112837</v>
      </c>
      <c r="L1928" s="5" cm="1">
        <f t="array" ref="L1928">IFERROR(_xlfn.STDEV.S(IF((OutputTable[GroupByKey]=OutputTable[[#This Row],[GroupByKey]]),(OutputTable[GroupByKey]=OutputTable[[#This Row],[GroupByKey]])*OutputTable[RecordedValue])),0)</f>
        <v>32.520844078842771</v>
      </c>
      <c r="M1928" s="5" cm="1">
        <f t="array" ref="M1928">MAX(IF((ProjectInfoTable[ProjectName]=OutputTable[[#This Row],[ProjectName]]),(ProjectInfoTable[ProjectName]=OutputTable[[#This Row],[ProjectName]])*ProjectInfoTable[ConfidenceInterval]))</f>
        <v>0.95</v>
      </c>
      <c r="N1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928" s="5" cm="1">
        <f t="array" ref="O1928">MIN(IF((OutputTable[GroupByKey]=OutputTable[[#This Row],[GroupByKey]]),(OutputTable[GroupByKey]=OutputTable[[#This Row],[GroupByKey]])*OutputTable[RecordedValue]))</f>
        <v>13.9204055285142</v>
      </c>
      <c r="P1928" s="5" cm="1">
        <f t="array" ref="P1928">MAX(IF((OutputTable[GroupByKey]=OutputTable[[#This Row],[GroupByKey]]),(OutputTable[GroupByKey]=OutputTable[[#This Row],[GroupByKey]])*OutputTable[RecordedValue]))</f>
        <v>182.68949067350201</v>
      </c>
    </row>
    <row r="1929" spans="1:16" x14ac:dyDescent="0.25">
      <c r="A1929" t="s">
        <v>68</v>
      </c>
      <c r="B1929" t="s">
        <v>70</v>
      </c>
      <c r="C1929">
        <v>32</v>
      </c>
      <c r="D1929" t="s">
        <v>161</v>
      </c>
      <c r="E1929" t="s">
        <v>137</v>
      </c>
      <c r="F1929" t="s">
        <v>107</v>
      </c>
      <c r="G1929">
        <v>0.45292891953002401</v>
      </c>
      <c r="H1929">
        <v>0</v>
      </c>
      <c r="I192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29" s="5" cm="1">
        <f t="array" ref="J1929">MAX(IF((ProjectInfoTable[ProjectName]=OutputTable[[#This Row],[ProjectName]]),(ProjectInfoTable[ProjectName]=OutputTable[[#This Row],[ProjectName]])*ProjectInfoTable[NumberOfReplications]))</f>
        <v>50</v>
      </c>
      <c r="K1929" s="5" cm="1">
        <f t="array" ref="K1929">IFERROR(AVERAGE(IF((OutputTable[GroupByKey]=OutputTable[[#This Row],[GroupByKey]]),(OutputTable[GroupByKey]=OutputTable[[#This Row],[GroupByKey]])*OutputTable[RecordedValue])),0)</f>
        <v>0.85652835622269752</v>
      </c>
      <c r="L1929" s="5" cm="1">
        <f t="array" ref="L1929">IFERROR(_xlfn.STDEV.S(IF((OutputTable[GroupByKey]=OutputTable[[#This Row],[GroupByKey]]),(OutputTable[GroupByKey]=OutputTable[[#This Row],[GroupByKey]])*OutputTable[RecordedValue])),0)</f>
        <v>0.37438693037650955</v>
      </c>
      <c r="M1929" s="5" cm="1">
        <f t="array" ref="M1929">MAX(IF((ProjectInfoTable[ProjectName]=OutputTable[[#This Row],[ProjectName]]),(ProjectInfoTable[ProjectName]=OutputTable[[#This Row],[ProjectName]])*ProjectInfoTable[ConfidenceInterval]))</f>
        <v>0.95</v>
      </c>
      <c r="N1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929" s="5" cm="1">
        <f t="array" ref="O1929">MIN(IF((OutputTable[GroupByKey]=OutputTable[[#This Row],[GroupByKey]]),(OutputTable[GroupByKey]=OutputTable[[#This Row],[GroupByKey]])*OutputTable[RecordedValue]))</f>
        <v>0.198221599561099</v>
      </c>
      <c r="P1929" s="5" cm="1">
        <f t="array" ref="P1929">MAX(IF((OutputTable[GroupByKey]=OutputTable[[#This Row],[GroupByKey]]),(OutputTable[GroupByKey]=OutputTable[[#This Row],[GroupByKey]])*OutputTable[RecordedValue]))</f>
        <v>2.16468727962397</v>
      </c>
    </row>
    <row r="1930" spans="1:16" x14ac:dyDescent="0.25">
      <c r="A1930" t="s">
        <v>68</v>
      </c>
      <c r="B1930" t="s">
        <v>70</v>
      </c>
      <c r="C1930">
        <v>32</v>
      </c>
      <c r="D1930" t="s">
        <v>162</v>
      </c>
      <c r="E1930" t="s">
        <v>139</v>
      </c>
      <c r="F1930" t="s">
        <v>107</v>
      </c>
      <c r="G1930">
        <v>11.547071080469999</v>
      </c>
      <c r="H1930">
        <v>0</v>
      </c>
      <c r="I193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30" s="5" cm="1">
        <f t="array" ref="J1930">MAX(IF((ProjectInfoTable[ProjectName]=OutputTable[[#This Row],[ProjectName]]),(ProjectInfoTable[ProjectName]=OutputTable[[#This Row],[ProjectName]])*ProjectInfoTable[NumberOfReplications]))</f>
        <v>50</v>
      </c>
      <c r="K1930" s="5" cm="1">
        <f t="array" ref="K1930">IFERROR(AVERAGE(IF((OutputTable[GroupByKey]=OutputTable[[#This Row],[GroupByKey]]),(OutputTable[GroupByKey]=OutputTable[[#This Row],[GroupByKey]])*OutputTable[RecordedValue])),0)</f>
        <v>11.137209966710371</v>
      </c>
      <c r="L1930" s="5" cm="1">
        <f t="array" ref="L1930">IFERROR(_xlfn.STDEV.S(IF((OutputTable[GroupByKey]=OutputTable[[#This Row],[GroupByKey]]),(OutputTable[GroupByKey]=OutputTable[[#This Row],[GroupByKey]])*OutputTable[RecordedValue])),0)</f>
        <v>0.38257169656624557</v>
      </c>
      <c r="M1930" s="5" cm="1">
        <f t="array" ref="M1930">MAX(IF((ProjectInfoTable[ProjectName]=OutputTable[[#This Row],[ProjectName]]),(ProjectInfoTable[ProjectName]=OutputTable[[#This Row],[ProjectName]])*ProjectInfoTable[ConfidenceInterval]))</f>
        <v>0.95</v>
      </c>
      <c r="N1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930" s="5" cm="1">
        <f t="array" ref="O1930">MIN(IF((OutputTable[GroupByKey]=OutputTable[[#This Row],[GroupByKey]]),(OutputTable[GroupByKey]=OutputTable[[#This Row],[GroupByKey]])*OutputTable[RecordedValue]))</f>
        <v>9.8353127203760309</v>
      </c>
      <c r="P1930" s="5" cm="1">
        <f t="array" ref="P1930">MAX(IF((OutputTable[GroupByKey]=OutputTable[[#This Row],[GroupByKey]]),(OutputTable[GroupByKey]=OutputTable[[#This Row],[GroupByKey]])*OutputTable[RecordedValue]))</f>
        <v>11.8017784004389</v>
      </c>
    </row>
    <row r="1931" spans="1:16" x14ac:dyDescent="0.25">
      <c r="A1931" t="s">
        <v>68</v>
      </c>
      <c r="B1931" t="s">
        <v>70</v>
      </c>
      <c r="C1931">
        <v>32</v>
      </c>
      <c r="D1931" t="s">
        <v>163</v>
      </c>
      <c r="E1931" t="s">
        <v>164</v>
      </c>
      <c r="F1931" t="s">
        <v>107</v>
      </c>
      <c r="G1931">
        <v>4</v>
      </c>
      <c r="H1931">
        <v>0</v>
      </c>
      <c r="I193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31" s="5" cm="1">
        <f t="array" ref="J1931">MAX(IF((ProjectInfoTable[ProjectName]=OutputTable[[#This Row],[ProjectName]]),(ProjectInfoTable[ProjectName]=OutputTable[[#This Row],[ProjectName]])*ProjectInfoTable[NumberOfReplications]))</f>
        <v>50</v>
      </c>
      <c r="K1931" s="5" cm="1">
        <f t="array" ref="K1931">IFERROR(AVERAGE(IF((OutputTable[GroupByKey]=OutputTable[[#This Row],[GroupByKey]]),(OutputTable[GroupByKey]=OutputTable[[#This Row],[GroupByKey]])*OutputTable[RecordedValue])),0)</f>
        <v>6.72</v>
      </c>
      <c r="L1931" s="5" cm="1">
        <f t="array" ref="L1931">IFERROR(_xlfn.STDEV.S(IF((OutputTable[GroupByKey]=OutputTable[[#This Row],[GroupByKey]]),(OutputTable[GroupByKey]=OutputTable[[#This Row],[GroupByKey]])*OutputTable[RecordedValue])),0)</f>
        <v>2.6729178430917711</v>
      </c>
      <c r="M1931" s="5" cm="1">
        <f t="array" ref="M1931">MAX(IF((ProjectInfoTable[ProjectName]=OutputTable[[#This Row],[ProjectName]]),(ProjectInfoTable[ProjectName]=OutputTable[[#This Row],[ProjectName]])*ProjectInfoTable[ConfidenceInterval]))</f>
        <v>0.95</v>
      </c>
      <c r="N1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931" s="5" cm="1">
        <f t="array" ref="O1931">MIN(IF((OutputTable[GroupByKey]=OutputTable[[#This Row],[GroupByKey]]),(OutputTable[GroupByKey]=OutputTable[[#This Row],[GroupByKey]])*OutputTable[RecordedValue]))</f>
        <v>2</v>
      </c>
      <c r="P1931" s="5" cm="1">
        <f t="array" ref="P1931">MAX(IF((OutputTable[GroupByKey]=OutputTable[[#This Row],[GroupByKey]]),(OutputTable[GroupByKey]=OutputTable[[#This Row],[GroupByKey]])*OutputTable[RecordedValue]))</f>
        <v>16</v>
      </c>
    </row>
    <row r="1932" spans="1:16" x14ac:dyDescent="0.25">
      <c r="A1932" t="s">
        <v>68</v>
      </c>
      <c r="B1932" t="s">
        <v>70</v>
      </c>
      <c r="C1932">
        <v>32</v>
      </c>
      <c r="D1932" t="s">
        <v>165</v>
      </c>
      <c r="E1932" t="s">
        <v>166</v>
      </c>
      <c r="F1932" t="s">
        <v>107</v>
      </c>
      <c r="G1932">
        <v>3.7744076627502003E-2</v>
      </c>
      <c r="H1932">
        <v>0</v>
      </c>
      <c r="I193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32" s="5" cm="1">
        <f t="array" ref="J1932">MAX(IF((ProjectInfoTable[ProjectName]=OutputTable[[#This Row],[ProjectName]]),(ProjectInfoTable[ProjectName]=OutputTable[[#This Row],[ProjectName]])*ProjectInfoTable[NumberOfReplications]))</f>
        <v>50</v>
      </c>
      <c r="K1932" s="5" cm="1">
        <f t="array" ref="K1932">IFERROR(AVERAGE(IF((OutputTable[GroupByKey]=OutputTable[[#This Row],[GroupByKey]]),(OutputTable[GroupByKey]=OutputTable[[#This Row],[GroupByKey]])*OutputTable[RecordedValue])),0)</f>
        <v>7.1899169440802421E-2</v>
      </c>
      <c r="L1932" s="5" cm="1">
        <f t="array" ref="L1932">IFERROR(_xlfn.STDEV.S(IF((OutputTable[GroupByKey]=OutputTable[[#This Row],[GroupByKey]]),(OutputTable[GroupByKey]=OutputTable[[#This Row],[GroupByKey]])*OutputTable[RecordedValue])),0)</f>
        <v>3.1880974713854024E-2</v>
      </c>
      <c r="M1932" s="5" cm="1">
        <f t="array" ref="M1932">MAX(IF((ProjectInfoTable[ProjectName]=OutputTable[[#This Row],[ProjectName]]),(ProjectInfoTable[ProjectName]=OutputTable[[#This Row],[ProjectName]])*ProjectInfoTable[ConfidenceInterval]))</f>
        <v>0.95</v>
      </c>
      <c r="N1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932" s="5" cm="1">
        <f t="array" ref="O1932">MIN(IF((OutputTable[GroupByKey]=OutputTable[[#This Row],[GroupByKey]]),(OutputTable[GroupByKey]=OutputTable[[#This Row],[GroupByKey]])*OutputTable[RecordedValue]))</f>
        <v>1.6518466630091499E-2</v>
      </c>
      <c r="P1932" s="5" cm="1">
        <f t="array" ref="P1932">MAX(IF((OutputTable[GroupByKey]=OutputTable[[#This Row],[GroupByKey]]),(OutputTable[GroupByKey]=OutputTable[[#This Row],[GroupByKey]])*OutputTable[RecordedValue]))</f>
        <v>0.18039060663533099</v>
      </c>
    </row>
    <row r="1933" spans="1:16" x14ac:dyDescent="0.25">
      <c r="A1933" t="s">
        <v>68</v>
      </c>
      <c r="B1933" t="s">
        <v>70</v>
      </c>
      <c r="C1933">
        <v>32</v>
      </c>
      <c r="D1933" t="s">
        <v>167</v>
      </c>
      <c r="E1933" t="s">
        <v>142</v>
      </c>
      <c r="F1933" t="s">
        <v>107</v>
      </c>
      <c r="G1933">
        <v>0</v>
      </c>
      <c r="H1933">
        <v>0</v>
      </c>
      <c r="I193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33" s="5" cm="1">
        <f t="array" ref="J1933">MAX(IF((ProjectInfoTable[ProjectName]=OutputTable[[#This Row],[ProjectName]]),(ProjectInfoTable[ProjectName]=OutputTable[[#This Row],[ProjectName]])*ProjectInfoTable[NumberOfReplications]))</f>
        <v>50</v>
      </c>
      <c r="K1933" s="5" cm="1">
        <f t="array" ref="K1933">IFERROR(AVERAGE(IF((OutputTable[GroupByKey]=OutputTable[[#This Row],[GroupByKey]]),(OutputTable[GroupByKey]=OutputTable[[#This Row],[GroupByKey]])*OutputTable[RecordedValue])),0)</f>
        <v>0</v>
      </c>
      <c r="L1933" s="5" cm="1">
        <f t="array" ref="L1933">IFERROR(_xlfn.STDEV.S(IF((OutputTable[GroupByKey]=OutputTable[[#This Row],[GroupByKey]]),(OutputTable[GroupByKey]=OutputTable[[#This Row],[GroupByKey]])*OutputTable[RecordedValue])),0)</f>
        <v>0</v>
      </c>
      <c r="M1933" s="5" cm="1">
        <f t="array" ref="M1933">MAX(IF((ProjectInfoTable[ProjectName]=OutputTable[[#This Row],[ProjectName]]),(ProjectInfoTable[ProjectName]=OutputTable[[#This Row],[ProjectName]])*ProjectInfoTable[ConfidenceInterval]))</f>
        <v>0.95</v>
      </c>
      <c r="N1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3" s="5" cm="1">
        <f t="array" ref="O1933">MIN(IF((OutputTable[GroupByKey]=OutputTable[[#This Row],[GroupByKey]]),(OutputTable[GroupByKey]=OutputTable[[#This Row],[GroupByKey]])*OutputTable[RecordedValue]))</f>
        <v>0</v>
      </c>
      <c r="P1933" s="5" cm="1">
        <f t="array" ref="P1933">MAX(IF((OutputTable[GroupByKey]=OutputTable[[#This Row],[GroupByKey]]),(OutputTable[GroupByKey]=OutputTable[[#This Row],[GroupByKey]])*OutputTable[RecordedValue]))</f>
        <v>0</v>
      </c>
    </row>
    <row r="1934" spans="1:16" x14ac:dyDescent="0.25">
      <c r="A1934" t="s">
        <v>68</v>
      </c>
      <c r="B1934" t="s">
        <v>70</v>
      </c>
      <c r="C1934">
        <v>32</v>
      </c>
      <c r="D1934" t="s">
        <v>168</v>
      </c>
      <c r="E1934" t="s">
        <v>123</v>
      </c>
      <c r="F1934" t="s">
        <v>129</v>
      </c>
      <c r="G1934">
        <v>141</v>
      </c>
      <c r="H1934">
        <v>0</v>
      </c>
      <c r="I193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34" s="5" cm="1">
        <f t="array" ref="J1934">MAX(IF((ProjectInfoTable[ProjectName]=OutputTable[[#This Row],[ProjectName]]),(ProjectInfoTable[ProjectName]=OutputTable[[#This Row],[ProjectName]])*ProjectInfoTable[NumberOfReplications]))</f>
        <v>50</v>
      </c>
      <c r="K1934" s="5" cm="1">
        <f t="array" ref="K1934">IFERROR(AVERAGE(IF((OutputTable[GroupByKey]=OutputTable[[#This Row],[GroupByKey]]),(OutputTable[GroupByKey]=OutputTable[[#This Row],[GroupByKey]])*OutputTable[RecordedValue])),0)</f>
        <v>141.38</v>
      </c>
      <c r="L1934" s="5" cm="1">
        <f t="array" ref="L1934">IFERROR(_xlfn.STDEV.S(IF((OutputTable[GroupByKey]=OutputTable[[#This Row],[GroupByKey]]),(OutputTable[GroupByKey]=OutputTable[[#This Row],[GroupByKey]])*OutputTable[RecordedValue])),0)</f>
        <v>1.9988772358705846</v>
      </c>
      <c r="M1934" s="5" cm="1">
        <f t="array" ref="M1934">MAX(IF((ProjectInfoTable[ProjectName]=OutputTable[[#This Row],[ProjectName]]),(ProjectInfoTable[ProjectName]=OutputTable[[#This Row],[ProjectName]])*ProjectInfoTable[ConfidenceInterval]))</f>
        <v>0.95</v>
      </c>
      <c r="N1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934" s="5" cm="1">
        <f t="array" ref="O1934">MIN(IF((OutputTable[GroupByKey]=OutputTable[[#This Row],[GroupByKey]]),(OutputTable[GroupByKey]=OutputTable[[#This Row],[GroupByKey]])*OutputTable[RecordedValue]))</f>
        <v>134</v>
      </c>
      <c r="P1934" s="5" cm="1">
        <f t="array" ref="P1934">MAX(IF((OutputTable[GroupByKey]=OutputTable[[#This Row],[GroupByKey]]),(OutputTable[GroupByKey]=OutputTable[[#This Row],[GroupByKey]])*OutputTable[RecordedValue]))</f>
        <v>144</v>
      </c>
    </row>
    <row r="1935" spans="1:16" x14ac:dyDescent="0.25">
      <c r="A1935" t="s">
        <v>68</v>
      </c>
      <c r="B1935" t="s">
        <v>70</v>
      </c>
      <c r="C1935">
        <v>32</v>
      </c>
      <c r="D1935" t="s">
        <v>169</v>
      </c>
      <c r="E1935" t="s">
        <v>91</v>
      </c>
      <c r="F1935" t="s">
        <v>129</v>
      </c>
      <c r="G1935">
        <v>71.646018428129594</v>
      </c>
      <c r="H1935">
        <v>0</v>
      </c>
      <c r="I193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35" s="5" cm="1">
        <f t="array" ref="J1935">MAX(IF((ProjectInfoTable[ProjectName]=OutputTable[[#This Row],[ProjectName]]),(ProjectInfoTable[ProjectName]=OutputTable[[#This Row],[ProjectName]])*ProjectInfoTable[NumberOfReplications]))</f>
        <v>50</v>
      </c>
      <c r="K1935" s="5" cm="1">
        <f t="array" ref="K1935">IFERROR(AVERAGE(IF((OutputTable[GroupByKey]=OutputTable[[#This Row],[GroupByKey]]),(OutputTable[GroupByKey]=OutputTable[[#This Row],[GroupByKey]])*OutputTable[RecordedValue])),0)</f>
        <v>71.709517489708347</v>
      </c>
      <c r="L1935" s="5" cm="1">
        <f t="array" ref="L1935">IFERROR(_xlfn.STDEV.S(IF((OutputTable[GroupByKey]=OutputTable[[#This Row],[GroupByKey]]),(OutputTable[GroupByKey]=OutputTable[[#This Row],[GroupByKey]])*OutputTable[RecordedValue])),0)</f>
        <v>0.25019982121987089</v>
      </c>
      <c r="M1935" s="5" cm="1">
        <f t="array" ref="M1935">MAX(IF((ProjectInfoTable[ProjectName]=OutputTable[[#This Row],[ProjectName]]),(ProjectInfoTable[ProjectName]=OutputTable[[#This Row],[ProjectName]])*ProjectInfoTable[ConfidenceInterval]))</f>
        <v>0.95</v>
      </c>
      <c r="N1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935" s="5" cm="1">
        <f t="array" ref="O1935">MIN(IF((OutputTable[GroupByKey]=OutputTable[[#This Row],[GroupByKey]]),(OutputTable[GroupByKey]=OutputTable[[#This Row],[GroupByKey]])*OutputTable[RecordedValue]))</f>
        <v>70.826954480567906</v>
      </c>
      <c r="P1935" s="5" cm="1">
        <f t="array" ref="P1935">MAX(IF((OutputTable[GroupByKey]=OutputTable[[#This Row],[GroupByKey]]),(OutputTable[GroupByKey]=OutputTable[[#This Row],[GroupByKey]])*OutputTable[RecordedValue]))</f>
        <v>72</v>
      </c>
    </row>
    <row r="1936" spans="1:16" x14ac:dyDescent="0.25">
      <c r="A1936" t="s">
        <v>68</v>
      </c>
      <c r="B1936" t="s">
        <v>70</v>
      </c>
      <c r="C1936">
        <v>32</v>
      </c>
      <c r="D1936" t="s">
        <v>170</v>
      </c>
      <c r="E1936" t="s">
        <v>137</v>
      </c>
      <c r="F1936" t="s">
        <v>107</v>
      </c>
      <c r="G1936">
        <v>28.475890752063201</v>
      </c>
      <c r="H1936">
        <v>0</v>
      </c>
      <c r="I193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36" s="5" cm="1">
        <f t="array" ref="J1936">MAX(IF((ProjectInfoTable[ProjectName]=OutputTable[[#This Row],[ProjectName]]),(ProjectInfoTable[ProjectName]=OutputTable[[#This Row],[ProjectName]])*ProjectInfoTable[NumberOfReplications]))</f>
        <v>50</v>
      </c>
      <c r="K1936" s="5" cm="1">
        <f t="array" ref="K1936">IFERROR(AVERAGE(IF((OutputTable[GroupByKey]=OutputTable[[#This Row],[GroupByKey]]),(OutputTable[GroupByKey]=OutputTable[[#This Row],[GroupByKey]])*OutputTable[RecordedValue])),0)</f>
        <v>28.690256747996941</v>
      </c>
      <c r="L1936" s="5" cm="1">
        <f t="array" ref="L1936">IFERROR(_xlfn.STDEV.S(IF((OutputTable[GroupByKey]=OutputTable[[#This Row],[GroupByKey]]),(OutputTable[GroupByKey]=OutputTable[[#This Row],[GroupByKey]])*OutputTable[RecordedValue])),0)</f>
        <v>1.6276098461399904</v>
      </c>
      <c r="M1936" s="5" cm="1">
        <f t="array" ref="M1936">MAX(IF((ProjectInfoTable[ProjectName]=OutputTable[[#This Row],[ProjectName]]),(ProjectInfoTable[ProjectName]=OutputTable[[#This Row],[ProjectName]])*ProjectInfoTable[ConfidenceInterval]))</f>
        <v>0.95</v>
      </c>
      <c r="N1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936" s="5" cm="1">
        <f t="array" ref="O1936">MIN(IF((OutputTable[GroupByKey]=OutputTable[[#This Row],[GroupByKey]]),(OutputTable[GroupByKey]=OutputTable[[#This Row],[GroupByKey]])*OutputTable[RecordedValue]))</f>
        <v>25.696659959072399</v>
      </c>
      <c r="P1936" s="5" cm="1">
        <f t="array" ref="P1936">MAX(IF((OutputTable[GroupByKey]=OutputTable[[#This Row],[GroupByKey]]),(OutputTable[GroupByKey]=OutputTable[[#This Row],[GroupByKey]])*OutputTable[RecordedValue]))</f>
        <v>33.838759418460498</v>
      </c>
    </row>
    <row r="1937" spans="1:16" x14ac:dyDescent="0.25">
      <c r="A1937" t="s">
        <v>68</v>
      </c>
      <c r="B1937" t="s">
        <v>70</v>
      </c>
      <c r="C1937">
        <v>32</v>
      </c>
      <c r="D1937" t="s">
        <v>171</v>
      </c>
      <c r="E1937" t="s">
        <v>139</v>
      </c>
      <c r="F1937" t="s">
        <v>107</v>
      </c>
      <c r="G1937">
        <v>7.3471184620016503</v>
      </c>
      <c r="H1937">
        <v>0</v>
      </c>
      <c r="I193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37" s="5" cm="1">
        <f t="array" ref="J1937">MAX(IF((ProjectInfoTable[ProjectName]=OutputTable[[#This Row],[ProjectName]]),(ProjectInfoTable[ProjectName]=OutputTable[[#This Row],[ProjectName]])*ProjectInfoTable[NumberOfReplications]))</f>
        <v>50</v>
      </c>
      <c r="K1937" s="5" cm="1">
        <f t="array" ref="K1937">IFERROR(AVERAGE(IF((OutputTable[GroupByKey]=OutputTable[[#This Row],[GroupByKey]]),(OutputTable[GroupByKey]=OutputTable[[#This Row],[GroupByKey]])*OutputTable[RecordedValue])),0)</f>
        <v>7.1431715332986858</v>
      </c>
      <c r="L1937" s="5" cm="1">
        <f t="array" ref="L1937">IFERROR(_xlfn.STDEV.S(IF((OutputTable[GroupByKey]=OutputTable[[#This Row],[GroupByKey]]),(OutputTable[GroupByKey]=OutputTable[[#This Row],[GroupByKey]])*OutputTable[RecordedValue])),0)</f>
        <v>1.6630080132730225</v>
      </c>
      <c r="M1937" s="5" cm="1">
        <f t="array" ref="M1937">MAX(IF((ProjectInfoTable[ProjectName]=OutputTable[[#This Row],[ProjectName]]),(ProjectInfoTable[ProjectName]=OutputTable[[#This Row],[ProjectName]])*ProjectInfoTable[ConfidenceInterval]))</f>
        <v>0.95</v>
      </c>
      <c r="N1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937" s="5" cm="1">
        <f t="array" ref="O1937">MIN(IF((OutputTable[GroupByKey]=OutputTable[[#This Row],[GroupByKey]]),(OutputTable[GroupByKey]=OutputTable[[#This Row],[GroupByKey]])*OutputTable[RecordedValue]))</f>
        <v>2.14775272896172</v>
      </c>
      <c r="P1937" s="5" cm="1">
        <f t="array" ref="P1937">MAX(IF((OutputTable[GroupByKey]=OutputTable[[#This Row],[GroupByKey]]),(OutputTable[GroupByKey]=OutputTable[[#This Row],[GroupByKey]])*OutputTable[RecordedValue]))</f>
        <v>10.273767747096599</v>
      </c>
    </row>
    <row r="1938" spans="1:16" x14ac:dyDescent="0.25">
      <c r="A1938" t="s">
        <v>68</v>
      </c>
      <c r="B1938" t="s">
        <v>70</v>
      </c>
      <c r="C1938">
        <v>32</v>
      </c>
      <c r="D1938" t="s">
        <v>172</v>
      </c>
      <c r="E1938" t="s">
        <v>164</v>
      </c>
      <c r="F1938" t="s">
        <v>107</v>
      </c>
      <c r="G1938">
        <v>296</v>
      </c>
      <c r="H1938">
        <v>0</v>
      </c>
      <c r="I193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38" s="5" cm="1">
        <f t="array" ref="J1938">MAX(IF((ProjectInfoTable[ProjectName]=OutputTable[[#This Row],[ProjectName]]),(ProjectInfoTable[ProjectName]=OutputTable[[#This Row],[ProjectName]])*ProjectInfoTable[NumberOfReplications]))</f>
        <v>50</v>
      </c>
      <c r="K1938" s="5" cm="1">
        <f t="array" ref="K1938">IFERROR(AVERAGE(IF((OutputTable[GroupByKey]=OutputTable[[#This Row],[GroupByKey]]),(OutputTable[GroupByKey]=OutputTable[[#This Row],[GroupByKey]])*OutputTable[RecordedValue])),0)</f>
        <v>299.54000000000002</v>
      </c>
      <c r="L1938" s="5" cm="1">
        <f t="array" ref="L1938">IFERROR(_xlfn.STDEV.S(IF((OutputTable[GroupByKey]=OutputTable[[#This Row],[GroupByKey]]),(OutputTable[GroupByKey]=OutputTable[[#This Row],[GroupByKey]])*OutputTable[RecordedValue])),0)</f>
        <v>4.8873430868908301</v>
      </c>
      <c r="M1938" s="5" cm="1">
        <f t="array" ref="M1938">MAX(IF((ProjectInfoTable[ProjectName]=OutputTable[[#This Row],[ProjectName]]),(ProjectInfoTable[ProjectName]=OutputTable[[#This Row],[ProjectName]])*ProjectInfoTable[ConfidenceInterval]))</f>
        <v>0.95</v>
      </c>
      <c r="N1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938" s="5" cm="1">
        <f t="array" ref="O1938">MIN(IF((OutputTable[GroupByKey]=OutputTable[[#This Row],[GroupByKey]]),(OutputTable[GroupByKey]=OutputTable[[#This Row],[GroupByKey]])*OutputTable[RecordedValue]))</f>
        <v>289</v>
      </c>
      <c r="P1938" s="5" cm="1">
        <f t="array" ref="P1938">MAX(IF((OutputTable[GroupByKey]=OutputTable[[#This Row],[GroupByKey]]),(OutputTable[GroupByKey]=OutputTable[[#This Row],[GroupByKey]])*OutputTable[RecordedValue]))</f>
        <v>313</v>
      </c>
    </row>
    <row r="1939" spans="1:16" x14ac:dyDescent="0.25">
      <c r="A1939" t="s">
        <v>68</v>
      </c>
      <c r="B1939" t="s">
        <v>70</v>
      </c>
      <c r="C1939">
        <v>32</v>
      </c>
      <c r="D1939" t="s">
        <v>173</v>
      </c>
      <c r="E1939" t="s">
        <v>166</v>
      </c>
      <c r="F1939" t="s">
        <v>107</v>
      </c>
      <c r="G1939">
        <v>0.79591337605551005</v>
      </c>
      <c r="H1939">
        <v>0</v>
      </c>
      <c r="I193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39" s="5" cm="1">
        <f t="array" ref="J1939">MAX(IF((ProjectInfoTable[ProjectName]=OutputTable[[#This Row],[ProjectName]]),(ProjectInfoTable[ProjectName]=OutputTable[[#This Row],[ProjectName]])*ProjectInfoTable[NumberOfReplications]))</f>
        <v>50</v>
      </c>
      <c r="K1939" s="5" cm="1">
        <f t="array" ref="K1939">IFERROR(AVERAGE(IF((OutputTable[GroupByKey]=OutputTable[[#This Row],[GroupByKey]]),(OutputTable[GroupByKey]=OutputTable[[#This Row],[GroupByKey]])*OutputTable[RecordedValue])),0)</f>
        <v>0.80157856851948073</v>
      </c>
      <c r="L1939" s="5" cm="1">
        <f t="array" ref="L1939">IFERROR(_xlfn.STDEV.S(IF((OutputTable[GroupByKey]=OutputTable[[#This Row],[GroupByKey]]),(OutputTable[GroupByKey]=OutputTable[[#This Row],[GroupByKey]])*OutputTable[RecordedValue])),0)</f>
        <v>4.6194667035361667E-2</v>
      </c>
      <c r="M1939" s="5" cm="1">
        <f t="array" ref="M1939">MAX(IF((ProjectInfoTable[ProjectName]=OutputTable[[#This Row],[ProjectName]]),(ProjectInfoTable[ProjectName]=OutputTable[[#This Row],[ProjectName]])*ProjectInfoTable[ConfidenceInterval]))</f>
        <v>0.95</v>
      </c>
      <c r="N1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1939" s="5" cm="1">
        <f t="array" ref="O1939">MIN(IF((OutputTable[GroupByKey]=OutputTable[[#This Row],[GroupByKey]]),(OutputTable[GroupByKey]=OutputTable[[#This Row],[GroupByKey]])*OutputTable[RecordedValue]))</f>
        <v>0.71461756258065101</v>
      </c>
      <c r="P1939" s="5" cm="1">
        <f t="array" ref="P1939">MAX(IF((OutputTable[GroupByKey]=OutputTable[[#This Row],[GroupByKey]]),(OutputTable[GroupByKey]=OutputTable[[#This Row],[GroupByKey]])*OutputTable[RecordedValue]))</f>
        <v>0.94034020197328605</v>
      </c>
    </row>
    <row r="1940" spans="1:16" x14ac:dyDescent="0.25">
      <c r="A1940" t="s">
        <v>68</v>
      </c>
      <c r="B1940" t="s">
        <v>70</v>
      </c>
      <c r="C1940">
        <v>32</v>
      </c>
      <c r="D1940" t="s">
        <v>174</v>
      </c>
      <c r="E1940" t="s">
        <v>142</v>
      </c>
      <c r="F1940" t="s">
        <v>107</v>
      </c>
      <c r="G1940">
        <v>0</v>
      </c>
      <c r="H1940">
        <v>0</v>
      </c>
      <c r="I194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940" s="5" cm="1">
        <f t="array" ref="J1940">MAX(IF((ProjectInfoTable[ProjectName]=OutputTable[[#This Row],[ProjectName]]),(ProjectInfoTable[ProjectName]=OutputTable[[#This Row],[ProjectName]])*ProjectInfoTable[NumberOfReplications]))</f>
        <v>50</v>
      </c>
      <c r="K1940" s="5" cm="1">
        <f t="array" ref="K1940">IFERROR(AVERAGE(IF((OutputTable[GroupByKey]=OutputTable[[#This Row],[GroupByKey]]),(OutputTable[GroupByKey]=OutputTable[[#This Row],[GroupByKey]])*OutputTable[RecordedValue])),0)</f>
        <v>0</v>
      </c>
      <c r="L1940" s="5" cm="1">
        <f t="array" ref="L1940">IFERROR(_xlfn.STDEV.S(IF((OutputTable[GroupByKey]=OutputTable[[#This Row],[GroupByKey]]),(OutputTable[GroupByKey]=OutputTable[[#This Row],[GroupByKey]])*OutputTable[RecordedValue])),0)</f>
        <v>0</v>
      </c>
      <c r="M1940" s="5" cm="1">
        <f t="array" ref="M1940">MAX(IF((ProjectInfoTable[ProjectName]=OutputTable[[#This Row],[ProjectName]]),(ProjectInfoTable[ProjectName]=OutputTable[[#This Row],[ProjectName]])*ProjectInfoTable[ConfidenceInterval]))</f>
        <v>0.95</v>
      </c>
      <c r="N1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0" s="5" cm="1">
        <f t="array" ref="O1940">MIN(IF((OutputTable[GroupByKey]=OutputTable[[#This Row],[GroupByKey]]),(OutputTable[GroupByKey]=OutputTable[[#This Row],[GroupByKey]])*OutputTable[RecordedValue]))</f>
        <v>0</v>
      </c>
      <c r="P1940" s="5" cm="1">
        <f t="array" ref="P1940">MAX(IF((OutputTable[GroupByKey]=OutputTable[[#This Row],[GroupByKey]]),(OutputTable[GroupByKey]=OutputTable[[#This Row],[GroupByKey]])*OutputTable[RecordedValue]))</f>
        <v>0</v>
      </c>
    </row>
    <row r="1941" spans="1:16" x14ac:dyDescent="0.25">
      <c r="A1941" t="s">
        <v>68</v>
      </c>
      <c r="B1941" t="s">
        <v>70</v>
      </c>
      <c r="C1941">
        <v>32</v>
      </c>
      <c r="D1941" t="s">
        <v>175</v>
      </c>
      <c r="E1941" t="s">
        <v>113</v>
      </c>
      <c r="F1941" t="s">
        <v>73</v>
      </c>
      <c r="G1941">
        <v>36.086253422132103</v>
      </c>
      <c r="H1941">
        <v>0</v>
      </c>
      <c r="I194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941" s="5" cm="1">
        <f t="array" ref="J1941">MAX(IF((ProjectInfoTable[ProjectName]=OutputTable[[#This Row],[ProjectName]]),(ProjectInfoTable[ProjectName]=OutputTable[[#This Row],[ProjectName]])*ProjectInfoTable[NumberOfReplications]))</f>
        <v>50</v>
      </c>
      <c r="K1941" s="5" cm="1">
        <f t="array" ref="K1941">IFERROR(AVERAGE(IF((OutputTable[GroupByKey]=OutputTable[[#This Row],[GroupByKey]]),(OutputTable[GroupByKey]=OutputTable[[#This Row],[GroupByKey]])*OutputTable[RecordedValue])),0)</f>
        <v>36.017962320863354</v>
      </c>
      <c r="L1941" s="5" cm="1">
        <f t="array" ref="L1941">IFERROR(_xlfn.STDEV.S(IF((OutputTable[GroupByKey]=OutputTable[[#This Row],[GroupByKey]]),(OutputTable[GroupByKey]=OutputTable[[#This Row],[GroupByKey]])*OutputTable[RecordedValue])),0)</f>
        <v>2.1447750669597334</v>
      </c>
      <c r="M1941" s="5" cm="1">
        <f t="array" ref="M1941">MAX(IF((ProjectInfoTable[ProjectName]=OutputTable[[#This Row],[ProjectName]]),(ProjectInfoTable[ProjectName]=OutputTable[[#This Row],[ProjectName]])*ProjectInfoTable[ConfidenceInterval]))</f>
        <v>0.95</v>
      </c>
      <c r="N1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941" s="5" cm="1">
        <f t="array" ref="O1941">MIN(IF((OutputTable[GroupByKey]=OutputTable[[#This Row],[GroupByKey]]),(OutputTable[GroupByKey]=OutputTable[[#This Row],[GroupByKey]])*OutputTable[RecordedValue]))</f>
        <v>31.355296128801101</v>
      </c>
      <c r="P1941" s="5" cm="1">
        <f t="array" ref="P1941">MAX(IF((OutputTable[GroupByKey]=OutputTable[[#This Row],[GroupByKey]]),(OutputTable[GroupByKey]=OutputTable[[#This Row],[GroupByKey]])*OutputTable[RecordedValue]))</f>
        <v>42.047742044042501</v>
      </c>
    </row>
    <row r="1942" spans="1:16" x14ac:dyDescent="0.25">
      <c r="A1942" t="s">
        <v>68</v>
      </c>
      <c r="B1942" t="s">
        <v>70</v>
      </c>
      <c r="C1942">
        <v>32</v>
      </c>
      <c r="D1942" t="s">
        <v>176</v>
      </c>
      <c r="E1942" t="s">
        <v>115</v>
      </c>
      <c r="F1942" t="s">
        <v>73</v>
      </c>
      <c r="G1942">
        <v>1082.5876026639601</v>
      </c>
      <c r="H1942">
        <v>0</v>
      </c>
      <c r="I194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942" s="5" cm="1">
        <f t="array" ref="J1942">MAX(IF((ProjectInfoTable[ProjectName]=OutputTable[[#This Row],[ProjectName]]),(ProjectInfoTable[ProjectName]=OutputTable[[#This Row],[ProjectName]])*ProjectInfoTable[NumberOfReplications]))</f>
        <v>50</v>
      </c>
      <c r="K1942" s="5" cm="1">
        <f t="array" ref="K1942">IFERROR(AVERAGE(IF((OutputTable[GroupByKey]=OutputTable[[#This Row],[GroupByKey]]),(OutputTable[GroupByKey]=OutputTable[[#This Row],[GroupByKey]])*OutputTable[RecordedValue])),0)</f>
        <v>1080.5388696259006</v>
      </c>
      <c r="L1942" s="5" cm="1">
        <f t="array" ref="L1942">IFERROR(_xlfn.STDEV.S(IF((OutputTable[GroupByKey]=OutputTable[[#This Row],[GroupByKey]]),(OutputTable[GroupByKey]=OutputTable[[#This Row],[GroupByKey]])*OutputTable[RecordedValue])),0)</f>
        <v>64.343252008792561</v>
      </c>
      <c r="M1942" s="5" cm="1">
        <f t="array" ref="M1942">MAX(IF((ProjectInfoTable[ProjectName]=OutputTable[[#This Row],[ProjectName]]),(ProjectInfoTable[ProjectName]=OutputTable[[#This Row],[ProjectName]])*ProjectInfoTable[ConfidenceInterval]))</f>
        <v>0.95</v>
      </c>
      <c r="N1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1942" s="5" cm="1">
        <f t="array" ref="O1942">MIN(IF((OutputTable[GroupByKey]=OutputTable[[#This Row],[GroupByKey]]),(OutputTable[GroupByKey]=OutputTable[[#This Row],[GroupByKey]])*OutputTable[RecordedValue]))</f>
        <v>940.65888386403196</v>
      </c>
      <c r="P1942" s="5" cm="1">
        <f t="array" ref="P1942">MAX(IF((OutputTable[GroupByKey]=OutputTable[[#This Row],[GroupByKey]]),(OutputTable[GroupByKey]=OutputTable[[#This Row],[GroupByKey]])*OutputTable[RecordedValue]))</f>
        <v>1261.4322613212801</v>
      </c>
    </row>
    <row r="1943" spans="1:16" x14ac:dyDescent="0.25">
      <c r="A1943" t="s">
        <v>68</v>
      </c>
      <c r="B1943" t="s">
        <v>70</v>
      </c>
      <c r="C1943">
        <v>32</v>
      </c>
      <c r="D1943" t="s">
        <v>177</v>
      </c>
      <c r="E1943" t="s">
        <v>117</v>
      </c>
      <c r="F1943" t="s">
        <v>73</v>
      </c>
      <c r="G1943">
        <v>0</v>
      </c>
      <c r="H1943">
        <v>0</v>
      </c>
      <c r="I194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943" s="5" cm="1">
        <f t="array" ref="J1943">MAX(IF((ProjectInfoTable[ProjectName]=OutputTable[[#This Row],[ProjectName]]),(ProjectInfoTable[ProjectName]=OutputTable[[#This Row],[ProjectName]])*ProjectInfoTable[NumberOfReplications]))</f>
        <v>50</v>
      </c>
      <c r="K1943" s="5" cm="1">
        <f t="array" ref="K1943">IFERROR(AVERAGE(IF((OutputTable[GroupByKey]=OutputTable[[#This Row],[GroupByKey]]),(OutputTable[GroupByKey]=OutputTable[[#This Row],[GroupByKey]])*OutputTable[RecordedValue])),0)</f>
        <v>0</v>
      </c>
      <c r="L1943" s="5" cm="1">
        <f t="array" ref="L1943">IFERROR(_xlfn.STDEV.S(IF((OutputTable[GroupByKey]=OutputTable[[#This Row],[GroupByKey]]),(OutputTable[GroupByKey]=OutputTable[[#This Row],[GroupByKey]])*OutputTable[RecordedValue])),0)</f>
        <v>0</v>
      </c>
      <c r="M1943" s="5" cm="1">
        <f t="array" ref="M1943">MAX(IF((ProjectInfoTable[ProjectName]=OutputTable[[#This Row],[ProjectName]]),(ProjectInfoTable[ProjectName]=OutputTable[[#This Row],[ProjectName]])*ProjectInfoTable[ConfidenceInterval]))</f>
        <v>0.95</v>
      </c>
      <c r="N1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3" s="5" cm="1">
        <f t="array" ref="O1943">MIN(IF((OutputTable[GroupByKey]=OutputTable[[#This Row],[GroupByKey]]),(OutputTable[GroupByKey]=OutputTable[[#This Row],[GroupByKey]])*OutputTable[RecordedValue]))</f>
        <v>0</v>
      </c>
      <c r="P1943" s="5" cm="1">
        <f t="array" ref="P1943">MAX(IF((OutputTable[GroupByKey]=OutputTable[[#This Row],[GroupByKey]]),(OutputTable[GroupByKey]=OutputTable[[#This Row],[GroupByKey]])*OutputTable[RecordedValue]))</f>
        <v>0</v>
      </c>
    </row>
    <row r="1944" spans="1:16" x14ac:dyDescent="0.25">
      <c r="A1944" t="s">
        <v>68</v>
      </c>
      <c r="B1944" t="s">
        <v>70</v>
      </c>
      <c r="C1944">
        <v>32</v>
      </c>
      <c r="D1944" t="s">
        <v>178</v>
      </c>
      <c r="E1944" t="s">
        <v>119</v>
      </c>
      <c r="F1944" t="s">
        <v>73</v>
      </c>
      <c r="G1944">
        <v>337.62634963027102</v>
      </c>
      <c r="H1944">
        <v>0</v>
      </c>
      <c r="I194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44" s="5" cm="1">
        <f t="array" ref="J1944">MAX(IF((ProjectInfoTable[ProjectName]=OutputTable[[#This Row],[ProjectName]]),(ProjectInfoTable[ProjectName]=OutputTable[[#This Row],[ProjectName]])*ProjectInfoTable[NumberOfReplications]))</f>
        <v>50</v>
      </c>
      <c r="K1944" s="5" cm="1">
        <f t="array" ref="K1944">IFERROR(AVERAGE(IF((OutputTable[GroupByKey]=OutputTable[[#This Row],[GroupByKey]]),(OutputTable[GroupByKey]=OutputTable[[#This Row],[GroupByKey]])*OutputTable[RecordedValue])),0)</f>
        <v>647.33233797243315</v>
      </c>
      <c r="L1944" s="5" cm="1">
        <f t="array" ref="L1944">IFERROR(_xlfn.STDEV.S(IF((OutputTable[GroupByKey]=OutputTable[[#This Row],[GroupByKey]]),(OutputTable[GroupByKey]=OutputTable[[#This Row],[GroupByKey]])*OutputTable[RecordedValue])),0)</f>
        <v>612.63054444116835</v>
      </c>
      <c r="M1944" s="5" cm="1">
        <f t="array" ref="M1944">MAX(IF((ProjectInfoTable[ProjectName]=OutputTable[[#This Row],[ProjectName]]),(ProjectInfoTable[ProjectName]=OutputTable[[#This Row],[ProjectName]])*ProjectInfoTable[ConfidenceInterval]))</f>
        <v>0.95</v>
      </c>
      <c r="N1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1944" s="5" cm="1">
        <f t="array" ref="O1944">MIN(IF((OutputTable[GroupByKey]=OutputTable[[#This Row],[GroupByKey]]),(OutputTable[GroupByKey]=OutputTable[[#This Row],[GroupByKey]])*OutputTable[RecordedValue]))</f>
        <v>135.75868551570699</v>
      </c>
      <c r="P1944" s="5" cm="1">
        <f t="array" ref="P1944">MAX(IF((OutputTable[GroupByKey]=OutputTable[[#This Row],[GroupByKey]]),(OutputTable[GroupByKey]=OutputTable[[#This Row],[GroupByKey]])*OutputTable[RecordedValue]))</f>
        <v>3953.48057040094</v>
      </c>
    </row>
    <row r="1945" spans="1:16" x14ac:dyDescent="0.25">
      <c r="A1945" t="s">
        <v>68</v>
      </c>
      <c r="B1945" t="s">
        <v>70</v>
      </c>
      <c r="C1945">
        <v>32</v>
      </c>
      <c r="D1945" t="s">
        <v>179</v>
      </c>
      <c r="E1945" t="s">
        <v>121</v>
      </c>
      <c r="F1945" t="s">
        <v>73</v>
      </c>
      <c r="G1945">
        <v>139</v>
      </c>
      <c r="H1945">
        <v>0</v>
      </c>
      <c r="I194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45" s="5" cm="1">
        <f t="array" ref="J1945">MAX(IF((ProjectInfoTable[ProjectName]=OutputTable[[#This Row],[ProjectName]]),(ProjectInfoTable[ProjectName]=OutputTable[[#This Row],[ProjectName]])*ProjectInfoTable[NumberOfReplications]))</f>
        <v>50</v>
      </c>
      <c r="K1945" s="5" cm="1">
        <f t="array" ref="K1945">IFERROR(AVERAGE(IF((OutputTable[GroupByKey]=OutputTable[[#This Row],[GroupByKey]]),(OutputTable[GroupByKey]=OutputTable[[#This Row],[GroupByKey]])*OutputTable[RecordedValue])),0)</f>
        <v>139.02000000000001</v>
      </c>
      <c r="L1945" s="5" cm="1">
        <f t="array" ref="L1945">IFERROR(_xlfn.STDEV.S(IF((OutputTable[GroupByKey]=OutputTable[[#This Row],[GroupByKey]]),(OutputTable[GroupByKey]=OutputTable[[#This Row],[GroupByKey]])*OutputTable[RecordedValue])),0)</f>
        <v>2.0651629376840162</v>
      </c>
      <c r="M1945" s="5" cm="1">
        <f t="array" ref="M1945">MAX(IF((ProjectInfoTable[ProjectName]=OutputTable[[#This Row],[ProjectName]]),(ProjectInfoTable[ProjectName]=OutputTable[[#This Row],[ProjectName]])*ProjectInfoTable[ConfidenceInterval]))</f>
        <v>0.95</v>
      </c>
      <c r="N1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1945" s="5" cm="1">
        <f t="array" ref="O1945">MIN(IF((OutputTable[GroupByKey]=OutputTable[[#This Row],[GroupByKey]]),(OutputTable[GroupByKey]=OutputTable[[#This Row],[GroupByKey]])*OutputTable[RecordedValue]))</f>
        <v>133</v>
      </c>
      <c r="P1945" s="5" cm="1">
        <f t="array" ref="P1945">MAX(IF((OutputTable[GroupByKey]=OutputTable[[#This Row],[GroupByKey]]),(OutputTable[GroupByKey]=OutputTable[[#This Row],[GroupByKey]])*OutputTable[RecordedValue]))</f>
        <v>142</v>
      </c>
    </row>
    <row r="1946" spans="1:16" x14ac:dyDescent="0.25">
      <c r="A1946" t="s">
        <v>68</v>
      </c>
      <c r="B1946" t="s">
        <v>70</v>
      </c>
      <c r="C1946">
        <v>32</v>
      </c>
      <c r="D1946" t="s">
        <v>180</v>
      </c>
      <c r="E1946" t="s">
        <v>123</v>
      </c>
      <c r="F1946" t="s">
        <v>73</v>
      </c>
      <c r="G1946">
        <v>136</v>
      </c>
      <c r="H1946">
        <v>0</v>
      </c>
      <c r="I194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46" s="5" cm="1">
        <f t="array" ref="J1946">MAX(IF((ProjectInfoTable[ProjectName]=OutputTable[[#This Row],[ProjectName]]),(ProjectInfoTable[ProjectName]=OutputTable[[#This Row],[ProjectName]])*ProjectInfoTable[NumberOfReplications]))</f>
        <v>50</v>
      </c>
      <c r="K1946" s="5" cm="1">
        <f t="array" ref="K1946">IFERROR(AVERAGE(IF((OutputTable[GroupByKey]=OutputTable[[#This Row],[GroupByKey]]),(OutputTable[GroupByKey]=OutputTable[[#This Row],[GroupByKey]])*OutputTable[RecordedValue])),0)</f>
        <v>137.02000000000001</v>
      </c>
      <c r="L1946" s="5" cm="1">
        <f t="array" ref="L1946">IFERROR(_xlfn.STDEV.S(IF((OutputTable[GroupByKey]=OutputTable[[#This Row],[GroupByKey]]),(OutputTable[GroupByKey]=OutputTable[[#This Row],[GroupByKey]])*OutputTable[RecordedValue])),0)</f>
        <v>2.4618725244274162</v>
      </c>
      <c r="M1946" s="5" cm="1">
        <f t="array" ref="M1946">MAX(IF((ProjectInfoTable[ProjectName]=OutputTable[[#This Row],[ProjectName]]),(ProjectInfoTable[ProjectName]=OutputTable[[#This Row],[ProjectName]])*ProjectInfoTable[ConfidenceInterval]))</f>
        <v>0.95</v>
      </c>
      <c r="N1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1946" s="5" cm="1">
        <f t="array" ref="O1946">MIN(IF((OutputTable[GroupByKey]=OutputTable[[#This Row],[GroupByKey]]),(OutputTable[GroupByKey]=OutputTable[[#This Row],[GroupByKey]])*OutputTable[RecordedValue]))</f>
        <v>130</v>
      </c>
      <c r="P1946" s="5" cm="1">
        <f t="array" ref="P1946">MAX(IF((OutputTable[GroupByKey]=OutputTable[[#This Row],[GroupByKey]]),(OutputTable[GroupByKey]=OutputTable[[#This Row],[GroupByKey]])*OutputTable[RecordedValue]))</f>
        <v>141</v>
      </c>
    </row>
    <row r="1947" spans="1:16" x14ac:dyDescent="0.25">
      <c r="A1947" t="s">
        <v>68</v>
      </c>
      <c r="B1947" t="s">
        <v>70</v>
      </c>
      <c r="C1947">
        <v>32</v>
      </c>
      <c r="D1947" t="s">
        <v>181</v>
      </c>
      <c r="E1947" t="s">
        <v>125</v>
      </c>
      <c r="F1947" t="s">
        <v>73</v>
      </c>
      <c r="G1947">
        <v>36.086253422132103</v>
      </c>
      <c r="H1947">
        <v>0</v>
      </c>
      <c r="I194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47" s="5" cm="1">
        <f t="array" ref="J1947">MAX(IF((ProjectInfoTable[ProjectName]=OutputTable[[#This Row],[ProjectName]]),(ProjectInfoTable[ProjectName]=OutputTable[[#This Row],[ProjectName]])*ProjectInfoTable[NumberOfReplications]))</f>
        <v>50</v>
      </c>
      <c r="K1947" s="5" cm="1">
        <f t="array" ref="K1947">IFERROR(AVERAGE(IF((OutputTable[GroupByKey]=OutputTable[[#This Row],[GroupByKey]]),(OutputTable[GroupByKey]=OutputTable[[#This Row],[GroupByKey]])*OutputTable[RecordedValue])),0)</f>
        <v>36.017962320863354</v>
      </c>
      <c r="L1947" s="5" cm="1">
        <f t="array" ref="L1947">IFERROR(_xlfn.STDEV.S(IF((OutputTable[GroupByKey]=OutputTable[[#This Row],[GroupByKey]]),(OutputTable[GroupByKey]=OutputTable[[#This Row],[GroupByKey]])*OutputTable[RecordedValue])),0)</f>
        <v>2.1447750669597334</v>
      </c>
      <c r="M1947" s="5" cm="1">
        <f t="array" ref="M1947">MAX(IF((ProjectInfoTable[ProjectName]=OutputTable[[#This Row],[ProjectName]]),(ProjectInfoTable[ProjectName]=OutputTable[[#This Row],[ProjectName]])*ProjectInfoTable[ConfidenceInterval]))</f>
        <v>0.95</v>
      </c>
      <c r="N1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1947" s="5" cm="1">
        <f t="array" ref="O1947">MIN(IF((OutputTable[GroupByKey]=OutputTable[[#This Row],[GroupByKey]]),(OutputTable[GroupByKey]=OutputTable[[#This Row],[GroupByKey]])*OutputTable[RecordedValue]))</f>
        <v>31.355296128801101</v>
      </c>
      <c r="P1947" s="5" cm="1">
        <f t="array" ref="P1947">MAX(IF((OutputTable[GroupByKey]=OutputTable[[#This Row],[GroupByKey]]),(OutputTable[GroupByKey]=OutputTable[[#This Row],[GroupByKey]])*OutputTable[RecordedValue]))</f>
        <v>42.047742044042501</v>
      </c>
    </row>
    <row r="1948" spans="1:16" x14ac:dyDescent="0.25">
      <c r="A1948" t="s">
        <v>68</v>
      </c>
      <c r="B1948" t="s">
        <v>70</v>
      </c>
      <c r="C1948">
        <v>32</v>
      </c>
      <c r="D1948" t="s">
        <v>182</v>
      </c>
      <c r="E1948" t="s">
        <v>127</v>
      </c>
      <c r="F1948" t="s">
        <v>73</v>
      </c>
      <c r="G1948">
        <v>1420.21395229423</v>
      </c>
      <c r="H1948">
        <v>0</v>
      </c>
      <c r="I194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48" s="5" cm="1">
        <f t="array" ref="J1948">MAX(IF((ProjectInfoTable[ProjectName]=OutputTable[[#This Row],[ProjectName]]),(ProjectInfoTable[ProjectName]=OutputTable[[#This Row],[ProjectName]])*ProjectInfoTable[NumberOfReplications]))</f>
        <v>50</v>
      </c>
      <c r="K1948" s="5" cm="1">
        <f t="array" ref="K1948">IFERROR(AVERAGE(IF((OutputTable[GroupByKey]=OutputTable[[#This Row],[GroupByKey]]),(OutputTable[GroupByKey]=OutputTable[[#This Row],[GroupByKey]])*OutputTable[RecordedValue])),0)</f>
        <v>1727.8712075983335</v>
      </c>
      <c r="L1948" s="5" cm="1">
        <f t="array" ref="L1948">IFERROR(_xlfn.STDEV.S(IF((OutputTable[GroupByKey]=OutputTable[[#This Row],[GroupByKey]]),(OutputTable[GroupByKey]=OutputTable[[#This Row],[GroupByKey]])*OutputTable[RecordedValue])),0)</f>
        <v>660.11760417939672</v>
      </c>
      <c r="M1948" s="5" cm="1">
        <f t="array" ref="M1948">MAX(IF((ProjectInfoTable[ProjectName]=OutputTable[[#This Row],[ProjectName]]),(ProjectInfoTable[ProjectName]=OutputTable[[#This Row],[ProjectName]])*ProjectInfoTable[ConfidenceInterval]))</f>
        <v>0.95</v>
      </c>
      <c r="N1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1948" s="5" cm="1">
        <f t="array" ref="O1948">MIN(IF((OutputTable[GroupByKey]=OutputTable[[#This Row],[GroupByKey]]),(OutputTable[GroupByKey]=OutputTable[[#This Row],[GroupByKey]])*OutputTable[RecordedValue]))</f>
        <v>1102.70221979086</v>
      </c>
      <c r="P1948" s="5" cm="1">
        <f t="array" ref="P1948">MAX(IF((OutputTable[GroupByKey]=OutputTable[[#This Row],[GroupByKey]]),(OutputTable[GroupByKey]=OutputTable[[#This Row],[GroupByKey]])*OutputTable[RecordedValue]))</f>
        <v>5214.9128317222203</v>
      </c>
    </row>
    <row r="1949" spans="1:16" x14ac:dyDescent="0.25">
      <c r="A1949" t="s">
        <v>68</v>
      </c>
      <c r="B1949" t="s">
        <v>70</v>
      </c>
      <c r="C1949">
        <v>32</v>
      </c>
      <c r="D1949" t="s">
        <v>183</v>
      </c>
      <c r="E1949" t="s">
        <v>137</v>
      </c>
      <c r="F1949" t="s">
        <v>107</v>
      </c>
      <c r="G1949">
        <v>18.043126711066002</v>
      </c>
      <c r="H1949">
        <v>0</v>
      </c>
      <c r="I194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49" s="5" cm="1">
        <f t="array" ref="J1949">MAX(IF((ProjectInfoTable[ProjectName]=OutputTable[[#This Row],[ProjectName]]),(ProjectInfoTable[ProjectName]=OutputTable[[#This Row],[ProjectName]])*ProjectInfoTable[NumberOfReplications]))</f>
        <v>50</v>
      </c>
      <c r="K1949" s="5" cm="1">
        <f t="array" ref="K1949">IFERROR(AVERAGE(IF((OutputTable[GroupByKey]=OutputTable[[#This Row],[GroupByKey]]),(OutputTable[GroupByKey]=OutputTable[[#This Row],[GroupByKey]])*OutputTable[RecordedValue])),0)</f>
        <v>18.008981160431681</v>
      </c>
      <c r="L1949" s="5" cm="1">
        <f t="array" ref="L1949">IFERROR(_xlfn.STDEV.S(IF((OutputTable[GroupByKey]=OutputTable[[#This Row],[GroupByKey]]),(OutputTable[GroupByKey]=OutputTable[[#This Row],[GroupByKey]])*OutputTable[RecordedValue])),0)</f>
        <v>1.0723875334798758</v>
      </c>
      <c r="M1949" s="5" cm="1">
        <f t="array" ref="M1949">MAX(IF((ProjectInfoTable[ProjectName]=OutputTable[[#This Row],[ProjectName]]),(ProjectInfoTable[ProjectName]=OutputTable[[#This Row],[ProjectName]])*ProjectInfoTable[ConfidenceInterval]))</f>
        <v>0.95</v>
      </c>
      <c r="N1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1949" s="5" cm="1">
        <f t="array" ref="O1949">MIN(IF((OutputTable[GroupByKey]=OutputTable[[#This Row],[GroupByKey]]),(OutputTable[GroupByKey]=OutputTable[[#This Row],[GroupByKey]])*OutputTable[RecordedValue]))</f>
        <v>15.677648064400501</v>
      </c>
      <c r="P1949" s="5" cm="1">
        <f t="array" ref="P1949">MAX(IF((OutputTable[GroupByKey]=OutputTable[[#This Row],[GroupByKey]]),(OutputTable[GroupByKey]=OutputTable[[#This Row],[GroupByKey]])*OutputTable[RecordedValue]))</f>
        <v>21.0238710220213</v>
      </c>
    </row>
    <row r="1950" spans="1:16" x14ac:dyDescent="0.25">
      <c r="A1950" t="s">
        <v>68</v>
      </c>
      <c r="B1950" t="s">
        <v>70</v>
      </c>
      <c r="C1950">
        <v>32</v>
      </c>
      <c r="D1950" t="s">
        <v>184</v>
      </c>
      <c r="E1950" t="s">
        <v>139</v>
      </c>
      <c r="F1950" t="s">
        <v>107</v>
      </c>
      <c r="G1950">
        <v>5.7798825029987597</v>
      </c>
      <c r="H1950">
        <v>0</v>
      </c>
      <c r="I195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50" s="5" cm="1">
        <f t="array" ref="J1950">MAX(IF((ProjectInfoTable[ProjectName]=OutputTable[[#This Row],[ProjectName]]),(ProjectInfoTable[ProjectName]=OutputTable[[#This Row],[ProjectName]])*ProjectInfoTable[NumberOfReplications]))</f>
        <v>50</v>
      </c>
      <c r="K1950" s="5" cm="1">
        <f t="array" ref="K1950">IFERROR(AVERAGE(IF((OutputTable[GroupByKey]=OutputTable[[#This Row],[GroupByKey]]),(OutputTable[GroupByKey]=OutputTable[[#This Row],[GroupByKey]])*OutputTable[RecordedValue])),0)</f>
        <v>5.873369725047966</v>
      </c>
      <c r="L1950" s="5" cm="1">
        <f t="array" ref="L1950">IFERROR(_xlfn.STDEV.S(IF((OutputTable[GroupByKey]=OutputTable[[#This Row],[GroupByKey]]),(OutputTable[GroupByKey]=OutputTable[[#This Row],[GroupByKey]])*OutputTable[RecordedValue])),0)</f>
        <v>1.0900756873751687</v>
      </c>
      <c r="M1950" s="5" cm="1">
        <f t="array" ref="M1950">MAX(IF((ProjectInfoTable[ProjectName]=OutputTable[[#This Row],[ProjectName]]),(ProjectInfoTable[ProjectName]=OutputTable[[#This Row],[ProjectName]])*ProjectInfoTable[ConfidenceInterval]))</f>
        <v>0.95</v>
      </c>
      <c r="N1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1950" s="5" cm="1">
        <f t="array" ref="O1950">MIN(IF((OutputTable[GroupByKey]=OutputTable[[#This Row],[GroupByKey]]),(OutputTable[GroupByKey]=OutputTable[[#This Row],[GroupByKey]])*OutputTable[RecordedValue]))</f>
        <v>2.9626411254009901</v>
      </c>
      <c r="P1950" s="5" cm="1">
        <f t="array" ref="P1950">MAX(IF((OutputTable[GroupByKey]=OutputTable[[#This Row],[GroupByKey]]),(OutputTable[GroupByKey]=OutputTable[[#This Row],[GroupByKey]])*OutputTable[RecordedValue]))</f>
        <v>8.2927796417684707</v>
      </c>
    </row>
    <row r="1951" spans="1:16" x14ac:dyDescent="0.25">
      <c r="A1951" t="s">
        <v>68</v>
      </c>
      <c r="B1951" t="s">
        <v>70</v>
      </c>
      <c r="C1951">
        <v>32</v>
      </c>
      <c r="D1951" t="s">
        <v>185</v>
      </c>
      <c r="E1951" t="s">
        <v>164</v>
      </c>
      <c r="F1951" t="s">
        <v>107</v>
      </c>
      <c r="G1951">
        <v>138</v>
      </c>
      <c r="H1951">
        <v>0</v>
      </c>
      <c r="I195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51" s="5" cm="1">
        <f t="array" ref="J1951">MAX(IF((ProjectInfoTable[ProjectName]=OutputTable[[#This Row],[ProjectName]]),(ProjectInfoTable[ProjectName]=OutputTable[[#This Row],[ProjectName]])*ProjectInfoTable[NumberOfReplications]))</f>
        <v>50</v>
      </c>
      <c r="K1951" s="5" cm="1">
        <f t="array" ref="K1951">IFERROR(AVERAGE(IF((OutputTable[GroupByKey]=OutputTable[[#This Row],[GroupByKey]]),(OutputTable[GroupByKey]=OutputTable[[#This Row],[GroupByKey]])*OutputTable[RecordedValue])),0)</f>
        <v>138.38</v>
      </c>
      <c r="L1951" s="5" cm="1">
        <f t="array" ref="L1951">IFERROR(_xlfn.STDEV.S(IF((OutputTable[GroupByKey]=OutputTable[[#This Row],[GroupByKey]]),(OutputTable[GroupByKey]=OutputTable[[#This Row],[GroupByKey]])*OutputTable[RecordedValue])),0)</f>
        <v>2.2667967149567629</v>
      </c>
      <c r="M1951" s="5" cm="1">
        <f t="array" ref="M1951">MAX(IF((ProjectInfoTable[ProjectName]=OutputTable[[#This Row],[ProjectName]]),(ProjectInfoTable[ProjectName]=OutputTable[[#This Row],[ProjectName]])*ProjectInfoTable[ConfidenceInterval]))</f>
        <v>0.95</v>
      </c>
      <c r="N1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1951" s="5" cm="1">
        <f t="array" ref="O1951">MIN(IF((OutputTable[GroupByKey]=OutputTable[[#This Row],[GroupByKey]]),(OutputTable[GroupByKey]=OutputTable[[#This Row],[GroupByKey]])*OutputTable[RecordedValue]))</f>
        <v>132</v>
      </c>
      <c r="P1951" s="5" cm="1">
        <f t="array" ref="P1951">MAX(IF((OutputTable[GroupByKey]=OutputTable[[#This Row],[GroupByKey]]),(OutputTable[GroupByKey]=OutputTable[[#This Row],[GroupByKey]])*OutputTable[RecordedValue]))</f>
        <v>142</v>
      </c>
    </row>
    <row r="1952" spans="1:16" x14ac:dyDescent="0.25">
      <c r="A1952" t="s">
        <v>68</v>
      </c>
      <c r="B1952" t="s">
        <v>70</v>
      </c>
      <c r="C1952">
        <v>32</v>
      </c>
      <c r="D1952" t="s">
        <v>186</v>
      </c>
      <c r="E1952" t="s">
        <v>166</v>
      </c>
      <c r="F1952" t="s">
        <v>107</v>
      </c>
      <c r="G1952">
        <v>0.75917156237505201</v>
      </c>
      <c r="H1952">
        <v>0</v>
      </c>
      <c r="I195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52" s="5" cm="1">
        <f t="array" ref="J1952">MAX(IF((ProjectInfoTable[ProjectName]=OutputTable[[#This Row],[ProjectName]]),(ProjectInfoTable[ProjectName]=OutputTable[[#This Row],[ProjectName]])*ProjectInfoTable[NumberOfReplications]))</f>
        <v>50</v>
      </c>
      <c r="K1952" s="5" cm="1">
        <f t="array" ref="K1952">IFERROR(AVERAGE(IF((OutputTable[GroupByKey]=OutputTable[[#This Row],[GroupByKey]]),(OutputTable[GroupByKey]=OutputTable[[#This Row],[GroupByKey]])*OutputTable[RecordedValue])),0)</f>
        <v>0.75527626145633475</v>
      </c>
      <c r="L1952" s="5" cm="1">
        <f t="array" ref="L1952">IFERROR(_xlfn.STDEV.S(IF((OutputTable[GroupByKey]=OutputTable[[#This Row],[GroupByKey]]),(OutputTable[GroupByKey]=OutputTable[[#This Row],[GroupByKey]])*OutputTable[RecordedValue])),0)</f>
        <v>4.541982030729913E-2</v>
      </c>
      <c r="M1952" s="5" cm="1">
        <f t="array" ref="M1952">MAX(IF((ProjectInfoTable[ProjectName]=OutputTable[[#This Row],[ProjectName]]),(ProjectInfoTable[ProjectName]=OutputTable[[#This Row],[ProjectName]])*ProjectInfoTable[ConfidenceInterval]))</f>
        <v>0.95</v>
      </c>
      <c r="N1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1952" s="5" cm="1">
        <f t="array" ref="O1952">MIN(IF((OutputTable[GroupByKey]=OutputTable[[#This Row],[GroupByKey]]),(OutputTable[GroupByKey]=OutputTable[[#This Row],[GroupByKey]])*OutputTable[RecordedValue]))</f>
        <v>0.65446751492631405</v>
      </c>
      <c r="P1952" s="5" cm="1">
        <f t="array" ref="P1952">MAX(IF((OutputTable[GroupByKey]=OutputTable[[#This Row],[GroupByKey]]),(OutputTable[GroupByKey]=OutputTable[[#This Row],[GroupByKey]])*OutputTable[RecordedValue]))</f>
        <v>0.87655661977495902</v>
      </c>
    </row>
    <row r="1953" spans="1:16" x14ac:dyDescent="0.25">
      <c r="A1953" t="s">
        <v>68</v>
      </c>
      <c r="B1953" t="s">
        <v>70</v>
      </c>
      <c r="C1953">
        <v>32</v>
      </c>
      <c r="D1953" t="s">
        <v>187</v>
      </c>
      <c r="E1953" t="s">
        <v>142</v>
      </c>
      <c r="F1953" t="s">
        <v>107</v>
      </c>
      <c r="G1953">
        <v>0</v>
      </c>
      <c r="H1953">
        <v>0</v>
      </c>
      <c r="I195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53" s="5" cm="1">
        <f t="array" ref="J1953">MAX(IF((ProjectInfoTable[ProjectName]=OutputTable[[#This Row],[ProjectName]]),(ProjectInfoTable[ProjectName]=OutputTable[[#This Row],[ProjectName]])*ProjectInfoTable[NumberOfReplications]))</f>
        <v>50</v>
      </c>
      <c r="K1953" s="5" cm="1">
        <f t="array" ref="K1953">IFERROR(AVERAGE(IF((OutputTable[GroupByKey]=OutputTable[[#This Row],[GroupByKey]]),(OutputTable[GroupByKey]=OutputTable[[#This Row],[GroupByKey]])*OutputTable[RecordedValue])),0)</f>
        <v>0</v>
      </c>
      <c r="L1953" s="5" cm="1">
        <f t="array" ref="L1953">IFERROR(_xlfn.STDEV.S(IF((OutputTable[GroupByKey]=OutputTable[[#This Row],[GroupByKey]]),(OutputTable[GroupByKey]=OutputTable[[#This Row],[GroupByKey]])*OutputTable[RecordedValue])),0)</f>
        <v>0</v>
      </c>
      <c r="M1953" s="5" cm="1">
        <f t="array" ref="M1953">MAX(IF((ProjectInfoTable[ProjectName]=OutputTable[[#This Row],[ProjectName]]),(ProjectInfoTable[ProjectName]=OutputTable[[#This Row],[ProjectName]])*ProjectInfoTable[ConfidenceInterval]))</f>
        <v>0.95</v>
      </c>
      <c r="N1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3" s="5" cm="1">
        <f t="array" ref="O1953">MIN(IF((OutputTable[GroupByKey]=OutputTable[[#This Row],[GroupByKey]]),(OutputTable[GroupByKey]=OutputTable[[#This Row],[GroupByKey]])*OutputTable[RecordedValue]))</f>
        <v>0</v>
      </c>
      <c r="P1953" s="5" cm="1">
        <f t="array" ref="P1953">MAX(IF((OutputTable[GroupByKey]=OutputTable[[#This Row],[GroupByKey]]),(OutputTable[GroupByKey]=OutputTable[[#This Row],[GroupByKey]])*OutputTable[RecordedValue]))</f>
        <v>0</v>
      </c>
    </row>
    <row r="1954" spans="1:16" x14ac:dyDescent="0.25">
      <c r="A1954" t="s">
        <v>68</v>
      </c>
      <c r="B1954" t="s">
        <v>70</v>
      </c>
      <c r="C1954">
        <v>33</v>
      </c>
      <c r="D1954" t="s">
        <v>112</v>
      </c>
      <c r="E1954" t="s">
        <v>113</v>
      </c>
      <c r="F1954" t="s">
        <v>73</v>
      </c>
      <c r="G1954">
        <v>0.97399672846980401</v>
      </c>
      <c r="H1954">
        <v>0</v>
      </c>
      <c r="I195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54" s="5" cm="1">
        <f t="array" ref="J1954">MAX(IF((ProjectInfoTable[ProjectName]=OutputTable[[#This Row],[ProjectName]]),(ProjectInfoTable[ProjectName]=OutputTable[[#This Row],[ProjectName]])*ProjectInfoTable[NumberOfReplications]))</f>
        <v>50</v>
      </c>
      <c r="K1954" s="5" cm="1">
        <f t="array" ref="K1954">IFERROR(AVERAGE(IF((OutputTable[GroupByKey]=OutputTable[[#This Row],[GroupByKey]]),(OutputTable[GroupByKey]=OutputTable[[#This Row],[GroupByKey]])*OutputTable[RecordedValue])),0)</f>
        <v>0.86163700693939471</v>
      </c>
      <c r="L1954" s="5" cm="1">
        <f t="array" ref="L1954">IFERROR(_xlfn.STDEV.S(IF((OutputTable[GroupByKey]=OutputTable[[#This Row],[GroupByKey]]),(OutputTable[GroupByKey]=OutputTable[[#This Row],[GroupByKey]])*OutputTable[RecordedValue])),0)</f>
        <v>0.40403851079129915</v>
      </c>
      <c r="M1954" s="5" cm="1">
        <f t="array" ref="M1954">MAX(IF((ProjectInfoTable[ProjectName]=OutputTable[[#This Row],[ProjectName]]),(ProjectInfoTable[ProjectName]=OutputTable[[#This Row],[ProjectName]])*ProjectInfoTable[ConfidenceInterval]))</f>
        <v>0.95</v>
      </c>
      <c r="N1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954" s="5" cm="1">
        <f t="array" ref="O1954">MIN(IF((OutputTable[GroupByKey]=OutputTable[[#This Row],[GroupByKey]]),(OutputTable[GroupByKey]=OutputTable[[#This Row],[GroupByKey]])*OutputTable[RecordedValue]))</f>
        <v>0.14398486806875099</v>
      </c>
      <c r="P1954" s="5" cm="1">
        <f t="array" ref="P1954">MAX(IF((OutputTable[GroupByKey]=OutputTable[[#This Row],[GroupByKey]]),(OutputTable[GroupByKey]=OutputTable[[#This Row],[GroupByKey]])*OutputTable[RecordedValue]))</f>
        <v>2.0851264921370101</v>
      </c>
    </row>
    <row r="1955" spans="1:16" x14ac:dyDescent="0.25">
      <c r="A1955" t="s">
        <v>68</v>
      </c>
      <c r="B1955" t="s">
        <v>70</v>
      </c>
      <c r="C1955">
        <v>33</v>
      </c>
      <c r="D1955" t="s">
        <v>114</v>
      </c>
      <c r="E1955" t="s">
        <v>115</v>
      </c>
      <c r="F1955" t="s">
        <v>73</v>
      </c>
      <c r="G1955">
        <v>58.4398037081883</v>
      </c>
      <c r="H1955">
        <v>0</v>
      </c>
      <c r="I195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55" s="5" cm="1">
        <f t="array" ref="J1955">MAX(IF((ProjectInfoTable[ProjectName]=OutputTable[[#This Row],[ProjectName]]),(ProjectInfoTable[ProjectName]=OutputTable[[#This Row],[ProjectName]])*ProjectInfoTable[NumberOfReplications]))</f>
        <v>50</v>
      </c>
      <c r="K1955" s="5" cm="1">
        <f t="array" ref="K1955">IFERROR(AVERAGE(IF((OutputTable[GroupByKey]=OutputTable[[#This Row],[GroupByKey]]),(OutputTable[GroupByKey]=OutputTable[[#This Row],[GroupByKey]])*OutputTable[RecordedValue])),0)</f>
        <v>51.698220416363682</v>
      </c>
      <c r="L1955" s="5" cm="1">
        <f t="array" ref="L1955">IFERROR(_xlfn.STDEV.S(IF((OutputTable[GroupByKey]=OutputTable[[#This Row],[GroupByKey]]),(OutputTable[GroupByKey]=OutputTable[[#This Row],[GroupByKey]])*OutputTable[RecordedValue])),0)</f>
        <v>24.242310647477964</v>
      </c>
      <c r="M1955" s="5" cm="1">
        <f t="array" ref="M1955">MAX(IF((ProjectInfoTable[ProjectName]=OutputTable[[#This Row],[ProjectName]]),(ProjectInfoTable[ProjectName]=OutputTable[[#This Row],[ProjectName]])*ProjectInfoTable[ConfidenceInterval]))</f>
        <v>0.95</v>
      </c>
      <c r="N1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1955" s="5" cm="1">
        <f t="array" ref="O1955">MIN(IF((OutputTable[GroupByKey]=OutputTable[[#This Row],[GroupByKey]]),(OutputTable[GroupByKey]=OutputTable[[#This Row],[GroupByKey]])*OutputTable[RecordedValue]))</f>
        <v>8.63909208412508</v>
      </c>
      <c r="P1955" s="5" cm="1">
        <f t="array" ref="P1955">MAX(IF((OutputTable[GroupByKey]=OutputTable[[#This Row],[GroupByKey]]),(OutputTable[GroupByKey]=OutputTable[[#This Row],[GroupByKey]])*OutputTable[RecordedValue]))</f>
        <v>125.107589528221</v>
      </c>
    </row>
    <row r="1956" spans="1:16" x14ac:dyDescent="0.25">
      <c r="A1956" t="s">
        <v>68</v>
      </c>
      <c r="B1956" t="s">
        <v>70</v>
      </c>
      <c r="C1956">
        <v>33</v>
      </c>
      <c r="D1956" t="s">
        <v>116</v>
      </c>
      <c r="E1956" t="s">
        <v>117</v>
      </c>
      <c r="F1956" t="s">
        <v>73</v>
      </c>
      <c r="G1956">
        <v>0</v>
      </c>
      <c r="H1956">
        <v>0</v>
      </c>
      <c r="I195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56" s="5" cm="1">
        <f t="array" ref="J1956">MAX(IF((ProjectInfoTable[ProjectName]=OutputTable[[#This Row],[ProjectName]]),(ProjectInfoTable[ProjectName]=OutputTable[[#This Row],[ProjectName]])*ProjectInfoTable[NumberOfReplications]))</f>
        <v>50</v>
      </c>
      <c r="K1956" s="5" cm="1">
        <f t="array" ref="K1956">IFERROR(AVERAGE(IF((OutputTable[GroupByKey]=OutputTable[[#This Row],[GroupByKey]]),(OutputTable[GroupByKey]=OutputTable[[#This Row],[GroupByKey]])*OutputTable[RecordedValue])),0)</f>
        <v>0</v>
      </c>
      <c r="L1956" s="5" cm="1">
        <f t="array" ref="L1956">IFERROR(_xlfn.STDEV.S(IF((OutputTable[GroupByKey]=OutputTable[[#This Row],[GroupByKey]]),(OutputTable[GroupByKey]=OutputTable[[#This Row],[GroupByKey]])*OutputTable[RecordedValue])),0)</f>
        <v>0</v>
      </c>
      <c r="M1956" s="5" cm="1">
        <f t="array" ref="M1956">MAX(IF((ProjectInfoTable[ProjectName]=OutputTable[[#This Row],[ProjectName]]),(ProjectInfoTable[ProjectName]=OutputTable[[#This Row],[ProjectName]])*ProjectInfoTable[ConfidenceInterval]))</f>
        <v>0.95</v>
      </c>
      <c r="N1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6" s="5" cm="1">
        <f t="array" ref="O1956">MIN(IF((OutputTable[GroupByKey]=OutputTable[[#This Row],[GroupByKey]]),(OutputTable[GroupByKey]=OutputTable[[#This Row],[GroupByKey]])*OutputTable[RecordedValue]))</f>
        <v>0</v>
      </c>
      <c r="P1956" s="5" cm="1">
        <f t="array" ref="P1956">MAX(IF((OutputTable[GroupByKey]=OutputTable[[#This Row],[GroupByKey]]),(OutputTable[GroupByKey]=OutputTable[[#This Row],[GroupByKey]])*OutputTable[RecordedValue]))</f>
        <v>0</v>
      </c>
    </row>
    <row r="1957" spans="1:16" x14ac:dyDescent="0.25">
      <c r="A1957" t="s">
        <v>68</v>
      </c>
      <c r="B1957" t="s">
        <v>70</v>
      </c>
      <c r="C1957">
        <v>33</v>
      </c>
      <c r="D1957" t="s">
        <v>118</v>
      </c>
      <c r="E1957" t="s">
        <v>119</v>
      </c>
      <c r="F1957" t="s">
        <v>73</v>
      </c>
      <c r="G1957">
        <v>22.6189453698981</v>
      </c>
      <c r="H1957">
        <v>0</v>
      </c>
      <c r="I195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57" s="5" cm="1">
        <f t="array" ref="J1957">MAX(IF((ProjectInfoTable[ProjectName]=OutputTable[[#This Row],[ProjectName]]),(ProjectInfoTable[ProjectName]=OutputTable[[#This Row],[ProjectName]])*ProjectInfoTable[NumberOfReplications]))</f>
        <v>50</v>
      </c>
      <c r="K1957" s="5" cm="1">
        <f t="array" ref="K1957">IFERROR(AVERAGE(IF((OutputTable[GroupByKey]=OutputTable[[#This Row],[GroupByKey]]),(OutputTable[GroupByKey]=OutputTable[[#This Row],[GroupByKey]])*OutputTable[RecordedValue])),0)</f>
        <v>13.164009358024151</v>
      </c>
      <c r="L1957" s="5" cm="1">
        <f t="array" ref="L1957">IFERROR(_xlfn.STDEV.S(IF((OutputTable[GroupByKey]=OutputTable[[#This Row],[GroupByKey]]),(OutputTable[GroupByKey]=OutputTable[[#This Row],[GroupByKey]])*OutputTable[RecordedValue])),0)</f>
        <v>23.71645868098383</v>
      </c>
      <c r="M1957" s="5" cm="1">
        <f t="array" ref="M1957">MAX(IF((ProjectInfoTable[ProjectName]=OutputTable[[#This Row],[ProjectName]]),(ProjectInfoTable[ProjectName]=OutputTable[[#This Row],[ProjectName]])*ProjectInfoTable[ConfidenceInterval]))</f>
        <v>0.95</v>
      </c>
      <c r="N1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1957" s="5" cm="1">
        <f t="array" ref="O1957">MIN(IF((OutputTable[GroupByKey]=OutputTable[[#This Row],[GroupByKey]]),(OutputTable[GroupByKey]=OutputTable[[#This Row],[GroupByKey]])*OutputTable[RecordedValue]))</f>
        <v>0</v>
      </c>
      <c r="P1957" s="5" cm="1">
        <f t="array" ref="P1957">MAX(IF((OutputTable[GroupByKey]=OutputTable[[#This Row],[GroupByKey]]),(OutputTable[GroupByKey]=OutputTable[[#This Row],[GroupByKey]])*OutputTable[RecordedValue]))</f>
        <v>143.511038213799</v>
      </c>
    </row>
    <row r="1958" spans="1:16" x14ac:dyDescent="0.25">
      <c r="A1958" t="s">
        <v>68</v>
      </c>
      <c r="B1958" t="s">
        <v>70</v>
      </c>
      <c r="C1958">
        <v>33</v>
      </c>
      <c r="D1958" t="s">
        <v>120</v>
      </c>
      <c r="E1958" t="s">
        <v>121</v>
      </c>
      <c r="F1958" t="s">
        <v>73</v>
      </c>
      <c r="G1958">
        <v>12</v>
      </c>
      <c r="H1958">
        <v>0</v>
      </c>
      <c r="I195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58" s="5" cm="1">
        <f t="array" ref="J1958">MAX(IF((ProjectInfoTable[ProjectName]=OutputTable[[#This Row],[ProjectName]]),(ProjectInfoTable[ProjectName]=OutputTable[[#This Row],[ProjectName]])*ProjectInfoTable[NumberOfReplications]))</f>
        <v>50</v>
      </c>
      <c r="K1958" s="5" cm="1">
        <f t="array" ref="K1958">IFERROR(AVERAGE(IF((OutputTable[GroupByKey]=OutputTable[[#This Row],[GroupByKey]]),(OutputTable[GroupByKey]=OutputTable[[#This Row],[GroupByKey]])*OutputTable[RecordedValue])),0)</f>
        <v>9.74</v>
      </c>
      <c r="L1958" s="5" cm="1">
        <f t="array" ref="L1958">IFERROR(_xlfn.STDEV.S(IF((OutputTable[GroupByKey]=OutputTable[[#This Row],[GroupByKey]]),(OutputTable[GroupByKey]=OutputTable[[#This Row],[GroupByKey]])*OutputTable[RecordedValue])),0)</f>
        <v>3.3430402880233041</v>
      </c>
      <c r="M1958" s="5" cm="1">
        <f t="array" ref="M1958">MAX(IF((ProjectInfoTable[ProjectName]=OutputTable[[#This Row],[ProjectName]]),(ProjectInfoTable[ProjectName]=OutputTable[[#This Row],[ProjectName]])*ProjectInfoTable[ConfidenceInterval]))</f>
        <v>0.95</v>
      </c>
      <c r="N1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1958" s="5" cm="1">
        <f t="array" ref="O1958">MIN(IF((OutputTable[GroupByKey]=OutputTable[[#This Row],[GroupByKey]]),(OutputTable[GroupByKey]=OutputTable[[#This Row],[GroupByKey]])*OutputTable[RecordedValue]))</f>
        <v>4</v>
      </c>
      <c r="P1958" s="5" cm="1">
        <f t="array" ref="P1958">MAX(IF((OutputTable[GroupByKey]=OutputTable[[#This Row],[GroupByKey]]),(OutputTable[GroupByKey]=OutputTable[[#This Row],[GroupByKey]])*OutputTable[RecordedValue]))</f>
        <v>18</v>
      </c>
    </row>
    <row r="1959" spans="1:16" x14ac:dyDescent="0.25">
      <c r="A1959" t="s">
        <v>68</v>
      </c>
      <c r="B1959" t="s">
        <v>70</v>
      </c>
      <c r="C1959">
        <v>33</v>
      </c>
      <c r="D1959" t="s">
        <v>122</v>
      </c>
      <c r="E1959" t="s">
        <v>123</v>
      </c>
      <c r="F1959" t="s">
        <v>73</v>
      </c>
      <c r="G1959">
        <v>12</v>
      </c>
      <c r="H1959">
        <v>0</v>
      </c>
      <c r="I195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59" s="5" cm="1">
        <f t="array" ref="J1959">MAX(IF((ProjectInfoTable[ProjectName]=OutputTable[[#This Row],[ProjectName]]),(ProjectInfoTable[ProjectName]=OutputTable[[#This Row],[ProjectName]])*ProjectInfoTable[NumberOfReplications]))</f>
        <v>50</v>
      </c>
      <c r="K1959" s="5" cm="1">
        <f t="array" ref="K1959">IFERROR(AVERAGE(IF((OutputTable[GroupByKey]=OutputTable[[#This Row],[GroupByKey]]),(OutputTable[GroupByKey]=OutputTable[[#This Row],[GroupByKey]])*OutputTable[RecordedValue])),0)</f>
        <v>9.6199999999999992</v>
      </c>
      <c r="L1959" s="5" cm="1">
        <f t="array" ref="L1959">IFERROR(_xlfn.STDEV.S(IF((OutputTable[GroupByKey]=OutputTable[[#This Row],[GroupByKey]]),(OutputTable[GroupByKey]=OutputTable[[#This Row],[GroupByKey]])*OutputTable[RecordedValue])),0)</f>
        <v>3.3557139816335075</v>
      </c>
      <c r="M1959" s="5" cm="1">
        <f t="array" ref="M1959">MAX(IF((ProjectInfoTable[ProjectName]=OutputTable[[#This Row],[ProjectName]]),(ProjectInfoTable[ProjectName]=OutputTable[[#This Row],[ProjectName]])*ProjectInfoTable[ConfidenceInterval]))</f>
        <v>0.95</v>
      </c>
      <c r="N1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1959" s="5" cm="1">
        <f t="array" ref="O1959">MIN(IF((OutputTable[GroupByKey]=OutputTable[[#This Row],[GroupByKey]]),(OutputTable[GroupByKey]=OutputTable[[#This Row],[GroupByKey]])*OutputTable[RecordedValue]))</f>
        <v>4</v>
      </c>
      <c r="P1959" s="5" cm="1">
        <f t="array" ref="P1959">MAX(IF((OutputTable[GroupByKey]=OutputTable[[#This Row],[GroupByKey]]),(OutputTable[GroupByKey]=OutputTable[[#This Row],[GroupByKey]])*OutputTable[RecordedValue]))</f>
        <v>18</v>
      </c>
    </row>
    <row r="1960" spans="1:16" x14ac:dyDescent="0.25">
      <c r="A1960" t="s">
        <v>68</v>
      </c>
      <c r="B1960" t="s">
        <v>70</v>
      </c>
      <c r="C1960">
        <v>33</v>
      </c>
      <c r="D1960" t="s">
        <v>124</v>
      </c>
      <c r="E1960" t="s">
        <v>125</v>
      </c>
      <c r="F1960" t="s">
        <v>73</v>
      </c>
      <c r="G1960">
        <v>0.97399672846980401</v>
      </c>
      <c r="H1960">
        <v>0</v>
      </c>
      <c r="I196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60" s="5" cm="1">
        <f t="array" ref="J1960">MAX(IF((ProjectInfoTable[ProjectName]=OutputTable[[#This Row],[ProjectName]]),(ProjectInfoTable[ProjectName]=OutputTable[[#This Row],[ProjectName]])*ProjectInfoTable[NumberOfReplications]))</f>
        <v>50</v>
      </c>
      <c r="K1960" s="5" cm="1">
        <f t="array" ref="K1960">IFERROR(AVERAGE(IF((OutputTable[GroupByKey]=OutputTable[[#This Row],[GroupByKey]]),(OutputTable[GroupByKey]=OutputTable[[#This Row],[GroupByKey]])*OutputTable[RecordedValue])),0)</f>
        <v>0.86163700693939471</v>
      </c>
      <c r="L1960" s="5" cm="1">
        <f t="array" ref="L1960">IFERROR(_xlfn.STDEV.S(IF((OutputTable[GroupByKey]=OutputTable[[#This Row],[GroupByKey]]),(OutputTable[GroupByKey]=OutputTable[[#This Row],[GroupByKey]])*OutputTable[RecordedValue])),0)</f>
        <v>0.40403851079129915</v>
      </c>
      <c r="M1960" s="5" cm="1">
        <f t="array" ref="M1960">MAX(IF((ProjectInfoTable[ProjectName]=OutputTable[[#This Row],[ProjectName]]),(ProjectInfoTable[ProjectName]=OutputTable[[#This Row],[ProjectName]])*ProjectInfoTable[ConfidenceInterval]))</f>
        <v>0.95</v>
      </c>
      <c r="N1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1960" s="5" cm="1">
        <f t="array" ref="O1960">MIN(IF((OutputTable[GroupByKey]=OutputTable[[#This Row],[GroupByKey]]),(OutputTable[GroupByKey]=OutputTable[[#This Row],[GroupByKey]])*OutputTable[RecordedValue]))</f>
        <v>0.14398486806875099</v>
      </c>
      <c r="P1960" s="5" cm="1">
        <f t="array" ref="P1960">MAX(IF((OutputTable[GroupByKey]=OutputTable[[#This Row],[GroupByKey]]),(OutputTable[GroupByKey]=OutputTable[[#This Row],[GroupByKey]])*OutputTable[RecordedValue]))</f>
        <v>2.0851264921370101</v>
      </c>
    </row>
    <row r="1961" spans="1:16" x14ac:dyDescent="0.25">
      <c r="A1961" t="s">
        <v>68</v>
      </c>
      <c r="B1961" t="s">
        <v>70</v>
      </c>
      <c r="C1961">
        <v>33</v>
      </c>
      <c r="D1961" t="s">
        <v>126</v>
      </c>
      <c r="E1961" t="s">
        <v>127</v>
      </c>
      <c r="F1961" t="s">
        <v>73</v>
      </c>
      <c r="G1961">
        <v>81.058749078086393</v>
      </c>
      <c r="H1961">
        <v>0</v>
      </c>
      <c r="I196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61" s="5" cm="1">
        <f t="array" ref="J1961">MAX(IF((ProjectInfoTable[ProjectName]=OutputTable[[#This Row],[ProjectName]]),(ProjectInfoTable[ProjectName]=OutputTable[[#This Row],[ProjectName]])*ProjectInfoTable[NumberOfReplications]))</f>
        <v>50</v>
      </c>
      <c r="K1961" s="5" cm="1">
        <f t="array" ref="K1961">IFERROR(AVERAGE(IF((OutputTable[GroupByKey]=OutputTable[[#This Row],[GroupByKey]]),(OutputTable[GroupByKey]=OutputTable[[#This Row],[GroupByKey]])*OutputTable[RecordedValue])),0)</f>
        <v>64.862229774387828</v>
      </c>
      <c r="L1961" s="5" cm="1">
        <f t="array" ref="L1961">IFERROR(_xlfn.STDEV.S(IF((OutputTable[GroupByKey]=OutputTable[[#This Row],[GroupByKey]]),(OutputTable[GroupByKey]=OutputTable[[#This Row],[GroupByKey]])*OutputTable[RecordedValue])),0)</f>
        <v>42.021678663543447</v>
      </c>
      <c r="M1961" s="5" cm="1">
        <f t="array" ref="M1961">MAX(IF((ProjectInfoTable[ProjectName]=OutputTable[[#This Row],[ProjectName]]),(ProjectInfoTable[ProjectName]=OutputTable[[#This Row],[ProjectName]])*ProjectInfoTable[ConfidenceInterval]))</f>
        <v>0.95</v>
      </c>
      <c r="N1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1961" s="5" cm="1">
        <f t="array" ref="O1961">MIN(IF((OutputTable[GroupByKey]=OutputTable[[#This Row],[GroupByKey]]),(OutputTable[GroupByKey]=OutputTable[[#This Row],[GroupByKey]])*OutputTable[RecordedValue]))</f>
        <v>12.5350884709043</v>
      </c>
      <c r="P1961" s="5" cm="1">
        <f t="array" ref="P1961">MAX(IF((OutputTable[GroupByKey]=OutputTable[[#This Row],[GroupByKey]]),(OutputTable[GroupByKey]=OutputTable[[#This Row],[GroupByKey]])*OutputTable[RecordedValue]))</f>
        <v>268.61862774202001</v>
      </c>
    </row>
    <row r="1962" spans="1:16" x14ac:dyDescent="0.25">
      <c r="A1962" t="s">
        <v>68</v>
      </c>
      <c r="B1962" t="s">
        <v>70</v>
      </c>
      <c r="C1962">
        <v>33</v>
      </c>
      <c r="D1962" t="s">
        <v>128</v>
      </c>
      <c r="E1962" t="s">
        <v>86</v>
      </c>
      <c r="F1962" t="s">
        <v>129</v>
      </c>
      <c r="G1962">
        <v>0</v>
      </c>
      <c r="H1962">
        <v>0</v>
      </c>
      <c r="I196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62" s="5" cm="1">
        <f t="array" ref="J1962">MAX(IF((ProjectInfoTable[ProjectName]=OutputTable[[#This Row],[ProjectName]]),(ProjectInfoTable[ProjectName]=OutputTable[[#This Row],[ProjectName]])*ProjectInfoTable[NumberOfReplications]))</f>
        <v>50</v>
      </c>
      <c r="K1962" s="5" cm="1">
        <f t="array" ref="K1962">IFERROR(AVERAGE(IF((OutputTable[GroupByKey]=OutputTable[[#This Row],[GroupByKey]]),(OutputTable[GroupByKey]=OutputTable[[#This Row],[GroupByKey]])*OutputTable[RecordedValue])),0)</f>
        <v>0</v>
      </c>
      <c r="L1962" s="5" cm="1">
        <f t="array" ref="L1962">IFERROR(_xlfn.STDEV.S(IF((OutputTable[GroupByKey]=OutputTable[[#This Row],[GroupByKey]]),(OutputTable[GroupByKey]=OutputTable[[#This Row],[GroupByKey]])*OutputTable[RecordedValue])),0)</f>
        <v>0</v>
      </c>
      <c r="M1962" s="5" cm="1">
        <f t="array" ref="M1962">MAX(IF((ProjectInfoTable[ProjectName]=OutputTable[[#This Row],[ProjectName]]),(ProjectInfoTable[ProjectName]=OutputTable[[#This Row],[ProjectName]])*ProjectInfoTable[ConfidenceInterval]))</f>
        <v>0.95</v>
      </c>
      <c r="N1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2" s="5" cm="1">
        <f t="array" ref="O1962">MIN(IF((OutputTable[GroupByKey]=OutputTable[[#This Row],[GroupByKey]]),(OutputTable[GroupByKey]=OutputTable[[#This Row],[GroupByKey]])*OutputTable[RecordedValue]))</f>
        <v>0</v>
      </c>
      <c r="P1962" s="5" cm="1">
        <f t="array" ref="P1962">MAX(IF((OutputTable[GroupByKey]=OutputTable[[#This Row],[GroupByKey]]),(OutputTable[GroupByKey]=OutputTable[[#This Row],[GroupByKey]])*OutputTable[RecordedValue]))</f>
        <v>0</v>
      </c>
    </row>
    <row r="1963" spans="1:16" x14ac:dyDescent="0.25">
      <c r="A1963" t="s">
        <v>68</v>
      </c>
      <c r="B1963" t="s">
        <v>70</v>
      </c>
      <c r="C1963">
        <v>33</v>
      </c>
      <c r="D1963" t="s">
        <v>130</v>
      </c>
      <c r="E1963" t="s">
        <v>89</v>
      </c>
      <c r="F1963" t="s">
        <v>129</v>
      </c>
      <c r="G1963">
        <v>0</v>
      </c>
      <c r="H1963">
        <v>0</v>
      </c>
      <c r="I196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63" s="5" cm="1">
        <f t="array" ref="J1963">MAX(IF((ProjectInfoTable[ProjectName]=OutputTable[[#This Row],[ProjectName]]),(ProjectInfoTable[ProjectName]=OutputTable[[#This Row],[ProjectName]])*ProjectInfoTable[NumberOfReplications]))</f>
        <v>50</v>
      </c>
      <c r="K1963" s="5" cm="1">
        <f t="array" ref="K1963">IFERROR(AVERAGE(IF((OutputTable[GroupByKey]=OutputTable[[#This Row],[GroupByKey]]),(OutputTable[GroupByKey]=OutputTable[[#This Row],[GroupByKey]])*OutputTable[RecordedValue])),0)</f>
        <v>0</v>
      </c>
      <c r="L1963" s="5" cm="1">
        <f t="array" ref="L1963">IFERROR(_xlfn.STDEV.S(IF((OutputTable[GroupByKey]=OutputTable[[#This Row],[GroupByKey]]),(OutputTable[GroupByKey]=OutputTable[[#This Row],[GroupByKey]])*OutputTable[RecordedValue])),0)</f>
        <v>0</v>
      </c>
      <c r="M1963" s="5" cm="1">
        <f t="array" ref="M1963">MAX(IF((ProjectInfoTable[ProjectName]=OutputTable[[#This Row],[ProjectName]]),(ProjectInfoTable[ProjectName]=OutputTable[[#This Row],[ProjectName]])*ProjectInfoTable[ConfidenceInterval]))</f>
        <v>0.95</v>
      </c>
      <c r="N1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3" s="5" cm="1">
        <f t="array" ref="O1963">MIN(IF((OutputTable[GroupByKey]=OutputTable[[#This Row],[GroupByKey]]),(OutputTable[GroupByKey]=OutputTable[[#This Row],[GroupByKey]])*OutputTable[RecordedValue]))</f>
        <v>0</v>
      </c>
      <c r="P1963" s="5" cm="1">
        <f t="array" ref="P1963">MAX(IF((OutputTable[GroupByKey]=OutputTable[[#This Row],[GroupByKey]]),(OutputTable[GroupByKey]=OutputTable[[#This Row],[GroupByKey]])*OutputTable[RecordedValue]))</f>
        <v>0</v>
      </c>
    </row>
    <row r="1964" spans="1:16" x14ac:dyDescent="0.25">
      <c r="A1964" t="s">
        <v>68</v>
      </c>
      <c r="B1964" t="s">
        <v>70</v>
      </c>
      <c r="C1964">
        <v>33</v>
      </c>
      <c r="D1964" t="s">
        <v>131</v>
      </c>
      <c r="E1964" t="s">
        <v>91</v>
      </c>
      <c r="F1964" t="s">
        <v>129</v>
      </c>
      <c r="G1964">
        <v>48.100643174912598</v>
      </c>
      <c r="H1964">
        <v>0</v>
      </c>
      <c r="I196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64" s="5" cm="1">
        <f t="array" ref="J1964">MAX(IF((ProjectInfoTable[ProjectName]=OutputTable[[#This Row],[ProjectName]]),(ProjectInfoTable[ProjectName]=OutputTable[[#This Row],[ProjectName]])*ProjectInfoTable[NumberOfReplications]))</f>
        <v>50</v>
      </c>
      <c r="K1964" s="5" cm="1">
        <f t="array" ref="K1964">IFERROR(AVERAGE(IF((OutputTable[GroupByKey]=OutputTable[[#This Row],[GroupByKey]]),(OutputTable[GroupByKey]=OutputTable[[#This Row],[GroupByKey]])*OutputTable[RecordedValue])),0)</f>
        <v>47.555766264651346</v>
      </c>
      <c r="L1964" s="5" cm="1">
        <f t="array" ref="L1964">IFERROR(_xlfn.STDEV.S(IF((OutputTable[GroupByKey]=OutputTable[[#This Row],[GroupByKey]]),(OutputTable[GroupByKey]=OutputTable[[#This Row],[GroupByKey]])*OutputTable[RecordedValue])),0)</f>
        <v>2.7283894207102275</v>
      </c>
      <c r="M1964" s="5" cm="1">
        <f t="array" ref="M1964">MAX(IF((ProjectInfoTable[ProjectName]=OutputTable[[#This Row],[ProjectName]]),(ProjectInfoTable[ProjectName]=OutputTable[[#This Row],[ProjectName]])*ProjectInfoTable[ConfidenceInterval]))</f>
        <v>0.95</v>
      </c>
      <c r="N1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964" s="5" cm="1">
        <f t="array" ref="O1964">MIN(IF((OutputTable[GroupByKey]=OutputTable[[#This Row],[GroupByKey]]),(OutputTable[GroupByKey]=OutputTable[[#This Row],[GroupByKey]])*OutputTable[RecordedValue]))</f>
        <v>42.116143251013803</v>
      </c>
      <c r="P1964" s="5" cm="1">
        <f t="array" ref="P1964">MAX(IF((OutputTable[GroupByKey]=OutputTable[[#This Row],[GroupByKey]]),(OutputTable[GroupByKey]=OutputTable[[#This Row],[GroupByKey]])*OutputTable[RecordedValue]))</f>
        <v>55.7665547747551</v>
      </c>
    </row>
    <row r="1965" spans="1:16" x14ac:dyDescent="0.25">
      <c r="A1965" t="s">
        <v>68</v>
      </c>
      <c r="B1965" t="s">
        <v>70</v>
      </c>
      <c r="C1965">
        <v>33</v>
      </c>
      <c r="D1965" t="s">
        <v>132</v>
      </c>
      <c r="E1965" t="s">
        <v>133</v>
      </c>
      <c r="F1965" t="s">
        <v>129</v>
      </c>
      <c r="G1965">
        <v>0</v>
      </c>
      <c r="H1965">
        <v>0</v>
      </c>
      <c r="I196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65" s="5" cm="1">
        <f t="array" ref="J1965">MAX(IF((ProjectInfoTable[ProjectName]=OutputTable[[#This Row],[ProjectName]]),(ProjectInfoTable[ProjectName]=OutputTable[[#This Row],[ProjectName]])*ProjectInfoTable[NumberOfReplications]))</f>
        <v>50</v>
      </c>
      <c r="K1965" s="5" cm="1">
        <f t="array" ref="K1965">IFERROR(AVERAGE(IF((OutputTable[GroupByKey]=OutputTable[[#This Row],[GroupByKey]]),(OutputTable[GroupByKey]=OutputTable[[#This Row],[GroupByKey]])*OutputTable[RecordedValue])),0)</f>
        <v>0</v>
      </c>
      <c r="L1965" s="5" cm="1">
        <f t="array" ref="L1965">IFERROR(_xlfn.STDEV.S(IF((OutputTable[GroupByKey]=OutputTable[[#This Row],[GroupByKey]]),(OutputTable[GroupByKey]=OutputTable[[#This Row],[GroupByKey]])*OutputTable[RecordedValue])),0)</f>
        <v>0</v>
      </c>
      <c r="M1965" s="5" cm="1">
        <f t="array" ref="M1965">MAX(IF((ProjectInfoTable[ProjectName]=OutputTable[[#This Row],[ProjectName]]),(ProjectInfoTable[ProjectName]=OutputTable[[#This Row],[ProjectName]])*ProjectInfoTable[ConfidenceInterval]))</f>
        <v>0.95</v>
      </c>
      <c r="N1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5" s="5" cm="1">
        <f t="array" ref="O1965">MIN(IF((OutputTable[GroupByKey]=OutputTable[[#This Row],[GroupByKey]]),(OutputTable[GroupByKey]=OutputTable[[#This Row],[GroupByKey]])*OutputTable[RecordedValue]))</f>
        <v>0</v>
      </c>
      <c r="P1965" s="5" cm="1">
        <f t="array" ref="P1965">MAX(IF((OutputTable[GroupByKey]=OutputTable[[#This Row],[GroupByKey]]),(OutputTable[GroupByKey]=OutputTable[[#This Row],[GroupByKey]])*OutputTable[RecordedValue]))</f>
        <v>0</v>
      </c>
    </row>
    <row r="1966" spans="1:16" x14ac:dyDescent="0.25">
      <c r="A1966" t="s">
        <v>68</v>
      </c>
      <c r="B1966" t="s">
        <v>70</v>
      </c>
      <c r="C1966">
        <v>33</v>
      </c>
      <c r="D1966" t="s">
        <v>134</v>
      </c>
      <c r="E1966" t="s">
        <v>95</v>
      </c>
      <c r="F1966" t="s">
        <v>129</v>
      </c>
      <c r="G1966">
        <v>48.100643174912598</v>
      </c>
      <c r="H1966">
        <v>0</v>
      </c>
      <c r="I196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66" s="5" cm="1">
        <f t="array" ref="J1966">MAX(IF((ProjectInfoTable[ProjectName]=OutputTable[[#This Row],[ProjectName]]),(ProjectInfoTable[ProjectName]=OutputTable[[#This Row],[ProjectName]])*ProjectInfoTable[NumberOfReplications]))</f>
        <v>50</v>
      </c>
      <c r="K1966" s="5" cm="1">
        <f t="array" ref="K1966">IFERROR(AVERAGE(IF((OutputTable[GroupByKey]=OutputTable[[#This Row],[GroupByKey]]),(OutputTable[GroupByKey]=OutputTable[[#This Row],[GroupByKey]])*OutputTable[RecordedValue])),0)</f>
        <v>47.555766264651346</v>
      </c>
      <c r="L1966" s="5" cm="1">
        <f t="array" ref="L1966">IFERROR(_xlfn.STDEV.S(IF((OutputTable[GroupByKey]=OutputTable[[#This Row],[GroupByKey]]),(OutputTable[GroupByKey]=OutputTable[[#This Row],[GroupByKey]])*OutputTable[RecordedValue])),0)</f>
        <v>2.7283894207102275</v>
      </c>
      <c r="M1966" s="5" cm="1">
        <f t="array" ref="M1966">MAX(IF((ProjectInfoTable[ProjectName]=OutputTable[[#This Row],[ProjectName]]),(ProjectInfoTable[ProjectName]=OutputTable[[#This Row],[ProjectName]])*ProjectInfoTable[ConfidenceInterval]))</f>
        <v>0.95</v>
      </c>
      <c r="N1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1966" s="5" cm="1">
        <f t="array" ref="O1966">MIN(IF((OutputTable[GroupByKey]=OutputTable[[#This Row],[GroupByKey]]),(OutputTable[GroupByKey]=OutputTable[[#This Row],[GroupByKey]])*OutputTable[RecordedValue]))</f>
        <v>42.116143251013803</v>
      </c>
      <c r="P1966" s="5" cm="1">
        <f t="array" ref="P1966">MAX(IF((OutputTable[GroupByKey]=OutputTable[[#This Row],[GroupByKey]]),(OutputTable[GroupByKey]=OutputTable[[#This Row],[GroupByKey]])*OutputTable[RecordedValue]))</f>
        <v>55.7665547747551</v>
      </c>
    </row>
    <row r="1967" spans="1:16" x14ac:dyDescent="0.25">
      <c r="A1967" t="s">
        <v>68</v>
      </c>
      <c r="B1967" t="s">
        <v>70</v>
      </c>
      <c r="C1967">
        <v>33</v>
      </c>
      <c r="D1967" t="s">
        <v>135</v>
      </c>
      <c r="E1967" t="s">
        <v>97</v>
      </c>
      <c r="F1967" t="s">
        <v>129</v>
      </c>
      <c r="G1967">
        <v>0</v>
      </c>
      <c r="H1967">
        <v>0</v>
      </c>
      <c r="I196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67" s="5" cm="1">
        <f t="array" ref="J1967">MAX(IF((ProjectInfoTable[ProjectName]=OutputTable[[#This Row],[ProjectName]]),(ProjectInfoTable[ProjectName]=OutputTable[[#This Row],[ProjectName]])*ProjectInfoTable[NumberOfReplications]))</f>
        <v>50</v>
      </c>
      <c r="K1967" s="5" cm="1">
        <f t="array" ref="K1967">IFERROR(AVERAGE(IF((OutputTable[GroupByKey]=OutputTable[[#This Row],[GroupByKey]]),(OutputTable[GroupByKey]=OutputTable[[#This Row],[GroupByKey]])*OutputTable[RecordedValue])),0)</f>
        <v>0</v>
      </c>
      <c r="L1967" s="5" cm="1">
        <f t="array" ref="L1967">IFERROR(_xlfn.STDEV.S(IF((OutputTable[GroupByKey]=OutputTable[[#This Row],[GroupByKey]]),(OutputTable[GroupByKey]=OutputTable[[#This Row],[GroupByKey]])*OutputTable[RecordedValue])),0)</f>
        <v>0</v>
      </c>
      <c r="M1967" s="5" cm="1">
        <f t="array" ref="M1967">MAX(IF((ProjectInfoTable[ProjectName]=OutputTable[[#This Row],[ProjectName]]),(ProjectInfoTable[ProjectName]=OutputTable[[#This Row],[ProjectName]])*ProjectInfoTable[ConfidenceInterval]))</f>
        <v>0.95</v>
      </c>
      <c r="N1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7" s="5" cm="1">
        <f t="array" ref="O1967">MIN(IF((OutputTable[GroupByKey]=OutputTable[[#This Row],[GroupByKey]]),(OutputTable[GroupByKey]=OutputTable[[#This Row],[GroupByKey]])*OutputTable[RecordedValue]))</f>
        <v>0</v>
      </c>
      <c r="P1967" s="5" cm="1">
        <f t="array" ref="P1967">MAX(IF((OutputTable[GroupByKey]=OutputTable[[#This Row],[GroupByKey]]),(OutputTable[GroupByKey]=OutputTable[[#This Row],[GroupByKey]])*OutputTable[RecordedValue]))</f>
        <v>0</v>
      </c>
    </row>
    <row r="1968" spans="1:16" x14ac:dyDescent="0.25">
      <c r="A1968" t="s">
        <v>68</v>
      </c>
      <c r="B1968" t="s">
        <v>70</v>
      </c>
      <c r="C1968">
        <v>33</v>
      </c>
      <c r="D1968" t="s">
        <v>136</v>
      </c>
      <c r="E1968" t="s">
        <v>137</v>
      </c>
      <c r="F1968" t="s">
        <v>129</v>
      </c>
      <c r="G1968">
        <v>48.100643174912598</v>
      </c>
      <c r="H1968">
        <v>0</v>
      </c>
      <c r="I196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68" s="5" cm="1">
        <f t="array" ref="J1968">MAX(IF((ProjectInfoTable[ProjectName]=OutputTable[[#This Row],[ProjectName]]),(ProjectInfoTable[ProjectName]=OutputTable[[#This Row],[ProjectName]])*ProjectInfoTable[NumberOfReplications]))</f>
        <v>50</v>
      </c>
      <c r="K1968" s="5" cm="1">
        <f t="array" ref="K1968">IFERROR(AVERAGE(IF((OutputTable[GroupByKey]=OutputTable[[#This Row],[GroupByKey]]),(OutputTable[GroupByKey]=OutputTable[[#This Row],[GroupByKey]])*OutputTable[RecordedValue])),0)</f>
        <v>47.555766264651339</v>
      </c>
      <c r="L1968" s="5" cm="1">
        <f t="array" ref="L1968">IFERROR(_xlfn.STDEV.S(IF((OutputTable[GroupByKey]=OutputTable[[#This Row],[GroupByKey]]),(OutputTable[GroupByKey]=OutputTable[[#This Row],[GroupByKey]])*OutputTable[RecordedValue])),0)</f>
        <v>2.7283894207102439</v>
      </c>
      <c r="M1968" s="5" cm="1">
        <f t="array" ref="M1968">MAX(IF((ProjectInfoTable[ProjectName]=OutputTable[[#This Row],[ProjectName]]),(ProjectInfoTable[ProjectName]=OutputTable[[#This Row],[ProjectName]])*ProjectInfoTable[ConfidenceInterval]))</f>
        <v>0.95</v>
      </c>
      <c r="N1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1968" s="5" cm="1">
        <f t="array" ref="O1968">MIN(IF((OutputTable[GroupByKey]=OutputTable[[#This Row],[GroupByKey]]),(OutputTable[GroupByKey]=OutputTable[[#This Row],[GroupByKey]])*OutputTable[RecordedValue]))</f>
        <v>42.116143251013703</v>
      </c>
      <c r="P1968" s="5" cm="1">
        <f t="array" ref="P1968">MAX(IF((OutputTable[GroupByKey]=OutputTable[[#This Row],[GroupByKey]]),(OutputTable[GroupByKey]=OutputTable[[#This Row],[GroupByKey]])*OutputTable[RecordedValue]))</f>
        <v>55.7665547747551</v>
      </c>
    </row>
    <row r="1969" spans="1:16" x14ac:dyDescent="0.25">
      <c r="A1969" t="s">
        <v>68</v>
      </c>
      <c r="B1969" t="s">
        <v>70</v>
      </c>
      <c r="C1969">
        <v>33</v>
      </c>
      <c r="D1969" t="s">
        <v>138</v>
      </c>
      <c r="E1969" t="s">
        <v>139</v>
      </c>
      <c r="F1969" t="s">
        <v>129</v>
      </c>
      <c r="G1969">
        <v>23.5688303674781</v>
      </c>
      <c r="H1969">
        <v>0</v>
      </c>
      <c r="I196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69" s="5" cm="1">
        <f t="array" ref="J1969">MAX(IF((ProjectInfoTable[ProjectName]=OutputTable[[#This Row],[ProjectName]]),(ProjectInfoTable[ProjectName]=OutputTable[[#This Row],[ProjectName]])*ProjectInfoTable[NumberOfReplications]))</f>
        <v>50</v>
      </c>
      <c r="K1969" s="5" cm="1">
        <f t="array" ref="K1969">IFERROR(AVERAGE(IF((OutputTable[GroupByKey]=OutputTable[[#This Row],[GroupByKey]]),(OutputTable[GroupByKey]=OutputTable[[#This Row],[GroupByKey]])*OutputTable[RecordedValue])),0)</f>
        <v>24.153751225057032</v>
      </c>
      <c r="L1969" s="5" cm="1">
        <f t="array" ref="L1969">IFERROR(_xlfn.STDEV.S(IF((OutputTable[GroupByKey]=OutputTable[[#This Row],[GroupByKey]]),(OutputTable[GroupByKey]=OutputTable[[#This Row],[GroupByKey]])*OutputTable[RecordedValue])),0)</f>
        <v>2.790438932514745</v>
      </c>
      <c r="M1969" s="5" cm="1">
        <f t="array" ref="M1969">MAX(IF((ProjectInfoTable[ProjectName]=OutputTable[[#This Row],[ProjectName]]),(ProjectInfoTable[ProjectName]=OutputTable[[#This Row],[ProjectName]])*ProjectInfoTable[ConfidenceInterval]))</f>
        <v>0.95</v>
      </c>
      <c r="N1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1969" s="5" cm="1">
        <f t="array" ref="O1969">MIN(IF((OutputTable[GroupByKey]=OutputTable[[#This Row],[GroupByKey]]),(OutputTable[GroupByKey]=OutputTable[[#This Row],[GroupByKey]])*OutputTable[RecordedValue]))</f>
        <v>16.206469520089399</v>
      </c>
      <c r="P1969" s="5" cm="1">
        <f t="array" ref="P1969">MAX(IF((OutputTable[GroupByKey]=OutputTable[[#This Row],[GroupByKey]]),(OutputTable[GroupByKey]=OutputTable[[#This Row],[GroupByKey]])*OutputTable[RecordedValue]))</f>
        <v>29.8247121613243</v>
      </c>
    </row>
    <row r="1970" spans="1:16" x14ac:dyDescent="0.25">
      <c r="A1970" t="s">
        <v>68</v>
      </c>
      <c r="B1970" t="s">
        <v>70</v>
      </c>
      <c r="C1970">
        <v>33</v>
      </c>
      <c r="D1970" t="s">
        <v>140</v>
      </c>
      <c r="E1970" t="s">
        <v>91</v>
      </c>
      <c r="F1970" t="s">
        <v>129</v>
      </c>
      <c r="G1970">
        <v>71.669473542390705</v>
      </c>
      <c r="H1970">
        <v>0</v>
      </c>
      <c r="I197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70" s="5" cm="1">
        <f t="array" ref="J1970">MAX(IF((ProjectInfoTable[ProjectName]=OutputTable[[#This Row],[ProjectName]]),(ProjectInfoTable[ProjectName]=OutputTable[[#This Row],[ProjectName]])*ProjectInfoTable[NumberOfReplications]))</f>
        <v>50</v>
      </c>
      <c r="K1970" s="5" cm="1">
        <f t="array" ref="K1970">IFERROR(AVERAGE(IF((OutputTable[GroupByKey]=OutputTable[[#This Row],[GroupByKey]]),(OutputTable[GroupByKey]=OutputTable[[#This Row],[GroupByKey]])*OutputTable[RecordedValue])),0)</f>
        <v>71.709517489708347</v>
      </c>
      <c r="L1970" s="5" cm="1">
        <f t="array" ref="L1970">IFERROR(_xlfn.STDEV.S(IF((OutputTable[GroupByKey]=OutputTable[[#This Row],[GroupByKey]]),(OutputTable[GroupByKey]=OutputTable[[#This Row],[GroupByKey]])*OutputTable[RecordedValue])),0)</f>
        <v>0.25019982121987089</v>
      </c>
      <c r="M1970" s="5" cm="1">
        <f t="array" ref="M1970">MAX(IF((ProjectInfoTable[ProjectName]=OutputTable[[#This Row],[ProjectName]]),(ProjectInfoTable[ProjectName]=OutputTable[[#This Row],[ProjectName]])*ProjectInfoTable[ConfidenceInterval]))</f>
        <v>0.95</v>
      </c>
      <c r="N1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970" s="5" cm="1">
        <f t="array" ref="O1970">MIN(IF((OutputTable[GroupByKey]=OutputTable[[#This Row],[GroupByKey]]),(OutputTable[GroupByKey]=OutputTable[[#This Row],[GroupByKey]])*OutputTable[RecordedValue]))</f>
        <v>70.826954480567906</v>
      </c>
      <c r="P1970" s="5" cm="1">
        <f t="array" ref="P1970">MAX(IF((OutputTable[GroupByKey]=OutputTable[[#This Row],[GroupByKey]]),(OutputTable[GroupByKey]=OutputTable[[#This Row],[GroupByKey]])*OutputTable[RecordedValue]))</f>
        <v>72</v>
      </c>
    </row>
    <row r="1971" spans="1:16" x14ac:dyDescent="0.25">
      <c r="A1971" t="s">
        <v>68</v>
      </c>
      <c r="B1971" t="s">
        <v>70</v>
      </c>
      <c r="C1971">
        <v>33</v>
      </c>
      <c r="D1971" t="s">
        <v>141</v>
      </c>
      <c r="E1971" t="s">
        <v>142</v>
      </c>
      <c r="F1971" t="s">
        <v>129</v>
      </c>
      <c r="G1971">
        <v>0</v>
      </c>
      <c r="H1971">
        <v>0</v>
      </c>
      <c r="I197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71" s="5" cm="1">
        <f t="array" ref="J1971">MAX(IF((ProjectInfoTable[ProjectName]=OutputTable[[#This Row],[ProjectName]]),(ProjectInfoTable[ProjectName]=OutputTable[[#This Row],[ProjectName]])*ProjectInfoTable[NumberOfReplications]))</f>
        <v>50</v>
      </c>
      <c r="K1971" s="5" cm="1">
        <f t="array" ref="K1971">IFERROR(AVERAGE(IF((OutputTable[GroupByKey]=OutputTable[[#This Row],[GroupByKey]]),(OutputTable[GroupByKey]=OutputTable[[#This Row],[GroupByKey]])*OutputTable[RecordedValue])),0)</f>
        <v>0</v>
      </c>
      <c r="L1971" s="5" cm="1">
        <f t="array" ref="L1971">IFERROR(_xlfn.STDEV.S(IF((OutputTable[GroupByKey]=OutputTable[[#This Row],[GroupByKey]]),(OutputTable[GroupByKey]=OutputTable[[#This Row],[GroupByKey]])*OutputTable[RecordedValue])),0)</f>
        <v>0</v>
      </c>
      <c r="M1971" s="5" cm="1">
        <f t="array" ref="M1971">MAX(IF((ProjectInfoTable[ProjectName]=OutputTable[[#This Row],[ProjectName]]),(ProjectInfoTable[ProjectName]=OutputTable[[#This Row],[ProjectName]])*ProjectInfoTable[ConfidenceInterval]))</f>
        <v>0.95</v>
      </c>
      <c r="N1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1" s="5" cm="1">
        <f t="array" ref="O1971">MIN(IF((OutputTable[GroupByKey]=OutputTable[[#This Row],[GroupByKey]]),(OutputTable[GroupByKey]=OutputTable[[#This Row],[GroupByKey]])*OutputTable[RecordedValue]))</f>
        <v>0</v>
      </c>
      <c r="P1971" s="5" cm="1">
        <f t="array" ref="P1971">MAX(IF((OutputTable[GroupByKey]=OutputTable[[#This Row],[GroupByKey]]),(OutputTable[GroupByKey]=OutputTable[[#This Row],[GroupByKey]])*OutputTable[RecordedValue]))</f>
        <v>0</v>
      </c>
    </row>
    <row r="1972" spans="1:16" x14ac:dyDescent="0.25">
      <c r="A1972" t="s">
        <v>68</v>
      </c>
      <c r="B1972" t="s">
        <v>70</v>
      </c>
      <c r="C1972">
        <v>33</v>
      </c>
      <c r="D1972" t="s">
        <v>143</v>
      </c>
      <c r="E1972" t="s">
        <v>113</v>
      </c>
      <c r="F1972" t="s">
        <v>73</v>
      </c>
      <c r="G1972">
        <v>8.7355190081764498</v>
      </c>
      <c r="H1972">
        <v>0</v>
      </c>
      <c r="I197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72" s="5" cm="1">
        <f t="array" ref="J1972">MAX(IF((ProjectInfoTable[ProjectName]=OutputTable[[#This Row],[ProjectName]]),(ProjectInfoTable[ProjectName]=OutputTable[[#This Row],[ProjectName]])*ProjectInfoTable[NumberOfReplications]))</f>
        <v>50</v>
      </c>
      <c r="K1972" s="5" cm="1">
        <f t="array" ref="K1972">IFERROR(AVERAGE(IF((OutputTable[GroupByKey]=OutputTable[[#This Row],[GroupByKey]]),(OutputTable[GroupByKey]=OutputTable[[#This Row],[GroupByKey]])*OutputTable[RecordedValue])),0)</f>
        <v>8.9631102244031808</v>
      </c>
      <c r="L1972" s="5" cm="1">
        <f t="array" ref="L1972">IFERROR(_xlfn.STDEV.S(IF((OutputTable[GroupByKey]=OutputTable[[#This Row],[GroupByKey]]),(OutputTable[GroupByKey]=OutputTable[[#This Row],[GroupByKey]])*OutputTable[RecordedValue])),0)</f>
        <v>0.49581158155018401</v>
      </c>
      <c r="M1972" s="5" cm="1">
        <f t="array" ref="M1972">MAX(IF((ProjectInfoTable[ProjectName]=OutputTable[[#This Row],[ProjectName]]),(ProjectInfoTable[ProjectName]=OutputTable[[#This Row],[ProjectName]])*ProjectInfoTable[ConfidenceInterval]))</f>
        <v>0.95</v>
      </c>
      <c r="N1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972" s="5" cm="1">
        <f t="array" ref="O1972">MIN(IF((OutputTable[GroupByKey]=OutputTable[[#This Row],[GroupByKey]]),(OutputTable[GroupByKey]=OutputTable[[#This Row],[GroupByKey]])*OutputTable[RecordedValue]))</f>
        <v>7.9225733441578896</v>
      </c>
      <c r="P1972" s="5" cm="1">
        <f t="array" ref="P1972">MAX(IF((OutputTable[GroupByKey]=OutputTable[[#This Row],[GroupByKey]]),(OutputTable[GroupByKey]=OutputTable[[#This Row],[GroupByKey]])*OutputTable[RecordedValue]))</f>
        <v>9.9777504987156593</v>
      </c>
    </row>
    <row r="1973" spans="1:16" x14ac:dyDescent="0.25">
      <c r="A1973" t="s">
        <v>68</v>
      </c>
      <c r="B1973" t="s">
        <v>70</v>
      </c>
      <c r="C1973">
        <v>33</v>
      </c>
      <c r="D1973" t="s">
        <v>144</v>
      </c>
      <c r="E1973" t="s">
        <v>115</v>
      </c>
      <c r="F1973" t="s">
        <v>73</v>
      </c>
      <c r="G1973">
        <v>524.13114049058697</v>
      </c>
      <c r="H1973">
        <v>0</v>
      </c>
      <c r="I197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73" s="5" cm="1">
        <f t="array" ref="J1973">MAX(IF((ProjectInfoTable[ProjectName]=OutputTable[[#This Row],[ProjectName]]),(ProjectInfoTable[ProjectName]=OutputTable[[#This Row],[ProjectName]])*ProjectInfoTable[NumberOfReplications]))</f>
        <v>50</v>
      </c>
      <c r="K1973" s="5" cm="1">
        <f t="array" ref="K1973">IFERROR(AVERAGE(IF((OutputTable[GroupByKey]=OutputTable[[#This Row],[GroupByKey]]),(OutputTable[GroupByKey]=OutputTable[[#This Row],[GroupByKey]])*OutputTable[RecordedValue])),0)</f>
        <v>537.78661346419096</v>
      </c>
      <c r="L1973" s="5" cm="1">
        <f t="array" ref="L1973">IFERROR(_xlfn.STDEV.S(IF((OutputTable[GroupByKey]=OutputTable[[#This Row],[GroupByKey]]),(OutputTable[GroupByKey]=OutputTable[[#This Row],[GroupByKey]])*OutputTable[RecordedValue])),0)</f>
        <v>29.748694893010981</v>
      </c>
      <c r="M1973" s="5" cm="1">
        <f t="array" ref="M1973">MAX(IF((ProjectInfoTable[ProjectName]=OutputTable[[#This Row],[ProjectName]]),(ProjectInfoTable[ProjectName]=OutputTable[[#This Row],[ProjectName]])*ProjectInfoTable[ConfidenceInterval]))</f>
        <v>0.95</v>
      </c>
      <c r="N1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1973" s="5" cm="1">
        <f t="array" ref="O1973">MIN(IF((OutputTable[GroupByKey]=OutputTable[[#This Row],[GroupByKey]]),(OutputTable[GroupByKey]=OutputTable[[#This Row],[GroupByKey]])*OutputTable[RecordedValue]))</f>
        <v>475.35440064947397</v>
      </c>
      <c r="P1973" s="5" cm="1">
        <f t="array" ref="P1973">MAX(IF((OutputTable[GroupByKey]=OutputTable[[#This Row],[GroupByKey]]),(OutputTable[GroupByKey]=OutputTable[[#This Row],[GroupByKey]])*OutputTable[RecordedValue]))</f>
        <v>598.66502992293999</v>
      </c>
    </row>
    <row r="1974" spans="1:16" x14ac:dyDescent="0.25">
      <c r="A1974" t="s">
        <v>68</v>
      </c>
      <c r="B1974" t="s">
        <v>70</v>
      </c>
      <c r="C1974">
        <v>33</v>
      </c>
      <c r="D1974" t="s">
        <v>145</v>
      </c>
      <c r="E1974" t="s">
        <v>117</v>
      </c>
      <c r="F1974" t="s">
        <v>73</v>
      </c>
      <c r="G1974">
        <v>0</v>
      </c>
      <c r="H1974">
        <v>0</v>
      </c>
      <c r="I197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74" s="5" cm="1">
        <f t="array" ref="J1974">MAX(IF((ProjectInfoTable[ProjectName]=OutputTable[[#This Row],[ProjectName]]),(ProjectInfoTable[ProjectName]=OutputTable[[#This Row],[ProjectName]])*ProjectInfoTable[NumberOfReplications]))</f>
        <v>50</v>
      </c>
      <c r="K1974" s="5" cm="1">
        <f t="array" ref="K1974">IFERROR(AVERAGE(IF((OutputTable[GroupByKey]=OutputTable[[#This Row],[GroupByKey]]),(OutputTable[GroupByKey]=OutputTable[[#This Row],[GroupByKey]])*OutputTable[RecordedValue])),0)</f>
        <v>0</v>
      </c>
      <c r="L1974" s="5" cm="1">
        <f t="array" ref="L1974">IFERROR(_xlfn.STDEV.S(IF((OutputTable[GroupByKey]=OutputTable[[#This Row],[GroupByKey]]),(OutputTable[GroupByKey]=OutputTable[[#This Row],[GroupByKey]])*OutputTable[RecordedValue])),0)</f>
        <v>0</v>
      </c>
      <c r="M1974" s="5" cm="1">
        <f t="array" ref="M1974">MAX(IF((ProjectInfoTable[ProjectName]=OutputTable[[#This Row],[ProjectName]]),(ProjectInfoTable[ProjectName]=OutputTable[[#This Row],[ProjectName]])*ProjectInfoTable[ConfidenceInterval]))</f>
        <v>0.95</v>
      </c>
      <c r="N1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4" s="5" cm="1">
        <f t="array" ref="O1974">MIN(IF((OutputTable[GroupByKey]=OutputTable[[#This Row],[GroupByKey]]),(OutputTable[GroupByKey]=OutputTable[[#This Row],[GroupByKey]])*OutputTable[RecordedValue]))</f>
        <v>0</v>
      </c>
      <c r="P1974" s="5" cm="1">
        <f t="array" ref="P1974">MAX(IF((OutputTable[GroupByKey]=OutputTable[[#This Row],[GroupByKey]]),(OutputTable[GroupByKey]=OutputTable[[#This Row],[GroupByKey]])*OutputTable[RecordedValue]))</f>
        <v>0</v>
      </c>
    </row>
    <row r="1975" spans="1:16" x14ac:dyDescent="0.25">
      <c r="A1975" t="s">
        <v>68</v>
      </c>
      <c r="B1975" t="s">
        <v>70</v>
      </c>
      <c r="C1975">
        <v>33</v>
      </c>
      <c r="D1975" t="s">
        <v>146</v>
      </c>
      <c r="E1975" t="s">
        <v>119</v>
      </c>
      <c r="F1975" t="s">
        <v>73</v>
      </c>
      <c r="G1975">
        <v>141.37501736110099</v>
      </c>
      <c r="H1975">
        <v>0</v>
      </c>
      <c r="I197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75" s="5" cm="1">
        <f t="array" ref="J1975">MAX(IF((ProjectInfoTable[ProjectName]=OutputTable[[#This Row],[ProjectName]]),(ProjectInfoTable[ProjectName]=OutputTable[[#This Row],[ProjectName]])*ProjectInfoTable[NumberOfReplications]))</f>
        <v>50</v>
      </c>
      <c r="K1975" s="5" cm="1">
        <f t="array" ref="K1975">IFERROR(AVERAGE(IF((OutputTable[GroupByKey]=OutputTable[[#This Row],[GroupByKey]]),(OutputTable[GroupByKey]=OutputTable[[#This Row],[GroupByKey]])*OutputTable[RecordedValue])),0)</f>
        <v>131.6987252883157</v>
      </c>
      <c r="L1975" s="5" cm="1">
        <f t="array" ref="L1975">IFERROR(_xlfn.STDEV.S(IF((OutputTable[GroupByKey]=OutputTable[[#This Row],[GroupByKey]]),(OutputTable[GroupByKey]=OutputTable[[#This Row],[GroupByKey]])*OutputTable[RecordedValue])),0)</f>
        <v>195.03180772236345</v>
      </c>
      <c r="M1975" s="5" cm="1">
        <f t="array" ref="M1975">MAX(IF((ProjectInfoTable[ProjectName]=OutputTable[[#This Row],[ProjectName]]),(ProjectInfoTable[ProjectName]=OutputTable[[#This Row],[ProjectName]])*ProjectInfoTable[ConfidenceInterval]))</f>
        <v>0.95</v>
      </c>
      <c r="N1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1975" s="5" cm="1">
        <f t="array" ref="O1975">MIN(IF((OutputTable[GroupByKey]=OutputTable[[#This Row],[GroupByKey]]),(OutputTable[GroupByKey]=OutputTable[[#This Row],[GroupByKey]])*OutputTable[RecordedValue]))</f>
        <v>10.054421984212899</v>
      </c>
      <c r="P1975" s="5" cm="1">
        <f t="array" ref="P1975">MAX(IF((OutputTable[GroupByKey]=OutputTable[[#This Row],[GroupByKey]]),(OutputTable[GroupByKey]=OutputTable[[#This Row],[GroupByKey]])*OutputTable[RecordedValue]))</f>
        <v>1200.8160491271699</v>
      </c>
    </row>
    <row r="1976" spans="1:16" x14ac:dyDescent="0.25">
      <c r="A1976" t="s">
        <v>68</v>
      </c>
      <c r="B1976" t="s">
        <v>70</v>
      </c>
      <c r="C1976">
        <v>33</v>
      </c>
      <c r="D1976" t="s">
        <v>147</v>
      </c>
      <c r="E1976" t="s">
        <v>121</v>
      </c>
      <c r="F1976" t="s">
        <v>73</v>
      </c>
      <c r="G1976">
        <v>145</v>
      </c>
      <c r="H1976">
        <v>0</v>
      </c>
      <c r="I197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76" s="5" cm="1">
        <f t="array" ref="J1976">MAX(IF((ProjectInfoTable[ProjectName]=OutputTable[[#This Row],[ProjectName]]),(ProjectInfoTable[ProjectName]=OutputTable[[#This Row],[ProjectName]])*ProjectInfoTable[NumberOfReplications]))</f>
        <v>50</v>
      </c>
      <c r="K1976" s="5" cm="1">
        <f t="array" ref="K1976">IFERROR(AVERAGE(IF((OutputTable[GroupByKey]=OutputTable[[#This Row],[GroupByKey]]),(OutputTable[GroupByKey]=OutputTable[[#This Row],[GroupByKey]])*OutputTable[RecordedValue])),0)</f>
        <v>145</v>
      </c>
      <c r="L1976" s="5" cm="1">
        <f t="array" ref="L1976">IFERROR(_xlfn.STDEV.S(IF((OutputTable[GroupByKey]=OutputTable[[#This Row],[GroupByKey]]),(OutputTable[GroupByKey]=OutputTable[[#This Row],[GroupByKey]])*OutputTable[RecordedValue])),0)</f>
        <v>0</v>
      </c>
      <c r="M1976" s="5" cm="1">
        <f t="array" ref="M1976">MAX(IF((ProjectInfoTable[ProjectName]=OutputTable[[#This Row],[ProjectName]]),(ProjectInfoTable[ProjectName]=OutputTable[[#This Row],[ProjectName]])*ProjectInfoTable[ConfidenceInterval]))</f>
        <v>0.95</v>
      </c>
      <c r="N1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6" s="5" cm="1">
        <f t="array" ref="O1976">MIN(IF((OutputTable[GroupByKey]=OutputTable[[#This Row],[GroupByKey]]),(OutputTable[GroupByKey]=OutputTable[[#This Row],[GroupByKey]])*OutputTable[RecordedValue]))</f>
        <v>145</v>
      </c>
      <c r="P1976" s="5" cm="1">
        <f t="array" ref="P1976">MAX(IF((OutputTable[GroupByKey]=OutputTable[[#This Row],[GroupByKey]]),(OutputTable[GroupByKey]=OutputTable[[#This Row],[GroupByKey]])*OutputTable[RecordedValue]))</f>
        <v>145</v>
      </c>
    </row>
    <row r="1977" spans="1:16" x14ac:dyDescent="0.25">
      <c r="A1977" t="s">
        <v>68</v>
      </c>
      <c r="B1977" t="s">
        <v>70</v>
      </c>
      <c r="C1977">
        <v>33</v>
      </c>
      <c r="D1977" t="s">
        <v>148</v>
      </c>
      <c r="E1977" t="s">
        <v>123</v>
      </c>
      <c r="F1977" t="s">
        <v>73</v>
      </c>
      <c r="G1977">
        <v>143</v>
      </c>
      <c r="H1977">
        <v>0</v>
      </c>
      <c r="I197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77" s="5" cm="1">
        <f t="array" ref="J1977">MAX(IF((ProjectInfoTable[ProjectName]=OutputTable[[#This Row],[ProjectName]]),(ProjectInfoTable[ProjectName]=OutputTable[[#This Row],[ProjectName]])*ProjectInfoTable[NumberOfReplications]))</f>
        <v>50</v>
      </c>
      <c r="K1977" s="5" cm="1">
        <f t="array" ref="K1977">IFERROR(AVERAGE(IF((OutputTable[GroupByKey]=OutputTable[[#This Row],[GroupByKey]]),(OutputTable[GroupByKey]=OutputTable[[#This Row],[GroupByKey]])*OutputTable[RecordedValue])),0)</f>
        <v>143.58000000000001</v>
      </c>
      <c r="L1977" s="5" cm="1">
        <f t="array" ref="L1977">IFERROR(_xlfn.STDEV.S(IF((OutputTable[GroupByKey]=OutputTable[[#This Row],[GroupByKey]]),(OutputTable[GroupByKey]=OutputTable[[#This Row],[GroupByKey]])*OutputTable[RecordedValue])),0)</f>
        <v>0.67279496224666424</v>
      </c>
      <c r="M1977" s="5" cm="1">
        <f t="array" ref="M1977">MAX(IF((ProjectInfoTable[ProjectName]=OutputTable[[#This Row],[ProjectName]]),(ProjectInfoTable[ProjectName]=OutputTable[[#This Row],[ProjectName]])*ProjectInfoTable[ConfidenceInterval]))</f>
        <v>0.95</v>
      </c>
      <c r="N1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1977" s="5" cm="1">
        <f t="array" ref="O1977">MIN(IF((OutputTable[GroupByKey]=OutputTable[[#This Row],[GroupByKey]]),(OutputTable[GroupByKey]=OutputTable[[#This Row],[GroupByKey]])*OutputTable[RecordedValue]))</f>
        <v>142</v>
      </c>
      <c r="P1977" s="5" cm="1">
        <f t="array" ref="P1977">MAX(IF((OutputTable[GroupByKey]=OutputTable[[#This Row],[GroupByKey]]),(OutputTable[GroupByKey]=OutputTable[[#This Row],[GroupByKey]])*OutputTable[RecordedValue]))</f>
        <v>144</v>
      </c>
    </row>
    <row r="1978" spans="1:16" x14ac:dyDescent="0.25">
      <c r="A1978" t="s">
        <v>68</v>
      </c>
      <c r="B1978" t="s">
        <v>70</v>
      </c>
      <c r="C1978">
        <v>33</v>
      </c>
      <c r="D1978" t="s">
        <v>149</v>
      </c>
      <c r="E1978" t="s">
        <v>125</v>
      </c>
      <c r="F1978" t="s">
        <v>73</v>
      </c>
      <c r="G1978">
        <v>8.7355190081764498</v>
      </c>
      <c r="H1978">
        <v>0</v>
      </c>
      <c r="I197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78" s="5" cm="1">
        <f t="array" ref="J1978">MAX(IF((ProjectInfoTable[ProjectName]=OutputTable[[#This Row],[ProjectName]]),(ProjectInfoTable[ProjectName]=OutputTable[[#This Row],[ProjectName]])*ProjectInfoTable[NumberOfReplications]))</f>
        <v>50</v>
      </c>
      <c r="K1978" s="5" cm="1">
        <f t="array" ref="K1978">IFERROR(AVERAGE(IF((OutputTable[GroupByKey]=OutputTable[[#This Row],[GroupByKey]]),(OutputTable[GroupByKey]=OutputTable[[#This Row],[GroupByKey]])*OutputTable[RecordedValue])),0)</f>
        <v>8.9631102244031808</v>
      </c>
      <c r="L1978" s="5" cm="1">
        <f t="array" ref="L1978">IFERROR(_xlfn.STDEV.S(IF((OutputTable[GroupByKey]=OutputTable[[#This Row],[GroupByKey]]),(OutputTable[GroupByKey]=OutputTable[[#This Row],[GroupByKey]])*OutputTable[RecordedValue])),0)</f>
        <v>0.49581158155018401</v>
      </c>
      <c r="M1978" s="5" cm="1">
        <f t="array" ref="M1978">MAX(IF((ProjectInfoTable[ProjectName]=OutputTable[[#This Row],[ProjectName]]),(ProjectInfoTable[ProjectName]=OutputTable[[#This Row],[ProjectName]])*ProjectInfoTable[ConfidenceInterval]))</f>
        <v>0.95</v>
      </c>
      <c r="N1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1978" s="5" cm="1">
        <f t="array" ref="O1978">MIN(IF((OutputTable[GroupByKey]=OutputTable[[#This Row],[GroupByKey]]),(OutputTable[GroupByKey]=OutputTable[[#This Row],[GroupByKey]])*OutputTable[RecordedValue]))</f>
        <v>7.9225733441578896</v>
      </c>
      <c r="P1978" s="5" cm="1">
        <f t="array" ref="P1978">MAX(IF((OutputTable[GroupByKey]=OutputTable[[#This Row],[GroupByKey]]),(OutputTable[GroupByKey]=OutputTable[[#This Row],[GroupByKey]])*OutputTable[RecordedValue]))</f>
        <v>9.9777504987156593</v>
      </c>
    </row>
    <row r="1979" spans="1:16" x14ac:dyDescent="0.25">
      <c r="A1979" t="s">
        <v>68</v>
      </c>
      <c r="B1979" t="s">
        <v>70</v>
      </c>
      <c r="C1979">
        <v>33</v>
      </c>
      <c r="D1979" t="s">
        <v>150</v>
      </c>
      <c r="E1979" t="s">
        <v>127</v>
      </c>
      <c r="F1979" t="s">
        <v>73</v>
      </c>
      <c r="G1979">
        <v>665.50615785168804</v>
      </c>
      <c r="H1979">
        <v>0</v>
      </c>
      <c r="I197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79" s="5" cm="1">
        <f t="array" ref="J1979">MAX(IF((ProjectInfoTable[ProjectName]=OutputTable[[#This Row],[ProjectName]]),(ProjectInfoTable[ProjectName]=OutputTable[[#This Row],[ProjectName]])*ProjectInfoTable[NumberOfReplications]))</f>
        <v>50</v>
      </c>
      <c r="K1979" s="5" cm="1">
        <f t="array" ref="K1979">IFERROR(AVERAGE(IF((OutputTable[GroupByKey]=OutputTable[[#This Row],[GroupByKey]]),(OutputTable[GroupByKey]=OutputTable[[#This Row],[GroupByKey]])*OutputTable[RecordedValue])),0)</f>
        <v>669.48533875250666</v>
      </c>
      <c r="L1979" s="5" cm="1">
        <f t="array" ref="L1979">IFERROR(_xlfn.STDEV.S(IF((OutputTable[GroupByKey]=OutputTable[[#This Row],[GroupByKey]]),(OutputTable[GroupByKey]=OutputTable[[#This Row],[GroupByKey]])*OutputTable[RecordedValue])),0)</f>
        <v>209.81217768405702</v>
      </c>
      <c r="M1979" s="5" cm="1">
        <f t="array" ref="M1979">MAX(IF((ProjectInfoTable[ProjectName]=OutputTable[[#This Row],[ProjectName]]),(ProjectInfoTable[ProjectName]=OutputTable[[#This Row],[ProjectName]])*ProjectInfoTable[ConfidenceInterval]))</f>
        <v>0.95</v>
      </c>
      <c r="N1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1979" s="5" cm="1">
        <f t="array" ref="O1979">MIN(IF((OutputTable[GroupByKey]=OutputTable[[#This Row],[GroupByKey]]),(OutputTable[GroupByKey]=OutputTable[[#This Row],[GroupByKey]])*OutputTable[RecordedValue]))</f>
        <v>507.16931004698603</v>
      </c>
      <c r="P1979" s="5" cm="1">
        <f t="array" ref="P1979">MAX(IF((OutputTable[GroupByKey]=OutputTable[[#This Row],[GroupByKey]]),(OutputTable[GroupByKey]=OutputTable[[#This Row],[GroupByKey]])*OutputTable[RecordedValue]))</f>
        <v>1790.3663033289099</v>
      </c>
    </row>
    <row r="1980" spans="1:16" x14ac:dyDescent="0.25">
      <c r="A1980" t="s">
        <v>68</v>
      </c>
      <c r="B1980" t="s">
        <v>70</v>
      </c>
      <c r="C1980">
        <v>33</v>
      </c>
      <c r="D1980" t="s">
        <v>151</v>
      </c>
      <c r="E1980" t="s">
        <v>121</v>
      </c>
      <c r="F1980" t="s">
        <v>87</v>
      </c>
      <c r="G1980">
        <v>145</v>
      </c>
      <c r="H1980">
        <v>0</v>
      </c>
      <c r="I198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80" s="5" cm="1">
        <f t="array" ref="J1980">MAX(IF((ProjectInfoTable[ProjectName]=OutputTable[[#This Row],[ProjectName]]),(ProjectInfoTable[ProjectName]=OutputTable[[#This Row],[ProjectName]])*ProjectInfoTable[NumberOfReplications]))</f>
        <v>50</v>
      </c>
      <c r="K1980" s="5" cm="1">
        <f t="array" ref="K1980">IFERROR(AVERAGE(IF((OutputTable[GroupByKey]=OutputTable[[#This Row],[GroupByKey]]),(OutputTable[GroupByKey]=OutputTable[[#This Row],[GroupByKey]])*OutputTable[RecordedValue])),0)</f>
        <v>145</v>
      </c>
      <c r="L1980" s="5" cm="1">
        <f t="array" ref="L1980">IFERROR(_xlfn.STDEV.S(IF((OutputTable[GroupByKey]=OutputTable[[#This Row],[GroupByKey]]),(OutputTable[GroupByKey]=OutputTable[[#This Row],[GroupByKey]])*OutputTable[RecordedValue])),0)</f>
        <v>0</v>
      </c>
      <c r="M1980" s="5" cm="1">
        <f t="array" ref="M1980">MAX(IF((ProjectInfoTable[ProjectName]=OutputTable[[#This Row],[ProjectName]]),(ProjectInfoTable[ProjectName]=OutputTable[[#This Row],[ProjectName]])*ProjectInfoTable[ConfidenceInterval]))</f>
        <v>0.95</v>
      </c>
      <c r="N1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0" s="5" cm="1">
        <f t="array" ref="O1980">MIN(IF((OutputTable[GroupByKey]=OutputTable[[#This Row],[GroupByKey]]),(OutputTable[GroupByKey]=OutputTable[[#This Row],[GroupByKey]])*OutputTable[RecordedValue]))</f>
        <v>145</v>
      </c>
      <c r="P1980" s="5" cm="1">
        <f t="array" ref="P1980">MAX(IF((OutputTable[GroupByKey]=OutputTable[[#This Row],[GroupByKey]]),(OutputTable[GroupByKey]=OutputTable[[#This Row],[GroupByKey]])*OutputTable[RecordedValue]))</f>
        <v>145</v>
      </c>
    </row>
    <row r="1981" spans="1:16" x14ac:dyDescent="0.25">
      <c r="A1981" t="s">
        <v>68</v>
      </c>
      <c r="B1981" t="s">
        <v>70</v>
      </c>
      <c r="C1981">
        <v>33</v>
      </c>
      <c r="D1981" t="s">
        <v>152</v>
      </c>
      <c r="E1981" t="s">
        <v>123</v>
      </c>
      <c r="F1981" t="s">
        <v>87</v>
      </c>
      <c r="G1981">
        <v>142</v>
      </c>
      <c r="H1981">
        <v>0</v>
      </c>
      <c r="I198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81" s="5" cm="1">
        <f t="array" ref="J1981">MAX(IF((ProjectInfoTable[ProjectName]=OutputTable[[#This Row],[ProjectName]]),(ProjectInfoTable[ProjectName]=OutputTable[[#This Row],[ProjectName]])*ProjectInfoTable[NumberOfReplications]))</f>
        <v>50</v>
      </c>
      <c r="K1981" s="5" cm="1">
        <f t="array" ref="K1981">IFERROR(AVERAGE(IF((OutputTable[GroupByKey]=OutputTable[[#This Row],[GroupByKey]]),(OutputTable[GroupByKey]=OutputTable[[#This Row],[GroupByKey]])*OutputTable[RecordedValue])),0)</f>
        <v>141.38</v>
      </c>
      <c r="L1981" s="5" cm="1">
        <f t="array" ref="L1981">IFERROR(_xlfn.STDEV.S(IF((OutputTable[GroupByKey]=OutputTable[[#This Row],[GroupByKey]]),(OutputTable[GroupByKey]=OutputTable[[#This Row],[GroupByKey]])*OutputTable[RecordedValue])),0)</f>
        <v>1.9988772358705846</v>
      </c>
      <c r="M1981" s="5" cm="1">
        <f t="array" ref="M1981">MAX(IF((ProjectInfoTable[ProjectName]=OutputTable[[#This Row],[ProjectName]]),(ProjectInfoTable[ProjectName]=OutputTable[[#This Row],[ProjectName]])*ProjectInfoTable[ConfidenceInterval]))</f>
        <v>0.95</v>
      </c>
      <c r="N1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981" s="5" cm="1">
        <f t="array" ref="O1981">MIN(IF((OutputTable[GroupByKey]=OutputTable[[#This Row],[GroupByKey]]),(OutputTable[GroupByKey]=OutputTable[[#This Row],[GroupByKey]])*OutputTable[RecordedValue]))</f>
        <v>134</v>
      </c>
      <c r="P1981" s="5" cm="1">
        <f t="array" ref="P1981">MAX(IF((OutputTable[GroupByKey]=OutputTable[[#This Row],[GroupByKey]]),(OutputTable[GroupByKey]=OutputTable[[#This Row],[GroupByKey]])*OutputTable[RecordedValue]))</f>
        <v>144</v>
      </c>
    </row>
    <row r="1982" spans="1:16" x14ac:dyDescent="0.25">
      <c r="A1982" t="s">
        <v>68</v>
      </c>
      <c r="B1982" t="s">
        <v>70</v>
      </c>
      <c r="C1982">
        <v>33</v>
      </c>
      <c r="D1982" t="s">
        <v>153</v>
      </c>
      <c r="E1982" t="s">
        <v>113</v>
      </c>
      <c r="F1982" t="s">
        <v>73</v>
      </c>
      <c r="G1982">
        <v>4.3293745592479498</v>
      </c>
      <c r="H1982">
        <v>0</v>
      </c>
      <c r="I1982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982" s="5" cm="1">
        <f t="array" ref="J1982">MAX(IF((ProjectInfoTable[ProjectName]=OutputTable[[#This Row],[ProjectName]]),(ProjectInfoTable[ProjectName]=OutputTable[[#This Row],[ProjectName]])*ProjectInfoTable[NumberOfReplications]))</f>
        <v>50</v>
      </c>
      <c r="K1982" s="5" cm="1">
        <f t="array" ref="K1982">IFERROR(AVERAGE(IF((OutputTable[GroupByKey]=OutputTable[[#This Row],[GroupByKey]]),(OutputTable[GroupByKey]=OutputTable[[#This Row],[GroupByKey]])*OutputTable[RecordedValue])),0)</f>
        <v>1.713056712445395</v>
      </c>
      <c r="L1982" s="5" cm="1">
        <f t="array" ref="L1982">IFERROR(_xlfn.STDEV.S(IF((OutputTable[GroupByKey]=OutputTable[[#This Row],[GroupByKey]]),(OutputTable[GroupByKey]=OutputTable[[#This Row],[GroupByKey]])*OutputTable[RecordedValue])),0)</f>
        <v>0.74877386075301833</v>
      </c>
      <c r="M1982" s="5" cm="1">
        <f t="array" ref="M1982">MAX(IF((ProjectInfoTable[ProjectName]=OutputTable[[#This Row],[ProjectName]]),(ProjectInfoTable[ProjectName]=OutputTable[[#This Row],[ProjectName]])*ProjectInfoTable[ConfidenceInterval]))</f>
        <v>0.95</v>
      </c>
      <c r="N1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982" s="5" cm="1">
        <f t="array" ref="O1982">MIN(IF((OutputTable[GroupByKey]=OutputTable[[#This Row],[GroupByKey]]),(OutputTable[GroupByKey]=OutputTable[[#This Row],[GroupByKey]])*OutputTable[RecordedValue]))</f>
        <v>0.396443199122197</v>
      </c>
      <c r="P1982" s="5" cm="1">
        <f t="array" ref="P1982">MAX(IF((OutputTable[GroupByKey]=OutputTable[[#This Row],[GroupByKey]]),(OutputTable[GroupByKey]=OutputTable[[#This Row],[GroupByKey]])*OutputTable[RecordedValue]))</f>
        <v>4.3293745592479498</v>
      </c>
    </row>
    <row r="1983" spans="1:16" x14ac:dyDescent="0.25">
      <c r="A1983" t="s">
        <v>68</v>
      </c>
      <c r="B1983" t="s">
        <v>70</v>
      </c>
      <c r="C1983">
        <v>33</v>
      </c>
      <c r="D1983" t="s">
        <v>154</v>
      </c>
      <c r="E1983" t="s">
        <v>115</v>
      </c>
      <c r="F1983" t="s">
        <v>73</v>
      </c>
      <c r="G1983">
        <v>129.881236777438</v>
      </c>
      <c r="H1983">
        <v>0</v>
      </c>
      <c r="I1983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983" s="5" cm="1">
        <f t="array" ref="J1983">MAX(IF((ProjectInfoTable[ProjectName]=OutputTable[[#This Row],[ProjectName]]),(ProjectInfoTable[ProjectName]=OutputTable[[#This Row],[ProjectName]])*ProjectInfoTable[NumberOfReplications]))</f>
        <v>50</v>
      </c>
      <c r="K1983" s="5" cm="1">
        <f t="array" ref="K1983">IFERROR(AVERAGE(IF((OutputTable[GroupByKey]=OutputTable[[#This Row],[GroupByKey]]),(OutputTable[GroupByKey]=OutputTable[[#This Row],[GroupByKey]])*OutputTable[RecordedValue])),0)</f>
        <v>51.391701373361848</v>
      </c>
      <c r="L1983" s="5" cm="1">
        <f t="array" ref="L1983">IFERROR(_xlfn.STDEV.S(IF((OutputTable[GroupByKey]=OutputTable[[#This Row],[GroupByKey]]),(OutputTable[GroupByKey]=OutputTable[[#This Row],[GroupByKey]])*OutputTable[RecordedValue])),0)</f>
        <v>22.463215822590577</v>
      </c>
      <c r="M1983" s="5" cm="1">
        <f t="array" ref="M1983">MAX(IF((ProjectInfoTable[ProjectName]=OutputTable[[#This Row],[ProjectName]]),(ProjectInfoTable[ProjectName]=OutputTable[[#This Row],[ProjectName]])*ProjectInfoTable[ConfidenceInterval]))</f>
        <v>0.95</v>
      </c>
      <c r="N1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1983" s="5" cm="1">
        <f t="array" ref="O1983">MIN(IF((OutputTable[GroupByKey]=OutputTable[[#This Row],[GroupByKey]]),(OutputTable[GroupByKey]=OutputTable[[#This Row],[GroupByKey]])*OutputTable[RecordedValue]))</f>
        <v>11.8932959736659</v>
      </c>
      <c r="P1983" s="5" cm="1">
        <f t="array" ref="P1983">MAX(IF((OutputTable[GroupByKey]=OutputTable[[#This Row],[GroupByKey]]),(OutputTable[GroupByKey]=OutputTable[[#This Row],[GroupByKey]])*OutputTable[RecordedValue]))</f>
        <v>129.881236777438</v>
      </c>
    </row>
    <row r="1984" spans="1:16" x14ac:dyDescent="0.25">
      <c r="A1984" t="s">
        <v>68</v>
      </c>
      <c r="B1984" t="s">
        <v>70</v>
      </c>
      <c r="C1984">
        <v>33</v>
      </c>
      <c r="D1984" t="s">
        <v>155</v>
      </c>
      <c r="E1984" t="s">
        <v>117</v>
      </c>
      <c r="F1984" t="s">
        <v>73</v>
      </c>
      <c r="G1984">
        <v>0</v>
      </c>
      <c r="H1984">
        <v>0</v>
      </c>
      <c r="I1984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984" s="5" cm="1">
        <f t="array" ref="J1984">MAX(IF((ProjectInfoTable[ProjectName]=OutputTable[[#This Row],[ProjectName]]),(ProjectInfoTable[ProjectName]=OutputTable[[#This Row],[ProjectName]])*ProjectInfoTable[NumberOfReplications]))</f>
        <v>50</v>
      </c>
      <c r="K1984" s="5" cm="1">
        <f t="array" ref="K1984">IFERROR(AVERAGE(IF((OutputTable[GroupByKey]=OutputTable[[#This Row],[GroupByKey]]),(OutputTable[GroupByKey]=OutputTable[[#This Row],[GroupByKey]])*OutputTable[RecordedValue])),0)</f>
        <v>0</v>
      </c>
      <c r="L1984" s="5" cm="1">
        <f t="array" ref="L1984">IFERROR(_xlfn.STDEV.S(IF((OutputTable[GroupByKey]=OutputTable[[#This Row],[GroupByKey]]),(OutputTable[GroupByKey]=OutputTable[[#This Row],[GroupByKey]])*OutputTable[RecordedValue])),0)</f>
        <v>0</v>
      </c>
      <c r="M1984" s="5" cm="1">
        <f t="array" ref="M1984">MAX(IF((ProjectInfoTable[ProjectName]=OutputTable[[#This Row],[ProjectName]]),(ProjectInfoTable[ProjectName]=OutputTable[[#This Row],[ProjectName]])*ProjectInfoTable[ConfidenceInterval]))</f>
        <v>0.95</v>
      </c>
      <c r="N1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4" s="5" cm="1">
        <f t="array" ref="O1984">MIN(IF((OutputTable[GroupByKey]=OutputTable[[#This Row],[GroupByKey]]),(OutputTable[GroupByKey]=OutputTable[[#This Row],[GroupByKey]])*OutputTable[RecordedValue]))</f>
        <v>0</v>
      </c>
      <c r="P1984" s="5" cm="1">
        <f t="array" ref="P1984">MAX(IF((OutputTable[GroupByKey]=OutputTable[[#This Row],[GroupByKey]]),(OutputTable[GroupByKey]=OutputTable[[#This Row],[GroupByKey]])*OutputTable[RecordedValue]))</f>
        <v>0</v>
      </c>
    </row>
    <row r="1985" spans="1:16" x14ac:dyDescent="0.25">
      <c r="A1985" t="s">
        <v>68</v>
      </c>
      <c r="B1985" t="s">
        <v>70</v>
      </c>
      <c r="C1985">
        <v>33</v>
      </c>
      <c r="D1985" t="s">
        <v>156</v>
      </c>
      <c r="E1985" t="s">
        <v>119</v>
      </c>
      <c r="F1985" t="s">
        <v>73</v>
      </c>
      <c r="G1985">
        <v>30.9146451849317</v>
      </c>
      <c r="H1985">
        <v>0</v>
      </c>
      <c r="I1985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985" s="5" cm="1">
        <f t="array" ref="J1985">MAX(IF((ProjectInfoTable[ProjectName]=OutputTable[[#This Row],[ProjectName]]),(ProjectInfoTable[ProjectName]=OutputTable[[#This Row],[ProjectName]])*ProjectInfoTable[NumberOfReplications]))</f>
        <v>50</v>
      </c>
      <c r="K1985" s="5" cm="1">
        <f t="array" ref="K1985">IFERROR(AVERAGE(IF((OutputTable[GroupByKey]=OutputTable[[#This Row],[GroupByKey]]),(OutputTable[GroupByKey]=OutputTable[[#This Row],[GroupByKey]])*OutputTable[RecordedValue])),0)</f>
        <v>10.739644005751</v>
      </c>
      <c r="L1985" s="5" cm="1">
        <f t="array" ref="L1985">IFERROR(_xlfn.STDEV.S(IF((OutputTable[GroupByKey]=OutputTable[[#This Row],[GroupByKey]]),(OutputTable[GroupByKey]=OutputTable[[#This Row],[GroupByKey]])*OutputTable[RecordedValue])),0)</f>
        <v>15.385582994074571</v>
      </c>
      <c r="M1985" s="5" cm="1">
        <f t="array" ref="M1985">MAX(IF((ProjectInfoTable[ProjectName]=OutputTable[[#This Row],[ProjectName]]),(ProjectInfoTable[ProjectName]=OutputTable[[#This Row],[ProjectName]])*ProjectInfoTable[ConfidenceInterval]))</f>
        <v>0.95</v>
      </c>
      <c r="N1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1985" s="5" cm="1">
        <f t="array" ref="O1985">MIN(IF((OutputTable[GroupByKey]=OutputTable[[#This Row],[GroupByKey]]),(OutputTable[GroupByKey]=OutputTable[[#This Row],[GroupByKey]])*OutputTable[RecordedValue]))</f>
        <v>0</v>
      </c>
      <c r="P1985" s="5" cm="1">
        <f t="array" ref="P1985">MAX(IF((OutputTable[GroupByKey]=OutputTable[[#This Row],[GroupByKey]]),(OutputTable[GroupByKey]=OutputTable[[#This Row],[GroupByKey]])*OutputTable[RecordedValue]))</f>
        <v>76.907804000367904</v>
      </c>
    </row>
    <row r="1986" spans="1:16" x14ac:dyDescent="0.25">
      <c r="A1986" t="s">
        <v>68</v>
      </c>
      <c r="B1986" t="s">
        <v>70</v>
      </c>
      <c r="C1986">
        <v>33</v>
      </c>
      <c r="D1986" t="s">
        <v>157</v>
      </c>
      <c r="E1986" t="s">
        <v>121</v>
      </c>
      <c r="F1986" t="s">
        <v>73</v>
      </c>
      <c r="G1986">
        <v>16</v>
      </c>
      <c r="H1986">
        <v>0</v>
      </c>
      <c r="I1986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986" s="5" cm="1">
        <f t="array" ref="J1986">MAX(IF((ProjectInfoTable[ProjectName]=OutputTable[[#This Row],[ProjectName]]),(ProjectInfoTable[ProjectName]=OutputTable[[#This Row],[ProjectName]])*ProjectInfoTable[NumberOfReplications]))</f>
        <v>50</v>
      </c>
      <c r="K1986" s="5" cm="1">
        <f t="array" ref="K1986">IFERROR(AVERAGE(IF((OutputTable[GroupByKey]=OutputTable[[#This Row],[GroupByKey]]),(OutputTable[GroupByKey]=OutputTable[[#This Row],[GroupByKey]])*OutputTable[RecordedValue])),0)</f>
        <v>6.74</v>
      </c>
      <c r="L1986" s="5" cm="1">
        <f t="array" ref="L1986">IFERROR(_xlfn.STDEV.S(IF((OutputTable[GroupByKey]=OutputTable[[#This Row],[GroupByKey]]),(OutputTable[GroupByKey]=OutputTable[[#This Row],[GroupByKey]])*OutputTable[RecordedValue])),0)</f>
        <v>2.6711611783672518</v>
      </c>
      <c r="M1986" s="5" cm="1">
        <f t="array" ref="M1986">MAX(IF((ProjectInfoTable[ProjectName]=OutputTable[[#This Row],[ProjectName]]),(ProjectInfoTable[ProjectName]=OutputTable[[#This Row],[ProjectName]])*ProjectInfoTable[ConfidenceInterval]))</f>
        <v>0.95</v>
      </c>
      <c r="N1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1986" s="5" cm="1">
        <f t="array" ref="O1986">MIN(IF((OutputTable[GroupByKey]=OutputTable[[#This Row],[GroupByKey]]),(OutputTable[GroupByKey]=OutputTable[[#This Row],[GroupByKey]])*OutputTable[RecordedValue]))</f>
        <v>2</v>
      </c>
      <c r="P1986" s="5" cm="1">
        <f t="array" ref="P1986">MAX(IF((OutputTable[GroupByKey]=OutputTable[[#This Row],[GroupByKey]]),(OutputTable[GroupByKey]=OutputTable[[#This Row],[GroupByKey]])*OutputTable[RecordedValue]))</f>
        <v>16</v>
      </c>
    </row>
    <row r="1987" spans="1:16" x14ac:dyDescent="0.25">
      <c r="A1987" t="s">
        <v>68</v>
      </c>
      <c r="B1987" t="s">
        <v>70</v>
      </c>
      <c r="C1987">
        <v>33</v>
      </c>
      <c r="D1987" t="s">
        <v>158</v>
      </c>
      <c r="E1987" t="s">
        <v>123</v>
      </c>
      <c r="F1987" t="s">
        <v>73</v>
      </c>
      <c r="G1987">
        <v>16</v>
      </c>
      <c r="H1987">
        <v>0</v>
      </c>
      <c r="I1987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987" s="5" cm="1">
        <f t="array" ref="J1987">MAX(IF((ProjectInfoTable[ProjectName]=OutputTable[[#This Row],[ProjectName]]),(ProjectInfoTable[ProjectName]=OutputTable[[#This Row],[ProjectName]])*ProjectInfoTable[NumberOfReplications]))</f>
        <v>50</v>
      </c>
      <c r="K1987" s="5" cm="1">
        <f t="array" ref="K1987">IFERROR(AVERAGE(IF((OutputTable[GroupByKey]=OutputTable[[#This Row],[GroupByKey]]),(OutputTable[GroupByKey]=OutputTable[[#This Row],[GroupByKey]])*OutputTable[RecordedValue])),0)</f>
        <v>6.66</v>
      </c>
      <c r="L1987" s="5" cm="1">
        <f t="array" ref="L1987">IFERROR(_xlfn.STDEV.S(IF((OutputTable[GroupByKey]=OutputTable[[#This Row],[GroupByKey]]),(OutputTable[GroupByKey]=OutputTable[[#This Row],[GroupByKey]])*OutputTable[RecordedValue])),0)</f>
        <v>2.6233644078409171</v>
      </c>
      <c r="M1987" s="5" cm="1">
        <f t="array" ref="M1987">MAX(IF((ProjectInfoTable[ProjectName]=OutputTable[[#This Row],[ProjectName]]),(ProjectInfoTable[ProjectName]=OutputTable[[#This Row],[ProjectName]])*ProjectInfoTable[ConfidenceInterval]))</f>
        <v>0.95</v>
      </c>
      <c r="N1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1987" s="5" cm="1">
        <f t="array" ref="O1987">MIN(IF((OutputTable[GroupByKey]=OutputTable[[#This Row],[GroupByKey]]),(OutputTable[GroupByKey]=OutputTable[[#This Row],[GroupByKey]])*OutputTable[RecordedValue]))</f>
        <v>2</v>
      </c>
      <c r="P1987" s="5" cm="1">
        <f t="array" ref="P1987">MAX(IF((OutputTable[GroupByKey]=OutputTable[[#This Row],[GroupByKey]]),(OutputTable[GroupByKey]=OutputTable[[#This Row],[GroupByKey]])*OutputTable[RecordedValue]))</f>
        <v>16</v>
      </c>
    </row>
    <row r="1988" spans="1:16" x14ac:dyDescent="0.25">
      <c r="A1988" t="s">
        <v>68</v>
      </c>
      <c r="B1988" t="s">
        <v>70</v>
      </c>
      <c r="C1988">
        <v>33</v>
      </c>
      <c r="D1988" t="s">
        <v>159</v>
      </c>
      <c r="E1988" t="s">
        <v>125</v>
      </c>
      <c r="F1988" t="s">
        <v>73</v>
      </c>
      <c r="G1988">
        <v>4.3293745592479498</v>
      </c>
      <c r="H1988">
        <v>0</v>
      </c>
      <c r="I1988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988" s="5" cm="1">
        <f t="array" ref="J1988">MAX(IF((ProjectInfoTable[ProjectName]=OutputTable[[#This Row],[ProjectName]]),(ProjectInfoTable[ProjectName]=OutputTable[[#This Row],[ProjectName]])*ProjectInfoTable[NumberOfReplications]))</f>
        <v>50</v>
      </c>
      <c r="K1988" s="5" cm="1">
        <f t="array" ref="K1988">IFERROR(AVERAGE(IF((OutputTable[GroupByKey]=OutputTable[[#This Row],[GroupByKey]]),(OutputTable[GroupByKey]=OutputTable[[#This Row],[GroupByKey]])*OutputTable[RecordedValue])),0)</f>
        <v>1.713056712445395</v>
      </c>
      <c r="L1988" s="5" cm="1">
        <f t="array" ref="L1988">IFERROR(_xlfn.STDEV.S(IF((OutputTable[GroupByKey]=OutputTable[[#This Row],[GroupByKey]]),(OutputTable[GroupByKey]=OutputTable[[#This Row],[GroupByKey]])*OutputTable[RecordedValue])),0)</f>
        <v>0.74877386075301833</v>
      </c>
      <c r="M1988" s="5" cm="1">
        <f t="array" ref="M1988">MAX(IF((ProjectInfoTable[ProjectName]=OutputTable[[#This Row],[ProjectName]]),(ProjectInfoTable[ProjectName]=OutputTable[[#This Row],[ProjectName]])*ProjectInfoTable[ConfidenceInterval]))</f>
        <v>0.95</v>
      </c>
      <c r="N1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1988" s="5" cm="1">
        <f t="array" ref="O1988">MIN(IF((OutputTable[GroupByKey]=OutputTable[[#This Row],[GroupByKey]]),(OutputTable[GroupByKey]=OutputTable[[#This Row],[GroupByKey]])*OutputTable[RecordedValue]))</f>
        <v>0.396443199122197</v>
      </c>
      <c r="P1988" s="5" cm="1">
        <f t="array" ref="P1988">MAX(IF((OutputTable[GroupByKey]=OutputTable[[#This Row],[GroupByKey]]),(OutputTable[GroupByKey]=OutputTable[[#This Row],[GroupByKey]])*OutputTable[RecordedValue]))</f>
        <v>4.3293745592479498</v>
      </c>
    </row>
    <row r="1989" spans="1:16" x14ac:dyDescent="0.25">
      <c r="A1989" t="s">
        <v>68</v>
      </c>
      <c r="B1989" t="s">
        <v>70</v>
      </c>
      <c r="C1989">
        <v>33</v>
      </c>
      <c r="D1989" t="s">
        <v>160</v>
      </c>
      <c r="E1989" t="s">
        <v>127</v>
      </c>
      <c r="F1989" t="s">
        <v>73</v>
      </c>
      <c r="G1989">
        <v>160.79588196237</v>
      </c>
      <c r="H1989">
        <v>0</v>
      </c>
      <c r="I1989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989" s="5" cm="1">
        <f t="array" ref="J1989">MAX(IF((ProjectInfoTable[ProjectName]=OutputTable[[#This Row],[ProjectName]]),(ProjectInfoTable[ProjectName]=OutputTable[[#This Row],[ProjectName]])*ProjectInfoTable[NumberOfReplications]))</f>
        <v>50</v>
      </c>
      <c r="K1989" s="5" cm="1">
        <f t="array" ref="K1989">IFERROR(AVERAGE(IF((OutputTable[GroupByKey]=OutputTable[[#This Row],[GroupByKey]]),(OutputTable[GroupByKey]=OutputTable[[#This Row],[GroupByKey]])*OutputTable[RecordedValue])),0)</f>
        <v>62.131345379112837</v>
      </c>
      <c r="L1989" s="5" cm="1">
        <f t="array" ref="L1989">IFERROR(_xlfn.STDEV.S(IF((OutputTable[GroupByKey]=OutputTable[[#This Row],[GroupByKey]]),(OutputTable[GroupByKey]=OutputTable[[#This Row],[GroupByKey]])*OutputTable[RecordedValue])),0)</f>
        <v>32.520844078842771</v>
      </c>
      <c r="M1989" s="5" cm="1">
        <f t="array" ref="M1989">MAX(IF((ProjectInfoTable[ProjectName]=OutputTable[[#This Row],[ProjectName]]),(ProjectInfoTable[ProjectName]=OutputTable[[#This Row],[ProjectName]])*ProjectInfoTable[ConfidenceInterval]))</f>
        <v>0.95</v>
      </c>
      <c r="N1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1989" s="5" cm="1">
        <f t="array" ref="O1989">MIN(IF((OutputTable[GroupByKey]=OutputTable[[#This Row],[GroupByKey]]),(OutputTable[GroupByKey]=OutputTable[[#This Row],[GroupByKey]])*OutputTable[RecordedValue]))</f>
        <v>13.9204055285142</v>
      </c>
      <c r="P1989" s="5" cm="1">
        <f t="array" ref="P1989">MAX(IF((OutputTable[GroupByKey]=OutputTable[[#This Row],[GroupByKey]]),(OutputTable[GroupByKey]=OutputTable[[#This Row],[GroupByKey]])*OutputTable[RecordedValue]))</f>
        <v>182.68949067350201</v>
      </c>
    </row>
    <row r="1990" spans="1:16" x14ac:dyDescent="0.25">
      <c r="A1990" t="s">
        <v>68</v>
      </c>
      <c r="B1990" t="s">
        <v>70</v>
      </c>
      <c r="C1990">
        <v>33</v>
      </c>
      <c r="D1990" t="s">
        <v>161</v>
      </c>
      <c r="E1990" t="s">
        <v>137</v>
      </c>
      <c r="F1990" t="s">
        <v>107</v>
      </c>
      <c r="G1990">
        <v>2.16468727962397</v>
      </c>
      <c r="H1990">
        <v>0</v>
      </c>
      <c r="I199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90" s="5" cm="1">
        <f t="array" ref="J1990">MAX(IF((ProjectInfoTable[ProjectName]=OutputTable[[#This Row],[ProjectName]]),(ProjectInfoTable[ProjectName]=OutputTable[[#This Row],[ProjectName]])*ProjectInfoTable[NumberOfReplications]))</f>
        <v>50</v>
      </c>
      <c r="K1990" s="5" cm="1">
        <f t="array" ref="K1990">IFERROR(AVERAGE(IF((OutputTable[GroupByKey]=OutputTable[[#This Row],[GroupByKey]]),(OutputTable[GroupByKey]=OutputTable[[#This Row],[GroupByKey]])*OutputTable[RecordedValue])),0)</f>
        <v>0.85652835622269752</v>
      </c>
      <c r="L1990" s="5" cm="1">
        <f t="array" ref="L1990">IFERROR(_xlfn.STDEV.S(IF((OutputTable[GroupByKey]=OutputTable[[#This Row],[GroupByKey]]),(OutputTable[GroupByKey]=OutputTable[[#This Row],[GroupByKey]])*OutputTable[RecordedValue])),0)</f>
        <v>0.37438693037650955</v>
      </c>
      <c r="M1990" s="5" cm="1">
        <f t="array" ref="M1990">MAX(IF((ProjectInfoTable[ProjectName]=OutputTable[[#This Row],[ProjectName]]),(ProjectInfoTable[ProjectName]=OutputTable[[#This Row],[ProjectName]])*ProjectInfoTable[ConfidenceInterval]))</f>
        <v>0.95</v>
      </c>
      <c r="N1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1990" s="5" cm="1">
        <f t="array" ref="O1990">MIN(IF((OutputTable[GroupByKey]=OutputTable[[#This Row],[GroupByKey]]),(OutputTable[GroupByKey]=OutputTable[[#This Row],[GroupByKey]])*OutputTable[RecordedValue]))</f>
        <v>0.198221599561099</v>
      </c>
      <c r="P1990" s="5" cm="1">
        <f t="array" ref="P1990">MAX(IF((OutputTable[GroupByKey]=OutputTable[[#This Row],[GroupByKey]]),(OutputTable[GroupByKey]=OutputTable[[#This Row],[GroupByKey]])*OutputTable[RecordedValue]))</f>
        <v>2.16468727962397</v>
      </c>
    </row>
    <row r="1991" spans="1:16" x14ac:dyDescent="0.25">
      <c r="A1991" t="s">
        <v>68</v>
      </c>
      <c r="B1991" t="s">
        <v>70</v>
      </c>
      <c r="C1991">
        <v>33</v>
      </c>
      <c r="D1991" t="s">
        <v>162</v>
      </c>
      <c r="E1991" t="s">
        <v>139</v>
      </c>
      <c r="F1991" t="s">
        <v>107</v>
      </c>
      <c r="G1991">
        <v>9.8353127203760309</v>
      </c>
      <c r="H1991">
        <v>0</v>
      </c>
      <c r="I199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91" s="5" cm="1">
        <f t="array" ref="J1991">MAX(IF((ProjectInfoTable[ProjectName]=OutputTable[[#This Row],[ProjectName]]),(ProjectInfoTable[ProjectName]=OutputTable[[#This Row],[ProjectName]])*ProjectInfoTable[NumberOfReplications]))</f>
        <v>50</v>
      </c>
      <c r="K1991" s="5" cm="1">
        <f t="array" ref="K1991">IFERROR(AVERAGE(IF((OutputTable[GroupByKey]=OutputTable[[#This Row],[GroupByKey]]),(OutputTable[GroupByKey]=OutputTable[[#This Row],[GroupByKey]])*OutputTable[RecordedValue])),0)</f>
        <v>11.137209966710371</v>
      </c>
      <c r="L1991" s="5" cm="1">
        <f t="array" ref="L1991">IFERROR(_xlfn.STDEV.S(IF((OutputTable[GroupByKey]=OutputTable[[#This Row],[GroupByKey]]),(OutputTable[GroupByKey]=OutputTable[[#This Row],[GroupByKey]])*OutputTable[RecordedValue])),0)</f>
        <v>0.38257169656624557</v>
      </c>
      <c r="M1991" s="5" cm="1">
        <f t="array" ref="M1991">MAX(IF((ProjectInfoTable[ProjectName]=OutputTable[[#This Row],[ProjectName]]),(ProjectInfoTable[ProjectName]=OutputTable[[#This Row],[ProjectName]])*ProjectInfoTable[ConfidenceInterval]))</f>
        <v>0.95</v>
      </c>
      <c r="N1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1991" s="5" cm="1">
        <f t="array" ref="O1991">MIN(IF((OutputTable[GroupByKey]=OutputTable[[#This Row],[GroupByKey]]),(OutputTable[GroupByKey]=OutputTable[[#This Row],[GroupByKey]])*OutputTable[RecordedValue]))</f>
        <v>9.8353127203760309</v>
      </c>
      <c r="P1991" s="5" cm="1">
        <f t="array" ref="P1991">MAX(IF((OutputTable[GroupByKey]=OutputTable[[#This Row],[GroupByKey]]),(OutputTable[GroupByKey]=OutputTable[[#This Row],[GroupByKey]])*OutputTable[RecordedValue]))</f>
        <v>11.8017784004389</v>
      </c>
    </row>
    <row r="1992" spans="1:16" x14ac:dyDescent="0.25">
      <c r="A1992" t="s">
        <v>68</v>
      </c>
      <c r="B1992" t="s">
        <v>70</v>
      </c>
      <c r="C1992">
        <v>33</v>
      </c>
      <c r="D1992" t="s">
        <v>163</v>
      </c>
      <c r="E1992" t="s">
        <v>164</v>
      </c>
      <c r="F1992" t="s">
        <v>107</v>
      </c>
      <c r="G1992">
        <v>16</v>
      </c>
      <c r="H1992">
        <v>0</v>
      </c>
      <c r="I199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92" s="5" cm="1">
        <f t="array" ref="J1992">MAX(IF((ProjectInfoTable[ProjectName]=OutputTable[[#This Row],[ProjectName]]),(ProjectInfoTable[ProjectName]=OutputTable[[#This Row],[ProjectName]])*ProjectInfoTable[NumberOfReplications]))</f>
        <v>50</v>
      </c>
      <c r="K1992" s="5" cm="1">
        <f t="array" ref="K1992">IFERROR(AVERAGE(IF((OutputTable[GroupByKey]=OutputTable[[#This Row],[GroupByKey]]),(OutputTable[GroupByKey]=OutputTable[[#This Row],[GroupByKey]])*OutputTable[RecordedValue])),0)</f>
        <v>6.72</v>
      </c>
      <c r="L1992" s="5" cm="1">
        <f t="array" ref="L1992">IFERROR(_xlfn.STDEV.S(IF((OutputTable[GroupByKey]=OutputTable[[#This Row],[GroupByKey]]),(OutputTable[GroupByKey]=OutputTable[[#This Row],[GroupByKey]])*OutputTable[RecordedValue])),0)</f>
        <v>2.6729178430917711</v>
      </c>
      <c r="M1992" s="5" cm="1">
        <f t="array" ref="M1992">MAX(IF((ProjectInfoTable[ProjectName]=OutputTable[[#This Row],[ProjectName]]),(ProjectInfoTable[ProjectName]=OutputTable[[#This Row],[ProjectName]])*ProjectInfoTable[ConfidenceInterval]))</f>
        <v>0.95</v>
      </c>
      <c r="N1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1992" s="5" cm="1">
        <f t="array" ref="O1992">MIN(IF((OutputTable[GroupByKey]=OutputTable[[#This Row],[GroupByKey]]),(OutputTable[GroupByKey]=OutputTable[[#This Row],[GroupByKey]])*OutputTable[RecordedValue]))</f>
        <v>2</v>
      </c>
      <c r="P1992" s="5" cm="1">
        <f t="array" ref="P1992">MAX(IF((OutputTable[GroupByKey]=OutputTable[[#This Row],[GroupByKey]]),(OutputTable[GroupByKey]=OutputTable[[#This Row],[GroupByKey]])*OutputTable[RecordedValue]))</f>
        <v>16</v>
      </c>
    </row>
    <row r="1993" spans="1:16" x14ac:dyDescent="0.25">
      <c r="A1993" t="s">
        <v>68</v>
      </c>
      <c r="B1993" t="s">
        <v>70</v>
      </c>
      <c r="C1993">
        <v>33</v>
      </c>
      <c r="D1993" t="s">
        <v>165</v>
      </c>
      <c r="E1993" t="s">
        <v>166</v>
      </c>
      <c r="F1993" t="s">
        <v>107</v>
      </c>
      <c r="G1993">
        <v>0.18039060663533099</v>
      </c>
      <c r="H1993">
        <v>0</v>
      </c>
      <c r="I199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93" s="5" cm="1">
        <f t="array" ref="J1993">MAX(IF((ProjectInfoTable[ProjectName]=OutputTable[[#This Row],[ProjectName]]),(ProjectInfoTable[ProjectName]=OutputTable[[#This Row],[ProjectName]])*ProjectInfoTable[NumberOfReplications]))</f>
        <v>50</v>
      </c>
      <c r="K1993" s="5" cm="1">
        <f t="array" ref="K1993">IFERROR(AVERAGE(IF((OutputTable[GroupByKey]=OutputTable[[#This Row],[GroupByKey]]),(OutputTable[GroupByKey]=OutputTable[[#This Row],[GroupByKey]])*OutputTable[RecordedValue])),0)</f>
        <v>7.1899169440802421E-2</v>
      </c>
      <c r="L1993" s="5" cm="1">
        <f t="array" ref="L1993">IFERROR(_xlfn.STDEV.S(IF((OutputTable[GroupByKey]=OutputTable[[#This Row],[GroupByKey]]),(OutputTable[GroupByKey]=OutputTable[[#This Row],[GroupByKey]])*OutputTable[RecordedValue])),0)</f>
        <v>3.1880974713854024E-2</v>
      </c>
      <c r="M1993" s="5" cm="1">
        <f t="array" ref="M1993">MAX(IF((ProjectInfoTable[ProjectName]=OutputTable[[#This Row],[ProjectName]]),(ProjectInfoTable[ProjectName]=OutputTable[[#This Row],[ProjectName]])*ProjectInfoTable[ConfidenceInterval]))</f>
        <v>0.95</v>
      </c>
      <c r="N1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1993" s="5" cm="1">
        <f t="array" ref="O1993">MIN(IF((OutputTable[GroupByKey]=OutputTable[[#This Row],[GroupByKey]]),(OutputTable[GroupByKey]=OutputTable[[#This Row],[GroupByKey]])*OutputTable[RecordedValue]))</f>
        <v>1.6518466630091499E-2</v>
      </c>
      <c r="P1993" s="5" cm="1">
        <f t="array" ref="P1993">MAX(IF((OutputTable[GroupByKey]=OutputTable[[#This Row],[GroupByKey]]),(OutputTable[GroupByKey]=OutputTable[[#This Row],[GroupByKey]])*OutputTable[RecordedValue]))</f>
        <v>0.18039060663533099</v>
      </c>
    </row>
    <row r="1994" spans="1:16" x14ac:dyDescent="0.25">
      <c r="A1994" t="s">
        <v>68</v>
      </c>
      <c r="B1994" t="s">
        <v>70</v>
      </c>
      <c r="C1994">
        <v>33</v>
      </c>
      <c r="D1994" t="s">
        <v>167</v>
      </c>
      <c r="E1994" t="s">
        <v>142</v>
      </c>
      <c r="F1994" t="s">
        <v>107</v>
      </c>
      <c r="G1994">
        <v>0</v>
      </c>
      <c r="H1994">
        <v>0</v>
      </c>
      <c r="I199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94" s="5" cm="1">
        <f t="array" ref="J1994">MAX(IF((ProjectInfoTable[ProjectName]=OutputTable[[#This Row],[ProjectName]]),(ProjectInfoTable[ProjectName]=OutputTable[[#This Row],[ProjectName]])*ProjectInfoTable[NumberOfReplications]))</f>
        <v>50</v>
      </c>
      <c r="K1994" s="5" cm="1">
        <f t="array" ref="K1994">IFERROR(AVERAGE(IF((OutputTable[GroupByKey]=OutputTable[[#This Row],[GroupByKey]]),(OutputTable[GroupByKey]=OutputTable[[#This Row],[GroupByKey]])*OutputTable[RecordedValue])),0)</f>
        <v>0</v>
      </c>
      <c r="L1994" s="5" cm="1">
        <f t="array" ref="L1994">IFERROR(_xlfn.STDEV.S(IF((OutputTable[GroupByKey]=OutputTable[[#This Row],[GroupByKey]]),(OutputTable[GroupByKey]=OutputTable[[#This Row],[GroupByKey]])*OutputTable[RecordedValue])),0)</f>
        <v>0</v>
      </c>
      <c r="M1994" s="5" cm="1">
        <f t="array" ref="M1994">MAX(IF((ProjectInfoTable[ProjectName]=OutputTable[[#This Row],[ProjectName]]),(ProjectInfoTable[ProjectName]=OutputTable[[#This Row],[ProjectName]])*ProjectInfoTable[ConfidenceInterval]))</f>
        <v>0.95</v>
      </c>
      <c r="N1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4" s="5" cm="1">
        <f t="array" ref="O1994">MIN(IF((OutputTable[GroupByKey]=OutputTable[[#This Row],[GroupByKey]]),(OutputTable[GroupByKey]=OutputTable[[#This Row],[GroupByKey]])*OutputTable[RecordedValue]))</f>
        <v>0</v>
      </c>
      <c r="P1994" s="5" cm="1">
        <f t="array" ref="P1994">MAX(IF((OutputTable[GroupByKey]=OutputTable[[#This Row],[GroupByKey]]),(OutputTable[GroupByKey]=OutputTable[[#This Row],[GroupByKey]])*OutputTable[RecordedValue]))</f>
        <v>0</v>
      </c>
    </row>
    <row r="1995" spans="1:16" x14ac:dyDescent="0.25">
      <c r="A1995" t="s">
        <v>68</v>
      </c>
      <c r="B1995" t="s">
        <v>70</v>
      </c>
      <c r="C1995">
        <v>33</v>
      </c>
      <c r="D1995" t="s">
        <v>168</v>
      </c>
      <c r="E1995" t="s">
        <v>123</v>
      </c>
      <c r="F1995" t="s">
        <v>129</v>
      </c>
      <c r="G1995">
        <v>142</v>
      </c>
      <c r="H1995">
        <v>0</v>
      </c>
      <c r="I199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95" s="5" cm="1">
        <f t="array" ref="J1995">MAX(IF((ProjectInfoTable[ProjectName]=OutputTable[[#This Row],[ProjectName]]),(ProjectInfoTable[ProjectName]=OutputTable[[#This Row],[ProjectName]])*ProjectInfoTable[NumberOfReplications]))</f>
        <v>50</v>
      </c>
      <c r="K1995" s="5" cm="1">
        <f t="array" ref="K1995">IFERROR(AVERAGE(IF((OutputTable[GroupByKey]=OutputTable[[#This Row],[GroupByKey]]),(OutputTable[GroupByKey]=OutputTable[[#This Row],[GroupByKey]])*OutputTable[RecordedValue])),0)</f>
        <v>141.38</v>
      </c>
      <c r="L1995" s="5" cm="1">
        <f t="array" ref="L1995">IFERROR(_xlfn.STDEV.S(IF((OutputTable[GroupByKey]=OutputTable[[#This Row],[GroupByKey]]),(OutputTable[GroupByKey]=OutputTable[[#This Row],[GroupByKey]])*OutputTable[RecordedValue])),0)</f>
        <v>1.9988772358705846</v>
      </c>
      <c r="M1995" s="5" cm="1">
        <f t="array" ref="M1995">MAX(IF((ProjectInfoTable[ProjectName]=OutputTable[[#This Row],[ProjectName]]),(ProjectInfoTable[ProjectName]=OutputTable[[#This Row],[ProjectName]])*ProjectInfoTable[ConfidenceInterval]))</f>
        <v>0.95</v>
      </c>
      <c r="N1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1995" s="5" cm="1">
        <f t="array" ref="O1995">MIN(IF((OutputTable[GroupByKey]=OutputTable[[#This Row],[GroupByKey]]),(OutputTable[GroupByKey]=OutputTable[[#This Row],[GroupByKey]])*OutputTable[RecordedValue]))</f>
        <v>134</v>
      </c>
      <c r="P1995" s="5" cm="1">
        <f t="array" ref="P1995">MAX(IF((OutputTable[GroupByKey]=OutputTable[[#This Row],[GroupByKey]]),(OutputTable[GroupByKey]=OutputTable[[#This Row],[GroupByKey]])*OutputTable[RecordedValue]))</f>
        <v>144</v>
      </c>
    </row>
    <row r="1996" spans="1:16" x14ac:dyDescent="0.25">
      <c r="A1996" t="s">
        <v>68</v>
      </c>
      <c r="B1996" t="s">
        <v>70</v>
      </c>
      <c r="C1996">
        <v>33</v>
      </c>
      <c r="D1996" t="s">
        <v>169</v>
      </c>
      <c r="E1996" t="s">
        <v>91</v>
      </c>
      <c r="F1996" t="s">
        <v>129</v>
      </c>
      <c r="G1996">
        <v>71.669473542390705</v>
      </c>
      <c r="H1996">
        <v>0</v>
      </c>
      <c r="I199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96" s="5" cm="1">
        <f t="array" ref="J1996">MAX(IF((ProjectInfoTable[ProjectName]=OutputTable[[#This Row],[ProjectName]]),(ProjectInfoTable[ProjectName]=OutputTable[[#This Row],[ProjectName]])*ProjectInfoTable[NumberOfReplications]))</f>
        <v>50</v>
      </c>
      <c r="K1996" s="5" cm="1">
        <f t="array" ref="K1996">IFERROR(AVERAGE(IF((OutputTable[GroupByKey]=OutputTable[[#This Row],[GroupByKey]]),(OutputTable[GroupByKey]=OutputTable[[#This Row],[GroupByKey]])*OutputTable[RecordedValue])),0)</f>
        <v>71.709517489708347</v>
      </c>
      <c r="L1996" s="5" cm="1">
        <f t="array" ref="L1996">IFERROR(_xlfn.STDEV.S(IF((OutputTable[GroupByKey]=OutputTable[[#This Row],[GroupByKey]]),(OutputTable[GroupByKey]=OutputTable[[#This Row],[GroupByKey]])*OutputTable[RecordedValue])),0)</f>
        <v>0.25019982121987089</v>
      </c>
      <c r="M1996" s="5" cm="1">
        <f t="array" ref="M1996">MAX(IF((ProjectInfoTable[ProjectName]=OutputTable[[#This Row],[ProjectName]]),(ProjectInfoTable[ProjectName]=OutputTable[[#This Row],[ProjectName]])*ProjectInfoTable[ConfidenceInterval]))</f>
        <v>0.95</v>
      </c>
      <c r="N1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1996" s="5" cm="1">
        <f t="array" ref="O1996">MIN(IF((OutputTable[GroupByKey]=OutputTable[[#This Row],[GroupByKey]]),(OutputTable[GroupByKey]=OutputTable[[#This Row],[GroupByKey]])*OutputTable[RecordedValue]))</f>
        <v>70.826954480567906</v>
      </c>
      <c r="P1996" s="5" cm="1">
        <f t="array" ref="P1996">MAX(IF((OutputTable[GroupByKey]=OutputTable[[#This Row],[GroupByKey]]),(OutputTable[GroupByKey]=OutputTable[[#This Row],[GroupByKey]])*OutputTable[RecordedValue]))</f>
        <v>72</v>
      </c>
    </row>
    <row r="1997" spans="1:16" x14ac:dyDescent="0.25">
      <c r="A1997" t="s">
        <v>68</v>
      </c>
      <c r="B1997" t="s">
        <v>70</v>
      </c>
      <c r="C1997">
        <v>33</v>
      </c>
      <c r="D1997" t="s">
        <v>170</v>
      </c>
      <c r="E1997" t="s">
        <v>137</v>
      </c>
      <c r="F1997" t="s">
        <v>107</v>
      </c>
      <c r="G1997">
        <v>28.905079455779401</v>
      </c>
      <c r="H1997">
        <v>0</v>
      </c>
      <c r="I199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97" s="5" cm="1">
        <f t="array" ref="J1997">MAX(IF((ProjectInfoTable[ProjectName]=OutputTable[[#This Row],[ProjectName]]),(ProjectInfoTable[ProjectName]=OutputTable[[#This Row],[ProjectName]])*ProjectInfoTable[NumberOfReplications]))</f>
        <v>50</v>
      </c>
      <c r="K1997" s="5" cm="1">
        <f t="array" ref="K1997">IFERROR(AVERAGE(IF((OutputTable[GroupByKey]=OutputTable[[#This Row],[GroupByKey]]),(OutputTable[GroupByKey]=OutputTable[[#This Row],[GroupByKey]])*OutputTable[RecordedValue])),0)</f>
        <v>28.690256747996941</v>
      </c>
      <c r="L1997" s="5" cm="1">
        <f t="array" ref="L1997">IFERROR(_xlfn.STDEV.S(IF((OutputTable[GroupByKey]=OutputTable[[#This Row],[GroupByKey]]),(OutputTable[GroupByKey]=OutputTable[[#This Row],[GroupByKey]])*OutputTable[RecordedValue])),0)</f>
        <v>1.6276098461399904</v>
      </c>
      <c r="M1997" s="5" cm="1">
        <f t="array" ref="M1997">MAX(IF((ProjectInfoTable[ProjectName]=OutputTable[[#This Row],[ProjectName]]),(ProjectInfoTable[ProjectName]=OutputTable[[#This Row],[ProjectName]])*ProjectInfoTable[ConfidenceInterval]))</f>
        <v>0.95</v>
      </c>
      <c r="N1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1997" s="5" cm="1">
        <f t="array" ref="O1997">MIN(IF((OutputTable[GroupByKey]=OutputTable[[#This Row],[GroupByKey]]),(OutputTable[GroupByKey]=OutputTable[[#This Row],[GroupByKey]])*OutputTable[RecordedValue]))</f>
        <v>25.696659959072399</v>
      </c>
      <c r="P1997" s="5" cm="1">
        <f t="array" ref="P1997">MAX(IF((OutputTable[GroupByKey]=OutputTable[[#This Row],[GroupByKey]]),(OutputTable[GroupByKey]=OutputTable[[#This Row],[GroupByKey]])*OutputTable[RecordedValue]))</f>
        <v>33.838759418460498</v>
      </c>
    </row>
    <row r="1998" spans="1:16" x14ac:dyDescent="0.25">
      <c r="A1998" t="s">
        <v>68</v>
      </c>
      <c r="B1998" t="s">
        <v>70</v>
      </c>
      <c r="C1998">
        <v>33</v>
      </c>
      <c r="D1998" t="s">
        <v>171</v>
      </c>
      <c r="E1998" t="s">
        <v>139</v>
      </c>
      <c r="F1998" t="s">
        <v>107</v>
      </c>
      <c r="G1998">
        <v>6.8046573154159002</v>
      </c>
      <c r="H1998">
        <v>0</v>
      </c>
      <c r="I199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98" s="5" cm="1">
        <f t="array" ref="J1998">MAX(IF((ProjectInfoTable[ProjectName]=OutputTable[[#This Row],[ProjectName]]),(ProjectInfoTable[ProjectName]=OutputTable[[#This Row],[ProjectName]])*ProjectInfoTable[NumberOfReplications]))</f>
        <v>50</v>
      </c>
      <c r="K1998" s="5" cm="1">
        <f t="array" ref="K1998">IFERROR(AVERAGE(IF((OutputTable[GroupByKey]=OutputTable[[#This Row],[GroupByKey]]),(OutputTable[GroupByKey]=OutputTable[[#This Row],[GroupByKey]])*OutputTable[RecordedValue])),0)</f>
        <v>7.1431715332986858</v>
      </c>
      <c r="L1998" s="5" cm="1">
        <f t="array" ref="L1998">IFERROR(_xlfn.STDEV.S(IF((OutputTable[GroupByKey]=OutputTable[[#This Row],[GroupByKey]]),(OutputTable[GroupByKey]=OutputTable[[#This Row],[GroupByKey]])*OutputTable[RecordedValue])),0)</f>
        <v>1.6630080132730225</v>
      </c>
      <c r="M1998" s="5" cm="1">
        <f t="array" ref="M1998">MAX(IF((ProjectInfoTable[ProjectName]=OutputTable[[#This Row],[ProjectName]]),(ProjectInfoTable[ProjectName]=OutputTable[[#This Row],[ProjectName]])*ProjectInfoTable[ConfidenceInterval]))</f>
        <v>0.95</v>
      </c>
      <c r="N1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1998" s="5" cm="1">
        <f t="array" ref="O1998">MIN(IF((OutputTable[GroupByKey]=OutputTable[[#This Row],[GroupByKey]]),(OutputTable[GroupByKey]=OutputTable[[#This Row],[GroupByKey]])*OutputTable[RecordedValue]))</f>
        <v>2.14775272896172</v>
      </c>
      <c r="P1998" s="5" cm="1">
        <f t="array" ref="P1998">MAX(IF((OutputTable[GroupByKey]=OutputTable[[#This Row],[GroupByKey]]),(OutputTable[GroupByKey]=OutputTable[[#This Row],[GroupByKey]])*OutputTable[RecordedValue]))</f>
        <v>10.273767747096599</v>
      </c>
    </row>
    <row r="1999" spans="1:16" x14ac:dyDescent="0.25">
      <c r="A1999" t="s">
        <v>68</v>
      </c>
      <c r="B1999" t="s">
        <v>70</v>
      </c>
      <c r="C1999">
        <v>33</v>
      </c>
      <c r="D1999" t="s">
        <v>172</v>
      </c>
      <c r="E1999" t="s">
        <v>164</v>
      </c>
      <c r="F1999" t="s">
        <v>107</v>
      </c>
      <c r="G1999">
        <v>313</v>
      </c>
      <c r="H1999">
        <v>0</v>
      </c>
      <c r="I199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99" s="5" cm="1">
        <f t="array" ref="J1999">MAX(IF((ProjectInfoTable[ProjectName]=OutputTable[[#This Row],[ProjectName]]),(ProjectInfoTable[ProjectName]=OutputTable[[#This Row],[ProjectName]])*ProjectInfoTable[NumberOfReplications]))</f>
        <v>50</v>
      </c>
      <c r="K1999" s="5" cm="1">
        <f t="array" ref="K1999">IFERROR(AVERAGE(IF((OutputTable[GroupByKey]=OutputTable[[#This Row],[GroupByKey]]),(OutputTable[GroupByKey]=OutputTable[[#This Row],[GroupByKey]])*OutputTable[RecordedValue])),0)</f>
        <v>299.54000000000002</v>
      </c>
      <c r="L1999" s="5" cm="1">
        <f t="array" ref="L1999">IFERROR(_xlfn.STDEV.S(IF((OutputTable[GroupByKey]=OutputTable[[#This Row],[GroupByKey]]),(OutputTable[GroupByKey]=OutputTable[[#This Row],[GroupByKey]])*OutputTable[RecordedValue])),0)</f>
        <v>4.8873430868908301</v>
      </c>
      <c r="M1999" s="5" cm="1">
        <f t="array" ref="M1999">MAX(IF((ProjectInfoTable[ProjectName]=OutputTable[[#This Row],[ProjectName]]),(ProjectInfoTable[ProjectName]=OutputTable[[#This Row],[ProjectName]])*ProjectInfoTable[ConfidenceInterval]))</f>
        <v>0.95</v>
      </c>
      <c r="N1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1999" s="5" cm="1">
        <f t="array" ref="O1999">MIN(IF((OutputTable[GroupByKey]=OutputTable[[#This Row],[GroupByKey]]),(OutputTable[GroupByKey]=OutputTable[[#This Row],[GroupByKey]])*OutputTable[RecordedValue]))</f>
        <v>289</v>
      </c>
      <c r="P1999" s="5" cm="1">
        <f t="array" ref="P1999">MAX(IF((OutputTable[GroupByKey]=OutputTable[[#This Row],[GroupByKey]]),(OutputTable[GroupByKey]=OutputTable[[#This Row],[GroupByKey]])*OutputTable[RecordedValue]))</f>
        <v>313</v>
      </c>
    </row>
    <row r="2000" spans="1:16" x14ac:dyDescent="0.25">
      <c r="A2000" t="s">
        <v>68</v>
      </c>
      <c r="B2000" t="s">
        <v>70</v>
      </c>
      <c r="C2000">
        <v>33</v>
      </c>
      <c r="D2000" t="s">
        <v>173</v>
      </c>
      <c r="E2000" t="s">
        <v>166</v>
      </c>
      <c r="F2000" t="s">
        <v>107</v>
      </c>
      <c r="G2000">
        <v>0.81098174123844702</v>
      </c>
      <c r="H2000">
        <v>0</v>
      </c>
      <c r="I200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00" s="5" cm="1">
        <f t="array" ref="J2000">MAX(IF((ProjectInfoTable[ProjectName]=OutputTable[[#This Row],[ProjectName]]),(ProjectInfoTable[ProjectName]=OutputTable[[#This Row],[ProjectName]])*ProjectInfoTable[NumberOfReplications]))</f>
        <v>50</v>
      </c>
      <c r="K2000" s="5" cm="1">
        <f t="array" ref="K2000">IFERROR(AVERAGE(IF((OutputTable[GroupByKey]=OutputTable[[#This Row],[GroupByKey]]),(OutputTable[GroupByKey]=OutputTable[[#This Row],[GroupByKey]])*OutputTable[RecordedValue])),0)</f>
        <v>0.80157856851948073</v>
      </c>
      <c r="L2000" s="5" cm="1">
        <f t="array" ref="L2000">IFERROR(_xlfn.STDEV.S(IF((OutputTable[GroupByKey]=OutputTable[[#This Row],[GroupByKey]]),(OutputTable[GroupByKey]=OutputTable[[#This Row],[GroupByKey]])*OutputTable[RecordedValue])),0)</f>
        <v>4.6194667035361667E-2</v>
      </c>
      <c r="M2000" s="5" cm="1">
        <f t="array" ref="M2000">MAX(IF((ProjectInfoTable[ProjectName]=OutputTable[[#This Row],[ProjectName]]),(ProjectInfoTable[ProjectName]=OutputTable[[#This Row],[ProjectName]])*ProjectInfoTable[ConfidenceInterval]))</f>
        <v>0.95</v>
      </c>
      <c r="N2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000" s="5" cm="1">
        <f t="array" ref="O2000">MIN(IF((OutputTable[GroupByKey]=OutputTable[[#This Row],[GroupByKey]]),(OutputTable[GroupByKey]=OutputTable[[#This Row],[GroupByKey]])*OutputTable[RecordedValue]))</f>
        <v>0.71461756258065101</v>
      </c>
      <c r="P2000" s="5" cm="1">
        <f t="array" ref="P2000">MAX(IF((OutputTable[GroupByKey]=OutputTable[[#This Row],[GroupByKey]]),(OutputTable[GroupByKey]=OutputTable[[#This Row],[GroupByKey]])*OutputTable[RecordedValue]))</f>
        <v>0.94034020197328605</v>
      </c>
    </row>
    <row r="2001" spans="1:16" x14ac:dyDescent="0.25">
      <c r="A2001" t="s">
        <v>68</v>
      </c>
      <c r="B2001" t="s">
        <v>70</v>
      </c>
      <c r="C2001">
        <v>33</v>
      </c>
      <c r="D2001" t="s">
        <v>174</v>
      </c>
      <c r="E2001" t="s">
        <v>142</v>
      </c>
      <c r="F2001" t="s">
        <v>107</v>
      </c>
      <c r="G2001">
        <v>0</v>
      </c>
      <c r="H2001">
        <v>0</v>
      </c>
      <c r="I200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1" s="5" cm="1">
        <f t="array" ref="J2001">MAX(IF((ProjectInfoTable[ProjectName]=OutputTable[[#This Row],[ProjectName]]),(ProjectInfoTable[ProjectName]=OutputTable[[#This Row],[ProjectName]])*ProjectInfoTable[NumberOfReplications]))</f>
        <v>50</v>
      </c>
      <c r="K2001" s="5" cm="1">
        <f t="array" ref="K2001">IFERROR(AVERAGE(IF((OutputTable[GroupByKey]=OutputTable[[#This Row],[GroupByKey]]),(OutputTable[GroupByKey]=OutputTable[[#This Row],[GroupByKey]])*OutputTable[RecordedValue])),0)</f>
        <v>0</v>
      </c>
      <c r="L2001" s="5" cm="1">
        <f t="array" ref="L2001">IFERROR(_xlfn.STDEV.S(IF((OutputTable[GroupByKey]=OutputTable[[#This Row],[GroupByKey]]),(OutputTable[GroupByKey]=OutputTable[[#This Row],[GroupByKey]])*OutputTable[RecordedValue])),0)</f>
        <v>0</v>
      </c>
      <c r="M2001" s="5" cm="1">
        <f t="array" ref="M2001">MAX(IF((ProjectInfoTable[ProjectName]=OutputTable[[#This Row],[ProjectName]]),(ProjectInfoTable[ProjectName]=OutputTable[[#This Row],[ProjectName]])*ProjectInfoTable[ConfidenceInterval]))</f>
        <v>0.95</v>
      </c>
      <c r="N2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1" s="5" cm="1">
        <f t="array" ref="O2001">MIN(IF((OutputTable[GroupByKey]=OutputTable[[#This Row],[GroupByKey]]),(OutputTable[GroupByKey]=OutputTable[[#This Row],[GroupByKey]])*OutputTable[RecordedValue]))</f>
        <v>0</v>
      </c>
      <c r="P2001" s="5" cm="1">
        <f t="array" ref="P2001">MAX(IF((OutputTable[GroupByKey]=OutputTable[[#This Row],[GroupByKey]]),(OutputTable[GroupByKey]=OutputTable[[#This Row],[GroupByKey]])*OutputTable[RecordedValue]))</f>
        <v>0</v>
      </c>
    </row>
    <row r="2002" spans="1:16" x14ac:dyDescent="0.25">
      <c r="A2002" t="s">
        <v>68</v>
      </c>
      <c r="B2002" t="s">
        <v>70</v>
      </c>
      <c r="C2002">
        <v>33</v>
      </c>
      <c r="D2002" t="s">
        <v>175</v>
      </c>
      <c r="E2002" t="s">
        <v>113</v>
      </c>
      <c r="F2002" t="s">
        <v>73</v>
      </c>
      <c r="G2002">
        <v>34.0617528790184</v>
      </c>
      <c r="H2002">
        <v>0</v>
      </c>
      <c r="I200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02" s="5" cm="1">
        <f t="array" ref="J2002">MAX(IF((ProjectInfoTable[ProjectName]=OutputTable[[#This Row],[ProjectName]]),(ProjectInfoTable[ProjectName]=OutputTable[[#This Row],[ProjectName]])*ProjectInfoTable[NumberOfReplications]))</f>
        <v>50</v>
      </c>
      <c r="K2002" s="5" cm="1">
        <f t="array" ref="K2002">IFERROR(AVERAGE(IF((OutputTable[GroupByKey]=OutputTable[[#This Row],[GroupByKey]]),(OutputTable[GroupByKey]=OutputTable[[#This Row],[GroupByKey]])*OutputTable[RecordedValue])),0)</f>
        <v>36.017962320863354</v>
      </c>
      <c r="L2002" s="5" cm="1">
        <f t="array" ref="L2002">IFERROR(_xlfn.STDEV.S(IF((OutputTable[GroupByKey]=OutputTable[[#This Row],[GroupByKey]]),(OutputTable[GroupByKey]=OutputTable[[#This Row],[GroupByKey]])*OutputTable[RecordedValue])),0)</f>
        <v>2.1447750669597334</v>
      </c>
      <c r="M2002" s="5" cm="1">
        <f t="array" ref="M2002">MAX(IF((ProjectInfoTable[ProjectName]=OutputTable[[#This Row],[ProjectName]]),(ProjectInfoTable[ProjectName]=OutputTable[[#This Row],[ProjectName]])*ProjectInfoTable[ConfidenceInterval]))</f>
        <v>0.95</v>
      </c>
      <c r="N2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002" s="5" cm="1">
        <f t="array" ref="O2002">MIN(IF((OutputTable[GroupByKey]=OutputTable[[#This Row],[GroupByKey]]),(OutputTable[GroupByKey]=OutputTable[[#This Row],[GroupByKey]])*OutputTable[RecordedValue]))</f>
        <v>31.355296128801101</v>
      </c>
      <c r="P2002" s="5" cm="1">
        <f t="array" ref="P2002">MAX(IF((OutputTable[GroupByKey]=OutputTable[[#This Row],[GroupByKey]]),(OutputTable[GroupByKey]=OutputTable[[#This Row],[GroupByKey]])*OutputTable[RecordedValue]))</f>
        <v>42.047742044042501</v>
      </c>
    </row>
    <row r="2003" spans="1:16" x14ac:dyDescent="0.25">
      <c r="A2003" t="s">
        <v>68</v>
      </c>
      <c r="B2003" t="s">
        <v>70</v>
      </c>
      <c r="C2003">
        <v>33</v>
      </c>
      <c r="D2003" t="s">
        <v>176</v>
      </c>
      <c r="E2003" t="s">
        <v>115</v>
      </c>
      <c r="F2003" t="s">
        <v>73</v>
      </c>
      <c r="G2003">
        <v>1021.8525863705499</v>
      </c>
      <c r="H2003">
        <v>0</v>
      </c>
      <c r="I200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03" s="5" cm="1">
        <f t="array" ref="J2003">MAX(IF((ProjectInfoTable[ProjectName]=OutputTable[[#This Row],[ProjectName]]),(ProjectInfoTable[ProjectName]=OutputTable[[#This Row],[ProjectName]])*ProjectInfoTable[NumberOfReplications]))</f>
        <v>50</v>
      </c>
      <c r="K2003" s="5" cm="1">
        <f t="array" ref="K2003">IFERROR(AVERAGE(IF((OutputTable[GroupByKey]=OutputTable[[#This Row],[GroupByKey]]),(OutputTable[GroupByKey]=OutputTable[[#This Row],[GroupByKey]])*OutputTable[RecordedValue])),0)</f>
        <v>1080.5388696259006</v>
      </c>
      <c r="L2003" s="5" cm="1">
        <f t="array" ref="L2003">IFERROR(_xlfn.STDEV.S(IF((OutputTable[GroupByKey]=OutputTable[[#This Row],[GroupByKey]]),(OutputTable[GroupByKey]=OutputTable[[#This Row],[GroupByKey]])*OutputTable[RecordedValue])),0)</f>
        <v>64.343252008792561</v>
      </c>
      <c r="M2003" s="5" cm="1">
        <f t="array" ref="M2003">MAX(IF((ProjectInfoTable[ProjectName]=OutputTable[[#This Row],[ProjectName]]),(ProjectInfoTable[ProjectName]=OutputTable[[#This Row],[ProjectName]])*ProjectInfoTable[ConfidenceInterval]))</f>
        <v>0.95</v>
      </c>
      <c r="N2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003" s="5" cm="1">
        <f t="array" ref="O2003">MIN(IF((OutputTable[GroupByKey]=OutputTable[[#This Row],[GroupByKey]]),(OutputTable[GroupByKey]=OutputTable[[#This Row],[GroupByKey]])*OutputTable[RecordedValue]))</f>
        <v>940.65888386403196</v>
      </c>
      <c r="P2003" s="5" cm="1">
        <f t="array" ref="P2003">MAX(IF((OutputTable[GroupByKey]=OutputTable[[#This Row],[GroupByKey]]),(OutputTable[GroupByKey]=OutputTable[[#This Row],[GroupByKey]])*OutputTable[RecordedValue]))</f>
        <v>1261.4322613212801</v>
      </c>
    </row>
    <row r="2004" spans="1:16" x14ac:dyDescent="0.25">
      <c r="A2004" t="s">
        <v>68</v>
      </c>
      <c r="B2004" t="s">
        <v>70</v>
      </c>
      <c r="C2004">
        <v>33</v>
      </c>
      <c r="D2004" t="s">
        <v>177</v>
      </c>
      <c r="E2004" t="s">
        <v>117</v>
      </c>
      <c r="F2004" t="s">
        <v>73</v>
      </c>
      <c r="G2004">
        <v>0</v>
      </c>
      <c r="H2004">
        <v>0</v>
      </c>
      <c r="I200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04" s="5" cm="1">
        <f t="array" ref="J2004">MAX(IF((ProjectInfoTable[ProjectName]=OutputTable[[#This Row],[ProjectName]]),(ProjectInfoTable[ProjectName]=OutputTable[[#This Row],[ProjectName]])*ProjectInfoTable[NumberOfReplications]))</f>
        <v>50</v>
      </c>
      <c r="K2004" s="5" cm="1">
        <f t="array" ref="K2004">IFERROR(AVERAGE(IF((OutputTable[GroupByKey]=OutputTable[[#This Row],[GroupByKey]]),(OutputTable[GroupByKey]=OutputTable[[#This Row],[GroupByKey]])*OutputTable[RecordedValue])),0)</f>
        <v>0</v>
      </c>
      <c r="L2004" s="5" cm="1">
        <f t="array" ref="L2004">IFERROR(_xlfn.STDEV.S(IF((OutputTable[GroupByKey]=OutputTable[[#This Row],[GroupByKey]]),(OutputTable[GroupByKey]=OutputTable[[#This Row],[GroupByKey]])*OutputTable[RecordedValue])),0)</f>
        <v>0</v>
      </c>
      <c r="M2004" s="5" cm="1">
        <f t="array" ref="M2004">MAX(IF((ProjectInfoTable[ProjectName]=OutputTable[[#This Row],[ProjectName]]),(ProjectInfoTable[ProjectName]=OutputTable[[#This Row],[ProjectName]])*ProjectInfoTable[ConfidenceInterval]))</f>
        <v>0.95</v>
      </c>
      <c r="N2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4" s="5" cm="1">
        <f t="array" ref="O2004">MIN(IF((OutputTable[GroupByKey]=OutputTable[[#This Row],[GroupByKey]]),(OutputTable[GroupByKey]=OutputTable[[#This Row],[GroupByKey]])*OutputTable[RecordedValue]))</f>
        <v>0</v>
      </c>
      <c r="P2004" s="5" cm="1">
        <f t="array" ref="P2004">MAX(IF((OutputTable[GroupByKey]=OutputTable[[#This Row],[GroupByKey]]),(OutputTable[GroupByKey]=OutputTable[[#This Row],[GroupByKey]])*OutputTable[RecordedValue]))</f>
        <v>0</v>
      </c>
    </row>
    <row r="2005" spans="1:16" x14ac:dyDescent="0.25">
      <c r="A2005" t="s">
        <v>68</v>
      </c>
      <c r="B2005" t="s">
        <v>70</v>
      </c>
      <c r="C2005">
        <v>33</v>
      </c>
      <c r="D2005" t="s">
        <v>178</v>
      </c>
      <c r="E2005" t="s">
        <v>119</v>
      </c>
      <c r="F2005" t="s">
        <v>73</v>
      </c>
      <c r="G2005">
        <v>320.86719526943801</v>
      </c>
      <c r="H2005">
        <v>0</v>
      </c>
      <c r="I200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05" s="5" cm="1">
        <f t="array" ref="J2005">MAX(IF((ProjectInfoTable[ProjectName]=OutputTable[[#This Row],[ProjectName]]),(ProjectInfoTable[ProjectName]=OutputTable[[#This Row],[ProjectName]])*ProjectInfoTable[NumberOfReplications]))</f>
        <v>50</v>
      </c>
      <c r="K2005" s="5" cm="1">
        <f t="array" ref="K2005">IFERROR(AVERAGE(IF((OutputTable[GroupByKey]=OutputTable[[#This Row],[GroupByKey]]),(OutputTable[GroupByKey]=OutputTable[[#This Row],[GroupByKey]])*OutputTable[RecordedValue])),0)</f>
        <v>647.33233797243315</v>
      </c>
      <c r="L2005" s="5" cm="1">
        <f t="array" ref="L2005">IFERROR(_xlfn.STDEV.S(IF((OutputTable[GroupByKey]=OutputTable[[#This Row],[GroupByKey]]),(OutputTable[GroupByKey]=OutputTable[[#This Row],[GroupByKey]])*OutputTable[RecordedValue])),0)</f>
        <v>612.63054444116835</v>
      </c>
      <c r="M2005" s="5" cm="1">
        <f t="array" ref="M2005">MAX(IF((ProjectInfoTable[ProjectName]=OutputTable[[#This Row],[ProjectName]]),(ProjectInfoTable[ProjectName]=OutputTable[[#This Row],[ProjectName]])*ProjectInfoTable[ConfidenceInterval]))</f>
        <v>0.95</v>
      </c>
      <c r="N2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005" s="5" cm="1">
        <f t="array" ref="O2005">MIN(IF((OutputTable[GroupByKey]=OutputTable[[#This Row],[GroupByKey]]),(OutputTable[GroupByKey]=OutputTable[[#This Row],[GroupByKey]])*OutputTable[RecordedValue]))</f>
        <v>135.75868551570699</v>
      </c>
      <c r="P2005" s="5" cm="1">
        <f t="array" ref="P2005">MAX(IF((OutputTable[GroupByKey]=OutputTable[[#This Row],[GroupByKey]]),(OutputTable[GroupByKey]=OutputTable[[#This Row],[GroupByKey]])*OutputTable[RecordedValue]))</f>
        <v>3953.48057040094</v>
      </c>
    </row>
    <row r="2006" spans="1:16" x14ac:dyDescent="0.25">
      <c r="A2006" t="s">
        <v>68</v>
      </c>
      <c r="B2006" t="s">
        <v>70</v>
      </c>
      <c r="C2006">
        <v>33</v>
      </c>
      <c r="D2006" t="s">
        <v>179</v>
      </c>
      <c r="E2006" t="s">
        <v>121</v>
      </c>
      <c r="F2006" t="s">
        <v>73</v>
      </c>
      <c r="G2006">
        <v>140</v>
      </c>
      <c r="H2006">
        <v>0</v>
      </c>
      <c r="I200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06" s="5" cm="1">
        <f t="array" ref="J2006">MAX(IF((ProjectInfoTable[ProjectName]=OutputTable[[#This Row],[ProjectName]]),(ProjectInfoTable[ProjectName]=OutputTable[[#This Row],[ProjectName]])*ProjectInfoTable[NumberOfReplications]))</f>
        <v>50</v>
      </c>
      <c r="K2006" s="5" cm="1">
        <f t="array" ref="K2006">IFERROR(AVERAGE(IF((OutputTable[GroupByKey]=OutputTable[[#This Row],[GroupByKey]]),(OutputTable[GroupByKey]=OutputTable[[#This Row],[GroupByKey]])*OutputTable[RecordedValue])),0)</f>
        <v>139.02000000000001</v>
      </c>
      <c r="L2006" s="5" cm="1">
        <f t="array" ref="L2006">IFERROR(_xlfn.STDEV.S(IF((OutputTable[GroupByKey]=OutputTable[[#This Row],[GroupByKey]]),(OutputTable[GroupByKey]=OutputTable[[#This Row],[GroupByKey]])*OutputTable[RecordedValue])),0)</f>
        <v>2.0651629376840162</v>
      </c>
      <c r="M2006" s="5" cm="1">
        <f t="array" ref="M2006">MAX(IF((ProjectInfoTable[ProjectName]=OutputTable[[#This Row],[ProjectName]]),(ProjectInfoTable[ProjectName]=OutputTable[[#This Row],[ProjectName]])*ProjectInfoTable[ConfidenceInterval]))</f>
        <v>0.95</v>
      </c>
      <c r="N2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006" s="5" cm="1">
        <f t="array" ref="O2006">MIN(IF((OutputTable[GroupByKey]=OutputTable[[#This Row],[GroupByKey]]),(OutputTable[GroupByKey]=OutputTable[[#This Row],[GroupByKey]])*OutputTable[RecordedValue]))</f>
        <v>133</v>
      </c>
      <c r="P2006" s="5" cm="1">
        <f t="array" ref="P2006">MAX(IF((OutputTable[GroupByKey]=OutputTable[[#This Row],[GroupByKey]]),(OutputTable[GroupByKey]=OutputTable[[#This Row],[GroupByKey]])*OutputTable[RecordedValue]))</f>
        <v>142</v>
      </c>
    </row>
    <row r="2007" spans="1:16" x14ac:dyDescent="0.25">
      <c r="A2007" t="s">
        <v>68</v>
      </c>
      <c r="B2007" t="s">
        <v>70</v>
      </c>
      <c r="C2007">
        <v>33</v>
      </c>
      <c r="D2007" t="s">
        <v>180</v>
      </c>
      <c r="E2007" t="s">
        <v>123</v>
      </c>
      <c r="F2007" t="s">
        <v>73</v>
      </c>
      <c r="G2007">
        <v>139</v>
      </c>
      <c r="H2007">
        <v>0</v>
      </c>
      <c r="I200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07" s="5" cm="1">
        <f t="array" ref="J2007">MAX(IF((ProjectInfoTable[ProjectName]=OutputTable[[#This Row],[ProjectName]]),(ProjectInfoTable[ProjectName]=OutputTable[[#This Row],[ProjectName]])*ProjectInfoTable[NumberOfReplications]))</f>
        <v>50</v>
      </c>
      <c r="K2007" s="5" cm="1">
        <f t="array" ref="K2007">IFERROR(AVERAGE(IF((OutputTable[GroupByKey]=OutputTable[[#This Row],[GroupByKey]]),(OutputTable[GroupByKey]=OutputTable[[#This Row],[GroupByKey]])*OutputTable[RecordedValue])),0)</f>
        <v>137.02000000000001</v>
      </c>
      <c r="L2007" s="5" cm="1">
        <f t="array" ref="L2007">IFERROR(_xlfn.STDEV.S(IF((OutputTable[GroupByKey]=OutputTable[[#This Row],[GroupByKey]]),(OutputTable[GroupByKey]=OutputTable[[#This Row],[GroupByKey]])*OutputTable[RecordedValue])),0)</f>
        <v>2.4618725244274162</v>
      </c>
      <c r="M2007" s="5" cm="1">
        <f t="array" ref="M2007">MAX(IF((ProjectInfoTable[ProjectName]=OutputTable[[#This Row],[ProjectName]]),(ProjectInfoTable[ProjectName]=OutputTable[[#This Row],[ProjectName]])*ProjectInfoTable[ConfidenceInterval]))</f>
        <v>0.95</v>
      </c>
      <c r="N2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007" s="5" cm="1">
        <f t="array" ref="O2007">MIN(IF((OutputTable[GroupByKey]=OutputTable[[#This Row],[GroupByKey]]),(OutputTable[GroupByKey]=OutputTable[[#This Row],[GroupByKey]])*OutputTable[RecordedValue]))</f>
        <v>130</v>
      </c>
      <c r="P2007" s="5" cm="1">
        <f t="array" ref="P2007">MAX(IF((OutputTable[GroupByKey]=OutputTable[[#This Row],[GroupByKey]]),(OutputTable[GroupByKey]=OutputTable[[#This Row],[GroupByKey]])*OutputTable[RecordedValue]))</f>
        <v>141</v>
      </c>
    </row>
    <row r="2008" spans="1:16" x14ac:dyDescent="0.25">
      <c r="A2008" t="s">
        <v>68</v>
      </c>
      <c r="B2008" t="s">
        <v>70</v>
      </c>
      <c r="C2008">
        <v>33</v>
      </c>
      <c r="D2008" t="s">
        <v>181</v>
      </c>
      <c r="E2008" t="s">
        <v>125</v>
      </c>
      <c r="F2008" t="s">
        <v>73</v>
      </c>
      <c r="G2008">
        <v>34.0617528790184</v>
      </c>
      <c r="H2008">
        <v>0</v>
      </c>
      <c r="I200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08" s="5" cm="1">
        <f t="array" ref="J2008">MAX(IF((ProjectInfoTable[ProjectName]=OutputTable[[#This Row],[ProjectName]]),(ProjectInfoTable[ProjectName]=OutputTable[[#This Row],[ProjectName]])*ProjectInfoTable[NumberOfReplications]))</f>
        <v>50</v>
      </c>
      <c r="K2008" s="5" cm="1">
        <f t="array" ref="K2008">IFERROR(AVERAGE(IF((OutputTable[GroupByKey]=OutputTable[[#This Row],[GroupByKey]]),(OutputTable[GroupByKey]=OutputTable[[#This Row],[GroupByKey]])*OutputTable[RecordedValue])),0)</f>
        <v>36.017962320863354</v>
      </c>
      <c r="L2008" s="5" cm="1">
        <f t="array" ref="L2008">IFERROR(_xlfn.STDEV.S(IF((OutputTable[GroupByKey]=OutputTable[[#This Row],[GroupByKey]]),(OutputTable[GroupByKey]=OutputTable[[#This Row],[GroupByKey]])*OutputTable[RecordedValue])),0)</f>
        <v>2.1447750669597334</v>
      </c>
      <c r="M2008" s="5" cm="1">
        <f t="array" ref="M2008">MAX(IF((ProjectInfoTable[ProjectName]=OutputTable[[#This Row],[ProjectName]]),(ProjectInfoTable[ProjectName]=OutputTable[[#This Row],[ProjectName]])*ProjectInfoTable[ConfidenceInterval]))</f>
        <v>0.95</v>
      </c>
      <c r="N2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008" s="5" cm="1">
        <f t="array" ref="O2008">MIN(IF((OutputTable[GroupByKey]=OutputTable[[#This Row],[GroupByKey]]),(OutputTable[GroupByKey]=OutputTable[[#This Row],[GroupByKey]])*OutputTable[RecordedValue]))</f>
        <v>31.355296128801101</v>
      </c>
      <c r="P2008" s="5" cm="1">
        <f t="array" ref="P2008">MAX(IF((OutputTable[GroupByKey]=OutputTable[[#This Row],[GroupByKey]]),(OutputTable[GroupByKey]=OutputTable[[#This Row],[GroupByKey]])*OutputTable[RecordedValue]))</f>
        <v>42.047742044042501</v>
      </c>
    </row>
    <row r="2009" spans="1:16" x14ac:dyDescent="0.25">
      <c r="A2009" t="s">
        <v>68</v>
      </c>
      <c r="B2009" t="s">
        <v>70</v>
      </c>
      <c r="C2009">
        <v>33</v>
      </c>
      <c r="D2009" t="s">
        <v>182</v>
      </c>
      <c r="E2009" t="s">
        <v>127</v>
      </c>
      <c r="F2009" t="s">
        <v>73</v>
      </c>
      <c r="G2009">
        <v>1342.7197816399901</v>
      </c>
      <c r="H2009">
        <v>0</v>
      </c>
      <c r="I200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09" s="5" cm="1">
        <f t="array" ref="J2009">MAX(IF((ProjectInfoTable[ProjectName]=OutputTable[[#This Row],[ProjectName]]),(ProjectInfoTable[ProjectName]=OutputTable[[#This Row],[ProjectName]])*ProjectInfoTable[NumberOfReplications]))</f>
        <v>50</v>
      </c>
      <c r="K2009" s="5" cm="1">
        <f t="array" ref="K2009">IFERROR(AVERAGE(IF((OutputTable[GroupByKey]=OutputTable[[#This Row],[GroupByKey]]),(OutputTable[GroupByKey]=OutputTable[[#This Row],[GroupByKey]])*OutputTable[RecordedValue])),0)</f>
        <v>1727.8712075983335</v>
      </c>
      <c r="L2009" s="5" cm="1">
        <f t="array" ref="L2009">IFERROR(_xlfn.STDEV.S(IF((OutputTable[GroupByKey]=OutputTable[[#This Row],[GroupByKey]]),(OutputTable[GroupByKey]=OutputTable[[#This Row],[GroupByKey]])*OutputTable[RecordedValue])),0)</f>
        <v>660.11760417939672</v>
      </c>
      <c r="M2009" s="5" cm="1">
        <f t="array" ref="M2009">MAX(IF((ProjectInfoTable[ProjectName]=OutputTable[[#This Row],[ProjectName]]),(ProjectInfoTable[ProjectName]=OutputTable[[#This Row],[ProjectName]])*ProjectInfoTable[ConfidenceInterval]))</f>
        <v>0.95</v>
      </c>
      <c r="N2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009" s="5" cm="1">
        <f t="array" ref="O2009">MIN(IF((OutputTable[GroupByKey]=OutputTable[[#This Row],[GroupByKey]]),(OutputTable[GroupByKey]=OutputTable[[#This Row],[GroupByKey]])*OutputTable[RecordedValue]))</f>
        <v>1102.70221979086</v>
      </c>
      <c r="P2009" s="5" cm="1">
        <f t="array" ref="P2009">MAX(IF((OutputTable[GroupByKey]=OutputTable[[#This Row],[GroupByKey]]),(OutputTable[GroupByKey]=OutputTable[[#This Row],[GroupByKey]])*OutputTable[RecordedValue]))</f>
        <v>5214.9128317222203</v>
      </c>
    </row>
    <row r="2010" spans="1:16" x14ac:dyDescent="0.25">
      <c r="A2010" t="s">
        <v>68</v>
      </c>
      <c r="B2010" t="s">
        <v>70</v>
      </c>
      <c r="C2010">
        <v>33</v>
      </c>
      <c r="D2010" t="s">
        <v>183</v>
      </c>
      <c r="E2010" t="s">
        <v>137</v>
      </c>
      <c r="F2010" t="s">
        <v>107</v>
      </c>
      <c r="G2010">
        <v>17.0308764395092</v>
      </c>
      <c r="H2010">
        <v>0</v>
      </c>
      <c r="I201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10" s="5" cm="1">
        <f t="array" ref="J2010">MAX(IF((ProjectInfoTable[ProjectName]=OutputTable[[#This Row],[ProjectName]]),(ProjectInfoTable[ProjectName]=OutputTable[[#This Row],[ProjectName]])*ProjectInfoTable[NumberOfReplications]))</f>
        <v>50</v>
      </c>
      <c r="K2010" s="5" cm="1">
        <f t="array" ref="K2010">IFERROR(AVERAGE(IF((OutputTable[GroupByKey]=OutputTable[[#This Row],[GroupByKey]]),(OutputTable[GroupByKey]=OutputTable[[#This Row],[GroupByKey]])*OutputTable[RecordedValue])),0)</f>
        <v>18.008981160431681</v>
      </c>
      <c r="L2010" s="5" cm="1">
        <f t="array" ref="L2010">IFERROR(_xlfn.STDEV.S(IF((OutputTable[GroupByKey]=OutputTable[[#This Row],[GroupByKey]]),(OutputTable[GroupByKey]=OutputTable[[#This Row],[GroupByKey]])*OutputTable[RecordedValue])),0)</f>
        <v>1.0723875334798758</v>
      </c>
      <c r="M2010" s="5" cm="1">
        <f t="array" ref="M2010">MAX(IF((ProjectInfoTable[ProjectName]=OutputTable[[#This Row],[ProjectName]]),(ProjectInfoTable[ProjectName]=OutputTable[[#This Row],[ProjectName]])*ProjectInfoTable[ConfidenceInterval]))</f>
        <v>0.95</v>
      </c>
      <c r="N2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010" s="5" cm="1">
        <f t="array" ref="O2010">MIN(IF((OutputTable[GroupByKey]=OutputTable[[#This Row],[GroupByKey]]),(OutputTable[GroupByKey]=OutputTable[[#This Row],[GroupByKey]])*OutputTable[RecordedValue]))</f>
        <v>15.677648064400501</v>
      </c>
      <c r="P2010" s="5" cm="1">
        <f t="array" ref="P2010">MAX(IF((OutputTable[GroupByKey]=OutputTable[[#This Row],[GroupByKey]]),(OutputTable[GroupByKey]=OutputTable[[#This Row],[GroupByKey]])*OutputTable[RecordedValue]))</f>
        <v>21.0238710220213</v>
      </c>
    </row>
    <row r="2011" spans="1:16" x14ac:dyDescent="0.25">
      <c r="A2011" t="s">
        <v>68</v>
      </c>
      <c r="B2011" t="s">
        <v>70</v>
      </c>
      <c r="C2011">
        <v>33</v>
      </c>
      <c r="D2011" t="s">
        <v>184</v>
      </c>
      <c r="E2011" t="s">
        <v>139</v>
      </c>
      <c r="F2011" t="s">
        <v>107</v>
      </c>
      <c r="G2011">
        <v>6.9288603316861304</v>
      </c>
      <c r="H2011">
        <v>0</v>
      </c>
      <c r="I201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11" s="5" cm="1">
        <f t="array" ref="J2011">MAX(IF((ProjectInfoTable[ProjectName]=OutputTable[[#This Row],[ProjectName]]),(ProjectInfoTable[ProjectName]=OutputTable[[#This Row],[ProjectName]])*ProjectInfoTable[NumberOfReplications]))</f>
        <v>50</v>
      </c>
      <c r="K2011" s="5" cm="1">
        <f t="array" ref="K2011">IFERROR(AVERAGE(IF((OutputTable[GroupByKey]=OutputTable[[#This Row],[GroupByKey]]),(OutputTable[GroupByKey]=OutputTable[[#This Row],[GroupByKey]])*OutputTable[RecordedValue])),0)</f>
        <v>5.873369725047966</v>
      </c>
      <c r="L2011" s="5" cm="1">
        <f t="array" ref="L2011">IFERROR(_xlfn.STDEV.S(IF((OutputTable[GroupByKey]=OutputTable[[#This Row],[GroupByKey]]),(OutputTable[GroupByKey]=OutputTable[[#This Row],[GroupByKey]])*OutputTable[RecordedValue])),0)</f>
        <v>1.0900756873751687</v>
      </c>
      <c r="M2011" s="5" cm="1">
        <f t="array" ref="M2011">MAX(IF((ProjectInfoTable[ProjectName]=OutputTable[[#This Row],[ProjectName]]),(ProjectInfoTable[ProjectName]=OutputTable[[#This Row],[ProjectName]])*ProjectInfoTable[ConfidenceInterval]))</f>
        <v>0.95</v>
      </c>
      <c r="N2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011" s="5" cm="1">
        <f t="array" ref="O2011">MIN(IF((OutputTable[GroupByKey]=OutputTable[[#This Row],[GroupByKey]]),(OutputTable[GroupByKey]=OutputTable[[#This Row],[GroupByKey]])*OutputTable[RecordedValue]))</f>
        <v>2.9626411254009901</v>
      </c>
      <c r="P2011" s="5" cm="1">
        <f t="array" ref="P2011">MAX(IF((OutputTable[GroupByKey]=OutputTable[[#This Row],[GroupByKey]]),(OutputTable[GroupByKey]=OutputTable[[#This Row],[GroupByKey]])*OutputTable[RecordedValue]))</f>
        <v>8.2927796417684707</v>
      </c>
    </row>
    <row r="2012" spans="1:16" x14ac:dyDescent="0.25">
      <c r="A2012" t="s">
        <v>68</v>
      </c>
      <c r="B2012" t="s">
        <v>70</v>
      </c>
      <c r="C2012">
        <v>33</v>
      </c>
      <c r="D2012" t="s">
        <v>185</v>
      </c>
      <c r="E2012" t="s">
        <v>164</v>
      </c>
      <c r="F2012" t="s">
        <v>107</v>
      </c>
      <c r="G2012">
        <v>140</v>
      </c>
      <c r="H2012">
        <v>0</v>
      </c>
      <c r="I201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12" s="5" cm="1">
        <f t="array" ref="J2012">MAX(IF((ProjectInfoTable[ProjectName]=OutputTable[[#This Row],[ProjectName]]),(ProjectInfoTable[ProjectName]=OutputTable[[#This Row],[ProjectName]])*ProjectInfoTable[NumberOfReplications]))</f>
        <v>50</v>
      </c>
      <c r="K2012" s="5" cm="1">
        <f t="array" ref="K2012">IFERROR(AVERAGE(IF((OutputTable[GroupByKey]=OutputTable[[#This Row],[GroupByKey]]),(OutputTable[GroupByKey]=OutputTable[[#This Row],[GroupByKey]])*OutputTable[RecordedValue])),0)</f>
        <v>138.38</v>
      </c>
      <c r="L2012" s="5" cm="1">
        <f t="array" ref="L2012">IFERROR(_xlfn.STDEV.S(IF((OutputTable[GroupByKey]=OutputTable[[#This Row],[GroupByKey]]),(OutputTable[GroupByKey]=OutputTable[[#This Row],[GroupByKey]])*OutputTable[RecordedValue])),0)</f>
        <v>2.2667967149567629</v>
      </c>
      <c r="M2012" s="5" cm="1">
        <f t="array" ref="M2012">MAX(IF((ProjectInfoTable[ProjectName]=OutputTable[[#This Row],[ProjectName]]),(ProjectInfoTable[ProjectName]=OutputTable[[#This Row],[ProjectName]])*ProjectInfoTable[ConfidenceInterval]))</f>
        <v>0.95</v>
      </c>
      <c r="N2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012" s="5" cm="1">
        <f t="array" ref="O2012">MIN(IF((OutputTable[GroupByKey]=OutputTable[[#This Row],[GroupByKey]]),(OutputTable[GroupByKey]=OutputTable[[#This Row],[GroupByKey]])*OutputTable[RecordedValue]))</f>
        <v>132</v>
      </c>
      <c r="P2012" s="5" cm="1">
        <f t="array" ref="P2012">MAX(IF((OutputTable[GroupByKey]=OutputTable[[#This Row],[GroupByKey]]),(OutputTable[GroupByKey]=OutputTable[[#This Row],[GroupByKey]])*OutputTable[RecordedValue]))</f>
        <v>142</v>
      </c>
    </row>
    <row r="2013" spans="1:16" x14ac:dyDescent="0.25">
      <c r="A2013" t="s">
        <v>68</v>
      </c>
      <c r="B2013" t="s">
        <v>70</v>
      </c>
      <c r="C2013">
        <v>33</v>
      </c>
      <c r="D2013" t="s">
        <v>186</v>
      </c>
      <c r="E2013" t="s">
        <v>166</v>
      </c>
      <c r="F2013" t="s">
        <v>107</v>
      </c>
      <c r="G2013">
        <v>0.71129748617974398</v>
      </c>
      <c r="H2013">
        <v>0</v>
      </c>
      <c r="I201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13" s="5" cm="1">
        <f t="array" ref="J2013">MAX(IF((ProjectInfoTable[ProjectName]=OutputTable[[#This Row],[ProjectName]]),(ProjectInfoTable[ProjectName]=OutputTable[[#This Row],[ProjectName]])*ProjectInfoTable[NumberOfReplications]))</f>
        <v>50</v>
      </c>
      <c r="K2013" s="5" cm="1">
        <f t="array" ref="K2013">IFERROR(AVERAGE(IF((OutputTable[GroupByKey]=OutputTable[[#This Row],[GroupByKey]]),(OutputTable[GroupByKey]=OutputTable[[#This Row],[GroupByKey]])*OutputTable[RecordedValue])),0)</f>
        <v>0.75527626145633475</v>
      </c>
      <c r="L2013" s="5" cm="1">
        <f t="array" ref="L2013">IFERROR(_xlfn.STDEV.S(IF((OutputTable[GroupByKey]=OutputTable[[#This Row],[GroupByKey]]),(OutputTable[GroupByKey]=OutputTable[[#This Row],[GroupByKey]])*OutputTable[RecordedValue])),0)</f>
        <v>4.541982030729913E-2</v>
      </c>
      <c r="M2013" s="5" cm="1">
        <f t="array" ref="M2013">MAX(IF((ProjectInfoTable[ProjectName]=OutputTable[[#This Row],[ProjectName]]),(ProjectInfoTable[ProjectName]=OutputTable[[#This Row],[ProjectName]])*ProjectInfoTable[ConfidenceInterval]))</f>
        <v>0.95</v>
      </c>
      <c r="N2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013" s="5" cm="1">
        <f t="array" ref="O2013">MIN(IF((OutputTable[GroupByKey]=OutputTable[[#This Row],[GroupByKey]]),(OutputTable[GroupByKey]=OutputTable[[#This Row],[GroupByKey]])*OutputTable[RecordedValue]))</f>
        <v>0.65446751492631405</v>
      </c>
      <c r="P2013" s="5" cm="1">
        <f t="array" ref="P2013">MAX(IF((OutputTable[GroupByKey]=OutputTable[[#This Row],[GroupByKey]]),(OutputTable[GroupByKey]=OutputTable[[#This Row],[GroupByKey]])*OutputTable[RecordedValue]))</f>
        <v>0.87655661977495902</v>
      </c>
    </row>
    <row r="2014" spans="1:16" x14ac:dyDescent="0.25">
      <c r="A2014" t="s">
        <v>68</v>
      </c>
      <c r="B2014" t="s">
        <v>70</v>
      </c>
      <c r="C2014">
        <v>33</v>
      </c>
      <c r="D2014" t="s">
        <v>187</v>
      </c>
      <c r="E2014" t="s">
        <v>142</v>
      </c>
      <c r="F2014" t="s">
        <v>107</v>
      </c>
      <c r="G2014">
        <v>0</v>
      </c>
      <c r="H2014">
        <v>0</v>
      </c>
      <c r="I201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14" s="5" cm="1">
        <f t="array" ref="J2014">MAX(IF((ProjectInfoTable[ProjectName]=OutputTable[[#This Row],[ProjectName]]),(ProjectInfoTable[ProjectName]=OutputTable[[#This Row],[ProjectName]])*ProjectInfoTable[NumberOfReplications]))</f>
        <v>50</v>
      </c>
      <c r="K2014" s="5" cm="1">
        <f t="array" ref="K2014">IFERROR(AVERAGE(IF((OutputTable[GroupByKey]=OutputTable[[#This Row],[GroupByKey]]),(OutputTable[GroupByKey]=OutputTable[[#This Row],[GroupByKey]])*OutputTable[RecordedValue])),0)</f>
        <v>0</v>
      </c>
      <c r="L2014" s="5" cm="1">
        <f t="array" ref="L2014">IFERROR(_xlfn.STDEV.S(IF((OutputTable[GroupByKey]=OutputTable[[#This Row],[GroupByKey]]),(OutputTable[GroupByKey]=OutputTable[[#This Row],[GroupByKey]])*OutputTable[RecordedValue])),0)</f>
        <v>0</v>
      </c>
      <c r="M2014" s="5" cm="1">
        <f t="array" ref="M2014">MAX(IF((ProjectInfoTable[ProjectName]=OutputTable[[#This Row],[ProjectName]]),(ProjectInfoTable[ProjectName]=OutputTable[[#This Row],[ProjectName]])*ProjectInfoTable[ConfidenceInterval]))</f>
        <v>0.95</v>
      </c>
      <c r="N2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4" s="5" cm="1">
        <f t="array" ref="O2014">MIN(IF((OutputTable[GroupByKey]=OutputTable[[#This Row],[GroupByKey]]),(OutputTable[GroupByKey]=OutputTable[[#This Row],[GroupByKey]])*OutputTable[RecordedValue]))</f>
        <v>0</v>
      </c>
      <c r="P2014" s="5" cm="1">
        <f t="array" ref="P2014">MAX(IF((OutputTable[GroupByKey]=OutputTable[[#This Row],[GroupByKey]]),(OutputTable[GroupByKey]=OutputTable[[#This Row],[GroupByKey]])*OutputTable[RecordedValue]))</f>
        <v>0</v>
      </c>
    </row>
    <row r="2015" spans="1:16" x14ac:dyDescent="0.25">
      <c r="A2015" t="s">
        <v>68</v>
      </c>
      <c r="B2015" t="s">
        <v>70</v>
      </c>
      <c r="C2015">
        <v>34</v>
      </c>
      <c r="D2015" t="s">
        <v>112</v>
      </c>
      <c r="E2015" t="s">
        <v>113</v>
      </c>
      <c r="F2015" t="s">
        <v>73</v>
      </c>
      <c r="G2015">
        <v>2.0851264921370101</v>
      </c>
      <c r="H2015">
        <v>0</v>
      </c>
      <c r="I201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15" s="5" cm="1">
        <f t="array" ref="J2015">MAX(IF((ProjectInfoTable[ProjectName]=OutputTable[[#This Row],[ProjectName]]),(ProjectInfoTable[ProjectName]=OutputTable[[#This Row],[ProjectName]])*ProjectInfoTable[NumberOfReplications]))</f>
        <v>50</v>
      </c>
      <c r="K2015" s="5" cm="1">
        <f t="array" ref="K2015">IFERROR(AVERAGE(IF((OutputTable[GroupByKey]=OutputTable[[#This Row],[GroupByKey]]),(OutputTable[GroupByKey]=OutputTable[[#This Row],[GroupByKey]])*OutputTable[RecordedValue])),0)</f>
        <v>0.86163700693939471</v>
      </c>
      <c r="L2015" s="5" cm="1">
        <f t="array" ref="L2015">IFERROR(_xlfn.STDEV.S(IF((OutputTable[GroupByKey]=OutputTable[[#This Row],[GroupByKey]]),(OutputTable[GroupByKey]=OutputTable[[#This Row],[GroupByKey]])*OutputTable[RecordedValue])),0)</f>
        <v>0.40403851079129915</v>
      </c>
      <c r="M2015" s="5" cm="1">
        <f t="array" ref="M2015">MAX(IF((ProjectInfoTable[ProjectName]=OutputTable[[#This Row],[ProjectName]]),(ProjectInfoTable[ProjectName]=OutputTable[[#This Row],[ProjectName]])*ProjectInfoTable[ConfidenceInterval]))</f>
        <v>0.95</v>
      </c>
      <c r="N2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015" s="5" cm="1">
        <f t="array" ref="O2015">MIN(IF((OutputTable[GroupByKey]=OutputTable[[#This Row],[GroupByKey]]),(OutputTable[GroupByKey]=OutputTable[[#This Row],[GroupByKey]])*OutputTable[RecordedValue]))</f>
        <v>0.14398486806875099</v>
      </c>
      <c r="P2015" s="5" cm="1">
        <f t="array" ref="P2015">MAX(IF((OutputTable[GroupByKey]=OutputTable[[#This Row],[GroupByKey]]),(OutputTable[GroupByKey]=OutputTable[[#This Row],[GroupByKey]])*OutputTable[RecordedValue]))</f>
        <v>2.0851264921370101</v>
      </c>
    </row>
    <row r="2016" spans="1:16" x14ac:dyDescent="0.25">
      <c r="A2016" t="s">
        <v>68</v>
      </c>
      <c r="B2016" t="s">
        <v>70</v>
      </c>
      <c r="C2016">
        <v>34</v>
      </c>
      <c r="D2016" t="s">
        <v>114</v>
      </c>
      <c r="E2016" t="s">
        <v>115</v>
      </c>
      <c r="F2016" t="s">
        <v>73</v>
      </c>
      <c r="G2016">
        <v>125.107589528221</v>
      </c>
      <c r="H2016">
        <v>0</v>
      </c>
      <c r="I201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16" s="5" cm="1">
        <f t="array" ref="J2016">MAX(IF((ProjectInfoTable[ProjectName]=OutputTable[[#This Row],[ProjectName]]),(ProjectInfoTable[ProjectName]=OutputTable[[#This Row],[ProjectName]])*ProjectInfoTable[NumberOfReplications]))</f>
        <v>50</v>
      </c>
      <c r="K2016" s="5" cm="1">
        <f t="array" ref="K2016">IFERROR(AVERAGE(IF((OutputTable[GroupByKey]=OutputTable[[#This Row],[GroupByKey]]),(OutputTable[GroupByKey]=OutputTable[[#This Row],[GroupByKey]])*OutputTable[RecordedValue])),0)</f>
        <v>51.698220416363682</v>
      </c>
      <c r="L2016" s="5" cm="1">
        <f t="array" ref="L2016">IFERROR(_xlfn.STDEV.S(IF((OutputTable[GroupByKey]=OutputTable[[#This Row],[GroupByKey]]),(OutputTable[GroupByKey]=OutputTable[[#This Row],[GroupByKey]])*OutputTable[RecordedValue])),0)</f>
        <v>24.242310647477964</v>
      </c>
      <c r="M2016" s="5" cm="1">
        <f t="array" ref="M2016">MAX(IF((ProjectInfoTable[ProjectName]=OutputTable[[#This Row],[ProjectName]]),(ProjectInfoTable[ProjectName]=OutputTable[[#This Row],[ProjectName]])*ProjectInfoTable[ConfidenceInterval]))</f>
        <v>0.95</v>
      </c>
      <c r="N2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016" s="5" cm="1">
        <f t="array" ref="O2016">MIN(IF((OutputTable[GroupByKey]=OutputTable[[#This Row],[GroupByKey]]),(OutputTable[GroupByKey]=OutputTable[[#This Row],[GroupByKey]])*OutputTable[RecordedValue]))</f>
        <v>8.63909208412508</v>
      </c>
      <c r="P2016" s="5" cm="1">
        <f t="array" ref="P2016">MAX(IF((OutputTable[GroupByKey]=OutputTable[[#This Row],[GroupByKey]]),(OutputTable[GroupByKey]=OutputTable[[#This Row],[GroupByKey]])*OutputTable[RecordedValue]))</f>
        <v>125.107589528221</v>
      </c>
    </row>
    <row r="2017" spans="1:16" x14ac:dyDescent="0.25">
      <c r="A2017" t="s">
        <v>68</v>
      </c>
      <c r="B2017" t="s">
        <v>70</v>
      </c>
      <c r="C2017">
        <v>34</v>
      </c>
      <c r="D2017" t="s">
        <v>116</v>
      </c>
      <c r="E2017" t="s">
        <v>117</v>
      </c>
      <c r="F2017" t="s">
        <v>73</v>
      </c>
      <c r="G2017">
        <v>0</v>
      </c>
      <c r="H2017">
        <v>0</v>
      </c>
      <c r="I201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17" s="5" cm="1">
        <f t="array" ref="J2017">MAX(IF((ProjectInfoTable[ProjectName]=OutputTable[[#This Row],[ProjectName]]),(ProjectInfoTable[ProjectName]=OutputTable[[#This Row],[ProjectName]])*ProjectInfoTable[NumberOfReplications]))</f>
        <v>50</v>
      </c>
      <c r="K2017" s="5" cm="1">
        <f t="array" ref="K2017">IFERROR(AVERAGE(IF((OutputTable[GroupByKey]=OutputTable[[#This Row],[GroupByKey]]),(OutputTable[GroupByKey]=OutputTable[[#This Row],[GroupByKey]])*OutputTable[RecordedValue])),0)</f>
        <v>0</v>
      </c>
      <c r="L2017" s="5" cm="1">
        <f t="array" ref="L2017">IFERROR(_xlfn.STDEV.S(IF((OutputTable[GroupByKey]=OutputTable[[#This Row],[GroupByKey]]),(OutputTable[GroupByKey]=OutputTable[[#This Row],[GroupByKey]])*OutputTable[RecordedValue])),0)</f>
        <v>0</v>
      </c>
      <c r="M2017" s="5" cm="1">
        <f t="array" ref="M2017">MAX(IF((ProjectInfoTable[ProjectName]=OutputTable[[#This Row],[ProjectName]]),(ProjectInfoTable[ProjectName]=OutputTable[[#This Row],[ProjectName]])*ProjectInfoTable[ConfidenceInterval]))</f>
        <v>0.95</v>
      </c>
      <c r="N2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7" s="5" cm="1">
        <f t="array" ref="O2017">MIN(IF((OutputTable[GroupByKey]=OutputTable[[#This Row],[GroupByKey]]),(OutputTable[GroupByKey]=OutputTable[[#This Row],[GroupByKey]])*OutputTable[RecordedValue]))</f>
        <v>0</v>
      </c>
      <c r="P2017" s="5" cm="1">
        <f t="array" ref="P2017">MAX(IF((OutputTable[GroupByKey]=OutputTable[[#This Row],[GroupByKey]]),(OutputTable[GroupByKey]=OutputTable[[#This Row],[GroupByKey]])*OutputTable[RecordedValue]))</f>
        <v>0</v>
      </c>
    </row>
    <row r="2018" spans="1:16" x14ac:dyDescent="0.25">
      <c r="A2018" t="s">
        <v>68</v>
      </c>
      <c r="B2018" t="s">
        <v>70</v>
      </c>
      <c r="C2018">
        <v>34</v>
      </c>
      <c r="D2018" t="s">
        <v>118</v>
      </c>
      <c r="E2018" t="s">
        <v>119</v>
      </c>
      <c r="F2018" t="s">
        <v>73</v>
      </c>
      <c r="G2018">
        <v>143.511038213799</v>
      </c>
      <c r="H2018">
        <v>0</v>
      </c>
      <c r="I201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18" s="5" cm="1">
        <f t="array" ref="J2018">MAX(IF((ProjectInfoTable[ProjectName]=OutputTable[[#This Row],[ProjectName]]),(ProjectInfoTable[ProjectName]=OutputTable[[#This Row],[ProjectName]])*ProjectInfoTable[NumberOfReplications]))</f>
        <v>50</v>
      </c>
      <c r="K2018" s="5" cm="1">
        <f t="array" ref="K2018">IFERROR(AVERAGE(IF((OutputTable[GroupByKey]=OutputTable[[#This Row],[GroupByKey]]),(OutputTable[GroupByKey]=OutputTable[[#This Row],[GroupByKey]])*OutputTable[RecordedValue])),0)</f>
        <v>13.164009358024151</v>
      </c>
      <c r="L2018" s="5" cm="1">
        <f t="array" ref="L2018">IFERROR(_xlfn.STDEV.S(IF((OutputTable[GroupByKey]=OutputTable[[#This Row],[GroupByKey]]),(OutputTable[GroupByKey]=OutputTable[[#This Row],[GroupByKey]])*OutputTable[RecordedValue])),0)</f>
        <v>23.71645868098383</v>
      </c>
      <c r="M2018" s="5" cm="1">
        <f t="array" ref="M2018">MAX(IF((ProjectInfoTable[ProjectName]=OutputTable[[#This Row],[ProjectName]]),(ProjectInfoTable[ProjectName]=OutputTable[[#This Row],[ProjectName]])*ProjectInfoTable[ConfidenceInterval]))</f>
        <v>0.95</v>
      </c>
      <c r="N2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018" s="5" cm="1">
        <f t="array" ref="O2018">MIN(IF((OutputTable[GroupByKey]=OutputTable[[#This Row],[GroupByKey]]),(OutputTable[GroupByKey]=OutputTable[[#This Row],[GroupByKey]])*OutputTable[RecordedValue]))</f>
        <v>0</v>
      </c>
      <c r="P2018" s="5" cm="1">
        <f t="array" ref="P2018">MAX(IF((OutputTable[GroupByKey]=OutputTable[[#This Row],[GroupByKey]]),(OutputTable[GroupByKey]=OutputTable[[#This Row],[GroupByKey]])*OutputTable[RecordedValue]))</f>
        <v>143.511038213799</v>
      </c>
    </row>
    <row r="2019" spans="1:16" x14ac:dyDescent="0.25">
      <c r="A2019" t="s">
        <v>68</v>
      </c>
      <c r="B2019" t="s">
        <v>70</v>
      </c>
      <c r="C2019">
        <v>34</v>
      </c>
      <c r="D2019" t="s">
        <v>120</v>
      </c>
      <c r="E2019" t="s">
        <v>121</v>
      </c>
      <c r="F2019" t="s">
        <v>73</v>
      </c>
      <c r="G2019">
        <v>17</v>
      </c>
      <c r="H2019">
        <v>0</v>
      </c>
      <c r="I201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19" s="5" cm="1">
        <f t="array" ref="J2019">MAX(IF((ProjectInfoTable[ProjectName]=OutputTable[[#This Row],[ProjectName]]),(ProjectInfoTable[ProjectName]=OutputTable[[#This Row],[ProjectName]])*ProjectInfoTable[NumberOfReplications]))</f>
        <v>50</v>
      </c>
      <c r="K2019" s="5" cm="1">
        <f t="array" ref="K2019">IFERROR(AVERAGE(IF((OutputTable[GroupByKey]=OutputTable[[#This Row],[GroupByKey]]),(OutputTable[GroupByKey]=OutputTable[[#This Row],[GroupByKey]])*OutputTable[RecordedValue])),0)</f>
        <v>9.74</v>
      </c>
      <c r="L2019" s="5" cm="1">
        <f t="array" ref="L2019">IFERROR(_xlfn.STDEV.S(IF((OutputTable[GroupByKey]=OutputTable[[#This Row],[GroupByKey]]),(OutputTable[GroupByKey]=OutputTable[[#This Row],[GroupByKey]])*OutputTable[RecordedValue])),0)</f>
        <v>3.3430402880233041</v>
      </c>
      <c r="M2019" s="5" cm="1">
        <f t="array" ref="M2019">MAX(IF((ProjectInfoTable[ProjectName]=OutputTable[[#This Row],[ProjectName]]),(ProjectInfoTable[ProjectName]=OutputTable[[#This Row],[ProjectName]])*ProjectInfoTable[ConfidenceInterval]))</f>
        <v>0.95</v>
      </c>
      <c r="N2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019" s="5" cm="1">
        <f t="array" ref="O2019">MIN(IF((OutputTable[GroupByKey]=OutputTable[[#This Row],[GroupByKey]]),(OutputTable[GroupByKey]=OutputTable[[#This Row],[GroupByKey]])*OutputTable[RecordedValue]))</f>
        <v>4</v>
      </c>
      <c r="P2019" s="5" cm="1">
        <f t="array" ref="P2019">MAX(IF((OutputTable[GroupByKey]=OutputTable[[#This Row],[GroupByKey]]),(OutputTable[GroupByKey]=OutputTable[[#This Row],[GroupByKey]])*OutputTable[RecordedValue]))</f>
        <v>18</v>
      </c>
    </row>
    <row r="2020" spans="1:16" x14ac:dyDescent="0.25">
      <c r="A2020" t="s">
        <v>68</v>
      </c>
      <c r="B2020" t="s">
        <v>70</v>
      </c>
      <c r="C2020">
        <v>34</v>
      </c>
      <c r="D2020" t="s">
        <v>122</v>
      </c>
      <c r="E2020" t="s">
        <v>123</v>
      </c>
      <c r="F2020" t="s">
        <v>73</v>
      </c>
      <c r="G2020">
        <v>17</v>
      </c>
      <c r="H2020">
        <v>0</v>
      </c>
      <c r="I202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20" s="5" cm="1">
        <f t="array" ref="J2020">MAX(IF((ProjectInfoTable[ProjectName]=OutputTable[[#This Row],[ProjectName]]),(ProjectInfoTable[ProjectName]=OutputTable[[#This Row],[ProjectName]])*ProjectInfoTable[NumberOfReplications]))</f>
        <v>50</v>
      </c>
      <c r="K2020" s="5" cm="1">
        <f t="array" ref="K2020">IFERROR(AVERAGE(IF((OutputTable[GroupByKey]=OutputTable[[#This Row],[GroupByKey]]),(OutputTable[GroupByKey]=OutputTable[[#This Row],[GroupByKey]])*OutputTable[RecordedValue])),0)</f>
        <v>9.6199999999999992</v>
      </c>
      <c r="L2020" s="5" cm="1">
        <f t="array" ref="L2020">IFERROR(_xlfn.STDEV.S(IF((OutputTable[GroupByKey]=OutputTable[[#This Row],[GroupByKey]]),(OutputTable[GroupByKey]=OutputTable[[#This Row],[GroupByKey]])*OutputTable[RecordedValue])),0)</f>
        <v>3.3557139816335075</v>
      </c>
      <c r="M2020" s="5" cm="1">
        <f t="array" ref="M2020">MAX(IF((ProjectInfoTable[ProjectName]=OutputTable[[#This Row],[ProjectName]]),(ProjectInfoTable[ProjectName]=OutputTable[[#This Row],[ProjectName]])*ProjectInfoTable[ConfidenceInterval]))</f>
        <v>0.95</v>
      </c>
      <c r="N2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020" s="5" cm="1">
        <f t="array" ref="O2020">MIN(IF((OutputTable[GroupByKey]=OutputTable[[#This Row],[GroupByKey]]),(OutputTable[GroupByKey]=OutputTable[[#This Row],[GroupByKey]])*OutputTable[RecordedValue]))</f>
        <v>4</v>
      </c>
      <c r="P2020" s="5" cm="1">
        <f t="array" ref="P2020">MAX(IF((OutputTable[GroupByKey]=OutputTable[[#This Row],[GroupByKey]]),(OutputTable[GroupByKey]=OutputTable[[#This Row],[GroupByKey]])*OutputTable[RecordedValue]))</f>
        <v>18</v>
      </c>
    </row>
    <row r="2021" spans="1:16" x14ac:dyDescent="0.25">
      <c r="A2021" t="s">
        <v>68</v>
      </c>
      <c r="B2021" t="s">
        <v>70</v>
      </c>
      <c r="C2021">
        <v>34</v>
      </c>
      <c r="D2021" t="s">
        <v>124</v>
      </c>
      <c r="E2021" t="s">
        <v>125</v>
      </c>
      <c r="F2021" t="s">
        <v>73</v>
      </c>
      <c r="G2021">
        <v>2.0851264921370101</v>
      </c>
      <c r="H2021">
        <v>0</v>
      </c>
      <c r="I202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21" s="5" cm="1">
        <f t="array" ref="J2021">MAX(IF((ProjectInfoTable[ProjectName]=OutputTable[[#This Row],[ProjectName]]),(ProjectInfoTable[ProjectName]=OutputTable[[#This Row],[ProjectName]])*ProjectInfoTable[NumberOfReplications]))</f>
        <v>50</v>
      </c>
      <c r="K2021" s="5" cm="1">
        <f t="array" ref="K2021">IFERROR(AVERAGE(IF((OutputTable[GroupByKey]=OutputTable[[#This Row],[GroupByKey]]),(OutputTable[GroupByKey]=OutputTable[[#This Row],[GroupByKey]])*OutputTable[RecordedValue])),0)</f>
        <v>0.86163700693939471</v>
      </c>
      <c r="L2021" s="5" cm="1">
        <f t="array" ref="L2021">IFERROR(_xlfn.STDEV.S(IF((OutputTable[GroupByKey]=OutputTable[[#This Row],[GroupByKey]]),(OutputTable[GroupByKey]=OutputTable[[#This Row],[GroupByKey]])*OutputTable[RecordedValue])),0)</f>
        <v>0.40403851079129915</v>
      </c>
      <c r="M2021" s="5" cm="1">
        <f t="array" ref="M2021">MAX(IF((ProjectInfoTable[ProjectName]=OutputTable[[#This Row],[ProjectName]]),(ProjectInfoTable[ProjectName]=OutputTable[[#This Row],[ProjectName]])*ProjectInfoTable[ConfidenceInterval]))</f>
        <v>0.95</v>
      </c>
      <c r="N2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021" s="5" cm="1">
        <f t="array" ref="O2021">MIN(IF((OutputTable[GroupByKey]=OutputTable[[#This Row],[GroupByKey]]),(OutputTable[GroupByKey]=OutputTable[[#This Row],[GroupByKey]])*OutputTable[RecordedValue]))</f>
        <v>0.14398486806875099</v>
      </c>
      <c r="P2021" s="5" cm="1">
        <f t="array" ref="P2021">MAX(IF((OutputTable[GroupByKey]=OutputTable[[#This Row],[GroupByKey]]),(OutputTable[GroupByKey]=OutputTable[[#This Row],[GroupByKey]])*OutputTable[RecordedValue]))</f>
        <v>2.0851264921370101</v>
      </c>
    </row>
    <row r="2022" spans="1:16" x14ac:dyDescent="0.25">
      <c r="A2022" t="s">
        <v>68</v>
      </c>
      <c r="B2022" t="s">
        <v>70</v>
      </c>
      <c r="C2022">
        <v>34</v>
      </c>
      <c r="D2022" t="s">
        <v>126</v>
      </c>
      <c r="E2022" t="s">
        <v>127</v>
      </c>
      <c r="F2022" t="s">
        <v>73</v>
      </c>
      <c r="G2022">
        <v>268.61862774202001</v>
      </c>
      <c r="H2022">
        <v>0</v>
      </c>
      <c r="I202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22" s="5" cm="1">
        <f t="array" ref="J2022">MAX(IF((ProjectInfoTable[ProjectName]=OutputTable[[#This Row],[ProjectName]]),(ProjectInfoTable[ProjectName]=OutputTable[[#This Row],[ProjectName]])*ProjectInfoTable[NumberOfReplications]))</f>
        <v>50</v>
      </c>
      <c r="K2022" s="5" cm="1">
        <f t="array" ref="K2022">IFERROR(AVERAGE(IF((OutputTable[GroupByKey]=OutputTable[[#This Row],[GroupByKey]]),(OutputTable[GroupByKey]=OutputTable[[#This Row],[GroupByKey]])*OutputTable[RecordedValue])),0)</f>
        <v>64.862229774387828</v>
      </c>
      <c r="L2022" s="5" cm="1">
        <f t="array" ref="L2022">IFERROR(_xlfn.STDEV.S(IF((OutputTable[GroupByKey]=OutputTable[[#This Row],[GroupByKey]]),(OutputTable[GroupByKey]=OutputTable[[#This Row],[GroupByKey]])*OutputTable[RecordedValue])),0)</f>
        <v>42.021678663543447</v>
      </c>
      <c r="M2022" s="5" cm="1">
        <f t="array" ref="M2022">MAX(IF((ProjectInfoTable[ProjectName]=OutputTable[[#This Row],[ProjectName]]),(ProjectInfoTable[ProjectName]=OutputTable[[#This Row],[ProjectName]])*ProjectInfoTable[ConfidenceInterval]))</f>
        <v>0.95</v>
      </c>
      <c r="N2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022" s="5" cm="1">
        <f t="array" ref="O2022">MIN(IF((OutputTable[GroupByKey]=OutputTable[[#This Row],[GroupByKey]]),(OutputTable[GroupByKey]=OutputTable[[#This Row],[GroupByKey]])*OutputTable[RecordedValue]))</f>
        <v>12.5350884709043</v>
      </c>
      <c r="P2022" s="5" cm="1">
        <f t="array" ref="P2022">MAX(IF((OutputTable[GroupByKey]=OutputTable[[#This Row],[GroupByKey]]),(OutputTable[GroupByKey]=OutputTable[[#This Row],[GroupByKey]])*OutputTable[RecordedValue]))</f>
        <v>268.61862774202001</v>
      </c>
    </row>
    <row r="2023" spans="1:16" x14ac:dyDescent="0.25">
      <c r="A2023" t="s">
        <v>68</v>
      </c>
      <c r="B2023" t="s">
        <v>70</v>
      </c>
      <c r="C2023">
        <v>34</v>
      </c>
      <c r="D2023" t="s">
        <v>128</v>
      </c>
      <c r="E2023" t="s">
        <v>86</v>
      </c>
      <c r="F2023" t="s">
        <v>129</v>
      </c>
      <c r="G2023">
        <v>0</v>
      </c>
      <c r="H2023">
        <v>0</v>
      </c>
      <c r="I202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23" s="5" cm="1">
        <f t="array" ref="J2023">MAX(IF((ProjectInfoTable[ProjectName]=OutputTable[[#This Row],[ProjectName]]),(ProjectInfoTable[ProjectName]=OutputTable[[#This Row],[ProjectName]])*ProjectInfoTable[NumberOfReplications]))</f>
        <v>50</v>
      </c>
      <c r="K2023" s="5" cm="1">
        <f t="array" ref="K2023">IFERROR(AVERAGE(IF((OutputTable[GroupByKey]=OutputTable[[#This Row],[GroupByKey]]),(OutputTable[GroupByKey]=OutputTable[[#This Row],[GroupByKey]])*OutputTable[RecordedValue])),0)</f>
        <v>0</v>
      </c>
      <c r="L2023" s="5" cm="1">
        <f t="array" ref="L2023">IFERROR(_xlfn.STDEV.S(IF((OutputTable[GroupByKey]=OutputTable[[#This Row],[GroupByKey]]),(OutputTable[GroupByKey]=OutputTable[[#This Row],[GroupByKey]])*OutputTable[RecordedValue])),0)</f>
        <v>0</v>
      </c>
      <c r="M2023" s="5" cm="1">
        <f t="array" ref="M2023">MAX(IF((ProjectInfoTable[ProjectName]=OutputTable[[#This Row],[ProjectName]]),(ProjectInfoTable[ProjectName]=OutputTable[[#This Row],[ProjectName]])*ProjectInfoTable[ConfidenceInterval]))</f>
        <v>0.95</v>
      </c>
      <c r="N2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3" s="5" cm="1">
        <f t="array" ref="O2023">MIN(IF((OutputTable[GroupByKey]=OutputTable[[#This Row],[GroupByKey]]),(OutputTable[GroupByKey]=OutputTable[[#This Row],[GroupByKey]])*OutputTable[RecordedValue]))</f>
        <v>0</v>
      </c>
      <c r="P2023" s="5" cm="1">
        <f t="array" ref="P2023">MAX(IF((OutputTable[GroupByKey]=OutputTable[[#This Row],[GroupByKey]]),(OutputTable[GroupByKey]=OutputTable[[#This Row],[GroupByKey]])*OutputTable[RecordedValue]))</f>
        <v>0</v>
      </c>
    </row>
    <row r="2024" spans="1:16" x14ac:dyDescent="0.25">
      <c r="A2024" t="s">
        <v>68</v>
      </c>
      <c r="B2024" t="s">
        <v>70</v>
      </c>
      <c r="C2024">
        <v>34</v>
      </c>
      <c r="D2024" t="s">
        <v>130</v>
      </c>
      <c r="E2024" t="s">
        <v>89</v>
      </c>
      <c r="F2024" t="s">
        <v>129</v>
      </c>
      <c r="G2024">
        <v>0</v>
      </c>
      <c r="H2024">
        <v>0</v>
      </c>
      <c r="I202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24" s="5" cm="1">
        <f t="array" ref="J2024">MAX(IF((ProjectInfoTable[ProjectName]=OutputTable[[#This Row],[ProjectName]]),(ProjectInfoTable[ProjectName]=OutputTable[[#This Row],[ProjectName]])*ProjectInfoTable[NumberOfReplications]))</f>
        <v>50</v>
      </c>
      <c r="K2024" s="5" cm="1">
        <f t="array" ref="K2024">IFERROR(AVERAGE(IF((OutputTable[GroupByKey]=OutputTable[[#This Row],[GroupByKey]]),(OutputTable[GroupByKey]=OutputTable[[#This Row],[GroupByKey]])*OutputTable[RecordedValue])),0)</f>
        <v>0</v>
      </c>
      <c r="L2024" s="5" cm="1">
        <f t="array" ref="L2024">IFERROR(_xlfn.STDEV.S(IF((OutputTable[GroupByKey]=OutputTable[[#This Row],[GroupByKey]]),(OutputTable[GroupByKey]=OutputTable[[#This Row],[GroupByKey]])*OutputTable[RecordedValue])),0)</f>
        <v>0</v>
      </c>
      <c r="M2024" s="5" cm="1">
        <f t="array" ref="M2024">MAX(IF((ProjectInfoTable[ProjectName]=OutputTable[[#This Row],[ProjectName]]),(ProjectInfoTable[ProjectName]=OutputTable[[#This Row],[ProjectName]])*ProjectInfoTable[ConfidenceInterval]))</f>
        <v>0.95</v>
      </c>
      <c r="N2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4" s="5" cm="1">
        <f t="array" ref="O2024">MIN(IF((OutputTable[GroupByKey]=OutputTable[[#This Row],[GroupByKey]]),(OutputTable[GroupByKey]=OutputTable[[#This Row],[GroupByKey]])*OutputTable[RecordedValue]))</f>
        <v>0</v>
      </c>
      <c r="P2024" s="5" cm="1">
        <f t="array" ref="P2024">MAX(IF((OutputTable[GroupByKey]=OutputTable[[#This Row],[GroupByKey]]),(OutputTable[GroupByKey]=OutputTable[[#This Row],[GroupByKey]])*OutputTable[RecordedValue]))</f>
        <v>0</v>
      </c>
    </row>
    <row r="2025" spans="1:16" x14ac:dyDescent="0.25">
      <c r="A2025" t="s">
        <v>68</v>
      </c>
      <c r="B2025" t="s">
        <v>70</v>
      </c>
      <c r="C2025">
        <v>34</v>
      </c>
      <c r="D2025" t="s">
        <v>131</v>
      </c>
      <c r="E2025" t="s">
        <v>91</v>
      </c>
      <c r="F2025" t="s">
        <v>129</v>
      </c>
      <c r="G2025">
        <v>55.7665547747551</v>
      </c>
      <c r="H2025">
        <v>0</v>
      </c>
      <c r="I202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25" s="5" cm="1">
        <f t="array" ref="J2025">MAX(IF((ProjectInfoTable[ProjectName]=OutputTable[[#This Row],[ProjectName]]),(ProjectInfoTable[ProjectName]=OutputTable[[#This Row],[ProjectName]])*ProjectInfoTable[NumberOfReplications]))</f>
        <v>50</v>
      </c>
      <c r="K2025" s="5" cm="1">
        <f t="array" ref="K2025">IFERROR(AVERAGE(IF((OutputTable[GroupByKey]=OutputTable[[#This Row],[GroupByKey]]),(OutputTable[GroupByKey]=OutputTable[[#This Row],[GroupByKey]])*OutputTable[RecordedValue])),0)</f>
        <v>47.555766264651346</v>
      </c>
      <c r="L2025" s="5" cm="1">
        <f t="array" ref="L2025">IFERROR(_xlfn.STDEV.S(IF((OutputTable[GroupByKey]=OutputTable[[#This Row],[GroupByKey]]),(OutputTable[GroupByKey]=OutputTable[[#This Row],[GroupByKey]])*OutputTable[RecordedValue])),0)</f>
        <v>2.7283894207102275</v>
      </c>
      <c r="M2025" s="5" cm="1">
        <f t="array" ref="M2025">MAX(IF((ProjectInfoTable[ProjectName]=OutputTable[[#This Row],[ProjectName]]),(ProjectInfoTable[ProjectName]=OutputTable[[#This Row],[ProjectName]])*ProjectInfoTable[ConfidenceInterval]))</f>
        <v>0.95</v>
      </c>
      <c r="N2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025" s="5" cm="1">
        <f t="array" ref="O2025">MIN(IF((OutputTable[GroupByKey]=OutputTable[[#This Row],[GroupByKey]]),(OutputTable[GroupByKey]=OutputTable[[#This Row],[GroupByKey]])*OutputTable[RecordedValue]))</f>
        <v>42.116143251013803</v>
      </c>
      <c r="P2025" s="5" cm="1">
        <f t="array" ref="P2025">MAX(IF((OutputTable[GroupByKey]=OutputTable[[#This Row],[GroupByKey]]),(OutputTable[GroupByKey]=OutputTable[[#This Row],[GroupByKey]])*OutputTable[RecordedValue]))</f>
        <v>55.7665547747551</v>
      </c>
    </row>
    <row r="2026" spans="1:16" x14ac:dyDescent="0.25">
      <c r="A2026" t="s">
        <v>68</v>
      </c>
      <c r="B2026" t="s">
        <v>70</v>
      </c>
      <c r="C2026">
        <v>34</v>
      </c>
      <c r="D2026" t="s">
        <v>132</v>
      </c>
      <c r="E2026" t="s">
        <v>133</v>
      </c>
      <c r="F2026" t="s">
        <v>129</v>
      </c>
      <c r="G2026">
        <v>0</v>
      </c>
      <c r="H2026">
        <v>0</v>
      </c>
      <c r="I202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26" s="5" cm="1">
        <f t="array" ref="J2026">MAX(IF((ProjectInfoTable[ProjectName]=OutputTable[[#This Row],[ProjectName]]),(ProjectInfoTable[ProjectName]=OutputTable[[#This Row],[ProjectName]])*ProjectInfoTable[NumberOfReplications]))</f>
        <v>50</v>
      </c>
      <c r="K2026" s="5" cm="1">
        <f t="array" ref="K2026">IFERROR(AVERAGE(IF((OutputTable[GroupByKey]=OutputTable[[#This Row],[GroupByKey]]),(OutputTable[GroupByKey]=OutputTable[[#This Row],[GroupByKey]])*OutputTable[RecordedValue])),0)</f>
        <v>0</v>
      </c>
      <c r="L2026" s="5" cm="1">
        <f t="array" ref="L2026">IFERROR(_xlfn.STDEV.S(IF((OutputTable[GroupByKey]=OutputTable[[#This Row],[GroupByKey]]),(OutputTable[GroupByKey]=OutputTable[[#This Row],[GroupByKey]])*OutputTable[RecordedValue])),0)</f>
        <v>0</v>
      </c>
      <c r="M2026" s="5" cm="1">
        <f t="array" ref="M2026">MAX(IF((ProjectInfoTable[ProjectName]=OutputTable[[#This Row],[ProjectName]]),(ProjectInfoTable[ProjectName]=OutputTable[[#This Row],[ProjectName]])*ProjectInfoTable[ConfidenceInterval]))</f>
        <v>0.95</v>
      </c>
      <c r="N2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6" s="5" cm="1">
        <f t="array" ref="O2026">MIN(IF((OutputTable[GroupByKey]=OutputTable[[#This Row],[GroupByKey]]),(OutputTable[GroupByKey]=OutputTable[[#This Row],[GroupByKey]])*OutputTable[RecordedValue]))</f>
        <v>0</v>
      </c>
      <c r="P2026" s="5" cm="1">
        <f t="array" ref="P2026">MAX(IF((OutputTable[GroupByKey]=OutputTable[[#This Row],[GroupByKey]]),(OutputTable[GroupByKey]=OutputTable[[#This Row],[GroupByKey]])*OutputTable[RecordedValue]))</f>
        <v>0</v>
      </c>
    </row>
    <row r="2027" spans="1:16" x14ac:dyDescent="0.25">
      <c r="A2027" t="s">
        <v>68</v>
      </c>
      <c r="B2027" t="s">
        <v>70</v>
      </c>
      <c r="C2027">
        <v>34</v>
      </c>
      <c r="D2027" t="s">
        <v>134</v>
      </c>
      <c r="E2027" t="s">
        <v>95</v>
      </c>
      <c r="F2027" t="s">
        <v>129</v>
      </c>
      <c r="G2027">
        <v>55.7665547747551</v>
      </c>
      <c r="H2027">
        <v>0</v>
      </c>
      <c r="I2027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27" s="5" cm="1">
        <f t="array" ref="J2027">MAX(IF((ProjectInfoTable[ProjectName]=OutputTable[[#This Row],[ProjectName]]),(ProjectInfoTable[ProjectName]=OutputTable[[#This Row],[ProjectName]])*ProjectInfoTable[NumberOfReplications]))</f>
        <v>50</v>
      </c>
      <c r="K2027" s="5" cm="1">
        <f t="array" ref="K2027">IFERROR(AVERAGE(IF((OutputTable[GroupByKey]=OutputTable[[#This Row],[GroupByKey]]),(OutputTable[GroupByKey]=OutputTable[[#This Row],[GroupByKey]])*OutputTable[RecordedValue])),0)</f>
        <v>47.555766264651346</v>
      </c>
      <c r="L2027" s="5" cm="1">
        <f t="array" ref="L2027">IFERROR(_xlfn.STDEV.S(IF((OutputTable[GroupByKey]=OutputTable[[#This Row],[GroupByKey]]),(OutputTable[GroupByKey]=OutputTable[[#This Row],[GroupByKey]])*OutputTable[RecordedValue])),0)</f>
        <v>2.7283894207102275</v>
      </c>
      <c r="M2027" s="5" cm="1">
        <f t="array" ref="M2027">MAX(IF((ProjectInfoTable[ProjectName]=OutputTable[[#This Row],[ProjectName]]),(ProjectInfoTable[ProjectName]=OutputTable[[#This Row],[ProjectName]])*ProjectInfoTable[ConfidenceInterval]))</f>
        <v>0.95</v>
      </c>
      <c r="N2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027" s="5" cm="1">
        <f t="array" ref="O2027">MIN(IF((OutputTable[GroupByKey]=OutputTable[[#This Row],[GroupByKey]]),(OutputTable[GroupByKey]=OutputTable[[#This Row],[GroupByKey]])*OutputTable[RecordedValue]))</f>
        <v>42.116143251013803</v>
      </c>
      <c r="P2027" s="5" cm="1">
        <f t="array" ref="P2027">MAX(IF((OutputTable[GroupByKey]=OutputTable[[#This Row],[GroupByKey]]),(OutputTable[GroupByKey]=OutputTable[[#This Row],[GroupByKey]])*OutputTable[RecordedValue]))</f>
        <v>55.7665547747551</v>
      </c>
    </row>
    <row r="2028" spans="1:16" x14ac:dyDescent="0.25">
      <c r="A2028" t="s">
        <v>68</v>
      </c>
      <c r="B2028" t="s">
        <v>70</v>
      </c>
      <c r="C2028">
        <v>34</v>
      </c>
      <c r="D2028" t="s">
        <v>135</v>
      </c>
      <c r="E2028" t="s">
        <v>97</v>
      </c>
      <c r="F2028" t="s">
        <v>129</v>
      </c>
      <c r="G2028">
        <v>0</v>
      </c>
      <c r="H2028">
        <v>0</v>
      </c>
      <c r="I202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28" s="5" cm="1">
        <f t="array" ref="J2028">MAX(IF((ProjectInfoTable[ProjectName]=OutputTable[[#This Row],[ProjectName]]),(ProjectInfoTable[ProjectName]=OutputTable[[#This Row],[ProjectName]])*ProjectInfoTable[NumberOfReplications]))</f>
        <v>50</v>
      </c>
      <c r="K2028" s="5" cm="1">
        <f t="array" ref="K2028">IFERROR(AVERAGE(IF((OutputTable[GroupByKey]=OutputTable[[#This Row],[GroupByKey]]),(OutputTable[GroupByKey]=OutputTable[[#This Row],[GroupByKey]])*OutputTable[RecordedValue])),0)</f>
        <v>0</v>
      </c>
      <c r="L2028" s="5" cm="1">
        <f t="array" ref="L2028">IFERROR(_xlfn.STDEV.S(IF((OutputTable[GroupByKey]=OutputTable[[#This Row],[GroupByKey]]),(OutputTable[GroupByKey]=OutputTable[[#This Row],[GroupByKey]])*OutputTable[RecordedValue])),0)</f>
        <v>0</v>
      </c>
      <c r="M2028" s="5" cm="1">
        <f t="array" ref="M2028">MAX(IF((ProjectInfoTable[ProjectName]=OutputTable[[#This Row],[ProjectName]]),(ProjectInfoTable[ProjectName]=OutputTable[[#This Row],[ProjectName]])*ProjectInfoTable[ConfidenceInterval]))</f>
        <v>0.95</v>
      </c>
      <c r="N2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8" s="5" cm="1">
        <f t="array" ref="O2028">MIN(IF((OutputTable[GroupByKey]=OutputTable[[#This Row],[GroupByKey]]),(OutputTable[GroupByKey]=OutputTable[[#This Row],[GroupByKey]])*OutputTable[RecordedValue]))</f>
        <v>0</v>
      </c>
      <c r="P2028" s="5" cm="1">
        <f t="array" ref="P2028">MAX(IF((OutputTable[GroupByKey]=OutputTable[[#This Row],[GroupByKey]]),(OutputTable[GroupByKey]=OutputTable[[#This Row],[GroupByKey]])*OutputTable[RecordedValue]))</f>
        <v>0</v>
      </c>
    </row>
    <row r="2029" spans="1:16" x14ac:dyDescent="0.25">
      <c r="A2029" t="s">
        <v>68</v>
      </c>
      <c r="B2029" t="s">
        <v>70</v>
      </c>
      <c r="C2029">
        <v>34</v>
      </c>
      <c r="D2029" t="s">
        <v>136</v>
      </c>
      <c r="E2029" t="s">
        <v>137</v>
      </c>
      <c r="F2029" t="s">
        <v>129</v>
      </c>
      <c r="G2029">
        <v>55.7665547747551</v>
      </c>
      <c r="H2029">
        <v>0</v>
      </c>
      <c r="I202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29" s="5" cm="1">
        <f t="array" ref="J2029">MAX(IF((ProjectInfoTable[ProjectName]=OutputTable[[#This Row],[ProjectName]]),(ProjectInfoTable[ProjectName]=OutputTable[[#This Row],[ProjectName]])*ProjectInfoTable[NumberOfReplications]))</f>
        <v>50</v>
      </c>
      <c r="K2029" s="5" cm="1">
        <f t="array" ref="K2029">IFERROR(AVERAGE(IF((OutputTable[GroupByKey]=OutputTable[[#This Row],[GroupByKey]]),(OutputTable[GroupByKey]=OutputTable[[#This Row],[GroupByKey]])*OutputTable[RecordedValue])),0)</f>
        <v>47.555766264651339</v>
      </c>
      <c r="L2029" s="5" cm="1">
        <f t="array" ref="L2029">IFERROR(_xlfn.STDEV.S(IF((OutputTable[GroupByKey]=OutputTable[[#This Row],[GroupByKey]]),(OutputTable[GroupByKey]=OutputTable[[#This Row],[GroupByKey]])*OutputTable[RecordedValue])),0)</f>
        <v>2.7283894207102439</v>
      </c>
      <c r="M2029" s="5" cm="1">
        <f t="array" ref="M2029">MAX(IF((ProjectInfoTable[ProjectName]=OutputTable[[#This Row],[ProjectName]]),(ProjectInfoTable[ProjectName]=OutputTable[[#This Row],[ProjectName]])*ProjectInfoTable[ConfidenceInterval]))</f>
        <v>0.95</v>
      </c>
      <c r="N2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029" s="5" cm="1">
        <f t="array" ref="O2029">MIN(IF((OutputTable[GroupByKey]=OutputTable[[#This Row],[GroupByKey]]),(OutputTable[GroupByKey]=OutputTable[[#This Row],[GroupByKey]])*OutputTable[RecordedValue]))</f>
        <v>42.116143251013703</v>
      </c>
      <c r="P2029" s="5" cm="1">
        <f t="array" ref="P2029">MAX(IF((OutputTable[GroupByKey]=OutputTable[[#This Row],[GroupByKey]]),(OutputTable[GroupByKey]=OutputTable[[#This Row],[GroupByKey]])*OutputTable[RecordedValue]))</f>
        <v>55.7665547747551</v>
      </c>
    </row>
    <row r="2030" spans="1:16" x14ac:dyDescent="0.25">
      <c r="A2030" t="s">
        <v>68</v>
      </c>
      <c r="B2030" t="s">
        <v>70</v>
      </c>
      <c r="C2030">
        <v>34</v>
      </c>
      <c r="D2030" t="s">
        <v>138</v>
      </c>
      <c r="E2030" t="s">
        <v>139</v>
      </c>
      <c r="F2030" t="s">
        <v>129</v>
      </c>
      <c r="G2030">
        <v>16.206469520089399</v>
      </c>
      <c r="H2030">
        <v>0</v>
      </c>
      <c r="I203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30" s="5" cm="1">
        <f t="array" ref="J2030">MAX(IF((ProjectInfoTable[ProjectName]=OutputTable[[#This Row],[ProjectName]]),(ProjectInfoTable[ProjectName]=OutputTable[[#This Row],[ProjectName]])*ProjectInfoTable[NumberOfReplications]))</f>
        <v>50</v>
      </c>
      <c r="K2030" s="5" cm="1">
        <f t="array" ref="K2030">IFERROR(AVERAGE(IF((OutputTable[GroupByKey]=OutputTable[[#This Row],[GroupByKey]]),(OutputTable[GroupByKey]=OutputTable[[#This Row],[GroupByKey]])*OutputTable[RecordedValue])),0)</f>
        <v>24.153751225057032</v>
      </c>
      <c r="L2030" s="5" cm="1">
        <f t="array" ref="L2030">IFERROR(_xlfn.STDEV.S(IF((OutputTable[GroupByKey]=OutputTable[[#This Row],[GroupByKey]]),(OutputTable[GroupByKey]=OutputTable[[#This Row],[GroupByKey]])*OutputTable[RecordedValue])),0)</f>
        <v>2.790438932514745</v>
      </c>
      <c r="M2030" s="5" cm="1">
        <f t="array" ref="M2030">MAX(IF((ProjectInfoTable[ProjectName]=OutputTable[[#This Row],[ProjectName]]),(ProjectInfoTable[ProjectName]=OutputTable[[#This Row],[ProjectName]])*ProjectInfoTable[ConfidenceInterval]))</f>
        <v>0.95</v>
      </c>
      <c r="N2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030" s="5" cm="1">
        <f t="array" ref="O2030">MIN(IF((OutputTable[GroupByKey]=OutputTable[[#This Row],[GroupByKey]]),(OutputTable[GroupByKey]=OutputTable[[#This Row],[GroupByKey]])*OutputTable[RecordedValue]))</f>
        <v>16.206469520089399</v>
      </c>
      <c r="P2030" s="5" cm="1">
        <f t="array" ref="P2030">MAX(IF((OutputTable[GroupByKey]=OutputTable[[#This Row],[GroupByKey]]),(OutputTable[GroupByKey]=OutputTable[[#This Row],[GroupByKey]])*OutputTable[RecordedValue]))</f>
        <v>29.8247121613243</v>
      </c>
    </row>
    <row r="2031" spans="1:16" x14ac:dyDescent="0.25">
      <c r="A2031" t="s">
        <v>68</v>
      </c>
      <c r="B2031" t="s">
        <v>70</v>
      </c>
      <c r="C2031">
        <v>34</v>
      </c>
      <c r="D2031" t="s">
        <v>140</v>
      </c>
      <c r="E2031" t="s">
        <v>91</v>
      </c>
      <c r="F2031" t="s">
        <v>129</v>
      </c>
      <c r="G2031">
        <v>71.973024294844507</v>
      </c>
      <c r="H2031">
        <v>0</v>
      </c>
      <c r="I203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31" s="5" cm="1">
        <f t="array" ref="J2031">MAX(IF((ProjectInfoTable[ProjectName]=OutputTable[[#This Row],[ProjectName]]),(ProjectInfoTable[ProjectName]=OutputTable[[#This Row],[ProjectName]])*ProjectInfoTable[NumberOfReplications]))</f>
        <v>50</v>
      </c>
      <c r="K2031" s="5" cm="1">
        <f t="array" ref="K2031">IFERROR(AVERAGE(IF((OutputTable[GroupByKey]=OutputTable[[#This Row],[GroupByKey]]),(OutputTable[GroupByKey]=OutputTable[[#This Row],[GroupByKey]])*OutputTable[RecordedValue])),0)</f>
        <v>71.709517489708347</v>
      </c>
      <c r="L2031" s="5" cm="1">
        <f t="array" ref="L2031">IFERROR(_xlfn.STDEV.S(IF((OutputTable[GroupByKey]=OutputTable[[#This Row],[GroupByKey]]),(OutputTable[GroupByKey]=OutputTable[[#This Row],[GroupByKey]])*OutputTable[RecordedValue])),0)</f>
        <v>0.25019982121987089</v>
      </c>
      <c r="M2031" s="5" cm="1">
        <f t="array" ref="M2031">MAX(IF((ProjectInfoTable[ProjectName]=OutputTable[[#This Row],[ProjectName]]),(ProjectInfoTable[ProjectName]=OutputTable[[#This Row],[ProjectName]])*ProjectInfoTable[ConfidenceInterval]))</f>
        <v>0.95</v>
      </c>
      <c r="N2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031" s="5" cm="1">
        <f t="array" ref="O2031">MIN(IF((OutputTable[GroupByKey]=OutputTable[[#This Row],[GroupByKey]]),(OutputTable[GroupByKey]=OutputTable[[#This Row],[GroupByKey]])*OutputTable[RecordedValue]))</f>
        <v>70.826954480567906</v>
      </c>
      <c r="P2031" s="5" cm="1">
        <f t="array" ref="P2031">MAX(IF((OutputTable[GroupByKey]=OutputTable[[#This Row],[GroupByKey]]),(OutputTable[GroupByKey]=OutputTable[[#This Row],[GroupByKey]])*OutputTable[RecordedValue]))</f>
        <v>72</v>
      </c>
    </row>
    <row r="2032" spans="1:16" x14ac:dyDescent="0.25">
      <c r="A2032" t="s">
        <v>68</v>
      </c>
      <c r="B2032" t="s">
        <v>70</v>
      </c>
      <c r="C2032">
        <v>34</v>
      </c>
      <c r="D2032" t="s">
        <v>141</v>
      </c>
      <c r="E2032" t="s">
        <v>142</v>
      </c>
      <c r="F2032" t="s">
        <v>129</v>
      </c>
      <c r="G2032">
        <v>0</v>
      </c>
      <c r="H2032">
        <v>0</v>
      </c>
      <c r="I203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32" s="5" cm="1">
        <f t="array" ref="J2032">MAX(IF((ProjectInfoTable[ProjectName]=OutputTable[[#This Row],[ProjectName]]),(ProjectInfoTable[ProjectName]=OutputTable[[#This Row],[ProjectName]])*ProjectInfoTable[NumberOfReplications]))</f>
        <v>50</v>
      </c>
      <c r="K2032" s="5" cm="1">
        <f t="array" ref="K2032">IFERROR(AVERAGE(IF((OutputTable[GroupByKey]=OutputTable[[#This Row],[GroupByKey]]),(OutputTable[GroupByKey]=OutputTable[[#This Row],[GroupByKey]])*OutputTable[RecordedValue])),0)</f>
        <v>0</v>
      </c>
      <c r="L2032" s="5" cm="1">
        <f t="array" ref="L2032">IFERROR(_xlfn.STDEV.S(IF((OutputTable[GroupByKey]=OutputTable[[#This Row],[GroupByKey]]),(OutputTable[GroupByKey]=OutputTable[[#This Row],[GroupByKey]])*OutputTable[RecordedValue])),0)</f>
        <v>0</v>
      </c>
      <c r="M2032" s="5" cm="1">
        <f t="array" ref="M2032">MAX(IF((ProjectInfoTable[ProjectName]=OutputTable[[#This Row],[ProjectName]]),(ProjectInfoTable[ProjectName]=OutputTable[[#This Row],[ProjectName]])*ProjectInfoTable[ConfidenceInterval]))</f>
        <v>0.95</v>
      </c>
      <c r="N2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2" s="5" cm="1">
        <f t="array" ref="O2032">MIN(IF((OutputTable[GroupByKey]=OutputTable[[#This Row],[GroupByKey]]),(OutputTable[GroupByKey]=OutputTable[[#This Row],[GroupByKey]])*OutputTable[RecordedValue]))</f>
        <v>0</v>
      </c>
      <c r="P2032" s="5" cm="1">
        <f t="array" ref="P2032">MAX(IF((OutputTable[GroupByKey]=OutputTable[[#This Row],[GroupByKey]]),(OutputTable[GroupByKey]=OutputTable[[#This Row],[GroupByKey]])*OutputTable[RecordedValue]))</f>
        <v>0</v>
      </c>
    </row>
    <row r="2033" spans="1:16" x14ac:dyDescent="0.25">
      <c r="A2033" t="s">
        <v>68</v>
      </c>
      <c r="B2033" t="s">
        <v>70</v>
      </c>
      <c r="C2033">
        <v>34</v>
      </c>
      <c r="D2033" t="s">
        <v>143</v>
      </c>
      <c r="E2033" t="s">
        <v>113</v>
      </c>
      <c r="F2033" t="s">
        <v>73</v>
      </c>
      <c r="G2033">
        <v>9.8258375700289804</v>
      </c>
      <c r="H2033">
        <v>0</v>
      </c>
      <c r="I203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33" s="5" cm="1">
        <f t="array" ref="J2033">MAX(IF((ProjectInfoTable[ProjectName]=OutputTable[[#This Row],[ProjectName]]),(ProjectInfoTable[ProjectName]=OutputTable[[#This Row],[ProjectName]])*ProjectInfoTable[NumberOfReplications]))</f>
        <v>50</v>
      </c>
      <c r="K2033" s="5" cm="1">
        <f t="array" ref="K2033">IFERROR(AVERAGE(IF((OutputTable[GroupByKey]=OutputTable[[#This Row],[GroupByKey]]),(OutputTable[GroupByKey]=OutputTable[[#This Row],[GroupByKey]])*OutputTable[RecordedValue])),0)</f>
        <v>8.9631102244031808</v>
      </c>
      <c r="L2033" s="5" cm="1">
        <f t="array" ref="L2033">IFERROR(_xlfn.STDEV.S(IF((OutputTable[GroupByKey]=OutputTable[[#This Row],[GroupByKey]]),(OutputTable[GroupByKey]=OutputTable[[#This Row],[GroupByKey]])*OutputTable[RecordedValue])),0)</f>
        <v>0.49581158155018401</v>
      </c>
      <c r="M2033" s="5" cm="1">
        <f t="array" ref="M2033">MAX(IF((ProjectInfoTable[ProjectName]=OutputTable[[#This Row],[ProjectName]]),(ProjectInfoTable[ProjectName]=OutputTable[[#This Row],[ProjectName]])*ProjectInfoTable[ConfidenceInterval]))</f>
        <v>0.95</v>
      </c>
      <c r="N2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033" s="5" cm="1">
        <f t="array" ref="O2033">MIN(IF((OutputTable[GroupByKey]=OutputTable[[#This Row],[GroupByKey]]),(OutputTable[GroupByKey]=OutputTable[[#This Row],[GroupByKey]])*OutputTable[RecordedValue]))</f>
        <v>7.9225733441578896</v>
      </c>
      <c r="P2033" s="5" cm="1">
        <f t="array" ref="P2033">MAX(IF((OutputTable[GroupByKey]=OutputTable[[#This Row],[GroupByKey]]),(OutputTable[GroupByKey]=OutputTable[[#This Row],[GroupByKey]])*OutputTable[RecordedValue]))</f>
        <v>9.9777504987156593</v>
      </c>
    </row>
    <row r="2034" spans="1:16" x14ac:dyDescent="0.25">
      <c r="A2034" t="s">
        <v>68</v>
      </c>
      <c r="B2034" t="s">
        <v>70</v>
      </c>
      <c r="C2034">
        <v>34</v>
      </c>
      <c r="D2034" t="s">
        <v>144</v>
      </c>
      <c r="E2034" t="s">
        <v>115</v>
      </c>
      <c r="F2034" t="s">
        <v>73</v>
      </c>
      <c r="G2034">
        <v>589.55025420173797</v>
      </c>
      <c r="H2034">
        <v>0</v>
      </c>
      <c r="I203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34" s="5" cm="1">
        <f t="array" ref="J2034">MAX(IF((ProjectInfoTable[ProjectName]=OutputTable[[#This Row],[ProjectName]]),(ProjectInfoTable[ProjectName]=OutputTable[[#This Row],[ProjectName]])*ProjectInfoTable[NumberOfReplications]))</f>
        <v>50</v>
      </c>
      <c r="K2034" s="5" cm="1">
        <f t="array" ref="K2034">IFERROR(AVERAGE(IF((OutputTable[GroupByKey]=OutputTable[[#This Row],[GroupByKey]]),(OutputTable[GroupByKey]=OutputTable[[#This Row],[GroupByKey]])*OutputTable[RecordedValue])),0)</f>
        <v>537.78661346419096</v>
      </c>
      <c r="L2034" s="5" cm="1">
        <f t="array" ref="L2034">IFERROR(_xlfn.STDEV.S(IF((OutputTable[GroupByKey]=OutputTable[[#This Row],[GroupByKey]]),(OutputTable[GroupByKey]=OutputTable[[#This Row],[GroupByKey]])*OutputTable[RecordedValue])),0)</f>
        <v>29.748694893010981</v>
      </c>
      <c r="M2034" s="5" cm="1">
        <f t="array" ref="M2034">MAX(IF((ProjectInfoTable[ProjectName]=OutputTable[[#This Row],[ProjectName]]),(ProjectInfoTable[ProjectName]=OutputTable[[#This Row],[ProjectName]])*ProjectInfoTable[ConfidenceInterval]))</f>
        <v>0.95</v>
      </c>
      <c r="N2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034" s="5" cm="1">
        <f t="array" ref="O2034">MIN(IF((OutputTable[GroupByKey]=OutputTable[[#This Row],[GroupByKey]]),(OutputTable[GroupByKey]=OutputTable[[#This Row],[GroupByKey]])*OutputTable[RecordedValue]))</f>
        <v>475.35440064947397</v>
      </c>
      <c r="P2034" s="5" cm="1">
        <f t="array" ref="P2034">MAX(IF((OutputTable[GroupByKey]=OutputTable[[#This Row],[GroupByKey]]),(OutputTable[GroupByKey]=OutputTable[[#This Row],[GroupByKey]])*OutputTable[RecordedValue]))</f>
        <v>598.66502992293999</v>
      </c>
    </row>
    <row r="2035" spans="1:16" x14ac:dyDescent="0.25">
      <c r="A2035" t="s">
        <v>68</v>
      </c>
      <c r="B2035" t="s">
        <v>70</v>
      </c>
      <c r="C2035">
        <v>34</v>
      </c>
      <c r="D2035" t="s">
        <v>145</v>
      </c>
      <c r="E2035" t="s">
        <v>117</v>
      </c>
      <c r="F2035" t="s">
        <v>73</v>
      </c>
      <c r="G2035">
        <v>0</v>
      </c>
      <c r="H2035">
        <v>0</v>
      </c>
      <c r="I203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35" s="5" cm="1">
        <f t="array" ref="J2035">MAX(IF((ProjectInfoTable[ProjectName]=OutputTable[[#This Row],[ProjectName]]),(ProjectInfoTable[ProjectName]=OutputTable[[#This Row],[ProjectName]])*ProjectInfoTable[NumberOfReplications]))</f>
        <v>50</v>
      </c>
      <c r="K2035" s="5" cm="1">
        <f t="array" ref="K2035">IFERROR(AVERAGE(IF((OutputTable[GroupByKey]=OutputTable[[#This Row],[GroupByKey]]),(OutputTable[GroupByKey]=OutputTable[[#This Row],[GroupByKey]])*OutputTable[RecordedValue])),0)</f>
        <v>0</v>
      </c>
      <c r="L2035" s="5" cm="1">
        <f t="array" ref="L2035">IFERROR(_xlfn.STDEV.S(IF((OutputTable[GroupByKey]=OutputTable[[#This Row],[GroupByKey]]),(OutputTable[GroupByKey]=OutputTable[[#This Row],[GroupByKey]])*OutputTable[RecordedValue])),0)</f>
        <v>0</v>
      </c>
      <c r="M2035" s="5" cm="1">
        <f t="array" ref="M2035">MAX(IF((ProjectInfoTable[ProjectName]=OutputTable[[#This Row],[ProjectName]]),(ProjectInfoTable[ProjectName]=OutputTable[[#This Row],[ProjectName]])*ProjectInfoTable[ConfidenceInterval]))</f>
        <v>0.95</v>
      </c>
      <c r="N2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5" s="5" cm="1">
        <f t="array" ref="O2035">MIN(IF((OutputTable[GroupByKey]=OutputTable[[#This Row],[GroupByKey]]),(OutputTable[GroupByKey]=OutputTable[[#This Row],[GroupByKey]])*OutputTable[RecordedValue]))</f>
        <v>0</v>
      </c>
      <c r="P2035" s="5" cm="1">
        <f t="array" ref="P2035">MAX(IF((OutputTable[GroupByKey]=OutputTable[[#This Row],[GroupByKey]]),(OutputTable[GroupByKey]=OutputTable[[#This Row],[GroupByKey]])*OutputTable[RecordedValue]))</f>
        <v>0</v>
      </c>
    </row>
    <row r="2036" spans="1:16" x14ac:dyDescent="0.25">
      <c r="A2036" t="s">
        <v>68</v>
      </c>
      <c r="B2036" t="s">
        <v>70</v>
      </c>
      <c r="C2036">
        <v>34</v>
      </c>
      <c r="D2036" t="s">
        <v>146</v>
      </c>
      <c r="E2036" t="s">
        <v>119</v>
      </c>
      <c r="F2036" t="s">
        <v>73</v>
      </c>
      <c r="G2036">
        <v>1200.8160491271699</v>
      </c>
      <c r="H2036">
        <v>0</v>
      </c>
      <c r="I203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36" s="5" cm="1">
        <f t="array" ref="J2036">MAX(IF((ProjectInfoTable[ProjectName]=OutputTable[[#This Row],[ProjectName]]),(ProjectInfoTable[ProjectName]=OutputTable[[#This Row],[ProjectName]])*ProjectInfoTable[NumberOfReplications]))</f>
        <v>50</v>
      </c>
      <c r="K2036" s="5" cm="1">
        <f t="array" ref="K2036">IFERROR(AVERAGE(IF((OutputTable[GroupByKey]=OutputTable[[#This Row],[GroupByKey]]),(OutputTable[GroupByKey]=OutputTable[[#This Row],[GroupByKey]])*OutputTable[RecordedValue])),0)</f>
        <v>131.6987252883157</v>
      </c>
      <c r="L2036" s="5" cm="1">
        <f t="array" ref="L2036">IFERROR(_xlfn.STDEV.S(IF((OutputTable[GroupByKey]=OutputTable[[#This Row],[GroupByKey]]),(OutputTable[GroupByKey]=OutputTable[[#This Row],[GroupByKey]])*OutputTable[RecordedValue])),0)</f>
        <v>195.03180772236345</v>
      </c>
      <c r="M2036" s="5" cm="1">
        <f t="array" ref="M2036">MAX(IF((ProjectInfoTable[ProjectName]=OutputTable[[#This Row],[ProjectName]]),(ProjectInfoTable[ProjectName]=OutputTable[[#This Row],[ProjectName]])*ProjectInfoTable[ConfidenceInterval]))</f>
        <v>0.95</v>
      </c>
      <c r="N2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036" s="5" cm="1">
        <f t="array" ref="O2036">MIN(IF((OutputTable[GroupByKey]=OutputTable[[#This Row],[GroupByKey]]),(OutputTable[GroupByKey]=OutputTable[[#This Row],[GroupByKey]])*OutputTable[RecordedValue]))</f>
        <v>10.054421984212899</v>
      </c>
      <c r="P2036" s="5" cm="1">
        <f t="array" ref="P2036">MAX(IF((OutputTable[GroupByKey]=OutputTable[[#This Row],[GroupByKey]]),(OutputTable[GroupByKey]=OutputTable[[#This Row],[GroupByKey]])*OutputTable[RecordedValue]))</f>
        <v>1200.8160491271699</v>
      </c>
    </row>
    <row r="2037" spans="1:16" x14ac:dyDescent="0.25">
      <c r="A2037" t="s">
        <v>68</v>
      </c>
      <c r="B2037" t="s">
        <v>70</v>
      </c>
      <c r="C2037">
        <v>34</v>
      </c>
      <c r="D2037" t="s">
        <v>147</v>
      </c>
      <c r="E2037" t="s">
        <v>121</v>
      </c>
      <c r="F2037" t="s">
        <v>73</v>
      </c>
      <c r="G2037">
        <v>145</v>
      </c>
      <c r="H2037">
        <v>0</v>
      </c>
      <c r="I203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37" s="5" cm="1">
        <f t="array" ref="J2037">MAX(IF((ProjectInfoTable[ProjectName]=OutputTable[[#This Row],[ProjectName]]),(ProjectInfoTable[ProjectName]=OutputTable[[#This Row],[ProjectName]])*ProjectInfoTable[NumberOfReplications]))</f>
        <v>50</v>
      </c>
      <c r="K2037" s="5" cm="1">
        <f t="array" ref="K2037">IFERROR(AVERAGE(IF((OutputTable[GroupByKey]=OutputTable[[#This Row],[GroupByKey]]),(OutputTable[GroupByKey]=OutputTable[[#This Row],[GroupByKey]])*OutputTable[RecordedValue])),0)</f>
        <v>145</v>
      </c>
      <c r="L2037" s="5" cm="1">
        <f t="array" ref="L2037">IFERROR(_xlfn.STDEV.S(IF((OutputTable[GroupByKey]=OutputTable[[#This Row],[GroupByKey]]),(OutputTable[GroupByKey]=OutputTable[[#This Row],[GroupByKey]])*OutputTable[RecordedValue])),0)</f>
        <v>0</v>
      </c>
      <c r="M2037" s="5" cm="1">
        <f t="array" ref="M2037">MAX(IF((ProjectInfoTable[ProjectName]=OutputTable[[#This Row],[ProjectName]]),(ProjectInfoTable[ProjectName]=OutputTable[[#This Row],[ProjectName]])*ProjectInfoTable[ConfidenceInterval]))</f>
        <v>0.95</v>
      </c>
      <c r="N2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7" s="5" cm="1">
        <f t="array" ref="O2037">MIN(IF((OutputTable[GroupByKey]=OutputTable[[#This Row],[GroupByKey]]),(OutputTable[GroupByKey]=OutputTable[[#This Row],[GroupByKey]])*OutputTable[RecordedValue]))</f>
        <v>145</v>
      </c>
      <c r="P2037" s="5" cm="1">
        <f t="array" ref="P2037">MAX(IF((OutputTable[GroupByKey]=OutputTable[[#This Row],[GroupByKey]]),(OutputTable[GroupByKey]=OutputTable[[#This Row],[GroupByKey]])*OutputTable[RecordedValue]))</f>
        <v>145</v>
      </c>
    </row>
    <row r="2038" spans="1:16" x14ac:dyDescent="0.25">
      <c r="A2038" t="s">
        <v>68</v>
      </c>
      <c r="B2038" t="s">
        <v>70</v>
      </c>
      <c r="C2038">
        <v>34</v>
      </c>
      <c r="D2038" t="s">
        <v>148</v>
      </c>
      <c r="E2038" t="s">
        <v>123</v>
      </c>
      <c r="F2038" t="s">
        <v>73</v>
      </c>
      <c r="G2038">
        <v>144</v>
      </c>
      <c r="H2038">
        <v>0</v>
      </c>
      <c r="I203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38" s="5" cm="1">
        <f t="array" ref="J2038">MAX(IF((ProjectInfoTable[ProjectName]=OutputTable[[#This Row],[ProjectName]]),(ProjectInfoTable[ProjectName]=OutputTable[[#This Row],[ProjectName]])*ProjectInfoTable[NumberOfReplications]))</f>
        <v>50</v>
      </c>
      <c r="K2038" s="5" cm="1">
        <f t="array" ref="K2038">IFERROR(AVERAGE(IF((OutputTable[GroupByKey]=OutputTable[[#This Row],[GroupByKey]]),(OutputTable[GroupByKey]=OutputTable[[#This Row],[GroupByKey]])*OutputTable[RecordedValue])),0)</f>
        <v>143.58000000000001</v>
      </c>
      <c r="L2038" s="5" cm="1">
        <f t="array" ref="L2038">IFERROR(_xlfn.STDEV.S(IF((OutputTable[GroupByKey]=OutputTable[[#This Row],[GroupByKey]]),(OutputTable[GroupByKey]=OutputTable[[#This Row],[GroupByKey]])*OutputTable[RecordedValue])),0)</f>
        <v>0.67279496224666424</v>
      </c>
      <c r="M2038" s="5" cm="1">
        <f t="array" ref="M2038">MAX(IF((ProjectInfoTable[ProjectName]=OutputTable[[#This Row],[ProjectName]]),(ProjectInfoTable[ProjectName]=OutputTable[[#This Row],[ProjectName]])*ProjectInfoTable[ConfidenceInterval]))</f>
        <v>0.95</v>
      </c>
      <c r="N2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038" s="5" cm="1">
        <f t="array" ref="O2038">MIN(IF((OutputTable[GroupByKey]=OutputTable[[#This Row],[GroupByKey]]),(OutputTable[GroupByKey]=OutputTable[[#This Row],[GroupByKey]])*OutputTable[RecordedValue]))</f>
        <v>142</v>
      </c>
      <c r="P2038" s="5" cm="1">
        <f t="array" ref="P2038">MAX(IF((OutputTable[GroupByKey]=OutputTable[[#This Row],[GroupByKey]]),(OutputTable[GroupByKey]=OutputTable[[#This Row],[GroupByKey]])*OutputTable[RecordedValue]))</f>
        <v>144</v>
      </c>
    </row>
    <row r="2039" spans="1:16" x14ac:dyDescent="0.25">
      <c r="A2039" t="s">
        <v>68</v>
      </c>
      <c r="B2039" t="s">
        <v>70</v>
      </c>
      <c r="C2039">
        <v>34</v>
      </c>
      <c r="D2039" t="s">
        <v>149</v>
      </c>
      <c r="E2039" t="s">
        <v>125</v>
      </c>
      <c r="F2039" t="s">
        <v>73</v>
      </c>
      <c r="G2039">
        <v>9.8258375700289804</v>
      </c>
      <c r="H2039">
        <v>0</v>
      </c>
      <c r="I203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39" s="5" cm="1">
        <f t="array" ref="J2039">MAX(IF((ProjectInfoTable[ProjectName]=OutputTable[[#This Row],[ProjectName]]),(ProjectInfoTable[ProjectName]=OutputTable[[#This Row],[ProjectName]])*ProjectInfoTable[NumberOfReplications]))</f>
        <v>50</v>
      </c>
      <c r="K2039" s="5" cm="1">
        <f t="array" ref="K2039">IFERROR(AVERAGE(IF((OutputTable[GroupByKey]=OutputTable[[#This Row],[GroupByKey]]),(OutputTable[GroupByKey]=OutputTable[[#This Row],[GroupByKey]])*OutputTable[RecordedValue])),0)</f>
        <v>8.9631102244031808</v>
      </c>
      <c r="L2039" s="5" cm="1">
        <f t="array" ref="L2039">IFERROR(_xlfn.STDEV.S(IF((OutputTable[GroupByKey]=OutputTable[[#This Row],[GroupByKey]]),(OutputTable[GroupByKey]=OutputTable[[#This Row],[GroupByKey]])*OutputTable[RecordedValue])),0)</f>
        <v>0.49581158155018401</v>
      </c>
      <c r="M2039" s="5" cm="1">
        <f t="array" ref="M2039">MAX(IF((ProjectInfoTable[ProjectName]=OutputTable[[#This Row],[ProjectName]]),(ProjectInfoTable[ProjectName]=OutputTable[[#This Row],[ProjectName]])*ProjectInfoTable[ConfidenceInterval]))</f>
        <v>0.95</v>
      </c>
      <c r="N2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039" s="5" cm="1">
        <f t="array" ref="O2039">MIN(IF((OutputTable[GroupByKey]=OutputTable[[#This Row],[GroupByKey]]),(OutputTable[GroupByKey]=OutputTable[[#This Row],[GroupByKey]])*OutputTable[RecordedValue]))</f>
        <v>7.9225733441578896</v>
      </c>
      <c r="P2039" s="5" cm="1">
        <f t="array" ref="P2039">MAX(IF((OutputTable[GroupByKey]=OutputTable[[#This Row],[GroupByKey]]),(OutputTable[GroupByKey]=OutputTable[[#This Row],[GroupByKey]])*OutputTable[RecordedValue]))</f>
        <v>9.9777504987156593</v>
      </c>
    </row>
    <row r="2040" spans="1:16" x14ac:dyDescent="0.25">
      <c r="A2040" t="s">
        <v>68</v>
      </c>
      <c r="B2040" t="s">
        <v>70</v>
      </c>
      <c r="C2040">
        <v>34</v>
      </c>
      <c r="D2040" t="s">
        <v>150</v>
      </c>
      <c r="E2040" t="s">
        <v>127</v>
      </c>
      <c r="F2040" t="s">
        <v>73</v>
      </c>
      <c r="G2040">
        <v>1790.3663033289099</v>
      </c>
      <c r="H2040">
        <v>0</v>
      </c>
      <c r="I204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40" s="5" cm="1">
        <f t="array" ref="J2040">MAX(IF((ProjectInfoTable[ProjectName]=OutputTable[[#This Row],[ProjectName]]),(ProjectInfoTable[ProjectName]=OutputTable[[#This Row],[ProjectName]])*ProjectInfoTable[NumberOfReplications]))</f>
        <v>50</v>
      </c>
      <c r="K2040" s="5" cm="1">
        <f t="array" ref="K2040">IFERROR(AVERAGE(IF((OutputTable[GroupByKey]=OutputTable[[#This Row],[GroupByKey]]),(OutputTable[GroupByKey]=OutputTable[[#This Row],[GroupByKey]])*OutputTable[RecordedValue])),0)</f>
        <v>669.48533875250666</v>
      </c>
      <c r="L2040" s="5" cm="1">
        <f t="array" ref="L2040">IFERROR(_xlfn.STDEV.S(IF((OutputTable[GroupByKey]=OutputTable[[#This Row],[GroupByKey]]),(OutputTable[GroupByKey]=OutputTable[[#This Row],[GroupByKey]])*OutputTable[RecordedValue])),0)</f>
        <v>209.81217768405702</v>
      </c>
      <c r="M2040" s="5" cm="1">
        <f t="array" ref="M2040">MAX(IF((ProjectInfoTable[ProjectName]=OutputTable[[#This Row],[ProjectName]]),(ProjectInfoTable[ProjectName]=OutputTable[[#This Row],[ProjectName]])*ProjectInfoTable[ConfidenceInterval]))</f>
        <v>0.95</v>
      </c>
      <c r="N2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040" s="5" cm="1">
        <f t="array" ref="O2040">MIN(IF((OutputTable[GroupByKey]=OutputTable[[#This Row],[GroupByKey]]),(OutputTable[GroupByKey]=OutputTable[[#This Row],[GroupByKey]])*OutputTable[RecordedValue]))</f>
        <v>507.16931004698603</v>
      </c>
      <c r="P2040" s="5" cm="1">
        <f t="array" ref="P2040">MAX(IF((OutputTable[GroupByKey]=OutputTable[[#This Row],[GroupByKey]]),(OutputTable[GroupByKey]=OutputTable[[#This Row],[GroupByKey]])*OutputTable[RecordedValue]))</f>
        <v>1790.3663033289099</v>
      </c>
    </row>
    <row r="2041" spans="1:16" x14ac:dyDescent="0.25">
      <c r="A2041" t="s">
        <v>68</v>
      </c>
      <c r="B2041" t="s">
        <v>70</v>
      </c>
      <c r="C2041">
        <v>34</v>
      </c>
      <c r="D2041" t="s">
        <v>151</v>
      </c>
      <c r="E2041" t="s">
        <v>121</v>
      </c>
      <c r="F2041" t="s">
        <v>87</v>
      </c>
      <c r="G2041">
        <v>145</v>
      </c>
      <c r="H2041">
        <v>0</v>
      </c>
      <c r="I2041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41" s="5" cm="1">
        <f t="array" ref="J2041">MAX(IF((ProjectInfoTable[ProjectName]=OutputTable[[#This Row],[ProjectName]]),(ProjectInfoTable[ProjectName]=OutputTable[[#This Row],[ProjectName]])*ProjectInfoTable[NumberOfReplications]))</f>
        <v>50</v>
      </c>
      <c r="K2041" s="5" cm="1">
        <f t="array" ref="K2041">IFERROR(AVERAGE(IF((OutputTable[GroupByKey]=OutputTable[[#This Row],[GroupByKey]]),(OutputTable[GroupByKey]=OutputTable[[#This Row],[GroupByKey]])*OutputTable[RecordedValue])),0)</f>
        <v>145</v>
      </c>
      <c r="L2041" s="5" cm="1">
        <f t="array" ref="L2041">IFERROR(_xlfn.STDEV.S(IF((OutputTable[GroupByKey]=OutputTable[[#This Row],[GroupByKey]]),(OutputTable[GroupByKey]=OutputTable[[#This Row],[GroupByKey]])*OutputTable[RecordedValue])),0)</f>
        <v>0</v>
      </c>
      <c r="M2041" s="5" cm="1">
        <f t="array" ref="M2041">MAX(IF((ProjectInfoTable[ProjectName]=OutputTable[[#This Row],[ProjectName]]),(ProjectInfoTable[ProjectName]=OutputTable[[#This Row],[ProjectName]])*ProjectInfoTable[ConfidenceInterval]))</f>
        <v>0.95</v>
      </c>
      <c r="N2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1" s="5" cm="1">
        <f t="array" ref="O2041">MIN(IF((OutputTable[GroupByKey]=OutputTable[[#This Row],[GroupByKey]]),(OutputTable[GroupByKey]=OutputTable[[#This Row],[GroupByKey]])*OutputTable[RecordedValue]))</f>
        <v>145</v>
      </c>
      <c r="P2041" s="5" cm="1">
        <f t="array" ref="P2041">MAX(IF((OutputTable[GroupByKey]=OutputTable[[#This Row],[GroupByKey]]),(OutputTable[GroupByKey]=OutputTable[[#This Row],[GroupByKey]])*OutputTable[RecordedValue]))</f>
        <v>145</v>
      </c>
    </row>
    <row r="2042" spans="1:16" x14ac:dyDescent="0.25">
      <c r="A2042" t="s">
        <v>68</v>
      </c>
      <c r="B2042" t="s">
        <v>70</v>
      </c>
      <c r="C2042">
        <v>34</v>
      </c>
      <c r="D2042" t="s">
        <v>152</v>
      </c>
      <c r="E2042" t="s">
        <v>123</v>
      </c>
      <c r="F2042" t="s">
        <v>87</v>
      </c>
      <c r="G2042">
        <v>143</v>
      </c>
      <c r="H2042">
        <v>0</v>
      </c>
      <c r="I204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42" s="5" cm="1">
        <f t="array" ref="J2042">MAX(IF((ProjectInfoTable[ProjectName]=OutputTable[[#This Row],[ProjectName]]),(ProjectInfoTable[ProjectName]=OutputTable[[#This Row],[ProjectName]])*ProjectInfoTable[NumberOfReplications]))</f>
        <v>50</v>
      </c>
      <c r="K2042" s="5" cm="1">
        <f t="array" ref="K2042">IFERROR(AVERAGE(IF((OutputTable[GroupByKey]=OutputTable[[#This Row],[GroupByKey]]),(OutputTable[GroupByKey]=OutputTable[[#This Row],[GroupByKey]])*OutputTable[RecordedValue])),0)</f>
        <v>141.38</v>
      </c>
      <c r="L2042" s="5" cm="1">
        <f t="array" ref="L2042">IFERROR(_xlfn.STDEV.S(IF((OutputTable[GroupByKey]=OutputTable[[#This Row],[GroupByKey]]),(OutputTable[GroupByKey]=OutputTable[[#This Row],[GroupByKey]])*OutputTable[RecordedValue])),0)</f>
        <v>1.9988772358705846</v>
      </c>
      <c r="M2042" s="5" cm="1">
        <f t="array" ref="M2042">MAX(IF((ProjectInfoTable[ProjectName]=OutputTable[[#This Row],[ProjectName]]),(ProjectInfoTable[ProjectName]=OutputTable[[#This Row],[ProjectName]])*ProjectInfoTable[ConfidenceInterval]))</f>
        <v>0.95</v>
      </c>
      <c r="N2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042" s="5" cm="1">
        <f t="array" ref="O2042">MIN(IF((OutputTable[GroupByKey]=OutputTable[[#This Row],[GroupByKey]]),(OutputTable[GroupByKey]=OutputTable[[#This Row],[GroupByKey]])*OutputTable[RecordedValue]))</f>
        <v>134</v>
      </c>
      <c r="P2042" s="5" cm="1">
        <f t="array" ref="P2042">MAX(IF((OutputTable[GroupByKey]=OutputTable[[#This Row],[GroupByKey]]),(OutputTable[GroupByKey]=OutputTable[[#This Row],[GroupByKey]])*OutputTable[RecordedValue]))</f>
        <v>144</v>
      </c>
    </row>
    <row r="2043" spans="1:16" x14ac:dyDescent="0.25">
      <c r="A2043" t="s">
        <v>68</v>
      </c>
      <c r="B2043" t="s">
        <v>70</v>
      </c>
      <c r="C2043">
        <v>34</v>
      </c>
      <c r="D2043" t="s">
        <v>153</v>
      </c>
      <c r="E2043" t="s">
        <v>113</v>
      </c>
      <c r="F2043" t="s">
        <v>73</v>
      </c>
      <c r="G2043">
        <v>1.80784866854659</v>
      </c>
      <c r="H2043">
        <v>0</v>
      </c>
      <c r="I2043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043" s="5" cm="1">
        <f t="array" ref="J2043">MAX(IF((ProjectInfoTable[ProjectName]=OutputTable[[#This Row],[ProjectName]]),(ProjectInfoTable[ProjectName]=OutputTable[[#This Row],[ProjectName]])*ProjectInfoTable[NumberOfReplications]))</f>
        <v>50</v>
      </c>
      <c r="K2043" s="5" cm="1">
        <f t="array" ref="K2043">IFERROR(AVERAGE(IF((OutputTable[GroupByKey]=OutputTable[[#This Row],[GroupByKey]]),(OutputTable[GroupByKey]=OutputTable[[#This Row],[GroupByKey]])*OutputTable[RecordedValue])),0)</f>
        <v>1.713056712445395</v>
      </c>
      <c r="L2043" s="5" cm="1">
        <f t="array" ref="L2043">IFERROR(_xlfn.STDEV.S(IF((OutputTable[GroupByKey]=OutputTable[[#This Row],[GroupByKey]]),(OutputTable[GroupByKey]=OutputTable[[#This Row],[GroupByKey]])*OutputTable[RecordedValue])),0)</f>
        <v>0.74877386075301833</v>
      </c>
      <c r="M2043" s="5" cm="1">
        <f t="array" ref="M2043">MAX(IF((ProjectInfoTable[ProjectName]=OutputTable[[#This Row],[ProjectName]]),(ProjectInfoTable[ProjectName]=OutputTable[[#This Row],[ProjectName]])*ProjectInfoTable[ConfidenceInterval]))</f>
        <v>0.95</v>
      </c>
      <c r="N2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043" s="5" cm="1">
        <f t="array" ref="O2043">MIN(IF((OutputTable[GroupByKey]=OutputTable[[#This Row],[GroupByKey]]),(OutputTable[GroupByKey]=OutputTable[[#This Row],[GroupByKey]])*OutputTable[RecordedValue]))</f>
        <v>0.396443199122197</v>
      </c>
      <c r="P2043" s="5" cm="1">
        <f t="array" ref="P2043">MAX(IF((OutputTable[GroupByKey]=OutputTable[[#This Row],[GroupByKey]]),(OutputTable[GroupByKey]=OutputTable[[#This Row],[GroupByKey]])*OutputTable[RecordedValue]))</f>
        <v>4.3293745592479498</v>
      </c>
    </row>
    <row r="2044" spans="1:16" x14ac:dyDescent="0.25">
      <c r="A2044" t="s">
        <v>68</v>
      </c>
      <c r="B2044" t="s">
        <v>70</v>
      </c>
      <c r="C2044">
        <v>34</v>
      </c>
      <c r="D2044" t="s">
        <v>154</v>
      </c>
      <c r="E2044" t="s">
        <v>115</v>
      </c>
      <c r="F2044" t="s">
        <v>73</v>
      </c>
      <c r="G2044">
        <v>54.235460056397599</v>
      </c>
      <c r="H2044">
        <v>0</v>
      </c>
      <c r="I2044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044" s="5" cm="1">
        <f t="array" ref="J2044">MAX(IF((ProjectInfoTable[ProjectName]=OutputTable[[#This Row],[ProjectName]]),(ProjectInfoTable[ProjectName]=OutputTable[[#This Row],[ProjectName]])*ProjectInfoTable[NumberOfReplications]))</f>
        <v>50</v>
      </c>
      <c r="K2044" s="5" cm="1">
        <f t="array" ref="K2044">IFERROR(AVERAGE(IF((OutputTable[GroupByKey]=OutputTable[[#This Row],[GroupByKey]]),(OutputTable[GroupByKey]=OutputTable[[#This Row],[GroupByKey]])*OutputTable[RecordedValue])),0)</f>
        <v>51.391701373361848</v>
      </c>
      <c r="L2044" s="5" cm="1">
        <f t="array" ref="L2044">IFERROR(_xlfn.STDEV.S(IF((OutputTable[GroupByKey]=OutputTable[[#This Row],[GroupByKey]]),(OutputTable[GroupByKey]=OutputTable[[#This Row],[GroupByKey]])*OutputTable[RecordedValue])),0)</f>
        <v>22.463215822590577</v>
      </c>
      <c r="M2044" s="5" cm="1">
        <f t="array" ref="M2044">MAX(IF((ProjectInfoTable[ProjectName]=OutputTable[[#This Row],[ProjectName]]),(ProjectInfoTable[ProjectName]=OutputTable[[#This Row],[ProjectName]])*ProjectInfoTable[ConfidenceInterval]))</f>
        <v>0.95</v>
      </c>
      <c r="N2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044" s="5" cm="1">
        <f t="array" ref="O2044">MIN(IF((OutputTable[GroupByKey]=OutputTable[[#This Row],[GroupByKey]]),(OutputTable[GroupByKey]=OutputTable[[#This Row],[GroupByKey]])*OutputTable[RecordedValue]))</f>
        <v>11.8932959736659</v>
      </c>
      <c r="P2044" s="5" cm="1">
        <f t="array" ref="P2044">MAX(IF((OutputTable[GroupByKey]=OutputTable[[#This Row],[GroupByKey]]),(OutputTable[GroupByKey]=OutputTable[[#This Row],[GroupByKey]])*OutputTable[RecordedValue]))</f>
        <v>129.881236777438</v>
      </c>
    </row>
    <row r="2045" spans="1:16" x14ac:dyDescent="0.25">
      <c r="A2045" t="s">
        <v>68</v>
      </c>
      <c r="B2045" t="s">
        <v>70</v>
      </c>
      <c r="C2045">
        <v>34</v>
      </c>
      <c r="D2045" t="s">
        <v>155</v>
      </c>
      <c r="E2045" t="s">
        <v>117</v>
      </c>
      <c r="F2045" t="s">
        <v>73</v>
      </c>
      <c r="G2045">
        <v>0</v>
      </c>
      <c r="H2045">
        <v>0</v>
      </c>
      <c r="I2045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045" s="5" cm="1">
        <f t="array" ref="J2045">MAX(IF((ProjectInfoTable[ProjectName]=OutputTable[[#This Row],[ProjectName]]),(ProjectInfoTable[ProjectName]=OutputTable[[#This Row],[ProjectName]])*ProjectInfoTable[NumberOfReplications]))</f>
        <v>50</v>
      </c>
      <c r="K2045" s="5" cm="1">
        <f t="array" ref="K2045">IFERROR(AVERAGE(IF((OutputTable[GroupByKey]=OutputTable[[#This Row],[GroupByKey]]),(OutputTable[GroupByKey]=OutputTable[[#This Row],[GroupByKey]])*OutputTable[RecordedValue])),0)</f>
        <v>0</v>
      </c>
      <c r="L2045" s="5" cm="1">
        <f t="array" ref="L2045">IFERROR(_xlfn.STDEV.S(IF((OutputTable[GroupByKey]=OutputTable[[#This Row],[GroupByKey]]),(OutputTable[GroupByKey]=OutputTable[[#This Row],[GroupByKey]])*OutputTable[RecordedValue])),0)</f>
        <v>0</v>
      </c>
      <c r="M2045" s="5" cm="1">
        <f t="array" ref="M2045">MAX(IF((ProjectInfoTable[ProjectName]=OutputTable[[#This Row],[ProjectName]]),(ProjectInfoTable[ProjectName]=OutputTable[[#This Row],[ProjectName]])*ProjectInfoTable[ConfidenceInterval]))</f>
        <v>0.95</v>
      </c>
      <c r="N2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5" s="5" cm="1">
        <f t="array" ref="O2045">MIN(IF((OutputTable[GroupByKey]=OutputTable[[#This Row],[GroupByKey]]),(OutputTable[GroupByKey]=OutputTable[[#This Row],[GroupByKey]])*OutputTable[RecordedValue]))</f>
        <v>0</v>
      </c>
      <c r="P2045" s="5" cm="1">
        <f t="array" ref="P2045">MAX(IF((OutputTable[GroupByKey]=OutputTable[[#This Row],[GroupByKey]]),(OutputTable[GroupByKey]=OutputTable[[#This Row],[GroupByKey]])*OutputTable[RecordedValue]))</f>
        <v>0</v>
      </c>
    </row>
    <row r="2046" spans="1:16" x14ac:dyDescent="0.25">
      <c r="A2046" t="s">
        <v>68</v>
      </c>
      <c r="B2046" t="s">
        <v>70</v>
      </c>
      <c r="C2046">
        <v>34</v>
      </c>
      <c r="D2046" t="s">
        <v>156</v>
      </c>
      <c r="E2046" t="s">
        <v>119</v>
      </c>
      <c r="F2046" t="s">
        <v>73</v>
      </c>
      <c r="G2046">
        <v>64.539470153312607</v>
      </c>
      <c r="H2046">
        <v>0</v>
      </c>
      <c r="I2046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046" s="5" cm="1">
        <f t="array" ref="J2046">MAX(IF((ProjectInfoTable[ProjectName]=OutputTable[[#This Row],[ProjectName]]),(ProjectInfoTable[ProjectName]=OutputTable[[#This Row],[ProjectName]])*ProjectInfoTable[NumberOfReplications]))</f>
        <v>50</v>
      </c>
      <c r="K2046" s="5" cm="1">
        <f t="array" ref="K2046">IFERROR(AVERAGE(IF((OutputTable[GroupByKey]=OutputTable[[#This Row],[GroupByKey]]),(OutputTable[GroupByKey]=OutputTable[[#This Row],[GroupByKey]])*OutputTable[RecordedValue])),0)</f>
        <v>10.739644005751</v>
      </c>
      <c r="L2046" s="5" cm="1">
        <f t="array" ref="L2046">IFERROR(_xlfn.STDEV.S(IF((OutputTable[GroupByKey]=OutputTable[[#This Row],[GroupByKey]]),(OutputTable[GroupByKey]=OutputTable[[#This Row],[GroupByKey]])*OutputTable[RecordedValue])),0)</f>
        <v>15.385582994074571</v>
      </c>
      <c r="M2046" s="5" cm="1">
        <f t="array" ref="M2046">MAX(IF((ProjectInfoTable[ProjectName]=OutputTable[[#This Row],[ProjectName]]),(ProjectInfoTable[ProjectName]=OutputTable[[#This Row],[ProjectName]])*ProjectInfoTable[ConfidenceInterval]))</f>
        <v>0.95</v>
      </c>
      <c r="N2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046" s="5" cm="1">
        <f t="array" ref="O2046">MIN(IF((OutputTable[GroupByKey]=OutputTable[[#This Row],[GroupByKey]]),(OutputTable[GroupByKey]=OutputTable[[#This Row],[GroupByKey]])*OutputTable[RecordedValue]))</f>
        <v>0</v>
      </c>
      <c r="P2046" s="5" cm="1">
        <f t="array" ref="P2046">MAX(IF((OutputTable[GroupByKey]=OutputTable[[#This Row],[GroupByKey]]),(OutputTable[GroupByKey]=OutputTable[[#This Row],[GroupByKey]])*OutputTable[RecordedValue]))</f>
        <v>76.907804000367904</v>
      </c>
    </row>
    <row r="2047" spans="1:16" x14ac:dyDescent="0.25">
      <c r="A2047" t="s">
        <v>68</v>
      </c>
      <c r="B2047" t="s">
        <v>70</v>
      </c>
      <c r="C2047">
        <v>34</v>
      </c>
      <c r="D2047" t="s">
        <v>157</v>
      </c>
      <c r="E2047" t="s">
        <v>121</v>
      </c>
      <c r="F2047" t="s">
        <v>73</v>
      </c>
      <c r="G2047">
        <v>5</v>
      </c>
      <c r="H2047">
        <v>0</v>
      </c>
      <c r="I2047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047" s="5" cm="1">
        <f t="array" ref="J2047">MAX(IF((ProjectInfoTable[ProjectName]=OutputTable[[#This Row],[ProjectName]]),(ProjectInfoTable[ProjectName]=OutputTable[[#This Row],[ProjectName]])*ProjectInfoTable[NumberOfReplications]))</f>
        <v>50</v>
      </c>
      <c r="K2047" s="5" cm="1">
        <f t="array" ref="K2047">IFERROR(AVERAGE(IF((OutputTable[GroupByKey]=OutputTable[[#This Row],[GroupByKey]]),(OutputTable[GroupByKey]=OutputTable[[#This Row],[GroupByKey]])*OutputTable[RecordedValue])),0)</f>
        <v>6.74</v>
      </c>
      <c r="L2047" s="5" cm="1">
        <f t="array" ref="L2047">IFERROR(_xlfn.STDEV.S(IF((OutputTable[GroupByKey]=OutputTable[[#This Row],[GroupByKey]]),(OutputTable[GroupByKey]=OutputTable[[#This Row],[GroupByKey]])*OutputTable[RecordedValue])),0)</f>
        <v>2.6711611783672518</v>
      </c>
      <c r="M2047" s="5" cm="1">
        <f t="array" ref="M2047">MAX(IF((ProjectInfoTable[ProjectName]=OutputTable[[#This Row],[ProjectName]]),(ProjectInfoTable[ProjectName]=OutputTable[[#This Row],[ProjectName]])*ProjectInfoTable[ConfidenceInterval]))</f>
        <v>0.95</v>
      </c>
      <c r="N2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047" s="5" cm="1">
        <f t="array" ref="O2047">MIN(IF((OutputTable[GroupByKey]=OutputTable[[#This Row],[GroupByKey]]),(OutputTable[GroupByKey]=OutputTable[[#This Row],[GroupByKey]])*OutputTable[RecordedValue]))</f>
        <v>2</v>
      </c>
      <c r="P2047" s="5" cm="1">
        <f t="array" ref="P2047">MAX(IF((OutputTable[GroupByKey]=OutputTable[[#This Row],[GroupByKey]]),(OutputTable[GroupByKey]=OutputTable[[#This Row],[GroupByKey]])*OutputTable[RecordedValue]))</f>
        <v>16</v>
      </c>
    </row>
    <row r="2048" spans="1:16" x14ac:dyDescent="0.25">
      <c r="A2048" t="s">
        <v>68</v>
      </c>
      <c r="B2048" t="s">
        <v>70</v>
      </c>
      <c r="C2048">
        <v>34</v>
      </c>
      <c r="D2048" t="s">
        <v>158</v>
      </c>
      <c r="E2048" t="s">
        <v>123</v>
      </c>
      <c r="F2048" t="s">
        <v>73</v>
      </c>
      <c r="G2048">
        <v>5</v>
      </c>
      <c r="H2048">
        <v>0</v>
      </c>
      <c r="I2048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048" s="5" cm="1">
        <f t="array" ref="J2048">MAX(IF((ProjectInfoTable[ProjectName]=OutputTable[[#This Row],[ProjectName]]),(ProjectInfoTable[ProjectName]=OutputTable[[#This Row],[ProjectName]])*ProjectInfoTable[NumberOfReplications]))</f>
        <v>50</v>
      </c>
      <c r="K2048" s="5" cm="1">
        <f t="array" ref="K2048">IFERROR(AVERAGE(IF((OutputTable[GroupByKey]=OutputTable[[#This Row],[GroupByKey]]),(OutputTable[GroupByKey]=OutputTable[[#This Row],[GroupByKey]])*OutputTable[RecordedValue])),0)</f>
        <v>6.66</v>
      </c>
      <c r="L2048" s="5" cm="1">
        <f t="array" ref="L2048">IFERROR(_xlfn.STDEV.S(IF((OutputTable[GroupByKey]=OutputTable[[#This Row],[GroupByKey]]),(OutputTable[GroupByKey]=OutputTable[[#This Row],[GroupByKey]])*OutputTable[RecordedValue])),0)</f>
        <v>2.6233644078409171</v>
      </c>
      <c r="M2048" s="5" cm="1">
        <f t="array" ref="M2048">MAX(IF((ProjectInfoTable[ProjectName]=OutputTable[[#This Row],[ProjectName]]),(ProjectInfoTable[ProjectName]=OutputTable[[#This Row],[ProjectName]])*ProjectInfoTable[ConfidenceInterval]))</f>
        <v>0.95</v>
      </c>
      <c r="N2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048" s="5" cm="1">
        <f t="array" ref="O2048">MIN(IF((OutputTable[GroupByKey]=OutputTable[[#This Row],[GroupByKey]]),(OutputTable[GroupByKey]=OutputTable[[#This Row],[GroupByKey]])*OutputTable[RecordedValue]))</f>
        <v>2</v>
      </c>
      <c r="P2048" s="5" cm="1">
        <f t="array" ref="P2048">MAX(IF((OutputTable[GroupByKey]=OutputTable[[#This Row],[GroupByKey]]),(OutputTable[GroupByKey]=OutputTable[[#This Row],[GroupByKey]])*OutputTable[RecordedValue]))</f>
        <v>16</v>
      </c>
    </row>
    <row r="2049" spans="1:16" x14ac:dyDescent="0.25">
      <c r="A2049" t="s">
        <v>68</v>
      </c>
      <c r="B2049" t="s">
        <v>70</v>
      </c>
      <c r="C2049">
        <v>34</v>
      </c>
      <c r="D2049" t="s">
        <v>159</v>
      </c>
      <c r="E2049" t="s">
        <v>125</v>
      </c>
      <c r="F2049" t="s">
        <v>73</v>
      </c>
      <c r="G2049">
        <v>1.80784866854659</v>
      </c>
      <c r="H2049">
        <v>0</v>
      </c>
      <c r="I2049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049" s="5" cm="1">
        <f t="array" ref="J2049">MAX(IF((ProjectInfoTable[ProjectName]=OutputTable[[#This Row],[ProjectName]]),(ProjectInfoTable[ProjectName]=OutputTable[[#This Row],[ProjectName]])*ProjectInfoTable[NumberOfReplications]))</f>
        <v>50</v>
      </c>
      <c r="K2049" s="5" cm="1">
        <f t="array" ref="K2049">IFERROR(AVERAGE(IF((OutputTable[GroupByKey]=OutputTable[[#This Row],[GroupByKey]]),(OutputTable[GroupByKey]=OutputTable[[#This Row],[GroupByKey]])*OutputTable[RecordedValue])),0)</f>
        <v>1.713056712445395</v>
      </c>
      <c r="L2049" s="5" cm="1">
        <f t="array" ref="L2049">IFERROR(_xlfn.STDEV.S(IF((OutputTable[GroupByKey]=OutputTable[[#This Row],[GroupByKey]]),(OutputTable[GroupByKey]=OutputTable[[#This Row],[GroupByKey]])*OutputTable[RecordedValue])),0)</f>
        <v>0.74877386075301833</v>
      </c>
      <c r="M2049" s="5" cm="1">
        <f t="array" ref="M2049">MAX(IF((ProjectInfoTable[ProjectName]=OutputTable[[#This Row],[ProjectName]]),(ProjectInfoTable[ProjectName]=OutputTable[[#This Row],[ProjectName]])*ProjectInfoTable[ConfidenceInterval]))</f>
        <v>0.95</v>
      </c>
      <c r="N2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049" s="5" cm="1">
        <f t="array" ref="O2049">MIN(IF((OutputTable[GroupByKey]=OutputTable[[#This Row],[GroupByKey]]),(OutputTable[GroupByKey]=OutputTable[[#This Row],[GroupByKey]])*OutputTable[RecordedValue]))</f>
        <v>0.396443199122197</v>
      </c>
      <c r="P2049" s="5" cm="1">
        <f t="array" ref="P2049">MAX(IF((OutputTable[GroupByKey]=OutputTable[[#This Row],[GroupByKey]]),(OutputTable[GroupByKey]=OutputTable[[#This Row],[GroupByKey]])*OutputTable[RecordedValue]))</f>
        <v>4.3293745592479498</v>
      </c>
    </row>
    <row r="2050" spans="1:16" x14ac:dyDescent="0.25">
      <c r="A2050" t="s">
        <v>68</v>
      </c>
      <c r="B2050" t="s">
        <v>70</v>
      </c>
      <c r="C2050">
        <v>34</v>
      </c>
      <c r="D2050" t="s">
        <v>160</v>
      </c>
      <c r="E2050" t="s">
        <v>127</v>
      </c>
      <c r="F2050" t="s">
        <v>73</v>
      </c>
      <c r="G2050">
        <v>118.77493020971001</v>
      </c>
      <c r="H2050">
        <v>0</v>
      </c>
      <c r="I2050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050" s="5" cm="1">
        <f t="array" ref="J2050">MAX(IF((ProjectInfoTable[ProjectName]=OutputTable[[#This Row],[ProjectName]]),(ProjectInfoTable[ProjectName]=OutputTable[[#This Row],[ProjectName]])*ProjectInfoTable[NumberOfReplications]))</f>
        <v>50</v>
      </c>
      <c r="K2050" s="5" cm="1">
        <f t="array" ref="K2050">IFERROR(AVERAGE(IF((OutputTable[GroupByKey]=OutputTable[[#This Row],[GroupByKey]]),(OutputTable[GroupByKey]=OutputTable[[#This Row],[GroupByKey]])*OutputTable[RecordedValue])),0)</f>
        <v>62.131345379112837</v>
      </c>
      <c r="L2050" s="5" cm="1">
        <f t="array" ref="L2050">IFERROR(_xlfn.STDEV.S(IF((OutputTable[GroupByKey]=OutputTable[[#This Row],[GroupByKey]]),(OutputTable[GroupByKey]=OutputTable[[#This Row],[GroupByKey]])*OutputTable[RecordedValue])),0)</f>
        <v>32.520844078842771</v>
      </c>
      <c r="M2050" s="5" cm="1">
        <f t="array" ref="M2050">MAX(IF((ProjectInfoTable[ProjectName]=OutputTable[[#This Row],[ProjectName]]),(ProjectInfoTable[ProjectName]=OutputTable[[#This Row],[ProjectName]])*ProjectInfoTable[ConfidenceInterval]))</f>
        <v>0.95</v>
      </c>
      <c r="N2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050" s="5" cm="1">
        <f t="array" ref="O2050">MIN(IF((OutputTable[GroupByKey]=OutputTable[[#This Row],[GroupByKey]]),(OutputTable[GroupByKey]=OutputTable[[#This Row],[GroupByKey]])*OutputTable[RecordedValue]))</f>
        <v>13.9204055285142</v>
      </c>
      <c r="P2050" s="5" cm="1">
        <f t="array" ref="P2050">MAX(IF((OutputTable[GroupByKey]=OutputTable[[#This Row],[GroupByKey]]),(OutputTable[GroupByKey]=OutputTable[[#This Row],[GroupByKey]])*OutputTable[RecordedValue]))</f>
        <v>182.68949067350201</v>
      </c>
    </row>
    <row r="2051" spans="1:16" x14ac:dyDescent="0.25">
      <c r="A2051" t="s">
        <v>68</v>
      </c>
      <c r="B2051" t="s">
        <v>70</v>
      </c>
      <c r="C2051">
        <v>34</v>
      </c>
      <c r="D2051" t="s">
        <v>161</v>
      </c>
      <c r="E2051" t="s">
        <v>137</v>
      </c>
      <c r="F2051" t="s">
        <v>107</v>
      </c>
      <c r="G2051">
        <v>0.903924334273293</v>
      </c>
      <c r="H2051">
        <v>0</v>
      </c>
      <c r="I205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51" s="5" cm="1">
        <f t="array" ref="J2051">MAX(IF((ProjectInfoTable[ProjectName]=OutputTable[[#This Row],[ProjectName]]),(ProjectInfoTable[ProjectName]=OutputTable[[#This Row],[ProjectName]])*ProjectInfoTable[NumberOfReplications]))</f>
        <v>50</v>
      </c>
      <c r="K2051" s="5" cm="1">
        <f t="array" ref="K2051">IFERROR(AVERAGE(IF((OutputTable[GroupByKey]=OutputTable[[#This Row],[GroupByKey]]),(OutputTable[GroupByKey]=OutputTable[[#This Row],[GroupByKey]])*OutputTable[RecordedValue])),0)</f>
        <v>0.85652835622269752</v>
      </c>
      <c r="L2051" s="5" cm="1">
        <f t="array" ref="L2051">IFERROR(_xlfn.STDEV.S(IF((OutputTable[GroupByKey]=OutputTable[[#This Row],[GroupByKey]]),(OutputTable[GroupByKey]=OutputTable[[#This Row],[GroupByKey]])*OutputTable[RecordedValue])),0)</f>
        <v>0.37438693037650955</v>
      </c>
      <c r="M2051" s="5" cm="1">
        <f t="array" ref="M2051">MAX(IF((ProjectInfoTable[ProjectName]=OutputTable[[#This Row],[ProjectName]]),(ProjectInfoTable[ProjectName]=OutputTable[[#This Row],[ProjectName]])*ProjectInfoTable[ConfidenceInterval]))</f>
        <v>0.95</v>
      </c>
      <c r="N2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051" s="5" cm="1">
        <f t="array" ref="O2051">MIN(IF((OutputTable[GroupByKey]=OutputTable[[#This Row],[GroupByKey]]),(OutputTable[GroupByKey]=OutputTable[[#This Row],[GroupByKey]])*OutputTable[RecordedValue]))</f>
        <v>0.198221599561099</v>
      </c>
      <c r="P2051" s="5" cm="1">
        <f t="array" ref="P2051">MAX(IF((OutputTable[GroupByKey]=OutputTable[[#This Row],[GroupByKey]]),(OutputTable[GroupByKey]=OutputTable[[#This Row],[GroupByKey]])*OutputTable[RecordedValue]))</f>
        <v>2.16468727962397</v>
      </c>
    </row>
    <row r="2052" spans="1:16" x14ac:dyDescent="0.25">
      <c r="A2052" t="s">
        <v>68</v>
      </c>
      <c r="B2052" t="s">
        <v>70</v>
      </c>
      <c r="C2052">
        <v>34</v>
      </c>
      <c r="D2052" t="s">
        <v>162</v>
      </c>
      <c r="E2052" t="s">
        <v>139</v>
      </c>
      <c r="F2052" t="s">
        <v>107</v>
      </c>
      <c r="G2052">
        <v>11.096075665726699</v>
      </c>
      <c r="H2052">
        <v>0</v>
      </c>
      <c r="I205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52" s="5" cm="1">
        <f t="array" ref="J2052">MAX(IF((ProjectInfoTable[ProjectName]=OutputTable[[#This Row],[ProjectName]]),(ProjectInfoTable[ProjectName]=OutputTable[[#This Row],[ProjectName]])*ProjectInfoTable[NumberOfReplications]))</f>
        <v>50</v>
      </c>
      <c r="K2052" s="5" cm="1">
        <f t="array" ref="K2052">IFERROR(AVERAGE(IF((OutputTable[GroupByKey]=OutputTable[[#This Row],[GroupByKey]]),(OutputTable[GroupByKey]=OutputTable[[#This Row],[GroupByKey]])*OutputTable[RecordedValue])),0)</f>
        <v>11.137209966710371</v>
      </c>
      <c r="L2052" s="5" cm="1">
        <f t="array" ref="L2052">IFERROR(_xlfn.STDEV.S(IF((OutputTable[GroupByKey]=OutputTable[[#This Row],[GroupByKey]]),(OutputTable[GroupByKey]=OutputTable[[#This Row],[GroupByKey]])*OutputTable[RecordedValue])),0)</f>
        <v>0.38257169656624557</v>
      </c>
      <c r="M2052" s="5" cm="1">
        <f t="array" ref="M2052">MAX(IF((ProjectInfoTable[ProjectName]=OutputTable[[#This Row],[ProjectName]]),(ProjectInfoTable[ProjectName]=OutputTable[[#This Row],[ProjectName]])*ProjectInfoTable[ConfidenceInterval]))</f>
        <v>0.95</v>
      </c>
      <c r="N2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052" s="5" cm="1">
        <f t="array" ref="O2052">MIN(IF((OutputTable[GroupByKey]=OutputTable[[#This Row],[GroupByKey]]),(OutputTable[GroupByKey]=OutputTable[[#This Row],[GroupByKey]])*OutputTable[RecordedValue]))</f>
        <v>9.8353127203760309</v>
      </c>
      <c r="P2052" s="5" cm="1">
        <f t="array" ref="P2052">MAX(IF((OutputTable[GroupByKey]=OutputTable[[#This Row],[GroupByKey]]),(OutputTable[GroupByKey]=OutputTable[[#This Row],[GroupByKey]])*OutputTable[RecordedValue]))</f>
        <v>11.8017784004389</v>
      </c>
    </row>
    <row r="2053" spans="1:16" x14ac:dyDescent="0.25">
      <c r="A2053" t="s">
        <v>68</v>
      </c>
      <c r="B2053" t="s">
        <v>70</v>
      </c>
      <c r="C2053">
        <v>34</v>
      </c>
      <c r="D2053" t="s">
        <v>163</v>
      </c>
      <c r="E2053" t="s">
        <v>164</v>
      </c>
      <c r="F2053" t="s">
        <v>107</v>
      </c>
      <c r="G2053">
        <v>5</v>
      </c>
      <c r="H2053">
        <v>0</v>
      </c>
      <c r="I205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53" s="5" cm="1">
        <f t="array" ref="J2053">MAX(IF((ProjectInfoTable[ProjectName]=OutputTable[[#This Row],[ProjectName]]),(ProjectInfoTable[ProjectName]=OutputTable[[#This Row],[ProjectName]])*ProjectInfoTable[NumberOfReplications]))</f>
        <v>50</v>
      </c>
      <c r="K2053" s="5" cm="1">
        <f t="array" ref="K2053">IFERROR(AVERAGE(IF((OutputTable[GroupByKey]=OutputTable[[#This Row],[GroupByKey]]),(OutputTable[GroupByKey]=OutputTable[[#This Row],[GroupByKey]])*OutputTable[RecordedValue])),0)</f>
        <v>6.72</v>
      </c>
      <c r="L2053" s="5" cm="1">
        <f t="array" ref="L2053">IFERROR(_xlfn.STDEV.S(IF((OutputTable[GroupByKey]=OutputTable[[#This Row],[GroupByKey]]),(OutputTable[GroupByKey]=OutputTable[[#This Row],[GroupByKey]])*OutputTable[RecordedValue])),0)</f>
        <v>2.6729178430917711</v>
      </c>
      <c r="M2053" s="5" cm="1">
        <f t="array" ref="M2053">MAX(IF((ProjectInfoTable[ProjectName]=OutputTable[[#This Row],[ProjectName]]),(ProjectInfoTable[ProjectName]=OutputTable[[#This Row],[ProjectName]])*ProjectInfoTable[ConfidenceInterval]))</f>
        <v>0.95</v>
      </c>
      <c r="N2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053" s="5" cm="1">
        <f t="array" ref="O2053">MIN(IF((OutputTable[GroupByKey]=OutputTable[[#This Row],[GroupByKey]]),(OutputTable[GroupByKey]=OutputTable[[#This Row],[GroupByKey]])*OutputTable[RecordedValue]))</f>
        <v>2</v>
      </c>
      <c r="P2053" s="5" cm="1">
        <f t="array" ref="P2053">MAX(IF((OutputTable[GroupByKey]=OutputTable[[#This Row],[GroupByKey]]),(OutputTable[GroupByKey]=OutputTable[[#This Row],[GroupByKey]])*OutputTable[RecordedValue]))</f>
        <v>16</v>
      </c>
    </row>
    <row r="2054" spans="1:16" x14ac:dyDescent="0.25">
      <c r="A2054" t="s">
        <v>68</v>
      </c>
      <c r="B2054" t="s">
        <v>70</v>
      </c>
      <c r="C2054">
        <v>34</v>
      </c>
      <c r="D2054" t="s">
        <v>165</v>
      </c>
      <c r="E2054" t="s">
        <v>166</v>
      </c>
      <c r="F2054" t="s">
        <v>107</v>
      </c>
      <c r="G2054">
        <v>7.53270278561078E-2</v>
      </c>
      <c r="H2054">
        <v>0</v>
      </c>
      <c r="I205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054" s="5" cm="1">
        <f t="array" ref="J2054">MAX(IF((ProjectInfoTable[ProjectName]=OutputTable[[#This Row],[ProjectName]]),(ProjectInfoTable[ProjectName]=OutputTable[[#This Row],[ProjectName]])*ProjectInfoTable[NumberOfReplications]))</f>
        <v>50</v>
      </c>
      <c r="K2054" s="5" cm="1">
        <f t="array" ref="K2054">IFERROR(AVERAGE(IF((OutputTable[GroupByKey]=OutputTable[[#This Row],[GroupByKey]]),(OutputTable[GroupByKey]=OutputTable[[#This Row],[GroupByKey]])*OutputTable[RecordedValue])),0)</f>
        <v>7.1899169440802421E-2</v>
      </c>
      <c r="L2054" s="5" cm="1">
        <f t="array" ref="L2054">IFERROR(_xlfn.STDEV.S(IF((OutputTable[GroupByKey]=OutputTable[[#This Row],[GroupByKey]]),(OutputTable[GroupByKey]=OutputTable[[#This Row],[GroupByKey]])*OutputTable[RecordedValue])),0)</f>
        <v>3.1880974713854024E-2</v>
      </c>
      <c r="M2054" s="5" cm="1">
        <f t="array" ref="M2054">MAX(IF((ProjectInfoTable[ProjectName]=OutputTable[[#This Row],[ProjectName]]),(ProjectInfoTable[ProjectName]=OutputTable[[#This Row],[ProjectName]])*ProjectInfoTable[ConfidenceInterval]))</f>
        <v>0.95</v>
      </c>
      <c r="N2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054" s="5" cm="1">
        <f t="array" ref="O2054">MIN(IF((OutputTable[GroupByKey]=OutputTable[[#This Row],[GroupByKey]]),(OutputTable[GroupByKey]=OutputTable[[#This Row],[GroupByKey]])*OutputTable[RecordedValue]))</f>
        <v>1.6518466630091499E-2</v>
      </c>
      <c r="P2054" s="5" cm="1">
        <f t="array" ref="P2054">MAX(IF((OutputTable[GroupByKey]=OutputTable[[#This Row],[GroupByKey]]),(OutputTable[GroupByKey]=OutputTable[[#This Row],[GroupByKey]])*OutputTable[RecordedValue]))</f>
        <v>0.18039060663533099</v>
      </c>
    </row>
    <row r="2055" spans="1:16" x14ac:dyDescent="0.25">
      <c r="A2055" t="s">
        <v>68</v>
      </c>
      <c r="B2055" t="s">
        <v>70</v>
      </c>
      <c r="C2055">
        <v>34</v>
      </c>
      <c r="D2055" t="s">
        <v>167</v>
      </c>
      <c r="E2055" t="s">
        <v>142</v>
      </c>
      <c r="F2055" t="s">
        <v>107</v>
      </c>
      <c r="G2055">
        <v>0</v>
      </c>
      <c r="H2055">
        <v>0</v>
      </c>
      <c r="I205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055" s="5" cm="1">
        <f t="array" ref="J2055">MAX(IF((ProjectInfoTable[ProjectName]=OutputTable[[#This Row],[ProjectName]]),(ProjectInfoTable[ProjectName]=OutputTable[[#This Row],[ProjectName]])*ProjectInfoTable[NumberOfReplications]))</f>
        <v>50</v>
      </c>
      <c r="K2055" s="5" cm="1">
        <f t="array" ref="K2055">IFERROR(AVERAGE(IF((OutputTable[GroupByKey]=OutputTable[[#This Row],[GroupByKey]]),(OutputTable[GroupByKey]=OutputTable[[#This Row],[GroupByKey]])*OutputTable[RecordedValue])),0)</f>
        <v>0</v>
      </c>
      <c r="L2055" s="5" cm="1">
        <f t="array" ref="L2055">IFERROR(_xlfn.STDEV.S(IF((OutputTable[GroupByKey]=OutputTable[[#This Row],[GroupByKey]]),(OutputTable[GroupByKey]=OutputTable[[#This Row],[GroupByKey]])*OutputTable[RecordedValue])),0)</f>
        <v>0</v>
      </c>
      <c r="M2055" s="5" cm="1">
        <f t="array" ref="M2055">MAX(IF((ProjectInfoTable[ProjectName]=OutputTable[[#This Row],[ProjectName]]),(ProjectInfoTable[ProjectName]=OutputTable[[#This Row],[ProjectName]])*ProjectInfoTable[ConfidenceInterval]))</f>
        <v>0.95</v>
      </c>
      <c r="N2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5" s="5" cm="1">
        <f t="array" ref="O2055">MIN(IF((OutputTable[GroupByKey]=OutputTable[[#This Row],[GroupByKey]]),(OutputTable[GroupByKey]=OutputTable[[#This Row],[GroupByKey]])*OutputTable[RecordedValue]))</f>
        <v>0</v>
      </c>
      <c r="P2055" s="5" cm="1">
        <f t="array" ref="P2055">MAX(IF((OutputTable[GroupByKey]=OutputTable[[#This Row],[GroupByKey]]),(OutputTable[GroupByKey]=OutputTable[[#This Row],[GroupByKey]])*OutputTable[RecordedValue]))</f>
        <v>0</v>
      </c>
    </row>
    <row r="2056" spans="1:16" x14ac:dyDescent="0.25">
      <c r="A2056" t="s">
        <v>68</v>
      </c>
      <c r="B2056" t="s">
        <v>70</v>
      </c>
      <c r="C2056">
        <v>34</v>
      </c>
      <c r="D2056" t="s">
        <v>168</v>
      </c>
      <c r="E2056" t="s">
        <v>123</v>
      </c>
      <c r="F2056" t="s">
        <v>129</v>
      </c>
      <c r="G2056">
        <v>143</v>
      </c>
      <c r="H2056">
        <v>0</v>
      </c>
      <c r="I2056" s="5" t="str">
        <f>OutputTable[[#This Row],[ProjectName]]&amp;OutputTable[[#This Row],[Name]]&amp;OutputTable[[#This Row],[Type]]&amp;OutputTable[[#This Row],[Source]]</f>
        <v>Airport Security AnalysisSystem.NumberOutNumber OutSystem</v>
      </c>
      <c r="J2056" s="5" cm="1">
        <f t="array" ref="J2056">MAX(IF((ProjectInfoTable[ProjectName]=OutputTable[[#This Row],[ProjectName]]),(ProjectInfoTable[ProjectName]=OutputTable[[#This Row],[ProjectName]])*ProjectInfoTable[NumberOfReplications]))</f>
        <v>50</v>
      </c>
      <c r="K2056" s="5" cm="1">
        <f t="array" ref="K2056">IFERROR(AVERAGE(IF((OutputTable[GroupByKey]=OutputTable[[#This Row],[GroupByKey]]),(OutputTable[GroupByKey]=OutputTable[[#This Row],[GroupByKey]])*OutputTable[RecordedValue])),0)</f>
        <v>141.38</v>
      </c>
      <c r="L2056" s="5" cm="1">
        <f t="array" ref="L2056">IFERROR(_xlfn.STDEV.S(IF((OutputTable[GroupByKey]=OutputTable[[#This Row],[GroupByKey]]),(OutputTable[GroupByKey]=OutputTable[[#This Row],[GroupByKey]])*OutputTable[RecordedValue])),0)</f>
        <v>1.9988772358705846</v>
      </c>
      <c r="M2056" s="5" cm="1">
        <f t="array" ref="M2056">MAX(IF((ProjectInfoTable[ProjectName]=OutputTable[[#This Row],[ProjectName]]),(ProjectInfoTable[ProjectName]=OutputTable[[#This Row],[ProjectName]])*ProjectInfoTable[ConfidenceInterval]))</f>
        <v>0.95</v>
      </c>
      <c r="N2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056" s="5" cm="1">
        <f t="array" ref="O2056">MIN(IF((OutputTable[GroupByKey]=OutputTable[[#This Row],[GroupByKey]]),(OutputTable[GroupByKey]=OutputTable[[#This Row],[GroupByKey]])*OutputTable[RecordedValue]))</f>
        <v>134</v>
      </c>
      <c r="P2056" s="5" cm="1">
        <f t="array" ref="P2056">MAX(IF((OutputTable[GroupByKey]=OutputTable[[#This Row],[GroupByKey]]),(OutputTable[GroupByKey]=OutputTable[[#This Row],[GroupByKey]])*OutputTable[RecordedValue]))</f>
        <v>144</v>
      </c>
    </row>
    <row r="2057" spans="1:16" x14ac:dyDescent="0.25">
      <c r="A2057" t="s">
        <v>68</v>
      </c>
      <c r="B2057" t="s">
        <v>70</v>
      </c>
      <c r="C2057">
        <v>34</v>
      </c>
      <c r="D2057" t="s">
        <v>169</v>
      </c>
      <c r="E2057" t="s">
        <v>91</v>
      </c>
      <c r="F2057" t="s">
        <v>129</v>
      </c>
      <c r="G2057">
        <v>71.973024294844507</v>
      </c>
      <c r="H2057">
        <v>0</v>
      </c>
      <c r="I2057" s="5" t="str">
        <f>OutputTable[[#This Row],[ProjectName]]&amp;OutputTable[[#This Row],[Name]]&amp;OutputTable[[#This Row],[Type]]&amp;OutputTable[[#This Row],[Source]]</f>
        <v>Airport Security AnalysisSystem.TotalCostTotal CostSystem</v>
      </c>
      <c r="J2057" s="5" cm="1">
        <f t="array" ref="J2057">MAX(IF((ProjectInfoTable[ProjectName]=OutputTable[[#This Row],[ProjectName]]),(ProjectInfoTable[ProjectName]=OutputTable[[#This Row],[ProjectName]])*ProjectInfoTable[NumberOfReplications]))</f>
        <v>50</v>
      </c>
      <c r="K2057" s="5" cm="1">
        <f t="array" ref="K2057">IFERROR(AVERAGE(IF((OutputTable[GroupByKey]=OutputTable[[#This Row],[GroupByKey]]),(OutputTable[GroupByKey]=OutputTable[[#This Row],[GroupByKey]])*OutputTable[RecordedValue])),0)</f>
        <v>71.709517489708347</v>
      </c>
      <c r="L2057" s="5" cm="1">
        <f t="array" ref="L2057">IFERROR(_xlfn.STDEV.S(IF((OutputTable[GroupByKey]=OutputTable[[#This Row],[GroupByKey]]),(OutputTable[GroupByKey]=OutputTable[[#This Row],[GroupByKey]])*OutputTable[RecordedValue])),0)</f>
        <v>0.25019982121987089</v>
      </c>
      <c r="M2057" s="5" cm="1">
        <f t="array" ref="M2057">MAX(IF((ProjectInfoTable[ProjectName]=OutputTable[[#This Row],[ProjectName]]),(ProjectInfoTable[ProjectName]=OutputTable[[#This Row],[ProjectName]])*ProjectInfoTable[ConfidenceInterval]))</f>
        <v>0.95</v>
      </c>
      <c r="N2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057" s="5" cm="1">
        <f t="array" ref="O2057">MIN(IF((OutputTable[GroupByKey]=OutputTable[[#This Row],[GroupByKey]]),(OutputTable[GroupByKey]=OutputTable[[#This Row],[GroupByKey]])*OutputTable[RecordedValue]))</f>
        <v>70.826954480567906</v>
      </c>
      <c r="P2057" s="5" cm="1">
        <f t="array" ref="P2057">MAX(IF((OutputTable[GroupByKey]=OutputTable[[#This Row],[GroupByKey]]),(OutputTable[GroupByKey]=OutputTable[[#This Row],[GroupByKey]])*OutputTable[RecordedValue]))</f>
        <v>72</v>
      </c>
    </row>
    <row r="2058" spans="1:16" x14ac:dyDescent="0.25">
      <c r="A2058" t="s">
        <v>68</v>
      </c>
      <c r="B2058" t="s">
        <v>70</v>
      </c>
      <c r="C2058">
        <v>34</v>
      </c>
      <c r="D2058" t="s">
        <v>170</v>
      </c>
      <c r="E2058" t="s">
        <v>137</v>
      </c>
      <c r="F2058" t="s">
        <v>107</v>
      </c>
      <c r="G2058">
        <v>33.838759418460498</v>
      </c>
      <c r="H2058">
        <v>0</v>
      </c>
      <c r="I205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058" s="5" cm="1">
        <f t="array" ref="J2058">MAX(IF((ProjectInfoTable[ProjectName]=OutputTable[[#This Row],[ProjectName]]),(ProjectInfoTable[ProjectName]=OutputTable[[#This Row],[ProjectName]])*ProjectInfoTable[NumberOfReplications]))</f>
        <v>50</v>
      </c>
      <c r="K2058" s="5" cm="1">
        <f t="array" ref="K2058">IFERROR(AVERAGE(IF((OutputTable[GroupByKey]=OutputTable[[#This Row],[GroupByKey]]),(OutputTable[GroupByKey]=OutputTable[[#This Row],[GroupByKey]])*OutputTable[RecordedValue])),0)</f>
        <v>28.690256747996941</v>
      </c>
      <c r="L2058" s="5" cm="1">
        <f t="array" ref="L2058">IFERROR(_xlfn.STDEV.S(IF((OutputTable[GroupByKey]=OutputTable[[#This Row],[GroupByKey]]),(OutputTable[GroupByKey]=OutputTable[[#This Row],[GroupByKey]])*OutputTable[RecordedValue])),0)</f>
        <v>1.6276098461399904</v>
      </c>
      <c r="M2058" s="5" cm="1">
        <f t="array" ref="M2058">MAX(IF((ProjectInfoTable[ProjectName]=OutputTable[[#This Row],[ProjectName]]),(ProjectInfoTable[ProjectName]=OutputTable[[#This Row],[ProjectName]])*ProjectInfoTable[ConfidenceInterval]))</f>
        <v>0.95</v>
      </c>
      <c r="N2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058" s="5" cm="1">
        <f t="array" ref="O2058">MIN(IF((OutputTable[GroupByKey]=OutputTable[[#This Row],[GroupByKey]]),(OutputTable[GroupByKey]=OutputTable[[#This Row],[GroupByKey]])*OutputTable[RecordedValue]))</f>
        <v>25.696659959072399</v>
      </c>
      <c r="P2058" s="5" cm="1">
        <f t="array" ref="P2058">MAX(IF((OutputTable[GroupByKey]=OutputTable[[#This Row],[GroupByKey]]),(OutputTable[GroupByKey]=OutputTable[[#This Row],[GroupByKey]])*OutputTable[RecordedValue]))</f>
        <v>33.838759418460498</v>
      </c>
    </row>
    <row r="2059" spans="1:16" x14ac:dyDescent="0.25">
      <c r="A2059" t="s">
        <v>68</v>
      </c>
      <c r="B2059" t="s">
        <v>70</v>
      </c>
      <c r="C2059">
        <v>34</v>
      </c>
      <c r="D2059" t="s">
        <v>171</v>
      </c>
      <c r="E2059" t="s">
        <v>139</v>
      </c>
      <c r="F2059" t="s">
        <v>107</v>
      </c>
      <c r="G2059">
        <v>2.14775272896172</v>
      </c>
      <c r="H2059">
        <v>0</v>
      </c>
      <c r="I205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059" s="5" cm="1">
        <f t="array" ref="J2059">MAX(IF((ProjectInfoTable[ProjectName]=OutputTable[[#This Row],[ProjectName]]),(ProjectInfoTable[ProjectName]=OutputTable[[#This Row],[ProjectName]])*ProjectInfoTable[NumberOfReplications]))</f>
        <v>50</v>
      </c>
      <c r="K2059" s="5" cm="1">
        <f t="array" ref="K2059">IFERROR(AVERAGE(IF((OutputTable[GroupByKey]=OutputTable[[#This Row],[GroupByKey]]),(OutputTable[GroupByKey]=OutputTable[[#This Row],[GroupByKey]])*OutputTable[RecordedValue])),0)</f>
        <v>7.1431715332986858</v>
      </c>
      <c r="L2059" s="5" cm="1">
        <f t="array" ref="L2059">IFERROR(_xlfn.STDEV.S(IF((OutputTable[GroupByKey]=OutputTable[[#This Row],[GroupByKey]]),(OutputTable[GroupByKey]=OutputTable[[#This Row],[GroupByKey]])*OutputTable[RecordedValue])),0)</f>
        <v>1.6630080132730225</v>
      </c>
      <c r="M2059" s="5" cm="1">
        <f t="array" ref="M2059">MAX(IF((ProjectInfoTable[ProjectName]=OutputTable[[#This Row],[ProjectName]]),(ProjectInfoTable[ProjectName]=OutputTable[[#This Row],[ProjectName]])*ProjectInfoTable[ConfidenceInterval]))</f>
        <v>0.95</v>
      </c>
      <c r="N2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059" s="5" cm="1">
        <f t="array" ref="O2059">MIN(IF((OutputTable[GroupByKey]=OutputTable[[#This Row],[GroupByKey]]),(OutputTable[GroupByKey]=OutputTable[[#This Row],[GroupByKey]])*OutputTable[RecordedValue]))</f>
        <v>2.14775272896172</v>
      </c>
      <c r="P2059" s="5" cm="1">
        <f t="array" ref="P2059">MAX(IF((OutputTable[GroupByKey]=OutputTable[[#This Row],[GroupByKey]]),(OutputTable[GroupByKey]=OutputTable[[#This Row],[GroupByKey]])*OutputTable[RecordedValue]))</f>
        <v>10.273767747096599</v>
      </c>
    </row>
    <row r="2060" spans="1:16" x14ac:dyDescent="0.25">
      <c r="A2060" t="s">
        <v>68</v>
      </c>
      <c r="B2060" t="s">
        <v>70</v>
      </c>
      <c r="C2060">
        <v>34</v>
      </c>
      <c r="D2060" t="s">
        <v>172</v>
      </c>
      <c r="E2060" t="s">
        <v>164</v>
      </c>
      <c r="F2060" t="s">
        <v>107</v>
      </c>
      <c r="G2060">
        <v>308</v>
      </c>
      <c r="H2060">
        <v>0</v>
      </c>
      <c r="I206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60" s="5" cm="1">
        <f t="array" ref="J2060">MAX(IF((ProjectInfoTable[ProjectName]=OutputTable[[#This Row],[ProjectName]]),(ProjectInfoTable[ProjectName]=OutputTable[[#This Row],[ProjectName]])*ProjectInfoTable[NumberOfReplications]))</f>
        <v>50</v>
      </c>
      <c r="K2060" s="5" cm="1">
        <f t="array" ref="K2060">IFERROR(AVERAGE(IF((OutputTable[GroupByKey]=OutputTable[[#This Row],[GroupByKey]]),(OutputTable[GroupByKey]=OutputTable[[#This Row],[GroupByKey]])*OutputTable[RecordedValue])),0)</f>
        <v>299.54000000000002</v>
      </c>
      <c r="L2060" s="5" cm="1">
        <f t="array" ref="L2060">IFERROR(_xlfn.STDEV.S(IF((OutputTable[GroupByKey]=OutputTable[[#This Row],[GroupByKey]]),(OutputTable[GroupByKey]=OutputTable[[#This Row],[GroupByKey]])*OutputTable[RecordedValue])),0)</f>
        <v>4.8873430868908301</v>
      </c>
      <c r="M2060" s="5" cm="1">
        <f t="array" ref="M2060">MAX(IF((ProjectInfoTable[ProjectName]=OutputTable[[#This Row],[ProjectName]]),(ProjectInfoTable[ProjectName]=OutputTable[[#This Row],[ProjectName]])*ProjectInfoTable[ConfidenceInterval]))</f>
        <v>0.95</v>
      </c>
      <c r="N2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060" s="5" cm="1">
        <f t="array" ref="O2060">MIN(IF((OutputTable[GroupByKey]=OutputTable[[#This Row],[GroupByKey]]),(OutputTable[GroupByKey]=OutputTable[[#This Row],[GroupByKey]])*OutputTable[RecordedValue]))</f>
        <v>289</v>
      </c>
      <c r="P2060" s="5" cm="1">
        <f t="array" ref="P2060">MAX(IF((OutputTable[GroupByKey]=OutputTable[[#This Row],[GroupByKey]]),(OutputTable[GroupByKey]=OutputTable[[#This Row],[GroupByKey]])*OutputTable[RecordedValue]))</f>
        <v>313</v>
      </c>
    </row>
    <row r="2061" spans="1:16" x14ac:dyDescent="0.25">
      <c r="A2061" t="s">
        <v>68</v>
      </c>
      <c r="B2061" t="s">
        <v>70</v>
      </c>
      <c r="C2061">
        <v>34</v>
      </c>
      <c r="D2061" t="s">
        <v>173</v>
      </c>
      <c r="E2061" t="s">
        <v>166</v>
      </c>
      <c r="F2061" t="s">
        <v>107</v>
      </c>
      <c r="G2061">
        <v>0.94034020197328605</v>
      </c>
      <c r="H2061">
        <v>0</v>
      </c>
      <c r="I206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61" s="5" cm="1">
        <f t="array" ref="J2061">MAX(IF((ProjectInfoTable[ProjectName]=OutputTable[[#This Row],[ProjectName]]),(ProjectInfoTable[ProjectName]=OutputTable[[#This Row],[ProjectName]])*ProjectInfoTable[NumberOfReplications]))</f>
        <v>50</v>
      </c>
      <c r="K2061" s="5" cm="1">
        <f t="array" ref="K2061">IFERROR(AVERAGE(IF((OutputTable[GroupByKey]=OutputTable[[#This Row],[GroupByKey]]),(OutputTable[GroupByKey]=OutputTable[[#This Row],[GroupByKey]])*OutputTable[RecordedValue])),0)</f>
        <v>0.80157856851948073</v>
      </c>
      <c r="L2061" s="5" cm="1">
        <f t="array" ref="L2061">IFERROR(_xlfn.STDEV.S(IF((OutputTable[GroupByKey]=OutputTable[[#This Row],[GroupByKey]]),(OutputTable[GroupByKey]=OutputTable[[#This Row],[GroupByKey]])*OutputTable[RecordedValue])),0)</f>
        <v>4.6194667035361667E-2</v>
      </c>
      <c r="M2061" s="5" cm="1">
        <f t="array" ref="M2061">MAX(IF((ProjectInfoTable[ProjectName]=OutputTable[[#This Row],[ProjectName]]),(ProjectInfoTable[ProjectName]=OutputTable[[#This Row],[ProjectName]])*ProjectInfoTable[ConfidenceInterval]))</f>
        <v>0.95</v>
      </c>
      <c r="N2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061" s="5" cm="1">
        <f t="array" ref="O2061">MIN(IF((OutputTable[GroupByKey]=OutputTable[[#This Row],[GroupByKey]]),(OutputTable[GroupByKey]=OutputTable[[#This Row],[GroupByKey]])*OutputTable[RecordedValue]))</f>
        <v>0.71461756258065101</v>
      </c>
      <c r="P2061" s="5" cm="1">
        <f t="array" ref="P2061">MAX(IF((OutputTable[GroupByKey]=OutputTable[[#This Row],[GroupByKey]]),(OutputTable[GroupByKey]=OutputTable[[#This Row],[GroupByKey]])*OutputTable[RecordedValue]))</f>
        <v>0.94034020197328605</v>
      </c>
    </row>
    <row r="2062" spans="1:16" x14ac:dyDescent="0.25">
      <c r="A2062" t="s">
        <v>68</v>
      </c>
      <c r="B2062" t="s">
        <v>70</v>
      </c>
      <c r="C2062">
        <v>34</v>
      </c>
      <c r="D2062" t="s">
        <v>174</v>
      </c>
      <c r="E2062" t="s">
        <v>142</v>
      </c>
      <c r="F2062" t="s">
        <v>107</v>
      </c>
      <c r="G2062">
        <v>0</v>
      </c>
      <c r="H2062">
        <v>0</v>
      </c>
      <c r="I206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62" s="5" cm="1">
        <f t="array" ref="J2062">MAX(IF((ProjectInfoTable[ProjectName]=OutputTable[[#This Row],[ProjectName]]),(ProjectInfoTable[ProjectName]=OutputTable[[#This Row],[ProjectName]])*ProjectInfoTable[NumberOfReplications]))</f>
        <v>50</v>
      </c>
      <c r="K2062" s="5" cm="1">
        <f t="array" ref="K2062">IFERROR(AVERAGE(IF((OutputTable[GroupByKey]=OutputTable[[#This Row],[GroupByKey]]),(OutputTable[GroupByKey]=OutputTable[[#This Row],[GroupByKey]])*OutputTable[RecordedValue])),0)</f>
        <v>0</v>
      </c>
      <c r="L2062" s="5" cm="1">
        <f t="array" ref="L2062">IFERROR(_xlfn.STDEV.S(IF((OutputTable[GroupByKey]=OutputTable[[#This Row],[GroupByKey]]),(OutputTable[GroupByKey]=OutputTable[[#This Row],[GroupByKey]])*OutputTable[RecordedValue])),0)</f>
        <v>0</v>
      </c>
      <c r="M2062" s="5" cm="1">
        <f t="array" ref="M2062">MAX(IF((ProjectInfoTable[ProjectName]=OutputTable[[#This Row],[ProjectName]]),(ProjectInfoTable[ProjectName]=OutputTable[[#This Row],[ProjectName]])*ProjectInfoTable[ConfidenceInterval]))</f>
        <v>0.95</v>
      </c>
      <c r="N2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2" s="5" cm="1">
        <f t="array" ref="O2062">MIN(IF((OutputTable[GroupByKey]=OutputTable[[#This Row],[GroupByKey]]),(OutputTable[GroupByKey]=OutputTable[[#This Row],[GroupByKey]])*OutputTable[RecordedValue]))</f>
        <v>0</v>
      </c>
      <c r="P2062" s="5" cm="1">
        <f t="array" ref="P2062">MAX(IF((OutputTable[GroupByKey]=OutputTable[[#This Row],[GroupByKey]]),(OutputTable[GroupByKey]=OutputTable[[#This Row],[GroupByKey]])*OutputTable[RecordedValue]))</f>
        <v>0</v>
      </c>
    </row>
    <row r="2063" spans="1:16" x14ac:dyDescent="0.25">
      <c r="A2063" t="s">
        <v>68</v>
      </c>
      <c r="B2063" t="s">
        <v>70</v>
      </c>
      <c r="C2063">
        <v>34</v>
      </c>
      <c r="D2063" t="s">
        <v>175</v>
      </c>
      <c r="E2063" t="s">
        <v>113</v>
      </c>
      <c r="F2063" t="s">
        <v>73</v>
      </c>
      <c r="G2063">
        <v>42.047742044042501</v>
      </c>
      <c r="H2063">
        <v>0</v>
      </c>
      <c r="I206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63" s="5" cm="1">
        <f t="array" ref="J2063">MAX(IF((ProjectInfoTable[ProjectName]=OutputTable[[#This Row],[ProjectName]]),(ProjectInfoTable[ProjectName]=OutputTable[[#This Row],[ProjectName]])*ProjectInfoTable[NumberOfReplications]))</f>
        <v>50</v>
      </c>
      <c r="K2063" s="5" cm="1">
        <f t="array" ref="K2063">IFERROR(AVERAGE(IF((OutputTable[GroupByKey]=OutputTable[[#This Row],[GroupByKey]]),(OutputTable[GroupByKey]=OutputTable[[#This Row],[GroupByKey]])*OutputTable[RecordedValue])),0)</f>
        <v>36.017962320863354</v>
      </c>
      <c r="L2063" s="5" cm="1">
        <f t="array" ref="L2063">IFERROR(_xlfn.STDEV.S(IF((OutputTable[GroupByKey]=OutputTable[[#This Row],[GroupByKey]]),(OutputTable[GroupByKey]=OutputTable[[#This Row],[GroupByKey]])*OutputTable[RecordedValue])),0)</f>
        <v>2.1447750669597334</v>
      </c>
      <c r="M2063" s="5" cm="1">
        <f t="array" ref="M2063">MAX(IF((ProjectInfoTable[ProjectName]=OutputTable[[#This Row],[ProjectName]]),(ProjectInfoTable[ProjectName]=OutputTable[[#This Row],[ProjectName]])*ProjectInfoTable[ConfidenceInterval]))</f>
        <v>0.95</v>
      </c>
      <c r="N2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063" s="5" cm="1">
        <f t="array" ref="O2063">MIN(IF((OutputTable[GroupByKey]=OutputTable[[#This Row],[GroupByKey]]),(OutputTable[GroupByKey]=OutputTable[[#This Row],[GroupByKey]])*OutputTable[RecordedValue]))</f>
        <v>31.355296128801101</v>
      </c>
      <c r="P2063" s="5" cm="1">
        <f t="array" ref="P2063">MAX(IF((OutputTable[GroupByKey]=OutputTable[[#This Row],[GroupByKey]]),(OutputTable[GroupByKey]=OutputTable[[#This Row],[GroupByKey]])*OutputTable[RecordedValue]))</f>
        <v>42.047742044042501</v>
      </c>
    </row>
    <row r="2064" spans="1:16" x14ac:dyDescent="0.25">
      <c r="A2064" t="s">
        <v>68</v>
      </c>
      <c r="B2064" t="s">
        <v>70</v>
      </c>
      <c r="C2064">
        <v>34</v>
      </c>
      <c r="D2064" t="s">
        <v>176</v>
      </c>
      <c r="E2064" t="s">
        <v>115</v>
      </c>
      <c r="F2064" t="s">
        <v>73</v>
      </c>
      <c r="G2064">
        <v>1261.4322613212801</v>
      </c>
      <c r="H2064">
        <v>0</v>
      </c>
      <c r="I206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64" s="5" cm="1">
        <f t="array" ref="J2064">MAX(IF((ProjectInfoTable[ProjectName]=OutputTable[[#This Row],[ProjectName]]),(ProjectInfoTable[ProjectName]=OutputTable[[#This Row],[ProjectName]])*ProjectInfoTable[NumberOfReplications]))</f>
        <v>50</v>
      </c>
      <c r="K2064" s="5" cm="1">
        <f t="array" ref="K2064">IFERROR(AVERAGE(IF((OutputTable[GroupByKey]=OutputTable[[#This Row],[GroupByKey]]),(OutputTable[GroupByKey]=OutputTable[[#This Row],[GroupByKey]])*OutputTable[RecordedValue])),0)</f>
        <v>1080.5388696259006</v>
      </c>
      <c r="L2064" s="5" cm="1">
        <f t="array" ref="L2064">IFERROR(_xlfn.STDEV.S(IF((OutputTable[GroupByKey]=OutputTable[[#This Row],[GroupByKey]]),(OutputTable[GroupByKey]=OutputTable[[#This Row],[GroupByKey]])*OutputTable[RecordedValue])),0)</f>
        <v>64.343252008792561</v>
      </c>
      <c r="M2064" s="5" cm="1">
        <f t="array" ref="M2064">MAX(IF((ProjectInfoTable[ProjectName]=OutputTable[[#This Row],[ProjectName]]),(ProjectInfoTable[ProjectName]=OutputTable[[#This Row],[ProjectName]])*ProjectInfoTable[ConfidenceInterval]))</f>
        <v>0.95</v>
      </c>
      <c r="N2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064" s="5" cm="1">
        <f t="array" ref="O2064">MIN(IF((OutputTable[GroupByKey]=OutputTable[[#This Row],[GroupByKey]]),(OutputTable[GroupByKey]=OutputTable[[#This Row],[GroupByKey]])*OutputTable[RecordedValue]))</f>
        <v>940.65888386403196</v>
      </c>
      <c r="P2064" s="5" cm="1">
        <f t="array" ref="P2064">MAX(IF((OutputTable[GroupByKey]=OutputTable[[#This Row],[GroupByKey]]),(OutputTable[GroupByKey]=OutputTable[[#This Row],[GroupByKey]])*OutputTable[RecordedValue]))</f>
        <v>1261.4322613212801</v>
      </c>
    </row>
    <row r="2065" spans="1:16" x14ac:dyDescent="0.25">
      <c r="A2065" t="s">
        <v>68</v>
      </c>
      <c r="B2065" t="s">
        <v>70</v>
      </c>
      <c r="C2065">
        <v>34</v>
      </c>
      <c r="D2065" t="s">
        <v>177</v>
      </c>
      <c r="E2065" t="s">
        <v>117</v>
      </c>
      <c r="F2065" t="s">
        <v>73</v>
      </c>
      <c r="G2065">
        <v>0</v>
      </c>
      <c r="H2065">
        <v>0</v>
      </c>
      <c r="I206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65" s="5" cm="1">
        <f t="array" ref="J2065">MAX(IF((ProjectInfoTable[ProjectName]=OutputTable[[#This Row],[ProjectName]]),(ProjectInfoTable[ProjectName]=OutputTable[[#This Row],[ProjectName]])*ProjectInfoTable[NumberOfReplications]))</f>
        <v>50</v>
      </c>
      <c r="K2065" s="5" cm="1">
        <f t="array" ref="K2065">IFERROR(AVERAGE(IF((OutputTable[GroupByKey]=OutputTable[[#This Row],[GroupByKey]]),(OutputTable[GroupByKey]=OutputTable[[#This Row],[GroupByKey]])*OutputTable[RecordedValue])),0)</f>
        <v>0</v>
      </c>
      <c r="L2065" s="5" cm="1">
        <f t="array" ref="L2065">IFERROR(_xlfn.STDEV.S(IF((OutputTable[GroupByKey]=OutputTable[[#This Row],[GroupByKey]]),(OutputTable[GroupByKey]=OutputTable[[#This Row],[GroupByKey]])*OutputTable[RecordedValue])),0)</f>
        <v>0</v>
      </c>
      <c r="M2065" s="5" cm="1">
        <f t="array" ref="M2065">MAX(IF((ProjectInfoTable[ProjectName]=OutputTable[[#This Row],[ProjectName]]),(ProjectInfoTable[ProjectName]=OutputTable[[#This Row],[ProjectName]])*ProjectInfoTable[ConfidenceInterval]))</f>
        <v>0.95</v>
      </c>
      <c r="N2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5" s="5" cm="1">
        <f t="array" ref="O2065">MIN(IF((OutputTable[GroupByKey]=OutputTable[[#This Row],[GroupByKey]]),(OutputTable[GroupByKey]=OutputTable[[#This Row],[GroupByKey]])*OutputTable[RecordedValue]))</f>
        <v>0</v>
      </c>
      <c r="P2065" s="5" cm="1">
        <f t="array" ref="P2065">MAX(IF((OutputTable[GroupByKey]=OutputTable[[#This Row],[GroupByKey]]),(OutputTable[GroupByKey]=OutputTable[[#This Row],[GroupByKey]])*OutputTable[RecordedValue]))</f>
        <v>0</v>
      </c>
    </row>
    <row r="2066" spans="1:16" x14ac:dyDescent="0.25">
      <c r="A2066" t="s">
        <v>68</v>
      </c>
      <c r="B2066" t="s">
        <v>70</v>
      </c>
      <c r="C2066">
        <v>34</v>
      </c>
      <c r="D2066" t="s">
        <v>178</v>
      </c>
      <c r="E2066" t="s">
        <v>119</v>
      </c>
      <c r="F2066" t="s">
        <v>73</v>
      </c>
      <c r="G2066">
        <v>3953.48057040094</v>
      </c>
      <c r="H2066">
        <v>0</v>
      </c>
      <c r="I206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66" s="5" cm="1">
        <f t="array" ref="J2066">MAX(IF((ProjectInfoTable[ProjectName]=OutputTable[[#This Row],[ProjectName]]),(ProjectInfoTable[ProjectName]=OutputTable[[#This Row],[ProjectName]])*ProjectInfoTable[NumberOfReplications]))</f>
        <v>50</v>
      </c>
      <c r="K2066" s="5" cm="1">
        <f t="array" ref="K2066">IFERROR(AVERAGE(IF((OutputTable[GroupByKey]=OutputTable[[#This Row],[GroupByKey]]),(OutputTable[GroupByKey]=OutputTable[[#This Row],[GroupByKey]])*OutputTable[RecordedValue])),0)</f>
        <v>647.33233797243315</v>
      </c>
      <c r="L2066" s="5" cm="1">
        <f t="array" ref="L2066">IFERROR(_xlfn.STDEV.S(IF((OutputTable[GroupByKey]=OutputTable[[#This Row],[GroupByKey]]),(OutputTable[GroupByKey]=OutputTable[[#This Row],[GroupByKey]])*OutputTable[RecordedValue])),0)</f>
        <v>612.63054444116835</v>
      </c>
      <c r="M2066" s="5" cm="1">
        <f t="array" ref="M2066">MAX(IF((ProjectInfoTable[ProjectName]=OutputTable[[#This Row],[ProjectName]]),(ProjectInfoTable[ProjectName]=OutputTable[[#This Row],[ProjectName]])*ProjectInfoTable[ConfidenceInterval]))</f>
        <v>0.95</v>
      </c>
      <c r="N2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066" s="5" cm="1">
        <f t="array" ref="O2066">MIN(IF((OutputTable[GroupByKey]=OutputTable[[#This Row],[GroupByKey]]),(OutputTable[GroupByKey]=OutputTable[[#This Row],[GroupByKey]])*OutputTable[RecordedValue]))</f>
        <v>135.75868551570699</v>
      </c>
      <c r="P2066" s="5" cm="1">
        <f t="array" ref="P2066">MAX(IF((OutputTable[GroupByKey]=OutputTable[[#This Row],[GroupByKey]]),(OutputTable[GroupByKey]=OutputTable[[#This Row],[GroupByKey]])*OutputTable[RecordedValue]))</f>
        <v>3953.48057040094</v>
      </c>
    </row>
    <row r="2067" spans="1:16" x14ac:dyDescent="0.25">
      <c r="A2067" t="s">
        <v>68</v>
      </c>
      <c r="B2067" t="s">
        <v>70</v>
      </c>
      <c r="C2067">
        <v>34</v>
      </c>
      <c r="D2067" t="s">
        <v>179</v>
      </c>
      <c r="E2067" t="s">
        <v>121</v>
      </c>
      <c r="F2067" t="s">
        <v>73</v>
      </c>
      <c r="G2067">
        <v>141</v>
      </c>
      <c r="H2067">
        <v>0</v>
      </c>
      <c r="I206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67" s="5" cm="1">
        <f t="array" ref="J2067">MAX(IF((ProjectInfoTable[ProjectName]=OutputTable[[#This Row],[ProjectName]]),(ProjectInfoTable[ProjectName]=OutputTable[[#This Row],[ProjectName]])*ProjectInfoTable[NumberOfReplications]))</f>
        <v>50</v>
      </c>
      <c r="K2067" s="5" cm="1">
        <f t="array" ref="K2067">IFERROR(AVERAGE(IF((OutputTable[GroupByKey]=OutputTable[[#This Row],[GroupByKey]]),(OutputTable[GroupByKey]=OutputTable[[#This Row],[GroupByKey]])*OutputTable[RecordedValue])),0)</f>
        <v>139.02000000000001</v>
      </c>
      <c r="L2067" s="5" cm="1">
        <f t="array" ref="L2067">IFERROR(_xlfn.STDEV.S(IF((OutputTable[GroupByKey]=OutputTable[[#This Row],[GroupByKey]]),(OutputTable[GroupByKey]=OutputTable[[#This Row],[GroupByKey]])*OutputTable[RecordedValue])),0)</f>
        <v>2.0651629376840162</v>
      </c>
      <c r="M2067" s="5" cm="1">
        <f t="array" ref="M2067">MAX(IF((ProjectInfoTable[ProjectName]=OutputTable[[#This Row],[ProjectName]]),(ProjectInfoTable[ProjectName]=OutputTable[[#This Row],[ProjectName]])*ProjectInfoTable[ConfidenceInterval]))</f>
        <v>0.95</v>
      </c>
      <c r="N2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067" s="5" cm="1">
        <f t="array" ref="O2067">MIN(IF((OutputTable[GroupByKey]=OutputTable[[#This Row],[GroupByKey]]),(OutputTable[GroupByKey]=OutputTable[[#This Row],[GroupByKey]])*OutputTable[RecordedValue]))</f>
        <v>133</v>
      </c>
      <c r="P2067" s="5" cm="1">
        <f t="array" ref="P2067">MAX(IF((OutputTable[GroupByKey]=OutputTable[[#This Row],[GroupByKey]]),(OutputTable[GroupByKey]=OutputTable[[#This Row],[GroupByKey]])*OutputTable[RecordedValue]))</f>
        <v>142</v>
      </c>
    </row>
    <row r="2068" spans="1:16" x14ac:dyDescent="0.25">
      <c r="A2068" t="s">
        <v>68</v>
      </c>
      <c r="B2068" t="s">
        <v>70</v>
      </c>
      <c r="C2068">
        <v>34</v>
      </c>
      <c r="D2068" t="s">
        <v>180</v>
      </c>
      <c r="E2068" t="s">
        <v>123</v>
      </c>
      <c r="F2068" t="s">
        <v>73</v>
      </c>
      <c r="G2068">
        <v>140</v>
      </c>
      <c r="H2068">
        <v>0</v>
      </c>
      <c r="I206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8" s="5" cm="1">
        <f t="array" ref="J2068">MAX(IF((ProjectInfoTable[ProjectName]=OutputTable[[#This Row],[ProjectName]]),(ProjectInfoTable[ProjectName]=OutputTable[[#This Row],[ProjectName]])*ProjectInfoTable[NumberOfReplications]))</f>
        <v>50</v>
      </c>
      <c r="K2068" s="5" cm="1">
        <f t="array" ref="K2068">IFERROR(AVERAGE(IF((OutputTable[GroupByKey]=OutputTable[[#This Row],[GroupByKey]]),(OutputTable[GroupByKey]=OutputTable[[#This Row],[GroupByKey]])*OutputTable[RecordedValue])),0)</f>
        <v>137.02000000000001</v>
      </c>
      <c r="L2068" s="5" cm="1">
        <f t="array" ref="L2068">IFERROR(_xlfn.STDEV.S(IF((OutputTable[GroupByKey]=OutputTable[[#This Row],[GroupByKey]]),(OutputTable[GroupByKey]=OutputTable[[#This Row],[GroupByKey]])*OutputTable[RecordedValue])),0)</f>
        <v>2.4618725244274162</v>
      </c>
      <c r="M2068" s="5" cm="1">
        <f t="array" ref="M2068">MAX(IF((ProjectInfoTable[ProjectName]=OutputTable[[#This Row],[ProjectName]]),(ProjectInfoTable[ProjectName]=OutputTable[[#This Row],[ProjectName]])*ProjectInfoTable[ConfidenceInterval]))</f>
        <v>0.95</v>
      </c>
      <c r="N2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068" s="5" cm="1">
        <f t="array" ref="O2068">MIN(IF((OutputTable[GroupByKey]=OutputTable[[#This Row],[GroupByKey]]),(OutputTable[GroupByKey]=OutputTable[[#This Row],[GroupByKey]])*OutputTable[RecordedValue]))</f>
        <v>130</v>
      </c>
      <c r="P2068" s="5" cm="1">
        <f t="array" ref="P2068">MAX(IF((OutputTable[GroupByKey]=OutputTable[[#This Row],[GroupByKey]]),(OutputTable[GroupByKey]=OutputTable[[#This Row],[GroupByKey]])*OutputTable[RecordedValue]))</f>
        <v>141</v>
      </c>
    </row>
    <row r="2069" spans="1:16" x14ac:dyDescent="0.25">
      <c r="A2069" t="s">
        <v>68</v>
      </c>
      <c r="B2069" t="s">
        <v>70</v>
      </c>
      <c r="C2069">
        <v>34</v>
      </c>
      <c r="D2069" t="s">
        <v>181</v>
      </c>
      <c r="E2069" t="s">
        <v>125</v>
      </c>
      <c r="F2069" t="s">
        <v>73</v>
      </c>
      <c r="G2069">
        <v>42.047742044042501</v>
      </c>
      <c r="H2069">
        <v>0</v>
      </c>
      <c r="I206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69" s="5" cm="1">
        <f t="array" ref="J2069">MAX(IF((ProjectInfoTable[ProjectName]=OutputTable[[#This Row],[ProjectName]]),(ProjectInfoTable[ProjectName]=OutputTable[[#This Row],[ProjectName]])*ProjectInfoTable[NumberOfReplications]))</f>
        <v>50</v>
      </c>
      <c r="K2069" s="5" cm="1">
        <f t="array" ref="K2069">IFERROR(AVERAGE(IF((OutputTable[GroupByKey]=OutputTable[[#This Row],[GroupByKey]]),(OutputTable[GroupByKey]=OutputTable[[#This Row],[GroupByKey]])*OutputTable[RecordedValue])),0)</f>
        <v>36.017962320863354</v>
      </c>
      <c r="L2069" s="5" cm="1">
        <f t="array" ref="L2069">IFERROR(_xlfn.STDEV.S(IF((OutputTable[GroupByKey]=OutputTable[[#This Row],[GroupByKey]]),(OutputTable[GroupByKey]=OutputTable[[#This Row],[GroupByKey]])*OutputTable[RecordedValue])),0)</f>
        <v>2.1447750669597334</v>
      </c>
      <c r="M2069" s="5" cm="1">
        <f t="array" ref="M2069">MAX(IF((ProjectInfoTable[ProjectName]=OutputTable[[#This Row],[ProjectName]]),(ProjectInfoTable[ProjectName]=OutputTable[[#This Row],[ProjectName]])*ProjectInfoTable[ConfidenceInterval]))</f>
        <v>0.95</v>
      </c>
      <c r="N2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069" s="5" cm="1">
        <f t="array" ref="O2069">MIN(IF((OutputTable[GroupByKey]=OutputTable[[#This Row],[GroupByKey]]),(OutputTable[GroupByKey]=OutputTable[[#This Row],[GroupByKey]])*OutputTable[RecordedValue]))</f>
        <v>31.355296128801101</v>
      </c>
      <c r="P2069" s="5" cm="1">
        <f t="array" ref="P2069">MAX(IF((OutputTable[GroupByKey]=OutputTable[[#This Row],[GroupByKey]]),(OutputTable[GroupByKey]=OutputTable[[#This Row],[GroupByKey]])*OutputTable[RecordedValue]))</f>
        <v>42.047742044042501</v>
      </c>
    </row>
    <row r="2070" spans="1:16" x14ac:dyDescent="0.25">
      <c r="A2070" t="s">
        <v>68</v>
      </c>
      <c r="B2070" t="s">
        <v>70</v>
      </c>
      <c r="C2070">
        <v>34</v>
      </c>
      <c r="D2070" t="s">
        <v>182</v>
      </c>
      <c r="E2070" t="s">
        <v>127</v>
      </c>
      <c r="F2070" t="s">
        <v>73</v>
      </c>
      <c r="G2070">
        <v>5214.9128317222203</v>
      </c>
      <c r="H2070">
        <v>0</v>
      </c>
      <c r="I207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70" s="5" cm="1">
        <f t="array" ref="J2070">MAX(IF((ProjectInfoTable[ProjectName]=OutputTable[[#This Row],[ProjectName]]),(ProjectInfoTable[ProjectName]=OutputTable[[#This Row],[ProjectName]])*ProjectInfoTable[NumberOfReplications]))</f>
        <v>50</v>
      </c>
      <c r="K2070" s="5" cm="1">
        <f t="array" ref="K2070">IFERROR(AVERAGE(IF((OutputTable[GroupByKey]=OutputTable[[#This Row],[GroupByKey]]),(OutputTable[GroupByKey]=OutputTable[[#This Row],[GroupByKey]])*OutputTable[RecordedValue])),0)</f>
        <v>1727.8712075983335</v>
      </c>
      <c r="L2070" s="5" cm="1">
        <f t="array" ref="L2070">IFERROR(_xlfn.STDEV.S(IF((OutputTable[GroupByKey]=OutputTable[[#This Row],[GroupByKey]]),(OutputTable[GroupByKey]=OutputTable[[#This Row],[GroupByKey]])*OutputTable[RecordedValue])),0)</f>
        <v>660.11760417939672</v>
      </c>
      <c r="M2070" s="5" cm="1">
        <f t="array" ref="M2070">MAX(IF((ProjectInfoTable[ProjectName]=OutputTable[[#This Row],[ProjectName]]),(ProjectInfoTable[ProjectName]=OutputTable[[#This Row],[ProjectName]])*ProjectInfoTable[ConfidenceInterval]))</f>
        <v>0.95</v>
      </c>
      <c r="N2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070" s="5" cm="1">
        <f t="array" ref="O2070">MIN(IF((OutputTable[GroupByKey]=OutputTable[[#This Row],[GroupByKey]]),(OutputTable[GroupByKey]=OutputTable[[#This Row],[GroupByKey]])*OutputTable[RecordedValue]))</f>
        <v>1102.70221979086</v>
      </c>
      <c r="P2070" s="5" cm="1">
        <f t="array" ref="P2070">MAX(IF((OutputTable[GroupByKey]=OutputTable[[#This Row],[GroupByKey]]),(OutputTable[GroupByKey]=OutputTable[[#This Row],[GroupByKey]])*OutputTable[RecordedValue]))</f>
        <v>5214.9128317222203</v>
      </c>
    </row>
    <row r="2071" spans="1:16" x14ac:dyDescent="0.25">
      <c r="A2071" t="s">
        <v>68</v>
      </c>
      <c r="B2071" t="s">
        <v>70</v>
      </c>
      <c r="C2071">
        <v>34</v>
      </c>
      <c r="D2071" t="s">
        <v>183</v>
      </c>
      <c r="E2071" t="s">
        <v>137</v>
      </c>
      <c r="F2071" t="s">
        <v>107</v>
      </c>
      <c r="G2071">
        <v>21.0238710220213</v>
      </c>
      <c r="H2071">
        <v>0</v>
      </c>
      <c r="I207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71" s="5" cm="1">
        <f t="array" ref="J2071">MAX(IF((ProjectInfoTable[ProjectName]=OutputTable[[#This Row],[ProjectName]]),(ProjectInfoTable[ProjectName]=OutputTable[[#This Row],[ProjectName]])*ProjectInfoTable[NumberOfReplications]))</f>
        <v>50</v>
      </c>
      <c r="K2071" s="5" cm="1">
        <f t="array" ref="K2071">IFERROR(AVERAGE(IF((OutputTable[GroupByKey]=OutputTable[[#This Row],[GroupByKey]]),(OutputTable[GroupByKey]=OutputTable[[#This Row],[GroupByKey]])*OutputTable[RecordedValue])),0)</f>
        <v>18.008981160431681</v>
      </c>
      <c r="L2071" s="5" cm="1">
        <f t="array" ref="L2071">IFERROR(_xlfn.STDEV.S(IF((OutputTable[GroupByKey]=OutputTable[[#This Row],[GroupByKey]]),(OutputTable[GroupByKey]=OutputTable[[#This Row],[GroupByKey]])*OutputTable[RecordedValue])),0)</f>
        <v>1.0723875334798758</v>
      </c>
      <c r="M2071" s="5" cm="1">
        <f t="array" ref="M2071">MAX(IF((ProjectInfoTable[ProjectName]=OutputTable[[#This Row],[ProjectName]]),(ProjectInfoTable[ProjectName]=OutputTable[[#This Row],[ProjectName]])*ProjectInfoTable[ConfidenceInterval]))</f>
        <v>0.95</v>
      </c>
      <c r="N2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071" s="5" cm="1">
        <f t="array" ref="O2071">MIN(IF((OutputTable[GroupByKey]=OutputTable[[#This Row],[GroupByKey]]),(OutputTable[GroupByKey]=OutputTable[[#This Row],[GroupByKey]])*OutputTable[RecordedValue]))</f>
        <v>15.677648064400501</v>
      </c>
      <c r="P2071" s="5" cm="1">
        <f t="array" ref="P2071">MAX(IF((OutputTable[GroupByKey]=OutputTable[[#This Row],[GroupByKey]]),(OutputTable[GroupByKey]=OutputTable[[#This Row],[GroupByKey]])*OutputTable[RecordedValue]))</f>
        <v>21.0238710220213</v>
      </c>
    </row>
    <row r="2072" spans="1:16" x14ac:dyDescent="0.25">
      <c r="A2072" t="s">
        <v>68</v>
      </c>
      <c r="B2072" t="s">
        <v>70</v>
      </c>
      <c r="C2072">
        <v>34</v>
      </c>
      <c r="D2072" t="s">
        <v>184</v>
      </c>
      <c r="E2072" t="s">
        <v>139</v>
      </c>
      <c r="F2072" t="s">
        <v>107</v>
      </c>
      <c r="G2072">
        <v>2.9626411254009901</v>
      </c>
      <c r="H2072">
        <v>0</v>
      </c>
      <c r="I207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72" s="5" cm="1">
        <f t="array" ref="J2072">MAX(IF((ProjectInfoTable[ProjectName]=OutputTable[[#This Row],[ProjectName]]),(ProjectInfoTable[ProjectName]=OutputTable[[#This Row],[ProjectName]])*ProjectInfoTable[NumberOfReplications]))</f>
        <v>50</v>
      </c>
      <c r="K2072" s="5" cm="1">
        <f t="array" ref="K2072">IFERROR(AVERAGE(IF((OutputTable[GroupByKey]=OutputTable[[#This Row],[GroupByKey]]),(OutputTable[GroupByKey]=OutputTable[[#This Row],[GroupByKey]])*OutputTable[RecordedValue])),0)</f>
        <v>5.873369725047966</v>
      </c>
      <c r="L2072" s="5" cm="1">
        <f t="array" ref="L2072">IFERROR(_xlfn.STDEV.S(IF((OutputTable[GroupByKey]=OutputTable[[#This Row],[GroupByKey]]),(OutputTable[GroupByKey]=OutputTable[[#This Row],[GroupByKey]])*OutputTable[RecordedValue])),0)</f>
        <v>1.0900756873751687</v>
      </c>
      <c r="M2072" s="5" cm="1">
        <f t="array" ref="M2072">MAX(IF((ProjectInfoTable[ProjectName]=OutputTable[[#This Row],[ProjectName]]),(ProjectInfoTable[ProjectName]=OutputTable[[#This Row],[ProjectName]])*ProjectInfoTable[ConfidenceInterval]))</f>
        <v>0.95</v>
      </c>
      <c r="N2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072" s="5" cm="1">
        <f t="array" ref="O2072">MIN(IF((OutputTable[GroupByKey]=OutputTable[[#This Row],[GroupByKey]]),(OutputTable[GroupByKey]=OutputTable[[#This Row],[GroupByKey]])*OutputTable[RecordedValue]))</f>
        <v>2.9626411254009901</v>
      </c>
      <c r="P2072" s="5" cm="1">
        <f t="array" ref="P2072">MAX(IF((OutputTable[GroupByKey]=OutputTable[[#This Row],[GroupByKey]]),(OutputTable[GroupByKey]=OutputTable[[#This Row],[GroupByKey]])*OutputTable[RecordedValue]))</f>
        <v>8.2927796417684707</v>
      </c>
    </row>
    <row r="2073" spans="1:16" x14ac:dyDescent="0.25">
      <c r="A2073" t="s">
        <v>68</v>
      </c>
      <c r="B2073" t="s">
        <v>70</v>
      </c>
      <c r="C2073">
        <v>34</v>
      </c>
      <c r="D2073" t="s">
        <v>185</v>
      </c>
      <c r="E2073" t="s">
        <v>164</v>
      </c>
      <c r="F2073" t="s">
        <v>107</v>
      </c>
      <c r="G2073">
        <v>141</v>
      </c>
      <c r="H2073">
        <v>0</v>
      </c>
      <c r="I207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73" s="5" cm="1">
        <f t="array" ref="J2073">MAX(IF((ProjectInfoTable[ProjectName]=OutputTable[[#This Row],[ProjectName]]),(ProjectInfoTable[ProjectName]=OutputTable[[#This Row],[ProjectName]])*ProjectInfoTable[NumberOfReplications]))</f>
        <v>50</v>
      </c>
      <c r="K2073" s="5" cm="1">
        <f t="array" ref="K2073">IFERROR(AVERAGE(IF((OutputTable[GroupByKey]=OutputTable[[#This Row],[GroupByKey]]),(OutputTable[GroupByKey]=OutputTable[[#This Row],[GroupByKey]])*OutputTable[RecordedValue])),0)</f>
        <v>138.38</v>
      </c>
      <c r="L2073" s="5" cm="1">
        <f t="array" ref="L2073">IFERROR(_xlfn.STDEV.S(IF((OutputTable[GroupByKey]=OutputTable[[#This Row],[GroupByKey]]),(OutputTable[GroupByKey]=OutputTable[[#This Row],[GroupByKey]])*OutputTable[RecordedValue])),0)</f>
        <v>2.2667967149567629</v>
      </c>
      <c r="M2073" s="5" cm="1">
        <f t="array" ref="M2073">MAX(IF((ProjectInfoTable[ProjectName]=OutputTable[[#This Row],[ProjectName]]),(ProjectInfoTable[ProjectName]=OutputTable[[#This Row],[ProjectName]])*ProjectInfoTable[ConfidenceInterval]))</f>
        <v>0.95</v>
      </c>
      <c r="N2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073" s="5" cm="1">
        <f t="array" ref="O2073">MIN(IF((OutputTable[GroupByKey]=OutputTable[[#This Row],[GroupByKey]]),(OutputTable[GroupByKey]=OutputTable[[#This Row],[GroupByKey]])*OutputTable[RecordedValue]))</f>
        <v>132</v>
      </c>
      <c r="P2073" s="5" cm="1">
        <f t="array" ref="P2073">MAX(IF((OutputTable[GroupByKey]=OutputTable[[#This Row],[GroupByKey]]),(OutputTable[GroupByKey]=OutputTable[[#This Row],[GroupByKey]])*OutputTable[RecordedValue]))</f>
        <v>142</v>
      </c>
    </row>
    <row r="2074" spans="1:16" x14ac:dyDescent="0.25">
      <c r="A2074" t="s">
        <v>68</v>
      </c>
      <c r="B2074" t="s">
        <v>70</v>
      </c>
      <c r="C2074">
        <v>34</v>
      </c>
      <c r="D2074" t="s">
        <v>186</v>
      </c>
      <c r="E2074" t="s">
        <v>166</v>
      </c>
      <c r="F2074" t="s">
        <v>107</v>
      </c>
      <c r="G2074">
        <v>0.87655661977495902</v>
      </c>
      <c r="H2074">
        <v>0</v>
      </c>
      <c r="I207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74" s="5" cm="1">
        <f t="array" ref="J2074">MAX(IF((ProjectInfoTable[ProjectName]=OutputTable[[#This Row],[ProjectName]]),(ProjectInfoTable[ProjectName]=OutputTable[[#This Row],[ProjectName]])*ProjectInfoTable[NumberOfReplications]))</f>
        <v>50</v>
      </c>
      <c r="K2074" s="5" cm="1">
        <f t="array" ref="K2074">IFERROR(AVERAGE(IF((OutputTable[GroupByKey]=OutputTable[[#This Row],[GroupByKey]]),(OutputTable[GroupByKey]=OutputTable[[#This Row],[GroupByKey]])*OutputTable[RecordedValue])),0)</f>
        <v>0.75527626145633475</v>
      </c>
      <c r="L2074" s="5" cm="1">
        <f t="array" ref="L2074">IFERROR(_xlfn.STDEV.S(IF((OutputTable[GroupByKey]=OutputTable[[#This Row],[GroupByKey]]),(OutputTable[GroupByKey]=OutputTable[[#This Row],[GroupByKey]])*OutputTable[RecordedValue])),0)</f>
        <v>4.541982030729913E-2</v>
      </c>
      <c r="M2074" s="5" cm="1">
        <f t="array" ref="M2074">MAX(IF((ProjectInfoTable[ProjectName]=OutputTable[[#This Row],[ProjectName]]),(ProjectInfoTable[ProjectName]=OutputTable[[#This Row],[ProjectName]])*ProjectInfoTable[ConfidenceInterval]))</f>
        <v>0.95</v>
      </c>
      <c r="N2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074" s="5" cm="1">
        <f t="array" ref="O2074">MIN(IF((OutputTable[GroupByKey]=OutputTable[[#This Row],[GroupByKey]]),(OutputTable[GroupByKey]=OutputTable[[#This Row],[GroupByKey]])*OutputTable[RecordedValue]))</f>
        <v>0.65446751492631405</v>
      </c>
      <c r="P2074" s="5" cm="1">
        <f t="array" ref="P2074">MAX(IF((OutputTable[GroupByKey]=OutputTable[[#This Row],[GroupByKey]]),(OutputTable[GroupByKey]=OutputTable[[#This Row],[GroupByKey]])*OutputTable[RecordedValue]))</f>
        <v>0.87655661977495902</v>
      </c>
    </row>
    <row r="2075" spans="1:16" x14ac:dyDescent="0.25">
      <c r="A2075" t="s">
        <v>68</v>
      </c>
      <c r="B2075" t="s">
        <v>70</v>
      </c>
      <c r="C2075">
        <v>34</v>
      </c>
      <c r="D2075" t="s">
        <v>187</v>
      </c>
      <c r="E2075" t="s">
        <v>142</v>
      </c>
      <c r="F2075" t="s">
        <v>107</v>
      </c>
      <c r="G2075">
        <v>0</v>
      </c>
      <c r="H2075">
        <v>0</v>
      </c>
      <c r="I207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75" s="5" cm="1">
        <f t="array" ref="J2075">MAX(IF((ProjectInfoTable[ProjectName]=OutputTable[[#This Row],[ProjectName]]),(ProjectInfoTable[ProjectName]=OutputTable[[#This Row],[ProjectName]])*ProjectInfoTable[NumberOfReplications]))</f>
        <v>50</v>
      </c>
      <c r="K2075" s="5" cm="1">
        <f t="array" ref="K2075">IFERROR(AVERAGE(IF((OutputTable[GroupByKey]=OutputTable[[#This Row],[GroupByKey]]),(OutputTable[GroupByKey]=OutputTable[[#This Row],[GroupByKey]])*OutputTable[RecordedValue])),0)</f>
        <v>0</v>
      </c>
      <c r="L2075" s="5" cm="1">
        <f t="array" ref="L2075">IFERROR(_xlfn.STDEV.S(IF((OutputTable[GroupByKey]=OutputTable[[#This Row],[GroupByKey]]),(OutputTable[GroupByKey]=OutputTable[[#This Row],[GroupByKey]])*OutputTable[RecordedValue])),0)</f>
        <v>0</v>
      </c>
      <c r="M2075" s="5" cm="1">
        <f t="array" ref="M2075">MAX(IF((ProjectInfoTable[ProjectName]=OutputTable[[#This Row],[ProjectName]]),(ProjectInfoTable[ProjectName]=OutputTable[[#This Row],[ProjectName]])*ProjectInfoTable[ConfidenceInterval]))</f>
        <v>0.95</v>
      </c>
      <c r="N2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5" s="5" cm="1">
        <f t="array" ref="O2075">MIN(IF((OutputTable[GroupByKey]=OutputTable[[#This Row],[GroupByKey]]),(OutputTable[GroupByKey]=OutputTable[[#This Row],[GroupByKey]])*OutputTable[RecordedValue]))</f>
        <v>0</v>
      </c>
      <c r="P2075" s="5" cm="1">
        <f t="array" ref="P2075">MAX(IF((OutputTable[GroupByKey]=OutputTable[[#This Row],[GroupByKey]]),(OutputTable[GroupByKey]=OutputTable[[#This Row],[GroupByKey]])*OutputTable[RecordedValue]))</f>
        <v>0</v>
      </c>
    </row>
    <row r="2076" spans="1:16" x14ac:dyDescent="0.25">
      <c r="A2076" t="s">
        <v>68</v>
      </c>
      <c r="B2076" t="s">
        <v>70</v>
      </c>
      <c r="C2076">
        <v>35</v>
      </c>
      <c r="D2076" t="s">
        <v>112</v>
      </c>
      <c r="E2076" t="s">
        <v>113</v>
      </c>
      <c r="F2076" t="s">
        <v>73</v>
      </c>
      <c r="G2076">
        <v>0.73245071065134804</v>
      </c>
      <c r="H2076">
        <v>0</v>
      </c>
      <c r="I207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76" s="5" cm="1">
        <f t="array" ref="J2076">MAX(IF((ProjectInfoTable[ProjectName]=OutputTable[[#This Row],[ProjectName]]),(ProjectInfoTable[ProjectName]=OutputTable[[#This Row],[ProjectName]])*ProjectInfoTable[NumberOfReplications]))</f>
        <v>50</v>
      </c>
      <c r="K2076" s="5" cm="1">
        <f t="array" ref="K2076">IFERROR(AVERAGE(IF((OutputTable[GroupByKey]=OutputTable[[#This Row],[GroupByKey]]),(OutputTable[GroupByKey]=OutputTable[[#This Row],[GroupByKey]])*OutputTable[RecordedValue])),0)</f>
        <v>0.86163700693939471</v>
      </c>
      <c r="L2076" s="5" cm="1">
        <f t="array" ref="L2076">IFERROR(_xlfn.STDEV.S(IF((OutputTable[GroupByKey]=OutputTable[[#This Row],[GroupByKey]]),(OutputTable[GroupByKey]=OutputTable[[#This Row],[GroupByKey]])*OutputTable[RecordedValue])),0)</f>
        <v>0.40403851079129915</v>
      </c>
      <c r="M2076" s="5" cm="1">
        <f t="array" ref="M2076">MAX(IF((ProjectInfoTable[ProjectName]=OutputTable[[#This Row],[ProjectName]]),(ProjectInfoTable[ProjectName]=OutputTable[[#This Row],[ProjectName]])*ProjectInfoTable[ConfidenceInterval]))</f>
        <v>0.95</v>
      </c>
      <c r="N2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076" s="5" cm="1">
        <f t="array" ref="O2076">MIN(IF((OutputTable[GroupByKey]=OutputTable[[#This Row],[GroupByKey]]),(OutputTable[GroupByKey]=OutputTable[[#This Row],[GroupByKey]])*OutputTable[RecordedValue]))</f>
        <v>0.14398486806875099</v>
      </c>
      <c r="P2076" s="5" cm="1">
        <f t="array" ref="P2076">MAX(IF((OutputTable[GroupByKey]=OutputTable[[#This Row],[GroupByKey]]),(OutputTable[GroupByKey]=OutputTable[[#This Row],[GroupByKey]])*OutputTable[RecordedValue]))</f>
        <v>2.0851264921370101</v>
      </c>
    </row>
    <row r="2077" spans="1:16" x14ac:dyDescent="0.25">
      <c r="A2077" t="s">
        <v>68</v>
      </c>
      <c r="B2077" t="s">
        <v>70</v>
      </c>
      <c r="C2077">
        <v>35</v>
      </c>
      <c r="D2077" t="s">
        <v>114</v>
      </c>
      <c r="E2077" t="s">
        <v>115</v>
      </c>
      <c r="F2077" t="s">
        <v>73</v>
      </c>
      <c r="G2077">
        <v>43.947042639080898</v>
      </c>
      <c r="H2077">
        <v>0</v>
      </c>
      <c r="I207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77" s="5" cm="1">
        <f t="array" ref="J2077">MAX(IF((ProjectInfoTable[ProjectName]=OutputTable[[#This Row],[ProjectName]]),(ProjectInfoTable[ProjectName]=OutputTable[[#This Row],[ProjectName]])*ProjectInfoTable[NumberOfReplications]))</f>
        <v>50</v>
      </c>
      <c r="K2077" s="5" cm="1">
        <f t="array" ref="K2077">IFERROR(AVERAGE(IF((OutputTable[GroupByKey]=OutputTable[[#This Row],[GroupByKey]]),(OutputTable[GroupByKey]=OutputTable[[#This Row],[GroupByKey]])*OutputTable[RecordedValue])),0)</f>
        <v>51.698220416363682</v>
      </c>
      <c r="L2077" s="5" cm="1">
        <f t="array" ref="L2077">IFERROR(_xlfn.STDEV.S(IF((OutputTable[GroupByKey]=OutputTable[[#This Row],[GroupByKey]]),(OutputTable[GroupByKey]=OutputTable[[#This Row],[GroupByKey]])*OutputTable[RecordedValue])),0)</f>
        <v>24.242310647477964</v>
      </c>
      <c r="M2077" s="5" cm="1">
        <f t="array" ref="M2077">MAX(IF((ProjectInfoTable[ProjectName]=OutputTable[[#This Row],[ProjectName]]),(ProjectInfoTable[ProjectName]=OutputTable[[#This Row],[ProjectName]])*ProjectInfoTable[ConfidenceInterval]))</f>
        <v>0.95</v>
      </c>
      <c r="N2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077" s="5" cm="1">
        <f t="array" ref="O2077">MIN(IF((OutputTable[GroupByKey]=OutputTable[[#This Row],[GroupByKey]]),(OutputTable[GroupByKey]=OutputTable[[#This Row],[GroupByKey]])*OutputTable[RecordedValue]))</f>
        <v>8.63909208412508</v>
      </c>
      <c r="P2077" s="5" cm="1">
        <f t="array" ref="P2077">MAX(IF((OutputTable[GroupByKey]=OutputTable[[#This Row],[GroupByKey]]),(OutputTable[GroupByKey]=OutputTable[[#This Row],[GroupByKey]])*OutputTable[RecordedValue]))</f>
        <v>125.107589528221</v>
      </c>
    </row>
    <row r="2078" spans="1:16" x14ac:dyDescent="0.25">
      <c r="A2078" t="s">
        <v>68</v>
      </c>
      <c r="B2078" t="s">
        <v>70</v>
      </c>
      <c r="C2078">
        <v>35</v>
      </c>
      <c r="D2078" t="s">
        <v>116</v>
      </c>
      <c r="E2078" t="s">
        <v>117</v>
      </c>
      <c r="F2078" t="s">
        <v>73</v>
      </c>
      <c r="G2078">
        <v>0</v>
      </c>
      <c r="H2078">
        <v>0</v>
      </c>
      <c r="I207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78" s="5" cm="1">
        <f t="array" ref="J2078">MAX(IF((ProjectInfoTable[ProjectName]=OutputTable[[#This Row],[ProjectName]]),(ProjectInfoTable[ProjectName]=OutputTable[[#This Row],[ProjectName]])*ProjectInfoTable[NumberOfReplications]))</f>
        <v>50</v>
      </c>
      <c r="K2078" s="5" cm="1">
        <f t="array" ref="K2078">IFERROR(AVERAGE(IF((OutputTable[GroupByKey]=OutputTable[[#This Row],[GroupByKey]]),(OutputTable[GroupByKey]=OutputTable[[#This Row],[GroupByKey]])*OutputTable[RecordedValue])),0)</f>
        <v>0</v>
      </c>
      <c r="L2078" s="5" cm="1">
        <f t="array" ref="L2078">IFERROR(_xlfn.STDEV.S(IF((OutputTable[GroupByKey]=OutputTable[[#This Row],[GroupByKey]]),(OutputTable[GroupByKey]=OutputTable[[#This Row],[GroupByKey]])*OutputTable[RecordedValue])),0)</f>
        <v>0</v>
      </c>
      <c r="M2078" s="5" cm="1">
        <f t="array" ref="M2078">MAX(IF((ProjectInfoTable[ProjectName]=OutputTable[[#This Row],[ProjectName]]),(ProjectInfoTable[ProjectName]=OutputTable[[#This Row],[ProjectName]])*ProjectInfoTable[ConfidenceInterval]))</f>
        <v>0.95</v>
      </c>
      <c r="N2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8" s="5" cm="1">
        <f t="array" ref="O2078">MIN(IF((OutputTable[GroupByKey]=OutputTable[[#This Row],[GroupByKey]]),(OutputTable[GroupByKey]=OutputTable[[#This Row],[GroupByKey]])*OutputTable[RecordedValue]))</f>
        <v>0</v>
      </c>
      <c r="P2078" s="5" cm="1">
        <f t="array" ref="P2078">MAX(IF((OutputTable[GroupByKey]=OutputTable[[#This Row],[GroupByKey]]),(OutputTable[GroupByKey]=OutputTable[[#This Row],[GroupByKey]])*OutputTable[RecordedValue]))</f>
        <v>0</v>
      </c>
    </row>
    <row r="2079" spans="1:16" x14ac:dyDescent="0.25">
      <c r="A2079" t="s">
        <v>68</v>
      </c>
      <c r="B2079" t="s">
        <v>70</v>
      </c>
      <c r="C2079">
        <v>35</v>
      </c>
      <c r="D2079" t="s">
        <v>118</v>
      </c>
      <c r="E2079" t="s">
        <v>119</v>
      </c>
      <c r="F2079" t="s">
        <v>73</v>
      </c>
      <c r="G2079">
        <v>13.644551892329</v>
      </c>
      <c r="H2079">
        <v>0</v>
      </c>
      <c r="I207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79" s="5" cm="1">
        <f t="array" ref="J2079">MAX(IF((ProjectInfoTable[ProjectName]=OutputTable[[#This Row],[ProjectName]]),(ProjectInfoTable[ProjectName]=OutputTable[[#This Row],[ProjectName]])*ProjectInfoTable[NumberOfReplications]))</f>
        <v>50</v>
      </c>
      <c r="K2079" s="5" cm="1">
        <f t="array" ref="K2079">IFERROR(AVERAGE(IF((OutputTable[GroupByKey]=OutputTable[[#This Row],[GroupByKey]]),(OutputTable[GroupByKey]=OutputTable[[#This Row],[GroupByKey]])*OutputTable[RecordedValue])),0)</f>
        <v>13.164009358024151</v>
      </c>
      <c r="L2079" s="5" cm="1">
        <f t="array" ref="L2079">IFERROR(_xlfn.STDEV.S(IF((OutputTable[GroupByKey]=OutputTable[[#This Row],[GroupByKey]]),(OutputTable[GroupByKey]=OutputTable[[#This Row],[GroupByKey]])*OutputTable[RecordedValue])),0)</f>
        <v>23.71645868098383</v>
      </c>
      <c r="M2079" s="5" cm="1">
        <f t="array" ref="M2079">MAX(IF((ProjectInfoTable[ProjectName]=OutputTable[[#This Row],[ProjectName]]),(ProjectInfoTable[ProjectName]=OutputTable[[#This Row],[ProjectName]])*ProjectInfoTable[ConfidenceInterval]))</f>
        <v>0.95</v>
      </c>
      <c r="N2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079" s="5" cm="1">
        <f t="array" ref="O2079">MIN(IF((OutputTable[GroupByKey]=OutputTable[[#This Row],[GroupByKey]]),(OutputTable[GroupByKey]=OutputTable[[#This Row],[GroupByKey]])*OutputTable[RecordedValue]))</f>
        <v>0</v>
      </c>
      <c r="P2079" s="5" cm="1">
        <f t="array" ref="P2079">MAX(IF((OutputTable[GroupByKey]=OutputTable[[#This Row],[GroupByKey]]),(OutputTable[GroupByKey]=OutputTable[[#This Row],[GroupByKey]])*OutputTable[RecordedValue]))</f>
        <v>143.511038213799</v>
      </c>
    </row>
    <row r="2080" spans="1:16" x14ac:dyDescent="0.25">
      <c r="A2080" t="s">
        <v>68</v>
      </c>
      <c r="B2080" t="s">
        <v>70</v>
      </c>
      <c r="C2080">
        <v>35</v>
      </c>
      <c r="D2080" t="s">
        <v>120</v>
      </c>
      <c r="E2080" t="s">
        <v>121</v>
      </c>
      <c r="F2080" t="s">
        <v>73</v>
      </c>
      <c r="G2080">
        <v>8</v>
      </c>
      <c r="H2080">
        <v>0</v>
      </c>
      <c r="I208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80" s="5" cm="1">
        <f t="array" ref="J2080">MAX(IF((ProjectInfoTable[ProjectName]=OutputTable[[#This Row],[ProjectName]]),(ProjectInfoTable[ProjectName]=OutputTable[[#This Row],[ProjectName]])*ProjectInfoTable[NumberOfReplications]))</f>
        <v>50</v>
      </c>
      <c r="K2080" s="5" cm="1">
        <f t="array" ref="K2080">IFERROR(AVERAGE(IF((OutputTable[GroupByKey]=OutputTable[[#This Row],[GroupByKey]]),(OutputTable[GroupByKey]=OutputTable[[#This Row],[GroupByKey]])*OutputTable[RecordedValue])),0)</f>
        <v>9.74</v>
      </c>
      <c r="L2080" s="5" cm="1">
        <f t="array" ref="L2080">IFERROR(_xlfn.STDEV.S(IF((OutputTable[GroupByKey]=OutputTable[[#This Row],[GroupByKey]]),(OutputTable[GroupByKey]=OutputTable[[#This Row],[GroupByKey]])*OutputTable[RecordedValue])),0)</f>
        <v>3.3430402880233041</v>
      </c>
      <c r="M2080" s="5" cm="1">
        <f t="array" ref="M2080">MAX(IF((ProjectInfoTable[ProjectName]=OutputTable[[#This Row],[ProjectName]]),(ProjectInfoTable[ProjectName]=OutputTable[[#This Row],[ProjectName]])*ProjectInfoTable[ConfidenceInterval]))</f>
        <v>0.95</v>
      </c>
      <c r="N2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080" s="5" cm="1">
        <f t="array" ref="O2080">MIN(IF((OutputTable[GroupByKey]=OutputTable[[#This Row],[GroupByKey]]),(OutputTable[GroupByKey]=OutputTable[[#This Row],[GroupByKey]])*OutputTable[RecordedValue]))</f>
        <v>4</v>
      </c>
      <c r="P2080" s="5" cm="1">
        <f t="array" ref="P2080">MAX(IF((OutputTable[GroupByKey]=OutputTable[[#This Row],[GroupByKey]]),(OutputTable[GroupByKey]=OutputTable[[#This Row],[GroupByKey]])*OutputTable[RecordedValue]))</f>
        <v>18</v>
      </c>
    </row>
    <row r="2081" spans="1:16" x14ac:dyDescent="0.25">
      <c r="A2081" t="s">
        <v>68</v>
      </c>
      <c r="B2081" t="s">
        <v>70</v>
      </c>
      <c r="C2081">
        <v>35</v>
      </c>
      <c r="D2081" t="s">
        <v>122</v>
      </c>
      <c r="E2081" t="s">
        <v>123</v>
      </c>
      <c r="F2081" t="s">
        <v>73</v>
      </c>
      <c r="G2081">
        <v>8</v>
      </c>
      <c r="H2081">
        <v>0</v>
      </c>
      <c r="I208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81" s="5" cm="1">
        <f t="array" ref="J2081">MAX(IF((ProjectInfoTable[ProjectName]=OutputTable[[#This Row],[ProjectName]]),(ProjectInfoTable[ProjectName]=OutputTable[[#This Row],[ProjectName]])*ProjectInfoTable[NumberOfReplications]))</f>
        <v>50</v>
      </c>
      <c r="K2081" s="5" cm="1">
        <f t="array" ref="K2081">IFERROR(AVERAGE(IF((OutputTable[GroupByKey]=OutputTable[[#This Row],[GroupByKey]]),(OutputTable[GroupByKey]=OutputTable[[#This Row],[GroupByKey]])*OutputTable[RecordedValue])),0)</f>
        <v>9.6199999999999992</v>
      </c>
      <c r="L2081" s="5" cm="1">
        <f t="array" ref="L2081">IFERROR(_xlfn.STDEV.S(IF((OutputTable[GroupByKey]=OutputTable[[#This Row],[GroupByKey]]),(OutputTable[GroupByKey]=OutputTable[[#This Row],[GroupByKey]])*OutputTable[RecordedValue])),0)</f>
        <v>3.3557139816335075</v>
      </c>
      <c r="M2081" s="5" cm="1">
        <f t="array" ref="M2081">MAX(IF((ProjectInfoTable[ProjectName]=OutputTable[[#This Row],[ProjectName]]),(ProjectInfoTable[ProjectName]=OutputTable[[#This Row],[ProjectName]])*ProjectInfoTable[ConfidenceInterval]))</f>
        <v>0.95</v>
      </c>
      <c r="N2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081" s="5" cm="1">
        <f t="array" ref="O2081">MIN(IF((OutputTable[GroupByKey]=OutputTable[[#This Row],[GroupByKey]]),(OutputTable[GroupByKey]=OutputTable[[#This Row],[GroupByKey]])*OutputTable[RecordedValue]))</f>
        <v>4</v>
      </c>
      <c r="P2081" s="5" cm="1">
        <f t="array" ref="P2081">MAX(IF((OutputTable[GroupByKey]=OutputTable[[#This Row],[GroupByKey]]),(OutputTable[GroupByKey]=OutputTable[[#This Row],[GroupByKey]])*OutputTable[RecordedValue]))</f>
        <v>18</v>
      </c>
    </row>
    <row r="2082" spans="1:16" x14ac:dyDescent="0.25">
      <c r="A2082" t="s">
        <v>68</v>
      </c>
      <c r="B2082" t="s">
        <v>70</v>
      </c>
      <c r="C2082">
        <v>35</v>
      </c>
      <c r="D2082" t="s">
        <v>124</v>
      </c>
      <c r="E2082" t="s">
        <v>125</v>
      </c>
      <c r="F2082" t="s">
        <v>73</v>
      </c>
      <c r="G2082">
        <v>0.73245071065134804</v>
      </c>
      <c r="H2082">
        <v>0</v>
      </c>
      <c r="I208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82" s="5" cm="1">
        <f t="array" ref="J2082">MAX(IF((ProjectInfoTable[ProjectName]=OutputTable[[#This Row],[ProjectName]]),(ProjectInfoTable[ProjectName]=OutputTable[[#This Row],[ProjectName]])*ProjectInfoTable[NumberOfReplications]))</f>
        <v>50</v>
      </c>
      <c r="K2082" s="5" cm="1">
        <f t="array" ref="K2082">IFERROR(AVERAGE(IF((OutputTable[GroupByKey]=OutputTable[[#This Row],[GroupByKey]]),(OutputTable[GroupByKey]=OutputTable[[#This Row],[GroupByKey]])*OutputTable[RecordedValue])),0)</f>
        <v>0.86163700693939471</v>
      </c>
      <c r="L2082" s="5" cm="1">
        <f t="array" ref="L2082">IFERROR(_xlfn.STDEV.S(IF((OutputTable[GroupByKey]=OutputTable[[#This Row],[GroupByKey]]),(OutputTable[GroupByKey]=OutputTable[[#This Row],[GroupByKey]])*OutputTable[RecordedValue])),0)</f>
        <v>0.40403851079129915</v>
      </c>
      <c r="M2082" s="5" cm="1">
        <f t="array" ref="M2082">MAX(IF((ProjectInfoTable[ProjectName]=OutputTable[[#This Row],[ProjectName]]),(ProjectInfoTable[ProjectName]=OutputTable[[#This Row],[ProjectName]])*ProjectInfoTable[ConfidenceInterval]))</f>
        <v>0.95</v>
      </c>
      <c r="N2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082" s="5" cm="1">
        <f t="array" ref="O2082">MIN(IF((OutputTable[GroupByKey]=OutputTable[[#This Row],[GroupByKey]]),(OutputTable[GroupByKey]=OutputTable[[#This Row],[GroupByKey]])*OutputTable[RecordedValue]))</f>
        <v>0.14398486806875099</v>
      </c>
      <c r="P2082" s="5" cm="1">
        <f t="array" ref="P2082">MAX(IF((OutputTable[GroupByKey]=OutputTable[[#This Row],[GroupByKey]]),(OutputTable[GroupByKey]=OutputTable[[#This Row],[GroupByKey]])*OutputTable[RecordedValue]))</f>
        <v>2.0851264921370101</v>
      </c>
    </row>
    <row r="2083" spans="1:16" x14ac:dyDescent="0.25">
      <c r="A2083" t="s">
        <v>68</v>
      </c>
      <c r="B2083" t="s">
        <v>70</v>
      </c>
      <c r="C2083">
        <v>35</v>
      </c>
      <c r="D2083" t="s">
        <v>126</v>
      </c>
      <c r="E2083" t="s">
        <v>127</v>
      </c>
      <c r="F2083" t="s">
        <v>73</v>
      </c>
      <c r="G2083">
        <v>57.591594531409903</v>
      </c>
      <c r="H2083">
        <v>0</v>
      </c>
      <c r="I208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83" s="5" cm="1">
        <f t="array" ref="J2083">MAX(IF((ProjectInfoTable[ProjectName]=OutputTable[[#This Row],[ProjectName]]),(ProjectInfoTable[ProjectName]=OutputTable[[#This Row],[ProjectName]])*ProjectInfoTable[NumberOfReplications]))</f>
        <v>50</v>
      </c>
      <c r="K2083" s="5" cm="1">
        <f t="array" ref="K2083">IFERROR(AVERAGE(IF((OutputTable[GroupByKey]=OutputTable[[#This Row],[GroupByKey]]),(OutputTable[GroupByKey]=OutputTable[[#This Row],[GroupByKey]])*OutputTable[RecordedValue])),0)</f>
        <v>64.862229774387828</v>
      </c>
      <c r="L2083" s="5" cm="1">
        <f t="array" ref="L2083">IFERROR(_xlfn.STDEV.S(IF((OutputTable[GroupByKey]=OutputTable[[#This Row],[GroupByKey]]),(OutputTable[GroupByKey]=OutputTable[[#This Row],[GroupByKey]])*OutputTable[RecordedValue])),0)</f>
        <v>42.021678663543447</v>
      </c>
      <c r="M2083" s="5" cm="1">
        <f t="array" ref="M2083">MAX(IF((ProjectInfoTable[ProjectName]=OutputTable[[#This Row],[ProjectName]]),(ProjectInfoTable[ProjectName]=OutputTable[[#This Row],[ProjectName]])*ProjectInfoTable[ConfidenceInterval]))</f>
        <v>0.95</v>
      </c>
      <c r="N2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083" s="5" cm="1">
        <f t="array" ref="O2083">MIN(IF((OutputTable[GroupByKey]=OutputTable[[#This Row],[GroupByKey]]),(OutputTable[GroupByKey]=OutputTable[[#This Row],[GroupByKey]])*OutputTable[RecordedValue]))</f>
        <v>12.5350884709043</v>
      </c>
      <c r="P2083" s="5" cm="1">
        <f t="array" ref="P2083">MAX(IF((OutputTable[GroupByKey]=OutputTable[[#This Row],[GroupByKey]]),(OutputTable[GroupByKey]=OutputTable[[#This Row],[GroupByKey]])*OutputTable[RecordedValue]))</f>
        <v>268.61862774202001</v>
      </c>
    </row>
    <row r="2084" spans="1:16" x14ac:dyDescent="0.25">
      <c r="A2084" t="s">
        <v>68</v>
      </c>
      <c r="B2084" t="s">
        <v>70</v>
      </c>
      <c r="C2084">
        <v>35</v>
      </c>
      <c r="D2084" t="s">
        <v>128</v>
      </c>
      <c r="E2084" t="s">
        <v>86</v>
      </c>
      <c r="F2084" t="s">
        <v>129</v>
      </c>
      <c r="G2084">
        <v>0</v>
      </c>
      <c r="H2084">
        <v>0</v>
      </c>
      <c r="I208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84" s="5" cm="1">
        <f t="array" ref="J2084">MAX(IF((ProjectInfoTable[ProjectName]=OutputTable[[#This Row],[ProjectName]]),(ProjectInfoTable[ProjectName]=OutputTable[[#This Row],[ProjectName]])*ProjectInfoTable[NumberOfReplications]))</f>
        <v>50</v>
      </c>
      <c r="K2084" s="5" cm="1">
        <f t="array" ref="K2084">IFERROR(AVERAGE(IF((OutputTable[GroupByKey]=OutputTable[[#This Row],[GroupByKey]]),(OutputTable[GroupByKey]=OutputTable[[#This Row],[GroupByKey]])*OutputTable[RecordedValue])),0)</f>
        <v>0</v>
      </c>
      <c r="L2084" s="5" cm="1">
        <f t="array" ref="L2084">IFERROR(_xlfn.STDEV.S(IF((OutputTable[GroupByKey]=OutputTable[[#This Row],[GroupByKey]]),(OutputTable[GroupByKey]=OutputTable[[#This Row],[GroupByKey]])*OutputTable[RecordedValue])),0)</f>
        <v>0</v>
      </c>
      <c r="M2084" s="5" cm="1">
        <f t="array" ref="M2084">MAX(IF((ProjectInfoTable[ProjectName]=OutputTable[[#This Row],[ProjectName]]),(ProjectInfoTable[ProjectName]=OutputTable[[#This Row],[ProjectName]])*ProjectInfoTable[ConfidenceInterval]))</f>
        <v>0.95</v>
      </c>
      <c r="N2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4" s="5" cm="1">
        <f t="array" ref="O2084">MIN(IF((OutputTable[GroupByKey]=OutputTable[[#This Row],[GroupByKey]]),(OutputTable[GroupByKey]=OutputTable[[#This Row],[GroupByKey]])*OutputTable[RecordedValue]))</f>
        <v>0</v>
      </c>
      <c r="P2084" s="5" cm="1">
        <f t="array" ref="P2084">MAX(IF((OutputTable[GroupByKey]=OutputTable[[#This Row],[GroupByKey]]),(OutputTable[GroupByKey]=OutputTable[[#This Row],[GroupByKey]])*OutputTable[RecordedValue]))</f>
        <v>0</v>
      </c>
    </row>
    <row r="2085" spans="1:16" x14ac:dyDescent="0.25">
      <c r="A2085" t="s">
        <v>68</v>
      </c>
      <c r="B2085" t="s">
        <v>70</v>
      </c>
      <c r="C2085">
        <v>35</v>
      </c>
      <c r="D2085" t="s">
        <v>130</v>
      </c>
      <c r="E2085" t="s">
        <v>89</v>
      </c>
      <c r="F2085" t="s">
        <v>129</v>
      </c>
      <c r="G2085">
        <v>0</v>
      </c>
      <c r="H2085">
        <v>0</v>
      </c>
      <c r="I208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85" s="5" cm="1">
        <f t="array" ref="J2085">MAX(IF((ProjectInfoTable[ProjectName]=OutputTable[[#This Row],[ProjectName]]),(ProjectInfoTable[ProjectName]=OutputTable[[#This Row],[ProjectName]])*ProjectInfoTable[NumberOfReplications]))</f>
        <v>50</v>
      </c>
      <c r="K2085" s="5" cm="1">
        <f t="array" ref="K2085">IFERROR(AVERAGE(IF((OutputTable[GroupByKey]=OutputTable[[#This Row],[GroupByKey]]),(OutputTable[GroupByKey]=OutputTable[[#This Row],[GroupByKey]])*OutputTable[RecordedValue])),0)</f>
        <v>0</v>
      </c>
      <c r="L2085" s="5" cm="1">
        <f t="array" ref="L2085">IFERROR(_xlfn.STDEV.S(IF((OutputTable[GroupByKey]=OutputTable[[#This Row],[GroupByKey]]),(OutputTable[GroupByKey]=OutputTable[[#This Row],[GroupByKey]])*OutputTable[RecordedValue])),0)</f>
        <v>0</v>
      </c>
      <c r="M2085" s="5" cm="1">
        <f t="array" ref="M2085">MAX(IF((ProjectInfoTable[ProjectName]=OutputTable[[#This Row],[ProjectName]]),(ProjectInfoTable[ProjectName]=OutputTable[[#This Row],[ProjectName]])*ProjectInfoTable[ConfidenceInterval]))</f>
        <v>0.95</v>
      </c>
      <c r="N2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5" s="5" cm="1">
        <f t="array" ref="O2085">MIN(IF((OutputTable[GroupByKey]=OutputTable[[#This Row],[GroupByKey]]),(OutputTable[GroupByKey]=OutputTable[[#This Row],[GroupByKey]])*OutputTable[RecordedValue]))</f>
        <v>0</v>
      </c>
      <c r="P2085" s="5" cm="1">
        <f t="array" ref="P2085">MAX(IF((OutputTable[GroupByKey]=OutputTable[[#This Row],[GroupByKey]]),(OutputTable[GroupByKey]=OutputTable[[#This Row],[GroupByKey]])*OutputTable[RecordedValue]))</f>
        <v>0</v>
      </c>
    </row>
    <row r="2086" spans="1:16" x14ac:dyDescent="0.25">
      <c r="A2086" t="s">
        <v>68</v>
      </c>
      <c r="B2086" t="s">
        <v>70</v>
      </c>
      <c r="C2086">
        <v>35</v>
      </c>
      <c r="D2086" t="s">
        <v>131</v>
      </c>
      <c r="E2086" t="s">
        <v>91</v>
      </c>
      <c r="F2086" t="s">
        <v>129</v>
      </c>
      <c r="G2086">
        <v>47.8055516304902</v>
      </c>
      <c r="H2086">
        <v>0</v>
      </c>
      <c r="I208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86" s="5" cm="1">
        <f t="array" ref="J2086">MAX(IF((ProjectInfoTable[ProjectName]=OutputTable[[#This Row],[ProjectName]]),(ProjectInfoTable[ProjectName]=OutputTable[[#This Row],[ProjectName]])*ProjectInfoTable[NumberOfReplications]))</f>
        <v>50</v>
      </c>
      <c r="K2086" s="5" cm="1">
        <f t="array" ref="K2086">IFERROR(AVERAGE(IF((OutputTable[GroupByKey]=OutputTable[[#This Row],[GroupByKey]]),(OutputTable[GroupByKey]=OutputTable[[#This Row],[GroupByKey]])*OutputTable[RecordedValue])),0)</f>
        <v>47.555766264651346</v>
      </c>
      <c r="L2086" s="5" cm="1">
        <f t="array" ref="L2086">IFERROR(_xlfn.STDEV.S(IF((OutputTable[GroupByKey]=OutputTable[[#This Row],[GroupByKey]]),(OutputTable[GroupByKey]=OutputTable[[#This Row],[GroupByKey]])*OutputTable[RecordedValue])),0)</f>
        <v>2.7283894207102275</v>
      </c>
      <c r="M2086" s="5" cm="1">
        <f t="array" ref="M2086">MAX(IF((ProjectInfoTable[ProjectName]=OutputTable[[#This Row],[ProjectName]]),(ProjectInfoTable[ProjectName]=OutputTable[[#This Row],[ProjectName]])*ProjectInfoTable[ConfidenceInterval]))</f>
        <v>0.95</v>
      </c>
      <c r="N2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086" s="5" cm="1">
        <f t="array" ref="O2086">MIN(IF((OutputTable[GroupByKey]=OutputTable[[#This Row],[GroupByKey]]),(OutputTable[GroupByKey]=OutputTable[[#This Row],[GroupByKey]])*OutputTable[RecordedValue]))</f>
        <v>42.116143251013803</v>
      </c>
      <c r="P2086" s="5" cm="1">
        <f t="array" ref="P2086">MAX(IF((OutputTable[GroupByKey]=OutputTable[[#This Row],[GroupByKey]]),(OutputTable[GroupByKey]=OutputTable[[#This Row],[GroupByKey]])*OutputTable[RecordedValue]))</f>
        <v>55.7665547747551</v>
      </c>
    </row>
    <row r="2087" spans="1:16" x14ac:dyDescent="0.25">
      <c r="A2087" t="s">
        <v>68</v>
      </c>
      <c r="B2087" t="s">
        <v>70</v>
      </c>
      <c r="C2087">
        <v>35</v>
      </c>
      <c r="D2087" t="s">
        <v>132</v>
      </c>
      <c r="E2087" t="s">
        <v>133</v>
      </c>
      <c r="F2087" t="s">
        <v>129</v>
      </c>
      <c r="G2087">
        <v>0</v>
      </c>
      <c r="H2087">
        <v>0</v>
      </c>
      <c r="I208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87" s="5" cm="1">
        <f t="array" ref="J2087">MAX(IF((ProjectInfoTable[ProjectName]=OutputTable[[#This Row],[ProjectName]]),(ProjectInfoTable[ProjectName]=OutputTable[[#This Row],[ProjectName]])*ProjectInfoTable[NumberOfReplications]))</f>
        <v>50</v>
      </c>
      <c r="K2087" s="5" cm="1">
        <f t="array" ref="K2087">IFERROR(AVERAGE(IF((OutputTable[GroupByKey]=OutputTable[[#This Row],[GroupByKey]]),(OutputTable[GroupByKey]=OutputTable[[#This Row],[GroupByKey]])*OutputTable[RecordedValue])),0)</f>
        <v>0</v>
      </c>
      <c r="L2087" s="5" cm="1">
        <f t="array" ref="L2087">IFERROR(_xlfn.STDEV.S(IF((OutputTable[GroupByKey]=OutputTable[[#This Row],[GroupByKey]]),(OutputTable[GroupByKey]=OutputTable[[#This Row],[GroupByKey]])*OutputTable[RecordedValue])),0)</f>
        <v>0</v>
      </c>
      <c r="M2087" s="5" cm="1">
        <f t="array" ref="M2087">MAX(IF((ProjectInfoTable[ProjectName]=OutputTable[[#This Row],[ProjectName]]),(ProjectInfoTable[ProjectName]=OutputTable[[#This Row],[ProjectName]])*ProjectInfoTable[ConfidenceInterval]))</f>
        <v>0.95</v>
      </c>
      <c r="N2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7" s="5" cm="1">
        <f t="array" ref="O2087">MIN(IF((OutputTable[GroupByKey]=OutputTable[[#This Row],[GroupByKey]]),(OutputTable[GroupByKey]=OutputTable[[#This Row],[GroupByKey]])*OutputTable[RecordedValue]))</f>
        <v>0</v>
      </c>
      <c r="P2087" s="5" cm="1">
        <f t="array" ref="P2087">MAX(IF((OutputTable[GroupByKey]=OutputTable[[#This Row],[GroupByKey]]),(OutputTable[GroupByKey]=OutputTable[[#This Row],[GroupByKey]])*OutputTable[RecordedValue]))</f>
        <v>0</v>
      </c>
    </row>
    <row r="2088" spans="1:16" x14ac:dyDescent="0.25">
      <c r="A2088" t="s">
        <v>68</v>
      </c>
      <c r="B2088" t="s">
        <v>70</v>
      </c>
      <c r="C2088">
        <v>35</v>
      </c>
      <c r="D2088" t="s">
        <v>134</v>
      </c>
      <c r="E2088" t="s">
        <v>95</v>
      </c>
      <c r="F2088" t="s">
        <v>129</v>
      </c>
      <c r="G2088">
        <v>47.8055516304902</v>
      </c>
      <c r="H2088">
        <v>0</v>
      </c>
      <c r="I208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88" s="5" cm="1">
        <f t="array" ref="J2088">MAX(IF((ProjectInfoTable[ProjectName]=OutputTable[[#This Row],[ProjectName]]),(ProjectInfoTable[ProjectName]=OutputTable[[#This Row],[ProjectName]])*ProjectInfoTable[NumberOfReplications]))</f>
        <v>50</v>
      </c>
      <c r="K2088" s="5" cm="1">
        <f t="array" ref="K2088">IFERROR(AVERAGE(IF((OutputTable[GroupByKey]=OutputTable[[#This Row],[GroupByKey]]),(OutputTable[GroupByKey]=OutputTable[[#This Row],[GroupByKey]])*OutputTable[RecordedValue])),0)</f>
        <v>47.555766264651346</v>
      </c>
      <c r="L2088" s="5" cm="1">
        <f t="array" ref="L2088">IFERROR(_xlfn.STDEV.S(IF((OutputTable[GroupByKey]=OutputTable[[#This Row],[GroupByKey]]),(OutputTable[GroupByKey]=OutputTable[[#This Row],[GroupByKey]])*OutputTable[RecordedValue])),0)</f>
        <v>2.7283894207102275</v>
      </c>
      <c r="M2088" s="5" cm="1">
        <f t="array" ref="M2088">MAX(IF((ProjectInfoTable[ProjectName]=OutputTable[[#This Row],[ProjectName]]),(ProjectInfoTable[ProjectName]=OutputTable[[#This Row],[ProjectName]])*ProjectInfoTable[ConfidenceInterval]))</f>
        <v>0.95</v>
      </c>
      <c r="N2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088" s="5" cm="1">
        <f t="array" ref="O2088">MIN(IF((OutputTable[GroupByKey]=OutputTable[[#This Row],[GroupByKey]]),(OutputTable[GroupByKey]=OutputTable[[#This Row],[GroupByKey]])*OutputTable[RecordedValue]))</f>
        <v>42.116143251013803</v>
      </c>
      <c r="P2088" s="5" cm="1">
        <f t="array" ref="P2088">MAX(IF((OutputTable[GroupByKey]=OutputTable[[#This Row],[GroupByKey]]),(OutputTable[GroupByKey]=OutputTable[[#This Row],[GroupByKey]])*OutputTable[RecordedValue]))</f>
        <v>55.7665547747551</v>
      </c>
    </row>
    <row r="2089" spans="1:16" x14ac:dyDescent="0.25">
      <c r="A2089" t="s">
        <v>68</v>
      </c>
      <c r="B2089" t="s">
        <v>70</v>
      </c>
      <c r="C2089">
        <v>35</v>
      </c>
      <c r="D2089" t="s">
        <v>135</v>
      </c>
      <c r="E2089" t="s">
        <v>97</v>
      </c>
      <c r="F2089" t="s">
        <v>129</v>
      </c>
      <c r="G2089">
        <v>0</v>
      </c>
      <c r="H2089">
        <v>0</v>
      </c>
      <c r="I208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89" s="5" cm="1">
        <f t="array" ref="J2089">MAX(IF((ProjectInfoTable[ProjectName]=OutputTable[[#This Row],[ProjectName]]),(ProjectInfoTable[ProjectName]=OutputTable[[#This Row],[ProjectName]])*ProjectInfoTable[NumberOfReplications]))</f>
        <v>50</v>
      </c>
      <c r="K2089" s="5" cm="1">
        <f t="array" ref="K2089">IFERROR(AVERAGE(IF((OutputTable[GroupByKey]=OutputTable[[#This Row],[GroupByKey]]),(OutputTable[GroupByKey]=OutputTable[[#This Row],[GroupByKey]])*OutputTable[RecordedValue])),0)</f>
        <v>0</v>
      </c>
      <c r="L2089" s="5" cm="1">
        <f t="array" ref="L2089">IFERROR(_xlfn.STDEV.S(IF((OutputTable[GroupByKey]=OutputTable[[#This Row],[GroupByKey]]),(OutputTable[GroupByKey]=OutputTable[[#This Row],[GroupByKey]])*OutputTable[RecordedValue])),0)</f>
        <v>0</v>
      </c>
      <c r="M2089" s="5" cm="1">
        <f t="array" ref="M2089">MAX(IF((ProjectInfoTable[ProjectName]=OutputTable[[#This Row],[ProjectName]]),(ProjectInfoTable[ProjectName]=OutputTable[[#This Row],[ProjectName]])*ProjectInfoTable[ConfidenceInterval]))</f>
        <v>0.95</v>
      </c>
      <c r="N2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9" s="5" cm="1">
        <f t="array" ref="O2089">MIN(IF((OutputTable[GroupByKey]=OutputTable[[#This Row],[GroupByKey]]),(OutputTable[GroupByKey]=OutputTable[[#This Row],[GroupByKey]])*OutputTable[RecordedValue]))</f>
        <v>0</v>
      </c>
      <c r="P2089" s="5" cm="1">
        <f t="array" ref="P2089">MAX(IF((OutputTable[GroupByKey]=OutputTable[[#This Row],[GroupByKey]]),(OutputTable[GroupByKey]=OutputTable[[#This Row],[GroupByKey]])*OutputTable[RecordedValue]))</f>
        <v>0</v>
      </c>
    </row>
    <row r="2090" spans="1:16" x14ac:dyDescent="0.25">
      <c r="A2090" t="s">
        <v>68</v>
      </c>
      <c r="B2090" t="s">
        <v>70</v>
      </c>
      <c r="C2090">
        <v>35</v>
      </c>
      <c r="D2090" t="s">
        <v>136</v>
      </c>
      <c r="E2090" t="s">
        <v>137</v>
      </c>
      <c r="F2090" t="s">
        <v>129</v>
      </c>
      <c r="G2090">
        <v>47.8055516304902</v>
      </c>
      <c r="H2090">
        <v>0</v>
      </c>
      <c r="I209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90" s="5" cm="1">
        <f t="array" ref="J2090">MAX(IF((ProjectInfoTable[ProjectName]=OutputTable[[#This Row],[ProjectName]]),(ProjectInfoTable[ProjectName]=OutputTable[[#This Row],[ProjectName]])*ProjectInfoTable[NumberOfReplications]))</f>
        <v>50</v>
      </c>
      <c r="K2090" s="5" cm="1">
        <f t="array" ref="K2090">IFERROR(AVERAGE(IF((OutputTable[GroupByKey]=OutputTable[[#This Row],[GroupByKey]]),(OutputTable[GroupByKey]=OutputTable[[#This Row],[GroupByKey]])*OutputTable[RecordedValue])),0)</f>
        <v>47.555766264651339</v>
      </c>
      <c r="L2090" s="5" cm="1">
        <f t="array" ref="L2090">IFERROR(_xlfn.STDEV.S(IF((OutputTable[GroupByKey]=OutputTable[[#This Row],[GroupByKey]]),(OutputTable[GroupByKey]=OutputTable[[#This Row],[GroupByKey]])*OutputTable[RecordedValue])),0)</f>
        <v>2.7283894207102439</v>
      </c>
      <c r="M2090" s="5" cm="1">
        <f t="array" ref="M2090">MAX(IF((ProjectInfoTable[ProjectName]=OutputTable[[#This Row],[ProjectName]]),(ProjectInfoTable[ProjectName]=OutputTable[[#This Row],[ProjectName]])*ProjectInfoTable[ConfidenceInterval]))</f>
        <v>0.95</v>
      </c>
      <c r="N2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090" s="5" cm="1">
        <f t="array" ref="O2090">MIN(IF((OutputTable[GroupByKey]=OutputTable[[#This Row],[GroupByKey]]),(OutputTable[GroupByKey]=OutputTable[[#This Row],[GroupByKey]])*OutputTable[RecordedValue]))</f>
        <v>42.116143251013703</v>
      </c>
      <c r="P2090" s="5" cm="1">
        <f t="array" ref="P2090">MAX(IF((OutputTable[GroupByKey]=OutputTable[[#This Row],[GroupByKey]]),(OutputTable[GroupByKey]=OutputTable[[#This Row],[GroupByKey]])*OutputTable[RecordedValue]))</f>
        <v>55.7665547747551</v>
      </c>
    </row>
    <row r="2091" spans="1:16" x14ac:dyDescent="0.25">
      <c r="A2091" t="s">
        <v>68</v>
      </c>
      <c r="B2091" t="s">
        <v>70</v>
      </c>
      <c r="C2091">
        <v>35</v>
      </c>
      <c r="D2091" t="s">
        <v>138</v>
      </c>
      <c r="E2091" t="s">
        <v>139</v>
      </c>
      <c r="F2091" t="s">
        <v>129</v>
      </c>
      <c r="G2091">
        <v>23.574720337961299</v>
      </c>
      <c r="H2091">
        <v>0</v>
      </c>
      <c r="I209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91" s="5" cm="1">
        <f t="array" ref="J2091">MAX(IF((ProjectInfoTable[ProjectName]=OutputTable[[#This Row],[ProjectName]]),(ProjectInfoTable[ProjectName]=OutputTable[[#This Row],[ProjectName]])*ProjectInfoTable[NumberOfReplications]))</f>
        <v>50</v>
      </c>
      <c r="K2091" s="5" cm="1">
        <f t="array" ref="K2091">IFERROR(AVERAGE(IF((OutputTable[GroupByKey]=OutputTable[[#This Row],[GroupByKey]]),(OutputTable[GroupByKey]=OutputTable[[#This Row],[GroupByKey]])*OutputTable[RecordedValue])),0)</f>
        <v>24.153751225057032</v>
      </c>
      <c r="L2091" s="5" cm="1">
        <f t="array" ref="L2091">IFERROR(_xlfn.STDEV.S(IF((OutputTable[GroupByKey]=OutputTable[[#This Row],[GroupByKey]]),(OutputTable[GroupByKey]=OutputTable[[#This Row],[GroupByKey]])*OutputTable[RecordedValue])),0)</f>
        <v>2.790438932514745</v>
      </c>
      <c r="M2091" s="5" cm="1">
        <f t="array" ref="M2091">MAX(IF((ProjectInfoTable[ProjectName]=OutputTable[[#This Row],[ProjectName]]),(ProjectInfoTable[ProjectName]=OutputTable[[#This Row],[ProjectName]])*ProjectInfoTable[ConfidenceInterval]))</f>
        <v>0.95</v>
      </c>
      <c r="N2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091" s="5" cm="1">
        <f t="array" ref="O2091">MIN(IF((OutputTable[GroupByKey]=OutputTable[[#This Row],[GroupByKey]]),(OutputTable[GroupByKey]=OutputTable[[#This Row],[GroupByKey]])*OutputTable[RecordedValue]))</f>
        <v>16.206469520089399</v>
      </c>
      <c r="P2091" s="5" cm="1">
        <f t="array" ref="P2091">MAX(IF((OutputTable[GroupByKey]=OutputTable[[#This Row],[GroupByKey]]),(OutputTable[GroupByKey]=OutputTable[[#This Row],[GroupByKey]])*OutputTable[RecordedValue]))</f>
        <v>29.8247121613243</v>
      </c>
    </row>
    <row r="2092" spans="1:16" x14ac:dyDescent="0.25">
      <c r="A2092" t="s">
        <v>68</v>
      </c>
      <c r="B2092" t="s">
        <v>70</v>
      </c>
      <c r="C2092">
        <v>35</v>
      </c>
      <c r="D2092" t="s">
        <v>140</v>
      </c>
      <c r="E2092" t="s">
        <v>91</v>
      </c>
      <c r="F2092" t="s">
        <v>129</v>
      </c>
      <c r="G2092">
        <v>71.380271968451495</v>
      </c>
      <c r="H2092">
        <v>0</v>
      </c>
      <c r="I209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92" s="5" cm="1">
        <f t="array" ref="J2092">MAX(IF((ProjectInfoTable[ProjectName]=OutputTable[[#This Row],[ProjectName]]),(ProjectInfoTable[ProjectName]=OutputTable[[#This Row],[ProjectName]])*ProjectInfoTable[NumberOfReplications]))</f>
        <v>50</v>
      </c>
      <c r="K2092" s="5" cm="1">
        <f t="array" ref="K2092">IFERROR(AVERAGE(IF((OutputTable[GroupByKey]=OutputTable[[#This Row],[GroupByKey]]),(OutputTable[GroupByKey]=OutputTable[[#This Row],[GroupByKey]])*OutputTable[RecordedValue])),0)</f>
        <v>71.709517489708347</v>
      </c>
      <c r="L2092" s="5" cm="1">
        <f t="array" ref="L2092">IFERROR(_xlfn.STDEV.S(IF((OutputTable[GroupByKey]=OutputTable[[#This Row],[GroupByKey]]),(OutputTable[GroupByKey]=OutputTable[[#This Row],[GroupByKey]])*OutputTable[RecordedValue])),0)</f>
        <v>0.25019982121987089</v>
      </c>
      <c r="M2092" s="5" cm="1">
        <f t="array" ref="M2092">MAX(IF((ProjectInfoTable[ProjectName]=OutputTable[[#This Row],[ProjectName]]),(ProjectInfoTable[ProjectName]=OutputTable[[#This Row],[ProjectName]])*ProjectInfoTable[ConfidenceInterval]))</f>
        <v>0.95</v>
      </c>
      <c r="N2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092" s="5" cm="1">
        <f t="array" ref="O2092">MIN(IF((OutputTable[GroupByKey]=OutputTable[[#This Row],[GroupByKey]]),(OutputTable[GroupByKey]=OutputTable[[#This Row],[GroupByKey]])*OutputTable[RecordedValue]))</f>
        <v>70.826954480567906</v>
      </c>
      <c r="P2092" s="5" cm="1">
        <f t="array" ref="P2092">MAX(IF((OutputTable[GroupByKey]=OutputTable[[#This Row],[GroupByKey]]),(OutputTable[GroupByKey]=OutputTable[[#This Row],[GroupByKey]])*OutputTable[RecordedValue]))</f>
        <v>72</v>
      </c>
    </row>
    <row r="2093" spans="1:16" x14ac:dyDescent="0.25">
      <c r="A2093" t="s">
        <v>68</v>
      </c>
      <c r="B2093" t="s">
        <v>70</v>
      </c>
      <c r="C2093">
        <v>35</v>
      </c>
      <c r="D2093" t="s">
        <v>141</v>
      </c>
      <c r="E2093" t="s">
        <v>142</v>
      </c>
      <c r="F2093" t="s">
        <v>129</v>
      </c>
      <c r="G2093">
        <v>0</v>
      </c>
      <c r="H2093">
        <v>0</v>
      </c>
      <c r="I209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93" s="5" cm="1">
        <f t="array" ref="J2093">MAX(IF((ProjectInfoTable[ProjectName]=OutputTable[[#This Row],[ProjectName]]),(ProjectInfoTable[ProjectName]=OutputTable[[#This Row],[ProjectName]])*ProjectInfoTable[NumberOfReplications]))</f>
        <v>50</v>
      </c>
      <c r="K2093" s="5" cm="1">
        <f t="array" ref="K2093">IFERROR(AVERAGE(IF((OutputTable[GroupByKey]=OutputTable[[#This Row],[GroupByKey]]),(OutputTable[GroupByKey]=OutputTable[[#This Row],[GroupByKey]])*OutputTable[RecordedValue])),0)</f>
        <v>0</v>
      </c>
      <c r="L2093" s="5" cm="1">
        <f t="array" ref="L2093">IFERROR(_xlfn.STDEV.S(IF((OutputTable[GroupByKey]=OutputTable[[#This Row],[GroupByKey]]),(OutputTable[GroupByKey]=OutputTable[[#This Row],[GroupByKey]])*OutputTable[RecordedValue])),0)</f>
        <v>0</v>
      </c>
      <c r="M2093" s="5" cm="1">
        <f t="array" ref="M2093">MAX(IF((ProjectInfoTable[ProjectName]=OutputTable[[#This Row],[ProjectName]]),(ProjectInfoTable[ProjectName]=OutputTable[[#This Row],[ProjectName]])*ProjectInfoTable[ConfidenceInterval]))</f>
        <v>0.95</v>
      </c>
      <c r="N2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3" s="5" cm="1">
        <f t="array" ref="O2093">MIN(IF((OutputTable[GroupByKey]=OutputTable[[#This Row],[GroupByKey]]),(OutputTable[GroupByKey]=OutputTable[[#This Row],[GroupByKey]])*OutputTable[RecordedValue]))</f>
        <v>0</v>
      </c>
      <c r="P2093" s="5" cm="1">
        <f t="array" ref="P2093">MAX(IF((OutputTable[GroupByKey]=OutputTable[[#This Row],[GroupByKey]]),(OutputTable[GroupByKey]=OutputTable[[#This Row],[GroupByKey]])*OutputTable[RecordedValue]))</f>
        <v>0</v>
      </c>
    </row>
    <row r="2094" spans="1:16" x14ac:dyDescent="0.25">
      <c r="A2094" t="s">
        <v>68</v>
      </c>
      <c r="B2094" t="s">
        <v>70</v>
      </c>
      <c r="C2094">
        <v>35</v>
      </c>
      <c r="D2094" t="s">
        <v>143</v>
      </c>
      <c r="E2094" t="s">
        <v>113</v>
      </c>
      <c r="F2094" t="s">
        <v>73</v>
      </c>
      <c r="G2094">
        <v>9.8596961225672999</v>
      </c>
      <c r="H2094">
        <v>0</v>
      </c>
      <c r="I209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94" s="5" cm="1">
        <f t="array" ref="J2094">MAX(IF((ProjectInfoTable[ProjectName]=OutputTable[[#This Row],[ProjectName]]),(ProjectInfoTable[ProjectName]=OutputTable[[#This Row],[ProjectName]])*ProjectInfoTable[NumberOfReplications]))</f>
        <v>50</v>
      </c>
      <c r="K2094" s="5" cm="1">
        <f t="array" ref="K2094">IFERROR(AVERAGE(IF((OutputTable[GroupByKey]=OutputTable[[#This Row],[GroupByKey]]),(OutputTable[GroupByKey]=OutputTable[[#This Row],[GroupByKey]])*OutputTable[RecordedValue])),0)</f>
        <v>8.9631102244031808</v>
      </c>
      <c r="L2094" s="5" cm="1">
        <f t="array" ref="L2094">IFERROR(_xlfn.STDEV.S(IF((OutputTable[GroupByKey]=OutputTable[[#This Row],[GroupByKey]]),(OutputTable[GroupByKey]=OutputTable[[#This Row],[GroupByKey]])*OutputTable[RecordedValue])),0)</f>
        <v>0.49581158155018401</v>
      </c>
      <c r="M2094" s="5" cm="1">
        <f t="array" ref="M2094">MAX(IF((ProjectInfoTable[ProjectName]=OutputTable[[#This Row],[ProjectName]]),(ProjectInfoTable[ProjectName]=OutputTable[[#This Row],[ProjectName]])*ProjectInfoTable[ConfidenceInterval]))</f>
        <v>0.95</v>
      </c>
      <c r="N2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094" s="5" cm="1">
        <f t="array" ref="O2094">MIN(IF((OutputTable[GroupByKey]=OutputTable[[#This Row],[GroupByKey]]),(OutputTable[GroupByKey]=OutputTable[[#This Row],[GroupByKey]])*OutputTable[RecordedValue]))</f>
        <v>7.9225733441578896</v>
      </c>
      <c r="P2094" s="5" cm="1">
        <f t="array" ref="P2094">MAX(IF((OutputTable[GroupByKey]=OutputTable[[#This Row],[GroupByKey]]),(OutputTable[GroupByKey]=OutputTable[[#This Row],[GroupByKey]])*OutputTable[RecordedValue]))</f>
        <v>9.9777504987156593</v>
      </c>
    </row>
    <row r="2095" spans="1:16" x14ac:dyDescent="0.25">
      <c r="A2095" t="s">
        <v>68</v>
      </c>
      <c r="B2095" t="s">
        <v>70</v>
      </c>
      <c r="C2095">
        <v>35</v>
      </c>
      <c r="D2095" t="s">
        <v>144</v>
      </c>
      <c r="E2095" t="s">
        <v>115</v>
      </c>
      <c r="F2095" t="s">
        <v>73</v>
      </c>
      <c r="G2095">
        <v>591.58176735403799</v>
      </c>
      <c r="H2095">
        <v>0</v>
      </c>
      <c r="I209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95" s="5" cm="1">
        <f t="array" ref="J2095">MAX(IF((ProjectInfoTable[ProjectName]=OutputTable[[#This Row],[ProjectName]]),(ProjectInfoTable[ProjectName]=OutputTable[[#This Row],[ProjectName]])*ProjectInfoTable[NumberOfReplications]))</f>
        <v>50</v>
      </c>
      <c r="K2095" s="5" cm="1">
        <f t="array" ref="K2095">IFERROR(AVERAGE(IF((OutputTable[GroupByKey]=OutputTable[[#This Row],[GroupByKey]]),(OutputTable[GroupByKey]=OutputTable[[#This Row],[GroupByKey]])*OutputTable[RecordedValue])),0)</f>
        <v>537.78661346419096</v>
      </c>
      <c r="L2095" s="5" cm="1">
        <f t="array" ref="L2095">IFERROR(_xlfn.STDEV.S(IF((OutputTable[GroupByKey]=OutputTable[[#This Row],[GroupByKey]]),(OutputTable[GroupByKey]=OutputTable[[#This Row],[GroupByKey]])*OutputTable[RecordedValue])),0)</f>
        <v>29.748694893010981</v>
      </c>
      <c r="M2095" s="5" cm="1">
        <f t="array" ref="M2095">MAX(IF((ProjectInfoTable[ProjectName]=OutputTable[[#This Row],[ProjectName]]),(ProjectInfoTable[ProjectName]=OutputTable[[#This Row],[ProjectName]])*ProjectInfoTable[ConfidenceInterval]))</f>
        <v>0.95</v>
      </c>
      <c r="N2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095" s="5" cm="1">
        <f t="array" ref="O2095">MIN(IF((OutputTable[GroupByKey]=OutputTable[[#This Row],[GroupByKey]]),(OutputTable[GroupByKey]=OutputTable[[#This Row],[GroupByKey]])*OutputTable[RecordedValue]))</f>
        <v>475.35440064947397</v>
      </c>
      <c r="P2095" s="5" cm="1">
        <f t="array" ref="P2095">MAX(IF((OutputTable[GroupByKey]=OutputTable[[#This Row],[GroupByKey]]),(OutputTable[GroupByKey]=OutputTable[[#This Row],[GroupByKey]])*OutputTable[RecordedValue]))</f>
        <v>598.66502992293999</v>
      </c>
    </row>
    <row r="2096" spans="1:16" x14ac:dyDescent="0.25">
      <c r="A2096" t="s">
        <v>68</v>
      </c>
      <c r="B2096" t="s">
        <v>70</v>
      </c>
      <c r="C2096">
        <v>35</v>
      </c>
      <c r="D2096" t="s">
        <v>145</v>
      </c>
      <c r="E2096" t="s">
        <v>117</v>
      </c>
      <c r="F2096" t="s">
        <v>73</v>
      </c>
      <c r="G2096">
        <v>0</v>
      </c>
      <c r="H2096">
        <v>0</v>
      </c>
      <c r="I209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96" s="5" cm="1">
        <f t="array" ref="J2096">MAX(IF((ProjectInfoTable[ProjectName]=OutputTable[[#This Row],[ProjectName]]),(ProjectInfoTable[ProjectName]=OutputTable[[#This Row],[ProjectName]])*ProjectInfoTable[NumberOfReplications]))</f>
        <v>50</v>
      </c>
      <c r="K2096" s="5" cm="1">
        <f t="array" ref="K2096">IFERROR(AVERAGE(IF((OutputTable[GroupByKey]=OutputTable[[#This Row],[GroupByKey]]),(OutputTable[GroupByKey]=OutputTable[[#This Row],[GroupByKey]])*OutputTable[RecordedValue])),0)</f>
        <v>0</v>
      </c>
      <c r="L2096" s="5" cm="1">
        <f t="array" ref="L2096">IFERROR(_xlfn.STDEV.S(IF((OutputTable[GroupByKey]=OutputTable[[#This Row],[GroupByKey]]),(OutputTable[GroupByKey]=OutputTable[[#This Row],[GroupByKey]])*OutputTable[RecordedValue])),0)</f>
        <v>0</v>
      </c>
      <c r="M2096" s="5" cm="1">
        <f t="array" ref="M2096">MAX(IF((ProjectInfoTable[ProjectName]=OutputTable[[#This Row],[ProjectName]]),(ProjectInfoTable[ProjectName]=OutputTable[[#This Row],[ProjectName]])*ProjectInfoTable[ConfidenceInterval]))</f>
        <v>0.95</v>
      </c>
      <c r="N2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6" s="5" cm="1">
        <f t="array" ref="O2096">MIN(IF((OutputTable[GroupByKey]=OutputTable[[#This Row],[GroupByKey]]),(OutputTable[GroupByKey]=OutputTable[[#This Row],[GroupByKey]])*OutputTable[RecordedValue]))</f>
        <v>0</v>
      </c>
      <c r="P2096" s="5" cm="1">
        <f t="array" ref="P2096">MAX(IF((OutputTable[GroupByKey]=OutputTable[[#This Row],[GroupByKey]]),(OutputTable[GroupByKey]=OutputTable[[#This Row],[GroupByKey]])*OutputTable[RecordedValue]))</f>
        <v>0</v>
      </c>
    </row>
    <row r="2097" spans="1:16" x14ac:dyDescent="0.25">
      <c r="A2097" t="s">
        <v>68</v>
      </c>
      <c r="B2097" t="s">
        <v>70</v>
      </c>
      <c r="C2097">
        <v>35</v>
      </c>
      <c r="D2097" t="s">
        <v>146</v>
      </c>
      <c r="E2097" t="s">
        <v>119</v>
      </c>
      <c r="F2097" t="s">
        <v>73</v>
      </c>
      <c r="G2097">
        <v>173.387277130115</v>
      </c>
      <c r="H2097">
        <v>0</v>
      </c>
      <c r="I209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97" s="5" cm="1">
        <f t="array" ref="J2097">MAX(IF((ProjectInfoTable[ProjectName]=OutputTable[[#This Row],[ProjectName]]),(ProjectInfoTable[ProjectName]=OutputTable[[#This Row],[ProjectName]])*ProjectInfoTable[NumberOfReplications]))</f>
        <v>50</v>
      </c>
      <c r="K2097" s="5" cm="1">
        <f t="array" ref="K2097">IFERROR(AVERAGE(IF((OutputTable[GroupByKey]=OutputTable[[#This Row],[GroupByKey]]),(OutputTable[GroupByKey]=OutputTable[[#This Row],[GroupByKey]])*OutputTable[RecordedValue])),0)</f>
        <v>131.6987252883157</v>
      </c>
      <c r="L2097" s="5" cm="1">
        <f t="array" ref="L2097">IFERROR(_xlfn.STDEV.S(IF((OutputTable[GroupByKey]=OutputTable[[#This Row],[GroupByKey]]),(OutputTable[GroupByKey]=OutputTable[[#This Row],[GroupByKey]])*OutputTable[RecordedValue])),0)</f>
        <v>195.03180772236345</v>
      </c>
      <c r="M2097" s="5" cm="1">
        <f t="array" ref="M2097">MAX(IF((ProjectInfoTable[ProjectName]=OutputTable[[#This Row],[ProjectName]]),(ProjectInfoTable[ProjectName]=OutputTable[[#This Row],[ProjectName]])*ProjectInfoTable[ConfidenceInterval]))</f>
        <v>0.95</v>
      </c>
      <c r="N2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097" s="5" cm="1">
        <f t="array" ref="O2097">MIN(IF((OutputTable[GroupByKey]=OutputTable[[#This Row],[GroupByKey]]),(OutputTable[GroupByKey]=OutputTable[[#This Row],[GroupByKey]])*OutputTable[RecordedValue]))</f>
        <v>10.054421984212899</v>
      </c>
      <c r="P2097" s="5" cm="1">
        <f t="array" ref="P2097">MAX(IF((OutputTable[GroupByKey]=OutputTable[[#This Row],[GroupByKey]]),(OutputTable[GroupByKey]=OutputTable[[#This Row],[GroupByKey]])*OutputTable[RecordedValue]))</f>
        <v>1200.8160491271699</v>
      </c>
    </row>
    <row r="2098" spans="1:16" x14ac:dyDescent="0.25">
      <c r="A2098" t="s">
        <v>68</v>
      </c>
      <c r="B2098" t="s">
        <v>70</v>
      </c>
      <c r="C2098">
        <v>35</v>
      </c>
      <c r="D2098" t="s">
        <v>147</v>
      </c>
      <c r="E2098" t="s">
        <v>121</v>
      </c>
      <c r="F2098" t="s">
        <v>73</v>
      </c>
      <c r="G2098">
        <v>145</v>
      </c>
      <c r="H2098">
        <v>0</v>
      </c>
      <c r="I209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98" s="5" cm="1">
        <f t="array" ref="J2098">MAX(IF((ProjectInfoTable[ProjectName]=OutputTable[[#This Row],[ProjectName]]),(ProjectInfoTable[ProjectName]=OutputTable[[#This Row],[ProjectName]])*ProjectInfoTable[NumberOfReplications]))</f>
        <v>50</v>
      </c>
      <c r="K2098" s="5" cm="1">
        <f t="array" ref="K2098">IFERROR(AVERAGE(IF((OutputTable[GroupByKey]=OutputTable[[#This Row],[GroupByKey]]),(OutputTable[GroupByKey]=OutputTable[[#This Row],[GroupByKey]])*OutputTable[RecordedValue])),0)</f>
        <v>145</v>
      </c>
      <c r="L2098" s="5" cm="1">
        <f t="array" ref="L2098">IFERROR(_xlfn.STDEV.S(IF((OutputTable[GroupByKey]=OutputTable[[#This Row],[GroupByKey]]),(OutputTable[GroupByKey]=OutputTable[[#This Row],[GroupByKey]])*OutputTable[RecordedValue])),0)</f>
        <v>0</v>
      </c>
      <c r="M2098" s="5" cm="1">
        <f t="array" ref="M2098">MAX(IF((ProjectInfoTable[ProjectName]=OutputTable[[#This Row],[ProjectName]]),(ProjectInfoTable[ProjectName]=OutputTable[[#This Row],[ProjectName]])*ProjectInfoTable[ConfidenceInterval]))</f>
        <v>0.95</v>
      </c>
      <c r="N2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8" s="5" cm="1">
        <f t="array" ref="O2098">MIN(IF((OutputTable[GroupByKey]=OutputTable[[#This Row],[GroupByKey]]),(OutputTable[GroupByKey]=OutputTable[[#This Row],[GroupByKey]])*OutputTable[RecordedValue]))</f>
        <v>145</v>
      </c>
      <c r="P2098" s="5" cm="1">
        <f t="array" ref="P2098">MAX(IF((OutputTable[GroupByKey]=OutputTable[[#This Row],[GroupByKey]]),(OutputTable[GroupByKey]=OutputTable[[#This Row],[GroupByKey]])*OutputTable[RecordedValue]))</f>
        <v>145</v>
      </c>
    </row>
    <row r="2099" spans="1:16" x14ac:dyDescent="0.25">
      <c r="A2099" t="s">
        <v>68</v>
      </c>
      <c r="B2099" t="s">
        <v>70</v>
      </c>
      <c r="C2099">
        <v>35</v>
      </c>
      <c r="D2099" t="s">
        <v>148</v>
      </c>
      <c r="E2099" t="s">
        <v>123</v>
      </c>
      <c r="F2099" t="s">
        <v>73</v>
      </c>
      <c r="G2099">
        <v>142</v>
      </c>
      <c r="H2099">
        <v>0</v>
      </c>
      <c r="I209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99" s="5" cm="1">
        <f t="array" ref="J2099">MAX(IF((ProjectInfoTable[ProjectName]=OutputTable[[#This Row],[ProjectName]]),(ProjectInfoTable[ProjectName]=OutputTable[[#This Row],[ProjectName]])*ProjectInfoTable[NumberOfReplications]))</f>
        <v>50</v>
      </c>
      <c r="K2099" s="5" cm="1">
        <f t="array" ref="K2099">IFERROR(AVERAGE(IF((OutputTable[GroupByKey]=OutputTable[[#This Row],[GroupByKey]]),(OutputTable[GroupByKey]=OutputTable[[#This Row],[GroupByKey]])*OutputTable[RecordedValue])),0)</f>
        <v>143.58000000000001</v>
      </c>
      <c r="L2099" s="5" cm="1">
        <f t="array" ref="L2099">IFERROR(_xlfn.STDEV.S(IF((OutputTable[GroupByKey]=OutputTable[[#This Row],[GroupByKey]]),(OutputTable[GroupByKey]=OutputTable[[#This Row],[GroupByKey]])*OutputTable[RecordedValue])),0)</f>
        <v>0.67279496224666424</v>
      </c>
      <c r="M2099" s="5" cm="1">
        <f t="array" ref="M2099">MAX(IF((ProjectInfoTable[ProjectName]=OutputTable[[#This Row],[ProjectName]]),(ProjectInfoTable[ProjectName]=OutputTable[[#This Row],[ProjectName]])*ProjectInfoTable[ConfidenceInterval]))</f>
        <v>0.95</v>
      </c>
      <c r="N2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099" s="5" cm="1">
        <f t="array" ref="O2099">MIN(IF((OutputTable[GroupByKey]=OutputTable[[#This Row],[GroupByKey]]),(OutputTable[GroupByKey]=OutputTable[[#This Row],[GroupByKey]])*OutputTable[RecordedValue]))</f>
        <v>142</v>
      </c>
      <c r="P2099" s="5" cm="1">
        <f t="array" ref="P2099">MAX(IF((OutputTable[GroupByKey]=OutputTable[[#This Row],[GroupByKey]]),(OutputTable[GroupByKey]=OutputTable[[#This Row],[GroupByKey]])*OutputTable[RecordedValue]))</f>
        <v>144</v>
      </c>
    </row>
    <row r="2100" spans="1:16" x14ac:dyDescent="0.25">
      <c r="A2100" t="s">
        <v>68</v>
      </c>
      <c r="B2100" t="s">
        <v>70</v>
      </c>
      <c r="C2100">
        <v>35</v>
      </c>
      <c r="D2100" t="s">
        <v>149</v>
      </c>
      <c r="E2100" t="s">
        <v>125</v>
      </c>
      <c r="F2100" t="s">
        <v>73</v>
      </c>
      <c r="G2100">
        <v>9.8596961225672999</v>
      </c>
      <c r="H2100">
        <v>0</v>
      </c>
      <c r="I210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00" s="5" cm="1">
        <f t="array" ref="J2100">MAX(IF((ProjectInfoTable[ProjectName]=OutputTable[[#This Row],[ProjectName]]),(ProjectInfoTable[ProjectName]=OutputTable[[#This Row],[ProjectName]])*ProjectInfoTable[NumberOfReplications]))</f>
        <v>50</v>
      </c>
      <c r="K2100" s="5" cm="1">
        <f t="array" ref="K2100">IFERROR(AVERAGE(IF((OutputTable[GroupByKey]=OutputTable[[#This Row],[GroupByKey]]),(OutputTable[GroupByKey]=OutputTable[[#This Row],[GroupByKey]])*OutputTable[RecordedValue])),0)</f>
        <v>8.9631102244031808</v>
      </c>
      <c r="L2100" s="5" cm="1">
        <f t="array" ref="L2100">IFERROR(_xlfn.STDEV.S(IF((OutputTable[GroupByKey]=OutputTable[[#This Row],[GroupByKey]]),(OutputTable[GroupByKey]=OutputTable[[#This Row],[GroupByKey]])*OutputTable[RecordedValue])),0)</f>
        <v>0.49581158155018401</v>
      </c>
      <c r="M2100" s="5" cm="1">
        <f t="array" ref="M2100">MAX(IF((ProjectInfoTable[ProjectName]=OutputTable[[#This Row],[ProjectName]]),(ProjectInfoTable[ProjectName]=OutputTable[[#This Row],[ProjectName]])*ProjectInfoTable[ConfidenceInterval]))</f>
        <v>0.95</v>
      </c>
      <c r="N2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100" s="5" cm="1">
        <f t="array" ref="O2100">MIN(IF((OutputTable[GroupByKey]=OutputTable[[#This Row],[GroupByKey]]),(OutputTable[GroupByKey]=OutputTable[[#This Row],[GroupByKey]])*OutputTable[RecordedValue]))</f>
        <v>7.9225733441578896</v>
      </c>
      <c r="P2100" s="5" cm="1">
        <f t="array" ref="P2100">MAX(IF((OutputTable[GroupByKey]=OutputTable[[#This Row],[GroupByKey]]),(OutputTable[GroupByKey]=OutputTable[[#This Row],[GroupByKey]])*OutputTable[RecordedValue]))</f>
        <v>9.9777504987156593</v>
      </c>
    </row>
    <row r="2101" spans="1:16" x14ac:dyDescent="0.25">
      <c r="A2101" t="s">
        <v>68</v>
      </c>
      <c r="B2101" t="s">
        <v>70</v>
      </c>
      <c r="C2101">
        <v>35</v>
      </c>
      <c r="D2101" t="s">
        <v>150</v>
      </c>
      <c r="E2101" t="s">
        <v>127</v>
      </c>
      <c r="F2101" t="s">
        <v>73</v>
      </c>
      <c r="G2101">
        <v>764.96904448415398</v>
      </c>
      <c r="H2101">
        <v>0</v>
      </c>
      <c r="I210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01" s="5" cm="1">
        <f t="array" ref="J2101">MAX(IF((ProjectInfoTable[ProjectName]=OutputTable[[#This Row],[ProjectName]]),(ProjectInfoTable[ProjectName]=OutputTable[[#This Row],[ProjectName]])*ProjectInfoTable[NumberOfReplications]))</f>
        <v>50</v>
      </c>
      <c r="K2101" s="5" cm="1">
        <f t="array" ref="K2101">IFERROR(AVERAGE(IF((OutputTable[GroupByKey]=OutputTable[[#This Row],[GroupByKey]]),(OutputTable[GroupByKey]=OutputTable[[#This Row],[GroupByKey]])*OutputTable[RecordedValue])),0)</f>
        <v>669.48533875250666</v>
      </c>
      <c r="L2101" s="5" cm="1">
        <f t="array" ref="L2101">IFERROR(_xlfn.STDEV.S(IF((OutputTable[GroupByKey]=OutputTable[[#This Row],[GroupByKey]]),(OutputTable[GroupByKey]=OutputTable[[#This Row],[GroupByKey]])*OutputTable[RecordedValue])),0)</f>
        <v>209.81217768405702</v>
      </c>
      <c r="M2101" s="5" cm="1">
        <f t="array" ref="M2101">MAX(IF((ProjectInfoTable[ProjectName]=OutputTable[[#This Row],[ProjectName]]),(ProjectInfoTable[ProjectName]=OutputTable[[#This Row],[ProjectName]])*ProjectInfoTable[ConfidenceInterval]))</f>
        <v>0.95</v>
      </c>
      <c r="N2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101" s="5" cm="1">
        <f t="array" ref="O2101">MIN(IF((OutputTable[GroupByKey]=OutputTable[[#This Row],[GroupByKey]]),(OutputTable[GroupByKey]=OutputTable[[#This Row],[GroupByKey]])*OutputTable[RecordedValue]))</f>
        <v>507.16931004698603</v>
      </c>
      <c r="P2101" s="5" cm="1">
        <f t="array" ref="P2101">MAX(IF((OutputTable[GroupByKey]=OutputTable[[#This Row],[GroupByKey]]),(OutputTable[GroupByKey]=OutputTable[[#This Row],[GroupByKey]])*OutputTable[RecordedValue]))</f>
        <v>1790.3663033289099</v>
      </c>
    </row>
    <row r="2102" spans="1:16" x14ac:dyDescent="0.25">
      <c r="A2102" t="s">
        <v>68</v>
      </c>
      <c r="B2102" t="s">
        <v>70</v>
      </c>
      <c r="C2102">
        <v>35</v>
      </c>
      <c r="D2102" t="s">
        <v>151</v>
      </c>
      <c r="E2102" t="s">
        <v>121</v>
      </c>
      <c r="F2102" t="s">
        <v>87</v>
      </c>
      <c r="G2102">
        <v>145</v>
      </c>
      <c r="H2102">
        <v>0</v>
      </c>
      <c r="I210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102" s="5" cm="1">
        <f t="array" ref="J2102">MAX(IF((ProjectInfoTable[ProjectName]=OutputTable[[#This Row],[ProjectName]]),(ProjectInfoTable[ProjectName]=OutputTable[[#This Row],[ProjectName]])*ProjectInfoTable[NumberOfReplications]))</f>
        <v>50</v>
      </c>
      <c r="K2102" s="5" cm="1">
        <f t="array" ref="K2102">IFERROR(AVERAGE(IF((OutputTable[GroupByKey]=OutputTable[[#This Row],[GroupByKey]]),(OutputTable[GroupByKey]=OutputTable[[#This Row],[GroupByKey]])*OutputTable[RecordedValue])),0)</f>
        <v>145</v>
      </c>
      <c r="L2102" s="5" cm="1">
        <f t="array" ref="L2102">IFERROR(_xlfn.STDEV.S(IF((OutputTable[GroupByKey]=OutputTable[[#This Row],[GroupByKey]]),(OutputTable[GroupByKey]=OutputTable[[#This Row],[GroupByKey]])*OutputTable[RecordedValue])),0)</f>
        <v>0</v>
      </c>
      <c r="M2102" s="5" cm="1">
        <f t="array" ref="M2102">MAX(IF((ProjectInfoTable[ProjectName]=OutputTable[[#This Row],[ProjectName]]),(ProjectInfoTable[ProjectName]=OutputTable[[#This Row],[ProjectName]])*ProjectInfoTable[ConfidenceInterval]))</f>
        <v>0.95</v>
      </c>
      <c r="N2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2" s="5" cm="1">
        <f t="array" ref="O2102">MIN(IF((OutputTable[GroupByKey]=OutputTable[[#This Row],[GroupByKey]]),(OutputTable[GroupByKey]=OutputTable[[#This Row],[GroupByKey]])*OutputTable[RecordedValue]))</f>
        <v>145</v>
      </c>
      <c r="P2102" s="5" cm="1">
        <f t="array" ref="P2102">MAX(IF((OutputTable[GroupByKey]=OutputTable[[#This Row],[GroupByKey]]),(OutputTable[GroupByKey]=OutputTable[[#This Row],[GroupByKey]])*OutputTable[RecordedValue]))</f>
        <v>145</v>
      </c>
    </row>
    <row r="2103" spans="1:16" x14ac:dyDescent="0.25">
      <c r="A2103" t="s">
        <v>68</v>
      </c>
      <c r="B2103" t="s">
        <v>70</v>
      </c>
      <c r="C2103">
        <v>35</v>
      </c>
      <c r="D2103" t="s">
        <v>152</v>
      </c>
      <c r="E2103" t="s">
        <v>123</v>
      </c>
      <c r="F2103" t="s">
        <v>87</v>
      </c>
      <c r="G2103">
        <v>136</v>
      </c>
      <c r="H2103">
        <v>0</v>
      </c>
      <c r="I210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103" s="5" cm="1">
        <f t="array" ref="J2103">MAX(IF((ProjectInfoTable[ProjectName]=OutputTable[[#This Row],[ProjectName]]),(ProjectInfoTable[ProjectName]=OutputTable[[#This Row],[ProjectName]])*ProjectInfoTable[NumberOfReplications]))</f>
        <v>50</v>
      </c>
      <c r="K2103" s="5" cm="1">
        <f t="array" ref="K2103">IFERROR(AVERAGE(IF((OutputTable[GroupByKey]=OutputTable[[#This Row],[GroupByKey]]),(OutputTable[GroupByKey]=OutputTable[[#This Row],[GroupByKey]])*OutputTable[RecordedValue])),0)</f>
        <v>141.38</v>
      </c>
      <c r="L2103" s="5" cm="1">
        <f t="array" ref="L2103">IFERROR(_xlfn.STDEV.S(IF((OutputTable[GroupByKey]=OutputTable[[#This Row],[GroupByKey]]),(OutputTable[GroupByKey]=OutputTable[[#This Row],[GroupByKey]])*OutputTable[RecordedValue])),0)</f>
        <v>1.9988772358705846</v>
      </c>
      <c r="M2103" s="5" cm="1">
        <f t="array" ref="M2103">MAX(IF((ProjectInfoTable[ProjectName]=OutputTable[[#This Row],[ProjectName]]),(ProjectInfoTable[ProjectName]=OutputTable[[#This Row],[ProjectName]])*ProjectInfoTable[ConfidenceInterval]))</f>
        <v>0.95</v>
      </c>
      <c r="N2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103" s="5" cm="1">
        <f t="array" ref="O2103">MIN(IF((OutputTable[GroupByKey]=OutputTable[[#This Row],[GroupByKey]]),(OutputTable[GroupByKey]=OutputTable[[#This Row],[GroupByKey]])*OutputTable[RecordedValue]))</f>
        <v>134</v>
      </c>
      <c r="P2103" s="5" cm="1">
        <f t="array" ref="P2103">MAX(IF((OutputTable[GroupByKey]=OutputTable[[#This Row],[GroupByKey]]),(OutputTable[GroupByKey]=OutputTable[[#This Row],[GroupByKey]])*OutputTable[RecordedValue]))</f>
        <v>144</v>
      </c>
    </row>
    <row r="2104" spans="1:16" x14ac:dyDescent="0.25">
      <c r="A2104" t="s">
        <v>68</v>
      </c>
      <c r="B2104" t="s">
        <v>70</v>
      </c>
      <c r="C2104">
        <v>35</v>
      </c>
      <c r="D2104" t="s">
        <v>153</v>
      </c>
      <c r="E2104" t="s">
        <v>113</v>
      </c>
      <c r="F2104" t="s">
        <v>73</v>
      </c>
      <c r="G2104">
        <v>1.7368876654308101</v>
      </c>
      <c r="H2104">
        <v>0</v>
      </c>
      <c r="I2104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104" s="5" cm="1">
        <f t="array" ref="J2104">MAX(IF((ProjectInfoTable[ProjectName]=OutputTable[[#This Row],[ProjectName]]),(ProjectInfoTable[ProjectName]=OutputTable[[#This Row],[ProjectName]])*ProjectInfoTable[NumberOfReplications]))</f>
        <v>50</v>
      </c>
      <c r="K2104" s="5" cm="1">
        <f t="array" ref="K2104">IFERROR(AVERAGE(IF((OutputTable[GroupByKey]=OutputTable[[#This Row],[GroupByKey]]),(OutputTable[GroupByKey]=OutputTable[[#This Row],[GroupByKey]])*OutputTable[RecordedValue])),0)</f>
        <v>1.713056712445395</v>
      </c>
      <c r="L2104" s="5" cm="1">
        <f t="array" ref="L2104">IFERROR(_xlfn.STDEV.S(IF((OutputTable[GroupByKey]=OutputTable[[#This Row],[GroupByKey]]),(OutputTable[GroupByKey]=OutputTable[[#This Row],[GroupByKey]])*OutputTable[RecordedValue])),0)</f>
        <v>0.74877386075301833</v>
      </c>
      <c r="M2104" s="5" cm="1">
        <f t="array" ref="M2104">MAX(IF((ProjectInfoTable[ProjectName]=OutputTable[[#This Row],[ProjectName]]),(ProjectInfoTable[ProjectName]=OutputTable[[#This Row],[ProjectName]])*ProjectInfoTable[ConfidenceInterval]))</f>
        <v>0.95</v>
      </c>
      <c r="N2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104" s="5" cm="1">
        <f t="array" ref="O2104">MIN(IF((OutputTable[GroupByKey]=OutputTable[[#This Row],[GroupByKey]]),(OutputTable[GroupByKey]=OutputTable[[#This Row],[GroupByKey]])*OutputTable[RecordedValue]))</f>
        <v>0.396443199122197</v>
      </c>
      <c r="P2104" s="5" cm="1">
        <f t="array" ref="P2104">MAX(IF((OutputTable[GroupByKey]=OutputTable[[#This Row],[GroupByKey]]),(OutputTable[GroupByKey]=OutputTable[[#This Row],[GroupByKey]])*OutputTable[RecordedValue]))</f>
        <v>4.3293745592479498</v>
      </c>
    </row>
    <row r="2105" spans="1:16" x14ac:dyDescent="0.25">
      <c r="A2105" t="s">
        <v>68</v>
      </c>
      <c r="B2105" t="s">
        <v>70</v>
      </c>
      <c r="C2105">
        <v>35</v>
      </c>
      <c r="D2105" t="s">
        <v>154</v>
      </c>
      <c r="E2105" t="s">
        <v>115</v>
      </c>
      <c r="F2105" t="s">
        <v>73</v>
      </c>
      <c r="G2105">
        <v>52.106629962924401</v>
      </c>
      <c r="H2105">
        <v>0</v>
      </c>
      <c r="I2105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105" s="5" cm="1">
        <f t="array" ref="J2105">MAX(IF((ProjectInfoTable[ProjectName]=OutputTable[[#This Row],[ProjectName]]),(ProjectInfoTable[ProjectName]=OutputTable[[#This Row],[ProjectName]])*ProjectInfoTable[NumberOfReplications]))</f>
        <v>50</v>
      </c>
      <c r="K2105" s="5" cm="1">
        <f t="array" ref="K2105">IFERROR(AVERAGE(IF((OutputTable[GroupByKey]=OutputTable[[#This Row],[GroupByKey]]),(OutputTable[GroupByKey]=OutputTable[[#This Row],[GroupByKey]])*OutputTable[RecordedValue])),0)</f>
        <v>51.391701373361848</v>
      </c>
      <c r="L2105" s="5" cm="1">
        <f t="array" ref="L2105">IFERROR(_xlfn.STDEV.S(IF((OutputTable[GroupByKey]=OutputTable[[#This Row],[GroupByKey]]),(OutputTable[GroupByKey]=OutputTable[[#This Row],[GroupByKey]])*OutputTable[RecordedValue])),0)</f>
        <v>22.463215822590577</v>
      </c>
      <c r="M2105" s="5" cm="1">
        <f t="array" ref="M2105">MAX(IF((ProjectInfoTable[ProjectName]=OutputTable[[#This Row],[ProjectName]]),(ProjectInfoTable[ProjectName]=OutputTable[[#This Row],[ProjectName]])*ProjectInfoTable[ConfidenceInterval]))</f>
        <v>0.95</v>
      </c>
      <c r="N2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105" s="5" cm="1">
        <f t="array" ref="O2105">MIN(IF((OutputTable[GroupByKey]=OutputTable[[#This Row],[GroupByKey]]),(OutputTable[GroupByKey]=OutputTable[[#This Row],[GroupByKey]])*OutputTable[RecordedValue]))</f>
        <v>11.8932959736659</v>
      </c>
      <c r="P2105" s="5" cm="1">
        <f t="array" ref="P2105">MAX(IF((OutputTable[GroupByKey]=OutputTable[[#This Row],[GroupByKey]]),(OutputTable[GroupByKey]=OutputTable[[#This Row],[GroupByKey]])*OutputTable[RecordedValue]))</f>
        <v>129.881236777438</v>
      </c>
    </row>
    <row r="2106" spans="1:16" x14ac:dyDescent="0.25">
      <c r="A2106" t="s">
        <v>68</v>
      </c>
      <c r="B2106" t="s">
        <v>70</v>
      </c>
      <c r="C2106">
        <v>35</v>
      </c>
      <c r="D2106" t="s">
        <v>155</v>
      </c>
      <c r="E2106" t="s">
        <v>117</v>
      </c>
      <c r="F2106" t="s">
        <v>73</v>
      </c>
      <c r="G2106">
        <v>0</v>
      </c>
      <c r="H2106">
        <v>0</v>
      </c>
      <c r="I2106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106" s="5" cm="1">
        <f t="array" ref="J2106">MAX(IF((ProjectInfoTable[ProjectName]=OutputTable[[#This Row],[ProjectName]]),(ProjectInfoTable[ProjectName]=OutputTable[[#This Row],[ProjectName]])*ProjectInfoTable[NumberOfReplications]))</f>
        <v>50</v>
      </c>
      <c r="K2106" s="5" cm="1">
        <f t="array" ref="K2106">IFERROR(AVERAGE(IF((OutputTable[GroupByKey]=OutputTable[[#This Row],[GroupByKey]]),(OutputTable[GroupByKey]=OutputTable[[#This Row],[GroupByKey]])*OutputTable[RecordedValue])),0)</f>
        <v>0</v>
      </c>
      <c r="L2106" s="5" cm="1">
        <f t="array" ref="L2106">IFERROR(_xlfn.STDEV.S(IF((OutputTable[GroupByKey]=OutputTable[[#This Row],[GroupByKey]]),(OutputTable[GroupByKey]=OutputTable[[#This Row],[GroupByKey]])*OutputTable[RecordedValue])),0)</f>
        <v>0</v>
      </c>
      <c r="M2106" s="5" cm="1">
        <f t="array" ref="M2106">MAX(IF((ProjectInfoTable[ProjectName]=OutputTable[[#This Row],[ProjectName]]),(ProjectInfoTable[ProjectName]=OutputTable[[#This Row],[ProjectName]])*ProjectInfoTable[ConfidenceInterval]))</f>
        <v>0.95</v>
      </c>
      <c r="N2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6" s="5" cm="1">
        <f t="array" ref="O2106">MIN(IF((OutputTable[GroupByKey]=OutputTable[[#This Row],[GroupByKey]]),(OutputTable[GroupByKey]=OutputTable[[#This Row],[GroupByKey]])*OutputTable[RecordedValue]))</f>
        <v>0</v>
      </c>
      <c r="P2106" s="5" cm="1">
        <f t="array" ref="P2106">MAX(IF((OutputTable[GroupByKey]=OutputTable[[#This Row],[GroupByKey]]),(OutputTable[GroupByKey]=OutputTable[[#This Row],[GroupByKey]])*OutputTable[RecordedValue]))</f>
        <v>0</v>
      </c>
    </row>
    <row r="2107" spans="1:16" x14ac:dyDescent="0.25">
      <c r="A2107" t="s">
        <v>68</v>
      </c>
      <c r="B2107" t="s">
        <v>70</v>
      </c>
      <c r="C2107">
        <v>35</v>
      </c>
      <c r="D2107" t="s">
        <v>156</v>
      </c>
      <c r="E2107" t="s">
        <v>119</v>
      </c>
      <c r="F2107" t="s">
        <v>73</v>
      </c>
      <c r="G2107">
        <v>22.9354656454456</v>
      </c>
      <c r="H2107">
        <v>0</v>
      </c>
      <c r="I2107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107" s="5" cm="1">
        <f t="array" ref="J2107">MAX(IF((ProjectInfoTable[ProjectName]=OutputTable[[#This Row],[ProjectName]]),(ProjectInfoTable[ProjectName]=OutputTable[[#This Row],[ProjectName]])*ProjectInfoTable[NumberOfReplications]))</f>
        <v>50</v>
      </c>
      <c r="K2107" s="5" cm="1">
        <f t="array" ref="K2107">IFERROR(AVERAGE(IF((OutputTable[GroupByKey]=OutputTable[[#This Row],[GroupByKey]]),(OutputTable[GroupByKey]=OutputTable[[#This Row],[GroupByKey]])*OutputTable[RecordedValue])),0)</f>
        <v>10.739644005751</v>
      </c>
      <c r="L2107" s="5" cm="1">
        <f t="array" ref="L2107">IFERROR(_xlfn.STDEV.S(IF((OutputTable[GroupByKey]=OutputTable[[#This Row],[GroupByKey]]),(OutputTable[GroupByKey]=OutputTable[[#This Row],[GroupByKey]])*OutputTable[RecordedValue])),0)</f>
        <v>15.385582994074571</v>
      </c>
      <c r="M2107" s="5" cm="1">
        <f t="array" ref="M2107">MAX(IF((ProjectInfoTable[ProjectName]=OutputTable[[#This Row],[ProjectName]]),(ProjectInfoTable[ProjectName]=OutputTable[[#This Row],[ProjectName]])*ProjectInfoTable[ConfidenceInterval]))</f>
        <v>0.95</v>
      </c>
      <c r="N2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107" s="5" cm="1">
        <f t="array" ref="O2107">MIN(IF((OutputTable[GroupByKey]=OutputTable[[#This Row],[GroupByKey]]),(OutputTable[GroupByKey]=OutputTable[[#This Row],[GroupByKey]])*OutputTable[RecordedValue]))</f>
        <v>0</v>
      </c>
      <c r="P2107" s="5" cm="1">
        <f t="array" ref="P2107">MAX(IF((OutputTable[GroupByKey]=OutputTable[[#This Row],[GroupByKey]]),(OutputTable[GroupByKey]=OutputTable[[#This Row],[GroupByKey]])*OutputTable[RecordedValue]))</f>
        <v>76.907804000367904</v>
      </c>
    </row>
    <row r="2108" spans="1:16" x14ac:dyDescent="0.25">
      <c r="A2108" t="s">
        <v>68</v>
      </c>
      <c r="B2108" t="s">
        <v>70</v>
      </c>
      <c r="C2108">
        <v>35</v>
      </c>
      <c r="D2108" t="s">
        <v>157</v>
      </c>
      <c r="E2108" t="s">
        <v>121</v>
      </c>
      <c r="F2108" t="s">
        <v>73</v>
      </c>
      <c r="G2108">
        <v>10</v>
      </c>
      <c r="H2108">
        <v>0</v>
      </c>
      <c r="I2108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108" s="5" cm="1">
        <f t="array" ref="J2108">MAX(IF((ProjectInfoTable[ProjectName]=OutputTable[[#This Row],[ProjectName]]),(ProjectInfoTable[ProjectName]=OutputTable[[#This Row],[ProjectName]])*ProjectInfoTable[NumberOfReplications]))</f>
        <v>50</v>
      </c>
      <c r="K2108" s="5" cm="1">
        <f t="array" ref="K2108">IFERROR(AVERAGE(IF((OutputTable[GroupByKey]=OutputTable[[#This Row],[GroupByKey]]),(OutputTable[GroupByKey]=OutputTable[[#This Row],[GroupByKey]])*OutputTable[RecordedValue])),0)</f>
        <v>6.74</v>
      </c>
      <c r="L2108" s="5" cm="1">
        <f t="array" ref="L2108">IFERROR(_xlfn.STDEV.S(IF((OutputTable[GroupByKey]=OutputTable[[#This Row],[GroupByKey]]),(OutputTable[GroupByKey]=OutputTable[[#This Row],[GroupByKey]])*OutputTable[RecordedValue])),0)</f>
        <v>2.6711611783672518</v>
      </c>
      <c r="M2108" s="5" cm="1">
        <f t="array" ref="M2108">MAX(IF((ProjectInfoTable[ProjectName]=OutputTable[[#This Row],[ProjectName]]),(ProjectInfoTable[ProjectName]=OutputTable[[#This Row],[ProjectName]])*ProjectInfoTable[ConfidenceInterval]))</f>
        <v>0.95</v>
      </c>
      <c r="N2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108" s="5" cm="1">
        <f t="array" ref="O2108">MIN(IF((OutputTable[GroupByKey]=OutputTable[[#This Row],[GroupByKey]]),(OutputTable[GroupByKey]=OutputTable[[#This Row],[GroupByKey]])*OutputTable[RecordedValue]))</f>
        <v>2</v>
      </c>
      <c r="P2108" s="5" cm="1">
        <f t="array" ref="P2108">MAX(IF((OutputTable[GroupByKey]=OutputTable[[#This Row],[GroupByKey]]),(OutputTable[GroupByKey]=OutputTable[[#This Row],[GroupByKey]])*OutputTable[RecordedValue]))</f>
        <v>16</v>
      </c>
    </row>
    <row r="2109" spans="1:16" x14ac:dyDescent="0.25">
      <c r="A2109" t="s">
        <v>68</v>
      </c>
      <c r="B2109" t="s">
        <v>70</v>
      </c>
      <c r="C2109">
        <v>35</v>
      </c>
      <c r="D2109" t="s">
        <v>158</v>
      </c>
      <c r="E2109" t="s">
        <v>123</v>
      </c>
      <c r="F2109" t="s">
        <v>73</v>
      </c>
      <c r="G2109">
        <v>10</v>
      </c>
      <c r="H2109">
        <v>0</v>
      </c>
      <c r="I2109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109" s="5" cm="1">
        <f t="array" ref="J2109">MAX(IF((ProjectInfoTable[ProjectName]=OutputTable[[#This Row],[ProjectName]]),(ProjectInfoTable[ProjectName]=OutputTable[[#This Row],[ProjectName]])*ProjectInfoTable[NumberOfReplications]))</f>
        <v>50</v>
      </c>
      <c r="K2109" s="5" cm="1">
        <f t="array" ref="K2109">IFERROR(AVERAGE(IF((OutputTable[GroupByKey]=OutputTable[[#This Row],[GroupByKey]]),(OutputTable[GroupByKey]=OutputTable[[#This Row],[GroupByKey]])*OutputTable[RecordedValue])),0)</f>
        <v>6.66</v>
      </c>
      <c r="L2109" s="5" cm="1">
        <f t="array" ref="L2109">IFERROR(_xlfn.STDEV.S(IF((OutputTable[GroupByKey]=OutputTable[[#This Row],[GroupByKey]]),(OutputTable[GroupByKey]=OutputTable[[#This Row],[GroupByKey]])*OutputTable[RecordedValue])),0)</f>
        <v>2.6233644078409171</v>
      </c>
      <c r="M2109" s="5" cm="1">
        <f t="array" ref="M2109">MAX(IF((ProjectInfoTable[ProjectName]=OutputTable[[#This Row],[ProjectName]]),(ProjectInfoTable[ProjectName]=OutputTable[[#This Row],[ProjectName]])*ProjectInfoTable[ConfidenceInterval]))</f>
        <v>0.95</v>
      </c>
      <c r="N2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109" s="5" cm="1">
        <f t="array" ref="O2109">MIN(IF((OutputTable[GroupByKey]=OutputTable[[#This Row],[GroupByKey]]),(OutputTable[GroupByKey]=OutputTable[[#This Row],[GroupByKey]])*OutputTable[RecordedValue]))</f>
        <v>2</v>
      </c>
      <c r="P2109" s="5" cm="1">
        <f t="array" ref="P2109">MAX(IF((OutputTable[GroupByKey]=OutputTable[[#This Row],[GroupByKey]]),(OutputTable[GroupByKey]=OutputTable[[#This Row],[GroupByKey]])*OutputTable[RecordedValue]))</f>
        <v>16</v>
      </c>
    </row>
    <row r="2110" spans="1:16" x14ac:dyDescent="0.25">
      <c r="A2110" t="s">
        <v>68</v>
      </c>
      <c r="B2110" t="s">
        <v>70</v>
      </c>
      <c r="C2110">
        <v>35</v>
      </c>
      <c r="D2110" t="s">
        <v>159</v>
      </c>
      <c r="E2110" t="s">
        <v>125</v>
      </c>
      <c r="F2110" t="s">
        <v>73</v>
      </c>
      <c r="G2110">
        <v>1.7368876654308101</v>
      </c>
      <c r="H2110">
        <v>0</v>
      </c>
      <c r="I2110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110" s="5" cm="1">
        <f t="array" ref="J2110">MAX(IF((ProjectInfoTable[ProjectName]=OutputTable[[#This Row],[ProjectName]]),(ProjectInfoTable[ProjectName]=OutputTable[[#This Row],[ProjectName]])*ProjectInfoTable[NumberOfReplications]))</f>
        <v>50</v>
      </c>
      <c r="K2110" s="5" cm="1">
        <f t="array" ref="K2110">IFERROR(AVERAGE(IF((OutputTable[GroupByKey]=OutputTable[[#This Row],[GroupByKey]]),(OutputTable[GroupByKey]=OutputTable[[#This Row],[GroupByKey]])*OutputTable[RecordedValue])),0)</f>
        <v>1.713056712445395</v>
      </c>
      <c r="L2110" s="5" cm="1">
        <f t="array" ref="L2110">IFERROR(_xlfn.STDEV.S(IF((OutputTable[GroupByKey]=OutputTable[[#This Row],[GroupByKey]]),(OutputTable[GroupByKey]=OutputTable[[#This Row],[GroupByKey]])*OutputTable[RecordedValue])),0)</f>
        <v>0.74877386075301833</v>
      </c>
      <c r="M2110" s="5" cm="1">
        <f t="array" ref="M2110">MAX(IF((ProjectInfoTable[ProjectName]=OutputTable[[#This Row],[ProjectName]]),(ProjectInfoTable[ProjectName]=OutputTable[[#This Row],[ProjectName]])*ProjectInfoTable[ConfidenceInterval]))</f>
        <v>0.95</v>
      </c>
      <c r="N2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110" s="5" cm="1">
        <f t="array" ref="O2110">MIN(IF((OutputTable[GroupByKey]=OutputTable[[#This Row],[GroupByKey]]),(OutputTable[GroupByKey]=OutputTable[[#This Row],[GroupByKey]])*OutputTable[RecordedValue]))</f>
        <v>0.396443199122197</v>
      </c>
      <c r="P2110" s="5" cm="1">
        <f t="array" ref="P2110">MAX(IF((OutputTable[GroupByKey]=OutputTable[[#This Row],[GroupByKey]]),(OutputTable[GroupByKey]=OutputTable[[#This Row],[GroupByKey]])*OutputTable[RecordedValue]))</f>
        <v>4.3293745592479498</v>
      </c>
    </row>
    <row r="2111" spans="1:16" x14ac:dyDescent="0.25">
      <c r="A2111" t="s">
        <v>68</v>
      </c>
      <c r="B2111" t="s">
        <v>70</v>
      </c>
      <c r="C2111">
        <v>35</v>
      </c>
      <c r="D2111" t="s">
        <v>160</v>
      </c>
      <c r="E2111" t="s">
        <v>127</v>
      </c>
      <c r="F2111" t="s">
        <v>73</v>
      </c>
      <c r="G2111">
        <v>75.042095608370005</v>
      </c>
      <c r="H2111">
        <v>0</v>
      </c>
      <c r="I2111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111" s="5" cm="1">
        <f t="array" ref="J2111">MAX(IF((ProjectInfoTable[ProjectName]=OutputTable[[#This Row],[ProjectName]]),(ProjectInfoTable[ProjectName]=OutputTable[[#This Row],[ProjectName]])*ProjectInfoTable[NumberOfReplications]))</f>
        <v>50</v>
      </c>
      <c r="K2111" s="5" cm="1">
        <f t="array" ref="K2111">IFERROR(AVERAGE(IF((OutputTable[GroupByKey]=OutputTable[[#This Row],[GroupByKey]]),(OutputTable[GroupByKey]=OutputTable[[#This Row],[GroupByKey]])*OutputTable[RecordedValue])),0)</f>
        <v>62.131345379112837</v>
      </c>
      <c r="L2111" s="5" cm="1">
        <f t="array" ref="L2111">IFERROR(_xlfn.STDEV.S(IF((OutputTable[GroupByKey]=OutputTable[[#This Row],[GroupByKey]]),(OutputTable[GroupByKey]=OutputTable[[#This Row],[GroupByKey]])*OutputTable[RecordedValue])),0)</f>
        <v>32.520844078842771</v>
      </c>
      <c r="M2111" s="5" cm="1">
        <f t="array" ref="M2111">MAX(IF((ProjectInfoTable[ProjectName]=OutputTable[[#This Row],[ProjectName]]),(ProjectInfoTable[ProjectName]=OutputTable[[#This Row],[ProjectName]])*ProjectInfoTable[ConfidenceInterval]))</f>
        <v>0.95</v>
      </c>
      <c r="N2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111" s="5" cm="1">
        <f t="array" ref="O2111">MIN(IF((OutputTable[GroupByKey]=OutputTable[[#This Row],[GroupByKey]]),(OutputTable[GroupByKey]=OutputTable[[#This Row],[GroupByKey]])*OutputTable[RecordedValue]))</f>
        <v>13.9204055285142</v>
      </c>
      <c r="P2111" s="5" cm="1">
        <f t="array" ref="P2111">MAX(IF((OutputTable[GroupByKey]=OutputTable[[#This Row],[GroupByKey]]),(OutputTable[GroupByKey]=OutputTable[[#This Row],[GroupByKey]])*OutputTable[RecordedValue]))</f>
        <v>182.68949067350201</v>
      </c>
    </row>
    <row r="2112" spans="1:16" x14ac:dyDescent="0.25">
      <c r="A2112" t="s">
        <v>68</v>
      </c>
      <c r="B2112" t="s">
        <v>70</v>
      </c>
      <c r="C2112">
        <v>35</v>
      </c>
      <c r="D2112" t="s">
        <v>161</v>
      </c>
      <c r="E2112" t="s">
        <v>137</v>
      </c>
      <c r="F2112" t="s">
        <v>107</v>
      </c>
      <c r="G2112">
        <v>0.86844383271540704</v>
      </c>
      <c r="H2112">
        <v>0</v>
      </c>
      <c r="I211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12" s="5" cm="1">
        <f t="array" ref="J2112">MAX(IF((ProjectInfoTable[ProjectName]=OutputTable[[#This Row],[ProjectName]]),(ProjectInfoTable[ProjectName]=OutputTable[[#This Row],[ProjectName]])*ProjectInfoTable[NumberOfReplications]))</f>
        <v>50</v>
      </c>
      <c r="K2112" s="5" cm="1">
        <f t="array" ref="K2112">IFERROR(AVERAGE(IF((OutputTable[GroupByKey]=OutputTable[[#This Row],[GroupByKey]]),(OutputTable[GroupByKey]=OutputTable[[#This Row],[GroupByKey]])*OutputTable[RecordedValue])),0)</f>
        <v>0.85652835622269752</v>
      </c>
      <c r="L2112" s="5" cm="1">
        <f t="array" ref="L2112">IFERROR(_xlfn.STDEV.S(IF((OutputTable[GroupByKey]=OutputTable[[#This Row],[GroupByKey]]),(OutputTable[GroupByKey]=OutputTable[[#This Row],[GroupByKey]])*OutputTable[RecordedValue])),0)</f>
        <v>0.37438693037650955</v>
      </c>
      <c r="M2112" s="5" cm="1">
        <f t="array" ref="M2112">MAX(IF((ProjectInfoTable[ProjectName]=OutputTable[[#This Row],[ProjectName]]),(ProjectInfoTable[ProjectName]=OutputTable[[#This Row],[ProjectName]])*ProjectInfoTable[ConfidenceInterval]))</f>
        <v>0.95</v>
      </c>
      <c r="N2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112" s="5" cm="1">
        <f t="array" ref="O2112">MIN(IF((OutputTable[GroupByKey]=OutputTable[[#This Row],[GroupByKey]]),(OutputTable[GroupByKey]=OutputTable[[#This Row],[GroupByKey]])*OutputTable[RecordedValue]))</f>
        <v>0.198221599561099</v>
      </c>
      <c r="P2112" s="5" cm="1">
        <f t="array" ref="P2112">MAX(IF((OutputTable[GroupByKey]=OutputTable[[#This Row],[GroupByKey]]),(OutputTable[GroupByKey]=OutputTable[[#This Row],[GroupByKey]])*OutputTable[RecordedValue]))</f>
        <v>2.16468727962397</v>
      </c>
    </row>
    <row r="2113" spans="1:16" x14ac:dyDescent="0.25">
      <c r="A2113" t="s">
        <v>68</v>
      </c>
      <c r="B2113" t="s">
        <v>70</v>
      </c>
      <c r="C2113">
        <v>35</v>
      </c>
      <c r="D2113" t="s">
        <v>162</v>
      </c>
      <c r="E2113" t="s">
        <v>139</v>
      </c>
      <c r="F2113" t="s">
        <v>107</v>
      </c>
      <c r="G2113">
        <v>11.1315561672846</v>
      </c>
      <c r="H2113">
        <v>0</v>
      </c>
      <c r="I211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13" s="5" cm="1">
        <f t="array" ref="J2113">MAX(IF((ProjectInfoTable[ProjectName]=OutputTable[[#This Row],[ProjectName]]),(ProjectInfoTable[ProjectName]=OutputTable[[#This Row],[ProjectName]])*ProjectInfoTable[NumberOfReplications]))</f>
        <v>50</v>
      </c>
      <c r="K2113" s="5" cm="1">
        <f t="array" ref="K2113">IFERROR(AVERAGE(IF((OutputTable[GroupByKey]=OutputTable[[#This Row],[GroupByKey]]),(OutputTable[GroupByKey]=OutputTable[[#This Row],[GroupByKey]])*OutputTable[RecordedValue])),0)</f>
        <v>11.137209966710371</v>
      </c>
      <c r="L2113" s="5" cm="1">
        <f t="array" ref="L2113">IFERROR(_xlfn.STDEV.S(IF((OutputTable[GroupByKey]=OutputTable[[#This Row],[GroupByKey]]),(OutputTable[GroupByKey]=OutputTable[[#This Row],[GroupByKey]])*OutputTable[RecordedValue])),0)</f>
        <v>0.38257169656624557</v>
      </c>
      <c r="M2113" s="5" cm="1">
        <f t="array" ref="M2113">MAX(IF((ProjectInfoTable[ProjectName]=OutputTable[[#This Row],[ProjectName]]),(ProjectInfoTable[ProjectName]=OutputTable[[#This Row],[ProjectName]])*ProjectInfoTable[ConfidenceInterval]))</f>
        <v>0.95</v>
      </c>
      <c r="N2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113" s="5" cm="1">
        <f t="array" ref="O2113">MIN(IF((OutputTable[GroupByKey]=OutputTable[[#This Row],[GroupByKey]]),(OutputTable[GroupByKey]=OutputTable[[#This Row],[GroupByKey]])*OutputTable[RecordedValue]))</f>
        <v>9.8353127203760309</v>
      </c>
      <c r="P2113" s="5" cm="1">
        <f t="array" ref="P2113">MAX(IF((OutputTable[GroupByKey]=OutputTable[[#This Row],[GroupByKey]]),(OutputTable[GroupByKey]=OutputTable[[#This Row],[GroupByKey]])*OutputTable[RecordedValue]))</f>
        <v>11.8017784004389</v>
      </c>
    </row>
    <row r="2114" spans="1:16" x14ac:dyDescent="0.25">
      <c r="A2114" t="s">
        <v>68</v>
      </c>
      <c r="B2114" t="s">
        <v>70</v>
      </c>
      <c r="C2114">
        <v>35</v>
      </c>
      <c r="D2114" t="s">
        <v>163</v>
      </c>
      <c r="E2114" t="s">
        <v>164</v>
      </c>
      <c r="F2114" t="s">
        <v>107</v>
      </c>
      <c r="G2114">
        <v>10</v>
      </c>
      <c r="H2114">
        <v>0</v>
      </c>
      <c r="I211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14" s="5" cm="1">
        <f t="array" ref="J2114">MAX(IF((ProjectInfoTable[ProjectName]=OutputTable[[#This Row],[ProjectName]]),(ProjectInfoTable[ProjectName]=OutputTable[[#This Row],[ProjectName]])*ProjectInfoTable[NumberOfReplications]))</f>
        <v>50</v>
      </c>
      <c r="K2114" s="5" cm="1">
        <f t="array" ref="K2114">IFERROR(AVERAGE(IF((OutputTable[GroupByKey]=OutputTable[[#This Row],[GroupByKey]]),(OutputTable[GroupByKey]=OutputTable[[#This Row],[GroupByKey]])*OutputTable[RecordedValue])),0)</f>
        <v>6.72</v>
      </c>
      <c r="L2114" s="5" cm="1">
        <f t="array" ref="L2114">IFERROR(_xlfn.STDEV.S(IF((OutputTable[GroupByKey]=OutputTable[[#This Row],[GroupByKey]]),(OutputTable[GroupByKey]=OutputTable[[#This Row],[GroupByKey]])*OutputTable[RecordedValue])),0)</f>
        <v>2.6729178430917711</v>
      </c>
      <c r="M2114" s="5" cm="1">
        <f t="array" ref="M2114">MAX(IF((ProjectInfoTable[ProjectName]=OutputTable[[#This Row],[ProjectName]]),(ProjectInfoTable[ProjectName]=OutputTable[[#This Row],[ProjectName]])*ProjectInfoTable[ConfidenceInterval]))</f>
        <v>0.95</v>
      </c>
      <c r="N2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114" s="5" cm="1">
        <f t="array" ref="O2114">MIN(IF((OutputTable[GroupByKey]=OutputTable[[#This Row],[GroupByKey]]),(OutputTable[GroupByKey]=OutputTable[[#This Row],[GroupByKey]])*OutputTable[RecordedValue]))</f>
        <v>2</v>
      </c>
      <c r="P2114" s="5" cm="1">
        <f t="array" ref="P2114">MAX(IF((OutputTable[GroupByKey]=OutputTable[[#This Row],[GroupByKey]]),(OutputTable[GroupByKey]=OutputTable[[#This Row],[GroupByKey]])*OutputTable[RecordedValue]))</f>
        <v>16</v>
      </c>
    </row>
    <row r="2115" spans="1:16" x14ac:dyDescent="0.25">
      <c r="A2115" t="s">
        <v>68</v>
      </c>
      <c r="B2115" t="s">
        <v>70</v>
      </c>
      <c r="C2115">
        <v>35</v>
      </c>
      <c r="D2115" t="s">
        <v>165</v>
      </c>
      <c r="E2115" t="s">
        <v>166</v>
      </c>
      <c r="F2115" t="s">
        <v>107</v>
      </c>
      <c r="G2115">
        <v>7.2370319392950494E-2</v>
      </c>
      <c r="H2115">
        <v>0</v>
      </c>
      <c r="I211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15" s="5" cm="1">
        <f t="array" ref="J2115">MAX(IF((ProjectInfoTable[ProjectName]=OutputTable[[#This Row],[ProjectName]]),(ProjectInfoTable[ProjectName]=OutputTable[[#This Row],[ProjectName]])*ProjectInfoTable[NumberOfReplications]))</f>
        <v>50</v>
      </c>
      <c r="K2115" s="5" cm="1">
        <f t="array" ref="K2115">IFERROR(AVERAGE(IF((OutputTable[GroupByKey]=OutputTable[[#This Row],[GroupByKey]]),(OutputTable[GroupByKey]=OutputTable[[#This Row],[GroupByKey]])*OutputTable[RecordedValue])),0)</f>
        <v>7.1899169440802421E-2</v>
      </c>
      <c r="L2115" s="5" cm="1">
        <f t="array" ref="L2115">IFERROR(_xlfn.STDEV.S(IF((OutputTable[GroupByKey]=OutputTable[[#This Row],[GroupByKey]]),(OutputTable[GroupByKey]=OutputTable[[#This Row],[GroupByKey]])*OutputTable[RecordedValue])),0)</f>
        <v>3.1880974713854024E-2</v>
      </c>
      <c r="M2115" s="5" cm="1">
        <f t="array" ref="M2115">MAX(IF((ProjectInfoTable[ProjectName]=OutputTable[[#This Row],[ProjectName]]),(ProjectInfoTable[ProjectName]=OutputTable[[#This Row],[ProjectName]])*ProjectInfoTable[ConfidenceInterval]))</f>
        <v>0.95</v>
      </c>
      <c r="N2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115" s="5" cm="1">
        <f t="array" ref="O2115">MIN(IF((OutputTable[GroupByKey]=OutputTable[[#This Row],[GroupByKey]]),(OutputTable[GroupByKey]=OutputTable[[#This Row],[GroupByKey]])*OutputTable[RecordedValue]))</f>
        <v>1.6518466630091499E-2</v>
      </c>
      <c r="P2115" s="5" cm="1">
        <f t="array" ref="P2115">MAX(IF((OutputTable[GroupByKey]=OutputTable[[#This Row],[GroupByKey]]),(OutputTable[GroupByKey]=OutputTable[[#This Row],[GroupByKey]])*OutputTable[RecordedValue]))</f>
        <v>0.18039060663533099</v>
      </c>
    </row>
    <row r="2116" spans="1:16" x14ac:dyDescent="0.25">
      <c r="A2116" t="s">
        <v>68</v>
      </c>
      <c r="B2116" t="s">
        <v>70</v>
      </c>
      <c r="C2116">
        <v>35</v>
      </c>
      <c r="D2116" t="s">
        <v>167</v>
      </c>
      <c r="E2116" t="s">
        <v>142</v>
      </c>
      <c r="F2116" t="s">
        <v>107</v>
      </c>
      <c r="G2116">
        <v>0</v>
      </c>
      <c r="H2116">
        <v>0</v>
      </c>
      <c r="I211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16" s="5" cm="1">
        <f t="array" ref="J2116">MAX(IF((ProjectInfoTable[ProjectName]=OutputTable[[#This Row],[ProjectName]]),(ProjectInfoTable[ProjectName]=OutputTable[[#This Row],[ProjectName]])*ProjectInfoTable[NumberOfReplications]))</f>
        <v>50</v>
      </c>
      <c r="K2116" s="5" cm="1">
        <f t="array" ref="K2116">IFERROR(AVERAGE(IF((OutputTable[GroupByKey]=OutputTable[[#This Row],[GroupByKey]]),(OutputTable[GroupByKey]=OutputTable[[#This Row],[GroupByKey]])*OutputTable[RecordedValue])),0)</f>
        <v>0</v>
      </c>
      <c r="L2116" s="5" cm="1">
        <f t="array" ref="L2116">IFERROR(_xlfn.STDEV.S(IF((OutputTable[GroupByKey]=OutputTable[[#This Row],[GroupByKey]]),(OutputTable[GroupByKey]=OutputTable[[#This Row],[GroupByKey]])*OutputTable[RecordedValue])),0)</f>
        <v>0</v>
      </c>
      <c r="M2116" s="5" cm="1">
        <f t="array" ref="M2116">MAX(IF((ProjectInfoTable[ProjectName]=OutputTable[[#This Row],[ProjectName]]),(ProjectInfoTable[ProjectName]=OutputTable[[#This Row],[ProjectName]])*ProjectInfoTable[ConfidenceInterval]))</f>
        <v>0.95</v>
      </c>
      <c r="N2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6" s="5" cm="1">
        <f t="array" ref="O2116">MIN(IF((OutputTable[GroupByKey]=OutputTable[[#This Row],[GroupByKey]]),(OutputTable[GroupByKey]=OutputTable[[#This Row],[GroupByKey]])*OutputTable[RecordedValue]))</f>
        <v>0</v>
      </c>
      <c r="P2116" s="5" cm="1">
        <f t="array" ref="P2116">MAX(IF((OutputTable[GroupByKey]=OutputTable[[#This Row],[GroupByKey]]),(OutputTable[GroupByKey]=OutputTable[[#This Row],[GroupByKey]])*OutputTable[RecordedValue]))</f>
        <v>0</v>
      </c>
    </row>
    <row r="2117" spans="1:16" x14ac:dyDescent="0.25">
      <c r="A2117" t="s">
        <v>68</v>
      </c>
      <c r="B2117" t="s">
        <v>70</v>
      </c>
      <c r="C2117">
        <v>35</v>
      </c>
      <c r="D2117" t="s">
        <v>168</v>
      </c>
      <c r="E2117" t="s">
        <v>123</v>
      </c>
      <c r="F2117" t="s">
        <v>129</v>
      </c>
      <c r="G2117">
        <v>136</v>
      </c>
      <c r="H2117">
        <v>0</v>
      </c>
      <c r="I211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17" s="5" cm="1">
        <f t="array" ref="J2117">MAX(IF((ProjectInfoTable[ProjectName]=OutputTable[[#This Row],[ProjectName]]),(ProjectInfoTable[ProjectName]=OutputTable[[#This Row],[ProjectName]])*ProjectInfoTable[NumberOfReplications]))</f>
        <v>50</v>
      </c>
      <c r="K2117" s="5" cm="1">
        <f t="array" ref="K2117">IFERROR(AVERAGE(IF((OutputTable[GroupByKey]=OutputTable[[#This Row],[GroupByKey]]),(OutputTable[GroupByKey]=OutputTable[[#This Row],[GroupByKey]])*OutputTable[RecordedValue])),0)</f>
        <v>141.38</v>
      </c>
      <c r="L2117" s="5" cm="1">
        <f t="array" ref="L2117">IFERROR(_xlfn.STDEV.S(IF((OutputTable[GroupByKey]=OutputTable[[#This Row],[GroupByKey]]),(OutputTable[GroupByKey]=OutputTable[[#This Row],[GroupByKey]])*OutputTable[RecordedValue])),0)</f>
        <v>1.9988772358705846</v>
      </c>
      <c r="M2117" s="5" cm="1">
        <f t="array" ref="M2117">MAX(IF((ProjectInfoTable[ProjectName]=OutputTable[[#This Row],[ProjectName]]),(ProjectInfoTable[ProjectName]=OutputTable[[#This Row],[ProjectName]])*ProjectInfoTable[ConfidenceInterval]))</f>
        <v>0.95</v>
      </c>
      <c r="N2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117" s="5" cm="1">
        <f t="array" ref="O2117">MIN(IF((OutputTable[GroupByKey]=OutputTable[[#This Row],[GroupByKey]]),(OutputTable[GroupByKey]=OutputTable[[#This Row],[GroupByKey]])*OutputTable[RecordedValue]))</f>
        <v>134</v>
      </c>
      <c r="P2117" s="5" cm="1">
        <f t="array" ref="P2117">MAX(IF((OutputTable[GroupByKey]=OutputTable[[#This Row],[GroupByKey]]),(OutputTable[GroupByKey]=OutputTable[[#This Row],[GroupByKey]])*OutputTable[RecordedValue]))</f>
        <v>144</v>
      </c>
    </row>
    <row r="2118" spans="1:16" x14ac:dyDescent="0.25">
      <c r="A2118" t="s">
        <v>68</v>
      </c>
      <c r="B2118" t="s">
        <v>70</v>
      </c>
      <c r="C2118">
        <v>35</v>
      </c>
      <c r="D2118" t="s">
        <v>169</v>
      </c>
      <c r="E2118" t="s">
        <v>91</v>
      </c>
      <c r="F2118" t="s">
        <v>129</v>
      </c>
      <c r="G2118">
        <v>71.380271968451495</v>
      </c>
      <c r="H2118">
        <v>0</v>
      </c>
      <c r="I211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18" s="5" cm="1">
        <f t="array" ref="J2118">MAX(IF((ProjectInfoTable[ProjectName]=OutputTable[[#This Row],[ProjectName]]),(ProjectInfoTable[ProjectName]=OutputTable[[#This Row],[ProjectName]])*ProjectInfoTable[NumberOfReplications]))</f>
        <v>50</v>
      </c>
      <c r="K2118" s="5" cm="1">
        <f t="array" ref="K2118">IFERROR(AVERAGE(IF((OutputTable[GroupByKey]=OutputTable[[#This Row],[GroupByKey]]),(OutputTable[GroupByKey]=OutputTable[[#This Row],[GroupByKey]])*OutputTable[RecordedValue])),0)</f>
        <v>71.709517489708347</v>
      </c>
      <c r="L2118" s="5" cm="1">
        <f t="array" ref="L2118">IFERROR(_xlfn.STDEV.S(IF((OutputTable[GroupByKey]=OutputTable[[#This Row],[GroupByKey]]),(OutputTable[GroupByKey]=OutputTable[[#This Row],[GroupByKey]])*OutputTable[RecordedValue])),0)</f>
        <v>0.25019982121987089</v>
      </c>
      <c r="M2118" s="5" cm="1">
        <f t="array" ref="M2118">MAX(IF((ProjectInfoTable[ProjectName]=OutputTable[[#This Row],[ProjectName]]),(ProjectInfoTable[ProjectName]=OutputTable[[#This Row],[ProjectName]])*ProjectInfoTable[ConfidenceInterval]))</f>
        <v>0.95</v>
      </c>
      <c r="N2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118" s="5" cm="1">
        <f t="array" ref="O2118">MIN(IF((OutputTable[GroupByKey]=OutputTable[[#This Row],[GroupByKey]]),(OutputTable[GroupByKey]=OutputTable[[#This Row],[GroupByKey]])*OutputTable[RecordedValue]))</f>
        <v>70.826954480567906</v>
      </c>
      <c r="P2118" s="5" cm="1">
        <f t="array" ref="P2118">MAX(IF((OutputTable[GroupByKey]=OutputTable[[#This Row],[GroupByKey]]),(OutputTable[GroupByKey]=OutputTable[[#This Row],[GroupByKey]])*OutputTable[RecordedValue]))</f>
        <v>72</v>
      </c>
    </row>
    <row r="2119" spans="1:16" x14ac:dyDescent="0.25">
      <c r="A2119" t="s">
        <v>68</v>
      </c>
      <c r="B2119" t="s">
        <v>70</v>
      </c>
      <c r="C2119">
        <v>35</v>
      </c>
      <c r="D2119" t="s">
        <v>170</v>
      </c>
      <c r="E2119" t="s">
        <v>137</v>
      </c>
      <c r="F2119" t="s">
        <v>107</v>
      </c>
      <c r="G2119">
        <v>29.1988492318544</v>
      </c>
      <c r="H2119">
        <v>0</v>
      </c>
      <c r="I211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19" s="5" cm="1">
        <f t="array" ref="J2119">MAX(IF((ProjectInfoTable[ProjectName]=OutputTable[[#This Row],[ProjectName]]),(ProjectInfoTable[ProjectName]=OutputTable[[#This Row],[ProjectName]])*ProjectInfoTable[NumberOfReplications]))</f>
        <v>50</v>
      </c>
      <c r="K2119" s="5" cm="1">
        <f t="array" ref="K2119">IFERROR(AVERAGE(IF((OutputTable[GroupByKey]=OutputTable[[#This Row],[GroupByKey]]),(OutputTable[GroupByKey]=OutputTable[[#This Row],[GroupByKey]])*OutputTable[RecordedValue])),0)</f>
        <v>28.690256747996941</v>
      </c>
      <c r="L2119" s="5" cm="1">
        <f t="array" ref="L2119">IFERROR(_xlfn.STDEV.S(IF((OutputTable[GroupByKey]=OutputTable[[#This Row],[GroupByKey]]),(OutputTable[GroupByKey]=OutputTable[[#This Row],[GroupByKey]])*OutputTable[RecordedValue])),0)</f>
        <v>1.6276098461399904</v>
      </c>
      <c r="M2119" s="5" cm="1">
        <f t="array" ref="M2119">MAX(IF((ProjectInfoTable[ProjectName]=OutputTable[[#This Row],[ProjectName]]),(ProjectInfoTable[ProjectName]=OutputTable[[#This Row],[ProjectName]])*ProjectInfoTable[ConfidenceInterval]))</f>
        <v>0.95</v>
      </c>
      <c r="N2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119" s="5" cm="1">
        <f t="array" ref="O2119">MIN(IF((OutputTable[GroupByKey]=OutputTable[[#This Row],[GroupByKey]]),(OutputTable[GroupByKey]=OutputTable[[#This Row],[GroupByKey]])*OutputTable[RecordedValue]))</f>
        <v>25.696659959072399</v>
      </c>
      <c r="P2119" s="5" cm="1">
        <f t="array" ref="P2119">MAX(IF((OutputTable[GroupByKey]=OutputTable[[#This Row],[GroupByKey]]),(OutputTable[GroupByKey]=OutputTable[[#This Row],[GroupByKey]])*OutputTable[RecordedValue]))</f>
        <v>33.838759418460498</v>
      </c>
    </row>
    <row r="2120" spans="1:16" x14ac:dyDescent="0.25">
      <c r="A2120" t="s">
        <v>68</v>
      </c>
      <c r="B2120" t="s">
        <v>70</v>
      </c>
      <c r="C2120">
        <v>35</v>
      </c>
      <c r="D2120" t="s">
        <v>171</v>
      </c>
      <c r="E2120" t="s">
        <v>139</v>
      </c>
      <c r="F2120" t="s">
        <v>107</v>
      </c>
      <c r="G2120">
        <v>6.4899989534273299</v>
      </c>
      <c r="H2120">
        <v>0</v>
      </c>
      <c r="I212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20" s="5" cm="1">
        <f t="array" ref="J2120">MAX(IF((ProjectInfoTable[ProjectName]=OutputTable[[#This Row],[ProjectName]]),(ProjectInfoTable[ProjectName]=OutputTable[[#This Row],[ProjectName]])*ProjectInfoTable[NumberOfReplications]))</f>
        <v>50</v>
      </c>
      <c r="K2120" s="5" cm="1">
        <f t="array" ref="K2120">IFERROR(AVERAGE(IF((OutputTable[GroupByKey]=OutputTable[[#This Row],[GroupByKey]]),(OutputTable[GroupByKey]=OutputTable[[#This Row],[GroupByKey]])*OutputTable[RecordedValue])),0)</f>
        <v>7.1431715332986858</v>
      </c>
      <c r="L2120" s="5" cm="1">
        <f t="array" ref="L2120">IFERROR(_xlfn.STDEV.S(IF((OutputTable[GroupByKey]=OutputTable[[#This Row],[GroupByKey]]),(OutputTable[GroupByKey]=OutputTable[[#This Row],[GroupByKey]])*OutputTable[RecordedValue])),0)</f>
        <v>1.6630080132730225</v>
      </c>
      <c r="M2120" s="5" cm="1">
        <f t="array" ref="M2120">MAX(IF((ProjectInfoTable[ProjectName]=OutputTable[[#This Row],[ProjectName]]),(ProjectInfoTable[ProjectName]=OutputTable[[#This Row],[ProjectName]])*ProjectInfoTable[ConfidenceInterval]))</f>
        <v>0.95</v>
      </c>
      <c r="N2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120" s="5" cm="1">
        <f t="array" ref="O2120">MIN(IF((OutputTable[GroupByKey]=OutputTable[[#This Row],[GroupByKey]]),(OutputTable[GroupByKey]=OutputTable[[#This Row],[GroupByKey]])*OutputTable[RecordedValue]))</f>
        <v>2.14775272896172</v>
      </c>
      <c r="P2120" s="5" cm="1">
        <f t="array" ref="P2120">MAX(IF((OutputTable[GroupByKey]=OutputTable[[#This Row],[GroupByKey]]),(OutputTable[GroupByKey]=OutputTable[[#This Row],[GroupByKey]])*OutputTable[RecordedValue]))</f>
        <v>10.273767747096599</v>
      </c>
    </row>
    <row r="2121" spans="1:16" x14ac:dyDescent="0.25">
      <c r="A2121" t="s">
        <v>68</v>
      </c>
      <c r="B2121" t="s">
        <v>70</v>
      </c>
      <c r="C2121">
        <v>35</v>
      </c>
      <c r="D2121" t="s">
        <v>172</v>
      </c>
      <c r="E2121" t="s">
        <v>164</v>
      </c>
      <c r="F2121" t="s">
        <v>107</v>
      </c>
      <c r="G2121">
        <v>294</v>
      </c>
      <c r="H2121">
        <v>0</v>
      </c>
      <c r="I212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21" s="5" cm="1">
        <f t="array" ref="J2121">MAX(IF((ProjectInfoTable[ProjectName]=OutputTable[[#This Row],[ProjectName]]),(ProjectInfoTable[ProjectName]=OutputTable[[#This Row],[ProjectName]])*ProjectInfoTable[NumberOfReplications]))</f>
        <v>50</v>
      </c>
      <c r="K2121" s="5" cm="1">
        <f t="array" ref="K2121">IFERROR(AVERAGE(IF((OutputTable[GroupByKey]=OutputTable[[#This Row],[GroupByKey]]),(OutputTable[GroupByKey]=OutputTable[[#This Row],[GroupByKey]])*OutputTable[RecordedValue])),0)</f>
        <v>299.54000000000002</v>
      </c>
      <c r="L2121" s="5" cm="1">
        <f t="array" ref="L2121">IFERROR(_xlfn.STDEV.S(IF((OutputTable[GroupByKey]=OutputTable[[#This Row],[GroupByKey]]),(OutputTable[GroupByKey]=OutputTable[[#This Row],[GroupByKey]])*OutputTable[RecordedValue])),0)</f>
        <v>4.8873430868908301</v>
      </c>
      <c r="M2121" s="5" cm="1">
        <f t="array" ref="M2121">MAX(IF((ProjectInfoTable[ProjectName]=OutputTable[[#This Row],[ProjectName]]),(ProjectInfoTable[ProjectName]=OutputTable[[#This Row],[ProjectName]])*ProjectInfoTable[ConfidenceInterval]))</f>
        <v>0.95</v>
      </c>
      <c r="N2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121" s="5" cm="1">
        <f t="array" ref="O2121">MIN(IF((OutputTable[GroupByKey]=OutputTable[[#This Row],[GroupByKey]]),(OutputTable[GroupByKey]=OutputTable[[#This Row],[GroupByKey]])*OutputTable[RecordedValue]))</f>
        <v>289</v>
      </c>
      <c r="P2121" s="5" cm="1">
        <f t="array" ref="P2121">MAX(IF((OutputTable[GroupByKey]=OutputTable[[#This Row],[GroupByKey]]),(OutputTable[GroupByKey]=OutputTable[[#This Row],[GroupByKey]])*OutputTable[RecordedValue]))</f>
        <v>313</v>
      </c>
    </row>
    <row r="2122" spans="1:16" x14ac:dyDescent="0.25">
      <c r="A2122" t="s">
        <v>68</v>
      </c>
      <c r="B2122" t="s">
        <v>70</v>
      </c>
      <c r="C2122">
        <v>35</v>
      </c>
      <c r="D2122" t="s">
        <v>173</v>
      </c>
      <c r="E2122" t="s">
        <v>166</v>
      </c>
      <c r="F2122" t="s">
        <v>107</v>
      </c>
      <c r="G2122">
        <v>0.81972225129368503</v>
      </c>
      <c r="H2122">
        <v>0</v>
      </c>
      <c r="I212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22" s="5" cm="1">
        <f t="array" ref="J2122">MAX(IF((ProjectInfoTable[ProjectName]=OutputTable[[#This Row],[ProjectName]]),(ProjectInfoTable[ProjectName]=OutputTable[[#This Row],[ProjectName]])*ProjectInfoTable[NumberOfReplications]))</f>
        <v>50</v>
      </c>
      <c r="K2122" s="5" cm="1">
        <f t="array" ref="K2122">IFERROR(AVERAGE(IF((OutputTable[GroupByKey]=OutputTable[[#This Row],[GroupByKey]]),(OutputTable[GroupByKey]=OutputTable[[#This Row],[GroupByKey]])*OutputTable[RecordedValue])),0)</f>
        <v>0.80157856851948073</v>
      </c>
      <c r="L2122" s="5" cm="1">
        <f t="array" ref="L2122">IFERROR(_xlfn.STDEV.S(IF((OutputTable[GroupByKey]=OutputTable[[#This Row],[GroupByKey]]),(OutputTable[GroupByKey]=OutputTable[[#This Row],[GroupByKey]])*OutputTable[RecordedValue])),0)</f>
        <v>4.6194667035361667E-2</v>
      </c>
      <c r="M2122" s="5" cm="1">
        <f t="array" ref="M2122">MAX(IF((ProjectInfoTable[ProjectName]=OutputTable[[#This Row],[ProjectName]]),(ProjectInfoTable[ProjectName]=OutputTable[[#This Row],[ProjectName]])*ProjectInfoTable[ConfidenceInterval]))</f>
        <v>0.95</v>
      </c>
      <c r="N2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122" s="5" cm="1">
        <f t="array" ref="O2122">MIN(IF((OutputTable[GroupByKey]=OutputTable[[#This Row],[GroupByKey]]),(OutputTable[GroupByKey]=OutputTable[[#This Row],[GroupByKey]])*OutputTable[RecordedValue]))</f>
        <v>0.71461756258065101</v>
      </c>
      <c r="P2122" s="5" cm="1">
        <f t="array" ref="P2122">MAX(IF((OutputTable[GroupByKey]=OutputTable[[#This Row],[GroupByKey]]),(OutputTable[GroupByKey]=OutputTable[[#This Row],[GroupByKey]])*OutputTable[RecordedValue]))</f>
        <v>0.94034020197328605</v>
      </c>
    </row>
    <row r="2123" spans="1:16" x14ac:dyDescent="0.25">
      <c r="A2123" t="s">
        <v>68</v>
      </c>
      <c r="B2123" t="s">
        <v>70</v>
      </c>
      <c r="C2123">
        <v>35</v>
      </c>
      <c r="D2123" t="s">
        <v>174</v>
      </c>
      <c r="E2123" t="s">
        <v>142</v>
      </c>
      <c r="F2123" t="s">
        <v>107</v>
      </c>
      <c r="G2123">
        <v>0</v>
      </c>
      <c r="H2123">
        <v>0</v>
      </c>
      <c r="I212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23" s="5" cm="1">
        <f t="array" ref="J2123">MAX(IF((ProjectInfoTable[ProjectName]=OutputTable[[#This Row],[ProjectName]]),(ProjectInfoTable[ProjectName]=OutputTable[[#This Row],[ProjectName]])*ProjectInfoTable[NumberOfReplications]))</f>
        <v>50</v>
      </c>
      <c r="K2123" s="5" cm="1">
        <f t="array" ref="K2123">IFERROR(AVERAGE(IF((OutputTable[GroupByKey]=OutputTable[[#This Row],[GroupByKey]]),(OutputTable[GroupByKey]=OutputTable[[#This Row],[GroupByKey]])*OutputTable[RecordedValue])),0)</f>
        <v>0</v>
      </c>
      <c r="L2123" s="5" cm="1">
        <f t="array" ref="L2123">IFERROR(_xlfn.STDEV.S(IF((OutputTable[GroupByKey]=OutputTable[[#This Row],[GroupByKey]]),(OutputTable[GroupByKey]=OutputTable[[#This Row],[GroupByKey]])*OutputTable[RecordedValue])),0)</f>
        <v>0</v>
      </c>
      <c r="M2123" s="5" cm="1">
        <f t="array" ref="M2123">MAX(IF((ProjectInfoTable[ProjectName]=OutputTable[[#This Row],[ProjectName]]),(ProjectInfoTable[ProjectName]=OutputTable[[#This Row],[ProjectName]])*ProjectInfoTable[ConfidenceInterval]))</f>
        <v>0.95</v>
      </c>
      <c r="N2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3" s="5" cm="1">
        <f t="array" ref="O2123">MIN(IF((OutputTable[GroupByKey]=OutputTable[[#This Row],[GroupByKey]]),(OutputTable[GroupByKey]=OutputTable[[#This Row],[GroupByKey]])*OutputTable[RecordedValue]))</f>
        <v>0</v>
      </c>
      <c r="P2123" s="5" cm="1">
        <f t="array" ref="P2123">MAX(IF((OutputTable[GroupByKey]=OutputTable[[#This Row],[GroupByKey]]),(OutputTable[GroupByKey]=OutputTable[[#This Row],[GroupByKey]])*OutputTable[RecordedValue]))</f>
        <v>0</v>
      </c>
    </row>
    <row r="2124" spans="1:16" x14ac:dyDescent="0.25">
      <c r="A2124" t="s">
        <v>68</v>
      </c>
      <c r="B2124" t="s">
        <v>70</v>
      </c>
      <c r="C2124">
        <v>35</v>
      </c>
      <c r="D2124" t="s">
        <v>175</v>
      </c>
      <c r="E2124" t="s">
        <v>113</v>
      </c>
      <c r="F2124" t="s">
        <v>73</v>
      </c>
      <c r="G2124">
        <v>35.476517131840701</v>
      </c>
      <c r="H2124">
        <v>0</v>
      </c>
      <c r="I212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24" s="5" cm="1">
        <f t="array" ref="J2124">MAX(IF((ProjectInfoTable[ProjectName]=OutputTable[[#This Row],[ProjectName]]),(ProjectInfoTable[ProjectName]=OutputTable[[#This Row],[ProjectName]])*ProjectInfoTable[NumberOfReplications]))</f>
        <v>50</v>
      </c>
      <c r="K2124" s="5" cm="1">
        <f t="array" ref="K2124">IFERROR(AVERAGE(IF((OutputTable[GroupByKey]=OutputTable[[#This Row],[GroupByKey]]),(OutputTable[GroupByKey]=OutputTable[[#This Row],[GroupByKey]])*OutputTable[RecordedValue])),0)</f>
        <v>36.017962320863354</v>
      </c>
      <c r="L2124" s="5" cm="1">
        <f t="array" ref="L2124">IFERROR(_xlfn.STDEV.S(IF((OutputTable[GroupByKey]=OutputTable[[#This Row],[GroupByKey]]),(OutputTable[GroupByKey]=OutputTable[[#This Row],[GroupByKey]])*OutputTable[RecordedValue])),0)</f>
        <v>2.1447750669597334</v>
      </c>
      <c r="M2124" s="5" cm="1">
        <f t="array" ref="M2124">MAX(IF((ProjectInfoTable[ProjectName]=OutputTable[[#This Row],[ProjectName]]),(ProjectInfoTable[ProjectName]=OutputTable[[#This Row],[ProjectName]])*ProjectInfoTable[ConfidenceInterval]))</f>
        <v>0.95</v>
      </c>
      <c r="N2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124" s="5" cm="1">
        <f t="array" ref="O2124">MIN(IF((OutputTable[GroupByKey]=OutputTable[[#This Row],[GroupByKey]]),(OutputTable[GroupByKey]=OutputTable[[#This Row],[GroupByKey]])*OutputTable[RecordedValue]))</f>
        <v>31.355296128801101</v>
      </c>
      <c r="P2124" s="5" cm="1">
        <f t="array" ref="P2124">MAX(IF((OutputTable[GroupByKey]=OutputTable[[#This Row],[GroupByKey]]),(OutputTable[GroupByKey]=OutputTable[[#This Row],[GroupByKey]])*OutputTable[RecordedValue]))</f>
        <v>42.047742044042501</v>
      </c>
    </row>
    <row r="2125" spans="1:16" x14ac:dyDescent="0.25">
      <c r="A2125" t="s">
        <v>68</v>
      </c>
      <c r="B2125" t="s">
        <v>70</v>
      </c>
      <c r="C2125">
        <v>35</v>
      </c>
      <c r="D2125" t="s">
        <v>176</v>
      </c>
      <c r="E2125" t="s">
        <v>115</v>
      </c>
      <c r="F2125" t="s">
        <v>73</v>
      </c>
      <c r="G2125">
        <v>1064.29551395522</v>
      </c>
      <c r="H2125">
        <v>0</v>
      </c>
      <c r="I212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25" s="5" cm="1">
        <f t="array" ref="J2125">MAX(IF((ProjectInfoTable[ProjectName]=OutputTable[[#This Row],[ProjectName]]),(ProjectInfoTable[ProjectName]=OutputTable[[#This Row],[ProjectName]])*ProjectInfoTable[NumberOfReplications]))</f>
        <v>50</v>
      </c>
      <c r="K2125" s="5" cm="1">
        <f t="array" ref="K2125">IFERROR(AVERAGE(IF((OutputTable[GroupByKey]=OutputTable[[#This Row],[GroupByKey]]),(OutputTable[GroupByKey]=OutputTable[[#This Row],[GroupByKey]])*OutputTable[RecordedValue])),0)</f>
        <v>1080.5388696259006</v>
      </c>
      <c r="L2125" s="5" cm="1">
        <f t="array" ref="L2125">IFERROR(_xlfn.STDEV.S(IF((OutputTable[GroupByKey]=OutputTable[[#This Row],[GroupByKey]]),(OutputTable[GroupByKey]=OutputTable[[#This Row],[GroupByKey]])*OutputTable[RecordedValue])),0)</f>
        <v>64.343252008792561</v>
      </c>
      <c r="M2125" s="5" cm="1">
        <f t="array" ref="M2125">MAX(IF((ProjectInfoTable[ProjectName]=OutputTable[[#This Row],[ProjectName]]),(ProjectInfoTable[ProjectName]=OutputTable[[#This Row],[ProjectName]])*ProjectInfoTable[ConfidenceInterval]))</f>
        <v>0.95</v>
      </c>
      <c r="N2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125" s="5" cm="1">
        <f t="array" ref="O2125">MIN(IF((OutputTable[GroupByKey]=OutputTable[[#This Row],[GroupByKey]]),(OutputTable[GroupByKey]=OutputTable[[#This Row],[GroupByKey]])*OutputTable[RecordedValue]))</f>
        <v>940.65888386403196</v>
      </c>
      <c r="P2125" s="5" cm="1">
        <f t="array" ref="P2125">MAX(IF((OutputTable[GroupByKey]=OutputTable[[#This Row],[GroupByKey]]),(OutputTable[GroupByKey]=OutputTable[[#This Row],[GroupByKey]])*OutputTable[RecordedValue]))</f>
        <v>1261.4322613212801</v>
      </c>
    </row>
    <row r="2126" spans="1:16" x14ac:dyDescent="0.25">
      <c r="A2126" t="s">
        <v>68</v>
      </c>
      <c r="B2126" t="s">
        <v>70</v>
      </c>
      <c r="C2126">
        <v>35</v>
      </c>
      <c r="D2126" t="s">
        <v>177</v>
      </c>
      <c r="E2126" t="s">
        <v>117</v>
      </c>
      <c r="F2126" t="s">
        <v>73</v>
      </c>
      <c r="G2126">
        <v>0</v>
      </c>
      <c r="H2126">
        <v>0</v>
      </c>
      <c r="I212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26" s="5" cm="1">
        <f t="array" ref="J2126">MAX(IF((ProjectInfoTable[ProjectName]=OutputTable[[#This Row],[ProjectName]]),(ProjectInfoTable[ProjectName]=OutputTable[[#This Row],[ProjectName]])*ProjectInfoTable[NumberOfReplications]))</f>
        <v>50</v>
      </c>
      <c r="K2126" s="5" cm="1">
        <f t="array" ref="K2126">IFERROR(AVERAGE(IF((OutputTable[GroupByKey]=OutputTable[[#This Row],[GroupByKey]]),(OutputTable[GroupByKey]=OutputTable[[#This Row],[GroupByKey]])*OutputTable[RecordedValue])),0)</f>
        <v>0</v>
      </c>
      <c r="L2126" s="5" cm="1">
        <f t="array" ref="L2126">IFERROR(_xlfn.STDEV.S(IF((OutputTable[GroupByKey]=OutputTable[[#This Row],[GroupByKey]]),(OutputTable[GroupByKey]=OutputTable[[#This Row],[GroupByKey]])*OutputTable[RecordedValue])),0)</f>
        <v>0</v>
      </c>
      <c r="M2126" s="5" cm="1">
        <f t="array" ref="M2126">MAX(IF((ProjectInfoTable[ProjectName]=OutputTable[[#This Row],[ProjectName]]),(ProjectInfoTable[ProjectName]=OutputTable[[#This Row],[ProjectName]])*ProjectInfoTable[ConfidenceInterval]))</f>
        <v>0.95</v>
      </c>
      <c r="N2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6" s="5" cm="1">
        <f t="array" ref="O2126">MIN(IF((OutputTable[GroupByKey]=OutputTable[[#This Row],[GroupByKey]]),(OutputTable[GroupByKey]=OutputTable[[#This Row],[GroupByKey]])*OutputTable[RecordedValue]))</f>
        <v>0</v>
      </c>
      <c r="P2126" s="5" cm="1">
        <f t="array" ref="P2126">MAX(IF((OutputTable[GroupByKey]=OutputTable[[#This Row],[GroupByKey]]),(OutputTable[GroupByKey]=OutputTable[[#This Row],[GroupByKey]])*OutputTable[RecordedValue]))</f>
        <v>0</v>
      </c>
    </row>
    <row r="2127" spans="1:16" x14ac:dyDescent="0.25">
      <c r="A2127" t="s">
        <v>68</v>
      </c>
      <c r="B2127" t="s">
        <v>70</v>
      </c>
      <c r="C2127">
        <v>35</v>
      </c>
      <c r="D2127" t="s">
        <v>178</v>
      </c>
      <c r="E2127" t="s">
        <v>119</v>
      </c>
      <c r="F2127" t="s">
        <v>73</v>
      </c>
      <c r="G2127">
        <v>774.25530615477805</v>
      </c>
      <c r="H2127">
        <v>0</v>
      </c>
      <c r="I212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27" s="5" cm="1">
        <f t="array" ref="J2127">MAX(IF((ProjectInfoTable[ProjectName]=OutputTable[[#This Row],[ProjectName]]),(ProjectInfoTable[ProjectName]=OutputTable[[#This Row],[ProjectName]])*ProjectInfoTable[NumberOfReplications]))</f>
        <v>50</v>
      </c>
      <c r="K2127" s="5" cm="1">
        <f t="array" ref="K2127">IFERROR(AVERAGE(IF((OutputTable[GroupByKey]=OutputTable[[#This Row],[GroupByKey]]),(OutputTable[GroupByKey]=OutputTable[[#This Row],[GroupByKey]])*OutputTable[RecordedValue])),0)</f>
        <v>647.33233797243315</v>
      </c>
      <c r="L2127" s="5" cm="1">
        <f t="array" ref="L2127">IFERROR(_xlfn.STDEV.S(IF((OutputTable[GroupByKey]=OutputTable[[#This Row],[GroupByKey]]),(OutputTable[GroupByKey]=OutputTable[[#This Row],[GroupByKey]])*OutputTable[RecordedValue])),0)</f>
        <v>612.63054444116835</v>
      </c>
      <c r="M2127" s="5" cm="1">
        <f t="array" ref="M2127">MAX(IF((ProjectInfoTable[ProjectName]=OutputTable[[#This Row],[ProjectName]]),(ProjectInfoTable[ProjectName]=OutputTable[[#This Row],[ProjectName]])*ProjectInfoTable[ConfidenceInterval]))</f>
        <v>0.95</v>
      </c>
      <c r="N2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127" s="5" cm="1">
        <f t="array" ref="O2127">MIN(IF((OutputTable[GroupByKey]=OutputTable[[#This Row],[GroupByKey]]),(OutputTable[GroupByKey]=OutputTable[[#This Row],[GroupByKey]])*OutputTable[RecordedValue]))</f>
        <v>135.75868551570699</v>
      </c>
      <c r="P2127" s="5" cm="1">
        <f t="array" ref="P2127">MAX(IF((OutputTable[GroupByKey]=OutputTable[[#This Row],[GroupByKey]]),(OutputTable[GroupByKey]=OutputTable[[#This Row],[GroupByKey]])*OutputTable[RecordedValue]))</f>
        <v>3953.48057040094</v>
      </c>
    </row>
    <row r="2128" spans="1:16" x14ac:dyDescent="0.25">
      <c r="A2128" t="s">
        <v>68</v>
      </c>
      <c r="B2128" t="s">
        <v>70</v>
      </c>
      <c r="C2128">
        <v>35</v>
      </c>
      <c r="D2128" t="s">
        <v>179</v>
      </c>
      <c r="E2128" t="s">
        <v>121</v>
      </c>
      <c r="F2128" t="s">
        <v>73</v>
      </c>
      <c r="G2128">
        <v>137</v>
      </c>
      <c r="H2128">
        <v>0</v>
      </c>
      <c r="I212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28" s="5" cm="1">
        <f t="array" ref="J2128">MAX(IF((ProjectInfoTable[ProjectName]=OutputTable[[#This Row],[ProjectName]]),(ProjectInfoTable[ProjectName]=OutputTable[[#This Row],[ProjectName]])*ProjectInfoTable[NumberOfReplications]))</f>
        <v>50</v>
      </c>
      <c r="K2128" s="5" cm="1">
        <f t="array" ref="K2128">IFERROR(AVERAGE(IF((OutputTable[GroupByKey]=OutputTable[[#This Row],[GroupByKey]]),(OutputTable[GroupByKey]=OutputTable[[#This Row],[GroupByKey]])*OutputTable[RecordedValue])),0)</f>
        <v>139.02000000000001</v>
      </c>
      <c r="L2128" s="5" cm="1">
        <f t="array" ref="L2128">IFERROR(_xlfn.STDEV.S(IF((OutputTable[GroupByKey]=OutputTable[[#This Row],[GroupByKey]]),(OutputTable[GroupByKey]=OutputTable[[#This Row],[GroupByKey]])*OutputTable[RecordedValue])),0)</f>
        <v>2.0651629376840162</v>
      </c>
      <c r="M2128" s="5" cm="1">
        <f t="array" ref="M2128">MAX(IF((ProjectInfoTable[ProjectName]=OutputTable[[#This Row],[ProjectName]]),(ProjectInfoTable[ProjectName]=OutputTable[[#This Row],[ProjectName]])*ProjectInfoTable[ConfidenceInterval]))</f>
        <v>0.95</v>
      </c>
      <c r="N2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128" s="5" cm="1">
        <f t="array" ref="O2128">MIN(IF((OutputTable[GroupByKey]=OutputTable[[#This Row],[GroupByKey]]),(OutputTable[GroupByKey]=OutputTable[[#This Row],[GroupByKey]])*OutputTable[RecordedValue]))</f>
        <v>133</v>
      </c>
      <c r="P2128" s="5" cm="1">
        <f t="array" ref="P2128">MAX(IF((OutputTable[GroupByKey]=OutputTable[[#This Row],[GroupByKey]]),(OutputTable[GroupByKey]=OutputTable[[#This Row],[GroupByKey]])*OutputTable[RecordedValue]))</f>
        <v>142</v>
      </c>
    </row>
    <row r="2129" spans="1:16" x14ac:dyDescent="0.25">
      <c r="A2129" t="s">
        <v>68</v>
      </c>
      <c r="B2129" t="s">
        <v>70</v>
      </c>
      <c r="C2129">
        <v>35</v>
      </c>
      <c r="D2129" t="s">
        <v>180</v>
      </c>
      <c r="E2129" t="s">
        <v>123</v>
      </c>
      <c r="F2129" t="s">
        <v>73</v>
      </c>
      <c r="G2129">
        <v>131</v>
      </c>
      <c r="H2129">
        <v>0</v>
      </c>
      <c r="I212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29" s="5" cm="1">
        <f t="array" ref="J2129">MAX(IF((ProjectInfoTable[ProjectName]=OutputTable[[#This Row],[ProjectName]]),(ProjectInfoTable[ProjectName]=OutputTable[[#This Row],[ProjectName]])*ProjectInfoTable[NumberOfReplications]))</f>
        <v>50</v>
      </c>
      <c r="K2129" s="5" cm="1">
        <f t="array" ref="K2129">IFERROR(AVERAGE(IF((OutputTable[GroupByKey]=OutputTable[[#This Row],[GroupByKey]]),(OutputTable[GroupByKey]=OutputTable[[#This Row],[GroupByKey]])*OutputTable[RecordedValue])),0)</f>
        <v>137.02000000000001</v>
      </c>
      <c r="L2129" s="5" cm="1">
        <f t="array" ref="L2129">IFERROR(_xlfn.STDEV.S(IF((OutputTable[GroupByKey]=OutputTable[[#This Row],[GroupByKey]]),(OutputTable[GroupByKey]=OutputTable[[#This Row],[GroupByKey]])*OutputTable[RecordedValue])),0)</f>
        <v>2.4618725244274162</v>
      </c>
      <c r="M2129" s="5" cm="1">
        <f t="array" ref="M2129">MAX(IF((ProjectInfoTable[ProjectName]=OutputTable[[#This Row],[ProjectName]]),(ProjectInfoTable[ProjectName]=OutputTable[[#This Row],[ProjectName]])*ProjectInfoTable[ConfidenceInterval]))</f>
        <v>0.95</v>
      </c>
      <c r="N2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129" s="5" cm="1">
        <f t="array" ref="O2129">MIN(IF((OutputTable[GroupByKey]=OutputTable[[#This Row],[GroupByKey]]),(OutputTable[GroupByKey]=OutputTable[[#This Row],[GroupByKey]])*OutputTable[RecordedValue]))</f>
        <v>130</v>
      </c>
      <c r="P2129" s="5" cm="1">
        <f t="array" ref="P2129">MAX(IF((OutputTable[GroupByKey]=OutputTable[[#This Row],[GroupByKey]]),(OutputTable[GroupByKey]=OutputTable[[#This Row],[GroupByKey]])*OutputTable[RecordedValue]))</f>
        <v>141</v>
      </c>
    </row>
    <row r="2130" spans="1:16" x14ac:dyDescent="0.25">
      <c r="A2130" t="s">
        <v>68</v>
      </c>
      <c r="B2130" t="s">
        <v>70</v>
      </c>
      <c r="C2130">
        <v>35</v>
      </c>
      <c r="D2130" t="s">
        <v>181</v>
      </c>
      <c r="E2130" t="s">
        <v>125</v>
      </c>
      <c r="F2130" t="s">
        <v>73</v>
      </c>
      <c r="G2130">
        <v>35.476517131840701</v>
      </c>
      <c r="H2130">
        <v>0</v>
      </c>
      <c r="I213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30" s="5" cm="1">
        <f t="array" ref="J2130">MAX(IF((ProjectInfoTable[ProjectName]=OutputTable[[#This Row],[ProjectName]]),(ProjectInfoTable[ProjectName]=OutputTable[[#This Row],[ProjectName]])*ProjectInfoTable[NumberOfReplications]))</f>
        <v>50</v>
      </c>
      <c r="K2130" s="5" cm="1">
        <f t="array" ref="K2130">IFERROR(AVERAGE(IF((OutputTable[GroupByKey]=OutputTable[[#This Row],[GroupByKey]]),(OutputTable[GroupByKey]=OutputTable[[#This Row],[GroupByKey]])*OutputTable[RecordedValue])),0)</f>
        <v>36.017962320863354</v>
      </c>
      <c r="L2130" s="5" cm="1">
        <f t="array" ref="L2130">IFERROR(_xlfn.STDEV.S(IF((OutputTable[GroupByKey]=OutputTable[[#This Row],[GroupByKey]]),(OutputTable[GroupByKey]=OutputTable[[#This Row],[GroupByKey]])*OutputTable[RecordedValue])),0)</f>
        <v>2.1447750669597334</v>
      </c>
      <c r="M2130" s="5" cm="1">
        <f t="array" ref="M2130">MAX(IF((ProjectInfoTable[ProjectName]=OutputTable[[#This Row],[ProjectName]]),(ProjectInfoTable[ProjectName]=OutputTable[[#This Row],[ProjectName]])*ProjectInfoTable[ConfidenceInterval]))</f>
        <v>0.95</v>
      </c>
      <c r="N2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130" s="5" cm="1">
        <f t="array" ref="O2130">MIN(IF((OutputTable[GroupByKey]=OutputTable[[#This Row],[GroupByKey]]),(OutputTable[GroupByKey]=OutputTable[[#This Row],[GroupByKey]])*OutputTable[RecordedValue]))</f>
        <v>31.355296128801101</v>
      </c>
      <c r="P2130" s="5" cm="1">
        <f t="array" ref="P2130">MAX(IF((OutputTable[GroupByKey]=OutputTable[[#This Row],[GroupByKey]]),(OutputTable[GroupByKey]=OutputTable[[#This Row],[GroupByKey]])*OutputTable[RecordedValue]))</f>
        <v>42.047742044042501</v>
      </c>
    </row>
    <row r="2131" spans="1:16" x14ac:dyDescent="0.25">
      <c r="A2131" t="s">
        <v>68</v>
      </c>
      <c r="B2131" t="s">
        <v>70</v>
      </c>
      <c r="C2131">
        <v>35</v>
      </c>
      <c r="D2131" t="s">
        <v>182</v>
      </c>
      <c r="E2131" t="s">
        <v>127</v>
      </c>
      <c r="F2131" t="s">
        <v>73</v>
      </c>
      <c r="G2131">
        <v>1838.5508201099999</v>
      </c>
      <c r="H2131">
        <v>0</v>
      </c>
      <c r="I213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31" s="5" cm="1">
        <f t="array" ref="J2131">MAX(IF((ProjectInfoTable[ProjectName]=OutputTable[[#This Row],[ProjectName]]),(ProjectInfoTable[ProjectName]=OutputTable[[#This Row],[ProjectName]])*ProjectInfoTable[NumberOfReplications]))</f>
        <v>50</v>
      </c>
      <c r="K2131" s="5" cm="1">
        <f t="array" ref="K2131">IFERROR(AVERAGE(IF((OutputTable[GroupByKey]=OutputTable[[#This Row],[GroupByKey]]),(OutputTable[GroupByKey]=OutputTable[[#This Row],[GroupByKey]])*OutputTable[RecordedValue])),0)</f>
        <v>1727.8712075983335</v>
      </c>
      <c r="L2131" s="5" cm="1">
        <f t="array" ref="L2131">IFERROR(_xlfn.STDEV.S(IF((OutputTable[GroupByKey]=OutputTable[[#This Row],[GroupByKey]]),(OutputTable[GroupByKey]=OutputTable[[#This Row],[GroupByKey]])*OutputTable[RecordedValue])),0)</f>
        <v>660.11760417939672</v>
      </c>
      <c r="M2131" s="5" cm="1">
        <f t="array" ref="M2131">MAX(IF((ProjectInfoTable[ProjectName]=OutputTable[[#This Row],[ProjectName]]),(ProjectInfoTable[ProjectName]=OutputTable[[#This Row],[ProjectName]])*ProjectInfoTable[ConfidenceInterval]))</f>
        <v>0.95</v>
      </c>
      <c r="N2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131" s="5" cm="1">
        <f t="array" ref="O2131">MIN(IF((OutputTable[GroupByKey]=OutputTable[[#This Row],[GroupByKey]]),(OutputTable[GroupByKey]=OutputTable[[#This Row],[GroupByKey]])*OutputTable[RecordedValue]))</f>
        <v>1102.70221979086</v>
      </c>
      <c r="P2131" s="5" cm="1">
        <f t="array" ref="P2131">MAX(IF((OutputTable[GroupByKey]=OutputTable[[#This Row],[GroupByKey]]),(OutputTable[GroupByKey]=OutputTable[[#This Row],[GroupByKey]])*OutputTable[RecordedValue]))</f>
        <v>5214.9128317222203</v>
      </c>
    </row>
    <row r="2132" spans="1:16" x14ac:dyDescent="0.25">
      <c r="A2132" t="s">
        <v>68</v>
      </c>
      <c r="B2132" t="s">
        <v>70</v>
      </c>
      <c r="C2132">
        <v>35</v>
      </c>
      <c r="D2132" t="s">
        <v>183</v>
      </c>
      <c r="E2132" t="s">
        <v>137</v>
      </c>
      <c r="F2132" t="s">
        <v>107</v>
      </c>
      <c r="G2132">
        <v>17.738258565920301</v>
      </c>
      <c r="H2132">
        <v>0</v>
      </c>
      <c r="I213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32" s="5" cm="1">
        <f t="array" ref="J2132">MAX(IF((ProjectInfoTable[ProjectName]=OutputTable[[#This Row],[ProjectName]]),(ProjectInfoTable[ProjectName]=OutputTable[[#This Row],[ProjectName]])*ProjectInfoTable[NumberOfReplications]))</f>
        <v>50</v>
      </c>
      <c r="K2132" s="5" cm="1">
        <f t="array" ref="K2132">IFERROR(AVERAGE(IF((OutputTable[GroupByKey]=OutputTable[[#This Row],[GroupByKey]]),(OutputTable[GroupByKey]=OutputTable[[#This Row],[GroupByKey]])*OutputTable[RecordedValue])),0)</f>
        <v>18.008981160431681</v>
      </c>
      <c r="L2132" s="5" cm="1">
        <f t="array" ref="L2132">IFERROR(_xlfn.STDEV.S(IF((OutputTable[GroupByKey]=OutputTable[[#This Row],[GroupByKey]]),(OutputTable[GroupByKey]=OutputTable[[#This Row],[GroupByKey]])*OutputTable[RecordedValue])),0)</f>
        <v>1.0723875334798758</v>
      </c>
      <c r="M2132" s="5" cm="1">
        <f t="array" ref="M2132">MAX(IF((ProjectInfoTable[ProjectName]=OutputTable[[#This Row],[ProjectName]]),(ProjectInfoTable[ProjectName]=OutputTable[[#This Row],[ProjectName]])*ProjectInfoTable[ConfidenceInterval]))</f>
        <v>0.95</v>
      </c>
      <c r="N2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132" s="5" cm="1">
        <f t="array" ref="O2132">MIN(IF((OutputTable[GroupByKey]=OutputTable[[#This Row],[GroupByKey]]),(OutputTable[GroupByKey]=OutputTable[[#This Row],[GroupByKey]])*OutputTable[RecordedValue]))</f>
        <v>15.677648064400501</v>
      </c>
      <c r="P2132" s="5" cm="1">
        <f t="array" ref="P2132">MAX(IF((OutputTable[GroupByKey]=OutputTable[[#This Row],[GroupByKey]]),(OutputTable[GroupByKey]=OutputTable[[#This Row],[GroupByKey]])*OutputTable[RecordedValue]))</f>
        <v>21.0238710220213</v>
      </c>
    </row>
    <row r="2133" spans="1:16" x14ac:dyDescent="0.25">
      <c r="A2133" t="s">
        <v>68</v>
      </c>
      <c r="B2133" t="s">
        <v>70</v>
      </c>
      <c r="C2133">
        <v>35</v>
      </c>
      <c r="D2133" t="s">
        <v>184</v>
      </c>
      <c r="E2133" t="s">
        <v>139</v>
      </c>
      <c r="F2133" t="s">
        <v>107</v>
      </c>
      <c r="G2133">
        <v>5.9531652172493299</v>
      </c>
      <c r="H2133">
        <v>0</v>
      </c>
      <c r="I213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33" s="5" cm="1">
        <f t="array" ref="J2133">MAX(IF((ProjectInfoTable[ProjectName]=OutputTable[[#This Row],[ProjectName]]),(ProjectInfoTable[ProjectName]=OutputTable[[#This Row],[ProjectName]])*ProjectInfoTable[NumberOfReplications]))</f>
        <v>50</v>
      </c>
      <c r="K2133" s="5" cm="1">
        <f t="array" ref="K2133">IFERROR(AVERAGE(IF((OutputTable[GroupByKey]=OutputTable[[#This Row],[GroupByKey]]),(OutputTable[GroupByKey]=OutputTable[[#This Row],[GroupByKey]])*OutputTable[RecordedValue])),0)</f>
        <v>5.873369725047966</v>
      </c>
      <c r="L2133" s="5" cm="1">
        <f t="array" ref="L2133">IFERROR(_xlfn.STDEV.S(IF((OutputTable[GroupByKey]=OutputTable[[#This Row],[GroupByKey]]),(OutputTable[GroupByKey]=OutputTable[[#This Row],[GroupByKey]])*OutputTable[RecordedValue])),0)</f>
        <v>1.0900756873751687</v>
      </c>
      <c r="M2133" s="5" cm="1">
        <f t="array" ref="M2133">MAX(IF((ProjectInfoTable[ProjectName]=OutputTable[[#This Row],[ProjectName]]),(ProjectInfoTable[ProjectName]=OutputTable[[#This Row],[ProjectName]])*ProjectInfoTable[ConfidenceInterval]))</f>
        <v>0.95</v>
      </c>
      <c r="N2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133" s="5" cm="1">
        <f t="array" ref="O2133">MIN(IF((OutputTable[GroupByKey]=OutputTable[[#This Row],[GroupByKey]]),(OutputTable[GroupByKey]=OutputTable[[#This Row],[GroupByKey]])*OutputTable[RecordedValue]))</f>
        <v>2.9626411254009901</v>
      </c>
      <c r="P2133" s="5" cm="1">
        <f t="array" ref="P2133">MAX(IF((OutputTable[GroupByKey]=OutputTable[[#This Row],[GroupByKey]]),(OutputTable[GroupByKey]=OutputTable[[#This Row],[GroupByKey]])*OutputTable[RecordedValue]))</f>
        <v>8.2927796417684707</v>
      </c>
    </row>
    <row r="2134" spans="1:16" x14ac:dyDescent="0.25">
      <c r="A2134" t="s">
        <v>68</v>
      </c>
      <c r="B2134" t="s">
        <v>70</v>
      </c>
      <c r="C2134">
        <v>35</v>
      </c>
      <c r="D2134" t="s">
        <v>185</v>
      </c>
      <c r="E2134" t="s">
        <v>164</v>
      </c>
      <c r="F2134" t="s">
        <v>107</v>
      </c>
      <c r="G2134">
        <v>133</v>
      </c>
      <c r="H2134">
        <v>0</v>
      </c>
      <c r="I213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34" s="5" cm="1">
        <f t="array" ref="J2134">MAX(IF((ProjectInfoTable[ProjectName]=OutputTable[[#This Row],[ProjectName]]),(ProjectInfoTable[ProjectName]=OutputTable[[#This Row],[ProjectName]])*ProjectInfoTable[NumberOfReplications]))</f>
        <v>50</v>
      </c>
      <c r="K2134" s="5" cm="1">
        <f t="array" ref="K2134">IFERROR(AVERAGE(IF((OutputTable[GroupByKey]=OutputTable[[#This Row],[GroupByKey]]),(OutputTable[GroupByKey]=OutputTable[[#This Row],[GroupByKey]])*OutputTable[RecordedValue])),0)</f>
        <v>138.38</v>
      </c>
      <c r="L2134" s="5" cm="1">
        <f t="array" ref="L2134">IFERROR(_xlfn.STDEV.S(IF((OutputTable[GroupByKey]=OutputTable[[#This Row],[GroupByKey]]),(OutputTable[GroupByKey]=OutputTable[[#This Row],[GroupByKey]])*OutputTable[RecordedValue])),0)</f>
        <v>2.2667967149567629</v>
      </c>
      <c r="M2134" s="5" cm="1">
        <f t="array" ref="M2134">MAX(IF((ProjectInfoTable[ProjectName]=OutputTable[[#This Row],[ProjectName]]),(ProjectInfoTable[ProjectName]=OutputTable[[#This Row],[ProjectName]])*ProjectInfoTable[ConfidenceInterval]))</f>
        <v>0.95</v>
      </c>
      <c r="N2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134" s="5" cm="1">
        <f t="array" ref="O2134">MIN(IF((OutputTable[GroupByKey]=OutputTable[[#This Row],[GroupByKey]]),(OutputTable[GroupByKey]=OutputTable[[#This Row],[GroupByKey]])*OutputTable[RecordedValue]))</f>
        <v>132</v>
      </c>
      <c r="P2134" s="5" cm="1">
        <f t="array" ref="P2134">MAX(IF((OutputTable[GroupByKey]=OutputTable[[#This Row],[GroupByKey]]),(OutputTable[GroupByKey]=OutputTable[[#This Row],[GroupByKey]])*OutputTable[RecordedValue]))</f>
        <v>142</v>
      </c>
    </row>
    <row r="2135" spans="1:16" x14ac:dyDescent="0.25">
      <c r="A2135" t="s">
        <v>68</v>
      </c>
      <c r="B2135" t="s">
        <v>70</v>
      </c>
      <c r="C2135">
        <v>35</v>
      </c>
      <c r="D2135" t="s">
        <v>186</v>
      </c>
      <c r="E2135" t="s">
        <v>166</v>
      </c>
      <c r="F2135" t="s">
        <v>107</v>
      </c>
      <c r="G2135">
        <v>0.751951449281277</v>
      </c>
      <c r="H2135">
        <v>0</v>
      </c>
      <c r="I213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35" s="5" cm="1">
        <f t="array" ref="J2135">MAX(IF((ProjectInfoTable[ProjectName]=OutputTable[[#This Row],[ProjectName]]),(ProjectInfoTable[ProjectName]=OutputTable[[#This Row],[ProjectName]])*ProjectInfoTable[NumberOfReplications]))</f>
        <v>50</v>
      </c>
      <c r="K2135" s="5" cm="1">
        <f t="array" ref="K2135">IFERROR(AVERAGE(IF((OutputTable[GroupByKey]=OutputTable[[#This Row],[GroupByKey]]),(OutputTable[GroupByKey]=OutputTable[[#This Row],[GroupByKey]])*OutputTable[RecordedValue])),0)</f>
        <v>0.75527626145633475</v>
      </c>
      <c r="L2135" s="5" cm="1">
        <f t="array" ref="L2135">IFERROR(_xlfn.STDEV.S(IF((OutputTable[GroupByKey]=OutputTable[[#This Row],[GroupByKey]]),(OutputTable[GroupByKey]=OutputTable[[#This Row],[GroupByKey]])*OutputTable[RecordedValue])),0)</f>
        <v>4.541982030729913E-2</v>
      </c>
      <c r="M2135" s="5" cm="1">
        <f t="array" ref="M2135">MAX(IF((ProjectInfoTable[ProjectName]=OutputTable[[#This Row],[ProjectName]]),(ProjectInfoTable[ProjectName]=OutputTable[[#This Row],[ProjectName]])*ProjectInfoTable[ConfidenceInterval]))</f>
        <v>0.95</v>
      </c>
      <c r="N2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135" s="5" cm="1">
        <f t="array" ref="O2135">MIN(IF((OutputTable[GroupByKey]=OutputTable[[#This Row],[GroupByKey]]),(OutputTable[GroupByKey]=OutputTable[[#This Row],[GroupByKey]])*OutputTable[RecordedValue]))</f>
        <v>0.65446751492631405</v>
      </c>
      <c r="P2135" s="5" cm="1">
        <f t="array" ref="P2135">MAX(IF((OutputTable[GroupByKey]=OutputTable[[#This Row],[GroupByKey]]),(OutputTable[GroupByKey]=OutputTable[[#This Row],[GroupByKey]])*OutputTable[RecordedValue]))</f>
        <v>0.87655661977495902</v>
      </c>
    </row>
    <row r="2136" spans="1:16" x14ac:dyDescent="0.25">
      <c r="A2136" t="s">
        <v>68</v>
      </c>
      <c r="B2136" t="s">
        <v>70</v>
      </c>
      <c r="C2136">
        <v>35</v>
      </c>
      <c r="D2136" t="s">
        <v>187</v>
      </c>
      <c r="E2136" t="s">
        <v>142</v>
      </c>
      <c r="F2136" t="s">
        <v>107</v>
      </c>
      <c r="G2136">
        <v>0</v>
      </c>
      <c r="H2136">
        <v>0</v>
      </c>
      <c r="I213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36" s="5" cm="1">
        <f t="array" ref="J2136">MAX(IF((ProjectInfoTable[ProjectName]=OutputTable[[#This Row],[ProjectName]]),(ProjectInfoTable[ProjectName]=OutputTable[[#This Row],[ProjectName]])*ProjectInfoTable[NumberOfReplications]))</f>
        <v>50</v>
      </c>
      <c r="K2136" s="5" cm="1">
        <f t="array" ref="K2136">IFERROR(AVERAGE(IF((OutputTable[GroupByKey]=OutputTable[[#This Row],[GroupByKey]]),(OutputTable[GroupByKey]=OutputTable[[#This Row],[GroupByKey]])*OutputTable[RecordedValue])),0)</f>
        <v>0</v>
      </c>
      <c r="L2136" s="5" cm="1">
        <f t="array" ref="L2136">IFERROR(_xlfn.STDEV.S(IF((OutputTable[GroupByKey]=OutputTable[[#This Row],[GroupByKey]]),(OutputTable[GroupByKey]=OutputTable[[#This Row],[GroupByKey]])*OutputTable[RecordedValue])),0)</f>
        <v>0</v>
      </c>
      <c r="M2136" s="5" cm="1">
        <f t="array" ref="M2136">MAX(IF((ProjectInfoTable[ProjectName]=OutputTable[[#This Row],[ProjectName]]),(ProjectInfoTable[ProjectName]=OutputTable[[#This Row],[ProjectName]])*ProjectInfoTable[ConfidenceInterval]))</f>
        <v>0.95</v>
      </c>
      <c r="N2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6" s="5" cm="1">
        <f t="array" ref="O2136">MIN(IF((OutputTable[GroupByKey]=OutputTable[[#This Row],[GroupByKey]]),(OutputTable[GroupByKey]=OutputTable[[#This Row],[GroupByKey]])*OutputTable[RecordedValue]))</f>
        <v>0</v>
      </c>
      <c r="P2136" s="5" cm="1">
        <f t="array" ref="P2136">MAX(IF((OutputTable[GroupByKey]=OutputTable[[#This Row],[GroupByKey]]),(OutputTable[GroupByKey]=OutputTable[[#This Row],[GroupByKey]])*OutputTable[RecordedValue]))</f>
        <v>0</v>
      </c>
    </row>
    <row r="2137" spans="1:16" x14ac:dyDescent="0.25">
      <c r="A2137" t="s">
        <v>68</v>
      </c>
      <c r="B2137" t="s">
        <v>70</v>
      </c>
      <c r="C2137">
        <v>36</v>
      </c>
      <c r="D2137" t="s">
        <v>112</v>
      </c>
      <c r="E2137" t="s">
        <v>113</v>
      </c>
      <c r="F2137" t="s">
        <v>73</v>
      </c>
      <c r="G2137">
        <v>0.65223313986966702</v>
      </c>
      <c r="H2137">
        <v>0</v>
      </c>
      <c r="I213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37" s="5" cm="1">
        <f t="array" ref="J2137">MAX(IF((ProjectInfoTable[ProjectName]=OutputTable[[#This Row],[ProjectName]]),(ProjectInfoTable[ProjectName]=OutputTable[[#This Row],[ProjectName]])*ProjectInfoTable[NumberOfReplications]))</f>
        <v>50</v>
      </c>
      <c r="K2137" s="5" cm="1">
        <f t="array" ref="K2137">IFERROR(AVERAGE(IF((OutputTable[GroupByKey]=OutputTable[[#This Row],[GroupByKey]]),(OutputTable[GroupByKey]=OutputTable[[#This Row],[GroupByKey]])*OutputTable[RecordedValue])),0)</f>
        <v>0.86163700693939471</v>
      </c>
      <c r="L2137" s="5" cm="1">
        <f t="array" ref="L2137">IFERROR(_xlfn.STDEV.S(IF((OutputTable[GroupByKey]=OutputTable[[#This Row],[GroupByKey]]),(OutputTable[GroupByKey]=OutputTable[[#This Row],[GroupByKey]])*OutputTable[RecordedValue])),0)</f>
        <v>0.40403851079129915</v>
      </c>
      <c r="M2137" s="5" cm="1">
        <f t="array" ref="M2137">MAX(IF((ProjectInfoTable[ProjectName]=OutputTable[[#This Row],[ProjectName]]),(ProjectInfoTable[ProjectName]=OutputTable[[#This Row],[ProjectName]])*ProjectInfoTable[ConfidenceInterval]))</f>
        <v>0.95</v>
      </c>
      <c r="N2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137" s="5" cm="1">
        <f t="array" ref="O2137">MIN(IF((OutputTable[GroupByKey]=OutputTable[[#This Row],[GroupByKey]]),(OutputTable[GroupByKey]=OutputTable[[#This Row],[GroupByKey]])*OutputTable[RecordedValue]))</f>
        <v>0.14398486806875099</v>
      </c>
      <c r="P2137" s="5" cm="1">
        <f t="array" ref="P2137">MAX(IF((OutputTable[GroupByKey]=OutputTable[[#This Row],[GroupByKey]]),(OutputTable[GroupByKey]=OutputTable[[#This Row],[GroupByKey]])*OutputTable[RecordedValue]))</f>
        <v>2.0851264921370101</v>
      </c>
    </row>
    <row r="2138" spans="1:16" x14ac:dyDescent="0.25">
      <c r="A2138" t="s">
        <v>68</v>
      </c>
      <c r="B2138" t="s">
        <v>70</v>
      </c>
      <c r="C2138">
        <v>36</v>
      </c>
      <c r="D2138" t="s">
        <v>114</v>
      </c>
      <c r="E2138" t="s">
        <v>115</v>
      </c>
      <c r="F2138" t="s">
        <v>73</v>
      </c>
      <c r="G2138">
        <v>39.133988392180001</v>
      </c>
      <c r="H2138">
        <v>0</v>
      </c>
      <c r="I213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38" s="5" cm="1">
        <f t="array" ref="J2138">MAX(IF((ProjectInfoTable[ProjectName]=OutputTable[[#This Row],[ProjectName]]),(ProjectInfoTable[ProjectName]=OutputTable[[#This Row],[ProjectName]])*ProjectInfoTable[NumberOfReplications]))</f>
        <v>50</v>
      </c>
      <c r="K2138" s="5" cm="1">
        <f t="array" ref="K2138">IFERROR(AVERAGE(IF((OutputTable[GroupByKey]=OutputTable[[#This Row],[GroupByKey]]),(OutputTable[GroupByKey]=OutputTable[[#This Row],[GroupByKey]])*OutputTable[RecordedValue])),0)</f>
        <v>51.698220416363682</v>
      </c>
      <c r="L2138" s="5" cm="1">
        <f t="array" ref="L2138">IFERROR(_xlfn.STDEV.S(IF((OutputTable[GroupByKey]=OutputTable[[#This Row],[GroupByKey]]),(OutputTable[GroupByKey]=OutputTable[[#This Row],[GroupByKey]])*OutputTable[RecordedValue])),0)</f>
        <v>24.242310647477964</v>
      </c>
      <c r="M2138" s="5" cm="1">
        <f t="array" ref="M2138">MAX(IF((ProjectInfoTable[ProjectName]=OutputTable[[#This Row],[ProjectName]]),(ProjectInfoTable[ProjectName]=OutputTable[[#This Row],[ProjectName]])*ProjectInfoTable[ConfidenceInterval]))</f>
        <v>0.95</v>
      </c>
      <c r="N2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138" s="5" cm="1">
        <f t="array" ref="O2138">MIN(IF((OutputTable[GroupByKey]=OutputTable[[#This Row],[GroupByKey]]),(OutputTable[GroupByKey]=OutputTable[[#This Row],[GroupByKey]])*OutputTable[RecordedValue]))</f>
        <v>8.63909208412508</v>
      </c>
      <c r="P2138" s="5" cm="1">
        <f t="array" ref="P2138">MAX(IF((OutputTable[GroupByKey]=OutputTable[[#This Row],[GroupByKey]]),(OutputTable[GroupByKey]=OutputTable[[#This Row],[GroupByKey]])*OutputTable[RecordedValue]))</f>
        <v>125.107589528221</v>
      </c>
    </row>
    <row r="2139" spans="1:16" x14ac:dyDescent="0.25">
      <c r="A2139" t="s">
        <v>68</v>
      </c>
      <c r="B2139" t="s">
        <v>70</v>
      </c>
      <c r="C2139">
        <v>36</v>
      </c>
      <c r="D2139" t="s">
        <v>116</v>
      </c>
      <c r="E2139" t="s">
        <v>117</v>
      </c>
      <c r="F2139" t="s">
        <v>73</v>
      </c>
      <c r="G2139">
        <v>0</v>
      </c>
      <c r="H2139">
        <v>0</v>
      </c>
      <c r="I213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39" s="5" cm="1">
        <f t="array" ref="J2139">MAX(IF((ProjectInfoTable[ProjectName]=OutputTable[[#This Row],[ProjectName]]),(ProjectInfoTable[ProjectName]=OutputTable[[#This Row],[ProjectName]])*ProjectInfoTable[NumberOfReplications]))</f>
        <v>50</v>
      </c>
      <c r="K2139" s="5" cm="1">
        <f t="array" ref="K2139">IFERROR(AVERAGE(IF((OutputTable[GroupByKey]=OutputTable[[#This Row],[GroupByKey]]),(OutputTable[GroupByKey]=OutputTable[[#This Row],[GroupByKey]])*OutputTable[RecordedValue])),0)</f>
        <v>0</v>
      </c>
      <c r="L2139" s="5" cm="1">
        <f t="array" ref="L2139">IFERROR(_xlfn.STDEV.S(IF((OutputTable[GroupByKey]=OutputTable[[#This Row],[GroupByKey]]),(OutputTable[GroupByKey]=OutputTable[[#This Row],[GroupByKey]])*OutputTable[RecordedValue])),0)</f>
        <v>0</v>
      </c>
      <c r="M2139" s="5" cm="1">
        <f t="array" ref="M2139">MAX(IF((ProjectInfoTable[ProjectName]=OutputTable[[#This Row],[ProjectName]]),(ProjectInfoTable[ProjectName]=OutputTable[[#This Row],[ProjectName]])*ProjectInfoTable[ConfidenceInterval]))</f>
        <v>0.95</v>
      </c>
      <c r="N2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9" s="5" cm="1">
        <f t="array" ref="O2139">MIN(IF((OutputTable[GroupByKey]=OutputTable[[#This Row],[GroupByKey]]),(OutputTable[GroupByKey]=OutputTable[[#This Row],[GroupByKey]])*OutputTable[RecordedValue]))</f>
        <v>0</v>
      </c>
      <c r="P2139" s="5" cm="1">
        <f t="array" ref="P2139">MAX(IF((OutputTable[GroupByKey]=OutputTable[[#This Row],[GroupByKey]]),(OutputTable[GroupByKey]=OutputTable[[#This Row],[GroupByKey]])*OutputTable[RecordedValue]))</f>
        <v>0</v>
      </c>
    </row>
    <row r="2140" spans="1:16" x14ac:dyDescent="0.25">
      <c r="A2140" t="s">
        <v>68</v>
      </c>
      <c r="B2140" t="s">
        <v>70</v>
      </c>
      <c r="C2140">
        <v>36</v>
      </c>
      <c r="D2140" t="s">
        <v>118</v>
      </c>
      <c r="E2140" t="s">
        <v>119</v>
      </c>
      <c r="F2140" t="s">
        <v>73</v>
      </c>
      <c r="G2140">
        <v>1.8349591660592099</v>
      </c>
      <c r="H2140">
        <v>0</v>
      </c>
      <c r="I214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40" s="5" cm="1">
        <f t="array" ref="J2140">MAX(IF((ProjectInfoTable[ProjectName]=OutputTable[[#This Row],[ProjectName]]),(ProjectInfoTable[ProjectName]=OutputTable[[#This Row],[ProjectName]])*ProjectInfoTable[NumberOfReplications]))</f>
        <v>50</v>
      </c>
      <c r="K2140" s="5" cm="1">
        <f t="array" ref="K2140">IFERROR(AVERAGE(IF((OutputTable[GroupByKey]=OutputTable[[#This Row],[GroupByKey]]),(OutputTable[GroupByKey]=OutputTable[[#This Row],[GroupByKey]])*OutputTable[RecordedValue])),0)</f>
        <v>13.164009358024151</v>
      </c>
      <c r="L2140" s="5" cm="1">
        <f t="array" ref="L2140">IFERROR(_xlfn.STDEV.S(IF((OutputTable[GroupByKey]=OutputTable[[#This Row],[GroupByKey]]),(OutputTable[GroupByKey]=OutputTable[[#This Row],[GroupByKey]])*OutputTable[RecordedValue])),0)</f>
        <v>23.71645868098383</v>
      </c>
      <c r="M2140" s="5" cm="1">
        <f t="array" ref="M2140">MAX(IF((ProjectInfoTable[ProjectName]=OutputTable[[#This Row],[ProjectName]]),(ProjectInfoTable[ProjectName]=OutputTable[[#This Row],[ProjectName]])*ProjectInfoTable[ConfidenceInterval]))</f>
        <v>0.95</v>
      </c>
      <c r="N2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140" s="5" cm="1">
        <f t="array" ref="O2140">MIN(IF((OutputTable[GroupByKey]=OutputTable[[#This Row],[GroupByKey]]),(OutputTable[GroupByKey]=OutputTable[[#This Row],[GroupByKey]])*OutputTable[RecordedValue]))</f>
        <v>0</v>
      </c>
      <c r="P2140" s="5" cm="1">
        <f t="array" ref="P2140">MAX(IF((OutputTable[GroupByKey]=OutputTable[[#This Row],[GroupByKey]]),(OutputTable[GroupByKey]=OutputTable[[#This Row],[GroupByKey]])*OutputTable[RecordedValue]))</f>
        <v>143.511038213799</v>
      </c>
    </row>
    <row r="2141" spans="1:16" x14ac:dyDescent="0.25">
      <c r="A2141" t="s">
        <v>68</v>
      </c>
      <c r="B2141" t="s">
        <v>70</v>
      </c>
      <c r="C2141">
        <v>36</v>
      </c>
      <c r="D2141" t="s">
        <v>120</v>
      </c>
      <c r="E2141" t="s">
        <v>121</v>
      </c>
      <c r="F2141" t="s">
        <v>73</v>
      </c>
      <c r="G2141">
        <v>8</v>
      </c>
      <c r="H2141">
        <v>0</v>
      </c>
      <c r="I214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41" s="5" cm="1">
        <f t="array" ref="J2141">MAX(IF((ProjectInfoTable[ProjectName]=OutputTable[[#This Row],[ProjectName]]),(ProjectInfoTable[ProjectName]=OutputTable[[#This Row],[ProjectName]])*ProjectInfoTable[NumberOfReplications]))</f>
        <v>50</v>
      </c>
      <c r="K2141" s="5" cm="1">
        <f t="array" ref="K2141">IFERROR(AVERAGE(IF((OutputTable[GroupByKey]=OutputTable[[#This Row],[GroupByKey]]),(OutputTable[GroupByKey]=OutputTable[[#This Row],[GroupByKey]])*OutputTable[RecordedValue])),0)</f>
        <v>9.74</v>
      </c>
      <c r="L2141" s="5" cm="1">
        <f t="array" ref="L2141">IFERROR(_xlfn.STDEV.S(IF((OutputTable[GroupByKey]=OutputTable[[#This Row],[GroupByKey]]),(OutputTable[GroupByKey]=OutputTable[[#This Row],[GroupByKey]])*OutputTable[RecordedValue])),0)</f>
        <v>3.3430402880233041</v>
      </c>
      <c r="M2141" s="5" cm="1">
        <f t="array" ref="M2141">MAX(IF((ProjectInfoTable[ProjectName]=OutputTable[[#This Row],[ProjectName]]),(ProjectInfoTable[ProjectName]=OutputTable[[#This Row],[ProjectName]])*ProjectInfoTable[ConfidenceInterval]))</f>
        <v>0.95</v>
      </c>
      <c r="N2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141" s="5" cm="1">
        <f t="array" ref="O2141">MIN(IF((OutputTable[GroupByKey]=OutputTable[[#This Row],[GroupByKey]]),(OutputTable[GroupByKey]=OutputTable[[#This Row],[GroupByKey]])*OutputTable[RecordedValue]))</f>
        <v>4</v>
      </c>
      <c r="P2141" s="5" cm="1">
        <f t="array" ref="P2141">MAX(IF((OutputTable[GroupByKey]=OutputTable[[#This Row],[GroupByKey]]),(OutputTable[GroupByKey]=OutputTable[[#This Row],[GroupByKey]])*OutputTable[RecordedValue]))</f>
        <v>18</v>
      </c>
    </row>
    <row r="2142" spans="1:16" x14ac:dyDescent="0.25">
      <c r="A2142" t="s">
        <v>68</v>
      </c>
      <c r="B2142" t="s">
        <v>70</v>
      </c>
      <c r="C2142">
        <v>36</v>
      </c>
      <c r="D2142" t="s">
        <v>122</v>
      </c>
      <c r="E2142" t="s">
        <v>123</v>
      </c>
      <c r="F2142" t="s">
        <v>73</v>
      </c>
      <c r="G2142">
        <v>8</v>
      </c>
      <c r="H2142">
        <v>0</v>
      </c>
      <c r="I214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42" s="5" cm="1">
        <f t="array" ref="J2142">MAX(IF((ProjectInfoTable[ProjectName]=OutputTable[[#This Row],[ProjectName]]),(ProjectInfoTable[ProjectName]=OutputTable[[#This Row],[ProjectName]])*ProjectInfoTable[NumberOfReplications]))</f>
        <v>50</v>
      </c>
      <c r="K2142" s="5" cm="1">
        <f t="array" ref="K2142">IFERROR(AVERAGE(IF((OutputTable[GroupByKey]=OutputTable[[#This Row],[GroupByKey]]),(OutputTable[GroupByKey]=OutputTable[[#This Row],[GroupByKey]])*OutputTable[RecordedValue])),0)</f>
        <v>9.6199999999999992</v>
      </c>
      <c r="L2142" s="5" cm="1">
        <f t="array" ref="L2142">IFERROR(_xlfn.STDEV.S(IF((OutputTable[GroupByKey]=OutputTable[[#This Row],[GroupByKey]]),(OutputTable[GroupByKey]=OutputTable[[#This Row],[GroupByKey]])*OutputTable[RecordedValue])),0)</f>
        <v>3.3557139816335075</v>
      </c>
      <c r="M2142" s="5" cm="1">
        <f t="array" ref="M2142">MAX(IF((ProjectInfoTable[ProjectName]=OutputTable[[#This Row],[ProjectName]]),(ProjectInfoTable[ProjectName]=OutputTable[[#This Row],[ProjectName]])*ProjectInfoTable[ConfidenceInterval]))</f>
        <v>0.95</v>
      </c>
      <c r="N2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142" s="5" cm="1">
        <f t="array" ref="O2142">MIN(IF((OutputTable[GroupByKey]=OutputTable[[#This Row],[GroupByKey]]),(OutputTable[GroupByKey]=OutputTable[[#This Row],[GroupByKey]])*OutputTable[RecordedValue]))</f>
        <v>4</v>
      </c>
      <c r="P2142" s="5" cm="1">
        <f t="array" ref="P2142">MAX(IF((OutputTable[GroupByKey]=OutputTable[[#This Row],[GroupByKey]]),(OutputTable[GroupByKey]=OutputTable[[#This Row],[GroupByKey]])*OutputTable[RecordedValue]))</f>
        <v>18</v>
      </c>
    </row>
    <row r="2143" spans="1:16" x14ac:dyDescent="0.25">
      <c r="A2143" t="s">
        <v>68</v>
      </c>
      <c r="B2143" t="s">
        <v>70</v>
      </c>
      <c r="C2143">
        <v>36</v>
      </c>
      <c r="D2143" t="s">
        <v>124</v>
      </c>
      <c r="E2143" t="s">
        <v>125</v>
      </c>
      <c r="F2143" t="s">
        <v>73</v>
      </c>
      <c r="G2143">
        <v>0.65223313986966702</v>
      </c>
      <c r="H2143">
        <v>0</v>
      </c>
      <c r="I214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43" s="5" cm="1">
        <f t="array" ref="J2143">MAX(IF((ProjectInfoTable[ProjectName]=OutputTable[[#This Row],[ProjectName]]),(ProjectInfoTable[ProjectName]=OutputTable[[#This Row],[ProjectName]])*ProjectInfoTable[NumberOfReplications]))</f>
        <v>50</v>
      </c>
      <c r="K2143" s="5" cm="1">
        <f t="array" ref="K2143">IFERROR(AVERAGE(IF((OutputTable[GroupByKey]=OutputTable[[#This Row],[GroupByKey]]),(OutputTable[GroupByKey]=OutputTable[[#This Row],[GroupByKey]])*OutputTable[RecordedValue])),0)</f>
        <v>0.86163700693939471</v>
      </c>
      <c r="L2143" s="5" cm="1">
        <f t="array" ref="L2143">IFERROR(_xlfn.STDEV.S(IF((OutputTable[GroupByKey]=OutputTable[[#This Row],[GroupByKey]]),(OutputTable[GroupByKey]=OutputTable[[#This Row],[GroupByKey]])*OutputTable[RecordedValue])),0)</f>
        <v>0.40403851079129915</v>
      </c>
      <c r="M2143" s="5" cm="1">
        <f t="array" ref="M2143">MAX(IF((ProjectInfoTable[ProjectName]=OutputTable[[#This Row],[ProjectName]]),(ProjectInfoTable[ProjectName]=OutputTable[[#This Row],[ProjectName]])*ProjectInfoTable[ConfidenceInterval]))</f>
        <v>0.95</v>
      </c>
      <c r="N2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143" s="5" cm="1">
        <f t="array" ref="O2143">MIN(IF((OutputTable[GroupByKey]=OutputTable[[#This Row],[GroupByKey]]),(OutputTable[GroupByKey]=OutputTable[[#This Row],[GroupByKey]])*OutputTable[RecordedValue]))</f>
        <v>0.14398486806875099</v>
      </c>
      <c r="P2143" s="5" cm="1">
        <f t="array" ref="P2143">MAX(IF((OutputTable[GroupByKey]=OutputTable[[#This Row],[GroupByKey]]),(OutputTable[GroupByKey]=OutputTable[[#This Row],[GroupByKey]])*OutputTable[RecordedValue]))</f>
        <v>2.0851264921370101</v>
      </c>
    </row>
    <row r="2144" spans="1:16" x14ac:dyDescent="0.25">
      <c r="A2144" t="s">
        <v>68</v>
      </c>
      <c r="B2144" t="s">
        <v>70</v>
      </c>
      <c r="C2144">
        <v>36</v>
      </c>
      <c r="D2144" t="s">
        <v>126</v>
      </c>
      <c r="E2144" t="s">
        <v>127</v>
      </c>
      <c r="F2144" t="s">
        <v>73</v>
      </c>
      <c r="G2144">
        <v>40.968947558239201</v>
      </c>
      <c r="H2144">
        <v>0</v>
      </c>
      <c r="I214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44" s="5" cm="1">
        <f t="array" ref="J2144">MAX(IF((ProjectInfoTable[ProjectName]=OutputTable[[#This Row],[ProjectName]]),(ProjectInfoTable[ProjectName]=OutputTable[[#This Row],[ProjectName]])*ProjectInfoTable[NumberOfReplications]))</f>
        <v>50</v>
      </c>
      <c r="K2144" s="5" cm="1">
        <f t="array" ref="K2144">IFERROR(AVERAGE(IF((OutputTable[GroupByKey]=OutputTable[[#This Row],[GroupByKey]]),(OutputTable[GroupByKey]=OutputTable[[#This Row],[GroupByKey]])*OutputTable[RecordedValue])),0)</f>
        <v>64.862229774387828</v>
      </c>
      <c r="L2144" s="5" cm="1">
        <f t="array" ref="L2144">IFERROR(_xlfn.STDEV.S(IF((OutputTable[GroupByKey]=OutputTable[[#This Row],[GroupByKey]]),(OutputTable[GroupByKey]=OutputTable[[#This Row],[GroupByKey]])*OutputTable[RecordedValue])),0)</f>
        <v>42.021678663543447</v>
      </c>
      <c r="M2144" s="5" cm="1">
        <f t="array" ref="M2144">MAX(IF((ProjectInfoTable[ProjectName]=OutputTable[[#This Row],[ProjectName]]),(ProjectInfoTable[ProjectName]=OutputTable[[#This Row],[ProjectName]])*ProjectInfoTable[ConfidenceInterval]))</f>
        <v>0.95</v>
      </c>
      <c r="N2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144" s="5" cm="1">
        <f t="array" ref="O2144">MIN(IF((OutputTable[GroupByKey]=OutputTable[[#This Row],[GroupByKey]]),(OutputTable[GroupByKey]=OutputTable[[#This Row],[GroupByKey]])*OutputTable[RecordedValue]))</f>
        <v>12.5350884709043</v>
      </c>
      <c r="P2144" s="5" cm="1">
        <f t="array" ref="P2144">MAX(IF((OutputTable[GroupByKey]=OutputTable[[#This Row],[GroupByKey]]),(OutputTable[GroupByKey]=OutputTable[[#This Row],[GroupByKey]])*OutputTable[RecordedValue]))</f>
        <v>268.61862774202001</v>
      </c>
    </row>
    <row r="2145" spans="1:16" x14ac:dyDescent="0.25">
      <c r="A2145" t="s">
        <v>68</v>
      </c>
      <c r="B2145" t="s">
        <v>70</v>
      </c>
      <c r="C2145">
        <v>36</v>
      </c>
      <c r="D2145" t="s">
        <v>128</v>
      </c>
      <c r="E2145" t="s">
        <v>86</v>
      </c>
      <c r="F2145" t="s">
        <v>129</v>
      </c>
      <c r="G2145">
        <v>0</v>
      </c>
      <c r="H2145">
        <v>0</v>
      </c>
      <c r="I214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45" s="5" cm="1">
        <f t="array" ref="J2145">MAX(IF((ProjectInfoTable[ProjectName]=OutputTable[[#This Row],[ProjectName]]),(ProjectInfoTable[ProjectName]=OutputTable[[#This Row],[ProjectName]])*ProjectInfoTable[NumberOfReplications]))</f>
        <v>50</v>
      </c>
      <c r="K2145" s="5" cm="1">
        <f t="array" ref="K2145">IFERROR(AVERAGE(IF((OutputTable[GroupByKey]=OutputTable[[#This Row],[GroupByKey]]),(OutputTable[GroupByKey]=OutputTable[[#This Row],[GroupByKey]])*OutputTable[RecordedValue])),0)</f>
        <v>0</v>
      </c>
      <c r="L2145" s="5" cm="1">
        <f t="array" ref="L2145">IFERROR(_xlfn.STDEV.S(IF((OutputTable[GroupByKey]=OutputTable[[#This Row],[GroupByKey]]),(OutputTable[GroupByKey]=OutputTable[[#This Row],[GroupByKey]])*OutputTable[RecordedValue])),0)</f>
        <v>0</v>
      </c>
      <c r="M2145" s="5" cm="1">
        <f t="array" ref="M2145">MAX(IF((ProjectInfoTable[ProjectName]=OutputTable[[#This Row],[ProjectName]]),(ProjectInfoTable[ProjectName]=OutputTable[[#This Row],[ProjectName]])*ProjectInfoTable[ConfidenceInterval]))</f>
        <v>0.95</v>
      </c>
      <c r="N2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5" s="5" cm="1">
        <f t="array" ref="O2145">MIN(IF((OutputTable[GroupByKey]=OutputTable[[#This Row],[GroupByKey]]),(OutputTable[GroupByKey]=OutputTable[[#This Row],[GroupByKey]])*OutputTable[RecordedValue]))</f>
        <v>0</v>
      </c>
      <c r="P2145" s="5" cm="1">
        <f t="array" ref="P2145">MAX(IF((OutputTable[GroupByKey]=OutputTable[[#This Row],[GroupByKey]]),(OutputTable[GroupByKey]=OutputTable[[#This Row],[GroupByKey]])*OutputTable[RecordedValue]))</f>
        <v>0</v>
      </c>
    </row>
    <row r="2146" spans="1:16" x14ac:dyDescent="0.25">
      <c r="A2146" t="s">
        <v>68</v>
      </c>
      <c r="B2146" t="s">
        <v>70</v>
      </c>
      <c r="C2146">
        <v>36</v>
      </c>
      <c r="D2146" t="s">
        <v>130</v>
      </c>
      <c r="E2146" t="s">
        <v>89</v>
      </c>
      <c r="F2146" t="s">
        <v>129</v>
      </c>
      <c r="G2146">
        <v>0</v>
      </c>
      <c r="H2146">
        <v>0</v>
      </c>
      <c r="I214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46" s="5" cm="1">
        <f t="array" ref="J2146">MAX(IF((ProjectInfoTable[ProjectName]=OutputTable[[#This Row],[ProjectName]]),(ProjectInfoTable[ProjectName]=OutputTable[[#This Row],[ProjectName]])*ProjectInfoTable[NumberOfReplications]))</f>
        <v>50</v>
      </c>
      <c r="K2146" s="5" cm="1">
        <f t="array" ref="K2146">IFERROR(AVERAGE(IF((OutputTable[GroupByKey]=OutputTable[[#This Row],[GroupByKey]]),(OutputTable[GroupByKey]=OutputTable[[#This Row],[GroupByKey]])*OutputTable[RecordedValue])),0)</f>
        <v>0</v>
      </c>
      <c r="L2146" s="5" cm="1">
        <f t="array" ref="L2146">IFERROR(_xlfn.STDEV.S(IF((OutputTable[GroupByKey]=OutputTable[[#This Row],[GroupByKey]]),(OutputTable[GroupByKey]=OutputTable[[#This Row],[GroupByKey]])*OutputTable[RecordedValue])),0)</f>
        <v>0</v>
      </c>
      <c r="M2146" s="5" cm="1">
        <f t="array" ref="M2146">MAX(IF((ProjectInfoTable[ProjectName]=OutputTable[[#This Row],[ProjectName]]),(ProjectInfoTable[ProjectName]=OutputTable[[#This Row],[ProjectName]])*ProjectInfoTable[ConfidenceInterval]))</f>
        <v>0.95</v>
      </c>
      <c r="N2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6" s="5" cm="1">
        <f t="array" ref="O2146">MIN(IF((OutputTable[GroupByKey]=OutputTable[[#This Row],[GroupByKey]]),(OutputTable[GroupByKey]=OutputTable[[#This Row],[GroupByKey]])*OutputTable[RecordedValue]))</f>
        <v>0</v>
      </c>
      <c r="P2146" s="5" cm="1">
        <f t="array" ref="P2146">MAX(IF((OutputTable[GroupByKey]=OutputTable[[#This Row],[GroupByKey]]),(OutputTable[GroupByKey]=OutputTable[[#This Row],[GroupByKey]])*OutputTable[RecordedValue]))</f>
        <v>0</v>
      </c>
    </row>
    <row r="2147" spans="1:16" x14ac:dyDescent="0.25">
      <c r="A2147" t="s">
        <v>68</v>
      </c>
      <c r="B2147" t="s">
        <v>70</v>
      </c>
      <c r="C2147">
        <v>36</v>
      </c>
      <c r="D2147" t="s">
        <v>131</v>
      </c>
      <c r="E2147" t="s">
        <v>91</v>
      </c>
      <c r="F2147" t="s">
        <v>129</v>
      </c>
      <c r="G2147">
        <v>44.503853302226098</v>
      </c>
      <c r="H2147">
        <v>0</v>
      </c>
      <c r="I214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47" s="5" cm="1">
        <f t="array" ref="J2147">MAX(IF((ProjectInfoTable[ProjectName]=OutputTable[[#This Row],[ProjectName]]),(ProjectInfoTable[ProjectName]=OutputTable[[#This Row],[ProjectName]])*ProjectInfoTable[NumberOfReplications]))</f>
        <v>50</v>
      </c>
      <c r="K2147" s="5" cm="1">
        <f t="array" ref="K2147">IFERROR(AVERAGE(IF((OutputTable[GroupByKey]=OutputTable[[#This Row],[GroupByKey]]),(OutputTable[GroupByKey]=OutputTable[[#This Row],[GroupByKey]])*OutputTable[RecordedValue])),0)</f>
        <v>47.555766264651346</v>
      </c>
      <c r="L2147" s="5" cm="1">
        <f t="array" ref="L2147">IFERROR(_xlfn.STDEV.S(IF((OutputTable[GroupByKey]=OutputTable[[#This Row],[GroupByKey]]),(OutputTable[GroupByKey]=OutputTable[[#This Row],[GroupByKey]])*OutputTable[RecordedValue])),0)</f>
        <v>2.7283894207102275</v>
      </c>
      <c r="M2147" s="5" cm="1">
        <f t="array" ref="M2147">MAX(IF((ProjectInfoTable[ProjectName]=OutputTable[[#This Row],[ProjectName]]),(ProjectInfoTable[ProjectName]=OutputTable[[#This Row],[ProjectName]])*ProjectInfoTable[ConfidenceInterval]))</f>
        <v>0.95</v>
      </c>
      <c r="N2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147" s="5" cm="1">
        <f t="array" ref="O2147">MIN(IF((OutputTable[GroupByKey]=OutputTable[[#This Row],[GroupByKey]]),(OutputTable[GroupByKey]=OutputTable[[#This Row],[GroupByKey]])*OutputTable[RecordedValue]))</f>
        <v>42.116143251013803</v>
      </c>
      <c r="P2147" s="5" cm="1">
        <f t="array" ref="P2147">MAX(IF((OutputTable[GroupByKey]=OutputTable[[#This Row],[GroupByKey]]),(OutputTable[GroupByKey]=OutputTable[[#This Row],[GroupByKey]])*OutputTable[RecordedValue]))</f>
        <v>55.7665547747551</v>
      </c>
    </row>
    <row r="2148" spans="1:16" x14ac:dyDescent="0.25">
      <c r="A2148" t="s">
        <v>68</v>
      </c>
      <c r="B2148" t="s">
        <v>70</v>
      </c>
      <c r="C2148">
        <v>36</v>
      </c>
      <c r="D2148" t="s">
        <v>132</v>
      </c>
      <c r="E2148" t="s">
        <v>133</v>
      </c>
      <c r="F2148" t="s">
        <v>129</v>
      </c>
      <c r="G2148">
        <v>0</v>
      </c>
      <c r="H2148">
        <v>0</v>
      </c>
      <c r="I214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48" s="5" cm="1">
        <f t="array" ref="J2148">MAX(IF((ProjectInfoTable[ProjectName]=OutputTable[[#This Row],[ProjectName]]),(ProjectInfoTable[ProjectName]=OutputTable[[#This Row],[ProjectName]])*ProjectInfoTable[NumberOfReplications]))</f>
        <v>50</v>
      </c>
      <c r="K2148" s="5" cm="1">
        <f t="array" ref="K2148">IFERROR(AVERAGE(IF((OutputTable[GroupByKey]=OutputTable[[#This Row],[GroupByKey]]),(OutputTable[GroupByKey]=OutputTable[[#This Row],[GroupByKey]])*OutputTable[RecordedValue])),0)</f>
        <v>0</v>
      </c>
      <c r="L2148" s="5" cm="1">
        <f t="array" ref="L2148">IFERROR(_xlfn.STDEV.S(IF((OutputTable[GroupByKey]=OutputTable[[#This Row],[GroupByKey]]),(OutputTable[GroupByKey]=OutputTable[[#This Row],[GroupByKey]])*OutputTable[RecordedValue])),0)</f>
        <v>0</v>
      </c>
      <c r="M2148" s="5" cm="1">
        <f t="array" ref="M2148">MAX(IF((ProjectInfoTable[ProjectName]=OutputTable[[#This Row],[ProjectName]]),(ProjectInfoTable[ProjectName]=OutputTable[[#This Row],[ProjectName]])*ProjectInfoTable[ConfidenceInterval]))</f>
        <v>0.95</v>
      </c>
      <c r="N2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8" s="5" cm="1">
        <f t="array" ref="O2148">MIN(IF((OutputTable[GroupByKey]=OutputTable[[#This Row],[GroupByKey]]),(OutputTable[GroupByKey]=OutputTable[[#This Row],[GroupByKey]])*OutputTable[RecordedValue]))</f>
        <v>0</v>
      </c>
      <c r="P2148" s="5" cm="1">
        <f t="array" ref="P2148">MAX(IF((OutputTable[GroupByKey]=OutputTable[[#This Row],[GroupByKey]]),(OutputTable[GroupByKey]=OutputTable[[#This Row],[GroupByKey]])*OutputTable[RecordedValue]))</f>
        <v>0</v>
      </c>
    </row>
    <row r="2149" spans="1:16" x14ac:dyDescent="0.25">
      <c r="A2149" t="s">
        <v>68</v>
      </c>
      <c r="B2149" t="s">
        <v>70</v>
      </c>
      <c r="C2149">
        <v>36</v>
      </c>
      <c r="D2149" t="s">
        <v>134</v>
      </c>
      <c r="E2149" t="s">
        <v>95</v>
      </c>
      <c r="F2149" t="s">
        <v>129</v>
      </c>
      <c r="G2149">
        <v>44.503853302226098</v>
      </c>
      <c r="H2149">
        <v>0</v>
      </c>
      <c r="I214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49" s="5" cm="1">
        <f t="array" ref="J2149">MAX(IF((ProjectInfoTable[ProjectName]=OutputTable[[#This Row],[ProjectName]]),(ProjectInfoTable[ProjectName]=OutputTable[[#This Row],[ProjectName]])*ProjectInfoTable[NumberOfReplications]))</f>
        <v>50</v>
      </c>
      <c r="K2149" s="5" cm="1">
        <f t="array" ref="K2149">IFERROR(AVERAGE(IF((OutputTable[GroupByKey]=OutputTable[[#This Row],[GroupByKey]]),(OutputTable[GroupByKey]=OutputTable[[#This Row],[GroupByKey]])*OutputTable[RecordedValue])),0)</f>
        <v>47.555766264651346</v>
      </c>
      <c r="L2149" s="5" cm="1">
        <f t="array" ref="L2149">IFERROR(_xlfn.STDEV.S(IF((OutputTable[GroupByKey]=OutputTable[[#This Row],[GroupByKey]]),(OutputTable[GroupByKey]=OutputTable[[#This Row],[GroupByKey]])*OutputTable[RecordedValue])),0)</f>
        <v>2.7283894207102275</v>
      </c>
      <c r="M2149" s="5" cm="1">
        <f t="array" ref="M2149">MAX(IF((ProjectInfoTable[ProjectName]=OutputTable[[#This Row],[ProjectName]]),(ProjectInfoTable[ProjectName]=OutputTable[[#This Row],[ProjectName]])*ProjectInfoTable[ConfidenceInterval]))</f>
        <v>0.95</v>
      </c>
      <c r="N2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149" s="5" cm="1">
        <f t="array" ref="O2149">MIN(IF((OutputTable[GroupByKey]=OutputTable[[#This Row],[GroupByKey]]),(OutputTable[GroupByKey]=OutputTable[[#This Row],[GroupByKey]])*OutputTable[RecordedValue]))</f>
        <v>42.116143251013803</v>
      </c>
      <c r="P2149" s="5" cm="1">
        <f t="array" ref="P2149">MAX(IF((OutputTable[GroupByKey]=OutputTable[[#This Row],[GroupByKey]]),(OutputTable[GroupByKey]=OutputTable[[#This Row],[GroupByKey]])*OutputTable[RecordedValue]))</f>
        <v>55.7665547747551</v>
      </c>
    </row>
    <row r="2150" spans="1:16" x14ac:dyDescent="0.25">
      <c r="A2150" t="s">
        <v>68</v>
      </c>
      <c r="B2150" t="s">
        <v>70</v>
      </c>
      <c r="C2150">
        <v>36</v>
      </c>
      <c r="D2150" t="s">
        <v>135</v>
      </c>
      <c r="E2150" t="s">
        <v>97</v>
      </c>
      <c r="F2150" t="s">
        <v>129</v>
      </c>
      <c r="G2150">
        <v>0</v>
      </c>
      <c r="H2150">
        <v>0</v>
      </c>
      <c r="I215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50" s="5" cm="1">
        <f t="array" ref="J2150">MAX(IF((ProjectInfoTable[ProjectName]=OutputTable[[#This Row],[ProjectName]]),(ProjectInfoTable[ProjectName]=OutputTable[[#This Row],[ProjectName]])*ProjectInfoTable[NumberOfReplications]))</f>
        <v>50</v>
      </c>
      <c r="K2150" s="5" cm="1">
        <f t="array" ref="K2150">IFERROR(AVERAGE(IF((OutputTable[GroupByKey]=OutputTable[[#This Row],[GroupByKey]]),(OutputTable[GroupByKey]=OutputTable[[#This Row],[GroupByKey]])*OutputTable[RecordedValue])),0)</f>
        <v>0</v>
      </c>
      <c r="L2150" s="5" cm="1">
        <f t="array" ref="L2150">IFERROR(_xlfn.STDEV.S(IF((OutputTable[GroupByKey]=OutputTable[[#This Row],[GroupByKey]]),(OutputTable[GroupByKey]=OutputTable[[#This Row],[GroupByKey]])*OutputTable[RecordedValue])),0)</f>
        <v>0</v>
      </c>
      <c r="M2150" s="5" cm="1">
        <f t="array" ref="M2150">MAX(IF((ProjectInfoTable[ProjectName]=OutputTable[[#This Row],[ProjectName]]),(ProjectInfoTable[ProjectName]=OutputTable[[#This Row],[ProjectName]])*ProjectInfoTable[ConfidenceInterval]))</f>
        <v>0.95</v>
      </c>
      <c r="N2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0" s="5" cm="1">
        <f t="array" ref="O2150">MIN(IF((OutputTable[GroupByKey]=OutputTable[[#This Row],[GroupByKey]]),(OutputTable[GroupByKey]=OutputTable[[#This Row],[GroupByKey]])*OutputTable[RecordedValue]))</f>
        <v>0</v>
      </c>
      <c r="P2150" s="5" cm="1">
        <f t="array" ref="P2150">MAX(IF((OutputTable[GroupByKey]=OutputTable[[#This Row],[GroupByKey]]),(OutputTable[GroupByKey]=OutputTable[[#This Row],[GroupByKey]])*OutputTable[RecordedValue]))</f>
        <v>0</v>
      </c>
    </row>
    <row r="2151" spans="1:16" x14ac:dyDescent="0.25">
      <c r="A2151" t="s">
        <v>68</v>
      </c>
      <c r="B2151" t="s">
        <v>70</v>
      </c>
      <c r="C2151">
        <v>36</v>
      </c>
      <c r="D2151" t="s">
        <v>136</v>
      </c>
      <c r="E2151" t="s">
        <v>137</v>
      </c>
      <c r="F2151" t="s">
        <v>129</v>
      </c>
      <c r="G2151">
        <v>44.503853302226098</v>
      </c>
      <c r="H2151">
        <v>0</v>
      </c>
      <c r="I215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51" s="5" cm="1">
        <f t="array" ref="J2151">MAX(IF((ProjectInfoTable[ProjectName]=OutputTable[[#This Row],[ProjectName]]),(ProjectInfoTable[ProjectName]=OutputTable[[#This Row],[ProjectName]])*ProjectInfoTable[NumberOfReplications]))</f>
        <v>50</v>
      </c>
      <c r="K2151" s="5" cm="1">
        <f t="array" ref="K2151">IFERROR(AVERAGE(IF((OutputTable[GroupByKey]=OutputTable[[#This Row],[GroupByKey]]),(OutputTable[GroupByKey]=OutputTable[[#This Row],[GroupByKey]])*OutputTable[RecordedValue])),0)</f>
        <v>47.555766264651339</v>
      </c>
      <c r="L2151" s="5" cm="1">
        <f t="array" ref="L2151">IFERROR(_xlfn.STDEV.S(IF((OutputTable[GroupByKey]=OutputTable[[#This Row],[GroupByKey]]),(OutputTable[GroupByKey]=OutputTable[[#This Row],[GroupByKey]])*OutputTable[RecordedValue])),0)</f>
        <v>2.7283894207102439</v>
      </c>
      <c r="M2151" s="5" cm="1">
        <f t="array" ref="M2151">MAX(IF((ProjectInfoTable[ProjectName]=OutputTable[[#This Row],[ProjectName]]),(ProjectInfoTable[ProjectName]=OutputTable[[#This Row],[ProjectName]])*ProjectInfoTable[ConfidenceInterval]))</f>
        <v>0.95</v>
      </c>
      <c r="N2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151" s="5" cm="1">
        <f t="array" ref="O2151">MIN(IF((OutputTable[GroupByKey]=OutputTable[[#This Row],[GroupByKey]]),(OutputTable[GroupByKey]=OutputTable[[#This Row],[GroupByKey]])*OutputTable[RecordedValue]))</f>
        <v>42.116143251013703</v>
      </c>
      <c r="P2151" s="5" cm="1">
        <f t="array" ref="P2151">MAX(IF((OutputTable[GroupByKey]=OutputTable[[#This Row],[GroupByKey]]),(OutputTable[GroupByKey]=OutputTable[[#This Row],[GroupByKey]])*OutputTable[RecordedValue]))</f>
        <v>55.7665547747551</v>
      </c>
    </row>
    <row r="2152" spans="1:16" x14ac:dyDescent="0.25">
      <c r="A2152" t="s">
        <v>68</v>
      </c>
      <c r="B2152" t="s">
        <v>70</v>
      </c>
      <c r="C2152">
        <v>36</v>
      </c>
      <c r="D2152" t="s">
        <v>138</v>
      </c>
      <c r="E2152" t="s">
        <v>139</v>
      </c>
      <c r="F2152" t="s">
        <v>129</v>
      </c>
      <c r="G2152">
        <v>27.496146697773899</v>
      </c>
      <c r="H2152">
        <v>0</v>
      </c>
      <c r="I215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52" s="5" cm="1">
        <f t="array" ref="J2152">MAX(IF((ProjectInfoTable[ProjectName]=OutputTable[[#This Row],[ProjectName]]),(ProjectInfoTable[ProjectName]=OutputTable[[#This Row],[ProjectName]])*ProjectInfoTable[NumberOfReplications]))</f>
        <v>50</v>
      </c>
      <c r="K2152" s="5" cm="1">
        <f t="array" ref="K2152">IFERROR(AVERAGE(IF((OutputTable[GroupByKey]=OutputTable[[#This Row],[GroupByKey]]),(OutputTable[GroupByKey]=OutputTable[[#This Row],[GroupByKey]])*OutputTable[RecordedValue])),0)</f>
        <v>24.153751225057032</v>
      </c>
      <c r="L2152" s="5" cm="1">
        <f t="array" ref="L2152">IFERROR(_xlfn.STDEV.S(IF((OutputTable[GroupByKey]=OutputTable[[#This Row],[GroupByKey]]),(OutputTable[GroupByKey]=OutputTable[[#This Row],[GroupByKey]])*OutputTable[RecordedValue])),0)</f>
        <v>2.790438932514745</v>
      </c>
      <c r="M2152" s="5" cm="1">
        <f t="array" ref="M2152">MAX(IF((ProjectInfoTable[ProjectName]=OutputTable[[#This Row],[ProjectName]]),(ProjectInfoTable[ProjectName]=OutputTable[[#This Row],[ProjectName]])*ProjectInfoTable[ConfidenceInterval]))</f>
        <v>0.95</v>
      </c>
      <c r="N2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152" s="5" cm="1">
        <f t="array" ref="O2152">MIN(IF((OutputTable[GroupByKey]=OutputTable[[#This Row],[GroupByKey]]),(OutputTable[GroupByKey]=OutputTable[[#This Row],[GroupByKey]])*OutputTable[RecordedValue]))</f>
        <v>16.206469520089399</v>
      </c>
      <c r="P2152" s="5" cm="1">
        <f t="array" ref="P2152">MAX(IF((OutputTable[GroupByKey]=OutputTable[[#This Row],[GroupByKey]]),(OutputTable[GroupByKey]=OutputTable[[#This Row],[GroupByKey]])*OutputTable[RecordedValue]))</f>
        <v>29.8247121613243</v>
      </c>
    </row>
    <row r="2153" spans="1:16" x14ac:dyDescent="0.25">
      <c r="A2153" t="s">
        <v>68</v>
      </c>
      <c r="B2153" t="s">
        <v>70</v>
      </c>
      <c r="C2153">
        <v>36</v>
      </c>
      <c r="D2153" t="s">
        <v>140</v>
      </c>
      <c r="E2153" t="s">
        <v>91</v>
      </c>
      <c r="F2153" t="s">
        <v>129</v>
      </c>
      <c r="G2153">
        <v>72</v>
      </c>
      <c r="H2153">
        <v>0</v>
      </c>
      <c r="I215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53" s="5" cm="1">
        <f t="array" ref="J2153">MAX(IF((ProjectInfoTable[ProjectName]=OutputTable[[#This Row],[ProjectName]]),(ProjectInfoTable[ProjectName]=OutputTable[[#This Row],[ProjectName]])*ProjectInfoTable[NumberOfReplications]))</f>
        <v>50</v>
      </c>
      <c r="K2153" s="5" cm="1">
        <f t="array" ref="K2153">IFERROR(AVERAGE(IF((OutputTable[GroupByKey]=OutputTable[[#This Row],[GroupByKey]]),(OutputTable[GroupByKey]=OutputTable[[#This Row],[GroupByKey]])*OutputTable[RecordedValue])),0)</f>
        <v>71.709517489708347</v>
      </c>
      <c r="L2153" s="5" cm="1">
        <f t="array" ref="L2153">IFERROR(_xlfn.STDEV.S(IF((OutputTable[GroupByKey]=OutputTable[[#This Row],[GroupByKey]]),(OutputTable[GroupByKey]=OutputTable[[#This Row],[GroupByKey]])*OutputTable[RecordedValue])),0)</f>
        <v>0.25019982121987089</v>
      </c>
      <c r="M2153" s="5" cm="1">
        <f t="array" ref="M2153">MAX(IF((ProjectInfoTable[ProjectName]=OutputTable[[#This Row],[ProjectName]]),(ProjectInfoTable[ProjectName]=OutputTable[[#This Row],[ProjectName]])*ProjectInfoTable[ConfidenceInterval]))</f>
        <v>0.95</v>
      </c>
      <c r="N2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153" s="5" cm="1">
        <f t="array" ref="O2153">MIN(IF((OutputTable[GroupByKey]=OutputTable[[#This Row],[GroupByKey]]),(OutputTable[GroupByKey]=OutputTable[[#This Row],[GroupByKey]])*OutputTable[RecordedValue]))</f>
        <v>70.826954480567906</v>
      </c>
      <c r="P2153" s="5" cm="1">
        <f t="array" ref="P2153">MAX(IF((OutputTable[GroupByKey]=OutputTable[[#This Row],[GroupByKey]]),(OutputTable[GroupByKey]=OutputTable[[#This Row],[GroupByKey]])*OutputTable[RecordedValue]))</f>
        <v>72</v>
      </c>
    </row>
    <row r="2154" spans="1:16" x14ac:dyDescent="0.25">
      <c r="A2154" t="s">
        <v>68</v>
      </c>
      <c r="B2154" t="s">
        <v>70</v>
      </c>
      <c r="C2154">
        <v>36</v>
      </c>
      <c r="D2154" t="s">
        <v>141</v>
      </c>
      <c r="E2154" t="s">
        <v>142</v>
      </c>
      <c r="F2154" t="s">
        <v>129</v>
      </c>
      <c r="G2154">
        <v>0</v>
      </c>
      <c r="H2154">
        <v>0</v>
      </c>
      <c r="I215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54" s="5" cm="1">
        <f t="array" ref="J2154">MAX(IF((ProjectInfoTable[ProjectName]=OutputTable[[#This Row],[ProjectName]]),(ProjectInfoTable[ProjectName]=OutputTable[[#This Row],[ProjectName]])*ProjectInfoTable[NumberOfReplications]))</f>
        <v>50</v>
      </c>
      <c r="K2154" s="5" cm="1">
        <f t="array" ref="K2154">IFERROR(AVERAGE(IF((OutputTable[GroupByKey]=OutputTable[[#This Row],[GroupByKey]]),(OutputTable[GroupByKey]=OutputTable[[#This Row],[GroupByKey]])*OutputTable[RecordedValue])),0)</f>
        <v>0</v>
      </c>
      <c r="L2154" s="5" cm="1">
        <f t="array" ref="L2154">IFERROR(_xlfn.STDEV.S(IF((OutputTable[GroupByKey]=OutputTable[[#This Row],[GroupByKey]]),(OutputTable[GroupByKey]=OutputTable[[#This Row],[GroupByKey]])*OutputTable[RecordedValue])),0)</f>
        <v>0</v>
      </c>
      <c r="M2154" s="5" cm="1">
        <f t="array" ref="M2154">MAX(IF((ProjectInfoTable[ProjectName]=OutputTable[[#This Row],[ProjectName]]),(ProjectInfoTable[ProjectName]=OutputTable[[#This Row],[ProjectName]])*ProjectInfoTable[ConfidenceInterval]))</f>
        <v>0.95</v>
      </c>
      <c r="N2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4" s="5" cm="1">
        <f t="array" ref="O2154">MIN(IF((OutputTable[GroupByKey]=OutputTable[[#This Row],[GroupByKey]]),(OutputTable[GroupByKey]=OutputTable[[#This Row],[GroupByKey]])*OutputTable[RecordedValue]))</f>
        <v>0</v>
      </c>
      <c r="P2154" s="5" cm="1">
        <f t="array" ref="P2154">MAX(IF((OutputTable[GroupByKey]=OutputTable[[#This Row],[GroupByKey]]),(OutputTable[GroupByKey]=OutputTable[[#This Row],[GroupByKey]])*OutputTable[RecordedValue]))</f>
        <v>0</v>
      </c>
    </row>
    <row r="2155" spans="1:16" x14ac:dyDescent="0.25">
      <c r="A2155" t="s">
        <v>68</v>
      </c>
      <c r="B2155" t="s">
        <v>70</v>
      </c>
      <c r="C2155">
        <v>36</v>
      </c>
      <c r="D2155" t="s">
        <v>143</v>
      </c>
      <c r="E2155" t="s">
        <v>113</v>
      </c>
      <c r="F2155" t="s">
        <v>73</v>
      </c>
      <c r="G2155">
        <v>8.2205742968530604</v>
      </c>
      <c r="H2155">
        <v>0</v>
      </c>
      <c r="I215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55" s="5" cm="1">
        <f t="array" ref="J2155">MAX(IF((ProjectInfoTable[ProjectName]=OutputTable[[#This Row],[ProjectName]]),(ProjectInfoTable[ProjectName]=OutputTable[[#This Row],[ProjectName]])*ProjectInfoTable[NumberOfReplications]))</f>
        <v>50</v>
      </c>
      <c r="K2155" s="5" cm="1">
        <f t="array" ref="K2155">IFERROR(AVERAGE(IF((OutputTable[GroupByKey]=OutputTable[[#This Row],[GroupByKey]]),(OutputTable[GroupByKey]=OutputTable[[#This Row],[GroupByKey]])*OutputTable[RecordedValue])),0)</f>
        <v>8.9631102244031808</v>
      </c>
      <c r="L2155" s="5" cm="1">
        <f t="array" ref="L2155">IFERROR(_xlfn.STDEV.S(IF((OutputTable[GroupByKey]=OutputTable[[#This Row],[GroupByKey]]),(OutputTable[GroupByKey]=OutputTable[[#This Row],[GroupByKey]])*OutputTable[RecordedValue])),0)</f>
        <v>0.49581158155018401</v>
      </c>
      <c r="M2155" s="5" cm="1">
        <f t="array" ref="M2155">MAX(IF((ProjectInfoTable[ProjectName]=OutputTable[[#This Row],[ProjectName]]),(ProjectInfoTable[ProjectName]=OutputTable[[#This Row],[ProjectName]])*ProjectInfoTable[ConfidenceInterval]))</f>
        <v>0.95</v>
      </c>
      <c r="N2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155" s="5" cm="1">
        <f t="array" ref="O2155">MIN(IF((OutputTable[GroupByKey]=OutputTable[[#This Row],[GroupByKey]]),(OutputTable[GroupByKey]=OutputTable[[#This Row],[GroupByKey]])*OutputTable[RecordedValue]))</f>
        <v>7.9225733441578896</v>
      </c>
      <c r="P2155" s="5" cm="1">
        <f t="array" ref="P2155">MAX(IF((OutputTable[GroupByKey]=OutputTable[[#This Row],[GroupByKey]]),(OutputTable[GroupByKey]=OutputTable[[#This Row],[GroupByKey]])*OutputTable[RecordedValue]))</f>
        <v>9.9777504987156593</v>
      </c>
    </row>
    <row r="2156" spans="1:16" x14ac:dyDescent="0.25">
      <c r="A2156" t="s">
        <v>68</v>
      </c>
      <c r="B2156" t="s">
        <v>70</v>
      </c>
      <c r="C2156">
        <v>36</v>
      </c>
      <c r="D2156" t="s">
        <v>144</v>
      </c>
      <c r="E2156" t="s">
        <v>115</v>
      </c>
      <c r="F2156" t="s">
        <v>73</v>
      </c>
      <c r="G2156">
        <v>493.23445781118301</v>
      </c>
      <c r="H2156">
        <v>0</v>
      </c>
      <c r="I215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56" s="5" cm="1">
        <f t="array" ref="J2156">MAX(IF((ProjectInfoTable[ProjectName]=OutputTable[[#This Row],[ProjectName]]),(ProjectInfoTable[ProjectName]=OutputTable[[#This Row],[ProjectName]])*ProjectInfoTable[NumberOfReplications]))</f>
        <v>50</v>
      </c>
      <c r="K2156" s="5" cm="1">
        <f t="array" ref="K2156">IFERROR(AVERAGE(IF((OutputTable[GroupByKey]=OutputTable[[#This Row],[GroupByKey]]),(OutputTable[GroupByKey]=OutputTable[[#This Row],[GroupByKey]])*OutputTable[RecordedValue])),0)</f>
        <v>537.78661346419096</v>
      </c>
      <c r="L2156" s="5" cm="1">
        <f t="array" ref="L2156">IFERROR(_xlfn.STDEV.S(IF((OutputTable[GroupByKey]=OutputTable[[#This Row],[GroupByKey]]),(OutputTable[GroupByKey]=OutputTable[[#This Row],[GroupByKey]])*OutputTable[RecordedValue])),0)</f>
        <v>29.748694893010981</v>
      </c>
      <c r="M2156" s="5" cm="1">
        <f t="array" ref="M2156">MAX(IF((ProjectInfoTable[ProjectName]=OutputTable[[#This Row],[ProjectName]]),(ProjectInfoTable[ProjectName]=OutputTable[[#This Row],[ProjectName]])*ProjectInfoTable[ConfidenceInterval]))</f>
        <v>0.95</v>
      </c>
      <c r="N2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156" s="5" cm="1">
        <f t="array" ref="O2156">MIN(IF((OutputTable[GroupByKey]=OutputTable[[#This Row],[GroupByKey]]),(OutputTable[GroupByKey]=OutputTable[[#This Row],[GroupByKey]])*OutputTable[RecordedValue]))</f>
        <v>475.35440064947397</v>
      </c>
      <c r="P2156" s="5" cm="1">
        <f t="array" ref="P2156">MAX(IF((OutputTable[GroupByKey]=OutputTable[[#This Row],[GroupByKey]]),(OutputTable[GroupByKey]=OutputTable[[#This Row],[GroupByKey]])*OutputTable[RecordedValue]))</f>
        <v>598.66502992293999</v>
      </c>
    </row>
    <row r="2157" spans="1:16" x14ac:dyDescent="0.25">
      <c r="A2157" t="s">
        <v>68</v>
      </c>
      <c r="B2157" t="s">
        <v>70</v>
      </c>
      <c r="C2157">
        <v>36</v>
      </c>
      <c r="D2157" t="s">
        <v>145</v>
      </c>
      <c r="E2157" t="s">
        <v>117</v>
      </c>
      <c r="F2157" t="s">
        <v>73</v>
      </c>
      <c r="G2157">
        <v>0</v>
      </c>
      <c r="H2157">
        <v>0</v>
      </c>
      <c r="I215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57" s="5" cm="1">
        <f t="array" ref="J2157">MAX(IF((ProjectInfoTable[ProjectName]=OutputTable[[#This Row],[ProjectName]]),(ProjectInfoTable[ProjectName]=OutputTable[[#This Row],[ProjectName]])*ProjectInfoTable[NumberOfReplications]))</f>
        <v>50</v>
      </c>
      <c r="K2157" s="5" cm="1">
        <f t="array" ref="K2157">IFERROR(AVERAGE(IF((OutputTable[GroupByKey]=OutputTable[[#This Row],[GroupByKey]]),(OutputTable[GroupByKey]=OutputTable[[#This Row],[GroupByKey]])*OutputTable[RecordedValue])),0)</f>
        <v>0</v>
      </c>
      <c r="L2157" s="5" cm="1">
        <f t="array" ref="L2157">IFERROR(_xlfn.STDEV.S(IF((OutputTable[GroupByKey]=OutputTable[[#This Row],[GroupByKey]]),(OutputTable[GroupByKey]=OutputTable[[#This Row],[GroupByKey]])*OutputTable[RecordedValue])),0)</f>
        <v>0</v>
      </c>
      <c r="M2157" s="5" cm="1">
        <f t="array" ref="M2157">MAX(IF((ProjectInfoTable[ProjectName]=OutputTable[[#This Row],[ProjectName]]),(ProjectInfoTable[ProjectName]=OutputTable[[#This Row],[ProjectName]])*ProjectInfoTable[ConfidenceInterval]))</f>
        <v>0.95</v>
      </c>
      <c r="N2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7" s="5" cm="1">
        <f t="array" ref="O2157">MIN(IF((OutputTable[GroupByKey]=OutputTable[[#This Row],[GroupByKey]]),(OutputTable[GroupByKey]=OutputTable[[#This Row],[GroupByKey]])*OutputTable[RecordedValue]))</f>
        <v>0</v>
      </c>
      <c r="P2157" s="5" cm="1">
        <f t="array" ref="P2157">MAX(IF((OutputTable[GroupByKey]=OutputTable[[#This Row],[GroupByKey]]),(OutputTable[GroupByKey]=OutputTable[[#This Row],[GroupByKey]])*OutputTable[RecordedValue]))</f>
        <v>0</v>
      </c>
    </row>
    <row r="2158" spans="1:16" x14ac:dyDescent="0.25">
      <c r="A2158" t="s">
        <v>68</v>
      </c>
      <c r="B2158" t="s">
        <v>70</v>
      </c>
      <c r="C2158">
        <v>36</v>
      </c>
      <c r="D2158" t="s">
        <v>146</v>
      </c>
      <c r="E2158" t="s">
        <v>119</v>
      </c>
      <c r="F2158" t="s">
        <v>73</v>
      </c>
      <c r="G2158">
        <v>21.6211451131114</v>
      </c>
      <c r="H2158">
        <v>0</v>
      </c>
      <c r="I215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58" s="5" cm="1">
        <f t="array" ref="J2158">MAX(IF((ProjectInfoTable[ProjectName]=OutputTable[[#This Row],[ProjectName]]),(ProjectInfoTable[ProjectName]=OutputTable[[#This Row],[ProjectName]])*ProjectInfoTable[NumberOfReplications]))</f>
        <v>50</v>
      </c>
      <c r="K2158" s="5" cm="1">
        <f t="array" ref="K2158">IFERROR(AVERAGE(IF((OutputTable[GroupByKey]=OutputTable[[#This Row],[GroupByKey]]),(OutputTable[GroupByKey]=OutputTable[[#This Row],[GroupByKey]])*OutputTable[RecordedValue])),0)</f>
        <v>131.6987252883157</v>
      </c>
      <c r="L2158" s="5" cm="1">
        <f t="array" ref="L2158">IFERROR(_xlfn.STDEV.S(IF((OutputTable[GroupByKey]=OutputTable[[#This Row],[GroupByKey]]),(OutputTable[GroupByKey]=OutputTable[[#This Row],[GroupByKey]])*OutputTable[RecordedValue])),0)</f>
        <v>195.03180772236345</v>
      </c>
      <c r="M2158" s="5" cm="1">
        <f t="array" ref="M2158">MAX(IF((ProjectInfoTable[ProjectName]=OutputTable[[#This Row],[ProjectName]]),(ProjectInfoTable[ProjectName]=OutputTable[[#This Row],[ProjectName]])*ProjectInfoTable[ConfidenceInterval]))</f>
        <v>0.95</v>
      </c>
      <c r="N2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158" s="5" cm="1">
        <f t="array" ref="O2158">MIN(IF((OutputTable[GroupByKey]=OutputTable[[#This Row],[GroupByKey]]),(OutputTable[GroupByKey]=OutputTable[[#This Row],[GroupByKey]])*OutputTable[RecordedValue]))</f>
        <v>10.054421984212899</v>
      </c>
      <c r="P2158" s="5" cm="1">
        <f t="array" ref="P2158">MAX(IF((OutputTable[GroupByKey]=OutputTable[[#This Row],[GroupByKey]]),(OutputTable[GroupByKey]=OutputTable[[#This Row],[GroupByKey]])*OutputTable[RecordedValue]))</f>
        <v>1200.8160491271699</v>
      </c>
    </row>
    <row r="2159" spans="1:16" x14ac:dyDescent="0.25">
      <c r="A2159" t="s">
        <v>68</v>
      </c>
      <c r="B2159" t="s">
        <v>70</v>
      </c>
      <c r="C2159">
        <v>36</v>
      </c>
      <c r="D2159" t="s">
        <v>147</v>
      </c>
      <c r="E2159" t="s">
        <v>121</v>
      </c>
      <c r="F2159" t="s">
        <v>73</v>
      </c>
      <c r="G2159">
        <v>145</v>
      </c>
      <c r="H2159">
        <v>0</v>
      </c>
      <c r="I215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59" s="5" cm="1">
        <f t="array" ref="J2159">MAX(IF((ProjectInfoTable[ProjectName]=OutputTable[[#This Row],[ProjectName]]),(ProjectInfoTable[ProjectName]=OutputTable[[#This Row],[ProjectName]])*ProjectInfoTable[NumberOfReplications]))</f>
        <v>50</v>
      </c>
      <c r="K2159" s="5" cm="1">
        <f t="array" ref="K2159">IFERROR(AVERAGE(IF((OutputTable[GroupByKey]=OutputTable[[#This Row],[GroupByKey]]),(OutputTable[GroupByKey]=OutputTable[[#This Row],[GroupByKey]])*OutputTable[RecordedValue])),0)</f>
        <v>145</v>
      </c>
      <c r="L2159" s="5" cm="1">
        <f t="array" ref="L2159">IFERROR(_xlfn.STDEV.S(IF((OutputTable[GroupByKey]=OutputTable[[#This Row],[GroupByKey]]),(OutputTable[GroupByKey]=OutputTable[[#This Row],[GroupByKey]])*OutputTable[RecordedValue])),0)</f>
        <v>0</v>
      </c>
      <c r="M2159" s="5" cm="1">
        <f t="array" ref="M2159">MAX(IF((ProjectInfoTable[ProjectName]=OutputTable[[#This Row],[ProjectName]]),(ProjectInfoTable[ProjectName]=OutputTable[[#This Row],[ProjectName]])*ProjectInfoTable[ConfidenceInterval]))</f>
        <v>0.95</v>
      </c>
      <c r="N2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9" s="5" cm="1">
        <f t="array" ref="O2159">MIN(IF((OutputTable[GroupByKey]=OutputTable[[#This Row],[GroupByKey]]),(OutputTable[GroupByKey]=OutputTable[[#This Row],[GroupByKey]])*OutputTable[RecordedValue]))</f>
        <v>145</v>
      </c>
      <c r="P2159" s="5" cm="1">
        <f t="array" ref="P2159">MAX(IF((OutputTable[GroupByKey]=OutputTable[[#This Row],[GroupByKey]]),(OutputTable[GroupByKey]=OutputTable[[#This Row],[GroupByKey]])*OutputTable[RecordedValue]))</f>
        <v>145</v>
      </c>
    </row>
    <row r="2160" spans="1:16" x14ac:dyDescent="0.25">
      <c r="A2160" t="s">
        <v>68</v>
      </c>
      <c r="B2160" t="s">
        <v>70</v>
      </c>
      <c r="C2160">
        <v>36</v>
      </c>
      <c r="D2160" t="s">
        <v>148</v>
      </c>
      <c r="E2160" t="s">
        <v>123</v>
      </c>
      <c r="F2160" t="s">
        <v>73</v>
      </c>
      <c r="G2160">
        <v>144</v>
      </c>
      <c r="H2160">
        <v>0</v>
      </c>
      <c r="I216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60" s="5" cm="1">
        <f t="array" ref="J2160">MAX(IF((ProjectInfoTable[ProjectName]=OutputTable[[#This Row],[ProjectName]]),(ProjectInfoTable[ProjectName]=OutputTable[[#This Row],[ProjectName]])*ProjectInfoTable[NumberOfReplications]))</f>
        <v>50</v>
      </c>
      <c r="K2160" s="5" cm="1">
        <f t="array" ref="K2160">IFERROR(AVERAGE(IF((OutputTable[GroupByKey]=OutputTable[[#This Row],[GroupByKey]]),(OutputTable[GroupByKey]=OutputTable[[#This Row],[GroupByKey]])*OutputTable[RecordedValue])),0)</f>
        <v>143.58000000000001</v>
      </c>
      <c r="L2160" s="5" cm="1">
        <f t="array" ref="L2160">IFERROR(_xlfn.STDEV.S(IF((OutputTable[GroupByKey]=OutputTable[[#This Row],[GroupByKey]]),(OutputTable[GroupByKey]=OutputTable[[#This Row],[GroupByKey]])*OutputTable[RecordedValue])),0)</f>
        <v>0.67279496224666424</v>
      </c>
      <c r="M2160" s="5" cm="1">
        <f t="array" ref="M2160">MAX(IF((ProjectInfoTable[ProjectName]=OutputTable[[#This Row],[ProjectName]]),(ProjectInfoTable[ProjectName]=OutputTable[[#This Row],[ProjectName]])*ProjectInfoTable[ConfidenceInterval]))</f>
        <v>0.95</v>
      </c>
      <c r="N2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160" s="5" cm="1">
        <f t="array" ref="O2160">MIN(IF((OutputTable[GroupByKey]=OutputTable[[#This Row],[GroupByKey]]),(OutputTable[GroupByKey]=OutputTable[[#This Row],[GroupByKey]])*OutputTable[RecordedValue]))</f>
        <v>142</v>
      </c>
      <c r="P2160" s="5" cm="1">
        <f t="array" ref="P2160">MAX(IF((OutputTable[GroupByKey]=OutputTable[[#This Row],[GroupByKey]]),(OutputTable[GroupByKey]=OutputTable[[#This Row],[GroupByKey]])*OutputTable[RecordedValue]))</f>
        <v>144</v>
      </c>
    </row>
    <row r="2161" spans="1:16" x14ac:dyDescent="0.25">
      <c r="A2161" t="s">
        <v>68</v>
      </c>
      <c r="B2161" t="s">
        <v>70</v>
      </c>
      <c r="C2161">
        <v>36</v>
      </c>
      <c r="D2161" t="s">
        <v>149</v>
      </c>
      <c r="E2161" t="s">
        <v>125</v>
      </c>
      <c r="F2161" t="s">
        <v>73</v>
      </c>
      <c r="G2161">
        <v>8.2205742968530604</v>
      </c>
      <c r="H2161">
        <v>0</v>
      </c>
      <c r="I216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61" s="5" cm="1">
        <f t="array" ref="J2161">MAX(IF((ProjectInfoTable[ProjectName]=OutputTable[[#This Row],[ProjectName]]),(ProjectInfoTable[ProjectName]=OutputTable[[#This Row],[ProjectName]])*ProjectInfoTable[NumberOfReplications]))</f>
        <v>50</v>
      </c>
      <c r="K2161" s="5" cm="1">
        <f t="array" ref="K2161">IFERROR(AVERAGE(IF((OutputTable[GroupByKey]=OutputTable[[#This Row],[GroupByKey]]),(OutputTable[GroupByKey]=OutputTable[[#This Row],[GroupByKey]])*OutputTable[RecordedValue])),0)</f>
        <v>8.9631102244031808</v>
      </c>
      <c r="L2161" s="5" cm="1">
        <f t="array" ref="L2161">IFERROR(_xlfn.STDEV.S(IF((OutputTable[GroupByKey]=OutputTable[[#This Row],[GroupByKey]]),(OutputTable[GroupByKey]=OutputTable[[#This Row],[GroupByKey]])*OutputTable[RecordedValue])),0)</f>
        <v>0.49581158155018401</v>
      </c>
      <c r="M2161" s="5" cm="1">
        <f t="array" ref="M2161">MAX(IF((ProjectInfoTable[ProjectName]=OutputTable[[#This Row],[ProjectName]]),(ProjectInfoTable[ProjectName]=OutputTable[[#This Row],[ProjectName]])*ProjectInfoTable[ConfidenceInterval]))</f>
        <v>0.95</v>
      </c>
      <c r="N2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161" s="5" cm="1">
        <f t="array" ref="O2161">MIN(IF((OutputTable[GroupByKey]=OutputTable[[#This Row],[GroupByKey]]),(OutputTable[GroupByKey]=OutputTable[[#This Row],[GroupByKey]])*OutputTable[RecordedValue]))</f>
        <v>7.9225733441578896</v>
      </c>
      <c r="P2161" s="5" cm="1">
        <f t="array" ref="P2161">MAX(IF((OutputTable[GroupByKey]=OutputTable[[#This Row],[GroupByKey]]),(OutputTable[GroupByKey]=OutputTable[[#This Row],[GroupByKey]])*OutputTable[RecordedValue]))</f>
        <v>9.9777504987156593</v>
      </c>
    </row>
    <row r="2162" spans="1:16" x14ac:dyDescent="0.25">
      <c r="A2162" t="s">
        <v>68</v>
      </c>
      <c r="B2162" t="s">
        <v>70</v>
      </c>
      <c r="C2162">
        <v>36</v>
      </c>
      <c r="D2162" t="s">
        <v>150</v>
      </c>
      <c r="E2162" t="s">
        <v>127</v>
      </c>
      <c r="F2162" t="s">
        <v>73</v>
      </c>
      <c r="G2162">
        <v>514.855602924295</v>
      </c>
      <c r="H2162">
        <v>0</v>
      </c>
      <c r="I216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62" s="5" cm="1">
        <f t="array" ref="J2162">MAX(IF((ProjectInfoTable[ProjectName]=OutputTable[[#This Row],[ProjectName]]),(ProjectInfoTable[ProjectName]=OutputTable[[#This Row],[ProjectName]])*ProjectInfoTable[NumberOfReplications]))</f>
        <v>50</v>
      </c>
      <c r="K2162" s="5" cm="1">
        <f t="array" ref="K2162">IFERROR(AVERAGE(IF((OutputTable[GroupByKey]=OutputTable[[#This Row],[GroupByKey]]),(OutputTable[GroupByKey]=OutputTable[[#This Row],[GroupByKey]])*OutputTable[RecordedValue])),0)</f>
        <v>669.48533875250666</v>
      </c>
      <c r="L2162" s="5" cm="1">
        <f t="array" ref="L2162">IFERROR(_xlfn.STDEV.S(IF((OutputTable[GroupByKey]=OutputTable[[#This Row],[GroupByKey]]),(OutputTable[GroupByKey]=OutputTable[[#This Row],[GroupByKey]])*OutputTable[RecordedValue])),0)</f>
        <v>209.81217768405702</v>
      </c>
      <c r="M2162" s="5" cm="1">
        <f t="array" ref="M2162">MAX(IF((ProjectInfoTable[ProjectName]=OutputTable[[#This Row],[ProjectName]]),(ProjectInfoTable[ProjectName]=OutputTable[[#This Row],[ProjectName]])*ProjectInfoTable[ConfidenceInterval]))</f>
        <v>0.95</v>
      </c>
      <c r="N2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162" s="5" cm="1">
        <f t="array" ref="O2162">MIN(IF((OutputTable[GroupByKey]=OutputTable[[#This Row],[GroupByKey]]),(OutputTable[GroupByKey]=OutputTable[[#This Row],[GroupByKey]])*OutputTable[RecordedValue]))</f>
        <v>507.16931004698603</v>
      </c>
      <c r="P2162" s="5" cm="1">
        <f t="array" ref="P2162">MAX(IF((OutputTable[GroupByKey]=OutputTable[[#This Row],[GroupByKey]]),(OutputTable[GroupByKey]=OutputTable[[#This Row],[GroupByKey]])*OutputTable[RecordedValue]))</f>
        <v>1790.3663033289099</v>
      </c>
    </row>
    <row r="2163" spans="1:16" x14ac:dyDescent="0.25">
      <c r="A2163" t="s">
        <v>68</v>
      </c>
      <c r="B2163" t="s">
        <v>70</v>
      </c>
      <c r="C2163">
        <v>36</v>
      </c>
      <c r="D2163" t="s">
        <v>151</v>
      </c>
      <c r="E2163" t="s">
        <v>121</v>
      </c>
      <c r="F2163" t="s">
        <v>87</v>
      </c>
      <c r="G2163">
        <v>145</v>
      </c>
      <c r="H2163">
        <v>0</v>
      </c>
      <c r="I216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163" s="5" cm="1">
        <f t="array" ref="J2163">MAX(IF((ProjectInfoTable[ProjectName]=OutputTable[[#This Row],[ProjectName]]),(ProjectInfoTable[ProjectName]=OutputTable[[#This Row],[ProjectName]])*ProjectInfoTable[NumberOfReplications]))</f>
        <v>50</v>
      </c>
      <c r="K2163" s="5" cm="1">
        <f t="array" ref="K2163">IFERROR(AVERAGE(IF((OutputTable[GroupByKey]=OutputTable[[#This Row],[GroupByKey]]),(OutputTable[GroupByKey]=OutputTable[[#This Row],[GroupByKey]])*OutputTable[RecordedValue])),0)</f>
        <v>145</v>
      </c>
      <c r="L2163" s="5" cm="1">
        <f t="array" ref="L2163">IFERROR(_xlfn.STDEV.S(IF((OutputTable[GroupByKey]=OutputTable[[#This Row],[GroupByKey]]),(OutputTable[GroupByKey]=OutputTable[[#This Row],[GroupByKey]])*OutputTable[RecordedValue])),0)</f>
        <v>0</v>
      </c>
      <c r="M2163" s="5" cm="1">
        <f t="array" ref="M2163">MAX(IF((ProjectInfoTable[ProjectName]=OutputTable[[#This Row],[ProjectName]]),(ProjectInfoTable[ProjectName]=OutputTable[[#This Row],[ProjectName]])*ProjectInfoTable[ConfidenceInterval]))</f>
        <v>0.95</v>
      </c>
      <c r="N2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3" s="5" cm="1">
        <f t="array" ref="O2163">MIN(IF((OutputTable[GroupByKey]=OutputTable[[#This Row],[GroupByKey]]),(OutputTable[GroupByKey]=OutputTable[[#This Row],[GroupByKey]])*OutputTable[RecordedValue]))</f>
        <v>145</v>
      </c>
      <c r="P2163" s="5" cm="1">
        <f t="array" ref="P2163">MAX(IF((OutputTable[GroupByKey]=OutputTable[[#This Row],[GroupByKey]]),(OutputTable[GroupByKey]=OutputTable[[#This Row],[GroupByKey]])*OutputTable[RecordedValue]))</f>
        <v>145</v>
      </c>
    </row>
    <row r="2164" spans="1:16" x14ac:dyDescent="0.25">
      <c r="A2164" t="s">
        <v>68</v>
      </c>
      <c r="B2164" t="s">
        <v>70</v>
      </c>
      <c r="C2164">
        <v>36</v>
      </c>
      <c r="D2164" t="s">
        <v>152</v>
      </c>
      <c r="E2164" t="s">
        <v>123</v>
      </c>
      <c r="F2164" t="s">
        <v>87</v>
      </c>
      <c r="G2164">
        <v>144</v>
      </c>
      <c r="H2164">
        <v>0</v>
      </c>
      <c r="I216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164" s="5" cm="1">
        <f t="array" ref="J2164">MAX(IF((ProjectInfoTable[ProjectName]=OutputTable[[#This Row],[ProjectName]]),(ProjectInfoTable[ProjectName]=OutputTable[[#This Row],[ProjectName]])*ProjectInfoTable[NumberOfReplications]))</f>
        <v>50</v>
      </c>
      <c r="K2164" s="5" cm="1">
        <f t="array" ref="K2164">IFERROR(AVERAGE(IF((OutputTable[GroupByKey]=OutputTable[[#This Row],[GroupByKey]]),(OutputTable[GroupByKey]=OutputTable[[#This Row],[GroupByKey]])*OutputTable[RecordedValue])),0)</f>
        <v>141.38</v>
      </c>
      <c r="L2164" s="5" cm="1">
        <f t="array" ref="L2164">IFERROR(_xlfn.STDEV.S(IF((OutputTable[GroupByKey]=OutputTable[[#This Row],[GroupByKey]]),(OutputTable[GroupByKey]=OutputTable[[#This Row],[GroupByKey]])*OutputTable[RecordedValue])),0)</f>
        <v>1.9988772358705846</v>
      </c>
      <c r="M2164" s="5" cm="1">
        <f t="array" ref="M2164">MAX(IF((ProjectInfoTable[ProjectName]=OutputTable[[#This Row],[ProjectName]]),(ProjectInfoTable[ProjectName]=OutputTable[[#This Row],[ProjectName]])*ProjectInfoTable[ConfidenceInterval]))</f>
        <v>0.95</v>
      </c>
      <c r="N2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164" s="5" cm="1">
        <f t="array" ref="O2164">MIN(IF((OutputTable[GroupByKey]=OutputTable[[#This Row],[GroupByKey]]),(OutputTable[GroupByKey]=OutputTable[[#This Row],[GroupByKey]])*OutputTable[RecordedValue]))</f>
        <v>134</v>
      </c>
      <c r="P2164" s="5" cm="1">
        <f t="array" ref="P2164">MAX(IF((OutputTable[GroupByKey]=OutputTable[[#This Row],[GroupByKey]]),(OutputTable[GroupByKey]=OutputTable[[#This Row],[GroupByKey]])*OutputTable[RecordedValue]))</f>
        <v>144</v>
      </c>
    </row>
    <row r="2165" spans="1:16" x14ac:dyDescent="0.25">
      <c r="A2165" t="s">
        <v>68</v>
      </c>
      <c r="B2165" t="s">
        <v>70</v>
      </c>
      <c r="C2165">
        <v>36</v>
      </c>
      <c r="D2165" t="s">
        <v>153</v>
      </c>
      <c r="E2165" t="s">
        <v>113</v>
      </c>
      <c r="F2165" t="s">
        <v>73</v>
      </c>
      <c r="G2165">
        <v>0.59856680771478099</v>
      </c>
      <c r="H2165">
        <v>0</v>
      </c>
      <c r="I2165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165" s="5" cm="1">
        <f t="array" ref="J2165">MAX(IF((ProjectInfoTable[ProjectName]=OutputTable[[#This Row],[ProjectName]]),(ProjectInfoTable[ProjectName]=OutputTable[[#This Row],[ProjectName]])*ProjectInfoTable[NumberOfReplications]))</f>
        <v>50</v>
      </c>
      <c r="K2165" s="5" cm="1">
        <f t="array" ref="K2165">IFERROR(AVERAGE(IF((OutputTable[GroupByKey]=OutputTable[[#This Row],[GroupByKey]]),(OutputTable[GroupByKey]=OutputTable[[#This Row],[GroupByKey]])*OutputTable[RecordedValue])),0)</f>
        <v>1.713056712445395</v>
      </c>
      <c r="L2165" s="5" cm="1">
        <f t="array" ref="L2165">IFERROR(_xlfn.STDEV.S(IF((OutputTable[GroupByKey]=OutputTable[[#This Row],[GroupByKey]]),(OutputTable[GroupByKey]=OutputTable[[#This Row],[GroupByKey]])*OutputTable[RecordedValue])),0)</f>
        <v>0.74877386075301833</v>
      </c>
      <c r="M2165" s="5" cm="1">
        <f t="array" ref="M2165">MAX(IF((ProjectInfoTable[ProjectName]=OutputTable[[#This Row],[ProjectName]]),(ProjectInfoTable[ProjectName]=OutputTable[[#This Row],[ProjectName]])*ProjectInfoTable[ConfidenceInterval]))</f>
        <v>0.95</v>
      </c>
      <c r="N2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165" s="5" cm="1">
        <f t="array" ref="O2165">MIN(IF((OutputTable[GroupByKey]=OutputTable[[#This Row],[GroupByKey]]),(OutputTable[GroupByKey]=OutputTable[[#This Row],[GroupByKey]])*OutputTable[RecordedValue]))</f>
        <v>0.396443199122197</v>
      </c>
      <c r="P2165" s="5" cm="1">
        <f t="array" ref="P2165">MAX(IF((OutputTable[GroupByKey]=OutputTable[[#This Row],[GroupByKey]]),(OutputTable[GroupByKey]=OutputTable[[#This Row],[GroupByKey]])*OutputTable[RecordedValue]))</f>
        <v>4.3293745592479498</v>
      </c>
    </row>
    <row r="2166" spans="1:16" x14ac:dyDescent="0.25">
      <c r="A2166" t="s">
        <v>68</v>
      </c>
      <c r="B2166" t="s">
        <v>70</v>
      </c>
      <c r="C2166">
        <v>36</v>
      </c>
      <c r="D2166" t="s">
        <v>154</v>
      </c>
      <c r="E2166" t="s">
        <v>115</v>
      </c>
      <c r="F2166" t="s">
        <v>73</v>
      </c>
      <c r="G2166">
        <v>17.957004231443399</v>
      </c>
      <c r="H2166">
        <v>0</v>
      </c>
      <c r="I2166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166" s="5" cm="1">
        <f t="array" ref="J2166">MAX(IF((ProjectInfoTable[ProjectName]=OutputTable[[#This Row],[ProjectName]]),(ProjectInfoTable[ProjectName]=OutputTable[[#This Row],[ProjectName]])*ProjectInfoTable[NumberOfReplications]))</f>
        <v>50</v>
      </c>
      <c r="K2166" s="5" cm="1">
        <f t="array" ref="K2166">IFERROR(AVERAGE(IF((OutputTable[GroupByKey]=OutputTable[[#This Row],[GroupByKey]]),(OutputTable[GroupByKey]=OutputTable[[#This Row],[GroupByKey]])*OutputTable[RecordedValue])),0)</f>
        <v>51.391701373361848</v>
      </c>
      <c r="L2166" s="5" cm="1">
        <f t="array" ref="L2166">IFERROR(_xlfn.STDEV.S(IF((OutputTable[GroupByKey]=OutputTable[[#This Row],[GroupByKey]]),(OutputTable[GroupByKey]=OutputTable[[#This Row],[GroupByKey]])*OutputTable[RecordedValue])),0)</f>
        <v>22.463215822590577</v>
      </c>
      <c r="M2166" s="5" cm="1">
        <f t="array" ref="M2166">MAX(IF((ProjectInfoTable[ProjectName]=OutputTable[[#This Row],[ProjectName]]),(ProjectInfoTable[ProjectName]=OutputTable[[#This Row],[ProjectName]])*ProjectInfoTable[ConfidenceInterval]))</f>
        <v>0.95</v>
      </c>
      <c r="N2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166" s="5" cm="1">
        <f t="array" ref="O2166">MIN(IF((OutputTable[GroupByKey]=OutputTable[[#This Row],[GroupByKey]]),(OutputTable[GroupByKey]=OutputTable[[#This Row],[GroupByKey]])*OutputTable[RecordedValue]))</f>
        <v>11.8932959736659</v>
      </c>
      <c r="P2166" s="5" cm="1">
        <f t="array" ref="P2166">MAX(IF((OutputTable[GroupByKey]=OutputTable[[#This Row],[GroupByKey]]),(OutputTable[GroupByKey]=OutputTable[[#This Row],[GroupByKey]])*OutputTable[RecordedValue]))</f>
        <v>129.881236777438</v>
      </c>
    </row>
    <row r="2167" spans="1:16" x14ac:dyDescent="0.25">
      <c r="A2167" t="s">
        <v>68</v>
      </c>
      <c r="B2167" t="s">
        <v>70</v>
      </c>
      <c r="C2167">
        <v>36</v>
      </c>
      <c r="D2167" t="s">
        <v>155</v>
      </c>
      <c r="E2167" t="s">
        <v>117</v>
      </c>
      <c r="F2167" t="s">
        <v>73</v>
      </c>
      <c r="G2167">
        <v>0</v>
      </c>
      <c r="H2167">
        <v>0</v>
      </c>
      <c r="I2167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167" s="5" cm="1">
        <f t="array" ref="J2167">MAX(IF((ProjectInfoTable[ProjectName]=OutputTable[[#This Row],[ProjectName]]),(ProjectInfoTable[ProjectName]=OutputTable[[#This Row],[ProjectName]])*ProjectInfoTable[NumberOfReplications]))</f>
        <v>50</v>
      </c>
      <c r="K2167" s="5" cm="1">
        <f t="array" ref="K2167">IFERROR(AVERAGE(IF((OutputTable[GroupByKey]=OutputTable[[#This Row],[GroupByKey]]),(OutputTable[GroupByKey]=OutputTable[[#This Row],[GroupByKey]])*OutputTable[RecordedValue])),0)</f>
        <v>0</v>
      </c>
      <c r="L2167" s="5" cm="1">
        <f t="array" ref="L2167">IFERROR(_xlfn.STDEV.S(IF((OutputTable[GroupByKey]=OutputTable[[#This Row],[GroupByKey]]),(OutputTable[GroupByKey]=OutputTable[[#This Row],[GroupByKey]])*OutputTable[RecordedValue])),0)</f>
        <v>0</v>
      </c>
      <c r="M2167" s="5" cm="1">
        <f t="array" ref="M2167">MAX(IF((ProjectInfoTable[ProjectName]=OutputTable[[#This Row],[ProjectName]]),(ProjectInfoTable[ProjectName]=OutputTable[[#This Row],[ProjectName]])*ProjectInfoTable[ConfidenceInterval]))</f>
        <v>0.95</v>
      </c>
      <c r="N2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7" s="5" cm="1">
        <f t="array" ref="O2167">MIN(IF((OutputTable[GroupByKey]=OutputTable[[#This Row],[GroupByKey]]),(OutputTable[GroupByKey]=OutputTable[[#This Row],[GroupByKey]])*OutputTable[RecordedValue]))</f>
        <v>0</v>
      </c>
      <c r="P2167" s="5" cm="1">
        <f t="array" ref="P2167">MAX(IF((OutputTable[GroupByKey]=OutputTable[[#This Row],[GroupByKey]]),(OutputTable[GroupByKey]=OutputTable[[#This Row],[GroupByKey]])*OutputTable[RecordedValue]))</f>
        <v>0</v>
      </c>
    </row>
    <row r="2168" spans="1:16" x14ac:dyDescent="0.25">
      <c r="A2168" t="s">
        <v>68</v>
      </c>
      <c r="B2168" t="s">
        <v>70</v>
      </c>
      <c r="C2168">
        <v>36</v>
      </c>
      <c r="D2168" t="s">
        <v>156</v>
      </c>
      <c r="E2168" t="s">
        <v>119</v>
      </c>
      <c r="F2168" t="s">
        <v>73</v>
      </c>
      <c r="G2168">
        <v>1.5093416216914199</v>
      </c>
      <c r="H2168">
        <v>0</v>
      </c>
      <c r="I2168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168" s="5" cm="1">
        <f t="array" ref="J2168">MAX(IF((ProjectInfoTable[ProjectName]=OutputTable[[#This Row],[ProjectName]]),(ProjectInfoTable[ProjectName]=OutputTable[[#This Row],[ProjectName]])*ProjectInfoTable[NumberOfReplications]))</f>
        <v>50</v>
      </c>
      <c r="K2168" s="5" cm="1">
        <f t="array" ref="K2168">IFERROR(AVERAGE(IF((OutputTable[GroupByKey]=OutputTable[[#This Row],[GroupByKey]]),(OutputTable[GroupByKey]=OutputTable[[#This Row],[GroupByKey]])*OutputTable[RecordedValue])),0)</f>
        <v>10.739644005751</v>
      </c>
      <c r="L2168" s="5" cm="1">
        <f t="array" ref="L2168">IFERROR(_xlfn.STDEV.S(IF((OutputTable[GroupByKey]=OutputTable[[#This Row],[GroupByKey]]),(OutputTable[GroupByKey]=OutputTable[[#This Row],[GroupByKey]])*OutputTable[RecordedValue])),0)</f>
        <v>15.385582994074571</v>
      </c>
      <c r="M2168" s="5" cm="1">
        <f t="array" ref="M2168">MAX(IF((ProjectInfoTable[ProjectName]=OutputTable[[#This Row],[ProjectName]]),(ProjectInfoTable[ProjectName]=OutputTable[[#This Row],[ProjectName]])*ProjectInfoTable[ConfidenceInterval]))</f>
        <v>0.95</v>
      </c>
      <c r="N2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168" s="5" cm="1">
        <f t="array" ref="O2168">MIN(IF((OutputTable[GroupByKey]=OutputTable[[#This Row],[GroupByKey]]),(OutputTable[GroupByKey]=OutputTable[[#This Row],[GroupByKey]])*OutputTable[RecordedValue]))</f>
        <v>0</v>
      </c>
      <c r="P2168" s="5" cm="1">
        <f t="array" ref="P2168">MAX(IF((OutputTable[GroupByKey]=OutputTable[[#This Row],[GroupByKey]]),(OutputTable[GroupByKey]=OutputTable[[#This Row],[GroupByKey]])*OutputTable[RecordedValue]))</f>
        <v>76.907804000367904</v>
      </c>
    </row>
    <row r="2169" spans="1:16" x14ac:dyDescent="0.25">
      <c r="A2169" t="s">
        <v>68</v>
      </c>
      <c r="B2169" t="s">
        <v>70</v>
      </c>
      <c r="C2169">
        <v>36</v>
      </c>
      <c r="D2169" t="s">
        <v>157</v>
      </c>
      <c r="E2169" t="s">
        <v>121</v>
      </c>
      <c r="F2169" t="s">
        <v>73</v>
      </c>
      <c r="G2169">
        <v>3</v>
      </c>
      <c r="H2169">
        <v>0</v>
      </c>
      <c r="I2169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169" s="5" cm="1">
        <f t="array" ref="J2169">MAX(IF((ProjectInfoTable[ProjectName]=OutputTable[[#This Row],[ProjectName]]),(ProjectInfoTable[ProjectName]=OutputTable[[#This Row],[ProjectName]])*ProjectInfoTable[NumberOfReplications]))</f>
        <v>50</v>
      </c>
      <c r="K2169" s="5" cm="1">
        <f t="array" ref="K2169">IFERROR(AVERAGE(IF((OutputTable[GroupByKey]=OutputTable[[#This Row],[GroupByKey]]),(OutputTable[GroupByKey]=OutputTable[[#This Row],[GroupByKey]])*OutputTable[RecordedValue])),0)</f>
        <v>6.74</v>
      </c>
      <c r="L2169" s="5" cm="1">
        <f t="array" ref="L2169">IFERROR(_xlfn.STDEV.S(IF((OutputTable[GroupByKey]=OutputTable[[#This Row],[GroupByKey]]),(OutputTable[GroupByKey]=OutputTable[[#This Row],[GroupByKey]])*OutputTable[RecordedValue])),0)</f>
        <v>2.6711611783672518</v>
      </c>
      <c r="M2169" s="5" cm="1">
        <f t="array" ref="M2169">MAX(IF((ProjectInfoTable[ProjectName]=OutputTable[[#This Row],[ProjectName]]),(ProjectInfoTable[ProjectName]=OutputTable[[#This Row],[ProjectName]])*ProjectInfoTable[ConfidenceInterval]))</f>
        <v>0.95</v>
      </c>
      <c r="N2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169" s="5" cm="1">
        <f t="array" ref="O2169">MIN(IF((OutputTable[GroupByKey]=OutputTable[[#This Row],[GroupByKey]]),(OutputTable[GroupByKey]=OutputTable[[#This Row],[GroupByKey]])*OutputTable[RecordedValue]))</f>
        <v>2</v>
      </c>
      <c r="P2169" s="5" cm="1">
        <f t="array" ref="P2169">MAX(IF((OutputTable[GroupByKey]=OutputTable[[#This Row],[GroupByKey]]),(OutputTable[GroupByKey]=OutputTable[[#This Row],[GroupByKey]])*OutputTable[RecordedValue]))</f>
        <v>16</v>
      </c>
    </row>
    <row r="2170" spans="1:16" x14ac:dyDescent="0.25">
      <c r="A2170" t="s">
        <v>68</v>
      </c>
      <c r="B2170" t="s">
        <v>70</v>
      </c>
      <c r="C2170">
        <v>36</v>
      </c>
      <c r="D2170" t="s">
        <v>158</v>
      </c>
      <c r="E2170" t="s">
        <v>123</v>
      </c>
      <c r="F2170" t="s">
        <v>73</v>
      </c>
      <c r="G2170">
        <v>3</v>
      </c>
      <c r="H2170">
        <v>0</v>
      </c>
      <c r="I2170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170" s="5" cm="1">
        <f t="array" ref="J2170">MAX(IF((ProjectInfoTable[ProjectName]=OutputTable[[#This Row],[ProjectName]]),(ProjectInfoTable[ProjectName]=OutputTable[[#This Row],[ProjectName]])*ProjectInfoTable[NumberOfReplications]))</f>
        <v>50</v>
      </c>
      <c r="K2170" s="5" cm="1">
        <f t="array" ref="K2170">IFERROR(AVERAGE(IF((OutputTable[GroupByKey]=OutputTable[[#This Row],[GroupByKey]]),(OutputTable[GroupByKey]=OutputTable[[#This Row],[GroupByKey]])*OutputTable[RecordedValue])),0)</f>
        <v>6.66</v>
      </c>
      <c r="L2170" s="5" cm="1">
        <f t="array" ref="L2170">IFERROR(_xlfn.STDEV.S(IF((OutputTable[GroupByKey]=OutputTable[[#This Row],[GroupByKey]]),(OutputTable[GroupByKey]=OutputTable[[#This Row],[GroupByKey]])*OutputTable[RecordedValue])),0)</f>
        <v>2.6233644078409171</v>
      </c>
      <c r="M2170" s="5" cm="1">
        <f t="array" ref="M2170">MAX(IF((ProjectInfoTable[ProjectName]=OutputTable[[#This Row],[ProjectName]]),(ProjectInfoTable[ProjectName]=OutputTable[[#This Row],[ProjectName]])*ProjectInfoTable[ConfidenceInterval]))</f>
        <v>0.95</v>
      </c>
      <c r="N2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170" s="5" cm="1">
        <f t="array" ref="O2170">MIN(IF((OutputTable[GroupByKey]=OutputTable[[#This Row],[GroupByKey]]),(OutputTable[GroupByKey]=OutputTable[[#This Row],[GroupByKey]])*OutputTable[RecordedValue]))</f>
        <v>2</v>
      </c>
      <c r="P2170" s="5" cm="1">
        <f t="array" ref="P2170">MAX(IF((OutputTable[GroupByKey]=OutputTable[[#This Row],[GroupByKey]]),(OutputTable[GroupByKey]=OutputTable[[#This Row],[GroupByKey]])*OutputTable[RecordedValue]))</f>
        <v>16</v>
      </c>
    </row>
    <row r="2171" spans="1:16" x14ac:dyDescent="0.25">
      <c r="A2171" t="s">
        <v>68</v>
      </c>
      <c r="B2171" t="s">
        <v>70</v>
      </c>
      <c r="C2171">
        <v>36</v>
      </c>
      <c r="D2171" t="s">
        <v>159</v>
      </c>
      <c r="E2171" t="s">
        <v>125</v>
      </c>
      <c r="F2171" t="s">
        <v>73</v>
      </c>
      <c r="G2171">
        <v>0.59856680771478099</v>
      </c>
      <c r="H2171">
        <v>0</v>
      </c>
      <c r="I2171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171" s="5" cm="1">
        <f t="array" ref="J2171">MAX(IF((ProjectInfoTable[ProjectName]=OutputTable[[#This Row],[ProjectName]]),(ProjectInfoTable[ProjectName]=OutputTable[[#This Row],[ProjectName]])*ProjectInfoTable[NumberOfReplications]))</f>
        <v>50</v>
      </c>
      <c r="K2171" s="5" cm="1">
        <f t="array" ref="K2171">IFERROR(AVERAGE(IF((OutputTable[GroupByKey]=OutputTable[[#This Row],[GroupByKey]]),(OutputTable[GroupByKey]=OutputTable[[#This Row],[GroupByKey]])*OutputTable[RecordedValue])),0)</f>
        <v>1.713056712445395</v>
      </c>
      <c r="L2171" s="5" cm="1">
        <f t="array" ref="L2171">IFERROR(_xlfn.STDEV.S(IF((OutputTable[GroupByKey]=OutputTable[[#This Row],[GroupByKey]]),(OutputTable[GroupByKey]=OutputTable[[#This Row],[GroupByKey]])*OutputTable[RecordedValue])),0)</f>
        <v>0.74877386075301833</v>
      </c>
      <c r="M2171" s="5" cm="1">
        <f t="array" ref="M2171">MAX(IF((ProjectInfoTable[ProjectName]=OutputTable[[#This Row],[ProjectName]]),(ProjectInfoTable[ProjectName]=OutputTable[[#This Row],[ProjectName]])*ProjectInfoTable[ConfidenceInterval]))</f>
        <v>0.95</v>
      </c>
      <c r="N2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171" s="5" cm="1">
        <f t="array" ref="O2171">MIN(IF((OutputTable[GroupByKey]=OutputTable[[#This Row],[GroupByKey]]),(OutputTable[GroupByKey]=OutputTable[[#This Row],[GroupByKey]])*OutputTable[RecordedValue]))</f>
        <v>0.396443199122197</v>
      </c>
      <c r="P2171" s="5" cm="1">
        <f t="array" ref="P2171">MAX(IF((OutputTable[GroupByKey]=OutputTable[[#This Row],[GroupByKey]]),(OutputTable[GroupByKey]=OutputTable[[#This Row],[GroupByKey]])*OutputTable[RecordedValue]))</f>
        <v>4.3293745592479498</v>
      </c>
    </row>
    <row r="2172" spans="1:16" x14ac:dyDescent="0.25">
      <c r="A2172" t="s">
        <v>68</v>
      </c>
      <c r="B2172" t="s">
        <v>70</v>
      </c>
      <c r="C2172">
        <v>36</v>
      </c>
      <c r="D2172" t="s">
        <v>160</v>
      </c>
      <c r="E2172" t="s">
        <v>127</v>
      </c>
      <c r="F2172" t="s">
        <v>73</v>
      </c>
      <c r="G2172">
        <v>19.466345853134801</v>
      </c>
      <c r="H2172">
        <v>0</v>
      </c>
      <c r="I2172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172" s="5" cm="1">
        <f t="array" ref="J2172">MAX(IF((ProjectInfoTable[ProjectName]=OutputTable[[#This Row],[ProjectName]]),(ProjectInfoTable[ProjectName]=OutputTable[[#This Row],[ProjectName]])*ProjectInfoTable[NumberOfReplications]))</f>
        <v>50</v>
      </c>
      <c r="K2172" s="5" cm="1">
        <f t="array" ref="K2172">IFERROR(AVERAGE(IF((OutputTable[GroupByKey]=OutputTable[[#This Row],[GroupByKey]]),(OutputTable[GroupByKey]=OutputTable[[#This Row],[GroupByKey]])*OutputTable[RecordedValue])),0)</f>
        <v>62.131345379112837</v>
      </c>
      <c r="L2172" s="5" cm="1">
        <f t="array" ref="L2172">IFERROR(_xlfn.STDEV.S(IF((OutputTable[GroupByKey]=OutputTable[[#This Row],[GroupByKey]]),(OutputTable[GroupByKey]=OutputTable[[#This Row],[GroupByKey]])*OutputTable[RecordedValue])),0)</f>
        <v>32.520844078842771</v>
      </c>
      <c r="M2172" s="5" cm="1">
        <f t="array" ref="M2172">MAX(IF((ProjectInfoTable[ProjectName]=OutputTable[[#This Row],[ProjectName]]),(ProjectInfoTable[ProjectName]=OutputTable[[#This Row],[ProjectName]])*ProjectInfoTable[ConfidenceInterval]))</f>
        <v>0.95</v>
      </c>
      <c r="N2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172" s="5" cm="1">
        <f t="array" ref="O2172">MIN(IF((OutputTable[GroupByKey]=OutputTable[[#This Row],[GroupByKey]]),(OutputTable[GroupByKey]=OutputTable[[#This Row],[GroupByKey]])*OutputTable[RecordedValue]))</f>
        <v>13.9204055285142</v>
      </c>
      <c r="P2172" s="5" cm="1">
        <f t="array" ref="P2172">MAX(IF((OutputTable[GroupByKey]=OutputTable[[#This Row],[GroupByKey]]),(OutputTable[GroupByKey]=OutputTable[[#This Row],[GroupByKey]])*OutputTable[RecordedValue]))</f>
        <v>182.68949067350201</v>
      </c>
    </row>
    <row r="2173" spans="1:16" x14ac:dyDescent="0.25">
      <c r="A2173" t="s">
        <v>68</v>
      </c>
      <c r="B2173" t="s">
        <v>70</v>
      </c>
      <c r="C2173">
        <v>36</v>
      </c>
      <c r="D2173" t="s">
        <v>161</v>
      </c>
      <c r="E2173" t="s">
        <v>137</v>
      </c>
      <c r="F2173" t="s">
        <v>107</v>
      </c>
      <c r="G2173">
        <v>0.29928340385739</v>
      </c>
      <c r="H2173">
        <v>0</v>
      </c>
      <c r="I217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73" s="5" cm="1">
        <f t="array" ref="J2173">MAX(IF((ProjectInfoTable[ProjectName]=OutputTable[[#This Row],[ProjectName]]),(ProjectInfoTable[ProjectName]=OutputTable[[#This Row],[ProjectName]])*ProjectInfoTable[NumberOfReplications]))</f>
        <v>50</v>
      </c>
      <c r="K2173" s="5" cm="1">
        <f t="array" ref="K2173">IFERROR(AVERAGE(IF((OutputTable[GroupByKey]=OutputTable[[#This Row],[GroupByKey]]),(OutputTable[GroupByKey]=OutputTable[[#This Row],[GroupByKey]])*OutputTable[RecordedValue])),0)</f>
        <v>0.85652835622269752</v>
      </c>
      <c r="L2173" s="5" cm="1">
        <f t="array" ref="L2173">IFERROR(_xlfn.STDEV.S(IF((OutputTable[GroupByKey]=OutputTable[[#This Row],[GroupByKey]]),(OutputTable[GroupByKey]=OutputTable[[#This Row],[GroupByKey]])*OutputTable[RecordedValue])),0)</f>
        <v>0.37438693037650955</v>
      </c>
      <c r="M2173" s="5" cm="1">
        <f t="array" ref="M2173">MAX(IF((ProjectInfoTable[ProjectName]=OutputTable[[#This Row],[ProjectName]]),(ProjectInfoTable[ProjectName]=OutputTable[[#This Row],[ProjectName]])*ProjectInfoTable[ConfidenceInterval]))</f>
        <v>0.95</v>
      </c>
      <c r="N2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173" s="5" cm="1">
        <f t="array" ref="O2173">MIN(IF((OutputTable[GroupByKey]=OutputTable[[#This Row],[GroupByKey]]),(OutputTable[GroupByKey]=OutputTable[[#This Row],[GroupByKey]])*OutputTable[RecordedValue]))</f>
        <v>0.198221599561099</v>
      </c>
      <c r="P2173" s="5" cm="1">
        <f t="array" ref="P2173">MAX(IF((OutputTable[GroupByKey]=OutputTable[[#This Row],[GroupByKey]]),(OutputTable[GroupByKey]=OutputTable[[#This Row],[GroupByKey]])*OutputTable[RecordedValue]))</f>
        <v>2.16468727962397</v>
      </c>
    </row>
    <row r="2174" spans="1:16" x14ac:dyDescent="0.25">
      <c r="A2174" t="s">
        <v>68</v>
      </c>
      <c r="B2174" t="s">
        <v>70</v>
      </c>
      <c r="C2174">
        <v>36</v>
      </c>
      <c r="D2174" t="s">
        <v>162</v>
      </c>
      <c r="E2174" t="s">
        <v>139</v>
      </c>
      <c r="F2174" t="s">
        <v>107</v>
      </c>
      <c r="G2174">
        <v>11.7007165961426</v>
      </c>
      <c r="H2174">
        <v>0</v>
      </c>
      <c r="I217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74" s="5" cm="1">
        <f t="array" ref="J2174">MAX(IF((ProjectInfoTable[ProjectName]=OutputTable[[#This Row],[ProjectName]]),(ProjectInfoTable[ProjectName]=OutputTable[[#This Row],[ProjectName]])*ProjectInfoTable[NumberOfReplications]))</f>
        <v>50</v>
      </c>
      <c r="K2174" s="5" cm="1">
        <f t="array" ref="K2174">IFERROR(AVERAGE(IF((OutputTable[GroupByKey]=OutputTable[[#This Row],[GroupByKey]]),(OutputTable[GroupByKey]=OutputTable[[#This Row],[GroupByKey]])*OutputTable[RecordedValue])),0)</f>
        <v>11.137209966710371</v>
      </c>
      <c r="L2174" s="5" cm="1">
        <f t="array" ref="L2174">IFERROR(_xlfn.STDEV.S(IF((OutputTable[GroupByKey]=OutputTable[[#This Row],[GroupByKey]]),(OutputTable[GroupByKey]=OutputTable[[#This Row],[GroupByKey]])*OutputTable[RecordedValue])),0)</f>
        <v>0.38257169656624557</v>
      </c>
      <c r="M2174" s="5" cm="1">
        <f t="array" ref="M2174">MAX(IF((ProjectInfoTable[ProjectName]=OutputTable[[#This Row],[ProjectName]]),(ProjectInfoTable[ProjectName]=OutputTable[[#This Row],[ProjectName]])*ProjectInfoTable[ConfidenceInterval]))</f>
        <v>0.95</v>
      </c>
      <c r="N2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174" s="5" cm="1">
        <f t="array" ref="O2174">MIN(IF((OutputTable[GroupByKey]=OutputTable[[#This Row],[GroupByKey]]),(OutputTable[GroupByKey]=OutputTable[[#This Row],[GroupByKey]])*OutputTable[RecordedValue]))</f>
        <v>9.8353127203760309</v>
      </c>
      <c r="P2174" s="5" cm="1">
        <f t="array" ref="P2174">MAX(IF((OutputTable[GroupByKey]=OutputTable[[#This Row],[GroupByKey]]),(OutputTable[GroupByKey]=OutputTable[[#This Row],[GroupByKey]])*OutputTable[RecordedValue]))</f>
        <v>11.8017784004389</v>
      </c>
    </row>
    <row r="2175" spans="1:16" x14ac:dyDescent="0.25">
      <c r="A2175" t="s">
        <v>68</v>
      </c>
      <c r="B2175" t="s">
        <v>70</v>
      </c>
      <c r="C2175">
        <v>36</v>
      </c>
      <c r="D2175" t="s">
        <v>163</v>
      </c>
      <c r="E2175" t="s">
        <v>164</v>
      </c>
      <c r="F2175" t="s">
        <v>107</v>
      </c>
      <c r="G2175">
        <v>3</v>
      </c>
      <c r="H2175">
        <v>0</v>
      </c>
      <c r="I217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75" s="5" cm="1">
        <f t="array" ref="J2175">MAX(IF((ProjectInfoTable[ProjectName]=OutputTable[[#This Row],[ProjectName]]),(ProjectInfoTable[ProjectName]=OutputTable[[#This Row],[ProjectName]])*ProjectInfoTable[NumberOfReplications]))</f>
        <v>50</v>
      </c>
      <c r="K2175" s="5" cm="1">
        <f t="array" ref="K2175">IFERROR(AVERAGE(IF((OutputTable[GroupByKey]=OutputTable[[#This Row],[GroupByKey]]),(OutputTable[GroupByKey]=OutputTable[[#This Row],[GroupByKey]])*OutputTable[RecordedValue])),0)</f>
        <v>6.72</v>
      </c>
      <c r="L2175" s="5" cm="1">
        <f t="array" ref="L2175">IFERROR(_xlfn.STDEV.S(IF((OutputTable[GroupByKey]=OutputTable[[#This Row],[GroupByKey]]),(OutputTable[GroupByKey]=OutputTable[[#This Row],[GroupByKey]])*OutputTable[RecordedValue])),0)</f>
        <v>2.6729178430917711</v>
      </c>
      <c r="M2175" s="5" cm="1">
        <f t="array" ref="M2175">MAX(IF((ProjectInfoTable[ProjectName]=OutputTable[[#This Row],[ProjectName]]),(ProjectInfoTable[ProjectName]=OutputTable[[#This Row],[ProjectName]])*ProjectInfoTable[ConfidenceInterval]))</f>
        <v>0.95</v>
      </c>
      <c r="N2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175" s="5" cm="1">
        <f t="array" ref="O2175">MIN(IF((OutputTable[GroupByKey]=OutputTable[[#This Row],[GroupByKey]]),(OutputTable[GroupByKey]=OutputTable[[#This Row],[GroupByKey]])*OutputTable[RecordedValue]))</f>
        <v>2</v>
      </c>
      <c r="P2175" s="5" cm="1">
        <f t="array" ref="P2175">MAX(IF((OutputTable[GroupByKey]=OutputTable[[#This Row],[GroupByKey]]),(OutputTable[GroupByKey]=OutputTable[[#This Row],[GroupByKey]])*OutputTable[RecordedValue]))</f>
        <v>16</v>
      </c>
    </row>
    <row r="2176" spans="1:16" x14ac:dyDescent="0.25">
      <c r="A2176" t="s">
        <v>68</v>
      </c>
      <c r="B2176" t="s">
        <v>70</v>
      </c>
      <c r="C2176">
        <v>36</v>
      </c>
      <c r="D2176" t="s">
        <v>165</v>
      </c>
      <c r="E2176" t="s">
        <v>166</v>
      </c>
      <c r="F2176" t="s">
        <v>107</v>
      </c>
      <c r="G2176">
        <v>2.49402836547825E-2</v>
      </c>
      <c r="H2176">
        <v>0</v>
      </c>
      <c r="I217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76" s="5" cm="1">
        <f t="array" ref="J2176">MAX(IF((ProjectInfoTable[ProjectName]=OutputTable[[#This Row],[ProjectName]]),(ProjectInfoTable[ProjectName]=OutputTable[[#This Row],[ProjectName]])*ProjectInfoTable[NumberOfReplications]))</f>
        <v>50</v>
      </c>
      <c r="K2176" s="5" cm="1">
        <f t="array" ref="K2176">IFERROR(AVERAGE(IF((OutputTable[GroupByKey]=OutputTable[[#This Row],[GroupByKey]]),(OutputTable[GroupByKey]=OutputTable[[#This Row],[GroupByKey]])*OutputTable[RecordedValue])),0)</f>
        <v>7.1899169440802421E-2</v>
      </c>
      <c r="L2176" s="5" cm="1">
        <f t="array" ref="L2176">IFERROR(_xlfn.STDEV.S(IF((OutputTable[GroupByKey]=OutputTable[[#This Row],[GroupByKey]]),(OutputTable[GroupByKey]=OutputTable[[#This Row],[GroupByKey]])*OutputTable[RecordedValue])),0)</f>
        <v>3.1880974713854024E-2</v>
      </c>
      <c r="M2176" s="5" cm="1">
        <f t="array" ref="M2176">MAX(IF((ProjectInfoTable[ProjectName]=OutputTable[[#This Row],[ProjectName]]),(ProjectInfoTable[ProjectName]=OutputTable[[#This Row],[ProjectName]])*ProjectInfoTable[ConfidenceInterval]))</f>
        <v>0.95</v>
      </c>
      <c r="N2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176" s="5" cm="1">
        <f t="array" ref="O2176">MIN(IF((OutputTable[GroupByKey]=OutputTable[[#This Row],[GroupByKey]]),(OutputTable[GroupByKey]=OutputTable[[#This Row],[GroupByKey]])*OutputTable[RecordedValue]))</f>
        <v>1.6518466630091499E-2</v>
      </c>
      <c r="P2176" s="5" cm="1">
        <f t="array" ref="P2176">MAX(IF((OutputTable[GroupByKey]=OutputTable[[#This Row],[GroupByKey]]),(OutputTable[GroupByKey]=OutputTable[[#This Row],[GroupByKey]])*OutputTable[RecordedValue]))</f>
        <v>0.18039060663533099</v>
      </c>
    </row>
    <row r="2177" spans="1:16" x14ac:dyDescent="0.25">
      <c r="A2177" t="s">
        <v>68</v>
      </c>
      <c r="B2177" t="s">
        <v>70</v>
      </c>
      <c r="C2177">
        <v>36</v>
      </c>
      <c r="D2177" t="s">
        <v>167</v>
      </c>
      <c r="E2177" t="s">
        <v>142</v>
      </c>
      <c r="F2177" t="s">
        <v>107</v>
      </c>
      <c r="G2177">
        <v>0</v>
      </c>
      <c r="H2177">
        <v>0</v>
      </c>
      <c r="I217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77" s="5" cm="1">
        <f t="array" ref="J2177">MAX(IF((ProjectInfoTable[ProjectName]=OutputTable[[#This Row],[ProjectName]]),(ProjectInfoTable[ProjectName]=OutputTable[[#This Row],[ProjectName]])*ProjectInfoTable[NumberOfReplications]))</f>
        <v>50</v>
      </c>
      <c r="K2177" s="5" cm="1">
        <f t="array" ref="K2177">IFERROR(AVERAGE(IF((OutputTable[GroupByKey]=OutputTable[[#This Row],[GroupByKey]]),(OutputTable[GroupByKey]=OutputTable[[#This Row],[GroupByKey]])*OutputTable[RecordedValue])),0)</f>
        <v>0</v>
      </c>
      <c r="L2177" s="5" cm="1">
        <f t="array" ref="L2177">IFERROR(_xlfn.STDEV.S(IF((OutputTable[GroupByKey]=OutputTable[[#This Row],[GroupByKey]]),(OutputTable[GroupByKey]=OutputTable[[#This Row],[GroupByKey]])*OutputTable[RecordedValue])),0)</f>
        <v>0</v>
      </c>
      <c r="M2177" s="5" cm="1">
        <f t="array" ref="M2177">MAX(IF((ProjectInfoTable[ProjectName]=OutputTable[[#This Row],[ProjectName]]),(ProjectInfoTable[ProjectName]=OutputTable[[#This Row],[ProjectName]])*ProjectInfoTable[ConfidenceInterval]))</f>
        <v>0.95</v>
      </c>
      <c r="N2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7" s="5" cm="1">
        <f t="array" ref="O2177">MIN(IF((OutputTable[GroupByKey]=OutputTable[[#This Row],[GroupByKey]]),(OutputTable[GroupByKey]=OutputTable[[#This Row],[GroupByKey]])*OutputTable[RecordedValue]))</f>
        <v>0</v>
      </c>
      <c r="P2177" s="5" cm="1">
        <f t="array" ref="P2177">MAX(IF((OutputTable[GroupByKey]=OutputTable[[#This Row],[GroupByKey]]),(OutputTable[GroupByKey]=OutputTable[[#This Row],[GroupByKey]])*OutputTable[RecordedValue]))</f>
        <v>0</v>
      </c>
    </row>
    <row r="2178" spans="1:16" x14ac:dyDescent="0.25">
      <c r="A2178" t="s">
        <v>68</v>
      </c>
      <c r="B2178" t="s">
        <v>70</v>
      </c>
      <c r="C2178">
        <v>36</v>
      </c>
      <c r="D2178" t="s">
        <v>168</v>
      </c>
      <c r="E2178" t="s">
        <v>123</v>
      </c>
      <c r="F2178" t="s">
        <v>129</v>
      </c>
      <c r="G2178">
        <v>144</v>
      </c>
      <c r="H2178">
        <v>0</v>
      </c>
      <c r="I2178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78" s="5" cm="1">
        <f t="array" ref="J2178">MAX(IF((ProjectInfoTable[ProjectName]=OutputTable[[#This Row],[ProjectName]]),(ProjectInfoTable[ProjectName]=OutputTable[[#This Row],[ProjectName]])*ProjectInfoTable[NumberOfReplications]))</f>
        <v>50</v>
      </c>
      <c r="K2178" s="5" cm="1">
        <f t="array" ref="K2178">IFERROR(AVERAGE(IF((OutputTable[GroupByKey]=OutputTable[[#This Row],[GroupByKey]]),(OutputTable[GroupByKey]=OutputTable[[#This Row],[GroupByKey]])*OutputTable[RecordedValue])),0)</f>
        <v>141.38</v>
      </c>
      <c r="L2178" s="5" cm="1">
        <f t="array" ref="L2178">IFERROR(_xlfn.STDEV.S(IF((OutputTable[GroupByKey]=OutputTable[[#This Row],[GroupByKey]]),(OutputTable[GroupByKey]=OutputTable[[#This Row],[GroupByKey]])*OutputTable[RecordedValue])),0)</f>
        <v>1.9988772358705846</v>
      </c>
      <c r="M2178" s="5" cm="1">
        <f t="array" ref="M2178">MAX(IF((ProjectInfoTable[ProjectName]=OutputTable[[#This Row],[ProjectName]]),(ProjectInfoTable[ProjectName]=OutputTable[[#This Row],[ProjectName]])*ProjectInfoTable[ConfidenceInterval]))</f>
        <v>0.95</v>
      </c>
      <c r="N2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178" s="5" cm="1">
        <f t="array" ref="O2178">MIN(IF((OutputTable[GroupByKey]=OutputTable[[#This Row],[GroupByKey]]),(OutputTable[GroupByKey]=OutputTable[[#This Row],[GroupByKey]])*OutputTable[RecordedValue]))</f>
        <v>134</v>
      </c>
      <c r="P2178" s="5" cm="1">
        <f t="array" ref="P2178">MAX(IF((OutputTable[GroupByKey]=OutputTable[[#This Row],[GroupByKey]]),(OutputTable[GroupByKey]=OutputTable[[#This Row],[GroupByKey]])*OutputTable[RecordedValue]))</f>
        <v>144</v>
      </c>
    </row>
    <row r="2179" spans="1:16" x14ac:dyDescent="0.25">
      <c r="A2179" t="s">
        <v>68</v>
      </c>
      <c r="B2179" t="s">
        <v>70</v>
      </c>
      <c r="C2179">
        <v>36</v>
      </c>
      <c r="D2179" t="s">
        <v>169</v>
      </c>
      <c r="E2179" t="s">
        <v>91</v>
      </c>
      <c r="F2179" t="s">
        <v>129</v>
      </c>
      <c r="G2179">
        <v>72</v>
      </c>
      <c r="H2179">
        <v>0</v>
      </c>
      <c r="I2179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79" s="5" cm="1">
        <f t="array" ref="J2179">MAX(IF((ProjectInfoTable[ProjectName]=OutputTable[[#This Row],[ProjectName]]),(ProjectInfoTable[ProjectName]=OutputTable[[#This Row],[ProjectName]])*ProjectInfoTable[NumberOfReplications]))</f>
        <v>50</v>
      </c>
      <c r="K2179" s="5" cm="1">
        <f t="array" ref="K2179">IFERROR(AVERAGE(IF((OutputTable[GroupByKey]=OutputTable[[#This Row],[GroupByKey]]),(OutputTable[GroupByKey]=OutputTable[[#This Row],[GroupByKey]])*OutputTable[RecordedValue])),0)</f>
        <v>71.709517489708347</v>
      </c>
      <c r="L2179" s="5" cm="1">
        <f t="array" ref="L2179">IFERROR(_xlfn.STDEV.S(IF((OutputTable[GroupByKey]=OutputTable[[#This Row],[GroupByKey]]),(OutputTable[GroupByKey]=OutputTable[[#This Row],[GroupByKey]])*OutputTable[RecordedValue])),0)</f>
        <v>0.25019982121987089</v>
      </c>
      <c r="M2179" s="5" cm="1">
        <f t="array" ref="M2179">MAX(IF((ProjectInfoTable[ProjectName]=OutputTable[[#This Row],[ProjectName]]),(ProjectInfoTable[ProjectName]=OutputTable[[#This Row],[ProjectName]])*ProjectInfoTable[ConfidenceInterval]))</f>
        <v>0.95</v>
      </c>
      <c r="N2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179" s="5" cm="1">
        <f t="array" ref="O2179">MIN(IF((OutputTable[GroupByKey]=OutputTable[[#This Row],[GroupByKey]]),(OutputTable[GroupByKey]=OutputTable[[#This Row],[GroupByKey]])*OutputTable[RecordedValue]))</f>
        <v>70.826954480567906</v>
      </c>
      <c r="P2179" s="5" cm="1">
        <f t="array" ref="P2179">MAX(IF((OutputTable[GroupByKey]=OutputTable[[#This Row],[GroupByKey]]),(OutputTable[GroupByKey]=OutputTable[[#This Row],[GroupByKey]])*OutputTable[RecordedValue]))</f>
        <v>72</v>
      </c>
    </row>
    <row r="2180" spans="1:16" x14ac:dyDescent="0.25">
      <c r="A2180" t="s">
        <v>68</v>
      </c>
      <c r="B2180" t="s">
        <v>70</v>
      </c>
      <c r="C2180">
        <v>36</v>
      </c>
      <c r="D2180" t="s">
        <v>170</v>
      </c>
      <c r="E2180" t="s">
        <v>137</v>
      </c>
      <c r="F2180" t="s">
        <v>107</v>
      </c>
      <c r="G2180">
        <v>26.6883303694744</v>
      </c>
      <c r="H2180">
        <v>0</v>
      </c>
      <c r="I218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80" s="5" cm="1">
        <f t="array" ref="J2180">MAX(IF((ProjectInfoTable[ProjectName]=OutputTable[[#This Row],[ProjectName]]),(ProjectInfoTable[ProjectName]=OutputTable[[#This Row],[ProjectName]])*ProjectInfoTable[NumberOfReplications]))</f>
        <v>50</v>
      </c>
      <c r="K2180" s="5" cm="1">
        <f t="array" ref="K2180">IFERROR(AVERAGE(IF((OutputTable[GroupByKey]=OutputTable[[#This Row],[GroupByKey]]),(OutputTable[GroupByKey]=OutputTable[[#This Row],[GroupByKey]])*OutputTable[RecordedValue])),0)</f>
        <v>28.690256747996941</v>
      </c>
      <c r="L2180" s="5" cm="1">
        <f t="array" ref="L2180">IFERROR(_xlfn.STDEV.S(IF((OutputTable[GroupByKey]=OutputTable[[#This Row],[GroupByKey]]),(OutputTable[GroupByKey]=OutputTable[[#This Row],[GroupByKey]])*OutputTable[RecordedValue])),0)</f>
        <v>1.6276098461399904</v>
      </c>
      <c r="M2180" s="5" cm="1">
        <f t="array" ref="M2180">MAX(IF((ProjectInfoTable[ProjectName]=OutputTable[[#This Row],[ProjectName]]),(ProjectInfoTable[ProjectName]=OutputTable[[#This Row],[ProjectName]])*ProjectInfoTable[ConfidenceInterval]))</f>
        <v>0.95</v>
      </c>
      <c r="N2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180" s="5" cm="1">
        <f t="array" ref="O2180">MIN(IF((OutputTable[GroupByKey]=OutputTable[[#This Row],[GroupByKey]]),(OutputTable[GroupByKey]=OutputTable[[#This Row],[GroupByKey]])*OutputTable[RecordedValue]))</f>
        <v>25.696659959072399</v>
      </c>
      <c r="P2180" s="5" cm="1">
        <f t="array" ref="P2180">MAX(IF((OutputTable[GroupByKey]=OutputTable[[#This Row],[GroupByKey]]),(OutputTable[GroupByKey]=OutputTable[[#This Row],[GroupByKey]])*OutputTable[RecordedValue]))</f>
        <v>33.838759418460498</v>
      </c>
    </row>
    <row r="2181" spans="1:16" x14ac:dyDescent="0.25">
      <c r="A2181" t="s">
        <v>68</v>
      </c>
      <c r="B2181" t="s">
        <v>70</v>
      </c>
      <c r="C2181">
        <v>36</v>
      </c>
      <c r="D2181" t="s">
        <v>171</v>
      </c>
      <c r="E2181" t="s">
        <v>139</v>
      </c>
      <c r="F2181" t="s">
        <v>107</v>
      </c>
      <c r="G2181">
        <v>9.3116696305255893</v>
      </c>
      <c r="H2181">
        <v>0</v>
      </c>
      <c r="I218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81" s="5" cm="1">
        <f t="array" ref="J2181">MAX(IF((ProjectInfoTable[ProjectName]=OutputTable[[#This Row],[ProjectName]]),(ProjectInfoTable[ProjectName]=OutputTable[[#This Row],[ProjectName]])*ProjectInfoTable[NumberOfReplications]))</f>
        <v>50</v>
      </c>
      <c r="K2181" s="5" cm="1">
        <f t="array" ref="K2181">IFERROR(AVERAGE(IF((OutputTable[GroupByKey]=OutputTable[[#This Row],[GroupByKey]]),(OutputTable[GroupByKey]=OutputTable[[#This Row],[GroupByKey]])*OutputTable[RecordedValue])),0)</f>
        <v>7.1431715332986858</v>
      </c>
      <c r="L2181" s="5" cm="1">
        <f t="array" ref="L2181">IFERROR(_xlfn.STDEV.S(IF((OutputTable[GroupByKey]=OutputTable[[#This Row],[GroupByKey]]),(OutputTable[GroupByKey]=OutputTable[[#This Row],[GroupByKey]])*OutputTable[RecordedValue])),0)</f>
        <v>1.6630080132730225</v>
      </c>
      <c r="M2181" s="5" cm="1">
        <f t="array" ref="M2181">MAX(IF((ProjectInfoTable[ProjectName]=OutputTable[[#This Row],[ProjectName]]),(ProjectInfoTable[ProjectName]=OutputTable[[#This Row],[ProjectName]])*ProjectInfoTable[ConfidenceInterval]))</f>
        <v>0.95</v>
      </c>
      <c r="N2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181" s="5" cm="1">
        <f t="array" ref="O2181">MIN(IF((OutputTable[GroupByKey]=OutputTable[[#This Row],[GroupByKey]]),(OutputTable[GroupByKey]=OutputTable[[#This Row],[GroupByKey]])*OutputTable[RecordedValue]))</f>
        <v>2.14775272896172</v>
      </c>
      <c r="P2181" s="5" cm="1">
        <f t="array" ref="P2181">MAX(IF((OutputTable[GroupByKey]=OutputTable[[#This Row],[GroupByKey]]),(OutputTable[GroupByKey]=OutputTable[[#This Row],[GroupByKey]])*OutputTable[RecordedValue]))</f>
        <v>10.273767747096599</v>
      </c>
    </row>
    <row r="2182" spans="1:16" x14ac:dyDescent="0.25">
      <c r="A2182" t="s">
        <v>68</v>
      </c>
      <c r="B2182" t="s">
        <v>70</v>
      </c>
      <c r="C2182">
        <v>36</v>
      </c>
      <c r="D2182" t="s">
        <v>172</v>
      </c>
      <c r="E2182" t="s">
        <v>164</v>
      </c>
      <c r="F2182" t="s">
        <v>107</v>
      </c>
      <c r="G2182">
        <v>294</v>
      </c>
      <c r="H2182">
        <v>0</v>
      </c>
      <c r="I218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82" s="5" cm="1">
        <f t="array" ref="J2182">MAX(IF((ProjectInfoTable[ProjectName]=OutputTable[[#This Row],[ProjectName]]),(ProjectInfoTable[ProjectName]=OutputTable[[#This Row],[ProjectName]])*ProjectInfoTable[NumberOfReplications]))</f>
        <v>50</v>
      </c>
      <c r="K2182" s="5" cm="1">
        <f t="array" ref="K2182">IFERROR(AVERAGE(IF((OutputTable[GroupByKey]=OutputTable[[#This Row],[GroupByKey]]),(OutputTable[GroupByKey]=OutputTable[[#This Row],[GroupByKey]])*OutputTable[RecordedValue])),0)</f>
        <v>299.54000000000002</v>
      </c>
      <c r="L2182" s="5" cm="1">
        <f t="array" ref="L2182">IFERROR(_xlfn.STDEV.S(IF((OutputTable[GroupByKey]=OutputTable[[#This Row],[GroupByKey]]),(OutputTable[GroupByKey]=OutputTable[[#This Row],[GroupByKey]])*OutputTable[RecordedValue])),0)</f>
        <v>4.8873430868908301</v>
      </c>
      <c r="M2182" s="5" cm="1">
        <f t="array" ref="M2182">MAX(IF((ProjectInfoTable[ProjectName]=OutputTable[[#This Row],[ProjectName]]),(ProjectInfoTable[ProjectName]=OutputTable[[#This Row],[ProjectName]])*ProjectInfoTable[ConfidenceInterval]))</f>
        <v>0.95</v>
      </c>
      <c r="N2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182" s="5" cm="1">
        <f t="array" ref="O2182">MIN(IF((OutputTable[GroupByKey]=OutputTable[[#This Row],[GroupByKey]]),(OutputTable[GroupByKey]=OutputTable[[#This Row],[GroupByKey]])*OutputTable[RecordedValue]))</f>
        <v>289</v>
      </c>
      <c r="P2182" s="5" cm="1">
        <f t="array" ref="P2182">MAX(IF((OutputTable[GroupByKey]=OutputTable[[#This Row],[GroupByKey]]),(OutputTable[GroupByKey]=OutputTable[[#This Row],[GroupByKey]])*OutputTable[RecordedValue]))</f>
        <v>313</v>
      </c>
    </row>
    <row r="2183" spans="1:16" x14ac:dyDescent="0.25">
      <c r="A2183" t="s">
        <v>68</v>
      </c>
      <c r="B2183" t="s">
        <v>70</v>
      </c>
      <c r="C2183">
        <v>36</v>
      </c>
      <c r="D2183" t="s">
        <v>173</v>
      </c>
      <c r="E2183" t="s">
        <v>166</v>
      </c>
      <c r="F2183" t="s">
        <v>107</v>
      </c>
      <c r="G2183">
        <v>0.74134251026317699</v>
      </c>
      <c r="H2183">
        <v>0</v>
      </c>
      <c r="I218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83" s="5" cm="1">
        <f t="array" ref="J2183">MAX(IF((ProjectInfoTable[ProjectName]=OutputTable[[#This Row],[ProjectName]]),(ProjectInfoTable[ProjectName]=OutputTable[[#This Row],[ProjectName]])*ProjectInfoTable[NumberOfReplications]))</f>
        <v>50</v>
      </c>
      <c r="K2183" s="5" cm="1">
        <f t="array" ref="K2183">IFERROR(AVERAGE(IF((OutputTable[GroupByKey]=OutputTable[[#This Row],[GroupByKey]]),(OutputTable[GroupByKey]=OutputTable[[#This Row],[GroupByKey]])*OutputTable[RecordedValue])),0)</f>
        <v>0.80157856851948073</v>
      </c>
      <c r="L2183" s="5" cm="1">
        <f t="array" ref="L2183">IFERROR(_xlfn.STDEV.S(IF((OutputTable[GroupByKey]=OutputTable[[#This Row],[GroupByKey]]),(OutputTable[GroupByKey]=OutputTable[[#This Row],[GroupByKey]])*OutputTable[RecordedValue])),0)</f>
        <v>4.6194667035361667E-2</v>
      </c>
      <c r="M2183" s="5" cm="1">
        <f t="array" ref="M2183">MAX(IF((ProjectInfoTable[ProjectName]=OutputTable[[#This Row],[ProjectName]]),(ProjectInfoTable[ProjectName]=OutputTable[[#This Row],[ProjectName]])*ProjectInfoTable[ConfidenceInterval]))</f>
        <v>0.95</v>
      </c>
      <c r="N2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183" s="5" cm="1">
        <f t="array" ref="O2183">MIN(IF((OutputTable[GroupByKey]=OutputTable[[#This Row],[GroupByKey]]),(OutputTable[GroupByKey]=OutputTable[[#This Row],[GroupByKey]])*OutputTable[RecordedValue]))</f>
        <v>0.71461756258065101</v>
      </c>
      <c r="P2183" s="5" cm="1">
        <f t="array" ref="P2183">MAX(IF((OutputTable[GroupByKey]=OutputTable[[#This Row],[GroupByKey]]),(OutputTable[GroupByKey]=OutputTable[[#This Row],[GroupByKey]])*OutputTable[RecordedValue]))</f>
        <v>0.94034020197328605</v>
      </c>
    </row>
    <row r="2184" spans="1:16" x14ac:dyDescent="0.25">
      <c r="A2184" t="s">
        <v>68</v>
      </c>
      <c r="B2184" t="s">
        <v>70</v>
      </c>
      <c r="C2184">
        <v>36</v>
      </c>
      <c r="D2184" t="s">
        <v>174</v>
      </c>
      <c r="E2184" t="s">
        <v>142</v>
      </c>
      <c r="F2184" t="s">
        <v>107</v>
      </c>
      <c r="G2184">
        <v>0</v>
      </c>
      <c r="H2184">
        <v>0</v>
      </c>
      <c r="I218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84" s="5" cm="1">
        <f t="array" ref="J2184">MAX(IF((ProjectInfoTable[ProjectName]=OutputTable[[#This Row],[ProjectName]]),(ProjectInfoTable[ProjectName]=OutputTable[[#This Row],[ProjectName]])*ProjectInfoTable[NumberOfReplications]))</f>
        <v>50</v>
      </c>
      <c r="K2184" s="5" cm="1">
        <f t="array" ref="K2184">IFERROR(AVERAGE(IF((OutputTable[GroupByKey]=OutputTable[[#This Row],[GroupByKey]]),(OutputTable[GroupByKey]=OutputTable[[#This Row],[GroupByKey]])*OutputTable[RecordedValue])),0)</f>
        <v>0</v>
      </c>
      <c r="L2184" s="5" cm="1">
        <f t="array" ref="L2184">IFERROR(_xlfn.STDEV.S(IF((OutputTable[GroupByKey]=OutputTable[[#This Row],[GroupByKey]]),(OutputTable[GroupByKey]=OutputTable[[#This Row],[GroupByKey]])*OutputTable[RecordedValue])),0)</f>
        <v>0</v>
      </c>
      <c r="M2184" s="5" cm="1">
        <f t="array" ref="M2184">MAX(IF((ProjectInfoTable[ProjectName]=OutputTable[[#This Row],[ProjectName]]),(ProjectInfoTable[ProjectName]=OutputTable[[#This Row],[ProjectName]])*ProjectInfoTable[ConfidenceInterval]))</f>
        <v>0.95</v>
      </c>
      <c r="N2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4" s="5" cm="1">
        <f t="array" ref="O2184">MIN(IF((OutputTable[GroupByKey]=OutputTable[[#This Row],[GroupByKey]]),(OutputTable[GroupByKey]=OutputTable[[#This Row],[GroupByKey]])*OutputTable[RecordedValue]))</f>
        <v>0</v>
      </c>
      <c r="P2184" s="5" cm="1">
        <f t="array" ref="P2184">MAX(IF((OutputTable[GroupByKey]=OutputTable[[#This Row],[GroupByKey]]),(OutputTable[GroupByKey]=OutputTable[[#This Row],[GroupByKey]])*OutputTable[RecordedValue]))</f>
        <v>0</v>
      </c>
    </row>
    <row r="2185" spans="1:16" x14ac:dyDescent="0.25">
      <c r="A2185" t="s">
        <v>68</v>
      </c>
      <c r="B2185" t="s">
        <v>70</v>
      </c>
      <c r="C2185">
        <v>36</v>
      </c>
      <c r="D2185" t="s">
        <v>175</v>
      </c>
      <c r="E2185" t="s">
        <v>113</v>
      </c>
      <c r="F2185" t="s">
        <v>73</v>
      </c>
      <c r="G2185">
        <v>35.032479057788599</v>
      </c>
      <c r="H2185">
        <v>0</v>
      </c>
      <c r="I218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85" s="5" cm="1">
        <f t="array" ref="J2185">MAX(IF((ProjectInfoTable[ProjectName]=OutputTable[[#This Row],[ProjectName]]),(ProjectInfoTable[ProjectName]=OutputTable[[#This Row],[ProjectName]])*ProjectInfoTable[NumberOfReplications]))</f>
        <v>50</v>
      </c>
      <c r="K2185" s="5" cm="1">
        <f t="array" ref="K2185">IFERROR(AVERAGE(IF((OutputTable[GroupByKey]=OutputTable[[#This Row],[GroupByKey]]),(OutputTable[GroupByKey]=OutputTable[[#This Row],[GroupByKey]])*OutputTable[RecordedValue])),0)</f>
        <v>36.017962320863354</v>
      </c>
      <c r="L2185" s="5" cm="1">
        <f t="array" ref="L2185">IFERROR(_xlfn.STDEV.S(IF((OutputTable[GroupByKey]=OutputTable[[#This Row],[GroupByKey]]),(OutputTable[GroupByKey]=OutputTable[[#This Row],[GroupByKey]])*OutputTable[RecordedValue])),0)</f>
        <v>2.1447750669597334</v>
      </c>
      <c r="M2185" s="5" cm="1">
        <f t="array" ref="M2185">MAX(IF((ProjectInfoTable[ProjectName]=OutputTable[[#This Row],[ProjectName]]),(ProjectInfoTable[ProjectName]=OutputTable[[#This Row],[ProjectName]])*ProjectInfoTable[ConfidenceInterval]))</f>
        <v>0.95</v>
      </c>
      <c r="N2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185" s="5" cm="1">
        <f t="array" ref="O2185">MIN(IF((OutputTable[GroupByKey]=OutputTable[[#This Row],[GroupByKey]]),(OutputTable[GroupByKey]=OutputTable[[#This Row],[GroupByKey]])*OutputTable[RecordedValue]))</f>
        <v>31.355296128801101</v>
      </c>
      <c r="P2185" s="5" cm="1">
        <f t="array" ref="P2185">MAX(IF((OutputTable[GroupByKey]=OutputTable[[#This Row],[GroupByKey]]),(OutputTable[GroupByKey]=OutputTable[[#This Row],[GroupByKey]])*OutputTable[RecordedValue]))</f>
        <v>42.047742044042501</v>
      </c>
    </row>
    <row r="2186" spans="1:16" x14ac:dyDescent="0.25">
      <c r="A2186" t="s">
        <v>68</v>
      </c>
      <c r="B2186" t="s">
        <v>70</v>
      </c>
      <c r="C2186">
        <v>36</v>
      </c>
      <c r="D2186" t="s">
        <v>176</v>
      </c>
      <c r="E2186" t="s">
        <v>115</v>
      </c>
      <c r="F2186" t="s">
        <v>73</v>
      </c>
      <c r="G2186">
        <v>1050.9743717336601</v>
      </c>
      <c r="H2186">
        <v>0</v>
      </c>
      <c r="I218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86" s="5" cm="1">
        <f t="array" ref="J2186">MAX(IF((ProjectInfoTable[ProjectName]=OutputTable[[#This Row],[ProjectName]]),(ProjectInfoTable[ProjectName]=OutputTable[[#This Row],[ProjectName]])*ProjectInfoTable[NumberOfReplications]))</f>
        <v>50</v>
      </c>
      <c r="K2186" s="5" cm="1">
        <f t="array" ref="K2186">IFERROR(AVERAGE(IF((OutputTable[GroupByKey]=OutputTable[[#This Row],[GroupByKey]]),(OutputTable[GroupByKey]=OutputTable[[#This Row],[GroupByKey]])*OutputTable[RecordedValue])),0)</f>
        <v>1080.5388696259006</v>
      </c>
      <c r="L2186" s="5" cm="1">
        <f t="array" ref="L2186">IFERROR(_xlfn.STDEV.S(IF((OutputTable[GroupByKey]=OutputTable[[#This Row],[GroupByKey]]),(OutputTable[GroupByKey]=OutputTable[[#This Row],[GroupByKey]])*OutputTable[RecordedValue])),0)</f>
        <v>64.343252008792561</v>
      </c>
      <c r="M2186" s="5" cm="1">
        <f t="array" ref="M2186">MAX(IF((ProjectInfoTable[ProjectName]=OutputTable[[#This Row],[ProjectName]]),(ProjectInfoTable[ProjectName]=OutputTable[[#This Row],[ProjectName]])*ProjectInfoTable[ConfidenceInterval]))</f>
        <v>0.95</v>
      </c>
      <c r="N2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186" s="5" cm="1">
        <f t="array" ref="O2186">MIN(IF((OutputTable[GroupByKey]=OutputTable[[#This Row],[GroupByKey]]),(OutputTable[GroupByKey]=OutputTable[[#This Row],[GroupByKey]])*OutputTable[RecordedValue]))</f>
        <v>940.65888386403196</v>
      </c>
      <c r="P2186" s="5" cm="1">
        <f t="array" ref="P2186">MAX(IF((OutputTable[GroupByKey]=OutputTable[[#This Row],[GroupByKey]]),(OutputTable[GroupByKey]=OutputTable[[#This Row],[GroupByKey]])*OutputTable[RecordedValue]))</f>
        <v>1261.4322613212801</v>
      </c>
    </row>
    <row r="2187" spans="1:16" x14ac:dyDescent="0.25">
      <c r="A2187" t="s">
        <v>68</v>
      </c>
      <c r="B2187" t="s">
        <v>70</v>
      </c>
      <c r="C2187">
        <v>36</v>
      </c>
      <c r="D2187" t="s">
        <v>177</v>
      </c>
      <c r="E2187" t="s">
        <v>117</v>
      </c>
      <c r="F2187" t="s">
        <v>73</v>
      </c>
      <c r="G2187">
        <v>0</v>
      </c>
      <c r="H2187">
        <v>0</v>
      </c>
      <c r="I218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87" s="5" cm="1">
        <f t="array" ref="J2187">MAX(IF((ProjectInfoTable[ProjectName]=OutputTable[[#This Row],[ProjectName]]),(ProjectInfoTable[ProjectName]=OutputTable[[#This Row],[ProjectName]])*ProjectInfoTable[NumberOfReplications]))</f>
        <v>50</v>
      </c>
      <c r="K2187" s="5" cm="1">
        <f t="array" ref="K2187">IFERROR(AVERAGE(IF((OutputTable[GroupByKey]=OutputTable[[#This Row],[GroupByKey]]),(OutputTable[GroupByKey]=OutputTable[[#This Row],[GroupByKey]])*OutputTable[RecordedValue])),0)</f>
        <v>0</v>
      </c>
      <c r="L2187" s="5" cm="1">
        <f t="array" ref="L2187">IFERROR(_xlfn.STDEV.S(IF((OutputTable[GroupByKey]=OutputTable[[#This Row],[GroupByKey]]),(OutputTable[GroupByKey]=OutputTable[[#This Row],[GroupByKey]])*OutputTable[RecordedValue])),0)</f>
        <v>0</v>
      </c>
      <c r="M2187" s="5" cm="1">
        <f t="array" ref="M2187">MAX(IF((ProjectInfoTable[ProjectName]=OutputTable[[#This Row],[ProjectName]]),(ProjectInfoTable[ProjectName]=OutputTable[[#This Row],[ProjectName]])*ProjectInfoTable[ConfidenceInterval]))</f>
        <v>0.95</v>
      </c>
      <c r="N2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7" s="5" cm="1">
        <f t="array" ref="O2187">MIN(IF((OutputTable[GroupByKey]=OutputTable[[#This Row],[GroupByKey]]),(OutputTable[GroupByKey]=OutputTable[[#This Row],[GroupByKey]])*OutputTable[RecordedValue]))</f>
        <v>0</v>
      </c>
      <c r="P2187" s="5" cm="1">
        <f t="array" ref="P2187">MAX(IF((OutputTable[GroupByKey]=OutputTable[[#This Row],[GroupByKey]]),(OutputTable[GroupByKey]=OutputTable[[#This Row],[GroupByKey]])*OutputTable[RecordedValue]))</f>
        <v>0</v>
      </c>
    </row>
    <row r="2188" spans="1:16" x14ac:dyDescent="0.25">
      <c r="A2188" t="s">
        <v>68</v>
      </c>
      <c r="B2188" t="s">
        <v>70</v>
      </c>
      <c r="C2188">
        <v>36</v>
      </c>
      <c r="D2188" t="s">
        <v>178</v>
      </c>
      <c r="E2188" t="s">
        <v>119</v>
      </c>
      <c r="F2188" t="s">
        <v>73</v>
      </c>
      <c r="G2188">
        <v>244.67672032989299</v>
      </c>
      <c r="H2188">
        <v>0</v>
      </c>
      <c r="I218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88" s="5" cm="1">
        <f t="array" ref="J2188">MAX(IF((ProjectInfoTable[ProjectName]=OutputTable[[#This Row],[ProjectName]]),(ProjectInfoTable[ProjectName]=OutputTable[[#This Row],[ProjectName]])*ProjectInfoTable[NumberOfReplications]))</f>
        <v>50</v>
      </c>
      <c r="K2188" s="5" cm="1">
        <f t="array" ref="K2188">IFERROR(AVERAGE(IF((OutputTable[GroupByKey]=OutputTable[[#This Row],[GroupByKey]]),(OutputTable[GroupByKey]=OutputTable[[#This Row],[GroupByKey]])*OutputTable[RecordedValue])),0)</f>
        <v>647.33233797243315</v>
      </c>
      <c r="L2188" s="5" cm="1">
        <f t="array" ref="L2188">IFERROR(_xlfn.STDEV.S(IF((OutputTable[GroupByKey]=OutputTable[[#This Row],[GroupByKey]]),(OutputTable[GroupByKey]=OutputTable[[#This Row],[GroupByKey]])*OutputTable[RecordedValue])),0)</f>
        <v>612.63054444116835</v>
      </c>
      <c r="M2188" s="5" cm="1">
        <f t="array" ref="M2188">MAX(IF((ProjectInfoTable[ProjectName]=OutputTable[[#This Row],[ProjectName]]),(ProjectInfoTable[ProjectName]=OutputTable[[#This Row],[ProjectName]])*ProjectInfoTable[ConfidenceInterval]))</f>
        <v>0.95</v>
      </c>
      <c r="N2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188" s="5" cm="1">
        <f t="array" ref="O2188">MIN(IF((OutputTable[GroupByKey]=OutputTable[[#This Row],[GroupByKey]]),(OutputTable[GroupByKey]=OutputTable[[#This Row],[GroupByKey]])*OutputTable[RecordedValue]))</f>
        <v>135.75868551570699</v>
      </c>
      <c r="P2188" s="5" cm="1">
        <f t="array" ref="P2188">MAX(IF((OutputTable[GroupByKey]=OutputTable[[#This Row],[GroupByKey]]),(OutputTable[GroupByKey]=OutputTable[[#This Row],[GroupByKey]])*OutputTable[RecordedValue]))</f>
        <v>3953.48057040094</v>
      </c>
    </row>
    <row r="2189" spans="1:16" x14ac:dyDescent="0.25">
      <c r="A2189" t="s">
        <v>68</v>
      </c>
      <c r="B2189" t="s">
        <v>70</v>
      </c>
      <c r="C2189">
        <v>36</v>
      </c>
      <c r="D2189" t="s">
        <v>179</v>
      </c>
      <c r="E2189" t="s">
        <v>121</v>
      </c>
      <c r="F2189" t="s">
        <v>73</v>
      </c>
      <c r="G2189">
        <v>138</v>
      </c>
      <c r="H2189">
        <v>0</v>
      </c>
      <c r="I218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89" s="5" cm="1">
        <f t="array" ref="J2189">MAX(IF((ProjectInfoTable[ProjectName]=OutputTable[[#This Row],[ProjectName]]),(ProjectInfoTable[ProjectName]=OutputTable[[#This Row],[ProjectName]])*ProjectInfoTable[NumberOfReplications]))</f>
        <v>50</v>
      </c>
      <c r="K2189" s="5" cm="1">
        <f t="array" ref="K2189">IFERROR(AVERAGE(IF((OutputTable[GroupByKey]=OutputTable[[#This Row],[GroupByKey]]),(OutputTable[GroupByKey]=OutputTable[[#This Row],[GroupByKey]])*OutputTable[RecordedValue])),0)</f>
        <v>139.02000000000001</v>
      </c>
      <c r="L2189" s="5" cm="1">
        <f t="array" ref="L2189">IFERROR(_xlfn.STDEV.S(IF((OutputTable[GroupByKey]=OutputTable[[#This Row],[GroupByKey]]),(OutputTable[GroupByKey]=OutputTable[[#This Row],[GroupByKey]])*OutputTable[RecordedValue])),0)</f>
        <v>2.0651629376840162</v>
      </c>
      <c r="M2189" s="5" cm="1">
        <f t="array" ref="M2189">MAX(IF((ProjectInfoTable[ProjectName]=OutputTable[[#This Row],[ProjectName]]),(ProjectInfoTable[ProjectName]=OutputTable[[#This Row],[ProjectName]])*ProjectInfoTable[ConfidenceInterval]))</f>
        <v>0.95</v>
      </c>
      <c r="N2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189" s="5" cm="1">
        <f t="array" ref="O2189">MIN(IF((OutputTable[GroupByKey]=OutputTable[[#This Row],[GroupByKey]]),(OutputTable[GroupByKey]=OutputTable[[#This Row],[GroupByKey]])*OutputTable[RecordedValue]))</f>
        <v>133</v>
      </c>
      <c r="P2189" s="5" cm="1">
        <f t="array" ref="P2189">MAX(IF((OutputTable[GroupByKey]=OutputTable[[#This Row],[GroupByKey]]),(OutputTable[GroupByKey]=OutputTable[[#This Row],[GroupByKey]])*OutputTable[RecordedValue]))</f>
        <v>142</v>
      </c>
    </row>
    <row r="2190" spans="1:16" x14ac:dyDescent="0.25">
      <c r="A2190" t="s">
        <v>68</v>
      </c>
      <c r="B2190" t="s">
        <v>70</v>
      </c>
      <c r="C2190">
        <v>36</v>
      </c>
      <c r="D2190" t="s">
        <v>180</v>
      </c>
      <c r="E2190" t="s">
        <v>123</v>
      </c>
      <c r="F2190" t="s">
        <v>73</v>
      </c>
      <c r="G2190">
        <v>138</v>
      </c>
      <c r="H2190">
        <v>0</v>
      </c>
      <c r="I219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90" s="5" cm="1">
        <f t="array" ref="J2190">MAX(IF((ProjectInfoTable[ProjectName]=OutputTable[[#This Row],[ProjectName]]),(ProjectInfoTable[ProjectName]=OutputTable[[#This Row],[ProjectName]])*ProjectInfoTable[NumberOfReplications]))</f>
        <v>50</v>
      </c>
      <c r="K2190" s="5" cm="1">
        <f t="array" ref="K2190">IFERROR(AVERAGE(IF((OutputTable[GroupByKey]=OutputTable[[#This Row],[GroupByKey]]),(OutputTable[GroupByKey]=OutputTable[[#This Row],[GroupByKey]])*OutputTable[RecordedValue])),0)</f>
        <v>137.02000000000001</v>
      </c>
      <c r="L2190" s="5" cm="1">
        <f t="array" ref="L2190">IFERROR(_xlfn.STDEV.S(IF((OutputTable[GroupByKey]=OutputTable[[#This Row],[GroupByKey]]),(OutputTable[GroupByKey]=OutputTable[[#This Row],[GroupByKey]])*OutputTable[RecordedValue])),0)</f>
        <v>2.4618725244274162</v>
      </c>
      <c r="M2190" s="5" cm="1">
        <f t="array" ref="M2190">MAX(IF((ProjectInfoTable[ProjectName]=OutputTable[[#This Row],[ProjectName]]),(ProjectInfoTable[ProjectName]=OutputTable[[#This Row],[ProjectName]])*ProjectInfoTable[ConfidenceInterval]))</f>
        <v>0.95</v>
      </c>
      <c r="N2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190" s="5" cm="1">
        <f t="array" ref="O2190">MIN(IF((OutputTable[GroupByKey]=OutputTable[[#This Row],[GroupByKey]]),(OutputTable[GroupByKey]=OutputTable[[#This Row],[GroupByKey]])*OutputTable[RecordedValue]))</f>
        <v>130</v>
      </c>
      <c r="P2190" s="5" cm="1">
        <f t="array" ref="P2190">MAX(IF((OutputTable[GroupByKey]=OutputTable[[#This Row],[GroupByKey]]),(OutputTable[GroupByKey]=OutputTable[[#This Row],[GroupByKey]])*OutputTable[RecordedValue]))</f>
        <v>141</v>
      </c>
    </row>
    <row r="2191" spans="1:16" x14ac:dyDescent="0.25">
      <c r="A2191" t="s">
        <v>68</v>
      </c>
      <c r="B2191" t="s">
        <v>70</v>
      </c>
      <c r="C2191">
        <v>36</v>
      </c>
      <c r="D2191" t="s">
        <v>181</v>
      </c>
      <c r="E2191" t="s">
        <v>125</v>
      </c>
      <c r="F2191" t="s">
        <v>73</v>
      </c>
      <c r="G2191">
        <v>35.032479057788599</v>
      </c>
      <c r="H2191">
        <v>0</v>
      </c>
      <c r="I219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91" s="5" cm="1">
        <f t="array" ref="J2191">MAX(IF((ProjectInfoTable[ProjectName]=OutputTable[[#This Row],[ProjectName]]),(ProjectInfoTable[ProjectName]=OutputTable[[#This Row],[ProjectName]])*ProjectInfoTable[NumberOfReplications]))</f>
        <v>50</v>
      </c>
      <c r="K2191" s="5" cm="1">
        <f t="array" ref="K2191">IFERROR(AVERAGE(IF((OutputTable[GroupByKey]=OutputTable[[#This Row],[GroupByKey]]),(OutputTable[GroupByKey]=OutputTable[[#This Row],[GroupByKey]])*OutputTable[RecordedValue])),0)</f>
        <v>36.017962320863354</v>
      </c>
      <c r="L2191" s="5" cm="1">
        <f t="array" ref="L2191">IFERROR(_xlfn.STDEV.S(IF((OutputTable[GroupByKey]=OutputTable[[#This Row],[GroupByKey]]),(OutputTable[GroupByKey]=OutputTable[[#This Row],[GroupByKey]])*OutputTable[RecordedValue])),0)</f>
        <v>2.1447750669597334</v>
      </c>
      <c r="M2191" s="5" cm="1">
        <f t="array" ref="M2191">MAX(IF((ProjectInfoTable[ProjectName]=OutputTable[[#This Row],[ProjectName]]),(ProjectInfoTable[ProjectName]=OutputTable[[#This Row],[ProjectName]])*ProjectInfoTable[ConfidenceInterval]))</f>
        <v>0.95</v>
      </c>
      <c r="N2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191" s="5" cm="1">
        <f t="array" ref="O2191">MIN(IF((OutputTable[GroupByKey]=OutputTable[[#This Row],[GroupByKey]]),(OutputTable[GroupByKey]=OutputTable[[#This Row],[GroupByKey]])*OutputTable[RecordedValue]))</f>
        <v>31.355296128801101</v>
      </c>
      <c r="P2191" s="5" cm="1">
        <f t="array" ref="P2191">MAX(IF((OutputTable[GroupByKey]=OutputTable[[#This Row],[GroupByKey]]),(OutputTable[GroupByKey]=OutputTable[[#This Row],[GroupByKey]])*OutputTable[RecordedValue]))</f>
        <v>42.047742044042501</v>
      </c>
    </row>
    <row r="2192" spans="1:16" x14ac:dyDescent="0.25">
      <c r="A2192" t="s">
        <v>68</v>
      </c>
      <c r="B2192" t="s">
        <v>70</v>
      </c>
      <c r="C2192">
        <v>36</v>
      </c>
      <c r="D2192" t="s">
        <v>182</v>
      </c>
      <c r="E2192" t="s">
        <v>127</v>
      </c>
      <c r="F2192" t="s">
        <v>73</v>
      </c>
      <c r="G2192">
        <v>1295.6510920635501</v>
      </c>
      <c r="H2192">
        <v>0</v>
      </c>
      <c r="I219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92" s="5" cm="1">
        <f t="array" ref="J2192">MAX(IF((ProjectInfoTable[ProjectName]=OutputTable[[#This Row],[ProjectName]]),(ProjectInfoTable[ProjectName]=OutputTable[[#This Row],[ProjectName]])*ProjectInfoTable[NumberOfReplications]))</f>
        <v>50</v>
      </c>
      <c r="K2192" s="5" cm="1">
        <f t="array" ref="K2192">IFERROR(AVERAGE(IF((OutputTable[GroupByKey]=OutputTable[[#This Row],[GroupByKey]]),(OutputTable[GroupByKey]=OutputTable[[#This Row],[GroupByKey]])*OutputTable[RecordedValue])),0)</f>
        <v>1727.8712075983335</v>
      </c>
      <c r="L2192" s="5" cm="1">
        <f t="array" ref="L2192">IFERROR(_xlfn.STDEV.S(IF((OutputTable[GroupByKey]=OutputTable[[#This Row],[GroupByKey]]),(OutputTable[GroupByKey]=OutputTable[[#This Row],[GroupByKey]])*OutputTable[RecordedValue])),0)</f>
        <v>660.11760417939672</v>
      </c>
      <c r="M2192" s="5" cm="1">
        <f t="array" ref="M2192">MAX(IF((ProjectInfoTable[ProjectName]=OutputTable[[#This Row],[ProjectName]]),(ProjectInfoTable[ProjectName]=OutputTable[[#This Row],[ProjectName]])*ProjectInfoTable[ConfidenceInterval]))</f>
        <v>0.95</v>
      </c>
      <c r="N2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192" s="5" cm="1">
        <f t="array" ref="O2192">MIN(IF((OutputTable[GroupByKey]=OutputTable[[#This Row],[GroupByKey]]),(OutputTable[GroupByKey]=OutputTable[[#This Row],[GroupByKey]])*OutputTable[RecordedValue]))</f>
        <v>1102.70221979086</v>
      </c>
      <c r="P2192" s="5" cm="1">
        <f t="array" ref="P2192">MAX(IF((OutputTable[GroupByKey]=OutputTable[[#This Row],[GroupByKey]]),(OutputTable[GroupByKey]=OutputTable[[#This Row],[GroupByKey]])*OutputTable[RecordedValue]))</f>
        <v>5214.9128317222203</v>
      </c>
    </row>
    <row r="2193" spans="1:16" x14ac:dyDescent="0.25">
      <c r="A2193" t="s">
        <v>68</v>
      </c>
      <c r="B2193" t="s">
        <v>70</v>
      </c>
      <c r="C2193">
        <v>36</v>
      </c>
      <c r="D2193" t="s">
        <v>183</v>
      </c>
      <c r="E2193" t="s">
        <v>137</v>
      </c>
      <c r="F2193" t="s">
        <v>107</v>
      </c>
      <c r="G2193">
        <v>17.5162395288943</v>
      </c>
      <c r="H2193">
        <v>0</v>
      </c>
      <c r="I219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93" s="5" cm="1">
        <f t="array" ref="J2193">MAX(IF((ProjectInfoTable[ProjectName]=OutputTable[[#This Row],[ProjectName]]),(ProjectInfoTable[ProjectName]=OutputTable[[#This Row],[ProjectName]])*ProjectInfoTable[NumberOfReplications]))</f>
        <v>50</v>
      </c>
      <c r="K2193" s="5" cm="1">
        <f t="array" ref="K2193">IFERROR(AVERAGE(IF((OutputTable[GroupByKey]=OutputTable[[#This Row],[GroupByKey]]),(OutputTable[GroupByKey]=OutputTable[[#This Row],[GroupByKey]])*OutputTable[RecordedValue])),0)</f>
        <v>18.008981160431681</v>
      </c>
      <c r="L2193" s="5" cm="1">
        <f t="array" ref="L2193">IFERROR(_xlfn.STDEV.S(IF((OutputTable[GroupByKey]=OutputTable[[#This Row],[GroupByKey]]),(OutputTable[GroupByKey]=OutputTable[[#This Row],[GroupByKey]])*OutputTable[RecordedValue])),0)</f>
        <v>1.0723875334798758</v>
      </c>
      <c r="M2193" s="5" cm="1">
        <f t="array" ref="M2193">MAX(IF((ProjectInfoTable[ProjectName]=OutputTable[[#This Row],[ProjectName]]),(ProjectInfoTable[ProjectName]=OutputTable[[#This Row],[ProjectName]])*ProjectInfoTable[ConfidenceInterval]))</f>
        <v>0.95</v>
      </c>
      <c r="N2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193" s="5" cm="1">
        <f t="array" ref="O2193">MIN(IF((OutputTable[GroupByKey]=OutputTable[[#This Row],[GroupByKey]]),(OutputTable[GroupByKey]=OutputTable[[#This Row],[GroupByKey]])*OutputTable[RecordedValue]))</f>
        <v>15.677648064400501</v>
      </c>
      <c r="P2193" s="5" cm="1">
        <f t="array" ref="P2193">MAX(IF((OutputTable[GroupByKey]=OutputTable[[#This Row],[GroupByKey]]),(OutputTable[GroupByKey]=OutputTable[[#This Row],[GroupByKey]])*OutputTable[RecordedValue]))</f>
        <v>21.0238710220213</v>
      </c>
    </row>
    <row r="2194" spans="1:16" x14ac:dyDescent="0.25">
      <c r="A2194" t="s">
        <v>68</v>
      </c>
      <c r="B2194" t="s">
        <v>70</v>
      </c>
      <c r="C2194">
        <v>36</v>
      </c>
      <c r="D2194" t="s">
        <v>184</v>
      </c>
      <c r="E2194" t="s">
        <v>139</v>
      </c>
      <c r="F2194" t="s">
        <v>107</v>
      </c>
      <c r="G2194">
        <v>6.4837604711057102</v>
      </c>
      <c r="H2194">
        <v>0</v>
      </c>
      <c r="I219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94" s="5" cm="1">
        <f t="array" ref="J2194">MAX(IF((ProjectInfoTable[ProjectName]=OutputTable[[#This Row],[ProjectName]]),(ProjectInfoTable[ProjectName]=OutputTable[[#This Row],[ProjectName]])*ProjectInfoTable[NumberOfReplications]))</f>
        <v>50</v>
      </c>
      <c r="K2194" s="5" cm="1">
        <f t="array" ref="K2194">IFERROR(AVERAGE(IF((OutputTable[GroupByKey]=OutputTable[[#This Row],[GroupByKey]]),(OutputTable[GroupByKey]=OutputTable[[#This Row],[GroupByKey]])*OutputTable[RecordedValue])),0)</f>
        <v>5.873369725047966</v>
      </c>
      <c r="L2194" s="5" cm="1">
        <f t="array" ref="L2194">IFERROR(_xlfn.STDEV.S(IF((OutputTable[GroupByKey]=OutputTable[[#This Row],[GroupByKey]]),(OutputTable[GroupByKey]=OutputTable[[#This Row],[GroupByKey]])*OutputTable[RecordedValue])),0)</f>
        <v>1.0900756873751687</v>
      </c>
      <c r="M2194" s="5" cm="1">
        <f t="array" ref="M2194">MAX(IF((ProjectInfoTable[ProjectName]=OutputTable[[#This Row],[ProjectName]]),(ProjectInfoTable[ProjectName]=OutputTable[[#This Row],[ProjectName]])*ProjectInfoTable[ConfidenceInterval]))</f>
        <v>0.95</v>
      </c>
      <c r="N2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194" s="5" cm="1">
        <f t="array" ref="O2194">MIN(IF((OutputTable[GroupByKey]=OutputTable[[#This Row],[GroupByKey]]),(OutputTable[GroupByKey]=OutputTable[[#This Row],[GroupByKey]])*OutputTable[RecordedValue]))</f>
        <v>2.9626411254009901</v>
      </c>
      <c r="P2194" s="5" cm="1">
        <f t="array" ref="P2194">MAX(IF((OutputTable[GroupByKey]=OutputTable[[#This Row],[GroupByKey]]),(OutputTable[GroupByKey]=OutputTable[[#This Row],[GroupByKey]])*OutputTable[RecordedValue]))</f>
        <v>8.2927796417684707</v>
      </c>
    </row>
    <row r="2195" spans="1:16" x14ac:dyDescent="0.25">
      <c r="A2195" t="s">
        <v>68</v>
      </c>
      <c r="B2195" t="s">
        <v>70</v>
      </c>
      <c r="C2195">
        <v>36</v>
      </c>
      <c r="D2195" t="s">
        <v>185</v>
      </c>
      <c r="E2195" t="s">
        <v>164</v>
      </c>
      <c r="F2195" t="s">
        <v>107</v>
      </c>
      <c r="G2195">
        <v>138</v>
      </c>
      <c r="H2195">
        <v>0</v>
      </c>
      <c r="I219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95" s="5" cm="1">
        <f t="array" ref="J2195">MAX(IF((ProjectInfoTable[ProjectName]=OutputTable[[#This Row],[ProjectName]]),(ProjectInfoTable[ProjectName]=OutputTable[[#This Row],[ProjectName]])*ProjectInfoTable[NumberOfReplications]))</f>
        <v>50</v>
      </c>
      <c r="K2195" s="5" cm="1">
        <f t="array" ref="K2195">IFERROR(AVERAGE(IF((OutputTable[GroupByKey]=OutputTable[[#This Row],[GroupByKey]]),(OutputTable[GroupByKey]=OutputTable[[#This Row],[GroupByKey]])*OutputTable[RecordedValue])),0)</f>
        <v>138.38</v>
      </c>
      <c r="L2195" s="5" cm="1">
        <f t="array" ref="L2195">IFERROR(_xlfn.STDEV.S(IF((OutputTable[GroupByKey]=OutputTable[[#This Row],[GroupByKey]]),(OutputTable[GroupByKey]=OutputTable[[#This Row],[GroupByKey]])*OutputTable[RecordedValue])),0)</f>
        <v>2.2667967149567629</v>
      </c>
      <c r="M2195" s="5" cm="1">
        <f t="array" ref="M2195">MAX(IF((ProjectInfoTable[ProjectName]=OutputTable[[#This Row],[ProjectName]]),(ProjectInfoTable[ProjectName]=OutputTable[[#This Row],[ProjectName]])*ProjectInfoTable[ConfidenceInterval]))</f>
        <v>0.95</v>
      </c>
      <c r="N2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195" s="5" cm="1">
        <f t="array" ref="O2195">MIN(IF((OutputTable[GroupByKey]=OutputTable[[#This Row],[GroupByKey]]),(OutputTable[GroupByKey]=OutputTable[[#This Row],[GroupByKey]])*OutputTable[RecordedValue]))</f>
        <v>132</v>
      </c>
      <c r="P2195" s="5" cm="1">
        <f t="array" ref="P2195">MAX(IF((OutputTable[GroupByKey]=OutputTable[[#This Row],[GroupByKey]]),(OutputTable[GroupByKey]=OutputTable[[#This Row],[GroupByKey]])*OutputTable[RecordedValue]))</f>
        <v>142</v>
      </c>
    </row>
    <row r="2196" spans="1:16" x14ac:dyDescent="0.25">
      <c r="A2196" t="s">
        <v>68</v>
      </c>
      <c r="B2196" t="s">
        <v>70</v>
      </c>
      <c r="C2196">
        <v>36</v>
      </c>
      <c r="D2196" t="s">
        <v>186</v>
      </c>
      <c r="E2196" t="s">
        <v>166</v>
      </c>
      <c r="F2196" t="s">
        <v>107</v>
      </c>
      <c r="G2196">
        <v>0.72984331370392797</v>
      </c>
      <c r="H2196">
        <v>0</v>
      </c>
      <c r="I219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96" s="5" cm="1">
        <f t="array" ref="J2196">MAX(IF((ProjectInfoTable[ProjectName]=OutputTable[[#This Row],[ProjectName]]),(ProjectInfoTable[ProjectName]=OutputTable[[#This Row],[ProjectName]])*ProjectInfoTable[NumberOfReplications]))</f>
        <v>50</v>
      </c>
      <c r="K2196" s="5" cm="1">
        <f t="array" ref="K2196">IFERROR(AVERAGE(IF((OutputTable[GroupByKey]=OutputTable[[#This Row],[GroupByKey]]),(OutputTable[GroupByKey]=OutputTable[[#This Row],[GroupByKey]])*OutputTable[RecordedValue])),0)</f>
        <v>0.75527626145633475</v>
      </c>
      <c r="L2196" s="5" cm="1">
        <f t="array" ref="L2196">IFERROR(_xlfn.STDEV.S(IF((OutputTable[GroupByKey]=OutputTable[[#This Row],[GroupByKey]]),(OutputTable[GroupByKey]=OutputTable[[#This Row],[GroupByKey]])*OutputTable[RecordedValue])),0)</f>
        <v>4.541982030729913E-2</v>
      </c>
      <c r="M2196" s="5" cm="1">
        <f t="array" ref="M2196">MAX(IF((ProjectInfoTable[ProjectName]=OutputTable[[#This Row],[ProjectName]]),(ProjectInfoTable[ProjectName]=OutputTable[[#This Row],[ProjectName]])*ProjectInfoTable[ConfidenceInterval]))</f>
        <v>0.95</v>
      </c>
      <c r="N2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196" s="5" cm="1">
        <f t="array" ref="O2196">MIN(IF((OutputTable[GroupByKey]=OutputTable[[#This Row],[GroupByKey]]),(OutputTable[GroupByKey]=OutputTable[[#This Row],[GroupByKey]])*OutputTable[RecordedValue]))</f>
        <v>0.65446751492631405</v>
      </c>
      <c r="P2196" s="5" cm="1">
        <f t="array" ref="P2196">MAX(IF((OutputTable[GroupByKey]=OutputTable[[#This Row],[GroupByKey]]),(OutputTable[GroupByKey]=OutputTable[[#This Row],[GroupByKey]])*OutputTable[RecordedValue]))</f>
        <v>0.87655661977495902</v>
      </c>
    </row>
    <row r="2197" spans="1:16" x14ac:dyDescent="0.25">
      <c r="A2197" t="s">
        <v>68</v>
      </c>
      <c r="B2197" t="s">
        <v>70</v>
      </c>
      <c r="C2197">
        <v>36</v>
      </c>
      <c r="D2197" t="s">
        <v>187</v>
      </c>
      <c r="E2197" t="s">
        <v>142</v>
      </c>
      <c r="F2197" t="s">
        <v>107</v>
      </c>
      <c r="G2197">
        <v>0</v>
      </c>
      <c r="H2197">
        <v>0</v>
      </c>
      <c r="I219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97" s="5" cm="1">
        <f t="array" ref="J2197">MAX(IF((ProjectInfoTable[ProjectName]=OutputTable[[#This Row],[ProjectName]]),(ProjectInfoTable[ProjectName]=OutputTable[[#This Row],[ProjectName]])*ProjectInfoTable[NumberOfReplications]))</f>
        <v>50</v>
      </c>
      <c r="K2197" s="5" cm="1">
        <f t="array" ref="K2197">IFERROR(AVERAGE(IF((OutputTable[GroupByKey]=OutputTable[[#This Row],[GroupByKey]]),(OutputTable[GroupByKey]=OutputTable[[#This Row],[GroupByKey]])*OutputTable[RecordedValue])),0)</f>
        <v>0</v>
      </c>
      <c r="L2197" s="5" cm="1">
        <f t="array" ref="L2197">IFERROR(_xlfn.STDEV.S(IF((OutputTable[GroupByKey]=OutputTable[[#This Row],[GroupByKey]]),(OutputTable[GroupByKey]=OutputTable[[#This Row],[GroupByKey]])*OutputTable[RecordedValue])),0)</f>
        <v>0</v>
      </c>
      <c r="M2197" s="5" cm="1">
        <f t="array" ref="M2197">MAX(IF((ProjectInfoTable[ProjectName]=OutputTable[[#This Row],[ProjectName]]),(ProjectInfoTable[ProjectName]=OutputTable[[#This Row],[ProjectName]])*ProjectInfoTable[ConfidenceInterval]))</f>
        <v>0.95</v>
      </c>
      <c r="N2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7" s="5" cm="1">
        <f t="array" ref="O2197">MIN(IF((OutputTable[GroupByKey]=OutputTable[[#This Row],[GroupByKey]]),(OutputTable[GroupByKey]=OutputTable[[#This Row],[GroupByKey]])*OutputTable[RecordedValue]))</f>
        <v>0</v>
      </c>
      <c r="P2197" s="5" cm="1">
        <f t="array" ref="P2197">MAX(IF((OutputTable[GroupByKey]=OutputTable[[#This Row],[GroupByKey]]),(OutputTable[GroupByKey]=OutputTable[[#This Row],[GroupByKey]])*OutputTable[RecordedValue]))</f>
        <v>0</v>
      </c>
    </row>
    <row r="2198" spans="1:16" x14ac:dyDescent="0.25">
      <c r="A2198" t="s">
        <v>68</v>
      </c>
      <c r="B2198" t="s">
        <v>70</v>
      </c>
      <c r="C2198">
        <v>37</v>
      </c>
      <c r="D2198" t="s">
        <v>112</v>
      </c>
      <c r="E2198" t="s">
        <v>113</v>
      </c>
      <c r="F2198" t="s">
        <v>73</v>
      </c>
      <c r="G2198">
        <v>0.87840904899892303</v>
      </c>
      <c r="H2198">
        <v>0</v>
      </c>
      <c r="I219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98" s="5" cm="1">
        <f t="array" ref="J2198">MAX(IF((ProjectInfoTable[ProjectName]=OutputTable[[#This Row],[ProjectName]]),(ProjectInfoTable[ProjectName]=OutputTable[[#This Row],[ProjectName]])*ProjectInfoTable[NumberOfReplications]))</f>
        <v>50</v>
      </c>
      <c r="K2198" s="5" cm="1">
        <f t="array" ref="K2198">IFERROR(AVERAGE(IF((OutputTable[GroupByKey]=OutputTable[[#This Row],[GroupByKey]]),(OutputTable[GroupByKey]=OutputTable[[#This Row],[GroupByKey]])*OutputTable[RecordedValue])),0)</f>
        <v>0.86163700693939471</v>
      </c>
      <c r="L2198" s="5" cm="1">
        <f t="array" ref="L2198">IFERROR(_xlfn.STDEV.S(IF((OutputTable[GroupByKey]=OutputTable[[#This Row],[GroupByKey]]),(OutputTable[GroupByKey]=OutputTable[[#This Row],[GroupByKey]])*OutputTable[RecordedValue])),0)</f>
        <v>0.40403851079129915</v>
      </c>
      <c r="M2198" s="5" cm="1">
        <f t="array" ref="M2198">MAX(IF((ProjectInfoTable[ProjectName]=OutputTable[[#This Row],[ProjectName]]),(ProjectInfoTable[ProjectName]=OutputTable[[#This Row],[ProjectName]])*ProjectInfoTable[ConfidenceInterval]))</f>
        <v>0.95</v>
      </c>
      <c r="N2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198" s="5" cm="1">
        <f t="array" ref="O2198">MIN(IF((OutputTable[GroupByKey]=OutputTable[[#This Row],[GroupByKey]]),(OutputTable[GroupByKey]=OutputTable[[#This Row],[GroupByKey]])*OutputTable[RecordedValue]))</f>
        <v>0.14398486806875099</v>
      </c>
      <c r="P2198" s="5" cm="1">
        <f t="array" ref="P2198">MAX(IF((OutputTable[GroupByKey]=OutputTable[[#This Row],[GroupByKey]]),(OutputTable[GroupByKey]=OutputTable[[#This Row],[GroupByKey]])*OutputTable[RecordedValue]))</f>
        <v>2.0851264921370101</v>
      </c>
    </row>
    <row r="2199" spans="1:16" x14ac:dyDescent="0.25">
      <c r="A2199" t="s">
        <v>68</v>
      </c>
      <c r="B2199" t="s">
        <v>70</v>
      </c>
      <c r="C2199">
        <v>37</v>
      </c>
      <c r="D2199" t="s">
        <v>114</v>
      </c>
      <c r="E2199" t="s">
        <v>115</v>
      </c>
      <c r="F2199" t="s">
        <v>73</v>
      </c>
      <c r="G2199">
        <v>52.704542939935401</v>
      </c>
      <c r="H2199">
        <v>0</v>
      </c>
      <c r="I219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99" s="5" cm="1">
        <f t="array" ref="J2199">MAX(IF((ProjectInfoTable[ProjectName]=OutputTable[[#This Row],[ProjectName]]),(ProjectInfoTable[ProjectName]=OutputTable[[#This Row],[ProjectName]])*ProjectInfoTable[NumberOfReplications]))</f>
        <v>50</v>
      </c>
      <c r="K2199" s="5" cm="1">
        <f t="array" ref="K2199">IFERROR(AVERAGE(IF((OutputTable[GroupByKey]=OutputTable[[#This Row],[GroupByKey]]),(OutputTable[GroupByKey]=OutputTable[[#This Row],[GroupByKey]])*OutputTable[RecordedValue])),0)</f>
        <v>51.698220416363682</v>
      </c>
      <c r="L2199" s="5" cm="1">
        <f t="array" ref="L2199">IFERROR(_xlfn.STDEV.S(IF((OutputTable[GroupByKey]=OutputTable[[#This Row],[GroupByKey]]),(OutputTable[GroupByKey]=OutputTable[[#This Row],[GroupByKey]])*OutputTable[RecordedValue])),0)</f>
        <v>24.242310647477964</v>
      </c>
      <c r="M2199" s="5" cm="1">
        <f t="array" ref="M2199">MAX(IF((ProjectInfoTable[ProjectName]=OutputTable[[#This Row],[ProjectName]]),(ProjectInfoTable[ProjectName]=OutputTable[[#This Row],[ProjectName]])*ProjectInfoTable[ConfidenceInterval]))</f>
        <v>0.95</v>
      </c>
      <c r="N2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199" s="5" cm="1">
        <f t="array" ref="O2199">MIN(IF((OutputTable[GroupByKey]=OutputTable[[#This Row],[GroupByKey]]),(OutputTable[GroupByKey]=OutputTable[[#This Row],[GroupByKey]])*OutputTable[RecordedValue]))</f>
        <v>8.63909208412508</v>
      </c>
      <c r="P2199" s="5" cm="1">
        <f t="array" ref="P2199">MAX(IF((OutputTable[GroupByKey]=OutputTable[[#This Row],[GroupByKey]]),(OutputTable[GroupByKey]=OutputTable[[#This Row],[GroupByKey]])*OutputTable[RecordedValue]))</f>
        <v>125.107589528221</v>
      </c>
    </row>
    <row r="2200" spans="1:16" x14ac:dyDescent="0.25">
      <c r="A2200" t="s">
        <v>68</v>
      </c>
      <c r="B2200" t="s">
        <v>70</v>
      </c>
      <c r="C2200">
        <v>37</v>
      </c>
      <c r="D2200" t="s">
        <v>116</v>
      </c>
      <c r="E2200" t="s">
        <v>117</v>
      </c>
      <c r="F2200" t="s">
        <v>73</v>
      </c>
      <c r="G2200">
        <v>0</v>
      </c>
      <c r="H2200">
        <v>0</v>
      </c>
      <c r="I220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00" s="5" cm="1">
        <f t="array" ref="J2200">MAX(IF((ProjectInfoTable[ProjectName]=OutputTable[[#This Row],[ProjectName]]),(ProjectInfoTable[ProjectName]=OutputTable[[#This Row],[ProjectName]])*ProjectInfoTable[NumberOfReplications]))</f>
        <v>50</v>
      </c>
      <c r="K2200" s="5" cm="1">
        <f t="array" ref="K2200">IFERROR(AVERAGE(IF((OutputTable[GroupByKey]=OutputTable[[#This Row],[GroupByKey]]),(OutputTable[GroupByKey]=OutputTable[[#This Row],[GroupByKey]])*OutputTable[RecordedValue])),0)</f>
        <v>0</v>
      </c>
      <c r="L2200" s="5" cm="1">
        <f t="array" ref="L2200">IFERROR(_xlfn.STDEV.S(IF((OutputTable[GroupByKey]=OutputTable[[#This Row],[GroupByKey]]),(OutputTable[GroupByKey]=OutputTable[[#This Row],[GroupByKey]])*OutputTable[RecordedValue])),0)</f>
        <v>0</v>
      </c>
      <c r="M2200" s="5" cm="1">
        <f t="array" ref="M2200">MAX(IF((ProjectInfoTable[ProjectName]=OutputTable[[#This Row],[ProjectName]]),(ProjectInfoTable[ProjectName]=OutputTable[[#This Row],[ProjectName]])*ProjectInfoTable[ConfidenceInterval]))</f>
        <v>0.95</v>
      </c>
      <c r="N2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0" s="5" cm="1">
        <f t="array" ref="O2200">MIN(IF((OutputTable[GroupByKey]=OutputTable[[#This Row],[GroupByKey]]),(OutputTable[GroupByKey]=OutputTable[[#This Row],[GroupByKey]])*OutputTable[RecordedValue]))</f>
        <v>0</v>
      </c>
      <c r="P2200" s="5" cm="1">
        <f t="array" ref="P2200">MAX(IF((OutputTable[GroupByKey]=OutputTable[[#This Row],[GroupByKey]]),(OutputTable[GroupByKey]=OutputTable[[#This Row],[GroupByKey]])*OutputTable[RecordedValue]))</f>
        <v>0</v>
      </c>
    </row>
    <row r="2201" spans="1:16" x14ac:dyDescent="0.25">
      <c r="A2201" t="s">
        <v>68</v>
      </c>
      <c r="B2201" t="s">
        <v>70</v>
      </c>
      <c r="C2201">
        <v>37</v>
      </c>
      <c r="D2201" t="s">
        <v>118</v>
      </c>
      <c r="E2201" t="s">
        <v>119</v>
      </c>
      <c r="F2201" t="s">
        <v>73</v>
      </c>
      <c r="G2201">
        <v>95.181573199078798</v>
      </c>
      <c r="H2201">
        <v>0</v>
      </c>
      <c r="I220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01" s="5" cm="1">
        <f t="array" ref="J2201">MAX(IF((ProjectInfoTable[ProjectName]=OutputTable[[#This Row],[ProjectName]]),(ProjectInfoTable[ProjectName]=OutputTable[[#This Row],[ProjectName]])*ProjectInfoTable[NumberOfReplications]))</f>
        <v>50</v>
      </c>
      <c r="K2201" s="5" cm="1">
        <f t="array" ref="K2201">IFERROR(AVERAGE(IF((OutputTable[GroupByKey]=OutputTable[[#This Row],[GroupByKey]]),(OutputTable[GroupByKey]=OutputTable[[#This Row],[GroupByKey]])*OutputTable[RecordedValue])),0)</f>
        <v>13.164009358024151</v>
      </c>
      <c r="L2201" s="5" cm="1">
        <f t="array" ref="L2201">IFERROR(_xlfn.STDEV.S(IF((OutputTable[GroupByKey]=OutputTable[[#This Row],[GroupByKey]]),(OutputTable[GroupByKey]=OutputTable[[#This Row],[GroupByKey]])*OutputTable[RecordedValue])),0)</f>
        <v>23.71645868098383</v>
      </c>
      <c r="M2201" s="5" cm="1">
        <f t="array" ref="M2201">MAX(IF((ProjectInfoTable[ProjectName]=OutputTable[[#This Row],[ProjectName]]),(ProjectInfoTable[ProjectName]=OutputTable[[#This Row],[ProjectName]])*ProjectInfoTable[ConfidenceInterval]))</f>
        <v>0.95</v>
      </c>
      <c r="N2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201" s="5" cm="1">
        <f t="array" ref="O2201">MIN(IF((OutputTable[GroupByKey]=OutputTable[[#This Row],[GroupByKey]]),(OutputTable[GroupByKey]=OutputTable[[#This Row],[GroupByKey]])*OutputTable[RecordedValue]))</f>
        <v>0</v>
      </c>
      <c r="P2201" s="5" cm="1">
        <f t="array" ref="P2201">MAX(IF((OutputTable[GroupByKey]=OutputTable[[#This Row],[GroupByKey]]),(OutputTable[GroupByKey]=OutputTable[[#This Row],[GroupByKey]])*OutputTable[RecordedValue]))</f>
        <v>143.511038213799</v>
      </c>
    </row>
    <row r="2202" spans="1:16" x14ac:dyDescent="0.25">
      <c r="A2202" t="s">
        <v>68</v>
      </c>
      <c r="B2202" t="s">
        <v>70</v>
      </c>
      <c r="C2202">
        <v>37</v>
      </c>
      <c r="D2202" t="s">
        <v>120</v>
      </c>
      <c r="E2202" t="s">
        <v>121</v>
      </c>
      <c r="F2202" t="s">
        <v>73</v>
      </c>
      <c r="G2202">
        <v>12</v>
      </c>
      <c r="H2202">
        <v>0</v>
      </c>
      <c r="I220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02" s="5" cm="1">
        <f t="array" ref="J2202">MAX(IF((ProjectInfoTable[ProjectName]=OutputTable[[#This Row],[ProjectName]]),(ProjectInfoTable[ProjectName]=OutputTable[[#This Row],[ProjectName]])*ProjectInfoTable[NumberOfReplications]))</f>
        <v>50</v>
      </c>
      <c r="K2202" s="5" cm="1">
        <f t="array" ref="K2202">IFERROR(AVERAGE(IF((OutputTable[GroupByKey]=OutputTable[[#This Row],[GroupByKey]]),(OutputTable[GroupByKey]=OutputTable[[#This Row],[GroupByKey]])*OutputTable[RecordedValue])),0)</f>
        <v>9.74</v>
      </c>
      <c r="L2202" s="5" cm="1">
        <f t="array" ref="L2202">IFERROR(_xlfn.STDEV.S(IF((OutputTable[GroupByKey]=OutputTable[[#This Row],[GroupByKey]]),(OutputTable[GroupByKey]=OutputTable[[#This Row],[GroupByKey]])*OutputTable[RecordedValue])),0)</f>
        <v>3.3430402880233041</v>
      </c>
      <c r="M2202" s="5" cm="1">
        <f t="array" ref="M2202">MAX(IF((ProjectInfoTable[ProjectName]=OutputTable[[#This Row],[ProjectName]]),(ProjectInfoTable[ProjectName]=OutputTable[[#This Row],[ProjectName]])*ProjectInfoTable[ConfidenceInterval]))</f>
        <v>0.95</v>
      </c>
      <c r="N2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202" s="5" cm="1">
        <f t="array" ref="O2202">MIN(IF((OutputTable[GroupByKey]=OutputTable[[#This Row],[GroupByKey]]),(OutputTable[GroupByKey]=OutputTable[[#This Row],[GroupByKey]])*OutputTable[RecordedValue]))</f>
        <v>4</v>
      </c>
      <c r="P2202" s="5" cm="1">
        <f t="array" ref="P2202">MAX(IF((OutputTable[GroupByKey]=OutputTable[[#This Row],[GroupByKey]]),(OutputTable[GroupByKey]=OutputTable[[#This Row],[GroupByKey]])*OutputTable[RecordedValue]))</f>
        <v>18</v>
      </c>
    </row>
    <row r="2203" spans="1:16" x14ac:dyDescent="0.25">
      <c r="A2203" t="s">
        <v>68</v>
      </c>
      <c r="B2203" t="s">
        <v>70</v>
      </c>
      <c r="C2203">
        <v>37</v>
      </c>
      <c r="D2203" t="s">
        <v>122</v>
      </c>
      <c r="E2203" t="s">
        <v>123</v>
      </c>
      <c r="F2203" t="s">
        <v>73</v>
      </c>
      <c r="G2203">
        <v>11</v>
      </c>
      <c r="H2203">
        <v>0</v>
      </c>
      <c r="I220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03" s="5" cm="1">
        <f t="array" ref="J2203">MAX(IF((ProjectInfoTable[ProjectName]=OutputTable[[#This Row],[ProjectName]]),(ProjectInfoTable[ProjectName]=OutputTable[[#This Row],[ProjectName]])*ProjectInfoTable[NumberOfReplications]))</f>
        <v>50</v>
      </c>
      <c r="K2203" s="5" cm="1">
        <f t="array" ref="K2203">IFERROR(AVERAGE(IF((OutputTable[GroupByKey]=OutputTable[[#This Row],[GroupByKey]]),(OutputTable[GroupByKey]=OutputTable[[#This Row],[GroupByKey]])*OutputTable[RecordedValue])),0)</f>
        <v>9.6199999999999992</v>
      </c>
      <c r="L2203" s="5" cm="1">
        <f t="array" ref="L2203">IFERROR(_xlfn.STDEV.S(IF((OutputTable[GroupByKey]=OutputTable[[#This Row],[GroupByKey]]),(OutputTable[GroupByKey]=OutputTable[[#This Row],[GroupByKey]])*OutputTable[RecordedValue])),0)</f>
        <v>3.3557139816335075</v>
      </c>
      <c r="M2203" s="5" cm="1">
        <f t="array" ref="M2203">MAX(IF((ProjectInfoTable[ProjectName]=OutputTable[[#This Row],[ProjectName]]),(ProjectInfoTable[ProjectName]=OutputTable[[#This Row],[ProjectName]])*ProjectInfoTable[ConfidenceInterval]))</f>
        <v>0.95</v>
      </c>
      <c r="N2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203" s="5" cm="1">
        <f t="array" ref="O2203">MIN(IF((OutputTable[GroupByKey]=OutputTable[[#This Row],[GroupByKey]]),(OutputTable[GroupByKey]=OutputTable[[#This Row],[GroupByKey]])*OutputTable[RecordedValue]))</f>
        <v>4</v>
      </c>
      <c r="P2203" s="5" cm="1">
        <f t="array" ref="P2203">MAX(IF((OutputTable[GroupByKey]=OutputTable[[#This Row],[GroupByKey]]),(OutputTable[GroupByKey]=OutputTable[[#This Row],[GroupByKey]])*OutputTable[RecordedValue]))</f>
        <v>18</v>
      </c>
    </row>
    <row r="2204" spans="1:16" x14ac:dyDescent="0.25">
      <c r="A2204" t="s">
        <v>68</v>
      </c>
      <c r="B2204" t="s">
        <v>70</v>
      </c>
      <c r="C2204">
        <v>37</v>
      </c>
      <c r="D2204" t="s">
        <v>124</v>
      </c>
      <c r="E2204" t="s">
        <v>125</v>
      </c>
      <c r="F2204" t="s">
        <v>73</v>
      </c>
      <c r="G2204">
        <v>0.87840904899892303</v>
      </c>
      <c r="H2204">
        <v>0</v>
      </c>
      <c r="I220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04" s="5" cm="1">
        <f t="array" ref="J2204">MAX(IF((ProjectInfoTable[ProjectName]=OutputTable[[#This Row],[ProjectName]]),(ProjectInfoTable[ProjectName]=OutputTable[[#This Row],[ProjectName]])*ProjectInfoTable[NumberOfReplications]))</f>
        <v>50</v>
      </c>
      <c r="K2204" s="5" cm="1">
        <f t="array" ref="K2204">IFERROR(AVERAGE(IF((OutputTable[GroupByKey]=OutputTable[[#This Row],[GroupByKey]]),(OutputTable[GroupByKey]=OutputTable[[#This Row],[GroupByKey]])*OutputTable[RecordedValue])),0)</f>
        <v>0.86163700693939471</v>
      </c>
      <c r="L2204" s="5" cm="1">
        <f t="array" ref="L2204">IFERROR(_xlfn.STDEV.S(IF((OutputTable[GroupByKey]=OutputTable[[#This Row],[GroupByKey]]),(OutputTable[GroupByKey]=OutputTable[[#This Row],[GroupByKey]])*OutputTable[RecordedValue])),0)</f>
        <v>0.40403851079129915</v>
      </c>
      <c r="M2204" s="5" cm="1">
        <f t="array" ref="M2204">MAX(IF((ProjectInfoTable[ProjectName]=OutputTable[[#This Row],[ProjectName]]),(ProjectInfoTable[ProjectName]=OutputTable[[#This Row],[ProjectName]])*ProjectInfoTable[ConfidenceInterval]))</f>
        <v>0.95</v>
      </c>
      <c r="N2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204" s="5" cm="1">
        <f t="array" ref="O2204">MIN(IF((OutputTable[GroupByKey]=OutputTable[[#This Row],[GroupByKey]]),(OutputTable[GroupByKey]=OutputTable[[#This Row],[GroupByKey]])*OutputTable[RecordedValue]))</f>
        <v>0.14398486806875099</v>
      </c>
      <c r="P2204" s="5" cm="1">
        <f t="array" ref="P2204">MAX(IF((OutputTable[GroupByKey]=OutputTable[[#This Row],[GroupByKey]]),(OutputTable[GroupByKey]=OutputTable[[#This Row],[GroupByKey]])*OutputTable[RecordedValue]))</f>
        <v>2.0851264921370101</v>
      </c>
    </row>
    <row r="2205" spans="1:16" x14ac:dyDescent="0.25">
      <c r="A2205" t="s">
        <v>68</v>
      </c>
      <c r="B2205" t="s">
        <v>70</v>
      </c>
      <c r="C2205">
        <v>37</v>
      </c>
      <c r="D2205" t="s">
        <v>126</v>
      </c>
      <c r="E2205" t="s">
        <v>127</v>
      </c>
      <c r="F2205" t="s">
        <v>73</v>
      </c>
      <c r="G2205">
        <v>147.88611613901401</v>
      </c>
      <c r="H2205">
        <v>0</v>
      </c>
      <c r="I220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05" s="5" cm="1">
        <f t="array" ref="J2205">MAX(IF((ProjectInfoTable[ProjectName]=OutputTable[[#This Row],[ProjectName]]),(ProjectInfoTable[ProjectName]=OutputTable[[#This Row],[ProjectName]])*ProjectInfoTable[NumberOfReplications]))</f>
        <v>50</v>
      </c>
      <c r="K2205" s="5" cm="1">
        <f t="array" ref="K2205">IFERROR(AVERAGE(IF((OutputTable[GroupByKey]=OutputTable[[#This Row],[GroupByKey]]),(OutputTable[GroupByKey]=OutputTable[[#This Row],[GroupByKey]])*OutputTable[RecordedValue])),0)</f>
        <v>64.862229774387828</v>
      </c>
      <c r="L2205" s="5" cm="1">
        <f t="array" ref="L2205">IFERROR(_xlfn.STDEV.S(IF((OutputTable[GroupByKey]=OutputTable[[#This Row],[GroupByKey]]),(OutputTable[GroupByKey]=OutputTable[[#This Row],[GroupByKey]])*OutputTable[RecordedValue])),0)</f>
        <v>42.021678663543447</v>
      </c>
      <c r="M2205" s="5" cm="1">
        <f t="array" ref="M2205">MAX(IF((ProjectInfoTable[ProjectName]=OutputTable[[#This Row],[ProjectName]]),(ProjectInfoTable[ProjectName]=OutputTable[[#This Row],[ProjectName]])*ProjectInfoTable[ConfidenceInterval]))</f>
        <v>0.95</v>
      </c>
      <c r="N2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205" s="5" cm="1">
        <f t="array" ref="O2205">MIN(IF((OutputTable[GroupByKey]=OutputTable[[#This Row],[GroupByKey]]),(OutputTable[GroupByKey]=OutputTable[[#This Row],[GroupByKey]])*OutputTable[RecordedValue]))</f>
        <v>12.5350884709043</v>
      </c>
      <c r="P2205" s="5" cm="1">
        <f t="array" ref="P2205">MAX(IF((OutputTable[GroupByKey]=OutputTable[[#This Row],[GroupByKey]]),(OutputTable[GroupByKey]=OutputTable[[#This Row],[GroupByKey]])*OutputTable[RecordedValue]))</f>
        <v>268.61862774202001</v>
      </c>
    </row>
    <row r="2206" spans="1:16" x14ac:dyDescent="0.25">
      <c r="A2206" t="s">
        <v>68</v>
      </c>
      <c r="B2206" t="s">
        <v>70</v>
      </c>
      <c r="C2206">
        <v>37</v>
      </c>
      <c r="D2206" t="s">
        <v>128</v>
      </c>
      <c r="E2206" t="s">
        <v>86</v>
      </c>
      <c r="F2206" t="s">
        <v>129</v>
      </c>
      <c r="G2206">
        <v>0</v>
      </c>
      <c r="H2206">
        <v>0</v>
      </c>
      <c r="I220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06" s="5" cm="1">
        <f t="array" ref="J2206">MAX(IF((ProjectInfoTable[ProjectName]=OutputTable[[#This Row],[ProjectName]]),(ProjectInfoTable[ProjectName]=OutputTable[[#This Row],[ProjectName]])*ProjectInfoTable[NumberOfReplications]))</f>
        <v>50</v>
      </c>
      <c r="K2206" s="5" cm="1">
        <f t="array" ref="K2206">IFERROR(AVERAGE(IF((OutputTable[GroupByKey]=OutputTable[[#This Row],[GroupByKey]]),(OutputTable[GroupByKey]=OutputTable[[#This Row],[GroupByKey]])*OutputTable[RecordedValue])),0)</f>
        <v>0</v>
      </c>
      <c r="L2206" s="5" cm="1">
        <f t="array" ref="L2206">IFERROR(_xlfn.STDEV.S(IF((OutputTable[GroupByKey]=OutputTable[[#This Row],[GroupByKey]]),(OutputTable[GroupByKey]=OutputTable[[#This Row],[GroupByKey]])*OutputTable[RecordedValue])),0)</f>
        <v>0</v>
      </c>
      <c r="M2206" s="5" cm="1">
        <f t="array" ref="M2206">MAX(IF((ProjectInfoTable[ProjectName]=OutputTable[[#This Row],[ProjectName]]),(ProjectInfoTable[ProjectName]=OutputTable[[#This Row],[ProjectName]])*ProjectInfoTable[ConfidenceInterval]))</f>
        <v>0.95</v>
      </c>
      <c r="N2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6" s="5" cm="1">
        <f t="array" ref="O2206">MIN(IF((OutputTable[GroupByKey]=OutputTable[[#This Row],[GroupByKey]]),(OutputTable[GroupByKey]=OutputTable[[#This Row],[GroupByKey]])*OutputTable[RecordedValue]))</f>
        <v>0</v>
      </c>
      <c r="P2206" s="5" cm="1">
        <f t="array" ref="P2206">MAX(IF((OutputTable[GroupByKey]=OutputTable[[#This Row],[GroupByKey]]),(OutputTable[GroupByKey]=OutputTable[[#This Row],[GroupByKey]])*OutputTable[RecordedValue]))</f>
        <v>0</v>
      </c>
    </row>
    <row r="2207" spans="1:16" x14ac:dyDescent="0.25">
      <c r="A2207" t="s">
        <v>68</v>
      </c>
      <c r="B2207" t="s">
        <v>70</v>
      </c>
      <c r="C2207">
        <v>37</v>
      </c>
      <c r="D2207" t="s">
        <v>130</v>
      </c>
      <c r="E2207" t="s">
        <v>89</v>
      </c>
      <c r="F2207" t="s">
        <v>129</v>
      </c>
      <c r="G2207">
        <v>0</v>
      </c>
      <c r="H2207">
        <v>0</v>
      </c>
      <c r="I220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07" s="5" cm="1">
        <f t="array" ref="J2207">MAX(IF((ProjectInfoTable[ProjectName]=OutputTable[[#This Row],[ProjectName]]),(ProjectInfoTable[ProjectName]=OutputTable[[#This Row],[ProjectName]])*ProjectInfoTable[NumberOfReplications]))</f>
        <v>50</v>
      </c>
      <c r="K2207" s="5" cm="1">
        <f t="array" ref="K2207">IFERROR(AVERAGE(IF((OutputTable[GroupByKey]=OutputTable[[#This Row],[GroupByKey]]),(OutputTable[GroupByKey]=OutputTable[[#This Row],[GroupByKey]])*OutputTable[RecordedValue])),0)</f>
        <v>0</v>
      </c>
      <c r="L2207" s="5" cm="1">
        <f t="array" ref="L2207">IFERROR(_xlfn.STDEV.S(IF((OutputTable[GroupByKey]=OutputTable[[#This Row],[GroupByKey]]),(OutputTable[GroupByKey]=OutputTable[[#This Row],[GroupByKey]])*OutputTable[RecordedValue])),0)</f>
        <v>0</v>
      </c>
      <c r="M2207" s="5" cm="1">
        <f t="array" ref="M2207">MAX(IF((ProjectInfoTable[ProjectName]=OutputTable[[#This Row],[ProjectName]]),(ProjectInfoTable[ProjectName]=OutputTable[[#This Row],[ProjectName]])*ProjectInfoTable[ConfidenceInterval]))</f>
        <v>0.95</v>
      </c>
      <c r="N2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7" s="5" cm="1">
        <f t="array" ref="O2207">MIN(IF((OutputTable[GroupByKey]=OutputTable[[#This Row],[GroupByKey]]),(OutputTable[GroupByKey]=OutputTable[[#This Row],[GroupByKey]])*OutputTable[RecordedValue]))</f>
        <v>0</v>
      </c>
      <c r="P2207" s="5" cm="1">
        <f t="array" ref="P2207">MAX(IF((OutputTable[GroupByKey]=OutputTable[[#This Row],[GroupByKey]]),(OutputTable[GroupByKey]=OutputTable[[#This Row],[GroupByKey]])*OutputTable[RecordedValue]))</f>
        <v>0</v>
      </c>
    </row>
    <row r="2208" spans="1:16" x14ac:dyDescent="0.25">
      <c r="A2208" t="s">
        <v>68</v>
      </c>
      <c r="B2208" t="s">
        <v>70</v>
      </c>
      <c r="C2208">
        <v>37</v>
      </c>
      <c r="D2208" t="s">
        <v>131</v>
      </c>
      <c r="E2208" t="s">
        <v>91</v>
      </c>
      <c r="F2208" t="s">
        <v>129</v>
      </c>
      <c r="G2208">
        <v>52.800754468682698</v>
      </c>
      <c r="H2208">
        <v>0</v>
      </c>
      <c r="I220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08" s="5" cm="1">
        <f t="array" ref="J2208">MAX(IF((ProjectInfoTable[ProjectName]=OutputTable[[#This Row],[ProjectName]]),(ProjectInfoTable[ProjectName]=OutputTable[[#This Row],[ProjectName]])*ProjectInfoTable[NumberOfReplications]))</f>
        <v>50</v>
      </c>
      <c r="K2208" s="5" cm="1">
        <f t="array" ref="K2208">IFERROR(AVERAGE(IF((OutputTable[GroupByKey]=OutputTable[[#This Row],[GroupByKey]]),(OutputTable[GroupByKey]=OutputTable[[#This Row],[GroupByKey]])*OutputTable[RecordedValue])),0)</f>
        <v>47.555766264651346</v>
      </c>
      <c r="L2208" s="5" cm="1">
        <f t="array" ref="L2208">IFERROR(_xlfn.STDEV.S(IF((OutputTable[GroupByKey]=OutputTable[[#This Row],[GroupByKey]]),(OutputTable[GroupByKey]=OutputTable[[#This Row],[GroupByKey]])*OutputTable[RecordedValue])),0)</f>
        <v>2.7283894207102275</v>
      </c>
      <c r="M2208" s="5" cm="1">
        <f t="array" ref="M2208">MAX(IF((ProjectInfoTable[ProjectName]=OutputTable[[#This Row],[ProjectName]]),(ProjectInfoTable[ProjectName]=OutputTable[[#This Row],[ProjectName]])*ProjectInfoTable[ConfidenceInterval]))</f>
        <v>0.95</v>
      </c>
      <c r="N2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208" s="5" cm="1">
        <f t="array" ref="O2208">MIN(IF((OutputTable[GroupByKey]=OutputTable[[#This Row],[GroupByKey]]),(OutputTable[GroupByKey]=OutputTable[[#This Row],[GroupByKey]])*OutputTable[RecordedValue]))</f>
        <v>42.116143251013803</v>
      </c>
      <c r="P2208" s="5" cm="1">
        <f t="array" ref="P2208">MAX(IF((OutputTable[GroupByKey]=OutputTable[[#This Row],[GroupByKey]]),(OutputTable[GroupByKey]=OutputTable[[#This Row],[GroupByKey]])*OutputTable[RecordedValue]))</f>
        <v>55.7665547747551</v>
      </c>
    </row>
    <row r="2209" spans="1:16" x14ac:dyDescent="0.25">
      <c r="A2209" t="s">
        <v>68</v>
      </c>
      <c r="B2209" t="s">
        <v>70</v>
      </c>
      <c r="C2209">
        <v>37</v>
      </c>
      <c r="D2209" t="s">
        <v>132</v>
      </c>
      <c r="E2209" t="s">
        <v>133</v>
      </c>
      <c r="F2209" t="s">
        <v>129</v>
      </c>
      <c r="G2209">
        <v>0</v>
      </c>
      <c r="H2209">
        <v>0</v>
      </c>
      <c r="I220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09" s="5" cm="1">
        <f t="array" ref="J2209">MAX(IF((ProjectInfoTable[ProjectName]=OutputTable[[#This Row],[ProjectName]]),(ProjectInfoTable[ProjectName]=OutputTable[[#This Row],[ProjectName]])*ProjectInfoTable[NumberOfReplications]))</f>
        <v>50</v>
      </c>
      <c r="K2209" s="5" cm="1">
        <f t="array" ref="K2209">IFERROR(AVERAGE(IF((OutputTable[GroupByKey]=OutputTable[[#This Row],[GroupByKey]]),(OutputTable[GroupByKey]=OutputTable[[#This Row],[GroupByKey]])*OutputTable[RecordedValue])),0)</f>
        <v>0</v>
      </c>
      <c r="L2209" s="5" cm="1">
        <f t="array" ref="L2209">IFERROR(_xlfn.STDEV.S(IF((OutputTable[GroupByKey]=OutputTable[[#This Row],[GroupByKey]]),(OutputTable[GroupByKey]=OutputTable[[#This Row],[GroupByKey]])*OutputTable[RecordedValue])),0)</f>
        <v>0</v>
      </c>
      <c r="M2209" s="5" cm="1">
        <f t="array" ref="M2209">MAX(IF((ProjectInfoTable[ProjectName]=OutputTable[[#This Row],[ProjectName]]),(ProjectInfoTable[ProjectName]=OutputTable[[#This Row],[ProjectName]])*ProjectInfoTable[ConfidenceInterval]))</f>
        <v>0.95</v>
      </c>
      <c r="N2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9" s="5" cm="1">
        <f t="array" ref="O2209">MIN(IF((OutputTable[GroupByKey]=OutputTable[[#This Row],[GroupByKey]]),(OutputTable[GroupByKey]=OutputTable[[#This Row],[GroupByKey]])*OutputTable[RecordedValue]))</f>
        <v>0</v>
      </c>
      <c r="P2209" s="5" cm="1">
        <f t="array" ref="P2209">MAX(IF((OutputTable[GroupByKey]=OutputTable[[#This Row],[GroupByKey]]),(OutputTable[GroupByKey]=OutputTable[[#This Row],[GroupByKey]])*OutputTable[RecordedValue]))</f>
        <v>0</v>
      </c>
    </row>
    <row r="2210" spans="1:16" x14ac:dyDescent="0.25">
      <c r="A2210" t="s">
        <v>68</v>
      </c>
      <c r="B2210" t="s">
        <v>70</v>
      </c>
      <c r="C2210">
        <v>37</v>
      </c>
      <c r="D2210" t="s">
        <v>134</v>
      </c>
      <c r="E2210" t="s">
        <v>95</v>
      </c>
      <c r="F2210" t="s">
        <v>129</v>
      </c>
      <c r="G2210">
        <v>52.800754468682698</v>
      </c>
      <c r="H2210">
        <v>0</v>
      </c>
      <c r="I2210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10" s="5" cm="1">
        <f t="array" ref="J2210">MAX(IF((ProjectInfoTable[ProjectName]=OutputTable[[#This Row],[ProjectName]]),(ProjectInfoTable[ProjectName]=OutputTable[[#This Row],[ProjectName]])*ProjectInfoTable[NumberOfReplications]))</f>
        <v>50</v>
      </c>
      <c r="K2210" s="5" cm="1">
        <f t="array" ref="K2210">IFERROR(AVERAGE(IF((OutputTable[GroupByKey]=OutputTable[[#This Row],[GroupByKey]]),(OutputTable[GroupByKey]=OutputTable[[#This Row],[GroupByKey]])*OutputTable[RecordedValue])),0)</f>
        <v>47.555766264651346</v>
      </c>
      <c r="L2210" s="5" cm="1">
        <f t="array" ref="L2210">IFERROR(_xlfn.STDEV.S(IF((OutputTable[GroupByKey]=OutputTable[[#This Row],[GroupByKey]]),(OutputTable[GroupByKey]=OutputTable[[#This Row],[GroupByKey]])*OutputTable[RecordedValue])),0)</f>
        <v>2.7283894207102275</v>
      </c>
      <c r="M2210" s="5" cm="1">
        <f t="array" ref="M2210">MAX(IF((ProjectInfoTable[ProjectName]=OutputTable[[#This Row],[ProjectName]]),(ProjectInfoTable[ProjectName]=OutputTable[[#This Row],[ProjectName]])*ProjectInfoTable[ConfidenceInterval]))</f>
        <v>0.95</v>
      </c>
      <c r="N2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210" s="5" cm="1">
        <f t="array" ref="O2210">MIN(IF((OutputTable[GroupByKey]=OutputTable[[#This Row],[GroupByKey]]),(OutputTable[GroupByKey]=OutputTable[[#This Row],[GroupByKey]])*OutputTable[RecordedValue]))</f>
        <v>42.116143251013803</v>
      </c>
      <c r="P2210" s="5" cm="1">
        <f t="array" ref="P2210">MAX(IF((OutputTable[GroupByKey]=OutputTable[[#This Row],[GroupByKey]]),(OutputTable[GroupByKey]=OutputTable[[#This Row],[GroupByKey]])*OutputTable[RecordedValue]))</f>
        <v>55.7665547747551</v>
      </c>
    </row>
    <row r="2211" spans="1:16" x14ac:dyDescent="0.25">
      <c r="A2211" t="s">
        <v>68</v>
      </c>
      <c r="B2211" t="s">
        <v>70</v>
      </c>
      <c r="C2211">
        <v>37</v>
      </c>
      <c r="D2211" t="s">
        <v>135</v>
      </c>
      <c r="E2211" t="s">
        <v>97</v>
      </c>
      <c r="F2211" t="s">
        <v>129</v>
      </c>
      <c r="G2211">
        <v>0</v>
      </c>
      <c r="H2211">
        <v>0</v>
      </c>
      <c r="I221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11" s="5" cm="1">
        <f t="array" ref="J2211">MAX(IF((ProjectInfoTable[ProjectName]=OutputTable[[#This Row],[ProjectName]]),(ProjectInfoTable[ProjectName]=OutputTable[[#This Row],[ProjectName]])*ProjectInfoTable[NumberOfReplications]))</f>
        <v>50</v>
      </c>
      <c r="K2211" s="5" cm="1">
        <f t="array" ref="K2211">IFERROR(AVERAGE(IF((OutputTable[GroupByKey]=OutputTable[[#This Row],[GroupByKey]]),(OutputTable[GroupByKey]=OutputTable[[#This Row],[GroupByKey]])*OutputTable[RecordedValue])),0)</f>
        <v>0</v>
      </c>
      <c r="L2211" s="5" cm="1">
        <f t="array" ref="L2211">IFERROR(_xlfn.STDEV.S(IF((OutputTable[GroupByKey]=OutputTable[[#This Row],[GroupByKey]]),(OutputTable[GroupByKey]=OutputTable[[#This Row],[GroupByKey]])*OutputTable[RecordedValue])),0)</f>
        <v>0</v>
      </c>
      <c r="M2211" s="5" cm="1">
        <f t="array" ref="M2211">MAX(IF((ProjectInfoTable[ProjectName]=OutputTable[[#This Row],[ProjectName]]),(ProjectInfoTable[ProjectName]=OutputTable[[#This Row],[ProjectName]])*ProjectInfoTable[ConfidenceInterval]))</f>
        <v>0.95</v>
      </c>
      <c r="N2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1" s="5" cm="1">
        <f t="array" ref="O2211">MIN(IF((OutputTable[GroupByKey]=OutputTable[[#This Row],[GroupByKey]]),(OutputTable[GroupByKey]=OutputTable[[#This Row],[GroupByKey]])*OutputTable[RecordedValue]))</f>
        <v>0</v>
      </c>
      <c r="P2211" s="5" cm="1">
        <f t="array" ref="P2211">MAX(IF((OutputTable[GroupByKey]=OutputTable[[#This Row],[GroupByKey]]),(OutputTable[GroupByKey]=OutputTable[[#This Row],[GroupByKey]])*OutputTable[RecordedValue]))</f>
        <v>0</v>
      </c>
    </row>
    <row r="2212" spans="1:16" x14ac:dyDescent="0.25">
      <c r="A2212" t="s">
        <v>68</v>
      </c>
      <c r="B2212" t="s">
        <v>70</v>
      </c>
      <c r="C2212">
        <v>37</v>
      </c>
      <c r="D2212" t="s">
        <v>136</v>
      </c>
      <c r="E2212" t="s">
        <v>137</v>
      </c>
      <c r="F2212" t="s">
        <v>129</v>
      </c>
      <c r="G2212">
        <v>52.800754468682698</v>
      </c>
      <c r="H2212">
        <v>0</v>
      </c>
      <c r="I221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12" s="5" cm="1">
        <f t="array" ref="J2212">MAX(IF((ProjectInfoTable[ProjectName]=OutputTable[[#This Row],[ProjectName]]),(ProjectInfoTable[ProjectName]=OutputTable[[#This Row],[ProjectName]])*ProjectInfoTable[NumberOfReplications]))</f>
        <v>50</v>
      </c>
      <c r="K2212" s="5" cm="1">
        <f t="array" ref="K2212">IFERROR(AVERAGE(IF((OutputTable[GroupByKey]=OutputTable[[#This Row],[GroupByKey]]),(OutputTable[GroupByKey]=OutputTable[[#This Row],[GroupByKey]])*OutputTable[RecordedValue])),0)</f>
        <v>47.555766264651339</v>
      </c>
      <c r="L2212" s="5" cm="1">
        <f t="array" ref="L2212">IFERROR(_xlfn.STDEV.S(IF((OutputTable[GroupByKey]=OutputTable[[#This Row],[GroupByKey]]),(OutputTable[GroupByKey]=OutputTable[[#This Row],[GroupByKey]])*OutputTable[RecordedValue])),0)</f>
        <v>2.7283894207102439</v>
      </c>
      <c r="M2212" s="5" cm="1">
        <f t="array" ref="M2212">MAX(IF((ProjectInfoTable[ProjectName]=OutputTable[[#This Row],[ProjectName]]),(ProjectInfoTable[ProjectName]=OutputTable[[#This Row],[ProjectName]])*ProjectInfoTable[ConfidenceInterval]))</f>
        <v>0.95</v>
      </c>
      <c r="N2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212" s="5" cm="1">
        <f t="array" ref="O2212">MIN(IF((OutputTable[GroupByKey]=OutputTable[[#This Row],[GroupByKey]]),(OutputTable[GroupByKey]=OutputTable[[#This Row],[GroupByKey]])*OutputTable[RecordedValue]))</f>
        <v>42.116143251013703</v>
      </c>
      <c r="P2212" s="5" cm="1">
        <f t="array" ref="P2212">MAX(IF((OutputTable[GroupByKey]=OutputTable[[#This Row],[GroupByKey]]),(OutputTable[GroupByKey]=OutputTable[[#This Row],[GroupByKey]])*OutputTable[RecordedValue]))</f>
        <v>55.7665547747551</v>
      </c>
    </row>
    <row r="2213" spans="1:16" x14ac:dyDescent="0.25">
      <c r="A2213" t="s">
        <v>68</v>
      </c>
      <c r="B2213" t="s">
        <v>70</v>
      </c>
      <c r="C2213">
        <v>37</v>
      </c>
      <c r="D2213" t="s">
        <v>138</v>
      </c>
      <c r="E2213" t="s">
        <v>139</v>
      </c>
      <c r="F2213" t="s">
        <v>129</v>
      </c>
      <c r="G2213">
        <v>18.7325172590329</v>
      </c>
      <c r="H2213">
        <v>0</v>
      </c>
      <c r="I221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13" s="5" cm="1">
        <f t="array" ref="J2213">MAX(IF((ProjectInfoTable[ProjectName]=OutputTable[[#This Row],[ProjectName]]),(ProjectInfoTable[ProjectName]=OutputTable[[#This Row],[ProjectName]])*ProjectInfoTable[NumberOfReplications]))</f>
        <v>50</v>
      </c>
      <c r="K2213" s="5" cm="1">
        <f t="array" ref="K2213">IFERROR(AVERAGE(IF((OutputTable[GroupByKey]=OutputTable[[#This Row],[GroupByKey]]),(OutputTable[GroupByKey]=OutputTable[[#This Row],[GroupByKey]])*OutputTable[RecordedValue])),0)</f>
        <v>24.153751225057032</v>
      </c>
      <c r="L2213" s="5" cm="1">
        <f t="array" ref="L2213">IFERROR(_xlfn.STDEV.S(IF((OutputTable[GroupByKey]=OutputTable[[#This Row],[GroupByKey]]),(OutputTable[GroupByKey]=OutputTable[[#This Row],[GroupByKey]])*OutputTable[RecordedValue])),0)</f>
        <v>2.790438932514745</v>
      </c>
      <c r="M2213" s="5" cm="1">
        <f t="array" ref="M2213">MAX(IF((ProjectInfoTable[ProjectName]=OutputTable[[#This Row],[ProjectName]]),(ProjectInfoTable[ProjectName]=OutputTable[[#This Row],[ProjectName]])*ProjectInfoTable[ConfidenceInterval]))</f>
        <v>0.95</v>
      </c>
      <c r="N2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213" s="5" cm="1">
        <f t="array" ref="O2213">MIN(IF((OutputTable[GroupByKey]=OutputTable[[#This Row],[GroupByKey]]),(OutputTable[GroupByKey]=OutputTable[[#This Row],[GroupByKey]])*OutputTable[RecordedValue]))</f>
        <v>16.206469520089399</v>
      </c>
      <c r="P2213" s="5" cm="1">
        <f t="array" ref="P2213">MAX(IF((OutputTable[GroupByKey]=OutputTable[[#This Row],[GroupByKey]]),(OutputTable[GroupByKey]=OutputTable[[#This Row],[GroupByKey]])*OutputTable[RecordedValue]))</f>
        <v>29.8247121613243</v>
      </c>
    </row>
    <row r="2214" spans="1:16" x14ac:dyDescent="0.25">
      <c r="A2214" t="s">
        <v>68</v>
      </c>
      <c r="B2214" t="s">
        <v>70</v>
      </c>
      <c r="C2214">
        <v>37</v>
      </c>
      <c r="D2214" t="s">
        <v>140</v>
      </c>
      <c r="E2214" t="s">
        <v>91</v>
      </c>
      <c r="F2214" t="s">
        <v>129</v>
      </c>
      <c r="G2214">
        <v>71.533271727715501</v>
      </c>
      <c r="H2214">
        <v>0</v>
      </c>
      <c r="I221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14" s="5" cm="1">
        <f t="array" ref="J2214">MAX(IF((ProjectInfoTable[ProjectName]=OutputTable[[#This Row],[ProjectName]]),(ProjectInfoTable[ProjectName]=OutputTable[[#This Row],[ProjectName]])*ProjectInfoTable[NumberOfReplications]))</f>
        <v>50</v>
      </c>
      <c r="K2214" s="5" cm="1">
        <f t="array" ref="K2214">IFERROR(AVERAGE(IF((OutputTable[GroupByKey]=OutputTable[[#This Row],[GroupByKey]]),(OutputTable[GroupByKey]=OutputTable[[#This Row],[GroupByKey]])*OutputTable[RecordedValue])),0)</f>
        <v>71.709517489708347</v>
      </c>
      <c r="L2214" s="5" cm="1">
        <f t="array" ref="L2214">IFERROR(_xlfn.STDEV.S(IF((OutputTable[GroupByKey]=OutputTable[[#This Row],[GroupByKey]]),(OutputTable[GroupByKey]=OutputTable[[#This Row],[GroupByKey]])*OutputTable[RecordedValue])),0)</f>
        <v>0.25019982121987089</v>
      </c>
      <c r="M2214" s="5" cm="1">
        <f t="array" ref="M2214">MAX(IF((ProjectInfoTable[ProjectName]=OutputTable[[#This Row],[ProjectName]]),(ProjectInfoTable[ProjectName]=OutputTable[[#This Row],[ProjectName]])*ProjectInfoTable[ConfidenceInterval]))</f>
        <v>0.95</v>
      </c>
      <c r="N2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214" s="5" cm="1">
        <f t="array" ref="O2214">MIN(IF((OutputTable[GroupByKey]=OutputTable[[#This Row],[GroupByKey]]),(OutputTable[GroupByKey]=OutputTable[[#This Row],[GroupByKey]])*OutputTable[RecordedValue]))</f>
        <v>70.826954480567906</v>
      </c>
      <c r="P2214" s="5" cm="1">
        <f t="array" ref="P2214">MAX(IF((OutputTable[GroupByKey]=OutputTable[[#This Row],[GroupByKey]]),(OutputTable[GroupByKey]=OutputTable[[#This Row],[GroupByKey]])*OutputTable[RecordedValue]))</f>
        <v>72</v>
      </c>
    </row>
    <row r="2215" spans="1:16" x14ac:dyDescent="0.25">
      <c r="A2215" t="s">
        <v>68</v>
      </c>
      <c r="B2215" t="s">
        <v>70</v>
      </c>
      <c r="C2215">
        <v>37</v>
      </c>
      <c r="D2215" t="s">
        <v>141</v>
      </c>
      <c r="E2215" t="s">
        <v>142</v>
      </c>
      <c r="F2215" t="s">
        <v>129</v>
      </c>
      <c r="G2215">
        <v>0</v>
      </c>
      <c r="H2215">
        <v>0</v>
      </c>
      <c r="I221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15" s="5" cm="1">
        <f t="array" ref="J2215">MAX(IF((ProjectInfoTable[ProjectName]=OutputTable[[#This Row],[ProjectName]]),(ProjectInfoTable[ProjectName]=OutputTable[[#This Row],[ProjectName]])*ProjectInfoTable[NumberOfReplications]))</f>
        <v>50</v>
      </c>
      <c r="K2215" s="5" cm="1">
        <f t="array" ref="K2215">IFERROR(AVERAGE(IF((OutputTable[GroupByKey]=OutputTable[[#This Row],[GroupByKey]]),(OutputTable[GroupByKey]=OutputTable[[#This Row],[GroupByKey]])*OutputTable[RecordedValue])),0)</f>
        <v>0</v>
      </c>
      <c r="L2215" s="5" cm="1">
        <f t="array" ref="L2215">IFERROR(_xlfn.STDEV.S(IF((OutputTable[GroupByKey]=OutputTable[[#This Row],[GroupByKey]]),(OutputTable[GroupByKey]=OutputTable[[#This Row],[GroupByKey]])*OutputTable[RecordedValue])),0)</f>
        <v>0</v>
      </c>
      <c r="M2215" s="5" cm="1">
        <f t="array" ref="M2215">MAX(IF((ProjectInfoTable[ProjectName]=OutputTable[[#This Row],[ProjectName]]),(ProjectInfoTable[ProjectName]=OutputTable[[#This Row],[ProjectName]])*ProjectInfoTable[ConfidenceInterval]))</f>
        <v>0.95</v>
      </c>
      <c r="N2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5" s="5" cm="1">
        <f t="array" ref="O2215">MIN(IF((OutputTable[GroupByKey]=OutputTable[[#This Row],[GroupByKey]]),(OutputTable[GroupByKey]=OutputTable[[#This Row],[GroupByKey]])*OutputTable[RecordedValue]))</f>
        <v>0</v>
      </c>
      <c r="P2215" s="5" cm="1">
        <f t="array" ref="P2215">MAX(IF((OutputTable[GroupByKey]=OutputTable[[#This Row],[GroupByKey]]),(OutputTable[GroupByKey]=OutputTable[[#This Row],[GroupByKey]])*OutputTable[RecordedValue]))</f>
        <v>0</v>
      </c>
    </row>
    <row r="2216" spans="1:16" x14ac:dyDescent="0.25">
      <c r="A2216" t="s">
        <v>68</v>
      </c>
      <c r="B2216" t="s">
        <v>70</v>
      </c>
      <c r="C2216">
        <v>37</v>
      </c>
      <c r="D2216" t="s">
        <v>143</v>
      </c>
      <c r="E2216" t="s">
        <v>113</v>
      </c>
      <c r="F2216" t="s">
        <v>73</v>
      </c>
      <c r="G2216">
        <v>9.3820051116550296</v>
      </c>
      <c r="H2216">
        <v>0</v>
      </c>
      <c r="I221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16" s="5" cm="1">
        <f t="array" ref="J2216">MAX(IF((ProjectInfoTable[ProjectName]=OutputTable[[#This Row],[ProjectName]]),(ProjectInfoTable[ProjectName]=OutputTable[[#This Row],[ProjectName]])*ProjectInfoTable[NumberOfReplications]))</f>
        <v>50</v>
      </c>
      <c r="K2216" s="5" cm="1">
        <f t="array" ref="K2216">IFERROR(AVERAGE(IF((OutputTable[GroupByKey]=OutputTable[[#This Row],[GroupByKey]]),(OutputTable[GroupByKey]=OutputTable[[#This Row],[GroupByKey]])*OutputTable[RecordedValue])),0)</f>
        <v>8.9631102244031808</v>
      </c>
      <c r="L2216" s="5" cm="1">
        <f t="array" ref="L2216">IFERROR(_xlfn.STDEV.S(IF((OutputTable[GroupByKey]=OutputTable[[#This Row],[GroupByKey]]),(OutputTable[GroupByKey]=OutputTable[[#This Row],[GroupByKey]])*OutputTable[RecordedValue])),0)</f>
        <v>0.49581158155018401</v>
      </c>
      <c r="M2216" s="5" cm="1">
        <f t="array" ref="M2216">MAX(IF((ProjectInfoTable[ProjectName]=OutputTable[[#This Row],[ProjectName]]),(ProjectInfoTable[ProjectName]=OutputTable[[#This Row],[ProjectName]])*ProjectInfoTable[ConfidenceInterval]))</f>
        <v>0.95</v>
      </c>
      <c r="N2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216" s="5" cm="1">
        <f t="array" ref="O2216">MIN(IF((OutputTable[GroupByKey]=OutputTable[[#This Row],[GroupByKey]]),(OutputTable[GroupByKey]=OutputTable[[#This Row],[GroupByKey]])*OutputTable[RecordedValue]))</f>
        <v>7.9225733441578896</v>
      </c>
      <c r="P2216" s="5" cm="1">
        <f t="array" ref="P2216">MAX(IF((OutputTable[GroupByKey]=OutputTable[[#This Row],[GroupByKey]]),(OutputTable[GroupByKey]=OutputTable[[#This Row],[GroupByKey]])*OutputTable[RecordedValue]))</f>
        <v>9.9777504987156593</v>
      </c>
    </row>
    <row r="2217" spans="1:16" x14ac:dyDescent="0.25">
      <c r="A2217" t="s">
        <v>68</v>
      </c>
      <c r="B2217" t="s">
        <v>70</v>
      </c>
      <c r="C2217">
        <v>37</v>
      </c>
      <c r="D2217" t="s">
        <v>144</v>
      </c>
      <c r="E2217" t="s">
        <v>115</v>
      </c>
      <c r="F2217" t="s">
        <v>73</v>
      </c>
      <c r="G2217">
        <v>562.92030669930205</v>
      </c>
      <c r="H2217">
        <v>0</v>
      </c>
      <c r="I221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17" s="5" cm="1">
        <f t="array" ref="J2217">MAX(IF((ProjectInfoTable[ProjectName]=OutputTable[[#This Row],[ProjectName]]),(ProjectInfoTable[ProjectName]=OutputTable[[#This Row],[ProjectName]])*ProjectInfoTable[NumberOfReplications]))</f>
        <v>50</v>
      </c>
      <c r="K2217" s="5" cm="1">
        <f t="array" ref="K2217">IFERROR(AVERAGE(IF((OutputTable[GroupByKey]=OutputTable[[#This Row],[GroupByKey]]),(OutputTable[GroupByKey]=OutputTable[[#This Row],[GroupByKey]])*OutputTable[RecordedValue])),0)</f>
        <v>537.78661346419096</v>
      </c>
      <c r="L2217" s="5" cm="1">
        <f t="array" ref="L2217">IFERROR(_xlfn.STDEV.S(IF((OutputTable[GroupByKey]=OutputTable[[#This Row],[GroupByKey]]),(OutputTable[GroupByKey]=OutputTable[[#This Row],[GroupByKey]])*OutputTable[RecordedValue])),0)</f>
        <v>29.748694893010981</v>
      </c>
      <c r="M2217" s="5" cm="1">
        <f t="array" ref="M2217">MAX(IF((ProjectInfoTable[ProjectName]=OutputTable[[#This Row],[ProjectName]]),(ProjectInfoTable[ProjectName]=OutputTable[[#This Row],[ProjectName]])*ProjectInfoTable[ConfidenceInterval]))</f>
        <v>0.95</v>
      </c>
      <c r="N2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217" s="5" cm="1">
        <f t="array" ref="O2217">MIN(IF((OutputTable[GroupByKey]=OutputTable[[#This Row],[GroupByKey]]),(OutputTable[GroupByKey]=OutputTable[[#This Row],[GroupByKey]])*OutputTable[RecordedValue]))</f>
        <v>475.35440064947397</v>
      </c>
      <c r="P2217" s="5" cm="1">
        <f t="array" ref="P2217">MAX(IF((OutputTable[GroupByKey]=OutputTable[[#This Row],[GroupByKey]]),(OutputTable[GroupByKey]=OutputTable[[#This Row],[GroupByKey]])*OutputTable[RecordedValue]))</f>
        <v>598.66502992293999</v>
      </c>
    </row>
    <row r="2218" spans="1:16" x14ac:dyDescent="0.25">
      <c r="A2218" t="s">
        <v>68</v>
      </c>
      <c r="B2218" t="s">
        <v>70</v>
      </c>
      <c r="C2218">
        <v>37</v>
      </c>
      <c r="D2218" t="s">
        <v>145</v>
      </c>
      <c r="E2218" t="s">
        <v>117</v>
      </c>
      <c r="F2218" t="s">
        <v>73</v>
      </c>
      <c r="G2218">
        <v>0</v>
      </c>
      <c r="H2218">
        <v>0</v>
      </c>
      <c r="I221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18" s="5" cm="1">
        <f t="array" ref="J2218">MAX(IF((ProjectInfoTable[ProjectName]=OutputTable[[#This Row],[ProjectName]]),(ProjectInfoTable[ProjectName]=OutputTable[[#This Row],[ProjectName]])*ProjectInfoTable[NumberOfReplications]))</f>
        <v>50</v>
      </c>
      <c r="K2218" s="5" cm="1">
        <f t="array" ref="K2218">IFERROR(AVERAGE(IF((OutputTable[GroupByKey]=OutputTable[[#This Row],[GroupByKey]]),(OutputTable[GroupByKey]=OutputTable[[#This Row],[GroupByKey]])*OutputTable[RecordedValue])),0)</f>
        <v>0</v>
      </c>
      <c r="L2218" s="5" cm="1">
        <f t="array" ref="L2218">IFERROR(_xlfn.STDEV.S(IF((OutputTable[GroupByKey]=OutputTable[[#This Row],[GroupByKey]]),(OutputTable[GroupByKey]=OutputTable[[#This Row],[GroupByKey]])*OutputTable[RecordedValue])),0)</f>
        <v>0</v>
      </c>
      <c r="M2218" s="5" cm="1">
        <f t="array" ref="M2218">MAX(IF((ProjectInfoTable[ProjectName]=OutputTable[[#This Row],[ProjectName]]),(ProjectInfoTable[ProjectName]=OutputTable[[#This Row],[ProjectName]])*ProjectInfoTable[ConfidenceInterval]))</f>
        <v>0.95</v>
      </c>
      <c r="N2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8" s="5" cm="1">
        <f t="array" ref="O2218">MIN(IF((OutputTable[GroupByKey]=OutputTable[[#This Row],[GroupByKey]]),(OutputTable[GroupByKey]=OutputTable[[#This Row],[GroupByKey]])*OutputTable[RecordedValue]))</f>
        <v>0</v>
      </c>
      <c r="P2218" s="5" cm="1">
        <f t="array" ref="P2218">MAX(IF((OutputTable[GroupByKey]=OutputTable[[#This Row],[GroupByKey]]),(OutputTable[GroupByKey]=OutputTable[[#This Row],[GroupByKey]])*OutputTable[RecordedValue]))</f>
        <v>0</v>
      </c>
    </row>
    <row r="2219" spans="1:16" x14ac:dyDescent="0.25">
      <c r="A2219" t="s">
        <v>68</v>
      </c>
      <c r="B2219" t="s">
        <v>70</v>
      </c>
      <c r="C2219">
        <v>37</v>
      </c>
      <c r="D2219" t="s">
        <v>146</v>
      </c>
      <c r="E2219" t="s">
        <v>119</v>
      </c>
      <c r="F2219" t="s">
        <v>73</v>
      </c>
      <c r="G2219">
        <v>781.13919424245103</v>
      </c>
      <c r="H2219">
        <v>0</v>
      </c>
      <c r="I221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19" s="5" cm="1">
        <f t="array" ref="J2219">MAX(IF((ProjectInfoTable[ProjectName]=OutputTable[[#This Row],[ProjectName]]),(ProjectInfoTable[ProjectName]=OutputTable[[#This Row],[ProjectName]])*ProjectInfoTable[NumberOfReplications]))</f>
        <v>50</v>
      </c>
      <c r="K2219" s="5" cm="1">
        <f t="array" ref="K2219">IFERROR(AVERAGE(IF((OutputTable[GroupByKey]=OutputTable[[#This Row],[GroupByKey]]),(OutputTable[GroupByKey]=OutputTable[[#This Row],[GroupByKey]])*OutputTable[RecordedValue])),0)</f>
        <v>131.6987252883157</v>
      </c>
      <c r="L2219" s="5" cm="1">
        <f t="array" ref="L2219">IFERROR(_xlfn.STDEV.S(IF((OutputTable[GroupByKey]=OutputTable[[#This Row],[GroupByKey]]),(OutputTable[GroupByKey]=OutputTable[[#This Row],[GroupByKey]])*OutputTable[RecordedValue])),0)</f>
        <v>195.03180772236345</v>
      </c>
      <c r="M2219" s="5" cm="1">
        <f t="array" ref="M2219">MAX(IF((ProjectInfoTable[ProjectName]=OutputTable[[#This Row],[ProjectName]]),(ProjectInfoTable[ProjectName]=OutputTable[[#This Row],[ProjectName]])*ProjectInfoTable[ConfidenceInterval]))</f>
        <v>0.95</v>
      </c>
      <c r="N2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219" s="5" cm="1">
        <f t="array" ref="O2219">MIN(IF((OutputTable[GroupByKey]=OutputTable[[#This Row],[GroupByKey]]),(OutputTable[GroupByKey]=OutputTable[[#This Row],[GroupByKey]])*OutputTable[RecordedValue]))</f>
        <v>10.054421984212899</v>
      </c>
      <c r="P2219" s="5" cm="1">
        <f t="array" ref="P2219">MAX(IF((OutputTable[GroupByKey]=OutputTable[[#This Row],[GroupByKey]]),(OutputTable[GroupByKey]=OutputTable[[#This Row],[GroupByKey]])*OutputTable[RecordedValue]))</f>
        <v>1200.8160491271699</v>
      </c>
    </row>
    <row r="2220" spans="1:16" x14ac:dyDescent="0.25">
      <c r="A2220" t="s">
        <v>68</v>
      </c>
      <c r="B2220" t="s">
        <v>70</v>
      </c>
      <c r="C2220">
        <v>37</v>
      </c>
      <c r="D2220" t="s">
        <v>147</v>
      </c>
      <c r="E2220" t="s">
        <v>121</v>
      </c>
      <c r="F2220" t="s">
        <v>73</v>
      </c>
      <c r="G2220">
        <v>145</v>
      </c>
      <c r="H2220">
        <v>0</v>
      </c>
      <c r="I222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20" s="5" cm="1">
        <f t="array" ref="J2220">MAX(IF((ProjectInfoTable[ProjectName]=OutputTable[[#This Row],[ProjectName]]),(ProjectInfoTable[ProjectName]=OutputTable[[#This Row],[ProjectName]])*ProjectInfoTable[NumberOfReplications]))</f>
        <v>50</v>
      </c>
      <c r="K2220" s="5" cm="1">
        <f t="array" ref="K2220">IFERROR(AVERAGE(IF((OutputTable[GroupByKey]=OutputTable[[#This Row],[GroupByKey]]),(OutputTable[GroupByKey]=OutputTable[[#This Row],[GroupByKey]])*OutputTable[RecordedValue])),0)</f>
        <v>145</v>
      </c>
      <c r="L2220" s="5" cm="1">
        <f t="array" ref="L2220">IFERROR(_xlfn.STDEV.S(IF((OutputTable[GroupByKey]=OutputTable[[#This Row],[GroupByKey]]),(OutputTable[GroupByKey]=OutputTable[[#This Row],[GroupByKey]])*OutputTable[RecordedValue])),0)</f>
        <v>0</v>
      </c>
      <c r="M2220" s="5" cm="1">
        <f t="array" ref="M2220">MAX(IF((ProjectInfoTable[ProjectName]=OutputTable[[#This Row],[ProjectName]]),(ProjectInfoTable[ProjectName]=OutputTable[[#This Row],[ProjectName]])*ProjectInfoTable[ConfidenceInterval]))</f>
        <v>0.95</v>
      </c>
      <c r="N2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0" s="5" cm="1">
        <f t="array" ref="O2220">MIN(IF((OutputTable[GroupByKey]=OutputTable[[#This Row],[GroupByKey]]),(OutputTable[GroupByKey]=OutputTable[[#This Row],[GroupByKey]])*OutputTable[RecordedValue]))</f>
        <v>145</v>
      </c>
      <c r="P2220" s="5" cm="1">
        <f t="array" ref="P2220">MAX(IF((OutputTable[GroupByKey]=OutputTable[[#This Row],[GroupByKey]]),(OutputTable[GroupByKey]=OutputTable[[#This Row],[GroupByKey]])*OutputTable[RecordedValue]))</f>
        <v>145</v>
      </c>
    </row>
    <row r="2221" spans="1:16" x14ac:dyDescent="0.25">
      <c r="A2221" t="s">
        <v>68</v>
      </c>
      <c r="B2221" t="s">
        <v>70</v>
      </c>
      <c r="C2221">
        <v>37</v>
      </c>
      <c r="D2221" t="s">
        <v>148</v>
      </c>
      <c r="E2221" t="s">
        <v>123</v>
      </c>
      <c r="F2221" t="s">
        <v>73</v>
      </c>
      <c r="G2221">
        <v>144</v>
      </c>
      <c r="H2221">
        <v>0</v>
      </c>
      <c r="I222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21" s="5" cm="1">
        <f t="array" ref="J2221">MAX(IF((ProjectInfoTable[ProjectName]=OutputTable[[#This Row],[ProjectName]]),(ProjectInfoTable[ProjectName]=OutputTable[[#This Row],[ProjectName]])*ProjectInfoTable[NumberOfReplications]))</f>
        <v>50</v>
      </c>
      <c r="K2221" s="5" cm="1">
        <f t="array" ref="K2221">IFERROR(AVERAGE(IF((OutputTable[GroupByKey]=OutputTable[[#This Row],[GroupByKey]]),(OutputTable[GroupByKey]=OutputTable[[#This Row],[GroupByKey]])*OutputTable[RecordedValue])),0)</f>
        <v>143.58000000000001</v>
      </c>
      <c r="L2221" s="5" cm="1">
        <f t="array" ref="L2221">IFERROR(_xlfn.STDEV.S(IF((OutputTable[GroupByKey]=OutputTable[[#This Row],[GroupByKey]]),(OutputTable[GroupByKey]=OutputTable[[#This Row],[GroupByKey]])*OutputTable[RecordedValue])),0)</f>
        <v>0.67279496224666424</v>
      </c>
      <c r="M2221" s="5" cm="1">
        <f t="array" ref="M2221">MAX(IF((ProjectInfoTable[ProjectName]=OutputTable[[#This Row],[ProjectName]]),(ProjectInfoTable[ProjectName]=OutputTable[[#This Row],[ProjectName]])*ProjectInfoTable[ConfidenceInterval]))</f>
        <v>0.95</v>
      </c>
      <c r="N2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221" s="5" cm="1">
        <f t="array" ref="O2221">MIN(IF((OutputTable[GroupByKey]=OutputTable[[#This Row],[GroupByKey]]),(OutputTable[GroupByKey]=OutputTable[[#This Row],[GroupByKey]])*OutputTable[RecordedValue]))</f>
        <v>142</v>
      </c>
      <c r="P2221" s="5" cm="1">
        <f t="array" ref="P2221">MAX(IF((OutputTable[GroupByKey]=OutputTable[[#This Row],[GroupByKey]]),(OutputTable[GroupByKey]=OutputTable[[#This Row],[GroupByKey]])*OutputTable[RecordedValue]))</f>
        <v>144</v>
      </c>
    </row>
    <row r="2222" spans="1:16" x14ac:dyDescent="0.25">
      <c r="A2222" t="s">
        <v>68</v>
      </c>
      <c r="B2222" t="s">
        <v>70</v>
      </c>
      <c r="C2222">
        <v>37</v>
      </c>
      <c r="D2222" t="s">
        <v>149</v>
      </c>
      <c r="E2222" t="s">
        <v>125</v>
      </c>
      <c r="F2222" t="s">
        <v>73</v>
      </c>
      <c r="G2222">
        <v>9.3820051116550296</v>
      </c>
      <c r="H2222">
        <v>0</v>
      </c>
      <c r="I222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22" s="5" cm="1">
        <f t="array" ref="J2222">MAX(IF((ProjectInfoTable[ProjectName]=OutputTable[[#This Row],[ProjectName]]),(ProjectInfoTable[ProjectName]=OutputTable[[#This Row],[ProjectName]])*ProjectInfoTable[NumberOfReplications]))</f>
        <v>50</v>
      </c>
      <c r="K2222" s="5" cm="1">
        <f t="array" ref="K2222">IFERROR(AVERAGE(IF((OutputTable[GroupByKey]=OutputTable[[#This Row],[GroupByKey]]),(OutputTable[GroupByKey]=OutputTable[[#This Row],[GroupByKey]])*OutputTable[RecordedValue])),0)</f>
        <v>8.9631102244031808</v>
      </c>
      <c r="L2222" s="5" cm="1">
        <f t="array" ref="L2222">IFERROR(_xlfn.STDEV.S(IF((OutputTable[GroupByKey]=OutputTable[[#This Row],[GroupByKey]]),(OutputTable[GroupByKey]=OutputTable[[#This Row],[GroupByKey]])*OutputTable[RecordedValue])),0)</f>
        <v>0.49581158155018401</v>
      </c>
      <c r="M2222" s="5" cm="1">
        <f t="array" ref="M2222">MAX(IF((ProjectInfoTable[ProjectName]=OutputTable[[#This Row],[ProjectName]]),(ProjectInfoTable[ProjectName]=OutputTable[[#This Row],[ProjectName]])*ProjectInfoTable[ConfidenceInterval]))</f>
        <v>0.95</v>
      </c>
      <c r="N2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222" s="5" cm="1">
        <f t="array" ref="O2222">MIN(IF((OutputTable[GroupByKey]=OutputTable[[#This Row],[GroupByKey]]),(OutputTable[GroupByKey]=OutputTable[[#This Row],[GroupByKey]])*OutputTable[RecordedValue]))</f>
        <v>7.9225733441578896</v>
      </c>
      <c r="P2222" s="5" cm="1">
        <f t="array" ref="P2222">MAX(IF((OutputTable[GroupByKey]=OutputTable[[#This Row],[GroupByKey]]),(OutputTable[GroupByKey]=OutputTable[[#This Row],[GroupByKey]])*OutputTable[RecordedValue]))</f>
        <v>9.9777504987156593</v>
      </c>
    </row>
    <row r="2223" spans="1:16" x14ac:dyDescent="0.25">
      <c r="A2223" t="s">
        <v>68</v>
      </c>
      <c r="B2223" t="s">
        <v>70</v>
      </c>
      <c r="C2223">
        <v>37</v>
      </c>
      <c r="D2223" t="s">
        <v>150</v>
      </c>
      <c r="E2223" t="s">
        <v>127</v>
      </c>
      <c r="F2223" t="s">
        <v>73</v>
      </c>
      <c r="G2223">
        <v>1344.05950094175</v>
      </c>
      <c r="H2223">
        <v>0</v>
      </c>
      <c r="I222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23" s="5" cm="1">
        <f t="array" ref="J2223">MAX(IF((ProjectInfoTable[ProjectName]=OutputTable[[#This Row],[ProjectName]]),(ProjectInfoTable[ProjectName]=OutputTable[[#This Row],[ProjectName]])*ProjectInfoTable[NumberOfReplications]))</f>
        <v>50</v>
      </c>
      <c r="K2223" s="5" cm="1">
        <f t="array" ref="K2223">IFERROR(AVERAGE(IF((OutputTable[GroupByKey]=OutputTable[[#This Row],[GroupByKey]]),(OutputTable[GroupByKey]=OutputTable[[#This Row],[GroupByKey]])*OutputTable[RecordedValue])),0)</f>
        <v>669.48533875250666</v>
      </c>
      <c r="L2223" s="5" cm="1">
        <f t="array" ref="L2223">IFERROR(_xlfn.STDEV.S(IF((OutputTable[GroupByKey]=OutputTable[[#This Row],[GroupByKey]]),(OutputTable[GroupByKey]=OutputTable[[#This Row],[GroupByKey]])*OutputTable[RecordedValue])),0)</f>
        <v>209.81217768405702</v>
      </c>
      <c r="M2223" s="5" cm="1">
        <f t="array" ref="M2223">MAX(IF((ProjectInfoTable[ProjectName]=OutputTable[[#This Row],[ProjectName]]),(ProjectInfoTable[ProjectName]=OutputTable[[#This Row],[ProjectName]])*ProjectInfoTable[ConfidenceInterval]))</f>
        <v>0.95</v>
      </c>
      <c r="N2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223" s="5" cm="1">
        <f t="array" ref="O2223">MIN(IF((OutputTable[GroupByKey]=OutputTable[[#This Row],[GroupByKey]]),(OutputTable[GroupByKey]=OutputTable[[#This Row],[GroupByKey]])*OutputTable[RecordedValue]))</f>
        <v>507.16931004698603</v>
      </c>
      <c r="P2223" s="5" cm="1">
        <f t="array" ref="P2223">MAX(IF((OutputTable[GroupByKey]=OutputTable[[#This Row],[GroupByKey]]),(OutputTable[GroupByKey]=OutputTable[[#This Row],[GroupByKey]])*OutputTable[RecordedValue]))</f>
        <v>1790.3663033289099</v>
      </c>
    </row>
    <row r="2224" spans="1:16" x14ac:dyDescent="0.25">
      <c r="A2224" t="s">
        <v>68</v>
      </c>
      <c r="B2224" t="s">
        <v>70</v>
      </c>
      <c r="C2224">
        <v>37</v>
      </c>
      <c r="D2224" t="s">
        <v>151</v>
      </c>
      <c r="E2224" t="s">
        <v>121</v>
      </c>
      <c r="F2224" t="s">
        <v>87</v>
      </c>
      <c r="G2224">
        <v>145</v>
      </c>
      <c r="H2224">
        <v>0</v>
      </c>
      <c r="I2224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24" s="5" cm="1">
        <f t="array" ref="J2224">MAX(IF((ProjectInfoTable[ProjectName]=OutputTable[[#This Row],[ProjectName]]),(ProjectInfoTable[ProjectName]=OutputTable[[#This Row],[ProjectName]])*ProjectInfoTable[NumberOfReplications]))</f>
        <v>50</v>
      </c>
      <c r="K2224" s="5" cm="1">
        <f t="array" ref="K2224">IFERROR(AVERAGE(IF((OutputTable[GroupByKey]=OutputTable[[#This Row],[GroupByKey]]),(OutputTable[GroupByKey]=OutputTable[[#This Row],[GroupByKey]])*OutputTable[RecordedValue])),0)</f>
        <v>145</v>
      </c>
      <c r="L2224" s="5" cm="1">
        <f t="array" ref="L2224">IFERROR(_xlfn.STDEV.S(IF((OutputTable[GroupByKey]=OutputTable[[#This Row],[GroupByKey]]),(OutputTable[GroupByKey]=OutputTable[[#This Row],[GroupByKey]])*OutputTable[RecordedValue])),0)</f>
        <v>0</v>
      </c>
      <c r="M2224" s="5" cm="1">
        <f t="array" ref="M2224">MAX(IF((ProjectInfoTable[ProjectName]=OutputTable[[#This Row],[ProjectName]]),(ProjectInfoTable[ProjectName]=OutputTable[[#This Row],[ProjectName]])*ProjectInfoTable[ConfidenceInterval]))</f>
        <v>0.95</v>
      </c>
      <c r="N2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4" s="5" cm="1">
        <f t="array" ref="O2224">MIN(IF((OutputTable[GroupByKey]=OutputTable[[#This Row],[GroupByKey]]),(OutputTable[GroupByKey]=OutputTable[[#This Row],[GroupByKey]])*OutputTable[RecordedValue]))</f>
        <v>145</v>
      </c>
      <c r="P2224" s="5" cm="1">
        <f t="array" ref="P2224">MAX(IF((OutputTable[GroupByKey]=OutputTable[[#This Row],[GroupByKey]]),(OutputTable[GroupByKey]=OutputTable[[#This Row],[GroupByKey]])*OutputTable[RecordedValue]))</f>
        <v>145</v>
      </c>
    </row>
    <row r="2225" spans="1:16" x14ac:dyDescent="0.25">
      <c r="A2225" t="s">
        <v>68</v>
      </c>
      <c r="B2225" t="s">
        <v>70</v>
      </c>
      <c r="C2225">
        <v>37</v>
      </c>
      <c r="D2225" t="s">
        <v>152</v>
      </c>
      <c r="E2225" t="s">
        <v>123</v>
      </c>
      <c r="F2225" t="s">
        <v>87</v>
      </c>
      <c r="G2225">
        <v>141</v>
      </c>
      <c r="H2225">
        <v>0</v>
      </c>
      <c r="I222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25" s="5" cm="1">
        <f t="array" ref="J2225">MAX(IF((ProjectInfoTable[ProjectName]=OutputTable[[#This Row],[ProjectName]]),(ProjectInfoTable[ProjectName]=OutputTable[[#This Row],[ProjectName]])*ProjectInfoTable[NumberOfReplications]))</f>
        <v>50</v>
      </c>
      <c r="K2225" s="5" cm="1">
        <f t="array" ref="K2225">IFERROR(AVERAGE(IF((OutputTable[GroupByKey]=OutputTable[[#This Row],[GroupByKey]]),(OutputTable[GroupByKey]=OutputTable[[#This Row],[GroupByKey]])*OutputTable[RecordedValue])),0)</f>
        <v>141.38</v>
      </c>
      <c r="L2225" s="5" cm="1">
        <f t="array" ref="L2225">IFERROR(_xlfn.STDEV.S(IF((OutputTable[GroupByKey]=OutputTable[[#This Row],[GroupByKey]]),(OutputTable[GroupByKey]=OutputTable[[#This Row],[GroupByKey]])*OutputTable[RecordedValue])),0)</f>
        <v>1.9988772358705846</v>
      </c>
      <c r="M2225" s="5" cm="1">
        <f t="array" ref="M2225">MAX(IF((ProjectInfoTable[ProjectName]=OutputTable[[#This Row],[ProjectName]]),(ProjectInfoTable[ProjectName]=OutputTable[[#This Row],[ProjectName]])*ProjectInfoTable[ConfidenceInterval]))</f>
        <v>0.95</v>
      </c>
      <c r="N2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225" s="5" cm="1">
        <f t="array" ref="O2225">MIN(IF((OutputTable[GroupByKey]=OutputTable[[#This Row],[GroupByKey]]),(OutputTable[GroupByKey]=OutputTable[[#This Row],[GroupByKey]])*OutputTable[RecordedValue]))</f>
        <v>134</v>
      </c>
      <c r="P2225" s="5" cm="1">
        <f t="array" ref="P2225">MAX(IF((OutputTable[GroupByKey]=OutputTable[[#This Row],[GroupByKey]]),(OutputTable[GroupByKey]=OutputTable[[#This Row],[GroupByKey]])*OutputTable[RecordedValue]))</f>
        <v>144</v>
      </c>
    </row>
    <row r="2226" spans="1:16" x14ac:dyDescent="0.25">
      <c r="A2226" t="s">
        <v>68</v>
      </c>
      <c r="B2226" t="s">
        <v>70</v>
      </c>
      <c r="C2226">
        <v>37</v>
      </c>
      <c r="D2226" t="s">
        <v>153</v>
      </c>
      <c r="E2226" t="s">
        <v>113</v>
      </c>
      <c r="F2226" t="s">
        <v>73</v>
      </c>
      <c r="G2226">
        <v>3.52605622243779</v>
      </c>
      <c r="H2226">
        <v>0</v>
      </c>
      <c r="I2226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226" s="5" cm="1">
        <f t="array" ref="J2226">MAX(IF((ProjectInfoTable[ProjectName]=OutputTable[[#This Row],[ProjectName]]),(ProjectInfoTable[ProjectName]=OutputTable[[#This Row],[ProjectName]])*ProjectInfoTable[NumberOfReplications]))</f>
        <v>50</v>
      </c>
      <c r="K2226" s="5" cm="1">
        <f t="array" ref="K2226">IFERROR(AVERAGE(IF((OutputTable[GroupByKey]=OutputTable[[#This Row],[GroupByKey]]),(OutputTable[GroupByKey]=OutputTable[[#This Row],[GroupByKey]])*OutputTable[RecordedValue])),0)</f>
        <v>1.713056712445395</v>
      </c>
      <c r="L2226" s="5" cm="1">
        <f t="array" ref="L2226">IFERROR(_xlfn.STDEV.S(IF((OutputTable[GroupByKey]=OutputTable[[#This Row],[GroupByKey]]),(OutputTable[GroupByKey]=OutputTable[[#This Row],[GroupByKey]])*OutputTable[RecordedValue])),0)</f>
        <v>0.74877386075301833</v>
      </c>
      <c r="M2226" s="5" cm="1">
        <f t="array" ref="M2226">MAX(IF((ProjectInfoTable[ProjectName]=OutputTable[[#This Row],[ProjectName]]),(ProjectInfoTable[ProjectName]=OutputTable[[#This Row],[ProjectName]])*ProjectInfoTable[ConfidenceInterval]))</f>
        <v>0.95</v>
      </c>
      <c r="N2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226" s="5" cm="1">
        <f t="array" ref="O2226">MIN(IF((OutputTable[GroupByKey]=OutputTable[[#This Row],[GroupByKey]]),(OutputTable[GroupByKey]=OutputTable[[#This Row],[GroupByKey]])*OutputTable[RecordedValue]))</f>
        <v>0.396443199122197</v>
      </c>
      <c r="P2226" s="5" cm="1">
        <f t="array" ref="P2226">MAX(IF((OutputTable[GroupByKey]=OutputTable[[#This Row],[GroupByKey]]),(OutputTable[GroupByKey]=OutputTable[[#This Row],[GroupByKey]])*OutputTable[RecordedValue]))</f>
        <v>4.3293745592479498</v>
      </c>
    </row>
    <row r="2227" spans="1:16" x14ac:dyDescent="0.25">
      <c r="A2227" t="s">
        <v>68</v>
      </c>
      <c r="B2227" t="s">
        <v>70</v>
      </c>
      <c r="C2227">
        <v>37</v>
      </c>
      <c r="D2227" t="s">
        <v>154</v>
      </c>
      <c r="E2227" t="s">
        <v>115</v>
      </c>
      <c r="F2227" t="s">
        <v>73</v>
      </c>
      <c r="G2227">
        <v>105.781686673134</v>
      </c>
      <c r="H2227">
        <v>0</v>
      </c>
      <c r="I2227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227" s="5" cm="1">
        <f t="array" ref="J2227">MAX(IF((ProjectInfoTable[ProjectName]=OutputTable[[#This Row],[ProjectName]]),(ProjectInfoTable[ProjectName]=OutputTable[[#This Row],[ProjectName]])*ProjectInfoTable[NumberOfReplications]))</f>
        <v>50</v>
      </c>
      <c r="K2227" s="5" cm="1">
        <f t="array" ref="K2227">IFERROR(AVERAGE(IF((OutputTable[GroupByKey]=OutputTable[[#This Row],[GroupByKey]]),(OutputTable[GroupByKey]=OutputTable[[#This Row],[GroupByKey]])*OutputTable[RecordedValue])),0)</f>
        <v>51.391701373361848</v>
      </c>
      <c r="L2227" s="5" cm="1">
        <f t="array" ref="L2227">IFERROR(_xlfn.STDEV.S(IF((OutputTable[GroupByKey]=OutputTable[[#This Row],[GroupByKey]]),(OutputTable[GroupByKey]=OutputTable[[#This Row],[GroupByKey]])*OutputTable[RecordedValue])),0)</f>
        <v>22.463215822590577</v>
      </c>
      <c r="M2227" s="5" cm="1">
        <f t="array" ref="M2227">MAX(IF((ProjectInfoTable[ProjectName]=OutputTable[[#This Row],[ProjectName]]),(ProjectInfoTable[ProjectName]=OutputTable[[#This Row],[ProjectName]])*ProjectInfoTable[ConfidenceInterval]))</f>
        <v>0.95</v>
      </c>
      <c r="N2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227" s="5" cm="1">
        <f t="array" ref="O2227">MIN(IF((OutputTable[GroupByKey]=OutputTable[[#This Row],[GroupByKey]]),(OutputTable[GroupByKey]=OutputTable[[#This Row],[GroupByKey]])*OutputTable[RecordedValue]))</f>
        <v>11.8932959736659</v>
      </c>
      <c r="P2227" s="5" cm="1">
        <f t="array" ref="P2227">MAX(IF((OutputTable[GroupByKey]=OutputTable[[#This Row],[GroupByKey]]),(OutputTable[GroupByKey]=OutputTable[[#This Row],[GroupByKey]])*OutputTable[RecordedValue]))</f>
        <v>129.881236777438</v>
      </c>
    </row>
    <row r="2228" spans="1:16" x14ac:dyDescent="0.25">
      <c r="A2228" t="s">
        <v>68</v>
      </c>
      <c r="B2228" t="s">
        <v>70</v>
      </c>
      <c r="C2228">
        <v>37</v>
      </c>
      <c r="D2228" t="s">
        <v>155</v>
      </c>
      <c r="E2228" t="s">
        <v>117</v>
      </c>
      <c r="F2228" t="s">
        <v>73</v>
      </c>
      <c r="G2228">
        <v>0</v>
      </c>
      <c r="H2228">
        <v>0</v>
      </c>
      <c r="I2228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228" s="5" cm="1">
        <f t="array" ref="J2228">MAX(IF((ProjectInfoTable[ProjectName]=OutputTable[[#This Row],[ProjectName]]),(ProjectInfoTable[ProjectName]=OutputTable[[#This Row],[ProjectName]])*ProjectInfoTable[NumberOfReplications]))</f>
        <v>50</v>
      </c>
      <c r="K2228" s="5" cm="1">
        <f t="array" ref="K2228">IFERROR(AVERAGE(IF((OutputTable[GroupByKey]=OutputTable[[#This Row],[GroupByKey]]),(OutputTable[GroupByKey]=OutputTable[[#This Row],[GroupByKey]])*OutputTable[RecordedValue])),0)</f>
        <v>0</v>
      </c>
      <c r="L2228" s="5" cm="1">
        <f t="array" ref="L2228">IFERROR(_xlfn.STDEV.S(IF((OutputTable[GroupByKey]=OutputTable[[#This Row],[GroupByKey]]),(OutputTable[GroupByKey]=OutputTable[[#This Row],[GroupByKey]])*OutputTable[RecordedValue])),0)</f>
        <v>0</v>
      </c>
      <c r="M2228" s="5" cm="1">
        <f t="array" ref="M2228">MAX(IF((ProjectInfoTable[ProjectName]=OutputTable[[#This Row],[ProjectName]]),(ProjectInfoTable[ProjectName]=OutputTable[[#This Row],[ProjectName]])*ProjectInfoTable[ConfidenceInterval]))</f>
        <v>0.95</v>
      </c>
      <c r="N2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8" s="5" cm="1">
        <f t="array" ref="O2228">MIN(IF((OutputTable[GroupByKey]=OutputTable[[#This Row],[GroupByKey]]),(OutputTable[GroupByKey]=OutputTable[[#This Row],[GroupByKey]])*OutputTable[RecordedValue]))</f>
        <v>0</v>
      </c>
      <c r="P2228" s="5" cm="1">
        <f t="array" ref="P2228">MAX(IF((OutputTable[GroupByKey]=OutputTable[[#This Row],[GroupByKey]]),(OutputTable[GroupByKey]=OutputTable[[#This Row],[GroupByKey]])*OutputTable[RecordedValue]))</f>
        <v>0</v>
      </c>
    </row>
    <row r="2229" spans="1:16" x14ac:dyDescent="0.25">
      <c r="A2229" t="s">
        <v>68</v>
      </c>
      <c r="B2229" t="s">
        <v>70</v>
      </c>
      <c r="C2229">
        <v>37</v>
      </c>
      <c r="D2229" t="s">
        <v>156</v>
      </c>
      <c r="E2229" t="s">
        <v>119</v>
      </c>
      <c r="F2229" t="s">
        <v>73</v>
      </c>
      <c r="G2229">
        <v>76.907804000367904</v>
      </c>
      <c r="H2229">
        <v>0</v>
      </c>
      <c r="I2229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229" s="5" cm="1">
        <f t="array" ref="J2229">MAX(IF((ProjectInfoTable[ProjectName]=OutputTable[[#This Row],[ProjectName]]),(ProjectInfoTable[ProjectName]=OutputTable[[#This Row],[ProjectName]])*ProjectInfoTable[NumberOfReplications]))</f>
        <v>50</v>
      </c>
      <c r="K2229" s="5" cm="1">
        <f t="array" ref="K2229">IFERROR(AVERAGE(IF((OutputTable[GroupByKey]=OutputTable[[#This Row],[GroupByKey]]),(OutputTable[GroupByKey]=OutputTable[[#This Row],[GroupByKey]])*OutputTable[RecordedValue])),0)</f>
        <v>10.739644005751</v>
      </c>
      <c r="L2229" s="5" cm="1">
        <f t="array" ref="L2229">IFERROR(_xlfn.STDEV.S(IF((OutputTable[GroupByKey]=OutputTable[[#This Row],[GroupByKey]]),(OutputTable[GroupByKey]=OutputTable[[#This Row],[GroupByKey]])*OutputTable[RecordedValue])),0)</f>
        <v>15.385582994074571</v>
      </c>
      <c r="M2229" s="5" cm="1">
        <f t="array" ref="M2229">MAX(IF((ProjectInfoTable[ProjectName]=OutputTable[[#This Row],[ProjectName]]),(ProjectInfoTable[ProjectName]=OutputTable[[#This Row],[ProjectName]])*ProjectInfoTable[ConfidenceInterval]))</f>
        <v>0.95</v>
      </c>
      <c r="N2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229" s="5" cm="1">
        <f t="array" ref="O2229">MIN(IF((OutputTable[GroupByKey]=OutputTable[[#This Row],[GroupByKey]]),(OutputTable[GroupByKey]=OutputTable[[#This Row],[GroupByKey]])*OutputTable[RecordedValue]))</f>
        <v>0</v>
      </c>
      <c r="P2229" s="5" cm="1">
        <f t="array" ref="P2229">MAX(IF((OutputTable[GroupByKey]=OutputTable[[#This Row],[GroupByKey]]),(OutputTable[GroupByKey]=OutputTable[[#This Row],[GroupByKey]])*OutputTable[RecordedValue]))</f>
        <v>76.907804000367904</v>
      </c>
    </row>
    <row r="2230" spans="1:16" x14ac:dyDescent="0.25">
      <c r="A2230" t="s">
        <v>68</v>
      </c>
      <c r="B2230" t="s">
        <v>70</v>
      </c>
      <c r="C2230">
        <v>37</v>
      </c>
      <c r="D2230" t="s">
        <v>157</v>
      </c>
      <c r="E2230" t="s">
        <v>121</v>
      </c>
      <c r="F2230" t="s">
        <v>73</v>
      </c>
      <c r="G2230">
        <v>12</v>
      </c>
      <c r="H2230">
        <v>0</v>
      </c>
      <c r="I2230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230" s="5" cm="1">
        <f t="array" ref="J2230">MAX(IF((ProjectInfoTable[ProjectName]=OutputTable[[#This Row],[ProjectName]]),(ProjectInfoTable[ProjectName]=OutputTable[[#This Row],[ProjectName]])*ProjectInfoTable[NumberOfReplications]))</f>
        <v>50</v>
      </c>
      <c r="K2230" s="5" cm="1">
        <f t="array" ref="K2230">IFERROR(AVERAGE(IF((OutputTable[GroupByKey]=OutputTable[[#This Row],[GroupByKey]]),(OutputTable[GroupByKey]=OutputTable[[#This Row],[GroupByKey]])*OutputTable[RecordedValue])),0)</f>
        <v>6.74</v>
      </c>
      <c r="L2230" s="5" cm="1">
        <f t="array" ref="L2230">IFERROR(_xlfn.STDEV.S(IF((OutputTable[GroupByKey]=OutputTable[[#This Row],[GroupByKey]]),(OutputTable[GroupByKey]=OutputTable[[#This Row],[GroupByKey]])*OutputTable[RecordedValue])),0)</f>
        <v>2.6711611783672518</v>
      </c>
      <c r="M2230" s="5" cm="1">
        <f t="array" ref="M2230">MAX(IF((ProjectInfoTable[ProjectName]=OutputTable[[#This Row],[ProjectName]]),(ProjectInfoTable[ProjectName]=OutputTable[[#This Row],[ProjectName]])*ProjectInfoTable[ConfidenceInterval]))</f>
        <v>0.95</v>
      </c>
      <c r="N2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230" s="5" cm="1">
        <f t="array" ref="O2230">MIN(IF((OutputTable[GroupByKey]=OutputTable[[#This Row],[GroupByKey]]),(OutputTable[GroupByKey]=OutputTable[[#This Row],[GroupByKey]])*OutputTable[RecordedValue]))</f>
        <v>2</v>
      </c>
      <c r="P2230" s="5" cm="1">
        <f t="array" ref="P2230">MAX(IF((OutputTable[GroupByKey]=OutputTable[[#This Row],[GroupByKey]]),(OutputTable[GroupByKey]=OutputTable[[#This Row],[GroupByKey]])*OutputTable[RecordedValue]))</f>
        <v>16</v>
      </c>
    </row>
    <row r="2231" spans="1:16" x14ac:dyDescent="0.25">
      <c r="A2231" t="s">
        <v>68</v>
      </c>
      <c r="B2231" t="s">
        <v>70</v>
      </c>
      <c r="C2231">
        <v>37</v>
      </c>
      <c r="D2231" t="s">
        <v>158</v>
      </c>
      <c r="E2231" t="s">
        <v>123</v>
      </c>
      <c r="F2231" t="s">
        <v>73</v>
      </c>
      <c r="G2231">
        <v>11</v>
      </c>
      <c r="H2231">
        <v>0</v>
      </c>
      <c r="I2231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231" s="5" cm="1">
        <f t="array" ref="J2231">MAX(IF((ProjectInfoTable[ProjectName]=OutputTable[[#This Row],[ProjectName]]),(ProjectInfoTable[ProjectName]=OutputTable[[#This Row],[ProjectName]])*ProjectInfoTable[NumberOfReplications]))</f>
        <v>50</v>
      </c>
      <c r="K2231" s="5" cm="1">
        <f t="array" ref="K2231">IFERROR(AVERAGE(IF((OutputTable[GroupByKey]=OutputTable[[#This Row],[GroupByKey]]),(OutputTable[GroupByKey]=OutputTable[[#This Row],[GroupByKey]])*OutputTable[RecordedValue])),0)</f>
        <v>6.66</v>
      </c>
      <c r="L2231" s="5" cm="1">
        <f t="array" ref="L2231">IFERROR(_xlfn.STDEV.S(IF((OutputTable[GroupByKey]=OutputTable[[#This Row],[GroupByKey]]),(OutputTable[GroupByKey]=OutputTable[[#This Row],[GroupByKey]])*OutputTable[RecordedValue])),0)</f>
        <v>2.6233644078409171</v>
      </c>
      <c r="M2231" s="5" cm="1">
        <f t="array" ref="M2231">MAX(IF((ProjectInfoTable[ProjectName]=OutputTable[[#This Row],[ProjectName]]),(ProjectInfoTable[ProjectName]=OutputTable[[#This Row],[ProjectName]])*ProjectInfoTable[ConfidenceInterval]))</f>
        <v>0.95</v>
      </c>
      <c r="N2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231" s="5" cm="1">
        <f t="array" ref="O2231">MIN(IF((OutputTable[GroupByKey]=OutputTable[[#This Row],[GroupByKey]]),(OutputTable[GroupByKey]=OutputTable[[#This Row],[GroupByKey]])*OutputTable[RecordedValue]))</f>
        <v>2</v>
      </c>
      <c r="P2231" s="5" cm="1">
        <f t="array" ref="P2231">MAX(IF((OutputTable[GroupByKey]=OutputTable[[#This Row],[GroupByKey]]),(OutputTable[GroupByKey]=OutputTable[[#This Row],[GroupByKey]])*OutputTable[RecordedValue]))</f>
        <v>16</v>
      </c>
    </row>
    <row r="2232" spans="1:16" x14ac:dyDescent="0.25">
      <c r="A2232" t="s">
        <v>68</v>
      </c>
      <c r="B2232" t="s">
        <v>70</v>
      </c>
      <c r="C2232">
        <v>37</v>
      </c>
      <c r="D2232" t="s">
        <v>159</v>
      </c>
      <c r="E2232" t="s">
        <v>125</v>
      </c>
      <c r="F2232" t="s">
        <v>73</v>
      </c>
      <c r="G2232">
        <v>3.52605622243779</v>
      </c>
      <c r="H2232">
        <v>0</v>
      </c>
      <c r="I2232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232" s="5" cm="1">
        <f t="array" ref="J2232">MAX(IF((ProjectInfoTable[ProjectName]=OutputTable[[#This Row],[ProjectName]]),(ProjectInfoTable[ProjectName]=OutputTable[[#This Row],[ProjectName]])*ProjectInfoTable[NumberOfReplications]))</f>
        <v>50</v>
      </c>
      <c r="K2232" s="5" cm="1">
        <f t="array" ref="K2232">IFERROR(AVERAGE(IF((OutputTable[GroupByKey]=OutputTable[[#This Row],[GroupByKey]]),(OutputTable[GroupByKey]=OutputTable[[#This Row],[GroupByKey]])*OutputTable[RecordedValue])),0)</f>
        <v>1.713056712445395</v>
      </c>
      <c r="L2232" s="5" cm="1">
        <f t="array" ref="L2232">IFERROR(_xlfn.STDEV.S(IF((OutputTable[GroupByKey]=OutputTable[[#This Row],[GroupByKey]]),(OutputTable[GroupByKey]=OutputTable[[#This Row],[GroupByKey]])*OutputTable[RecordedValue])),0)</f>
        <v>0.74877386075301833</v>
      </c>
      <c r="M2232" s="5" cm="1">
        <f t="array" ref="M2232">MAX(IF((ProjectInfoTable[ProjectName]=OutputTable[[#This Row],[ProjectName]]),(ProjectInfoTable[ProjectName]=OutputTable[[#This Row],[ProjectName]])*ProjectInfoTable[ConfidenceInterval]))</f>
        <v>0.95</v>
      </c>
      <c r="N2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232" s="5" cm="1">
        <f t="array" ref="O2232">MIN(IF((OutputTable[GroupByKey]=OutputTable[[#This Row],[GroupByKey]]),(OutputTable[GroupByKey]=OutputTable[[#This Row],[GroupByKey]])*OutputTable[RecordedValue]))</f>
        <v>0.396443199122197</v>
      </c>
      <c r="P2232" s="5" cm="1">
        <f t="array" ref="P2232">MAX(IF((OutputTable[GroupByKey]=OutputTable[[#This Row],[GroupByKey]]),(OutputTable[GroupByKey]=OutputTable[[#This Row],[GroupByKey]])*OutputTable[RecordedValue]))</f>
        <v>4.3293745592479498</v>
      </c>
    </row>
    <row r="2233" spans="1:16" x14ac:dyDescent="0.25">
      <c r="A2233" t="s">
        <v>68</v>
      </c>
      <c r="B2233" t="s">
        <v>70</v>
      </c>
      <c r="C2233">
        <v>37</v>
      </c>
      <c r="D2233" t="s">
        <v>160</v>
      </c>
      <c r="E2233" t="s">
        <v>127</v>
      </c>
      <c r="F2233" t="s">
        <v>73</v>
      </c>
      <c r="G2233">
        <v>182.68949067350201</v>
      </c>
      <c r="H2233">
        <v>0</v>
      </c>
      <c r="I2233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233" s="5" cm="1">
        <f t="array" ref="J2233">MAX(IF((ProjectInfoTable[ProjectName]=OutputTable[[#This Row],[ProjectName]]),(ProjectInfoTable[ProjectName]=OutputTable[[#This Row],[ProjectName]])*ProjectInfoTable[NumberOfReplications]))</f>
        <v>50</v>
      </c>
      <c r="K2233" s="5" cm="1">
        <f t="array" ref="K2233">IFERROR(AVERAGE(IF((OutputTable[GroupByKey]=OutputTable[[#This Row],[GroupByKey]]),(OutputTable[GroupByKey]=OutputTable[[#This Row],[GroupByKey]])*OutputTable[RecordedValue])),0)</f>
        <v>62.131345379112837</v>
      </c>
      <c r="L2233" s="5" cm="1">
        <f t="array" ref="L2233">IFERROR(_xlfn.STDEV.S(IF((OutputTable[GroupByKey]=OutputTable[[#This Row],[GroupByKey]]),(OutputTable[GroupByKey]=OutputTable[[#This Row],[GroupByKey]])*OutputTable[RecordedValue])),0)</f>
        <v>32.520844078842771</v>
      </c>
      <c r="M2233" s="5" cm="1">
        <f t="array" ref="M2233">MAX(IF((ProjectInfoTable[ProjectName]=OutputTable[[#This Row],[ProjectName]]),(ProjectInfoTable[ProjectName]=OutputTable[[#This Row],[ProjectName]])*ProjectInfoTable[ConfidenceInterval]))</f>
        <v>0.95</v>
      </c>
      <c r="N2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233" s="5" cm="1">
        <f t="array" ref="O2233">MIN(IF((OutputTable[GroupByKey]=OutputTable[[#This Row],[GroupByKey]]),(OutputTable[GroupByKey]=OutputTable[[#This Row],[GroupByKey]])*OutputTable[RecordedValue]))</f>
        <v>13.9204055285142</v>
      </c>
      <c r="P2233" s="5" cm="1">
        <f t="array" ref="P2233">MAX(IF((OutputTable[GroupByKey]=OutputTable[[#This Row],[GroupByKey]]),(OutputTable[GroupByKey]=OutputTable[[#This Row],[GroupByKey]])*OutputTable[RecordedValue]))</f>
        <v>182.68949067350201</v>
      </c>
    </row>
    <row r="2234" spans="1:16" x14ac:dyDescent="0.25">
      <c r="A2234" t="s">
        <v>68</v>
      </c>
      <c r="B2234" t="s">
        <v>70</v>
      </c>
      <c r="C2234">
        <v>37</v>
      </c>
      <c r="D2234" t="s">
        <v>161</v>
      </c>
      <c r="E2234" t="s">
        <v>137</v>
      </c>
      <c r="F2234" t="s">
        <v>107</v>
      </c>
      <c r="G2234">
        <v>1.7630281112188999</v>
      </c>
      <c r="H2234">
        <v>0</v>
      </c>
      <c r="I223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34" s="5" cm="1">
        <f t="array" ref="J2234">MAX(IF((ProjectInfoTable[ProjectName]=OutputTable[[#This Row],[ProjectName]]),(ProjectInfoTable[ProjectName]=OutputTable[[#This Row],[ProjectName]])*ProjectInfoTable[NumberOfReplications]))</f>
        <v>50</v>
      </c>
      <c r="K2234" s="5" cm="1">
        <f t="array" ref="K2234">IFERROR(AVERAGE(IF((OutputTable[GroupByKey]=OutputTable[[#This Row],[GroupByKey]]),(OutputTable[GroupByKey]=OutputTable[[#This Row],[GroupByKey]])*OutputTable[RecordedValue])),0)</f>
        <v>0.85652835622269752</v>
      </c>
      <c r="L2234" s="5" cm="1">
        <f t="array" ref="L2234">IFERROR(_xlfn.STDEV.S(IF((OutputTable[GroupByKey]=OutputTable[[#This Row],[GroupByKey]]),(OutputTable[GroupByKey]=OutputTable[[#This Row],[GroupByKey]])*OutputTable[RecordedValue])),0)</f>
        <v>0.37438693037650955</v>
      </c>
      <c r="M2234" s="5" cm="1">
        <f t="array" ref="M2234">MAX(IF((ProjectInfoTable[ProjectName]=OutputTable[[#This Row],[ProjectName]]),(ProjectInfoTable[ProjectName]=OutputTable[[#This Row],[ProjectName]])*ProjectInfoTable[ConfidenceInterval]))</f>
        <v>0.95</v>
      </c>
      <c r="N2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234" s="5" cm="1">
        <f t="array" ref="O2234">MIN(IF((OutputTable[GroupByKey]=OutputTable[[#This Row],[GroupByKey]]),(OutputTable[GroupByKey]=OutputTable[[#This Row],[GroupByKey]])*OutputTable[RecordedValue]))</f>
        <v>0.198221599561099</v>
      </c>
      <c r="P2234" s="5" cm="1">
        <f t="array" ref="P2234">MAX(IF((OutputTable[GroupByKey]=OutputTable[[#This Row],[GroupByKey]]),(OutputTable[GroupByKey]=OutputTable[[#This Row],[GroupByKey]])*OutputTable[RecordedValue]))</f>
        <v>2.16468727962397</v>
      </c>
    </row>
    <row r="2235" spans="1:16" x14ac:dyDescent="0.25">
      <c r="A2235" t="s">
        <v>68</v>
      </c>
      <c r="B2235" t="s">
        <v>70</v>
      </c>
      <c r="C2235">
        <v>37</v>
      </c>
      <c r="D2235" t="s">
        <v>162</v>
      </c>
      <c r="E2235" t="s">
        <v>139</v>
      </c>
      <c r="F2235" t="s">
        <v>107</v>
      </c>
      <c r="G2235">
        <v>10.141823293243901</v>
      </c>
      <c r="H2235">
        <v>0</v>
      </c>
      <c r="I223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35" s="5" cm="1">
        <f t="array" ref="J2235">MAX(IF((ProjectInfoTable[ProjectName]=OutputTable[[#This Row],[ProjectName]]),(ProjectInfoTable[ProjectName]=OutputTable[[#This Row],[ProjectName]])*ProjectInfoTable[NumberOfReplications]))</f>
        <v>50</v>
      </c>
      <c r="K2235" s="5" cm="1">
        <f t="array" ref="K2235">IFERROR(AVERAGE(IF((OutputTable[GroupByKey]=OutputTable[[#This Row],[GroupByKey]]),(OutputTable[GroupByKey]=OutputTable[[#This Row],[GroupByKey]])*OutputTable[RecordedValue])),0)</f>
        <v>11.137209966710371</v>
      </c>
      <c r="L2235" s="5" cm="1">
        <f t="array" ref="L2235">IFERROR(_xlfn.STDEV.S(IF((OutputTable[GroupByKey]=OutputTable[[#This Row],[GroupByKey]]),(OutputTable[GroupByKey]=OutputTable[[#This Row],[GroupByKey]])*OutputTable[RecordedValue])),0)</f>
        <v>0.38257169656624557</v>
      </c>
      <c r="M2235" s="5" cm="1">
        <f t="array" ref="M2235">MAX(IF((ProjectInfoTable[ProjectName]=OutputTable[[#This Row],[ProjectName]]),(ProjectInfoTable[ProjectName]=OutputTable[[#This Row],[ProjectName]])*ProjectInfoTable[ConfidenceInterval]))</f>
        <v>0.95</v>
      </c>
      <c r="N2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235" s="5" cm="1">
        <f t="array" ref="O2235">MIN(IF((OutputTable[GroupByKey]=OutputTable[[#This Row],[GroupByKey]]),(OutputTable[GroupByKey]=OutputTable[[#This Row],[GroupByKey]])*OutputTable[RecordedValue]))</f>
        <v>9.8353127203760309</v>
      </c>
      <c r="P2235" s="5" cm="1">
        <f t="array" ref="P2235">MAX(IF((OutputTable[GroupByKey]=OutputTable[[#This Row],[GroupByKey]]),(OutputTable[GroupByKey]=OutputTable[[#This Row],[GroupByKey]])*OutputTable[RecordedValue]))</f>
        <v>11.8017784004389</v>
      </c>
    </row>
    <row r="2236" spans="1:16" x14ac:dyDescent="0.25">
      <c r="A2236" t="s">
        <v>68</v>
      </c>
      <c r="B2236" t="s">
        <v>70</v>
      </c>
      <c r="C2236">
        <v>37</v>
      </c>
      <c r="D2236" t="s">
        <v>163</v>
      </c>
      <c r="E2236" t="s">
        <v>164</v>
      </c>
      <c r="F2236" t="s">
        <v>107</v>
      </c>
      <c r="G2236">
        <v>12</v>
      </c>
      <c r="H2236">
        <v>0</v>
      </c>
      <c r="I223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36" s="5" cm="1">
        <f t="array" ref="J2236">MAX(IF((ProjectInfoTable[ProjectName]=OutputTable[[#This Row],[ProjectName]]),(ProjectInfoTable[ProjectName]=OutputTable[[#This Row],[ProjectName]])*ProjectInfoTable[NumberOfReplications]))</f>
        <v>50</v>
      </c>
      <c r="K2236" s="5" cm="1">
        <f t="array" ref="K2236">IFERROR(AVERAGE(IF((OutputTable[GroupByKey]=OutputTable[[#This Row],[GroupByKey]]),(OutputTable[GroupByKey]=OutputTable[[#This Row],[GroupByKey]])*OutputTable[RecordedValue])),0)</f>
        <v>6.72</v>
      </c>
      <c r="L2236" s="5" cm="1">
        <f t="array" ref="L2236">IFERROR(_xlfn.STDEV.S(IF((OutputTable[GroupByKey]=OutputTable[[#This Row],[GroupByKey]]),(OutputTable[GroupByKey]=OutputTable[[#This Row],[GroupByKey]])*OutputTable[RecordedValue])),0)</f>
        <v>2.6729178430917711</v>
      </c>
      <c r="M2236" s="5" cm="1">
        <f t="array" ref="M2236">MAX(IF((ProjectInfoTable[ProjectName]=OutputTable[[#This Row],[ProjectName]]),(ProjectInfoTable[ProjectName]=OutputTable[[#This Row],[ProjectName]])*ProjectInfoTable[ConfidenceInterval]))</f>
        <v>0.95</v>
      </c>
      <c r="N2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236" s="5" cm="1">
        <f t="array" ref="O2236">MIN(IF((OutputTable[GroupByKey]=OutputTable[[#This Row],[GroupByKey]]),(OutputTable[GroupByKey]=OutputTable[[#This Row],[GroupByKey]])*OutputTable[RecordedValue]))</f>
        <v>2</v>
      </c>
      <c r="P2236" s="5" cm="1">
        <f t="array" ref="P2236">MAX(IF((OutputTable[GroupByKey]=OutputTable[[#This Row],[GroupByKey]]),(OutputTable[GroupByKey]=OutputTable[[#This Row],[GroupByKey]])*OutputTable[RecordedValue]))</f>
        <v>16</v>
      </c>
    </row>
    <row r="2237" spans="1:16" x14ac:dyDescent="0.25">
      <c r="A2237" t="s">
        <v>68</v>
      </c>
      <c r="B2237" t="s">
        <v>70</v>
      </c>
      <c r="C2237">
        <v>37</v>
      </c>
      <c r="D2237" t="s">
        <v>165</v>
      </c>
      <c r="E2237" t="s">
        <v>166</v>
      </c>
      <c r="F2237" t="s">
        <v>107</v>
      </c>
      <c r="G2237">
        <v>0.15484805889634001</v>
      </c>
      <c r="H2237">
        <v>0</v>
      </c>
      <c r="I223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37" s="5" cm="1">
        <f t="array" ref="J2237">MAX(IF((ProjectInfoTable[ProjectName]=OutputTable[[#This Row],[ProjectName]]),(ProjectInfoTable[ProjectName]=OutputTable[[#This Row],[ProjectName]])*ProjectInfoTable[NumberOfReplications]))</f>
        <v>50</v>
      </c>
      <c r="K2237" s="5" cm="1">
        <f t="array" ref="K2237">IFERROR(AVERAGE(IF((OutputTable[GroupByKey]=OutputTable[[#This Row],[GroupByKey]]),(OutputTable[GroupByKey]=OutputTable[[#This Row],[GroupByKey]])*OutputTable[RecordedValue])),0)</f>
        <v>7.1899169440802421E-2</v>
      </c>
      <c r="L2237" s="5" cm="1">
        <f t="array" ref="L2237">IFERROR(_xlfn.STDEV.S(IF((OutputTable[GroupByKey]=OutputTable[[#This Row],[GroupByKey]]),(OutputTable[GroupByKey]=OutputTable[[#This Row],[GroupByKey]])*OutputTable[RecordedValue])),0)</f>
        <v>3.1880974713854024E-2</v>
      </c>
      <c r="M2237" s="5" cm="1">
        <f t="array" ref="M2237">MAX(IF((ProjectInfoTable[ProjectName]=OutputTable[[#This Row],[ProjectName]]),(ProjectInfoTable[ProjectName]=OutputTable[[#This Row],[ProjectName]])*ProjectInfoTable[ConfidenceInterval]))</f>
        <v>0.95</v>
      </c>
      <c r="N2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237" s="5" cm="1">
        <f t="array" ref="O2237">MIN(IF((OutputTable[GroupByKey]=OutputTable[[#This Row],[GroupByKey]]),(OutputTable[GroupByKey]=OutputTable[[#This Row],[GroupByKey]])*OutputTable[RecordedValue]))</f>
        <v>1.6518466630091499E-2</v>
      </c>
      <c r="P2237" s="5" cm="1">
        <f t="array" ref="P2237">MAX(IF((OutputTable[GroupByKey]=OutputTable[[#This Row],[GroupByKey]]),(OutputTable[GroupByKey]=OutputTable[[#This Row],[GroupByKey]])*OutputTable[RecordedValue]))</f>
        <v>0.18039060663533099</v>
      </c>
    </row>
    <row r="2238" spans="1:16" x14ac:dyDescent="0.25">
      <c r="A2238" t="s">
        <v>68</v>
      </c>
      <c r="B2238" t="s">
        <v>70</v>
      </c>
      <c r="C2238">
        <v>37</v>
      </c>
      <c r="D2238" t="s">
        <v>167</v>
      </c>
      <c r="E2238" t="s">
        <v>142</v>
      </c>
      <c r="F2238" t="s">
        <v>107</v>
      </c>
      <c r="G2238">
        <v>0</v>
      </c>
      <c r="H2238">
        <v>0</v>
      </c>
      <c r="I223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38" s="5" cm="1">
        <f t="array" ref="J2238">MAX(IF((ProjectInfoTable[ProjectName]=OutputTable[[#This Row],[ProjectName]]),(ProjectInfoTable[ProjectName]=OutputTable[[#This Row],[ProjectName]])*ProjectInfoTable[NumberOfReplications]))</f>
        <v>50</v>
      </c>
      <c r="K2238" s="5" cm="1">
        <f t="array" ref="K2238">IFERROR(AVERAGE(IF((OutputTable[GroupByKey]=OutputTable[[#This Row],[GroupByKey]]),(OutputTable[GroupByKey]=OutputTable[[#This Row],[GroupByKey]])*OutputTable[RecordedValue])),0)</f>
        <v>0</v>
      </c>
      <c r="L2238" s="5" cm="1">
        <f t="array" ref="L2238">IFERROR(_xlfn.STDEV.S(IF((OutputTable[GroupByKey]=OutputTable[[#This Row],[GroupByKey]]),(OutputTable[GroupByKey]=OutputTable[[#This Row],[GroupByKey]])*OutputTable[RecordedValue])),0)</f>
        <v>0</v>
      </c>
      <c r="M2238" s="5" cm="1">
        <f t="array" ref="M2238">MAX(IF((ProjectInfoTable[ProjectName]=OutputTable[[#This Row],[ProjectName]]),(ProjectInfoTable[ProjectName]=OutputTable[[#This Row],[ProjectName]])*ProjectInfoTable[ConfidenceInterval]))</f>
        <v>0.95</v>
      </c>
      <c r="N2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8" s="5" cm="1">
        <f t="array" ref="O2238">MIN(IF((OutputTable[GroupByKey]=OutputTable[[#This Row],[GroupByKey]]),(OutputTable[GroupByKey]=OutputTable[[#This Row],[GroupByKey]])*OutputTable[RecordedValue]))</f>
        <v>0</v>
      </c>
      <c r="P2238" s="5" cm="1">
        <f t="array" ref="P2238">MAX(IF((OutputTable[GroupByKey]=OutputTable[[#This Row],[GroupByKey]]),(OutputTable[GroupByKey]=OutputTable[[#This Row],[GroupByKey]])*OutputTable[RecordedValue]))</f>
        <v>0</v>
      </c>
    </row>
    <row r="2239" spans="1:16" x14ac:dyDescent="0.25">
      <c r="A2239" t="s">
        <v>68</v>
      </c>
      <c r="B2239" t="s">
        <v>70</v>
      </c>
      <c r="C2239">
        <v>37</v>
      </c>
      <c r="D2239" t="s">
        <v>168</v>
      </c>
      <c r="E2239" t="s">
        <v>123</v>
      </c>
      <c r="F2239" t="s">
        <v>129</v>
      </c>
      <c r="G2239">
        <v>141</v>
      </c>
      <c r="H2239">
        <v>0</v>
      </c>
      <c r="I223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39" s="5" cm="1">
        <f t="array" ref="J2239">MAX(IF((ProjectInfoTable[ProjectName]=OutputTable[[#This Row],[ProjectName]]),(ProjectInfoTable[ProjectName]=OutputTable[[#This Row],[ProjectName]])*ProjectInfoTable[NumberOfReplications]))</f>
        <v>50</v>
      </c>
      <c r="K2239" s="5" cm="1">
        <f t="array" ref="K2239">IFERROR(AVERAGE(IF((OutputTable[GroupByKey]=OutputTable[[#This Row],[GroupByKey]]),(OutputTable[GroupByKey]=OutputTable[[#This Row],[GroupByKey]])*OutputTable[RecordedValue])),0)</f>
        <v>141.38</v>
      </c>
      <c r="L2239" s="5" cm="1">
        <f t="array" ref="L2239">IFERROR(_xlfn.STDEV.S(IF((OutputTable[GroupByKey]=OutputTable[[#This Row],[GroupByKey]]),(OutputTable[GroupByKey]=OutputTable[[#This Row],[GroupByKey]])*OutputTable[RecordedValue])),0)</f>
        <v>1.9988772358705846</v>
      </c>
      <c r="M2239" s="5" cm="1">
        <f t="array" ref="M2239">MAX(IF((ProjectInfoTable[ProjectName]=OutputTable[[#This Row],[ProjectName]]),(ProjectInfoTable[ProjectName]=OutputTable[[#This Row],[ProjectName]])*ProjectInfoTable[ConfidenceInterval]))</f>
        <v>0.95</v>
      </c>
      <c r="N2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239" s="5" cm="1">
        <f t="array" ref="O2239">MIN(IF((OutputTable[GroupByKey]=OutputTable[[#This Row],[GroupByKey]]),(OutputTable[GroupByKey]=OutputTable[[#This Row],[GroupByKey]])*OutputTable[RecordedValue]))</f>
        <v>134</v>
      </c>
      <c r="P2239" s="5" cm="1">
        <f t="array" ref="P2239">MAX(IF((OutputTable[GroupByKey]=OutputTable[[#This Row],[GroupByKey]]),(OutputTable[GroupByKey]=OutputTable[[#This Row],[GroupByKey]])*OutputTable[RecordedValue]))</f>
        <v>144</v>
      </c>
    </row>
    <row r="2240" spans="1:16" x14ac:dyDescent="0.25">
      <c r="A2240" t="s">
        <v>68</v>
      </c>
      <c r="B2240" t="s">
        <v>70</v>
      </c>
      <c r="C2240">
        <v>37</v>
      </c>
      <c r="D2240" t="s">
        <v>169</v>
      </c>
      <c r="E2240" t="s">
        <v>91</v>
      </c>
      <c r="F2240" t="s">
        <v>129</v>
      </c>
      <c r="G2240">
        <v>71.533271727715501</v>
      </c>
      <c r="H2240">
        <v>0</v>
      </c>
      <c r="I224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40" s="5" cm="1">
        <f t="array" ref="J2240">MAX(IF((ProjectInfoTable[ProjectName]=OutputTable[[#This Row],[ProjectName]]),(ProjectInfoTable[ProjectName]=OutputTable[[#This Row],[ProjectName]])*ProjectInfoTable[NumberOfReplications]))</f>
        <v>50</v>
      </c>
      <c r="K2240" s="5" cm="1">
        <f t="array" ref="K2240">IFERROR(AVERAGE(IF((OutputTable[GroupByKey]=OutputTable[[#This Row],[GroupByKey]]),(OutputTable[GroupByKey]=OutputTable[[#This Row],[GroupByKey]])*OutputTable[RecordedValue])),0)</f>
        <v>71.709517489708347</v>
      </c>
      <c r="L2240" s="5" cm="1">
        <f t="array" ref="L2240">IFERROR(_xlfn.STDEV.S(IF((OutputTable[GroupByKey]=OutputTable[[#This Row],[GroupByKey]]),(OutputTable[GroupByKey]=OutputTable[[#This Row],[GroupByKey]])*OutputTable[RecordedValue])),0)</f>
        <v>0.25019982121987089</v>
      </c>
      <c r="M2240" s="5" cm="1">
        <f t="array" ref="M2240">MAX(IF((ProjectInfoTable[ProjectName]=OutputTable[[#This Row],[ProjectName]]),(ProjectInfoTable[ProjectName]=OutputTable[[#This Row],[ProjectName]])*ProjectInfoTable[ConfidenceInterval]))</f>
        <v>0.95</v>
      </c>
      <c r="N2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240" s="5" cm="1">
        <f t="array" ref="O2240">MIN(IF((OutputTable[GroupByKey]=OutputTable[[#This Row],[GroupByKey]]),(OutputTable[GroupByKey]=OutputTable[[#This Row],[GroupByKey]])*OutputTable[RecordedValue]))</f>
        <v>70.826954480567906</v>
      </c>
      <c r="P2240" s="5" cm="1">
        <f t="array" ref="P2240">MAX(IF((OutputTable[GroupByKey]=OutputTable[[#This Row],[GroupByKey]]),(OutputTable[GroupByKey]=OutputTable[[#This Row],[GroupByKey]])*OutputTable[RecordedValue]))</f>
        <v>72</v>
      </c>
    </row>
    <row r="2241" spans="1:16" x14ac:dyDescent="0.25">
      <c r="A2241" t="s">
        <v>68</v>
      </c>
      <c r="B2241" t="s">
        <v>70</v>
      </c>
      <c r="C2241">
        <v>37</v>
      </c>
      <c r="D2241" t="s">
        <v>170</v>
      </c>
      <c r="E2241" t="s">
        <v>137</v>
      </c>
      <c r="F2241" t="s">
        <v>107</v>
      </c>
      <c r="G2241">
        <v>31.5305843146683</v>
      </c>
      <c r="H2241">
        <v>0</v>
      </c>
      <c r="I224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41" s="5" cm="1">
        <f t="array" ref="J2241">MAX(IF((ProjectInfoTable[ProjectName]=OutputTable[[#This Row],[ProjectName]]),(ProjectInfoTable[ProjectName]=OutputTable[[#This Row],[ProjectName]])*ProjectInfoTable[NumberOfReplications]))</f>
        <v>50</v>
      </c>
      <c r="K2241" s="5" cm="1">
        <f t="array" ref="K2241">IFERROR(AVERAGE(IF((OutputTable[GroupByKey]=OutputTable[[#This Row],[GroupByKey]]),(OutputTable[GroupByKey]=OutputTable[[#This Row],[GroupByKey]])*OutputTable[RecordedValue])),0)</f>
        <v>28.690256747996941</v>
      </c>
      <c r="L2241" s="5" cm="1">
        <f t="array" ref="L2241">IFERROR(_xlfn.STDEV.S(IF((OutputTable[GroupByKey]=OutputTable[[#This Row],[GroupByKey]]),(OutputTable[GroupByKey]=OutputTable[[#This Row],[GroupByKey]])*OutputTable[RecordedValue])),0)</f>
        <v>1.6276098461399904</v>
      </c>
      <c r="M2241" s="5" cm="1">
        <f t="array" ref="M2241">MAX(IF((ProjectInfoTable[ProjectName]=OutputTable[[#This Row],[ProjectName]]),(ProjectInfoTable[ProjectName]=OutputTable[[#This Row],[ProjectName]])*ProjectInfoTable[ConfidenceInterval]))</f>
        <v>0.95</v>
      </c>
      <c r="N2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241" s="5" cm="1">
        <f t="array" ref="O2241">MIN(IF((OutputTable[GroupByKey]=OutputTable[[#This Row],[GroupByKey]]),(OutputTable[GroupByKey]=OutputTable[[#This Row],[GroupByKey]])*OutputTable[RecordedValue]))</f>
        <v>25.696659959072399</v>
      </c>
      <c r="P2241" s="5" cm="1">
        <f t="array" ref="P2241">MAX(IF((OutputTable[GroupByKey]=OutputTable[[#This Row],[GroupByKey]]),(OutputTable[GroupByKey]=OutputTable[[#This Row],[GroupByKey]])*OutputTable[RecordedValue]))</f>
        <v>33.838759418460498</v>
      </c>
    </row>
    <row r="2242" spans="1:16" x14ac:dyDescent="0.25">
      <c r="A2242" t="s">
        <v>68</v>
      </c>
      <c r="B2242" t="s">
        <v>70</v>
      </c>
      <c r="C2242">
        <v>37</v>
      </c>
      <c r="D2242" t="s">
        <v>171</v>
      </c>
      <c r="E2242" t="s">
        <v>139</v>
      </c>
      <c r="F2242" t="s">
        <v>107</v>
      </c>
      <c r="G2242">
        <v>4.13534181646222</v>
      </c>
      <c r="H2242">
        <v>0</v>
      </c>
      <c r="I224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42" s="5" cm="1">
        <f t="array" ref="J2242">MAX(IF((ProjectInfoTable[ProjectName]=OutputTable[[#This Row],[ProjectName]]),(ProjectInfoTable[ProjectName]=OutputTable[[#This Row],[ProjectName]])*ProjectInfoTable[NumberOfReplications]))</f>
        <v>50</v>
      </c>
      <c r="K2242" s="5" cm="1">
        <f t="array" ref="K2242">IFERROR(AVERAGE(IF((OutputTable[GroupByKey]=OutputTable[[#This Row],[GroupByKey]]),(OutputTable[GroupByKey]=OutputTable[[#This Row],[GroupByKey]])*OutputTable[RecordedValue])),0)</f>
        <v>7.1431715332986858</v>
      </c>
      <c r="L2242" s="5" cm="1">
        <f t="array" ref="L2242">IFERROR(_xlfn.STDEV.S(IF((OutputTable[GroupByKey]=OutputTable[[#This Row],[GroupByKey]]),(OutputTable[GroupByKey]=OutputTable[[#This Row],[GroupByKey]])*OutputTable[RecordedValue])),0)</f>
        <v>1.6630080132730225</v>
      </c>
      <c r="M2242" s="5" cm="1">
        <f t="array" ref="M2242">MAX(IF((ProjectInfoTable[ProjectName]=OutputTable[[#This Row],[ProjectName]]),(ProjectInfoTable[ProjectName]=OutputTable[[#This Row],[ProjectName]])*ProjectInfoTable[ConfidenceInterval]))</f>
        <v>0.95</v>
      </c>
      <c r="N2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242" s="5" cm="1">
        <f t="array" ref="O2242">MIN(IF((OutputTable[GroupByKey]=OutputTable[[#This Row],[GroupByKey]]),(OutputTable[GroupByKey]=OutputTable[[#This Row],[GroupByKey]])*OutputTable[RecordedValue]))</f>
        <v>2.14775272896172</v>
      </c>
      <c r="P2242" s="5" cm="1">
        <f t="array" ref="P2242">MAX(IF((OutputTable[GroupByKey]=OutputTable[[#This Row],[GroupByKey]]),(OutputTable[GroupByKey]=OutputTable[[#This Row],[GroupByKey]])*OutputTable[RecordedValue]))</f>
        <v>10.273767747096599</v>
      </c>
    </row>
    <row r="2243" spans="1:16" x14ac:dyDescent="0.25">
      <c r="A2243" t="s">
        <v>68</v>
      </c>
      <c r="B2243" t="s">
        <v>70</v>
      </c>
      <c r="C2243">
        <v>37</v>
      </c>
      <c r="D2243" t="s">
        <v>172</v>
      </c>
      <c r="E2243" t="s">
        <v>164</v>
      </c>
      <c r="F2243" t="s">
        <v>107</v>
      </c>
      <c r="G2243">
        <v>306</v>
      </c>
      <c r="H2243">
        <v>0</v>
      </c>
      <c r="I224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43" s="5" cm="1">
        <f t="array" ref="J2243">MAX(IF((ProjectInfoTable[ProjectName]=OutputTable[[#This Row],[ProjectName]]),(ProjectInfoTable[ProjectName]=OutputTable[[#This Row],[ProjectName]])*ProjectInfoTable[NumberOfReplications]))</f>
        <v>50</v>
      </c>
      <c r="K2243" s="5" cm="1">
        <f t="array" ref="K2243">IFERROR(AVERAGE(IF((OutputTable[GroupByKey]=OutputTable[[#This Row],[GroupByKey]]),(OutputTable[GroupByKey]=OutputTable[[#This Row],[GroupByKey]])*OutputTable[RecordedValue])),0)</f>
        <v>299.54000000000002</v>
      </c>
      <c r="L2243" s="5" cm="1">
        <f t="array" ref="L2243">IFERROR(_xlfn.STDEV.S(IF((OutputTable[GroupByKey]=OutputTable[[#This Row],[GroupByKey]]),(OutputTable[GroupByKey]=OutputTable[[#This Row],[GroupByKey]])*OutputTable[RecordedValue])),0)</f>
        <v>4.8873430868908301</v>
      </c>
      <c r="M2243" s="5" cm="1">
        <f t="array" ref="M2243">MAX(IF((ProjectInfoTable[ProjectName]=OutputTable[[#This Row],[ProjectName]]),(ProjectInfoTable[ProjectName]=OutputTable[[#This Row],[ProjectName]])*ProjectInfoTable[ConfidenceInterval]))</f>
        <v>0.95</v>
      </c>
      <c r="N2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243" s="5" cm="1">
        <f t="array" ref="O2243">MIN(IF((OutputTable[GroupByKey]=OutputTable[[#This Row],[GroupByKey]]),(OutputTable[GroupByKey]=OutputTable[[#This Row],[GroupByKey]])*OutputTable[RecordedValue]))</f>
        <v>289</v>
      </c>
      <c r="P2243" s="5" cm="1">
        <f t="array" ref="P2243">MAX(IF((OutputTable[GroupByKey]=OutputTable[[#This Row],[GroupByKey]]),(OutputTable[GroupByKey]=OutputTable[[#This Row],[GroupByKey]])*OutputTable[RecordedValue]))</f>
        <v>313</v>
      </c>
    </row>
    <row r="2244" spans="1:16" x14ac:dyDescent="0.25">
      <c r="A2244" t="s">
        <v>68</v>
      </c>
      <c r="B2244" t="s">
        <v>70</v>
      </c>
      <c r="C2244">
        <v>37</v>
      </c>
      <c r="D2244" t="s">
        <v>173</v>
      </c>
      <c r="E2244" t="s">
        <v>166</v>
      </c>
      <c r="F2244" t="s">
        <v>107</v>
      </c>
      <c r="G2244">
        <v>0.88512939398716095</v>
      </c>
      <c r="H2244">
        <v>0</v>
      </c>
      <c r="I224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44" s="5" cm="1">
        <f t="array" ref="J2244">MAX(IF((ProjectInfoTable[ProjectName]=OutputTable[[#This Row],[ProjectName]]),(ProjectInfoTable[ProjectName]=OutputTable[[#This Row],[ProjectName]])*ProjectInfoTable[NumberOfReplications]))</f>
        <v>50</v>
      </c>
      <c r="K2244" s="5" cm="1">
        <f t="array" ref="K2244">IFERROR(AVERAGE(IF((OutputTable[GroupByKey]=OutputTable[[#This Row],[GroupByKey]]),(OutputTable[GroupByKey]=OutputTable[[#This Row],[GroupByKey]])*OutputTable[RecordedValue])),0)</f>
        <v>0.80157856851948073</v>
      </c>
      <c r="L2244" s="5" cm="1">
        <f t="array" ref="L2244">IFERROR(_xlfn.STDEV.S(IF((OutputTable[GroupByKey]=OutputTable[[#This Row],[GroupByKey]]),(OutputTable[GroupByKey]=OutputTable[[#This Row],[GroupByKey]])*OutputTable[RecordedValue])),0)</f>
        <v>4.6194667035361667E-2</v>
      </c>
      <c r="M2244" s="5" cm="1">
        <f t="array" ref="M2244">MAX(IF((ProjectInfoTable[ProjectName]=OutputTable[[#This Row],[ProjectName]]),(ProjectInfoTable[ProjectName]=OutputTable[[#This Row],[ProjectName]])*ProjectInfoTable[ConfidenceInterval]))</f>
        <v>0.95</v>
      </c>
      <c r="N2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244" s="5" cm="1">
        <f t="array" ref="O2244">MIN(IF((OutputTable[GroupByKey]=OutputTable[[#This Row],[GroupByKey]]),(OutputTable[GroupByKey]=OutputTable[[#This Row],[GroupByKey]])*OutputTable[RecordedValue]))</f>
        <v>0.71461756258065101</v>
      </c>
      <c r="P2244" s="5" cm="1">
        <f t="array" ref="P2244">MAX(IF((OutputTable[GroupByKey]=OutputTable[[#This Row],[GroupByKey]]),(OutputTable[GroupByKey]=OutputTable[[#This Row],[GroupByKey]])*OutputTable[RecordedValue]))</f>
        <v>0.94034020197328605</v>
      </c>
    </row>
    <row r="2245" spans="1:16" x14ac:dyDescent="0.25">
      <c r="A2245" t="s">
        <v>68</v>
      </c>
      <c r="B2245" t="s">
        <v>70</v>
      </c>
      <c r="C2245">
        <v>37</v>
      </c>
      <c r="D2245" t="s">
        <v>174</v>
      </c>
      <c r="E2245" t="s">
        <v>142</v>
      </c>
      <c r="F2245" t="s">
        <v>107</v>
      </c>
      <c r="G2245">
        <v>0</v>
      </c>
      <c r="H2245">
        <v>0</v>
      </c>
      <c r="I224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45" s="5" cm="1">
        <f t="array" ref="J2245">MAX(IF((ProjectInfoTable[ProjectName]=OutputTable[[#This Row],[ProjectName]]),(ProjectInfoTable[ProjectName]=OutputTable[[#This Row],[ProjectName]])*ProjectInfoTable[NumberOfReplications]))</f>
        <v>50</v>
      </c>
      <c r="K2245" s="5" cm="1">
        <f t="array" ref="K2245">IFERROR(AVERAGE(IF((OutputTable[GroupByKey]=OutputTable[[#This Row],[GroupByKey]]),(OutputTable[GroupByKey]=OutputTable[[#This Row],[GroupByKey]])*OutputTable[RecordedValue])),0)</f>
        <v>0</v>
      </c>
      <c r="L2245" s="5" cm="1">
        <f t="array" ref="L2245">IFERROR(_xlfn.STDEV.S(IF((OutputTable[GroupByKey]=OutputTable[[#This Row],[GroupByKey]]),(OutputTable[GroupByKey]=OutputTable[[#This Row],[GroupByKey]])*OutputTable[RecordedValue])),0)</f>
        <v>0</v>
      </c>
      <c r="M2245" s="5" cm="1">
        <f t="array" ref="M2245">MAX(IF((ProjectInfoTable[ProjectName]=OutputTable[[#This Row],[ProjectName]]),(ProjectInfoTable[ProjectName]=OutputTable[[#This Row],[ProjectName]])*ProjectInfoTable[ConfidenceInterval]))</f>
        <v>0.95</v>
      </c>
      <c r="N2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5" s="5" cm="1">
        <f t="array" ref="O2245">MIN(IF((OutputTable[GroupByKey]=OutputTable[[#This Row],[GroupByKey]]),(OutputTable[GroupByKey]=OutputTable[[#This Row],[GroupByKey]])*OutputTable[RecordedValue]))</f>
        <v>0</v>
      </c>
      <c r="P2245" s="5" cm="1">
        <f t="array" ref="P2245">MAX(IF((OutputTable[GroupByKey]=OutputTable[[#This Row],[GroupByKey]]),(OutputTable[GroupByKey]=OutputTable[[#This Row],[GroupByKey]])*OutputTable[RecordedValue]))</f>
        <v>0</v>
      </c>
    </row>
    <row r="2246" spans="1:16" x14ac:dyDescent="0.25">
      <c r="A2246" t="s">
        <v>68</v>
      </c>
      <c r="B2246" t="s">
        <v>70</v>
      </c>
      <c r="C2246">
        <v>37</v>
      </c>
      <c r="D2246" t="s">
        <v>175</v>
      </c>
      <c r="E2246" t="s">
        <v>113</v>
      </c>
      <c r="F2246" t="s">
        <v>73</v>
      </c>
      <c r="G2246">
        <v>39.014284085590901</v>
      </c>
      <c r="H2246">
        <v>0</v>
      </c>
      <c r="I224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46" s="5" cm="1">
        <f t="array" ref="J2246">MAX(IF((ProjectInfoTable[ProjectName]=OutputTable[[#This Row],[ProjectName]]),(ProjectInfoTable[ProjectName]=OutputTable[[#This Row],[ProjectName]])*ProjectInfoTable[NumberOfReplications]))</f>
        <v>50</v>
      </c>
      <c r="K2246" s="5" cm="1">
        <f t="array" ref="K2246">IFERROR(AVERAGE(IF((OutputTable[GroupByKey]=OutputTable[[#This Row],[GroupByKey]]),(OutputTable[GroupByKey]=OutputTable[[#This Row],[GroupByKey]])*OutputTable[RecordedValue])),0)</f>
        <v>36.017962320863354</v>
      </c>
      <c r="L2246" s="5" cm="1">
        <f t="array" ref="L2246">IFERROR(_xlfn.STDEV.S(IF((OutputTable[GroupByKey]=OutputTable[[#This Row],[GroupByKey]]),(OutputTable[GroupByKey]=OutputTable[[#This Row],[GroupByKey]])*OutputTable[RecordedValue])),0)</f>
        <v>2.1447750669597334</v>
      </c>
      <c r="M2246" s="5" cm="1">
        <f t="array" ref="M2246">MAX(IF((ProjectInfoTable[ProjectName]=OutputTable[[#This Row],[ProjectName]]),(ProjectInfoTable[ProjectName]=OutputTable[[#This Row],[ProjectName]])*ProjectInfoTable[ConfidenceInterval]))</f>
        <v>0.95</v>
      </c>
      <c r="N2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246" s="5" cm="1">
        <f t="array" ref="O2246">MIN(IF((OutputTable[GroupByKey]=OutputTable[[#This Row],[GroupByKey]]),(OutputTable[GroupByKey]=OutputTable[[#This Row],[GroupByKey]])*OutputTable[RecordedValue]))</f>
        <v>31.355296128801101</v>
      </c>
      <c r="P2246" s="5" cm="1">
        <f t="array" ref="P2246">MAX(IF((OutputTable[GroupByKey]=OutputTable[[#This Row],[GroupByKey]]),(OutputTable[GroupByKey]=OutputTable[[#This Row],[GroupByKey]])*OutputTable[RecordedValue]))</f>
        <v>42.047742044042501</v>
      </c>
    </row>
    <row r="2247" spans="1:16" x14ac:dyDescent="0.25">
      <c r="A2247" t="s">
        <v>68</v>
      </c>
      <c r="B2247" t="s">
        <v>70</v>
      </c>
      <c r="C2247">
        <v>37</v>
      </c>
      <c r="D2247" t="s">
        <v>176</v>
      </c>
      <c r="E2247" t="s">
        <v>115</v>
      </c>
      <c r="F2247" t="s">
        <v>73</v>
      </c>
      <c r="G2247">
        <v>1170.4285225677299</v>
      </c>
      <c r="H2247">
        <v>0</v>
      </c>
      <c r="I224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47" s="5" cm="1">
        <f t="array" ref="J2247">MAX(IF((ProjectInfoTable[ProjectName]=OutputTable[[#This Row],[ProjectName]]),(ProjectInfoTable[ProjectName]=OutputTable[[#This Row],[ProjectName]])*ProjectInfoTable[NumberOfReplications]))</f>
        <v>50</v>
      </c>
      <c r="K2247" s="5" cm="1">
        <f t="array" ref="K2247">IFERROR(AVERAGE(IF((OutputTable[GroupByKey]=OutputTable[[#This Row],[GroupByKey]]),(OutputTable[GroupByKey]=OutputTable[[#This Row],[GroupByKey]])*OutputTable[RecordedValue])),0)</f>
        <v>1080.5388696259006</v>
      </c>
      <c r="L2247" s="5" cm="1">
        <f t="array" ref="L2247">IFERROR(_xlfn.STDEV.S(IF((OutputTable[GroupByKey]=OutputTable[[#This Row],[GroupByKey]]),(OutputTable[GroupByKey]=OutputTable[[#This Row],[GroupByKey]])*OutputTable[RecordedValue])),0)</f>
        <v>64.343252008792561</v>
      </c>
      <c r="M2247" s="5" cm="1">
        <f t="array" ref="M2247">MAX(IF((ProjectInfoTable[ProjectName]=OutputTable[[#This Row],[ProjectName]]),(ProjectInfoTable[ProjectName]=OutputTable[[#This Row],[ProjectName]])*ProjectInfoTable[ConfidenceInterval]))</f>
        <v>0.95</v>
      </c>
      <c r="N2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247" s="5" cm="1">
        <f t="array" ref="O2247">MIN(IF((OutputTable[GroupByKey]=OutputTable[[#This Row],[GroupByKey]]),(OutputTable[GroupByKey]=OutputTable[[#This Row],[GroupByKey]])*OutputTable[RecordedValue]))</f>
        <v>940.65888386403196</v>
      </c>
      <c r="P2247" s="5" cm="1">
        <f t="array" ref="P2247">MAX(IF((OutputTable[GroupByKey]=OutputTable[[#This Row],[GroupByKey]]),(OutputTable[GroupByKey]=OutputTable[[#This Row],[GroupByKey]])*OutputTable[RecordedValue]))</f>
        <v>1261.4322613212801</v>
      </c>
    </row>
    <row r="2248" spans="1:16" x14ac:dyDescent="0.25">
      <c r="A2248" t="s">
        <v>68</v>
      </c>
      <c r="B2248" t="s">
        <v>70</v>
      </c>
      <c r="C2248">
        <v>37</v>
      </c>
      <c r="D2248" t="s">
        <v>177</v>
      </c>
      <c r="E2248" t="s">
        <v>117</v>
      </c>
      <c r="F2248" t="s">
        <v>73</v>
      </c>
      <c r="G2248">
        <v>0</v>
      </c>
      <c r="H2248">
        <v>0</v>
      </c>
      <c r="I224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48" s="5" cm="1">
        <f t="array" ref="J2248">MAX(IF((ProjectInfoTable[ProjectName]=OutputTable[[#This Row],[ProjectName]]),(ProjectInfoTable[ProjectName]=OutputTable[[#This Row],[ProjectName]])*ProjectInfoTable[NumberOfReplications]))</f>
        <v>50</v>
      </c>
      <c r="K2248" s="5" cm="1">
        <f t="array" ref="K2248">IFERROR(AVERAGE(IF((OutputTable[GroupByKey]=OutputTable[[#This Row],[GroupByKey]]),(OutputTable[GroupByKey]=OutputTable[[#This Row],[GroupByKey]])*OutputTable[RecordedValue])),0)</f>
        <v>0</v>
      </c>
      <c r="L2248" s="5" cm="1">
        <f t="array" ref="L2248">IFERROR(_xlfn.STDEV.S(IF((OutputTable[GroupByKey]=OutputTable[[#This Row],[GroupByKey]]),(OutputTable[GroupByKey]=OutputTable[[#This Row],[GroupByKey]])*OutputTable[RecordedValue])),0)</f>
        <v>0</v>
      </c>
      <c r="M2248" s="5" cm="1">
        <f t="array" ref="M2248">MAX(IF((ProjectInfoTable[ProjectName]=OutputTable[[#This Row],[ProjectName]]),(ProjectInfoTable[ProjectName]=OutputTable[[#This Row],[ProjectName]])*ProjectInfoTable[ConfidenceInterval]))</f>
        <v>0.95</v>
      </c>
      <c r="N2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8" s="5" cm="1">
        <f t="array" ref="O2248">MIN(IF((OutputTable[GroupByKey]=OutputTable[[#This Row],[GroupByKey]]),(OutputTable[GroupByKey]=OutputTable[[#This Row],[GroupByKey]])*OutputTable[RecordedValue]))</f>
        <v>0</v>
      </c>
      <c r="P2248" s="5" cm="1">
        <f t="array" ref="P2248">MAX(IF((OutputTable[GroupByKey]=OutputTable[[#This Row],[GroupByKey]]),(OutputTable[GroupByKey]=OutputTable[[#This Row],[GroupByKey]])*OutputTable[RecordedValue]))</f>
        <v>0</v>
      </c>
    </row>
    <row r="2249" spans="1:16" x14ac:dyDescent="0.25">
      <c r="A2249" t="s">
        <v>68</v>
      </c>
      <c r="B2249" t="s">
        <v>70</v>
      </c>
      <c r="C2249">
        <v>37</v>
      </c>
      <c r="D2249" t="s">
        <v>178</v>
      </c>
      <c r="E2249" t="s">
        <v>119</v>
      </c>
      <c r="F2249" t="s">
        <v>73</v>
      </c>
      <c r="G2249">
        <v>2212.8149451793001</v>
      </c>
      <c r="H2249">
        <v>0</v>
      </c>
      <c r="I224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49" s="5" cm="1">
        <f t="array" ref="J2249">MAX(IF((ProjectInfoTable[ProjectName]=OutputTable[[#This Row],[ProjectName]]),(ProjectInfoTable[ProjectName]=OutputTable[[#This Row],[ProjectName]])*ProjectInfoTable[NumberOfReplications]))</f>
        <v>50</v>
      </c>
      <c r="K2249" s="5" cm="1">
        <f t="array" ref="K2249">IFERROR(AVERAGE(IF((OutputTable[GroupByKey]=OutputTable[[#This Row],[GroupByKey]]),(OutputTable[GroupByKey]=OutputTable[[#This Row],[GroupByKey]])*OutputTable[RecordedValue])),0)</f>
        <v>647.33233797243315</v>
      </c>
      <c r="L2249" s="5" cm="1">
        <f t="array" ref="L2249">IFERROR(_xlfn.STDEV.S(IF((OutputTable[GroupByKey]=OutputTable[[#This Row],[GroupByKey]]),(OutputTable[GroupByKey]=OutputTable[[#This Row],[GroupByKey]])*OutputTable[RecordedValue])),0)</f>
        <v>612.63054444116835</v>
      </c>
      <c r="M2249" s="5" cm="1">
        <f t="array" ref="M2249">MAX(IF((ProjectInfoTable[ProjectName]=OutputTable[[#This Row],[ProjectName]]),(ProjectInfoTable[ProjectName]=OutputTable[[#This Row],[ProjectName]])*ProjectInfoTable[ConfidenceInterval]))</f>
        <v>0.95</v>
      </c>
      <c r="N2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249" s="5" cm="1">
        <f t="array" ref="O2249">MIN(IF((OutputTable[GroupByKey]=OutputTable[[#This Row],[GroupByKey]]),(OutputTable[GroupByKey]=OutputTable[[#This Row],[GroupByKey]])*OutputTable[RecordedValue]))</f>
        <v>135.75868551570699</v>
      </c>
      <c r="P2249" s="5" cm="1">
        <f t="array" ref="P2249">MAX(IF((OutputTable[GroupByKey]=OutputTable[[#This Row],[GroupByKey]]),(OutputTable[GroupByKey]=OutputTable[[#This Row],[GroupByKey]])*OutputTable[RecordedValue]))</f>
        <v>3953.48057040094</v>
      </c>
    </row>
    <row r="2250" spans="1:16" x14ac:dyDescent="0.25">
      <c r="A2250" t="s">
        <v>68</v>
      </c>
      <c r="B2250" t="s">
        <v>70</v>
      </c>
      <c r="C2250">
        <v>37</v>
      </c>
      <c r="D2250" t="s">
        <v>179</v>
      </c>
      <c r="E2250" t="s">
        <v>121</v>
      </c>
      <c r="F2250" t="s">
        <v>73</v>
      </c>
      <c r="G2250">
        <v>138</v>
      </c>
      <c r="H2250">
        <v>0</v>
      </c>
      <c r="I225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50" s="5" cm="1">
        <f t="array" ref="J2250">MAX(IF((ProjectInfoTable[ProjectName]=OutputTable[[#This Row],[ProjectName]]),(ProjectInfoTable[ProjectName]=OutputTable[[#This Row],[ProjectName]])*ProjectInfoTable[NumberOfReplications]))</f>
        <v>50</v>
      </c>
      <c r="K2250" s="5" cm="1">
        <f t="array" ref="K2250">IFERROR(AVERAGE(IF((OutputTable[GroupByKey]=OutputTable[[#This Row],[GroupByKey]]),(OutputTable[GroupByKey]=OutputTable[[#This Row],[GroupByKey]])*OutputTable[RecordedValue])),0)</f>
        <v>139.02000000000001</v>
      </c>
      <c r="L2250" s="5" cm="1">
        <f t="array" ref="L2250">IFERROR(_xlfn.STDEV.S(IF((OutputTable[GroupByKey]=OutputTable[[#This Row],[GroupByKey]]),(OutputTable[GroupByKey]=OutputTable[[#This Row],[GroupByKey]])*OutputTable[RecordedValue])),0)</f>
        <v>2.0651629376840162</v>
      </c>
      <c r="M2250" s="5" cm="1">
        <f t="array" ref="M2250">MAX(IF((ProjectInfoTable[ProjectName]=OutputTable[[#This Row],[ProjectName]]),(ProjectInfoTable[ProjectName]=OutputTable[[#This Row],[ProjectName]])*ProjectInfoTable[ConfidenceInterval]))</f>
        <v>0.95</v>
      </c>
      <c r="N2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250" s="5" cm="1">
        <f t="array" ref="O2250">MIN(IF((OutputTable[GroupByKey]=OutputTable[[#This Row],[GroupByKey]]),(OutputTable[GroupByKey]=OutputTable[[#This Row],[GroupByKey]])*OutputTable[RecordedValue]))</f>
        <v>133</v>
      </c>
      <c r="P2250" s="5" cm="1">
        <f t="array" ref="P2250">MAX(IF((OutputTable[GroupByKey]=OutputTable[[#This Row],[GroupByKey]]),(OutputTable[GroupByKey]=OutputTable[[#This Row],[GroupByKey]])*OutputTable[RecordedValue]))</f>
        <v>142</v>
      </c>
    </row>
    <row r="2251" spans="1:16" x14ac:dyDescent="0.25">
      <c r="A2251" t="s">
        <v>68</v>
      </c>
      <c r="B2251" t="s">
        <v>70</v>
      </c>
      <c r="C2251">
        <v>37</v>
      </c>
      <c r="D2251" t="s">
        <v>180</v>
      </c>
      <c r="E2251" t="s">
        <v>123</v>
      </c>
      <c r="F2251" t="s">
        <v>73</v>
      </c>
      <c r="G2251">
        <v>137</v>
      </c>
      <c r="H2251">
        <v>0</v>
      </c>
      <c r="I225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51" s="5" cm="1">
        <f t="array" ref="J2251">MAX(IF((ProjectInfoTable[ProjectName]=OutputTable[[#This Row],[ProjectName]]),(ProjectInfoTable[ProjectName]=OutputTable[[#This Row],[ProjectName]])*ProjectInfoTable[NumberOfReplications]))</f>
        <v>50</v>
      </c>
      <c r="K2251" s="5" cm="1">
        <f t="array" ref="K2251">IFERROR(AVERAGE(IF((OutputTable[GroupByKey]=OutputTable[[#This Row],[GroupByKey]]),(OutputTable[GroupByKey]=OutputTable[[#This Row],[GroupByKey]])*OutputTable[RecordedValue])),0)</f>
        <v>137.02000000000001</v>
      </c>
      <c r="L2251" s="5" cm="1">
        <f t="array" ref="L2251">IFERROR(_xlfn.STDEV.S(IF((OutputTable[GroupByKey]=OutputTable[[#This Row],[GroupByKey]]),(OutputTable[GroupByKey]=OutputTable[[#This Row],[GroupByKey]])*OutputTable[RecordedValue])),0)</f>
        <v>2.4618725244274162</v>
      </c>
      <c r="M2251" s="5" cm="1">
        <f t="array" ref="M2251">MAX(IF((ProjectInfoTable[ProjectName]=OutputTable[[#This Row],[ProjectName]]),(ProjectInfoTable[ProjectName]=OutputTable[[#This Row],[ProjectName]])*ProjectInfoTable[ConfidenceInterval]))</f>
        <v>0.95</v>
      </c>
      <c r="N2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251" s="5" cm="1">
        <f t="array" ref="O2251">MIN(IF((OutputTable[GroupByKey]=OutputTable[[#This Row],[GroupByKey]]),(OutputTable[GroupByKey]=OutputTable[[#This Row],[GroupByKey]])*OutputTable[RecordedValue]))</f>
        <v>130</v>
      </c>
      <c r="P2251" s="5" cm="1">
        <f t="array" ref="P2251">MAX(IF((OutputTable[GroupByKey]=OutputTable[[#This Row],[GroupByKey]]),(OutputTable[GroupByKey]=OutputTable[[#This Row],[GroupByKey]])*OutputTable[RecordedValue]))</f>
        <v>141</v>
      </c>
    </row>
    <row r="2252" spans="1:16" x14ac:dyDescent="0.25">
      <c r="A2252" t="s">
        <v>68</v>
      </c>
      <c r="B2252" t="s">
        <v>70</v>
      </c>
      <c r="C2252">
        <v>37</v>
      </c>
      <c r="D2252" t="s">
        <v>181</v>
      </c>
      <c r="E2252" t="s">
        <v>125</v>
      </c>
      <c r="F2252" t="s">
        <v>73</v>
      </c>
      <c r="G2252">
        <v>39.014284085590901</v>
      </c>
      <c r="H2252">
        <v>0</v>
      </c>
      <c r="I225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52" s="5" cm="1">
        <f t="array" ref="J2252">MAX(IF((ProjectInfoTable[ProjectName]=OutputTable[[#This Row],[ProjectName]]),(ProjectInfoTable[ProjectName]=OutputTable[[#This Row],[ProjectName]])*ProjectInfoTable[NumberOfReplications]))</f>
        <v>50</v>
      </c>
      <c r="K2252" s="5" cm="1">
        <f t="array" ref="K2252">IFERROR(AVERAGE(IF((OutputTable[GroupByKey]=OutputTable[[#This Row],[GroupByKey]]),(OutputTable[GroupByKey]=OutputTable[[#This Row],[GroupByKey]])*OutputTable[RecordedValue])),0)</f>
        <v>36.017962320863354</v>
      </c>
      <c r="L2252" s="5" cm="1">
        <f t="array" ref="L2252">IFERROR(_xlfn.STDEV.S(IF((OutputTable[GroupByKey]=OutputTable[[#This Row],[GroupByKey]]),(OutputTable[GroupByKey]=OutputTable[[#This Row],[GroupByKey]])*OutputTable[RecordedValue])),0)</f>
        <v>2.1447750669597334</v>
      </c>
      <c r="M2252" s="5" cm="1">
        <f t="array" ref="M2252">MAX(IF((ProjectInfoTable[ProjectName]=OutputTable[[#This Row],[ProjectName]]),(ProjectInfoTable[ProjectName]=OutputTable[[#This Row],[ProjectName]])*ProjectInfoTable[ConfidenceInterval]))</f>
        <v>0.95</v>
      </c>
      <c r="N2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252" s="5" cm="1">
        <f t="array" ref="O2252">MIN(IF((OutputTable[GroupByKey]=OutputTable[[#This Row],[GroupByKey]]),(OutputTable[GroupByKey]=OutputTable[[#This Row],[GroupByKey]])*OutputTable[RecordedValue]))</f>
        <v>31.355296128801101</v>
      </c>
      <c r="P2252" s="5" cm="1">
        <f t="array" ref="P2252">MAX(IF((OutputTable[GroupByKey]=OutputTable[[#This Row],[GroupByKey]]),(OutputTable[GroupByKey]=OutputTable[[#This Row],[GroupByKey]])*OutputTable[RecordedValue]))</f>
        <v>42.047742044042501</v>
      </c>
    </row>
    <row r="2253" spans="1:16" x14ac:dyDescent="0.25">
      <c r="A2253" t="s">
        <v>68</v>
      </c>
      <c r="B2253" t="s">
        <v>70</v>
      </c>
      <c r="C2253">
        <v>37</v>
      </c>
      <c r="D2253" t="s">
        <v>182</v>
      </c>
      <c r="E2253" t="s">
        <v>127</v>
      </c>
      <c r="F2253" t="s">
        <v>73</v>
      </c>
      <c r="G2253">
        <v>3383.2434677470201</v>
      </c>
      <c r="H2253">
        <v>0</v>
      </c>
      <c r="I225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53" s="5" cm="1">
        <f t="array" ref="J2253">MAX(IF((ProjectInfoTable[ProjectName]=OutputTable[[#This Row],[ProjectName]]),(ProjectInfoTable[ProjectName]=OutputTable[[#This Row],[ProjectName]])*ProjectInfoTable[NumberOfReplications]))</f>
        <v>50</v>
      </c>
      <c r="K2253" s="5" cm="1">
        <f t="array" ref="K2253">IFERROR(AVERAGE(IF((OutputTable[GroupByKey]=OutputTable[[#This Row],[GroupByKey]]),(OutputTable[GroupByKey]=OutputTable[[#This Row],[GroupByKey]])*OutputTable[RecordedValue])),0)</f>
        <v>1727.8712075983335</v>
      </c>
      <c r="L2253" s="5" cm="1">
        <f t="array" ref="L2253">IFERROR(_xlfn.STDEV.S(IF((OutputTable[GroupByKey]=OutputTable[[#This Row],[GroupByKey]]),(OutputTable[GroupByKey]=OutputTable[[#This Row],[GroupByKey]])*OutputTable[RecordedValue])),0)</f>
        <v>660.11760417939672</v>
      </c>
      <c r="M2253" s="5" cm="1">
        <f t="array" ref="M2253">MAX(IF((ProjectInfoTable[ProjectName]=OutputTable[[#This Row],[ProjectName]]),(ProjectInfoTable[ProjectName]=OutputTable[[#This Row],[ProjectName]])*ProjectInfoTable[ConfidenceInterval]))</f>
        <v>0.95</v>
      </c>
      <c r="N2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253" s="5" cm="1">
        <f t="array" ref="O2253">MIN(IF((OutputTable[GroupByKey]=OutputTable[[#This Row],[GroupByKey]]),(OutputTable[GroupByKey]=OutputTable[[#This Row],[GroupByKey]])*OutputTable[RecordedValue]))</f>
        <v>1102.70221979086</v>
      </c>
      <c r="P2253" s="5" cm="1">
        <f t="array" ref="P2253">MAX(IF((OutputTable[GroupByKey]=OutputTable[[#This Row],[GroupByKey]]),(OutputTable[GroupByKey]=OutputTable[[#This Row],[GroupByKey]])*OutputTable[RecordedValue]))</f>
        <v>5214.9128317222203</v>
      </c>
    </row>
    <row r="2254" spans="1:16" x14ac:dyDescent="0.25">
      <c r="A2254" t="s">
        <v>68</v>
      </c>
      <c r="B2254" t="s">
        <v>70</v>
      </c>
      <c r="C2254">
        <v>37</v>
      </c>
      <c r="D2254" t="s">
        <v>183</v>
      </c>
      <c r="E2254" t="s">
        <v>137</v>
      </c>
      <c r="F2254" t="s">
        <v>107</v>
      </c>
      <c r="G2254">
        <v>19.5071420427955</v>
      </c>
      <c r="H2254">
        <v>0</v>
      </c>
      <c r="I225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54" s="5" cm="1">
        <f t="array" ref="J2254">MAX(IF((ProjectInfoTable[ProjectName]=OutputTable[[#This Row],[ProjectName]]),(ProjectInfoTable[ProjectName]=OutputTable[[#This Row],[ProjectName]])*ProjectInfoTable[NumberOfReplications]))</f>
        <v>50</v>
      </c>
      <c r="K2254" s="5" cm="1">
        <f t="array" ref="K2254">IFERROR(AVERAGE(IF((OutputTable[GroupByKey]=OutputTable[[#This Row],[GroupByKey]]),(OutputTable[GroupByKey]=OutputTable[[#This Row],[GroupByKey]])*OutputTable[RecordedValue])),0)</f>
        <v>18.008981160431681</v>
      </c>
      <c r="L2254" s="5" cm="1">
        <f t="array" ref="L2254">IFERROR(_xlfn.STDEV.S(IF((OutputTable[GroupByKey]=OutputTable[[#This Row],[GroupByKey]]),(OutputTable[GroupByKey]=OutputTable[[#This Row],[GroupByKey]])*OutputTable[RecordedValue])),0)</f>
        <v>1.0723875334798758</v>
      </c>
      <c r="M2254" s="5" cm="1">
        <f t="array" ref="M2254">MAX(IF((ProjectInfoTable[ProjectName]=OutputTable[[#This Row],[ProjectName]]),(ProjectInfoTable[ProjectName]=OutputTable[[#This Row],[ProjectName]])*ProjectInfoTable[ConfidenceInterval]))</f>
        <v>0.95</v>
      </c>
      <c r="N2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254" s="5" cm="1">
        <f t="array" ref="O2254">MIN(IF((OutputTable[GroupByKey]=OutputTable[[#This Row],[GroupByKey]]),(OutputTable[GroupByKey]=OutputTable[[#This Row],[GroupByKey]])*OutputTable[RecordedValue]))</f>
        <v>15.677648064400501</v>
      </c>
      <c r="P2254" s="5" cm="1">
        <f t="array" ref="P2254">MAX(IF((OutputTable[GroupByKey]=OutputTable[[#This Row],[GroupByKey]]),(OutputTable[GroupByKey]=OutputTable[[#This Row],[GroupByKey]])*OutputTable[RecordedValue]))</f>
        <v>21.0238710220213</v>
      </c>
    </row>
    <row r="2255" spans="1:16" x14ac:dyDescent="0.25">
      <c r="A2255" t="s">
        <v>68</v>
      </c>
      <c r="B2255" t="s">
        <v>70</v>
      </c>
      <c r="C2255">
        <v>37</v>
      </c>
      <c r="D2255" t="s">
        <v>184</v>
      </c>
      <c r="E2255" t="s">
        <v>139</v>
      </c>
      <c r="F2255" t="s">
        <v>107</v>
      </c>
      <c r="G2255">
        <v>4.4553521493267398</v>
      </c>
      <c r="H2255">
        <v>0</v>
      </c>
      <c r="I225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55" s="5" cm="1">
        <f t="array" ref="J2255">MAX(IF((ProjectInfoTable[ProjectName]=OutputTable[[#This Row],[ProjectName]]),(ProjectInfoTable[ProjectName]=OutputTable[[#This Row],[ProjectName]])*ProjectInfoTable[NumberOfReplications]))</f>
        <v>50</v>
      </c>
      <c r="K2255" s="5" cm="1">
        <f t="array" ref="K2255">IFERROR(AVERAGE(IF((OutputTable[GroupByKey]=OutputTable[[#This Row],[GroupByKey]]),(OutputTable[GroupByKey]=OutputTable[[#This Row],[GroupByKey]])*OutputTable[RecordedValue])),0)</f>
        <v>5.873369725047966</v>
      </c>
      <c r="L2255" s="5" cm="1">
        <f t="array" ref="L2255">IFERROR(_xlfn.STDEV.S(IF((OutputTable[GroupByKey]=OutputTable[[#This Row],[GroupByKey]]),(OutputTable[GroupByKey]=OutputTable[[#This Row],[GroupByKey]])*OutputTable[RecordedValue])),0)</f>
        <v>1.0900756873751687</v>
      </c>
      <c r="M2255" s="5" cm="1">
        <f t="array" ref="M2255">MAX(IF((ProjectInfoTable[ProjectName]=OutputTable[[#This Row],[ProjectName]]),(ProjectInfoTable[ProjectName]=OutputTable[[#This Row],[ProjectName]])*ProjectInfoTable[ConfidenceInterval]))</f>
        <v>0.95</v>
      </c>
      <c r="N2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255" s="5" cm="1">
        <f t="array" ref="O2255">MIN(IF((OutputTable[GroupByKey]=OutputTable[[#This Row],[GroupByKey]]),(OutputTable[GroupByKey]=OutputTable[[#This Row],[GroupByKey]])*OutputTable[RecordedValue]))</f>
        <v>2.9626411254009901</v>
      </c>
      <c r="P2255" s="5" cm="1">
        <f t="array" ref="P2255">MAX(IF((OutputTable[GroupByKey]=OutputTable[[#This Row],[GroupByKey]]),(OutputTable[GroupByKey]=OutputTable[[#This Row],[GroupByKey]])*OutputTable[RecordedValue]))</f>
        <v>8.2927796417684707</v>
      </c>
    </row>
    <row r="2256" spans="1:16" x14ac:dyDescent="0.25">
      <c r="A2256" t="s">
        <v>68</v>
      </c>
      <c r="B2256" t="s">
        <v>70</v>
      </c>
      <c r="C2256">
        <v>37</v>
      </c>
      <c r="D2256" t="s">
        <v>185</v>
      </c>
      <c r="E2256" t="s">
        <v>164</v>
      </c>
      <c r="F2256" t="s">
        <v>107</v>
      </c>
      <c r="G2256">
        <v>138</v>
      </c>
      <c r="H2256">
        <v>0</v>
      </c>
      <c r="I225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56" s="5" cm="1">
        <f t="array" ref="J2256">MAX(IF((ProjectInfoTable[ProjectName]=OutputTable[[#This Row],[ProjectName]]),(ProjectInfoTable[ProjectName]=OutputTable[[#This Row],[ProjectName]])*ProjectInfoTable[NumberOfReplications]))</f>
        <v>50</v>
      </c>
      <c r="K2256" s="5" cm="1">
        <f t="array" ref="K2256">IFERROR(AVERAGE(IF((OutputTable[GroupByKey]=OutputTable[[#This Row],[GroupByKey]]),(OutputTable[GroupByKey]=OutputTable[[#This Row],[GroupByKey]])*OutputTable[RecordedValue])),0)</f>
        <v>138.38</v>
      </c>
      <c r="L2256" s="5" cm="1">
        <f t="array" ref="L2256">IFERROR(_xlfn.STDEV.S(IF((OutputTable[GroupByKey]=OutputTable[[#This Row],[GroupByKey]]),(OutputTable[GroupByKey]=OutputTable[[#This Row],[GroupByKey]])*OutputTable[RecordedValue])),0)</f>
        <v>2.2667967149567629</v>
      </c>
      <c r="M2256" s="5" cm="1">
        <f t="array" ref="M2256">MAX(IF((ProjectInfoTable[ProjectName]=OutputTable[[#This Row],[ProjectName]]),(ProjectInfoTable[ProjectName]=OutputTable[[#This Row],[ProjectName]])*ProjectInfoTable[ConfidenceInterval]))</f>
        <v>0.95</v>
      </c>
      <c r="N2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256" s="5" cm="1">
        <f t="array" ref="O2256">MIN(IF((OutputTable[GroupByKey]=OutputTable[[#This Row],[GroupByKey]]),(OutputTable[GroupByKey]=OutputTable[[#This Row],[GroupByKey]])*OutputTable[RecordedValue]))</f>
        <v>132</v>
      </c>
      <c r="P2256" s="5" cm="1">
        <f t="array" ref="P2256">MAX(IF((OutputTable[GroupByKey]=OutputTable[[#This Row],[GroupByKey]]),(OutputTable[GroupByKey]=OutputTable[[#This Row],[GroupByKey]])*OutputTable[RecordedValue]))</f>
        <v>142</v>
      </c>
    </row>
    <row r="2257" spans="1:16" x14ac:dyDescent="0.25">
      <c r="A2257" t="s">
        <v>68</v>
      </c>
      <c r="B2257" t="s">
        <v>70</v>
      </c>
      <c r="C2257">
        <v>37</v>
      </c>
      <c r="D2257" t="s">
        <v>186</v>
      </c>
      <c r="E2257" t="s">
        <v>166</v>
      </c>
      <c r="F2257" t="s">
        <v>107</v>
      </c>
      <c r="G2257">
        <v>0.81436032711138595</v>
      </c>
      <c r="H2257">
        <v>0</v>
      </c>
      <c r="I225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57" s="5" cm="1">
        <f t="array" ref="J2257">MAX(IF((ProjectInfoTable[ProjectName]=OutputTable[[#This Row],[ProjectName]]),(ProjectInfoTable[ProjectName]=OutputTable[[#This Row],[ProjectName]])*ProjectInfoTable[NumberOfReplications]))</f>
        <v>50</v>
      </c>
      <c r="K2257" s="5" cm="1">
        <f t="array" ref="K2257">IFERROR(AVERAGE(IF((OutputTable[GroupByKey]=OutputTable[[#This Row],[GroupByKey]]),(OutputTable[GroupByKey]=OutputTable[[#This Row],[GroupByKey]])*OutputTable[RecordedValue])),0)</f>
        <v>0.75527626145633475</v>
      </c>
      <c r="L2257" s="5" cm="1">
        <f t="array" ref="L2257">IFERROR(_xlfn.STDEV.S(IF((OutputTable[GroupByKey]=OutputTable[[#This Row],[GroupByKey]]),(OutputTable[GroupByKey]=OutputTable[[#This Row],[GroupByKey]])*OutputTable[RecordedValue])),0)</f>
        <v>4.541982030729913E-2</v>
      </c>
      <c r="M2257" s="5" cm="1">
        <f t="array" ref="M2257">MAX(IF((ProjectInfoTable[ProjectName]=OutputTable[[#This Row],[ProjectName]]),(ProjectInfoTable[ProjectName]=OutputTable[[#This Row],[ProjectName]])*ProjectInfoTable[ConfidenceInterval]))</f>
        <v>0.95</v>
      </c>
      <c r="N2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257" s="5" cm="1">
        <f t="array" ref="O2257">MIN(IF((OutputTable[GroupByKey]=OutputTable[[#This Row],[GroupByKey]]),(OutputTable[GroupByKey]=OutputTable[[#This Row],[GroupByKey]])*OutputTable[RecordedValue]))</f>
        <v>0.65446751492631405</v>
      </c>
      <c r="P2257" s="5" cm="1">
        <f t="array" ref="P2257">MAX(IF((OutputTable[GroupByKey]=OutputTable[[#This Row],[GroupByKey]]),(OutputTable[GroupByKey]=OutputTable[[#This Row],[GroupByKey]])*OutputTable[RecordedValue]))</f>
        <v>0.87655661977495902</v>
      </c>
    </row>
    <row r="2258" spans="1:16" x14ac:dyDescent="0.25">
      <c r="A2258" t="s">
        <v>68</v>
      </c>
      <c r="B2258" t="s">
        <v>70</v>
      </c>
      <c r="C2258">
        <v>37</v>
      </c>
      <c r="D2258" t="s">
        <v>187</v>
      </c>
      <c r="E2258" t="s">
        <v>142</v>
      </c>
      <c r="F2258" t="s">
        <v>107</v>
      </c>
      <c r="G2258">
        <v>0</v>
      </c>
      <c r="H2258">
        <v>0</v>
      </c>
      <c r="I225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58" s="5" cm="1">
        <f t="array" ref="J2258">MAX(IF((ProjectInfoTable[ProjectName]=OutputTable[[#This Row],[ProjectName]]),(ProjectInfoTable[ProjectName]=OutputTable[[#This Row],[ProjectName]])*ProjectInfoTable[NumberOfReplications]))</f>
        <v>50</v>
      </c>
      <c r="K2258" s="5" cm="1">
        <f t="array" ref="K2258">IFERROR(AVERAGE(IF((OutputTable[GroupByKey]=OutputTable[[#This Row],[GroupByKey]]),(OutputTable[GroupByKey]=OutputTable[[#This Row],[GroupByKey]])*OutputTable[RecordedValue])),0)</f>
        <v>0</v>
      </c>
      <c r="L2258" s="5" cm="1">
        <f t="array" ref="L2258">IFERROR(_xlfn.STDEV.S(IF((OutputTable[GroupByKey]=OutputTable[[#This Row],[GroupByKey]]),(OutputTable[GroupByKey]=OutputTable[[#This Row],[GroupByKey]])*OutputTable[RecordedValue])),0)</f>
        <v>0</v>
      </c>
      <c r="M2258" s="5" cm="1">
        <f t="array" ref="M2258">MAX(IF((ProjectInfoTable[ProjectName]=OutputTable[[#This Row],[ProjectName]]),(ProjectInfoTable[ProjectName]=OutputTable[[#This Row],[ProjectName]])*ProjectInfoTable[ConfidenceInterval]))</f>
        <v>0.95</v>
      </c>
      <c r="N2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8" s="5" cm="1">
        <f t="array" ref="O2258">MIN(IF((OutputTable[GroupByKey]=OutputTable[[#This Row],[GroupByKey]]),(OutputTable[GroupByKey]=OutputTable[[#This Row],[GroupByKey]])*OutputTable[RecordedValue]))</f>
        <v>0</v>
      </c>
      <c r="P2258" s="5" cm="1">
        <f t="array" ref="P2258">MAX(IF((OutputTable[GroupByKey]=OutputTable[[#This Row],[GroupByKey]]),(OutputTable[GroupByKey]=OutputTable[[#This Row],[GroupByKey]])*OutputTable[RecordedValue]))</f>
        <v>0</v>
      </c>
    </row>
    <row r="2259" spans="1:16" x14ac:dyDescent="0.25">
      <c r="A2259" t="s">
        <v>68</v>
      </c>
      <c r="B2259" t="s">
        <v>70</v>
      </c>
      <c r="C2259">
        <v>38</v>
      </c>
      <c r="D2259" t="s">
        <v>112</v>
      </c>
      <c r="E2259" t="s">
        <v>113</v>
      </c>
      <c r="F2259" t="s">
        <v>73</v>
      </c>
      <c r="G2259">
        <v>0.35046725764780801</v>
      </c>
      <c r="H2259">
        <v>0</v>
      </c>
      <c r="I225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59" s="5" cm="1">
        <f t="array" ref="J2259">MAX(IF((ProjectInfoTable[ProjectName]=OutputTable[[#This Row],[ProjectName]]),(ProjectInfoTable[ProjectName]=OutputTable[[#This Row],[ProjectName]])*ProjectInfoTable[NumberOfReplications]))</f>
        <v>50</v>
      </c>
      <c r="K2259" s="5" cm="1">
        <f t="array" ref="K2259">IFERROR(AVERAGE(IF((OutputTable[GroupByKey]=OutputTable[[#This Row],[GroupByKey]]),(OutputTable[GroupByKey]=OutputTable[[#This Row],[GroupByKey]])*OutputTable[RecordedValue])),0)</f>
        <v>0.86163700693939471</v>
      </c>
      <c r="L2259" s="5" cm="1">
        <f t="array" ref="L2259">IFERROR(_xlfn.STDEV.S(IF((OutputTable[GroupByKey]=OutputTable[[#This Row],[GroupByKey]]),(OutputTable[GroupByKey]=OutputTable[[#This Row],[GroupByKey]])*OutputTable[RecordedValue])),0)</f>
        <v>0.40403851079129915</v>
      </c>
      <c r="M2259" s="5" cm="1">
        <f t="array" ref="M2259">MAX(IF((ProjectInfoTable[ProjectName]=OutputTable[[#This Row],[ProjectName]]),(ProjectInfoTable[ProjectName]=OutputTable[[#This Row],[ProjectName]])*ProjectInfoTable[ConfidenceInterval]))</f>
        <v>0.95</v>
      </c>
      <c r="N2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259" s="5" cm="1">
        <f t="array" ref="O2259">MIN(IF((OutputTable[GroupByKey]=OutputTable[[#This Row],[GroupByKey]]),(OutputTable[GroupByKey]=OutputTable[[#This Row],[GroupByKey]])*OutputTable[RecordedValue]))</f>
        <v>0.14398486806875099</v>
      </c>
      <c r="P2259" s="5" cm="1">
        <f t="array" ref="P2259">MAX(IF((OutputTable[GroupByKey]=OutputTable[[#This Row],[GroupByKey]]),(OutputTable[GroupByKey]=OutputTable[[#This Row],[GroupByKey]])*OutputTable[RecordedValue]))</f>
        <v>2.0851264921370101</v>
      </c>
    </row>
    <row r="2260" spans="1:16" x14ac:dyDescent="0.25">
      <c r="A2260" t="s">
        <v>68</v>
      </c>
      <c r="B2260" t="s">
        <v>70</v>
      </c>
      <c r="C2260">
        <v>38</v>
      </c>
      <c r="D2260" t="s">
        <v>114</v>
      </c>
      <c r="E2260" t="s">
        <v>115</v>
      </c>
      <c r="F2260" t="s">
        <v>73</v>
      </c>
      <c r="G2260">
        <v>21.028035458868501</v>
      </c>
      <c r="H2260">
        <v>0</v>
      </c>
      <c r="I226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60" s="5" cm="1">
        <f t="array" ref="J2260">MAX(IF((ProjectInfoTable[ProjectName]=OutputTable[[#This Row],[ProjectName]]),(ProjectInfoTable[ProjectName]=OutputTable[[#This Row],[ProjectName]])*ProjectInfoTable[NumberOfReplications]))</f>
        <v>50</v>
      </c>
      <c r="K2260" s="5" cm="1">
        <f t="array" ref="K2260">IFERROR(AVERAGE(IF((OutputTable[GroupByKey]=OutputTable[[#This Row],[GroupByKey]]),(OutputTable[GroupByKey]=OutputTable[[#This Row],[GroupByKey]])*OutputTable[RecordedValue])),0)</f>
        <v>51.698220416363682</v>
      </c>
      <c r="L2260" s="5" cm="1">
        <f t="array" ref="L2260">IFERROR(_xlfn.STDEV.S(IF((OutputTable[GroupByKey]=OutputTable[[#This Row],[GroupByKey]]),(OutputTable[GroupByKey]=OutputTable[[#This Row],[GroupByKey]])*OutputTable[RecordedValue])),0)</f>
        <v>24.242310647477964</v>
      </c>
      <c r="M2260" s="5" cm="1">
        <f t="array" ref="M2260">MAX(IF((ProjectInfoTable[ProjectName]=OutputTable[[#This Row],[ProjectName]]),(ProjectInfoTable[ProjectName]=OutputTable[[#This Row],[ProjectName]])*ProjectInfoTable[ConfidenceInterval]))</f>
        <v>0.95</v>
      </c>
      <c r="N2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260" s="5" cm="1">
        <f t="array" ref="O2260">MIN(IF((OutputTable[GroupByKey]=OutputTable[[#This Row],[GroupByKey]]),(OutputTable[GroupByKey]=OutputTable[[#This Row],[GroupByKey]])*OutputTable[RecordedValue]))</f>
        <v>8.63909208412508</v>
      </c>
      <c r="P2260" s="5" cm="1">
        <f t="array" ref="P2260">MAX(IF((OutputTable[GroupByKey]=OutputTable[[#This Row],[GroupByKey]]),(OutputTable[GroupByKey]=OutputTable[[#This Row],[GroupByKey]])*OutputTable[RecordedValue]))</f>
        <v>125.107589528221</v>
      </c>
    </row>
    <row r="2261" spans="1:16" x14ac:dyDescent="0.25">
      <c r="A2261" t="s">
        <v>68</v>
      </c>
      <c r="B2261" t="s">
        <v>70</v>
      </c>
      <c r="C2261">
        <v>38</v>
      </c>
      <c r="D2261" t="s">
        <v>116</v>
      </c>
      <c r="E2261" t="s">
        <v>117</v>
      </c>
      <c r="F2261" t="s">
        <v>73</v>
      </c>
      <c r="G2261">
        <v>0</v>
      </c>
      <c r="H2261">
        <v>0</v>
      </c>
      <c r="I226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61" s="5" cm="1">
        <f t="array" ref="J2261">MAX(IF((ProjectInfoTable[ProjectName]=OutputTable[[#This Row],[ProjectName]]),(ProjectInfoTable[ProjectName]=OutputTable[[#This Row],[ProjectName]])*ProjectInfoTable[NumberOfReplications]))</f>
        <v>50</v>
      </c>
      <c r="K2261" s="5" cm="1">
        <f t="array" ref="K2261">IFERROR(AVERAGE(IF((OutputTable[GroupByKey]=OutputTable[[#This Row],[GroupByKey]]),(OutputTable[GroupByKey]=OutputTable[[#This Row],[GroupByKey]])*OutputTable[RecordedValue])),0)</f>
        <v>0</v>
      </c>
      <c r="L2261" s="5" cm="1">
        <f t="array" ref="L2261">IFERROR(_xlfn.STDEV.S(IF((OutputTable[GroupByKey]=OutputTable[[#This Row],[GroupByKey]]),(OutputTable[GroupByKey]=OutputTable[[#This Row],[GroupByKey]])*OutputTable[RecordedValue])),0)</f>
        <v>0</v>
      </c>
      <c r="M2261" s="5" cm="1">
        <f t="array" ref="M2261">MAX(IF((ProjectInfoTable[ProjectName]=OutputTable[[#This Row],[ProjectName]]),(ProjectInfoTable[ProjectName]=OutputTable[[#This Row],[ProjectName]])*ProjectInfoTable[ConfidenceInterval]))</f>
        <v>0.95</v>
      </c>
      <c r="N2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1" s="5" cm="1">
        <f t="array" ref="O2261">MIN(IF((OutputTable[GroupByKey]=OutputTable[[#This Row],[GroupByKey]]),(OutputTable[GroupByKey]=OutputTable[[#This Row],[GroupByKey]])*OutputTable[RecordedValue]))</f>
        <v>0</v>
      </c>
      <c r="P2261" s="5" cm="1">
        <f t="array" ref="P2261">MAX(IF((OutputTable[GroupByKey]=OutputTable[[#This Row],[GroupByKey]]),(OutputTable[GroupByKey]=OutputTable[[#This Row],[GroupByKey]])*OutputTable[RecordedValue]))</f>
        <v>0</v>
      </c>
    </row>
    <row r="2262" spans="1:16" x14ac:dyDescent="0.25">
      <c r="A2262" t="s">
        <v>68</v>
      </c>
      <c r="B2262" t="s">
        <v>70</v>
      </c>
      <c r="C2262">
        <v>38</v>
      </c>
      <c r="D2262" t="s">
        <v>118</v>
      </c>
      <c r="E2262" t="s">
        <v>119</v>
      </c>
      <c r="F2262" t="s">
        <v>73</v>
      </c>
      <c r="G2262">
        <v>0.19146720441517601</v>
      </c>
      <c r="H2262">
        <v>0</v>
      </c>
      <c r="I226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62" s="5" cm="1">
        <f t="array" ref="J2262">MAX(IF((ProjectInfoTable[ProjectName]=OutputTable[[#This Row],[ProjectName]]),(ProjectInfoTable[ProjectName]=OutputTable[[#This Row],[ProjectName]])*ProjectInfoTable[NumberOfReplications]))</f>
        <v>50</v>
      </c>
      <c r="K2262" s="5" cm="1">
        <f t="array" ref="K2262">IFERROR(AVERAGE(IF((OutputTable[GroupByKey]=OutputTable[[#This Row],[GroupByKey]]),(OutputTable[GroupByKey]=OutputTable[[#This Row],[GroupByKey]])*OutputTable[RecordedValue])),0)</f>
        <v>13.164009358024151</v>
      </c>
      <c r="L2262" s="5" cm="1">
        <f t="array" ref="L2262">IFERROR(_xlfn.STDEV.S(IF((OutputTable[GroupByKey]=OutputTable[[#This Row],[GroupByKey]]),(OutputTable[GroupByKey]=OutputTable[[#This Row],[GroupByKey]])*OutputTable[RecordedValue])),0)</f>
        <v>23.71645868098383</v>
      </c>
      <c r="M2262" s="5" cm="1">
        <f t="array" ref="M2262">MAX(IF((ProjectInfoTable[ProjectName]=OutputTable[[#This Row],[ProjectName]]),(ProjectInfoTable[ProjectName]=OutputTable[[#This Row],[ProjectName]])*ProjectInfoTable[ConfidenceInterval]))</f>
        <v>0.95</v>
      </c>
      <c r="N2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262" s="5" cm="1">
        <f t="array" ref="O2262">MIN(IF((OutputTable[GroupByKey]=OutputTable[[#This Row],[GroupByKey]]),(OutputTable[GroupByKey]=OutputTable[[#This Row],[GroupByKey]])*OutputTable[RecordedValue]))</f>
        <v>0</v>
      </c>
      <c r="P2262" s="5" cm="1">
        <f t="array" ref="P2262">MAX(IF((OutputTable[GroupByKey]=OutputTable[[#This Row],[GroupByKey]]),(OutputTable[GroupByKey]=OutputTable[[#This Row],[GroupByKey]])*OutputTable[RecordedValue]))</f>
        <v>143.511038213799</v>
      </c>
    </row>
    <row r="2263" spans="1:16" x14ac:dyDescent="0.25">
      <c r="A2263" t="s">
        <v>68</v>
      </c>
      <c r="B2263" t="s">
        <v>70</v>
      </c>
      <c r="C2263">
        <v>38</v>
      </c>
      <c r="D2263" t="s">
        <v>120</v>
      </c>
      <c r="E2263" t="s">
        <v>121</v>
      </c>
      <c r="F2263" t="s">
        <v>73</v>
      </c>
      <c r="G2263">
        <v>5</v>
      </c>
      <c r="H2263">
        <v>0</v>
      </c>
      <c r="I226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63" s="5" cm="1">
        <f t="array" ref="J2263">MAX(IF((ProjectInfoTable[ProjectName]=OutputTable[[#This Row],[ProjectName]]),(ProjectInfoTable[ProjectName]=OutputTable[[#This Row],[ProjectName]])*ProjectInfoTable[NumberOfReplications]))</f>
        <v>50</v>
      </c>
      <c r="K2263" s="5" cm="1">
        <f t="array" ref="K2263">IFERROR(AVERAGE(IF((OutputTable[GroupByKey]=OutputTable[[#This Row],[GroupByKey]]),(OutputTable[GroupByKey]=OutputTable[[#This Row],[GroupByKey]])*OutputTable[RecordedValue])),0)</f>
        <v>9.74</v>
      </c>
      <c r="L2263" s="5" cm="1">
        <f t="array" ref="L2263">IFERROR(_xlfn.STDEV.S(IF((OutputTable[GroupByKey]=OutputTable[[#This Row],[GroupByKey]]),(OutputTable[GroupByKey]=OutputTable[[#This Row],[GroupByKey]])*OutputTable[RecordedValue])),0)</f>
        <v>3.3430402880233041</v>
      </c>
      <c r="M2263" s="5" cm="1">
        <f t="array" ref="M2263">MAX(IF((ProjectInfoTable[ProjectName]=OutputTable[[#This Row],[ProjectName]]),(ProjectInfoTable[ProjectName]=OutputTable[[#This Row],[ProjectName]])*ProjectInfoTable[ConfidenceInterval]))</f>
        <v>0.95</v>
      </c>
      <c r="N2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263" s="5" cm="1">
        <f t="array" ref="O2263">MIN(IF((OutputTable[GroupByKey]=OutputTable[[#This Row],[GroupByKey]]),(OutputTable[GroupByKey]=OutputTable[[#This Row],[GroupByKey]])*OutputTable[RecordedValue]))</f>
        <v>4</v>
      </c>
      <c r="P2263" s="5" cm="1">
        <f t="array" ref="P2263">MAX(IF((OutputTable[GroupByKey]=OutputTable[[#This Row],[GroupByKey]]),(OutputTable[GroupByKey]=OutputTable[[#This Row],[GroupByKey]])*OutputTable[RecordedValue]))</f>
        <v>18</v>
      </c>
    </row>
    <row r="2264" spans="1:16" x14ac:dyDescent="0.25">
      <c r="A2264" t="s">
        <v>68</v>
      </c>
      <c r="B2264" t="s">
        <v>70</v>
      </c>
      <c r="C2264">
        <v>38</v>
      </c>
      <c r="D2264" t="s">
        <v>122</v>
      </c>
      <c r="E2264" t="s">
        <v>123</v>
      </c>
      <c r="F2264" t="s">
        <v>73</v>
      </c>
      <c r="G2264">
        <v>5</v>
      </c>
      <c r="H2264">
        <v>0</v>
      </c>
      <c r="I226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64" s="5" cm="1">
        <f t="array" ref="J2264">MAX(IF((ProjectInfoTable[ProjectName]=OutputTable[[#This Row],[ProjectName]]),(ProjectInfoTable[ProjectName]=OutputTable[[#This Row],[ProjectName]])*ProjectInfoTable[NumberOfReplications]))</f>
        <v>50</v>
      </c>
      <c r="K2264" s="5" cm="1">
        <f t="array" ref="K2264">IFERROR(AVERAGE(IF((OutputTable[GroupByKey]=OutputTable[[#This Row],[GroupByKey]]),(OutputTable[GroupByKey]=OutputTable[[#This Row],[GroupByKey]])*OutputTable[RecordedValue])),0)</f>
        <v>9.6199999999999992</v>
      </c>
      <c r="L2264" s="5" cm="1">
        <f t="array" ref="L2264">IFERROR(_xlfn.STDEV.S(IF((OutputTable[GroupByKey]=OutputTable[[#This Row],[GroupByKey]]),(OutputTable[GroupByKey]=OutputTable[[#This Row],[GroupByKey]])*OutputTable[RecordedValue])),0)</f>
        <v>3.3557139816335075</v>
      </c>
      <c r="M2264" s="5" cm="1">
        <f t="array" ref="M2264">MAX(IF((ProjectInfoTable[ProjectName]=OutputTable[[#This Row],[ProjectName]]),(ProjectInfoTable[ProjectName]=OutputTable[[#This Row],[ProjectName]])*ProjectInfoTable[ConfidenceInterval]))</f>
        <v>0.95</v>
      </c>
      <c r="N2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264" s="5" cm="1">
        <f t="array" ref="O2264">MIN(IF((OutputTable[GroupByKey]=OutputTable[[#This Row],[GroupByKey]]),(OutputTable[GroupByKey]=OutputTable[[#This Row],[GroupByKey]])*OutputTable[RecordedValue]))</f>
        <v>4</v>
      </c>
      <c r="P2264" s="5" cm="1">
        <f t="array" ref="P2264">MAX(IF((OutputTable[GroupByKey]=OutputTable[[#This Row],[GroupByKey]]),(OutputTable[GroupByKey]=OutputTable[[#This Row],[GroupByKey]])*OutputTable[RecordedValue]))</f>
        <v>18</v>
      </c>
    </row>
    <row r="2265" spans="1:16" x14ac:dyDescent="0.25">
      <c r="A2265" t="s">
        <v>68</v>
      </c>
      <c r="B2265" t="s">
        <v>70</v>
      </c>
      <c r="C2265">
        <v>38</v>
      </c>
      <c r="D2265" t="s">
        <v>124</v>
      </c>
      <c r="E2265" t="s">
        <v>125</v>
      </c>
      <c r="F2265" t="s">
        <v>73</v>
      </c>
      <c r="G2265">
        <v>0.35046725764780801</v>
      </c>
      <c r="H2265">
        <v>0</v>
      </c>
      <c r="I226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65" s="5" cm="1">
        <f t="array" ref="J2265">MAX(IF((ProjectInfoTable[ProjectName]=OutputTable[[#This Row],[ProjectName]]),(ProjectInfoTable[ProjectName]=OutputTable[[#This Row],[ProjectName]])*ProjectInfoTable[NumberOfReplications]))</f>
        <v>50</v>
      </c>
      <c r="K2265" s="5" cm="1">
        <f t="array" ref="K2265">IFERROR(AVERAGE(IF((OutputTable[GroupByKey]=OutputTable[[#This Row],[GroupByKey]]),(OutputTable[GroupByKey]=OutputTable[[#This Row],[GroupByKey]])*OutputTable[RecordedValue])),0)</f>
        <v>0.86163700693939471</v>
      </c>
      <c r="L2265" s="5" cm="1">
        <f t="array" ref="L2265">IFERROR(_xlfn.STDEV.S(IF((OutputTable[GroupByKey]=OutputTable[[#This Row],[GroupByKey]]),(OutputTable[GroupByKey]=OutputTable[[#This Row],[GroupByKey]])*OutputTable[RecordedValue])),0)</f>
        <v>0.40403851079129915</v>
      </c>
      <c r="M2265" s="5" cm="1">
        <f t="array" ref="M2265">MAX(IF((ProjectInfoTable[ProjectName]=OutputTable[[#This Row],[ProjectName]]),(ProjectInfoTable[ProjectName]=OutputTable[[#This Row],[ProjectName]])*ProjectInfoTable[ConfidenceInterval]))</f>
        <v>0.95</v>
      </c>
      <c r="N2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265" s="5" cm="1">
        <f t="array" ref="O2265">MIN(IF((OutputTable[GroupByKey]=OutputTable[[#This Row],[GroupByKey]]),(OutputTable[GroupByKey]=OutputTable[[#This Row],[GroupByKey]])*OutputTable[RecordedValue]))</f>
        <v>0.14398486806875099</v>
      </c>
      <c r="P2265" s="5" cm="1">
        <f t="array" ref="P2265">MAX(IF((OutputTable[GroupByKey]=OutputTable[[#This Row],[GroupByKey]]),(OutputTable[GroupByKey]=OutputTable[[#This Row],[GroupByKey]])*OutputTable[RecordedValue]))</f>
        <v>2.0851264921370101</v>
      </c>
    </row>
    <row r="2266" spans="1:16" x14ac:dyDescent="0.25">
      <c r="A2266" t="s">
        <v>68</v>
      </c>
      <c r="B2266" t="s">
        <v>70</v>
      </c>
      <c r="C2266">
        <v>38</v>
      </c>
      <c r="D2266" t="s">
        <v>126</v>
      </c>
      <c r="E2266" t="s">
        <v>127</v>
      </c>
      <c r="F2266" t="s">
        <v>73</v>
      </c>
      <c r="G2266">
        <v>21.219502663283599</v>
      </c>
      <c r="H2266">
        <v>0</v>
      </c>
      <c r="I226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66" s="5" cm="1">
        <f t="array" ref="J2266">MAX(IF((ProjectInfoTable[ProjectName]=OutputTable[[#This Row],[ProjectName]]),(ProjectInfoTable[ProjectName]=OutputTable[[#This Row],[ProjectName]])*ProjectInfoTable[NumberOfReplications]))</f>
        <v>50</v>
      </c>
      <c r="K2266" s="5" cm="1">
        <f t="array" ref="K2266">IFERROR(AVERAGE(IF((OutputTable[GroupByKey]=OutputTable[[#This Row],[GroupByKey]]),(OutputTable[GroupByKey]=OutputTable[[#This Row],[GroupByKey]])*OutputTable[RecordedValue])),0)</f>
        <v>64.862229774387828</v>
      </c>
      <c r="L2266" s="5" cm="1">
        <f t="array" ref="L2266">IFERROR(_xlfn.STDEV.S(IF((OutputTable[GroupByKey]=OutputTable[[#This Row],[GroupByKey]]),(OutputTable[GroupByKey]=OutputTable[[#This Row],[GroupByKey]])*OutputTable[RecordedValue])),0)</f>
        <v>42.021678663543447</v>
      </c>
      <c r="M2266" s="5" cm="1">
        <f t="array" ref="M2266">MAX(IF((ProjectInfoTable[ProjectName]=OutputTable[[#This Row],[ProjectName]]),(ProjectInfoTable[ProjectName]=OutputTable[[#This Row],[ProjectName]])*ProjectInfoTable[ConfidenceInterval]))</f>
        <v>0.95</v>
      </c>
      <c r="N2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266" s="5" cm="1">
        <f t="array" ref="O2266">MIN(IF((OutputTable[GroupByKey]=OutputTable[[#This Row],[GroupByKey]]),(OutputTable[GroupByKey]=OutputTable[[#This Row],[GroupByKey]])*OutputTable[RecordedValue]))</f>
        <v>12.5350884709043</v>
      </c>
      <c r="P2266" s="5" cm="1">
        <f t="array" ref="P2266">MAX(IF((OutputTable[GroupByKey]=OutputTable[[#This Row],[GroupByKey]]),(OutputTable[GroupByKey]=OutputTable[[#This Row],[GroupByKey]])*OutputTable[RecordedValue]))</f>
        <v>268.61862774202001</v>
      </c>
    </row>
    <row r="2267" spans="1:16" x14ac:dyDescent="0.25">
      <c r="A2267" t="s">
        <v>68</v>
      </c>
      <c r="B2267" t="s">
        <v>70</v>
      </c>
      <c r="C2267">
        <v>38</v>
      </c>
      <c r="D2267" t="s">
        <v>128</v>
      </c>
      <c r="E2267" t="s">
        <v>86</v>
      </c>
      <c r="F2267" t="s">
        <v>129</v>
      </c>
      <c r="G2267">
        <v>0</v>
      </c>
      <c r="H2267">
        <v>0</v>
      </c>
      <c r="I226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67" s="5" cm="1">
        <f t="array" ref="J2267">MAX(IF((ProjectInfoTable[ProjectName]=OutputTable[[#This Row],[ProjectName]]),(ProjectInfoTable[ProjectName]=OutputTable[[#This Row],[ProjectName]])*ProjectInfoTable[NumberOfReplications]))</f>
        <v>50</v>
      </c>
      <c r="K2267" s="5" cm="1">
        <f t="array" ref="K2267">IFERROR(AVERAGE(IF((OutputTable[GroupByKey]=OutputTable[[#This Row],[GroupByKey]]),(OutputTable[GroupByKey]=OutputTable[[#This Row],[GroupByKey]])*OutputTable[RecordedValue])),0)</f>
        <v>0</v>
      </c>
      <c r="L2267" s="5" cm="1">
        <f t="array" ref="L2267">IFERROR(_xlfn.STDEV.S(IF((OutputTable[GroupByKey]=OutputTable[[#This Row],[GroupByKey]]),(OutputTable[GroupByKey]=OutputTable[[#This Row],[GroupByKey]])*OutputTable[RecordedValue])),0)</f>
        <v>0</v>
      </c>
      <c r="M2267" s="5" cm="1">
        <f t="array" ref="M2267">MAX(IF((ProjectInfoTable[ProjectName]=OutputTable[[#This Row],[ProjectName]]),(ProjectInfoTable[ProjectName]=OutputTable[[#This Row],[ProjectName]])*ProjectInfoTable[ConfidenceInterval]))</f>
        <v>0.95</v>
      </c>
      <c r="N2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7" s="5" cm="1">
        <f t="array" ref="O2267">MIN(IF((OutputTable[GroupByKey]=OutputTable[[#This Row],[GroupByKey]]),(OutputTable[GroupByKey]=OutputTable[[#This Row],[GroupByKey]])*OutputTable[RecordedValue]))</f>
        <v>0</v>
      </c>
      <c r="P2267" s="5" cm="1">
        <f t="array" ref="P2267">MAX(IF((OutputTable[GroupByKey]=OutputTable[[#This Row],[GroupByKey]]),(OutputTable[GroupByKey]=OutputTable[[#This Row],[GroupByKey]])*OutputTable[RecordedValue]))</f>
        <v>0</v>
      </c>
    </row>
    <row r="2268" spans="1:16" x14ac:dyDescent="0.25">
      <c r="A2268" t="s">
        <v>68</v>
      </c>
      <c r="B2268" t="s">
        <v>70</v>
      </c>
      <c r="C2268">
        <v>38</v>
      </c>
      <c r="D2268" t="s">
        <v>130</v>
      </c>
      <c r="E2268" t="s">
        <v>89</v>
      </c>
      <c r="F2268" t="s">
        <v>129</v>
      </c>
      <c r="G2268">
        <v>0</v>
      </c>
      <c r="H2268">
        <v>0</v>
      </c>
      <c r="I226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68" s="5" cm="1">
        <f t="array" ref="J2268">MAX(IF((ProjectInfoTable[ProjectName]=OutputTable[[#This Row],[ProjectName]]),(ProjectInfoTable[ProjectName]=OutputTable[[#This Row],[ProjectName]])*ProjectInfoTable[NumberOfReplications]))</f>
        <v>50</v>
      </c>
      <c r="K2268" s="5" cm="1">
        <f t="array" ref="K2268">IFERROR(AVERAGE(IF((OutputTable[GroupByKey]=OutputTable[[#This Row],[GroupByKey]]),(OutputTable[GroupByKey]=OutputTable[[#This Row],[GroupByKey]])*OutputTable[RecordedValue])),0)</f>
        <v>0</v>
      </c>
      <c r="L2268" s="5" cm="1">
        <f t="array" ref="L2268">IFERROR(_xlfn.STDEV.S(IF((OutputTable[GroupByKey]=OutputTable[[#This Row],[GroupByKey]]),(OutputTable[GroupByKey]=OutputTable[[#This Row],[GroupByKey]])*OutputTable[RecordedValue])),0)</f>
        <v>0</v>
      </c>
      <c r="M2268" s="5" cm="1">
        <f t="array" ref="M2268">MAX(IF((ProjectInfoTable[ProjectName]=OutputTable[[#This Row],[ProjectName]]),(ProjectInfoTable[ProjectName]=OutputTable[[#This Row],[ProjectName]])*ProjectInfoTable[ConfidenceInterval]))</f>
        <v>0.95</v>
      </c>
      <c r="N2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8" s="5" cm="1">
        <f t="array" ref="O2268">MIN(IF((OutputTable[GroupByKey]=OutputTable[[#This Row],[GroupByKey]]),(OutputTable[GroupByKey]=OutputTable[[#This Row],[GroupByKey]])*OutputTable[RecordedValue]))</f>
        <v>0</v>
      </c>
      <c r="P2268" s="5" cm="1">
        <f t="array" ref="P2268">MAX(IF((OutputTable[GroupByKey]=OutputTable[[#This Row],[GroupByKey]]),(OutputTable[GroupByKey]=OutputTable[[#This Row],[GroupByKey]])*OutputTable[RecordedValue]))</f>
        <v>0</v>
      </c>
    </row>
    <row r="2269" spans="1:16" x14ac:dyDescent="0.25">
      <c r="A2269" t="s">
        <v>68</v>
      </c>
      <c r="B2269" t="s">
        <v>70</v>
      </c>
      <c r="C2269">
        <v>38</v>
      </c>
      <c r="D2269" t="s">
        <v>131</v>
      </c>
      <c r="E2269" t="s">
        <v>91</v>
      </c>
      <c r="F2269" t="s">
        <v>129</v>
      </c>
      <c r="G2269">
        <v>45.578679170065897</v>
      </c>
      <c r="H2269">
        <v>0</v>
      </c>
      <c r="I226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69" s="5" cm="1">
        <f t="array" ref="J2269">MAX(IF((ProjectInfoTable[ProjectName]=OutputTable[[#This Row],[ProjectName]]),(ProjectInfoTable[ProjectName]=OutputTable[[#This Row],[ProjectName]])*ProjectInfoTable[NumberOfReplications]))</f>
        <v>50</v>
      </c>
      <c r="K2269" s="5" cm="1">
        <f t="array" ref="K2269">IFERROR(AVERAGE(IF((OutputTable[GroupByKey]=OutputTable[[#This Row],[GroupByKey]]),(OutputTable[GroupByKey]=OutputTable[[#This Row],[GroupByKey]])*OutputTable[RecordedValue])),0)</f>
        <v>47.555766264651346</v>
      </c>
      <c r="L2269" s="5" cm="1">
        <f t="array" ref="L2269">IFERROR(_xlfn.STDEV.S(IF((OutputTable[GroupByKey]=OutputTable[[#This Row],[GroupByKey]]),(OutputTable[GroupByKey]=OutputTable[[#This Row],[GroupByKey]])*OutputTable[RecordedValue])),0)</f>
        <v>2.7283894207102275</v>
      </c>
      <c r="M2269" s="5" cm="1">
        <f t="array" ref="M2269">MAX(IF((ProjectInfoTable[ProjectName]=OutputTable[[#This Row],[ProjectName]]),(ProjectInfoTable[ProjectName]=OutputTable[[#This Row],[ProjectName]])*ProjectInfoTable[ConfidenceInterval]))</f>
        <v>0.95</v>
      </c>
      <c r="N2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269" s="5" cm="1">
        <f t="array" ref="O2269">MIN(IF((OutputTable[GroupByKey]=OutputTable[[#This Row],[GroupByKey]]),(OutputTable[GroupByKey]=OutputTable[[#This Row],[GroupByKey]])*OutputTable[RecordedValue]))</f>
        <v>42.116143251013803</v>
      </c>
      <c r="P2269" s="5" cm="1">
        <f t="array" ref="P2269">MAX(IF((OutputTable[GroupByKey]=OutputTable[[#This Row],[GroupByKey]]),(OutputTable[GroupByKey]=OutputTable[[#This Row],[GroupByKey]])*OutputTable[RecordedValue]))</f>
        <v>55.7665547747551</v>
      </c>
    </row>
    <row r="2270" spans="1:16" x14ac:dyDescent="0.25">
      <c r="A2270" t="s">
        <v>68</v>
      </c>
      <c r="B2270" t="s">
        <v>70</v>
      </c>
      <c r="C2270">
        <v>38</v>
      </c>
      <c r="D2270" t="s">
        <v>132</v>
      </c>
      <c r="E2270" t="s">
        <v>133</v>
      </c>
      <c r="F2270" t="s">
        <v>129</v>
      </c>
      <c r="G2270">
        <v>0</v>
      </c>
      <c r="H2270">
        <v>0</v>
      </c>
      <c r="I227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70" s="5" cm="1">
        <f t="array" ref="J2270">MAX(IF((ProjectInfoTable[ProjectName]=OutputTable[[#This Row],[ProjectName]]),(ProjectInfoTable[ProjectName]=OutputTable[[#This Row],[ProjectName]])*ProjectInfoTable[NumberOfReplications]))</f>
        <v>50</v>
      </c>
      <c r="K2270" s="5" cm="1">
        <f t="array" ref="K2270">IFERROR(AVERAGE(IF((OutputTable[GroupByKey]=OutputTable[[#This Row],[GroupByKey]]),(OutputTable[GroupByKey]=OutputTable[[#This Row],[GroupByKey]])*OutputTable[RecordedValue])),0)</f>
        <v>0</v>
      </c>
      <c r="L2270" s="5" cm="1">
        <f t="array" ref="L2270">IFERROR(_xlfn.STDEV.S(IF((OutputTable[GroupByKey]=OutputTable[[#This Row],[GroupByKey]]),(OutputTable[GroupByKey]=OutputTable[[#This Row],[GroupByKey]])*OutputTable[RecordedValue])),0)</f>
        <v>0</v>
      </c>
      <c r="M2270" s="5" cm="1">
        <f t="array" ref="M2270">MAX(IF((ProjectInfoTable[ProjectName]=OutputTable[[#This Row],[ProjectName]]),(ProjectInfoTable[ProjectName]=OutputTable[[#This Row],[ProjectName]])*ProjectInfoTable[ConfidenceInterval]))</f>
        <v>0.95</v>
      </c>
      <c r="N2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0" s="5" cm="1">
        <f t="array" ref="O2270">MIN(IF((OutputTable[GroupByKey]=OutputTable[[#This Row],[GroupByKey]]),(OutputTable[GroupByKey]=OutputTable[[#This Row],[GroupByKey]])*OutputTable[RecordedValue]))</f>
        <v>0</v>
      </c>
      <c r="P2270" s="5" cm="1">
        <f t="array" ref="P2270">MAX(IF((OutputTable[GroupByKey]=OutputTable[[#This Row],[GroupByKey]]),(OutputTable[GroupByKey]=OutputTable[[#This Row],[GroupByKey]])*OutputTable[RecordedValue]))</f>
        <v>0</v>
      </c>
    </row>
    <row r="2271" spans="1:16" x14ac:dyDescent="0.25">
      <c r="A2271" t="s">
        <v>68</v>
      </c>
      <c r="B2271" t="s">
        <v>70</v>
      </c>
      <c r="C2271">
        <v>38</v>
      </c>
      <c r="D2271" t="s">
        <v>134</v>
      </c>
      <c r="E2271" t="s">
        <v>95</v>
      </c>
      <c r="F2271" t="s">
        <v>129</v>
      </c>
      <c r="G2271">
        <v>45.578679170065897</v>
      </c>
      <c r="H2271">
        <v>0</v>
      </c>
      <c r="I227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71" s="5" cm="1">
        <f t="array" ref="J2271">MAX(IF((ProjectInfoTable[ProjectName]=OutputTable[[#This Row],[ProjectName]]),(ProjectInfoTable[ProjectName]=OutputTable[[#This Row],[ProjectName]])*ProjectInfoTable[NumberOfReplications]))</f>
        <v>50</v>
      </c>
      <c r="K2271" s="5" cm="1">
        <f t="array" ref="K2271">IFERROR(AVERAGE(IF((OutputTable[GroupByKey]=OutputTable[[#This Row],[GroupByKey]]),(OutputTable[GroupByKey]=OutputTable[[#This Row],[GroupByKey]])*OutputTable[RecordedValue])),0)</f>
        <v>47.555766264651346</v>
      </c>
      <c r="L2271" s="5" cm="1">
        <f t="array" ref="L2271">IFERROR(_xlfn.STDEV.S(IF((OutputTable[GroupByKey]=OutputTable[[#This Row],[GroupByKey]]),(OutputTable[GroupByKey]=OutputTable[[#This Row],[GroupByKey]])*OutputTable[RecordedValue])),0)</f>
        <v>2.7283894207102275</v>
      </c>
      <c r="M2271" s="5" cm="1">
        <f t="array" ref="M2271">MAX(IF((ProjectInfoTable[ProjectName]=OutputTable[[#This Row],[ProjectName]]),(ProjectInfoTable[ProjectName]=OutputTable[[#This Row],[ProjectName]])*ProjectInfoTable[ConfidenceInterval]))</f>
        <v>0.95</v>
      </c>
      <c r="N2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271" s="5" cm="1">
        <f t="array" ref="O2271">MIN(IF((OutputTable[GroupByKey]=OutputTable[[#This Row],[GroupByKey]]),(OutputTable[GroupByKey]=OutputTable[[#This Row],[GroupByKey]])*OutputTable[RecordedValue]))</f>
        <v>42.116143251013803</v>
      </c>
      <c r="P2271" s="5" cm="1">
        <f t="array" ref="P2271">MAX(IF((OutputTable[GroupByKey]=OutputTable[[#This Row],[GroupByKey]]),(OutputTable[GroupByKey]=OutputTable[[#This Row],[GroupByKey]])*OutputTable[RecordedValue]))</f>
        <v>55.7665547747551</v>
      </c>
    </row>
    <row r="2272" spans="1:16" x14ac:dyDescent="0.25">
      <c r="A2272" t="s">
        <v>68</v>
      </c>
      <c r="B2272" t="s">
        <v>70</v>
      </c>
      <c r="C2272">
        <v>38</v>
      </c>
      <c r="D2272" t="s">
        <v>135</v>
      </c>
      <c r="E2272" t="s">
        <v>97</v>
      </c>
      <c r="F2272" t="s">
        <v>129</v>
      </c>
      <c r="G2272">
        <v>0</v>
      </c>
      <c r="H2272">
        <v>0</v>
      </c>
      <c r="I227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72" s="5" cm="1">
        <f t="array" ref="J2272">MAX(IF((ProjectInfoTable[ProjectName]=OutputTable[[#This Row],[ProjectName]]),(ProjectInfoTable[ProjectName]=OutputTable[[#This Row],[ProjectName]])*ProjectInfoTable[NumberOfReplications]))</f>
        <v>50</v>
      </c>
      <c r="K2272" s="5" cm="1">
        <f t="array" ref="K2272">IFERROR(AVERAGE(IF((OutputTable[GroupByKey]=OutputTable[[#This Row],[GroupByKey]]),(OutputTable[GroupByKey]=OutputTable[[#This Row],[GroupByKey]])*OutputTable[RecordedValue])),0)</f>
        <v>0</v>
      </c>
      <c r="L2272" s="5" cm="1">
        <f t="array" ref="L2272">IFERROR(_xlfn.STDEV.S(IF((OutputTable[GroupByKey]=OutputTable[[#This Row],[GroupByKey]]),(OutputTable[GroupByKey]=OutputTable[[#This Row],[GroupByKey]])*OutputTable[RecordedValue])),0)</f>
        <v>0</v>
      </c>
      <c r="M2272" s="5" cm="1">
        <f t="array" ref="M2272">MAX(IF((ProjectInfoTable[ProjectName]=OutputTable[[#This Row],[ProjectName]]),(ProjectInfoTable[ProjectName]=OutputTable[[#This Row],[ProjectName]])*ProjectInfoTable[ConfidenceInterval]))</f>
        <v>0.95</v>
      </c>
      <c r="N2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2" s="5" cm="1">
        <f t="array" ref="O2272">MIN(IF((OutputTable[GroupByKey]=OutputTable[[#This Row],[GroupByKey]]),(OutputTable[GroupByKey]=OutputTable[[#This Row],[GroupByKey]])*OutputTable[RecordedValue]))</f>
        <v>0</v>
      </c>
      <c r="P2272" s="5" cm="1">
        <f t="array" ref="P2272">MAX(IF((OutputTable[GroupByKey]=OutputTable[[#This Row],[GroupByKey]]),(OutputTable[GroupByKey]=OutputTable[[#This Row],[GroupByKey]])*OutputTable[RecordedValue]))</f>
        <v>0</v>
      </c>
    </row>
    <row r="2273" spans="1:16" x14ac:dyDescent="0.25">
      <c r="A2273" t="s">
        <v>68</v>
      </c>
      <c r="B2273" t="s">
        <v>70</v>
      </c>
      <c r="C2273">
        <v>38</v>
      </c>
      <c r="D2273" t="s">
        <v>136</v>
      </c>
      <c r="E2273" t="s">
        <v>137</v>
      </c>
      <c r="F2273" t="s">
        <v>129</v>
      </c>
      <c r="G2273">
        <v>45.578679170065897</v>
      </c>
      <c r="H2273">
        <v>0</v>
      </c>
      <c r="I227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73" s="5" cm="1">
        <f t="array" ref="J2273">MAX(IF((ProjectInfoTable[ProjectName]=OutputTable[[#This Row],[ProjectName]]),(ProjectInfoTable[ProjectName]=OutputTable[[#This Row],[ProjectName]])*ProjectInfoTable[NumberOfReplications]))</f>
        <v>50</v>
      </c>
      <c r="K2273" s="5" cm="1">
        <f t="array" ref="K2273">IFERROR(AVERAGE(IF((OutputTable[GroupByKey]=OutputTable[[#This Row],[GroupByKey]]),(OutputTable[GroupByKey]=OutputTable[[#This Row],[GroupByKey]])*OutputTable[RecordedValue])),0)</f>
        <v>47.555766264651339</v>
      </c>
      <c r="L2273" s="5" cm="1">
        <f t="array" ref="L2273">IFERROR(_xlfn.STDEV.S(IF((OutputTable[GroupByKey]=OutputTable[[#This Row],[GroupByKey]]),(OutputTable[GroupByKey]=OutputTable[[#This Row],[GroupByKey]])*OutputTable[RecordedValue])),0)</f>
        <v>2.7283894207102439</v>
      </c>
      <c r="M2273" s="5" cm="1">
        <f t="array" ref="M2273">MAX(IF((ProjectInfoTable[ProjectName]=OutputTable[[#This Row],[ProjectName]]),(ProjectInfoTable[ProjectName]=OutputTable[[#This Row],[ProjectName]])*ProjectInfoTable[ConfidenceInterval]))</f>
        <v>0.95</v>
      </c>
      <c r="N2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273" s="5" cm="1">
        <f t="array" ref="O2273">MIN(IF((OutputTable[GroupByKey]=OutputTable[[#This Row],[GroupByKey]]),(OutputTable[GroupByKey]=OutputTable[[#This Row],[GroupByKey]])*OutputTable[RecordedValue]))</f>
        <v>42.116143251013703</v>
      </c>
      <c r="P2273" s="5" cm="1">
        <f t="array" ref="P2273">MAX(IF((OutputTable[GroupByKey]=OutputTable[[#This Row],[GroupByKey]]),(OutputTable[GroupByKey]=OutputTable[[#This Row],[GroupByKey]])*OutputTable[RecordedValue]))</f>
        <v>55.7665547747551</v>
      </c>
    </row>
    <row r="2274" spans="1:16" x14ac:dyDescent="0.25">
      <c r="A2274" t="s">
        <v>68</v>
      </c>
      <c r="B2274" t="s">
        <v>70</v>
      </c>
      <c r="C2274">
        <v>38</v>
      </c>
      <c r="D2274" t="s">
        <v>138</v>
      </c>
      <c r="E2274" t="s">
        <v>139</v>
      </c>
      <c r="F2274" t="s">
        <v>129</v>
      </c>
      <c r="G2274">
        <v>26.368374645707998</v>
      </c>
      <c r="H2274">
        <v>0</v>
      </c>
      <c r="I227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74" s="5" cm="1">
        <f t="array" ref="J2274">MAX(IF((ProjectInfoTable[ProjectName]=OutputTable[[#This Row],[ProjectName]]),(ProjectInfoTable[ProjectName]=OutputTable[[#This Row],[ProjectName]])*ProjectInfoTable[NumberOfReplications]))</f>
        <v>50</v>
      </c>
      <c r="K2274" s="5" cm="1">
        <f t="array" ref="K2274">IFERROR(AVERAGE(IF((OutputTable[GroupByKey]=OutputTable[[#This Row],[GroupByKey]]),(OutputTable[GroupByKey]=OutputTable[[#This Row],[GroupByKey]])*OutputTable[RecordedValue])),0)</f>
        <v>24.153751225057032</v>
      </c>
      <c r="L2274" s="5" cm="1">
        <f t="array" ref="L2274">IFERROR(_xlfn.STDEV.S(IF((OutputTable[GroupByKey]=OutputTable[[#This Row],[GroupByKey]]),(OutputTable[GroupByKey]=OutputTable[[#This Row],[GroupByKey]])*OutputTable[RecordedValue])),0)</f>
        <v>2.790438932514745</v>
      </c>
      <c r="M2274" s="5" cm="1">
        <f t="array" ref="M2274">MAX(IF((ProjectInfoTable[ProjectName]=OutputTable[[#This Row],[ProjectName]]),(ProjectInfoTable[ProjectName]=OutputTable[[#This Row],[ProjectName]])*ProjectInfoTable[ConfidenceInterval]))</f>
        <v>0.95</v>
      </c>
      <c r="N2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274" s="5" cm="1">
        <f t="array" ref="O2274">MIN(IF((OutputTable[GroupByKey]=OutputTable[[#This Row],[GroupByKey]]),(OutputTable[GroupByKey]=OutputTable[[#This Row],[GroupByKey]])*OutputTable[RecordedValue]))</f>
        <v>16.206469520089399</v>
      </c>
      <c r="P2274" s="5" cm="1">
        <f t="array" ref="P2274">MAX(IF((OutputTable[GroupByKey]=OutputTable[[#This Row],[GroupByKey]]),(OutputTable[GroupByKey]=OutputTable[[#This Row],[GroupByKey]])*OutputTable[RecordedValue]))</f>
        <v>29.8247121613243</v>
      </c>
    </row>
    <row r="2275" spans="1:16" x14ac:dyDescent="0.25">
      <c r="A2275" t="s">
        <v>68</v>
      </c>
      <c r="B2275" t="s">
        <v>70</v>
      </c>
      <c r="C2275">
        <v>38</v>
      </c>
      <c r="D2275" t="s">
        <v>140</v>
      </c>
      <c r="E2275" t="s">
        <v>91</v>
      </c>
      <c r="F2275" t="s">
        <v>129</v>
      </c>
      <c r="G2275">
        <v>71.947053815773899</v>
      </c>
      <c r="H2275">
        <v>0</v>
      </c>
      <c r="I227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75" s="5" cm="1">
        <f t="array" ref="J2275">MAX(IF((ProjectInfoTable[ProjectName]=OutputTable[[#This Row],[ProjectName]]),(ProjectInfoTable[ProjectName]=OutputTable[[#This Row],[ProjectName]])*ProjectInfoTable[NumberOfReplications]))</f>
        <v>50</v>
      </c>
      <c r="K2275" s="5" cm="1">
        <f t="array" ref="K2275">IFERROR(AVERAGE(IF((OutputTable[GroupByKey]=OutputTable[[#This Row],[GroupByKey]]),(OutputTable[GroupByKey]=OutputTable[[#This Row],[GroupByKey]])*OutputTable[RecordedValue])),0)</f>
        <v>71.709517489708347</v>
      </c>
      <c r="L2275" s="5" cm="1">
        <f t="array" ref="L2275">IFERROR(_xlfn.STDEV.S(IF((OutputTable[GroupByKey]=OutputTable[[#This Row],[GroupByKey]]),(OutputTable[GroupByKey]=OutputTable[[#This Row],[GroupByKey]])*OutputTable[RecordedValue])),0)</f>
        <v>0.25019982121987089</v>
      </c>
      <c r="M2275" s="5" cm="1">
        <f t="array" ref="M2275">MAX(IF((ProjectInfoTable[ProjectName]=OutputTable[[#This Row],[ProjectName]]),(ProjectInfoTable[ProjectName]=OutputTable[[#This Row],[ProjectName]])*ProjectInfoTable[ConfidenceInterval]))</f>
        <v>0.95</v>
      </c>
      <c r="N2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275" s="5" cm="1">
        <f t="array" ref="O2275">MIN(IF((OutputTable[GroupByKey]=OutputTable[[#This Row],[GroupByKey]]),(OutputTable[GroupByKey]=OutputTable[[#This Row],[GroupByKey]])*OutputTable[RecordedValue]))</f>
        <v>70.826954480567906</v>
      </c>
      <c r="P2275" s="5" cm="1">
        <f t="array" ref="P2275">MAX(IF((OutputTable[GroupByKey]=OutputTable[[#This Row],[GroupByKey]]),(OutputTable[GroupByKey]=OutputTable[[#This Row],[GroupByKey]])*OutputTable[RecordedValue]))</f>
        <v>72</v>
      </c>
    </row>
    <row r="2276" spans="1:16" x14ac:dyDescent="0.25">
      <c r="A2276" t="s">
        <v>68</v>
      </c>
      <c r="B2276" t="s">
        <v>70</v>
      </c>
      <c r="C2276">
        <v>38</v>
      </c>
      <c r="D2276" t="s">
        <v>141</v>
      </c>
      <c r="E2276" t="s">
        <v>142</v>
      </c>
      <c r="F2276" t="s">
        <v>129</v>
      </c>
      <c r="G2276">
        <v>0</v>
      </c>
      <c r="H2276">
        <v>0</v>
      </c>
      <c r="I227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76" s="5" cm="1">
        <f t="array" ref="J2276">MAX(IF((ProjectInfoTable[ProjectName]=OutputTable[[#This Row],[ProjectName]]),(ProjectInfoTable[ProjectName]=OutputTable[[#This Row],[ProjectName]])*ProjectInfoTable[NumberOfReplications]))</f>
        <v>50</v>
      </c>
      <c r="K2276" s="5" cm="1">
        <f t="array" ref="K2276">IFERROR(AVERAGE(IF((OutputTable[GroupByKey]=OutputTable[[#This Row],[GroupByKey]]),(OutputTable[GroupByKey]=OutputTable[[#This Row],[GroupByKey]])*OutputTable[RecordedValue])),0)</f>
        <v>0</v>
      </c>
      <c r="L2276" s="5" cm="1">
        <f t="array" ref="L2276">IFERROR(_xlfn.STDEV.S(IF((OutputTable[GroupByKey]=OutputTable[[#This Row],[GroupByKey]]),(OutputTable[GroupByKey]=OutputTable[[#This Row],[GroupByKey]])*OutputTable[RecordedValue])),0)</f>
        <v>0</v>
      </c>
      <c r="M2276" s="5" cm="1">
        <f t="array" ref="M2276">MAX(IF((ProjectInfoTable[ProjectName]=OutputTable[[#This Row],[ProjectName]]),(ProjectInfoTable[ProjectName]=OutputTable[[#This Row],[ProjectName]])*ProjectInfoTable[ConfidenceInterval]))</f>
        <v>0.95</v>
      </c>
      <c r="N2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6" s="5" cm="1">
        <f t="array" ref="O2276">MIN(IF((OutputTable[GroupByKey]=OutputTable[[#This Row],[GroupByKey]]),(OutputTable[GroupByKey]=OutputTable[[#This Row],[GroupByKey]])*OutputTable[RecordedValue]))</f>
        <v>0</v>
      </c>
      <c r="P2276" s="5" cm="1">
        <f t="array" ref="P2276">MAX(IF((OutputTable[GroupByKey]=OutputTable[[#This Row],[GroupByKey]]),(OutputTable[GroupByKey]=OutputTable[[#This Row],[GroupByKey]])*OutputTable[RecordedValue]))</f>
        <v>0</v>
      </c>
    </row>
    <row r="2277" spans="1:16" x14ac:dyDescent="0.25">
      <c r="A2277" t="s">
        <v>68</v>
      </c>
      <c r="B2277" t="s">
        <v>70</v>
      </c>
      <c r="C2277">
        <v>38</v>
      </c>
      <c r="D2277" t="s">
        <v>143</v>
      </c>
      <c r="E2277" t="s">
        <v>113</v>
      </c>
      <c r="F2277" t="s">
        <v>73</v>
      </c>
      <c r="G2277">
        <v>8.1396707874912906</v>
      </c>
      <c r="H2277">
        <v>0</v>
      </c>
      <c r="I227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77" s="5" cm="1">
        <f t="array" ref="J2277">MAX(IF((ProjectInfoTable[ProjectName]=OutputTable[[#This Row],[ProjectName]]),(ProjectInfoTable[ProjectName]=OutputTable[[#This Row],[ProjectName]])*ProjectInfoTable[NumberOfReplications]))</f>
        <v>50</v>
      </c>
      <c r="K2277" s="5" cm="1">
        <f t="array" ref="K2277">IFERROR(AVERAGE(IF((OutputTable[GroupByKey]=OutputTable[[#This Row],[GroupByKey]]),(OutputTable[GroupByKey]=OutputTable[[#This Row],[GroupByKey]])*OutputTable[RecordedValue])),0)</f>
        <v>8.9631102244031808</v>
      </c>
      <c r="L2277" s="5" cm="1">
        <f t="array" ref="L2277">IFERROR(_xlfn.STDEV.S(IF((OutputTable[GroupByKey]=OutputTable[[#This Row],[GroupByKey]]),(OutputTable[GroupByKey]=OutputTable[[#This Row],[GroupByKey]])*OutputTable[RecordedValue])),0)</f>
        <v>0.49581158155018401</v>
      </c>
      <c r="M2277" s="5" cm="1">
        <f t="array" ref="M2277">MAX(IF((ProjectInfoTable[ProjectName]=OutputTable[[#This Row],[ProjectName]]),(ProjectInfoTable[ProjectName]=OutputTable[[#This Row],[ProjectName]])*ProjectInfoTable[ConfidenceInterval]))</f>
        <v>0.95</v>
      </c>
      <c r="N2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277" s="5" cm="1">
        <f t="array" ref="O2277">MIN(IF((OutputTable[GroupByKey]=OutputTable[[#This Row],[GroupByKey]]),(OutputTable[GroupByKey]=OutputTable[[#This Row],[GroupByKey]])*OutputTable[RecordedValue]))</f>
        <v>7.9225733441578896</v>
      </c>
      <c r="P2277" s="5" cm="1">
        <f t="array" ref="P2277">MAX(IF((OutputTable[GroupByKey]=OutputTable[[#This Row],[GroupByKey]]),(OutputTable[GroupByKey]=OutputTable[[#This Row],[GroupByKey]])*OutputTable[RecordedValue]))</f>
        <v>9.9777504987156593</v>
      </c>
    </row>
    <row r="2278" spans="1:16" x14ac:dyDescent="0.25">
      <c r="A2278" t="s">
        <v>68</v>
      </c>
      <c r="B2278" t="s">
        <v>70</v>
      </c>
      <c r="C2278">
        <v>38</v>
      </c>
      <c r="D2278" t="s">
        <v>144</v>
      </c>
      <c r="E2278" t="s">
        <v>115</v>
      </c>
      <c r="F2278" t="s">
        <v>73</v>
      </c>
      <c r="G2278">
        <v>488.38024724947701</v>
      </c>
      <c r="H2278">
        <v>0</v>
      </c>
      <c r="I227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78" s="5" cm="1">
        <f t="array" ref="J2278">MAX(IF((ProjectInfoTable[ProjectName]=OutputTable[[#This Row],[ProjectName]]),(ProjectInfoTable[ProjectName]=OutputTable[[#This Row],[ProjectName]])*ProjectInfoTable[NumberOfReplications]))</f>
        <v>50</v>
      </c>
      <c r="K2278" s="5" cm="1">
        <f t="array" ref="K2278">IFERROR(AVERAGE(IF((OutputTable[GroupByKey]=OutputTable[[#This Row],[GroupByKey]]),(OutputTable[GroupByKey]=OutputTable[[#This Row],[GroupByKey]])*OutputTable[RecordedValue])),0)</f>
        <v>537.78661346419096</v>
      </c>
      <c r="L2278" s="5" cm="1">
        <f t="array" ref="L2278">IFERROR(_xlfn.STDEV.S(IF((OutputTable[GroupByKey]=OutputTable[[#This Row],[GroupByKey]]),(OutputTable[GroupByKey]=OutputTable[[#This Row],[GroupByKey]])*OutputTable[RecordedValue])),0)</f>
        <v>29.748694893010981</v>
      </c>
      <c r="M2278" s="5" cm="1">
        <f t="array" ref="M2278">MAX(IF((ProjectInfoTable[ProjectName]=OutputTable[[#This Row],[ProjectName]]),(ProjectInfoTable[ProjectName]=OutputTable[[#This Row],[ProjectName]])*ProjectInfoTable[ConfidenceInterval]))</f>
        <v>0.95</v>
      </c>
      <c r="N2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278" s="5" cm="1">
        <f t="array" ref="O2278">MIN(IF((OutputTable[GroupByKey]=OutputTable[[#This Row],[GroupByKey]]),(OutputTable[GroupByKey]=OutputTable[[#This Row],[GroupByKey]])*OutputTable[RecordedValue]))</f>
        <v>475.35440064947397</v>
      </c>
      <c r="P2278" s="5" cm="1">
        <f t="array" ref="P2278">MAX(IF((OutputTable[GroupByKey]=OutputTable[[#This Row],[GroupByKey]]),(OutputTable[GroupByKey]=OutputTable[[#This Row],[GroupByKey]])*OutputTable[RecordedValue]))</f>
        <v>598.66502992293999</v>
      </c>
    </row>
    <row r="2279" spans="1:16" x14ac:dyDescent="0.25">
      <c r="A2279" t="s">
        <v>68</v>
      </c>
      <c r="B2279" t="s">
        <v>70</v>
      </c>
      <c r="C2279">
        <v>38</v>
      </c>
      <c r="D2279" t="s">
        <v>145</v>
      </c>
      <c r="E2279" t="s">
        <v>117</v>
      </c>
      <c r="F2279" t="s">
        <v>73</v>
      </c>
      <c r="G2279">
        <v>0</v>
      </c>
      <c r="H2279">
        <v>0</v>
      </c>
      <c r="I227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79" s="5" cm="1">
        <f t="array" ref="J2279">MAX(IF((ProjectInfoTable[ProjectName]=OutputTable[[#This Row],[ProjectName]]),(ProjectInfoTable[ProjectName]=OutputTable[[#This Row],[ProjectName]])*ProjectInfoTable[NumberOfReplications]))</f>
        <v>50</v>
      </c>
      <c r="K2279" s="5" cm="1">
        <f t="array" ref="K2279">IFERROR(AVERAGE(IF((OutputTable[GroupByKey]=OutputTable[[#This Row],[GroupByKey]]),(OutputTable[GroupByKey]=OutputTable[[#This Row],[GroupByKey]])*OutputTable[RecordedValue])),0)</f>
        <v>0</v>
      </c>
      <c r="L2279" s="5" cm="1">
        <f t="array" ref="L2279">IFERROR(_xlfn.STDEV.S(IF((OutputTable[GroupByKey]=OutputTable[[#This Row],[GroupByKey]]),(OutputTable[GroupByKey]=OutputTable[[#This Row],[GroupByKey]])*OutputTable[RecordedValue])),0)</f>
        <v>0</v>
      </c>
      <c r="M2279" s="5" cm="1">
        <f t="array" ref="M2279">MAX(IF((ProjectInfoTable[ProjectName]=OutputTable[[#This Row],[ProjectName]]),(ProjectInfoTable[ProjectName]=OutputTable[[#This Row],[ProjectName]])*ProjectInfoTable[ConfidenceInterval]))</f>
        <v>0.95</v>
      </c>
      <c r="N2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9" s="5" cm="1">
        <f t="array" ref="O2279">MIN(IF((OutputTable[GroupByKey]=OutputTable[[#This Row],[GroupByKey]]),(OutputTable[GroupByKey]=OutputTable[[#This Row],[GroupByKey]])*OutputTable[RecordedValue]))</f>
        <v>0</v>
      </c>
      <c r="P2279" s="5" cm="1">
        <f t="array" ref="P2279">MAX(IF((OutputTable[GroupByKey]=OutputTable[[#This Row],[GroupByKey]]),(OutputTable[GroupByKey]=OutputTable[[#This Row],[GroupByKey]])*OutputTable[RecordedValue]))</f>
        <v>0</v>
      </c>
    </row>
    <row r="2280" spans="1:16" x14ac:dyDescent="0.25">
      <c r="A2280" t="s">
        <v>68</v>
      </c>
      <c r="B2280" t="s">
        <v>70</v>
      </c>
      <c r="C2280">
        <v>38</v>
      </c>
      <c r="D2280" t="s">
        <v>146</v>
      </c>
      <c r="E2280" t="s">
        <v>119</v>
      </c>
      <c r="F2280" t="s">
        <v>73</v>
      </c>
      <c r="G2280">
        <v>18.789062797509001</v>
      </c>
      <c r="H2280">
        <v>0</v>
      </c>
      <c r="I228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80" s="5" cm="1">
        <f t="array" ref="J2280">MAX(IF((ProjectInfoTable[ProjectName]=OutputTable[[#This Row],[ProjectName]]),(ProjectInfoTable[ProjectName]=OutputTable[[#This Row],[ProjectName]])*ProjectInfoTable[NumberOfReplications]))</f>
        <v>50</v>
      </c>
      <c r="K2280" s="5" cm="1">
        <f t="array" ref="K2280">IFERROR(AVERAGE(IF((OutputTable[GroupByKey]=OutputTable[[#This Row],[GroupByKey]]),(OutputTable[GroupByKey]=OutputTable[[#This Row],[GroupByKey]])*OutputTable[RecordedValue])),0)</f>
        <v>131.6987252883157</v>
      </c>
      <c r="L2280" s="5" cm="1">
        <f t="array" ref="L2280">IFERROR(_xlfn.STDEV.S(IF((OutputTable[GroupByKey]=OutputTable[[#This Row],[GroupByKey]]),(OutputTable[GroupByKey]=OutputTable[[#This Row],[GroupByKey]])*OutputTable[RecordedValue])),0)</f>
        <v>195.03180772236345</v>
      </c>
      <c r="M2280" s="5" cm="1">
        <f t="array" ref="M2280">MAX(IF((ProjectInfoTable[ProjectName]=OutputTable[[#This Row],[ProjectName]]),(ProjectInfoTable[ProjectName]=OutputTable[[#This Row],[ProjectName]])*ProjectInfoTable[ConfidenceInterval]))</f>
        <v>0.95</v>
      </c>
      <c r="N2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280" s="5" cm="1">
        <f t="array" ref="O2280">MIN(IF((OutputTable[GroupByKey]=OutputTable[[#This Row],[GroupByKey]]),(OutputTable[GroupByKey]=OutputTable[[#This Row],[GroupByKey]])*OutputTable[RecordedValue]))</f>
        <v>10.054421984212899</v>
      </c>
      <c r="P2280" s="5" cm="1">
        <f t="array" ref="P2280">MAX(IF((OutputTable[GroupByKey]=OutputTable[[#This Row],[GroupByKey]]),(OutputTable[GroupByKey]=OutputTable[[#This Row],[GroupByKey]])*OutputTable[RecordedValue]))</f>
        <v>1200.8160491271699</v>
      </c>
    </row>
    <row r="2281" spans="1:16" x14ac:dyDescent="0.25">
      <c r="A2281" t="s">
        <v>68</v>
      </c>
      <c r="B2281" t="s">
        <v>70</v>
      </c>
      <c r="C2281">
        <v>38</v>
      </c>
      <c r="D2281" t="s">
        <v>147</v>
      </c>
      <c r="E2281" t="s">
        <v>121</v>
      </c>
      <c r="F2281" t="s">
        <v>73</v>
      </c>
      <c r="G2281">
        <v>145</v>
      </c>
      <c r="H2281">
        <v>0</v>
      </c>
      <c r="I228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81" s="5" cm="1">
        <f t="array" ref="J2281">MAX(IF((ProjectInfoTable[ProjectName]=OutputTable[[#This Row],[ProjectName]]),(ProjectInfoTable[ProjectName]=OutputTable[[#This Row],[ProjectName]])*ProjectInfoTable[NumberOfReplications]))</f>
        <v>50</v>
      </c>
      <c r="K2281" s="5" cm="1">
        <f t="array" ref="K2281">IFERROR(AVERAGE(IF((OutputTable[GroupByKey]=OutputTable[[#This Row],[GroupByKey]]),(OutputTable[GroupByKey]=OutputTable[[#This Row],[GroupByKey]])*OutputTable[RecordedValue])),0)</f>
        <v>145</v>
      </c>
      <c r="L2281" s="5" cm="1">
        <f t="array" ref="L2281">IFERROR(_xlfn.STDEV.S(IF((OutputTable[GroupByKey]=OutputTable[[#This Row],[GroupByKey]]),(OutputTable[GroupByKey]=OutputTable[[#This Row],[GroupByKey]])*OutputTable[RecordedValue])),0)</f>
        <v>0</v>
      </c>
      <c r="M2281" s="5" cm="1">
        <f t="array" ref="M2281">MAX(IF((ProjectInfoTable[ProjectName]=OutputTable[[#This Row],[ProjectName]]),(ProjectInfoTable[ProjectName]=OutputTable[[#This Row],[ProjectName]])*ProjectInfoTable[ConfidenceInterval]))</f>
        <v>0.95</v>
      </c>
      <c r="N2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1" s="5" cm="1">
        <f t="array" ref="O2281">MIN(IF((OutputTable[GroupByKey]=OutputTable[[#This Row],[GroupByKey]]),(OutputTable[GroupByKey]=OutputTable[[#This Row],[GroupByKey]])*OutputTable[RecordedValue]))</f>
        <v>145</v>
      </c>
      <c r="P2281" s="5" cm="1">
        <f t="array" ref="P2281">MAX(IF((OutputTable[GroupByKey]=OutputTable[[#This Row],[GroupByKey]]),(OutputTable[GroupByKey]=OutputTable[[#This Row],[GroupByKey]])*OutputTable[RecordedValue]))</f>
        <v>145</v>
      </c>
    </row>
    <row r="2282" spans="1:16" x14ac:dyDescent="0.25">
      <c r="A2282" t="s">
        <v>68</v>
      </c>
      <c r="B2282" t="s">
        <v>70</v>
      </c>
      <c r="C2282">
        <v>38</v>
      </c>
      <c r="D2282" t="s">
        <v>148</v>
      </c>
      <c r="E2282" t="s">
        <v>123</v>
      </c>
      <c r="F2282" t="s">
        <v>73</v>
      </c>
      <c r="G2282">
        <v>144</v>
      </c>
      <c r="H2282">
        <v>0</v>
      </c>
      <c r="I228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82" s="5" cm="1">
        <f t="array" ref="J2282">MAX(IF((ProjectInfoTable[ProjectName]=OutputTable[[#This Row],[ProjectName]]),(ProjectInfoTable[ProjectName]=OutputTable[[#This Row],[ProjectName]])*ProjectInfoTable[NumberOfReplications]))</f>
        <v>50</v>
      </c>
      <c r="K2282" s="5" cm="1">
        <f t="array" ref="K2282">IFERROR(AVERAGE(IF((OutputTable[GroupByKey]=OutputTable[[#This Row],[GroupByKey]]),(OutputTable[GroupByKey]=OutputTable[[#This Row],[GroupByKey]])*OutputTable[RecordedValue])),0)</f>
        <v>143.58000000000001</v>
      </c>
      <c r="L2282" s="5" cm="1">
        <f t="array" ref="L2282">IFERROR(_xlfn.STDEV.S(IF((OutputTable[GroupByKey]=OutputTable[[#This Row],[GroupByKey]]),(OutputTable[GroupByKey]=OutputTable[[#This Row],[GroupByKey]])*OutputTable[RecordedValue])),0)</f>
        <v>0.67279496224666424</v>
      </c>
      <c r="M2282" s="5" cm="1">
        <f t="array" ref="M2282">MAX(IF((ProjectInfoTable[ProjectName]=OutputTable[[#This Row],[ProjectName]]),(ProjectInfoTable[ProjectName]=OutputTable[[#This Row],[ProjectName]])*ProjectInfoTable[ConfidenceInterval]))</f>
        <v>0.95</v>
      </c>
      <c r="N2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282" s="5" cm="1">
        <f t="array" ref="O2282">MIN(IF((OutputTable[GroupByKey]=OutputTable[[#This Row],[GroupByKey]]),(OutputTable[GroupByKey]=OutputTable[[#This Row],[GroupByKey]])*OutputTable[RecordedValue]))</f>
        <v>142</v>
      </c>
      <c r="P2282" s="5" cm="1">
        <f t="array" ref="P2282">MAX(IF((OutputTable[GroupByKey]=OutputTable[[#This Row],[GroupByKey]]),(OutputTable[GroupByKey]=OutputTable[[#This Row],[GroupByKey]])*OutputTable[RecordedValue]))</f>
        <v>144</v>
      </c>
    </row>
    <row r="2283" spans="1:16" x14ac:dyDescent="0.25">
      <c r="A2283" t="s">
        <v>68</v>
      </c>
      <c r="B2283" t="s">
        <v>70</v>
      </c>
      <c r="C2283">
        <v>38</v>
      </c>
      <c r="D2283" t="s">
        <v>149</v>
      </c>
      <c r="E2283" t="s">
        <v>125</v>
      </c>
      <c r="F2283" t="s">
        <v>73</v>
      </c>
      <c r="G2283">
        <v>8.1396707874912906</v>
      </c>
      <c r="H2283">
        <v>0</v>
      </c>
      <c r="I228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83" s="5" cm="1">
        <f t="array" ref="J2283">MAX(IF((ProjectInfoTable[ProjectName]=OutputTable[[#This Row],[ProjectName]]),(ProjectInfoTable[ProjectName]=OutputTable[[#This Row],[ProjectName]])*ProjectInfoTable[NumberOfReplications]))</f>
        <v>50</v>
      </c>
      <c r="K2283" s="5" cm="1">
        <f t="array" ref="K2283">IFERROR(AVERAGE(IF((OutputTable[GroupByKey]=OutputTable[[#This Row],[GroupByKey]]),(OutputTable[GroupByKey]=OutputTable[[#This Row],[GroupByKey]])*OutputTable[RecordedValue])),0)</f>
        <v>8.9631102244031808</v>
      </c>
      <c r="L2283" s="5" cm="1">
        <f t="array" ref="L2283">IFERROR(_xlfn.STDEV.S(IF((OutputTable[GroupByKey]=OutputTable[[#This Row],[GroupByKey]]),(OutputTable[GroupByKey]=OutputTable[[#This Row],[GroupByKey]])*OutputTable[RecordedValue])),0)</f>
        <v>0.49581158155018401</v>
      </c>
      <c r="M2283" s="5" cm="1">
        <f t="array" ref="M2283">MAX(IF((ProjectInfoTable[ProjectName]=OutputTable[[#This Row],[ProjectName]]),(ProjectInfoTable[ProjectName]=OutputTable[[#This Row],[ProjectName]])*ProjectInfoTable[ConfidenceInterval]))</f>
        <v>0.95</v>
      </c>
      <c r="N2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283" s="5" cm="1">
        <f t="array" ref="O2283">MIN(IF((OutputTable[GroupByKey]=OutputTable[[#This Row],[GroupByKey]]),(OutputTable[GroupByKey]=OutputTable[[#This Row],[GroupByKey]])*OutputTable[RecordedValue]))</f>
        <v>7.9225733441578896</v>
      </c>
      <c r="P2283" s="5" cm="1">
        <f t="array" ref="P2283">MAX(IF((OutputTable[GroupByKey]=OutputTable[[#This Row],[GroupByKey]]),(OutputTable[GroupByKey]=OutputTable[[#This Row],[GroupByKey]])*OutputTable[RecordedValue]))</f>
        <v>9.9777504987156593</v>
      </c>
    </row>
    <row r="2284" spans="1:16" x14ac:dyDescent="0.25">
      <c r="A2284" t="s">
        <v>68</v>
      </c>
      <c r="B2284" t="s">
        <v>70</v>
      </c>
      <c r="C2284">
        <v>38</v>
      </c>
      <c r="D2284" t="s">
        <v>150</v>
      </c>
      <c r="E2284" t="s">
        <v>127</v>
      </c>
      <c r="F2284" t="s">
        <v>73</v>
      </c>
      <c r="G2284">
        <v>507.16931004698603</v>
      </c>
      <c r="H2284">
        <v>0</v>
      </c>
      <c r="I228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84" s="5" cm="1">
        <f t="array" ref="J2284">MAX(IF((ProjectInfoTable[ProjectName]=OutputTable[[#This Row],[ProjectName]]),(ProjectInfoTable[ProjectName]=OutputTable[[#This Row],[ProjectName]])*ProjectInfoTable[NumberOfReplications]))</f>
        <v>50</v>
      </c>
      <c r="K2284" s="5" cm="1">
        <f t="array" ref="K2284">IFERROR(AVERAGE(IF((OutputTable[GroupByKey]=OutputTable[[#This Row],[GroupByKey]]),(OutputTable[GroupByKey]=OutputTable[[#This Row],[GroupByKey]])*OutputTable[RecordedValue])),0)</f>
        <v>669.48533875250666</v>
      </c>
      <c r="L2284" s="5" cm="1">
        <f t="array" ref="L2284">IFERROR(_xlfn.STDEV.S(IF((OutputTable[GroupByKey]=OutputTable[[#This Row],[GroupByKey]]),(OutputTable[GroupByKey]=OutputTable[[#This Row],[GroupByKey]])*OutputTable[RecordedValue])),0)</f>
        <v>209.81217768405702</v>
      </c>
      <c r="M2284" s="5" cm="1">
        <f t="array" ref="M2284">MAX(IF((ProjectInfoTable[ProjectName]=OutputTable[[#This Row],[ProjectName]]),(ProjectInfoTable[ProjectName]=OutputTable[[#This Row],[ProjectName]])*ProjectInfoTable[ConfidenceInterval]))</f>
        <v>0.95</v>
      </c>
      <c r="N2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284" s="5" cm="1">
        <f t="array" ref="O2284">MIN(IF((OutputTable[GroupByKey]=OutputTable[[#This Row],[GroupByKey]]),(OutputTable[GroupByKey]=OutputTable[[#This Row],[GroupByKey]])*OutputTable[RecordedValue]))</f>
        <v>507.16931004698603</v>
      </c>
      <c r="P2284" s="5" cm="1">
        <f t="array" ref="P2284">MAX(IF((OutputTable[GroupByKey]=OutputTable[[#This Row],[GroupByKey]]),(OutputTable[GroupByKey]=OutputTable[[#This Row],[GroupByKey]])*OutputTable[RecordedValue]))</f>
        <v>1790.3663033289099</v>
      </c>
    </row>
    <row r="2285" spans="1:16" x14ac:dyDescent="0.25">
      <c r="A2285" t="s">
        <v>68</v>
      </c>
      <c r="B2285" t="s">
        <v>70</v>
      </c>
      <c r="C2285">
        <v>38</v>
      </c>
      <c r="D2285" t="s">
        <v>151</v>
      </c>
      <c r="E2285" t="s">
        <v>121</v>
      </c>
      <c r="F2285" t="s">
        <v>87</v>
      </c>
      <c r="G2285">
        <v>145</v>
      </c>
      <c r="H2285">
        <v>0</v>
      </c>
      <c r="I228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85" s="5" cm="1">
        <f t="array" ref="J2285">MAX(IF((ProjectInfoTable[ProjectName]=OutputTable[[#This Row],[ProjectName]]),(ProjectInfoTable[ProjectName]=OutputTable[[#This Row],[ProjectName]])*ProjectInfoTable[NumberOfReplications]))</f>
        <v>50</v>
      </c>
      <c r="K2285" s="5" cm="1">
        <f t="array" ref="K2285">IFERROR(AVERAGE(IF((OutputTable[GroupByKey]=OutputTable[[#This Row],[GroupByKey]]),(OutputTable[GroupByKey]=OutputTable[[#This Row],[GroupByKey]])*OutputTable[RecordedValue])),0)</f>
        <v>145</v>
      </c>
      <c r="L2285" s="5" cm="1">
        <f t="array" ref="L2285">IFERROR(_xlfn.STDEV.S(IF((OutputTable[GroupByKey]=OutputTable[[#This Row],[GroupByKey]]),(OutputTable[GroupByKey]=OutputTable[[#This Row],[GroupByKey]])*OutputTable[RecordedValue])),0)</f>
        <v>0</v>
      </c>
      <c r="M2285" s="5" cm="1">
        <f t="array" ref="M2285">MAX(IF((ProjectInfoTable[ProjectName]=OutputTable[[#This Row],[ProjectName]]),(ProjectInfoTable[ProjectName]=OutputTable[[#This Row],[ProjectName]])*ProjectInfoTable[ConfidenceInterval]))</f>
        <v>0.95</v>
      </c>
      <c r="N2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5" s="5" cm="1">
        <f t="array" ref="O2285">MIN(IF((OutputTable[GroupByKey]=OutputTable[[#This Row],[GroupByKey]]),(OutputTable[GroupByKey]=OutputTable[[#This Row],[GroupByKey]])*OutputTable[RecordedValue]))</f>
        <v>145</v>
      </c>
      <c r="P2285" s="5" cm="1">
        <f t="array" ref="P2285">MAX(IF((OutputTable[GroupByKey]=OutputTable[[#This Row],[GroupByKey]]),(OutputTable[GroupByKey]=OutputTable[[#This Row],[GroupByKey]])*OutputTable[RecordedValue]))</f>
        <v>145</v>
      </c>
    </row>
    <row r="2286" spans="1:16" x14ac:dyDescent="0.25">
      <c r="A2286" t="s">
        <v>68</v>
      </c>
      <c r="B2286" t="s">
        <v>70</v>
      </c>
      <c r="C2286">
        <v>38</v>
      </c>
      <c r="D2286" t="s">
        <v>152</v>
      </c>
      <c r="E2286" t="s">
        <v>123</v>
      </c>
      <c r="F2286" t="s">
        <v>87</v>
      </c>
      <c r="G2286">
        <v>141</v>
      </c>
      <c r="H2286">
        <v>0</v>
      </c>
      <c r="I228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86" s="5" cm="1">
        <f t="array" ref="J2286">MAX(IF((ProjectInfoTable[ProjectName]=OutputTable[[#This Row],[ProjectName]]),(ProjectInfoTable[ProjectName]=OutputTable[[#This Row],[ProjectName]])*ProjectInfoTable[NumberOfReplications]))</f>
        <v>50</v>
      </c>
      <c r="K2286" s="5" cm="1">
        <f t="array" ref="K2286">IFERROR(AVERAGE(IF((OutputTable[GroupByKey]=OutputTable[[#This Row],[GroupByKey]]),(OutputTable[GroupByKey]=OutputTable[[#This Row],[GroupByKey]])*OutputTable[RecordedValue])),0)</f>
        <v>141.38</v>
      </c>
      <c r="L2286" s="5" cm="1">
        <f t="array" ref="L2286">IFERROR(_xlfn.STDEV.S(IF((OutputTable[GroupByKey]=OutputTable[[#This Row],[GroupByKey]]),(OutputTable[GroupByKey]=OutputTable[[#This Row],[GroupByKey]])*OutputTable[RecordedValue])),0)</f>
        <v>1.9988772358705846</v>
      </c>
      <c r="M2286" s="5" cm="1">
        <f t="array" ref="M2286">MAX(IF((ProjectInfoTable[ProjectName]=OutputTable[[#This Row],[ProjectName]]),(ProjectInfoTable[ProjectName]=OutputTable[[#This Row],[ProjectName]])*ProjectInfoTable[ConfidenceInterval]))</f>
        <v>0.95</v>
      </c>
      <c r="N2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286" s="5" cm="1">
        <f t="array" ref="O2286">MIN(IF((OutputTable[GroupByKey]=OutputTable[[#This Row],[GroupByKey]]),(OutputTable[GroupByKey]=OutputTable[[#This Row],[GroupByKey]])*OutputTable[RecordedValue]))</f>
        <v>134</v>
      </c>
      <c r="P2286" s="5" cm="1">
        <f t="array" ref="P2286">MAX(IF((OutputTable[GroupByKey]=OutputTable[[#This Row],[GroupByKey]]),(OutputTable[GroupByKey]=OutputTable[[#This Row],[GroupByKey]])*OutputTable[RecordedValue]))</f>
        <v>144</v>
      </c>
    </row>
    <row r="2287" spans="1:16" x14ac:dyDescent="0.25">
      <c r="A2287" t="s">
        <v>68</v>
      </c>
      <c r="B2287" t="s">
        <v>70</v>
      </c>
      <c r="C2287">
        <v>38</v>
      </c>
      <c r="D2287" t="s">
        <v>153</v>
      </c>
      <c r="E2287" t="s">
        <v>113</v>
      </c>
      <c r="F2287" t="s">
        <v>73</v>
      </c>
      <c r="G2287">
        <v>2.9459200823306499</v>
      </c>
      <c r="H2287">
        <v>0</v>
      </c>
      <c r="I2287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287" s="5" cm="1">
        <f t="array" ref="J2287">MAX(IF((ProjectInfoTable[ProjectName]=OutputTable[[#This Row],[ProjectName]]),(ProjectInfoTable[ProjectName]=OutputTable[[#This Row],[ProjectName]])*ProjectInfoTable[NumberOfReplications]))</f>
        <v>50</v>
      </c>
      <c r="K2287" s="5" cm="1">
        <f t="array" ref="K2287">IFERROR(AVERAGE(IF((OutputTable[GroupByKey]=OutputTable[[#This Row],[GroupByKey]]),(OutputTable[GroupByKey]=OutputTable[[#This Row],[GroupByKey]])*OutputTable[RecordedValue])),0)</f>
        <v>1.713056712445395</v>
      </c>
      <c r="L2287" s="5" cm="1">
        <f t="array" ref="L2287">IFERROR(_xlfn.STDEV.S(IF((OutputTable[GroupByKey]=OutputTable[[#This Row],[GroupByKey]]),(OutputTable[GroupByKey]=OutputTable[[#This Row],[GroupByKey]])*OutputTable[RecordedValue])),0)</f>
        <v>0.74877386075301833</v>
      </c>
      <c r="M2287" s="5" cm="1">
        <f t="array" ref="M2287">MAX(IF((ProjectInfoTable[ProjectName]=OutputTable[[#This Row],[ProjectName]]),(ProjectInfoTable[ProjectName]=OutputTable[[#This Row],[ProjectName]])*ProjectInfoTable[ConfidenceInterval]))</f>
        <v>0.95</v>
      </c>
      <c r="N2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287" s="5" cm="1">
        <f t="array" ref="O2287">MIN(IF((OutputTable[GroupByKey]=OutputTable[[#This Row],[GroupByKey]]),(OutputTable[GroupByKey]=OutputTable[[#This Row],[GroupByKey]])*OutputTable[RecordedValue]))</f>
        <v>0.396443199122197</v>
      </c>
      <c r="P2287" s="5" cm="1">
        <f t="array" ref="P2287">MAX(IF((OutputTable[GroupByKey]=OutputTable[[#This Row],[GroupByKey]]),(OutputTable[GroupByKey]=OutputTable[[#This Row],[GroupByKey]])*OutputTable[RecordedValue]))</f>
        <v>4.3293745592479498</v>
      </c>
    </row>
    <row r="2288" spans="1:16" x14ac:dyDescent="0.25">
      <c r="A2288" t="s">
        <v>68</v>
      </c>
      <c r="B2288" t="s">
        <v>70</v>
      </c>
      <c r="C2288">
        <v>38</v>
      </c>
      <c r="D2288" t="s">
        <v>154</v>
      </c>
      <c r="E2288" t="s">
        <v>115</v>
      </c>
      <c r="F2288" t="s">
        <v>73</v>
      </c>
      <c r="G2288">
        <v>88.377602469919395</v>
      </c>
      <c r="H2288">
        <v>0</v>
      </c>
      <c r="I2288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288" s="5" cm="1">
        <f t="array" ref="J2288">MAX(IF((ProjectInfoTable[ProjectName]=OutputTable[[#This Row],[ProjectName]]),(ProjectInfoTable[ProjectName]=OutputTable[[#This Row],[ProjectName]])*ProjectInfoTable[NumberOfReplications]))</f>
        <v>50</v>
      </c>
      <c r="K2288" s="5" cm="1">
        <f t="array" ref="K2288">IFERROR(AVERAGE(IF((OutputTable[GroupByKey]=OutputTable[[#This Row],[GroupByKey]]),(OutputTable[GroupByKey]=OutputTable[[#This Row],[GroupByKey]])*OutputTable[RecordedValue])),0)</f>
        <v>51.391701373361848</v>
      </c>
      <c r="L2288" s="5" cm="1">
        <f t="array" ref="L2288">IFERROR(_xlfn.STDEV.S(IF((OutputTable[GroupByKey]=OutputTable[[#This Row],[GroupByKey]]),(OutputTable[GroupByKey]=OutputTable[[#This Row],[GroupByKey]])*OutputTable[RecordedValue])),0)</f>
        <v>22.463215822590577</v>
      </c>
      <c r="M2288" s="5" cm="1">
        <f t="array" ref="M2288">MAX(IF((ProjectInfoTable[ProjectName]=OutputTable[[#This Row],[ProjectName]]),(ProjectInfoTable[ProjectName]=OutputTable[[#This Row],[ProjectName]])*ProjectInfoTable[ConfidenceInterval]))</f>
        <v>0.95</v>
      </c>
      <c r="N2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288" s="5" cm="1">
        <f t="array" ref="O2288">MIN(IF((OutputTable[GroupByKey]=OutputTable[[#This Row],[GroupByKey]]),(OutputTable[GroupByKey]=OutputTable[[#This Row],[GroupByKey]])*OutputTable[RecordedValue]))</f>
        <v>11.8932959736659</v>
      </c>
      <c r="P2288" s="5" cm="1">
        <f t="array" ref="P2288">MAX(IF((OutputTable[GroupByKey]=OutputTable[[#This Row],[GroupByKey]]),(OutputTable[GroupByKey]=OutputTable[[#This Row],[GroupByKey]])*OutputTable[RecordedValue]))</f>
        <v>129.881236777438</v>
      </c>
    </row>
    <row r="2289" spans="1:16" x14ac:dyDescent="0.25">
      <c r="A2289" t="s">
        <v>68</v>
      </c>
      <c r="B2289" t="s">
        <v>70</v>
      </c>
      <c r="C2289">
        <v>38</v>
      </c>
      <c r="D2289" t="s">
        <v>155</v>
      </c>
      <c r="E2289" t="s">
        <v>117</v>
      </c>
      <c r="F2289" t="s">
        <v>73</v>
      </c>
      <c r="G2289">
        <v>0</v>
      </c>
      <c r="H2289">
        <v>0</v>
      </c>
      <c r="I2289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289" s="5" cm="1">
        <f t="array" ref="J2289">MAX(IF((ProjectInfoTable[ProjectName]=OutputTable[[#This Row],[ProjectName]]),(ProjectInfoTable[ProjectName]=OutputTable[[#This Row],[ProjectName]])*ProjectInfoTable[NumberOfReplications]))</f>
        <v>50</v>
      </c>
      <c r="K2289" s="5" cm="1">
        <f t="array" ref="K2289">IFERROR(AVERAGE(IF((OutputTable[GroupByKey]=OutputTable[[#This Row],[GroupByKey]]),(OutputTable[GroupByKey]=OutputTable[[#This Row],[GroupByKey]])*OutputTable[RecordedValue])),0)</f>
        <v>0</v>
      </c>
      <c r="L2289" s="5" cm="1">
        <f t="array" ref="L2289">IFERROR(_xlfn.STDEV.S(IF((OutputTable[GroupByKey]=OutputTable[[#This Row],[GroupByKey]]),(OutputTable[GroupByKey]=OutputTable[[#This Row],[GroupByKey]])*OutputTable[RecordedValue])),0)</f>
        <v>0</v>
      </c>
      <c r="M2289" s="5" cm="1">
        <f t="array" ref="M2289">MAX(IF((ProjectInfoTable[ProjectName]=OutputTable[[#This Row],[ProjectName]]),(ProjectInfoTable[ProjectName]=OutputTable[[#This Row],[ProjectName]])*ProjectInfoTable[ConfidenceInterval]))</f>
        <v>0.95</v>
      </c>
      <c r="N2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9" s="5" cm="1">
        <f t="array" ref="O2289">MIN(IF((OutputTable[GroupByKey]=OutputTable[[#This Row],[GroupByKey]]),(OutputTable[GroupByKey]=OutputTable[[#This Row],[GroupByKey]])*OutputTable[RecordedValue]))</f>
        <v>0</v>
      </c>
      <c r="P2289" s="5" cm="1">
        <f t="array" ref="P2289">MAX(IF((OutputTable[GroupByKey]=OutputTable[[#This Row],[GroupByKey]]),(OutputTable[GroupByKey]=OutputTable[[#This Row],[GroupByKey]])*OutputTable[RecordedValue]))</f>
        <v>0</v>
      </c>
    </row>
    <row r="2290" spans="1:16" x14ac:dyDescent="0.25">
      <c r="A2290" t="s">
        <v>68</v>
      </c>
      <c r="B2290" t="s">
        <v>70</v>
      </c>
      <c r="C2290">
        <v>38</v>
      </c>
      <c r="D2290" t="s">
        <v>156</v>
      </c>
      <c r="E2290" t="s">
        <v>119</v>
      </c>
      <c r="F2290" t="s">
        <v>73</v>
      </c>
      <c r="G2290">
        <v>1.8527535450556101</v>
      </c>
      <c r="H2290">
        <v>0</v>
      </c>
      <c r="I2290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290" s="5" cm="1">
        <f t="array" ref="J2290">MAX(IF((ProjectInfoTable[ProjectName]=OutputTable[[#This Row],[ProjectName]]),(ProjectInfoTable[ProjectName]=OutputTable[[#This Row],[ProjectName]])*ProjectInfoTable[NumberOfReplications]))</f>
        <v>50</v>
      </c>
      <c r="K2290" s="5" cm="1">
        <f t="array" ref="K2290">IFERROR(AVERAGE(IF((OutputTable[GroupByKey]=OutputTable[[#This Row],[GroupByKey]]),(OutputTable[GroupByKey]=OutputTable[[#This Row],[GroupByKey]])*OutputTable[RecordedValue])),0)</f>
        <v>10.739644005751</v>
      </c>
      <c r="L2290" s="5" cm="1">
        <f t="array" ref="L2290">IFERROR(_xlfn.STDEV.S(IF((OutputTable[GroupByKey]=OutputTable[[#This Row],[GroupByKey]]),(OutputTable[GroupByKey]=OutputTable[[#This Row],[GroupByKey]])*OutputTable[RecordedValue])),0)</f>
        <v>15.385582994074571</v>
      </c>
      <c r="M2290" s="5" cm="1">
        <f t="array" ref="M2290">MAX(IF((ProjectInfoTable[ProjectName]=OutputTable[[#This Row],[ProjectName]]),(ProjectInfoTable[ProjectName]=OutputTable[[#This Row],[ProjectName]])*ProjectInfoTable[ConfidenceInterval]))</f>
        <v>0.95</v>
      </c>
      <c r="N2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290" s="5" cm="1">
        <f t="array" ref="O2290">MIN(IF((OutputTable[GroupByKey]=OutputTable[[#This Row],[GroupByKey]]),(OutputTable[GroupByKey]=OutputTable[[#This Row],[GroupByKey]])*OutputTable[RecordedValue]))</f>
        <v>0</v>
      </c>
      <c r="P2290" s="5" cm="1">
        <f t="array" ref="P2290">MAX(IF((OutputTable[GroupByKey]=OutputTable[[#This Row],[GroupByKey]]),(OutputTable[GroupByKey]=OutputTable[[#This Row],[GroupByKey]])*OutputTable[RecordedValue]))</f>
        <v>76.907804000367904</v>
      </c>
    </row>
    <row r="2291" spans="1:16" x14ac:dyDescent="0.25">
      <c r="A2291" t="s">
        <v>68</v>
      </c>
      <c r="B2291" t="s">
        <v>70</v>
      </c>
      <c r="C2291">
        <v>38</v>
      </c>
      <c r="D2291" t="s">
        <v>157</v>
      </c>
      <c r="E2291" t="s">
        <v>121</v>
      </c>
      <c r="F2291" t="s">
        <v>73</v>
      </c>
      <c r="G2291">
        <v>13</v>
      </c>
      <c r="H2291">
        <v>0</v>
      </c>
      <c r="I2291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291" s="5" cm="1">
        <f t="array" ref="J2291">MAX(IF((ProjectInfoTable[ProjectName]=OutputTable[[#This Row],[ProjectName]]),(ProjectInfoTable[ProjectName]=OutputTable[[#This Row],[ProjectName]])*ProjectInfoTable[NumberOfReplications]))</f>
        <v>50</v>
      </c>
      <c r="K2291" s="5" cm="1">
        <f t="array" ref="K2291">IFERROR(AVERAGE(IF((OutputTable[GroupByKey]=OutputTable[[#This Row],[GroupByKey]]),(OutputTable[GroupByKey]=OutputTable[[#This Row],[GroupByKey]])*OutputTable[RecordedValue])),0)</f>
        <v>6.74</v>
      </c>
      <c r="L2291" s="5" cm="1">
        <f t="array" ref="L2291">IFERROR(_xlfn.STDEV.S(IF((OutputTable[GroupByKey]=OutputTable[[#This Row],[GroupByKey]]),(OutputTable[GroupByKey]=OutputTable[[#This Row],[GroupByKey]])*OutputTable[RecordedValue])),0)</f>
        <v>2.6711611783672518</v>
      </c>
      <c r="M2291" s="5" cm="1">
        <f t="array" ref="M2291">MAX(IF((ProjectInfoTable[ProjectName]=OutputTable[[#This Row],[ProjectName]]),(ProjectInfoTable[ProjectName]=OutputTable[[#This Row],[ProjectName]])*ProjectInfoTable[ConfidenceInterval]))</f>
        <v>0.95</v>
      </c>
      <c r="N2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291" s="5" cm="1">
        <f t="array" ref="O2291">MIN(IF((OutputTable[GroupByKey]=OutputTable[[#This Row],[GroupByKey]]),(OutputTable[GroupByKey]=OutputTable[[#This Row],[GroupByKey]])*OutputTable[RecordedValue]))</f>
        <v>2</v>
      </c>
      <c r="P2291" s="5" cm="1">
        <f t="array" ref="P2291">MAX(IF((OutputTable[GroupByKey]=OutputTable[[#This Row],[GroupByKey]]),(OutputTable[GroupByKey]=OutputTable[[#This Row],[GroupByKey]])*OutputTable[RecordedValue]))</f>
        <v>16</v>
      </c>
    </row>
    <row r="2292" spans="1:16" x14ac:dyDescent="0.25">
      <c r="A2292" t="s">
        <v>68</v>
      </c>
      <c r="B2292" t="s">
        <v>70</v>
      </c>
      <c r="C2292">
        <v>38</v>
      </c>
      <c r="D2292" t="s">
        <v>158</v>
      </c>
      <c r="E2292" t="s">
        <v>123</v>
      </c>
      <c r="F2292" t="s">
        <v>73</v>
      </c>
      <c r="G2292">
        <v>13</v>
      </c>
      <c r="H2292">
        <v>0</v>
      </c>
      <c r="I2292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292" s="5" cm="1">
        <f t="array" ref="J2292">MAX(IF((ProjectInfoTable[ProjectName]=OutputTable[[#This Row],[ProjectName]]),(ProjectInfoTable[ProjectName]=OutputTable[[#This Row],[ProjectName]])*ProjectInfoTable[NumberOfReplications]))</f>
        <v>50</v>
      </c>
      <c r="K2292" s="5" cm="1">
        <f t="array" ref="K2292">IFERROR(AVERAGE(IF((OutputTable[GroupByKey]=OutputTable[[#This Row],[GroupByKey]]),(OutputTable[GroupByKey]=OutputTable[[#This Row],[GroupByKey]])*OutputTable[RecordedValue])),0)</f>
        <v>6.66</v>
      </c>
      <c r="L2292" s="5" cm="1">
        <f t="array" ref="L2292">IFERROR(_xlfn.STDEV.S(IF((OutputTable[GroupByKey]=OutputTable[[#This Row],[GroupByKey]]),(OutputTable[GroupByKey]=OutputTable[[#This Row],[GroupByKey]])*OutputTable[RecordedValue])),0)</f>
        <v>2.6233644078409171</v>
      </c>
      <c r="M2292" s="5" cm="1">
        <f t="array" ref="M2292">MAX(IF((ProjectInfoTable[ProjectName]=OutputTable[[#This Row],[ProjectName]]),(ProjectInfoTable[ProjectName]=OutputTable[[#This Row],[ProjectName]])*ProjectInfoTable[ConfidenceInterval]))</f>
        <v>0.95</v>
      </c>
      <c r="N2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292" s="5" cm="1">
        <f t="array" ref="O2292">MIN(IF((OutputTable[GroupByKey]=OutputTable[[#This Row],[GroupByKey]]),(OutputTable[GroupByKey]=OutputTable[[#This Row],[GroupByKey]])*OutputTable[RecordedValue]))</f>
        <v>2</v>
      </c>
      <c r="P2292" s="5" cm="1">
        <f t="array" ref="P2292">MAX(IF((OutputTable[GroupByKey]=OutputTable[[#This Row],[GroupByKey]]),(OutputTable[GroupByKey]=OutputTable[[#This Row],[GroupByKey]])*OutputTable[RecordedValue]))</f>
        <v>16</v>
      </c>
    </row>
    <row r="2293" spans="1:16" x14ac:dyDescent="0.25">
      <c r="A2293" t="s">
        <v>68</v>
      </c>
      <c r="B2293" t="s">
        <v>70</v>
      </c>
      <c r="C2293">
        <v>38</v>
      </c>
      <c r="D2293" t="s">
        <v>159</v>
      </c>
      <c r="E2293" t="s">
        <v>125</v>
      </c>
      <c r="F2293" t="s">
        <v>73</v>
      </c>
      <c r="G2293">
        <v>2.9459200823306499</v>
      </c>
      <c r="H2293">
        <v>0</v>
      </c>
      <c r="I2293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293" s="5" cm="1">
        <f t="array" ref="J2293">MAX(IF((ProjectInfoTable[ProjectName]=OutputTable[[#This Row],[ProjectName]]),(ProjectInfoTable[ProjectName]=OutputTable[[#This Row],[ProjectName]])*ProjectInfoTable[NumberOfReplications]))</f>
        <v>50</v>
      </c>
      <c r="K2293" s="5" cm="1">
        <f t="array" ref="K2293">IFERROR(AVERAGE(IF((OutputTable[GroupByKey]=OutputTable[[#This Row],[GroupByKey]]),(OutputTable[GroupByKey]=OutputTable[[#This Row],[GroupByKey]])*OutputTable[RecordedValue])),0)</f>
        <v>1.713056712445395</v>
      </c>
      <c r="L2293" s="5" cm="1">
        <f t="array" ref="L2293">IFERROR(_xlfn.STDEV.S(IF((OutputTable[GroupByKey]=OutputTable[[#This Row],[GroupByKey]]),(OutputTable[GroupByKey]=OutputTable[[#This Row],[GroupByKey]])*OutputTable[RecordedValue])),0)</f>
        <v>0.74877386075301833</v>
      </c>
      <c r="M2293" s="5" cm="1">
        <f t="array" ref="M2293">MAX(IF((ProjectInfoTable[ProjectName]=OutputTable[[#This Row],[ProjectName]]),(ProjectInfoTable[ProjectName]=OutputTable[[#This Row],[ProjectName]])*ProjectInfoTable[ConfidenceInterval]))</f>
        <v>0.95</v>
      </c>
      <c r="N2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293" s="5" cm="1">
        <f t="array" ref="O2293">MIN(IF((OutputTable[GroupByKey]=OutputTable[[#This Row],[GroupByKey]]),(OutputTable[GroupByKey]=OutputTable[[#This Row],[GroupByKey]])*OutputTable[RecordedValue]))</f>
        <v>0.396443199122197</v>
      </c>
      <c r="P2293" s="5" cm="1">
        <f t="array" ref="P2293">MAX(IF((OutputTable[GroupByKey]=OutputTable[[#This Row],[GroupByKey]]),(OutputTable[GroupByKey]=OutputTable[[#This Row],[GroupByKey]])*OutputTable[RecordedValue]))</f>
        <v>4.3293745592479498</v>
      </c>
    </row>
    <row r="2294" spans="1:16" x14ac:dyDescent="0.25">
      <c r="A2294" t="s">
        <v>68</v>
      </c>
      <c r="B2294" t="s">
        <v>70</v>
      </c>
      <c r="C2294">
        <v>38</v>
      </c>
      <c r="D2294" t="s">
        <v>160</v>
      </c>
      <c r="E2294" t="s">
        <v>127</v>
      </c>
      <c r="F2294" t="s">
        <v>73</v>
      </c>
      <c r="G2294">
        <v>90.230356014975001</v>
      </c>
      <c r="H2294">
        <v>0</v>
      </c>
      <c r="I2294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294" s="5" cm="1">
        <f t="array" ref="J2294">MAX(IF((ProjectInfoTable[ProjectName]=OutputTable[[#This Row],[ProjectName]]),(ProjectInfoTable[ProjectName]=OutputTable[[#This Row],[ProjectName]])*ProjectInfoTable[NumberOfReplications]))</f>
        <v>50</v>
      </c>
      <c r="K2294" s="5" cm="1">
        <f t="array" ref="K2294">IFERROR(AVERAGE(IF((OutputTable[GroupByKey]=OutputTable[[#This Row],[GroupByKey]]),(OutputTable[GroupByKey]=OutputTable[[#This Row],[GroupByKey]])*OutputTable[RecordedValue])),0)</f>
        <v>62.131345379112837</v>
      </c>
      <c r="L2294" s="5" cm="1">
        <f t="array" ref="L2294">IFERROR(_xlfn.STDEV.S(IF((OutputTable[GroupByKey]=OutputTable[[#This Row],[GroupByKey]]),(OutputTable[GroupByKey]=OutputTable[[#This Row],[GroupByKey]])*OutputTable[RecordedValue])),0)</f>
        <v>32.520844078842771</v>
      </c>
      <c r="M2294" s="5" cm="1">
        <f t="array" ref="M2294">MAX(IF((ProjectInfoTable[ProjectName]=OutputTable[[#This Row],[ProjectName]]),(ProjectInfoTable[ProjectName]=OutputTable[[#This Row],[ProjectName]])*ProjectInfoTable[ConfidenceInterval]))</f>
        <v>0.95</v>
      </c>
      <c r="N2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294" s="5" cm="1">
        <f t="array" ref="O2294">MIN(IF((OutputTable[GroupByKey]=OutputTable[[#This Row],[GroupByKey]]),(OutputTable[GroupByKey]=OutputTable[[#This Row],[GroupByKey]])*OutputTable[RecordedValue]))</f>
        <v>13.9204055285142</v>
      </c>
      <c r="P2294" s="5" cm="1">
        <f t="array" ref="P2294">MAX(IF((OutputTable[GroupByKey]=OutputTable[[#This Row],[GroupByKey]]),(OutputTable[GroupByKey]=OutputTable[[#This Row],[GroupByKey]])*OutputTable[RecordedValue]))</f>
        <v>182.68949067350201</v>
      </c>
    </row>
    <row r="2295" spans="1:16" x14ac:dyDescent="0.25">
      <c r="A2295" t="s">
        <v>68</v>
      </c>
      <c r="B2295" t="s">
        <v>70</v>
      </c>
      <c r="C2295">
        <v>38</v>
      </c>
      <c r="D2295" t="s">
        <v>161</v>
      </c>
      <c r="E2295" t="s">
        <v>137</v>
      </c>
      <c r="F2295" t="s">
        <v>107</v>
      </c>
      <c r="G2295">
        <v>1.4729600411653201</v>
      </c>
      <c r="H2295">
        <v>0</v>
      </c>
      <c r="I229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95" s="5" cm="1">
        <f t="array" ref="J2295">MAX(IF((ProjectInfoTable[ProjectName]=OutputTable[[#This Row],[ProjectName]]),(ProjectInfoTable[ProjectName]=OutputTable[[#This Row],[ProjectName]])*ProjectInfoTable[NumberOfReplications]))</f>
        <v>50</v>
      </c>
      <c r="K2295" s="5" cm="1">
        <f t="array" ref="K2295">IFERROR(AVERAGE(IF((OutputTable[GroupByKey]=OutputTable[[#This Row],[GroupByKey]]),(OutputTable[GroupByKey]=OutputTable[[#This Row],[GroupByKey]])*OutputTable[RecordedValue])),0)</f>
        <v>0.85652835622269752</v>
      </c>
      <c r="L2295" s="5" cm="1">
        <f t="array" ref="L2295">IFERROR(_xlfn.STDEV.S(IF((OutputTable[GroupByKey]=OutputTable[[#This Row],[GroupByKey]]),(OutputTable[GroupByKey]=OutputTable[[#This Row],[GroupByKey]])*OutputTable[RecordedValue])),0)</f>
        <v>0.37438693037650955</v>
      </c>
      <c r="M2295" s="5" cm="1">
        <f t="array" ref="M2295">MAX(IF((ProjectInfoTable[ProjectName]=OutputTable[[#This Row],[ProjectName]]),(ProjectInfoTable[ProjectName]=OutputTable[[#This Row],[ProjectName]])*ProjectInfoTable[ConfidenceInterval]))</f>
        <v>0.95</v>
      </c>
      <c r="N2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295" s="5" cm="1">
        <f t="array" ref="O2295">MIN(IF((OutputTable[GroupByKey]=OutputTable[[#This Row],[GroupByKey]]),(OutputTable[GroupByKey]=OutputTable[[#This Row],[GroupByKey]])*OutputTable[RecordedValue]))</f>
        <v>0.198221599561099</v>
      </c>
      <c r="P2295" s="5" cm="1">
        <f t="array" ref="P2295">MAX(IF((OutputTable[GroupByKey]=OutputTable[[#This Row],[GroupByKey]]),(OutputTable[GroupByKey]=OutputTable[[#This Row],[GroupByKey]])*OutputTable[RecordedValue]))</f>
        <v>2.16468727962397</v>
      </c>
    </row>
    <row r="2296" spans="1:16" x14ac:dyDescent="0.25">
      <c r="A2296" t="s">
        <v>68</v>
      </c>
      <c r="B2296" t="s">
        <v>70</v>
      </c>
      <c r="C2296">
        <v>38</v>
      </c>
      <c r="D2296" t="s">
        <v>162</v>
      </c>
      <c r="E2296" t="s">
        <v>139</v>
      </c>
      <c r="F2296" t="s">
        <v>107</v>
      </c>
      <c r="G2296">
        <v>10.527039958834701</v>
      </c>
      <c r="H2296">
        <v>0</v>
      </c>
      <c r="I229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96" s="5" cm="1">
        <f t="array" ref="J2296">MAX(IF((ProjectInfoTable[ProjectName]=OutputTable[[#This Row],[ProjectName]]),(ProjectInfoTable[ProjectName]=OutputTable[[#This Row],[ProjectName]])*ProjectInfoTable[NumberOfReplications]))</f>
        <v>50</v>
      </c>
      <c r="K2296" s="5" cm="1">
        <f t="array" ref="K2296">IFERROR(AVERAGE(IF((OutputTable[GroupByKey]=OutputTable[[#This Row],[GroupByKey]]),(OutputTable[GroupByKey]=OutputTable[[#This Row],[GroupByKey]])*OutputTable[RecordedValue])),0)</f>
        <v>11.137209966710371</v>
      </c>
      <c r="L2296" s="5" cm="1">
        <f t="array" ref="L2296">IFERROR(_xlfn.STDEV.S(IF((OutputTable[GroupByKey]=OutputTable[[#This Row],[GroupByKey]]),(OutputTable[GroupByKey]=OutputTable[[#This Row],[GroupByKey]])*OutputTable[RecordedValue])),0)</f>
        <v>0.38257169656624557</v>
      </c>
      <c r="M2296" s="5" cm="1">
        <f t="array" ref="M2296">MAX(IF((ProjectInfoTable[ProjectName]=OutputTable[[#This Row],[ProjectName]]),(ProjectInfoTable[ProjectName]=OutputTable[[#This Row],[ProjectName]])*ProjectInfoTable[ConfidenceInterval]))</f>
        <v>0.95</v>
      </c>
      <c r="N2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296" s="5" cm="1">
        <f t="array" ref="O2296">MIN(IF((OutputTable[GroupByKey]=OutputTable[[#This Row],[GroupByKey]]),(OutputTable[GroupByKey]=OutputTable[[#This Row],[GroupByKey]])*OutputTable[RecordedValue]))</f>
        <v>9.8353127203760309</v>
      </c>
      <c r="P2296" s="5" cm="1">
        <f t="array" ref="P2296">MAX(IF((OutputTable[GroupByKey]=OutputTable[[#This Row],[GroupByKey]]),(OutputTable[GroupByKey]=OutputTable[[#This Row],[GroupByKey]])*OutputTable[RecordedValue]))</f>
        <v>11.8017784004389</v>
      </c>
    </row>
    <row r="2297" spans="1:16" x14ac:dyDescent="0.25">
      <c r="A2297" t="s">
        <v>68</v>
      </c>
      <c r="B2297" t="s">
        <v>70</v>
      </c>
      <c r="C2297">
        <v>38</v>
      </c>
      <c r="D2297" t="s">
        <v>163</v>
      </c>
      <c r="E2297" t="s">
        <v>164</v>
      </c>
      <c r="F2297" t="s">
        <v>107</v>
      </c>
      <c r="G2297">
        <v>13</v>
      </c>
      <c r="H2297">
        <v>0</v>
      </c>
      <c r="I229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97" s="5" cm="1">
        <f t="array" ref="J2297">MAX(IF((ProjectInfoTable[ProjectName]=OutputTable[[#This Row],[ProjectName]]),(ProjectInfoTable[ProjectName]=OutputTable[[#This Row],[ProjectName]])*ProjectInfoTable[NumberOfReplications]))</f>
        <v>50</v>
      </c>
      <c r="K2297" s="5" cm="1">
        <f t="array" ref="K2297">IFERROR(AVERAGE(IF((OutputTable[GroupByKey]=OutputTable[[#This Row],[GroupByKey]]),(OutputTable[GroupByKey]=OutputTable[[#This Row],[GroupByKey]])*OutputTable[RecordedValue])),0)</f>
        <v>6.72</v>
      </c>
      <c r="L2297" s="5" cm="1">
        <f t="array" ref="L2297">IFERROR(_xlfn.STDEV.S(IF((OutputTable[GroupByKey]=OutputTable[[#This Row],[GroupByKey]]),(OutputTable[GroupByKey]=OutputTable[[#This Row],[GroupByKey]])*OutputTable[RecordedValue])),0)</f>
        <v>2.6729178430917711</v>
      </c>
      <c r="M2297" s="5" cm="1">
        <f t="array" ref="M2297">MAX(IF((ProjectInfoTable[ProjectName]=OutputTable[[#This Row],[ProjectName]]),(ProjectInfoTable[ProjectName]=OutputTable[[#This Row],[ProjectName]])*ProjectInfoTable[ConfidenceInterval]))</f>
        <v>0.95</v>
      </c>
      <c r="N2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297" s="5" cm="1">
        <f t="array" ref="O2297">MIN(IF((OutputTable[GroupByKey]=OutputTable[[#This Row],[GroupByKey]]),(OutputTable[GroupByKey]=OutputTable[[#This Row],[GroupByKey]])*OutputTable[RecordedValue]))</f>
        <v>2</v>
      </c>
      <c r="P2297" s="5" cm="1">
        <f t="array" ref="P2297">MAX(IF((OutputTable[GroupByKey]=OutputTable[[#This Row],[GroupByKey]]),(OutputTable[GroupByKey]=OutputTable[[#This Row],[GroupByKey]])*OutputTable[RecordedValue]))</f>
        <v>16</v>
      </c>
    </row>
    <row r="2298" spans="1:16" x14ac:dyDescent="0.25">
      <c r="A2298" t="s">
        <v>68</v>
      </c>
      <c r="B2298" t="s">
        <v>70</v>
      </c>
      <c r="C2298">
        <v>38</v>
      </c>
      <c r="D2298" t="s">
        <v>165</v>
      </c>
      <c r="E2298" t="s">
        <v>166</v>
      </c>
      <c r="F2298" t="s">
        <v>107</v>
      </c>
      <c r="G2298">
        <v>0.12274667009711</v>
      </c>
      <c r="H2298">
        <v>0</v>
      </c>
      <c r="I229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98" s="5" cm="1">
        <f t="array" ref="J2298">MAX(IF((ProjectInfoTable[ProjectName]=OutputTable[[#This Row],[ProjectName]]),(ProjectInfoTable[ProjectName]=OutputTable[[#This Row],[ProjectName]])*ProjectInfoTable[NumberOfReplications]))</f>
        <v>50</v>
      </c>
      <c r="K2298" s="5" cm="1">
        <f t="array" ref="K2298">IFERROR(AVERAGE(IF((OutputTable[GroupByKey]=OutputTable[[#This Row],[GroupByKey]]),(OutputTable[GroupByKey]=OutputTable[[#This Row],[GroupByKey]])*OutputTable[RecordedValue])),0)</f>
        <v>7.1899169440802421E-2</v>
      </c>
      <c r="L2298" s="5" cm="1">
        <f t="array" ref="L2298">IFERROR(_xlfn.STDEV.S(IF((OutputTable[GroupByKey]=OutputTable[[#This Row],[GroupByKey]]),(OutputTable[GroupByKey]=OutputTable[[#This Row],[GroupByKey]])*OutputTable[RecordedValue])),0)</f>
        <v>3.1880974713854024E-2</v>
      </c>
      <c r="M2298" s="5" cm="1">
        <f t="array" ref="M2298">MAX(IF((ProjectInfoTable[ProjectName]=OutputTable[[#This Row],[ProjectName]]),(ProjectInfoTable[ProjectName]=OutputTable[[#This Row],[ProjectName]])*ProjectInfoTable[ConfidenceInterval]))</f>
        <v>0.95</v>
      </c>
      <c r="N2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298" s="5" cm="1">
        <f t="array" ref="O2298">MIN(IF((OutputTable[GroupByKey]=OutputTable[[#This Row],[GroupByKey]]),(OutputTable[GroupByKey]=OutputTable[[#This Row],[GroupByKey]])*OutputTable[RecordedValue]))</f>
        <v>1.6518466630091499E-2</v>
      </c>
      <c r="P2298" s="5" cm="1">
        <f t="array" ref="P2298">MAX(IF((OutputTable[GroupByKey]=OutputTable[[#This Row],[GroupByKey]]),(OutputTable[GroupByKey]=OutputTable[[#This Row],[GroupByKey]])*OutputTable[RecordedValue]))</f>
        <v>0.18039060663533099</v>
      </c>
    </row>
    <row r="2299" spans="1:16" x14ac:dyDescent="0.25">
      <c r="A2299" t="s">
        <v>68</v>
      </c>
      <c r="B2299" t="s">
        <v>70</v>
      </c>
      <c r="C2299">
        <v>38</v>
      </c>
      <c r="D2299" t="s">
        <v>167</v>
      </c>
      <c r="E2299" t="s">
        <v>142</v>
      </c>
      <c r="F2299" t="s">
        <v>107</v>
      </c>
      <c r="G2299">
        <v>0</v>
      </c>
      <c r="H2299">
        <v>0</v>
      </c>
      <c r="I229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99" s="5" cm="1">
        <f t="array" ref="J2299">MAX(IF((ProjectInfoTable[ProjectName]=OutputTable[[#This Row],[ProjectName]]),(ProjectInfoTable[ProjectName]=OutputTable[[#This Row],[ProjectName]])*ProjectInfoTable[NumberOfReplications]))</f>
        <v>50</v>
      </c>
      <c r="K2299" s="5" cm="1">
        <f t="array" ref="K2299">IFERROR(AVERAGE(IF((OutputTable[GroupByKey]=OutputTable[[#This Row],[GroupByKey]]),(OutputTable[GroupByKey]=OutputTable[[#This Row],[GroupByKey]])*OutputTable[RecordedValue])),0)</f>
        <v>0</v>
      </c>
      <c r="L2299" s="5" cm="1">
        <f t="array" ref="L2299">IFERROR(_xlfn.STDEV.S(IF((OutputTable[GroupByKey]=OutputTable[[#This Row],[GroupByKey]]),(OutputTable[GroupByKey]=OutputTable[[#This Row],[GroupByKey]])*OutputTable[RecordedValue])),0)</f>
        <v>0</v>
      </c>
      <c r="M2299" s="5" cm="1">
        <f t="array" ref="M2299">MAX(IF((ProjectInfoTable[ProjectName]=OutputTable[[#This Row],[ProjectName]]),(ProjectInfoTable[ProjectName]=OutputTable[[#This Row],[ProjectName]])*ProjectInfoTable[ConfidenceInterval]))</f>
        <v>0.95</v>
      </c>
      <c r="N2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9" s="5" cm="1">
        <f t="array" ref="O2299">MIN(IF((OutputTable[GroupByKey]=OutputTable[[#This Row],[GroupByKey]]),(OutputTable[GroupByKey]=OutputTable[[#This Row],[GroupByKey]])*OutputTable[RecordedValue]))</f>
        <v>0</v>
      </c>
      <c r="P2299" s="5" cm="1">
        <f t="array" ref="P2299">MAX(IF((OutputTable[GroupByKey]=OutputTable[[#This Row],[GroupByKey]]),(OutputTable[GroupByKey]=OutputTable[[#This Row],[GroupByKey]])*OutputTable[RecordedValue]))</f>
        <v>0</v>
      </c>
    </row>
    <row r="2300" spans="1:16" x14ac:dyDescent="0.25">
      <c r="A2300" t="s">
        <v>68</v>
      </c>
      <c r="B2300" t="s">
        <v>70</v>
      </c>
      <c r="C2300">
        <v>38</v>
      </c>
      <c r="D2300" t="s">
        <v>168</v>
      </c>
      <c r="E2300" t="s">
        <v>123</v>
      </c>
      <c r="F2300" t="s">
        <v>129</v>
      </c>
      <c r="G2300">
        <v>141</v>
      </c>
      <c r="H2300">
        <v>0</v>
      </c>
      <c r="I2300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00" s="5" cm="1">
        <f t="array" ref="J2300">MAX(IF((ProjectInfoTable[ProjectName]=OutputTable[[#This Row],[ProjectName]]),(ProjectInfoTable[ProjectName]=OutputTable[[#This Row],[ProjectName]])*ProjectInfoTable[NumberOfReplications]))</f>
        <v>50</v>
      </c>
      <c r="K2300" s="5" cm="1">
        <f t="array" ref="K2300">IFERROR(AVERAGE(IF((OutputTable[GroupByKey]=OutputTable[[#This Row],[GroupByKey]]),(OutputTable[GroupByKey]=OutputTable[[#This Row],[GroupByKey]])*OutputTable[RecordedValue])),0)</f>
        <v>141.38</v>
      </c>
      <c r="L2300" s="5" cm="1">
        <f t="array" ref="L2300">IFERROR(_xlfn.STDEV.S(IF((OutputTable[GroupByKey]=OutputTable[[#This Row],[GroupByKey]]),(OutputTable[GroupByKey]=OutputTable[[#This Row],[GroupByKey]])*OutputTable[RecordedValue])),0)</f>
        <v>1.9988772358705846</v>
      </c>
      <c r="M2300" s="5" cm="1">
        <f t="array" ref="M2300">MAX(IF((ProjectInfoTable[ProjectName]=OutputTable[[#This Row],[ProjectName]]),(ProjectInfoTable[ProjectName]=OutputTable[[#This Row],[ProjectName]])*ProjectInfoTable[ConfidenceInterval]))</f>
        <v>0.95</v>
      </c>
      <c r="N2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300" s="5" cm="1">
        <f t="array" ref="O2300">MIN(IF((OutputTable[GroupByKey]=OutputTable[[#This Row],[GroupByKey]]),(OutputTable[GroupByKey]=OutputTable[[#This Row],[GroupByKey]])*OutputTable[RecordedValue]))</f>
        <v>134</v>
      </c>
      <c r="P2300" s="5" cm="1">
        <f t="array" ref="P2300">MAX(IF((OutputTable[GroupByKey]=OutputTable[[#This Row],[GroupByKey]]),(OutputTable[GroupByKey]=OutputTable[[#This Row],[GroupByKey]])*OutputTable[RecordedValue]))</f>
        <v>144</v>
      </c>
    </row>
    <row r="2301" spans="1:16" x14ac:dyDescent="0.25">
      <c r="A2301" t="s">
        <v>68</v>
      </c>
      <c r="B2301" t="s">
        <v>70</v>
      </c>
      <c r="C2301">
        <v>38</v>
      </c>
      <c r="D2301" t="s">
        <v>169</v>
      </c>
      <c r="E2301" t="s">
        <v>91</v>
      </c>
      <c r="F2301" t="s">
        <v>129</v>
      </c>
      <c r="G2301">
        <v>71.947053815773899</v>
      </c>
      <c r="H2301">
        <v>0</v>
      </c>
      <c r="I2301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01" s="5" cm="1">
        <f t="array" ref="J2301">MAX(IF((ProjectInfoTable[ProjectName]=OutputTable[[#This Row],[ProjectName]]),(ProjectInfoTable[ProjectName]=OutputTable[[#This Row],[ProjectName]])*ProjectInfoTable[NumberOfReplications]))</f>
        <v>50</v>
      </c>
      <c r="K2301" s="5" cm="1">
        <f t="array" ref="K2301">IFERROR(AVERAGE(IF((OutputTable[GroupByKey]=OutputTable[[#This Row],[GroupByKey]]),(OutputTable[GroupByKey]=OutputTable[[#This Row],[GroupByKey]])*OutputTable[RecordedValue])),0)</f>
        <v>71.709517489708347</v>
      </c>
      <c r="L2301" s="5" cm="1">
        <f t="array" ref="L2301">IFERROR(_xlfn.STDEV.S(IF((OutputTable[GroupByKey]=OutputTable[[#This Row],[GroupByKey]]),(OutputTable[GroupByKey]=OutputTable[[#This Row],[GroupByKey]])*OutputTable[RecordedValue])),0)</f>
        <v>0.25019982121987089</v>
      </c>
      <c r="M2301" s="5" cm="1">
        <f t="array" ref="M2301">MAX(IF((ProjectInfoTable[ProjectName]=OutputTable[[#This Row],[ProjectName]]),(ProjectInfoTable[ProjectName]=OutputTable[[#This Row],[ProjectName]])*ProjectInfoTable[ConfidenceInterval]))</f>
        <v>0.95</v>
      </c>
      <c r="N2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301" s="5" cm="1">
        <f t="array" ref="O2301">MIN(IF((OutputTable[GroupByKey]=OutputTable[[#This Row],[GroupByKey]]),(OutputTable[GroupByKey]=OutputTable[[#This Row],[GroupByKey]])*OutputTable[RecordedValue]))</f>
        <v>70.826954480567906</v>
      </c>
      <c r="P2301" s="5" cm="1">
        <f t="array" ref="P2301">MAX(IF((OutputTable[GroupByKey]=OutputTable[[#This Row],[GroupByKey]]),(OutputTable[GroupByKey]=OutputTable[[#This Row],[GroupByKey]])*OutputTable[RecordedValue]))</f>
        <v>72</v>
      </c>
    </row>
    <row r="2302" spans="1:16" x14ac:dyDescent="0.25">
      <c r="A2302" t="s">
        <v>68</v>
      </c>
      <c r="B2302" t="s">
        <v>70</v>
      </c>
      <c r="C2302">
        <v>38</v>
      </c>
      <c r="D2302" t="s">
        <v>170</v>
      </c>
      <c r="E2302" t="s">
        <v>137</v>
      </c>
      <c r="F2302" t="s">
        <v>107</v>
      </c>
      <c r="G2302">
        <v>27.034408607602501</v>
      </c>
      <c r="H2302">
        <v>0</v>
      </c>
      <c r="I230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02" s="5" cm="1">
        <f t="array" ref="J2302">MAX(IF((ProjectInfoTable[ProjectName]=OutputTable[[#This Row],[ProjectName]]),(ProjectInfoTable[ProjectName]=OutputTable[[#This Row],[ProjectName]])*ProjectInfoTable[NumberOfReplications]))</f>
        <v>50</v>
      </c>
      <c r="K2302" s="5" cm="1">
        <f t="array" ref="K2302">IFERROR(AVERAGE(IF((OutputTable[GroupByKey]=OutputTable[[#This Row],[GroupByKey]]),(OutputTable[GroupByKey]=OutputTable[[#This Row],[GroupByKey]])*OutputTable[RecordedValue])),0)</f>
        <v>28.690256747996941</v>
      </c>
      <c r="L2302" s="5" cm="1">
        <f t="array" ref="L2302">IFERROR(_xlfn.STDEV.S(IF((OutputTable[GroupByKey]=OutputTable[[#This Row],[GroupByKey]]),(OutputTable[GroupByKey]=OutputTable[[#This Row],[GroupByKey]])*OutputTable[RecordedValue])),0)</f>
        <v>1.6276098461399904</v>
      </c>
      <c r="M2302" s="5" cm="1">
        <f t="array" ref="M2302">MAX(IF((ProjectInfoTable[ProjectName]=OutputTable[[#This Row],[ProjectName]]),(ProjectInfoTable[ProjectName]=OutputTable[[#This Row],[ProjectName]])*ProjectInfoTable[ConfidenceInterval]))</f>
        <v>0.95</v>
      </c>
      <c r="N2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302" s="5" cm="1">
        <f t="array" ref="O2302">MIN(IF((OutputTable[GroupByKey]=OutputTable[[#This Row],[GroupByKey]]),(OutputTable[GroupByKey]=OutputTable[[#This Row],[GroupByKey]])*OutputTable[RecordedValue]))</f>
        <v>25.696659959072399</v>
      </c>
      <c r="P2302" s="5" cm="1">
        <f t="array" ref="P2302">MAX(IF((OutputTable[GroupByKey]=OutputTable[[#This Row],[GroupByKey]]),(OutputTable[GroupByKey]=OutputTable[[#This Row],[GroupByKey]])*OutputTable[RecordedValue]))</f>
        <v>33.838759418460498</v>
      </c>
    </row>
    <row r="2303" spans="1:16" x14ac:dyDescent="0.25">
      <c r="A2303" t="s">
        <v>68</v>
      </c>
      <c r="B2303" t="s">
        <v>70</v>
      </c>
      <c r="C2303">
        <v>38</v>
      </c>
      <c r="D2303" t="s">
        <v>171</v>
      </c>
      <c r="E2303" t="s">
        <v>139</v>
      </c>
      <c r="F2303" t="s">
        <v>107</v>
      </c>
      <c r="G2303">
        <v>8.9391183002844503</v>
      </c>
      <c r="H2303">
        <v>0</v>
      </c>
      <c r="I230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03" s="5" cm="1">
        <f t="array" ref="J2303">MAX(IF((ProjectInfoTable[ProjectName]=OutputTable[[#This Row],[ProjectName]]),(ProjectInfoTable[ProjectName]=OutputTable[[#This Row],[ProjectName]])*ProjectInfoTable[NumberOfReplications]))</f>
        <v>50</v>
      </c>
      <c r="K2303" s="5" cm="1">
        <f t="array" ref="K2303">IFERROR(AVERAGE(IF((OutputTable[GroupByKey]=OutputTable[[#This Row],[GroupByKey]]),(OutputTable[GroupByKey]=OutputTable[[#This Row],[GroupByKey]])*OutputTable[RecordedValue])),0)</f>
        <v>7.1431715332986858</v>
      </c>
      <c r="L2303" s="5" cm="1">
        <f t="array" ref="L2303">IFERROR(_xlfn.STDEV.S(IF((OutputTable[GroupByKey]=OutputTable[[#This Row],[GroupByKey]]),(OutputTable[GroupByKey]=OutputTable[[#This Row],[GroupByKey]])*OutputTable[RecordedValue])),0)</f>
        <v>1.6630080132730225</v>
      </c>
      <c r="M2303" s="5" cm="1">
        <f t="array" ref="M2303">MAX(IF((ProjectInfoTable[ProjectName]=OutputTable[[#This Row],[ProjectName]]),(ProjectInfoTable[ProjectName]=OutputTable[[#This Row],[ProjectName]])*ProjectInfoTable[ConfidenceInterval]))</f>
        <v>0.95</v>
      </c>
      <c r="N2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303" s="5" cm="1">
        <f t="array" ref="O2303">MIN(IF((OutputTable[GroupByKey]=OutputTable[[#This Row],[GroupByKey]]),(OutputTable[GroupByKey]=OutputTable[[#This Row],[GroupByKey]])*OutputTable[RecordedValue]))</f>
        <v>2.14775272896172</v>
      </c>
      <c r="P2303" s="5" cm="1">
        <f t="array" ref="P2303">MAX(IF((OutputTable[GroupByKey]=OutputTable[[#This Row],[GroupByKey]]),(OutputTable[GroupByKey]=OutputTable[[#This Row],[GroupByKey]])*OutputTable[RecordedValue]))</f>
        <v>10.273767747096599</v>
      </c>
    </row>
    <row r="2304" spans="1:16" x14ac:dyDescent="0.25">
      <c r="A2304" t="s">
        <v>68</v>
      </c>
      <c r="B2304" t="s">
        <v>70</v>
      </c>
      <c r="C2304">
        <v>38</v>
      </c>
      <c r="D2304" t="s">
        <v>172</v>
      </c>
      <c r="E2304" t="s">
        <v>164</v>
      </c>
      <c r="F2304" t="s">
        <v>107</v>
      </c>
      <c r="G2304">
        <v>298</v>
      </c>
      <c r="H2304">
        <v>0</v>
      </c>
      <c r="I230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04" s="5" cm="1">
        <f t="array" ref="J2304">MAX(IF((ProjectInfoTable[ProjectName]=OutputTable[[#This Row],[ProjectName]]),(ProjectInfoTable[ProjectName]=OutputTable[[#This Row],[ProjectName]])*ProjectInfoTable[NumberOfReplications]))</f>
        <v>50</v>
      </c>
      <c r="K2304" s="5" cm="1">
        <f t="array" ref="K2304">IFERROR(AVERAGE(IF((OutputTable[GroupByKey]=OutputTable[[#This Row],[GroupByKey]]),(OutputTable[GroupByKey]=OutputTable[[#This Row],[GroupByKey]])*OutputTable[RecordedValue])),0)</f>
        <v>299.54000000000002</v>
      </c>
      <c r="L2304" s="5" cm="1">
        <f t="array" ref="L2304">IFERROR(_xlfn.STDEV.S(IF((OutputTable[GroupByKey]=OutputTable[[#This Row],[GroupByKey]]),(OutputTable[GroupByKey]=OutputTable[[#This Row],[GroupByKey]])*OutputTable[RecordedValue])),0)</f>
        <v>4.8873430868908301</v>
      </c>
      <c r="M2304" s="5" cm="1">
        <f t="array" ref="M2304">MAX(IF((ProjectInfoTable[ProjectName]=OutputTable[[#This Row],[ProjectName]]),(ProjectInfoTable[ProjectName]=OutputTable[[#This Row],[ProjectName]])*ProjectInfoTable[ConfidenceInterval]))</f>
        <v>0.95</v>
      </c>
      <c r="N2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304" s="5" cm="1">
        <f t="array" ref="O2304">MIN(IF((OutputTable[GroupByKey]=OutputTable[[#This Row],[GroupByKey]]),(OutputTable[GroupByKey]=OutputTable[[#This Row],[GroupByKey]])*OutputTable[RecordedValue]))</f>
        <v>289</v>
      </c>
      <c r="P2304" s="5" cm="1">
        <f t="array" ref="P2304">MAX(IF((OutputTable[GroupByKey]=OutputTable[[#This Row],[GroupByKey]]),(OutputTable[GroupByKey]=OutputTable[[#This Row],[GroupByKey]])*OutputTable[RecordedValue]))</f>
        <v>313</v>
      </c>
    </row>
    <row r="2305" spans="1:16" x14ac:dyDescent="0.25">
      <c r="A2305" t="s">
        <v>68</v>
      </c>
      <c r="B2305" t="s">
        <v>70</v>
      </c>
      <c r="C2305">
        <v>38</v>
      </c>
      <c r="D2305" t="s">
        <v>173</v>
      </c>
      <c r="E2305" t="s">
        <v>166</v>
      </c>
      <c r="F2305" t="s">
        <v>107</v>
      </c>
      <c r="G2305">
        <v>0.75169115832543099</v>
      </c>
      <c r="H2305">
        <v>0</v>
      </c>
      <c r="I230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05" s="5" cm="1">
        <f t="array" ref="J2305">MAX(IF((ProjectInfoTable[ProjectName]=OutputTable[[#This Row],[ProjectName]]),(ProjectInfoTable[ProjectName]=OutputTable[[#This Row],[ProjectName]])*ProjectInfoTable[NumberOfReplications]))</f>
        <v>50</v>
      </c>
      <c r="K2305" s="5" cm="1">
        <f t="array" ref="K2305">IFERROR(AVERAGE(IF((OutputTable[GroupByKey]=OutputTable[[#This Row],[GroupByKey]]),(OutputTable[GroupByKey]=OutputTable[[#This Row],[GroupByKey]])*OutputTable[RecordedValue])),0)</f>
        <v>0.80157856851948073</v>
      </c>
      <c r="L2305" s="5" cm="1">
        <f t="array" ref="L2305">IFERROR(_xlfn.STDEV.S(IF((OutputTable[GroupByKey]=OutputTable[[#This Row],[GroupByKey]]),(OutputTable[GroupByKey]=OutputTable[[#This Row],[GroupByKey]])*OutputTable[RecordedValue])),0)</f>
        <v>4.6194667035361667E-2</v>
      </c>
      <c r="M2305" s="5" cm="1">
        <f t="array" ref="M2305">MAX(IF((ProjectInfoTable[ProjectName]=OutputTable[[#This Row],[ProjectName]]),(ProjectInfoTable[ProjectName]=OutputTable[[#This Row],[ProjectName]])*ProjectInfoTable[ConfidenceInterval]))</f>
        <v>0.95</v>
      </c>
      <c r="N2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305" s="5" cm="1">
        <f t="array" ref="O2305">MIN(IF((OutputTable[GroupByKey]=OutputTable[[#This Row],[GroupByKey]]),(OutputTable[GroupByKey]=OutputTable[[#This Row],[GroupByKey]])*OutputTable[RecordedValue]))</f>
        <v>0.71461756258065101</v>
      </c>
      <c r="P2305" s="5" cm="1">
        <f t="array" ref="P2305">MAX(IF((OutputTable[GroupByKey]=OutputTable[[#This Row],[GroupByKey]]),(OutputTable[GroupByKey]=OutputTable[[#This Row],[GroupByKey]])*OutputTable[RecordedValue]))</f>
        <v>0.94034020197328605</v>
      </c>
    </row>
    <row r="2306" spans="1:16" x14ac:dyDescent="0.25">
      <c r="A2306" t="s">
        <v>68</v>
      </c>
      <c r="B2306" t="s">
        <v>70</v>
      </c>
      <c r="C2306">
        <v>38</v>
      </c>
      <c r="D2306" t="s">
        <v>174</v>
      </c>
      <c r="E2306" t="s">
        <v>142</v>
      </c>
      <c r="F2306" t="s">
        <v>107</v>
      </c>
      <c r="G2306">
        <v>0</v>
      </c>
      <c r="H2306">
        <v>0</v>
      </c>
      <c r="I230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06" s="5" cm="1">
        <f t="array" ref="J2306">MAX(IF((ProjectInfoTable[ProjectName]=OutputTable[[#This Row],[ProjectName]]),(ProjectInfoTable[ProjectName]=OutputTable[[#This Row],[ProjectName]])*ProjectInfoTable[NumberOfReplications]))</f>
        <v>50</v>
      </c>
      <c r="K2306" s="5" cm="1">
        <f t="array" ref="K2306">IFERROR(AVERAGE(IF((OutputTable[GroupByKey]=OutputTable[[#This Row],[GroupByKey]]),(OutputTable[GroupByKey]=OutputTable[[#This Row],[GroupByKey]])*OutputTable[RecordedValue])),0)</f>
        <v>0</v>
      </c>
      <c r="L2306" s="5" cm="1">
        <f t="array" ref="L2306">IFERROR(_xlfn.STDEV.S(IF((OutputTable[GroupByKey]=OutputTable[[#This Row],[GroupByKey]]),(OutputTable[GroupByKey]=OutputTable[[#This Row],[GroupByKey]])*OutputTable[RecordedValue])),0)</f>
        <v>0</v>
      </c>
      <c r="M2306" s="5" cm="1">
        <f t="array" ref="M2306">MAX(IF((ProjectInfoTable[ProjectName]=OutputTable[[#This Row],[ProjectName]]),(ProjectInfoTable[ProjectName]=OutputTable[[#This Row],[ProjectName]])*ProjectInfoTable[ConfidenceInterval]))</f>
        <v>0.95</v>
      </c>
      <c r="N2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6" s="5" cm="1">
        <f t="array" ref="O2306">MIN(IF((OutputTable[GroupByKey]=OutputTable[[#This Row],[GroupByKey]]),(OutputTable[GroupByKey]=OutputTable[[#This Row],[GroupByKey]])*OutputTable[RecordedValue]))</f>
        <v>0</v>
      </c>
      <c r="P2306" s="5" cm="1">
        <f t="array" ref="P2306">MAX(IF((OutputTable[GroupByKey]=OutputTable[[#This Row],[GroupByKey]]),(OutputTable[GroupByKey]=OutputTable[[#This Row],[GroupByKey]])*OutputTable[RecordedValue]))</f>
        <v>0</v>
      </c>
    </row>
    <row r="2307" spans="1:16" x14ac:dyDescent="0.25">
      <c r="A2307" t="s">
        <v>68</v>
      </c>
      <c r="B2307" t="s">
        <v>70</v>
      </c>
      <c r="C2307">
        <v>38</v>
      </c>
      <c r="D2307" t="s">
        <v>175</v>
      </c>
      <c r="E2307" t="s">
        <v>113</v>
      </c>
      <c r="F2307" t="s">
        <v>73</v>
      </c>
      <c r="G2307">
        <v>34.142621042596097</v>
      </c>
      <c r="H2307">
        <v>0</v>
      </c>
      <c r="I230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07" s="5" cm="1">
        <f t="array" ref="J2307">MAX(IF((ProjectInfoTable[ProjectName]=OutputTable[[#This Row],[ProjectName]]),(ProjectInfoTable[ProjectName]=OutputTable[[#This Row],[ProjectName]])*ProjectInfoTable[NumberOfReplications]))</f>
        <v>50</v>
      </c>
      <c r="K2307" s="5" cm="1">
        <f t="array" ref="K2307">IFERROR(AVERAGE(IF((OutputTable[GroupByKey]=OutputTable[[#This Row],[GroupByKey]]),(OutputTable[GroupByKey]=OutputTable[[#This Row],[GroupByKey]])*OutputTable[RecordedValue])),0)</f>
        <v>36.017962320863354</v>
      </c>
      <c r="L2307" s="5" cm="1">
        <f t="array" ref="L2307">IFERROR(_xlfn.STDEV.S(IF((OutputTable[GroupByKey]=OutputTable[[#This Row],[GroupByKey]]),(OutputTable[GroupByKey]=OutputTable[[#This Row],[GroupByKey]])*OutputTable[RecordedValue])),0)</f>
        <v>2.1447750669597334</v>
      </c>
      <c r="M2307" s="5" cm="1">
        <f t="array" ref="M2307">MAX(IF((ProjectInfoTable[ProjectName]=OutputTable[[#This Row],[ProjectName]]),(ProjectInfoTable[ProjectName]=OutputTable[[#This Row],[ProjectName]])*ProjectInfoTable[ConfidenceInterval]))</f>
        <v>0.95</v>
      </c>
      <c r="N2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307" s="5" cm="1">
        <f t="array" ref="O2307">MIN(IF((OutputTable[GroupByKey]=OutputTable[[#This Row],[GroupByKey]]),(OutputTable[GroupByKey]=OutputTable[[#This Row],[GroupByKey]])*OutputTable[RecordedValue]))</f>
        <v>31.355296128801101</v>
      </c>
      <c r="P2307" s="5" cm="1">
        <f t="array" ref="P2307">MAX(IF((OutputTable[GroupByKey]=OutputTable[[#This Row],[GroupByKey]]),(OutputTable[GroupByKey]=OutputTable[[#This Row],[GroupByKey]])*OutputTable[RecordedValue]))</f>
        <v>42.047742044042501</v>
      </c>
    </row>
    <row r="2308" spans="1:16" x14ac:dyDescent="0.25">
      <c r="A2308" t="s">
        <v>68</v>
      </c>
      <c r="B2308" t="s">
        <v>70</v>
      </c>
      <c r="C2308">
        <v>38</v>
      </c>
      <c r="D2308" t="s">
        <v>176</v>
      </c>
      <c r="E2308" t="s">
        <v>115</v>
      </c>
      <c r="F2308" t="s">
        <v>73</v>
      </c>
      <c r="G2308">
        <v>1024.2786312778801</v>
      </c>
      <c r="H2308">
        <v>0</v>
      </c>
      <c r="I230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08" s="5" cm="1">
        <f t="array" ref="J2308">MAX(IF((ProjectInfoTable[ProjectName]=OutputTable[[#This Row],[ProjectName]]),(ProjectInfoTable[ProjectName]=OutputTable[[#This Row],[ProjectName]])*ProjectInfoTable[NumberOfReplications]))</f>
        <v>50</v>
      </c>
      <c r="K2308" s="5" cm="1">
        <f t="array" ref="K2308">IFERROR(AVERAGE(IF((OutputTable[GroupByKey]=OutputTable[[#This Row],[GroupByKey]]),(OutputTable[GroupByKey]=OutputTable[[#This Row],[GroupByKey]])*OutputTable[RecordedValue])),0)</f>
        <v>1080.5388696259006</v>
      </c>
      <c r="L2308" s="5" cm="1">
        <f t="array" ref="L2308">IFERROR(_xlfn.STDEV.S(IF((OutputTable[GroupByKey]=OutputTable[[#This Row],[GroupByKey]]),(OutputTable[GroupByKey]=OutputTable[[#This Row],[GroupByKey]])*OutputTable[RecordedValue])),0)</f>
        <v>64.343252008792561</v>
      </c>
      <c r="M2308" s="5" cm="1">
        <f t="array" ref="M2308">MAX(IF((ProjectInfoTable[ProjectName]=OutputTable[[#This Row],[ProjectName]]),(ProjectInfoTable[ProjectName]=OutputTable[[#This Row],[ProjectName]])*ProjectInfoTable[ConfidenceInterval]))</f>
        <v>0.95</v>
      </c>
      <c r="N2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308" s="5" cm="1">
        <f t="array" ref="O2308">MIN(IF((OutputTable[GroupByKey]=OutputTable[[#This Row],[GroupByKey]]),(OutputTable[GroupByKey]=OutputTable[[#This Row],[GroupByKey]])*OutputTable[RecordedValue]))</f>
        <v>940.65888386403196</v>
      </c>
      <c r="P2308" s="5" cm="1">
        <f t="array" ref="P2308">MAX(IF((OutputTable[GroupByKey]=OutputTable[[#This Row],[GroupByKey]]),(OutputTable[GroupByKey]=OutputTable[[#This Row],[GroupByKey]])*OutputTable[RecordedValue]))</f>
        <v>1261.4322613212801</v>
      </c>
    </row>
    <row r="2309" spans="1:16" x14ac:dyDescent="0.25">
      <c r="A2309" t="s">
        <v>68</v>
      </c>
      <c r="B2309" t="s">
        <v>70</v>
      </c>
      <c r="C2309">
        <v>38</v>
      </c>
      <c r="D2309" t="s">
        <v>177</v>
      </c>
      <c r="E2309" t="s">
        <v>117</v>
      </c>
      <c r="F2309" t="s">
        <v>73</v>
      </c>
      <c r="G2309">
        <v>0</v>
      </c>
      <c r="H2309">
        <v>0</v>
      </c>
      <c r="I230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09" s="5" cm="1">
        <f t="array" ref="J2309">MAX(IF((ProjectInfoTable[ProjectName]=OutputTable[[#This Row],[ProjectName]]),(ProjectInfoTable[ProjectName]=OutputTable[[#This Row],[ProjectName]])*ProjectInfoTable[NumberOfReplications]))</f>
        <v>50</v>
      </c>
      <c r="K2309" s="5" cm="1">
        <f t="array" ref="K2309">IFERROR(AVERAGE(IF((OutputTable[GroupByKey]=OutputTable[[#This Row],[GroupByKey]]),(OutputTable[GroupByKey]=OutputTable[[#This Row],[GroupByKey]])*OutputTable[RecordedValue])),0)</f>
        <v>0</v>
      </c>
      <c r="L2309" s="5" cm="1">
        <f t="array" ref="L2309">IFERROR(_xlfn.STDEV.S(IF((OutputTable[GroupByKey]=OutputTable[[#This Row],[GroupByKey]]),(OutputTable[GroupByKey]=OutputTable[[#This Row],[GroupByKey]])*OutputTable[RecordedValue])),0)</f>
        <v>0</v>
      </c>
      <c r="M2309" s="5" cm="1">
        <f t="array" ref="M2309">MAX(IF((ProjectInfoTable[ProjectName]=OutputTable[[#This Row],[ProjectName]]),(ProjectInfoTable[ProjectName]=OutputTable[[#This Row],[ProjectName]])*ProjectInfoTable[ConfidenceInterval]))</f>
        <v>0.95</v>
      </c>
      <c r="N2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9" s="5" cm="1">
        <f t="array" ref="O2309">MIN(IF((OutputTable[GroupByKey]=OutputTable[[#This Row],[GroupByKey]]),(OutputTable[GroupByKey]=OutputTable[[#This Row],[GroupByKey]])*OutputTable[RecordedValue]))</f>
        <v>0</v>
      </c>
      <c r="P2309" s="5" cm="1">
        <f t="array" ref="P2309">MAX(IF((OutputTable[GroupByKey]=OutputTable[[#This Row],[GroupByKey]]),(OutputTable[GroupByKey]=OutputTable[[#This Row],[GroupByKey]])*OutputTable[RecordedValue]))</f>
        <v>0</v>
      </c>
    </row>
    <row r="2310" spans="1:16" x14ac:dyDescent="0.25">
      <c r="A2310" t="s">
        <v>68</v>
      </c>
      <c r="B2310" t="s">
        <v>70</v>
      </c>
      <c r="C2310">
        <v>38</v>
      </c>
      <c r="D2310" t="s">
        <v>178</v>
      </c>
      <c r="E2310" t="s">
        <v>119</v>
      </c>
      <c r="F2310" t="s">
        <v>73</v>
      </c>
      <c r="G2310">
        <v>174.49012300069401</v>
      </c>
      <c r="H2310">
        <v>0</v>
      </c>
      <c r="I231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10" s="5" cm="1">
        <f t="array" ref="J2310">MAX(IF((ProjectInfoTable[ProjectName]=OutputTable[[#This Row],[ProjectName]]),(ProjectInfoTable[ProjectName]=OutputTable[[#This Row],[ProjectName]])*ProjectInfoTable[NumberOfReplications]))</f>
        <v>50</v>
      </c>
      <c r="K2310" s="5" cm="1">
        <f t="array" ref="K2310">IFERROR(AVERAGE(IF((OutputTable[GroupByKey]=OutputTable[[#This Row],[GroupByKey]]),(OutputTable[GroupByKey]=OutputTable[[#This Row],[GroupByKey]])*OutputTable[RecordedValue])),0)</f>
        <v>647.33233797243315</v>
      </c>
      <c r="L2310" s="5" cm="1">
        <f t="array" ref="L2310">IFERROR(_xlfn.STDEV.S(IF((OutputTable[GroupByKey]=OutputTable[[#This Row],[GroupByKey]]),(OutputTable[GroupByKey]=OutputTable[[#This Row],[GroupByKey]])*OutputTable[RecordedValue])),0)</f>
        <v>612.63054444116835</v>
      </c>
      <c r="M2310" s="5" cm="1">
        <f t="array" ref="M2310">MAX(IF((ProjectInfoTable[ProjectName]=OutputTable[[#This Row],[ProjectName]]),(ProjectInfoTable[ProjectName]=OutputTable[[#This Row],[ProjectName]])*ProjectInfoTable[ConfidenceInterval]))</f>
        <v>0.95</v>
      </c>
      <c r="N2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310" s="5" cm="1">
        <f t="array" ref="O2310">MIN(IF((OutputTable[GroupByKey]=OutputTable[[#This Row],[GroupByKey]]),(OutputTable[GroupByKey]=OutputTable[[#This Row],[GroupByKey]])*OutputTable[RecordedValue]))</f>
        <v>135.75868551570699</v>
      </c>
      <c r="P2310" s="5" cm="1">
        <f t="array" ref="P2310">MAX(IF((OutputTable[GroupByKey]=OutputTable[[#This Row],[GroupByKey]]),(OutputTable[GroupByKey]=OutputTable[[#This Row],[GroupByKey]])*OutputTable[RecordedValue]))</f>
        <v>3953.48057040094</v>
      </c>
    </row>
    <row r="2311" spans="1:16" x14ac:dyDescent="0.25">
      <c r="A2311" t="s">
        <v>68</v>
      </c>
      <c r="B2311" t="s">
        <v>70</v>
      </c>
      <c r="C2311">
        <v>38</v>
      </c>
      <c r="D2311" t="s">
        <v>179</v>
      </c>
      <c r="E2311" t="s">
        <v>121</v>
      </c>
      <c r="F2311" t="s">
        <v>73</v>
      </c>
      <c r="G2311">
        <v>136</v>
      </c>
      <c r="H2311">
        <v>0</v>
      </c>
      <c r="I231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11" s="5" cm="1">
        <f t="array" ref="J2311">MAX(IF((ProjectInfoTable[ProjectName]=OutputTable[[#This Row],[ProjectName]]),(ProjectInfoTable[ProjectName]=OutputTable[[#This Row],[ProjectName]])*ProjectInfoTable[NumberOfReplications]))</f>
        <v>50</v>
      </c>
      <c r="K2311" s="5" cm="1">
        <f t="array" ref="K2311">IFERROR(AVERAGE(IF((OutputTable[GroupByKey]=OutputTable[[#This Row],[GroupByKey]]),(OutputTable[GroupByKey]=OutputTable[[#This Row],[GroupByKey]])*OutputTable[RecordedValue])),0)</f>
        <v>139.02000000000001</v>
      </c>
      <c r="L2311" s="5" cm="1">
        <f t="array" ref="L2311">IFERROR(_xlfn.STDEV.S(IF((OutputTable[GroupByKey]=OutputTable[[#This Row],[GroupByKey]]),(OutputTable[GroupByKey]=OutputTable[[#This Row],[GroupByKey]])*OutputTable[RecordedValue])),0)</f>
        <v>2.0651629376840162</v>
      </c>
      <c r="M2311" s="5" cm="1">
        <f t="array" ref="M2311">MAX(IF((ProjectInfoTable[ProjectName]=OutputTable[[#This Row],[ProjectName]]),(ProjectInfoTable[ProjectName]=OutputTable[[#This Row],[ProjectName]])*ProjectInfoTable[ConfidenceInterval]))</f>
        <v>0.95</v>
      </c>
      <c r="N2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311" s="5" cm="1">
        <f t="array" ref="O2311">MIN(IF((OutputTable[GroupByKey]=OutputTable[[#This Row],[GroupByKey]]),(OutputTable[GroupByKey]=OutputTable[[#This Row],[GroupByKey]])*OutputTable[RecordedValue]))</f>
        <v>133</v>
      </c>
      <c r="P2311" s="5" cm="1">
        <f t="array" ref="P2311">MAX(IF((OutputTable[GroupByKey]=OutputTable[[#This Row],[GroupByKey]]),(OutputTable[GroupByKey]=OutputTable[[#This Row],[GroupByKey]])*OutputTable[RecordedValue]))</f>
        <v>142</v>
      </c>
    </row>
    <row r="2312" spans="1:16" x14ac:dyDescent="0.25">
      <c r="A2312" t="s">
        <v>68</v>
      </c>
      <c r="B2312" t="s">
        <v>70</v>
      </c>
      <c r="C2312">
        <v>38</v>
      </c>
      <c r="D2312" t="s">
        <v>180</v>
      </c>
      <c r="E2312" t="s">
        <v>123</v>
      </c>
      <c r="F2312" t="s">
        <v>73</v>
      </c>
      <c r="G2312">
        <v>133</v>
      </c>
      <c r="H2312">
        <v>0</v>
      </c>
      <c r="I231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12" s="5" cm="1">
        <f t="array" ref="J2312">MAX(IF((ProjectInfoTable[ProjectName]=OutputTable[[#This Row],[ProjectName]]),(ProjectInfoTable[ProjectName]=OutputTable[[#This Row],[ProjectName]])*ProjectInfoTable[NumberOfReplications]))</f>
        <v>50</v>
      </c>
      <c r="K2312" s="5" cm="1">
        <f t="array" ref="K2312">IFERROR(AVERAGE(IF((OutputTable[GroupByKey]=OutputTable[[#This Row],[GroupByKey]]),(OutputTable[GroupByKey]=OutputTable[[#This Row],[GroupByKey]])*OutputTable[RecordedValue])),0)</f>
        <v>137.02000000000001</v>
      </c>
      <c r="L2312" s="5" cm="1">
        <f t="array" ref="L2312">IFERROR(_xlfn.STDEV.S(IF((OutputTable[GroupByKey]=OutputTable[[#This Row],[GroupByKey]]),(OutputTable[GroupByKey]=OutputTable[[#This Row],[GroupByKey]])*OutputTable[RecordedValue])),0)</f>
        <v>2.4618725244274162</v>
      </c>
      <c r="M2312" s="5" cm="1">
        <f t="array" ref="M2312">MAX(IF((ProjectInfoTable[ProjectName]=OutputTable[[#This Row],[ProjectName]]),(ProjectInfoTable[ProjectName]=OutputTable[[#This Row],[ProjectName]])*ProjectInfoTable[ConfidenceInterval]))</f>
        <v>0.95</v>
      </c>
      <c r="N2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312" s="5" cm="1">
        <f t="array" ref="O2312">MIN(IF((OutputTable[GroupByKey]=OutputTable[[#This Row],[GroupByKey]]),(OutputTable[GroupByKey]=OutputTable[[#This Row],[GroupByKey]])*OutputTable[RecordedValue]))</f>
        <v>130</v>
      </c>
      <c r="P2312" s="5" cm="1">
        <f t="array" ref="P2312">MAX(IF((OutputTable[GroupByKey]=OutputTable[[#This Row],[GroupByKey]]),(OutputTable[GroupByKey]=OutputTable[[#This Row],[GroupByKey]])*OutputTable[RecordedValue]))</f>
        <v>141</v>
      </c>
    </row>
    <row r="2313" spans="1:16" x14ac:dyDescent="0.25">
      <c r="A2313" t="s">
        <v>68</v>
      </c>
      <c r="B2313" t="s">
        <v>70</v>
      </c>
      <c r="C2313">
        <v>38</v>
      </c>
      <c r="D2313" t="s">
        <v>181</v>
      </c>
      <c r="E2313" t="s">
        <v>125</v>
      </c>
      <c r="F2313" t="s">
        <v>73</v>
      </c>
      <c r="G2313">
        <v>34.142621042596097</v>
      </c>
      <c r="H2313">
        <v>0</v>
      </c>
      <c r="I231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13" s="5" cm="1">
        <f t="array" ref="J2313">MAX(IF((ProjectInfoTable[ProjectName]=OutputTable[[#This Row],[ProjectName]]),(ProjectInfoTable[ProjectName]=OutputTable[[#This Row],[ProjectName]])*ProjectInfoTable[NumberOfReplications]))</f>
        <v>50</v>
      </c>
      <c r="K2313" s="5" cm="1">
        <f t="array" ref="K2313">IFERROR(AVERAGE(IF((OutputTable[GroupByKey]=OutputTable[[#This Row],[GroupByKey]]),(OutputTable[GroupByKey]=OutputTable[[#This Row],[GroupByKey]])*OutputTable[RecordedValue])),0)</f>
        <v>36.017962320863354</v>
      </c>
      <c r="L2313" s="5" cm="1">
        <f t="array" ref="L2313">IFERROR(_xlfn.STDEV.S(IF((OutputTable[GroupByKey]=OutputTable[[#This Row],[GroupByKey]]),(OutputTable[GroupByKey]=OutputTable[[#This Row],[GroupByKey]])*OutputTable[RecordedValue])),0)</f>
        <v>2.1447750669597334</v>
      </c>
      <c r="M2313" s="5" cm="1">
        <f t="array" ref="M2313">MAX(IF((ProjectInfoTable[ProjectName]=OutputTable[[#This Row],[ProjectName]]),(ProjectInfoTable[ProjectName]=OutputTable[[#This Row],[ProjectName]])*ProjectInfoTable[ConfidenceInterval]))</f>
        <v>0.95</v>
      </c>
      <c r="N2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313" s="5" cm="1">
        <f t="array" ref="O2313">MIN(IF((OutputTable[GroupByKey]=OutputTable[[#This Row],[GroupByKey]]),(OutputTable[GroupByKey]=OutputTable[[#This Row],[GroupByKey]])*OutputTable[RecordedValue]))</f>
        <v>31.355296128801101</v>
      </c>
      <c r="P2313" s="5" cm="1">
        <f t="array" ref="P2313">MAX(IF((OutputTable[GroupByKey]=OutputTable[[#This Row],[GroupByKey]]),(OutputTable[GroupByKey]=OutputTable[[#This Row],[GroupByKey]])*OutputTable[RecordedValue]))</f>
        <v>42.047742044042501</v>
      </c>
    </row>
    <row r="2314" spans="1:16" x14ac:dyDescent="0.25">
      <c r="A2314" t="s">
        <v>68</v>
      </c>
      <c r="B2314" t="s">
        <v>70</v>
      </c>
      <c r="C2314">
        <v>38</v>
      </c>
      <c r="D2314" t="s">
        <v>182</v>
      </c>
      <c r="E2314" t="s">
        <v>127</v>
      </c>
      <c r="F2314" t="s">
        <v>73</v>
      </c>
      <c r="G2314">
        <v>1198.76875427858</v>
      </c>
      <c r="H2314">
        <v>0</v>
      </c>
      <c r="I231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14" s="5" cm="1">
        <f t="array" ref="J2314">MAX(IF((ProjectInfoTable[ProjectName]=OutputTable[[#This Row],[ProjectName]]),(ProjectInfoTable[ProjectName]=OutputTable[[#This Row],[ProjectName]])*ProjectInfoTable[NumberOfReplications]))</f>
        <v>50</v>
      </c>
      <c r="K2314" s="5" cm="1">
        <f t="array" ref="K2314">IFERROR(AVERAGE(IF((OutputTable[GroupByKey]=OutputTable[[#This Row],[GroupByKey]]),(OutputTable[GroupByKey]=OutputTable[[#This Row],[GroupByKey]])*OutputTable[RecordedValue])),0)</f>
        <v>1727.8712075983335</v>
      </c>
      <c r="L2314" s="5" cm="1">
        <f t="array" ref="L2314">IFERROR(_xlfn.STDEV.S(IF((OutputTable[GroupByKey]=OutputTable[[#This Row],[GroupByKey]]),(OutputTable[GroupByKey]=OutputTable[[#This Row],[GroupByKey]])*OutputTable[RecordedValue])),0)</f>
        <v>660.11760417939672</v>
      </c>
      <c r="M2314" s="5" cm="1">
        <f t="array" ref="M2314">MAX(IF((ProjectInfoTable[ProjectName]=OutputTable[[#This Row],[ProjectName]]),(ProjectInfoTable[ProjectName]=OutputTable[[#This Row],[ProjectName]])*ProjectInfoTable[ConfidenceInterval]))</f>
        <v>0.95</v>
      </c>
      <c r="N2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314" s="5" cm="1">
        <f t="array" ref="O2314">MIN(IF((OutputTable[GroupByKey]=OutputTable[[#This Row],[GroupByKey]]),(OutputTable[GroupByKey]=OutputTable[[#This Row],[GroupByKey]])*OutputTable[RecordedValue]))</f>
        <v>1102.70221979086</v>
      </c>
      <c r="P2314" s="5" cm="1">
        <f t="array" ref="P2314">MAX(IF((OutputTable[GroupByKey]=OutputTable[[#This Row],[GroupByKey]]),(OutputTable[GroupByKey]=OutputTable[[#This Row],[GroupByKey]])*OutputTable[RecordedValue]))</f>
        <v>5214.9128317222203</v>
      </c>
    </row>
    <row r="2315" spans="1:16" x14ac:dyDescent="0.25">
      <c r="A2315" t="s">
        <v>68</v>
      </c>
      <c r="B2315" t="s">
        <v>70</v>
      </c>
      <c r="C2315">
        <v>38</v>
      </c>
      <c r="D2315" t="s">
        <v>183</v>
      </c>
      <c r="E2315" t="s">
        <v>137</v>
      </c>
      <c r="F2315" t="s">
        <v>107</v>
      </c>
      <c r="G2315">
        <v>17.071310521298098</v>
      </c>
      <c r="H2315">
        <v>0</v>
      </c>
      <c r="I231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15" s="5" cm="1">
        <f t="array" ref="J2315">MAX(IF((ProjectInfoTable[ProjectName]=OutputTable[[#This Row],[ProjectName]]),(ProjectInfoTable[ProjectName]=OutputTable[[#This Row],[ProjectName]])*ProjectInfoTable[NumberOfReplications]))</f>
        <v>50</v>
      </c>
      <c r="K2315" s="5" cm="1">
        <f t="array" ref="K2315">IFERROR(AVERAGE(IF((OutputTable[GroupByKey]=OutputTable[[#This Row],[GroupByKey]]),(OutputTable[GroupByKey]=OutputTable[[#This Row],[GroupByKey]])*OutputTable[RecordedValue])),0)</f>
        <v>18.008981160431681</v>
      </c>
      <c r="L2315" s="5" cm="1">
        <f t="array" ref="L2315">IFERROR(_xlfn.STDEV.S(IF((OutputTable[GroupByKey]=OutputTable[[#This Row],[GroupByKey]]),(OutputTable[GroupByKey]=OutputTable[[#This Row],[GroupByKey]])*OutputTable[RecordedValue])),0)</f>
        <v>1.0723875334798758</v>
      </c>
      <c r="M2315" s="5" cm="1">
        <f t="array" ref="M2315">MAX(IF((ProjectInfoTable[ProjectName]=OutputTable[[#This Row],[ProjectName]]),(ProjectInfoTable[ProjectName]=OutputTable[[#This Row],[ProjectName]])*ProjectInfoTable[ConfidenceInterval]))</f>
        <v>0.95</v>
      </c>
      <c r="N2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315" s="5" cm="1">
        <f t="array" ref="O2315">MIN(IF((OutputTable[GroupByKey]=OutputTable[[#This Row],[GroupByKey]]),(OutputTable[GroupByKey]=OutputTable[[#This Row],[GroupByKey]])*OutputTable[RecordedValue]))</f>
        <v>15.677648064400501</v>
      </c>
      <c r="P2315" s="5" cm="1">
        <f t="array" ref="P2315">MAX(IF((OutputTable[GroupByKey]=OutputTable[[#This Row],[GroupByKey]]),(OutputTable[GroupByKey]=OutputTable[[#This Row],[GroupByKey]])*OutputTable[RecordedValue]))</f>
        <v>21.0238710220213</v>
      </c>
    </row>
    <row r="2316" spans="1:16" x14ac:dyDescent="0.25">
      <c r="A2316" t="s">
        <v>68</v>
      </c>
      <c r="B2316" t="s">
        <v>70</v>
      </c>
      <c r="C2316">
        <v>38</v>
      </c>
      <c r="D2316" t="s">
        <v>184</v>
      </c>
      <c r="E2316" t="s">
        <v>139</v>
      </c>
      <c r="F2316" t="s">
        <v>107</v>
      </c>
      <c r="G2316">
        <v>6.9022163865888801</v>
      </c>
      <c r="H2316">
        <v>0</v>
      </c>
      <c r="I231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16" s="5" cm="1">
        <f t="array" ref="J2316">MAX(IF((ProjectInfoTable[ProjectName]=OutputTable[[#This Row],[ProjectName]]),(ProjectInfoTable[ProjectName]=OutputTable[[#This Row],[ProjectName]])*ProjectInfoTable[NumberOfReplications]))</f>
        <v>50</v>
      </c>
      <c r="K2316" s="5" cm="1">
        <f t="array" ref="K2316">IFERROR(AVERAGE(IF((OutputTable[GroupByKey]=OutputTable[[#This Row],[GroupByKey]]),(OutputTable[GroupByKey]=OutputTable[[#This Row],[GroupByKey]])*OutputTable[RecordedValue])),0)</f>
        <v>5.873369725047966</v>
      </c>
      <c r="L2316" s="5" cm="1">
        <f t="array" ref="L2316">IFERROR(_xlfn.STDEV.S(IF((OutputTable[GroupByKey]=OutputTable[[#This Row],[GroupByKey]]),(OutputTable[GroupByKey]=OutputTable[[#This Row],[GroupByKey]])*OutputTable[RecordedValue])),0)</f>
        <v>1.0900756873751687</v>
      </c>
      <c r="M2316" s="5" cm="1">
        <f t="array" ref="M2316">MAX(IF((ProjectInfoTable[ProjectName]=OutputTable[[#This Row],[ProjectName]]),(ProjectInfoTable[ProjectName]=OutputTable[[#This Row],[ProjectName]])*ProjectInfoTable[ConfidenceInterval]))</f>
        <v>0.95</v>
      </c>
      <c r="N2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316" s="5" cm="1">
        <f t="array" ref="O2316">MIN(IF((OutputTable[GroupByKey]=OutputTable[[#This Row],[GroupByKey]]),(OutputTable[GroupByKey]=OutputTable[[#This Row],[GroupByKey]])*OutputTable[RecordedValue]))</f>
        <v>2.9626411254009901</v>
      </c>
      <c r="P2316" s="5" cm="1">
        <f t="array" ref="P2316">MAX(IF((OutputTable[GroupByKey]=OutputTable[[#This Row],[GroupByKey]]),(OutputTable[GroupByKey]=OutputTable[[#This Row],[GroupByKey]])*OutputTable[RecordedValue]))</f>
        <v>8.2927796417684707</v>
      </c>
    </row>
    <row r="2317" spans="1:16" x14ac:dyDescent="0.25">
      <c r="A2317" t="s">
        <v>68</v>
      </c>
      <c r="B2317" t="s">
        <v>70</v>
      </c>
      <c r="C2317">
        <v>38</v>
      </c>
      <c r="D2317" t="s">
        <v>185</v>
      </c>
      <c r="E2317" t="s">
        <v>164</v>
      </c>
      <c r="F2317" t="s">
        <v>107</v>
      </c>
      <c r="G2317">
        <v>135</v>
      </c>
      <c r="H2317">
        <v>0</v>
      </c>
      <c r="I231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17" s="5" cm="1">
        <f t="array" ref="J2317">MAX(IF((ProjectInfoTable[ProjectName]=OutputTable[[#This Row],[ProjectName]]),(ProjectInfoTable[ProjectName]=OutputTable[[#This Row],[ProjectName]])*ProjectInfoTable[NumberOfReplications]))</f>
        <v>50</v>
      </c>
      <c r="K2317" s="5" cm="1">
        <f t="array" ref="K2317">IFERROR(AVERAGE(IF((OutputTable[GroupByKey]=OutputTable[[#This Row],[GroupByKey]]),(OutputTable[GroupByKey]=OutputTable[[#This Row],[GroupByKey]])*OutputTable[RecordedValue])),0)</f>
        <v>138.38</v>
      </c>
      <c r="L2317" s="5" cm="1">
        <f t="array" ref="L2317">IFERROR(_xlfn.STDEV.S(IF((OutputTable[GroupByKey]=OutputTable[[#This Row],[GroupByKey]]),(OutputTable[GroupByKey]=OutputTable[[#This Row],[GroupByKey]])*OutputTable[RecordedValue])),0)</f>
        <v>2.2667967149567629</v>
      </c>
      <c r="M2317" s="5" cm="1">
        <f t="array" ref="M2317">MAX(IF((ProjectInfoTable[ProjectName]=OutputTable[[#This Row],[ProjectName]]),(ProjectInfoTable[ProjectName]=OutputTable[[#This Row],[ProjectName]])*ProjectInfoTable[ConfidenceInterval]))</f>
        <v>0.95</v>
      </c>
      <c r="N2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317" s="5" cm="1">
        <f t="array" ref="O2317">MIN(IF((OutputTable[GroupByKey]=OutputTable[[#This Row],[GroupByKey]]),(OutputTable[GroupByKey]=OutputTable[[#This Row],[GroupByKey]])*OutputTable[RecordedValue]))</f>
        <v>132</v>
      </c>
      <c r="P2317" s="5" cm="1">
        <f t="array" ref="P2317">MAX(IF((OutputTable[GroupByKey]=OutputTable[[#This Row],[GroupByKey]]),(OutputTable[GroupByKey]=OutputTable[[#This Row],[GroupByKey]])*OutputTable[RecordedValue]))</f>
        <v>142</v>
      </c>
    </row>
    <row r="2318" spans="1:16" x14ac:dyDescent="0.25">
      <c r="A2318" t="s">
        <v>68</v>
      </c>
      <c r="B2318" t="s">
        <v>70</v>
      </c>
      <c r="C2318">
        <v>38</v>
      </c>
      <c r="D2318" t="s">
        <v>186</v>
      </c>
      <c r="E2318" t="s">
        <v>166</v>
      </c>
      <c r="F2318" t="s">
        <v>107</v>
      </c>
      <c r="G2318">
        <v>0.71240765055879596</v>
      </c>
      <c r="H2318">
        <v>0</v>
      </c>
      <c r="I231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18" s="5" cm="1">
        <f t="array" ref="J2318">MAX(IF((ProjectInfoTable[ProjectName]=OutputTable[[#This Row],[ProjectName]]),(ProjectInfoTable[ProjectName]=OutputTable[[#This Row],[ProjectName]])*ProjectInfoTable[NumberOfReplications]))</f>
        <v>50</v>
      </c>
      <c r="K2318" s="5" cm="1">
        <f t="array" ref="K2318">IFERROR(AVERAGE(IF((OutputTable[GroupByKey]=OutputTable[[#This Row],[GroupByKey]]),(OutputTable[GroupByKey]=OutputTable[[#This Row],[GroupByKey]])*OutputTable[RecordedValue])),0)</f>
        <v>0.75527626145633475</v>
      </c>
      <c r="L2318" s="5" cm="1">
        <f t="array" ref="L2318">IFERROR(_xlfn.STDEV.S(IF((OutputTable[GroupByKey]=OutputTable[[#This Row],[GroupByKey]]),(OutputTable[GroupByKey]=OutputTable[[#This Row],[GroupByKey]])*OutputTable[RecordedValue])),0)</f>
        <v>4.541982030729913E-2</v>
      </c>
      <c r="M2318" s="5" cm="1">
        <f t="array" ref="M2318">MAX(IF((ProjectInfoTable[ProjectName]=OutputTable[[#This Row],[ProjectName]]),(ProjectInfoTable[ProjectName]=OutputTable[[#This Row],[ProjectName]])*ProjectInfoTable[ConfidenceInterval]))</f>
        <v>0.95</v>
      </c>
      <c r="N2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318" s="5" cm="1">
        <f t="array" ref="O2318">MIN(IF((OutputTable[GroupByKey]=OutputTable[[#This Row],[GroupByKey]]),(OutputTable[GroupByKey]=OutputTable[[#This Row],[GroupByKey]])*OutputTable[RecordedValue]))</f>
        <v>0.65446751492631405</v>
      </c>
      <c r="P2318" s="5" cm="1">
        <f t="array" ref="P2318">MAX(IF((OutputTable[GroupByKey]=OutputTable[[#This Row],[GroupByKey]]),(OutputTable[GroupByKey]=OutputTable[[#This Row],[GroupByKey]])*OutputTable[RecordedValue]))</f>
        <v>0.87655661977495902</v>
      </c>
    </row>
    <row r="2319" spans="1:16" x14ac:dyDescent="0.25">
      <c r="A2319" t="s">
        <v>68</v>
      </c>
      <c r="B2319" t="s">
        <v>70</v>
      </c>
      <c r="C2319">
        <v>38</v>
      </c>
      <c r="D2319" t="s">
        <v>187</v>
      </c>
      <c r="E2319" t="s">
        <v>142</v>
      </c>
      <c r="F2319" t="s">
        <v>107</v>
      </c>
      <c r="G2319">
        <v>0</v>
      </c>
      <c r="H2319">
        <v>0</v>
      </c>
      <c r="I231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19" s="5" cm="1">
        <f t="array" ref="J2319">MAX(IF((ProjectInfoTable[ProjectName]=OutputTable[[#This Row],[ProjectName]]),(ProjectInfoTable[ProjectName]=OutputTable[[#This Row],[ProjectName]])*ProjectInfoTable[NumberOfReplications]))</f>
        <v>50</v>
      </c>
      <c r="K2319" s="5" cm="1">
        <f t="array" ref="K2319">IFERROR(AVERAGE(IF((OutputTable[GroupByKey]=OutputTable[[#This Row],[GroupByKey]]),(OutputTable[GroupByKey]=OutputTable[[#This Row],[GroupByKey]])*OutputTable[RecordedValue])),0)</f>
        <v>0</v>
      </c>
      <c r="L2319" s="5" cm="1">
        <f t="array" ref="L2319">IFERROR(_xlfn.STDEV.S(IF((OutputTable[GroupByKey]=OutputTable[[#This Row],[GroupByKey]]),(OutputTable[GroupByKey]=OutputTable[[#This Row],[GroupByKey]])*OutputTable[RecordedValue])),0)</f>
        <v>0</v>
      </c>
      <c r="M2319" s="5" cm="1">
        <f t="array" ref="M2319">MAX(IF((ProjectInfoTable[ProjectName]=OutputTable[[#This Row],[ProjectName]]),(ProjectInfoTable[ProjectName]=OutputTable[[#This Row],[ProjectName]])*ProjectInfoTable[ConfidenceInterval]))</f>
        <v>0.95</v>
      </c>
      <c r="N2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9" s="5" cm="1">
        <f t="array" ref="O2319">MIN(IF((OutputTable[GroupByKey]=OutputTable[[#This Row],[GroupByKey]]),(OutputTable[GroupByKey]=OutputTable[[#This Row],[GroupByKey]])*OutputTable[RecordedValue]))</f>
        <v>0</v>
      </c>
      <c r="P2319" s="5" cm="1">
        <f t="array" ref="P2319">MAX(IF((OutputTable[GroupByKey]=OutputTable[[#This Row],[GroupByKey]]),(OutputTable[GroupByKey]=OutputTable[[#This Row],[GroupByKey]])*OutputTable[RecordedValue]))</f>
        <v>0</v>
      </c>
    </row>
    <row r="2320" spans="1:16" x14ac:dyDescent="0.25">
      <c r="A2320" t="s">
        <v>68</v>
      </c>
      <c r="B2320" t="s">
        <v>70</v>
      </c>
      <c r="C2320">
        <v>39</v>
      </c>
      <c r="D2320" t="s">
        <v>112</v>
      </c>
      <c r="E2320" t="s">
        <v>113</v>
      </c>
      <c r="F2320" t="s">
        <v>73</v>
      </c>
      <c r="G2320">
        <v>0.86029584858318398</v>
      </c>
      <c r="H2320">
        <v>0</v>
      </c>
      <c r="I232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20" s="5" cm="1">
        <f t="array" ref="J2320">MAX(IF((ProjectInfoTable[ProjectName]=OutputTable[[#This Row],[ProjectName]]),(ProjectInfoTable[ProjectName]=OutputTable[[#This Row],[ProjectName]])*ProjectInfoTable[NumberOfReplications]))</f>
        <v>50</v>
      </c>
      <c r="K2320" s="5" cm="1">
        <f t="array" ref="K2320">IFERROR(AVERAGE(IF((OutputTable[GroupByKey]=OutputTable[[#This Row],[GroupByKey]]),(OutputTable[GroupByKey]=OutputTable[[#This Row],[GroupByKey]])*OutputTable[RecordedValue])),0)</f>
        <v>0.86163700693939471</v>
      </c>
      <c r="L2320" s="5" cm="1">
        <f t="array" ref="L2320">IFERROR(_xlfn.STDEV.S(IF((OutputTable[GroupByKey]=OutputTable[[#This Row],[GroupByKey]]),(OutputTable[GroupByKey]=OutputTable[[#This Row],[GroupByKey]])*OutputTable[RecordedValue])),0)</f>
        <v>0.40403851079129915</v>
      </c>
      <c r="M2320" s="5" cm="1">
        <f t="array" ref="M2320">MAX(IF((ProjectInfoTable[ProjectName]=OutputTable[[#This Row],[ProjectName]]),(ProjectInfoTable[ProjectName]=OutputTable[[#This Row],[ProjectName]])*ProjectInfoTable[ConfidenceInterval]))</f>
        <v>0.95</v>
      </c>
      <c r="N2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320" s="5" cm="1">
        <f t="array" ref="O2320">MIN(IF((OutputTable[GroupByKey]=OutputTable[[#This Row],[GroupByKey]]),(OutputTable[GroupByKey]=OutputTable[[#This Row],[GroupByKey]])*OutputTable[RecordedValue]))</f>
        <v>0.14398486806875099</v>
      </c>
      <c r="P2320" s="5" cm="1">
        <f t="array" ref="P2320">MAX(IF((OutputTable[GroupByKey]=OutputTable[[#This Row],[GroupByKey]]),(OutputTable[GroupByKey]=OutputTable[[#This Row],[GroupByKey]])*OutputTable[RecordedValue]))</f>
        <v>2.0851264921370101</v>
      </c>
    </row>
    <row r="2321" spans="1:16" x14ac:dyDescent="0.25">
      <c r="A2321" t="s">
        <v>68</v>
      </c>
      <c r="B2321" t="s">
        <v>70</v>
      </c>
      <c r="C2321">
        <v>39</v>
      </c>
      <c r="D2321" t="s">
        <v>114</v>
      </c>
      <c r="E2321" t="s">
        <v>115</v>
      </c>
      <c r="F2321" t="s">
        <v>73</v>
      </c>
      <c r="G2321">
        <v>51.617750914990999</v>
      </c>
      <c r="H2321">
        <v>0</v>
      </c>
      <c r="I232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21" s="5" cm="1">
        <f t="array" ref="J2321">MAX(IF((ProjectInfoTable[ProjectName]=OutputTable[[#This Row],[ProjectName]]),(ProjectInfoTable[ProjectName]=OutputTable[[#This Row],[ProjectName]])*ProjectInfoTable[NumberOfReplications]))</f>
        <v>50</v>
      </c>
      <c r="K2321" s="5" cm="1">
        <f t="array" ref="K2321">IFERROR(AVERAGE(IF((OutputTable[GroupByKey]=OutputTable[[#This Row],[GroupByKey]]),(OutputTable[GroupByKey]=OutputTable[[#This Row],[GroupByKey]])*OutputTable[RecordedValue])),0)</f>
        <v>51.698220416363682</v>
      </c>
      <c r="L2321" s="5" cm="1">
        <f t="array" ref="L2321">IFERROR(_xlfn.STDEV.S(IF((OutputTable[GroupByKey]=OutputTable[[#This Row],[GroupByKey]]),(OutputTable[GroupByKey]=OutputTable[[#This Row],[GroupByKey]])*OutputTable[RecordedValue])),0)</f>
        <v>24.242310647477964</v>
      </c>
      <c r="M2321" s="5" cm="1">
        <f t="array" ref="M2321">MAX(IF((ProjectInfoTable[ProjectName]=OutputTable[[#This Row],[ProjectName]]),(ProjectInfoTable[ProjectName]=OutputTable[[#This Row],[ProjectName]])*ProjectInfoTable[ConfidenceInterval]))</f>
        <v>0.95</v>
      </c>
      <c r="N2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321" s="5" cm="1">
        <f t="array" ref="O2321">MIN(IF((OutputTable[GroupByKey]=OutputTable[[#This Row],[GroupByKey]]),(OutputTable[GroupByKey]=OutputTable[[#This Row],[GroupByKey]])*OutputTable[RecordedValue]))</f>
        <v>8.63909208412508</v>
      </c>
      <c r="P2321" s="5" cm="1">
        <f t="array" ref="P2321">MAX(IF((OutputTable[GroupByKey]=OutputTable[[#This Row],[GroupByKey]]),(OutputTable[GroupByKey]=OutputTable[[#This Row],[GroupByKey]])*OutputTable[RecordedValue]))</f>
        <v>125.107589528221</v>
      </c>
    </row>
    <row r="2322" spans="1:16" x14ac:dyDescent="0.25">
      <c r="A2322" t="s">
        <v>68</v>
      </c>
      <c r="B2322" t="s">
        <v>70</v>
      </c>
      <c r="C2322">
        <v>39</v>
      </c>
      <c r="D2322" t="s">
        <v>116</v>
      </c>
      <c r="E2322" t="s">
        <v>117</v>
      </c>
      <c r="F2322" t="s">
        <v>73</v>
      </c>
      <c r="G2322">
        <v>0</v>
      </c>
      <c r="H2322">
        <v>0</v>
      </c>
      <c r="I232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22" s="5" cm="1">
        <f t="array" ref="J2322">MAX(IF((ProjectInfoTable[ProjectName]=OutputTable[[#This Row],[ProjectName]]),(ProjectInfoTable[ProjectName]=OutputTable[[#This Row],[ProjectName]])*ProjectInfoTable[NumberOfReplications]))</f>
        <v>50</v>
      </c>
      <c r="K2322" s="5" cm="1">
        <f t="array" ref="K2322">IFERROR(AVERAGE(IF((OutputTable[GroupByKey]=OutputTable[[#This Row],[GroupByKey]]),(OutputTable[GroupByKey]=OutputTable[[#This Row],[GroupByKey]])*OutputTable[RecordedValue])),0)</f>
        <v>0</v>
      </c>
      <c r="L2322" s="5" cm="1">
        <f t="array" ref="L2322">IFERROR(_xlfn.STDEV.S(IF((OutputTable[GroupByKey]=OutputTable[[#This Row],[GroupByKey]]),(OutputTable[GroupByKey]=OutputTable[[#This Row],[GroupByKey]])*OutputTable[RecordedValue])),0)</f>
        <v>0</v>
      </c>
      <c r="M2322" s="5" cm="1">
        <f t="array" ref="M2322">MAX(IF((ProjectInfoTable[ProjectName]=OutputTable[[#This Row],[ProjectName]]),(ProjectInfoTable[ProjectName]=OutputTable[[#This Row],[ProjectName]])*ProjectInfoTable[ConfidenceInterval]))</f>
        <v>0.95</v>
      </c>
      <c r="N2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2" s="5" cm="1">
        <f t="array" ref="O2322">MIN(IF((OutputTable[GroupByKey]=OutputTable[[#This Row],[GroupByKey]]),(OutputTable[GroupByKey]=OutputTable[[#This Row],[GroupByKey]])*OutputTable[RecordedValue]))</f>
        <v>0</v>
      </c>
      <c r="P2322" s="5" cm="1">
        <f t="array" ref="P2322">MAX(IF((OutputTable[GroupByKey]=OutputTable[[#This Row],[GroupByKey]]),(OutputTable[GroupByKey]=OutputTable[[#This Row],[GroupByKey]])*OutputTable[RecordedValue]))</f>
        <v>0</v>
      </c>
    </row>
    <row r="2323" spans="1:16" x14ac:dyDescent="0.25">
      <c r="A2323" t="s">
        <v>68</v>
      </c>
      <c r="B2323" t="s">
        <v>70</v>
      </c>
      <c r="C2323">
        <v>39</v>
      </c>
      <c r="D2323" t="s">
        <v>118</v>
      </c>
      <c r="E2323" t="s">
        <v>119</v>
      </c>
      <c r="F2323" t="s">
        <v>73</v>
      </c>
      <c r="G2323">
        <v>3.7667067017770499</v>
      </c>
      <c r="H2323">
        <v>0</v>
      </c>
      <c r="I232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23" s="5" cm="1">
        <f t="array" ref="J2323">MAX(IF((ProjectInfoTable[ProjectName]=OutputTable[[#This Row],[ProjectName]]),(ProjectInfoTable[ProjectName]=OutputTable[[#This Row],[ProjectName]])*ProjectInfoTable[NumberOfReplications]))</f>
        <v>50</v>
      </c>
      <c r="K2323" s="5" cm="1">
        <f t="array" ref="K2323">IFERROR(AVERAGE(IF((OutputTable[GroupByKey]=OutputTable[[#This Row],[GroupByKey]]),(OutputTable[GroupByKey]=OutputTable[[#This Row],[GroupByKey]])*OutputTable[RecordedValue])),0)</f>
        <v>13.164009358024151</v>
      </c>
      <c r="L2323" s="5" cm="1">
        <f t="array" ref="L2323">IFERROR(_xlfn.STDEV.S(IF((OutputTable[GroupByKey]=OutputTable[[#This Row],[GroupByKey]]),(OutputTable[GroupByKey]=OutputTable[[#This Row],[GroupByKey]])*OutputTable[RecordedValue])),0)</f>
        <v>23.71645868098383</v>
      </c>
      <c r="M2323" s="5" cm="1">
        <f t="array" ref="M2323">MAX(IF((ProjectInfoTable[ProjectName]=OutputTable[[#This Row],[ProjectName]]),(ProjectInfoTable[ProjectName]=OutputTable[[#This Row],[ProjectName]])*ProjectInfoTable[ConfidenceInterval]))</f>
        <v>0.95</v>
      </c>
      <c r="N2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323" s="5" cm="1">
        <f t="array" ref="O2323">MIN(IF((OutputTable[GroupByKey]=OutputTable[[#This Row],[GroupByKey]]),(OutputTable[GroupByKey]=OutputTable[[#This Row],[GroupByKey]])*OutputTable[RecordedValue]))</f>
        <v>0</v>
      </c>
      <c r="P2323" s="5" cm="1">
        <f t="array" ref="P2323">MAX(IF((OutputTable[GroupByKey]=OutputTable[[#This Row],[GroupByKey]]),(OutputTable[GroupByKey]=OutputTable[[#This Row],[GroupByKey]])*OutputTable[RecordedValue]))</f>
        <v>143.511038213799</v>
      </c>
    </row>
    <row r="2324" spans="1:16" x14ac:dyDescent="0.25">
      <c r="A2324" t="s">
        <v>68</v>
      </c>
      <c r="B2324" t="s">
        <v>70</v>
      </c>
      <c r="C2324">
        <v>39</v>
      </c>
      <c r="D2324" t="s">
        <v>120</v>
      </c>
      <c r="E2324" t="s">
        <v>121</v>
      </c>
      <c r="F2324" t="s">
        <v>73</v>
      </c>
      <c r="G2324">
        <v>9</v>
      </c>
      <c r="H2324">
        <v>0</v>
      </c>
      <c r="I232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24" s="5" cm="1">
        <f t="array" ref="J2324">MAX(IF((ProjectInfoTable[ProjectName]=OutputTable[[#This Row],[ProjectName]]),(ProjectInfoTable[ProjectName]=OutputTable[[#This Row],[ProjectName]])*ProjectInfoTable[NumberOfReplications]))</f>
        <v>50</v>
      </c>
      <c r="K2324" s="5" cm="1">
        <f t="array" ref="K2324">IFERROR(AVERAGE(IF((OutputTable[GroupByKey]=OutputTable[[#This Row],[GroupByKey]]),(OutputTable[GroupByKey]=OutputTable[[#This Row],[GroupByKey]])*OutputTable[RecordedValue])),0)</f>
        <v>9.74</v>
      </c>
      <c r="L2324" s="5" cm="1">
        <f t="array" ref="L2324">IFERROR(_xlfn.STDEV.S(IF((OutputTable[GroupByKey]=OutputTable[[#This Row],[GroupByKey]]),(OutputTable[GroupByKey]=OutputTable[[#This Row],[GroupByKey]])*OutputTable[RecordedValue])),0)</f>
        <v>3.3430402880233041</v>
      </c>
      <c r="M2324" s="5" cm="1">
        <f t="array" ref="M2324">MAX(IF((ProjectInfoTable[ProjectName]=OutputTable[[#This Row],[ProjectName]]),(ProjectInfoTable[ProjectName]=OutputTable[[#This Row],[ProjectName]])*ProjectInfoTable[ConfidenceInterval]))</f>
        <v>0.95</v>
      </c>
      <c r="N2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324" s="5" cm="1">
        <f t="array" ref="O2324">MIN(IF((OutputTable[GroupByKey]=OutputTable[[#This Row],[GroupByKey]]),(OutputTable[GroupByKey]=OutputTable[[#This Row],[GroupByKey]])*OutputTable[RecordedValue]))</f>
        <v>4</v>
      </c>
      <c r="P2324" s="5" cm="1">
        <f t="array" ref="P2324">MAX(IF((OutputTable[GroupByKey]=OutputTable[[#This Row],[GroupByKey]]),(OutputTable[GroupByKey]=OutputTable[[#This Row],[GroupByKey]])*OutputTable[RecordedValue]))</f>
        <v>18</v>
      </c>
    </row>
    <row r="2325" spans="1:16" x14ac:dyDescent="0.25">
      <c r="A2325" t="s">
        <v>68</v>
      </c>
      <c r="B2325" t="s">
        <v>70</v>
      </c>
      <c r="C2325">
        <v>39</v>
      </c>
      <c r="D2325" t="s">
        <v>122</v>
      </c>
      <c r="E2325" t="s">
        <v>123</v>
      </c>
      <c r="F2325" t="s">
        <v>73</v>
      </c>
      <c r="G2325">
        <v>9</v>
      </c>
      <c r="H2325">
        <v>0</v>
      </c>
      <c r="I232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25" s="5" cm="1">
        <f t="array" ref="J2325">MAX(IF((ProjectInfoTable[ProjectName]=OutputTable[[#This Row],[ProjectName]]),(ProjectInfoTable[ProjectName]=OutputTable[[#This Row],[ProjectName]])*ProjectInfoTable[NumberOfReplications]))</f>
        <v>50</v>
      </c>
      <c r="K2325" s="5" cm="1">
        <f t="array" ref="K2325">IFERROR(AVERAGE(IF((OutputTable[GroupByKey]=OutputTable[[#This Row],[GroupByKey]]),(OutputTable[GroupByKey]=OutputTable[[#This Row],[GroupByKey]])*OutputTable[RecordedValue])),0)</f>
        <v>9.6199999999999992</v>
      </c>
      <c r="L2325" s="5" cm="1">
        <f t="array" ref="L2325">IFERROR(_xlfn.STDEV.S(IF((OutputTable[GroupByKey]=OutputTable[[#This Row],[GroupByKey]]),(OutputTable[GroupByKey]=OutputTable[[#This Row],[GroupByKey]])*OutputTable[RecordedValue])),0)</f>
        <v>3.3557139816335075</v>
      </c>
      <c r="M2325" s="5" cm="1">
        <f t="array" ref="M2325">MAX(IF((ProjectInfoTable[ProjectName]=OutputTable[[#This Row],[ProjectName]]),(ProjectInfoTable[ProjectName]=OutputTable[[#This Row],[ProjectName]])*ProjectInfoTable[ConfidenceInterval]))</f>
        <v>0.95</v>
      </c>
      <c r="N2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325" s="5" cm="1">
        <f t="array" ref="O2325">MIN(IF((OutputTable[GroupByKey]=OutputTable[[#This Row],[GroupByKey]]),(OutputTable[GroupByKey]=OutputTable[[#This Row],[GroupByKey]])*OutputTable[RecordedValue]))</f>
        <v>4</v>
      </c>
      <c r="P2325" s="5" cm="1">
        <f t="array" ref="P2325">MAX(IF((OutputTable[GroupByKey]=OutputTable[[#This Row],[GroupByKey]]),(OutputTable[GroupByKey]=OutputTable[[#This Row],[GroupByKey]])*OutputTable[RecordedValue]))</f>
        <v>18</v>
      </c>
    </row>
    <row r="2326" spans="1:16" x14ac:dyDescent="0.25">
      <c r="A2326" t="s">
        <v>68</v>
      </c>
      <c r="B2326" t="s">
        <v>70</v>
      </c>
      <c r="C2326">
        <v>39</v>
      </c>
      <c r="D2326" t="s">
        <v>124</v>
      </c>
      <c r="E2326" t="s">
        <v>125</v>
      </c>
      <c r="F2326" t="s">
        <v>73</v>
      </c>
      <c r="G2326">
        <v>0.86029584858318398</v>
      </c>
      <c r="H2326">
        <v>0</v>
      </c>
      <c r="I232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26" s="5" cm="1">
        <f t="array" ref="J2326">MAX(IF((ProjectInfoTable[ProjectName]=OutputTable[[#This Row],[ProjectName]]),(ProjectInfoTable[ProjectName]=OutputTable[[#This Row],[ProjectName]])*ProjectInfoTable[NumberOfReplications]))</f>
        <v>50</v>
      </c>
      <c r="K2326" s="5" cm="1">
        <f t="array" ref="K2326">IFERROR(AVERAGE(IF((OutputTable[GroupByKey]=OutputTable[[#This Row],[GroupByKey]]),(OutputTable[GroupByKey]=OutputTable[[#This Row],[GroupByKey]])*OutputTable[RecordedValue])),0)</f>
        <v>0.86163700693939471</v>
      </c>
      <c r="L2326" s="5" cm="1">
        <f t="array" ref="L2326">IFERROR(_xlfn.STDEV.S(IF((OutputTable[GroupByKey]=OutputTable[[#This Row],[GroupByKey]]),(OutputTable[GroupByKey]=OutputTable[[#This Row],[GroupByKey]])*OutputTable[RecordedValue])),0)</f>
        <v>0.40403851079129915</v>
      </c>
      <c r="M2326" s="5" cm="1">
        <f t="array" ref="M2326">MAX(IF((ProjectInfoTable[ProjectName]=OutputTable[[#This Row],[ProjectName]]),(ProjectInfoTable[ProjectName]=OutputTable[[#This Row],[ProjectName]])*ProjectInfoTable[ConfidenceInterval]))</f>
        <v>0.95</v>
      </c>
      <c r="N2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326" s="5" cm="1">
        <f t="array" ref="O2326">MIN(IF((OutputTable[GroupByKey]=OutputTable[[#This Row],[GroupByKey]]),(OutputTable[GroupByKey]=OutputTable[[#This Row],[GroupByKey]])*OutputTable[RecordedValue]))</f>
        <v>0.14398486806875099</v>
      </c>
      <c r="P2326" s="5" cm="1">
        <f t="array" ref="P2326">MAX(IF((OutputTable[GroupByKey]=OutputTable[[#This Row],[GroupByKey]]),(OutputTable[GroupByKey]=OutputTable[[#This Row],[GroupByKey]])*OutputTable[RecordedValue]))</f>
        <v>2.0851264921370101</v>
      </c>
    </row>
    <row r="2327" spans="1:16" x14ac:dyDescent="0.25">
      <c r="A2327" t="s">
        <v>68</v>
      </c>
      <c r="B2327" t="s">
        <v>70</v>
      </c>
      <c r="C2327">
        <v>39</v>
      </c>
      <c r="D2327" t="s">
        <v>126</v>
      </c>
      <c r="E2327" t="s">
        <v>127</v>
      </c>
      <c r="F2327" t="s">
        <v>73</v>
      </c>
      <c r="G2327">
        <v>55.384457616768103</v>
      </c>
      <c r="H2327">
        <v>0</v>
      </c>
      <c r="I232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27" s="5" cm="1">
        <f t="array" ref="J2327">MAX(IF((ProjectInfoTable[ProjectName]=OutputTable[[#This Row],[ProjectName]]),(ProjectInfoTable[ProjectName]=OutputTable[[#This Row],[ProjectName]])*ProjectInfoTable[NumberOfReplications]))</f>
        <v>50</v>
      </c>
      <c r="K2327" s="5" cm="1">
        <f t="array" ref="K2327">IFERROR(AVERAGE(IF((OutputTable[GroupByKey]=OutputTable[[#This Row],[GroupByKey]]),(OutputTable[GroupByKey]=OutputTable[[#This Row],[GroupByKey]])*OutputTable[RecordedValue])),0)</f>
        <v>64.862229774387828</v>
      </c>
      <c r="L2327" s="5" cm="1">
        <f t="array" ref="L2327">IFERROR(_xlfn.STDEV.S(IF((OutputTable[GroupByKey]=OutputTable[[#This Row],[GroupByKey]]),(OutputTable[GroupByKey]=OutputTable[[#This Row],[GroupByKey]])*OutputTable[RecordedValue])),0)</f>
        <v>42.021678663543447</v>
      </c>
      <c r="M2327" s="5" cm="1">
        <f t="array" ref="M2327">MAX(IF((ProjectInfoTable[ProjectName]=OutputTable[[#This Row],[ProjectName]]),(ProjectInfoTable[ProjectName]=OutputTable[[#This Row],[ProjectName]])*ProjectInfoTable[ConfidenceInterval]))</f>
        <v>0.95</v>
      </c>
      <c r="N2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327" s="5" cm="1">
        <f t="array" ref="O2327">MIN(IF((OutputTable[GroupByKey]=OutputTable[[#This Row],[GroupByKey]]),(OutputTable[GroupByKey]=OutputTable[[#This Row],[GroupByKey]])*OutputTable[RecordedValue]))</f>
        <v>12.5350884709043</v>
      </c>
      <c r="P2327" s="5" cm="1">
        <f t="array" ref="P2327">MAX(IF((OutputTable[GroupByKey]=OutputTable[[#This Row],[GroupByKey]]),(OutputTable[GroupByKey]=OutputTable[[#This Row],[GroupByKey]])*OutputTable[RecordedValue]))</f>
        <v>268.61862774202001</v>
      </c>
    </row>
    <row r="2328" spans="1:16" x14ac:dyDescent="0.25">
      <c r="A2328" t="s">
        <v>68</v>
      </c>
      <c r="B2328" t="s">
        <v>70</v>
      </c>
      <c r="C2328">
        <v>39</v>
      </c>
      <c r="D2328" t="s">
        <v>128</v>
      </c>
      <c r="E2328" t="s">
        <v>86</v>
      </c>
      <c r="F2328" t="s">
        <v>129</v>
      </c>
      <c r="G2328">
        <v>0</v>
      </c>
      <c r="H2328">
        <v>0</v>
      </c>
      <c r="I232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28" s="5" cm="1">
        <f t="array" ref="J2328">MAX(IF((ProjectInfoTable[ProjectName]=OutputTable[[#This Row],[ProjectName]]),(ProjectInfoTable[ProjectName]=OutputTable[[#This Row],[ProjectName]])*ProjectInfoTable[NumberOfReplications]))</f>
        <v>50</v>
      </c>
      <c r="K2328" s="5" cm="1">
        <f t="array" ref="K2328">IFERROR(AVERAGE(IF((OutputTable[GroupByKey]=OutputTable[[#This Row],[GroupByKey]]),(OutputTable[GroupByKey]=OutputTable[[#This Row],[GroupByKey]])*OutputTable[RecordedValue])),0)</f>
        <v>0</v>
      </c>
      <c r="L2328" s="5" cm="1">
        <f t="array" ref="L2328">IFERROR(_xlfn.STDEV.S(IF((OutputTable[GroupByKey]=OutputTable[[#This Row],[GroupByKey]]),(OutputTable[GroupByKey]=OutputTable[[#This Row],[GroupByKey]])*OutputTable[RecordedValue])),0)</f>
        <v>0</v>
      </c>
      <c r="M2328" s="5" cm="1">
        <f t="array" ref="M2328">MAX(IF((ProjectInfoTable[ProjectName]=OutputTable[[#This Row],[ProjectName]]),(ProjectInfoTable[ProjectName]=OutputTable[[#This Row],[ProjectName]])*ProjectInfoTable[ConfidenceInterval]))</f>
        <v>0.95</v>
      </c>
      <c r="N2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8" s="5" cm="1">
        <f t="array" ref="O2328">MIN(IF((OutputTable[GroupByKey]=OutputTable[[#This Row],[GroupByKey]]),(OutputTable[GroupByKey]=OutputTable[[#This Row],[GroupByKey]])*OutputTable[RecordedValue]))</f>
        <v>0</v>
      </c>
      <c r="P2328" s="5" cm="1">
        <f t="array" ref="P2328">MAX(IF((OutputTable[GroupByKey]=OutputTable[[#This Row],[GroupByKey]]),(OutputTable[GroupByKey]=OutputTable[[#This Row],[GroupByKey]])*OutputTable[RecordedValue]))</f>
        <v>0</v>
      </c>
    </row>
    <row r="2329" spans="1:16" x14ac:dyDescent="0.25">
      <c r="A2329" t="s">
        <v>68</v>
      </c>
      <c r="B2329" t="s">
        <v>70</v>
      </c>
      <c r="C2329">
        <v>39</v>
      </c>
      <c r="D2329" t="s">
        <v>130</v>
      </c>
      <c r="E2329" t="s">
        <v>89</v>
      </c>
      <c r="F2329" t="s">
        <v>129</v>
      </c>
      <c r="G2329">
        <v>0</v>
      </c>
      <c r="H2329">
        <v>0</v>
      </c>
      <c r="I232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29" s="5" cm="1">
        <f t="array" ref="J2329">MAX(IF((ProjectInfoTable[ProjectName]=OutputTable[[#This Row],[ProjectName]]),(ProjectInfoTable[ProjectName]=OutputTable[[#This Row],[ProjectName]])*ProjectInfoTable[NumberOfReplications]))</f>
        <v>50</v>
      </c>
      <c r="K2329" s="5" cm="1">
        <f t="array" ref="K2329">IFERROR(AVERAGE(IF((OutputTable[GroupByKey]=OutputTable[[#This Row],[GroupByKey]]),(OutputTable[GroupByKey]=OutputTable[[#This Row],[GroupByKey]])*OutputTable[RecordedValue])),0)</f>
        <v>0</v>
      </c>
      <c r="L2329" s="5" cm="1">
        <f t="array" ref="L2329">IFERROR(_xlfn.STDEV.S(IF((OutputTable[GroupByKey]=OutputTable[[#This Row],[GroupByKey]]),(OutputTable[GroupByKey]=OutputTable[[#This Row],[GroupByKey]])*OutputTable[RecordedValue])),0)</f>
        <v>0</v>
      </c>
      <c r="M2329" s="5" cm="1">
        <f t="array" ref="M2329">MAX(IF((ProjectInfoTable[ProjectName]=OutputTable[[#This Row],[ProjectName]]),(ProjectInfoTable[ProjectName]=OutputTable[[#This Row],[ProjectName]])*ProjectInfoTable[ConfidenceInterval]))</f>
        <v>0.95</v>
      </c>
      <c r="N2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9" s="5" cm="1">
        <f t="array" ref="O2329">MIN(IF((OutputTable[GroupByKey]=OutputTable[[#This Row],[GroupByKey]]),(OutputTable[GroupByKey]=OutputTable[[#This Row],[GroupByKey]])*OutputTable[RecordedValue]))</f>
        <v>0</v>
      </c>
      <c r="P2329" s="5" cm="1">
        <f t="array" ref="P2329">MAX(IF((OutputTable[GroupByKey]=OutputTable[[#This Row],[GroupByKey]]),(OutputTable[GroupByKey]=OutputTable[[#This Row],[GroupByKey]])*OutputTable[RecordedValue]))</f>
        <v>0</v>
      </c>
    </row>
    <row r="2330" spans="1:16" x14ac:dyDescent="0.25">
      <c r="A2330" t="s">
        <v>68</v>
      </c>
      <c r="B2330" t="s">
        <v>70</v>
      </c>
      <c r="C2330">
        <v>39</v>
      </c>
      <c r="D2330" t="s">
        <v>131</v>
      </c>
      <c r="E2330" t="s">
        <v>91</v>
      </c>
      <c r="F2330" t="s">
        <v>129</v>
      </c>
      <c r="G2330">
        <v>46.2751609558835</v>
      </c>
      <c r="H2330">
        <v>0</v>
      </c>
      <c r="I233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30" s="5" cm="1">
        <f t="array" ref="J2330">MAX(IF((ProjectInfoTable[ProjectName]=OutputTable[[#This Row],[ProjectName]]),(ProjectInfoTable[ProjectName]=OutputTable[[#This Row],[ProjectName]])*ProjectInfoTable[NumberOfReplications]))</f>
        <v>50</v>
      </c>
      <c r="K2330" s="5" cm="1">
        <f t="array" ref="K2330">IFERROR(AVERAGE(IF((OutputTable[GroupByKey]=OutputTable[[#This Row],[GroupByKey]]),(OutputTable[GroupByKey]=OutputTable[[#This Row],[GroupByKey]])*OutputTable[RecordedValue])),0)</f>
        <v>47.555766264651346</v>
      </c>
      <c r="L2330" s="5" cm="1">
        <f t="array" ref="L2330">IFERROR(_xlfn.STDEV.S(IF((OutputTable[GroupByKey]=OutputTable[[#This Row],[GroupByKey]]),(OutputTable[GroupByKey]=OutputTable[[#This Row],[GroupByKey]])*OutputTable[RecordedValue])),0)</f>
        <v>2.7283894207102275</v>
      </c>
      <c r="M2330" s="5" cm="1">
        <f t="array" ref="M2330">MAX(IF((ProjectInfoTable[ProjectName]=OutputTable[[#This Row],[ProjectName]]),(ProjectInfoTable[ProjectName]=OutputTable[[#This Row],[ProjectName]])*ProjectInfoTable[ConfidenceInterval]))</f>
        <v>0.95</v>
      </c>
      <c r="N2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330" s="5" cm="1">
        <f t="array" ref="O2330">MIN(IF((OutputTable[GroupByKey]=OutputTable[[#This Row],[GroupByKey]]),(OutputTable[GroupByKey]=OutputTable[[#This Row],[GroupByKey]])*OutputTable[RecordedValue]))</f>
        <v>42.116143251013803</v>
      </c>
      <c r="P2330" s="5" cm="1">
        <f t="array" ref="P2330">MAX(IF((OutputTable[GroupByKey]=OutputTable[[#This Row],[GroupByKey]]),(OutputTable[GroupByKey]=OutputTable[[#This Row],[GroupByKey]])*OutputTable[RecordedValue]))</f>
        <v>55.7665547747551</v>
      </c>
    </row>
    <row r="2331" spans="1:16" x14ac:dyDescent="0.25">
      <c r="A2331" t="s">
        <v>68</v>
      </c>
      <c r="B2331" t="s">
        <v>70</v>
      </c>
      <c r="C2331">
        <v>39</v>
      </c>
      <c r="D2331" t="s">
        <v>132</v>
      </c>
      <c r="E2331" t="s">
        <v>133</v>
      </c>
      <c r="F2331" t="s">
        <v>129</v>
      </c>
      <c r="G2331">
        <v>0</v>
      </c>
      <c r="H2331">
        <v>0</v>
      </c>
      <c r="I233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31" s="5" cm="1">
        <f t="array" ref="J2331">MAX(IF((ProjectInfoTable[ProjectName]=OutputTable[[#This Row],[ProjectName]]),(ProjectInfoTable[ProjectName]=OutputTable[[#This Row],[ProjectName]])*ProjectInfoTable[NumberOfReplications]))</f>
        <v>50</v>
      </c>
      <c r="K2331" s="5" cm="1">
        <f t="array" ref="K2331">IFERROR(AVERAGE(IF((OutputTable[GroupByKey]=OutputTable[[#This Row],[GroupByKey]]),(OutputTable[GroupByKey]=OutputTable[[#This Row],[GroupByKey]])*OutputTable[RecordedValue])),0)</f>
        <v>0</v>
      </c>
      <c r="L2331" s="5" cm="1">
        <f t="array" ref="L2331">IFERROR(_xlfn.STDEV.S(IF((OutputTable[GroupByKey]=OutputTable[[#This Row],[GroupByKey]]),(OutputTable[GroupByKey]=OutputTable[[#This Row],[GroupByKey]])*OutputTable[RecordedValue])),0)</f>
        <v>0</v>
      </c>
      <c r="M2331" s="5" cm="1">
        <f t="array" ref="M2331">MAX(IF((ProjectInfoTable[ProjectName]=OutputTable[[#This Row],[ProjectName]]),(ProjectInfoTable[ProjectName]=OutputTable[[#This Row],[ProjectName]])*ProjectInfoTable[ConfidenceInterval]))</f>
        <v>0.95</v>
      </c>
      <c r="N2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1" s="5" cm="1">
        <f t="array" ref="O2331">MIN(IF((OutputTable[GroupByKey]=OutputTable[[#This Row],[GroupByKey]]),(OutputTable[GroupByKey]=OutputTable[[#This Row],[GroupByKey]])*OutputTable[RecordedValue]))</f>
        <v>0</v>
      </c>
      <c r="P2331" s="5" cm="1">
        <f t="array" ref="P2331">MAX(IF((OutputTable[GroupByKey]=OutputTable[[#This Row],[GroupByKey]]),(OutputTable[GroupByKey]=OutputTable[[#This Row],[GroupByKey]])*OutputTable[RecordedValue]))</f>
        <v>0</v>
      </c>
    </row>
    <row r="2332" spans="1:16" x14ac:dyDescent="0.25">
      <c r="A2332" t="s">
        <v>68</v>
      </c>
      <c r="B2332" t="s">
        <v>70</v>
      </c>
      <c r="C2332">
        <v>39</v>
      </c>
      <c r="D2332" t="s">
        <v>134</v>
      </c>
      <c r="E2332" t="s">
        <v>95</v>
      </c>
      <c r="F2332" t="s">
        <v>129</v>
      </c>
      <c r="G2332">
        <v>46.2751609558835</v>
      </c>
      <c r="H2332">
        <v>0</v>
      </c>
      <c r="I2332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32" s="5" cm="1">
        <f t="array" ref="J2332">MAX(IF((ProjectInfoTable[ProjectName]=OutputTable[[#This Row],[ProjectName]]),(ProjectInfoTable[ProjectName]=OutputTable[[#This Row],[ProjectName]])*ProjectInfoTable[NumberOfReplications]))</f>
        <v>50</v>
      </c>
      <c r="K2332" s="5" cm="1">
        <f t="array" ref="K2332">IFERROR(AVERAGE(IF((OutputTable[GroupByKey]=OutputTable[[#This Row],[GroupByKey]]),(OutputTable[GroupByKey]=OutputTable[[#This Row],[GroupByKey]])*OutputTable[RecordedValue])),0)</f>
        <v>47.555766264651346</v>
      </c>
      <c r="L2332" s="5" cm="1">
        <f t="array" ref="L2332">IFERROR(_xlfn.STDEV.S(IF((OutputTable[GroupByKey]=OutputTable[[#This Row],[GroupByKey]]),(OutputTable[GroupByKey]=OutputTable[[#This Row],[GroupByKey]])*OutputTable[RecordedValue])),0)</f>
        <v>2.7283894207102275</v>
      </c>
      <c r="M2332" s="5" cm="1">
        <f t="array" ref="M2332">MAX(IF((ProjectInfoTable[ProjectName]=OutputTable[[#This Row],[ProjectName]]),(ProjectInfoTable[ProjectName]=OutputTable[[#This Row],[ProjectName]])*ProjectInfoTable[ConfidenceInterval]))</f>
        <v>0.95</v>
      </c>
      <c r="N2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332" s="5" cm="1">
        <f t="array" ref="O2332">MIN(IF((OutputTable[GroupByKey]=OutputTable[[#This Row],[GroupByKey]]),(OutputTable[GroupByKey]=OutputTable[[#This Row],[GroupByKey]])*OutputTable[RecordedValue]))</f>
        <v>42.116143251013803</v>
      </c>
      <c r="P2332" s="5" cm="1">
        <f t="array" ref="P2332">MAX(IF((OutputTable[GroupByKey]=OutputTable[[#This Row],[GroupByKey]]),(OutputTable[GroupByKey]=OutputTable[[#This Row],[GroupByKey]])*OutputTable[RecordedValue]))</f>
        <v>55.7665547747551</v>
      </c>
    </row>
    <row r="2333" spans="1:16" x14ac:dyDescent="0.25">
      <c r="A2333" t="s">
        <v>68</v>
      </c>
      <c r="B2333" t="s">
        <v>70</v>
      </c>
      <c r="C2333">
        <v>39</v>
      </c>
      <c r="D2333" t="s">
        <v>135</v>
      </c>
      <c r="E2333" t="s">
        <v>97</v>
      </c>
      <c r="F2333" t="s">
        <v>129</v>
      </c>
      <c r="G2333">
        <v>0</v>
      </c>
      <c r="H2333">
        <v>0</v>
      </c>
      <c r="I233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333" s="5" cm="1">
        <f t="array" ref="J2333">MAX(IF((ProjectInfoTable[ProjectName]=OutputTable[[#This Row],[ProjectName]]),(ProjectInfoTable[ProjectName]=OutputTable[[#This Row],[ProjectName]])*ProjectInfoTable[NumberOfReplications]))</f>
        <v>50</v>
      </c>
      <c r="K2333" s="5" cm="1">
        <f t="array" ref="K2333">IFERROR(AVERAGE(IF((OutputTable[GroupByKey]=OutputTable[[#This Row],[GroupByKey]]),(OutputTable[GroupByKey]=OutputTable[[#This Row],[GroupByKey]])*OutputTable[RecordedValue])),0)</f>
        <v>0</v>
      </c>
      <c r="L2333" s="5" cm="1">
        <f t="array" ref="L2333">IFERROR(_xlfn.STDEV.S(IF((OutputTable[GroupByKey]=OutputTable[[#This Row],[GroupByKey]]),(OutputTable[GroupByKey]=OutputTable[[#This Row],[GroupByKey]])*OutputTable[RecordedValue])),0)</f>
        <v>0</v>
      </c>
      <c r="M2333" s="5" cm="1">
        <f t="array" ref="M2333">MAX(IF((ProjectInfoTable[ProjectName]=OutputTable[[#This Row],[ProjectName]]),(ProjectInfoTable[ProjectName]=OutputTable[[#This Row],[ProjectName]])*ProjectInfoTable[ConfidenceInterval]))</f>
        <v>0.95</v>
      </c>
      <c r="N2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3" s="5" cm="1">
        <f t="array" ref="O2333">MIN(IF((OutputTable[GroupByKey]=OutputTable[[#This Row],[GroupByKey]]),(OutputTable[GroupByKey]=OutputTable[[#This Row],[GroupByKey]])*OutputTable[RecordedValue]))</f>
        <v>0</v>
      </c>
      <c r="P2333" s="5" cm="1">
        <f t="array" ref="P2333">MAX(IF((OutputTable[GroupByKey]=OutputTable[[#This Row],[GroupByKey]]),(OutputTable[GroupByKey]=OutputTable[[#This Row],[GroupByKey]])*OutputTable[RecordedValue]))</f>
        <v>0</v>
      </c>
    </row>
    <row r="2334" spans="1:16" x14ac:dyDescent="0.25">
      <c r="A2334" t="s">
        <v>68</v>
      </c>
      <c r="B2334" t="s">
        <v>70</v>
      </c>
      <c r="C2334">
        <v>39</v>
      </c>
      <c r="D2334" t="s">
        <v>136</v>
      </c>
      <c r="E2334" t="s">
        <v>137</v>
      </c>
      <c r="F2334" t="s">
        <v>129</v>
      </c>
      <c r="G2334">
        <v>46.275160955883599</v>
      </c>
      <c r="H2334">
        <v>0</v>
      </c>
      <c r="I233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334" s="5" cm="1">
        <f t="array" ref="J2334">MAX(IF((ProjectInfoTable[ProjectName]=OutputTable[[#This Row],[ProjectName]]),(ProjectInfoTable[ProjectName]=OutputTable[[#This Row],[ProjectName]])*ProjectInfoTable[NumberOfReplications]))</f>
        <v>50</v>
      </c>
      <c r="K2334" s="5" cm="1">
        <f t="array" ref="K2334">IFERROR(AVERAGE(IF((OutputTable[GroupByKey]=OutputTable[[#This Row],[GroupByKey]]),(OutputTable[GroupByKey]=OutputTable[[#This Row],[GroupByKey]])*OutputTable[RecordedValue])),0)</f>
        <v>47.555766264651339</v>
      </c>
      <c r="L2334" s="5" cm="1">
        <f t="array" ref="L2334">IFERROR(_xlfn.STDEV.S(IF((OutputTable[GroupByKey]=OutputTable[[#This Row],[GroupByKey]]),(OutputTable[GroupByKey]=OutputTable[[#This Row],[GroupByKey]])*OutputTable[RecordedValue])),0)</f>
        <v>2.7283894207102439</v>
      </c>
      <c r="M2334" s="5" cm="1">
        <f t="array" ref="M2334">MAX(IF((ProjectInfoTable[ProjectName]=OutputTable[[#This Row],[ProjectName]]),(ProjectInfoTable[ProjectName]=OutputTable[[#This Row],[ProjectName]])*ProjectInfoTable[ConfidenceInterval]))</f>
        <v>0.95</v>
      </c>
      <c r="N2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334" s="5" cm="1">
        <f t="array" ref="O2334">MIN(IF((OutputTable[GroupByKey]=OutputTable[[#This Row],[GroupByKey]]),(OutputTable[GroupByKey]=OutputTable[[#This Row],[GroupByKey]])*OutputTable[RecordedValue]))</f>
        <v>42.116143251013703</v>
      </c>
      <c r="P2334" s="5" cm="1">
        <f t="array" ref="P2334">MAX(IF((OutputTable[GroupByKey]=OutputTable[[#This Row],[GroupByKey]]),(OutputTable[GroupByKey]=OutputTable[[#This Row],[GroupByKey]])*OutputTable[RecordedValue]))</f>
        <v>55.7665547747551</v>
      </c>
    </row>
    <row r="2335" spans="1:16" x14ac:dyDescent="0.25">
      <c r="A2335" t="s">
        <v>68</v>
      </c>
      <c r="B2335" t="s">
        <v>70</v>
      </c>
      <c r="C2335">
        <v>39</v>
      </c>
      <c r="D2335" t="s">
        <v>138</v>
      </c>
      <c r="E2335" t="s">
        <v>139</v>
      </c>
      <c r="F2335" t="s">
        <v>129</v>
      </c>
      <c r="G2335">
        <v>25.718165172040901</v>
      </c>
      <c r="H2335">
        <v>0</v>
      </c>
      <c r="I233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335" s="5" cm="1">
        <f t="array" ref="J2335">MAX(IF((ProjectInfoTable[ProjectName]=OutputTable[[#This Row],[ProjectName]]),(ProjectInfoTable[ProjectName]=OutputTable[[#This Row],[ProjectName]])*ProjectInfoTable[NumberOfReplications]))</f>
        <v>50</v>
      </c>
      <c r="K2335" s="5" cm="1">
        <f t="array" ref="K2335">IFERROR(AVERAGE(IF((OutputTable[GroupByKey]=OutputTable[[#This Row],[GroupByKey]]),(OutputTable[GroupByKey]=OutputTable[[#This Row],[GroupByKey]])*OutputTable[RecordedValue])),0)</f>
        <v>24.153751225057032</v>
      </c>
      <c r="L2335" s="5" cm="1">
        <f t="array" ref="L2335">IFERROR(_xlfn.STDEV.S(IF((OutputTable[GroupByKey]=OutputTable[[#This Row],[GroupByKey]]),(OutputTable[GroupByKey]=OutputTable[[#This Row],[GroupByKey]])*OutputTable[RecordedValue])),0)</f>
        <v>2.790438932514745</v>
      </c>
      <c r="M2335" s="5" cm="1">
        <f t="array" ref="M2335">MAX(IF((ProjectInfoTable[ProjectName]=OutputTable[[#This Row],[ProjectName]]),(ProjectInfoTable[ProjectName]=OutputTable[[#This Row],[ProjectName]])*ProjectInfoTable[ConfidenceInterval]))</f>
        <v>0.95</v>
      </c>
      <c r="N2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335" s="5" cm="1">
        <f t="array" ref="O2335">MIN(IF((OutputTable[GroupByKey]=OutputTable[[#This Row],[GroupByKey]]),(OutputTable[GroupByKey]=OutputTable[[#This Row],[GroupByKey]])*OutputTable[RecordedValue]))</f>
        <v>16.206469520089399</v>
      </c>
      <c r="P2335" s="5" cm="1">
        <f t="array" ref="P2335">MAX(IF((OutputTable[GroupByKey]=OutputTable[[#This Row],[GroupByKey]]),(OutputTable[GroupByKey]=OutputTable[[#This Row],[GroupByKey]])*OutputTable[RecordedValue]))</f>
        <v>29.8247121613243</v>
      </c>
    </row>
    <row r="2336" spans="1:16" x14ac:dyDescent="0.25">
      <c r="A2336" t="s">
        <v>68</v>
      </c>
      <c r="B2336" t="s">
        <v>70</v>
      </c>
      <c r="C2336">
        <v>39</v>
      </c>
      <c r="D2336" t="s">
        <v>140</v>
      </c>
      <c r="E2336" t="s">
        <v>91</v>
      </c>
      <c r="F2336" t="s">
        <v>129</v>
      </c>
      <c r="G2336">
        <v>71.993326127924405</v>
      </c>
      <c r="H2336">
        <v>0</v>
      </c>
      <c r="I233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36" s="5" cm="1">
        <f t="array" ref="J2336">MAX(IF((ProjectInfoTable[ProjectName]=OutputTable[[#This Row],[ProjectName]]),(ProjectInfoTable[ProjectName]=OutputTable[[#This Row],[ProjectName]])*ProjectInfoTable[NumberOfReplications]))</f>
        <v>50</v>
      </c>
      <c r="K2336" s="5" cm="1">
        <f t="array" ref="K2336">IFERROR(AVERAGE(IF((OutputTable[GroupByKey]=OutputTable[[#This Row],[GroupByKey]]),(OutputTable[GroupByKey]=OutputTable[[#This Row],[GroupByKey]])*OutputTable[RecordedValue])),0)</f>
        <v>71.709517489708347</v>
      </c>
      <c r="L2336" s="5" cm="1">
        <f t="array" ref="L2336">IFERROR(_xlfn.STDEV.S(IF((OutputTable[GroupByKey]=OutputTable[[#This Row],[GroupByKey]]),(OutputTable[GroupByKey]=OutputTable[[#This Row],[GroupByKey]])*OutputTable[RecordedValue])),0)</f>
        <v>0.25019982121987089</v>
      </c>
      <c r="M2336" s="5" cm="1">
        <f t="array" ref="M2336">MAX(IF((ProjectInfoTable[ProjectName]=OutputTable[[#This Row],[ProjectName]]),(ProjectInfoTable[ProjectName]=OutputTable[[#This Row],[ProjectName]])*ProjectInfoTable[ConfidenceInterval]))</f>
        <v>0.95</v>
      </c>
      <c r="N2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336" s="5" cm="1">
        <f t="array" ref="O2336">MIN(IF((OutputTable[GroupByKey]=OutputTable[[#This Row],[GroupByKey]]),(OutputTable[GroupByKey]=OutputTable[[#This Row],[GroupByKey]])*OutputTable[RecordedValue]))</f>
        <v>70.826954480567906</v>
      </c>
      <c r="P2336" s="5" cm="1">
        <f t="array" ref="P2336">MAX(IF((OutputTable[GroupByKey]=OutputTable[[#This Row],[GroupByKey]]),(OutputTable[GroupByKey]=OutputTable[[#This Row],[GroupByKey]])*OutputTable[RecordedValue]))</f>
        <v>72</v>
      </c>
    </row>
    <row r="2337" spans="1:16" x14ac:dyDescent="0.25">
      <c r="A2337" t="s">
        <v>68</v>
      </c>
      <c r="B2337" t="s">
        <v>70</v>
      </c>
      <c r="C2337">
        <v>39</v>
      </c>
      <c r="D2337" t="s">
        <v>141</v>
      </c>
      <c r="E2337" t="s">
        <v>142</v>
      </c>
      <c r="F2337" t="s">
        <v>129</v>
      </c>
      <c r="G2337">
        <v>0</v>
      </c>
      <c r="H2337">
        <v>0</v>
      </c>
      <c r="I233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37" s="5" cm="1">
        <f t="array" ref="J2337">MAX(IF((ProjectInfoTable[ProjectName]=OutputTable[[#This Row],[ProjectName]]),(ProjectInfoTable[ProjectName]=OutputTable[[#This Row],[ProjectName]])*ProjectInfoTable[NumberOfReplications]))</f>
        <v>50</v>
      </c>
      <c r="K2337" s="5" cm="1">
        <f t="array" ref="K2337">IFERROR(AVERAGE(IF((OutputTable[GroupByKey]=OutputTable[[#This Row],[GroupByKey]]),(OutputTable[GroupByKey]=OutputTable[[#This Row],[GroupByKey]])*OutputTable[RecordedValue])),0)</f>
        <v>0</v>
      </c>
      <c r="L2337" s="5" cm="1">
        <f t="array" ref="L2337">IFERROR(_xlfn.STDEV.S(IF((OutputTable[GroupByKey]=OutputTable[[#This Row],[GroupByKey]]),(OutputTable[GroupByKey]=OutputTable[[#This Row],[GroupByKey]])*OutputTable[RecordedValue])),0)</f>
        <v>0</v>
      </c>
      <c r="M2337" s="5" cm="1">
        <f t="array" ref="M2337">MAX(IF((ProjectInfoTable[ProjectName]=OutputTable[[#This Row],[ProjectName]]),(ProjectInfoTable[ProjectName]=OutputTable[[#This Row],[ProjectName]])*ProjectInfoTable[ConfidenceInterval]))</f>
        <v>0.95</v>
      </c>
      <c r="N2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7" s="5" cm="1">
        <f t="array" ref="O2337">MIN(IF((OutputTable[GroupByKey]=OutputTable[[#This Row],[GroupByKey]]),(OutputTable[GroupByKey]=OutputTable[[#This Row],[GroupByKey]])*OutputTable[RecordedValue]))</f>
        <v>0</v>
      </c>
      <c r="P2337" s="5" cm="1">
        <f t="array" ref="P2337">MAX(IF((OutputTable[GroupByKey]=OutputTable[[#This Row],[GroupByKey]]),(OutputTable[GroupByKey]=OutputTable[[#This Row],[GroupByKey]])*OutputTable[RecordedValue]))</f>
        <v>0</v>
      </c>
    </row>
    <row r="2338" spans="1:16" x14ac:dyDescent="0.25">
      <c r="A2338" t="s">
        <v>68</v>
      </c>
      <c r="B2338" t="s">
        <v>70</v>
      </c>
      <c r="C2338">
        <v>39</v>
      </c>
      <c r="D2338" t="s">
        <v>143</v>
      </c>
      <c r="E2338" t="s">
        <v>113</v>
      </c>
      <c r="F2338" t="s">
        <v>73</v>
      </c>
      <c r="G2338">
        <v>8.2888651698302596</v>
      </c>
      <c r="H2338">
        <v>0</v>
      </c>
      <c r="I233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38" s="5" cm="1">
        <f t="array" ref="J2338">MAX(IF((ProjectInfoTable[ProjectName]=OutputTable[[#This Row],[ProjectName]]),(ProjectInfoTable[ProjectName]=OutputTable[[#This Row],[ProjectName]])*ProjectInfoTable[NumberOfReplications]))</f>
        <v>50</v>
      </c>
      <c r="K2338" s="5" cm="1">
        <f t="array" ref="K2338">IFERROR(AVERAGE(IF((OutputTable[GroupByKey]=OutputTable[[#This Row],[GroupByKey]]),(OutputTable[GroupByKey]=OutputTable[[#This Row],[GroupByKey]])*OutputTable[RecordedValue])),0)</f>
        <v>8.9631102244031808</v>
      </c>
      <c r="L2338" s="5" cm="1">
        <f t="array" ref="L2338">IFERROR(_xlfn.STDEV.S(IF((OutputTable[GroupByKey]=OutputTable[[#This Row],[GroupByKey]]),(OutputTable[GroupByKey]=OutputTable[[#This Row],[GroupByKey]])*OutputTable[RecordedValue])),0)</f>
        <v>0.49581158155018401</v>
      </c>
      <c r="M2338" s="5" cm="1">
        <f t="array" ref="M2338">MAX(IF((ProjectInfoTable[ProjectName]=OutputTable[[#This Row],[ProjectName]]),(ProjectInfoTable[ProjectName]=OutputTable[[#This Row],[ProjectName]])*ProjectInfoTable[ConfidenceInterval]))</f>
        <v>0.95</v>
      </c>
      <c r="N2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338" s="5" cm="1">
        <f t="array" ref="O2338">MIN(IF((OutputTable[GroupByKey]=OutputTable[[#This Row],[GroupByKey]]),(OutputTable[GroupByKey]=OutputTable[[#This Row],[GroupByKey]])*OutputTable[RecordedValue]))</f>
        <v>7.9225733441578896</v>
      </c>
      <c r="P2338" s="5" cm="1">
        <f t="array" ref="P2338">MAX(IF((OutputTable[GroupByKey]=OutputTable[[#This Row],[GroupByKey]]),(OutputTable[GroupByKey]=OutputTable[[#This Row],[GroupByKey]])*OutputTable[RecordedValue]))</f>
        <v>9.9777504987156593</v>
      </c>
    </row>
    <row r="2339" spans="1:16" x14ac:dyDescent="0.25">
      <c r="A2339" t="s">
        <v>68</v>
      </c>
      <c r="B2339" t="s">
        <v>70</v>
      </c>
      <c r="C2339">
        <v>39</v>
      </c>
      <c r="D2339" t="s">
        <v>144</v>
      </c>
      <c r="E2339" t="s">
        <v>115</v>
      </c>
      <c r="F2339" t="s">
        <v>73</v>
      </c>
      <c r="G2339">
        <v>497.33191018981603</v>
      </c>
      <c r="H2339">
        <v>0</v>
      </c>
      <c r="I233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39" s="5" cm="1">
        <f t="array" ref="J2339">MAX(IF((ProjectInfoTable[ProjectName]=OutputTable[[#This Row],[ProjectName]]),(ProjectInfoTable[ProjectName]=OutputTable[[#This Row],[ProjectName]])*ProjectInfoTable[NumberOfReplications]))</f>
        <v>50</v>
      </c>
      <c r="K2339" s="5" cm="1">
        <f t="array" ref="K2339">IFERROR(AVERAGE(IF((OutputTable[GroupByKey]=OutputTable[[#This Row],[GroupByKey]]),(OutputTable[GroupByKey]=OutputTable[[#This Row],[GroupByKey]])*OutputTable[RecordedValue])),0)</f>
        <v>537.78661346419096</v>
      </c>
      <c r="L2339" s="5" cm="1">
        <f t="array" ref="L2339">IFERROR(_xlfn.STDEV.S(IF((OutputTable[GroupByKey]=OutputTable[[#This Row],[GroupByKey]]),(OutputTable[GroupByKey]=OutputTable[[#This Row],[GroupByKey]])*OutputTable[RecordedValue])),0)</f>
        <v>29.748694893010981</v>
      </c>
      <c r="M2339" s="5" cm="1">
        <f t="array" ref="M2339">MAX(IF((ProjectInfoTable[ProjectName]=OutputTable[[#This Row],[ProjectName]]),(ProjectInfoTable[ProjectName]=OutputTable[[#This Row],[ProjectName]])*ProjectInfoTable[ConfidenceInterval]))</f>
        <v>0.95</v>
      </c>
      <c r="N2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339" s="5" cm="1">
        <f t="array" ref="O2339">MIN(IF((OutputTable[GroupByKey]=OutputTable[[#This Row],[GroupByKey]]),(OutputTable[GroupByKey]=OutputTable[[#This Row],[GroupByKey]])*OutputTable[RecordedValue]))</f>
        <v>475.35440064947397</v>
      </c>
      <c r="P2339" s="5" cm="1">
        <f t="array" ref="P2339">MAX(IF((OutputTable[GroupByKey]=OutputTable[[#This Row],[GroupByKey]]),(OutputTable[GroupByKey]=OutputTable[[#This Row],[GroupByKey]])*OutputTable[RecordedValue]))</f>
        <v>598.66502992293999</v>
      </c>
    </row>
    <row r="2340" spans="1:16" x14ac:dyDescent="0.25">
      <c r="A2340" t="s">
        <v>68</v>
      </c>
      <c r="B2340" t="s">
        <v>70</v>
      </c>
      <c r="C2340">
        <v>39</v>
      </c>
      <c r="D2340" t="s">
        <v>145</v>
      </c>
      <c r="E2340" t="s">
        <v>117</v>
      </c>
      <c r="F2340" t="s">
        <v>73</v>
      </c>
      <c r="G2340">
        <v>0</v>
      </c>
      <c r="H2340">
        <v>0</v>
      </c>
      <c r="I234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40" s="5" cm="1">
        <f t="array" ref="J2340">MAX(IF((ProjectInfoTable[ProjectName]=OutputTable[[#This Row],[ProjectName]]),(ProjectInfoTable[ProjectName]=OutputTable[[#This Row],[ProjectName]])*ProjectInfoTable[NumberOfReplications]))</f>
        <v>50</v>
      </c>
      <c r="K2340" s="5" cm="1">
        <f t="array" ref="K2340">IFERROR(AVERAGE(IF((OutputTable[GroupByKey]=OutputTable[[#This Row],[GroupByKey]]),(OutputTable[GroupByKey]=OutputTable[[#This Row],[GroupByKey]])*OutputTable[RecordedValue])),0)</f>
        <v>0</v>
      </c>
      <c r="L2340" s="5" cm="1">
        <f t="array" ref="L2340">IFERROR(_xlfn.STDEV.S(IF((OutputTable[GroupByKey]=OutputTable[[#This Row],[GroupByKey]]),(OutputTable[GroupByKey]=OutputTable[[#This Row],[GroupByKey]])*OutputTable[RecordedValue])),0)</f>
        <v>0</v>
      </c>
      <c r="M2340" s="5" cm="1">
        <f t="array" ref="M2340">MAX(IF((ProjectInfoTable[ProjectName]=OutputTable[[#This Row],[ProjectName]]),(ProjectInfoTable[ProjectName]=OutputTable[[#This Row],[ProjectName]])*ProjectInfoTable[ConfidenceInterval]))</f>
        <v>0.95</v>
      </c>
      <c r="N2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0" s="5" cm="1">
        <f t="array" ref="O2340">MIN(IF((OutputTable[GroupByKey]=OutputTable[[#This Row],[GroupByKey]]),(OutputTable[GroupByKey]=OutputTable[[#This Row],[GroupByKey]])*OutputTable[RecordedValue]))</f>
        <v>0</v>
      </c>
      <c r="P2340" s="5" cm="1">
        <f t="array" ref="P2340">MAX(IF((OutputTable[GroupByKey]=OutputTable[[#This Row],[GroupByKey]]),(OutputTable[GroupByKey]=OutputTable[[#This Row],[GroupByKey]])*OutputTable[RecordedValue]))</f>
        <v>0</v>
      </c>
    </row>
    <row r="2341" spans="1:16" x14ac:dyDescent="0.25">
      <c r="A2341" t="s">
        <v>68</v>
      </c>
      <c r="B2341" t="s">
        <v>70</v>
      </c>
      <c r="C2341">
        <v>39</v>
      </c>
      <c r="D2341" t="s">
        <v>146</v>
      </c>
      <c r="E2341" t="s">
        <v>119</v>
      </c>
      <c r="F2341" t="s">
        <v>73</v>
      </c>
      <c r="G2341">
        <v>47.6645376116889</v>
      </c>
      <c r="H2341">
        <v>0</v>
      </c>
      <c r="I234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41" s="5" cm="1">
        <f t="array" ref="J2341">MAX(IF((ProjectInfoTable[ProjectName]=OutputTable[[#This Row],[ProjectName]]),(ProjectInfoTable[ProjectName]=OutputTable[[#This Row],[ProjectName]])*ProjectInfoTable[NumberOfReplications]))</f>
        <v>50</v>
      </c>
      <c r="K2341" s="5" cm="1">
        <f t="array" ref="K2341">IFERROR(AVERAGE(IF((OutputTable[GroupByKey]=OutputTable[[#This Row],[GroupByKey]]),(OutputTable[GroupByKey]=OutputTable[[#This Row],[GroupByKey]])*OutputTable[RecordedValue])),0)</f>
        <v>131.6987252883157</v>
      </c>
      <c r="L2341" s="5" cm="1">
        <f t="array" ref="L2341">IFERROR(_xlfn.STDEV.S(IF((OutputTable[GroupByKey]=OutputTable[[#This Row],[GroupByKey]]),(OutputTable[GroupByKey]=OutputTable[[#This Row],[GroupByKey]])*OutputTable[RecordedValue])),0)</f>
        <v>195.03180772236345</v>
      </c>
      <c r="M2341" s="5" cm="1">
        <f t="array" ref="M2341">MAX(IF((ProjectInfoTable[ProjectName]=OutputTable[[#This Row],[ProjectName]]),(ProjectInfoTable[ProjectName]=OutputTable[[#This Row],[ProjectName]])*ProjectInfoTable[ConfidenceInterval]))</f>
        <v>0.95</v>
      </c>
      <c r="N2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341" s="5" cm="1">
        <f t="array" ref="O2341">MIN(IF((OutputTable[GroupByKey]=OutputTable[[#This Row],[GroupByKey]]),(OutputTable[GroupByKey]=OutputTable[[#This Row],[GroupByKey]])*OutputTable[RecordedValue]))</f>
        <v>10.054421984212899</v>
      </c>
      <c r="P2341" s="5" cm="1">
        <f t="array" ref="P2341">MAX(IF((OutputTable[GroupByKey]=OutputTable[[#This Row],[GroupByKey]]),(OutputTable[GroupByKey]=OutputTable[[#This Row],[GroupByKey]])*OutputTable[RecordedValue]))</f>
        <v>1200.8160491271699</v>
      </c>
    </row>
    <row r="2342" spans="1:16" x14ac:dyDescent="0.25">
      <c r="A2342" t="s">
        <v>68</v>
      </c>
      <c r="B2342" t="s">
        <v>70</v>
      </c>
      <c r="C2342">
        <v>39</v>
      </c>
      <c r="D2342" t="s">
        <v>147</v>
      </c>
      <c r="E2342" t="s">
        <v>121</v>
      </c>
      <c r="F2342" t="s">
        <v>73</v>
      </c>
      <c r="G2342">
        <v>145</v>
      </c>
      <c r="H2342">
        <v>0</v>
      </c>
      <c r="I234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42" s="5" cm="1">
        <f t="array" ref="J2342">MAX(IF((ProjectInfoTable[ProjectName]=OutputTable[[#This Row],[ProjectName]]),(ProjectInfoTable[ProjectName]=OutputTable[[#This Row],[ProjectName]])*ProjectInfoTable[NumberOfReplications]))</f>
        <v>50</v>
      </c>
      <c r="K2342" s="5" cm="1">
        <f t="array" ref="K2342">IFERROR(AVERAGE(IF((OutputTable[GroupByKey]=OutputTable[[#This Row],[GroupByKey]]),(OutputTable[GroupByKey]=OutputTable[[#This Row],[GroupByKey]])*OutputTable[RecordedValue])),0)</f>
        <v>145</v>
      </c>
      <c r="L2342" s="5" cm="1">
        <f t="array" ref="L2342">IFERROR(_xlfn.STDEV.S(IF((OutputTable[GroupByKey]=OutputTable[[#This Row],[GroupByKey]]),(OutputTable[GroupByKey]=OutputTable[[#This Row],[GroupByKey]])*OutputTable[RecordedValue])),0)</f>
        <v>0</v>
      </c>
      <c r="M2342" s="5" cm="1">
        <f t="array" ref="M2342">MAX(IF((ProjectInfoTable[ProjectName]=OutputTable[[#This Row],[ProjectName]]),(ProjectInfoTable[ProjectName]=OutputTable[[#This Row],[ProjectName]])*ProjectInfoTable[ConfidenceInterval]))</f>
        <v>0.95</v>
      </c>
      <c r="N2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2" s="5" cm="1">
        <f t="array" ref="O2342">MIN(IF((OutputTable[GroupByKey]=OutputTable[[#This Row],[GroupByKey]]),(OutputTable[GroupByKey]=OutputTable[[#This Row],[GroupByKey]])*OutputTable[RecordedValue]))</f>
        <v>145</v>
      </c>
      <c r="P2342" s="5" cm="1">
        <f t="array" ref="P2342">MAX(IF((OutputTable[GroupByKey]=OutputTable[[#This Row],[GroupByKey]]),(OutputTable[GroupByKey]=OutputTable[[#This Row],[GroupByKey]])*OutputTable[RecordedValue]))</f>
        <v>145</v>
      </c>
    </row>
    <row r="2343" spans="1:16" x14ac:dyDescent="0.25">
      <c r="A2343" t="s">
        <v>68</v>
      </c>
      <c r="B2343" t="s">
        <v>70</v>
      </c>
      <c r="C2343">
        <v>39</v>
      </c>
      <c r="D2343" t="s">
        <v>148</v>
      </c>
      <c r="E2343" t="s">
        <v>123</v>
      </c>
      <c r="F2343" t="s">
        <v>73</v>
      </c>
      <c r="G2343">
        <v>144</v>
      </c>
      <c r="H2343">
        <v>0</v>
      </c>
      <c r="I234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43" s="5" cm="1">
        <f t="array" ref="J2343">MAX(IF((ProjectInfoTable[ProjectName]=OutputTable[[#This Row],[ProjectName]]),(ProjectInfoTable[ProjectName]=OutputTable[[#This Row],[ProjectName]])*ProjectInfoTable[NumberOfReplications]))</f>
        <v>50</v>
      </c>
      <c r="K2343" s="5" cm="1">
        <f t="array" ref="K2343">IFERROR(AVERAGE(IF((OutputTable[GroupByKey]=OutputTable[[#This Row],[GroupByKey]]),(OutputTable[GroupByKey]=OutputTable[[#This Row],[GroupByKey]])*OutputTable[RecordedValue])),0)</f>
        <v>143.58000000000001</v>
      </c>
      <c r="L2343" s="5" cm="1">
        <f t="array" ref="L2343">IFERROR(_xlfn.STDEV.S(IF((OutputTable[GroupByKey]=OutputTable[[#This Row],[GroupByKey]]),(OutputTable[GroupByKey]=OutputTable[[#This Row],[GroupByKey]])*OutputTable[RecordedValue])),0)</f>
        <v>0.67279496224666424</v>
      </c>
      <c r="M2343" s="5" cm="1">
        <f t="array" ref="M2343">MAX(IF((ProjectInfoTable[ProjectName]=OutputTable[[#This Row],[ProjectName]]),(ProjectInfoTable[ProjectName]=OutputTable[[#This Row],[ProjectName]])*ProjectInfoTable[ConfidenceInterval]))</f>
        <v>0.95</v>
      </c>
      <c r="N2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343" s="5" cm="1">
        <f t="array" ref="O2343">MIN(IF((OutputTable[GroupByKey]=OutputTable[[#This Row],[GroupByKey]]),(OutputTable[GroupByKey]=OutputTable[[#This Row],[GroupByKey]])*OutputTable[RecordedValue]))</f>
        <v>142</v>
      </c>
      <c r="P2343" s="5" cm="1">
        <f t="array" ref="P2343">MAX(IF((OutputTable[GroupByKey]=OutputTable[[#This Row],[GroupByKey]]),(OutputTable[GroupByKey]=OutputTable[[#This Row],[GroupByKey]])*OutputTable[RecordedValue]))</f>
        <v>144</v>
      </c>
    </row>
    <row r="2344" spans="1:16" x14ac:dyDescent="0.25">
      <c r="A2344" t="s">
        <v>68</v>
      </c>
      <c r="B2344" t="s">
        <v>70</v>
      </c>
      <c r="C2344">
        <v>39</v>
      </c>
      <c r="D2344" t="s">
        <v>149</v>
      </c>
      <c r="E2344" t="s">
        <v>125</v>
      </c>
      <c r="F2344" t="s">
        <v>73</v>
      </c>
      <c r="G2344">
        <v>8.2888651698302596</v>
      </c>
      <c r="H2344">
        <v>0</v>
      </c>
      <c r="I234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44" s="5" cm="1">
        <f t="array" ref="J2344">MAX(IF((ProjectInfoTable[ProjectName]=OutputTable[[#This Row],[ProjectName]]),(ProjectInfoTable[ProjectName]=OutputTable[[#This Row],[ProjectName]])*ProjectInfoTable[NumberOfReplications]))</f>
        <v>50</v>
      </c>
      <c r="K2344" s="5" cm="1">
        <f t="array" ref="K2344">IFERROR(AVERAGE(IF((OutputTable[GroupByKey]=OutputTable[[#This Row],[GroupByKey]]),(OutputTable[GroupByKey]=OutputTable[[#This Row],[GroupByKey]])*OutputTable[RecordedValue])),0)</f>
        <v>8.9631102244031808</v>
      </c>
      <c r="L2344" s="5" cm="1">
        <f t="array" ref="L2344">IFERROR(_xlfn.STDEV.S(IF((OutputTable[GroupByKey]=OutputTable[[#This Row],[GroupByKey]]),(OutputTable[GroupByKey]=OutputTable[[#This Row],[GroupByKey]])*OutputTable[RecordedValue])),0)</f>
        <v>0.49581158155018401</v>
      </c>
      <c r="M2344" s="5" cm="1">
        <f t="array" ref="M2344">MAX(IF((ProjectInfoTable[ProjectName]=OutputTable[[#This Row],[ProjectName]]),(ProjectInfoTable[ProjectName]=OutputTable[[#This Row],[ProjectName]])*ProjectInfoTable[ConfidenceInterval]))</f>
        <v>0.95</v>
      </c>
      <c r="N2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344" s="5" cm="1">
        <f t="array" ref="O2344">MIN(IF((OutputTable[GroupByKey]=OutputTable[[#This Row],[GroupByKey]]),(OutputTable[GroupByKey]=OutputTable[[#This Row],[GroupByKey]])*OutputTable[RecordedValue]))</f>
        <v>7.9225733441578896</v>
      </c>
      <c r="P2344" s="5" cm="1">
        <f t="array" ref="P2344">MAX(IF((OutputTable[GroupByKey]=OutputTable[[#This Row],[GroupByKey]]),(OutputTable[GroupByKey]=OutputTable[[#This Row],[GroupByKey]])*OutputTable[RecordedValue]))</f>
        <v>9.9777504987156593</v>
      </c>
    </row>
    <row r="2345" spans="1:16" x14ac:dyDescent="0.25">
      <c r="A2345" t="s">
        <v>68</v>
      </c>
      <c r="B2345" t="s">
        <v>70</v>
      </c>
      <c r="C2345">
        <v>39</v>
      </c>
      <c r="D2345" t="s">
        <v>150</v>
      </c>
      <c r="E2345" t="s">
        <v>127</v>
      </c>
      <c r="F2345" t="s">
        <v>73</v>
      </c>
      <c r="G2345">
        <v>544.99644780150504</v>
      </c>
      <c r="H2345">
        <v>0</v>
      </c>
      <c r="I234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45" s="5" cm="1">
        <f t="array" ref="J2345">MAX(IF((ProjectInfoTable[ProjectName]=OutputTable[[#This Row],[ProjectName]]),(ProjectInfoTable[ProjectName]=OutputTable[[#This Row],[ProjectName]])*ProjectInfoTable[NumberOfReplications]))</f>
        <v>50</v>
      </c>
      <c r="K2345" s="5" cm="1">
        <f t="array" ref="K2345">IFERROR(AVERAGE(IF((OutputTable[GroupByKey]=OutputTable[[#This Row],[GroupByKey]]),(OutputTable[GroupByKey]=OutputTable[[#This Row],[GroupByKey]])*OutputTable[RecordedValue])),0)</f>
        <v>669.48533875250666</v>
      </c>
      <c r="L2345" s="5" cm="1">
        <f t="array" ref="L2345">IFERROR(_xlfn.STDEV.S(IF((OutputTable[GroupByKey]=OutputTable[[#This Row],[GroupByKey]]),(OutputTable[GroupByKey]=OutputTable[[#This Row],[GroupByKey]])*OutputTable[RecordedValue])),0)</f>
        <v>209.81217768405702</v>
      </c>
      <c r="M2345" s="5" cm="1">
        <f t="array" ref="M2345">MAX(IF((ProjectInfoTable[ProjectName]=OutputTable[[#This Row],[ProjectName]]),(ProjectInfoTable[ProjectName]=OutputTable[[#This Row],[ProjectName]])*ProjectInfoTable[ConfidenceInterval]))</f>
        <v>0.95</v>
      </c>
      <c r="N2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345" s="5" cm="1">
        <f t="array" ref="O2345">MIN(IF((OutputTable[GroupByKey]=OutputTable[[#This Row],[GroupByKey]]),(OutputTable[GroupByKey]=OutputTable[[#This Row],[GroupByKey]])*OutputTable[RecordedValue]))</f>
        <v>507.16931004698603</v>
      </c>
      <c r="P2345" s="5" cm="1">
        <f t="array" ref="P2345">MAX(IF((OutputTable[GroupByKey]=OutputTable[[#This Row],[GroupByKey]]),(OutputTable[GroupByKey]=OutputTable[[#This Row],[GroupByKey]])*OutputTable[RecordedValue]))</f>
        <v>1790.3663033289099</v>
      </c>
    </row>
    <row r="2346" spans="1:16" x14ac:dyDescent="0.25">
      <c r="A2346" t="s">
        <v>68</v>
      </c>
      <c r="B2346" t="s">
        <v>70</v>
      </c>
      <c r="C2346">
        <v>39</v>
      </c>
      <c r="D2346" t="s">
        <v>151</v>
      </c>
      <c r="E2346" t="s">
        <v>121</v>
      </c>
      <c r="F2346" t="s">
        <v>87</v>
      </c>
      <c r="G2346">
        <v>145</v>
      </c>
      <c r="H2346">
        <v>0</v>
      </c>
      <c r="I2346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46" s="5" cm="1">
        <f t="array" ref="J2346">MAX(IF((ProjectInfoTable[ProjectName]=OutputTable[[#This Row],[ProjectName]]),(ProjectInfoTable[ProjectName]=OutputTable[[#This Row],[ProjectName]])*ProjectInfoTable[NumberOfReplications]))</f>
        <v>50</v>
      </c>
      <c r="K2346" s="5" cm="1">
        <f t="array" ref="K2346">IFERROR(AVERAGE(IF((OutputTable[GroupByKey]=OutputTable[[#This Row],[GroupByKey]]),(OutputTable[GroupByKey]=OutputTable[[#This Row],[GroupByKey]])*OutputTable[RecordedValue])),0)</f>
        <v>145</v>
      </c>
      <c r="L2346" s="5" cm="1">
        <f t="array" ref="L2346">IFERROR(_xlfn.STDEV.S(IF((OutputTable[GroupByKey]=OutputTable[[#This Row],[GroupByKey]]),(OutputTable[GroupByKey]=OutputTable[[#This Row],[GroupByKey]])*OutputTable[RecordedValue])),0)</f>
        <v>0</v>
      </c>
      <c r="M2346" s="5" cm="1">
        <f t="array" ref="M2346">MAX(IF((ProjectInfoTable[ProjectName]=OutputTable[[#This Row],[ProjectName]]),(ProjectInfoTable[ProjectName]=OutputTable[[#This Row],[ProjectName]])*ProjectInfoTable[ConfidenceInterval]))</f>
        <v>0.95</v>
      </c>
      <c r="N2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6" s="5" cm="1">
        <f t="array" ref="O2346">MIN(IF((OutputTable[GroupByKey]=OutputTable[[#This Row],[GroupByKey]]),(OutputTable[GroupByKey]=OutputTable[[#This Row],[GroupByKey]])*OutputTable[RecordedValue]))</f>
        <v>145</v>
      </c>
      <c r="P2346" s="5" cm="1">
        <f t="array" ref="P2346">MAX(IF((OutputTable[GroupByKey]=OutputTable[[#This Row],[GroupByKey]]),(OutputTable[GroupByKey]=OutputTable[[#This Row],[GroupByKey]])*OutputTable[RecordedValue]))</f>
        <v>145</v>
      </c>
    </row>
    <row r="2347" spans="1:16" x14ac:dyDescent="0.25">
      <c r="A2347" t="s">
        <v>68</v>
      </c>
      <c r="B2347" t="s">
        <v>70</v>
      </c>
      <c r="C2347">
        <v>39</v>
      </c>
      <c r="D2347" t="s">
        <v>152</v>
      </c>
      <c r="E2347" t="s">
        <v>123</v>
      </c>
      <c r="F2347" t="s">
        <v>87</v>
      </c>
      <c r="G2347">
        <v>143</v>
      </c>
      <c r="H2347">
        <v>0</v>
      </c>
      <c r="I234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47" s="5" cm="1">
        <f t="array" ref="J2347">MAX(IF((ProjectInfoTable[ProjectName]=OutputTable[[#This Row],[ProjectName]]),(ProjectInfoTable[ProjectName]=OutputTable[[#This Row],[ProjectName]])*ProjectInfoTable[NumberOfReplications]))</f>
        <v>50</v>
      </c>
      <c r="K2347" s="5" cm="1">
        <f t="array" ref="K2347">IFERROR(AVERAGE(IF((OutputTable[GroupByKey]=OutputTable[[#This Row],[GroupByKey]]),(OutputTable[GroupByKey]=OutputTable[[#This Row],[GroupByKey]])*OutputTable[RecordedValue])),0)</f>
        <v>141.38</v>
      </c>
      <c r="L2347" s="5" cm="1">
        <f t="array" ref="L2347">IFERROR(_xlfn.STDEV.S(IF((OutputTable[GroupByKey]=OutputTable[[#This Row],[GroupByKey]]),(OutputTable[GroupByKey]=OutputTable[[#This Row],[GroupByKey]])*OutputTable[RecordedValue])),0)</f>
        <v>1.9988772358705846</v>
      </c>
      <c r="M2347" s="5" cm="1">
        <f t="array" ref="M2347">MAX(IF((ProjectInfoTable[ProjectName]=OutputTable[[#This Row],[ProjectName]]),(ProjectInfoTable[ProjectName]=OutputTable[[#This Row],[ProjectName]])*ProjectInfoTable[ConfidenceInterval]))</f>
        <v>0.95</v>
      </c>
      <c r="N2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347" s="5" cm="1">
        <f t="array" ref="O2347">MIN(IF((OutputTable[GroupByKey]=OutputTable[[#This Row],[GroupByKey]]),(OutputTable[GroupByKey]=OutputTable[[#This Row],[GroupByKey]])*OutputTable[RecordedValue]))</f>
        <v>134</v>
      </c>
      <c r="P2347" s="5" cm="1">
        <f t="array" ref="P2347">MAX(IF((OutputTable[GroupByKey]=OutputTable[[#This Row],[GroupByKey]]),(OutputTable[GroupByKey]=OutputTable[[#This Row],[GroupByKey]])*OutputTable[RecordedValue]))</f>
        <v>144</v>
      </c>
    </row>
    <row r="2348" spans="1:16" x14ac:dyDescent="0.25">
      <c r="A2348" t="s">
        <v>68</v>
      </c>
      <c r="B2348" t="s">
        <v>70</v>
      </c>
      <c r="C2348">
        <v>39</v>
      </c>
      <c r="D2348" t="s">
        <v>153</v>
      </c>
      <c r="E2348" t="s">
        <v>113</v>
      </c>
      <c r="F2348" t="s">
        <v>73</v>
      </c>
      <c r="G2348">
        <v>2.22384789228449</v>
      </c>
      <c r="H2348">
        <v>0</v>
      </c>
      <c r="I2348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348" s="5" cm="1">
        <f t="array" ref="J2348">MAX(IF((ProjectInfoTable[ProjectName]=OutputTable[[#This Row],[ProjectName]]),(ProjectInfoTable[ProjectName]=OutputTable[[#This Row],[ProjectName]])*ProjectInfoTable[NumberOfReplications]))</f>
        <v>50</v>
      </c>
      <c r="K2348" s="5" cm="1">
        <f t="array" ref="K2348">IFERROR(AVERAGE(IF((OutputTable[GroupByKey]=OutputTable[[#This Row],[GroupByKey]]),(OutputTable[GroupByKey]=OutputTable[[#This Row],[GroupByKey]])*OutputTable[RecordedValue])),0)</f>
        <v>1.713056712445395</v>
      </c>
      <c r="L2348" s="5" cm="1">
        <f t="array" ref="L2348">IFERROR(_xlfn.STDEV.S(IF((OutputTable[GroupByKey]=OutputTable[[#This Row],[GroupByKey]]),(OutputTable[GroupByKey]=OutputTable[[#This Row],[GroupByKey]])*OutputTable[RecordedValue])),0)</f>
        <v>0.74877386075301833</v>
      </c>
      <c r="M2348" s="5" cm="1">
        <f t="array" ref="M2348">MAX(IF((ProjectInfoTable[ProjectName]=OutputTable[[#This Row],[ProjectName]]),(ProjectInfoTable[ProjectName]=OutputTable[[#This Row],[ProjectName]])*ProjectInfoTable[ConfidenceInterval]))</f>
        <v>0.95</v>
      </c>
      <c r="N2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348" s="5" cm="1">
        <f t="array" ref="O2348">MIN(IF((OutputTable[GroupByKey]=OutputTable[[#This Row],[GroupByKey]]),(OutputTable[GroupByKey]=OutputTable[[#This Row],[GroupByKey]])*OutputTable[RecordedValue]))</f>
        <v>0.396443199122197</v>
      </c>
      <c r="P2348" s="5" cm="1">
        <f t="array" ref="P2348">MAX(IF((OutputTable[GroupByKey]=OutputTable[[#This Row],[GroupByKey]]),(OutputTable[GroupByKey]=OutputTable[[#This Row],[GroupByKey]])*OutputTable[RecordedValue]))</f>
        <v>4.3293745592479498</v>
      </c>
    </row>
    <row r="2349" spans="1:16" x14ac:dyDescent="0.25">
      <c r="A2349" t="s">
        <v>68</v>
      </c>
      <c r="B2349" t="s">
        <v>70</v>
      </c>
      <c r="C2349">
        <v>39</v>
      </c>
      <c r="D2349" t="s">
        <v>154</v>
      </c>
      <c r="E2349" t="s">
        <v>115</v>
      </c>
      <c r="F2349" t="s">
        <v>73</v>
      </c>
      <c r="G2349">
        <v>66.715436768534801</v>
      </c>
      <c r="H2349">
        <v>0</v>
      </c>
      <c r="I2349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349" s="5" cm="1">
        <f t="array" ref="J2349">MAX(IF((ProjectInfoTable[ProjectName]=OutputTable[[#This Row],[ProjectName]]),(ProjectInfoTable[ProjectName]=OutputTable[[#This Row],[ProjectName]])*ProjectInfoTable[NumberOfReplications]))</f>
        <v>50</v>
      </c>
      <c r="K2349" s="5" cm="1">
        <f t="array" ref="K2349">IFERROR(AVERAGE(IF((OutputTable[GroupByKey]=OutputTable[[#This Row],[GroupByKey]]),(OutputTable[GroupByKey]=OutputTable[[#This Row],[GroupByKey]])*OutputTable[RecordedValue])),0)</f>
        <v>51.391701373361848</v>
      </c>
      <c r="L2349" s="5" cm="1">
        <f t="array" ref="L2349">IFERROR(_xlfn.STDEV.S(IF((OutputTable[GroupByKey]=OutputTable[[#This Row],[GroupByKey]]),(OutputTable[GroupByKey]=OutputTable[[#This Row],[GroupByKey]])*OutputTable[RecordedValue])),0)</f>
        <v>22.463215822590577</v>
      </c>
      <c r="M2349" s="5" cm="1">
        <f t="array" ref="M2349">MAX(IF((ProjectInfoTable[ProjectName]=OutputTable[[#This Row],[ProjectName]]),(ProjectInfoTable[ProjectName]=OutputTable[[#This Row],[ProjectName]])*ProjectInfoTable[ConfidenceInterval]))</f>
        <v>0.95</v>
      </c>
      <c r="N2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349" s="5" cm="1">
        <f t="array" ref="O2349">MIN(IF((OutputTable[GroupByKey]=OutputTable[[#This Row],[GroupByKey]]),(OutputTable[GroupByKey]=OutputTable[[#This Row],[GroupByKey]])*OutputTable[RecordedValue]))</f>
        <v>11.8932959736659</v>
      </c>
      <c r="P2349" s="5" cm="1">
        <f t="array" ref="P2349">MAX(IF((OutputTable[GroupByKey]=OutputTable[[#This Row],[GroupByKey]]),(OutputTable[GroupByKey]=OutputTable[[#This Row],[GroupByKey]])*OutputTable[RecordedValue]))</f>
        <v>129.881236777438</v>
      </c>
    </row>
    <row r="2350" spans="1:16" x14ac:dyDescent="0.25">
      <c r="A2350" t="s">
        <v>68</v>
      </c>
      <c r="B2350" t="s">
        <v>70</v>
      </c>
      <c r="C2350">
        <v>39</v>
      </c>
      <c r="D2350" t="s">
        <v>155</v>
      </c>
      <c r="E2350" t="s">
        <v>117</v>
      </c>
      <c r="F2350" t="s">
        <v>73</v>
      </c>
      <c r="G2350">
        <v>0</v>
      </c>
      <c r="H2350">
        <v>0</v>
      </c>
      <c r="I2350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350" s="5" cm="1">
        <f t="array" ref="J2350">MAX(IF((ProjectInfoTable[ProjectName]=OutputTable[[#This Row],[ProjectName]]),(ProjectInfoTable[ProjectName]=OutputTable[[#This Row],[ProjectName]])*ProjectInfoTable[NumberOfReplications]))</f>
        <v>50</v>
      </c>
      <c r="K2350" s="5" cm="1">
        <f t="array" ref="K2350">IFERROR(AVERAGE(IF((OutputTable[GroupByKey]=OutputTable[[#This Row],[GroupByKey]]),(OutputTable[GroupByKey]=OutputTable[[#This Row],[GroupByKey]])*OutputTable[RecordedValue])),0)</f>
        <v>0</v>
      </c>
      <c r="L2350" s="5" cm="1">
        <f t="array" ref="L2350">IFERROR(_xlfn.STDEV.S(IF((OutputTable[GroupByKey]=OutputTable[[#This Row],[GroupByKey]]),(OutputTable[GroupByKey]=OutputTable[[#This Row],[GroupByKey]])*OutputTable[RecordedValue])),0)</f>
        <v>0</v>
      </c>
      <c r="M2350" s="5" cm="1">
        <f t="array" ref="M2350">MAX(IF((ProjectInfoTable[ProjectName]=OutputTable[[#This Row],[ProjectName]]),(ProjectInfoTable[ProjectName]=OutputTable[[#This Row],[ProjectName]])*ProjectInfoTable[ConfidenceInterval]))</f>
        <v>0.95</v>
      </c>
      <c r="N2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0" s="5" cm="1">
        <f t="array" ref="O2350">MIN(IF((OutputTable[GroupByKey]=OutputTable[[#This Row],[GroupByKey]]),(OutputTable[GroupByKey]=OutputTable[[#This Row],[GroupByKey]])*OutputTable[RecordedValue]))</f>
        <v>0</v>
      </c>
      <c r="P2350" s="5" cm="1">
        <f t="array" ref="P2350">MAX(IF((OutputTable[GroupByKey]=OutputTable[[#This Row],[GroupByKey]]),(OutputTable[GroupByKey]=OutputTable[[#This Row],[GroupByKey]])*OutputTable[RecordedValue]))</f>
        <v>0</v>
      </c>
    </row>
    <row r="2351" spans="1:16" x14ac:dyDescent="0.25">
      <c r="A2351" t="s">
        <v>68</v>
      </c>
      <c r="B2351" t="s">
        <v>70</v>
      </c>
      <c r="C2351">
        <v>39</v>
      </c>
      <c r="D2351" t="s">
        <v>156</v>
      </c>
      <c r="E2351" t="s">
        <v>119</v>
      </c>
      <c r="F2351" t="s">
        <v>73</v>
      </c>
      <c r="G2351">
        <v>4.8023207830171897</v>
      </c>
      <c r="H2351">
        <v>0</v>
      </c>
      <c r="I2351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351" s="5" cm="1">
        <f t="array" ref="J2351">MAX(IF((ProjectInfoTable[ProjectName]=OutputTable[[#This Row],[ProjectName]]),(ProjectInfoTable[ProjectName]=OutputTable[[#This Row],[ProjectName]])*ProjectInfoTable[NumberOfReplications]))</f>
        <v>50</v>
      </c>
      <c r="K2351" s="5" cm="1">
        <f t="array" ref="K2351">IFERROR(AVERAGE(IF((OutputTable[GroupByKey]=OutputTable[[#This Row],[GroupByKey]]),(OutputTable[GroupByKey]=OutputTable[[#This Row],[GroupByKey]])*OutputTable[RecordedValue])),0)</f>
        <v>10.739644005751</v>
      </c>
      <c r="L2351" s="5" cm="1">
        <f t="array" ref="L2351">IFERROR(_xlfn.STDEV.S(IF((OutputTable[GroupByKey]=OutputTable[[#This Row],[GroupByKey]]),(OutputTable[GroupByKey]=OutputTable[[#This Row],[GroupByKey]])*OutputTable[RecordedValue])),0)</f>
        <v>15.385582994074571</v>
      </c>
      <c r="M2351" s="5" cm="1">
        <f t="array" ref="M2351">MAX(IF((ProjectInfoTable[ProjectName]=OutputTable[[#This Row],[ProjectName]]),(ProjectInfoTable[ProjectName]=OutputTable[[#This Row],[ProjectName]])*ProjectInfoTable[ConfidenceInterval]))</f>
        <v>0.95</v>
      </c>
      <c r="N2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351" s="5" cm="1">
        <f t="array" ref="O2351">MIN(IF((OutputTable[GroupByKey]=OutputTable[[#This Row],[GroupByKey]]),(OutputTable[GroupByKey]=OutputTable[[#This Row],[GroupByKey]])*OutputTable[RecordedValue]))</f>
        <v>0</v>
      </c>
      <c r="P2351" s="5" cm="1">
        <f t="array" ref="P2351">MAX(IF((OutputTable[GroupByKey]=OutputTable[[#This Row],[GroupByKey]]),(OutputTable[GroupByKey]=OutputTable[[#This Row],[GroupByKey]])*OutputTable[RecordedValue]))</f>
        <v>76.907804000367904</v>
      </c>
    </row>
    <row r="2352" spans="1:16" x14ac:dyDescent="0.25">
      <c r="A2352" t="s">
        <v>68</v>
      </c>
      <c r="B2352" t="s">
        <v>70</v>
      </c>
      <c r="C2352">
        <v>39</v>
      </c>
      <c r="D2352" t="s">
        <v>157</v>
      </c>
      <c r="E2352" t="s">
        <v>121</v>
      </c>
      <c r="F2352" t="s">
        <v>73</v>
      </c>
      <c r="G2352">
        <v>8</v>
      </c>
      <c r="H2352">
        <v>0</v>
      </c>
      <c r="I2352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352" s="5" cm="1">
        <f t="array" ref="J2352">MAX(IF((ProjectInfoTable[ProjectName]=OutputTable[[#This Row],[ProjectName]]),(ProjectInfoTable[ProjectName]=OutputTable[[#This Row],[ProjectName]])*ProjectInfoTable[NumberOfReplications]))</f>
        <v>50</v>
      </c>
      <c r="K2352" s="5" cm="1">
        <f t="array" ref="K2352">IFERROR(AVERAGE(IF((OutputTable[GroupByKey]=OutputTable[[#This Row],[GroupByKey]]),(OutputTable[GroupByKey]=OutputTable[[#This Row],[GroupByKey]])*OutputTable[RecordedValue])),0)</f>
        <v>6.74</v>
      </c>
      <c r="L2352" s="5" cm="1">
        <f t="array" ref="L2352">IFERROR(_xlfn.STDEV.S(IF((OutputTable[GroupByKey]=OutputTable[[#This Row],[GroupByKey]]),(OutputTable[GroupByKey]=OutputTable[[#This Row],[GroupByKey]])*OutputTable[RecordedValue])),0)</f>
        <v>2.6711611783672518</v>
      </c>
      <c r="M2352" s="5" cm="1">
        <f t="array" ref="M2352">MAX(IF((ProjectInfoTable[ProjectName]=OutputTable[[#This Row],[ProjectName]]),(ProjectInfoTable[ProjectName]=OutputTable[[#This Row],[ProjectName]])*ProjectInfoTable[ConfidenceInterval]))</f>
        <v>0.95</v>
      </c>
      <c r="N2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352" s="5" cm="1">
        <f t="array" ref="O2352">MIN(IF((OutputTable[GroupByKey]=OutputTable[[#This Row],[GroupByKey]]),(OutputTable[GroupByKey]=OutputTable[[#This Row],[GroupByKey]])*OutputTable[RecordedValue]))</f>
        <v>2</v>
      </c>
      <c r="P2352" s="5" cm="1">
        <f t="array" ref="P2352">MAX(IF((OutputTable[GroupByKey]=OutputTable[[#This Row],[GroupByKey]]),(OutputTable[GroupByKey]=OutputTable[[#This Row],[GroupByKey]])*OutputTable[RecordedValue]))</f>
        <v>16</v>
      </c>
    </row>
    <row r="2353" spans="1:16" x14ac:dyDescent="0.25">
      <c r="A2353" t="s">
        <v>68</v>
      </c>
      <c r="B2353" t="s">
        <v>70</v>
      </c>
      <c r="C2353">
        <v>39</v>
      </c>
      <c r="D2353" t="s">
        <v>158</v>
      </c>
      <c r="E2353" t="s">
        <v>123</v>
      </c>
      <c r="F2353" t="s">
        <v>73</v>
      </c>
      <c r="G2353">
        <v>8</v>
      </c>
      <c r="H2353">
        <v>0</v>
      </c>
      <c r="I2353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353" s="5" cm="1">
        <f t="array" ref="J2353">MAX(IF((ProjectInfoTable[ProjectName]=OutputTable[[#This Row],[ProjectName]]),(ProjectInfoTable[ProjectName]=OutputTable[[#This Row],[ProjectName]])*ProjectInfoTable[NumberOfReplications]))</f>
        <v>50</v>
      </c>
      <c r="K2353" s="5" cm="1">
        <f t="array" ref="K2353">IFERROR(AVERAGE(IF((OutputTable[GroupByKey]=OutputTable[[#This Row],[GroupByKey]]),(OutputTable[GroupByKey]=OutputTable[[#This Row],[GroupByKey]])*OutputTable[RecordedValue])),0)</f>
        <v>6.66</v>
      </c>
      <c r="L2353" s="5" cm="1">
        <f t="array" ref="L2353">IFERROR(_xlfn.STDEV.S(IF((OutputTable[GroupByKey]=OutputTable[[#This Row],[GroupByKey]]),(OutputTable[GroupByKey]=OutputTable[[#This Row],[GroupByKey]])*OutputTable[RecordedValue])),0)</f>
        <v>2.6233644078409171</v>
      </c>
      <c r="M2353" s="5" cm="1">
        <f t="array" ref="M2353">MAX(IF((ProjectInfoTable[ProjectName]=OutputTable[[#This Row],[ProjectName]]),(ProjectInfoTable[ProjectName]=OutputTable[[#This Row],[ProjectName]])*ProjectInfoTable[ConfidenceInterval]))</f>
        <v>0.95</v>
      </c>
      <c r="N2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353" s="5" cm="1">
        <f t="array" ref="O2353">MIN(IF((OutputTable[GroupByKey]=OutputTable[[#This Row],[GroupByKey]]),(OutputTable[GroupByKey]=OutputTable[[#This Row],[GroupByKey]])*OutputTable[RecordedValue]))</f>
        <v>2</v>
      </c>
      <c r="P2353" s="5" cm="1">
        <f t="array" ref="P2353">MAX(IF((OutputTable[GroupByKey]=OutputTable[[#This Row],[GroupByKey]]),(OutputTable[GroupByKey]=OutputTable[[#This Row],[GroupByKey]])*OutputTable[RecordedValue]))</f>
        <v>16</v>
      </c>
    </row>
    <row r="2354" spans="1:16" x14ac:dyDescent="0.25">
      <c r="A2354" t="s">
        <v>68</v>
      </c>
      <c r="B2354" t="s">
        <v>70</v>
      </c>
      <c r="C2354">
        <v>39</v>
      </c>
      <c r="D2354" t="s">
        <v>159</v>
      </c>
      <c r="E2354" t="s">
        <v>125</v>
      </c>
      <c r="F2354" t="s">
        <v>73</v>
      </c>
      <c r="G2354">
        <v>2.22384789228449</v>
      </c>
      <c r="H2354">
        <v>0</v>
      </c>
      <c r="I2354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354" s="5" cm="1">
        <f t="array" ref="J2354">MAX(IF((ProjectInfoTable[ProjectName]=OutputTable[[#This Row],[ProjectName]]),(ProjectInfoTable[ProjectName]=OutputTable[[#This Row],[ProjectName]])*ProjectInfoTable[NumberOfReplications]))</f>
        <v>50</v>
      </c>
      <c r="K2354" s="5" cm="1">
        <f t="array" ref="K2354">IFERROR(AVERAGE(IF((OutputTable[GroupByKey]=OutputTable[[#This Row],[GroupByKey]]),(OutputTable[GroupByKey]=OutputTable[[#This Row],[GroupByKey]])*OutputTable[RecordedValue])),0)</f>
        <v>1.713056712445395</v>
      </c>
      <c r="L2354" s="5" cm="1">
        <f t="array" ref="L2354">IFERROR(_xlfn.STDEV.S(IF((OutputTable[GroupByKey]=OutputTable[[#This Row],[GroupByKey]]),(OutputTable[GroupByKey]=OutputTable[[#This Row],[GroupByKey]])*OutputTable[RecordedValue])),0)</f>
        <v>0.74877386075301833</v>
      </c>
      <c r="M2354" s="5" cm="1">
        <f t="array" ref="M2354">MAX(IF((ProjectInfoTable[ProjectName]=OutputTable[[#This Row],[ProjectName]]),(ProjectInfoTable[ProjectName]=OutputTable[[#This Row],[ProjectName]])*ProjectInfoTable[ConfidenceInterval]))</f>
        <v>0.95</v>
      </c>
      <c r="N2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354" s="5" cm="1">
        <f t="array" ref="O2354">MIN(IF((OutputTable[GroupByKey]=OutputTable[[#This Row],[GroupByKey]]),(OutputTable[GroupByKey]=OutputTable[[#This Row],[GroupByKey]])*OutputTable[RecordedValue]))</f>
        <v>0.396443199122197</v>
      </c>
      <c r="P2354" s="5" cm="1">
        <f t="array" ref="P2354">MAX(IF((OutputTable[GroupByKey]=OutputTable[[#This Row],[GroupByKey]]),(OutputTable[GroupByKey]=OutputTable[[#This Row],[GroupByKey]])*OutputTable[RecordedValue]))</f>
        <v>4.3293745592479498</v>
      </c>
    </row>
    <row r="2355" spans="1:16" x14ac:dyDescent="0.25">
      <c r="A2355" t="s">
        <v>68</v>
      </c>
      <c r="B2355" t="s">
        <v>70</v>
      </c>
      <c r="C2355">
        <v>39</v>
      </c>
      <c r="D2355" t="s">
        <v>160</v>
      </c>
      <c r="E2355" t="s">
        <v>127</v>
      </c>
      <c r="F2355" t="s">
        <v>73</v>
      </c>
      <c r="G2355">
        <v>71.517757551551995</v>
      </c>
      <c r="H2355">
        <v>0</v>
      </c>
      <c r="I2355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355" s="5" cm="1">
        <f t="array" ref="J2355">MAX(IF((ProjectInfoTable[ProjectName]=OutputTable[[#This Row],[ProjectName]]),(ProjectInfoTable[ProjectName]=OutputTable[[#This Row],[ProjectName]])*ProjectInfoTable[NumberOfReplications]))</f>
        <v>50</v>
      </c>
      <c r="K2355" s="5" cm="1">
        <f t="array" ref="K2355">IFERROR(AVERAGE(IF((OutputTable[GroupByKey]=OutputTable[[#This Row],[GroupByKey]]),(OutputTable[GroupByKey]=OutputTable[[#This Row],[GroupByKey]])*OutputTable[RecordedValue])),0)</f>
        <v>62.131345379112837</v>
      </c>
      <c r="L2355" s="5" cm="1">
        <f t="array" ref="L2355">IFERROR(_xlfn.STDEV.S(IF((OutputTable[GroupByKey]=OutputTable[[#This Row],[GroupByKey]]),(OutputTable[GroupByKey]=OutputTable[[#This Row],[GroupByKey]])*OutputTable[RecordedValue])),0)</f>
        <v>32.520844078842771</v>
      </c>
      <c r="M2355" s="5" cm="1">
        <f t="array" ref="M2355">MAX(IF((ProjectInfoTable[ProjectName]=OutputTable[[#This Row],[ProjectName]]),(ProjectInfoTable[ProjectName]=OutputTable[[#This Row],[ProjectName]])*ProjectInfoTable[ConfidenceInterval]))</f>
        <v>0.95</v>
      </c>
      <c r="N2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355" s="5" cm="1">
        <f t="array" ref="O2355">MIN(IF((OutputTable[GroupByKey]=OutputTable[[#This Row],[GroupByKey]]),(OutputTable[GroupByKey]=OutputTable[[#This Row],[GroupByKey]])*OutputTable[RecordedValue]))</f>
        <v>13.9204055285142</v>
      </c>
      <c r="P2355" s="5" cm="1">
        <f t="array" ref="P2355">MAX(IF((OutputTable[GroupByKey]=OutputTable[[#This Row],[GroupByKey]]),(OutputTable[GroupByKey]=OutputTable[[#This Row],[GroupByKey]])*OutputTable[RecordedValue]))</f>
        <v>182.68949067350201</v>
      </c>
    </row>
    <row r="2356" spans="1:16" x14ac:dyDescent="0.25">
      <c r="A2356" t="s">
        <v>68</v>
      </c>
      <c r="B2356" t="s">
        <v>70</v>
      </c>
      <c r="C2356">
        <v>39</v>
      </c>
      <c r="D2356" t="s">
        <v>161</v>
      </c>
      <c r="E2356" t="s">
        <v>137</v>
      </c>
      <c r="F2356" t="s">
        <v>107</v>
      </c>
      <c r="G2356">
        <v>1.1119239461422501</v>
      </c>
      <c r="H2356">
        <v>0</v>
      </c>
      <c r="I235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56" s="5" cm="1">
        <f t="array" ref="J2356">MAX(IF((ProjectInfoTable[ProjectName]=OutputTable[[#This Row],[ProjectName]]),(ProjectInfoTable[ProjectName]=OutputTable[[#This Row],[ProjectName]])*ProjectInfoTable[NumberOfReplications]))</f>
        <v>50</v>
      </c>
      <c r="K2356" s="5" cm="1">
        <f t="array" ref="K2356">IFERROR(AVERAGE(IF((OutputTable[GroupByKey]=OutputTable[[#This Row],[GroupByKey]]),(OutputTable[GroupByKey]=OutputTable[[#This Row],[GroupByKey]])*OutputTable[RecordedValue])),0)</f>
        <v>0.85652835622269752</v>
      </c>
      <c r="L2356" s="5" cm="1">
        <f t="array" ref="L2356">IFERROR(_xlfn.STDEV.S(IF((OutputTable[GroupByKey]=OutputTable[[#This Row],[GroupByKey]]),(OutputTable[GroupByKey]=OutputTable[[#This Row],[GroupByKey]])*OutputTable[RecordedValue])),0)</f>
        <v>0.37438693037650955</v>
      </c>
      <c r="M2356" s="5" cm="1">
        <f t="array" ref="M2356">MAX(IF((ProjectInfoTable[ProjectName]=OutputTable[[#This Row],[ProjectName]]),(ProjectInfoTable[ProjectName]=OutputTable[[#This Row],[ProjectName]])*ProjectInfoTable[ConfidenceInterval]))</f>
        <v>0.95</v>
      </c>
      <c r="N2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356" s="5" cm="1">
        <f t="array" ref="O2356">MIN(IF((OutputTable[GroupByKey]=OutputTable[[#This Row],[GroupByKey]]),(OutputTable[GroupByKey]=OutputTable[[#This Row],[GroupByKey]])*OutputTable[RecordedValue]))</f>
        <v>0.198221599561099</v>
      </c>
      <c r="P2356" s="5" cm="1">
        <f t="array" ref="P2356">MAX(IF((OutputTable[GroupByKey]=OutputTable[[#This Row],[GroupByKey]]),(OutputTable[GroupByKey]=OutputTable[[#This Row],[GroupByKey]])*OutputTable[RecordedValue]))</f>
        <v>2.16468727962397</v>
      </c>
    </row>
    <row r="2357" spans="1:16" x14ac:dyDescent="0.25">
      <c r="A2357" t="s">
        <v>68</v>
      </c>
      <c r="B2357" t="s">
        <v>70</v>
      </c>
      <c r="C2357">
        <v>39</v>
      </c>
      <c r="D2357" t="s">
        <v>162</v>
      </c>
      <c r="E2357" t="s">
        <v>139</v>
      </c>
      <c r="F2357" t="s">
        <v>107</v>
      </c>
      <c r="G2357">
        <v>10.8880760538578</v>
      </c>
      <c r="H2357">
        <v>0</v>
      </c>
      <c r="I235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57" s="5" cm="1">
        <f t="array" ref="J2357">MAX(IF((ProjectInfoTable[ProjectName]=OutputTable[[#This Row],[ProjectName]]),(ProjectInfoTable[ProjectName]=OutputTable[[#This Row],[ProjectName]])*ProjectInfoTable[NumberOfReplications]))</f>
        <v>50</v>
      </c>
      <c r="K2357" s="5" cm="1">
        <f t="array" ref="K2357">IFERROR(AVERAGE(IF((OutputTable[GroupByKey]=OutputTable[[#This Row],[GroupByKey]]),(OutputTable[GroupByKey]=OutputTable[[#This Row],[GroupByKey]])*OutputTable[RecordedValue])),0)</f>
        <v>11.137209966710371</v>
      </c>
      <c r="L2357" s="5" cm="1">
        <f t="array" ref="L2357">IFERROR(_xlfn.STDEV.S(IF((OutputTable[GroupByKey]=OutputTable[[#This Row],[GroupByKey]]),(OutputTable[GroupByKey]=OutputTable[[#This Row],[GroupByKey]])*OutputTable[RecordedValue])),0)</f>
        <v>0.38257169656624557</v>
      </c>
      <c r="M2357" s="5" cm="1">
        <f t="array" ref="M2357">MAX(IF((ProjectInfoTable[ProjectName]=OutputTable[[#This Row],[ProjectName]]),(ProjectInfoTable[ProjectName]=OutputTable[[#This Row],[ProjectName]])*ProjectInfoTable[ConfidenceInterval]))</f>
        <v>0.95</v>
      </c>
      <c r="N2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357" s="5" cm="1">
        <f t="array" ref="O2357">MIN(IF((OutputTable[GroupByKey]=OutputTable[[#This Row],[GroupByKey]]),(OutputTable[GroupByKey]=OutputTable[[#This Row],[GroupByKey]])*OutputTable[RecordedValue]))</f>
        <v>9.8353127203760309</v>
      </c>
      <c r="P2357" s="5" cm="1">
        <f t="array" ref="P2357">MAX(IF((OutputTable[GroupByKey]=OutputTable[[#This Row],[GroupByKey]]),(OutputTable[GroupByKey]=OutputTable[[#This Row],[GroupByKey]])*OutputTable[RecordedValue]))</f>
        <v>11.8017784004389</v>
      </c>
    </row>
    <row r="2358" spans="1:16" x14ac:dyDescent="0.25">
      <c r="A2358" t="s">
        <v>68</v>
      </c>
      <c r="B2358" t="s">
        <v>70</v>
      </c>
      <c r="C2358">
        <v>39</v>
      </c>
      <c r="D2358" t="s">
        <v>163</v>
      </c>
      <c r="E2358" t="s">
        <v>164</v>
      </c>
      <c r="F2358" t="s">
        <v>107</v>
      </c>
      <c r="G2358">
        <v>8</v>
      </c>
      <c r="H2358">
        <v>0</v>
      </c>
      <c r="I235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58" s="5" cm="1">
        <f t="array" ref="J2358">MAX(IF((ProjectInfoTable[ProjectName]=OutputTable[[#This Row],[ProjectName]]),(ProjectInfoTable[ProjectName]=OutputTable[[#This Row],[ProjectName]])*ProjectInfoTable[NumberOfReplications]))</f>
        <v>50</v>
      </c>
      <c r="K2358" s="5" cm="1">
        <f t="array" ref="K2358">IFERROR(AVERAGE(IF((OutputTable[GroupByKey]=OutputTable[[#This Row],[GroupByKey]]),(OutputTable[GroupByKey]=OutputTable[[#This Row],[GroupByKey]])*OutputTable[RecordedValue])),0)</f>
        <v>6.72</v>
      </c>
      <c r="L2358" s="5" cm="1">
        <f t="array" ref="L2358">IFERROR(_xlfn.STDEV.S(IF((OutputTable[GroupByKey]=OutputTable[[#This Row],[GroupByKey]]),(OutputTable[GroupByKey]=OutputTable[[#This Row],[GroupByKey]])*OutputTable[RecordedValue])),0)</f>
        <v>2.6729178430917711</v>
      </c>
      <c r="M2358" s="5" cm="1">
        <f t="array" ref="M2358">MAX(IF((ProjectInfoTable[ProjectName]=OutputTable[[#This Row],[ProjectName]]),(ProjectInfoTable[ProjectName]=OutputTable[[#This Row],[ProjectName]])*ProjectInfoTable[ConfidenceInterval]))</f>
        <v>0.95</v>
      </c>
      <c r="N2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358" s="5" cm="1">
        <f t="array" ref="O2358">MIN(IF((OutputTable[GroupByKey]=OutputTable[[#This Row],[GroupByKey]]),(OutputTable[GroupByKey]=OutputTable[[#This Row],[GroupByKey]])*OutputTable[RecordedValue]))</f>
        <v>2</v>
      </c>
      <c r="P2358" s="5" cm="1">
        <f t="array" ref="P2358">MAX(IF((OutputTable[GroupByKey]=OutputTable[[#This Row],[GroupByKey]]),(OutputTable[GroupByKey]=OutputTable[[#This Row],[GroupByKey]])*OutputTable[RecordedValue]))</f>
        <v>16</v>
      </c>
    </row>
    <row r="2359" spans="1:16" x14ac:dyDescent="0.25">
      <c r="A2359" t="s">
        <v>68</v>
      </c>
      <c r="B2359" t="s">
        <v>70</v>
      </c>
      <c r="C2359">
        <v>39</v>
      </c>
      <c r="D2359" t="s">
        <v>165</v>
      </c>
      <c r="E2359" t="s">
        <v>166</v>
      </c>
      <c r="F2359" t="s">
        <v>107</v>
      </c>
      <c r="G2359">
        <v>9.2660328845187198E-2</v>
      </c>
      <c r="H2359">
        <v>0</v>
      </c>
      <c r="I235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59" s="5" cm="1">
        <f t="array" ref="J2359">MAX(IF((ProjectInfoTable[ProjectName]=OutputTable[[#This Row],[ProjectName]]),(ProjectInfoTable[ProjectName]=OutputTable[[#This Row],[ProjectName]])*ProjectInfoTable[NumberOfReplications]))</f>
        <v>50</v>
      </c>
      <c r="K2359" s="5" cm="1">
        <f t="array" ref="K2359">IFERROR(AVERAGE(IF((OutputTable[GroupByKey]=OutputTable[[#This Row],[GroupByKey]]),(OutputTable[GroupByKey]=OutputTable[[#This Row],[GroupByKey]])*OutputTable[RecordedValue])),0)</f>
        <v>7.1899169440802421E-2</v>
      </c>
      <c r="L2359" s="5" cm="1">
        <f t="array" ref="L2359">IFERROR(_xlfn.STDEV.S(IF((OutputTable[GroupByKey]=OutputTable[[#This Row],[GroupByKey]]),(OutputTable[GroupByKey]=OutputTable[[#This Row],[GroupByKey]])*OutputTable[RecordedValue])),0)</f>
        <v>3.1880974713854024E-2</v>
      </c>
      <c r="M2359" s="5" cm="1">
        <f t="array" ref="M2359">MAX(IF((ProjectInfoTable[ProjectName]=OutputTable[[#This Row],[ProjectName]]),(ProjectInfoTable[ProjectName]=OutputTable[[#This Row],[ProjectName]])*ProjectInfoTable[ConfidenceInterval]))</f>
        <v>0.95</v>
      </c>
      <c r="N2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359" s="5" cm="1">
        <f t="array" ref="O2359">MIN(IF((OutputTable[GroupByKey]=OutputTable[[#This Row],[GroupByKey]]),(OutputTable[GroupByKey]=OutputTable[[#This Row],[GroupByKey]])*OutputTable[RecordedValue]))</f>
        <v>1.6518466630091499E-2</v>
      </c>
      <c r="P2359" s="5" cm="1">
        <f t="array" ref="P2359">MAX(IF((OutputTable[GroupByKey]=OutputTable[[#This Row],[GroupByKey]]),(OutputTable[GroupByKey]=OutputTable[[#This Row],[GroupByKey]])*OutputTable[RecordedValue]))</f>
        <v>0.18039060663533099</v>
      </c>
    </row>
    <row r="2360" spans="1:16" x14ac:dyDescent="0.25">
      <c r="A2360" t="s">
        <v>68</v>
      </c>
      <c r="B2360" t="s">
        <v>70</v>
      </c>
      <c r="C2360">
        <v>39</v>
      </c>
      <c r="D2360" t="s">
        <v>167</v>
      </c>
      <c r="E2360" t="s">
        <v>142</v>
      </c>
      <c r="F2360" t="s">
        <v>107</v>
      </c>
      <c r="G2360">
        <v>0</v>
      </c>
      <c r="H2360">
        <v>0</v>
      </c>
      <c r="I236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60" s="5" cm="1">
        <f t="array" ref="J2360">MAX(IF((ProjectInfoTable[ProjectName]=OutputTable[[#This Row],[ProjectName]]),(ProjectInfoTable[ProjectName]=OutputTable[[#This Row],[ProjectName]])*ProjectInfoTable[NumberOfReplications]))</f>
        <v>50</v>
      </c>
      <c r="K2360" s="5" cm="1">
        <f t="array" ref="K2360">IFERROR(AVERAGE(IF((OutputTable[GroupByKey]=OutputTable[[#This Row],[GroupByKey]]),(OutputTable[GroupByKey]=OutputTable[[#This Row],[GroupByKey]])*OutputTable[RecordedValue])),0)</f>
        <v>0</v>
      </c>
      <c r="L2360" s="5" cm="1">
        <f t="array" ref="L2360">IFERROR(_xlfn.STDEV.S(IF((OutputTable[GroupByKey]=OutputTable[[#This Row],[GroupByKey]]),(OutputTable[GroupByKey]=OutputTable[[#This Row],[GroupByKey]])*OutputTable[RecordedValue])),0)</f>
        <v>0</v>
      </c>
      <c r="M2360" s="5" cm="1">
        <f t="array" ref="M2360">MAX(IF((ProjectInfoTable[ProjectName]=OutputTable[[#This Row],[ProjectName]]),(ProjectInfoTable[ProjectName]=OutputTable[[#This Row],[ProjectName]])*ProjectInfoTable[ConfidenceInterval]))</f>
        <v>0.95</v>
      </c>
      <c r="N2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0" s="5" cm="1">
        <f t="array" ref="O2360">MIN(IF((OutputTable[GroupByKey]=OutputTable[[#This Row],[GroupByKey]]),(OutputTable[GroupByKey]=OutputTable[[#This Row],[GroupByKey]])*OutputTable[RecordedValue]))</f>
        <v>0</v>
      </c>
      <c r="P2360" s="5" cm="1">
        <f t="array" ref="P2360">MAX(IF((OutputTable[GroupByKey]=OutputTable[[#This Row],[GroupByKey]]),(OutputTable[GroupByKey]=OutputTable[[#This Row],[GroupByKey]])*OutputTable[RecordedValue]))</f>
        <v>0</v>
      </c>
    </row>
    <row r="2361" spans="1:16" x14ac:dyDescent="0.25">
      <c r="A2361" t="s">
        <v>68</v>
      </c>
      <c r="B2361" t="s">
        <v>70</v>
      </c>
      <c r="C2361">
        <v>39</v>
      </c>
      <c r="D2361" t="s">
        <v>168</v>
      </c>
      <c r="E2361" t="s">
        <v>123</v>
      </c>
      <c r="F2361" t="s">
        <v>129</v>
      </c>
      <c r="G2361">
        <v>143</v>
      </c>
      <c r="H2361">
        <v>0</v>
      </c>
      <c r="I2361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61" s="5" cm="1">
        <f t="array" ref="J2361">MAX(IF((ProjectInfoTable[ProjectName]=OutputTable[[#This Row],[ProjectName]]),(ProjectInfoTable[ProjectName]=OutputTable[[#This Row],[ProjectName]])*ProjectInfoTable[NumberOfReplications]))</f>
        <v>50</v>
      </c>
      <c r="K2361" s="5" cm="1">
        <f t="array" ref="K2361">IFERROR(AVERAGE(IF((OutputTable[GroupByKey]=OutputTable[[#This Row],[GroupByKey]]),(OutputTable[GroupByKey]=OutputTable[[#This Row],[GroupByKey]])*OutputTable[RecordedValue])),0)</f>
        <v>141.38</v>
      </c>
      <c r="L2361" s="5" cm="1">
        <f t="array" ref="L2361">IFERROR(_xlfn.STDEV.S(IF((OutputTable[GroupByKey]=OutputTable[[#This Row],[GroupByKey]]),(OutputTable[GroupByKey]=OutputTable[[#This Row],[GroupByKey]])*OutputTable[RecordedValue])),0)</f>
        <v>1.9988772358705846</v>
      </c>
      <c r="M2361" s="5" cm="1">
        <f t="array" ref="M2361">MAX(IF((ProjectInfoTable[ProjectName]=OutputTable[[#This Row],[ProjectName]]),(ProjectInfoTable[ProjectName]=OutputTable[[#This Row],[ProjectName]])*ProjectInfoTable[ConfidenceInterval]))</f>
        <v>0.95</v>
      </c>
      <c r="N2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361" s="5" cm="1">
        <f t="array" ref="O2361">MIN(IF((OutputTable[GroupByKey]=OutputTable[[#This Row],[GroupByKey]]),(OutputTable[GroupByKey]=OutputTable[[#This Row],[GroupByKey]])*OutputTable[RecordedValue]))</f>
        <v>134</v>
      </c>
      <c r="P2361" s="5" cm="1">
        <f t="array" ref="P2361">MAX(IF((OutputTable[GroupByKey]=OutputTable[[#This Row],[GroupByKey]]),(OutputTable[GroupByKey]=OutputTable[[#This Row],[GroupByKey]])*OutputTable[RecordedValue]))</f>
        <v>144</v>
      </c>
    </row>
    <row r="2362" spans="1:16" x14ac:dyDescent="0.25">
      <c r="A2362" t="s">
        <v>68</v>
      </c>
      <c r="B2362" t="s">
        <v>70</v>
      </c>
      <c r="C2362">
        <v>39</v>
      </c>
      <c r="D2362" t="s">
        <v>169</v>
      </c>
      <c r="E2362" t="s">
        <v>91</v>
      </c>
      <c r="F2362" t="s">
        <v>129</v>
      </c>
      <c r="G2362">
        <v>71.993326127924405</v>
      </c>
      <c r="H2362">
        <v>0</v>
      </c>
      <c r="I2362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62" s="5" cm="1">
        <f t="array" ref="J2362">MAX(IF((ProjectInfoTable[ProjectName]=OutputTable[[#This Row],[ProjectName]]),(ProjectInfoTable[ProjectName]=OutputTable[[#This Row],[ProjectName]])*ProjectInfoTable[NumberOfReplications]))</f>
        <v>50</v>
      </c>
      <c r="K2362" s="5" cm="1">
        <f t="array" ref="K2362">IFERROR(AVERAGE(IF((OutputTable[GroupByKey]=OutputTable[[#This Row],[GroupByKey]]),(OutputTable[GroupByKey]=OutputTable[[#This Row],[GroupByKey]])*OutputTable[RecordedValue])),0)</f>
        <v>71.709517489708347</v>
      </c>
      <c r="L2362" s="5" cm="1">
        <f t="array" ref="L2362">IFERROR(_xlfn.STDEV.S(IF((OutputTable[GroupByKey]=OutputTable[[#This Row],[GroupByKey]]),(OutputTable[GroupByKey]=OutputTable[[#This Row],[GroupByKey]])*OutputTable[RecordedValue])),0)</f>
        <v>0.25019982121987089</v>
      </c>
      <c r="M2362" s="5" cm="1">
        <f t="array" ref="M2362">MAX(IF((ProjectInfoTable[ProjectName]=OutputTable[[#This Row],[ProjectName]]),(ProjectInfoTable[ProjectName]=OutputTable[[#This Row],[ProjectName]])*ProjectInfoTable[ConfidenceInterval]))</f>
        <v>0.95</v>
      </c>
      <c r="N2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362" s="5" cm="1">
        <f t="array" ref="O2362">MIN(IF((OutputTable[GroupByKey]=OutputTable[[#This Row],[GroupByKey]]),(OutputTable[GroupByKey]=OutputTable[[#This Row],[GroupByKey]])*OutputTable[RecordedValue]))</f>
        <v>70.826954480567906</v>
      </c>
      <c r="P2362" s="5" cm="1">
        <f t="array" ref="P2362">MAX(IF((OutputTable[GroupByKey]=OutputTable[[#This Row],[GroupByKey]]),(OutputTable[GroupByKey]=OutputTable[[#This Row],[GroupByKey]])*OutputTable[RecordedValue]))</f>
        <v>72</v>
      </c>
    </row>
    <row r="2363" spans="1:16" x14ac:dyDescent="0.25">
      <c r="A2363" t="s">
        <v>68</v>
      </c>
      <c r="B2363" t="s">
        <v>70</v>
      </c>
      <c r="C2363">
        <v>39</v>
      </c>
      <c r="D2363" t="s">
        <v>170</v>
      </c>
      <c r="E2363" t="s">
        <v>137</v>
      </c>
      <c r="F2363" t="s">
        <v>107</v>
      </c>
      <c r="G2363">
        <v>27.712160987148501</v>
      </c>
      <c r="H2363">
        <v>0</v>
      </c>
      <c r="I236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63" s="5" cm="1">
        <f t="array" ref="J2363">MAX(IF((ProjectInfoTable[ProjectName]=OutputTable[[#This Row],[ProjectName]]),(ProjectInfoTable[ProjectName]=OutputTable[[#This Row],[ProjectName]])*ProjectInfoTable[NumberOfReplications]))</f>
        <v>50</v>
      </c>
      <c r="K2363" s="5" cm="1">
        <f t="array" ref="K2363">IFERROR(AVERAGE(IF((OutputTable[GroupByKey]=OutputTable[[#This Row],[GroupByKey]]),(OutputTable[GroupByKey]=OutputTable[[#This Row],[GroupByKey]])*OutputTable[RecordedValue])),0)</f>
        <v>28.690256747996941</v>
      </c>
      <c r="L2363" s="5" cm="1">
        <f t="array" ref="L2363">IFERROR(_xlfn.STDEV.S(IF((OutputTable[GroupByKey]=OutputTable[[#This Row],[GroupByKey]]),(OutputTable[GroupByKey]=OutputTable[[#This Row],[GroupByKey]])*OutputTable[RecordedValue])),0)</f>
        <v>1.6276098461399904</v>
      </c>
      <c r="M2363" s="5" cm="1">
        <f t="array" ref="M2363">MAX(IF((ProjectInfoTable[ProjectName]=OutputTable[[#This Row],[ProjectName]]),(ProjectInfoTable[ProjectName]=OutputTable[[#This Row],[ProjectName]])*ProjectInfoTable[ConfidenceInterval]))</f>
        <v>0.95</v>
      </c>
      <c r="N2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363" s="5" cm="1">
        <f t="array" ref="O2363">MIN(IF((OutputTable[GroupByKey]=OutputTable[[#This Row],[GroupByKey]]),(OutputTable[GroupByKey]=OutputTable[[#This Row],[GroupByKey]])*OutputTable[RecordedValue]))</f>
        <v>25.696659959072399</v>
      </c>
      <c r="P2363" s="5" cm="1">
        <f t="array" ref="P2363">MAX(IF((OutputTable[GroupByKey]=OutputTable[[#This Row],[GroupByKey]]),(OutputTable[GroupByKey]=OutputTable[[#This Row],[GroupByKey]])*OutputTable[RecordedValue]))</f>
        <v>33.838759418460498</v>
      </c>
    </row>
    <row r="2364" spans="1:16" x14ac:dyDescent="0.25">
      <c r="A2364" t="s">
        <v>68</v>
      </c>
      <c r="B2364" t="s">
        <v>70</v>
      </c>
      <c r="C2364">
        <v>39</v>
      </c>
      <c r="D2364" t="s">
        <v>171</v>
      </c>
      <c r="E2364" t="s">
        <v>139</v>
      </c>
      <c r="F2364" t="s">
        <v>107</v>
      </c>
      <c r="G2364">
        <v>8.2845020768137001</v>
      </c>
      <c r="H2364">
        <v>0</v>
      </c>
      <c r="I236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64" s="5" cm="1">
        <f t="array" ref="J2364">MAX(IF((ProjectInfoTable[ProjectName]=OutputTable[[#This Row],[ProjectName]]),(ProjectInfoTable[ProjectName]=OutputTable[[#This Row],[ProjectName]])*ProjectInfoTable[NumberOfReplications]))</f>
        <v>50</v>
      </c>
      <c r="K2364" s="5" cm="1">
        <f t="array" ref="K2364">IFERROR(AVERAGE(IF((OutputTable[GroupByKey]=OutputTable[[#This Row],[GroupByKey]]),(OutputTable[GroupByKey]=OutputTable[[#This Row],[GroupByKey]])*OutputTable[RecordedValue])),0)</f>
        <v>7.1431715332986858</v>
      </c>
      <c r="L2364" s="5" cm="1">
        <f t="array" ref="L2364">IFERROR(_xlfn.STDEV.S(IF((OutputTable[GroupByKey]=OutputTable[[#This Row],[GroupByKey]]),(OutputTable[GroupByKey]=OutputTable[[#This Row],[GroupByKey]])*OutputTable[RecordedValue])),0)</f>
        <v>1.6630080132730225</v>
      </c>
      <c r="M2364" s="5" cm="1">
        <f t="array" ref="M2364">MAX(IF((ProjectInfoTable[ProjectName]=OutputTable[[#This Row],[ProjectName]]),(ProjectInfoTable[ProjectName]=OutputTable[[#This Row],[ProjectName]])*ProjectInfoTable[ConfidenceInterval]))</f>
        <v>0.95</v>
      </c>
      <c r="N2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364" s="5" cm="1">
        <f t="array" ref="O2364">MIN(IF((OutputTable[GroupByKey]=OutputTable[[#This Row],[GroupByKey]]),(OutputTable[GroupByKey]=OutputTable[[#This Row],[GroupByKey]])*OutputTable[RecordedValue]))</f>
        <v>2.14775272896172</v>
      </c>
      <c r="P2364" s="5" cm="1">
        <f t="array" ref="P2364">MAX(IF((OutputTable[GroupByKey]=OutputTable[[#This Row],[GroupByKey]]),(OutputTable[GroupByKey]=OutputTable[[#This Row],[GroupByKey]])*OutputTable[RecordedValue]))</f>
        <v>10.273767747096599</v>
      </c>
    </row>
    <row r="2365" spans="1:16" x14ac:dyDescent="0.25">
      <c r="A2365" t="s">
        <v>68</v>
      </c>
      <c r="B2365" t="s">
        <v>70</v>
      </c>
      <c r="C2365">
        <v>39</v>
      </c>
      <c r="D2365" t="s">
        <v>172</v>
      </c>
      <c r="E2365" t="s">
        <v>164</v>
      </c>
      <c r="F2365" t="s">
        <v>107</v>
      </c>
      <c r="G2365">
        <v>304</v>
      </c>
      <c r="H2365">
        <v>0</v>
      </c>
      <c r="I236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65" s="5" cm="1">
        <f t="array" ref="J2365">MAX(IF((ProjectInfoTable[ProjectName]=OutputTable[[#This Row],[ProjectName]]),(ProjectInfoTable[ProjectName]=OutputTable[[#This Row],[ProjectName]])*ProjectInfoTable[NumberOfReplications]))</f>
        <v>50</v>
      </c>
      <c r="K2365" s="5" cm="1">
        <f t="array" ref="K2365">IFERROR(AVERAGE(IF((OutputTable[GroupByKey]=OutputTable[[#This Row],[GroupByKey]]),(OutputTable[GroupByKey]=OutputTable[[#This Row],[GroupByKey]])*OutputTable[RecordedValue])),0)</f>
        <v>299.54000000000002</v>
      </c>
      <c r="L2365" s="5" cm="1">
        <f t="array" ref="L2365">IFERROR(_xlfn.STDEV.S(IF((OutputTable[GroupByKey]=OutputTable[[#This Row],[GroupByKey]]),(OutputTable[GroupByKey]=OutputTable[[#This Row],[GroupByKey]])*OutputTable[RecordedValue])),0)</f>
        <v>4.8873430868908301</v>
      </c>
      <c r="M2365" s="5" cm="1">
        <f t="array" ref="M2365">MAX(IF((ProjectInfoTable[ProjectName]=OutputTable[[#This Row],[ProjectName]]),(ProjectInfoTable[ProjectName]=OutputTable[[#This Row],[ProjectName]])*ProjectInfoTable[ConfidenceInterval]))</f>
        <v>0.95</v>
      </c>
      <c r="N2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365" s="5" cm="1">
        <f t="array" ref="O2365">MIN(IF((OutputTable[GroupByKey]=OutputTable[[#This Row],[GroupByKey]]),(OutputTable[GroupByKey]=OutputTable[[#This Row],[GroupByKey]])*OutputTable[RecordedValue]))</f>
        <v>289</v>
      </c>
      <c r="P2365" s="5" cm="1">
        <f t="array" ref="P2365">MAX(IF((OutputTable[GroupByKey]=OutputTable[[#This Row],[GroupByKey]]),(OutputTable[GroupByKey]=OutputTable[[#This Row],[GroupByKey]])*OutputTable[RecordedValue]))</f>
        <v>313</v>
      </c>
    </row>
    <row r="2366" spans="1:16" x14ac:dyDescent="0.25">
      <c r="A2366" t="s">
        <v>68</v>
      </c>
      <c r="B2366" t="s">
        <v>70</v>
      </c>
      <c r="C2366">
        <v>39</v>
      </c>
      <c r="D2366" t="s">
        <v>173</v>
      </c>
      <c r="E2366" t="s">
        <v>166</v>
      </c>
      <c r="F2366" t="s">
        <v>107</v>
      </c>
      <c r="G2366">
        <v>0.76987494231072995</v>
      </c>
      <c r="H2366">
        <v>0</v>
      </c>
      <c r="I236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66" s="5" cm="1">
        <f t="array" ref="J2366">MAX(IF((ProjectInfoTable[ProjectName]=OutputTable[[#This Row],[ProjectName]]),(ProjectInfoTable[ProjectName]=OutputTable[[#This Row],[ProjectName]])*ProjectInfoTable[NumberOfReplications]))</f>
        <v>50</v>
      </c>
      <c r="K2366" s="5" cm="1">
        <f t="array" ref="K2366">IFERROR(AVERAGE(IF((OutputTable[GroupByKey]=OutputTable[[#This Row],[GroupByKey]]),(OutputTable[GroupByKey]=OutputTable[[#This Row],[GroupByKey]])*OutputTable[RecordedValue])),0)</f>
        <v>0.80157856851948073</v>
      </c>
      <c r="L2366" s="5" cm="1">
        <f t="array" ref="L2366">IFERROR(_xlfn.STDEV.S(IF((OutputTable[GroupByKey]=OutputTable[[#This Row],[GroupByKey]]),(OutputTable[GroupByKey]=OutputTable[[#This Row],[GroupByKey]])*OutputTable[RecordedValue])),0)</f>
        <v>4.6194667035361667E-2</v>
      </c>
      <c r="M2366" s="5" cm="1">
        <f t="array" ref="M2366">MAX(IF((ProjectInfoTable[ProjectName]=OutputTable[[#This Row],[ProjectName]]),(ProjectInfoTable[ProjectName]=OutputTable[[#This Row],[ProjectName]])*ProjectInfoTable[ConfidenceInterval]))</f>
        <v>0.95</v>
      </c>
      <c r="N2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366" s="5" cm="1">
        <f t="array" ref="O2366">MIN(IF((OutputTable[GroupByKey]=OutputTable[[#This Row],[GroupByKey]]),(OutputTable[GroupByKey]=OutputTable[[#This Row],[GroupByKey]])*OutputTable[RecordedValue]))</f>
        <v>0.71461756258065101</v>
      </c>
      <c r="P2366" s="5" cm="1">
        <f t="array" ref="P2366">MAX(IF((OutputTable[GroupByKey]=OutputTable[[#This Row],[GroupByKey]]),(OutputTable[GroupByKey]=OutputTable[[#This Row],[GroupByKey]])*OutputTable[RecordedValue]))</f>
        <v>0.94034020197328605</v>
      </c>
    </row>
    <row r="2367" spans="1:16" x14ac:dyDescent="0.25">
      <c r="A2367" t="s">
        <v>68</v>
      </c>
      <c r="B2367" t="s">
        <v>70</v>
      </c>
      <c r="C2367">
        <v>39</v>
      </c>
      <c r="D2367" t="s">
        <v>174</v>
      </c>
      <c r="E2367" t="s">
        <v>142</v>
      </c>
      <c r="F2367" t="s">
        <v>107</v>
      </c>
      <c r="G2367">
        <v>0</v>
      </c>
      <c r="H2367">
        <v>0</v>
      </c>
      <c r="I236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67" s="5" cm="1">
        <f t="array" ref="J2367">MAX(IF((ProjectInfoTable[ProjectName]=OutputTable[[#This Row],[ProjectName]]),(ProjectInfoTable[ProjectName]=OutputTable[[#This Row],[ProjectName]])*ProjectInfoTable[NumberOfReplications]))</f>
        <v>50</v>
      </c>
      <c r="K2367" s="5" cm="1">
        <f t="array" ref="K2367">IFERROR(AVERAGE(IF((OutputTable[GroupByKey]=OutputTable[[#This Row],[GroupByKey]]),(OutputTable[GroupByKey]=OutputTable[[#This Row],[GroupByKey]])*OutputTable[RecordedValue])),0)</f>
        <v>0</v>
      </c>
      <c r="L2367" s="5" cm="1">
        <f t="array" ref="L2367">IFERROR(_xlfn.STDEV.S(IF((OutputTable[GroupByKey]=OutputTable[[#This Row],[GroupByKey]]),(OutputTable[GroupByKey]=OutputTable[[#This Row],[GroupByKey]])*OutputTable[RecordedValue])),0)</f>
        <v>0</v>
      </c>
      <c r="M2367" s="5" cm="1">
        <f t="array" ref="M2367">MAX(IF((ProjectInfoTable[ProjectName]=OutputTable[[#This Row],[ProjectName]]),(ProjectInfoTable[ProjectName]=OutputTable[[#This Row],[ProjectName]])*ProjectInfoTable[ConfidenceInterval]))</f>
        <v>0.95</v>
      </c>
      <c r="N2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7" s="5" cm="1">
        <f t="array" ref="O2367">MIN(IF((OutputTable[GroupByKey]=OutputTable[[#This Row],[GroupByKey]]),(OutputTable[GroupByKey]=OutputTable[[#This Row],[GroupByKey]])*OutputTable[RecordedValue]))</f>
        <v>0</v>
      </c>
      <c r="P2367" s="5" cm="1">
        <f t="array" ref="P2367">MAX(IF((OutputTable[GroupByKey]=OutputTable[[#This Row],[GroupByKey]]),(OutputTable[GroupByKey]=OutputTable[[#This Row],[GroupByKey]])*OutputTable[RecordedValue]))</f>
        <v>0</v>
      </c>
    </row>
    <row r="2368" spans="1:16" x14ac:dyDescent="0.25">
      <c r="A2368" t="s">
        <v>68</v>
      </c>
      <c r="B2368" t="s">
        <v>70</v>
      </c>
      <c r="C2368">
        <v>39</v>
      </c>
      <c r="D2368" t="s">
        <v>175</v>
      </c>
      <c r="E2368" t="s">
        <v>113</v>
      </c>
      <c r="F2368" t="s">
        <v>73</v>
      </c>
      <c r="G2368">
        <v>34.902152045185602</v>
      </c>
      <c r="H2368">
        <v>0</v>
      </c>
      <c r="I236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68" s="5" cm="1">
        <f t="array" ref="J2368">MAX(IF((ProjectInfoTable[ProjectName]=OutputTable[[#This Row],[ProjectName]]),(ProjectInfoTable[ProjectName]=OutputTable[[#This Row],[ProjectName]])*ProjectInfoTable[NumberOfReplications]))</f>
        <v>50</v>
      </c>
      <c r="K2368" s="5" cm="1">
        <f t="array" ref="K2368">IFERROR(AVERAGE(IF((OutputTable[GroupByKey]=OutputTable[[#This Row],[GroupByKey]]),(OutputTable[GroupByKey]=OutputTable[[#This Row],[GroupByKey]])*OutputTable[RecordedValue])),0)</f>
        <v>36.017962320863354</v>
      </c>
      <c r="L2368" s="5" cm="1">
        <f t="array" ref="L2368">IFERROR(_xlfn.STDEV.S(IF((OutputTable[GroupByKey]=OutputTable[[#This Row],[GroupByKey]]),(OutputTable[GroupByKey]=OutputTable[[#This Row],[GroupByKey]])*OutputTable[RecordedValue])),0)</f>
        <v>2.1447750669597334</v>
      </c>
      <c r="M2368" s="5" cm="1">
        <f t="array" ref="M2368">MAX(IF((ProjectInfoTable[ProjectName]=OutputTable[[#This Row],[ProjectName]]),(ProjectInfoTable[ProjectName]=OutputTable[[#This Row],[ProjectName]])*ProjectInfoTable[ConfidenceInterval]))</f>
        <v>0.95</v>
      </c>
      <c r="N2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368" s="5" cm="1">
        <f t="array" ref="O2368">MIN(IF((OutputTable[GroupByKey]=OutputTable[[#This Row],[GroupByKey]]),(OutputTable[GroupByKey]=OutputTable[[#This Row],[GroupByKey]])*OutputTable[RecordedValue]))</f>
        <v>31.355296128801101</v>
      </c>
      <c r="P2368" s="5" cm="1">
        <f t="array" ref="P2368">MAX(IF((OutputTable[GroupByKey]=OutputTable[[#This Row],[GroupByKey]]),(OutputTable[GroupByKey]=OutputTable[[#This Row],[GroupByKey]])*OutputTable[RecordedValue]))</f>
        <v>42.047742044042501</v>
      </c>
    </row>
    <row r="2369" spans="1:16" x14ac:dyDescent="0.25">
      <c r="A2369" t="s">
        <v>68</v>
      </c>
      <c r="B2369" t="s">
        <v>70</v>
      </c>
      <c r="C2369">
        <v>39</v>
      </c>
      <c r="D2369" t="s">
        <v>176</v>
      </c>
      <c r="E2369" t="s">
        <v>115</v>
      </c>
      <c r="F2369" t="s">
        <v>73</v>
      </c>
      <c r="G2369">
        <v>1047.06456135557</v>
      </c>
      <c r="H2369">
        <v>0</v>
      </c>
      <c r="I236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69" s="5" cm="1">
        <f t="array" ref="J2369">MAX(IF((ProjectInfoTable[ProjectName]=OutputTable[[#This Row],[ProjectName]]),(ProjectInfoTable[ProjectName]=OutputTable[[#This Row],[ProjectName]])*ProjectInfoTable[NumberOfReplications]))</f>
        <v>50</v>
      </c>
      <c r="K2369" s="5" cm="1">
        <f t="array" ref="K2369">IFERROR(AVERAGE(IF((OutputTable[GroupByKey]=OutputTable[[#This Row],[GroupByKey]]),(OutputTable[GroupByKey]=OutputTable[[#This Row],[GroupByKey]])*OutputTable[RecordedValue])),0)</f>
        <v>1080.5388696259006</v>
      </c>
      <c r="L2369" s="5" cm="1">
        <f t="array" ref="L2369">IFERROR(_xlfn.STDEV.S(IF((OutputTable[GroupByKey]=OutputTable[[#This Row],[GroupByKey]]),(OutputTable[GroupByKey]=OutputTable[[#This Row],[GroupByKey]])*OutputTable[RecordedValue])),0)</f>
        <v>64.343252008792561</v>
      </c>
      <c r="M2369" s="5" cm="1">
        <f t="array" ref="M2369">MAX(IF((ProjectInfoTable[ProjectName]=OutputTable[[#This Row],[ProjectName]]),(ProjectInfoTable[ProjectName]=OutputTable[[#This Row],[ProjectName]])*ProjectInfoTable[ConfidenceInterval]))</f>
        <v>0.95</v>
      </c>
      <c r="N2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369" s="5" cm="1">
        <f t="array" ref="O2369">MIN(IF((OutputTable[GroupByKey]=OutputTable[[#This Row],[GroupByKey]]),(OutputTable[GroupByKey]=OutputTable[[#This Row],[GroupByKey]])*OutputTable[RecordedValue]))</f>
        <v>940.65888386403196</v>
      </c>
      <c r="P2369" s="5" cm="1">
        <f t="array" ref="P2369">MAX(IF((OutputTable[GroupByKey]=OutputTable[[#This Row],[GroupByKey]]),(OutputTable[GroupByKey]=OutputTable[[#This Row],[GroupByKey]])*OutputTable[RecordedValue]))</f>
        <v>1261.4322613212801</v>
      </c>
    </row>
    <row r="2370" spans="1:16" x14ac:dyDescent="0.25">
      <c r="A2370" t="s">
        <v>68</v>
      </c>
      <c r="B2370" t="s">
        <v>70</v>
      </c>
      <c r="C2370">
        <v>39</v>
      </c>
      <c r="D2370" t="s">
        <v>177</v>
      </c>
      <c r="E2370" t="s">
        <v>117</v>
      </c>
      <c r="F2370" t="s">
        <v>73</v>
      </c>
      <c r="G2370">
        <v>0</v>
      </c>
      <c r="H2370">
        <v>0</v>
      </c>
      <c r="I237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70" s="5" cm="1">
        <f t="array" ref="J2370">MAX(IF((ProjectInfoTable[ProjectName]=OutputTable[[#This Row],[ProjectName]]),(ProjectInfoTable[ProjectName]=OutputTable[[#This Row],[ProjectName]])*ProjectInfoTable[NumberOfReplications]))</f>
        <v>50</v>
      </c>
      <c r="K2370" s="5" cm="1">
        <f t="array" ref="K2370">IFERROR(AVERAGE(IF((OutputTable[GroupByKey]=OutputTable[[#This Row],[GroupByKey]]),(OutputTable[GroupByKey]=OutputTable[[#This Row],[GroupByKey]])*OutputTable[RecordedValue])),0)</f>
        <v>0</v>
      </c>
      <c r="L2370" s="5" cm="1">
        <f t="array" ref="L2370">IFERROR(_xlfn.STDEV.S(IF((OutputTable[GroupByKey]=OutputTable[[#This Row],[GroupByKey]]),(OutputTable[GroupByKey]=OutputTable[[#This Row],[GroupByKey]])*OutputTable[RecordedValue])),0)</f>
        <v>0</v>
      </c>
      <c r="M2370" s="5" cm="1">
        <f t="array" ref="M2370">MAX(IF((ProjectInfoTable[ProjectName]=OutputTable[[#This Row],[ProjectName]]),(ProjectInfoTable[ProjectName]=OutputTable[[#This Row],[ProjectName]])*ProjectInfoTable[ConfidenceInterval]))</f>
        <v>0.95</v>
      </c>
      <c r="N2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0" s="5" cm="1">
        <f t="array" ref="O2370">MIN(IF((OutputTable[GroupByKey]=OutputTable[[#This Row],[GroupByKey]]),(OutputTable[GroupByKey]=OutputTable[[#This Row],[GroupByKey]])*OutputTable[RecordedValue]))</f>
        <v>0</v>
      </c>
      <c r="P2370" s="5" cm="1">
        <f t="array" ref="P2370">MAX(IF((OutputTable[GroupByKey]=OutputTable[[#This Row],[GroupByKey]]),(OutputTable[GroupByKey]=OutputTable[[#This Row],[GroupByKey]])*OutputTable[RecordedValue]))</f>
        <v>0</v>
      </c>
    </row>
    <row r="2371" spans="1:16" x14ac:dyDescent="0.25">
      <c r="A2371" t="s">
        <v>68</v>
      </c>
      <c r="B2371" t="s">
        <v>70</v>
      </c>
      <c r="C2371">
        <v>39</v>
      </c>
      <c r="D2371" t="s">
        <v>178</v>
      </c>
      <c r="E2371" t="s">
        <v>119</v>
      </c>
      <c r="F2371" t="s">
        <v>73</v>
      </c>
      <c r="G2371">
        <v>429.05331089336602</v>
      </c>
      <c r="H2371">
        <v>0</v>
      </c>
      <c r="I237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71" s="5" cm="1">
        <f t="array" ref="J2371">MAX(IF((ProjectInfoTable[ProjectName]=OutputTable[[#This Row],[ProjectName]]),(ProjectInfoTable[ProjectName]=OutputTable[[#This Row],[ProjectName]])*ProjectInfoTable[NumberOfReplications]))</f>
        <v>50</v>
      </c>
      <c r="K2371" s="5" cm="1">
        <f t="array" ref="K2371">IFERROR(AVERAGE(IF((OutputTable[GroupByKey]=OutputTable[[#This Row],[GroupByKey]]),(OutputTable[GroupByKey]=OutputTable[[#This Row],[GroupByKey]])*OutputTable[RecordedValue])),0)</f>
        <v>647.33233797243315</v>
      </c>
      <c r="L2371" s="5" cm="1">
        <f t="array" ref="L2371">IFERROR(_xlfn.STDEV.S(IF((OutputTable[GroupByKey]=OutputTable[[#This Row],[GroupByKey]]),(OutputTable[GroupByKey]=OutputTable[[#This Row],[GroupByKey]])*OutputTable[RecordedValue])),0)</f>
        <v>612.63054444116835</v>
      </c>
      <c r="M2371" s="5" cm="1">
        <f t="array" ref="M2371">MAX(IF((ProjectInfoTable[ProjectName]=OutputTable[[#This Row],[ProjectName]]),(ProjectInfoTable[ProjectName]=OutputTable[[#This Row],[ProjectName]])*ProjectInfoTable[ConfidenceInterval]))</f>
        <v>0.95</v>
      </c>
      <c r="N2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371" s="5" cm="1">
        <f t="array" ref="O2371">MIN(IF((OutputTable[GroupByKey]=OutputTable[[#This Row],[GroupByKey]]),(OutputTable[GroupByKey]=OutputTable[[#This Row],[GroupByKey]])*OutputTable[RecordedValue]))</f>
        <v>135.75868551570699</v>
      </c>
      <c r="P2371" s="5" cm="1">
        <f t="array" ref="P2371">MAX(IF((OutputTable[GroupByKey]=OutputTable[[#This Row],[GroupByKey]]),(OutputTable[GroupByKey]=OutputTable[[#This Row],[GroupByKey]])*OutputTable[RecordedValue]))</f>
        <v>3953.48057040094</v>
      </c>
    </row>
    <row r="2372" spans="1:16" x14ac:dyDescent="0.25">
      <c r="A2372" t="s">
        <v>68</v>
      </c>
      <c r="B2372" t="s">
        <v>70</v>
      </c>
      <c r="C2372">
        <v>39</v>
      </c>
      <c r="D2372" t="s">
        <v>179</v>
      </c>
      <c r="E2372" t="s">
        <v>121</v>
      </c>
      <c r="F2372" t="s">
        <v>73</v>
      </c>
      <c r="G2372">
        <v>142</v>
      </c>
      <c r="H2372">
        <v>0</v>
      </c>
      <c r="I237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72" s="5" cm="1">
        <f t="array" ref="J2372">MAX(IF((ProjectInfoTable[ProjectName]=OutputTable[[#This Row],[ProjectName]]),(ProjectInfoTable[ProjectName]=OutputTable[[#This Row],[ProjectName]])*ProjectInfoTable[NumberOfReplications]))</f>
        <v>50</v>
      </c>
      <c r="K2372" s="5" cm="1">
        <f t="array" ref="K2372">IFERROR(AVERAGE(IF((OutputTable[GroupByKey]=OutputTable[[#This Row],[GroupByKey]]),(OutputTable[GroupByKey]=OutputTable[[#This Row],[GroupByKey]])*OutputTable[RecordedValue])),0)</f>
        <v>139.02000000000001</v>
      </c>
      <c r="L2372" s="5" cm="1">
        <f t="array" ref="L2372">IFERROR(_xlfn.STDEV.S(IF((OutputTable[GroupByKey]=OutputTable[[#This Row],[GroupByKey]]),(OutputTable[GroupByKey]=OutputTable[[#This Row],[GroupByKey]])*OutputTable[RecordedValue])),0)</f>
        <v>2.0651629376840162</v>
      </c>
      <c r="M2372" s="5" cm="1">
        <f t="array" ref="M2372">MAX(IF((ProjectInfoTable[ProjectName]=OutputTable[[#This Row],[ProjectName]]),(ProjectInfoTable[ProjectName]=OutputTable[[#This Row],[ProjectName]])*ProjectInfoTable[ConfidenceInterval]))</f>
        <v>0.95</v>
      </c>
      <c r="N2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372" s="5" cm="1">
        <f t="array" ref="O2372">MIN(IF((OutputTable[GroupByKey]=OutputTable[[#This Row],[GroupByKey]]),(OutputTable[GroupByKey]=OutputTable[[#This Row],[GroupByKey]])*OutputTable[RecordedValue]))</f>
        <v>133</v>
      </c>
      <c r="P2372" s="5" cm="1">
        <f t="array" ref="P2372">MAX(IF((OutputTable[GroupByKey]=OutputTable[[#This Row],[GroupByKey]]),(OutputTable[GroupByKey]=OutputTable[[#This Row],[GroupByKey]])*OutputTable[RecordedValue]))</f>
        <v>142</v>
      </c>
    </row>
    <row r="2373" spans="1:16" x14ac:dyDescent="0.25">
      <c r="A2373" t="s">
        <v>68</v>
      </c>
      <c r="B2373" t="s">
        <v>70</v>
      </c>
      <c r="C2373">
        <v>39</v>
      </c>
      <c r="D2373" t="s">
        <v>180</v>
      </c>
      <c r="E2373" t="s">
        <v>123</v>
      </c>
      <c r="F2373" t="s">
        <v>73</v>
      </c>
      <c r="G2373">
        <v>141</v>
      </c>
      <c r="H2373">
        <v>0</v>
      </c>
      <c r="I237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73" s="5" cm="1">
        <f t="array" ref="J2373">MAX(IF((ProjectInfoTable[ProjectName]=OutputTable[[#This Row],[ProjectName]]),(ProjectInfoTable[ProjectName]=OutputTable[[#This Row],[ProjectName]])*ProjectInfoTable[NumberOfReplications]))</f>
        <v>50</v>
      </c>
      <c r="K2373" s="5" cm="1">
        <f t="array" ref="K2373">IFERROR(AVERAGE(IF((OutputTable[GroupByKey]=OutputTable[[#This Row],[GroupByKey]]),(OutputTable[GroupByKey]=OutputTable[[#This Row],[GroupByKey]])*OutputTable[RecordedValue])),0)</f>
        <v>137.02000000000001</v>
      </c>
      <c r="L2373" s="5" cm="1">
        <f t="array" ref="L2373">IFERROR(_xlfn.STDEV.S(IF((OutputTable[GroupByKey]=OutputTable[[#This Row],[GroupByKey]]),(OutputTable[GroupByKey]=OutputTable[[#This Row],[GroupByKey]])*OutputTable[RecordedValue])),0)</f>
        <v>2.4618725244274162</v>
      </c>
      <c r="M2373" s="5" cm="1">
        <f t="array" ref="M2373">MAX(IF((ProjectInfoTable[ProjectName]=OutputTable[[#This Row],[ProjectName]]),(ProjectInfoTable[ProjectName]=OutputTable[[#This Row],[ProjectName]])*ProjectInfoTable[ConfidenceInterval]))</f>
        <v>0.95</v>
      </c>
      <c r="N2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373" s="5" cm="1">
        <f t="array" ref="O2373">MIN(IF((OutputTable[GroupByKey]=OutputTable[[#This Row],[GroupByKey]]),(OutputTable[GroupByKey]=OutputTable[[#This Row],[GroupByKey]])*OutputTable[RecordedValue]))</f>
        <v>130</v>
      </c>
      <c r="P2373" s="5" cm="1">
        <f t="array" ref="P2373">MAX(IF((OutputTable[GroupByKey]=OutputTable[[#This Row],[GroupByKey]]),(OutputTable[GroupByKey]=OutputTable[[#This Row],[GroupByKey]])*OutputTable[RecordedValue]))</f>
        <v>141</v>
      </c>
    </row>
    <row r="2374" spans="1:16" x14ac:dyDescent="0.25">
      <c r="A2374" t="s">
        <v>68</v>
      </c>
      <c r="B2374" t="s">
        <v>70</v>
      </c>
      <c r="C2374">
        <v>39</v>
      </c>
      <c r="D2374" t="s">
        <v>181</v>
      </c>
      <c r="E2374" t="s">
        <v>125</v>
      </c>
      <c r="F2374" t="s">
        <v>73</v>
      </c>
      <c r="G2374">
        <v>34.902152045185602</v>
      </c>
      <c r="H2374">
        <v>0</v>
      </c>
      <c r="I237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74" s="5" cm="1">
        <f t="array" ref="J2374">MAX(IF((ProjectInfoTable[ProjectName]=OutputTable[[#This Row],[ProjectName]]),(ProjectInfoTable[ProjectName]=OutputTable[[#This Row],[ProjectName]])*ProjectInfoTable[NumberOfReplications]))</f>
        <v>50</v>
      </c>
      <c r="K2374" s="5" cm="1">
        <f t="array" ref="K2374">IFERROR(AVERAGE(IF((OutputTable[GroupByKey]=OutputTable[[#This Row],[GroupByKey]]),(OutputTable[GroupByKey]=OutputTable[[#This Row],[GroupByKey]])*OutputTable[RecordedValue])),0)</f>
        <v>36.017962320863354</v>
      </c>
      <c r="L2374" s="5" cm="1">
        <f t="array" ref="L2374">IFERROR(_xlfn.STDEV.S(IF((OutputTable[GroupByKey]=OutputTable[[#This Row],[GroupByKey]]),(OutputTable[GroupByKey]=OutputTable[[#This Row],[GroupByKey]])*OutputTable[RecordedValue])),0)</f>
        <v>2.1447750669597334</v>
      </c>
      <c r="M2374" s="5" cm="1">
        <f t="array" ref="M2374">MAX(IF((ProjectInfoTable[ProjectName]=OutputTable[[#This Row],[ProjectName]]),(ProjectInfoTable[ProjectName]=OutputTable[[#This Row],[ProjectName]])*ProjectInfoTable[ConfidenceInterval]))</f>
        <v>0.95</v>
      </c>
      <c r="N2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374" s="5" cm="1">
        <f t="array" ref="O2374">MIN(IF((OutputTable[GroupByKey]=OutputTable[[#This Row],[GroupByKey]]),(OutputTable[GroupByKey]=OutputTable[[#This Row],[GroupByKey]])*OutputTable[RecordedValue]))</f>
        <v>31.355296128801101</v>
      </c>
      <c r="P2374" s="5" cm="1">
        <f t="array" ref="P2374">MAX(IF((OutputTable[GroupByKey]=OutputTable[[#This Row],[GroupByKey]]),(OutputTable[GroupByKey]=OutputTable[[#This Row],[GroupByKey]])*OutputTable[RecordedValue]))</f>
        <v>42.047742044042501</v>
      </c>
    </row>
    <row r="2375" spans="1:16" x14ac:dyDescent="0.25">
      <c r="A2375" t="s">
        <v>68</v>
      </c>
      <c r="B2375" t="s">
        <v>70</v>
      </c>
      <c r="C2375">
        <v>39</v>
      </c>
      <c r="D2375" t="s">
        <v>182</v>
      </c>
      <c r="E2375" t="s">
        <v>127</v>
      </c>
      <c r="F2375" t="s">
        <v>73</v>
      </c>
      <c r="G2375">
        <v>1476.1178722489301</v>
      </c>
      <c r="H2375">
        <v>0</v>
      </c>
      <c r="I237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75" s="5" cm="1">
        <f t="array" ref="J2375">MAX(IF((ProjectInfoTable[ProjectName]=OutputTable[[#This Row],[ProjectName]]),(ProjectInfoTable[ProjectName]=OutputTable[[#This Row],[ProjectName]])*ProjectInfoTable[NumberOfReplications]))</f>
        <v>50</v>
      </c>
      <c r="K2375" s="5" cm="1">
        <f t="array" ref="K2375">IFERROR(AVERAGE(IF((OutputTable[GroupByKey]=OutputTable[[#This Row],[GroupByKey]]),(OutputTable[GroupByKey]=OutputTable[[#This Row],[GroupByKey]])*OutputTable[RecordedValue])),0)</f>
        <v>1727.8712075983335</v>
      </c>
      <c r="L2375" s="5" cm="1">
        <f t="array" ref="L2375">IFERROR(_xlfn.STDEV.S(IF((OutputTable[GroupByKey]=OutputTable[[#This Row],[GroupByKey]]),(OutputTable[GroupByKey]=OutputTable[[#This Row],[GroupByKey]])*OutputTable[RecordedValue])),0)</f>
        <v>660.11760417939672</v>
      </c>
      <c r="M2375" s="5" cm="1">
        <f t="array" ref="M2375">MAX(IF((ProjectInfoTable[ProjectName]=OutputTable[[#This Row],[ProjectName]]),(ProjectInfoTable[ProjectName]=OutputTable[[#This Row],[ProjectName]])*ProjectInfoTable[ConfidenceInterval]))</f>
        <v>0.95</v>
      </c>
      <c r="N2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375" s="5" cm="1">
        <f t="array" ref="O2375">MIN(IF((OutputTable[GroupByKey]=OutputTable[[#This Row],[GroupByKey]]),(OutputTable[GroupByKey]=OutputTable[[#This Row],[GroupByKey]])*OutputTable[RecordedValue]))</f>
        <v>1102.70221979086</v>
      </c>
      <c r="P2375" s="5" cm="1">
        <f t="array" ref="P2375">MAX(IF((OutputTable[GroupByKey]=OutputTable[[#This Row],[GroupByKey]]),(OutputTable[GroupByKey]=OutputTable[[#This Row],[GroupByKey]])*OutputTable[RecordedValue]))</f>
        <v>5214.9128317222203</v>
      </c>
    </row>
    <row r="2376" spans="1:16" x14ac:dyDescent="0.25">
      <c r="A2376" t="s">
        <v>68</v>
      </c>
      <c r="B2376" t="s">
        <v>70</v>
      </c>
      <c r="C2376">
        <v>39</v>
      </c>
      <c r="D2376" t="s">
        <v>183</v>
      </c>
      <c r="E2376" t="s">
        <v>137</v>
      </c>
      <c r="F2376" t="s">
        <v>107</v>
      </c>
      <c r="G2376">
        <v>17.451076022592801</v>
      </c>
      <c r="H2376">
        <v>0</v>
      </c>
      <c r="I237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76" s="5" cm="1">
        <f t="array" ref="J2376">MAX(IF((ProjectInfoTable[ProjectName]=OutputTable[[#This Row],[ProjectName]]),(ProjectInfoTable[ProjectName]=OutputTable[[#This Row],[ProjectName]])*ProjectInfoTable[NumberOfReplications]))</f>
        <v>50</v>
      </c>
      <c r="K2376" s="5" cm="1">
        <f t="array" ref="K2376">IFERROR(AVERAGE(IF((OutputTable[GroupByKey]=OutputTable[[#This Row],[GroupByKey]]),(OutputTable[GroupByKey]=OutputTable[[#This Row],[GroupByKey]])*OutputTable[RecordedValue])),0)</f>
        <v>18.008981160431681</v>
      </c>
      <c r="L2376" s="5" cm="1">
        <f t="array" ref="L2376">IFERROR(_xlfn.STDEV.S(IF((OutputTable[GroupByKey]=OutputTable[[#This Row],[GroupByKey]]),(OutputTable[GroupByKey]=OutputTable[[#This Row],[GroupByKey]])*OutputTable[RecordedValue])),0)</f>
        <v>1.0723875334798758</v>
      </c>
      <c r="M2376" s="5" cm="1">
        <f t="array" ref="M2376">MAX(IF((ProjectInfoTable[ProjectName]=OutputTable[[#This Row],[ProjectName]]),(ProjectInfoTable[ProjectName]=OutputTable[[#This Row],[ProjectName]])*ProjectInfoTable[ConfidenceInterval]))</f>
        <v>0.95</v>
      </c>
      <c r="N2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376" s="5" cm="1">
        <f t="array" ref="O2376">MIN(IF((OutputTable[GroupByKey]=OutputTable[[#This Row],[GroupByKey]]),(OutputTable[GroupByKey]=OutputTable[[#This Row],[GroupByKey]])*OutputTable[RecordedValue]))</f>
        <v>15.677648064400501</v>
      </c>
      <c r="P2376" s="5" cm="1">
        <f t="array" ref="P2376">MAX(IF((OutputTable[GroupByKey]=OutputTable[[#This Row],[GroupByKey]]),(OutputTable[GroupByKey]=OutputTable[[#This Row],[GroupByKey]])*OutputTable[RecordedValue]))</f>
        <v>21.0238710220213</v>
      </c>
    </row>
    <row r="2377" spans="1:16" x14ac:dyDescent="0.25">
      <c r="A2377" t="s">
        <v>68</v>
      </c>
      <c r="B2377" t="s">
        <v>70</v>
      </c>
      <c r="C2377">
        <v>39</v>
      </c>
      <c r="D2377" t="s">
        <v>184</v>
      </c>
      <c r="E2377" t="s">
        <v>139</v>
      </c>
      <c r="F2377" t="s">
        <v>107</v>
      </c>
      <c r="G2377">
        <v>6.5455870413693997</v>
      </c>
      <c r="H2377">
        <v>0</v>
      </c>
      <c r="I237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77" s="5" cm="1">
        <f t="array" ref="J2377">MAX(IF((ProjectInfoTable[ProjectName]=OutputTable[[#This Row],[ProjectName]]),(ProjectInfoTable[ProjectName]=OutputTable[[#This Row],[ProjectName]])*ProjectInfoTable[NumberOfReplications]))</f>
        <v>50</v>
      </c>
      <c r="K2377" s="5" cm="1">
        <f t="array" ref="K2377">IFERROR(AVERAGE(IF((OutputTable[GroupByKey]=OutputTable[[#This Row],[GroupByKey]]),(OutputTable[GroupByKey]=OutputTable[[#This Row],[GroupByKey]])*OutputTable[RecordedValue])),0)</f>
        <v>5.873369725047966</v>
      </c>
      <c r="L2377" s="5" cm="1">
        <f t="array" ref="L2377">IFERROR(_xlfn.STDEV.S(IF((OutputTable[GroupByKey]=OutputTable[[#This Row],[GroupByKey]]),(OutputTable[GroupByKey]=OutputTable[[#This Row],[GroupByKey]])*OutputTable[RecordedValue])),0)</f>
        <v>1.0900756873751687</v>
      </c>
      <c r="M2377" s="5" cm="1">
        <f t="array" ref="M2377">MAX(IF((ProjectInfoTable[ProjectName]=OutputTable[[#This Row],[ProjectName]]),(ProjectInfoTable[ProjectName]=OutputTable[[#This Row],[ProjectName]])*ProjectInfoTable[ConfidenceInterval]))</f>
        <v>0.95</v>
      </c>
      <c r="N2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377" s="5" cm="1">
        <f t="array" ref="O2377">MIN(IF((OutputTable[GroupByKey]=OutputTable[[#This Row],[GroupByKey]]),(OutputTable[GroupByKey]=OutputTable[[#This Row],[GroupByKey]])*OutputTable[RecordedValue]))</f>
        <v>2.9626411254009901</v>
      </c>
      <c r="P2377" s="5" cm="1">
        <f t="array" ref="P2377">MAX(IF((OutputTable[GroupByKey]=OutputTable[[#This Row],[GroupByKey]]),(OutputTable[GroupByKey]=OutputTable[[#This Row],[GroupByKey]])*OutputTable[RecordedValue]))</f>
        <v>8.2927796417684707</v>
      </c>
    </row>
    <row r="2378" spans="1:16" x14ac:dyDescent="0.25">
      <c r="A2378" t="s">
        <v>68</v>
      </c>
      <c r="B2378" t="s">
        <v>70</v>
      </c>
      <c r="C2378">
        <v>39</v>
      </c>
      <c r="D2378" t="s">
        <v>185</v>
      </c>
      <c r="E2378" t="s">
        <v>164</v>
      </c>
      <c r="F2378" t="s">
        <v>107</v>
      </c>
      <c r="G2378">
        <v>142</v>
      </c>
      <c r="H2378">
        <v>0</v>
      </c>
      <c r="I237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78" s="5" cm="1">
        <f t="array" ref="J2378">MAX(IF((ProjectInfoTable[ProjectName]=OutputTable[[#This Row],[ProjectName]]),(ProjectInfoTable[ProjectName]=OutputTable[[#This Row],[ProjectName]])*ProjectInfoTable[NumberOfReplications]))</f>
        <v>50</v>
      </c>
      <c r="K2378" s="5" cm="1">
        <f t="array" ref="K2378">IFERROR(AVERAGE(IF((OutputTable[GroupByKey]=OutputTable[[#This Row],[GroupByKey]]),(OutputTable[GroupByKey]=OutputTable[[#This Row],[GroupByKey]])*OutputTable[RecordedValue])),0)</f>
        <v>138.38</v>
      </c>
      <c r="L2378" s="5" cm="1">
        <f t="array" ref="L2378">IFERROR(_xlfn.STDEV.S(IF((OutputTable[GroupByKey]=OutputTable[[#This Row],[GroupByKey]]),(OutputTable[GroupByKey]=OutputTable[[#This Row],[GroupByKey]])*OutputTable[RecordedValue])),0)</f>
        <v>2.2667967149567629</v>
      </c>
      <c r="M2378" s="5" cm="1">
        <f t="array" ref="M2378">MAX(IF((ProjectInfoTable[ProjectName]=OutputTable[[#This Row],[ProjectName]]),(ProjectInfoTable[ProjectName]=OutputTable[[#This Row],[ProjectName]])*ProjectInfoTable[ConfidenceInterval]))</f>
        <v>0.95</v>
      </c>
      <c r="N2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378" s="5" cm="1">
        <f t="array" ref="O2378">MIN(IF((OutputTable[GroupByKey]=OutputTable[[#This Row],[GroupByKey]]),(OutputTable[GroupByKey]=OutputTable[[#This Row],[GroupByKey]])*OutputTable[RecordedValue]))</f>
        <v>132</v>
      </c>
      <c r="P2378" s="5" cm="1">
        <f t="array" ref="P2378">MAX(IF((OutputTable[GroupByKey]=OutputTable[[#This Row],[GroupByKey]]),(OutputTable[GroupByKey]=OutputTable[[#This Row],[GroupByKey]])*OutputTable[RecordedValue]))</f>
        <v>142</v>
      </c>
    </row>
    <row r="2379" spans="1:16" x14ac:dyDescent="0.25">
      <c r="A2379" t="s">
        <v>68</v>
      </c>
      <c r="B2379" t="s">
        <v>70</v>
      </c>
      <c r="C2379">
        <v>39</v>
      </c>
      <c r="D2379" t="s">
        <v>186</v>
      </c>
      <c r="E2379" t="s">
        <v>166</v>
      </c>
      <c r="F2379" t="s">
        <v>107</v>
      </c>
      <c r="G2379">
        <v>0.72726720660960797</v>
      </c>
      <c r="H2379">
        <v>0</v>
      </c>
      <c r="I237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79" s="5" cm="1">
        <f t="array" ref="J2379">MAX(IF((ProjectInfoTable[ProjectName]=OutputTable[[#This Row],[ProjectName]]),(ProjectInfoTable[ProjectName]=OutputTable[[#This Row],[ProjectName]])*ProjectInfoTable[NumberOfReplications]))</f>
        <v>50</v>
      </c>
      <c r="K2379" s="5" cm="1">
        <f t="array" ref="K2379">IFERROR(AVERAGE(IF((OutputTable[GroupByKey]=OutputTable[[#This Row],[GroupByKey]]),(OutputTable[GroupByKey]=OutputTable[[#This Row],[GroupByKey]])*OutputTable[RecordedValue])),0)</f>
        <v>0.75527626145633475</v>
      </c>
      <c r="L2379" s="5" cm="1">
        <f t="array" ref="L2379">IFERROR(_xlfn.STDEV.S(IF((OutputTable[GroupByKey]=OutputTable[[#This Row],[GroupByKey]]),(OutputTable[GroupByKey]=OutputTable[[#This Row],[GroupByKey]])*OutputTable[RecordedValue])),0)</f>
        <v>4.541982030729913E-2</v>
      </c>
      <c r="M2379" s="5" cm="1">
        <f t="array" ref="M2379">MAX(IF((ProjectInfoTable[ProjectName]=OutputTable[[#This Row],[ProjectName]]),(ProjectInfoTable[ProjectName]=OutputTable[[#This Row],[ProjectName]])*ProjectInfoTable[ConfidenceInterval]))</f>
        <v>0.95</v>
      </c>
      <c r="N2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379" s="5" cm="1">
        <f t="array" ref="O2379">MIN(IF((OutputTable[GroupByKey]=OutputTable[[#This Row],[GroupByKey]]),(OutputTable[GroupByKey]=OutputTable[[#This Row],[GroupByKey]])*OutputTable[RecordedValue]))</f>
        <v>0.65446751492631405</v>
      </c>
      <c r="P2379" s="5" cm="1">
        <f t="array" ref="P2379">MAX(IF((OutputTable[GroupByKey]=OutputTable[[#This Row],[GroupByKey]]),(OutputTable[GroupByKey]=OutputTable[[#This Row],[GroupByKey]])*OutputTable[RecordedValue]))</f>
        <v>0.87655661977495902</v>
      </c>
    </row>
    <row r="2380" spans="1:16" x14ac:dyDescent="0.25">
      <c r="A2380" t="s">
        <v>68</v>
      </c>
      <c r="B2380" t="s">
        <v>70</v>
      </c>
      <c r="C2380">
        <v>39</v>
      </c>
      <c r="D2380" t="s">
        <v>187</v>
      </c>
      <c r="E2380" t="s">
        <v>142</v>
      </c>
      <c r="F2380" t="s">
        <v>107</v>
      </c>
      <c r="G2380">
        <v>0</v>
      </c>
      <c r="H2380">
        <v>0</v>
      </c>
      <c r="I238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80" s="5" cm="1">
        <f t="array" ref="J2380">MAX(IF((ProjectInfoTable[ProjectName]=OutputTable[[#This Row],[ProjectName]]),(ProjectInfoTable[ProjectName]=OutputTable[[#This Row],[ProjectName]])*ProjectInfoTable[NumberOfReplications]))</f>
        <v>50</v>
      </c>
      <c r="K2380" s="5" cm="1">
        <f t="array" ref="K2380">IFERROR(AVERAGE(IF((OutputTable[GroupByKey]=OutputTable[[#This Row],[GroupByKey]]),(OutputTable[GroupByKey]=OutputTable[[#This Row],[GroupByKey]])*OutputTable[RecordedValue])),0)</f>
        <v>0</v>
      </c>
      <c r="L2380" s="5" cm="1">
        <f t="array" ref="L2380">IFERROR(_xlfn.STDEV.S(IF((OutputTable[GroupByKey]=OutputTable[[#This Row],[GroupByKey]]),(OutputTable[GroupByKey]=OutputTable[[#This Row],[GroupByKey]])*OutputTable[RecordedValue])),0)</f>
        <v>0</v>
      </c>
      <c r="M2380" s="5" cm="1">
        <f t="array" ref="M2380">MAX(IF((ProjectInfoTable[ProjectName]=OutputTable[[#This Row],[ProjectName]]),(ProjectInfoTable[ProjectName]=OutputTable[[#This Row],[ProjectName]])*ProjectInfoTable[ConfidenceInterval]))</f>
        <v>0.95</v>
      </c>
      <c r="N2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0" s="5" cm="1">
        <f t="array" ref="O2380">MIN(IF((OutputTable[GroupByKey]=OutputTable[[#This Row],[GroupByKey]]),(OutputTable[GroupByKey]=OutputTable[[#This Row],[GroupByKey]])*OutputTable[RecordedValue]))</f>
        <v>0</v>
      </c>
      <c r="P2380" s="5" cm="1">
        <f t="array" ref="P2380">MAX(IF((OutputTable[GroupByKey]=OutputTable[[#This Row],[GroupByKey]]),(OutputTable[GroupByKey]=OutputTable[[#This Row],[GroupByKey]])*OutputTable[RecordedValue]))</f>
        <v>0</v>
      </c>
    </row>
    <row r="2381" spans="1:16" x14ac:dyDescent="0.25">
      <c r="A2381" t="s">
        <v>68</v>
      </c>
      <c r="B2381" t="s">
        <v>70</v>
      </c>
      <c r="C2381">
        <v>40</v>
      </c>
      <c r="D2381" t="s">
        <v>112</v>
      </c>
      <c r="E2381" t="s">
        <v>113</v>
      </c>
      <c r="F2381" t="s">
        <v>73</v>
      </c>
      <c r="G2381">
        <v>0.97313407104474203</v>
      </c>
      <c r="H2381">
        <v>0</v>
      </c>
      <c r="I238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81" s="5" cm="1">
        <f t="array" ref="J2381">MAX(IF((ProjectInfoTable[ProjectName]=OutputTable[[#This Row],[ProjectName]]),(ProjectInfoTable[ProjectName]=OutputTable[[#This Row],[ProjectName]])*ProjectInfoTable[NumberOfReplications]))</f>
        <v>50</v>
      </c>
      <c r="K2381" s="5" cm="1">
        <f t="array" ref="K2381">IFERROR(AVERAGE(IF((OutputTable[GroupByKey]=OutputTable[[#This Row],[GroupByKey]]),(OutputTable[GroupByKey]=OutputTable[[#This Row],[GroupByKey]])*OutputTable[RecordedValue])),0)</f>
        <v>0.86163700693939471</v>
      </c>
      <c r="L2381" s="5" cm="1">
        <f t="array" ref="L2381">IFERROR(_xlfn.STDEV.S(IF((OutputTable[GroupByKey]=OutputTable[[#This Row],[GroupByKey]]),(OutputTable[GroupByKey]=OutputTable[[#This Row],[GroupByKey]])*OutputTable[RecordedValue])),0)</f>
        <v>0.40403851079129915</v>
      </c>
      <c r="M2381" s="5" cm="1">
        <f t="array" ref="M2381">MAX(IF((ProjectInfoTable[ProjectName]=OutputTable[[#This Row],[ProjectName]]),(ProjectInfoTable[ProjectName]=OutputTable[[#This Row],[ProjectName]])*ProjectInfoTable[ConfidenceInterval]))</f>
        <v>0.95</v>
      </c>
      <c r="N2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381" s="5" cm="1">
        <f t="array" ref="O2381">MIN(IF((OutputTable[GroupByKey]=OutputTable[[#This Row],[GroupByKey]]),(OutputTable[GroupByKey]=OutputTable[[#This Row],[GroupByKey]])*OutputTable[RecordedValue]))</f>
        <v>0.14398486806875099</v>
      </c>
      <c r="P2381" s="5" cm="1">
        <f t="array" ref="P2381">MAX(IF((OutputTable[GroupByKey]=OutputTable[[#This Row],[GroupByKey]]),(OutputTable[GroupByKey]=OutputTable[[#This Row],[GroupByKey]])*OutputTable[RecordedValue]))</f>
        <v>2.0851264921370101</v>
      </c>
    </row>
    <row r="2382" spans="1:16" x14ac:dyDescent="0.25">
      <c r="A2382" t="s">
        <v>68</v>
      </c>
      <c r="B2382" t="s">
        <v>70</v>
      </c>
      <c r="C2382">
        <v>40</v>
      </c>
      <c r="D2382" t="s">
        <v>114</v>
      </c>
      <c r="E2382" t="s">
        <v>115</v>
      </c>
      <c r="F2382" t="s">
        <v>73</v>
      </c>
      <c r="G2382">
        <v>58.388044262684502</v>
      </c>
      <c r="H2382">
        <v>0</v>
      </c>
      <c r="I238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82" s="5" cm="1">
        <f t="array" ref="J2382">MAX(IF((ProjectInfoTable[ProjectName]=OutputTable[[#This Row],[ProjectName]]),(ProjectInfoTable[ProjectName]=OutputTable[[#This Row],[ProjectName]])*ProjectInfoTable[NumberOfReplications]))</f>
        <v>50</v>
      </c>
      <c r="K2382" s="5" cm="1">
        <f t="array" ref="K2382">IFERROR(AVERAGE(IF((OutputTable[GroupByKey]=OutputTable[[#This Row],[GroupByKey]]),(OutputTable[GroupByKey]=OutputTable[[#This Row],[GroupByKey]])*OutputTable[RecordedValue])),0)</f>
        <v>51.698220416363682</v>
      </c>
      <c r="L2382" s="5" cm="1">
        <f t="array" ref="L2382">IFERROR(_xlfn.STDEV.S(IF((OutputTable[GroupByKey]=OutputTable[[#This Row],[GroupByKey]]),(OutputTable[GroupByKey]=OutputTable[[#This Row],[GroupByKey]])*OutputTable[RecordedValue])),0)</f>
        <v>24.242310647477964</v>
      </c>
      <c r="M2382" s="5" cm="1">
        <f t="array" ref="M2382">MAX(IF((ProjectInfoTable[ProjectName]=OutputTable[[#This Row],[ProjectName]]),(ProjectInfoTable[ProjectName]=OutputTable[[#This Row],[ProjectName]])*ProjectInfoTable[ConfidenceInterval]))</f>
        <v>0.95</v>
      </c>
      <c r="N2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382" s="5" cm="1">
        <f t="array" ref="O2382">MIN(IF((OutputTable[GroupByKey]=OutputTable[[#This Row],[GroupByKey]]),(OutputTable[GroupByKey]=OutputTable[[#This Row],[GroupByKey]])*OutputTable[RecordedValue]))</f>
        <v>8.63909208412508</v>
      </c>
      <c r="P2382" s="5" cm="1">
        <f t="array" ref="P2382">MAX(IF((OutputTable[GroupByKey]=OutputTable[[#This Row],[GroupByKey]]),(OutputTable[GroupByKey]=OutputTable[[#This Row],[GroupByKey]])*OutputTable[RecordedValue]))</f>
        <v>125.107589528221</v>
      </c>
    </row>
    <row r="2383" spans="1:16" x14ac:dyDescent="0.25">
      <c r="A2383" t="s">
        <v>68</v>
      </c>
      <c r="B2383" t="s">
        <v>70</v>
      </c>
      <c r="C2383">
        <v>40</v>
      </c>
      <c r="D2383" t="s">
        <v>116</v>
      </c>
      <c r="E2383" t="s">
        <v>117</v>
      </c>
      <c r="F2383" t="s">
        <v>73</v>
      </c>
      <c r="G2383">
        <v>0</v>
      </c>
      <c r="H2383">
        <v>0</v>
      </c>
      <c r="I238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83" s="5" cm="1">
        <f t="array" ref="J2383">MAX(IF((ProjectInfoTable[ProjectName]=OutputTable[[#This Row],[ProjectName]]),(ProjectInfoTable[ProjectName]=OutputTable[[#This Row],[ProjectName]])*ProjectInfoTable[NumberOfReplications]))</f>
        <v>50</v>
      </c>
      <c r="K2383" s="5" cm="1">
        <f t="array" ref="K2383">IFERROR(AVERAGE(IF((OutputTable[GroupByKey]=OutputTable[[#This Row],[GroupByKey]]),(OutputTable[GroupByKey]=OutputTable[[#This Row],[GroupByKey]])*OutputTable[RecordedValue])),0)</f>
        <v>0</v>
      </c>
      <c r="L2383" s="5" cm="1">
        <f t="array" ref="L2383">IFERROR(_xlfn.STDEV.S(IF((OutputTable[GroupByKey]=OutputTable[[#This Row],[GroupByKey]]),(OutputTable[GroupByKey]=OutputTable[[#This Row],[GroupByKey]])*OutputTable[RecordedValue])),0)</f>
        <v>0</v>
      </c>
      <c r="M2383" s="5" cm="1">
        <f t="array" ref="M2383">MAX(IF((ProjectInfoTable[ProjectName]=OutputTable[[#This Row],[ProjectName]]),(ProjectInfoTable[ProjectName]=OutputTable[[#This Row],[ProjectName]])*ProjectInfoTable[ConfidenceInterval]))</f>
        <v>0.95</v>
      </c>
      <c r="N2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3" s="5" cm="1">
        <f t="array" ref="O2383">MIN(IF((OutputTable[GroupByKey]=OutputTable[[#This Row],[GroupByKey]]),(OutputTable[GroupByKey]=OutputTable[[#This Row],[GroupByKey]])*OutputTable[RecordedValue]))</f>
        <v>0</v>
      </c>
      <c r="P2383" s="5" cm="1">
        <f t="array" ref="P2383">MAX(IF((OutputTable[GroupByKey]=OutputTable[[#This Row],[GroupByKey]]),(OutputTable[GroupByKey]=OutputTable[[#This Row],[GroupByKey]])*OutputTable[RecordedValue]))</f>
        <v>0</v>
      </c>
    </row>
    <row r="2384" spans="1:16" x14ac:dyDescent="0.25">
      <c r="A2384" t="s">
        <v>68</v>
      </c>
      <c r="B2384" t="s">
        <v>70</v>
      </c>
      <c r="C2384">
        <v>40</v>
      </c>
      <c r="D2384" t="s">
        <v>118</v>
      </c>
      <c r="E2384" t="s">
        <v>119</v>
      </c>
      <c r="F2384" t="s">
        <v>73</v>
      </c>
      <c r="G2384">
        <v>6.5937851667681597</v>
      </c>
      <c r="H2384">
        <v>0</v>
      </c>
      <c r="I238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84" s="5" cm="1">
        <f t="array" ref="J2384">MAX(IF((ProjectInfoTable[ProjectName]=OutputTable[[#This Row],[ProjectName]]),(ProjectInfoTable[ProjectName]=OutputTable[[#This Row],[ProjectName]])*ProjectInfoTable[NumberOfReplications]))</f>
        <v>50</v>
      </c>
      <c r="K2384" s="5" cm="1">
        <f t="array" ref="K2384">IFERROR(AVERAGE(IF((OutputTable[GroupByKey]=OutputTable[[#This Row],[GroupByKey]]),(OutputTable[GroupByKey]=OutputTable[[#This Row],[GroupByKey]])*OutputTable[RecordedValue])),0)</f>
        <v>13.164009358024151</v>
      </c>
      <c r="L2384" s="5" cm="1">
        <f t="array" ref="L2384">IFERROR(_xlfn.STDEV.S(IF((OutputTable[GroupByKey]=OutputTable[[#This Row],[GroupByKey]]),(OutputTable[GroupByKey]=OutputTable[[#This Row],[GroupByKey]])*OutputTable[RecordedValue])),0)</f>
        <v>23.71645868098383</v>
      </c>
      <c r="M2384" s="5" cm="1">
        <f t="array" ref="M2384">MAX(IF((ProjectInfoTable[ProjectName]=OutputTable[[#This Row],[ProjectName]]),(ProjectInfoTable[ProjectName]=OutputTable[[#This Row],[ProjectName]])*ProjectInfoTable[ConfidenceInterval]))</f>
        <v>0.95</v>
      </c>
      <c r="N2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384" s="5" cm="1">
        <f t="array" ref="O2384">MIN(IF((OutputTable[GroupByKey]=OutputTable[[#This Row],[GroupByKey]]),(OutputTable[GroupByKey]=OutputTable[[#This Row],[GroupByKey]])*OutputTable[RecordedValue]))</f>
        <v>0</v>
      </c>
      <c r="P2384" s="5" cm="1">
        <f t="array" ref="P2384">MAX(IF((OutputTable[GroupByKey]=OutputTable[[#This Row],[GroupByKey]]),(OutputTable[GroupByKey]=OutputTable[[#This Row],[GroupByKey]])*OutputTable[RecordedValue]))</f>
        <v>143.511038213799</v>
      </c>
    </row>
    <row r="2385" spans="1:16" x14ac:dyDescent="0.25">
      <c r="A2385" t="s">
        <v>68</v>
      </c>
      <c r="B2385" t="s">
        <v>70</v>
      </c>
      <c r="C2385">
        <v>40</v>
      </c>
      <c r="D2385" t="s">
        <v>120</v>
      </c>
      <c r="E2385" t="s">
        <v>121</v>
      </c>
      <c r="F2385" t="s">
        <v>73</v>
      </c>
      <c r="G2385">
        <v>10</v>
      </c>
      <c r="H2385">
        <v>0</v>
      </c>
      <c r="I238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85" s="5" cm="1">
        <f t="array" ref="J2385">MAX(IF((ProjectInfoTable[ProjectName]=OutputTable[[#This Row],[ProjectName]]),(ProjectInfoTable[ProjectName]=OutputTable[[#This Row],[ProjectName]])*ProjectInfoTable[NumberOfReplications]))</f>
        <v>50</v>
      </c>
      <c r="K2385" s="5" cm="1">
        <f t="array" ref="K2385">IFERROR(AVERAGE(IF((OutputTable[GroupByKey]=OutputTable[[#This Row],[GroupByKey]]),(OutputTable[GroupByKey]=OutputTable[[#This Row],[GroupByKey]])*OutputTable[RecordedValue])),0)</f>
        <v>9.74</v>
      </c>
      <c r="L2385" s="5" cm="1">
        <f t="array" ref="L2385">IFERROR(_xlfn.STDEV.S(IF((OutputTable[GroupByKey]=OutputTable[[#This Row],[GroupByKey]]),(OutputTable[GroupByKey]=OutputTable[[#This Row],[GroupByKey]])*OutputTable[RecordedValue])),0)</f>
        <v>3.3430402880233041</v>
      </c>
      <c r="M2385" s="5" cm="1">
        <f t="array" ref="M2385">MAX(IF((ProjectInfoTable[ProjectName]=OutputTable[[#This Row],[ProjectName]]),(ProjectInfoTable[ProjectName]=OutputTable[[#This Row],[ProjectName]])*ProjectInfoTable[ConfidenceInterval]))</f>
        <v>0.95</v>
      </c>
      <c r="N2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385" s="5" cm="1">
        <f t="array" ref="O2385">MIN(IF((OutputTable[GroupByKey]=OutputTable[[#This Row],[GroupByKey]]),(OutputTable[GroupByKey]=OutputTable[[#This Row],[GroupByKey]])*OutputTable[RecordedValue]))</f>
        <v>4</v>
      </c>
      <c r="P2385" s="5" cm="1">
        <f t="array" ref="P2385">MAX(IF((OutputTable[GroupByKey]=OutputTable[[#This Row],[GroupByKey]]),(OutputTable[GroupByKey]=OutputTable[[#This Row],[GroupByKey]])*OutputTable[RecordedValue]))</f>
        <v>18</v>
      </c>
    </row>
    <row r="2386" spans="1:16" x14ac:dyDescent="0.25">
      <c r="A2386" t="s">
        <v>68</v>
      </c>
      <c r="B2386" t="s">
        <v>70</v>
      </c>
      <c r="C2386">
        <v>40</v>
      </c>
      <c r="D2386" t="s">
        <v>122</v>
      </c>
      <c r="E2386" t="s">
        <v>123</v>
      </c>
      <c r="F2386" t="s">
        <v>73</v>
      </c>
      <c r="G2386">
        <v>10</v>
      </c>
      <c r="H2386">
        <v>0</v>
      </c>
      <c r="I238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86" s="5" cm="1">
        <f t="array" ref="J2386">MAX(IF((ProjectInfoTable[ProjectName]=OutputTable[[#This Row],[ProjectName]]),(ProjectInfoTable[ProjectName]=OutputTable[[#This Row],[ProjectName]])*ProjectInfoTable[NumberOfReplications]))</f>
        <v>50</v>
      </c>
      <c r="K2386" s="5" cm="1">
        <f t="array" ref="K2386">IFERROR(AVERAGE(IF((OutputTable[GroupByKey]=OutputTable[[#This Row],[GroupByKey]]),(OutputTable[GroupByKey]=OutputTable[[#This Row],[GroupByKey]])*OutputTable[RecordedValue])),0)</f>
        <v>9.6199999999999992</v>
      </c>
      <c r="L2386" s="5" cm="1">
        <f t="array" ref="L2386">IFERROR(_xlfn.STDEV.S(IF((OutputTable[GroupByKey]=OutputTable[[#This Row],[GroupByKey]]),(OutputTable[GroupByKey]=OutputTable[[#This Row],[GroupByKey]])*OutputTable[RecordedValue])),0)</f>
        <v>3.3557139816335075</v>
      </c>
      <c r="M2386" s="5" cm="1">
        <f t="array" ref="M2386">MAX(IF((ProjectInfoTable[ProjectName]=OutputTable[[#This Row],[ProjectName]]),(ProjectInfoTable[ProjectName]=OutputTable[[#This Row],[ProjectName]])*ProjectInfoTable[ConfidenceInterval]))</f>
        <v>0.95</v>
      </c>
      <c r="N2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386" s="5" cm="1">
        <f t="array" ref="O2386">MIN(IF((OutputTable[GroupByKey]=OutputTable[[#This Row],[GroupByKey]]),(OutputTable[GroupByKey]=OutputTable[[#This Row],[GroupByKey]])*OutputTable[RecordedValue]))</f>
        <v>4</v>
      </c>
      <c r="P2386" s="5" cm="1">
        <f t="array" ref="P2386">MAX(IF((OutputTable[GroupByKey]=OutputTable[[#This Row],[GroupByKey]]),(OutputTable[GroupByKey]=OutputTable[[#This Row],[GroupByKey]])*OutputTable[RecordedValue]))</f>
        <v>18</v>
      </c>
    </row>
    <row r="2387" spans="1:16" x14ac:dyDescent="0.25">
      <c r="A2387" t="s">
        <v>68</v>
      </c>
      <c r="B2387" t="s">
        <v>70</v>
      </c>
      <c r="C2387">
        <v>40</v>
      </c>
      <c r="D2387" t="s">
        <v>124</v>
      </c>
      <c r="E2387" t="s">
        <v>125</v>
      </c>
      <c r="F2387" t="s">
        <v>73</v>
      </c>
      <c r="G2387">
        <v>0.97313407104474203</v>
      </c>
      <c r="H2387">
        <v>0</v>
      </c>
      <c r="I238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87" s="5" cm="1">
        <f t="array" ref="J2387">MAX(IF((ProjectInfoTable[ProjectName]=OutputTable[[#This Row],[ProjectName]]),(ProjectInfoTable[ProjectName]=OutputTable[[#This Row],[ProjectName]])*ProjectInfoTable[NumberOfReplications]))</f>
        <v>50</v>
      </c>
      <c r="K2387" s="5" cm="1">
        <f t="array" ref="K2387">IFERROR(AVERAGE(IF((OutputTable[GroupByKey]=OutputTable[[#This Row],[GroupByKey]]),(OutputTable[GroupByKey]=OutputTable[[#This Row],[GroupByKey]])*OutputTable[RecordedValue])),0)</f>
        <v>0.86163700693939471</v>
      </c>
      <c r="L2387" s="5" cm="1">
        <f t="array" ref="L2387">IFERROR(_xlfn.STDEV.S(IF((OutputTable[GroupByKey]=OutputTable[[#This Row],[GroupByKey]]),(OutputTable[GroupByKey]=OutputTable[[#This Row],[GroupByKey]])*OutputTable[RecordedValue])),0)</f>
        <v>0.40403851079129915</v>
      </c>
      <c r="M2387" s="5" cm="1">
        <f t="array" ref="M2387">MAX(IF((ProjectInfoTable[ProjectName]=OutputTable[[#This Row],[ProjectName]]),(ProjectInfoTable[ProjectName]=OutputTable[[#This Row],[ProjectName]])*ProjectInfoTable[ConfidenceInterval]))</f>
        <v>0.95</v>
      </c>
      <c r="N2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387" s="5" cm="1">
        <f t="array" ref="O2387">MIN(IF((OutputTable[GroupByKey]=OutputTable[[#This Row],[GroupByKey]]),(OutputTable[GroupByKey]=OutputTable[[#This Row],[GroupByKey]])*OutputTable[RecordedValue]))</f>
        <v>0.14398486806875099</v>
      </c>
      <c r="P2387" s="5" cm="1">
        <f t="array" ref="P2387">MAX(IF((OutputTable[GroupByKey]=OutputTable[[#This Row],[GroupByKey]]),(OutputTable[GroupByKey]=OutputTable[[#This Row],[GroupByKey]])*OutputTable[RecordedValue]))</f>
        <v>2.0851264921370101</v>
      </c>
    </row>
    <row r="2388" spans="1:16" x14ac:dyDescent="0.25">
      <c r="A2388" t="s">
        <v>68</v>
      </c>
      <c r="B2388" t="s">
        <v>70</v>
      </c>
      <c r="C2388">
        <v>40</v>
      </c>
      <c r="D2388" t="s">
        <v>126</v>
      </c>
      <c r="E2388" t="s">
        <v>127</v>
      </c>
      <c r="F2388" t="s">
        <v>73</v>
      </c>
      <c r="G2388">
        <v>64.981829429452702</v>
      </c>
      <c r="H2388">
        <v>0</v>
      </c>
      <c r="I238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88" s="5" cm="1">
        <f t="array" ref="J2388">MAX(IF((ProjectInfoTable[ProjectName]=OutputTable[[#This Row],[ProjectName]]),(ProjectInfoTable[ProjectName]=OutputTable[[#This Row],[ProjectName]])*ProjectInfoTable[NumberOfReplications]))</f>
        <v>50</v>
      </c>
      <c r="K2388" s="5" cm="1">
        <f t="array" ref="K2388">IFERROR(AVERAGE(IF((OutputTable[GroupByKey]=OutputTable[[#This Row],[GroupByKey]]),(OutputTable[GroupByKey]=OutputTable[[#This Row],[GroupByKey]])*OutputTable[RecordedValue])),0)</f>
        <v>64.862229774387828</v>
      </c>
      <c r="L2388" s="5" cm="1">
        <f t="array" ref="L2388">IFERROR(_xlfn.STDEV.S(IF((OutputTable[GroupByKey]=OutputTable[[#This Row],[GroupByKey]]),(OutputTable[GroupByKey]=OutputTable[[#This Row],[GroupByKey]])*OutputTable[RecordedValue])),0)</f>
        <v>42.021678663543447</v>
      </c>
      <c r="M2388" s="5" cm="1">
        <f t="array" ref="M2388">MAX(IF((ProjectInfoTable[ProjectName]=OutputTable[[#This Row],[ProjectName]]),(ProjectInfoTable[ProjectName]=OutputTable[[#This Row],[ProjectName]])*ProjectInfoTable[ConfidenceInterval]))</f>
        <v>0.95</v>
      </c>
      <c r="N2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388" s="5" cm="1">
        <f t="array" ref="O2388">MIN(IF((OutputTable[GroupByKey]=OutputTable[[#This Row],[GroupByKey]]),(OutputTable[GroupByKey]=OutputTable[[#This Row],[GroupByKey]])*OutputTable[RecordedValue]))</f>
        <v>12.5350884709043</v>
      </c>
      <c r="P2388" s="5" cm="1">
        <f t="array" ref="P2388">MAX(IF((OutputTable[GroupByKey]=OutputTable[[#This Row],[GroupByKey]]),(OutputTable[GroupByKey]=OutputTable[[#This Row],[GroupByKey]])*OutputTable[RecordedValue]))</f>
        <v>268.61862774202001</v>
      </c>
    </row>
    <row r="2389" spans="1:16" x14ac:dyDescent="0.25">
      <c r="A2389" t="s">
        <v>68</v>
      </c>
      <c r="B2389" t="s">
        <v>70</v>
      </c>
      <c r="C2389">
        <v>40</v>
      </c>
      <c r="D2389" t="s">
        <v>128</v>
      </c>
      <c r="E2389" t="s">
        <v>86</v>
      </c>
      <c r="F2389" t="s">
        <v>129</v>
      </c>
      <c r="G2389">
        <v>0</v>
      </c>
      <c r="H2389">
        <v>0</v>
      </c>
      <c r="I238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89" s="5" cm="1">
        <f t="array" ref="J2389">MAX(IF((ProjectInfoTable[ProjectName]=OutputTable[[#This Row],[ProjectName]]),(ProjectInfoTable[ProjectName]=OutputTable[[#This Row],[ProjectName]])*ProjectInfoTable[NumberOfReplications]))</f>
        <v>50</v>
      </c>
      <c r="K2389" s="5" cm="1">
        <f t="array" ref="K2389">IFERROR(AVERAGE(IF((OutputTable[GroupByKey]=OutputTable[[#This Row],[GroupByKey]]),(OutputTable[GroupByKey]=OutputTable[[#This Row],[GroupByKey]])*OutputTable[RecordedValue])),0)</f>
        <v>0</v>
      </c>
      <c r="L2389" s="5" cm="1">
        <f t="array" ref="L2389">IFERROR(_xlfn.STDEV.S(IF((OutputTable[GroupByKey]=OutputTable[[#This Row],[GroupByKey]]),(OutputTable[GroupByKey]=OutputTable[[#This Row],[GroupByKey]])*OutputTable[RecordedValue])),0)</f>
        <v>0</v>
      </c>
      <c r="M2389" s="5" cm="1">
        <f t="array" ref="M2389">MAX(IF((ProjectInfoTable[ProjectName]=OutputTable[[#This Row],[ProjectName]]),(ProjectInfoTable[ProjectName]=OutputTable[[#This Row],[ProjectName]])*ProjectInfoTable[ConfidenceInterval]))</f>
        <v>0.95</v>
      </c>
      <c r="N2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9" s="5" cm="1">
        <f t="array" ref="O2389">MIN(IF((OutputTable[GroupByKey]=OutputTable[[#This Row],[GroupByKey]]),(OutputTable[GroupByKey]=OutputTable[[#This Row],[GroupByKey]])*OutputTable[RecordedValue]))</f>
        <v>0</v>
      </c>
      <c r="P2389" s="5" cm="1">
        <f t="array" ref="P2389">MAX(IF((OutputTable[GroupByKey]=OutputTable[[#This Row],[GroupByKey]]),(OutputTable[GroupByKey]=OutputTable[[#This Row],[GroupByKey]])*OutputTable[RecordedValue]))</f>
        <v>0</v>
      </c>
    </row>
    <row r="2390" spans="1:16" x14ac:dyDescent="0.25">
      <c r="A2390" t="s">
        <v>68</v>
      </c>
      <c r="B2390" t="s">
        <v>70</v>
      </c>
      <c r="C2390">
        <v>40</v>
      </c>
      <c r="D2390" t="s">
        <v>130</v>
      </c>
      <c r="E2390" t="s">
        <v>89</v>
      </c>
      <c r="F2390" t="s">
        <v>129</v>
      </c>
      <c r="G2390">
        <v>0</v>
      </c>
      <c r="H2390">
        <v>0</v>
      </c>
      <c r="I239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90" s="5" cm="1">
        <f t="array" ref="J2390">MAX(IF((ProjectInfoTable[ProjectName]=OutputTable[[#This Row],[ProjectName]]),(ProjectInfoTable[ProjectName]=OutputTable[[#This Row],[ProjectName]])*ProjectInfoTable[NumberOfReplications]))</f>
        <v>50</v>
      </c>
      <c r="K2390" s="5" cm="1">
        <f t="array" ref="K2390">IFERROR(AVERAGE(IF((OutputTable[GroupByKey]=OutputTable[[#This Row],[GroupByKey]]),(OutputTable[GroupByKey]=OutputTable[[#This Row],[GroupByKey]])*OutputTable[RecordedValue])),0)</f>
        <v>0</v>
      </c>
      <c r="L2390" s="5" cm="1">
        <f t="array" ref="L2390">IFERROR(_xlfn.STDEV.S(IF((OutputTable[GroupByKey]=OutputTable[[#This Row],[GroupByKey]]),(OutputTable[GroupByKey]=OutputTable[[#This Row],[GroupByKey]])*OutputTable[RecordedValue])),0)</f>
        <v>0</v>
      </c>
      <c r="M2390" s="5" cm="1">
        <f t="array" ref="M2390">MAX(IF((ProjectInfoTable[ProjectName]=OutputTable[[#This Row],[ProjectName]]),(ProjectInfoTable[ProjectName]=OutputTable[[#This Row],[ProjectName]])*ProjectInfoTable[ConfidenceInterval]))</f>
        <v>0.95</v>
      </c>
      <c r="N2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0" s="5" cm="1">
        <f t="array" ref="O2390">MIN(IF((OutputTable[GroupByKey]=OutputTable[[#This Row],[GroupByKey]]),(OutputTable[GroupByKey]=OutputTable[[#This Row],[GroupByKey]])*OutputTable[RecordedValue]))</f>
        <v>0</v>
      </c>
      <c r="P2390" s="5" cm="1">
        <f t="array" ref="P2390">MAX(IF((OutputTable[GroupByKey]=OutputTable[[#This Row],[GroupByKey]]),(OutputTable[GroupByKey]=OutputTable[[#This Row],[GroupByKey]])*OutputTable[RecordedValue]))</f>
        <v>0</v>
      </c>
    </row>
    <row r="2391" spans="1:16" x14ac:dyDescent="0.25">
      <c r="A2391" t="s">
        <v>68</v>
      </c>
      <c r="B2391" t="s">
        <v>70</v>
      </c>
      <c r="C2391">
        <v>40</v>
      </c>
      <c r="D2391" t="s">
        <v>131</v>
      </c>
      <c r="E2391" t="s">
        <v>91</v>
      </c>
      <c r="F2391" t="s">
        <v>129</v>
      </c>
      <c r="G2391">
        <v>47.930943603150702</v>
      </c>
      <c r="H2391">
        <v>0</v>
      </c>
      <c r="I239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91" s="5" cm="1">
        <f t="array" ref="J2391">MAX(IF((ProjectInfoTable[ProjectName]=OutputTable[[#This Row],[ProjectName]]),(ProjectInfoTable[ProjectName]=OutputTable[[#This Row],[ProjectName]])*ProjectInfoTable[NumberOfReplications]))</f>
        <v>50</v>
      </c>
      <c r="K2391" s="5" cm="1">
        <f t="array" ref="K2391">IFERROR(AVERAGE(IF((OutputTable[GroupByKey]=OutputTable[[#This Row],[GroupByKey]]),(OutputTable[GroupByKey]=OutputTable[[#This Row],[GroupByKey]])*OutputTable[RecordedValue])),0)</f>
        <v>47.555766264651346</v>
      </c>
      <c r="L2391" s="5" cm="1">
        <f t="array" ref="L2391">IFERROR(_xlfn.STDEV.S(IF((OutputTable[GroupByKey]=OutputTable[[#This Row],[GroupByKey]]),(OutputTable[GroupByKey]=OutputTable[[#This Row],[GroupByKey]])*OutputTable[RecordedValue])),0)</f>
        <v>2.7283894207102275</v>
      </c>
      <c r="M2391" s="5" cm="1">
        <f t="array" ref="M2391">MAX(IF((ProjectInfoTable[ProjectName]=OutputTable[[#This Row],[ProjectName]]),(ProjectInfoTable[ProjectName]=OutputTable[[#This Row],[ProjectName]])*ProjectInfoTable[ConfidenceInterval]))</f>
        <v>0.95</v>
      </c>
      <c r="N2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391" s="5" cm="1">
        <f t="array" ref="O2391">MIN(IF((OutputTable[GroupByKey]=OutputTable[[#This Row],[GroupByKey]]),(OutputTable[GroupByKey]=OutputTable[[#This Row],[GroupByKey]])*OutputTable[RecordedValue]))</f>
        <v>42.116143251013803</v>
      </c>
      <c r="P2391" s="5" cm="1">
        <f t="array" ref="P2391">MAX(IF((OutputTable[GroupByKey]=OutputTable[[#This Row],[GroupByKey]]),(OutputTable[GroupByKey]=OutputTable[[#This Row],[GroupByKey]])*OutputTable[RecordedValue]))</f>
        <v>55.7665547747551</v>
      </c>
    </row>
    <row r="2392" spans="1:16" x14ac:dyDescent="0.25">
      <c r="A2392" t="s">
        <v>68</v>
      </c>
      <c r="B2392" t="s">
        <v>70</v>
      </c>
      <c r="C2392">
        <v>40</v>
      </c>
      <c r="D2392" t="s">
        <v>132</v>
      </c>
      <c r="E2392" t="s">
        <v>133</v>
      </c>
      <c r="F2392" t="s">
        <v>129</v>
      </c>
      <c r="G2392">
        <v>0</v>
      </c>
      <c r="H2392">
        <v>0</v>
      </c>
      <c r="I239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92" s="5" cm="1">
        <f t="array" ref="J2392">MAX(IF((ProjectInfoTable[ProjectName]=OutputTable[[#This Row],[ProjectName]]),(ProjectInfoTable[ProjectName]=OutputTable[[#This Row],[ProjectName]])*ProjectInfoTable[NumberOfReplications]))</f>
        <v>50</v>
      </c>
      <c r="K2392" s="5" cm="1">
        <f t="array" ref="K2392">IFERROR(AVERAGE(IF((OutputTable[GroupByKey]=OutputTable[[#This Row],[GroupByKey]]),(OutputTable[GroupByKey]=OutputTable[[#This Row],[GroupByKey]])*OutputTable[RecordedValue])),0)</f>
        <v>0</v>
      </c>
      <c r="L2392" s="5" cm="1">
        <f t="array" ref="L2392">IFERROR(_xlfn.STDEV.S(IF((OutputTable[GroupByKey]=OutputTable[[#This Row],[GroupByKey]]),(OutputTable[GroupByKey]=OutputTable[[#This Row],[GroupByKey]])*OutputTable[RecordedValue])),0)</f>
        <v>0</v>
      </c>
      <c r="M2392" s="5" cm="1">
        <f t="array" ref="M2392">MAX(IF((ProjectInfoTable[ProjectName]=OutputTable[[#This Row],[ProjectName]]),(ProjectInfoTable[ProjectName]=OutputTable[[#This Row],[ProjectName]])*ProjectInfoTable[ConfidenceInterval]))</f>
        <v>0.95</v>
      </c>
      <c r="N2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2" s="5" cm="1">
        <f t="array" ref="O2392">MIN(IF((OutputTable[GroupByKey]=OutputTable[[#This Row],[GroupByKey]]),(OutputTable[GroupByKey]=OutputTable[[#This Row],[GroupByKey]])*OutputTable[RecordedValue]))</f>
        <v>0</v>
      </c>
      <c r="P2392" s="5" cm="1">
        <f t="array" ref="P2392">MAX(IF((OutputTable[GroupByKey]=OutputTable[[#This Row],[GroupByKey]]),(OutputTable[GroupByKey]=OutputTable[[#This Row],[GroupByKey]])*OutputTable[RecordedValue]))</f>
        <v>0</v>
      </c>
    </row>
    <row r="2393" spans="1:16" x14ac:dyDescent="0.25">
      <c r="A2393" t="s">
        <v>68</v>
      </c>
      <c r="B2393" t="s">
        <v>70</v>
      </c>
      <c r="C2393">
        <v>40</v>
      </c>
      <c r="D2393" t="s">
        <v>134</v>
      </c>
      <c r="E2393" t="s">
        <v>95</v>
      </c>
      <c r="F2393" t="s">
        <v>129</v>
      </c>
      <c r="G2393">
        <v>47.930943603150702</v>
      </c>
      <c r="H2393">
        <v>0</v>
      </c>
      <c r="I2393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93" s="5" cm="1">
        <f t="array" ref="J2393">MAX(IF((ProjectInfoTable[ProjectName]=OutputTable[[#This Row],[ProjectName]]),(ProjectInfoTable[ProjectName]=OutputTable[[#This Row],[ProjectName]])*ProjectInfoTable[NumberOfReplications]))</f>
        <v>50</v>
      </c>
      <c r="K2393" s="5" cm="1">
        <f t="array" ref="K2393">IFERROR(AVERAGE(IF((OutputTable[GroupByKey]=OutputTable[[#This Row],[GroupByKey]]),(OutputTable[GroupByKey]=OutputTable[[#This Row],[GroupByKey]])*OutputTable[RecordedValue])),0)</f>
        <v>47.555766264651346</v>
      </c>
      <c r="L2393" s="5" cm="1">
        <f t="array" ref="L2393">IFERROR(_xlfn.STDEV.S(IF((OutputTable[GroupByKey]=OutputTable[[#This Row],[GroupByKey]]),(OutputTable[GroupByKey]=OutputTable[[#This Row],[GroupByKey]])*OutputTable[RecordedValue])),0)</f>
        <v>2.7283894207102275</v>
      </c>
      <c r="M2393" s="5" cm="1">
        <f t="array" ref="M2393">MAX(IF((ProjectInfoTable[ProjectName]=OutputTable[[#This Row],[ProjectName]]),(ProjectInfoTable[ProjectName]=OutputTable[[#This Row],[ProjectName]])*ProjectInfoTable[ConfidenceInterval]))</f>
        <v>0.95</v>
      </c>
      <c r="N2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393" s="5" cm="1">
        <f t="array" ref="O2393">MIN(IF((OutputTable[GroupByKey]=OutputTable[[#This Row],[GroupByKey]]),(OutputTable[GroupByKey]=OutputTable[[#This Row],[GroupByKey]])*OutputTable[RecordedValue]))</f>
        <v>42.116143251013803</v>
      </c>
      <c r="P2393" s="5" cm="1">
        <f t="array" ref="P2393">MAX(IF((OutputTable[GroupByKey]=OutputTable[[#This Row],[GroupByKey]]),(OutputTable[GroupByKey]=OutputTable[[#This Row],[GroupByKey]])*OutputTable[RecordedValue]))</f>
        <v>55.7665547747551</v>
      </c>
    </row>
    <row r="2394" spans="1:16" x14ac:dyDescent="0.25">
      <c r="A2394" t="s">
        <v>68</v>
      </c>
      <c r="B2394" t="s">
        <v>70</v>
      </c>
      <c r="C2394">
        <v>40</v>
      </c>
      <c r="D2394" t="s">
        <v>135</v>
      </c>
      <c r="E2394" t="s">
        <v>97</v>
      </c>
      <c r="F2394" t="s">
        <v>129</v>
      </c>
      <c r="G2394">
        <v>0</v>
      </c>
      <c r="H2394">
        <v>0</v>
      </c>
      <c r="I239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394" s="5" cm="1">
        <f t="array" ref="J2394">MAX(IF((ProjectInfoTable[ProjectName]=OutputTable[[#This Row],[ProjectName]]),(ProjectInfoTable[ProjectName]=OutputTable[[#This Row],[ProjectName]])*ProjectInfoTable[NumberOfReplications]))</f>
        <v>50</v>
      </c>
      <c r="K2394" s="5" cm="1">
        <f t="array" ref="K2394">IFERROR(AVERAGE(IF((OutputTable[GroupByKey]=OutputTable[[#This Row],[GroupByKey]]),(OutputTable[GroupByKey]=OutputTable[[#This Row],[GroupByKey]])*OutputTable[RecordedValue])),0)</f>
        <v>0</v>
      </c>
      <c r="L2394" s="5" cm="1">
        <f t="array" ref="L2394">IFERROR(_xlfn.STDEV.S(IF((OutputTable[GroupByKey]=OutputTable[[#This Row],[GroupByKey]]),(OutputTable[GroupByKey]=OutputTable[[#This Row],[GroupByKey]])*OutputTable[RecordedValue])),0)</f>
        <v>0</v>
      </c>
      <c r="M2394" s="5" cm="1">
        <f t="array" ref="M2394">MAX(IF((ProjectInfoTable[ProjectName]=OutputTable[[#This Row],[ProjectName]]),(ProjectInfoTable[ProjectName]=OutputTable[[#This Row],[ProjectName]])*ProjectInfoTable[ConfidenceInterval]))</f>
        <v>0.95</v>
      </c>
      <c r="N2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4" s="5" cm="1">
        <f t="array" ref="O2394">MIN(IF((OutputTable[GroupByKey]=OutputTable[[#This Row],[GroupByKey]]),(OutputTable[GroupByKey]=OutputTable[[#This Row],[GroupByKey]])*OutputTable[RecordedValue]))</f>
        <v>0</v>
      </c>
      <c r="P2394" s="5" cm="1">
        <f t="array" ref="P2394">MAX(IF((OutputTable[GroupByKey]=OutputTable[[#This Row],[GroupByKey]]),(OutputTable[GroupByKey]=OutputTable[[#This Row],[GroupByKey]])*OutputTable[RecordedValue]))</f>
        <v>0</v>
      </c>
    </row>
    <row r="2395" spans="1:16" x14ac:dyDescent="0.25">
      <c r="A2395" t="s">
        <v>68</v>
      </c>
      <c r="B2395" t="s">
        <v>70</v>
      </c>
      <c r="C2395">
        <v>40</v>
      </c>
      <c r="D2395" t="s">
        <v>136</v>
      </c>
      <c r="E2395" t="s">
        <v>137</v>
      </c>
      <c r="F2395" t="s">
        <v>129</v>
      </c>
      <c r="G2395">
        <v>47.930943603150702</v>
      </c>
      <c r="H2395">
        <v>0</v>
      </c>
      <c r="I239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395" s="5" cm="1">
        <f t="array" ref="J2395">MAX(IF((ProjectInfoTable[ProjectName]=OutputTable[[#This Row],[ProjectName]]),(ProjectInfoTable[ProjectName]=OutputTable[[#This Row],[ProjectName]])*ProjectInfoTable[NumberOfReplications]))</f>
        <v>50</v>
      </c>
      <c r="K2395" s="5" cm="1">
        <f t="array" ref="K2395">IFERROR(AVERAGE(IF((OutputTable[GroupByKey]=OutputTable[[#This Row],[GroupByKey]]),(OutputTable[GroupByKey]=OutputTable[[#This Row],[GroupByKey]])*OutputTable[RecordedValue])),0)</f>
        <v>47.555766264651339</v>
      </c>
      <c r="L2395" s="5" cm="1">
        <f t="array" ref="L2395">IFERROR(_xlfn.STDEV.S(IF((OutputTable[GroupByKey]=OutputTable[[#This Row],[GroupByKey]]),(OutputTable[GroupByKey]=OutputTable[[#This Row],[GroupByKey]])*OutputTable[RecordedValue])),0)</f>
        <v>2.7283894207102439</v>
      </c>
      <c r="M2395" s="5" cm="1">
        <f t="array" ref="M2395">MAX(IF((ProjectInfoTable[ProjectName]=OutputTable[[#This Row],[ProjectName]]),(ProjectInfoTable[ProjectName]=OutputTable[[#This Row],[ProjectName]])*ProjectInfoTable[ConfidenceInterval]))</f>
        <v>0.95</v>
      </c>
      <c r="N2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395" s="5" cm="1">
        <f t="array" ref="O2395">MIN(IF((OutputTable[GroupByKey]=OutputTable[[#This Row],[GroupByKey]]),(OutputTable[GroupByKey]=OutputTable[[#This Row],[GroupByKey]])*OutputTable[RecordedValue]))</f>
        <v>42.116143251013703</v>
      </c>
      <c r="P2395" s="5" cm="1">
        <f t="array" ref="P2395">MAX(IF((OutputTable[GroupByKey]=OutputTable[[#This Row],[GroupByKey]]),(OutputTable[GroupByKey]=OutputTable[[#This Row],[GroupByKey]])*OutputTable[RecordedValue]))</f>
        <v>55.7665547747551</v>
      </c>
    </row>
    <row r="2396" spans="1:16" x14ac:dyDescent="0.25">
      <c r="A2396" t="s">
        <v>68</v>
      </c>
      <c r="B2396" t="s">
        <v>70</v>
      </c>
      <c r="C2396">
        <v>40</v>
      </c>
      <c r="D2396" t="s">
        <v>138</v>
      </c>
      <c r="E2396" t="s">
        <v>139</v>
      </c>
      <c r="F2396" t="s">
        <v>129</v>
      </c>
      <c r="G2396">
        <v>23.892187217312301</v>
      </c>
      <c r="H2396">
        <v>0</v>
      </c>
      <c r="I239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396" s="5" cm="1">
        <f t="array" ref="J2396">MAX(IF((ProjectInfoTable[ProjectName]=OutputTable[[#This Row],[ProjectName]]),(ProjectInfoTable[ProjectName]=OutputTable[[#This Row],[ProjectName]])*ProjectInfoTable[NumberOfReplications]))</f>
        <v>50</v>
      </c>
      <c r="K2396" s="5" cm="1">
        <f t="array" ref="K2396">IFERROR(AVERAGE(IF((OutputTable[GroupByKey]=OutputTable[[#This Row],[GroupByKey]]),(OutputTable[GroupByKey]=OutputTable[[#This Row],[GroupByKey]])*OutputTable[RecordedValue])),0)</f>
        <v>24.153751225057032</v>
      </c>
      <c r="L2396" s="5" cm="1">
        <f t="array" ref="L2396">IFERROR(_xlfn.STDEV.S(IF((OutputTable[GroupByKey]=OutputTable[[#This Row],[GroupByKey]]),(OutputTable[GroupByKey]=OutputTable[[#This Row],[GroupByKey]])*OutputTable[RecordedValue])),0)</f>
        <v>2.790438932514745</v>
      </c>
      <c r="M2396" s="5" cm="1">
        <f t="array" ref="M2396">MAX(IF((ProjectInfoTable[ProjectName]=OutputTable[[#This Row],[ProjectName]]),(ProjectInfoTable[ProjectName]=OutputTable[[#This Row],[ProjectName]])*ProjectInfoTable[ConfidenceInterval]))</f>
        <v>0.95</v>
      </c>
      <c r="N2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396" s="5" cm="1">
        <f t="array" ref="O2396">MIN(IF((OutputTable[GroupByKey]=OutputTable[[#This Row],[GroupByKey]]),(OutputTable[GroupByKey]=OutputTable[[#This Row],[GroupByKey]])*OutputTable[RecordedValue]))</f>
        <v>16.206469520089399</v>
      </c>
      <c r="P2396" s="5" cm="1">
        <f t="array" ref="P2396">MAX(IF((OutputTable[GroupByKey]=OutputTable[[#This Row],[GroupByKey]]),(OutputTable[GroupByKey]=OutputTable[[#This Row],[GroupByKey]])*OutputTable[RecordedValue]))</f>
        <v>29.8247121613243</v>
      </c>
    </row>
    <row r="2397" spans="1:16" x14ac:dyDescent="0.25">
      <c r="A2397" t="s">
        <v>68</v>
      </c>
      <c r="B2397" t="s">
        <v>70</v>
      </c>
      <c r="C2397">
        <v>40</v>
      </c>
      <c r="D2397" t="s">
        <v>140</v>
      </c>
      <c r="E2397" t="s">
        <v>91</v>
      </c>
      <c r="F2397" t="s">
        <v>129</v>
      </c>
      <c r="G2397">
        <v>71.823130820463007</v>
      </c>
      <c r="H2397">
        <v>0</v>
      </c>
      <c r="I239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97" s="5" cm="1">
        <f t="array" ref="J2397">MAX(IF((ProjectInfoTable[ProjectName]=OutputTable[[#This Row],[ProjectName]]),(ProjectInfoTable[ProjectName]=OutputTable[[#This Row],[ProjectName]])*ProjectInfoTable[NumberOfReplications]))</f>
        <v>50</v>
      </c>
      <c r="K2397" s="5" cm="1">
        <f t="array" ref="K2397">IFERROR(AVERAGE(IF((OutputTable[GroupByKey]=OutputTable[[#This Row],[GroupByKey]]),(OutputTable[GroupByKey]=OutputTable[[#This Row],[GroupByKey]])*OutputTable[RecordedValue])),0)</f>
        <v>71.709517489708347</v>
      </c>
      <c r="L2397" s="5" cm="1">
        <f t="array" ref="L2397">IFERROR(_xlfn.STDEV.S(IF((OutputTable[GroupByKey]=OutputTable[[#This Row],[GroupByKey]]),(OutputTable[GroupByKey]=OutputTable[[#This Row],[GroupByKey]])*OutputTable[RecordedValue])),0)</f>
        <v>0.25019982121987089</v>
      </c>
      <c r="M2397" s="5" cm="1">
        <f t="array" ref="M2397">MAX(IF((ProjectInfoTable[ProjectName]=OutputTable[[#This Row],[ProjectName]]),(ProjectInfoTable[ProjectName]=OutputTable[[#This Row],[ProjectName]])*ProjectInfoTable[ConfidenceInterval]))</f>
        <v>0.95</v>
      </c>
      <c r="N2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397" s="5" cm="1">
        <f t="array" ref="O2397">MIN(IF((OutputTable[GroupByKey]=OutputTable[[#This Row],[GroupByKey]]),(OutputTable[GroupByKey]=OutputTable[[#This Row],[GroupByKey]])*OutputTable[RecordedValue]))</f>
        <v>70.826954480567906</v>
      </c>
      <c r="P2397" s="5" cm="1">
        <f t="array" ref="P2397">MAX(IF((OutputTable[GroupByKey]=OutputTable[[#This Row],[GroupByKey]]),(OutputTable[GroupByKey]=OutputTable[[#This Row],[GroupByKey]])*OutputTable[RecordedValue]))</f>
        <v>72</v>
      </c>
    </row>
    <row r="2398" spans="1:16" x14ac:dyDescent="0.25">
      <c r="A2398" t="s">
        <v>68</v>
      </c>
      <c r="B2398" t="s">
        <v>70</v>
      </c>
      <c r="C2398">
        <v>40</v>
      </c>
      <c r="D2398" t="s">
        <v>141</v>
      </c>
      <c r="E2398" t="s">
        <v>142</v>
      </c>
      <c r="F2398" t="s">
        <v>129</v>
      </c>
      <c r="G2398">
        <v>0</v>
      </c>
      <c r="H2398">
        <v>0</v>
      </c>
      <c r="I239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98" s="5" cm="1">
        <f t="array" ref="J2398">MAX(IF((ProjectInfoTable[ProjectName]=OutputTable[[#This Row],[ProjectName]]),(ProjectInfoTable[ProjectName]=OutputTable[[#This Row],[ProjectName]])*ProjectInfoTable[NumberOfReplications]))</f>
        <v>50</v>
      </c>
      <c r="K2398" s="5" cm="1">
        <f t="array" ref="K2398">IFERROR(AVERAGE(IF((OutputTable[GroupByKey]=OutputTable[[#This Row],[GroupByKey]]),(OutputTable[GroupByKey]=OutputTable[[#This Row],[GroupByKey]])*OutputTable[RecordedValue])),0)</f>
        <v>0</v>
      </c>
      <c r="L2398" s="5" cm="1">
        <f t="array" ref="L2398">IFERROR(_xlfn.STDEV.S(IF((OutputTable[GroupByKey]=OutputTable[[#This Row],[GroupByKey]]),(OutputTable[GroupByKey]=OutputTable[[#This Row],[GroupByKey]])*OutputTable[RecordedValue])),0)</f>
        <v>0</v>
      </c>
      <c r="M2398" s="5" cm="1">
        <f t="array" ref="M2398">MAX(IF((ProjectInfoTable[ProjectName]=OutputTable[[#This Row],[ProjectName]]),(ProjectInfoTable[ProjectName]=OutputTable[[#This Row],[ProjectName]])*ProjectInfoTable[ConfidenceInterval]))</f>
        <v>0.95</v>
      </c>
      <c r="N2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8" s="5" cm="1">
        <f t="array" ref="O2398">MIN(IF((OutputTable[GroupByKey]=OutputTable[[#This Row],[GroupByKey]]),(OutputTable[GroupByKey]=OutputTable[[#This Row],[GroupByKey]])*OutputTable[RecordedValue]))</f>
        <v>0</v>
      </c>
      <c r="P2398" s="5" cm="1">
        <f t="array" ref="P2398">MAX(IF((OutputTable[GroupByKey]=OutputTable[[#This Row],[GroupByKey]]),(OutputTable[GroupByKey]=OutputTable[[#This Row],[GroupByKey]])*OutputTable[RecordedValue]))</f>
        <v>0</v>
      </c>
    </row>
    <row r="2399" spans="1:16" x14ac:dyDescent="0.25">
      <c r="A2399" t="s">
        <v>68</v>
      </c>
      <c r="B2399" t="s">
        <v>70</v>
      </c>
      <c r="C2399">
        <v>40</v>
      </c>
      <c r="D2399" t="s">
        <v>143</v>
      </c>
      <c r="E2399" t="s">
        <v>113</v>
      </c>
      <c r="F2399" t="s">
        <v>73</v>
      </c>
      <c r="G2399">
        <v>8.9437229970711094</v>
      </c>
      <c r="H2399">
        <v>0</v>
      </c>
      <c r="I239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99" s="5" cm="1">
        <f t="array" ref="J2399">MAX(IF((ProjectInfoTable[ProjectName]=OutputTable[[#This Row],[ProjectName]]),(ProjectInfoTable[ProjectName]=OutputTable[[#This Row],[ProjectName]])*ProjectInfoTable[NumberOfReplications]))</f>
        <v>50</v>
      </c>
      <c r="K2399" s="5" cm="1">
        <f t="array" ref="K2399">IFERROR(AVERAGE(IF((OutputTable[GroupByKey]=OutputTable[[#This Row],[GroupByKey]]),(OutputTable[GroupByKey]=OutputTable[[#This Row],[GroupByKey]])*OutputTable[RecordedValue])),0)</f>
        <v>8.9631102244031808</v>
      </c>
      <c r="L2399" s="5" cm="1">
        <f t="array" ref="L2399">IFERROR(_xlfn.STDEV.S(IF((OutputTable[GroupByKey]=OutputTable[[#This Row],[GroupByKey]]),(OutputTable[GroupByKey]=OutputTable[[#This Row],[GroupByKey]])*OutputTable[RecordedValue])),0)</f>
        <v>0.49581158155018401</v>
      </c>
      <c r="M2399" s="5" cm="1">
        <f t="array" ref="M2399">MAX(IF((ProjectInfoTable[ProjectName]=OutputTable[[#This Row],[ProjectName]]),(ProjectInfoTable[ProjectName]=OutputTable[[#This Row],[ProjectName]])*ProjectInfoTable[ConfidenceInterval]))</f>
        <v>0.95</v>
      </c>
      <c r="N2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399" s="5" cm="1">
        <f t="array" ref="O2399">MIN(IF((OutputTable[GroupByKey]=OutputTable[[#This Row],[GroupByKey]]),(OutputTable[GroupByKey]=OutputTable[[#This Row],[GroupByKey]])*OutputTable[RecordedValue]))</f>
        <v>7.9225733441578896</v>
      </c>
      <c r="P2399" s="5" cm="1">
        <f t="array" ref="P2399">MAX(IF((OutputTable[GroupByKey]=OutputTable[[#This Row],[GroupByKey]]),(OutputTable[GroupByKey]=OutputTable[[#This Row],[GroupByKey]])*OutputTable[RecordedValue]))</f>
        <v>9.9777504987156593</v>
      </c>
    </row>
    <row r="2400" spans="1:16" x14ac:dyDescent="0.25">
      <c r="A2400" t="s">
        <v>68</v>
      </c>
      <c r="B2400" t="s">
        <v>70</v>
      </c>
      <c r="C2400">
        <v>40</v>
      </c>
      <c r="D2400" t="s">
        <v>144</v>
      </c>
      <c r="E2400" t="s">
        <v>115</v>
      </c>
      <c r="F2400" t="s">
        <v>73</v>
      </c>
      <c r="G2400">
        <v>536.62337982426698</v>
      </c>
      <c r="H2400">
        <v>0</v>
      </c>
      <c r="I240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00" s="5" cm="1">
        <f t="array" ref="J2400">MAX(IF((ProjectInfoTable[ProjectName]=OutputTable[[#This Row],[ProjectName]]),(ProjectInfoTable[ProjectName]=OutputTable[[#This Row],[ProjectName]])*ProjectInfoTable[NumberOfReplications]))</f>
        <v>50</v>
      </c>
      <c r="K2400" s="5" cm="1">
        <f t="array" ref="K2400">IFERROR(AVERAGE(IF((OutputTable[GroupByKey]=OutputTable[[#This Row],[GroupByKey]]),(OutputTable[GroupByKey]=OutputTable[[#This Row],[GroupByKey]])*OutputTable[RecordedValue])),0)</f>
        <v>537.78661346419096</v>
      </c>
      <c r="L2400" s="5" cm="1">
        <f t="array" ref="L2400">IFERROR(_xlfn.STDEV.S(IF((OutputTable[GroupByKey]=OutputTable[[#This Row],[GroupByKey]]),(OutputTable[GroupByKey]=OutputTable[[#This Row],[GroupByKey]])*OutputTable[RecordedValue])),0)</f>
        <v>29.748694893010981</v>
      </c>
      <c r="M2400" s="5" cm="1">
        <f t="array" ref="M2400">MAX(IF((ProjectInfoTable[ProjectName]=OutputTable[[#This Row],[ProjectName]]),(ProjectInfoTable[ProjectName]=OutputTable[[#This Row],[ProjectName]])*ProjectInfoTable[ConfidenceInterval]))</f>
        <v>0.95</v>
      </c>
      <c r="N2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400" s="5" cm="1">
        <f t="array" ref="O2400">MIN(IF((OutputTable[GroupByKey]=OutputTable[[#This Row],[GroupByKey]]),(OutputTable[GroupByKey]=OutputTable[[#This Row],[GroupByKey]])*OutputTable[RecordedValue]))</f>
        <v>475.35440064947397</v>
      </c>
      <c r="P2400" s="5" cm="1">
        <f t="array" ref="P2400">MAX(IF((OutputTable[GroupByKey]=OutputTable[[#This Row],[GroupByKey]]),(OutputTable[GroupByKey]=OutputTable[[#This Row],[GroupByKey]])*OutputTable[RecordedValue]))</f>
        <v>598.66502992293999</v>
      </c>
    </row>
    <row r="2401" spans="1:16" x14ac:dyDescent="0.25">
      <c r="A2401" t="s">
        <v>68</v>
      </c>
      <c r="B2401" t="s">
        <v>70</v>
      </c>
      <c r="C2401">
        <v>40</v>
      </c>
      <c r="D2401" t="s">
        <v>145</v>
      </c>
      <c r="E2401" t="s">
        <v>117</v>
      </c>
      <c r="F2401" t="s">
        <v>73</v>
      </c>
      <c r="G2401">
        <v>0</v>
      </c>
      <c r="H2401">
        <v>0</v>
      </c>
      <c r="I240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01" s="5" cm="1">
        <f t="array" ref="J2401">MAX(IF((ProjectInfoTable[ProjectName]=OutputTable[[#This Row],[ProjectName]]),(ProjectInfoTable[ProjectName]=OutputTable[[#This Row],[ProjectName]])*ProjectInfoTable[NumberOfReplications]))</f>
        <v>50</v>
      </c>
      <c r="K2401" s="5" cm="1">
        <f t="array" ref="K2401">IFERROR(AVERAGE(IF((OutputTable[GroupByKey]=OutputTable[[#This Row],[GroupByKey]]),(OutputTable[GroupByKey]=OutputTable[[#This Row],[GroupByKey]])*OutputTable[RecordedValue])),0)</f>
        <v>0</v>
      </c>
      <c r="L2401" s="5" cm="1">
        <f t="array" ref="L2401">IFERROR(_xlfn.STDEV.S(IF((OutputTable[GroupByKey]=OutputTable[[#This Row],[GroupByKey]]),(OutputTable[GroupByKey]=OutputTable[[#This Row],[GroupByKey]])*OutputTable[RecordedValue])),0)</f>
        <v>0</v>
      </c>
      <c r="M2401" s="5" cm="1">
        <f t="array" ref="M2401">MAX(IF((ProjectInfoTable[ProjectName]=OutputTable[[#This Row],[ProjectName]]),(ProjectInfoTable[ProjectName]=OutputTable[[#This Row],[ProjectName]])*ProjectInfoTable[ConfidenceInterval]))</f>
        <v>0.95</v>
      </c>
      <c r="N2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1" s="5" cm="1">
        <f t="array" ref="O2401">MIN(IF((OutputTable[GroupByKey]=OutputTable[[#This Row],[GroupByKey]]),(OutputTable[GroupByKey]=OutputTable[[#This Row],[GroupByKey]])*OutputTable[RecordedValue]))</f>
        <v>0</v>
      </c>
      <c r="P2401" s="5" cm="1">
        <f t="array" ref="P2401">MAX(IF((OutputTable[GroupByKey]=OutputTable[[#This Row],[GroupByKey]]),(OutputTable[GroupByKey]=OutputTable[[#This Row],[GroupByKey]])*OutputTable[RecordedValue]))</f>
        <v>0</v>
      </c>
    </row>
    <row r="2402" spans="1:16" x14ac:dyDescent="0.25">
      <c r="A2402" t="s">
        <v>68</v>
      </c>
      <c r="B2402" t="s">
        <v>70</v>
      </c>
      <c r="C2402">
        <v>40</v>
      </c>
      <c r="D2402" t="s">
        <v>146</v>
      </c>
      <c r="E2402" t="s">
        <v>119</v>
      </c>
      <c r="F2402" t="s">
        <v>73</v>
      </c>
      <c r="G2402">
        <v>66.063252208635603</v>
      </c>
      <c r="H2402">
        <v>0</v>
      </c>
      <c r="I240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02" s="5" cm="1">
        <f t="array" ref="J2402">MAX(IF((ProjectInfoTable[ProjectName]=OutputTable[[#This Row],[ProjectName]]),(ProjectInfoTable[ProjectName]=OutputTable[[#This Row],[ProjectName]])*ProjectInfoTable[NumberOfReplications]))</f>
        <v>50</v>
      </c>
      <c r="K2402" s="5" cm="1">
        <f t="array" ref="K2402">IFERROR(AVERAGE(IF((OutputTable[GroupByKey]=OutputTable[[#This Row],[GroupByKey]]),(OutputTable[GroupByKey]=OutputTable[[#This Row],[GroupByKey]])*OutputTable[RecordedValue])),0)</f>
        <v>131.6987252883157</v>
      </c>
      <c r="L2402" s="5" cm="1">
        <f t="array" ref="L2402">IFERROR(_xlfn.STDEV.S(IF((OutputTable[GroupByKey]=OutputTable[[#This Row],[GroupByKey]]),(OutputTable[GroupByKey]=OutputTable[[#This Row],[GroupByKey]])*OutputTable[RecordedValue])),0)</f>
        <v>195.03180772236345</v>
      </c>
      <c r="M2402" s="5" cm="1">
        <f t="array" ref="M2402">MAX(IF((ProjectInfoTable[ProjectName]=OutputTable[[#This Row],[ProjectName]]),(ProjectInfoTable[ProjectName]=OutputTable[[#This Row],[ProjectName]])*ProjectInfoTable[ConfidenceInterval]))</f>
        <v>0.95</v>
      </c>
      <c r="N2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402" s="5" cm="1">
        <f t="array" ref="O2402">MIN(IF((OutputTable[GroupByKey]=OutputTable[[#This Row],[GroupByKey]]),(OutputTable[GroupByKey]=OutputTable[[#This Row],[GroupByKey]])*OutputTable[RecordedValue]))</f>
        <v>10.054421984212899</v>
      </c>
      <c r="P2402" s="5" cm="1">
        <f t="array" ref="P2402">MAX(IF((OutputTable[GroupByKey]=OutputTable[[#This Row],[GroupByKey]]),(OutputTable[GroupByKey]=OutputTable[[#This Row],[GroupByKey]])*OutputTable[RecordedValue]))</f>
        <v>1200.8160491271699</v>
      </c>
    </row>
    <row r="2403" spans="1:16" x14ac:dyDescent="0.25">
      <c r="A2403" t="s">
        <v>68</v>
      </c>
      <c r="B2403" t="s">
        <v>70</v>
      </c>
      <c r="C2403">
        <v>40</v>
      </c>
      <c r="D2403" t="s">
        <v>147</v>
      </c>
      <c r="E2403" t="s">
        <v>121</v>
      </c>
      <c r="F2403" t="s">
        <v>73</v>
      </c>
      <c r="G2403">
        <v>145</v>
      </c>
      <c r="H2403">
        <v>0</v>
      </c>
      <c r="I240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03" s="5" cm="1">
        <f t="array" ref="J2403">MAX(IF((ProjectInfoTable[ProjectName]=OutputTable[[#This Row],[ProjectName]]),(ProjectInfoTable[ProjectName]=OutputTable[[#This Row],[ProjectName]])*ProjectInfoTable[NumberOfReplications]))</f>
        <v>50</v>
      </c>
      <c r="K2403" s="5" cm="1">
        <f t="array" ref="K2403">IFERROR(AVERAGE(IF((OutputTable[GroupByKey]=OutputTable[[#This Row],[GroupByKey]]),(OutputTable[GroupByKey]=OutputTable[[#This Row],[GroupByKey]])*OutputTable[RecordedValue])),0)</f>
        <v>145</v>
      </c>
      <c r="L2403" s="5" cm="1">
        <f t="array" ref="L2403">IFERROR(_xlfn.STDEV.S(IF((OutputTable[GroupByKey]=OutputTable[[#This Row],[GroupByKey]]),(OutputTable[GroupByKey]=OutputTable[[#This Row],[GroupByKey]])*OutputTable[RecordedValue])),0)</f>
        <v>0</v>
      </c>
      <c r="M2403" s="5" cm="1">
        <f t="array" ref="M2403">MAX(IF((ProjectInfoTable[ProjectName]=OutputTable[[#This Row],[ProjectName]]),(ProjectInfoTable[ProjectName]=OutputTable[[#This Row],[ProjectName]])*ProjectInfoTable[ConfidenceInterval]))</f>
        <v>0.95</v>
      </c>
      <c r="N2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3" s="5" cm="1">
        <f t="array" ref="O2403">MIN(IF((OutputTable[GroupByKey]=OutputTable[[#This Row],[GroupByKey]]),(OutputTable[GroupByKey]=OutputTable[[#This Row],[GroupByKey]])*OutputTable[RecordedValue]))</f>
        <v>145</v>
      </c>
      <c r="P2403" s="5" cm="1">
        <f t="array" ref="P2403">MAX(IF((OutputTable[GroupByKey]=OutputTable[[#This Row],[GroupByKey]]),(OutputTable[GroupByKey]=OutputTable[[#This Row],[GroupByKey]])*OutputTable[RecordedValue]))</f>
        <v>145</v>
      </c>
    </row>
    <row r="2404" spans="1:16" x14ac:dyDescent="0.25">
      <c r="A2404" t="s">
        <v>68</v>
      </c>
      <c r="B2404" t="s">
        <v>70</v>
      </c>
      <c r="C2404">
        <v>40</v>
      </c>
      <c r="D2404" t="s">
        <v>148</v>
      </c>
      <c r="E2404" t="s">
        <v>123</v>
      </c>
      <c r="F2404" t="s">
        <v>73</v>
      </c>
      <c r="G2404">
        <v>144</v>
      </c>
      <c r="H2404">
        <v>0</v>
      </c>
      <c r="I240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04" s="5" cm="1">
        <f t="array" ref="J2404">MAX(IF((ProjectInfoTable[ProjectName]=OutputTable[[#This Row],[ProjectName]]),(ProjectInfoTable[ProjectName]=OutputTable[[#This Row],[ProjectName]])*ProjectInfoTable[NumberOfReplications]))</f>
        <v>50</v>
      </c>
      <c r="K2404" s="5" cm="1">
        <f t="array" ref="K2404">IFERROR(AVERAGE(IF((OutputTable[GroupByKey]=OutputTable[[#This Row],[GroupByKey]]),(OutputTable[GroupByKey]=OutputTable[[#This Row],[GroupByKey]])*OutputTable[RecordedValue])),0)</f>
        <v>143.58000000000001</v>
      </c>
      <c r="L2404" s="5" cm="1">
        <f t="array" ref="L2404">IFERROR(_xlfn.STDEV.S(IF((OutputTable[GroupByKey]=OutputTable[[#This Row],[GroupByKey]]),(OutputTable[GroupByKey]=OutputTable[[#This Row],[GroupByKey]])*OutputTable[RecordedValue])),0)</f>
        <v>0.67279496224666424</v>
      </c>
      <c r="M2404" s="5" cm="1">
        <f t="array" ref="M2404">MAX(IF((ProjectInfoTable[ProjectName]=OutputTable[[#This Row],[ProjectName]]),(ProjectInfoTable[ProjectName]=OutputTable[[#This Row],[ProjectName]])*ProjectInfoTable[ConfidenceInterval]))</f>
        <v>0.95</v>
      </c>
      <c r="N2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404" s="5" cm="1">
        <f t="array" ref="O2404">MIN(IF((OutputTable[GroupByKey]=OutputTable[[#This Row],[GroupByKey]]),(OutputTable[GroupByKey]=OutputTable[[#This Row],[GroupByKey]])*OutputTable[RecordedValue]))</f>
        <v>142</v>
      </c>
      <c r="P2404" s="5" cm="1">
        <f t="array" ref="P2404">MAX(IF((OutputTable[GroupByKey]=OutputTable[[#This Row],[GroupByKey]]),(OutputTable[GroupByKey]=OutputTable[[#This Row],[GroupByKey]])*OutputTable[RecordedValue]))</f>
        <v>144</v>
      </c>
    </row>
    <row r="2405" spans="1:16" x14ac:dyDescent="0.25">
      <c r="A2405" t="s">
        <v>68</v>
      </c>
      <c r="B2405" t="s">
        <v>70</v>
      </c>
      <c r="C2405">
        <v>40</v>
      </c>
      <c r="D2405" t="s">
        <v>149</v>
      </c>
      <c r="E2405" t="s">
        <v>125</v>
      </c>
      <c r="F2405" t="s">
        <v>73</v>
      </c>
      <c r="G2405">
        <v>8.9437229970711094</v>
      </c>
      <c r="H2405">
        <v>0</v>
      </c>
      <c r="I240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05" s="5" cm="1">
        <f t="array" ref="J2405">MAX(IF((ProjectInfoTable[ProjectName]=OutputTable[[#This Row],[ProjectName]]),(ProjectInfoTable[ProjectName]=OutputTable[[#This Row],[ProjectName]])*ProjectInfoTable[NumberOfReplications]))</f>
        <v>50</v>
      </c>
      <c r="K2405" s="5" cm="1">
        <f t="array" ref="K2405">IFERROR(AVERAGE(IF((OutputTable[GroupByKey]=OutputTable[[#This Row],[GroupByKey]]),(OutputTable[GroupByKey]=OutputTable[[#This Row],[GroupByKey]])*OutputTable[RecordedValue])),0)</f>
        <v>8.9631102244031808</v>
      </c>
      <c r="L2405" s="5" cm="1">
        <f t="array" ref="L2405">IFERROR(_xlfn.STDEV.S(IF((OutputTable[GroupByKey]=OutputTable[[#This Row],[GroupByKey]]),(OutputTable[GroupByKey]=OutputTable[[#This Row],[GroupByKey]])*OutputTable[RecordedValue])),0)</f>
        <v>0.49581158155018401</v>
      </c>
      <c r="M2405" s="5" cm="1">
        <f t="array" ref="M2405">MAX(IF((ProjectInfoTable[ProjectName]=OutputTable[[#This Row],[ProjectName]]),(ProjectInfoTable[ProjectName]=OutputTable[[#This Row],[ProjectName]])*ProjectInfoTable[ConfidenceInterval]))</f>
        <v>0.95</v>
      </c>
      <c r="N2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405" s="5" cm="1">
        <f t="array" ref="O2405">MIN(IF((OutputTable[GroupByKey]=OutputTable[[#This Row],[GroupByKey]]),(OutputTable[GroupByKey]=OutputTable[[#This Row],[GroupByKey]])*OutputTable[RecordedValue]))</f>
        <v>7.9225733441578896</v>
      </c>
      <c r="P2405" s="5" cm="1">
        <f t="array" ref="P2405">MAX(IF((OutputTable[GroupByKey]=OutputTable[[#This Row],[GroupByKey]]),(OutputTable[GroupByKey]=OutputTable[[#This Row],[GroupByKey]])*OutputTable[RecordedValue]))</f>
        <v>9.9777504987156593</v>
      </c>
    </row>
    <row r="2406" spans="1:16" x14ac:dyDescent="0.25">
      <c r="A2406" t="s">
        <v>68</v>
      </c>
      <c r="B2406" t="s">
        <v>70</v>
      </c>
      <c r="C2406">
        <v>40</v>
      </c>
      <c r="D2406" t="s">
        <v>150</v>
      </c>
      <c r="E2406" t="s">
        <v>127</v>
      </c>
      <c r="F2406" t="s">
        <v>73</v>
      </c>
      <c r="G2406">
        <v>602.68663203290203</v>
      </c>
      <c r="H2406">
        <v>0</v>
      </c>
      <c r="I240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06" s="5" cm="1">
        <f t="array" ref="J2406">MAX(IF((ProjectInfoTable[ProjectName]=OutputTable[[#This Row],[ProjectName]]),(ProjectInfoTable[ProjectName]=OutputTable[[#This Row],[ProjectName]])*ProjectInfoTable[NumberOfReplications]))</f>
        <v>50</v>
      </c>
      <c r="K2406" s="5" cm="1">
        <f t="array" ref="K2406">IFERROR(AVERAGE(IF((OutputTable[GroupByKey]=OutputTable[[#This Row],[GroupByKey]]),(OutputTable[GroupByKey]=OutputTable[[#This Row],[GroupByKey]])*OutputTable[RecordedValue])),0)</f>
        <v>669.48533875250666</v>
      </c>
      <c r="L2406" s="5" cm="1">
        <f t="array" ref="L2406">IFERROR(_xlfn.STDEV.S(IF((OutputTable[GroupByKey]=OutputTable[[#This Row],[GroupByKey]]),(OutputTable[GroupByKey]=OutputTable[[#This Row],[GroupByKey]])*OutputTable[RecordedValue])),0)</f>
        <v>209.81217768405702</v>
      </c>
      <c r="M2406" s="5" cm="1">
        <f t="array" ref="M2406">MAX(IF((ProjectInfoTable[ProjectName]=OutputTable[[#This Row],[ProjectName]]),(ProjectInfoTable[ProjectName]=OutputTable[[#This Row],[ProjectName]])*ProjectInfoTable[ConfidenceInterval]))</f>
        <v>0.95</v>
      </c>
      <c r="N2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406" s="5" cm="1">
        <f t="array" ref="O2406">MIN(IF((OutputTable[GroupByKey]=OutputTable[[#This Row],[GroupByKey]]),(OutputTable[GroupByKey]=OutputTable[[#This Row],[GroupByKey]])*OutputTable[RecordedValue]))</f>
        <v>507.16931004698603</v>
      </c>
      <c r="P2406" s="5" cm="1">
        <f t="array" ref="P2406">MAX(IF((OutputTable[GroupByKey]=OutputTable[[#This Row],[GroupByKey]]),(OutputTable[GroupByKey]=OutputTable[[#This Row],[GroupByKey]])*OutputTable[RecordedValue]))</f>
        <v>1790.3663033289099</v>
      </c>
    </row>
    <row r="2407" spans="1:16" x14ac:dyDescent="0.25">
      <c r="A2407" t="s">
        <v>68</v>
      </c>
      <c r="B2407" t="s">
        <v>70</v>
      </c>
      <c r="C2407">
        <v>40</v>
      </c>
      <c r="D2407" t="s">
        <v>151</v>
      </c>
      <c r="E2407" t="s">
        <v>121</v>
      </c>
      <c r="F2407" t="s">
        <v>87</v>
      </c>
      <c r="G2407">
        <v>145</v>
      </c>
      <c r="H2407">
        <v>0</v>
      </c>
      <c r="I2407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07" s="5" cm="1">
        <f t="array" ref="J2407">MAX(IF((ProjectInfoTable[ProjectName]=OutputTable[[#This Row],[ProjectName]]),(ProjectInfoTable[ProjectName]=OutputTable[[#This Row],[ProjectName]])*ProjectInfoTable[NumberOfReplications]))</f>
        <v>50</v>
      </c>
      <c r="K2407" s="5" cm="1">
        <f t="array" ref="K2407">IFERROR(AVERAGE(IF((OutputTable[GroupByKey]=OutputTable[[#This Row],[GroupByKey]]),(OutputTable[GroupByKey]=OutputTable[[#This Row],[GroupByKey]])*OutputTable[RecordedValue])),0)</f>
        <v>145</v>
      </c>
      <c r="L2407" s="5" cm="1">
        <f t="array" ref="L2407">IFERROR(_xlfn.STDEV.S(IF((OutputTable[GroupByKey]=OutputTable[[#This Row],[GroupByKey]]),(OutputTable[GroupByKey]=OutputTable[[#This Row],[GroupByKey]])*OutputTable[RecordedValue])),0)</f>
        <v>0</v>
      </c>
      <c r="M2407" s="5" cm="1">
        <f t="array" ref="M2407">MAX(IF((ProjectInfoTable[ProjectName]=OutputTable[[#This Row],[ProjectName]]),(ProjectInfoTable[ProjectName]=OutputTable[[#This Row],[ProjectName]])*ProjectInfoTable[ConfidenceInterval]))</f>
        <v>0.95</v>
      </c>
      <c r="N2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7" s="5" cm="1">
        <f t="array" ref="O2407">MIN(IF((OutputTable[GroupByKey]=OutputTable[[#This Row],[GroupByKey]]),(OutputTable[GroupByKey]=OutputTable[[#This Row],[GroupByKey]])*OutputTable[RecordedValue]))</f>
        <v>145</v>
      </c>
      <c r="P2407" s="5" cm="1">
        <f t="array" ref="P2407">MAX(IF((OutputTable[GroupByKey]=OutputTable[[#This Row],[GroupByKey]]),(OutputTable[GroupByKey]=OutputTable[[#This Row],[GroupByKey]])*OutputTable[RecordedValue]))</f>
        <v>145</v>
      </c>
    </row>
    <row r="2408" spans="1:16" x14ac:dyDescent="0.25">
      <c r="A2408" t="s">
        <v>68</v>
      </c>
      <c r="B2408" t="s">
        <v>70</v>
      </c>
      <c r="C2408">
        <v>40</v>
      </c>
      <c r="D2408" t="s">
        <v>152</v>
      </c>
      <c r="E2408" t="s">
        <v>123</v>
      </c>
      <c r="F2408" t="s">
        <v>87</v>
      </c>
      <c r="G2408">
        <v>142</v>
      </c>
      <c r="H2408">
        <v>0</v>
      </c>
      <c r="I240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08" s="5" cm="1">
        <f t="array" ref="J2408">MAX(IF((ProjectInfoTable[ProjectName]=OutputTable[[#This Row],[ProjectName]]),(ProjectInfoTable[ProjectName]=OutputTable[[#This Row],[ProjectName]])*ProjectInfoTable[NumberOfReplications]))</f>
        <v>50</v>
      </c>
      <c r="K2408" s="5" cm="1">
        <f t="array" ref="K2408">IFERROR(AVERAGE(IF((OutputTable[GroupByKey]=OutputTable[[#This Row],[GroupByKey]]),(OutputTable[GroupByKey]=OutputTable[[#This Row],[GroupByKey]])*OutputTable[RecordedValue])),0)</f>
        <v>141.38</v>
      </c>
      <c r="L2408" s="5" cm="1">
        <f t="array" ref="L2408">IFERROR(_xlfn.STDEV.S(IF((OutputTable[GroupByKey]=OutputTable[[#This Row],[GroupByKey]]),(OutputTable[GroupByKey]=OutputTable[[#This Row],[GroupByKey]])*OutputTable[RecordedValue])),0)</f>
        <v>1.9988772358705846</v>
      </c>
      <c r="M2408" s="5" cm="1">
        <f t="array" ref="M2408">MAX(IF((ProjectInfoTable[ProjectName]=OutputTable[[#This Row],[ProjectName]]),(ProjectInfoTable[ProjectName]=OutputTable[[#This Row],[ProjectName]])*ProjectInfoTable[ConfidenceInterval]))</f>
        <v>0.95</v>
      </c>
      <c r="N2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408" s="5" cm="1">
        <f t="array" ref="O2408">MIN(IF((OutputTable[GroupByKey]=OutputTable[[#This Row],[GroupByKey]]),(OutputTable[GroupByKey]=OutputTable[[#This Row],[GroupByKey]])*OutputTable[RecordedValue]))</f>
        <v>134</v>
      </c>
      <c r="P2408" s="5" cm="1">
        <f t="array" ref="P2408">MAX(IF((OutputTable[GroupByKey]=OutputTable[[#This Row],[GroupByKey]]),(OutputTable[GroupByKey]=OutputTable[[#This Row],[GroupByKey]])*OutputTable[RecordedValue]))</f>
        <v>144</v>
      </c>
    </row>
    <row r="2409" spans="1:16" x14ac:dyDescent="0.25">
      <c r="A2409" t="s">
        <v>68</v>
      </c>
      <c r="B2409" t="s">
        <v>70</v>
      </c>
      <c r="C2409">
        <v>40</v>
      </c>
      <c r="D2409" t="s">
        <v>153</v>
      </c>
      <c r="E2409" t="s">
        <v>113</v>
      </c>
      <c r="F2409" t="s">
        <v>73</v>
      </c>
      <c r="G2409">
        <v>1.2971188057974501</v>
      </c>
      <c r="H2409">
        <v>0</v>
      </c>
      <c r="I2409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409" s="5" cm="1">
        <f t="array" ref="J2409">MAX(IF((ProjectInfoTable[ProjectName]=OutputTable[[#This Row],[ProjectName]]),(ProjectInfoTable[ProjectName]=OutputTable[[#This Row],[ProjectName]])*ProjectInfoTable[NumberOfReplications]))</f>
        <v>50</v>
      </c>
      <c r="K2409" s="5" cm="1">
        <f t="array" ref="K2409">IFERROR(AVERAGE(IF((OutputTable[GroupByKey]=OutputTable[[#This Row],[GroupByKey]]),(OutputTable[GroupByKey]=OutputTable[[#This Row],[GroupByKey]])*OutputTable[RecordedValue])),0)</f>
        <v>1.713056712445395</v>
      </c>
      <c r="L2409" s="5" cm="1">
        <f t="array" ref="L2409">IFERROR(_xlfn.STDEV.S(IF((OutputTable[GroupByKey]=OutputTable[[#This Row],[GroupByKey]]),(OutputTable[GroupByKey]=OutputTable[[#This Row],[GroupByKey]])*OutputTable[RecordedValue])),0)</f>
        <v>0.74877386075301833</v>
      </c>
      <c r="M2409" s="5" cm="1">
        <f t="array" ref="M2409">MAX(IF((ProjectInfoTable[ProjectName]=OutputTable[[#This Row],[ProjectName]]),(ProjectInfoTable[ProjectName]=OutputTable[[#This Row],[ProjectName]])*ProjectInfoTable[ConfidenceInterval]))</f>
        <v>0.95</v>
      </c>
      <c r="N2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409" s="5" cm="1">
        <f t="array" ref="O2409">MIN(IF((OutputTable[GroupByKey]=OutputTable[[#This Row],[GroupByKey]]),(OutputTable[GroupByKey]=OutputTable[[#This Row],[GroupByKey]])*OutputTable[RecordedValue]))</f>
        <v>0.396443199122197</v>
      </c>
      <c r="P2409" s="5" cm="1">
        <f t="array" ref="P2409">MAX(IF((OutputTable[GroupByKey]=OutputTable[[#This Row],[GroupByKey]]),(OutputTable[GroupByKey]=OutputTable[[#This Row],[GroupByKey]])*OutputTable[RecordedValue]))</f>
        <v>4.3293745592479498</v>
      </c>
    </row>
    <row r="2410" spans="1:16" x14ac:dyDescent="0.25">
      <c r="A2410" t="s">
        <v>68</v>
      </c>
      <c r="B2410" t="s">
        <v>70</v>
      </c>
      <c r="C2410">
        <v>40</v>
      </c>
      <c r="D2410" t="s">
        <v>154</v>
      </c>
      <c r="E2410" t="s">
        <v>115</v>
      </c>
      <c r="F2410" t="s">
        <v>73</v>
      </c>
      <c r="G2410">
        <v>38.913564173923497</v>
      </c>
      <c r="H2410">
        <v>0</v>
      </c>
      <c r="I2410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410" s="5" cm="1">
        <f t="array" ref="J2410">MAX(IF((ProjectInfoTable[ProjectName]=OutputTable[[#This Row],[ProjectName]]),(ProjectInfoTable[ProjectName]=OutputTable[[#This Row],[ProjectName]])*ProjectInfoTable[NumberOfReplications]))</f>
        <v>50</v>
      </c>
      <c r="K2410" s="5" cm="1">
        <f t="array" ref="K2410">IFERROR(AVERAGE(IF((OutputTable[GroupByKey]=OutputTable[[#This Row],[GroupByKey]]),(OutputTable[GroupByKey]=OutputTable[[#This Row],[GroupByKey]])*OutputTable[RecordedValue])),0)</f>
        <v>51.391701373361848</v>
      </c>
      <c r="L2410" s="5" cm="1">
        <f t="array" ref="L2410">IFERROR(_xlfn.STDEV.S(IF((OutputTable[GroupByKey]=OutputTable[[#This Row],[GroupByKey]]),(OutputTable[GroupByKey]=OutputTable[[#This Row],[GroupByKey]])*OutputTable[RecordedValue])),0)</f>
        <v>22.463215822590577</v>
      </c>
      <c r="M2410" s="5" cm="1">
        <f t="array" ref="M2410">MAX(IF((ProjectInfoTable[ProjectName]=OutputTable[[#This Row],[ProjectName]]),(ProjectInfoTable[ProjectName]=OutputTable[[#This Row],[ProjectName]])*ProjectInfoTable[ConfidenceInterval]))</f>
        <v>0.95</v>
      </c>
      <c r="N2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410" s="5" cm="1">
        <f t="array" ref="O2410">MIN(IF((OutputTable[GroupByKey]=OutputTable[[#This Row],[GroupByKey]]),(OutputTable[GroupByKey]=OutputTable[[#This Row],[GroupByKey]])*OutputTable[RecordedValue]))</f>
        <v>11.8932959736659</v>
      </c>
      <c r="P2410" s="5" cm="1">
        <f t="array" ref="P2410">MAX(IF((OutputTable[GroupByKey]=OutputTable[[#This Row],[GroupByKey]]),(OutputTable[GroupByKey]=OutputTable[[#This Row],[GroupByKey]])*OutputTable[RecordedValue]))</f>
        <v>129.881236777438</v>
      </c>
    </row>
    <row r="2411" spans="1:16" x14ac:dyDescent="0.25">
      <c r="A2411" t="s">
        <v>68</v>
      </c>
      <c r="B2411" t="s">
        <v>70</v>
      </c>
      <c r="C2411">
        <v>40</v>
      </c>
      <c r="D2411" t="s">
        <v>155</v>
      </c>
      <c r="E2411" t="s">
        <v>117</v>
      </c>
      <c r="F2411" t="s">
        <v>73</v>
      </c>
      <c r="G2411">
        <v>0</v>
      </c>
      <c r="H2411">
        <v>0</v>
      </c>
      <c r="I2411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411" s="5" cm="1">
        <f t="array" ref="J2411">MAX(IF((ProjectInfoTable[ProjectName]=OutputTable[[#This Row],[ProjectName]]),(ProjectInfoTable[ProjectName]=OutputTable[[#This Row],[ProjectName]])*ProjectInfoTable[NumberOfReplications]))</f>
        <v>50</v>
      </c>
      <c r="K2411" s="5" cm="1">
        <f t="array" ref="K2411">IFERROR(AVERAGE(IF((OutputTable[GroupByKey]=OutputTable[[#This Row],[GroupByKey]]),(OutputTable[GroupByKey]=OutputTable[[#This Row],[GroupByKey]])*OutputTable[RecordedValue])),0)</f>
        <v>0</v>
      </c>
      <c r="L2411" s="5" cm="1">
        <f t="array" ref="L2411">IFERROR(_xlfn.STDEV.S(IF((OutputTable[GroupByKey]=OutputTable[[#This Row],[GroupByKey]]),(OutputTable[GroupByKey]=OutputTable[[#This Row],[GroupByKey]])*OutputTable[RecordedValue])),0)</f>
        <v>0</v>
      </c>
      <c r="M2411" s="5" cm="1">
        <f t="array" ref="M2411">MAX(IF((ProjectInfoTable[ProjectName]=OutputTable[[#This Row],[ProjectName]]),(ProjectInfoTable[ProjectName]=OutputTable[[#This Row],[ProjectName]])*ProjectInfoTable[ConfidenceInterval]))</f>
        <v>0.95</v>
      </c>
      <c r="N2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1" s="5" cm="1">
        <f t="array" ref="O2411">MIN(IF((OutputTable[GroupByKey]=OutputTable[[#This Row],[GroupByKey]]),(OutputTable[GroupByKey]=OutputTable[[#This Row],[GroupByKey]])*OutputTable[RecordedValue]))</f>
        <v>0</v>
      </c>
      <c r="P2411" s="5" cm="1">
        <f t="array" ref="P2411">MAX(IF((OutputTable[GroupByKey]=OutputTable[[#This Row],[GroupByKey]]),(OutputTable[GroupByKey]=OutputTable[[#This Row],[GroupByKey]])*OutputTable[RecordedValue]))</f>
        <v>0</v>
      </c>
    </row>
    <row r="2412" spans="1:16" x14ac:dyDescent="0.25">
      <c r="A2412" t="s">
        <v>68</v>
      </c>
      <c r="B2412" t="s">
        <v>70</v>
      </c>
      <c r="C2412">
        <v>40</v>
      </c>
      <c r="D2412" t="s">
        <v>156</v>
      </c>
      <c r="E2412" t="s">
        <v>119</v>
      </c>
      <c r="F2412" t="s">
        <v>73</v>
      </c>
      <c r="G2412">
        <v>7.5625389633519298</v>
      </c>
      <c r="H2412">
        <v>0</v>
      </c>
      <c r="I2412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412" s="5" cm="1">
        <f t="array" ref="J2412">MAX(IF((ProjectInfoTable[ProjectName]=OutputTable[[#This Row],[ProjectName]]),(ProjectInfoTable[ProjectName]=OutputTable[[#This Row],[ProjectName]])*ProjectInfoTable[NumberOfReplications]))</f>
        <v>50</v>
      </c>
      <c r="K2412" s="5" cm="1">
        <f t="array" ref="K2412">IFERROR(AVERAGE(IF((OutputTable[GroupByKey]=OutputTable[[#This Row],[GroupByKey]]),(OutputTable[GroupByKey]=OutputTable[[#This Row],[GroupByKey]])*OutputTable[RecordedValue])),0)</f>
        <v>10.739644005751</v>
      </c>
      <c r="L2412" s="5" cm="1">
        <f t="array" ref="L2412">IFERROR(_xlfn.STDEV.S(IF((OutputTable[GroupByKey]=OutputTable[[#This Row],[GroupByKey]]),(OutputTable[GroupByKey]=OutputTable[[#This Row],[GroupByKey]])*OutputTable[RecordedValue])),0)</f>
        <v>15.385582994074571</v>
      </c>
      <c r="M2412" s="5" cm="1">
        <f t="array" ref="M2412">MAX(IF((ProjectInfoTable[ProjectName]=OutputTable[[#This Row],[ProjectName]]),(ProjectInfoTable[ProjectName]=OutputTable[[#This Row],[ProjectName]])*ProjectInfoTable[ConfidenceInterval]))</f>
        <v>0.95</v>
      </c>
      <c r="N2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412" s="5" cm="1">
        <f t="array" ref="O2412">MIN(IF((OutputTable[GroupByKey]=OutputTable[[#This Row],[GroupByKey]]),(OutputTable[GroupByKey]=OutputTable[[#This Row],[GroupByKey]])*OutputTable[RecordedValue]))</f>
        <v>0</v>
      </c>
      <c r="P2412" s="5" cm="1">
        <f t="array" ref="P2412">MAX(IF((OutputTable[GroupByKey]=OutputTable[[#This Row],[GroupByKey]]),(OutputTable[GroupByKey]=OutputTable[[#This Row],[GroupByKey]])*OutputTable[RecordedValue]))</f>
        <v>76.907804000367904</v>
      </c>
    </row>
    <row r="2413" spans="1:16" x14ac:dyDescent="0.25">
      <c r="A2413" t="s">
        <v>68</v>
      </c>
      <c r="B2413" t="s">
        <v>70</v>
      </c>
      <c r="C2413">
        <v>40</v>
      </c>
      <c r="D2413" t="s">
        <v>157</v>
      </c>
      <c r="E2413" t="s">
        <v>121</v>
      </c>
      <c r="F2413" t="s">
        <v>73</v>
      </c>
      <c r="G2413">
        <v>7</v>
      </c>
      <c r="H2413">
        <v>0</v>
      </c>
      <c r="I2413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413" s="5" cm="1">
        <f t="array" ref="J2413">MAX(IF((ProjectInfoTable[ProjectName]=OutputTable[[#This Row],[ProjectName]]),(ProjectInfoTable[ProjectName]=OutputTable[[#This Row],[ProjectName]])*ProjectInfoTable[NumberOfReplications]))</f>
        <v>50</v>
      </c>
      <c r="K2413" s="5" cm="1">
        <f t="array" ref="K2413">IFERROR(AVERAGE(IF((OutputTable[GroupByKey]=OutputTable[[#This Row],[GroupByKey]]),(OutputTable[GroupByKey]=OutputTable[[#This Row],[GroupByKey]])*OutputTable[RecordedValue])),0)</f>
        <v>6.74</v>
      </c>
      <c r="L2413" s="5" cm="1">
        <f t="array" ref="L2413">IFERROR(_xlfn.STDEV.S(IF((OutputTable[GroupByKey]=OutputTable[[#This Row],[GroupByKey]]),(OutputTable[GroupByKey]=OutputTable[[#This Row],[GroupByKey]])*OutputTable[RecordedValue])),0)</f>
        <v>2.6711611783672518</v>
      </c>
      <c r="M2413" s="5" cm="1">
        <f t="array" ref="M2413">MAX(IF((ProjectInfoTable[ProjectName]=OutputTable[[#This Row],[ProjectName]]),(ProjectInfoTable[ProjectName]=OutputTable[[#This Row],[ProjectName]])*ProjectInfoTable[ConfidenceInterval]))</f>
        <v>0.95</v>
      </c>
      <c r="N2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413" s="5" cm="1">
        <f t="array" ref="O2413">MIN(IF((OutputTable[GroupByKey]=OutputTable[[#This Row],[GroupByKey]]),(OutputTable[GroupByKey]=OutputTable[[#This Row],[GroupByKey]])*OutputTable[RecordedValue]))</f>
        <v>2</v>
      </c>
      <c r="P2413" s="5" cm="1">
        <f t="array" ref="P2413">MAX(IF((OutputTable[GroupByKey]=OutputTable[[#This Row],[GroupByKey]]),(OutputTable[GroupByKey]=OutputTable[[#This Row],[GroupByKey]])*OutputTable[RecordedValue]))</f>
        <v>16</v>
      </c>
    </row>
    <row r="2414" spans="1:16" x14ac:dyDescent="0.25">
      <c r="A2414" t="s">
        <v>68</v>
      </c>
      <c r="B2414" t="s">
        <v>70</v>
      </c>
      <c r="C2414">
        <v>40</v>
      </c>
      <c r="D2414" t="s">
        <v>158</v>
      </c>
      <c r="E2414" t="s">
        <v>123</v>
      </c>
      <c r="F2414" t="s">
        <v>73</v>
      </c>
      <c r="G2414">
        <v>7</v>
      </c>
      <c r="H2414">
        <v>0</v>
      </c>
      <c r="I2414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414" s="5" cm="1">
        <f t="array" ref="J2414">MAX(IF((ProjectInfoTable[ProjectName]=OutputTable[[#This Row],[ProjectName]]),(ProjectInfoTable[ProjectName]=OutputTable[[#This Row],[ProjectName]])*ProjectInfoTable[NumberOfReplications]))</f>
        <v>50</v>
      </c>
      <c r="K2414" s="5" cm="1">
        <f t="array" ref="K2414">IFERROR(AVERAGE(IF((OutputTable[GroupByKey]=OutputTable[[#This Row],[GroupByKey]]),(OutputTable[GroupByKey]=OutputTable[[#This Row],[GroupByKey]])*OutputTable[RecordedValue])),0)</f>
        <v>6.66</v>
      </c>
      <c r="L2414" s="5" cm="1">
        <f t="array" ref="L2414">IFERROR(_xlfn.STDEV.S(IF((OutputTable[GroupByKey]=OutputTable[[#This Row],[GroupByKey]]),(OutputTable[GroupByKey]=OutputTable[[#This Row],[GroupByKey]])*OutputTable[RecordedValue])),0)</f>
        <v>2.6233644078409171</v>
      </c>
      <c r="M2414" s="5" cm="1">
        <f t="array" ref="M2414">MAX(IF((ProjectInfoTable[ProjectName]=OutputTable[[#This Row],[ProjectName]]),(ProjectInfoTable[ProjectName]=OutputTable[[#This Row],[ProjectName]])*ProjectInfoTable[ConfidenceInterval]))</f>
        <v>0.95</v>
      </c>
      <c r="N2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414" s="5" cm="1">
        <f t="array" ref="O2414">MIN(IF((OutputTable[GroupByKey]=OutputTable[[#This Row],[GroupByKey]]),(OutputTable[GroupByKey]=OutputTable[[#This Row],[GroupByKey]])*OutputTable[RecordedValue]))</f>
        <v>2</v>
      </c>
      <c r="P2414" s="5" cm="1">
        <f t="array" ref="P2414">MAX(IF((OutputTable[GroupByKey]=OutputTable[[#This Row],[GroupByKey]]),(OutputTable[GroupByKey]=OutputTable[[#This Row],[GroupByKey]])*OutputTable[RecordedValue]))</f>
        <v>16</v>
      </c>
    </row>
    <row r="2415" spans="1:16" x14ac:dyDescent="0.25">
      <c r="A2415" t="s">
        <v>68</v>
      </c>
      <c r="B2415" t="s">
        <v>70</v>
      </c>
      <c r="C2415">
        <v>40</v>
      </c>
      <c r="D2415" t="s">
        <v>159</v>
      </c>
      <c r="E2415" t="s">
        <v>125</v>
      </c>
      <c r="F2415" t="s">
        <v>73</v>
      </c>
      <c r="G2415">
        <v>1.2971188057974501</v>
      </c>
      <c r="H2415">
        <v>0</v>
      </c>
      <c r="I2415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415" s="5" cm="1">
        <f t="array" ref="J2415">MAX(IF((ProjectInfoTable[ProjectName]=OutputTable[[#This Row],[ProjectName]]),(ProjectInfoTable[ProjectName]=OutputTable[[#This Row],[ProjectName]])*ProjectInfoTable[NumberOfReplications]))</f>
        <v>50</v>
      </c>
      <c r="K2415" s="5" cm="1">
        <f t="array" ref="K2415">IFERROR(AVERAGE(IF((OutputTable[GroupByKey]=OutputTable[[#This Row],[GroupByKey]]),(OutputTable[GroupByKey]=OutputTable[[#This Row],[GroupByKey]])*OutputTable[RecordedValue])),0)</f>
        <v>1.713056712445395</v>
      </c>
      <c r="L2415" s="5" cm="1">
        <f t="array" ref="L2415">IFERROR(_xlfn.STDEV.S(IF((OutputTable[GroupByKey]=OutputTable[[#This Row],[GroupByKey]]),(OutputTable[GroupByKey]=OutputTable[[#This Row],[GroupByKey]])*OutputTable[RecordedValue])),0)</f>
        <v>0.74877386075301833</v>
      </c>
      <c r="M2415" s="5" cm="1">
        <f t="array" ref="M2415">MAX(IF((ProjectInfoTable[ProjectName]=OutputTable[[#This Row],[ProjectName]]),(ProjectInfoTable[ProjectName]=OutputTable[[#This Row],[ProjectName]])*ProjectInfoTable[ConfidenceInterval]))</f>
        <v>0.95</v>
      </c>
      <c r="N2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415" s="5" cm="1">
        <f t="array" ref="O2415">MIN(IF((OutputTable[GroupByKey]=OutputTable[[#This Row],[GroupByKey]]),(OutputTable[GroupByKey]=OutputTable[[#This Row],[GroupByKey]])*OutputTable[RecordedValue]))</f>
        <v>0.396443199122197</v>
      </c>
      <c r="P2415" s="5" cm="1">
        <f t="array" ref="P2415">MAX(IF((OutputTable[GroupByKey]=OutputTable[[#This Row],[GroupByKey]]),(OutputTable[GroupByKey]=OutputTable[[#This Row],[GroupByKey]])*OutputTable[RecordedValue]))</f>
        <v>4.3293745592479498</v>
      </c>
    </row>
    <row r="2416" spans="1:16" x14ac:dyDescent="0.25">
      <c r="A2416" t="s">
        <v>68</v>
      </c>
      <c r="B2416" t="s">
        <v>70</v>
      </c>
      <c r="C2416">
        <v>40</v>
      </c>
      <c r="D2416" t="s">
        <v>160</v>
      </c>
      <c r="E2416" t="s">
        <v>127</v>
      </c>
      <c r="F2416" t="s">
        <v>73</v>
      </c>
      <c r="G2416">
        <v>46.476103137275501</v>
      </c>
      <c r="H2416">
        <v>0</v>
      </c>
      <c r="I2416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416" s="5" cm="1">
        <f t="array" ref="J2416">MAX(IF((ProjectInfoTable[ProjectName]=OutputTable[[#This Row],[ProjectName]]),(ProjectInfoTable[ProjectName]=OutputTable[[#This Row],[ProjectName]])*ProjectInfoTable[NumberOfReplications]))</f>
        <v>50</v>
      </c>
      <c r="K2416" s="5" cm="1">
        <f t="array" ref="K2416">IFERROR(AVERAGE(IF((OutputTable[GroupByKey]=OutputTable[[#This Row],[GroupByKey]]),(OutputTable[GroupByKey]=OutputTable[[#This Row],[GroupByKey]])*OutputTable[RecordedValue])),0)</f>
        <v>62.131345379112837</v>
      </c>
      <c r="L2416" s="5" cm="1">
        <f t="array" ref="L2416">IFERROR(_xlfn.STDEV.S(IF((OutputTable[GroupByKey]=OutputTable[[#This Row],[GroupByKey]]),(OutputTable[GroupByKey]=OutputTable[[#This Row],[GroupByKey]])*OutputTable[RecordedValue])),0)</f>
        <v>32.520844078842771</v>
      </c>
      <c r="M2416" s="5" cm="1">
        <f t="array" ref="M2416">MAX(IF((ProjectInfoTable[ProjectName]=OutputTable[[#This Row],[ProjectName]]),(ProjectInfoTable[ProjectName]=OutputTable[[#This Row],[ProjectName]])*ProjectInfoTable[ConfidenceInterval]))</f>
        <v>0.95</v>
      </c>
      <c r="N2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416" s="5" cm="1">
        <f t="array" ref="O2416">MIN(IF((OutputTable[GroupByKey]=OutputTable[[#This Row],[GroupByKey]]),(OutputTable[GroupByKey]=OutputTable[[#This Row],[GroupByKey]])*OutputTable[RecordedValue]))</f>
        <v>13.9204055285142</v>
      </c>
      <c r="P2416" s="5" cm="1">
        <f t="array" ref="P2416">MAX(IF((OutputTable[GroupByKey]=OutputTable[[#This Row],[GroupByKey]]),(OutputTable[GroupByKey]=OutputTable[[#This Row],[GroupByKey]])*OutputTable[RecordedValue]))</f>
        <v>182.68949067350201</v>
      </c>
    </row>
    <row r="2417" spans="1:16" x14ac:dyDescent="0.25">
      <c r="A2417" t="s">
        <v>68</v>
      </c>
      <c r="B2417" t="s">
        <v>70</v>
      </c>
      <c r="C2417">
        <v>40</v>
      </c>
      <c r="D2417" t="s">
        <v>161</v>
      </c>
      <c r="E2417" t="s">
        <v>137</v>
      </c>
      <c r="F2417" t="s">
        <v>107</v>
      </c>
      <c r="G2417">
        <v>0.64855940289872605</v>
      </c>
      <c r="H2417">
        <v>0</v>
      </c>
      <c r="I241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17" s="5" cm="1">
        <f t="array" ref="J2417">MAX(IF((ProjectInfoTable[ProjectName]=OutputTable[[#This Row],[ProjectName]]),(ProjectInfoTable[ProjectName]=OutputTable[[#This Row],[ProjectName]])*ProjectInfoTable[NumberOfReplications]))</f>
        <v>50</v>
      </c>
      <c r="K2417" s="5" cm="1">
        <f t="array" ref="K2417">IFERROR(AVERAGE(IF((OutputTable[GroupByKey]=OutputTable[[#This Row],[GroupByKey]]),(OutputTable[GroupByKey]=OutputTable[[#This Row],[GroupByKey]])*OutputTable[RecordedValue])),0)</f>
        <v>0.85652835622269752</v>
      </c>
      <c r="L2417" s="5" cm="1">
        <f t="array" ref="L2417">IFERROR(_xlfn.STDEV.S(IF((OutputTable[GroupByKey]=OutputTable[[#This Row],[GroupByKey]]),(OutputTable[GroupByKey]=OutputTable[[#This Row],[GroupByKey]])*OutputTable[RecordedValue])),0)</f>
        <v>0.37438693037650955</v>
      </c>
      <c r="M2417" s="5" cm="1">
        <f t="array" ref="M2417">MAX(IF((ProjectInfoTable[ProjectName]=OutputTable[[#This Row],[ProjectName]]),(ProjectInfoTable[ProjectName]=OutputTable[[#This Row],[ProjectName]])*ProjectInfoTable[ConfidenceInterval]))</f>
        <v>0.95</v>
      </c>
      <c r="N2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417" s="5" cm="1">
        <f t="array" ref="O2417">MIN(IF((OutputTable[GroupByKey]=OutputTable[[#This Row],[GroupByKey]]),(OutputTable[GroupByKey]=OutputTable[[#This Row],[GroupByKey]])*OutputTable[RecordedValue]))</f>
        <v>0.198221599561099</v>
      </c>
      <c r="P2417" s="5" cm="1">
        <f t="array" ref="P2417">MAX(IF((OutputTable[GroupByKey]=OutputTable[[#This Row],[GroupByKey]]),(OutputTable[GroupByKey]=OutputTable[[#This Row],[GroupByKey]])*OutputTable[RecordedValue]))</f>
        <v>2.16468727962397</v>
      </c>
    </row>
    <row r="2418" spans="1:16" x14ac:dyDescent="0.25">
      <c r="A2418" t="s">
        <v>68</v>
      </c>
      <c r="B2418" t="s">
        <v>70</v>
      </c>
      <c r="C2418">
        <v>40</v>
      </c>
      <c r="D2418" t="s">
        <v>162</v>
      </c>
      <c r="E2418" t="s">
        <v>139</v>
      </c>
      <c r="F2418" t="s">
        <v>107</v>
      </c>
      <c r="G2418">
        <v>11.3514405971013</v>
      </c>
      <c r="H2418">
        <v>0</v>
      </c>
      <c r="I241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18" s="5" cm="1">
        <f t="array" ref="J2418">MAX(IF((ProjectInfoTable[ProjectName]=OutputTable[[#This Row],[ProjectName]]),(ProjectInfoTable[ProjectName]=OutputTable[[#This Row],[ProjectName]])*ProjectInfoTable[NumberOfReplications]))</f>
        <v>50</v>
      </c>
      <c r="K2418" s="5" cm="1">
        <f t="array" ref="K2418">IFERROR(AVERAGE(IF((OutputTable[GroupByKey]=OutputTable[[#This Row],[GroupByKey]]),(OutputTable[GroupByKey]=OutputTable[[#This Row],[GroupByKey]])*OutputTable[RecordedValue])),0)</f>
        <v>11.137209966710371</v>
      </c>
      <c r="L2418" s="5" cm="1">
        <f t="array" ref="L2418">IFERROR(_xlfn.STDEV.S(IF((OutputTable[GroupByKey]=OutputTable[[#This Row],[GroupByKey]]),(OutputTable[GroupByKey]=OutputTable[[#This Row],[GroupByKey]])*OutputTable[RecordedValue])),0)</f>
        <v>0.38257169656624557</v>
      </c>
      <c r="M2418" s="5" cm="1">
        <f t="array" ref="M2418">MAX(IF((ProjectInfoTable[ProjectName]=OutputTable[[#This Row],[ProjectName]]),(ProjectInfoTable[ProjectName]=OutputTable[[#This Row],[ProjectName]])*ProjectInfoTable[ConfidenceInterval]))</f>
        <v>0.95</v>
      </c>
      <c r="N2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418" s="5" cm="1">
        <f t="array" ref="O2418">MIN(IF((OutputTable[GroupByKey]=OutputTable[[#This Row],[GroupByKey]]),(OutputTable[GroupByKey]=OutputTable[[#This Row],[GroupByKey]])*OutputTable[RecordedValue]))</f>
        <v>9.8353127203760309</v>
      </c>
      <c r="P2418" s="5" cm="1">
        <f t="array" ref="P2418">MAX(IF((OutputTable[GroupByKey]=OutputTable[[#This Row],[GroupByKey]]),(OutputTable[GroupByKey]=OutputTable[[#This Row],[GroupByKey]])*OutputTable[RecordedValue]))</f>
        <v>11.8017784004389</v>
      </c>
    </row>
    <row r="2419" spans="1:16" x14ac:dyDescent="0.25">
      <c r="A2419" t="s">
        <v>68</v>
      </c>
      <c r="B2419" t="s">
        <v>70</v>
      </c>
      <c r="C2419">
        <v>40</v>
      </c>
      <c r="D2419" t="s">
        <v>163</v>
      </c>
      <c r="E2419" t="s">
        <v>164</v>
      </c>
      <c r="F2419" t="s">
        <v>107</v>
      </c>
      <c r="G2419">
        <v>7</v>
      </c>
      <c r="H2419">
        <v>0</v>
      </c>
      <c r="I241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19" s="5" cm="1">
        <f t="array" ref="J2419">MAX(IF((ProjectInfoTable[ProjectName]=OutputTable[[#This Row],[ProjectName]]),(ProjectInfoTable[ProjectName]=OutputTable[[#This Row],[ProjectName]])*ProjectInfoTable[NumberOfReplications]))</f>
        <v>50</v>
      </c>
      <c r="K2419" s="5" cm="1">
        <f t="array" ref="K2419">IFERROR(AVERAGE(IF((OutputTable[GroupByKey]=OutputTable[[#This Row],[GroupByKey]]),(OutputTable[GroupByKey]=OutputTable[[#This Row],[GroupByKey]])*OutputTable[RecordedValue])),0)</f>
        <v>6.72</v>
      </c>
      <c r="L2419" s="5" cm="1">
        <f t="array" ref="L2419">IFERROR(_xlfn.STDEV.S(IF((OutputTable[GroupByKey]=OutputTable[[#This Row],[GroupByKey]]),(OutputTable[GroupByKey]=OutputTable[[#This Row],[GroupByKey]])*OutputTable[RecordedValue])),0)</f>
        <v>2.6729178430917711</v>
      </c>
      <c r="M2419" s="5" cm="1">
        <f t="array" ref="M2419">MAX(IF((ProjectInfoTable[ProjectName]=OutputTable[[#This Row],[ProjectName]]),(ProjectInfoTable[ProjectName]=OutputTable[[#This Row],[ProjectName]])*ProjectInfoTable[ConfidenceInterval]))</f>
        <v>0.95</v>
      </c>
      <c r="N2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419" s="5" cm="1">
        <f t="array" ref="O2419">MIN(IF((OutputTable[GroupByKey]=OutputTable[[#This Row],[GroupByKey]]),(OutputTable[GroupByKey]=OutputTable[[#This Row],[GroupByKey]])*OutputTable[RecordedValue]))</f>
        <v>2</v>
      </c>
      <c r="P2419" s="5" cm="1">
        <f t="array" ref="P2419">MAX(IF((OutputTable[GroupByKey]=OutputTable[[#This Row],[GroupByKey]]),(OutputTable[GroupByKey]=OutputTable[[#This Row],[GroupByKey]])*OutputTable[RecordedValue]))</f>
        <v>16</v>
      </c>
    </row>
    <row r="2420" spans="1:16" x14ac:dyDescent="0.25">
      <c r="A2420" t="s">
        <v>68</v>
      </c>
      <c r="B2420" t="s">
        <v>70</v>
      </c>
      <c r="C2420">
        <v>40</v>
      </c>
      <c r="D2420" t="s">
        <v>165</v>
      </c>
      <c r="E2420" t="s">
        <v>166</v>
      </c>
      <c r="F2420" t="s">
        <v>107</v>
      </c>
      <c r="G2420">
        <v>5.4046616908227103E-2</v>
      </c>
      <c r="H2420">
        <v>0</v>
      </c>
      <c r="I242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20" s="5" cm="1">
        <f t="array" ref="J2420">MAX(IF((ProjectInfoTable[ProjectName]=OutputTable[[#This Row],[ProjectName]]),(ProjectInfoTable[ProjectName]=OutputTable[[#This Row],[ProjectName]])*ProjectInfoTable[NumberOfReplications]))</f>
        <v>50</v>
      </c>
      <c r="K2420" s="5" cm="1">
        <f t="array" ref="K2420">IFERROR(AVERAGE(IF((OutputTable[GroupByKey]=OutputTable[[#This Row],[GroupByKey]]),(OutputTable[GroupByKey]=OutputTable[[#This Row],[GroupByKey]])*OutputTable[RecordedValue])),0)</f>
        <v>7.1899169440802421E-2</v>
      </c>
      <c r="L2420" s="5" cm="1">
        <f t="array" ref="L2420">IFERROR(_xlfn.STDEV.S(IF((OutputTable[GroupByKey]=OutputTable[[#This Row],[GroupByKey]]),(OutputTable[GroupByKey]=OutputTable[[#This Row],[GroupByKey]])*OutputTable[RecordedValue])),0)</f>
        <v>3.1880974713854024E-2</v>
      </c>
      <c r="M2420" s="5" cm="1">
        <f t="array" ref="M2420">MAX(IF((ProjectInfoTable[ProjectName]=OutputTable[[#This Row],[ProjectName]]),(ProjectInfoTable[ProjectName]=OutputTable[[#This Row],[ProjectName]])*ProjectInfoTable[ConfidenceInterval]))</f>
        <v>0.95</v>
      </c>
      <c r="N2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420" s="5" cm="1">
        <f t="array" ref="O2420">MIN(IF((OutputTable[GroupByKey]=OutputTable[[#This Row],[GroupByKey]]),(OutputTable[GroupByKey]=OutputTable[[#This Row],[GroupByKey]])*OutputTable[RecordedValue]))</f>
        <v>1.6518466630091499E-2</v>
      </c>
      <c r="P2420" s="5" cm="1">
        <f t="array" ref="P2420">MAX(IF((OutputTable[GroupByKey]=OutputTable[[#This Row],[GroupByKey]]),(OutputTable[GroupByKey]=OutputTable[[#This Row],[GroupByKey]])*OutputTable[RecordedValue]))</f>
        <v>0.18039060663533099</v>
      </c>
    </row>
    <row r="2421" spans="1:16" x14ac:dyDescent="0.25">
      <c r="A2421" t="s">
        <v>68</v>
      </c>
      <c r="B2421" t="s">
        <v>70</v>
      </c>
      <c r="C2421">
        <v>40</v>
      </c>
      <c r="D2421" t="s">
        <v>167</v>
      </c>
      <c r="E2421" t="s">
        <v>142</v>
      </c>
      <c r="F2421" t="s">
        <v>107</v>
      </c>
      <c r="G2421">
        <v>0</v>
      </c>
      <c r="H2421">
        <v>0</v>
      </c>
      <c r="I242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21" s="5" cm="1">
        <f t="array" ref="J2421">MAX(IF((ProjectInfoTable[ProjectName]=OutputTable[[#This Row],[ProjectName]]),(ProjectInfoTable[ProjectName]=OutputTable[[#This Row],[ProjectName]])*ProjectInfoTable[NumberOfReplications]))</f>
        <v>50</v>
      </c>
      <c r="K2421" s="5" cm="1">
        <f t="array" ref="K2421">IFERROR(AVERAGE(IF((OutputTable[GroupByKey]=OutputTable[[#This Row],[GroupByKey]]),(OutputTable[GroupByKey]=OutputTable[[#This Row],[GroupByKey]])*OutputTable[RecordedValue])),0)</f>
        <v>0</v>
      </c>
      <c r="L2421" s="5" cm="1">
        <f t="array" ref="L2421">IFERROR(_xlfn.STDEV.S(IF((OutputTable[GroupByKey]=OutputTable[[#This Row],[GroupByKey]]),(OutputTable[GroupByKey]=OutputTable[[#This Row],[GroupByKey]])*OutputTable[RecordedValue])),0)</f>
        <v>0</v>
      </c>
      <c r="M2421" s="5" cm="1">
        <f t="array" ref="M2421">MAX(IF((ProjectInfoTable[ProjectName]=OutputTable[[#This Row],[ProjectName]]),(ProjectInfoTable[ProjectName]=OutputTable[[#This Row],[ProjectName]])*ProjectInfoTable[ConfidenceInterval]))</f>
        <v>0.95</v>
      </c>
      <c r="N2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1" s="5" cm="1">
        <f t="array" ref="O2421">MIN(IF((OutputTable[GroupByKey]=OutputTable[[#This Row],[GroupByKey]]),(OutputTable[GroupByKey]=OutputTable[[#This Row],[GroupByKey]])*OutputTable[RecordedValue]))</f>
        <v>0</v>
      </c>
      <c r="P2421" s="5" cm="1">
        <f t="array" ref="P2421">MAX(IF((OutputTable[GroupByKey]=OutputTable[[#This Row],[GroupByKey]]),(OutputTable[GroupByKey]=OutputTable[[#This Row],[GroupByKey]])*OutputTable[RecordedValue]))</f>
        <v>0</v>
      </c>
    </row>
    <row r="2422" spans="1:16" x14ac:dyDescent="0.25">
      <c r="A2422" t="s">
        <v>68</v>
      </c>
      <c r="B2422" t="s">
        <v>70</v>
      </c>
      <c r="C2422">
        <v>40</v>
      </c>
      <c r="D2422" t="s">
        <v>168</v>
      </c>
      <c r="E2422" t="s">
        <v>123</v>
      </c>
      <c r="F2422" t="s">
        <v>129</v>
      </c>
      <c r="G2422">
        <v>142</v>
      </c>
      <c r="H2422">
        <v>0</v>
      </c>
      <c r="I242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22" s="5" cm="1">
        <f t="array" ref="J2422">MAX(IF((ProjectInfoTable[ProjectName]=OutputTable[[#This Row],[ProjectName]]),(ProjectInfoTable[ProjectName]=OutputTable[[#This Row],[ProjectName]])*ProjectInfoTable[NumberOfReplications]))</f>
        <v>50</v>
      </c>
      <c r="K2422" s="5" cm="1">
        <f t="array" ref="K2422">IFERROR(AVERAGE(IF((OutputTable[GroupByKey]=OutputTable[[#This Row],[GroupByKey]]),(OutputTable[GroupByKey]=OutputTable[[#This Row],[GroupByKey]])*OutputTable[RecordedValue])),0)</f>
        <v>141.38</v>
      </c>
      <c r="L2422" s="5" cm="1">
        <f t="array" ref="L2422">IFERROR(_xlfn.STDEV.S(IF((OutputTable[GroupByKey]=OutputTable[[#This Row],[GroupByKey]]),(OutputTable[GroupByKey]=OutputTable[[#This Row],[GroupByKey]])*OutputTable[RecordedValue])),0)</f>
        <v>1.9988772358705846</v>
      </c>
      <c r="M2422" s="5" cm="1">
        <f t="array" ref="M2422">MAX(IF((ProjectInfoTable[ProjectName]=OutputTable[[#This Row],[ProjectName]]),(ProjectInfoTable[ProjectName]=OutputTable[[#This Row],[ProjectName]])*ProjectInfoTable[ConfidenceInterval]))</f>
        <v>0.95</v>
      </c>
      <c r="N2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422" s="5" cm="1">
        <f t="array" ref="O2422">MIN(IF((OutputTable[GroupByKey]=OutputTable[[#This Row],[GroupByKey]]),(OutputTable[GroupByKey]=OutputTable[[#This Row],[GroupByKey]])*OutputTable[RecordedValue]))</f>
        <v>134</v>
      </c>
      <c r="P2422" s="5" cm="1">
        <f t="array" ref="P2422">MAX(IF((OutputTable[GroupByKey]=OutputTable[[#This Row],[GroupByKey]]),(OutputTable[GroupByKey]=OutputTable[[#This Row],[GroupByKey]])*OutputTable[RecordedValue]))</f>
        <v>144</v>
      </c>
    </row>
    <row r="2423" spans="1:16" x14ac:dyDescent="0.25">
      <c r="A2423" t="s">
        <v>68</v>
      </c>
      <c r="B2423" t="s">
        <v>70</v>
      </c>
      <c r="C2423">
        <v>40</v>
      </c>
      <c r="D2423" t="s">
        <v>169</v>
      </c>
      <c r="E2423" t="s">
        <v>91</v>
      </c>
      <c r="F2423" t="s">
        <v>129</v>
      </c>
      <c r="G2423">
        <v>71.823130820463007</v>
      </c>
      <c r="H2423">
        <v>0</v>
      </c>
      <c r="I242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23" s="5" cm="1">
        <f t="array" ref="J2423">MAX(IF((ProjectInfoTable[ProjectName]=OutputTable[[#This Row],[ProjectName]]),(ProjectInfoTable[ProjectName]=OutputTable[[#This Row],[ProjectName]])*ProjectInfoTable[NumberOfReplications]))</f>
        <v>50</v>
      </c>
      <c r="K2423" s="5" cm="1">
        <f t="array" ref="K2423">IFERROR(AVERAGE(IF((OutputTable[GroupByKey]=OutputTable[[#This Row],[GroupByKey]]),(OutputTable[GroupByKey]=OutputTable[[#This Row],[GroupByKey]])*OutputTable[RecordedValue])),0)</f>
        <v>71.709517489708347</v>
      </c>
      <c r="L2423" s="5" cm="1">
        <f t="array" ref="L2423">IFERROR(_xlfn.STDEV.S(IF((OutputTable[GroupByKey]=OutputTable[[#This Row],[GroupByKey]]),(OutputTable[GroupByKey]=OutputTable[[#This Row],[GroupByKey]])*OutputTable[RecordedValue])),0)</f>
        <v>0.25019982121987089</v>
      </c>
      <c r="M2423" s="5" cm="1">
        <f t="array" ref="M2423">MAX(IF((ProjectInfoTable[ProjectName]=OutputTable[[#This Row],[ProjectName]]),(ProjectInfoTable[ProjectName]=OutputTable[[#This Row],[ProjectName]])*ProjectInfoTable[ConfidenceInterval]))</f>
        <v>0.95</v>
      </c>
      <c r="N2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423" s="5" cm="1">
        <f t="array" ref="O2423">MIN(IF((OutputTable[GroupByKey]=OutputTable[[#This Row],[GroupByKey]]),(OutputTable[GroupByKey]=OutputTable[[#This Row],[GroupByKey]])*OutputTable[RecordedValue]))</f>
        <v>70.826954480567906</v>
      </c>
      <c r="P2423" s="5" cm="1">
        <f t="array" ref="P2423">MAX(IF((OutputTable[GroupByKey]=OutputTable[[#This Row],[GroupByKey]]),(OutputTable[GroupByKey]=OutputTable[[#This Row],[GroupByKey]])*OutputTable[RecordedValue]))</f>
        <v>72</v>
      </c>
    </row>
    <row r="2424" spans="1:16" x14ac:dyDescent="0.25">
      <c r="A2424" t="s">
        <v>68</v>
      </c>
      <c r="B2424" t="s">
        <v>70</v>
      </c>
      <c r="C2424">
        <v>40</v>
      </c>
      <c r="D2424" t="s">
        <v>170</v>
      </c>
      <c r="E2424" t="s">
        <v>137</v>
      </c>
      <c r="F2424" t="s">
        <v>107</v>
      </c>
      <c r="G2424">
        <v>28.923900335633299</v>
      </c>
      <c r="H2424">
        <v>0</v>
      </c>
      <c r="I242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24" s="5" cm="1">
        <f t="array" ref="J2424">MAX(IF((ProjectInfoTable[ProjectName]=OutputTable[[#This Row],[ProjectName]]),(ProjectInfoTable[ProjectName]=OutputTable[[#This Row],[ProjectName]])*ProjectInfoTable[NumberOfReplications]))</f>
        <v>50</v>
      </c>
      <c r="K2424" s="5" cm="1">
        <f t="array" ref="K2424">IFERROR(AVERAGE(IF((OutputTable[GroupByKey]=OutputTable[[#This Row],[GroupByKey]]),(OutputTable[GroupByKey]=OutputTable[[#This Row],[GroupByKey]])*OutputTable[RecordedValue])),0)</f>
        <v>28.690256747996941</v>
      </c>
      <c r="L2424" s="5" cm="1">
        <f t="array" ref="L2424">IFERROR(_xlfn.STDEV.S(IF((OutputTable[GroupByKey]=OutputTable[[#This Row],[GroupByKey]]),(OutputTable[GroupByKey]=OutputTable[[#This Row],[GroupByKey]])*OutputTable[RecordedValue])),0)</f>
        <v>1.6276098461399904</v>
      </c>
      <c r="M2424" s="5" cm="1">
        <f t="array" ref="M2424">MAX(IF((ProjectInfoTable[ProjectName]=OutputTable[[#This Row],[ProjectName]]),(ProjectInfoTable[ProjectName]=OutputTable[[#This Row],[ProjectName]])*ProjectInfoTable[ConfidenceInterval]))</f>
        <v>0.95</v>
      </c>
      <c r="N2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424" s="5" cm="1">
        <f t="array" ref="O2424">MIN(IF((OutputTable[GroupByKey]=OutputTable[[#This Row],[GroupByKey]]),(OutputTable[GroupByKey]=OutputTable[[#This Row],[GroupByKey]])*OutputTable[RecordedValue]))</f>
        <v>25.696659959072399</v>
      </c>
      <c r="P2424" s="5" cm="1">
        <f t="array" ref="P2424">MAX(IF((OutputTable[GroupByKey]=OutputTable[[#This Row],[GroupByKey]]),(OutputTable[GroupByKey]=OutputTable[[#This Row],[GroupByKey]])*OutputTable[RecordedValue]))</f>
        <v>33.838759418460498</v>
      </c>
    </row>
    <row r="2425" spans="1:16" x14ac:dyDescent="0.25">
      <c r="A2425" t="s">
        <v>68</v>
      </c>
      <c r="B2425" t="s">
        <v>70</v>
      </c>
      <c r="C2425">
        <v>40</v>
      </c>
      <c r="D2425" t="s">
        <v>171</v>
      </c>
      <c r="E2425" t="s">
        <v>139</v>
      </c>
      <c r="F2425" t="s">
        <v>107</v>
      </c>
      <c r="G2425">
        <v>6.9876650745982403</v>
      </c>
      <c r="H2425">
        <v>0</v>
      </c>
      <c r="I242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25" s="5" cm="1">
        <f t="array" ref="J2425">MAX(IF((ProjectInfoTable[ProjectName]=OutputTable[[#This Row],[ProjectName]]),(ProjectInfoTable[ProjectName]=OutputTable[[#This Row],[ProjectName]])*ProjectInfoTable[NumberOfReplications]))</f>
        <v>50</v>
      </c>
      <c r="K2425" s="5" cm="1">
        <f t="array" ref="K2425">IFERROR(AVERAGE(IF((OutputTable[GroupByKey]=OutputTable[[#This Row],[GroupByKey]]),(OutputTable[GroupByKey]=OutputTable[[#This Row],[GroupByKey]])*OutputTable[RecordedValue])),0)</f>
        <v>7.1431715332986858</v>
      </c>
      <c r="L2425" s="5" cm="1">
        <f t="array" ref="L2425">IFERROR(_xlfn.STDEV.S(IF((OutputTable[GroupByKey]=OutputTable[[#This Row],[GroupByKey]]),(OutputTable[GroupByKey]=OutputTable[[#This Row],[GroupByKey]])*OutputTable[RecordedValue])),0)</f>
        <v>1.6630080132730225</v>
      </c>
      <c r="M2425" s="5" cm="1">
        <f t="array" ref="M2425">MAX(IF((ProjectInfoTable[ProjectName]=OutputTable[[#This Row],[ProjectName]]),(ProjectInfoTable[ProjectName]=OutputTable[[#This Row],[ProjectName]])*ProjectInfoTable[ConfidenceInterval]))</f>
        <v>0.95</v>
      </c>
      <c r="N2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425" s="5" cm="1">
        <f t="array" ref="O2425">MIN(IF((OutputTable[GroupByKey]=OutputTable[[#This Row],[GroupByKey]]),(OutputTable[GroupByKey]=OutputTable[[#This Row],[GroupByKey]])*OutputTable[RecordedValue]))</f>
        <v>2.14775272896172</v>
      </c>
      <c r="P2425" s="5" cm="1">
        <f t="array" ref="P2425">MAX(IF((OutputTable[GroupByKey]=OutputTable[[#This Row],[GroupByKey]]),(OutputTable[GroupByKey]=OutputTable[[#This Row],[GroupByKey]])*OutputTable[RecordedValue]))</f>
        <v>10.273767747096599</v>
      </c>
    </row>
    <row r="2426" spans="1:16" x14ac:dyDescent="0.25">
      <c r="A2426" t="s">
        <v>68</v>
      </c>
      <c r="B2426" t="s">
        <v>70</v>
      </c>
      <c r="C2426">
        <v>40</v>
      </c>
      <c r="D2426" t="s">
        <v>172</v>
      </c>
      <c r="E2426" t="s">
        <v>164</v>
      </c>
      <c r="F2426" t="s">
        <v>107</v>
      </c>
      <c r="G2426">
        <v>299</v>
      </c>
      <c r="H2426">
        <v>0</v>
      </c>
      <c r="I242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26" s="5" cm="1">
        <f t="array" ref="J2426">MAX(IF((ProjectInfoTable[ProjectName]=OutputTable[[#This Row],[ProjectName]]),(ProjectInfoTable[ProjectName]=OutputTable[[#This Row],[ProjectName]])*ProjectInfoTable[NumberOfReplications]))</f>
        <v>50</v>
      </c>
      <c r="K2426" s="5" cm="1">
        <f t="array" ref="K2426">IFERROR(AVERAGE(IF((OutputTable[GroupByKey]=OutputTable[[#This Row],[GroupByKey]]),(OutputTable[GroupByKey]=OutputTable[[#This Row],[GroupByKey]])*OutputTable[RecordedValue])),0)</f>
        <v>299.54000000000002</v>
      </c>
      <c r="L2426" s="5" cm="1">
        <f t="array" ref="L2426">IFERROR(_xlfn.STDEV.S(IF((OutputTable[GroupByKey]=OutputTable[[#This Row],[GroupByKey]]),(OutputTable[GroupByKey]=OutputTable[[#This Row],[GroupByKey]])*OutputTable[RecordedValue])),0)</f>
        <v>4.8873430868908301</v>
      </c>
      <c r="M2426" s="5" cm="1">
        <f t="array" ref="M2426">MAX(IF((ProjectInfoTable[ProjectName]=OutputTable[[#This Row],[ProjectName]]),(ProjectInfoTable[ProjectName]=OutputTable[[#This Row],[ProjectName]])*ProjectInfoTable[ConfidenceInterval]))</f>
        <v>0.95</v>
      </c>
      <c r="N2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426" s="5" cm="1">
        <f t="array" ref="O2426">MIN(IF((OutputTable[GroupByKey]=OutputTable[[#This Row],[GroupByKey]]),(OutputTable[GroupByKey]=OutputTable[[#This Row],[GroupByKey]])*OutputTable[RecordedValue]))</f>
        <v>289</v>
      </c>
      <c r="P2426" s="5" cm="1">
        <f t="array" ref="P2426">MAX(IF((OutputTable[GroupByKey]=OutputTable[[#This Row],[GroupByKey]]),(OutputTable[GroupByKey]=OutputTable[[#This Row],[GroupByKey]])*OutputTable[RecordedValue]))</f>
        <v>313</v>
      </c>
    </row>
    <row r="2427" spans="1:16" x14ac:dyDescent="0.25">
      <c r="A2427" t="s">
        <v>68</v>
      </c>
      <c r="B2427" t="s">
        <v>70</v>
      </c>
      <c r="C2427">
        <v>40</v>
      </c>
      <c r="D2427" t="s">
        <v>173</v>
      </c>
      <c r="E2427" t="s">
        <v>166</v>
      </c>
      <c r="F2427" t="s">
        <v>107</v>
      </c>
      <c r="G2427">
        <v>0.80589819237227101</v>
      </c>
      <c r="H2427">
        <v>0</v>
      </c>
      <c r="I242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27" s="5" cm="1">
        <f t="array" ref="J2427">MAX(IF((ProjectInfoTable[ProjectName]=OutputTable[[#This Row],[ProjectName]]),(ProjectInfoTable[ProjectName]=OutputTable[[#This Row],[ProjectName]])*ProjectInfoTable[NumberOfReplications]))</f>
        <v>50</v>
      </c>
      <c r="K2427" s="5" cm="1">
        <f t="array" ref="K2427">IFERROR(AVERAGE(IF((OutputTable[GroupByKey]=OutputTable[[#This Row],[GroupByKey]]),(OutputTable[GroupByKey]=OutputTable[[#This Row],[GroupByKey]])*OutputTable[RecordedValue])),0)</f>
        <v>0.80157856851948073</v>
      </c>
      <c r="L2427" s="5" cm="1">
        <f t="array" ref="L2427">IFERROR(_xlfn.STDEV.S(IF((OutputTable[GroupByKey]=OutputTable[[#This Row],[GroupByKey]]),(OutputTable[GroupByKey]=OutputTable[[#This Row],[GroupByKey]])*OutputTable[RecordedValue])),0)</f>
        <v>4.6194667035361667E-2</v>
      </c>
      <c r="M2427" s="5" cm="1">
        <f t="array" ref="M2427">MAX(IF((ProjectInfoTable[ProjectName]=OutputTable[[#This Row],[ProjectName]]),(ProjectInfoTable[ProjectName]=OutputTable[[#This Row],[ProjectName]])*ProjectInfoTable[ConfidenceInterval]))</f>
        <v>0.95</v>
      </c>
      <c r="N2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427" s="5" cm="1">
        <f t="array" ref="O2427">MIN(IF((OutputTable[GroupByKey]=OutputTable[[#This Row],[GroupByKey]]),(OutputTable[GroupByKey]=OutputTable[[#This Row],[GroupByKey]])*OutputTable[RecordedValue]))</f>
        <v>0.71461756258065101</v>
      </c>
      <c r="P2427" s="5" cm="1">
        <f t="array" ref="P2427">MAX(IF((OutputTable[GroupByKey]=OutputTable[[#This Row],[GroupByKey]]),(OutputTable[GroupByKey]=OutputTable[[#This Row],[GroupByKey]])*OutputTable[RecordedValue]))</f>
        <v>0.94034020197328605</v>
      </c>
    </row>
    <row r="2428" spans="1:16" x14ac:dyDescent="0.25">
      <c r="A2428" t="s">
        <v>68</v>
      </c>
      <c r="B2428" t="s">
        <v>70</v>
      </c>
      <c r="C2428">
        <v>40</v>
      </c>
      <c r="D2428" t="s">
        <v>174</v>
      </c>
      <c r="E2428" t="s">
        <v>142</v>
      </c>
      <c r="F2428" t="s">
        <v>107</v>
      </c>
      <c r="G2428">
        <v>0</v>
      </c>
      <c r="H2428">
        <v>0</v>
      </c>
      <c r="I242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28" s="5" cm="1">
        <f t="array" ref="J2428">MAX(IF((ProjectInfoTable[ProjectName]=OutputTable[[#This Row],[ProjectName]]),(ProjectInfoTable[ProjectName]=OutputTable[[#This Row],[ProjectName]])*ProjectInfoTable[NumberOfReplications]))</f>
        <v>50</v>
      </c>
      <c r="K2428" s="5" cm="1">
        <f t="array" ref="K2428">IFERROR(AVERAGE(IF((OutputTable[GroupByKey]=OutputTable[[#This Row],[GroupByKey]]),(OutputTable[GroupByKey]=OutputTable[[#This Row],[GroupByKey]])*OutputTable[RecordedValue])),0)</f>
        <v>0</v>
      </c>
      <c r="L2428" s="5" cm="1">
        <f t="array" ref="L2428">IFERROR(_xlfn.STDEV.S(IF((OutputTable[GroupByKey]=OutputTable[[#This Row],[GroupByKey]]),(OutputTable[GroupByKey]=OutputTable[[#This Row],[GroupByKey]])*OutputTable[RecordedValue])),0)</f>
        <v>0</v>
      </c>
      <c r="M2428" s="5" cm="1">
        <f t="array" ref="M2428">MAX(IF((ProjectInfoTable[ProjectName]=OutputTable[[#This Row],[ProjectName]]),(ProjectInfoTable[ProjectName]=OutputTable[[#This Row],[ProjectName]])*ProjectInfoTable[ConfidenceInterval]))</f>
        <v>0.95</v>
      </c>
      <c r="N2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8" s="5" cm="1">
        <f t="array" ref="O2428">MIN(IF((OutputTable[GroupByKey]=OutputTable[[#This Row],[GroupByKey]]),(OutputTable[GroupByKey]=OutputTable[[#This Row],[GroupByKey]])*OutputTable[RecordedValue]))</f>
        <v>0</v>
      </c>
      <c r="P2428" s="5" cm="1">
        <f t="array" ref="P2428">MAX(IF((OutputTable[GroupByKey]=OutputTable[[#This Row],[GroupByKey]]),(OutputTable[GroupByKey]=OutputTable[[#This Row],[GroupByKey]])*OutputTable[RecordedValue]))</f>
        <v>0</v>
      </c>
    </row>
    <row r="2429" spans="1:16" x14ac:dyDescent="0.25">
      <c r="A2429" t="s">
        <v>68</v>
      </c>
      <c r="B2429" t="s">
        <v>70</v>
      </c>
      <c r="C2429">
        <v>40</v>
      </c>
      <c r="D2429" t="s">
        <v>175</v>
      </c>
      <c r="E2429" t="s">
        <v>113</v>
      </c>
      <c r="F2429" t="s">
        <v>73</v>
      </c>
      <c r="G2429">
        <v>36.716967729237403</v>
      </c>
      <c r="H2429">
        <v>0</v>
      </c>
      <c r="I242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29" s="5" cm="1">
        <f t="array" ref="J2429">MAX(IF((ProjectInfoTable[ProjectName]=OutputTable[[#This Row],[ProjectName]]),(ProjectInfoTable[ProjectName]=OutputTable[[#This Row],[ProjectName]])*ProjectInfoTable[NumberOfReplications]))</f>
        <v>50</v>
      </c>
      <c r="K2429" s="5" cm="1">
        <f t="array" ref="K2429">IFERROR(AVERAGE(IF((OutputTable[GroupByKey]=OutputTable[[#This Row],[GroupByKey]]),(OutputTable[GroupByKey]=OutputTable[[#This Row],[GroupByKey]])*OutputTable[RecordedValue])),0)</f>
        <v>36.017962320863354</v>
      </c>
      <c r="L2429" s="5" cm="1">
        <f t="array" ref="L2429">IFERROR(_xlfn.STDEV.S(IF((OutputTable[GroupByKey]=OutputTable[[#This Row],[GroupByKey]]),(OutputTable[GroupByKey]=OutputTable[[#This Row],[GroupByKey]])*OutputTable[RecordedValue])),0)</f>
        <v>2.1447750669597334</v>
      </c>
      <c r="M2429" s="5" cm="1">
        <f t="array" ref="M2429">MAX(IF((ProjectInfoTable[ProjectName]=OutputTable[[#This Row],[ProjectName]]),(ProjectInfoTable[ProjectName]=OutputTable[[#This Row],[ProjectName]])*ProjectInfoTable[ConfidenceInterval]))</f>
        <v>0.95</v>
      </c>
      <c r="N2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429" s="5" cm="1">
        <f t="array" ref="O2429">MIN(IF((OutputTable[GroupByKey]=OutputTable[[#This Row],[GroupByKey]]),(OutputTable[GroupByKey]=OutputTable[[#This Row],[GroupByKey]])*OutputTable[RecordedValue]))</f>
        <v>31.355296128801101</v>
      </c>
      <c r="P2429" s="5" cm="1">
        <f t="array" ref="P2429">MAX(IF((OutputTable[GroupByKey]=OutputTable[[#This Row],[GroupByKey]]),(OutputTable[GroupByKey]=OutputTable[[#This Row],[GroupByKey]])*OutputTable[RecordedValue]))</f>
        <v>42.047742044042501</v>
      </c>
    </row>
    <row r="2430" spans="1:16" x14ac:dyDescent="0.25">
      <c r="A2430" t="s">
        <v>68</v>
      </c>
      <c r="B2430" t="s">
        <v>70</v>
      </c>
      <c r="C2430">
        <v>40</v>
      </c>
      <c r="D2430" t="s">
        <v>176</v>
      </c>
      <c r="E2430" t="s">
        <v>115</v>
      </c>
      <c r="F2430" t="s">
        <v>73</v>
      </c>
      <c r="G2430">
        <v>1101.5090318771199</v>
      </c>
      <c r="H2430">
        <v>0</v>
      </c>
      <c r="I243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30" s="5" cm="1">
        <f t="array" ref="J2430">MAX(IF((ProjectInfoTable[ProjectName]=OutputTable[[#This Row],[ProjectName]]),(ProjectInfoTable[ProjectName]=OutputTable[[#This Row],[ProjectName]])*ProjectInfoTable[NumberOfReplications]))</f>
        <v>50</v>
      </c>
      <c r="K2430" s="5" cm="1">
        <f t="array" ref="K2430">IFERROR(AVERAGE(IF((OutputTable[GroupByKey]=OutputTable[[#This Row],[GroupByKey]]),(OutputTable[GroupByKey]=OutputTable[[#This Row],[GroupByKey]])*OutputTable[RecordedValue])),0)</f>
        <v>1080.5388696259006</v>
      </c>
      <c r="L2430" s="5" cm="1">
        <f t="array" ref="L2430">IFERROR(_xlfn.STDEV.S(IF((OutputTable[GroupByKey]=OutputTable[[#This Row],[GroupByKey]]),(OutputTable[GroupByKey]=OutputTable[[#This Row],[GroupByKey]])*OutputTable[RecordedValue])),0)</f>
        <v>64.343252008792561</v>
      </c>
      <c r="M2430" s="5" cm="1">
        <f t="array" ref="M2430">MAX(IF((ProjectInfoTable[ProjectName]=OutputTable[[#This Row],[ProjectName]]),(ProjectInfoTable[ProjectName]=OutputTable[[#This Row],[ProjectName]])*ProjectInfoTable[ConfidenceInterval]))</f>
        <v>0.95</v>
      </c>
      <c r="N2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430" s="5" cm="1">
        <f t="array" ref="O2430">MIN(IF((OutputTable[GroupByKey]=OutputTable[[#This Row],[GroupByKey]]),(OutputTable[GroupByKey]=OutputTable[[#This Row],[GroupByKey]])*OutputTable[RecordedValue]))</f>
        <v>940.65888386403196</v>
      </c>
      <c r="P2430" s="5" cm="1">
        <f t="array" ref="P2430">MAX(IF((OutputTable[GroupByKey]=OutputTable[[#This Row],[GroupByKey]]),(OutputTable[GroupByKey]=OutputTable[[#This Row],[GroupByKey]])*OutputTable[RecordedValue]))</f>
        <v>1261.4322613212801</v>
      </c>
    </row>
    <row r="2431" spans="1:16" x14ac:dyDescent="0.25">
      <c r="A2431" t="s">
        <v>68</v>
      </c>
      <c r="B2431" t="s">
        <v>70</v>
      </c>
      <c r="C2431">
        <v>40</v>
      </c>
      <c r="D2431" t="s">
        <v>177</v>
      </c>
      <c r="E2431" t="s">
        <v>117</v>
      </c>
      <c r="F2431" t="s">
        <v>73</v>
      </c>
      <c r="G2431">
        <v>0</v>
      </c>
      <c r="H2431">
        <v>0</v>
      </c>
      <c r="I243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31" s="5" cm="1">
        <f t="array" ref="J2431">MAX(IF((ProjectInfoTable[ProjectName]=OutputTable[[#This Row],[ProjectName]]),(ProjectInfoTable[ProjectName]=OutputTable[[#This Row],[ProjectName]])*ProjectInfoTable[NumberOfReplications]))</f>
        <v>50</v>
      </c>
      <c r="K2431" s="5" cm="1">
        <f t="array" ref="K2431">IFERROR(AVERAGE(IF((OutputTable[GroupByKey]=OutputTable[[#This Row],[GroupByKey]]),(OutputTable[GroupByKey]=OutputTable[[#This Row],[GroupByKey]])*OutputTable[RecordedValue])),0)</f>
        <v>0</v>
      </c>
      <c r="L2431" s="5" cm="1">
        <f t="array" ref="L2431">IFERROR(_xlfn.STDEV.S(IF((OutputTable[GroupByKey]=OutputTable[[#This Row],[GroupByKey]]),(OutputTable[GroupByKey]=OutputTable[[#This Row],[GroupByKey]])*OutputTable[RecordedValue])),0)</f>
        <v>0</v>
      </c>
      <c r="M2431" s="5" cm="1">
        <f t="array" ref="M2431">MAX(IF((ProjectInfoTable[ProjectName]=OutputTable[[#This Row],[ProjectName]]),(ProjectInfoTable[ProjectName]=OutputTable[[#This Row],[ProjectName]])*ProjectInfoTable[ConfidenceInterval]))</f>
        <v>0.95</v>
      </c>
      <c r="N2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1" s="5" cm="1">
        <f t="array" ref="O2431">MIN(IF((OutputTable[GroupByKey]=OutputTable[[#This Row],[GroupByKey]]),(OutputTable[GroupByKey]=OutputTable[[#This Row],[GroupByKey]])*OutputTable[RecordedValue]))</f>
        <v>0</v>
      </c>
      <c r="P2431" s="5" cm="1">
        <f t="array" ref="P2431">MAX(IF((OutputTable[GroupByKey]=OutputTable[[#This Row],[GroupByKey]]),(OutputTable[GroupByKey]=OutputTable[[#This Row],[GroupByKey]])*OutputTable[RecordedValue]))</f>
        <v>0</v>
      </c>
    </row>
    <row r="2432" spans="1:16" x14ac:dyDescent="0.25">
      <c r="A2432" t="s">
        <v>68</v>
      </c>
      <c r="B2432" t="s">
        <v>70</v>
      </c>
      <c r="C2432">
        <v>40</v>
      </c>
      <c r="D2432" t="s">
        <v>178</v>
      </c>
      <c r="E2432" t="s">
        <v>119</v>
      </c>
      <c r="F2432" t="s">
        <v>73</v>
      </c>
      <c r="G2432">
        <v>565.29754483628005</v>
      </c>
      <c r="H2432">
        <v>0</v>
      </c>
      <c r="I243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32" s="5" cm="1">
        <f t="array" ref="J2432">MAX(IF((ProjectInfoTable[ProjectName]=OutputTable[[#This Row],[ProjectName]]),(ProjectInfoTable[ProjectName]=OutputTable[[#This Row],[ProjectName]])*ProjectInfoTable[NumberOfReplications]))</f>
        <v>50</v>
      </c>
      <c r="K2432" s="5" cm="1">
        <f t="array" ref="K2432">IFERROR(AVERAGE(IF((OutputTable[GroupByKey]=OutputTable[[#This Row],[GroupByKey]]),(OutputTable[GroupByKey]=OutputTable[[#This Row],[GroupByKey]])*OutputTable[RecordedValue])),0)</f>
        <v>647.33233797243315</v>
      </c>
      <c r="L2432" s="5" cm="1">
        <f t="array" ref="L2432">IFERROR(_xlfn.STDEV.S(IF((OutputTable[GroupByKey]=OutputTable[[#This Row],[GroupByKey]]),(OutputTable[GroupByKey]=OutputTable[[#This Row],[GroupByKey]])*OutputTable[RecordedValue])),0)</f>
        <v>612.63054444116835</v>
      </c>
      <c r="M2432" s="5" cm="1">
        <f t="array" ref="M2432">MAX(IF((ProjectInfoTable[ProjectName]=OutputTable[[#This Row],[ProjectName]]),(ProjectInfoTable[ProjectName]=OutputTable[[#This Row],[ProjectName]])*ProjectInfoTable[ConfidenceInterval]))</f>
        <v>0.95</v>
      </c>
      <c r="N2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432" s="5" cm="1">
        <f t="array" ref="O2432">MIN(IF((OutputTable[GroupByKey]=OutputTable[[#This Row],[GroupByKey]]),(OutputTable[GroupByKey]=OutputTable[[#This Row],[GroupByKey]])*OutputTable[RecordedValue]))</f>
        <v>135.75868551570699</v>
      </c>
      <c r="P2432" s="5" cm="1">
        <f t="array" ref="P2432">MAX(IF((OutputTable[GroupByKey]=OutputTable[[#This Row],[GroupByKey]]),(OutputTable[GroupByKey]=OutputTable[[#This Row],[GroupByKey]])*OutputTable[RecordedValue]))</f>
        <v>3953.48057040094</v>
      </c>
    </row>
    <row r="2433" spans="1:16" x14ac:dyDescent="0.25">
      <c r="A2433" t="s">
        <v>68</v>
      </c>
      <c r="B2433" t="s">
        <v>70</v>
      </c>
      <c r="C2433">
        <v>40</v>
      </c>
      <c r="D2433" t="s">
        <v>179</v>
      </c>
      <c r="E2433" t="s">
        <v>121</v>
      </c>
      <c r="F2433" t="s">
        <v>73</v>
      </c>
      <c r="G2433">
        <v>137</v>
      </c>
      <c r="H2433">
        <v>0</v>
      </c>
      <c r="I243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33" s="5" cm="1">
        <f t="array" ref="J2433">MAX(IF((ProjectInfoTable[ProjectName]=OutputTable[[#This Row],[ProjectName]]),(ProjectInfoTable[ProjectName]=OutputTable[[#This Row],[ProjectName]])*ProjectInfoTable[NumberOfReplications]))</f>
        <v>50</v>
      </c>
      <c r="K2433" s="5" cm="1">
        <f t="array" ref="K2433">IFERROR(AVERAGE(IF((OutputTable[GroupByKey]=OutputTable[[#This Row],[GroupByKey]]),(OutputTable[GroupByKey]=OutputTable[[#This Row],[GroupByKey]])*OutputTable[RecordedValue])),0)</f>
        <v>139.02000000000001</v>
      </c>
      <c r="L2433" s="5" cm="1">
        <f t="array" ref="L2433">IFERROR(_xlfn.STDEV.S(IF((OutputTable[GroupByKey]=OutputTable[[#This Row],[GroupByKey]]),(OutputTable[GroupByKey]=OutputTable[[#This Row],[GroupByKey]])*OutputTable[RecordedValue])),0)</f>
        <v>2.0651629376840162</v>
      </c>
      <c r="M2433" s="5" cm="1">
        <f t="array" ref="M2433">MAX(IF((ProjectInfoTable[ProjectName]=OutputTable[[#This Row],[ProjectName]]),(ProjectInfoTable[ProjectName]=OutputTable[[#This Row],[ProjectName]])*ProjectInfoTable[ConfidenceInterval]))</f>
        <v>0.95</v>
      </c>
      <c r="N2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433" s="5" cm="1">
        <f t="array" ref="O2433">MIN(IF((OutputTable[GroupByKey]=OutputTable[[#This Row],[GroupByKey]]),(OutputTable[GroupByKey]=OutputTable[[#This Row],[GroupByKey]])*OutputTable[RecordedValue]))</f>
        <v>133</v>
      </c>
      <c r="P2433" s="5" cm="1">
        <f t="array" ref="P2433">MAX(IF((OutputTable[GroupByKey]=OutputTable[[#This Row],[GroupByKey]]),(OutputTable[GroupByKey]=OutputTable[[#This Row],[GroupByKey]])*OutputTable[RecordedValue]))</f>
        <v>142</v>
      </c>
    </row>
    <row r="2434" spans="1:16" x14ac:dyDescent="0.25">
      <c r="A2434" t="s">
        <v>68</v>
      </c>
      <c r="B2434" t="s">
        <v>70</v>
      </c>
      <c r="C2434">
        <v>40</v>
      </c>
      <c r="D2434" t="s">
        <v>180</v>
      </c>
      <c r="E2434" t="s">
        <v>123</v>
      </c>
      <c r="F2434" t="s">
        <v>73</v>
      </c>
      <c r="G2434">
        <v>135</v>
      </c>
      <c r="H2434">
        <v>0</v>
      </c>
      <c r="I243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34" s="5" cm="1">
        <f t="array" ref="J2434">MAX(IF((ProjectInfoTable[ProjectName]=OutputTable[[#This Row],[ProjectName]]),(ProjectInfoTable[ProjectName]=OutputTable[[#This Row],[ProjectName]])*ProjectInfoTable[NumberOfReplications]))</f>
        <v>50</v>
      </c>
      <c r="K2434" s="5" cm="1">
        <f t="array" ref="K2434">IFERROR(AVERAGE(IF((OutputTable[GroupByKey]=OutputTable[[#This Row],[GroupByKey]]),(OutputTable[GroupByKey]=OutputTable[[#This Row],[GroupByKey]])*OutputTable[RecordedValue])),0)</f>
        <v>137.02000000000001</v>
      </c>
      <c r="L2434" s="5" cm="1">
        <f t="array" ref="L2434">IFERROR(_xlfn.STDEV.S(IF((OutputTable[GroupByKey]=OutputTable[[#This Row],[GroupByKey]]),(OutputTable[GroupByKey]=OutputTable[[#This Row],[GroupByKey]])*OutputTable[RecordedValue])),0)</f>
        <v>2.4618725244274162</v>
      </c>
      <c r="M2434" s="5" cm="1">
        <f t="array" ref="M2434">MAX(IF((ProjectInfoTable[ProjectName]=OutputTable[[#This Row],[ProjectName]]),(ProjectInfoTable[ProjectName]=OutputTable[[#This Row],[ProjectName]])*ProjectInfoTable[ConfidenceInterval]))</f>
        <v>0.95</v>
      </c>
      <c r="N2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434" s="5" cm="1">
        <f t="array" ref="O2434">MIN(IF((OutputTable[GroupByKey]=OutputTable[[#This Row],[GroupByKey]]),(OutputTable[GroupByKey]=OutputTable[[#This Row],[GroupByKey]])*OutputTable[RecordedValue]))</f>
        <v>130</v>
      </c>
      <c r="P2434" s="5" cm="1">
        <f t="array" ref="P2434">MAX(IF((OutputTable[GroupByKey]=OutputTable[[#This Row],[GroupByKey]]),(OutputTable[GroupByKey]=OutputTable[[#This Row],[GroupByKey]])*OutputTable[RecordedValue]))</f>
        <v>141</v>
      </c>
    </row>
    <row r="2435" spans="1:16" x14ac:dyDescent="0.25">
      <c r="A2435" t="s">
        <v>68</v>
      </c>
      <c r="B2435" t="s">
        <v>70</v>
      </c>
      <c r="C2435">
        <v>40</v>
      </c>
      <c r="D2435" t="s">
        <v>181</v>
      </c>
      <c r="E2435" t="s">
        <v>125</v>
      </c>
      <c r="F2435" t="s">
        <v>73</v>
      </c>
      <c r="G2435">
        <v>36.716967729237403</v>
      </c>
      <c r="H2435">
        <v>0</v>
      </c>
      <c r="I243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35" s="5" cm="1">
        <f t="array" ref="J2435">MAX(IF((ProjectInfoTable[ProjectName]=OutputTable[[#This Row],[ProjectName]]),(ProjectInfoTable[ProjectName]=OutputTable[[#This Row],[ProjectName]])*ProjectInfoTable[NumberOfReplications]))</f>
        <v>50</v>
      </c>
      <c r="K2435" s="5" cm="1">
        <f t="array" ref="K2435">IFERROR(AVERAGE(IF((OutputTable[GroupByKey]=OutputTable[[#This Row],[GroupByKey]]),(OutputTable[GroupByKey]=OutputTable[[#This Row],[GroupByKey]])*OutputTable[RecordedValue])),0)</f>
        <v>36.017962320863354</v>
      </c>
      <c r="L2435" s="5" cm="1">
        <f t="array" ref="L2435">IFERROR(_xlfn.STDEV.S(IF((OutputTable[GroupByKey]=OutputTable[[#This Row],[GroupByKey]]),(OutputTable[GroupByKey]=OutputTable[[#This Row],[GroupByKey]])*OutputTable[RecordedValue])),0)</f>
        <v>2.1447750669597334</v>
      </c>
      <c r="M2435" s="5" cm="1">
        <f t="array" ref="M2435">MAX(IF((ProjectInfoTable[ProjectName]=OutputTable[[#This Row],[ProjectName]]),(ProjectInfoTable[ProjectName]=OutputTable[[#This Row],[ProjectName]])*ProjectInfoTable[ConfidenceInterval]))</f>
        <v>0.95</v>
      </c>
      <c r="N2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435" s="5" cm="1">
        <f t="array" ref="O2435">MIN(IF((OutputTable[GroupByKey]=OutputTable[[#This Row],[GroupByKey]]),(OutputTable[GroupByKey]=OutputTable[[#This Row],[GroupByKey]])*OutputTable[RecordedValue]))</f>
        <v>31.355296128801101</v>
      </c>
      <c r="P2435" s="5" cm="1">
        <f t="array" ref="P2435">MAX(IF((OutputTable[GroupByKey]=OutputTable[[#This Row],[GroupByKey]]),(OutputTable[GroupByKey]=OutputTable[[#This Row],[GroupByKey]])*OutputTable[RecordedValue]))</f>
        <v>42.047742044042501</v>
      </c>
    </row>
    <row r="2436" spans="1:16" x14ac:dyDescent="0.25">
      <c r="A2436" t="s">
        <v>68</v>
      </c>
      <c r="B2436" t="s">
        <v>70</v>
      </c>
      <c r="C2436">
        <v>40</v>
      </c>
      <c r="D2436" t="s">
        <v>182</v>
      </c>
      <c r="E2436" t="s">
        <v>127</v>
      </c>
      <c r="F2436" t="s">
        <v>73</v>
      </c>
      <c r="G2436">
        <v>1666.8065767134001</v>
      </c>
      <c r="H2436">
        <v>0</v>
      </c>
      <c r="I243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36" s="5" cm="1">
        <f t="array" ref="J2436">MAX(IF((ProjectInfoTable[ProjectName]=OutputTable[[#This Row],[ProjectName]]),(ProjectInfoTable[ProjectName]=OutputTable[[#This Row],[ProjectName]])*ProjectInfoTable[NumberOfReplications]))</f>
        <v>50</v>
      </c>
      <c r="K2436" s="5" cm="1">
        <f t="array" ref="K2436">IFERROR(AVERAGE(IF((OutputTable[GroupByKey]=OutputTable[[#This Row],[GroupByKey]]),(OutputTable[GroupByKey]=OutputTable[[#This Row],[GroupByKey]])*OutputTable[RecordedValue])),0)</f>
        <v>1727.8712075983335</v>
      </c>
      <c r="L2436" s="5" cm="1">
        <f t="array" ref="L2436">IFERROR(_xlfn.STDEV.S(IF((OutputTable[GroupByKey]=OutputTable[[#This Row],[GroupByKey]]),(OutputTable[GroupByKey]=OutputTable[[#This Row],[GroupByKey]])*OutputTable[RecordedValue])),0)</f>
        <v>660.11760417939672</v>
      </c>
      <c r="M2436" s="5" cm="1">
        <f t="array" ref="M2436">MAX(IF((ProjectInfoTable[ProjectName]=OutputTable[[#This Row],[ProjectName]]),(ProjectInfoTable[ProjectName]=OutputTable[[#This Row],[ProjectName]])*ProjectInfoTable[ConfidenceInterval]))</f>
        <v>0.95</v>
      </c>
      <c r="N2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436" s="5" cm="1">
        <f t="array" ref="O2436">MIN(IF((OutputTable[GroupByKey]=OutputTable[[#This Row],[GroupByKey]]),(OutputTable[GroupByKey]=OutputTable[[#This Row],[GroupByKey]])*OutputTable[RecordedValue]))</f>
        <v>1102.70221979086</v>
      </c>
      <c r="P2436" s="5" cm="1">
        <f t="array" ref="P2436">MAX(IF((OutputTable[GroupByKey]=OutputTable[[#This Row],[GroupByKey]]),(OutputTable[GroupByKey]=OutputTable[[#This Row],[GroupByKey]])*OutputTable[RecordedValue]))</f>
        <v>5214.9128317222203</v>
      </c>
    </row>
    <row r="2437" spans="1:16" x14ac:dyDescent="0.25">
      <c r="A2437" t="s">
        <v>68</v>
      </c>
      <c r="B2437" t="s">
        <v>70</v>
      </c>
      <c r="C2437">
        <v>40</v>
      </c>
      <c r="D2437" t="s">
        <v>183</v>
      </c>
      <c r="E2437" t="s">
        <v>137</v>
      </c>
      <c r="F2437" t="s">
        <v>107</v>
      </c>
      <c r="G2437">
        <v>18.358483864618702</v>
      </c>
      <c r="H2437">
        <v>0</v>
      </c>
      <c r="I243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37" s="5" cm="1">
        <f t="array" ref="J2437">MAX(IF((ProjectInfoTable[ProjectName]=OutputTable[[#This Row],[ProjectName]]),(ProjectInfoTable[ProjectName]=OutputTable[[#This Row],[ProjectName]])*ProjectInfoTable[NumberOfReplications]))</f>
        <v>50</v>
      </c>
      <c r="K2437" s="5" cm="1">
        <f t="array" ref="K2437">IFERROR(AVERAGE(IF((OutputTable[GroupByKey]=OutputTable[[#This Row],[GroupByKey]]),(OutputTable[GroupByKey]=OutputTable[[#This Row],[GroupByKey]])*OutputTable[RecordedValue])),0)</f>
        <v>18.008981160431681</v>
      </c>
      <c r="L2437" s="5" cm="1">
        <f t="array" ref="L2437">IFERROR(_xlfn.STDEV.S(IF((OutputTable[GroupByKey]=OutputTable[[#This Row],[GroupByKey]]),(OutputTable[GroupByKey]=OutputTable[[#This Row],[GroupByKey]])*OutputTable[RecordedValue])),0)</f>
        <v>1.0723875334798758</v>
      </c>
      <c r="M2437" s="5" cm="1">
        <f t="array" ref="M2437">MAX(IF((ProjectInfoTable[ProjectName]=OutputTable[[#This Row],[ProjectName]]),(ProjectInfoTable[ProjectName]=OutputTable[[#This Row],[ProjectName]])*ProjectInfoTable[ConfidenceInterval]))</f>
        <v>0.95</v>
      </c>
      <c r="N2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437" s="5" cm="1">
        <f t="array" ref="O2437">MIN(IF((OutputTable[GroupByKey]=OutputTable[[#This Row],[GroupByKey]]),(OutputTable[GroupByKey]=OutputTable[[#This Row],[GroupByKey]])*OutputTable[RecordedValue]))</f>
        <v>15.677648064400501</v>
      </c>
      <c r="P2437" s="5" cm="1">
        <f t="array" ref="P2437">MAX(IF((OutputTable[GroupByKey]=OutputTable[[#This Row],[GroupByKey]]),(OutputTable[GroupByKey]=OutputTable[[#This Row],[GroupByKey]])*OutputTable[RecordedValue]))</f>
        <v>21.0238710220213</v>
      </c>
    </row>
    <row r="2438" spans="1:16" x14ac:dyDescent="0.25">
      <c r="A2438" t="s">
        <v>68</v>
      </c>
      <c r="B2438" t="s">
        <v>70</v>
      </c>
      <c r="C2438">
        <v>40</v>
      </c>
      <c r="D2438" t="s">
        <v>184</v>
      </c>
      <c r="E2438" t="s">
        <v>139</v>
      </c>
      <c r="F2438" t="s">
        <v>107</v>
      </c>
      <c r="G2438">
        <v>5.5530815456128204</v>
      </c>
      <c r="H2438">
        <v>0</v>
      </c>
      <c r="I243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38" s="5" cm="1">
        <f t="array" ref="J2438">MAX(IF((ProjectInfoTable[ProjectName]=OutputTable[[#This Row],[ProjectName]]),(ProjectInfoTable[ProjectName]=OutputTable[[#This Row],[ProjectName]])*ProjectInfoTable[NumberOfReplications]))</f>
        <v>50</v>
      </c>
      <c r="K2438" s="5" cm="1">
        <f t="array" ref="K2438">IFERROR(AVERAGE(IF((OutputTable[GroupByKey]=OutputTable[[#This Row],[GroupByKey]]),(OutputTable[GroupByKey]=OutputTable[[#This Row],[GroupByKey]])*OutputTable[RecordedValue])),0)</f>
        <v>5.873369725047966</v>
      </c>
      <c r="L2438" s="5" cm="1">
        <f t="array" ref="L2438">IFERROR(_xlfn.STDEV.S(IF((OutputTable[GroupByKey]=OutputTable[[#This Row],[GroupByKey]]),(OutputTable[GroupByKey]=OutputTable[[#This Row],[GroupByKey]])*OutputTable[RecordedValue])),0)</f>
        <v>1.0900756873751687</v>
      </c>
      <c r="M2438" s="5" cm="1">
        <f t="array" ref="M2438">MAX(IF((ProjectInfoTable[ProjectName]=OutputTable[[#This Row],[ProjectName]]),(ProjectInfoTable[ProjectName]=OutputTable[[#This Row],[ProjectName]])*ProjectInfoTable[ConfidenceInterval]))</f>
        <v>0.95</v>
      </c>
      <c r="N2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438" s="5" cm="1">
        <f t="array" ref="O2438">MIN(IF((OutputTable[GroupByKey]=OutputTable[[#This Row],[GroupByKey]]),(OutputTable[GroupByKey]=OutputTable[[#This Row],[GroupByKey]])*OutputTable[RecordedValue]))</f>
        <v>2.9626411254009901</v>
      </c>
      <c r="P2438" s="5" cm="1">
        <f t="array" ref="P2438">MAX(IF((OutputTable[GroupByKey]=OutputTable[[#This Row],[GroupByKey]]),(OutputTable[GroupByKey]=OutputTable[[#This Row],[GroupByKey]])*OutputTable[RecordedValue]))</f>
        <v>8.2927796417684707</v>
      </c>
    </row>
    <row r="2439" spans="1:16" x14ac:dyDescent="0.25">
      <c r="A2439" t="s">
        <v>68</v>
      </c>
      <c r="B2439" t="s">
        <v>70</v>
      </c>
      <c r="C2439">
        <v>40</v>
      </c>
      <c r="D2439" t="s">
        <v>185</v>
      </c>
      <c r="E2439" t="s">
        <v>164</v>
      </c>
      <c r="F2439" t="s">
        <v>107</v>
      </c>
      <c r="G2439">
        <v>137</v>
      </c>
      <c r="H2439">
        <v>0</v>
      </c>
      <c r="I243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39" s="5" cm="1">
        <f t="array" ref="J2439">MAX(IF((ProjectInfoTable[ProjectName]=OutputTable[[#This Row],[ProjectName]]),(ProjectInfoTable[ProjectName]=OutputTable[[#This Row],[ProjectName]])*ProjectInfoTable[NumberOfReplications]))</f>
        <v>50</v>
      </c>
      <c r="K2439" s="5" cm="1">
        <f t="array" ref="K2439">IFERROR(AVERAGE(IF((OutputTable[GroupByKey]=OutputTable[[#This Row],[GroupByKey]]),(OutputTable[GroupByKey]=OutputTable[[#This Row],[GroupByKey]])*OutputTable[RecordedValue])),0)</f>
        <v>138.38</v>
      </c>
      <c r="L2439" s="5" cm="1">
        <f t="array" ref="L2439">IFERROR(_xlfn.STDEV.S(IF((OutputTable[GroupByKey]=OutputTable[[#This Row],[GroupByKey]]),(OutputTable[GroupByKey]=OutputTable[[#This Row],[GroupByKey]])*OutputTable[RecordedValue])),0)</f>
        <v>2.2667967149567629</v>
      </c>
      <c r="M2439" s="5" cm="1">
        <f t="array" ref="M2439">MAX(IF((ProjectInfoTable[ProjectName]=OutputTable[[#This Row],[ProjectName]]),(ProjectInfoTable[ProjectName]=OutputTable[[#This Row],[ProjectName]])*ProjectInfoTable[ConfidenceInterval]))</f>
        <v>0.95</v>
      </c>
      <c r="N2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439" s="5" cm="1">
        <f t="array" ref="O2439">MIN(IF((OutputTable[GroupByKey]=OutputTable[[#This Row],[GroupByKey]]),(OutputTable[GroupByKey]=OutputTable[[#This Row],[GroupByKey]])*OutputTable[RecordedValue]))</f>
        <v>132</v>
      </c>
      <c r="P2439" s="5" cm="1">
        <f t="array" ref="P2439">MAX(IF((OutputTable[GroupByKey]=OutputTable[[#This Row],[GroupByKey]]),(OutputTable[GroupByKey]=OutputTable[[#This Row],[GroupByKey]])*OutputTable[RecordedValue]))</f>
        <v>142</v>
      </c>
    </row>
    <row r="2440" spans="1:16" x14ac:dyDescent="0.25">
      <c r="A2440" t="s">
        <v>68</v>
      </c>
      <c r="B2440" t="s">
        <v>70</v>
      </c>
      <c r="C2440">
        <v>40</v>
      </c>
      <c r="D2440" t="s">
        <v>186</v>
      </c>
      <c r="E2440" t="s">
        <v>166</v>
      </c>
      <c r="F2440" t="s">
        <v>107</v>
      </c>
      <c r="G2440">
        <v>0.76862160226613196</v>
      </c>
      <c r="H2440">
        <v>0</v>
      </c>
      <c r="I244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40" s="5" cm="1">
        <f t="array" ref="J2440">MAX(IF((ProjectInfoTable[ProjectName]=OutputTable[[#This Row],[ProjectName]]),(ProjectInfoTable[ProjectName]=OutputTable[[#This Row],[ProjectName]])*ProjectInfoTable[NumberOfReplications]))</f>
        <v>50</v>
      </c>
      <c r="K2440" s="5" cm="1">
        <f t="array" ref="K2440">IFERROR(AVERAGE(IF((OutputTable[GroupByKey]=OutputTable[[#This Row],[GroupByKey]]),(OutputTable[GroupByKey]=OutputTable[[#This Row],[GroupByKey]])*OutputTable[RecordedValue])),0)</f>
        <v>0.75527626145633475</v>
      </c>
      <c r="L2440" s="5" cm="1">
        <f t="array" ref="L2440">IFERROR(_xlfn.STDEV.S(IF((OutputTable[GroupByKey]=OutputTable[[#This Row],[GroupByKey]]),(OutputTable[GroupByKey]=OutputTable[[#This Row],[GroupByKey]])*OutputTable[RecordedValue])),0)</f>
        <v>4.541982030729913E-2</v>
      </c>
      <c r="M2440" s="5" cm="1">
        <f t="array" ref="M2440">MAX(IF((ProjectInfoTable[ProjectName]=OutputTable[[#This Row],[ProjectName]]),(ProjectInfoTable[ProjectName]=OutputTable[[#This Row],[ProjectName]])*ProjectInfoTable[ConfidenceInterval]))</f>
        <v>0.95</v>
      </c>
      <c r="N2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440" s="5" cm="1">
        <f t="array" ref="O2440">MIN(IF((OutputTable[GroupByKey]=OutputTable[[#This Row],[GroupByKey]]),(OutputTable[GroupByKey]=OutputTable[[#This Row],[GroupByKey]])*OutputTable[RecordedValue]))</f>
        <v>0.65446751492631405</v>
      </c>
      <c r="P2440" s="5" cm="1">
        <f t="array" ref="P2440">MAX(IF((OutputTable[GroupByKey]=OutputTable[[#This Row],[GroupByKey]]),(OutputTable[GroupByKey]=OutputTable[[#This Row],[GroupByKey]])*OutputTable[RecordedValue]))</f>
        <v>0.87655661977495902</v>
      </c>
    </row>
    <row r="2441" spans="1:16" x14ac:dyDescent="0.25">
      <c r="A2441" t="s">
        <v>68</v>
      </c>
      <c r="B2441" t="s">
        <v>70</v>
      </c>
      <c r="C2441">
        <v>40</v>
      </c>
      <c r="D2441" t="s">
        <v>187</v>
      </c>
      <c r="E2441" t="s">
        <v>142</v>
      </c>
      <c r="F2441" t="s">
        <v>107</v>
      </c>
      <c r="G2441">
        <v>0</v>
      </c>
      <c r="H2441">
        <v>0</v>
      </c>
      <c r="I244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41" s="5" cm="1">
        <f t="array" ref="J2441">MAX(IF((ProjectInfoTable[ProjectName]=OutputTable[[#This Row],[ProjectName]]),(ProjectInfoTable[ProjectName]=OutputTable[[#This Row],[ProjectName]])*ProjectInfoTable[NumberOfReplications]))</f>
        <v>50</v>
      </c>
      <c r="K2441" s="5" cm="1">
        <f t="array" ref="K2441">IFERROR(AVERAGE(IF((OutputTable[GroupByKey]=OutputTable[[#This Row],[GroupByKey]]),(OutputTable[GroupByKey]=OutputTable[[#This Row],[GroupByKey]])*OutputTable[RecordedValue])),0)</f>
        <v>0</v>
      </c>
      <c r="L2441" s="5" cm="1">
        <f t="array" ref="L2441">IFERROR(_xlfn.STDEV.S(IF((OutputTable[GroupByKey]=OutputTable[[#This Row],[GroupByKey]]),(OutputTable[GroupByKey]=OutputTable[[#This Row],[GroupByKey]])*OutputTable[RecordedValue])),0)</f>
        <v>0</v>
      </c>
      <c r="M2441" s="5" cm="1">
        <f t="array" ref="M2441">MAX(IF((ProjectInfoTable[ProjectName]=OutputTable[[#This Row],[ProjectName]]),(ProjectInfoTable[ProjectName]=OutputTable[[#This Row],[ProjectName]])*ProjectInfoTable[ConfidenceInterval]))</f>
        <v>0.95</v>
      </c>
      <c r="N2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1" s="5" cm="1">
        <f t="array" ref="O2441">MIN(IF((OutputTable[GroupByKey]=OutputTable[[#This Row],[GroupByKey]]),(OutputTable[GroupByKey]=OutputTable[[#This Row],[GroupByKey]])*OutputTable[RecordedValue]))</f>
        <v>0</v>
      </c>
      <c r="P2441" s="5" cm="1">
        <f t="array" ref="P2441">MAX(IF((OutputTable[GroupByKey]=OutputTable[[#This Row],[GroupByKey]]),(OutputTable[GroupByKey]=OutputTable[[#This Row],[GroupByKey]])*OutputTable[RecordedValue]))</f>
        <v>0</v>
      </c>
    </row>
    <row r="2442" spans="1:16" x14ac:dyDescent="0.25">
      <c r="A2442" t="s">
        <v>68</v>
      </c>
      <c r="B2442" t="s">
        <v>70</v>
      </c>
      <c r="C2442">
        <v>41</v>
      </c>
      <c r="D2442" t="s">
        <v>112</v>
      </c>
      <c r="E2442" t="s">
        <v>113</v>
      </c>
      <c r="F2442" t="s">
        <v>73</v>
      </c>
      <c r="G2442">
        <v>0.68695667485593503</v>
      </c>
      <c r="H2442">
        <v>0</v>
      </c>
      <c r="I244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42" s="5" cm="1">
        <f t="array" ref="J2442">MAX(IF((ProjectInfoTable[ProjectName]=OutputTable[[#This Row],[ProjectName]]),(ProjectInfoTable[ProjectName]=OutputTable[[#This Row],[ProjectName]])*ProjectInfoTable[NumberOfReplications]))</f>
        <v>50</v>
      </c>
      <c r="K2442" s="5" cm="1">
        <f t="array" ref="K2442">IFERROR(AVERAGE(IF((OutputTable[GroupByKey]=OutputTable[[#This Row],[GroupByKey]]),(OutputTable[GroupByKey]=OutputTable[[#This Row],[GroupByKey]])*OutputTable[RecordedValue])),0)</f>
        <v>0.86163700693939471</v>
      </c>
      <c r="L2442" s="5" cm="1">
        <f t="array" ref="L2442">IFERROR(_xlfn.STDEV.S(IF((OutputTable[GroupByKey]=OutputTable[[#This Row],[GroupByKey]]),(OutputTable[GroupByKey]=OutputTable[[#This Row],[GroupByKey]])*OutputTable[RecordedValue])),0)</f>
        <v>0.40403851079129915</v>
      </c>
      <c r="M2442" s="5" cm="1">
        <f t="array" ref="M2442">MAX(IF((ProjectInfoTable[ProjectName]=OutputTable[[#This Row],[ProjectName]]),(ProjectInfoTable[ProjectName]=OutputTable[[#This Row],[ProjectName]])*ProjectInfoTable[ConfidenceInterval]))</f>
        <v>0.95</v>
      </c>
      <c r="N2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442" s="5" cm="1">
        <f t="array" ref="O2442">MIN(IF((OutputTable[GroupByKey]=OutputTable[[#This Row],[GroupByKey]]),(OutputTable[GroupByKey]=OutputTable[[#This Row],[GroupByKey]])*OutputTable[RecordedValue]))</f>
        <v>0.14398486806875099</v>
      </c>
      <c r="P2442" s="5" cm="1">
        <f t="array" ref="P2442">MAX(IF((OutputTable[GroupByKey]=OutputTable[[#This Row],[GroupByKey]]),(OutputTable[GroupByKey]=OutputTable[[#This Row],[GroupByKey]])*OutputTable[RecordedValue]))</f>
        <v>2.0851264921370101</v>
      </c>
    </row>
    <row r="2443" spans="1:16" x14ac:dyDescent="0.25">
      <c r="A2443" t="s">
        <v>68</v>
      </c>
      <c r="B2443" t="s">
        <v>70</v>
      </c>
      <c r="C2443">
        <v>41</v>
      </c>
      <c r="D2443" t="s">
        <v>114</v>
      </c>
      <c r="E2443" t="s">
        <v>115</v>
      </c>
      <c r="F2443" t="s">
        <v>73</v>
      </c>
      <c r="G2443">
        <v>41.217400491356102</v>
      </c>
      <c r="H2443">
        <v>0</v>
      </c>
      <c r="I244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43" s="5" cm="1">
        <f t="array" ref="J2443">MAX(IF((ProjectInfoTable[ProjectName]=OutputTable[[#This Row],[ProjectName]]),(ProjectInfoTable[ProjectName]=OutputTable[[#This Row],[ProjectName]])*ProjectInfoTable[NumberOfReplications]))</f>
        <v>50</v>
      </c>
      <c r="K2443" s="5" cm="1">
        <f t="array" ref="K2443">IFERROR(AVERAGE(IF((OutputTable[GroupByKey]=OutputTable[[#This Row],[GroupByKey]]),(OutputTable[GroupByKey]=OutputTable[[#This Row],[GroupByKey]])*OutputTable[RecordedValue])),0)</f>
        <v>51.698220416363682</v>
      </c>
      <c r="L2443" s="5" cm="1">
        <f t="array" ref="L2443">IFERROR(_xlfn.STDEV.S(IF((OutputTable[GroupByKey]=OutputTable[[#This Row],[GroupByKey]]),(OutputTable[GroupByKey]=OutputTable[[#This Row],[GroupByKey]])*OutputTable[RecordedValue])),0)</f>
        <v>24.242310647477964</v>
      </c>
      <c r="M2443" s="5" cm="1">
        <f t="array" ref="M2443">MAX(IF((ProjectInfoTable[ProjectName]=OutputTable[[#This Row],[ProjectName]]),(ProjectInfoTable[ProjectName]=OutputTable[[#This Row],[ProjectName]])*ProjectInfoTable[ConfidenceInterval]))</f>
        <v>0.95</v>
      </c>
      <c r="N2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443" s="5" cm="1">
        <f t="array" ref="O2443">MIN(IF((OutputTable[GroupByKey]=OutputTable[[#This Row],[GroupByKey]]),(OutputTable[GroupByKey]=OutputTable[[#This Row],[GroupByKey]])*OutputTable[RecordedValue]))</f>
        <v>8.63909208412508</v>
      </c>
      <c r="P2443" s="5" cm="1">
        <f t="array" ref="P2443">MAX(IF((OutputTable[GroupByKey]=OutputTable[[#This Row],[GroupByKey]]),(OutputTable[GroupByKey]=OutputTable[[#This Row],[GroupByKey]])*OutputTable[RecordedValue]))</f>
        <v>125.107589528221</v>
      </c>
    </row>
    <row r="2444" spans="1:16" x14ac:dyDescent="0.25">
      <c r="A2444" t="s">
        <v>68</v>
      </c>
      <c r="B2444" t="s">
        <v>70</v>
      </c>
      <c r="C2444">
        <v>41</v>
      </c>
      <c r="D2444" t="s">
        <v>116</v>
      </c>
      <c r="E2444" t="s">
        <v>117</v>
      </c>
      <c r="F2444" t="s">
        <v>73</v>
      </c>
      <c r="G2444">
        <v>0</v>
      </c>
      <c r="H2444">
        <v>0</v>
      </c>
      <c r="I244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44" s="5" cm="1">
        <f t="array" ref="J2444">MAX(IF((ProjectInfoTable[ProjectName]=OutputTable[[#This Row],[ProjectName]]),(ProjectInfoTable[ProjectName]=OutputTable[[#This Row],[ProjectName]])*ProjectInfoTable[NumberOfReplications]))</f>
        <v>50</v>
      </c>
      <c r="K2444" s="5" cm="1">
        <f t="array" ref="K2444">IFERROR(AVERAGE(IF((OutputTable[GroupByKey]=OutputTable[[#This Row],[GroupByKey]]),(OutputTable[GroupByKey]=OutputTable[[#This Row],[GroupByKey]])*OutputTable[RecordedValue])),0)</f>
        <v>0</v>
      </c>
      <c r="L2444" s="5" cm="1">
        <f t="array" ref="L2444">IFERROR(_xlfn.STDEV.S(IF((OutputTable[GroupByKey]=OutputTable[[#This Row],[GroupByKey]]),(OutputTable[GroupByKey]=OutputTable[[#This Row],[GroupByKey]])*OutputTable[RecordedValue])),0)</f>
        <v>0</v>
      </c>
      <c r="M2444" s="5" cm="1">
        <f t="array" ref="M2444">MAX(IF((ProjectInfoTable[ProjectName]=OutputTable[[#This Row],[ProjectName]]),(ProjectInfoTable[ProjectName]=OutputTable[[#This Row],[ProjectName]])*ProjectInfoTable[ConfidenceInterval]))</f>
        <v>0.95</v>
      </c>
      <c r="N2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4" s="5" cm="1">
        <f t="array" ref="O2444">MIN(IF((OutputTable[GroupByKey]=OutputTable[[#This Row],[GroupByKey]]),(OutputTable[GroupByKey]=OutputTable[[#This Row],[GroupByKey]])*OutputTable[RecordedValue]))</f>
        <v>0</v>
      </c>
      <c r="P2444" s="5" cm="1">
        <f t="array" ref="P2444">MAX(IF((OutputTable[GroupByKey]=OutputTable[[#This Row],[GroupByKey]]),(OutputTable[GroupByKey]=OutputTable[[#This Row],[GroupByKey]])*OutputTable[RecordedValue]))</f>
        <v>0</v>
      </c>
    </row>
    <row r="2445" spans="1:16" x14ac:dyDescent="0.25">
      <c r="A2445" t="s">
        <v>68</v>
      </c>
      <c r="B2445" t="s">
        <v>70</v>
      </c>
      <c r="C2445">
        <v>41</v>
      </c>
      <c r="D2445" t="s">
        <v>118</v>
      </c>
      <c r="E2445" t="s">
        <v>119</v>
      </c>
      <c r="F2445" t="s">
        <v>73</v>
      </c>
      <c r="G2445">
        <v>0.36523809046286698</v>
      </c>
      <c r="H2445">
        <v>0</v>
      </c>
      <c r="I244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45" s="5" cm="1">
        <f t="array" ref="J2445">MAX(IF((ProjectInfoTable[ProjectName]=OutputTable[[#This Row],[ProjectName]]),(ProjectInfoTable[ProjectName]=OutputTable[[#This Row],[ProjectName]])*ProjectInfoTable[NumberOfReplications]))</f>
        <v>50</v>
      </c>
      <c r="K2445" s="5" cm="1">
        <f t="array" ref="K2445">IFERROR(AVERAGE(IF((OutputTable[GroupByKey]=OutputTable[[#This Row],[GroupByKey]]),(OutputTable[GroupByKey]=OutputTable[[#This Row],[GroupByKey]])*OutputTable[RecordedValue])),0)</f>
        <v>13.164009358024151</v>
      </c>
      <c r="L2445" s="5" cm="1">
        <f t="array" ref="L2445">IFERROR(_xlfn.STDEV.S(IF((OutputTable[GroupByKey]=OutputTable[[#This Row],[GroupByKey]]),(OutputTable[GroupByKey]=OutputTable[[#This Row],[GroupByKey]])*OutputTable[RecordedValue])),0)</f>
        <v>23.71645868098383</v>
      </c>
      <c r="M2445" s="5" cm="1">
        <f t="array" ref="M2445">MAX(IF((ProjectInfoTable[ProjectName]=OutputTable[[#This Row],[ProjectName]]),(ProjectInfoTable[ProjectName]=OutputTable[[#This Row],[ProjectName]])*ProjectInfoTable[ConfidenceInterval]))</f>
        <v>0.95</v>
      </c>
      <c r="N2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445" s="5" cm="1">
        <f t="array" ref="O2445">MIN(IF((OutputTable[GroupByKey]=OutputTable[[#This Row],[GroupByKey]]),(OutputTable[GroupByKey]=OutputTable[[#This Row],[GroupByKey]])*OutputTable[RecordedValue]))</f>
        <v>0</v>
      </c>
      <c r="P2445" s="5" cm="1">
        <f t="array" ref="P2445">MAX(IF((OutputTable[GroupByKey]=OutputTable[[#This Row],[GroupByKey]]),(OutputTable[GroupByKey]=OutputTable[[#This Row],[GroupByKey]])*OutputTable[RecordedValue]))</f>
        <v>143.511038213799</v>
      </c>
    </row>
    <row r="2446" spans="1:16" x14ac:dyDescent="0.25">
      <c r="A2446" t="s">
        <v>68</v>
      </c>
      <c r="B2446" t="s">
        <v>70</v>
      </c>
      <c r="C2446">
        <v>41</v>
      </c>
      <c r="D2446" t="s">
        <v>120</v>
      </c>
      <c r="E2446" t="s">
        <v>121</v>
      </c>
      <c r="F2446" t="s">
        <v>73</v>
      </c>
      <c r="G2446">
        <v>10</v>
      </c>
      <c r="H2446">
        <v>0</v>
      </c>
      <c r="I244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46" s="5" cm="1">
        <f t="array" ref="J2446">MAX(IF((ProjectInfoTable[ProjectName]=OutputTable[[#This Row],[ProjectName]]),(ProjectInfoTable[ProjectName]=OutputTable[[#This Row],[ProjectName]])*ProjectInfoTable[NumberOfReplications]))</f>
        <v>50</v>
      </c>
      <c r="K2446" s="5" cm="1">
        <f t="array" ref="K2446">IFERROR(AVERAGE(IF((OutputTable[GroupByKey]=OutputTable[[#This Row],[GroupByKey]]),(OutputTable[GroupByKey]=OutputTable[[#This Row],[GroupByKey]])*OutputTable[RecordedValue])),0)</f>
        <v>9.74</v>
      </c>
      <c r="L2446" s="5" cm="1">
        <f t="array" ref="L2446">IFERROR(_xlfn.STDEV.S(IF((OutputTable[GroupByKey]=OutputTable[[#This Row],[GroupByKey]]),(OutputTable[GroupByKey]=OutputTable[[#This Row],[GroupByKey]])*OutputTable[RecordedValue])),0)</f>
        <v>3.3430402880233041</v>
      </c>
      <c r="M2446" s="5" cm="1">
        <f t="array" ref="M2446">MAX(IF((ProjectInfoTable[ProjectName]=OutputTable[[#This Row],[ProjectName]]),(ProjectInfoTable[ProjectName]=OutputTable[[#This Row],[ProjectName]])*ProjectInfoTable[ConfidenceInterval]))</f>
        <v>0.95</v>
      </c>
      <c r="N2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446" s="5" cm="1">
        <f t="array" ref="O2446">MIN(IF((OutputTable[GroupByKey]=OutputTable[[#This Row],[GroupByKey]]),(OutputTable[GroupByKey]=OutputTable[[#This Row],[GroupByKey]])*OutputTable[RecordedValue]))</f>
        <v>4</v>
      </c>
      <c r="P2446" s="5" cm="1">
        <f t="array" ref="P2446">MAX(IF((OutputTable[GroupByKey]=OutputTable[[#This Row],[GroupByKey]]),(OutputTable[GroupByKey]=OutputTable[[#This Row],[GroupByKey]])*OutputTable[RecordedValue]))</f>
        <v>18</v>
      </c>
    </row>
    <row r="2447" spans="1:16" x14ac:dyDescent="0.25">
      <c r="A2447" t="s">
        <v>68</v>
      </c>
      <c r="B2447" t="s">
        <v>70</v>
      </c>
      <c r="C2447">
        <v>41</v>
      </c>
      <c r="D2447" t="s">
        <v>122</v>
      </c>
      <c r="E2447" t="s">
        <v>123</v>
      </c>
      <c r="F2447" t="s">
        <v>73</v>
      </c>
      <c r="G2447">
        <v>10</v>
      </c>
      <c r="H2447">
        <v>0</v>
      </c>
      <c r="I244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47" s="5" cm="1">
        <f t="array" ref="J2447">MAX(IF((ProjectInfoTable[ProjectName]=OutputTable[[#This Row],[ProjectName]]),(ProjectInfoTable[ProjectName]=OutputTable[[#This Row],[ProjectName]])*ProjectInfoTable[NumberOfReplications]))</f>
        <v>50</v>
      </c>
      <c r="K2447" s="5" cm="1">
        <f t="array" ref="K2447">IFERROR(AVERAGE(IF((OutputTable[GroupByKey]=OutputTable[[#This Row],[GroupByKey]]),(OutputTable[GroupByKey]=OutputTable[[#This Row],[GroupByKey]])*OutputTable[RecordedValue])),0)</f>
        <v>9.6199999999999992</v>
      </c>
      <c r="L2447" s="5" cm="1">
        <f t="array" ref="L2447">IFERROR(_xlfn.STDEV.S(IF((OutputTable[GroupByKey]=OutputTable[[#This Row],[GroupByKey]]),(OutputTable[GroupByKey]=OutputTable[[#This Row],[GroupByKey]])*OutputTable[RecordedValue])),0)</f>
        <v>3.3557139816335075</v>
      </c>
      <c r="M2447" s="5" cm="1">
        <f t="array" ref="M2447">MAX(IF((ProjectInfoTable[ProjectName]=OutputTable[[#This Row],[ProjectName]]),(ProjectInfoTable[ProjectName]=OutputTable[[#This Row],[ProjectName]])*ProjectInfoTable[ConfidenceInterval]))</f>
        <v>0.95</v>
      </c>
      <c r="N2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447" s="5" cm="1">
        <f t="array" ref="O2447">MIN(IF((OutputTable[GroupByKey]=OutputTable[[#This Row],[GroupByKey]]),(OutputTable[GroupByKey]=OutputTable[[#This Row],[GroupByKey]])*OutputTable[RecordedValue]))</f>
        <v>4</v>
      </c>
      <c r="P2447" s="5" cm="1">
        <f t="array" ref="P2447">MAX(IF((OutputTable[GroupByKey]=OutputTable[[#This Row],[GroupByKey]]),(OutputTable[GroupByKey]=OutputTable[[#This Row],[GroupByKey]])*OutputTable[RecordedValue]))</f>
        <v>18</v>
      </c>
    </row>
    <row r="2448" spans="1:16" x14ac:dyDescent="0.25">
      <c r="A2448" t="s">
        <v>68</v>
      </c>
      <c r="B2448" t="s">
        <v>70</v>
      </c>
      <c r="C2448">
        <v>41</v>
      </c>
      <c r="D2448" t="s">
        <v>124</v>
      </c>
      <c r="E2448" t="s">
        <v>125</v>
      </c>
      <c r="F2448" t="s">
        <v>73</v>
      </c>
      <c r="G2448">
        <v>0.68695667485593503</v>
      </c>
      <c r="H2448">
        <v>0</v>
      </c>
      <c r="I244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48" s="5" cm="1">
        <f t="array" ref="J2448">MAX(IF((ProjectInfoTable[ProjectName]=OutputTable[[#This Row],[ProjectName]]),(ProjectInfoTable[ProjectName]=OutputTable[[#This Row],[ProjectName]])*ProjectInfoTable[NumberOfReplications]))</f>
        <v>50</v>
      </c>
      <c r="K2448" s="5" cm="1">
        <f t="array" ref="K2448">IFERROR(AVERAGE(IF((OutputTable[GroupByKey]=OutputTable[[#This Row],[GroupByKey]]),(OutputTable[GroupByKey]=OutputTable[[#This Row],[GroupByKey]])*OutputTable[RecordedValue])),0)</f>
        <v>0.86163700693939471</v>
      </c>
      <c r="L2448" s="5" cm="1">
        <f t="array" ref="L2448">IFERROR(_xlfn.STDEV.S(IF((OutputTable[GroupByKey]=OutputTable[[#This Row],[GroupByKey]]),(OutputTable[GroupByKey]=OutputTable[[#This Row],[GroupByKey]])*OutputTable[RecordedValue])),0)</f>
        <v>0.40403851079129915</v>
      </c>
      <c r="M2448" s="5" cm="1">
        <f t="array" ref="M2448">MAX(IF((ProjectInfoTable[ProjectName]=OutputTable[[#This Row],[ProjectName]]),(ProjectInfoTable[ProjectName]=OutputTable[[#This Row],[ProjectName]])*ProjectInfoTable[ConfidenceInterval]))</f>
        <v>0.95</v>
      </c>
      <c r="N2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448" s="5" cm="1">
        <f t="array" ref="O2448">MIN(IF((OutputTable[GroupByKey]=OutputTable[[#This Row],[GroupByKey]]),(OutputTable[GroupByKey]=OutputTable[[#This Row],[GroupByKey]])*OutputTable[RecordedValue]))</f>
        <v>0.14398486806875099</v>
      </c>
      <c r="P2448" s="5" cm="1">
        <f t="array" ref="P2448">MAX(IF((OutputTable[GroupByKey]=OutputTable[[#This Row],[GroupByKey]]),(OutputTable[GroupByKey]=OutputTable[[#This Row],[GroupByKey]])*OutputTable[RecordedValue]))</f>
        <v>2.0851264921370101</v>
      </c>
    </row>
    <row r="2449" spans="1:16" x14ac:dyDescent="0.25">
      <c r="A2449" t="s">
        <v>68</v>
      </c>
      <c r="B2449" t="s">
        <v>70</v>
      </c>
      <c r="C2449">
        <v>41</v>
      </c>
      <c r="D2449" t="s">
        <v>126</v>
      </c>
      <c r="E2449" t="s">
        <v>127</v>
      </c>
      <c r="F2449" t="s">
        <v>73</v>
      </c>
      <c r="G2449">
        <v>41.582638581818998</v>
      </c>
      <c r="H2449">
        <v>0</v>
      </c>
      <c r="I244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49" s="5" cm="1">
        <f t="array" ref="J2449">MAX(IF((ProjectInfoTable[ProjectName]=OutputTable[[#This Row],[ProjectName]]),(ProjectInfoTable[ProjectName]=OutputTable[[#This Row],[ProjectName]])*ProjectInfoTable[NumberOfReplications]))</f>
        <v>50</v>
      </c>
      <c r="K2449" s="5" cm="1">
        <f t="array" ref="K2449">IFERROR(AVERAGE(IF((OutputTable[GroupByKey]=OutputTable[[#This Row],[GroupByKey]]),(OutputTable[GroupByKey]=OutputTable[[#This Row],[GroupByKey]])*OutputTable[RecordedValue])),0)</f>
        <v>64.862229774387828</v>
      </c>
      <c r="L2449" s="5" cm="1">
        <f t="array" ref="L2449">IFERROR(_xlfn.STDEV.S(IF((OutputTable[GroupByKey]=OutputTable[[#This Row],[GroupByKey]]),(OutputTable[GroupByKey]=OutputTable[[#This Row],[GroupByKey]])*OutputTable[RecordedValue])),0)</f>
        <v>42.021678663543447</v>
      </c>
      <c r="M2449" s="5" cm="1">
        <f t="array" ref="M2449">MAX(IF((ProjectInfoTable[ProjectName]=OutputTable[[#This Row],[ProjectName]]),(ProjectInfoTable[ProjectName]=OutputTable[[#This Row],[ProjectName]])*ProjectInfoTable[ConfidenceInterval]))</f>
        <v>0.95</v>
      </c>
      <c r="N2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449" s="5" cm="1">
        <f t="array" ref="O2449">MIN(IF((OutputTable[GroupByKey]=OutputTable[[#This Row],[GroupByKey]]),(OutputTable[GroupByKey]=OutputTable[[#This Row],[GroupByKey]])*OutputTable[RecordedValue]))</f>
        <v>12.5350884709043</v>
      </c>
      <c r="P2449" s="5" cm="1">
        <f t="array" ref="P2449">MAX(IF((OutputTable[GroupByKey]=OutputTable[[#This Row],[GroupByKey]]),(OutputTable[GroupByKey]=OutputTable[[#This Row],[GroupByKey]])*OutputTable[RecordedValue]))</f>
        <v>268.61862774202001</v>
      </c>
    </row>
    <row r="2450" spans="1:16" x14ac:dyDescent="0.25">
      <c r="A2450" t="s">
        <v>68</v>
      </c>
      <c r="B2450" t="s">
        <v>70</v>
      </c>
      <c r="C2450">
        <v>41</v>
      </c>
      <c r="D2450" t="s">
        <v>128</v>
      </c>
      <c r="E2450" t="s">
        <v>86</v>
      </c>
      <c r="F2450" t="s">
        <v>129</v>
      </c>
      <c r="G2450">
        <v>0</v>
      </c>
      <c r="H2450">
        <v>0</v>
      </c>
      <c r="I245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450" s="5" cm="1">
        <f t="array" ref="J2450">MAX(IF((ProjectInfoTable[ProjectName]=OutputTable[[#This Row],[ProjectName]]),(ProjectInfoTable[ProjectName]=OutputTable[[#This Row],[ProjectName]])*ProjectInfoTable[NumberOfReplications]))</f>
        <v>50</v>
      </c>
      <c r="K2450" s="5" cm="1">
        <f t="array" ref="K2450">IFERROR(AVERAGE(IF((OutputTable[GroupByKey]=OutputTable[[#This Row],[GroupByKey]]),(OutputTable[GroupByKey]=OutputTable[[#This Row],[GroupByKey]])*OutputTable[RecordedValue])),0)</f>
        <v>0</v>
      </c>
      <c r="L2450" s="5" cm="1">
        <f t="array" ref="L2450">IFERROR(_xlfn.STDEV.S(IF((OutputTable[GroupByKey]=OutputTable[[#This Row],[GroupByKey]]),(OutputTable[GroupByKey]=OutputTable[[#This Row],[GroupByKey]])*OutputTable[RecordedValue])),0)</f>
        <v>0</v>
      </c>
      <c r="M2450" s="5" cm="1">
        <f t="array" ref="M2450">MAX(IF((ProjectInfoTable[ProjectName]=OutputTable[[#This Row],[ProjectName]]),(ProjectInfoTable[ProjectName]=OutputTable[[#This Row],[ProjectName]])*ProjectInfoTable[ConfidenceInterval]))</f>
        <v>0.95</v>
      </c>
      <c r="N2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0" s="5" cm="1">
        <f t="array" ref="O2450">MIN(IF((OutputTable[GroupByKey]=OutputTable[[#This Row],[GroupByKey]]),(OutputTable[GroupByKey]=OutputTable[[#This Row],[GroupByKey]])*OutputTable[RecordedValue]))</f>
        <v>0</v>
      </c>
      <c r="P2450" s="5" cm="1">
        <f t="array" ref="P2450">MAX(IF((OutputTable[GroupByKey]=OutputTable[[#This Row],[GroupByKey]]),(OutputTable[GroupByKey]=OutputTable[[#This Row],[GroupByKey]])*OutputTable[RecordedValue]))</f>
        <v>0</v>
      </c>
    </row>
    <row r="2451" spans="1:16" x14ac:dyDescent="0.25">
      <c r="A2451" t="s">
        <v>68</v>
      </c>
      <c r="B2451" t="s">
        <v>70</v>
      </c>
      <c r="C2451">
        <v>41</v>
      </c>
      <c r="D2451" t="s">
        <v>130</v>
      </c>
      <c r="E2451" t="s">
        <v>89</v>
      </c>
      <c r="F2451" t="s">
        <v>129</v>
      </c>
      <c r="G2451">
        <v>0</v>
      </c>
      <c r="H2451">
        <v>0</v>
      </c>
      <c r="I245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51" s="5" cm="1">
        <f t="array" ref="J2451">MAX(IF((ProjectInfoTable[ProjectName]=OutputTable[[#This Row],[ProjectName]]),(ProjectInfoTable[ProjectName]=OutputTable[[#This Row],[ProjectName]])*ProjectInfoTable[NumberOfReplications]))</f>
        <v>50</v>
      </c>
      <c r="K2451" s="5" cm="1">
        <f t="array" ref="K2451">IFERROR(AVERAGE(IF((OutputTable[GroupByKey]=OutputTable[[#This Row],[GroupByKey]]),(OutputTable[GroupByKey]=OutputTable[[#This Row],[GroupByKey]])*OutputTable[RecordedValue])),0)</f>
        <v>0</v>
      </c>
      <c r="L2451" s="5" cm="1">
        <f t="array" ref="L2451">IFERROR(_xlfn.STDEV.S(IF((OutputTable[GroupByKey]=OutputTable[[#This Row],[GroupByKey]]),(OutputTable[GroupByKey]=OutputTable[[#This Row],[GroupByKey]])*OutputTable[RecordedValue])),0)</f>
        <v>0</v>
      </c>
      <c r="M2451" s="5" cm="1">
        <f t="array" ref="M2451">MAX(IF((ProjectInfoTable[ProjectName]=OutputTable[[#This Row],[ProjectName]]),(ProjectInfoTable[ProjectName]=OutputTable[[#This Row],[ProjectName]])*ProjectInfoTable[ConfidenceInterval]))</f>
        <v>0.95</v>
      </c>
      <c r="N2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1" s="5" cm="1">
        <f t="array" ref="O2451">MIN(IF((OutputTable[GroupByKey]=OutputTable[[#This Row],[GroupByKey]]),(OutputTable[GroupByKey]=OutputTable[[#This Row],[GroupByKey]])*OutputTable[RecordedValue]))</f>
        <v>0</v>
      </c>
      <c r="P2451" s="5" cm="1">
        <f t="array" ref="P2451">MAX(IF((OutputTable[GroupByKey]=OutputTable[[#This Row],[GroupByKey]]),(OutputTable[GroupByKey]=OutputTable[[#This Row],[GroupByKey]])*OutputTable[RecordedValue]))</f>
        <v>0</v>
      </c>
    </row>
    <row r="2452" spans="1:16" x14ac:dyDescent="0.25">
      <c r="A2452" t="s">
        <v>68</v>
      </c>
      <c r="B2452" t="s">
        <v>70</v>
      </c>
      <c r="C2452">
        <v>41</v>
      </c>
      <c r="D2452" t="s">
        <v>131</v>
      </c>
      <c r="E2452" t="s">
        <v>91</v>
      </c>
      <c r="F2452" t="s">
        <v>129</v>
      </c>
      <c r="G2452">
        <v>43.566856304161</v>
      </c>
      <c r="H2452">
        <v>0</v>
      </c>
      <c r="I245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52" s="5" cm="1">
        <f t="array" ref="J2452">MAX(IF((ProjectInfoTable[ProjectName]=OutputTable[[#This Row],[ProjectName]]),(ProjectInfoTable[ProjectName]=OutputTable[[#This Row],[ProjectName]])*ProjectInfoTable[NumberOfReplications]))</f>
        <v>50</v>
      </c>
      <c r="K2452" s="5" cm="1">
        <f t="array" ref="K2452">IFERROR(AVERAGE(IF((OutputTable[GroupByKey]=OutputTable[[#This Row],[GroupByKey]]),(OutputTable[GroupByKey]=OutputTable[[#This Row],[GroupByKey]])*OutputTable[RecordedValue])),0)</f>
        <v>47.555766264651346</v>
      </c>
      <c r="L2452" s="5" cm="1">
        <f t="array" ref="L2452">IFERROR(_xlfn.STDEV.S(IF((OutputTable[GroupByKey]=OutputTable[[#This Row],[GroupByKey]]),(OutputTable[GroupByKey]=OutputTable[[#This Row],[GroupByKey]])*OutputTable[RecordedValue])),0)</f>
        <v>2.7283894207102275</v>
      </c>
      <c r="M2452" s="5" cm="1">
        <f t="array" ref="M2452">MAX(IF((ProjectInfoTable[ProjectName]=OutputTable[[#This Row],[ProjectName]]),(ProjectInfoTable[ProjectName]=OutputTable[[#This Row],[ProjectName]])*ProjectInfoTable[ConfidenceInterval]))</f>
        <v>0.95</v>
      </c>
      <c r="N2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452" s="5" cm="1">
        <f t="array" ref="O2452">MIN(IF((OutputTable[GroupByKey]=OutputTable[[#This Row],[GroupByKey]]),(OutputTable[GroupByKey]=OutputTable[[#This Row],[GroupByKey]])*OutputTable[RecordedValue]))</f>
        <v>42.116143251013803</v>
      </c>
      <c r="P2452" s="5" cm="1">
        <f t="array" ref="P2452">MAX(IF((OutputTable[GroupByKey]=OutputTable[[#This Row],[GroupByKey]]),(OutputTable[GroupByKey]=OutputTable[[#This Row],[GroupByKey]])*OutputTable[RecordedValue]))</f>
        <v>55.7665547747551</v>
      </c>
    </row>
    <row r="2453" spans="1:16" x14ac:dyDescent="0.25">
      <c r="A2453" t="s">
        <v>68</v>
      </c>
      <c r="B2453" t="s">
        <v>70</v>
      </c>
      <c r="C2453">
        <v>41</v>
      </c>
      <c r="D2453" t="s">
        <v>132</v>
      </c>
      <c r="E2453" t="s">
        <v>133</v>
      </c>
      <c r="F2453" t="s">
        <v>129</v>
      </c>
      <c r="G2453">
        <v>0</v>
      </c>
      <c r="H2453">
        <v>0</v>
      </c>
      <c r="I245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453" s="5" cm="1">
        <f t="array" ref="J2453">MAX(IF((ProjectInfoTable[ProjectName]=OutputTable[[#This Row],[ProjectName]]),(ProjectInfoTable[ProjectName]=OutputTable[[#This Row],[ProjectName]])*ProjectInfoTable[NumberOfReplications]))</f>
        <v>50</v>
      </c>
      <c r="K2453" s="5" cm="1">
        <f t="array" ref="K2453">IFERROR(AVERAGE(IF((OutputTable[GroupByKey]=OutputTable[[#This Row],[GroupByKey]]),(OutputTable[GroupByKey]=OutputTable[[#This Row],[GroupByKey]])*OutputTable[RecordedValue])),0)</f>
        <v>0</v>
      </c>
      <c r="L2453" s="5" cm="1">
        <f t="array" ref="L2453">IFERROR(_xlfn.STDEV.S(IF((OutputTable[GroupByKey]=OutputTable[[#This Row],[GroupByKey]]),(OutputTable[GroupByKey]=OutputTable[[#This Row],[GroupByKey]])*OutputTable[RecordedValue])),0)</f>
        <v>0</v>
      </c>
      <c r="M2453" s="5" cm="1">
        <f t="array" ref="M2453">MAX(IF((ProjectInfoTable[ProjectName]=OutputTable[[#This Row],[ProjectName]]),(ProjectInfoTable[ProjectName]=OutputTable[[#This Row],[ProjectName]])*ProjectInfoTable[ConfidenceInterval]))</f>
        <v>0.95</v>
      </c>
      <c r="N2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3" s="5" cm="1">
        <f t="array" ref="O2453">MIN(IF((OutputTable[GroupByKey]=OutputTable[[#This Row],[GroupByKey]]),(OutputTable[GroupByKey]=OutputTable[[#This Row],[GroupByKey]])*OutputTable[RecordedValue]))</f>
        <v>0</v>
      </c>
      <c r="P2453" s="5" cm="1">
        <f t="array" ref="P2453">MAX(IF((OutputTable[GroupByKey]=OutputTable[[#This Row],[GroupByKey]]),(OutputTable[GroupByKey]=OutputTable[[#This Row],[GroupByKey]])*OutputTable[RecordedValue]))</f>
        <v>0</v>
      </c>
    </row>
    <row r="2454" spans="1:16" x14ac:dyDescent="0.25">
      <c r="A2454" t="s">
        <v>68</v>
      </c>
      <c r="B2454" t="s">
        <v>70</v>
      </c>
      <c r="C2454">
        <v>41</v>
      </c>
      <c r="D2454" t="s">
        <v>134</v>
      </c>
      <c r="E2454" t="s">
        <v>95</v>
      </c>
      <c r="F2454" t="s">
        <v>129</v>
      </c>
      <c r="G2454">
        <v>43.566856304161</v>
      </c>
      <c r="H2454">
        <v>0</v>
      </c>
      <c r="I2454" s="5" t="str">
        <f>OutputTable[[#This Row],[ProjectName]]&amp;OutputTable[[#This Row],[Name]]&amp;OutputTable[[#This Row],[Type]]&amp;OutputTable[[#This Row],[Source]]</f>
        <v>Airport Security AnalysisAll Entities.VACostVA CostSystem</v>
      </c>
      <c r="J2454" s="5" cm="1">
        <f t="array" ref="J2454">MAX(IF((ProjectInfoTable[ProjectName]=OutputTable[[#This Row],[ProjectName]]),(ProjectInfoTable[ProjectName]=OutputTable[[#This Row],[ProjectName]])*ProjectInfoTable[NumberOfReplications]))</f>
        <v>50</v>
      </c>
      <c r="K2454" s="5" cm="1">
        <f t="array" ref="K2454">IFERROR(AVERAGE(IF((OutputTable[GroupByKey]=OutputTable[[#This Row],[GroupByKey]]),(OutputTable[GroupByKey]=OutputTable[[#This Row],[GroupByKey]])*OutputTable[RecordedValue])),0)</f>
        <v>47.555766264651346</v>
      </c>
      <c r="L2454" s="5" cm="1">
        <f t="array" ref="L2454">IFERROR(_xlfn.STDEV.S(IF((OutputTable[GroupByKey]=OutputTable[[#This Row],[GroupByKey]]),(OutputTable[GroupByKey]=OutputTable[[#This Row],[GroupByKey]])*OutputTable[RecordedValue])),0)</f>
        <v>2.7283894207102275</v>
      </c>
      <c r="M2454" s="5" cm="1">
        <f t="array" ref="M2454">MAX(IF((ProjectInfoTable[ProjectName]=OutputTable[[#This Row],[ProjectName]]),(ProjectInfoTable[ProjectName]=OutputTable[[#This Row],[ProjectName]])*ProjectInfoTable[ConfidenceInterval]))</f>
        <v>0.95</v>
      </c>
      <c r="N2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454" s="5" cm="1">
        <f t="array" ref="O2454">MIN(IF((OutputTable[GroupByKey]=OutputTable[[#This Row],[GroupByKey]]),(OutputTable[GroupByKey]=OutputTable[[#This Row],[GroupByKey]])*OutputTable[RecordedValue]))</f>
        <v>42.116143251013803</v>
      </c>
      <c r="P2454" s="5" cm="1">
        <f t="array" ref="P2454">MAX(IF((OutputTable[GroupByKey]=OutputTable[[#This Row],[GroupByKey]]),(OutputTable[GroupByKey]=OutputTable[[#This Row],[GroupByKey]])*OutputTable[RecordedValue]))</f>
        <v>55.7665547747551</v>
      </c>
    </row>
    <row r="2455" spans="1:16" x14ac:dyDescent="0.25">
      <c r="A2455" t="s">
        <v>68</v>
      </c>
      <c r="B2455" t="s">
        <v>70</v>
      </c>
      <c r="C2455">
        <v>41</v>
      </c>
      <c r="D2455" t="s">
        <v>135</v>
      </c>
      <c r="E2455" t="s">
        <v>97</v>
      </c>
      <c r="F2455" t="s">
        <v>129</v>
      </c>
      <c r="G2455">
        <v>0</v>
      </c>
      <c r="H2455">
        <v>0</v>
      </c>
      <c r="I245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55" s="5" cm="1">
        <f t="array" ref="J2455">MAX(IF((ProjectInfoTable[ProjectName]=OutputTable[[#This Row],[ProjectName]]),(ProjectInfoTable[ProjectName]=OutputTable[[#This Row],[ProjectName]])*ProjectInfoTable[NumberOfReplications]))</f>
        <v>50</v>
      </c>
      <c r="K2455" s="5" cm="1">
        <f t="array" ref="K2455">IFERROR(AVERAGE(IF((OutputTable[GroupByKey]=OutputTable[[#This Row],[GroupByKey]]),(OutputTable[GroupByKey]=OutputTable[[#This Row],[GroupByKey]])*OutputTable[RecordedValue])),0)</f>
        <v>0</v>
      </c>
      <c r="L2455" s="5" cm="1">
        <f t="array" ref="L2455">IFERROR(_xlfn.STDEV.S(IF((OutputTable[GroupByKey]=OutputTable[[#This Row],[GroupByKey]]),(OutputTable[GroupByKey]=OutputTable[[#This Row],[GroupByKey]])*OutputTable[RecordedValue])),0)</f>
        <v>0</v>
      </c>
      <c r="M2455" s="5" cm="1">
        <f t="array" ref="M2455">MAX(IF((ProjectInfoTable[ProjectName]=OutputTable[[#This Row],[ProjectName]]),(ProjectInfoTable[ProjectName]=OutputTable[[#This Row],[ProjectName]])*ProjectInfoTable[ConfidenceInterval]))</f>
        <v>0.95</v>
      </c>
      <c r="N2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5" s="5" cm="1">
        <f t="array" ref="O2455">MIN(IF((OutputTable[GroupByKey]=OutputTable[[#This Row],[GroupByKey]]),(OutputTable[GroupByKey]=OutputTable[[#This Row],[GroupByKey]])*OutputTable[RecordedValue]))</f>
        <v>0</v>
      </c>
      <c r="P2455" s="5" cm="1">
        <f t="array" ref="P2455">MAX(IF((OutputTable[GroupByKey]=OutputTable[[#This Row],[GroupByKey]]),(OutputTable[GroupByKey]=OutputTable[[#This Row],[GroupByKey]])*OutputTable[RecordedValue]))</f>
        <v>0</v>
      </c>
    </row>
    <row r="2456" spans="1:16" x14ac:dyDescent="0.25">
      <c r="A2456" t="s">
        <v>68</v>
      </c>
      <c r="B2456" t="s">
        <v>70</v>
      </c>
      <c r="C2456">
        <v>41</v>
      </c>
      <c r="D2456" t="s">
        <v>136</v>
      </c>
      <c r="E2456" t="s">
        <v>137</v>
      </c>
      <c r="F2456" t="s">
        <v>129</v>
      </c>
      <c r="G2456">
        <v>43.566856304161</v>
      </c>
      <c r="H2456">
        <v>0</v>
      </c>
      <c r="I245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56" s="5" cm="1">
        <f t="array" ref="J2456">MAX(IF((ProjectInfoTable[ProjectName]=OutputTable[[#This Row],[ProjectName]]),(ProjectInfoTable[ProjectName]=OutputTable[[#This Row],[ProjectName]])*ProjectInfoTable[NumberOfReplications]))</f>
        <v>50</v>
      </c>
      <c r="K2456" s="5" cm="1">
        <f t="array" ref="K2456">IFERROR(AVERAGE(IF((OutputTable[GroupByKey]=OutputTable[[#This Row],[GroupByKey]]),(OutputTable[GroupByKey]=OutputTable[[#This Row],[GroupByKey]])*OutputTable[RecordedValue])),0)</f>
        <v>47.555766264651339</v>
      </c>
      <c r="L2456" s="5" cm="1">
        <f t="array" ref="L2456">IFERROR(_xlfn.STDEV.S(IF((OutputTable[GroupByKey]=OutputTable[[#This Row],[GroupByKey]]),(OutputTable[GroupByKey]=OutputTable[[#This Row],[GroupByKey]])*OutputTable[RecordedValue])),0)</f>
        <v>2.7283894207102439</v>
      </c>
      <c r="M2456" s="5" cm="1">
        <f t="array" ref="M2456">MAX(IF((ProjectInfoTable[ProjectName]=OutputTable[[#This Row],[ProjectName]]),(ProjectInfoTable[ProjectName]=OutputTable[[#This Row],[ProjectName]])*ProjectInfoTable[ConfidenceInterval]))</f>
        <v>0.95</v>
      </c>
      <c r="N2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456" s="5" cm="1">
        <f t="array" ref="O2456">MIN(IF((OutputTable[GroupByKey]=OutputTable[[#This Row],[GroupByKey]]),(OutputTable[GroupByKey]=OutputTable[[#This Row],[GroupByKey]])*OutputTable[RecordedValue]))</f>
        <v>42.116143251013703</v>
      </c>
      <c r="P2456" s="5" cm="1">
        <f t="array" ref="P2456">MAX(IF((OutputTable[GroupByKey]=OutputTable[[#This Row],[GroupByKey]]),(OutputTable[GroupByKey]=OutputTable[[#This Row],[GroupByKey]])*OutputTable[RecordedValue]))</f>
        <v>55.7665547747551</v>
      </c>
    </row>
    <row r="2457" spans="1:16" x14ac:dyDescent="0.25">
      <c r="A2457" t="s">
        <v>68</v>
      </c>
      <c r="B2457" t="s">
        <v>70</v>
      </c>
      <c r="C2457">
        <v>41</v>
      </c>
      <c r="D2457" t="s">
        <v>138</v>
      </c>
      <c r="E2457" t="s">
        <v>139</v>
      </c>
      <c r="F2457" t="s">
        <v>129</v>
      </c>
      <c r="G2457">
        <v>28.039240074314399</v>
      </c>
      <c r="H2457">
        <v>0</v>
      </c>
      <c r="I245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57" s="5" cm="1">
        <f t="array" ref="J2457">MAX(IF((ProjectInfoTable[ProjectName]=OutputTable[[#This Row],[ProjectName]]),(ProjectInfoTable[ProjectName]=OutputTable[[#This Row],[ProjectName]])*ProjectInfoTable[NumberOfReplications]))</f>
        <v>50</v>
      </c>
      <c r="K2457" s="5" cm="1">
        <f t="array" ref="K2457">IFERROR(AVERAGE(IF((OutputTable[GroupByKey]=OutputTable[[#This Row],[GroupByKey]]),(OutputTable[GroupByKey]=OutputTable[[#This Row],[GroupByKey]])*OutputTable[RecordedValue])),0)</f>
        <v>24.153751225057032</v>
      </c>
      <c r="L2457" s="5" cm="1">
        <f t="array" ref="L2457">IFERROR(_xlfn.STDEV.S(IF((OutputTable[GroupByKey]=OutputTable[[#This Row],[GroupByKey]]),(OutputTable[GroupByKey]=OutputTable[[#This Row],[GroupByKey]])*OutputTable[RecordedValue])),0)</f>
        <v>2.790438932514745</v>
      </c>
      <c r="M2457" s="5" cm="1">
        <f t="array" ref="M2457">MAX(IF((ProjectInfoTable[ProjectName]=OutputTable[[#This Row],[ProjectName]]),(ProjectInfoTable[ProjectName]=OutputTable[[#This Row],[ProjectName]])*ProjectInfoTable[ConfidenceInterval]))</f>
        <v>0.95</v>
      </c>
      <c r="N2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457" s="5" cm="1">
        <f t="array" ref="O2457">MIN(IF((OutputTable[GroupByKey]=OutputTable[[#This Row],[GroupByKey]]),(OutputTable[GroupByKey]=OutputTable[[#This Row],[GroupByKey]])*OutputTable[RecordedValue]))</f>
        <v>16.206469520089399</v>
      </c>
      <c r="P2457" s="5" cm="1">
        <f t="array" ref="P2457">MAX(IF((OutputTable[GroupByKey]=OutputTable[[#This Row],[GroupByKey]]),(OutputTable[GroupByKey]=OutputTable[[#This Row],[GroupByKey]])*OutputTable[RecordedValue]))</f>
        <v>29.8247121613243</v>
      </c>
    </row>
    <row r="2458" spans="1:16" x14ac:dyDescent="0.25">
      <c r="A2458" t="s">
        <v>68</v>
      </c>
      <c r="B2458" t="s">
        <v>70</v>
      </c>
      <c r="C2458">
        <v>41</v>
      </c>
      <c r="D2458" t="s">
        <v>140</v>
      </c>
      <c r="E2458" t="s">
        <v>91</v>
      </c>
      <c r="F2458" t="s">
        <v>129</v>
      </c>
      <c r="G2458">
        <v>71.606096378475399</v>
      </c>
      <c r="H2458">
        <v>0</v>
      </c>
      <c r="I245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58" s="5" cm="1">
        <f t="array" ref="J2458">MAX(IF((ProjectInfoTable[ProjectName]=OutputTable[[#This Row],[ProjectName]]),(ProjectInfoTable[ProjectName]=OutputTable[[#This Row],[ProjectName]])*ProjectInfoTable[NumberOfReplications]))</f>
        <v>50</v>
      </c>
      <c r="K2458" s="5" cm="1">
        <f t="array" ref="K2458">IFERROR(AVERAGE(IF((OutputTable[GroupByKey]=OutputTable[[#This Row],[GroupByKey]]),(OutputTable[GroupByKey]=OutputTable[[#This Row],[GroupByKey]])*OutputTable[RecordedValue])),0)</f>
        <v>71.709517489708347</v>
      </c>
      <c r="L2458" s="5" cm="1">
        <f t="array" ref="L2458">IFERROR(_xlfn.STDEV.S(IF((OutputTable[GroupByKey]=OutputTable[[#This Row],[GroupByKey]]),(OutputTable[GroupByKey]=OutputTable[[#This Row],[GroupByKey]])*OutputTable[RecordedValue])),0)</f>
        <v>0.25019982121987089</v>
      </c>
      <c r="M2458" s="5" cm="1">
        <f t="array" ref="M2458">MAX(IF((ProjectInfoTable[ProjectName]=OutputTable[[#This Row],[ProjectName]]),(ProjectInfoTable[ProjectName]=OutputTable[[#This Row],[ProjectName]])*ProjectInfoTable[ConfidenceInterval]))</f>
        <v>0.95</v>
      </c>
      <c r="N2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458" s="5" cm="1">
        <f t="array" ref="O2458">MIN(IF((OutputTable[GroupByKey]=OutputTable[[#This Row],[GroupByKey]]),(OutputTable[GroupByKey]=OutputTable[[#This Row],[GroupByKey]])*OutputTable[RecordedValue]))</f>
        <v>70.826954480567906</v>
      </c>
      <c r="P2458" s="5" cm="1">
        <f t="array" ref="P2458">MAX(IF((OutputTable[GroupByKey]=OutputTable[[#This Row],[GroupByKey]]),(OutputTable[GroupByKey]=OutputTable[[#This Row],[GroupByKey]])*OutputTable[RecordedValue]))</f>
        <v>72</v>
      </c>
    </row>
    <row r="2459" spans="1:16" x14ac:dyDescent="0.25">
      <c r="A2459" t="s">
        <v>68</v>
      </c>
      <c r="B2459" t="s">
        <v>70</v>
      </c>
      <c r="C2459">
        <v>41</v>
      </c>
      <c r="D2459" t="s">
        <v>141</v>
      </c>
      <c r="E2459" t="s">
        <v>142</v>
      </c>
      <c r="F2459" t="s">
        <v>129</v>
      </c>
      <c r="G2459">
        <v>0</v>
      </c>
      <c r="H2459">
        <v>0</v>
      </c>
      <c r="I245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59" s="5" cm="1">
        <f t="array" ref="J2459">MAX(IF((ProjectInfoTable[ProjectName]=OutputTable[[#This Row],[ProjectName]]),(ProjectInfoTable[ProjectName]=OutputTable[[#This Row],[ProjectName]])*ProjectInfoTable[NumberOfReplications]))</f>
        <v>50</v>
      </c>
      <c r="K2459" s="5" cm="1">
        <f t="array" ref="K2459">IFERROR(AVERAGE(IF((OutputTable[GroupByKey]=OutputTable[[#This Row],[GroupByKey]]),(OutputTable[GroupByKey]=OutputTable[[#This Row],[GroupByKey]])*OutputTable[RecordedValue])),0)</f>
        <v>0</v>
      </c>
      <c r="L2459" s="5" cm="1">
        <f t="array" ref="L2459">IFERROR(_xlfn.STDEV.S(IF((OutputTable[GroupByKey]=OutputTable[[#This Row],[GroupByKey]]),(OutputTable[GroupByKey]=OutputTable[[#This Row],[GroupByKey]])*OutputTable[RecordedValue])),0)</f>
        <v>0</v>
      </c>
      <c r="M2459" s="5" cm="1">
        <f t="array" ref="M2459">MAX(IF((ProjectInfoTable[ProjectName]=OutputTable[[#This Row],[ProjectName]]),(ProjectInfoTable[ProjectName]=OutputTable[[#This Row],[ProjectName]])*ProjectInfoTable[ConfidenceInterval]))</f>
        <v>0.95</v>
      </c>
      <c r="N2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9" s="5" cm="1">
        <f t="array" ref="O2459">MIN(IF((OutputTable[GroupByKey]=OutputTable[[#This Row],[GroupByKey]]),(OutputTable[GroupByKey]=OutputTable[[#This Row],[GroupByKey]])*OutputTable[RecordedValue]))</f>
        <v>0</v>
      </c>
      <c r="P2459" s="5" cm="1">
        <f t="array" ref="P2459">MAX(IF((OutputTable[GroupByKey]=OutputTable[[#This Row],[GroupByKey]]),(OutputTable[GroupByKey]=OutputTable[[#This Row],[GroupByKey]])*OutputTable[RecordedValue]))</f>
        <v>0</v>
      </c>
    </row>
    <row r="2460" spans="1:16" x14ac:dyDescent="0.25">
      <c r="A2460" t="s">
        <v>68</v>
      </c>
      <c r="B2460" t="s">
        <v>70</v>
      </c>
      <c r="C2460">
        <v>41</v>
      </c>
      <c r="D2460" t="s">
        <v>143</v>
      </c>
      <c r="E2460" t="s">
        <v>113</v>
      </c>
      <c r="F2460" t="s">
        <v>73</v>
      </c>
      <c r="G2460">
        <v>8.3643228266051999</v>
      </c>
      <c r="H2460">
        <v>0</v>
      </c>
      <c r="I246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60" s="5" cm="1">
        <f t="array" ref="J2460">MAX(IF((ProjectInfoTable[ProjectName]=OutputTable[[#This Row],[ProjectName]]),(ProjectInfoTable[ProjectName]=OutputTable[[#This Row],[ProjectName]])*ProjectInfoTable[NumberOfReplications]))</f>
        <v>50</v>
      </c>
      <c r="K2460" s="5" cm="1">
        <f t="array" ref="K2460">IFERROR(AVERAGE(IF((OutputTable[GroupByKey]=OutputTable[[#This Row],[GroupByKey]]),(OutputTable[GroupByKey]=OutputTable[[#This Row],[GroupByKey]])*OutputTable[RecordedValue])),0)</f>
        <v>8.9631102244031808</v>
      </c>
      <c r="L2460" s="5" cm="1">
        <f t="array" ref="L2460">IFERROR(_xlfn.STDEV.S(IF((OutputTable[GroupByKey]=OutputTable[[#This Row],[GroupByKey]]),(OutputTable[GroupByKey]=OutputTable[[#This Row],[GroupByKey]])*OutputTable[RecordedValue])),0)</f>
        <v>0.49581158155018401</v>
      </c>
      <c r="M2460" s="5" cm="1">
        <f t="array" ref="M2460">MAX(IF((ProjectInfoTable[ProjectName]=OutputTable[[#This Row],[ProjectName]]),(ProjectInfoTable[ProjectName]=OutputTable[[#This Row],[ProjectName]])*ProjectInfoTable[ConfidenceInterval]))</f>
        <v>0.95</v>
      </c>
      <c r="N2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460" s="5" cm="1">
        <f t="array" ref="O2460">MIN(IF((OutputTable[GroupByKey]=OutputTable[[#This Row],[GroupByKey]]),(OutputTable[GroupByKey]=OutputTable[[#This Row],[GroupByKey]])*OutputTable[RecordedValue]))</f>
        <v>7.9225733441578896</v>
      </c>
      <c r="P2460" s="5" cm="1">
        <f t="array" ref="P2460">MAX(IF((OutputTable[GroupByKey]=OutputTable[[#This Row],[GroupByKey]]),(OutputTable[GroupByKey]=OutputTable[[#This Row],[GroupByKey]])*OutputTable[RecordedValue]))</f>
        <v>9.9777504987156593</v>
      </c>
    </row>
    <row r="2461" spans="1:16" x14ac:dyDescent="0.25">
      <c r="A2461" t="s">
        <v>68</v>
      </c>
      <c r="B2461" t="s">
        <v>70</v>
      </c>
      <c r="C2461">
        <v>41</v>
      </c>
      <c r="D2461" t="s">
        <v>144</v>
      </c>
      <c r="E2461" t="s">
        <v>115</v>
      </c>
      <c r="F2461" t="s">
        <v>73</v>
      </c>
      <c r="G2461">
        <v>501.85936959631198</v>
      </c>
      <c r="H2461">
        <v>0</v>
      </c>
      <c r="I246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61" s="5" cm="1">
        <f t="array" ref="J2461">MAX(IF((ProjectInfoTable[ProjectName]=OutputTable[[#This Row],[ProjectName]]),(ProjectInfoTable[ProjectName]=OutputTable[[#This Row],[ProjectName]])*ProjectInfoTable[NumberOfReplications]))</f>
        <v>50</v>
      </c>
      <c r="K2461" s="5" cm="1">
        <f t="array" ref="K2461">IFERROR(AVERAGE(IF((OutputTable[GroupByKey]=OutputTable[[#This Row],[GroupByKey]]),(OutputTable[GroupByKey]=OutputTable[[#This Row],[GroupByKey]])*OutputTable[RecordedValue])),0)</f>
        <v>537.78661346419096</v>
      </c>
      <c r="L2461" s="5" cm="1">
        <f t="array" ref="L2461">IFERROR(_xlfn.STDEV.S(IF((OutputTable[GroupByKey]=OutputTable[[#This Row],[GroupByKey]]),(OutputTable[GroupByKey]=OutputTable[[#This Row],[GroupByKey]])*OutputTable[RecordedValue])),0)</f>
        <v>29.748694893010981</v>
      </c>
      <c r="M2461" s="5" cm="1">
        <f t="array" ref="M2461">MAX(IF((ProjectInfoTable[ProjectName]=OutputTable[[#This Row],[ProjectName]]),(ProjectInfoTable[ProjectName]=OutputTable[[#This Row],[ProjectName]])*ProjectInfoTable[ConfidenceInterval]))</f>
        <v>0.95</v>
      </c>
      <c r="N2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461" s="5" cm="1">
        <f t="array" ref="O2461">MIN(IF((OutputTable[GroupByKey]=OutputTable[[#This Row],[GroupByKey]]),(OutputTable[GroupByKey]=OutputTable[[#This Row],[GroupByKey]])*OutputTable[RecordedValue]))</f>
        <v>475.35440064947397</v>
      </c>
      <c r="P2461" s="5" cm="1">
        <f t="array" ref="P2461">MAX(IF((OutputTable[GroupByKey]=OutputTable[[#This Row],[GroupByKey]]),(OutputTable[GroupByKey]=OutputTable[[#This Row],[GroupByKey]])*OutputTable[RecordedValue]))</f>
        <v>598.66502992293999</v>
      </c>
    </row>
    <row r="2462" spans="1:16" x14ac:dyDescent="0.25">
      <c r="A2462" t="s">
        <v>68</v>
      </c>
      <c r="B2462" t="s">
        <v>70</v>
      </c>
      <c r="C2462">
        <v>41</v>
      </c>
      <c r="D2462" t="s">
        <v>145</v>
      </c>
      <c r="E2462" t="s">
        <v>117</v>
      </c>
      <c r="F2462" t="s">
        <v>73</v>
      </c>
      <c r="G2462">
        <v>0</v>
      </c>
      <c r="H2462">
        <v>0</v>
      </c>
      <c r="I246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62" s="5" cm="1">
        <f t="array" ref="J2462">MAX(IF((ProjectInfoTable[ProjectName]=OutputTable[[#This Row],[ProjectName]]),(ProjectInfoTable[ProjectName]=OutputTable[[#This Row],[ProjectName]])*ProjectInfoTable[NumberOfReplications]))</f>
        <v>50</v>
      </c>
      <c r="K2462" s="5" cm="1">
        <f t="array" ref="K2462">IFERROR(AVERAGE(IF((OutputTable[GroupByKey]=OutputTable[[#This Row],[GroupByKey]]),(OutputTable[GroupByKey]=OutputTable[[#This Row],[GroupByKey]])*OutputTable[RecordedValue])),0)</f>
        <v>0</v>
      </c>
      <c r="L2462" s="5" cm="1">
        <f t="array" ref="L2462">IFERROR(_xlfn.STDEV.S(IF((OutputTable[GroupByKey]=OutputTable[[#This Row],[GroupByKey]]),(OutputTable[GroupByKey]=OutputTable[[#This Row],[GroupByKey]])*OutputTable[RecordedValue])),0)</f>
        <v>0</v>
      </c>
      <c r="M2462" s="5" cm="1">
        <f t="array" ref="M2462">MAX(IF((ProjectInfoTable[ProjectName]=OutputTable[[#This Row],[ProjectName]]),(ProjectInfoTable[ProjectName]=OutputTable[[#This Row],[ProjectName]])*ProjectInfoTable[ConfidenceInterval]))</f>
        <v>0.95</v>
      </c>
      <c r="N2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2" s="5" cm="1">
        <f t="array" ref="O2462">MIN(IF((OutputTable[GroupByKey]=OutputTable[[#This Row],[GroupByKey]]),(OutputTable[GroupByKey]=OutputTable[[#This Row],[GroupByKey]])*OutputTable[RecordedValue]))</f>
        <v>0</v>
      </c>
      <c r="P2462" s="5" cm="1">
        <f t="array" ref="P2462">MAX(IF((OutputTable[GroupByKey]=OutputTable[[#This Row],[GroupByKey]]),(OutputTable[GroupByKey]=OutputTable[[#This Row],[GroupByKey]])*OutputTable[RecordedValue]))</f>
        <v>0</v>
      </c>
    </row>
    <row r="2463" spans="1:16" x14ac:dyDescent="0.25">
      <c r="A2463" t="s">
        <v>68</v>
      </c>
      <c r="B2463" t="s">
        <v>70</v>
      </c>
      <c r="C2463">
        <v>41</v>
      </c>
      <c r="D2463" t="s">
        <v>146</v>
      </c>
      <c r="E2463" t="s">
        <v>119</v>
      </c>
      <c r="F2463" t="s">
        <v>73</v>
      </c>
      <c r="G2463">
        <v>13.6576920692321</v>
      </c>
      <c r="H2463">
        <v>0</v>
      </c>
      <c r="I246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63" s="5" cm="1">
        <f t="array" ref="J2463">MAX(IF((ProjectInfoTable[ProjectName]=OutputTable[[#This Row],[ProjectName]]),(ProjectInfoTable[ProjectName]=OutputTable[[#This Row],[ProjectName]])*ProjectInfoTable[NumberOfReplications]))</f>
        <v>50</v>
      </c>
      <c r="K2463" s="5" cm="1">
        <f t="array" ref="K2463">IFERROR(AVERAGE(IF((OutputTable[GroupByKey]=OutputTable[[#This Row],[GroupByKey]]),(OutputTable[GroupByKey]=OutputTable[[#This Row],[GroupByKey]])*OutputTable[RecordedValue])),0)</f>
        <v>131.6987252883157</v>
      </c>
      <c r="L2463" s="5" cm="1">
        <f t="array" ref="L2463">IFERROR(_xlfn.STDEV.S(IF((OutputTable[GroupByKey]=OutputTable[[#This Row],[GroupByKey]]),(OutputTable[GroupByKey]=OutputTable[[#This Row],[GroupByKey]])*OutputTable[RecordedValue])),0)</f>
        <v>195.03180772236345</v>
      </c>
      <c r="M2463" s="5" cm="1">
        <f t="array" ref="M2463">MAX(IF((ProjectInfoTable[ProjectName]=OutputTable[[#This Row],[ProjectName]]),(ProjectInfoTable[ProjectName]=OutputTable[[#This Row],[ProjectName]])*ProjectInfoTable[ConfidenceInterval]))</f>
        <v>0.95</v>
      </c>
      <c r="N2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463" s="5" cm="1">
        <f t="array" ref="O2463">MIN(IF((OutputTable[GroupByKey]=OutputTable[[#This Row],[GroupByKey]]),(OutputTable[GroupByKey]=OutputTable[[#This Row],[GroupByKey]])*OutputTable[RecordedValue]))</f>
        <v>10.054421984212899</v>
      </c>
      <c r="P2463" s="5" cm="1">
        <f t="array" ref="P2463">MAX(IF((OutputTable[GroupByKey]=OutputTable[[#This Row],[GroupByKey]]),(OutputTable[GroupByKey]=OutputTable[[#This Row],[GroupByKey]])*OutputTable[RecordedValue]))</f>
        <v>1200.8160491271699</v>
      </c>
    </row>
    <row r="2464" spans="1:16" x14ac:dyDescent="0.25">
      <c r="A2464" t="s">
        <v>68</v>
      </c>
      <c r="B2464" t="s">
        <v>70</v>
      </c>
      <c r="C2464">
        <v>41</v>
      </c>
      <c r="D2464" t="s">
        <v>147</v>
      </c>
      <c r="E2464" t="s">
        <v>121</v>
      </c>
      <c r="F2464" t="s">
        <v>73</v>
      </c>
      <c r="G2464">
        <v>145</v>
      </c>
      <c r="H2464">
        <v>0</v>
      </c>
      <c r="I246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64" s="5" cm="1">
        <f t="array" ref="J2464">MAX(IF((ProjectInfoTable[ProjectName]=OutputTable[[#This Row],[ProjectName]]),(ProjectInfoTable[ProjectName]=OutputTable[[#This Row],[ProjectName]])*ProjectInfoTable[NumberOfReplications]))</f>
        <v>50</v>
      </c>
      <c r="K2464" s="5" cm="1">
        <f t="array" ref="K2464">IFERROR(AVERAGE(IF((OutputTable[GroupByKey]=OutputTable[[#This Row],[GroupByKey]]),(OutputTable[GroupByKey]=OutputTable[[#This Row],[GroupByKey]])*OutputTable[RecordedValue])),0)</f>
        <v>145</v>
      </c>
      <c r="L2464" s="5" cm="1">
        <f t="array" ref="L2464">IFERROR(_xlfn.STDEV.S(IF((OutputTable[GroupByKey]=OutputTable[[#This Row],[GroupByKey]]),(OutputTable[GroupByKey]=OutputTable[[#This Row],[GroupByKey]])*OutputTable[RecordedValue])),0)</f>
        <v>0</v>
      </c>
      <c r="M2464" s="5" cm="1">
        <f t="array" ref="M2464">MAX(IF((ProjectInfoTable[ProjectName]=OutputTable[[#This Row],[ProjectName]]),(ProjectInfoTable[ProjectName]=OutputTable[[#This Row],[ProjectName]])*ProjectInfoTable[ConfidenceInterval]))</f>
        <v>0.95</v>
      </c>
      <c r="N2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4" s="5" cm="1">
        <f t="array" ref="O2464">MIN(IF((OutputTable[GroupByKey]=OutputTable[[#This Row],[GroupByKey]]),(OutputTable[GroupByKey]=OutputTable[[#This Row],[GroupByKey]])*OutputTable[RecordedValue]))</f>
        <v>145</v>
      </c>
      <c r="P2464" s="5" cm="1">
        <f t="array" ref="P2464">MAX(IF((OutputTable[GroupByKey]=OutputTable[[#This Row],[GroupByKey]]),(OutputTable[GroupByKey]=OutputTable[[#This Row],[GroupByKey]])*OutputTable[RecordedValue]))</f>
        <v>145</v>
      </c>
    </row>
    <row r="2465" spans="1:16" x14ac:dyDescent="0.25">
      <c r="A2465" t="s">
        <v>68</v>
      </c>
      <c r="B2465" t="s">
        <v>70</v>
      </c>
      <c r="C2465">
        <v>41</v>
      </c>
      <c r="D2465" t="s">
        <v>148</v>
      </c>
      <c r="E2465" t="s">
        <v>123</v>
      </c>
      <c r="F2465" t="s">
        <v>73</v>
      </c>
      <c r="G2465">
        <v>144</v>
      </c>
      <c r="H2465">
        <v>0</v>
      </c>
      <c r="I246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65" s="5" cm="1">
        <f t="array" ref="J2465">MAX(IF((ProjectInfoTable[ProjectName]=OutputTable[[#This Row],[ProjectName]]),(ProjectInfoTable[ProjectName]=OutputTable[[#This Row],[ProjectName]])*ProjectInfoTable[NumberOfReplications]))</f>
        <v>50</v>
      </c>
      <c r="K2465" s="5" cm="1">
        <f t="array" ref="K2465">IFERROR(AVERAGE(IF((OutputTable[GroupByKey]=OutputTable[[#This Row],[GroupByKey]]),(OutputTable[GroupByKey]=OutputTable[[#This Row],[GroupByKey]])*OutputTable[RecordedValue])),0)</f>
        <v>143.58000000000001</v>
      </c>
      <c r="L2465" s="5" cm="1">
        <f t="array" ref="L2465">IFERROR(_xlfn.STDEV.S(IF((OutputTable[GroupByKey]=OutputTable[[#This Row],[GroupByKey]]),(OutputTable[GroupByKey]=OutputTable[[#This Row],[GroupByKey]])*OutputTable[RecordedValue])),0)</f>
        <v>0.67279496224666424</v>
      </c>
      <c r="M2465" s="5" cm="1">
        <f t="array" ref="M2465">MAX(IF((ProjectInfoTable[ProjectName]=OutputTable[[#This Row],[ProjectName]]),(ProjectInfoTable[ProjectName]=OutputTable[[#This Row],[ProjectName]])*ProjectInfoTable[ConfidenceInterval]))</f>
        <v>0.95</v>
      </c>
      <c r="N2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465" s="5" cm="1">
        <f t="array" ref="O2465">MIN(IF((OutputTable[GroupByKey]=OutputTable[[#This Row],[GroupByKey]]),(OutputTable[GroupByKey]=OutputTable[[#This Row],[GroupByKey]])*OutputTable[RecordedValue]))</f>
        <v>142</v>
      </c>
      <c r="P2465" s="5" cm="1">
        <f t="array" ref="P2465">MAX(IF((OutputTable[GroupByKey]=OutputTable[[#This Row],[GroupByKey]]),(OutputTable[GroupByKey]=OutputTable[[#This Row],[GroupByKey]])*OutputTable[RecordedValue]))</f>
        <v>144</v>
      </c>
    </row>
    <row r="2466" spans="1:16" x14ac:dyDescent="0.25">
      <c r="A2466" t="s">
        <v>68</v>
      </c>
      <c r="B2466" t="s">
        <v>70</v>
      </c>
      <c r="C2466">
        <v>41</v>
      </c>
      <c r="D2466" t="s">
        <v>149</v>
      </c>
      <c r="E2466" t="s">
        <v>125</v>
      </c>
      <c r="F2466" t="s">
        <v>73</v>
      </c>
      <c r="G2466">
        <v>8.3643228266051999</v>
      </c>
      <c r="H2466">
        <v>0</v>
      </c>
      <c r="I246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66" s="5" cm="1">
        <f t="array" ref="J2466">MAX(IF((ProjectInfoTable[ProjectName]=OutputTable[[#This Row],[ProjectName]]),(ProjectInfoTable[ProjectName]=OutputTable[[#This Row],[ProjectName]])*ProjectInfoTable[NumberOfReplications]))</f>
        <v>50</v>
      </c>
      <c r="K2466" s="5" cm="1">
        <f t="array" ref="K2466">IFERROR(AVERAGE(IF((OutputTable[GroupByKey]=OutputTable[[#This Row],[GroupByKey]]),(OutputTable[GroupByKey]=OutputTable[[#This Row],[GroupByKey]])*OutputTable[RecordedValue])),0)</f>
        <v>8.9631102244031808</v>
      </c>
      <c r="L2466" s="5" cm="1">
        <f t="array" ref="L2466">IFERROR(_xlfn.STDEV.S(IF((OutputTable[GroupByKey]=OutputTable[[#This Row],[GroupByKey]]),(OutputTable[GroupByKey]=OutputTable[[#This Row],[GroupByKey]])*OutputTable[RecordedValue])),0)</f>
        <v>0.49581158155018401</v>
      </c>
      <c r="M2466" s="5" cm="1">
        <f t="array" ref="M2466">MAX(IF((ProjectInfoTable[ProjectName]=OutputTable[[#This Row],[ProjectName]]),(ProjectInfoTable[ProjectName]=OutputTable[[#This Row],[ProjectName]])*ProjectInfoTable[ConfidenceInterval]))</f>
        <v>0.95</v>
      </c>
      <c r="N2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466" s="5" cm="1">
        <f t="array" ref="O2466">MIN(IF((OutputTable[GroupByKey]=OutputTable[[#This Row],[GroupByKey]]),(OutputTable[GroupByKey]=OutputTable[[#This Row],[GroupByKey]])*OutputTable[RecordedValue]))</f>
        <v>7.9225733441578896</v>
      </c>
      <c r="P2466" s="5" cm="1">
        <f t="array" ref="P2466">MAX(IF((OutputTable[GroupByKey]=OutputTable[[#This Row],[GroupByKey]]),(OutputTable[GroupByKey]=OutputTable[[#This Row],[GroupByKey]])*OutputTable[RecordedValue]))</f>
        <v>9.9777504987156593</v>
      </c>
    </row>
    <row r="2467" spans="1:16" x14ac:dyDescent="0.25">
      <c r="A2467" t="s">
        <v>68</v>
      </c>
      <c r="B2467" t="s">
        <v>70</v>
      </c>
      <c r="C2467">
        <v>41</v>
      </c>
      <c r="D2467" t="s">
        <v>150</v>
      </c>
      <c r="E2467" t="s">
        <v>127</v>
      </c>
      <c r="F2467" t="s">
        <v>73</v>
      </c>
      <c r="G2467">
        <v>515.51706166554402</v>
      </c>
      <c r="H2467">
        <v>0</v>
      </c>
      <c r="I246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67" s="5" cm="1">
        <f t="array" ref="J2467">MAX(IF((ProjectInfoTable[ProjectName]=OutputTable[[#This Row],[ProjectName]]),(ProjectInfoTable[ProjectName]=OutputTable[[#This Row],[ProjectName]])*ProjectInfoTable[NumberOfReplications]))</f>
        <v>50</v>
      </c>
      <c r="K2467" s="5" cm="1">
        <f t="array" ref="K2467">IFERROR(AVERAGE(IF((OutputTable[GroupByKey]=OutputTable[[#This Row],[GroupByKey]]),(OutputTable[GroupByKey]=OutputTable[[#This Row],[GroupByKey]])*OutputTable[RecordedValue])),0)</f>
        <v>669.48533875250666</v>
      </c>
      <c r="L2467" s="5" cm="1">
        <f t="array" ref="L2467">IFERROR(_xlfn.STDEV.S(IF((OutputTable[GroupByKey]=OutputTable[[#This Row],[GroupByKey]]),(OutputTable[GroupByKey]=OutputTable[[#This Row],[GroupByKey]])*OutputTable[RecordedValue])),0)</f>
        <v>209.81217768405702</v>
      </c>
      <c r="M2467" s="5" cm="1">
        <f t="array" ref="M2467">MAX(IF((ProjectInfoTable[ProjectName]=OutputTable[[#This Row],[ProjectName]]),(ProjectInfoTable[ProjectName]=OutputTable[[#This Row],[ProjectName]])*ProjectInfoTable[ConfidenceInterval]))</f>
        <v>0.95</v>
      </c>
      <c r="N2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467" s="5" cm="1">
        <f t="array" ref="O2467">MIN(IF((OutputTable[GroupByKey]=OutputTable[[#This Row],[GroupByKey]]),(OutputTable[GroupByKey]=OutputTable[[#This Row],[GroupByKey]])*OutputTable[RecordedValue]))</f>
        <v>507.16931004698603</v>
      </c>
      <c r="P2467" s="5" cm="1">
        <f t="array" ref="P2467">MAX(IF((OutputTable[GroupByKey]=OutputTable[[#This Row],[GroupByKey]]),(OutputTable[GroupByKey]=OutputTable[[#This Row],[GroupByKey]])*OutputTable[RecordedValue]))</f>
        <v>1790.3663033289099</v>
      </c>
    </row>
    <row r="2468" spans="1:16" x14ac:dyDescent="0.25">
      <c r="A2468" t="s">
        <v>68</v>
      </c>
      <c r="B2468" t="s">
        <v>70</v>
      </c>
      <c r="C2468">
        <v>41</v>
      </c>
      <c r="D2468" t="s">
        <v>151</v>
      </c>
      <c r="E2468" t="s">
        <v>121</v>
      </c>
      <c r="F2468" t="s">
        <v>87</v>
      </c>
      <c r="G2468">
        <v>145</v>
      </c>
      <c r="H2468">
        <v>0</v>
      </c>
      <c r="I2468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68" s="5" cm="1">
        <f t="array" ref="J2468">MAX(IF((ProjectInfoTable[ProjectName]=OutputTable[[#This Row],[ProjectName]]),(ProjectInfoTable[ProjectName]=OutputTable[[#This Row],[ProjectName]])*ProjectInfoTable[NumberOfReplications]))</f>
        <v>50</v>
      </c>
      <c r="K2468" s="5" cm="1">
        <f t="array" ref="K2468">IFERROR(AVERAGE(IF((OutputTable[GroupByKey]=OutputTable[[#This Row],[GroupByKey]]),(OutputTable[GroupByKey]=OutputTable[[#This Row],[GroupByKey]])*OutputTable[RecordedValue])),0)</f>
        <v>145</v>
      </c>
      <c r="L2468" s="5" cm="1">
        <f t="array" ref="L2468">IFERROR(_xlfn.STDEV.S(IF((OutputTable[GroupByKey]=OutputTable[[#This Row],[GroupByKey]]),(OutputTable[GroupByKey]=OutputTable[[#This Row],[GroupByKey]])*OutputTable[RecordedValue])),0)</f>
        <v>0</v>
      </c>
      <c r="M2468" s="5" cm="1">
        <f t="array" ref="M2468">MAX(IF((ProjectInfoTable[ProjectName]=OutputTable[[#This Row],[ProjectName]]),(ProjectInfoTable[ProjectName]=OutputTable[[#This Row],[ProjectName]])*ProjectInfoTable[ConfidenceInterval]))</f>
        <v>0.95</v>
      </c>
      <c r="N2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8" s="5" cm="1">
        <f t="array" ref="O2468">MIN(IF((OutputTable[GroupByKey]=OutputTable[[#This Row],[GroupByKey]]),(OutputTable[GroupByKey]=OutputTable[[#This Row],[GroupByKey]])*OutputTable[RecordedValue]))</f>
        <v>145</v>
      </c>
      <c r="P2468" s="5" cm="1">
        <f t="array" ref="P2468">MAX(IF((OutputTable[GroupByKey]=OutputTable[[#This Row],[GroupByKey]]),(OutputTable[GroupByKey]=OutputTable[[#This Row],[GroupByKey]])*OutputTable[RecordedValue]))</f>
        <v>145</v>
      </c>
    </row>
    <row r="2469" spans="1:16" x14ac:dyDescent="0.25">
      <c r="A2469" t="s">
        <v>68</v>
      </c>
      <c r="B2469" t="s">
        <v>70</v>
      </c>
      <c r="C2469">
        <v>41</v>
      </c>
      <c r="D2469" t="s">
        <v>152</v>
      </c>
      <c r="E2469" t="s">
        <v>123</v>
      </c>
      <c r="F2469" t="s">
        <v>87</v>
      </c>
      <c r="G2469">
        <v>142</v>
      </c>
      <c r="H2469">
        <v>0</v>
      </c>
      <c r="I246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69" s="5" cm="1">
        <f t="array" ref="J2469">MAX(IF((ProjectInfoTable[ProjectName]=OutputTable[[#This Row],[ProjectName]]),(ProjectInfoTable[ProjectName]=OutputTable[[#This Row],[ProjectName]])*ProjectInfoTable[NumberOfReplications]))</f>
        <v>50</v>
      </c>
      <c r="K2469" s="5" cm="1">
        <f t="array" ref="K2469">IFERROR(AVERAGE(IF((OutputTable[GroupByKey]=OutputTable[[#This Row],[GroupByKey]]),(OutputTable[GroupByKey]=OutputTable[[#This Row],[GroupByKey]])*OutputTable[RecordedValue])),0)</f>
        <v>141.38</v>
      </c>
      <c r="L2469" s="5" cm="1">
        <f t="array" ref="L2469">IFERROR(_xlfn.STDEV.S(IF((OutputTable[GroupByKey]=OutputTable[[#This Row],[GroupByKey]]),(OutputTable[GroupByKey]=OutputTable[[#This Row],[GroupByKey]])*OutputTable[RecordedValue])),0)</f>
        <v>1.9988772358705846</v>
      </c>
      <c r="M2469" s="5" cm="1">
        <f t="array" ref="M2469">MAX(IF((ProjectInfoTable[ProjectName]=OutputTable[[#This Row],[ProjectName]]),(ProjectInfoTable[ProjectName]=OutputTable[[#This Row],[ProjectName]])*ProjectInfoTable[ConfidenceInterval]))</f>
        <v>0.95</v>
      </c>
      <c r="N2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469" s="5" cm="1">
        <f t="array" ref="O2469">MIN(IF((OutputTable[GroupByKey]=OutputTable[[#This Row],[GroupByKey]]),(OutputTable[GroupByKey]=OutputTable[[#This Row],[GroupByKey]])*OutputTable[RecordedValue]))</f>
        <v>134</v>
      </c>
      <c r="P2469" s="5" cm="1">
        <f t="array" ref="P2469">MAX(IF((OutputTable[GroupByKey]=OutputTable[[#This Row],[GroupByKey]]),(OutputTable[GroupByKey]=OutputTable[[#This Row],[GroupByKey]])*OutputTable[RecordedValue]))</f>
        <v>144</v>
      </c>
    </row>
    <row r="2470" spans="1:16" x14ac:dyDescent="0.25">
      <c r="A2470" t="s">
        <v>68</v>
      </c>
      <c r="B2470" t="s">
        <v>70</v>
      </c>
      <c r="C2470">
        <v>41</v>
      </c>
      <c r="D2470" t="s">
        <v>153</v>
      </c>
      <c r="E2470" t="s">
        <v>113</v>
      </c>
      <c r="F2470" t="s">
        <v>73</v>
      </c>
      <c r="G2470">
        <v>1.3289684648801501</v>
      </c>
      <c r="H2470">
        <v>0</v>
      </c>
      <c r="I2470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470" s="5" cm="1">
        <f t="array" ref="J2470">MAX(IF((ProjectInfoTable[ProjectName]=OutputTable[[#This Row],[ProjectName]]),(ProjectInfoTable[ProjectName]=OutputTable[[#This Row],[ProjectName]])*ProjectInfoTable[NumberOfReplications]))</f>
        <v>50</v>
      </c>
      <c r="K2470" s="5" cm="1">
        <f t="array" ref="K2470">IFERROR(AVERAGE(IF((OutputTable[GroupByKey]=OutputTable[[#This Row],[GroupByKey]]),(OutputTable[GroupByKey]=OutputTable[[#This Row],[GroupByKey]])*OutputTable[RecordedValue])),0)</f>
        <v>1.713056712445395</v>
      </c>
      <c r="L2470" s="5" cm="1">
        <f t="array" ref="L2470">IFERROR(_xlfn.STDEV.S(IF((OutputTable[GroupByKey]=OutputTable[[#This Row],[GroupByKey]]),(OutputTable[GroupByKey]=OutputTable[[#This Row],[GroupByKey]])*OutputTable[RecordedValue])),0)</f>
        <v>0.74877386075301833</v>
      </c>
      <c r="M2470" s="5" cm="1">
        <f t="array" ref="M2470">MAX(IF((ProjectInfoTable[ProjectName]=OutputTable[[#This Row],[ProjectName]]),(ProjectInfoTable[ProjectName]=OutputTable[[#This Row],[ProjectName]])*ProjectInfoTable[ConfidenceInterval]))</f>
        <v>0.95</v>
      </c>
      <c r="N2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470" s="5" cm="1">
        <f t="array" ref="O2470">MIN(IF((OutputTable[GroupByKey]=OutputTable[[#This Row],[GroupByKey]]),(OutputTable[GroupByKey]=OutputTable[[#This Row],[GroupByKey]])*OutputTable[RecordedValue]))</f>
        <v>0.396443199122197</v>
      </c>
      <c r="P2470" s="5" cm="1">
        <f t="array" ref="P2470">MAX(IF((OutputTable[GroupByKey]=OutputTable[[#This Row],[GroupByKey]]),(OutputTable[GroupByKey]=OutputTable[[#This Row],[GroupByKey]])*OutputTable[RecordedValue]))</f>
        <v>4.3293745592479498</v>
      </c>
    </row>
    <row r="2471" spans="1:16" x14ac:dyDescent="0.25">
      <c r="A2471" t="s">
        <v>68</v>
      </c>
      <c r="B2471" t="s">
        <v>70</v>
      </c>
      <c r="C2471">
        <v>41</v>
      </c>
      <c r="D2471" t="s">
        <v>154</v>
      </c>
      <c r="E2471" t="s">
        <v>115</v>
      </c>
      <c r="F2471" t="s">
        <v>73</v>
      </c>
      <c r="G2471">
        <v>39.869053946404399</v>
      </c>
      <c r="H2471">
        <v>0</v>
      </c>
      <c r="I2471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471" s="5" cm="1">
        <f t="array" ref="J2471">MAX(IF((ProjectInfoTable[ProjectName]=OutputTable[[#This Row],[ProjectName]]),(ProjectInfoTable[ProjectName]=OutputTable[[#This Row],[ProjectName]])*ProjectInfoTable[NumberOfReplications]))</f>
        <v>50</v>
      </c>
      <c r="K2471" s="5" cm="1">
        <f t="array" ref="K2471">IFERROR(AVERAGE(IF((OutputTable[GroupByKey]=OutputTable[[#This Row],[GroupByKey]]),(OutputTable[GroupByKey]=OutputTable[[#This Row],[GroupByKey]])*OutputTable[RecordedValue])),0)</f>
        <v>51.391701373361848</v>
      </c>
      <c r="L2471" s="5" cm="1">
        <f t="array" ref="L2471">IFERROR(_xlfn.STDEV.S(IF((OutputTable[GroupByKey]=OutputTable[[#This Row],[GroupByKey]]),(OutputTable[GroupByKey]=OutputTable[[#This Row],[GroupByKey]])*OutputTable[RecordedValue])),0)</f>
        <v>22.463215822590577</v>
      </c>
      <c r="M2471" s="5" cm="1">
        <f t="array" ref="M2471">MAX(IF((ProjectInfoTable[ProjectName]=OutputTable[[#This Row],[ProjectName]]),(ProjectInfoTable[ProjectName]=OutputTable[[#This Row],[ProjectName]])*ProjectInfoTable[ConfidenceInterval]))</f>
        <v>0.95</v>
      </c>
      <c r="N2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471" s="5" cm="1">
        <f t="array" ref="O2471">MIN(IF((OutputTable[GroupByKey]=OutputTable[[#This Row],[GroupByKey]]),(OutputTable[GroupByKey]=OutputTable[[#This Row],[GroupByKey]])*OutputTable[RecordedValue]))</f>
        <v>11.8932959736659</v>
      </c>
      <c r="P2471" s="5" cm="1">
        <f t="array" ref="P2471">MAX(IF((OutputTable[GroupByKey]=OutputTable[[#This Row],[GroupByKey]]),(OutputTable[GroupByKey]=OutputTable[[#This Row],[GroupByKey]])*OutputTable[RecordedValue]))</f>
        <v>129.881236777438</v>
      </c>
    </row>
    <row r="2472" spans="1:16" x14ac:dyDescent="0.25">
      <c r="A2472" t="s">
        <v>68</v>
      </c>
      <c r="B2472" t="s">
        <v>70</v>
      </c>
      <c r="C2472">
        <v>41</v>
      </c>
      <c r="D2472" t="s">
        <v>155</v>
      </c>
      <c r="E2472" t="s">
        <v>117</v>
      </c>
      <c r="F2472" t="s">
        <v>73</v>
      </c>
      <c r="G2472">
        <v>0</v>
      </c>
      <c r="H2472">
        <v>0</v>
      </c>
      <c r="I2472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472" s="5" cm="1">
        <f t="array" ref="J2472">MAX(IF((ProjectInfoTable[ProjectName]=OutputTable[[#This Row],[ProjectName]]),(ProjectInfoTable[ProjectName]=OutputTable[[#This Row],[ProjectName]])*ProjectInfoTable[NumberOfReplications]))</f>
        <v>50</v>
      </c>
      <c r="K2472" s="5" cm="1">
        <f t="array" ref="K2472">IFERROR(AVERAGE(IF((OutputTable[GroupByKey]=OutputTable[[#This Row],[GroupByKey]]),(OutputTable[GroupByKey]=OutputTable[[#This Row],[GroupByKey]])*OutputTable[RecordedValue])),0)</f>
        <v>0</v>
      </c>
      <c r="L2472" s="5" cm="1">
        <f t="array" ref="L2472">IFERROR(_xlfn.STDEV.S(IF((OutputTable[GroupByKey]=OutputTable[[#This Row],[GroupByKey]]),(OutputTable[GroupByKey]=OutputTable[[#This Row],[GroupByKey]])*OutputTable[RecordedValue])),0)</f>
        <v>0</v>
      </c>
      <c r="M2472" s="5" cm="1">
        <f t="array" ref="M2472">MAX(IF((ProjectInfoTable[ProjectName]=OutputTable[[#This Row],[ProjectName]]),(ProjectInfoTable[ProjectName]=OutputTable[[#This Row],[ProjectName]])*ProjectInfoTable[ConfidenceInterval]))</f>
        <v>0.95</v>
      </c>
      <c r="N2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2" s="5" cm="1">
        <f t="array" ref="O2472">MIN(IF((OutputTable[GroupByKey]=OutputTable[[#This Row],[GroupByKey]]),(OutputTable[GroupByKey]=OutputTable[[#This Row],[GroupByKey]])*OutputTable[RecordedValue]))</f>
        <v>0</v>
      </c>
      <c r="P2472" s="5" cm="1">
        <f t="array" ref="P2472">MAX(IF((OutputTable[GroupByKey]=OutputTable[[#This Row],[GroupByKey]]),(OutputTable[GroupByKey]=OutputTable[[#This Row],[GroupByKey]])*OutputTable[RecordedValue]))</f>
        <v>0</v>
      </c>
    </row>
    <row r="2473" spans="1:16" x14ac:dyDescent="0.25">
      <c r="A2473" t="s">
        <v>68</v>
      </c>
      <c r="B2473" t="s">
        <v>70</v>
      </c>
      <c r="C2473">
        <v>41</v>
      </c>
      <c r="D2473" t="s">
        <v>156</v>
      </c>
      <c r="E2473" t="s">
        <v>119</v>
      </c>
      <c r="F2473" t="s">
        <v>73</v>
      </c>
      <c r="G2473">
        <v>1.23538404824421</v>
      </c>
      <c r="H2473">
        <v>0</v>
      </c>
      <c r="I2473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473" s="5" cm="1">
        <f t="array" ref="J2473">MAX(IF((ProjectInfoTable[ProjectName]=OutputTable[[#This Row],[ProjectName]]),(ProjectInfoTable[ProjectName]=OutputTable[[#This Row],[ProjectName]])*ProjectInfoTable[NumberOfReplications]))</f>
        <v>50</v>
      </c>
      <c r="K2473" s="5" cm="1">
        <f t="array" ref="K2473">IFERROR(AVERAGE(IF((OutputTable[GroupByKey]=OutputTable[[#This Row],[GroupByKey]]),(OutputTable[GroupByKey]=OutputTable[[#This Row],[GroupByKey]])*OutputTable[RecordedValue])),0)</f>
        <v>10.739644005751</v>
      </c>
      <c r="L2473" s="5" cm="1">
        <f t="array" ref="L2473">IFERROR(_xlfn.STDEV.S(IF((OutputTable[GroupByKey]=OutputTable[[#This Row],[GroupByKey]]),(OutputTable[GroupByKey]=OutputTable[[#This Row],[GroupByKey]])*OutputTable[RecordedValue])),0)</f>
        <v>15.385582994074571</v>
      </c>
      <c r="M2473" s="5" cm="1">
        <f t="array" ref="M2473">MAX(IF((ProjectInfoTable[ProjectName]=OutputTable[[#This Row],[ProjectName]]),(ProjectInfoTable[ProjectName]=OutputTable[[#This Row],[ProjectName]])*ProjectInfoTable[ConfidenceInterval]))</f>
        <v>0.95</v>
      </c>
      <c r="N2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473" s="5" cm="1">
        <f t="array" ref="O2473">MIN(IF((OutputTable[GroupByKey]=OutputTable[[#This Row],[GroupByKey]]),(OutputTable[GroupByKey]=OutputTable[[#This Row],[GroupByKey]])*OutputTable[RecordedValue]))</f>
        <v>0</v>
      </c>
      <c r="P2473" s="5" cm="1">
        <f t="array" ref="P2473">MAX(IF((OutputTable[GroupByKey]=OutputTable[[#This Row],[GroupByKey]]),(OutputTable[GroupByKey]=OutputTable[[#This Row],[GroupByKey]])*OutputTable[RecordedValue]))</f>
        <v>76.907804000367904</v>
      </c>
    </row>
    <row r="2474" spans="1:16" x14ac:dyDescent="0.25">
      <c r="A2474" t="s">
        <v>68</v>
      </c>
      <c r="B2474" t="s">
        <v>70</v>
      </c>
      <c r="C2474">
        <v>41</v>
      </c>
      <c r="D2474" t="s">
        <v>157</v>
      </c>
      <c r="E2474" t="s">
        <v>121</v>
      </c>
      <c r="F2474" t="s">
        <v>73</v>
      </c>
      <c r="G2474">
        <v>5</v>
      </c>
      <c r="H2474">
        <v>0</v>
      </c>
      <c r="I2474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474" s="5" cm="1">
        <f t="array" ref="J2474">MAX(IF((ProjectInfoTable[ProjectName]=OutputTable[[#This Row],[ProjectName]]),(ProjectInfoTable[ProjectName]=OutputTable[[#This Row],[ProjectName]])*ProjectInfoTable[NumberOfReplications]))</f>
        <v>50</v>
      </c>
      <c r="K2474" s="5" cm="1">
        <f t="array" ref="K2474">IFERROR(AVERAGE(IF((OutputTable[GroupByKey]=OutputTable[[#This Row],[GroupByKey]]),(OutputTable[GroupByKey]=OutputTable[[#This Row],[GroupByKey]])*OutputTable[RecordedValue])),0)</f>
        <v>6.74</v>
      </c>
      <c r="L2474" s="5" cm="1">
        <f t="array" ref="L2474">IFERROR(_xlfn.STDEV.S(IF((OutputTable[GroupByKey]=OutputTable[[#This Row],[GroupByKey]]),(OutputTable[GroupByKey]=OutputTable[[#This Row],[GroupByKey]])*OutputTable[RecordedValue])),0)</f>
        <v>2.6711611783672518</v>
      </c>
      <c r="M2474" s="5" cm="1">
        <f t="array" ref="M2474">MAX(IF((ProjectInfoTable[ProjectName]=OutputTable[[#This Row],[ProjectName]]),(ProjectInfoTable[ProjectName]=OutputTable[[#This Row],[ProjectName]])*ProjectInfoTable[ConfidenceInterval]))</f>
        <v>0.95</v>
      </c>
      <c r="N2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474" s="5" cm="1">
        <f t="array" ref="O2474">MIN(IF((OutputTable[GroupByKey]=OutputTable[[#This Row],[GroupByKey]]),(OutputTable[GroupByKey]=OutputTable[[#This Row],[GroupByKey]])*OutputTable[RecordedValue]))</f>
        <v>2</v>
      </c>
      <c r="P2474" s="5" cm="1">
        <f t="array" ref="P2474">MAX(IF((OutputTable[GroupByKey]=OutputTable[[#This Row],[GroupByKey]]),(OutputTable[GroupByKey]=OutputTable[[#This Row],[GroupByKey]])*OutputTable[RecordedValue]))</f>
        <v>16</v>
      </c>
    </row>
    <row r="2475" spans="1:16" x14ac:dyDescent="0.25">
      <c r="A2475" t="s">
        <v>68</v>
      </c>
      <c r="B2475" t="s">
        <v>70</v>
      </c>
      <c r="C2475">
        <v>41</v>
      </c>
      <c r="D2475" t="s">
        <v>158</v>
      </c>
      <c r="E2475" t="s">
        <v>123</v>
      </c>
      <c r="F2475" t="s">
        <v>73</v>
      </c>
      <c r="G2475">
        <v>5</v>
      </c>
      <c r="H2475">
        <v>0</v>
      </c>
      <c r="I2475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475" s="5" cm="1">
        <f t="array" ref="J2475">MAX(IF((ProjectInfoTable[ProjectName]=OutputTable[[#This Row],[ProjectName]]),(ProjectInfoTable[ProjectName]=OutputTable[[#This Row],[ProjectName]])*ProjectInfoTable[NumberOfReplications]))</f>
        <v>50</v>
      </c>
      <c r="K2475" s="5" cm="1">
        <f t="array" ref="K2475">IFERROR(AVERAGE(IF((OutputTable[GroupByKey]=OutputTable[[#This Row],[GroupByKey]]),(OutputTable[GroupByKey]=OutputTable[[#This Row],[GroupByKey]])*OutputTable[RecordedValue])),0)</f>
        <v>6.66</v>
      </c>
      <c r="L2475" s="5" cm="1">
        <f t="array" ref="L2475">IFERROR(_xlfn.STDEV.S(IF((OutputTable[GroupByKey]=OutputTable[[#This Row],[GroupByKey]]),(OutputTable[GroupByKey]=OutputTable[[#This Row],[GroupByKey]])*OutputTable[RecordedValue])),0)</f>
        <v>2.6233644078409171</v>
      </c>
      <c r="M2475" s="5" cm="1">
        <f t="array" ref="M2475">MAX(IF((ProjectInfoTable[ProjectName]=OutputTable[[#This Row],[ProjectName]]),(ProjectInfoTable[ProjectName]=OutputTable[[#This Row],[ProjectName]])*ProjectInfoTable[ConfidenceInterval]))</f>
        <v>0.95</v>
      </c>
      <c r="N2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475" s="5" cm="1">
        <f t="array" ref="O2475">MIN(IF((OutputTable[GroupByKey]=OutputTable[[#This Row],[GroupByKey]]),(OutputTable[GroupByKey]=OutputTable[[#This Row],[GroupByKey]])*OutputTable[RecordedValue]))</f>
        <v>2</v>
      </c>
      <c r="P2475" s="5" cm="1">
        <f t="array" ref="P2475">MAX(IF((OutputTable[GroupByKey]=OutputTable[[#This Row],[GroupByKey]]),(OutputTable[GroupByKey]=OutputTable[[#This Row],[GroupByKey]])*OutputTable[RecordedValue]))</f>
        <v>16</v>
      </c>
    </row>
    <row r="2476" spans="1:16" x14ac:dyDescent="0.25">
      <c r="A2476" t="s">
        <v>68</v>
      </c>
      <c r="B2476" t="s">
        <v>70</v>
      </c>
      <c r="C2476">
        <v>41</v>
      </c>
      <c r="D2476" t="s">
        <v>159</v>
      </c>
      <c r="E2476" t="s">
        <v>125</v>
      </c>
      <c r="F2476" t="s">
        <v>73</v>
      </c>
      <c r="G2476">
        <v>1.3289684648801501</v>
      </c>
      <c r="H2476">
        <v>0</v>
      </c>
      <c r="I2476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476" s="5" cm="1">
        <f t="array" ref="J2476">MAX(IF((ProjectInfoTable[ProjectName]=OutputTable[[#This Row],[ProjectName]]),(ProjectInfoTable[ProjectName]=OutputTable[[#This Row],[ProjectName]])*ProjectInfoTable[NumberOfReplications]))</f>
        <v>50</v>
      </c>
      <c r="K2476" s="5" cm="1">
        <f t="array" ref="K2476">IFERROR(AVERAGE(IF((OutputTable[GroupByKey]=OutputTable[[#This Row],[GroupByKey]]),(OutputTable[GroupByKey]=OutputTable[[#This Row],[GroupByKey]])*OutputTable[RecordedValue])),0)</f>
        <v>1.713056712445395</v>
      </c>
      <c r="L2476" s="5" cm="1">
        <f t="array" ref="L2476">IFERROR(_xlfn.STDEV.S(IF((OutputTable[GroupByKey]=OutputTable[[#This Row],[GroupByKey]]),(OutputTable[GroupByKey]=OutputTable[[#This Row],[GroupByKey]])*OutputTable[RecordedValue])),0)</f>
        <v>0.74877386075301833</v>
      </c>
      <c r="M2476" s="5" cm="1">
        <f t="array" ref="M2476">MAX(IF((ProjectInfoTable[ProjectName]=OutputTable[[#This Row],[ProjectName]]),(ProjectInfoTable[ProjectName]=OutputTable[[#This Row],[ProjectName]])*ProjectInfoTable[ConfidenceInterval]))</f>
        <v>0.95</v>
      </c>
      <c r="N2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476" s="5" cm="1">
        <f t="array" ref="O2476">MIN(IF((OutputTable[GroupByKey]=OutputTable[[#This Row],[GroupByKey]]),(OutputTable[GroupByKey]=OutputTable[[#This Row],[GroupByKey]])*OutputTable[RecordedValue]))</f>
        <v>0.396443199122197</v>
      </c>
      <c r="P2476" s="5" cm="1">
        <f t="array" ref="P2476">MAX(IF((OutputTable[GroupByKey]=OutputTable[[#This Row],[GroupByKey]]),(OutputTable[GroupByKey]=OutputTable[[#This Row],[GroupByKey]])*OutputTable[RecordedValue]))</f>
        <v>4.3293745592479498</v>
      </c>
    </row>
    <row r="2477" spans="1:16" x14ac:dyDescent="0.25">
      <c r="A2477" t="s">
        <v>68</v>
      </c>
      <c r="B2477" t="s">
        <v>70</v>
      </c>
      <c r="C2477">
        <v>41</v>
      </c>
      <c r="D2477" t="s">
        <v>160</v>
      </c>
      <c r="E2477" t="s">
        <v>127</v>
      </c>
      <c r="F2477" t="s">
        <v>73</v>
      </c>
      <c r="G2477">
        <v>41.104437994648599</v>
      </c>
      <c r="H2477">
        <v>0</v>
      </c>
      <c r="I2477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477" s="5" cm="1">
        <f t="array" ref="J2477">MAX(IF((ProjectInfoTable[ProjectName]=OutputTable[[#This Row],[ProjectName]]),(ProjectInfoTable[ProjectName]=OutputTable[[#This Row],[ProjectName]])*ProjectInfoTable[NumberOfReplications]))</f>
        <v>50</v>
      </c>
      <c r="K2477" s="5" cm="1">
        <f t="array" ref="K2477">IFERROR(AVERAGE(IF((OutputTable[GroupByKey]=OutputTable[[#This Row],[GroupByKey]]),(OutputTable[GroupByKey]=OutputTable[[#This Row],[GroupByKey]])*OutputTable[RecordedValue])),0)</f>
        <v>62.131345379112837</v>
      </c>
      <c r="L2477" s="5" cm="1">
        <f t="array" ref="L2477">IFERROR(_xlfn.STDEV.S(IF((OutputTable[GroupByKey]=OutputTable[[#This Row],[GroupByKey]]),(OutputTable[GroupByKey]=OutputTable[[#This Row],[GroupByKey]])*OutputTable[RecordedValue])),0)</f>
        <v>32.520844078842771</v>
      </c>
      <c r="M2477" s="5" cm="1">
        <f t="array" ref="M2477">MAX(IF((ProjectInfoTable[ProjectName]=OutputTable[[#This Row],[ProjectName]]),(ProjectInfoTable[ProjectName]=OutputTable[[#This Row],[ProjectName]])*ProjectInfoTable[ConfidenceInterval]))</f>
        <v>0.95</v>
      </c>
      <c r="N2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477" s="5" cm="1">
        <f t="array" ref="O2477">MIN(IF((OutputTable[GroupByKey]=OutputTable[[#This Row],[GroupByKey]]),(OutputTable[GroupByKey]=OutputTable[[#This Row],[GroupByKey]])*OutputTable[RecordedValue]))</f>
        <v>13.9204055285142</v>
      </c>
      <c r="P2477" s="5" cm="1">
        <f t="array" ref="P2477">MAX(IF((OutputTable[GroupByKey]=OutputTable[[#This Row],[GroupByKey]]),(OutputTable[GroupByKey]=OutputTable[[#This Row],[GroupByKey]])*OutputTable[RecordedValue]))</f>
        <v>182.68949067350201</v>
      </c>
    </row>
    <row r="2478" spans="1:16" x14ac:dyDescent="0.25">
      <c r="A2478" t="s">
        <v>68</v>
      </c>
      <c r="B2478" t="s">
        <v>70</v>
      </c>
      <c r="C2478">
        <v>41</v>
      </c>
      <c r="D2478" t="s">
        <v>161</v>
      </c>
      <c r="E2478" t="s">
        <v>137</v>
      </c>
      <c r="F2478" t="s">
        <v>107</v>
      </c>
      <c r="G2478">
        <v>0.66448423244007304</v>
      </c>
      <c r="H2478">
        <v>0</v>
      </c>
      <c r="I247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78" s="5" cm="1">
        <f t="array" ref="J2478">MAX(IF((ProjectInfoTable[ProjectName]=OutputTable[[#This Row],[ProjectName]]),(ProjectInfoTable[ProjectName]=OutputTable[[#This Row],[ProjectName]])*ProjectInfoTable[NumberOfReplications]))</f>
        <v>50</v>
      </c>
      <c r="K2478" s="5" cm="1">
        <f t="array" ref="K2478">IFERROR(AVERAGE(IF((OutputTable[GroupByKey]=OutputTable[[#This Row],[GroupByKey]]),(OutputTable[GroupByKey]=OutputTable[[#This Row],[GroupByKey]])*OutputTable[RecordedValue])),0)</f>
        <v>0.85652835622269752</v>
      </c>
      <c r="L2478" s="5" cm="1">
        <f t="array" ref="L2478">IFERROR(_xlfn.STDEV.S(IF((OutputTable[GroupByKey]=OutputTable[[#This Row],[GroupByKey]]),(OutputTable[GroupByKey]=OutputTable[[#This Row],[GroupByKey]])*OutputTable[RecordedValue])),0)</f>
        <v>0.37438693037650955</v>
      </c>
      <c r="M2478" s="5" cm="1">
        <f t="array" ref="M2478">MAX(IF((ProjectInfoTable[ProjectName]=OutputTable[[#This Row],[ProjectName]]),(ProjectInfoTable[ProjectName]=OutputTable[[#This Row],[ProjectName]])*ProjectInfoTable[ConfidenceInterval]))</f>
        <v>0.95</v>
      </c>
      <c r="N2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478" s="5" cm="1">
        <f t="array" ref="O2478">MIN(IF((OutputTable[GroupByKey]=OutputTable[[#This Row],[GroupByKey]]),(OutputTable[GroupByKey]=OutputTable[[#This Row],[GroupByKey]])*OutputTable[RecordedValue]))</f>
        <v>0.198221599561099</v>
      </c>
      <c r="P2478" s="5" cm="1">
        <f t="array" ref="P2478">MAX(IF((OutputTable[GroupByKey]=OutputTable[[#This Row],[GroupByKey]]),(OutputTable[GroupByKey]=OutputTable[[#This Row],[GroupByKey]])*OutputTable[RecordedValue]))</f>
        <v>2.16468727962397</v>
      </c>
    </row>
    <row r="2479" spans="1:16" x14ac:dyDescent="0.25">
      <c r="A2479" t="s">
        <v>68</v>
      </c>
      <c r="B2479" t="s">
        <v>70</v>
      </c>
      <c r="C2479">
        <v>41</v>
      </c>
      <c r="D2479" t="s">
        <v>162</v>
      </c>
      <c r="E2479" t="s">
        <v>139</v>
      </c>
      <c r="F2479" t="s">
        <v>107</v>
      </c>
      <c r="G2479">
        <v>11.335515767559899</v>
      </c>
      <c r="H2479">
        <v>0</v>
      </c>
      <c r="I247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79" s="5" cm="1">
        <f t="array" ref="J2479">MAX(IF((ProjectInfoTable[ProjectName]=OutputTable[[#This Row],[ProjectName]]),(ProjectInfoTable[ProjectName]=OutputTable[[#This Row],[ProjectName]])*ProjectInfoTable[NumberOfReplications]))</f>
        <v>50</v>
      </c>
      <c r="K2479" s="5" cm="1">
        <f t="array" ref="K2479">IFERROR(AVERAGE(IF((OutputTable[GroupByKey]=OutputTable[[#This Row],[GroupByKey]]),(OutputTable[GroupByKey]=OutputTable[[#This Row],[GroupByKey]])*OutputTable[RecordedValue])),0)</f>
        <v>11.137209966710371</v>
      </c>
      <c r="L2479" s="5" cm="1">
        <f t="array" ref="L2479">IFERROR(_xlfn.STDEV.S(IF((OutputTable[GroupByKey]=OutputTable[[#This Row],[GroupByKey]]),(OutputTable[GroupByKey]=OutputTable[[#This Row],[GroupByKey]])*OutputTable[RecordedValue])),0)</f>
        <v>0.38257169656624557</v>
      </c>
      <c r="M2479" s="5" cm="1">
        <f t="array" ref="M2479">MAX(IF((ProjectInfoTable[ProjectName]=OutputTable[[#This Row],[ProjectName]]),(ProjectInfoTable[ProjectName]=OutputTable[[#This Row],[ProjectName]])*ProjectInfoTable[ConfidenceInterval]))</f>
        <v>0.95</v>
      </c>
      <c r="N2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479" s="5" cm="1">
        <f t="array" ref="O2479">MIN(IF((OutputTable[GroupByKey]=OutputTable[[#This Row],[GroupByKey]]),(OutputTable[GroupByKey]=OutputTable[[#This Row],[GroupByKey]])*OutputTable[RecordedValue]))</f>
        <v>9.8353127203760309</v>
      </c>
      <c r="P2479" s="5" cm="1">
        <f t="array" ref="P2479">MAX(IF((OutputTable[GroupByKey]=OutputTable[[#This Row],[GroupByKey]]),(OutputTable[GroupByKey]=OutputTable[[#This Row],[GroupByKey]])*OutputTable[RecordedValue]))</f>
        <v>11.8017784004389</v>
      </c>
    </row>
    <row r="2480" spans="1:16" x14ac:dyDescent="0.25">
      <c r="A2480" t="s">
        <v>68</v>
      </c>
      <c r="B2480" t="s">
        <v>70</v>
      </c>
      <c r="C2480">
        <v>41</v>
      </c>
      <c r="D2480" t="s">
        <v>163</v>
      </c>
      <c r="E2480" t="s">
        <v>164</v>
      </c>
      <c r="F2480" t="s">
        <v>107</v>
      </c>
      <c r="G2480">
        <v>5</v>
      </c>
      <c r="H2480">
        <v>0</v>
      </c>
      <c r="I248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80" s="5" cm="1">
        <f t="array" ref="J2480">MAX(IF((ProjectInfoTable[ProjectName]=OutputTable[[#This Row],[ProjectName]]),(ProjectInfoTable[ProjectName]=OutputTable[[#This Row],[ProjectName]])*ProjectInfoTable[NumberOfReplications]))</f>
        <v>50</v>
      </c>
      <c r="K2480" s="5" cm="1">
        <f t="array" ref="K2480">IFERROR(AVERAGE(IF((OutputTable[GroupByKey]=OutputTable[[#This Row],[GroupByKey]]),(OutputTable[GroupByKey]=OutputTable[[#This Row],[GroupByKey]])*OutputTable[RecordedValue])),0)</f>
        <v>6.72</v>
      </c>
      <c r="L2480" s="5" cm="1">
        <f t="array" ref="L2480">IFERROR(_xlfn.STDEV.S(IF((OutputTable[GroupByKey]=OutputTable[[#This Row],[GroupByKey]]),(OutputTable[GroupByKey]=OutputTable[[#This Row],[GroupByKey]])*OutputTable[RecordedValue])),0)</f>
        <v>2.6729178430917711</v>
      </c>
      <c r="M2480" s="5" cm="1">
        <f t="array" ref="M2480">MAX(IF((ProjectInfoTable[ProjectName]=OutputTable[[#This Row],[ProjectName]]),(ProjectInfoTable[ProjectName]=OutputTable[[#This Row],[ProjectName]])*ProjectInfoTable[ConfidenceInterval]))</f>
        <v>0.95</v>
      </c>
      <c r="N2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480" s="5" cm="1">
        <f t="array" ref="O2480">MIN(IF((OutputTable[GroupByKey]=OutputTable[[#This Row],[GroupByKey]]),(OutputTable[GroupByKey]=OutputTable[[#This Row],[GroupByKey]])*OutputTable[RecordedValue]))</f>
        <v>2</v>
      </c>
      <c r="P2480" s="5" cm="1">
        <f t="array" ref="P2480">MAX(IF((OutputTable[GroupByKey]=OutputTable[[#This Row],[GroupByKey]]),(OutputTable[GroupByKey]=OutputTable[[#This Row],[GroupByKey]])*OutputTable[RecordedValue]))</f>
        <v>16</v>
      </c>
    </row>
    <row r="2481" spans="1:16" x14ac:dyDescent="0.25">
      <c r="A2481" t="s">
        <v>68</v>
      </c>
      <c r="B2481" t="s">
        <v>70</v>
      </c>
      <c r="C2481">
        <v>41</v>
      </c>
      <c r="D2481" t="s">
        <v>165</v>
      </c>
      <c r="E2481" t="s">
        <v>166</v>
      </c>
      <c r="F2481" t="s">
        <v>107</v>
      </c>
      <c r="G2481">
        <v>5.5373686036672698E-2</v>
      </c>
      <c r="H2481">
        <v>0</v>
      </c>
      <c r="I248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81" s="5" cm="1">
        <f t="array" ref="J2481">MAX(IF((ProjectInfoTable[ProjectName]=OutputTable[[#This Row],[ProjectName]]),(ProjectInfoTable[ProjectName]=OutputTable[[#This Row],[ProjectName]])*ProjectInfoTable[NumberOfReplications]))</f>
        <v>50</v>
      </c>
      <c r="K2481" s="5" cm="1">
        <f t="array" ref="K2481">IFERROR(AVERAGE(IF((OutputTable[GroupByKey]=OutputTable[[#This Row],[GroupByKey]]),(OutputTable[GroupByKey]=OutputTable[[#This Row],[GroupByKey]])*OutputTable[RecordedValue])),0)</f>
        <v>7.1899169440802421E-2</v>
      </c>
      <c r="L2481" s="5" cm="1">
        <f t="array" ref="L2481">IFERROR(_xlfn.STDEV.S(IF((OutputTable[GroupByKey]=OutputTable[[#This Row],[GroupByKey]]),(OutputTable[GroupByKey]=OutputTable[[#This Row],[GroupByKey]])*OutputTable[RecordedValue])),0)</f>
        <v>3.1880974713854024E-2</v>
      </c>
      <c r="M2481" s="5" cm="1">
        <f t="array" ref="M2481">MAX(IF((ProjectInfoTable[ProjectName]=OutputTable[[#This Row],[ProjectName]]),(ProjectInfoTable[ProjectName]=OutputTable[[#This Row],[ProjectName]])*ProjectInfoTable[ConfidenceInterval]))</f>
        <v>0.95</v>
      </c>
      <c r="N2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481" s="5" cm="1">
        <f t="array" ref="O2481">MIN(IF((OutputTable[GroupByKey]=OutputTable[[#This Row],[GroupByKey]]),(OutputTable[GroupByKey]=OutputTable[[#This Row],[GroupByKey]])*OutputTable[RecordedValue]))</f>
        <v>1.6518466630091499E-2</v>
      </c>
      <c r="P2481" s="5" cm="1">
        <f t="array" ref="P2481">MAX(IF((OutputTable[GroupByKey]=OutputTable[[#This Row],[GroupByKey]]),(OutputTable[GroupByKey]=OutputTable[[#This Row],[GroupByKey]])*OutputTable[RecordedValue]))</f>
        <v>0.18039060663533099</v>
      </c>
    </row>
    <row r="2482" spans="1:16" x14ac:dyDescent="0.25">
      <c r="A2482" t="s">
        <v>68</v>
      </c>
      <c r="B2482" t="s">
        <v>70</v>
      </c>
      <c r="C2482">
        <v>41</v>
      </c>
      <c r="D2482" t="s">
        <v>167</v>
      </c>
      <c r="E2482" t="s">
        <v>142</v>
      </c>
      <c r="F2482" t="s">
        <v>107</v>
      </c>
      <c r="G2482">
        <v>0</v>
      </c>
      <c r="H2482">
        <v>0</v>
      </c>
      <c r="I248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82" s="5" cm="1">
        <f t="array" ref="J2482">MAX(IF((ProjectInfoTable[ProjectName]=OutputTable[[#This Row],[ProjectName]]),(ProjectInfoTable[ProjectName]=OutputTable[[#This Row],[ProjectName]])*ProjectInfoTable[NumberOfReplications]))</f>
        <v>50</v>
      </c>
      <c r="K2482" s="5" cm="1">
        <f t="array" ref="K2482">IFERROR(AVERAGE(IF((OutputTable[GroupByKey]=OutputTable[[#This Row],[GroupByKey]]),(OutputTable[GroupByKey]=OutputTable[[#This Row],[GroupByKey]])*OutputTable[RecordedValue])),0)</f>
        <v>0</v>
      </c>
      <c r="L2482" s="5" cm="1">
        <f t="array" ref="L2482">IFERROR(_xlfn.STDEV.S(IF((OutputTable[GroupByKey]=OutputTable[[#This Row],[GroupByKey]]),(OutputTable[GroupByKey]=OutputTable[[#This Row],[GroupByKey]])*OutputTable[RecordedValue])),0)</f>
        <v>0</v>
      </c>
      <c r="M2482" s="5" cm="1">
        <f t="array" ref="M2482">MAX(IF((ProjectInfoTable[ProjectName]=OutputTable[[#This Row],[ProjectName]]),(ProjectInfoTable[ProjectName]=OutputTable[[#This Row],[ProjectName]])*ProjectInfoTable[ConfidenceInterval]))</f>
        <v>0.95</v>
      </c>
      <c r="N2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2" s="5" cm="1">
        <f t="array" ref="O2482">MIN(IF((OutputTable[GroupByKey]=OutputTable[[#This Row],[GroupByKey]]),(OutputTable[GroupByKey]=OutputTable[[#This Row],[GroupByKey]])*OutputTable[RecordedValue]))</f>
        <v>0</v>
      </c>
      <c r="P2482" s="5" cm="1">
        <f t="array" ref="P2482">MAX(IF((OutputTable[GroupByKey]=OutputTable[[#This Row],[GroupByKey]]),(OutputTable[GroupByKey]=OutputTable[[#This Row],[GroupByKey]])*OutputTable[RecordedValue]))</f>
        <v>0</v>
      </c>
    </row>
    <row r="2483" spans="1:16" x14ac:dyDescent="0.25">
      <c r="A2483" t="s">
        <v>68</v>
      </c>
      <c r="B2483" t="s">
        <v>70</v>
      </c>
      <c r="C2483">
        <v>41</v>
      </c>
      <c r="D2483" t="s">
        <v>168</v>
      </c>
      <c r="E2483" t="s">
        <v>123</v>
      </c>
      <c r="F2483" t="s">
        <v>129</v>
      </c>
      <c r="G2483">
        <v>142</v>
      </c>
      <c r="H2483">
        <v>0</v>
      </c>
      <c r="I2483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83" s="5" cm="1">
        <f t="array" ref="J2483">MAX(IF((ProjectInfoTable[ProjectName]=OutputTable[[#This Row],[ProjectName]]),(ProjectInfoTable[ProjectName]=OutputTable[[#This Row],[ProjectName]])*ProjectInfoTable[NumberOfReplications]))</f>
        <v>50</v>
      </c>
      <c r="K2483" s="5" cm="1">
        <f t="array" ref="K2483">IFERROR(AVERAGE(IF((OutputTable[GroupByKey]=OutputTable[[#This Row],[GroupByKey]]),(OutputTable[GroupByKey]=OutputTable[[#This Row],[GroupByKey]])*OutputTable[RecordedValue])),0)</f>
        <v>141.38</v>
      </c>
      <c r="L2483" s="5" cm="1">
        <f t="array" ref="L2483">IFERROR(_xlfn.STDEV.S(IF((OutputTable[GroupByKey]=OutputTable[[#This Row],[GroupByKey]]),(OutputTable[GroupByKey]=OutputTable[[#This Row],[GroupByKey]])*OutputTable[RecordedValue])),0)</f>
        <v>1.9988772358705846</v>
      </c>
      <c r="M2483" s="5" cm="1">
        <f t="array" ref="M2483">MAX(IF((ProjectInfoTable[ProjectName]=OutputTable[[#This Row],[ProjectName]]),(ProjectInfoTable[ProjectName]=OutputTable[[#This Row],[ProjectName]])*ProjectInfoTable[ConfidenceInterval]))</f>
        <v>0.95</v>
      </c>
      <c r="N2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483" s="5" cm="1">
        <f t="array" ref="O2483">MIN(IF((OutputTable[GroupByKey]=OutputTable[[#This Row],[GroupByKey]]),(OutputTable[GroupByKey]=OutputTable[[#This Row],[GroupByKey]])*OutputTable[RecordedValue]))</f>
        <v>134</v>
      </c>
      <c r="P2483" s="5" cm="1">
        <f t="array" ref="P2483">MAX(IF((OutputTable[GroupByKey]=OutputTable[[#This Row],[GroupByKey]]),(OutputTable[GroupByKey]=OutputTable[[#This Row],[GroupByKey]])*OutputTable[RecordedValue]))</f>
        <v>144</v>
      </c>
    </row>
    <row r="2484" spans="1:16" x14ac:dyDescent="0.25">
      <c r="A2484" t="s">
        <v>68</v>
      </c>
      <c r="B2484" t="s">
        <v>70</v>
      </c>
      <c r="C2484">
        <v>41</v>
      </c>
      <c r="D2484" t="s">
        <v>169</v>
      </c>
      <c r="E2484" t="s">
        <v>91</v>
      </c>
      <c r="F2484" t="s">
        <v>129</v>
      </c>
      <c r="G2484">
        <v>71.606096378475399</v>
      </c>
      <c r="H2484">
        <v>0</v>
      </c>
      <c r="I2484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84" s="5" cm="1">
        <f t="array" ref="J2484">MAX(IF((ProjectInfoTable[ProjectName]=OutputTable[[#This Row],[ProjectName]]),(ProjectInfoTable[ProjectName]=OutputTable[[#This Row],[ProjectName]])*ProjectInfoTable[NumberOfReplications]))</f>
        <v>50</v>
      </c>
      <c r="K2484" s="5" cm="1">
        <f t="array" ref="K2484">IFERROR(AVERAGE(IF((OutputTable[GroupByKey]=OutputTable[[#This Row],[GroupByKey]]),(OutputTable[GroupByKey]=OutputTable[[#This Row],[GroupByKey]])*OutputTable[RecordedValue])),0)</f>
        <v>71.709517489708347</v>
      </c>
      <c r="L2484" s="5" cm="1">
        <f t="array" ref="L2484">IFERROR(_xlfn.STDEV.S(IF((OutputTable[GroupByKey]=OutputTable[[#This Row],[GroupByKey]]),(OutputTable[GroupByKey]=OutputTable[[#This Row],[GroupByKey]])*OutputTable[RecordedValue])),0)</f>
        <v>0.25019982121987089</v>
      </c>
      <c r="M2484" s="5" cm="1">
        <f t="array" ref="M2484">MAX(IF((ProjectInfoTable[ProjectName]=OutputTable[[#This Row],[ProjectName]]),(ProjectInfoTable[ProjectName]=OutputTable[[#This Row],[ProjectName]])*ProjectInfoTable[ConfidenceInterval]))</f>
        <v>0.95</v>
      </c>
      <c r="N2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484" s="5" cm="1">
        <f t="array" ref="O2484">MIN(IF((OutputTable[GroupByKey]=OutputTable[[#This Row],[GroupByKey]]),(OutputTable[GroupByKey]=OutputTable[[#This Row],[GroupByKey]])*OutputTable[RecordedValue]))</f>
        <v>70.826954480567906</v>
      </c>
      <c r="P2484" s="5" cm="1">
        <f t="array" ref="P2484">MAX(IF((OutputTable[GroupByKey]=OutputTable[[#This Row],[GroupByKey]]),(OutputTable[GroupByKey]=OutputTable[[#This Row],[GroupByKey]])*OutputTable[RecordedValue]))</f>
        <v>72</v>
      </c>
    </row>
    <row r="2485" spans="1:16" x14ac:dyDescent="0.25">
      <c r="A2485" t="s">
        <v>68</v>
      </c>
      <c r="B2485" t="s">
        <v>70</v>
      </c>
      <c r="C2485">
        <v>41</v>
      </c>
      <c r="D2485" t="s">
        <v>170</v>
      </c>
      <c r="E2485" t="s">
        <v>137</v>
      </c>
      <c r="F2485" t="s">
        <v>107</v>
      </c>
      <c r="G2485">
        <v>26.309067902811002</v>
      </c>
      <c r="H2485">
        <v>0</v>
      </c>
      <c r="I248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85" s="5" cm="1">
        <f t="array" ref="J2485">MAX(IF((ProjectInfoTable[ProjectName]=OutputTable[[#This Row],[ProjectName]]),(ProjectInfoTable[ProjectName]=OutputTable[[#This Row],[ProjectName]])*ProjectInfoTable[NumberOfReplications]))</f>
        <v>50</v>
      </c>
      <c r="K2485" s="5" cm="1">
        <f t="array" ref="K2485">IFERROR(AVERAGE(IF((OutputTable[GroupByKey]=OutputTable[[#This Row],[GroupByKey]]),(OutputTable[GroupByKey]=OutputTable[[#This Row],[GroupByKey]])*OutputTable[RecordedValue])),0)</f>
        <v>28.690256747996941</v>
      </c>
      <c r="L2485" s="5" cm="1">
        <f t="array" ref="L2485">IFERROR(_xlfn.STDEV.S(IF((OutputTable[GroupByKey]=OutputTable[[#This Row],[GroupByKey]]),(OutputTable[GroupByKey]=OutputTable[[#This Row],[GroupByKey]])*OutputTable[RecordedValue])),0)</f>
        <v>1.6276098461399904</v>
      </c>
      <c r="M2485" s="5" cm="1">
        <f t="array" ref="M2485">MAX(IF((ProjectInfoTable[ProjectName]=OutputTable[[#This Row],[ProjectName]]),(ProjectInfoTable[ProjectName]=OutputTable[[#This Row],[ProjectName]])*ProjectInfoTable[ConfidenceInterval]))</f>
        <v>0.95</v>
      </c>
      <c r="N2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485" s="5" cm="1">
        <f t="array" ref="O2485">MIN(IF((OutputTable[GroupByKey]=OutputTable[[#This Row],[GroupByKey]]),(OutputTable[GroupByKey]=OutputTable[[#This Row],[GroupByKey]])*OutputTable[RecordedValue]))</f>
        <v>25.696659959072399</v>
      </c>
      <c r="P2485" s="5" cm="1">
        <f t="array" ref="P2485">MAX(IF((OutputTable[GroupByKey]=OutputTable[[#This Row],[GroupByKey]]),(OutputTable[GroupByKey]=OutputTable[[#This Row],[GroupByKey]])*OutputTable[RecordedValue]))</f>
        <v>33.838759418460498</v>
      </c>
    </row>
    <row r="2486" spans="1:16" x14ac:dyDescent="0.25">
      <c r="A2486" t="s">
        <v>68</v>
      </c>
      <c r="B2486" t="s">
        <v>70</v>
      </c>
      <c r="C2486">
        <v>41</v>
      </c>
      <c r="D2486" t="s">
        <v>171</v>
      </c>
      <c r="E2486" t="s">
        <v>139</v>
      </c>
      <c r="F2486" t="s">
        <v>107</v>
      </c>
      <c r="G2486">
        <v>9.4939802864266198</v>
      </c>
      <c r="H2486">
        <v>0</v>
      </c>
      <c r="I248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86" s="5" cm="1">
        <f t="array" ref="J2486">MAX(IF((ProjectInfoTable[ProjectName]=OutputTable[[#This Row],[ProjectName]]),(ProjectInfoTable[ProjectName]=OutputTable[[#This Row],[ProjectName]])*ProjectInfoTable[NumberOfReplications]))</f>
        <v>50</v>
      </c>
      <c r="K2486" s="5" cm="1">
        <f t="array" ref="K2486">IFERROR(AVERAGE(IF((OutputTable[GroupByKey]=OutputTable[[#This Row],[GroupByKey]]),(OutputTable[GroupByKey]=OutputTable[[#This Row],[GroupByKey]])*OutputTable[RecordedValue])),0)</f>
        <v>7.1431715332986858</v>
      </c>
      <c r="L2486" s="5" cm="1">
        <f t="array" ref="L2486">IFERROR(_xlfn.STDEV.S(IF((OutputTable[GroupByKey]=OutputTable[[#This Row],[GroupByKey]]),(OutputTable[GroupByKey]=OutputTable[[#This Row],[GroupByKey]])*OutputTable[RecordedValue])),0)</f>
        <v>1.6630080132730225</v>
      </c>
      <c r="M2486" s="5" cm="1">
        <f t="array" ref="M2486">MAX(IF((ProjectInfoTable[ProjectName]=OutputTable[[#This Row],[ProjectName]]),(ProjectInfoTable[ProjectName]=OutputTable[[#This Row],[ProjectName]])*ProjectInfoTable[ConfidenceInterval]))</f>
        <v>0.95</v>
      </c>
      <c r="N2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486" s="5" cm="1">
        <f t="array" ref="O2486">MIN(IF((OutputTable[GroupByKey]=OutputTable[[#This Row],[GroupByKey]]),(OutputTable[GroupByKey]=OutputTable[[#This Row],[GroupByKey]])*OutputTable[RecordedValue]))</f>
        <v>2.14775272896172</v>
      </c>
      <c r="P2486" s="5" cm="1">
        <f t="array" ref="P2486">MAX(IF((OutputTable[GroupByKey]=OutputTable[[#This Row],[GroupByKey]]),(OutputTable[GroupByKey]=OutputTable[[#This Row],[GroupByKey]])*OutputTable[RecordedValue]))</f>
        <v>10.273767747096599</v>
      </c>
    </row>
    <row r="2487" spans="1:16" x14ac:dyDescent="0.25">
      <c r="A2487" t="s">
        <v>68</v>
      </c>
      <c r="B2487" t="s">
        <v>70</v>
      </c>
      <c r="C2487">
        <v>41</v>
      </c>
      <c r="D2487" t="s">
        <v>172</v>
      </c>
      <c r="E2487" t="s">
        <v>164</v>
      </c>
      <c r="F2487" t="s">
        <v>107</v>
      </c>
      <c r="G2487">
        <v>298</v>
      </c>
      <c r="H2487">
        <v>0</v>
      </c>
      <c r="I248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87" s="5" cm="1">
        <f t="array" ref="J2487">MAX(IF((ProjectInfoTable[ProjectName]=OutputTable[[#This Row],[ProjectName]]),(ProjectInfoTable[ProjectName]=OutputTable[[#This Row],[ProjectName]])*ProjectInfoTable[NumberOfReplications]))</f>
        <v>50</v>
      </c>
      <c r="K2487" s="5" cm="1">
        <f t="array" ref="K2487">IFERROR(AVERAGE(IF((OutputTable[GroupByKey]=OutputTable[[#This Row],[GroupByKey]]),(OutputTable[GroupByKey]=OutputTable[[#This Row],[GroupByKey]])*OutputTable[RecordedValue])),0)</f>
        <v>299.54000000000002</v>
      </c>
      <c r="L2487" s="5" cm="1">
        <f t="array" ref="L2487">IFERROR(_xlfn.STDEV.S(IF((OutputTable[GroupByKey]=OutputTable[[#This Row],[GroupByKey]]),(OutputTable[GroupByKey]=OutputTable[[#This Row],[GroupByKey]])*OutputTable[RecordedValue])),0)</f>
        <v>4.8873430868908301</v>
      </c>
      <c r="M2487" s="5" cm="1">
        <f t="array" ref="M2487">MAX(IF((ProjectInfoTable[ProjectName]=OutputTable[[#This Row],[ProjectName]]),(ProjectInfoTable[ProjectName]=OutputTable[[#This Row],[ProjectName]])*ProjectInfoTable[ConfidenceInterval]))</f>
        <v>0.95</v>
      </c>
      <c r="N2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487" s="5" cm="1">
        <f t="array" ref="O2487">MIN(IF((OutputTable[GroupByKey]=OutputTable[[#This Row],[GroupByKey]]),(OutputTable[GroupByKey]=OutputTable[[#This Row],[GroupByKey]])*OutputTable[RecordedValue]))</f>
        <v>289</v>
      </c>
      <c r="P2487" s="5" cm="1">
        <f t="array" ref="P2487">MAX(IF((OutputTable[GroupByKey]=OutputTable[[#This Row],[GroupByKey]]),(OutputTable[GroupByKey]=OutputTable[[#This Row],[GroupByKey]])*OutputTable[RecordedValue]))</f>
        <v>313</v>
      </c>
    </row>
    <row r="2488" spans="1:16" x14ac:dyDescent="0.25">
      <c r="A2488" t="s">
        <v>68</v>
      </c>
      <c r="B2488" t="s">
        <v>70</v>
      </c>
      <c r="C2488">
        <v>41</v>
      </c>
      <c r="D2488" t="s">
        <v>173</v>
      </c>
      <c r="E2488" t="s">
        <v>166</v>
      </c>
      <c r="F2488" t="s">
        <v>107</v>
      </c>
      <c r="G2488">
        <v>0.73627832537703897</v>
      </c>
      <c r="H2488">
        <v>0</v>
      </c>
      <c r="I248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88" s="5" cm="1">
        <f t="array" ref="J2488">MAX(IF((ProjectInfoTable[ProjectName]=OutputTable[[#This Row],[ProjectName]]),(ProjectInfoTable[ProjectName]=OutputTable[[#This Row],[ProjectName]])*ProjectInfoTable[NumberOfReplications]))</f>
        <v>50</v>
      </c>
      <c r="K2488" s="5" cm="1">
        <f t="array" ref="K2488">IFERROR(AVERAGE(IF((OutputTable[GroupByKey]=OutputTable[[#This Row],[GroupByKey]]),(OutputTable[GroupByKey]=OutputTable[[#This Row],[GroupByKey]])*OutputTable[RecordedValue])),0)</f>
        <v>0.80157856851948073</v>
      </c>
      <c r="L2488" s="5" cm="1">
        <f t="array" ref="L2488">IFERROR(_xlfn.STDEV.S(IF((OutputTable[GroupByKey]=OutputTable[[#This Row],[GroupByKey]]),(OutputTable[GroupByKey]=OutputTable[[#This Row],[GroupByKey]])*OutputTable[RecordedValue])),0)</f>
        <v>4.6194667035361667E-2</v>
      </c>
      <c r="M2488" s="5" cm="1">
        <f t="array" ref="M2488">MAX(IF((ProjectInfoTable[ProjectName]=OutputTable[[#This Row],[ProjectName]]),(ProjectInfoTable[ProjectName]=OutputTable[[#This Row],[ProjectName]])*ProjectInfoTable[ConfidenceInterval]))</f>
        <v>0.95</v>
      </c>
      <c r="N2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488" s="5" cm="1">
        <f t="array" ref="O2488">MIN(IF((OutputTable[GroupByKey]=OutputTable[[#This Row],[GroupByKey]]),(OutputTable[GroupByKey]=OutputTable[[#This Row],[GroupByKey]])*OutputTable[RecordedValue]))</f>
        <v>0.71461756258065101</v>
      </c>
      <c r="P2488" s="5" cm="1">
        <f t="array" ref="P2488">MAX(IF((OutputTable[GroupByKey]=OutputTable[[#This Row],[GroupByKey]]),(OutputTable[GroupByKey]=OutputTable[[#This Row],[GroupByKey]])*OutputTable[RecordedValue]))</f>
        <v>0.94034020197328605</v>
      </c>
    </row>
    <row r="2489" spans="1:16" x14ac:dyDescent="0.25">
      <c r="A2489" t="s">
        <v>68</v>
      </c>
      <c r="B2489" t="s">
        <v>70</v>
      </c>
      <c r="C2489">
        <v>41</v>
      </c>
      <c r="D2489" t="s">
        <v>174</v>
      </c>
      <c r="E2489" t="s">
        <v>142</v>
      </c>
      <c r="F2489" t="s">
        <v>107</v>
      </c>
      <c r="G2489">
        <v>0</v>
      </c>
      <c r="H2489">
        <v>0</v>
      </c>
      <c r="I248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89" s="5" cm="1">
        <f t="array" ref="J2489">MAX(IF((ProjectInfoTable[ProjectName]=OutputTable[[#This Row],[ProjectName]]),(ProjectInfoTable[ProjectName]=OutputTable[[#This Row],[ProjectName]])*ProjectInfoTable[NumberOfReplications]))</f>
        <v>50</v>
      </c>
      <c r="K2489" s="5" cm="1">
        <f t="array" ref="K2489">IFERROR(AVERAGE(IF((OutputTable[GroupByKey]=OutputTable[[#This Row],[GroupByKey]]),(OutputTable[GroupByKey]=OutputTable[[#This Row],[GroupByKey]])*OutputTable[RecordedValue])),0)</f>
        <v>0</v>
      </c>
      <c r="L2489" s="5" cm="1">
        <f t="array" ref="L2489">IFERROR(_xlfn.STDEV.S(IF((OutputTable[GroupByKey]=OutputTable[[#This Row],[GroupByKey]]),(OutputTable[GroupByKey]=OutputTable[[#This Row],[GroupByKey]])*OutputTable[RecordedValue])),0)</f>
        <v>0</v>
      </c>
      <c r="M2489" s="5" cm="1">
        <f t="array" ref="M2489">MAX(IF((ProjectInfoTable[ProjectName]=OutputTable[[#This Row],[ProjectName]]),(ProjectInfoTable[ProjectName]=OutputTable[[#This Row],[ProjectName]])*ProjectInfoTable[ConfidenceInterval]))</f>
        <v>0.95</v>
      </c>
      <c r="N2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9" s="5" cm="1">
        <f t="array" ref="O2489">MIN(IF((OutputTable[GroupByKey]=OutputTable[[#This Row],[GroupByKey]]),(OutputTable[GroupByKey]=OutputTable[[#This Row],[GroupByKey]])*OutputTable[RecordedValue]))</f>
        <v>0</v>
      </c>
      <c r="P2489" s="5" cm="1">
        <f t="array" ref="P2489">MAX(IF((OutputTable[GroupByKey]=OutputTable[[#This Row],[GroupByKey]]),(OutputTable[GroupByKey]=OutputTable[[#This Row],[GroupByKey]])*OutputTable[RecordedValue]))</f>
        <v>0</v>
      </c>
    </row>
    <row r="2490" spans="1:16" x14ac:dyDescent="0.25">
      <c r="A2490" t="s">
        <v>68</v>
      </c>
      <c r="B2490" t="s">
        <v>70</v>
      </c>
      <c r="C2490">
        <v>41</v>
      </c>
      <c r="D2490" t="s">
        <v>175</v>
      </c>
      <c r="E2490" t="s">
        <v>113</v>
      </c>
      <c r="F2490" t="s">
        <v>73</v>
      </c>
      <c r="G2490">
        <v>33.186608337819699</v>
      </c>
      <c r="H2490">
        <v>0</v>
      </c>
      <c r="I249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90" s="5" cm="1">
        <f t="array" ref="J2490">MAX(IF((ProjectInfoTable[ProjectName]=OutputTable[[#This Row],[ProjectName]]),(ProjectInfoTable[ProjectName]=OutputTable[[#This Row],[ProjectName]])*ProjectInfoTable[NumberOfReplications]))</f>
        <v>50</v>
      </c>
      <c r="K2490" s="5" cm="1">
        <f t="array" ref="K2490">IFERROR(AVERAGE(IF((OutputTable[GroupByKey]=OutputTable[[#This Row],[GroupByKey]]),(OutputTable[GroupByKey]=OutputTable[[#This Row],[GroupByKey]])*OutputTable[RecordedValue])),0)</f>
        <v>36.017962320863354</v>
      </c>
      <c r="L2490" s="5" cm="1">
        <f t="array" ref="L2490">IFERROR(_xlfn.STDEV.S(IF((OutputTable[GroupByKey]=OutputTable[[#This Row],[GroupByKey]]),(OutputTable[GroupByKey]=OutputTable[[#This Row],[GroupByKey]])*OutputTable[RecordedValue])),0)</f>
        <v>2.1447750669597334</v>
      </c>
      <c r="M2490" s="5" cm="1">
        <f t="array" ref="M2490">MAX(IF((ProjectInfoTable[ProjectName]=OutputTable[[#This Row],[ProjectName]]),(ProjectInfoTable[ProjectName]=OutputTable[[#This Row],[ProjectName]])*ProjectInfoTable[ConfidenceInterval]))</f>
        <v>0.95</v>
      </c>
      <c r="N2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490" s="5" cm="1">
        <f t="array" ref="O2490">MIN(IF((OutputTable[GroupByKey]=OutputTable[[#This Row],[GroupByKey]]),(OutputTable[GroupByKey]=OutputTable[[#This Row],[GroupByKey]])*OutputTable[RecordedValue]))</f>
        <v>31.355296128801101</v>
      </c>
      <c r="P2490" s="5" cm="1">
        <f t="array" ref="P2490">MAX(IF((OutputTable[GroupByKey]=OutputTable[[#This Row],[GroupByKey]]),(OutputTable[GroupByKey]=OutputTable[[#This Row],[GroupByKey]])*OutputTable[RecordedValue]))</f>
        <v>42.047742044042501</v>
      </c>
    </row>
    <row r="2491" spans="1:16" x14ac:dyDescent="0.25">
      <c r="A2491" t="s">
        <v>68</v>
      </c>
      <c r="B2491" t="s">
        <v>70</v>
      </c>
      <c r="C2491">
        <v>41</v>
      </c>
      <c r="D2491" t="s">
        <v>176</v>
      </c>
      <c r="E2491" t="s">
        <v>115</v>
      </c>
      <c r="F2491" t="s">
        <v>73</v>
      </c>
      <c r="G2491">
        <v>995.59825013459204</v>
      </c>
      <c r="H2491">
        <v>0</v>
      </c>
      <c r="I249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91" s="5" cm="1">
        <f t="array" ref="J2491">MAX(IF((ProjectInfoTable[ProjectName]=OutputTable[[#This Row],[ProjectName]]),(ProjectInfoTable[ProjectName]=OutputTable[[#This Row],[ProjectName]])*ProjectInfoTable[NumberOfReplications]))</f>
        <v>50</v>
      </c>
      <c r="K2491" s="5" cm="1">
        <f t="array" ref="K2491">IFERROR(AVERAGE(IF((OutputTable[GroupByKey]=OutputTable[[#This Row],[GroupByKey]]),(OutputTable[GroupByKey]=OutputTable[[#This Row],[GroupByKey]])*OutputTable[RecordedValue])),0)</f>
        <v>1080.5388696259006</v>
      </c>
      <c r="L2491" s="5" cm="1">
        <f t="array" ref="L2491">IFERROR(_xlfn.STDEV.S(IF((OutputTable[GroupByKey]=OutputTable[[#This Row],[GroupByKey]]),(OutputTable[GroupByKey]=OutputTable[[#This Row],[GroupByKey]])*OutputTable[RecordedValue])),0)</f>
        <v>64.343252008792561</v>
      </c>
      <c r="M2491" s="5" cm="1">
        <f t="array" ref="M2491">MAX(IF((ProjectInfoTable[ProjectName]=OutputTable[[#This Row],[ProjectName]]),(ProjectInfoTable[ProjectName]=OutputTable[[#This Row],[ProjectName]])*ProjectInfoTable[ConfidenceInterval]))</f>
        <v>0.95</v>
      </c>
      <c r="N2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491" s="5" cm="1">
        <f t="array" ref="O2491">MIN(IF((OutputTable[GroupByKey]=OutputTable[[#This Row],[GroupByKey]]),(OutputTable[GroupByKey]=OutputTable[[#This Row],[GroupByKey]])*OutputTable[RecordedValue]))</f>
        <v>940.65888386403196</v>
      </c>
      <c r="P2491" s="5" cm="1">
        <f t="array" ref="P2491">MAX(IF((OutputTable[GroupByKey]=OutputTable[[#This Row],[GroupByKey]]),(OutputTable[GroupByKey]=OutputTable[[#This Row],[GroupByKey]])*OutputTable[RecordedValue]))</f>
        <v>1261.4322613212801</v>
      </c>
    </row>
    <row r="2492" spans="1:16" x14ac:dyDescent="0.25">
      <c r="A2492" t="s">
        <v>68</v>
      </c>
      <c r="B2492" t="s">
        <v>70</v>
      </c>
      <c r="C2492">
        <v>41</v>
      </c>
      <c r="D2492" t="s">
        <v>177</v>
      </c>
      <c r="E2492" t="s">
        <v>117</v>
      </c>
      <c r="F2492" t="s">
        <v>73</v>
      </c>
      <c r="G2492">
        <v>0</v>
      </c>
      <c r="H2492">
        <v>0</v>
      </c>
      <c r="I249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92" s="5" cm="1">
        <f t="array" ref="J2492">MAX(IF((ProjectInfoTable[ProjectName]=OutputTable[[#This Row],[ProjectName]]),(ProjectInfoTable[ProjectName]=OutputTable[[#This Row],[ProjectName]])*ProjectInfoTable[NumberOfReplications]))</f>
        <v>50</v>
      </c>
      <c r="K2492" s="5" cm="1">
        <f t="array" ref="K2492">IFERROR(AVERAGE(IF((OutputTable[GroupByKey]=OutputTable[[#This Row],[GroupByKey]]),(OutputTable[GroupByKey]=OutputTable[[#This Row],[GroupByKey]])*OutputTable[RecordedValue])),0)</f>
        <v>0</v>
      </c>
      <c r="L2492" s="5" cm="1">
        <f t="array" ref="L2492">IFERROR(_xlfn.STDEV.S(IF((OutputTable[GroupByKey]=OutputTable[[#This Row],[GroupByKey]]),(OutputTable[GroupByKey]=OutputTable[[#This Row],[GroupByKey]])*OutputTable[RecordedValue])),0)</f>
        <v>0</v>
      </c>
      <c r="M2492" s="5" cm="1">
        <f t="array" ref="M2492">MAX(IF((ProjectInfoTable[ProjectName]=OutputTable[[#This Row],[ProjectName]]),(ProjectInfoTable[ProjectName]=OutputTable[[#This Row],[ProjectName]])*ProjectInfoTable[ConfidenceInterval]))</f>
        <v>0.95</v>
      </c>
      <c r="N2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2" s="5" cm="1">
        <f t="array" ref="O2492">MIN(IF((OutputTable[GroupByKey]=OutputTable[[#This Row],[GroupByKey]]),(OutputTable[GroupByKey]=OutputTable[[#This Row],[GroupByKey]])*OutputTable[RecordedValue]))</f>
        <v>0</v>
      </c>
      <c r="P2492" s="5" cm="1">
        <f t="array" ref="P2492">MAX(IF((OutputTable[GroupByKey]=OutputTable[[#This Row],[GroupByKey]]),(OutputTable[GroupByKey]=OutputTable[[#This Row],[GroupByKey]])*OutputTable[RecordedValue]))</f>
        <v>0</v>
      </c>
    </row>
    <row r="2493" spans="1:16" x14ac:dyDescent="0.25">
      <c r="A2493" t="s">
        <v>68</v>
      </c>
      <c r="B2493" t="s">
        <v>70</v>
      </c>
      <c r="C2493">
        <v>41</v>
      </c>
      <c r="D2493" t="s">
        <v>178</v>
      </c>
      <c r="E2493" t="s">
        <v>119</v>
      </c>
      <c r="F2493" t="s">
        <v>73</v>
      </c>
      <c r="G2493">
        <v>135.75868551570699</v>
      </c>
      <c r="H2493">
        <v>0</v>
      </c>
      <c r="I249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93" s="5" cm="1">
        <f t="array" ref="J2493">MAX(IF((ProjectInfoTable[ProjectName]=OutputTable[[#This Row],[ProjectName]]),(ProjectInfoTable[ProjectName]=OutputTable[[#This Row],[ProjectName]])*ProjectInfoTable[NumberOfReplications]))</f>
        <v>50</v>
      </c>
      <c r="K2493" s="5" cm="1">
        <f t="array" ref="K2493">IFERROR(AVERAGE(IF((OutputTable[GroupByKey]=OutputTable[[#This Row],[GroupByKey]]),(OutputTable[GroupByKey]=OutputTable[[#This Row],[GroupByKey]])*OutputTable[RecordedValue])),0)</f>
        <v>647.33233797243315</v>
      </c>
      <c r="L2493" s="5" cm="1">
        <f t="array" ref="L2493">IFERROR(_xlfn.STDEV.S(IF((OutputTable[GroupByKey]=OutputTable[[#This Row],[GroupByKey]]),(OutputTable[GroupByKey]=OutputTable[[#This Row],[GroupByKey]])*OutputTable[RecordedValue])),0)</f>
        <v>612.63054444116835</v>
      </c>
      <c r="M2493" s="5" cm="1">
        <f t="array" ref="M2493">MAX(IF((ProjectInfoTable[ProjectName]=OutputTable[[#This Row],[ProjectName]]),(ProjectInfoTable[ProjectName]=OutputTable[[#This Row],[ProjectName]])*ProjectInfoTable[ConfidenceInterval]))</f>
        <v>0.95</v>
      </c>
      <c r="N2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493" s="5" cm="1">
        <f t="array" ref="O2493">MIN(IF((OutputTable[GroupByKey]=OutputTable[[#This Row],[GroupByKey]]),(OutputTable[GroupByKey]=OutputTable[[#This Row],[GroupByKey]])*OutputTable[RecordedValue]))</f>
        <v>135.75868551570699</v>
      </c>
      <c r="P2493" s="5" cm="1">
        <f t="array" ref="P2493">MAX(IF((OutputTable[GroupByKey]=OutputTable[[#This Row],[GroupByKey]]),(OutputTable[GroupByKey]=OutputTable[[#This Row],[GroupByKey]])*OutputTable[RecordedValue]))</f>
        <v>3953.48057040094</v>
      </c>
    </row>
    <row r="2494" spans="1:16" x14ac:dyDescent="0.25">
      <c r="A2494" t="s">
        <v>68</v>
      </c>
      <c r="B2494" t="s">
        <v>70</v>
      </c>
      <c r="C2494">
        <v>41</v>
      </c>
      <c r="D2494" t="s">
        <v>179</v>
      </c>
      <c r="E2494" t="s">
        <v>121</v>
      </c>
      <c r="F2494" t="s">
        <v>73</v>
      </c>
      <c r="G2494">
        <v>138</v>
      </c>
      <c r="H2494">
        <v>0</v>
      </c>
      <c r="I249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94" s="5" cm="1">
        <f t="array" ref="J2494">MAX(IF((ProjectInfoTable[ProjectName]=OutputTable[[#This Row],[ProjectName]]),(ProjectInfoTable[ProjectName]=OutputTable[[#This Row],[ProjectName]])*ProjectInfoTable[NumberOfReplications]))</f>
        <v>50</v>
      </c>
      <c r="K2494" s="5" cm="1">
        <f t="array" ref="K2494">IFERROR(AVERAGE(IF((OutputTable[GroupByKey]=OutputTable[[#This Row],[GroupByKey]]),(OutputTable[GroupByKey]=OutputTable[[#This Row],[GroupByKey]])*OutputTable[RecordedValue])),0)</f>
        <v>139.02000000000001</v>
      </c>
      <c r="L2494" s="5" cm="1">
        <f t="array" ref="L2494">IFERROR(_xlfn.STDEV.S(IF((OutputTable[GroupByKey]=OutputTable[[#This Row],[GroupByKey]]),(OutputTable[GroupByKey]=OutputTable[[#This Row],[GroupByKey]])*OutputTable[RecordedValue])),0)</f>
        <v>2.0651629376840162</v>
      </c>
      <c r="M2494" s="5" cm="1">
        <f t="array" ref="M2494">MAX(IF((ProjectInfoTable[ProjectName]=OutputTable[[#This Row],[ProjectName]]),(ProjectInfoTable[ProjectName]=OutputTable[[#This Row],[ProjectName]])*ProjectInfoTable[ConfidenceInterval]))</f>
        <v>0.95</v>
      </c>
      <c r="N2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494" s="5" cm="1">
        <f t="array" ref="O2494">MIN(IF((OutputTable[GroupByKey]=OutputTable[[#This Row],[GroupByKey]]),(OutputTable[GroupByKey]=OutputTable[[#This Row],[GroupByKey]])*OutputTable[RecordedValue]))</f>
        <v>133</v>
      </c>
      <c r="P2494" s="5" cm="1">
        <f t="array" ref="P2494">MAX(IF((OutputTable[GroupByKey]=OutputTable[[#This Row],[GroupByKey]]),(OutputTable[GroupByKey]=OutputTable[[#This Row],[GroupByKey]])*OutputTable[RecordedValue]))</f>
        <v>142</v>
      </c>
    </row>
    <row r="2495" spans="1:16" x14ac:dyDescent="0.25">
      <c r="A2495" t="s">
        <v>68</v>
      </c>
      <c r="B2495" t="s">
        <v>70</v>
      </c>
      <c r="C2495">
        <v>41</v>
      </c>
      <c r="D2495" t="s">
        <v>180</v>
      </c>
      <c r="E2495" t="s">
        <v>123</v>
      </c>
      <c r="F2495" t="s">
        <v>73</v>
      </c>
      <c r="G2495">
        <v>136</v>
      </c>
      <c r="H2495">
        <v>0</v>
      </c>
      <c r="I249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95" s="5" cm="1">
        <f t="array" ref="J2495">MAX(IF((ProjectInfoTable[ProjectName]=OutputTable[[#This Row],[ProjectName]]),(ProjectInfoTable[ProjectName]=OutputTable[[#This Row],[ProjectName]])*ProjectInfoTable[NumberOfReplications]))</f>
        <v>50</v>
      </c>
      <c r="K2495" s="5" cm="1">
        <f t="array" ref="K2495">IFERROR(AVERAGE(IF((OutputTable[GroupByKey]=OutputTable[[#This Row],[GroupByKey]]),(OutputTable[GroupByKey]=OutputTable[[#This Row],[GroupByKey]])*OutputTable[RecordedValue])),0)</f>
        <v>137.02000000000001</v>
      </c>
      <c r="L2495" s="5" cm="1">
        <f t="array" ref="L2495">IFERROR(_xlfn.STDEV.S(IF((OutputTable[GroupByKey]=OutputTable[[#This Row],[GroupByKey]]),(OutputTable[GroupByKey]=OutputTable[[#This Row],[GroupByKey]])*OutputTable[RecordedValue])),0)</f>
        <v>2.4618725244274162</v>
      </c>
      <c r="M2495" s="5" cm="1">
        <f t="array" ref="M2495">MAX(IF((ProjectInfoTable[ProjectName]=OutputTable[[#This Row],[ProjectName]]),(ProjectInfoTable[ProjectName]=OutputTable[[#This Row],[ProjectName]])*ProjectInfoTable[ConfidenceInterval]))</f>
        <v>0.95</v>
      </c>
      <c r="N2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495" s="5" cm="1">
        <f t="array" ref="O2495">MIN(IF((OutputTable[GroupByKey]=OutputTable[[#This Row],[GroupByKey]]),(OutputTable[GroupByKey]=OutputTable[[#This Row],[GroupByKey]])*OutputTable[RecordedValue]))</f>
        <v>130</v>
      </c>
      <c r="P2495" s="5" cm="1">
        <f t="array" ref="P2495">MAX(IF((OutputTable[GroupByKey]=OutputTable[[#This Row],[GroupByKey]]),(OutputTable[GroupByKey]=OutputTable[[#This Row],[GroupByKey]])*OutputTable[RecordedValue]))</f>
        <v>141</v>
      </c>
    </row>
    <row r="2496" spans="1:16" x14ac:dyDescent="0.25">
      <c r="A2496" t="s">
        <v>68</v>
      </c>
      <c r="B2496" t="s">
        <v>70</v>
      </c>
      <c r="C2496">
        <v>41</v>
      </c>
      <c r="D2496" t="s">
        <v>181</v>
      </c>
      <c r="E2496" t="s">
        <v>125</v>
      </c>
      <c r="F2496" t="s">
        <v>73</v>
      </c>
      <c r="G2496">
        <v>33.186608337819699</v>
      </c>
      <c r="H2496">
        <v>0</v>
      </c>
      <c r="I249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96" s="5" cm="1">
        <f t="array" ref="J2496">MAX(IF((ProjectInfoTable[ProjectName]=OutputTable[[#This Row],[ProjectName]]),(ProjectInfoTable[ProjectName]=OutputTable[[#This Row],[ProjectName]])*ProjectInfoTable[NumberOfReplications]))</f>
        <v>50</v>
      </c>
      <c r="K2496" s="5" cm="1">
        <f t="array" ref="K2496">IFERROR(AVERAGE(IF((OutputTable[GroupByKey]=OutputTable[[#This Row],[GroupByKey]]),(OutputTable[GroupByKey]=OutputTable[[#This Row],[GroupByKey]])*OutputTable[RecordedValue])),0)</f>
        <v>36.017962320863354</v>
      </c>
      <c r="L2496" s="5" cm="1">
        <f t="array" ref="L2496">IFERROR(_xlfn.STDEV.S(IF((OutputTable[GroupByKey]=OutputTable[[#This Row],[GroupByKey]]),(OutputTable[GroupByKey]=OutputTable[[#This Row],[GroupByKey]])*OutputTable[RecordedValue])),0)</f>
        <v>2.1447750669597334</v>
      </c>
      <c r="M2496" s="5" cm="1">
        <f t="array" ref="M2496">MAX(IF((ProjectInfoTable[ProjectName]=OutputTable[[#This Row],[ProjectName]]),(ProjectInfoTable[ProjectName]=OutputTable[[#This Row],[ProjectName]])*ProjectInfoTable[ConfidenceInterval]))</f>
        <v>0.95</v>
      </c>
      <c r="N2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496" s="5" cm="1">
        <f t="array" ref="O2496">MIN(IF((OutputTable[GroupByKey]=OutputTable[[#This Row],[GroupByKey]]),(OutputTable[GroupByKey]=OutputTable[[#This Row],[GroupByKey]])*OutputTable[RecordedValue]))</f>
        <v>31.355296128801101</v>
      </c>
      <c r="P2496" s="5" cm="1">
        <f t="array" ref="P2496">MAX(IF((OutputTable[GroupByKey]=OutputTable[[#This Row],[GroupByKey]]),(OutputTable[GroupByKey]=OutputTable[[#This Row],[GroupByKey]])*OutputTable[RecordedValue]))</f>
        <v>42.047742044042501</v>
      </c>
    </row>
    <row r="2497" spans="1:16" x14ac:dyDescent="0.25">
      <c r="A2497" t="s">
        <v>68</v>
      </c>
      <c r="B2497" t="s">
        <v>70</v>
      </c>
      <c r="C2497">
        <v>41</v>
      </c>
      <c r="D2497" t="s">
        <v>182</v>
      </c>
      <c r="E2497" t="s">
        <v>127</v>
      </c>
      <c r="F2497" t="s">
        <v>73</v>
      </c>
      <c r="G2497">
        <v>1131.3569356503001</v>
      </c>
      <c r="H2497">
        <v>0</v>
      </c>
      <c r="I249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97" s="5" cm="1">
        <f t="array" ref="J2497">MAX(IF((ProjectInfoTable[ProjectName]=OutputTable[[#This Row],[ProjectName]]),(ProjectInfoTable[ProjectName]=OutputTable[[#This Row],[ProjectName]])*ProjectInfoTable[NumberOfReplications]))</f>
        <v>50</v>
      </c>
      <c r="K2497" s="5" cm="1">
        <f t="array" ref="K2497">IFERROR(AVERAGE(IF((OutputTable[GroupByKey]=OutputTable[[#This Row],[GroupByKey]]),(OutputTable[GroupByKey]=OutputTable[[#This Row],[GroupByKey]])*OutputTable[RecordedValue])),0)</f>
        <v>1727.8712075983335</v>
      </c>
      <c r="L2497" s="5" cm="1">
        <f t="array" ref="L2497">IFERROR(_xlfn.STDEV.S(IF((OutputTable[GroupByKey]=OutputTable[[#This Row],[GroupByKey]]),(OutputTable[GroupByKey]=OutputTable[[#This Row],[GroupByKey]])*OutputTable[RecordedValue])),0)</f>
        <v>660.11760417939672</v>
      </c>
      <c r="M2497" s="5" cm="1">
        <f t="array" ref="M2497">MAX(IF((ProjectInfoTable[ProjectName]=OutputTable[[#This Row],[ProjectName]]),(ProjectInfoTable[ProjectName]=OutputTable[[#This Row],[ProjectName]])*ProjectInfoTable[ConfidenceInterval]))</f>
        <v>0.95</v>
      </c>
      <c r="N2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497" s="5" cm="1">
        <f t="array" ref="O2497">MIN(IF((OutputTable[GroupByKey]=OutputTable[[#This Row],[GroupByKey]]),(OutputTable[GroupByKey]=OutputTable[[#This Row],[GroupByKey]])*OutputTable[RecordedValue]))</f>
        <v>1102.70221979086</v>
      </c>
      <c r="P2497" s="5" cm="1">
        <f t="array" ref="P2497">MAX(IF((OutputTable[GroupByKey]=OutputTable[[#This Row],[GroupByKey]]),(OutputTable[GroupByKey]=OutputTable[[#This Row],[GroupByKey]])*OutputTable[RecordedValue]))</f>
        <v>5214.9128317222203</v>
      </c>
    </row>
    <row r="2498" spans="1:16" x14ac:dyDescent="0.25">
      <c r="A2498" t="s">
        <v>68</v>
      </c>
      <c r="B2498" t="s">
        <v>70</v>
      </c>
      <c r="C2498">
        <v>41</v>
      </c>
      <c r="D2498" t="s">
        <v>183</v>
      </c>
      <c r="E2498" t="s">
        <v>137</v>
      </c>
      <c r="F2498" t="s">
        <v>107</v>
      </c>
      <c r="G2498">
        <v>16.593304168909899</v>
      </c>
      <c r="H2498">
        <v>0</v>
      </c>
      <c r="I249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98" s="5" cm="1">
        <f t="array" ref="J2498">MAX(IF((ProjectInfoTable[ProjectName]=OutputTable[[#This Row],[ProjectName]]),(ProjectInfoTable[ProjectName]=OutputTable[[#This Row],[ProjectName]])*ProjectInfoTable[NumberOfReplications]))</f>
        <v>50</v>
      </c>
      <c r="K2498" s="5" cm="1">
        <f t="array" ref="K2498">IFERROR(AVERAGE(IF((OutputTable[GroupByKey]=OutputTable[[#This Row],[GroupByKey]]),(OutputTable[GroupByKey]=OutputTable[[#This Row],[GroupByKey]])*OutputTable[RecordedValue])),0)</f>
        <v>18.008981160431681</v>
      </c>
      <c r="L2498" s="5" cm="1">
        <f t="array" ref="L2498">IFERROR(_xlfn.STDEV.S(IF((OutputTable[GroupByKey]=OutputTable[[#This Row],[GroupByKey]]),(OutputTable[GroupByKey]=OutputTable[[#This Row],[GroupByKey]])*OutputTable[RecordedValue])),0)</f>
        <v>1.0723875334798758</v>
      </c>
      <c r="M2498" s="5" cm="1">
        <f t="array" ref="M2498">MAX(IF((ProjectInfoTable[ProjectName]=OutputTable[[#This Row],[ProjectName]]),(ProjectInfoTable[ProjectName]=OutputTable[[#This Row],[ProjectName]])*ProjectInfoTable[ConfidenceInterval]))</f>
        <v>0.95</v>
      </c>
      <c r="N2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498" s="5" cm="1">
        <f t="array" ref="O2498">MIN(IF((OutputTable[GroupByKey]=OutputTable[[#This Row],[GroupByKey]]),(OutputTable[GroupByKey]=OutputTable[[#This Row],[GroupByKey]])*OutputTable[RecordedValue]))</f>
        <v>15.677648064400501</v>
      </c>
      <c r="P2498" s="5" cm="1">
        <f t="array" ref="P2498">MAX(IF((OutputTable[GroupByKey]=OutputTable[[#This Row],[GroupByKey]]),(OutputTable[GroupByKey]=OutputTable[[#This Row],[GroupByKey]])*OutputTable[RecordedValue]))</f>
        <v>21.0238710220213</v>
      </c>
    </row>
    <row r="2499" spans="1:16" x14ac:dyDescent="0.25">
      <c r="A2499" t="s">
        <v>68</v>
      </c>
      <c r="B2499" t="s">
        <v>70</v>
      </c>
      <c r="C2499">
        <v>41</v>
      </c>
      <c r="D2499" t="s">
        <v>184</v>
      </c>
      <c r="E2499" t="s">
        <v>139</v>
      </c>
      <c r="F2499" t="s">
        <v>107</v>
      </c>
      <c r="G2499">
        <v>7.20974402032782</v>
      </c>
      <c r="H2499">
        <v>0</v>
      </c>
      <c r="I249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99" s="5" cm="1">
        <f t="array" ref="J2499">MAX(IF((ProjectInfoTable[ProjectName]=OutputTable[[#This Row],[ProjectName]]),(ProjectInfoTable[ProjectName]=OutputTable[[#This Row],[ProjectName]])*ProjectInfoTable[NumberOfReplications]))</f>
        <v>50</v>
      </c>
      <c r="K2499" s="5" cm="1">
        <f t="array" ref="K2499">IFERROR(AVERAGE(IF((OutputTable[GroupByKey]=OutputTable[[#This Row],[GroupByKey]]),(OutputTable[GroupByKey]=OutputTable[[#This Row],[GroupByKey]])*OutputTable[RecordedValue])),0)</f>
        <v>5.873369725047966</v>
      </c>
      <c r="L2499" s="5" cm="1">
        <f t="array" ref="L2499">IFERROR(_xlfn.STDEV.S(IF((OutputTable[GroupByKey]=OutputTable[[#This Row],[GroupByKey]]),(OutputTable[GroupByKey]=OutputTable[[#This Row],[GroupByKey]])*OutputTable[RecordedValue])),0)</f>
        <v>1.0900756873751687</v>
      </c>
      <c r="M2499" s="5" cm="1">
        <f t="array" ref="M2499">MAX(IF((ProjectInfoTable[ProjectName]=OutputTable[[#This Row],[ProjectName]]),(ProjectInfoTable[ProjectName]=OutputTable[[#This Row],[ProjectName]])*ProjectInfoTable[ConfidenceInterval]))</f>
        <v>0.95</v>
      </c>
      <c r="N2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499" s="5" cm="1">
        <f t="array" ref="O2499">MIN(IF((OutputTable[GroupByKey]=OutputTable[[#This Row],[GroupByKey]]),(OutputTable[GroupByKey]=OutputTable[[#This Row],[GroupByKey]])*OutputTable[RecordedValue]))</f>
        <v>2.9626411254009901</v>
      </c>
      <c r="P2499" s="5" cm="1">
        <f t="array" ref="P2499">MAX(IF((OutputTable[GroupByKey]=OutputTable[[#This Row],[GroupByKey]]),(OutputTable[GroupByKey]=OutputTable[[#This Row],[GroupByKey]])*OutputTable[RecordedValue]))</f>
        <v>8.2927796417684707</v>
      </c>
    </row>
    <row r="2500" spans="1:16" x14ac:dyDescent="0.25">
      <c r="A2500" t="s">
        <v>68</v>
      </c>
      <c r="B2500" t="s">
        <v>70</v>
      </c>
      <c r="C2500">
        <v>41</v>
      </c>
      <c r="D2500" t="s">
        <v>185</v>
      </c>
      <c r="E2500" t="s">
        <v>164</v>
      </c>
      <c r="F2500" t="s">
        <v>107</v>
      </c>
      <c r="G2500">
        <v>138</v>
      </c>
      <c r="H2500">
        <v>0</v>
      </c>
      <c r="I250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00" s="5" cm="1">
        <f t="array" ref="J2500">MAX(IF((ProjectInfoTable[ProjectName]=OutputTable[[#This Row],[ProjectName]]),(ProjectInfoTable[ProjectName]=OutputTable[[#This Row],[ProjectName]])*ProjectInfoTable[NumberOfReplications]))</f>
        <v>50</v>
      </c>
      <c r="K2500" s="5" cm="1">
        <f t="array" ref="K2500">IFERROR(AVERAGE(IF((OutputTable[GroupByKey]=OutputTable[[#This Row],[GroupByKey]]),(OutputTable[GroupByKey]=OutputTable[[#This Row],[GroupByKey]])*OutputTable[RecordedValue])),0)</f>
        <v>138.38</v>
      </c>
      <c r="L2500" s="5" cm="1">
        <f t="array" ref="L2500">IFERROR(_xlfn.STDEV.S(IF((OutputTable[GroupByKey]=OutputTable[[#This Row],[GroupByKey]]),(OutputTable[GroupByKey]=OutputTable[[#This Row],[GroupByKey]])*OutputTable[RecordedValue])),0)</f>
        <v>2.2667967149567629</v>
      </c>
      <c r="M2500" s="5" cm="1">
        <f t="array" ref="M2500">MAX(IF((ProjectInfoTable[ProjectName]=OutputTable[[#This Row],[ProjectName]]),(ProjectInfoTable[ProjectName]=OutputTable[[#This Row],[ProjectName]])*ProjectInfoTable[ConfidenceInterval]))</f>
        <v>0.95</v>
      </c>
      <c r="N2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500" s="5" cm="1">
        <f t="array" ref="O2500">MIN(IF((OutputTable[GroupByKey]=OutputTable[[#This Row],[GroupByKey]]),(OutputTable[GroupByKey]=OutputTable[[#This Row],[GroupByKey]])*OutputTable[RecordedValue]))</f>
        <v>132</v>
      </c>
      <c r="P2500" s="5" cm="1">
        <f t="array" ref="P2500">MAX(IF((OutputTable[GroupByKey]=OutputTable[[#This Row],[GroupByKey]]),(OutputTable[GroupByKey]=OutputTable[[#This Row],[GroupByKey]])*OutputTable[RecordedValue]))</f>
        <v>142</v>
      </c>
    </row>
    <row r="2501" spans="1:16" x14ac:dyDescent="0.25">
      <c r="A2501" t="s">
        <v>68</v>
      </c>
      <c r="B2501" t="s">
        <v>70</v>
      </c>
      <c r="C2501">
        <v>41</v>
      </c>
      <c r="D2501" t="s">
        <v>186</v>
      </c>
      <c r="E2501" t="s">
        <v>166</v>
      </c>
      <c r="F2501" t="s">
        <v>107</v>
      </c>
      <c r="G2501">
        <v>0.69959399915300802</v>
      </c>
      <c r="H2501">
        <v>0</v>
      </c>
      <c r="I250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01" s="5" cm="1">
        <f t="array" ref="J2501">MAX(IF((ProjectInfoTable[ProjectName]=OutputTable[[#This Row],[ProjectName]]),(ProjectInfoTable[ProjectName]=OutputTable[[#This Row],[ProjectName]])*ProjectInfoTable[NumberOfReplications]))</f>
        <v>50</v>
      </c>
      <c r="K2501" s="5" cm="1">
        <f t="array" ref="K2501">IFERROR(AVERAGE(IF((OutputTable[GroupByKey]=OutputTable[[#This Row],[GroupByKey]]),(OutputTable[GroupByKey]=OutputTable[[#This Row],[GroupByKey]])*OutputTable[RecordedValue])),0)</f>
        <v>0.75527626145633475</v>
      </c>
      <c r="L2501" s="5" cm="1">
        <f t="array" ref="L2501">IFERROR(_xlfn.STDEV.S(IF((OutputTable[GroupByKey]=OutputTable[[#This Row],[GroupByKey]]),(OutputTable[GroupByKey]=OutputTable[[#This Row],[GroupByKey]])*OutputTable[RecordedValue])),0)</f>
        <v>4.541982030729913E-2</v>
      </c>
      <c r="M2501" s="5" cm="1">
        <f t="array" ref="M2501">MAX(IF((ProjectInfoTable[ProjectName]=OutputTable[[#This Row],[ProjectName]]),(ProjectInfoTable[ProjectName]=OutputTable[[#This Row],[ProjectName]])*ProjectInfoTable[ConfidenceInterval]))</f>
        <v>0.95</v>
      </c>
      <c r="N2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501" s="5" cm="1">
        <f t="array" ref="O2501">MIN(IF((OutputTable[GroupByKey]=OutputTable[[#This Row],[GroupByKey]]),(OutputTable[GroupByKey]=OutputTable[[#This Row],[GroupByKey]])*OutputTable[RecordedValue]))</f>
        <v>0.65446751492631405</v>
      </c>
      <c r="P2501" s="5" cm="1">
        <f t="array" ref="P2501">MAX(IF((OutputTable[GroupByKey]=OutputTable[[#This Row],[GroupByKey]]),(OutputTable[GroupByKey]=OutputTable[[#This Row],[GroupByKey]])*OutputTable[RecordedValue]))</f>
        <v>0.87655661977495902</v>
      </c>
    </row>
    <row r="2502" spans="1:16" x14ac:dyDescent="0.25">
      <c r="A2502" t="s">
        <v>68</v>
      </c>
      <c r="B2502" t="s">
        <v>70</v>
      </c>
      <c r="C2502">
        <v>41</v>
      </c>
      <c r="D2502" t="s">
        <v>187</v>
      </c>
      <c r="E2502" t="s">
        <v>142</v>
      </c>
      <c r="F2502" t="s">
        <v>107</v>
      </c>
      <c r="G2502">
        <v>0</v>
      </c>
      <c r="H2502">
        <v>0</v>
      </c>
      <c r="I250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02" s="5" cm="1">
        <f t="array" ref="J2502">MAX(IF((ProjectInfoTable[ProjectName]=OutputTable[[#This Row],[ProjectName]]),(ProjectInfoTable[ProjectName]=OutputTable[[#This Row],[ProjectName]])*ProjectInfoTable[NumberOfReplications]))</f>
        <v>50</v>
      </c>
      <c r="K2502" s="5" cm="1">
        <f t="array" ref="K2502">IFERROR(AVERAGE(IF((OutputTable[GroupByKey]=OutputTable[[#This Row],[GroupByKey]]),(OutputTable[GroupByKey]=OutputTable[[#This Row],[GroupByKey]])*OutputTable[RecordedValue])),0)</f>
        <v>0</v>
      </c>
      <c r="L2502" s="5" cm="1">
        <f t="array" ref="L2502">IFERROR(_xlfn.STDEV.S(IF((OutputTable[GroupByKey]=OutputTable[[#This Row],[GroupByKey]]),(OutputTable[GroupByKey]=OutputTable[[#This Row],[GroupByKey]])*OutputTable[RecordedValue])),0)</f>
        <v>0</v>
      </c>
      <c r="M2502" s="5" cm="1">
        <f t="array" ref="M2502">MAX(IF((ProjectInfoTable[ProjectName]=OutputTable[[#This Row],[ProjectName]]),(ProjectInfoTable[ProjectName]=OutputTable[[#This Row],[ProjectName]])*ProjectInfoTable[ConfidenceInterval]))</f>
        <v>0.95</v>
      </c>
      <c r="N2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2" s="5" cm="1">
        <f t="array" ref="O2502">MIN(IF((OutputTable[GroupByKey]=OutputTable[[#This Row],[GroupByKey]]),(OutputTable[GroupByKey]=OutputTable[[#This Row],[GroupByKey]])*OutputTable[RecordedValue]))</f>
        <v>0</v>
      </c>
      <c r="P2502" s="5" cm="1">
        <f t="array" ref="P2502">MAX(IF((OutputTable[GroupByKey]=OutputTable[[#This Row],[GroupByKey]]),(OutputTable[GroupByKey]=OutputTable[[#This Row],[GroupByKey]])*OutputTable[RecordedValue]))</f>
        <v>0</v>
      </c>
    </row>
    <row r="2503" spans="1:16" x14ac:dyDescent="0.25">
      <c r="A2503" t="s">
        <v>68</v>
      </c>
      <c r="B2503" t="s">
        <v>70</v>
      </c>
      <c r="C2503">
        <v>42</v>
      </c>
      <c r="D2503" t="s">
        <v>112</v>
      </c>
      <c r="E2503" t="s">
        <v>113</v>
      </c>
      <c r="F2503" t="s">
        <v>73</v>
      </c>
      <c r="G2503">
        <v>0.95279158599476899</v>
      </c>
      <c r="H2503">
        <v>0</v>
      </c>
      <c r="I250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03" s="5" cm="1">
        <f t="array" ref="J2503">MAX(IF((ProjectInfoTable[ProjectName]=OutputTable[[#This Row],[ProjectName]]),(ProjectInfoTable[ProjectName]=OutputTable[[#This Row],[ProjectName]])*ProjectInfoTable[NumberOfReplications]))</f>
        <v>50</v>
      </c>
      <c r="K2503" s="5" cm="1">
        <f t="array" ref="K2503">IFERROR(AVERAGE(IF((OutputTable[GroupByKey]=OutputTable[[#This Row],[GroupByKey]]),(OutputTable[GroupByKey]=OutputTable[[#This Row],[GroupByKey]])*OutputTable[RecordedValue])),0)</f>
        <v>0.86163700693939471</v>
      </c>
      <c r="L2503" s="5" cm="1">
        <f t="array" ref="L2503">IFERROR(_xlfn.STDEV.S(IF((OutputTable[GroupByKey]=OutputTable[[#This Row],[GroupByKey]]),(OutputTable[GroupByKey]=OutputTable[[#This Row],[GroupByKey]])*OutputTable[RecordedValue])),0)</f>
        <v>0.40403851079129915</v>
      </c>
      <c r="M2503" s="5" cm="1">
        <f t="array" ref="M2503">MAX(IF((ProjectInfoTable[ProjectName]=OutputTable[[#This Row],[ProjectName]]),(ProjectInfoTable[ProjectName]=OutputTable[[#This Row],[ProjectName]])*ProjectInfoTable[ConfidenceInterval]))</f>
        <v>0.95</v>
      </c>
      <c r="N2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503" s="5" cm="1">
        <f t="array" ref="O2503">MIN(IF((OutputTable[GroupByKey]=OutputTable[[#This Row],[GroupByKey]]),(OutputTable[GroupByKey]=OutputTable[[#This Row],[GroupByKey]])*OutputTable[RecordedValue]))</f>
        <v>0.14398486806875099</v>
      </c>
      <c r="P2503" s="5" cm="1">
        <f t="array" ref="P2503">MAX(IF((OutputTable[GroupByKey]=OutputTable[[#This Row],[GroupByKey]]),(OutputTable[GroupByKey]=OutputTable[[#This Row],[GroupByKey]])*OutputTable[RecordedValue]))</f>
        <v>2.0851264921370101</v>
      </c>
    </row>
    <row r="2504" spans="1:16" x14ac:dyDescent="0.25">
      <c r="A2504" t="s">
        <v>68</v>
      </c>
      <c r="B2504" t="s">
        <v>70</v>
      </c>
      <c r="C2504">
        <v>42</v>
      </c>
      <c r="D2504" t="s">
        <v>114</v>
      </c>
      <c r="E2504" t="s">
        <v>115</v>
      </c>
      <c r="F2504" t="s">
        <v>73</v>
      </c>
      <c r="G2504">
        <v>57.167495159686098</v>
      </c>
      <c r="H2504">
        <v>0</v>
      </c>
      <c r="I250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04" s="5" cm="1">
        <f t="array" ref="J2504">MAX(IF((ProjectInfoTable[ProjectName]=OutputTable[[#This Row],[ProjectName]]),(ProjectInfoTable[ProjectName]=OutputTable[[#This Row],[ProjectName]])*ProjectInfoTable[NumberOfReplications]))</f>
        <v>50</v>
      </c>
      <c r="K2504" s="5" cm="1">
        <f t="array" ref="K2504">IFERROR(AVERAGE(IF((OutputTable[GroupByKey]=OutputTable[[#This Row],[GroupByKey]]),(OutputTable[GroupByKey]=OutputTable[[#This Row],[GroupByKey]])*OutputTable[RecordedValue])),0)</f>
        <v>51.698220416363682</v>
      </c>
      <c r="L2504" s="5" cm="1">
        <f t="array" ref="L2504">IFERROR(_xlfn.STDEV.S(IF((OutputTable[GroupByKey]=OutputTable[[#This Row],[GroupByKey]]),(OutputTable[GroupByKey]=OutputTable[[#This Row],[GroupByKey]])*OutputTable[RecordedValue])),0)</f>
        <v>24.242310647477964</v>
      </c>
      <c r="M2504" s="5" cm="1">
        <f t="array" ref="M2504">MAX(IF((ProjectInfoTable[ProjectName]=OutputTable[[#This Row],[ProjectName]]),(ProjectInfoTable[ProjectName]=OutputTable[[#This Row],[ProjectName]])*ProjectInfoTable[ConfidenceInterval]))</f>
        <v>0.95</v>
      </c>
      <c r="N2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504" s="5" cm="1">
        <f t="array" ref="O2504">MIN(IF((OutputTable[GroupByKey]=OutputTable[[#This Row],[GroupByKey]]),(OutputTable[GroupByKey]=OutputTable[[#This Row],[GroupByKey]])*OutputTable[RecordedValue]))</f>
        <v>8.63909208412508</v>
      </c>
      <c r="P2504" s="5" cm="1">
        <f t="array" ref="P2504">MAX(IF((OutputTable[GroupByKey]=OutputTable[[#This Row],[GroupByKey]]),(OutputTable[GroupByKey]=OutputTable[[#This Row],[GroupByKey]])*OutputTable[RecordedValue]))</f>
        <v>125.107589528221</v>
      </c>
    </row>
    <row r="2505" spans="1:16" x14ac:dyDescent="0.25">
      <c r="A2505" t="s">
        <v>68</v>
      </c>
      <c r="B2505" t="s">
        <v>70</v>
      </c>
      <c r="C2505">
        <v>42</v>
      </c>
      <c r="D2505" t="s">
        <v>116</v>
      </c>
      <c r="E2505" t="s">
        <v>117</v>
      </c>
      <c r="F2505" t="s">
        <v>73</v>
      </c>
      <c r="G2505">
        <v>0</v>
      </c>
      <c r="H2505">
        <v>0</v>
      </c>
      <c r="I250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505" s="5" cm="1">
        <f t="array" ref="J2505">MAX(IF((ProjectInfoTable[ProjectName]=OutputTable[[#This Row],[ProjectName]]),(ProjectInfoTable[ProjectName]=OutputTable[[#This Row],[ProjectName]])*ProjectInfoTable[NumberOfReplications]))</f>
        <v>50</v>
      </c>
      <c r="K2505" s="5" cm="1">
        <f t="array" ref="K2505">IFERROR(AVERAGE(IF((OutputTable[GroupByKey]=OutputTable[[#This Row],[GroupByKey]]),(OutputTable[GroupByKey]=OutputTable[[#This Row],[GroupByKey]])*OutputTable[RecordedValue])),0)</f>
        <v>0</v>
      </c>
      <c r="L2505" s="5" cm="1">
        <f t="array" ref="L2505">IFERROR(_xlfn.STDEV.S(IF((OutputTable[GroupByKey]=OutputTable[[#This Row],[GroupByKey]]),(OutputTable[GroupByKey]=OutputTable[[#This Row],[GroupByKey]])*OutputTable[RecordedValue])),0)</f>
        <v>0</v>
      </c>
      <c r="M2505" s="5" cm="1">
        <f t="array" ref="M2505">MAX(IF((ProjectInfoTable[ProjectName]=OutputTable[[#This Row],[ProjectName]]),(ProjectInfoTable[ProjectName]=OutputTable[[#This Row],[ProjectName]])*ProjectInfoTable[ConfidenceInterval]))</f>
        <v>0.95</v>
      </c>
      <c r="N2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5" s="5" cm="1">
        <f t="array" ref="O2505">MIN(IF((OutputTable[GroupByKey]=OutputTable[[#This Row],[GroupByKey]]),(OutputTable[GroupByKey]=OutputTable[[#This Row],[GroupByKey]])*OutputTable[RecordedValue]))</f>
        <v>0</v>
      </c>
      <c r="P2505" s="5" cm="1">
        <f t="array" ref="P2505">MAX(IF((OutputTable[GroupByKey]=OutputTable[[#This Row],[GroupByKey]]),(OutputTable[GroupByKey]=OutputTable[[#This Row],[GroupByKey]])*OutputTable[RecordedValue]))</f>
        <v>0</v>
      </c>
    </row>
    <row r="2506" spans="1:16" x14ac:dyDescent="0.25">
      <c r="A2506" t="s">
        <v>68</v>
      </c>
      <c r="B2506" t="s">
        <v>70</v>
      </c>
      <c r="C2506">
        <v>42</v>
      </c>
      <c r="D2506" t="s">
        <v>118</v>
      </c>
      <c r="E2506" t="s">
        <v>119</v>
      </c>
      <c r="F2506" t="s">
        <v>73</v>
      </c>
      <c r="G2506">
        <v>1.3323158366066199</v>
      </c>
      <c r="H2506">
        <v>0</v>
      </c>
      <c r="I250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506" s="5" cm="1">
        <f t="array" ref="J2506">MAX(IF((ProjectInfoTable[ProjectName]=OutputTable[[#This Row],[ProjectName]]),(ProjectInfoTable[ProjectName]=OutputTable[[#This Row],[ProjectName]])*ProjectInfoTable[NumberOfReplications]))</f>
        <v>50</v>
      </c>
      <c r="K2506" s="5" cm="1">
        <f t="array" ref="K2506">IFERROR(AVERAGE(IF((OutputTable[GroupByKey]=OutputTable[[#This Row],[GroupByKey]]),(OutputTable[GroupByKey]=OutputTable[[#This Row],[GroupByKey]])*OutputTable[RecordedValue])),0)</f>
        <v>13.164009358024151</v>
      </c>
      <c r="L2506" s="5" cm="1">
        <f t="array" ref="L2506">IFERROR(_xlfn.STDEV.S(IF((OutputTable[GroupByKey]=OutputTable[[#This Row],[GroupByKey]]),(OutputTable[GroupByKey]=OutputTable[[#This Row],[GroupByKey]])*OutputTable[RecordedValue])),0)</f>
        <v>23.71645868098383</v>
      </c>
      <c r="M2506" s="5" cm="1">
        <f t="array" ref="M2506">MAX(IF((ProjectInfoTable[ProjectName]=OutputTable[[#This Row],[ProjectName]]),(ProjectInfoTable[ProjectName]=OutputTable[[#This Row],[ProjectName]])*ProjectInfoTable[ConfidenceInterval]))</f>
        <v>0.95</v>
      </c>
      <c r="N2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506" s="5" cm="1">
        <f t="array" ref="O2506">MIN(IF((OutputTable[GroupByKey]=OutputTable[[#This Row],[GroupByKey]]),(OutputTable[GroupByKey]=OutputTable[[#This Row],[GroupByKey]])*OutputTable[RecordedValue]))</f>
        <v>0</v>
      </c>
      <c r="P2506" s="5" cm="1">
        <f t="array" ref="P2506">MAX(IF((OutputTable[GroupByKey]=OutputTable[[#This Row],[GroupByKey]]),(OutputTable[GroupByKey]=OutputTable[[#This Row],[GroupByKey]])*OutputTable[RecordedValue]))</f>
        <v>143.511038213799</v>
      </c>
    </row>
    <row r="2507" spans="1:16" x14ac:dyDescent="0.25">
      <c r="A2507" t="s">
        <v>68</v>
      </c>
      <c r="B2507" t="s">
        <v>70</v>
      </c>
      <c r="C2507">
        <v>42</v>
      </c>
      <c r="D2507" t="s">
        <v>120</v>
      </c>
      <c r="E2507" t="s">
        <v>121</v>
      </c>
      <c r="F2507" t="s">
        <v>73</v>
      </c>
      <c r="G2507">
        <v>14</v>
      </c>
      <c r="H2507">
        <v>0</v>
      </c>
      <c r="I250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07" s="5" cm="1">
        <f t="array" ref="J2507">MAX(IF((ProjectInfoTable[ProjectName]=OutputTable[[#This Row],[ProjectName]]),(ProjectInfoTable[ProjectName]=OutputTable[[#This Row],[ProjectName]])*ProjectInfoTable[NumberOfReplications]))</f>
        <v>50</v>
      </c>
      <c r="K2507" s="5" cm="1">
        <f t="array" ref="K2507">IFERROR(AVERAGE(IF((OutputTable[GroupByKey]=OutputTable[[#This Row],[GroupByKey]]),(OutputTable[GroupByKey]=OutputTable[[#This Row],[GroupByKey]])*OutputTable[RecordedValue])),0)</f>
        <v>9.74</v>
      </c>
      <c r="L2507" s="5" cm="1">
        <f t="array" ref="L2507">IFERROR(_xlfn.STDEV.S(IF((OutputTable[GroupByKey]=OutputTable[[#This Row],[GroupByKey]]),(OutputTable[GroupByKey]=OutputTable[[#This Row],[GroupByKey]])*OutputTable[RecordedValue])),0)</f>
        <v>3.3430402880233041</v>
      </c>
      <c r="M2507" s="5" cm="1">
        <f t="array" ref="M2507">MAX(IF((ProjectInfoTable[ProjectName]=OutputTable[[#This Row],[ProjectName]]),(ProjectInfoTable[ProjectName]=OutputTable[[#This Row],[ProjectName]])*ProjectInfoTable[ConfidenceInterval]))</f>
        <v>0.95</v>
      </c>
      <c r="N2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507" s="5" cm="1">
        <f t="array" ref="O2507">MIN(IF((OutputTable[GroupByKey]=OutputTable[[#This Row],[GroupByKey]]),(OutputTable[GroupByKey]=OutputTable[[#This Row],[GroupByKey]])*OutputTable[RecordedValue]))</f>
        <v>4</v>
      </c>
      <c r="P2507" s="5" cm="1">
        <f t="array" ref="P2507">MAX(IF((OutputTable[GroupByKey]=OutputTable[[#This Row],[GroupByKey]]),(OutputTable[GroupByKey]=OutputTable[[#This Row],[GroupByKey]])*OutputTable[RecordedValue]))</f>
        <v>18</v>
      </c>
    </row>
    <row r="2508" spans="1:16" x14ac:dyDescent="0.25">
      <c r="A2508" t="s">
        <v>68</v>
      </c>
      <c r="B2508" t="s">
        <v>70</v>
      </c>
      <c r="C2508">
        <v>42</v>
      </c>
      <c r="D2508" t="s">
        <v>122</v>
      </c>
      <c r="E2508" t="s">
        <v>123</v>
      </c>
      <c r="F2508" t="s">
        <v>73</v>
      </c>
      <c r="G2508">
        <v>14</v>
      </c>
      <c r="H2508">
        <v>0</v>
      </c>
      <c r="I250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08" s="5" cm="1">
        <f t="array" ref="J2508">MAX(IF((ProjectInfoTable[ProjectName]=OutputTable[[#This Row],[ProjectName]]),(ProjectInfoTable[ProjectName]=OutputTable[[#This Row],[ProjectName]])*ProjectInfoTable[NumberOfReplications]))</f>
        <v>50</v>
      </c>
      <c r="K2508" s="5" cm="1">
        <f t="array" ref="K2508">IFERROR(AVERAGE(IF((OutputTable[GroupByKey]=OutputTable[[#This Row],[GroupByKey]]),(OutputTable[GroupByKey]=OutputTable[[#This Row],[GroupByKey]])*OutputTable[RecordedValue])),0)</f>
        <v>9.6199999999999992</v>
      </c>
      <c r="L2508" s="5" cm="1">
        <f t="array" ref="L2508">IFERROR(_xlfn.STDEV.S(IF((OutputTable[GroupByKey]=OutputTable[[#This Row],[GroupByKey]]),(OutputTable[GroupByKey]=OutputTable[[#This Row],[GroupByKey]])*OutputTable[RecordedValue])),0)</f>
        <v>3.3557139816335075</v>
      </c>
      <c r="M2508" s="5" cm="1">
        <f t="array" ref="M2508">MAX(IF((ProjectInfoTable[ProjectName]=OutputTable[[#This Row],[ProjectName]]),(ProjectInfoTable[ProjectName]=OutputTable[[#This Row],[ProjectName]])*ProjectInfoTable[ConfidenceInterval]))</f>
        <v>0.95</v>
      </c>
      <c r="N2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508" s="5" cm="1">
        <f t="array" ref="O2508">MIN(IF((OutputTable[GroupByKey]=OutputTable[[#This Row],[GroupByKey]]),(OutputTable[GroupByKey]=OutputTable[[#This Row],[GroupByKey]])*OutputTable[RecordedValue]))</f>
        <v>4</v>
      </c>
      <c r="P2508" s="5" cm="1">
        <f t="array" ref="P2508">MAX(IF((OutputTable[GroupByKey]=OutputTable[[#This Row],[GroupByKey]]),(OutputTable[GroupByKey]=OutputTable[[#This Row],[GroupByKey]])*OutputTable[RecordedValue]))</f>
        <v>18</v>
      </c>
    </row>
    <row r="2509" spans="1:16" x14ac:dyDescent="0.25">
      <c r="A2509" t="s">
        <v>68</v>
      </c>
      <c r="B2509" t="s">
        <v>70</v>
      </c>
      <c r="C2509">
        <v>42</v>
      </c>
      <c r="D2509" t="s">
        <v>124</v>
      </c>
      <c r="E2509" t="s">
        <v>125</v>
      </c>
      <c r="F2509" t="s">
        <v>73</v>
      </c>
      <c r="G2509">
        <v>0.95279158599476899</v>
      </c>
      <c r="H2509">
        <v>0</v>
      </c>
      <c r="I250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09" s="5" cm="1">
        <f t="array" ref="J2509">MAX(IF((ProjectInfoTable[ProjectName]=OutputTable[[#This Row],[ProjectName]]),(ProjectInfoTable[ProjectName]=OutputTable[[#This Row],[ProjectName]])*ProjectInfoTable[NumberOfReplications]))</f>
        <v>50</v>
      </c>
      <c r="K2509" s="5" cm="1">
        <f t="array" ref="K2509">IFERROR(AVERAGE(IF((OutputTable[GroupByKey]=OutputTable[[#This Row],[GroupByKey]]),(OutputTable[GroupByKey]=OutputTable[[#This Row],[GroupByKey]])*OutputTable[RecordedValue])),0)</f>
        <v>0.86163700693939471</v>
      </c>
      <c r="L2509" s="5" cm="1">
        <f t="array" ref="L2509">IFERROR(_xlfn.STDEV.S(IF((OutputTable[GroupByKey]=OutputTable[[#This Row],[GroupByKey]]),(OutputTable[GroupByKey]=OutputTable[[#This Row],[GroupByKey]])*OutputTable[RecordedValue])),0)</f>
        <v>0.40403851079129915</v>
      </c>
      <c r="M2509" s="5" cm="1">
        <f t="array" ref="M2509">MAX(IF((ProjectInfoTable[ProjectName]=OutputTable[[#This Row],[ProjectName]]),(ProjectInfoTable[ProjectName]=OutputTable[[#This Row],[ProjectName]])*ProjectInfoTable[ConfidenceInterval]))</f>
        <v>0.95</v>
      </c>
      <c r="N2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509" s="5" cm="1">
        <f t="array" ref="O2509">MIN(IF((OutputTable[GroupByKey]=OutputTable[[#This Row],[GroupByKey]]),(OutputTable[GroupByKey]=OutputTable[[#This Row],[GroupByKey]])*OutputTable[RecordedValue]))</f>
        <v>0.14398486806875099</v>
      </c>
      <c r="P2509" s="5" cm="1">
        <f t="array" ref="P2509">MAX(IF((OutputTable[GroupByKey]=OutputTable[[#This Row],[GroupByKey]]),(OutputTable[GroupByKey]=OutputTable[[#This Row],[GroupByKey]])*OutputTable[RecordedValue]))</f>
        <v>2.0851264921370101</v>
      </c>
    </row>
    <row r="2510" spans="1:16" x14ac:dyDescent="0.25">
      <c r="A2510" t="s">
        <v>68</v>
      </c>
      <c r="B2510" t="s">
        <v>70</v>
      </c>
      <c r="C2510">
        <v>42</v>
      </c>
      <c r="D2510" t="s">
        <v>126</v>
      </c>
      <c r="E2510" t="s">
        <v>127</v>
      </c>
      <c r="F2510" t="s">
        <v>73</v>
      </c>
      <c r="G2510">
        <v>58.499810996292801</v>
      </c>
      <c r="H2510">
        <v>0</v>
      </c>
      <c r="I251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10" s="5" cm="1">
        <f t="array" ref="J2510">MAX(IF((ProjectInfoTable[ProjectName]=OutputTable[[#This Row],[ProjectName]]),(ProjectInfoTable[ProjectName]=OutputTable[[#This Row],[ProjectName]])*ProjectInfoTable[NumberOfReplications]))</f>
        <v>50</v>
      </c>
      <c r="K2510" s="5" cm="1">
        <f t="array" ref="K2510">IFERROR(AVERAGE(IF((OutputTable[GroupByKey]=OutputTable[[#This Row],[GroupByKey]]),(OutputTable[GroupByKey]=OutputTable[[#This Row],[GroupByKey]])*OutputTable[RecordedValue])),0)</f>
        <v>64.862229774387828</v>
      </c>
      <c r="L2510" s="5" cm="1">
        <f t="array" ref="L2510">IFERROR(_xlfn.STDEV.S(IF((OutputTable[GroupByKey]=OutputTable[[#This Row],[GroupByKey]]),(OutputTable[GroupByKey]=OutputTable[[#This Row],[GroupByKey]])*OutputTable[RecordedValue])),0)</f>
        <v>42.021678663543447</v>
      </c>
      <c r="M2510" s="5" cm="1">
        <f t="array" ref="M2510">MAX(IF((ProjectInfoTable[ProjectName]=OutputTable[[#This Row],[ProjectName]]),(ProjectInfoTable[ProjectName]=OutputTable[[#This Row],[ProjectName]])*ProjectInfoTable[ConfidenceInterval]))</f>
        <v>0.95</v>
      </c>
      <c r="N2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510" s="5" cm="1">
        <f t="array" ref="O2510">MIN(IF((OutputTable[GroupByKey]=OutputTable[[#This Row],[GroupByKey]]),(OutputTable[GroupByKey]=OutputTable[[#This Row],[GroupByKey]])*OutputTable[RecordedValue]))</f>
        <v>12.5350884709043</v>
      </c>
      <c r="P2510" s="5" cm="1">
        <f t="array" ref="P2510">MAX(IF((OutputTable[GroupByKey]=OutputTable[[#This Row],[GroupByKey]]),(OutputTable[GroupByKey]=OutputTable[[#This Row],[GroupByKey]])*OutputTable[RecordedValue]))</f>
        <v>268.61862774202001</v>
      </c>
    </row>
    <row r="2511" spans="1:16" x14ac:dyDescent="0.25">
      <c r="A2511" t="s">
        <v>68</v>
      </c>
      <c r="B2511" t="s">
        <v>70</v>
      </c>
      <c r="C2511">
        <v>42</v>
      </c>
      <c r="D2511" t="s">
        <v>128</v>
      </c>
      <c r="E2511" t="s">
        <v>86</v>
      </c>
      <c r="F2511" t="s">
        <v>129</v>
      </c>
      <c r="G2511">
        <v>0</v>
      </c>
      <c r="H2511">
        <v>0</v>
      </c>
      <c r="I251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11" s="5" cm="1">
        <f t="array" ref="J2511">MAX(IF((ProjectInfoTable[ProjectName]=OutputTable[[#This Row],[ProjectName]]),(ProjectInfoTable[ProjectName]=OutputTable[[#This Row],[ProjectName]])*ProjectInfoTable[NumberOfReplications]))</f>
        <v>50</v>
      </c>
      <c r="K2511" s="5" cm="1">
        <f t="array" ref="K2511">IFERROR(AVERAGE(IF((OutputTable[GroupByKey]=OutputTable[[#This Row],[GroupByKey]]),(OutputTable[GroupByKey]=OutputTable[[#This Row],[GroupByKey]])*OutputTable[RecordedValue])),0)</f>
        <v>0</v>
      </c>
      <c r="L2511" s="5" cm="1">
        <f t="array" ref="L2511">IFERROR(_xlfn.STDEV.S(IF((OutputTable[GroupByKey]=OutputTable[[#This Row],[GroupByKey]]),(OutputTable[GroupByKey]=OutputTable[[#This Row],[GroupByKey]])*OutputTable[RecordedValue])),0)</f>
        <v>0</v>
      </c>
      <c r="M2511" s="5" cm="1">
        <f t="array" ref="M2511">MAX(IF((ProjectInfoTable[ProjectName]=OutputTable[[#This Row],[ProjectName]]),(ProjectInfoTable[ProjectName]=OutputTable[[#This Row],[ProjectName]])*ProjectInfoTable[ConfidenceInterval]))</f>
        <v>0.95</v>
      </c>
      <c r="N2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1" s="5" cm="1">
        <f t="array" ref="O2511">MIN(IF((OutputTable[GroupByKey]=OutputTable[[#This Row],[GroupByKey]]),(OutputTable[GroupByKey]=OutputTable[[#This Row],[GroupByKey]])*OutputTable[RecordedValue]))</f>
        <v>0</v>
      </c>
      <c r="P2511" s="5" cm="1">
        <f t="array" ref="P2511">MAX(IF((OutputTable[GroupByKey]=OutputTable[[#This Row],[GroupByKey]]),(OutputTable[GroupByKey]=OutputTable[[#This Row],[GroupByKey]])*OutputTable[RecordedValue]))</f>
        <v>0</v>
      </c>
    </row>
    <row r="2512" spans="1:16" x14ac:dyDescent="0.25">
      <c r="A2512" t="s">
        <v>68</v>
      </c>
      <c r="B2512" t="s">
        <v>70</v>
      </c>
      <c r="C2512">
        <v>42</v>
      </c>
      <c r="D2512" t="s">
        <v>130</v>
      </c>
      <c r="E2512" t="s">
        <v>89</v>
      </c>
      <c r="F2512" t="s">
        <v>129</v>
      </c>
      <c r="G2512">
        <v>0</v>
      </c>
      <c r="H2512">
        <v>0</v>
      </c>
      <c r="I251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12" s="5" cm="1">
        <f t="array" ref="J2512">MAX(IF((ProjectInfoTable[ProjectName]=OutputTable[[#This Row],[ProjectName]]),(ProjectInfoTable[ProjectName]=OutputTable[[#This Row],[ProjectName]])*ProjectInfoTable[NumberOfReplications]))</f>
        <v>50</v>
      </c>
      <c r="K2512" s="5" cm="1">
        <f t="array" ref="K2512">IFERROR(AVERAGE(IF((OutputTable[GroupByKey]=OutputTable[[#This Row],[GroupByKey]]),(OutputTable[GroupByKey]=OutputTable[[#This Row],[GroupByKey]])*OutputTable[RecordedValue])),0)</f>
        <v>0</v>
      </c>
      <c r="L2512" s="5" cm="1">
        <f t="array" ref="L2512">IFERROR(_xlfn.STDEV.S(IF((OutputTable[GroupByKey]=OutputTable[[#This Row],[GroupByKey]]),(OutputTable[GroupByKey]=OutputTable[[#This Row],[GroupByKey]])*OutputTable[RecordedValue])),0)</f>
        <v>0</v>
      </c>
      <c r="M2512" s="5" cm="1">
        <f t="array" ref="M2512">MAX(IF((ProjectInfoTable[ProjectName]=OutputTable[[#This Row],[ProjectName]]),(ProjectInfoTable[ProjectName]=OutputTable[[#This Row],[ProjectName]])*ProjectInfoTable[ConfidenceInterval]))</f>
        <v>0.95</v>
      </c>
      <c r="N2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2" s="5" cm="1">
        <f t="array" ref="O2512">MIN(IF((OutputTable[GroupByKey]=OutputTable[[#This Row],[GroupByKey]]),(OutputTable[GroupByKey]=OutputTable[[#This Row],[GroupByKey]])*OutputTable[RecordedValue]))</f>
        <v>0</v>
      </c>
      <c r="P2512" s="5" cm="1">
        <f t="array" ref="P2512">MAX(IF((OutputTable[GroupByKey]=OutputTable[[#This Row],[GroupByKey]]),(OutputTable[GroupByKey]=OutputTable[[#This Row],[GroupByKey]])*OutputTable[RecordedValue]))</f>
        <v>0</v>
      </c>
    </row>
    <row r="2513" spans="1:16" x14ac:dyDescent="0.25">
      <c r="A2513" t="s">
        <v>68</v>
      </c>
      <c r="B2513" t="s">
        <v>70</v>
      </c>
      <c r="C2513">
        <v>42</v>
      </c>
      <c r="D2513" t="s">
        <v>131</v>
      </c>
      <c r="E2513" t="s">
        <v>91</v>
      </c>
      <c r="F2513" t="s">
        <v>129</v>
      </c>
      <c r="G2513">
        <v>42.116143251013803</v>
      </c>
      <c r="H2513">
        <v>0</v>
      </c>
      <c r="I251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13" s="5" cm="1">
        <f t="array" ref="J2513">MAX(IF((ProjectInfoTable[ProjectName]=OutputTable[[#This Row],[ProjectName]]),(ProjectInfoTable[ProjectName]=OutputTable[[#This Row],[ProjectName]])*ProjectInfoTable[NumberOfReplications]))</f>
        <v>50</v>
      </c>
      <c r="K2513" s="5" cm="1">
        <f t="array" ref="K2513">IFERROR(AVERAGE(IF((OutputTable[GroupByKey]=OutputTable[[#This Row],[GroupByKey]]),(OutputTable[GroupByKey]=OutputTable[[#This Row],[GroupByKey]])*OutputTable[RecordedValue])),0)</f>
        <v>47.555766264651346</v>
      </c>
      <c r="L2513" s="5" cm="1">
        <f t="array" ref="L2513">IFERROR(_xlfn.STDEV.S(IF((OutputTable[GroupByKey]=OutputTable[[#This Row],[GroupByKey]]),(OutputTable[GroupByKey]=OutputTable[[#This Row],[GroupByKey]])*OutputTable[RecordedValue])),0)</f>
        <v>2.7283894207102275</v>
      </c>
      <c r="M2513" s="5" cm="1">
        <f t="array" ref="M2513">MAX(IF((ProjectInfoTable[ProjectName]=OutputTable[[#This Row],[ProjectName]]),(ProjectInfoTable[ProjectName]=OutputTable[[#This Row],[ProjectName]])*ProjectInfoTable[ConfidenceInterval]))</f>
        <v>0.95</v>
      </c>
      <c r="N2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513" s="5" cm="1">
        <f t="array" ref="O2513">MIN(IF((OutputTable[GroupByKey]=OutputTable[[#This Row],[GroupByKey]]),(OutputTable[GroupByKey]=OutputTable[[#This Row],[GroupByKey]])*OutputTable[RecordedValue]))</f>
        <v>42.116143251013803</v>
      </c>
      <c r="P2513" s="5" cm="1">
        <f t="array" ref="P2513">MAX(IF((OutputTable[GroupByKey]=OutputTable[[#This Row],[GroupByKey]]),(OutputTable[GroupByKey]=OutputTable[[#This Row],[GroupByKey]])*OutputTable[RecordedValue]))</f>
        <v>55.7665547747551</v>
      </c>
    </row>
    <row r="2514" spans="1:16" x14ac:dyDescent="0.25">
      <c r="A2514" t="s">
        <v>68</v>
      </c>
      <c r="B2514" t="s">
        <v>70</v>
      </c>
      <c r="C2514">
        <v>42</v>
      </c>
      <c r="D2514" t="s">
        <v>132</v>
      </c>
      <c r="E2514" t="s">
        <v>133</v>
      </c>
      <c r="F2514" t="s">
        <v>129</v>
      </c>
      <c r="G2514">
        <v>0</v>
      </c>
      <c r="H2514">
        <v>0</v>
      </c>
      <c r="I251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14" s="5" cm="1">
        <f t="array" ref="J2514">MAX(IF((ProjectInfoTable[ProjectName]=OutputTable[[#This Row],[ProjectName]]),(ProjectInfoTable[ProjectName]=OutputTable[[#This Row],[ProjectName]])*ProjectInfoTable[NumberOfReplications]))</f>
        <v>50</v>
      </c>
      <c r="K2514" s="5" cm="1">
        <f t="array" ref="K2514">IFERROR(AVERAGE(IF((OutputTable[GroupByKey]=OutputTable[[#This Row],[GroupByKey]]),(OutputTable[GroupByKey]=OutputTable[[#This Row],[GroupByKey]])*OutputTable[RecordedValue])),0)</f>
        <v>0</v>
      </c>
      <c r="L2514" s="5" cm="1">
        <f t="array" ref="L2514">IFERROR(_xlfn.STDEV.S(IF((OutputTable[GroupByKey]=OutputTable[[#This Row],[GroupByKey]]),(OutputTable[GroupByKey]=OutputTable[[#This Row],[GroupByKey]])*OutputTable[RecordedValue])),0)</f>
        <v>0</v>
      </c>
      <c r="M2514" s="5" cm="1">
        <f t="array" ref="M2514">MAX(IF((ProjectInfoTable[ProjectName]=OutputTable[[#This Row],[ProjectName]]),(ProjectInfoTable[ProjectName]=OutputTable[[#This Row],[ProjectName]])*ProjectInfoTable[ConfidenceInterval]))</f>
        <v>0.95</v>
      </c>
      <c r="N2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4" s="5" cm="1">
        <f t="array" ref="O2514">MIN(IF((OutputTable[GroupByKey]=OutputTable[[#This Row],[GroupByKey]]),(OutputTable[GroupByKey]=OutputTable[[#This Row],[GroupByKey]])*OutputTable[RecordedValue]))</f>
        <v>0</v>
      </c>
      <c r="P2514" s="5" cm="1">
        <f t="array" ref="P2514">MAX(IF((OutputTable[GroupByKey]=OutputTable[[#This Row],[GroupByKey]]),(OutputTable[GroupByKey]=OutputTable[[#This Row],[GroupByKey]])*OutputTable[RecordedValue]))</f>
        <v>0</v>
      </c>
    </row>
    <row r="2515" spans="1:16" x14ac:dyDescent="0.25">
      <c r="A2515" t="s">
        <v>68</v>
      </c>
      <c r="B2515" t="s">
        <v>70</v>
      </c>
      <c r="C2515">
        <v>42</v>
      </c>
      <c r="D2515" t="s">
        <v>134</v>
      </c>
      <c r="E2515" t="s">
        <v>95</v>
      </c>
      <c r="F2515" t="s">
        <v>129</v>
      </c>
      <c r="G2515">
        <v>42.116143251013803</v>
      </c>
      <c r="H2515">
        <v>0</v>
      </c>
      <c r="I2515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15" s="5" cm="1">
        <f t="array" ref="J2515">MAX(IF((ProjectInfoTable[ProjectName]=OutputTable[[#This Row],[ProjectName]]),(ProjectInfoTable[ProjectName]=OutputTable[[#This Row],[ProjectName]])*ProjectInfoTable[NumberOfReplications]))</f>
        <v>50</v>
      </c>
      <c r="K2515" s="5" cm="1">
        <f t="array" ref="K2515">IFERROR(AVERAGE(IF((OutputTable[GroupByKey]=OutputTable[[#This Row],[GroupByKey]]),(OutputTable[GroupByKey]=OutputTable[[#This Row],[GroupByKey]])*OutputTable[RecordedValue])),0)</f>
        <v>47.555766264651346</v>
      </c>
      <c r="L2515" s="5" cm="1">
        <f t="array" ref="L2515">IFERROR(_xlfn.STDEV.S(IF((OutputTable[GroupByKey]=OutputTable[[#This Row],[GroupByKey]]),(OutputTable[GroupByKey]=OutputTable[[#This Row],[GroupByKey]])*OutputTable[RecordedValue])),0)</f>
        <v>2.7283894207102275</v>
      </c>
      <c r="M2515" s="5" cm="1">
        <f t="array" ref="M2515">MAX(IF((ProjectInfoTable[ProjectName]=OutputTable[[#This Row],[ProjectName]]),(ProjectInfoTable[ProjectName]=OutputTable[[#This Row],[ProjectName]])*ProjectInfoTable[ConfidenceInterval]))</f>
        <v>0.95</v>
      </c>
      <c r="N2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515" s="5" cm="1">
        <f t="array" ref="O2515">MIN(IF((OutputTable[GroupByKey]=OutputTable[[#This Row],[GroupByKey]]),(OutputTable[GroupByKey]=OutputTable[[#This Row],[GroupByKey]])*OutputTable[RecordedValue]))</f>
        <v>42.116143251013803</v>
      </c>
      <c r="P2515" s="5" cm="1">
        <f t="array" ref="P2515">MAX(IF((OutputTable[GroupByKey]=OutputTable[[#This Row],[GroupByKey]]),(OutputTable[GroupByKey]=OutputTable[[#This Row],[GroupByKey]])*OutputTable[RecordedValue]))</f>
        <v>55.7665547747551</v>
      </c>
    </row>
    <row r="2516" spans="1:16" x14ac:dyDescent="0.25">
      <c r="A2516" t="s">
        <v>68</v>
      </c>
      <c r="B2516" t="s">
        <v>70</v>
      </c>
      <c r="C2516">
        <v>42</v>
      </c>
      <c r="D2516" t="s">
        <v>135</v>
      </c>
      <c r="E2516" t="s">
        <v>97</v>
      </c>
      <c r="F2516" t="s">
        <v>129</v>
      </c>
      <c r="G2516">
        <v>0</v>
      </c>
      <c r="H2516">
        <v>0</v>
      </c>
      <c r="I251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16" s="5" cm="1">
        <f t="array" ref="J2516">MAX(IF((ProjectInfoTable[ProjectName]=OutputTable[[#This Row],[ProjectName]]),(ProjectInfoTable[ProjectName]=OutputTable[[#This Row],[ProjectName]])*ProjectInfoTable[NumberOfReplications]))</f>
        <v>50</v>
      </c>
      <c r="K2516" s="5" cm="1">
        <f t="array" ref="K2516">IFERROR(AVERAGE(IF((OutputTable[GroupByKey]=OutputTable[[#This Row],[GroupByKey]]),(OutputTable[GroupByKey]=OutputTable[[#This Row],[GroupByKey]])*OutputTable[RecordedValue])),0)</f>
        <v>0</v>
      </c>
      <c r="L2516" s="5" cm="1">
        <f t="array" ref="L2516">IFERROR(_xlfn.STDEV.S(IF((OutputTable[GroupByKey]=OutputTable[[#This Row],[GroupByKey]]),(OutputTable[GroupByKey]=OutputTable[[#This Row],[GroupByKey]])*OutputTable[RecordedValue])),0)</f>
        <v>0</v>
      </c>
      <c r="M2516" s="5" cm="1">
        <f t="array" ref="M2516">MAX(IF((ProjectInfoTable[ProjectName]=OutputTable[[#This Row],[ProjectName]]),(ProjectInfoTable[ProjectName]=OutputTable[[#This Row],[ProjectName]])*ProjectInfoTable[ConfidenceInterval]))</f>
        <v>0.95</v>
      </c>
      <c r="N2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6" s="5" cm="1">
        <f t="array" ref="O2516">MIN(IF((OutputTable[GroupByKey]=OutputTable[[#This Row],[GroupByKey]]),(OutputTable[GroupByKey]=OutputTable[[#This Row],[GroupByKey]])*OutputTable[RecordedValue]))</f>
        <v>0</v>
      </c>
      <c r="P2516" s="5" cm="1">
        <f t="array" ref="P2516">MAX(IF((OutputTable[GroupByKey]=OutputTable[[#This Row],[GroupByKey]]),(OutputTable[GroupByKey]=OutputTable[[#This Row],[GroupByKey]])*OutputTable[RecordedValue]))</f>
        <v>0</v>
      </c>
    </row>
    <row r="2517" spans="1:16" x14ac:dyDescent="0.25">
      <c r="A2517" t="s">
        <v>68</v>
      </c>
      <c r="B2517" t="s">
        <v>70</v>
      </c>
      <c r="C2517">
        <v>42</v>
      </c>
      <c r="D2517" t="s">
        <v>136</v>
      </c>
      <c r="E2517" t="s">
        <v>137</v>
      </c>
      <c r="F2517" t="s">
        <v>129</v>
      </c>
      <c r="G2517">
        <v>42.116143251013703</v>
      </c>
      <c r="H2517">
        <v>0</v>
      </c>
      <c r="I251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17" s="5" cm="1">
        <f t="array" ref="J2517">MAX(IF((ProjectInfoTable[ProjectName]=OutputTable[[#This Row],[ProjectName]]),(ProjectInfoTable[ProjectName]=OutputTable[[#This Row],[ProjectName]])*ProjectInfoTable[NumberOfReplications]))</f>
        <v>50</v>
      </c>
      <c r="K2517" s="5" cm="1">
        <f t="array" ref="K2517">IFERROR(AVERAGE(IF((OutputTable[GroupByKey]=OutputTable[[#This Row],[GroupByKey]]),(OutputTable[GroupByKey]=OutputTable[[#This Row],[GroupByKey]])*OutputTable[RecordedValue])),0)</f>
        <v>47.555766264651339</v>
      </c>
      <c r="L2517" s="5" cm="1">
        <f t="array" ref="L2517">IFERROR(_xlfn.STDEV.S(IF((OutputTable[GroupByKey]=OutputTable[[#This Row],[GroupByKey]]),(OutputTable[GroupByKey]=OutputTable[[#This Row],[GroupByKey]])*OutputTable[RecordedValue])),0)</f>
        <v>2.7283894207102439</v>
      </c>
      <c r="M2517" s="5" cm="1">
        <f t="array" ref="M2517">MAX(IF((ProjectInfoTable[ProjectName]=OutputTable[[#This Row],[ProjectName]]),(ProjectInfoTable[ProjectName]=OutputTable[[#This Row],[ProjectName]])*ProjectInfoTable[ConfidenceInterval]))</f>
        <v>0.95</v>
      </c>
      <c r="N2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517" s="5" cm="1">
        <f t="array" ref="O2517">MIN(IF((OutputTable[GroupByKey]=OutputTable[[#This Row],[GroupByKey]]),(OutputTable[GroupByKey]=OutputTable[[#This Row],[GroupByKey]])*OutputTable[RecordedValue]))</f>
        <v>42.116143251013703</v>
      </c>
      <c r="P2517" s="5" cm="1">
        <f t="array" ref="P2517">MAX(IF((OutputTable[GroupByKey]=OutputTable[[#This Row],[GroupByKey]]),(OutputTable[GroupByKey]=OutputTable[[#This Row],[GroupByKey]])*OutputTable[RecordedValue]))</f>
        <v>55.7665547747551</v>
      </c>
    </row>
    <row r="2518" spans="1:16" x14ac:dyDescent="0.25">
      <c r="A2518" t="s">
        <v>68</v>
      </c>
      <c r="B2518" t="s">
        <v>70</v>
      </c>
      <c r="C2518">
        <v>42</v>
      </c>
      <c r="D2518" t="s">
        <v>138</v>
      </c>
      <c r="E2518" t="s">
        <v>139</v>
      </c>
      <c r="F2518" t="s">
        <v>129</v>
      </c>
      <c r="G2518">
        <v>29.8247121613243</v>
      </c>
      <c r="H2518">
        <v>0</v>
      </c>
      <c r="I251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18" s="5" cm="1">
        <f t="array" ref="J2518">MAX(IF((ProjectInfoTable[ProjectName]=OutputTable[[#This Row],[ProjectName]]),(ProjectInfoTable[ProjectName]=OutputTable[[#This Row],[ProjectName]])*ProjectInfoTable[NumberOfReplications]))</f>
        <v>50</v>
      </c>
      <c r="K2518" s="5" cm="1">
        <f t="array" ref="K2518">IFERROR(AVERAGE(IF((OutputTable[GroupByKey]=OutputTable[[#This Row],[GroupByKey]]),(OutputTable[GroupByKey]=OutputTable[[#This Row],[GroupByKey]])*OutputTable[RecordedValue])),0)</f>
        <v>24.153751225057032</v>
      </c>
      <c r="L2518" s="5" cm="1">
        <f t="array" ref="L2518">IFERROR(_xlfn.STDEV.S(IF((OutputTable[GroupByKey]=OutputTable[[#This Row],[GroupByKey]]),(OutputTable[GroupByKey]=OutputTable[[#This Row],[GroupByKey]])*OutputTable[RecordedValue])),0)</f>
        <v>2.790438932514745</v>
      </c>
      <c r="M2518" s="5" cm="1">
        <f t="array" ref="M2518">MAX(IF((ProjectInfoTable[ProjectName]=OutputTable[[#This Row],[ProjectName]]),(ProjectInfoTable[ProjectName]=OutputTable[[#This Row],[ProjectName]])*ProjectInfoTable[ConfidenceInterval]))</f>
        <v>0.95</v>
      </c>
      <c r="N2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518" s="5" cm="1">
        <f t="array" ref="O2518">MIN(IF((OutputTable[GroupByKey]=OutputTable[[#This Row],[GroupByKey]]),(OutputTable[GroupByKey]=OutputTable[[#This Row],[GroupByKey]])*OutputTable[RecordedValue]))</f>
        <v>16.206469520089399</v>
      </c>
      <c r="P2518" s="5" cm="1">
        <f t="array" ref="P2518">MAX(IF((OutputTable[GroupByKey]=OutputTable[[#This Row],[GroupByKey]]),(OutputTable[GroupByKey]=OutputTable[[#This Row],[GroupByKey]])*OutputTable[RecordedValue]))</f>
        <v>29.8247121613243</v>
      </c>
    </row>
    <row r="2519" spans="1:16" x14ac:dyDescent="0.25">
      <c r="A2519" t="s">
        <v>68</v>
      </c>
      <c r="B2519" t="s">
        <v>70</v>
      </c>
      <c r="C2519">
        <v>42</v>
      </c>
      <c r="D2519" t="s">
        <v>140</v>
      </c>
      <c r="E2519" t="s">
        <v>91</v>
      </c>
      <c r="F2519" t="s">
        <v>129</v>
      </c>
      <c r="G2519">
        <v>71.940855412338095</v>
      </c>
      <c r="H2519">
        <v>0</v>
      </c>
      <c r="I251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19" s="5" cm="1">
        <f t="array" ref="J2519">MAX(IF((ProjectInfoTable[ProjectName]=OutputTable[[#This Row],[ProjectName]]),(ProjectInfoTable[ProjectName]=OutputTable[[#This Row],[ProjectName]])*ProjectInfoTable[NumberOfReplications]))</f>
        <v>50</v>
      </c>
      <c r="K2519" s="5" cm="1">
        <f t="array" ref="K2519">IFERROR(AVERAGE(IF((OutputTable[GroupByKey]=OutputTable[[#This Row],[GroupByKey]]),(OutputTable[GroupByKey]=OutputTable[[#This Row],[GroupByKey]])*OutputTable[RecordedValue])),0)</f>
        <v>71.709517489708347</v>
      </c>
      <c r="L2519" s="5" cm="1">
        <f t="array" ref="L2519">IFERROR(_xlfn.STDEV.S(IF((OutputTable[GroupByKey]=OutputTable[[#This Row],[GroupByKey]]),(OutputTable[GroupByKey]=OutputTable[[#This Row],[GroupByKey]])*OutputTable[RecordedValue])),0)</f>
        <v>0.25019982121987089</v>
      </c>
      <c r="M2519" s="5" cm="1">
        <f t="array" ref="M2519">MAX(IF((ProjectInfoTable[ProjectName]=OutputTable[[#This Row],[ProjectName]]),(ProjectInfoTable[ProjectName]=OutputTable[[#This Row],[ProjectName]])*ProjectInfoTable[ConfidenceInterval]))</f>
        <v>0.95</v>
      </c>
      <c r="N2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519" s="5" cm="1">
        <f t="array" ref="O2519">MIN(IF((OutputTable[GroupByKey]=OutputTable[[#This Row],[GroupByKey]]),(OutputTable[GroupByKey]=OutputTable[[#This Row],[GroupByKey]])*OutputTable[RecordedValue]))</f>
        <v>70.826954480567906</v>
      </c>
      <c r="P2519" s="5" cm="1">
        <f t="array" ref="P2519">MAX(IF((OutputTable[GroupByKey]=OutputTable[[#This Row],[GroupByKey]]),(OutputTable[GroupByKey]=OutputTable[[#This Row],[GroupByKey]])*OutputTable[RecordedValue]))</f>
        <v>72</v>
      </c>
    </row>
    <row r="2520" spans="1:16" x14ac:dyDescent="0.25">
      <c r="A2520" t="s">
        <v>68</v>
      </c>
      <c r="B2520" t="s">
        <v>70</v>
      </c>
      <c r="C2520">
        <v>42</v>
      </c>
      <c r="D2520" t="s">
        <v>141</v>
      </c>
      <c r="E2520" t="s">
        <v>142</v>
      </c>
      <c r="F2520" t="s">
        <v>129</v>
      </c>
      <c r="G2520">
        <v>0</v>
      </c>
      <c r="H2520">
        <v>0</v>
      </c>
      <c r="I252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20" s="5" cm="1">
        <f t="array" ref="J2520">MAX(IF((ProjectInfoTable[ProjectName]=OutputTable[[#This Row],[ProjectName]]),(ProjectInfoTable[ProjectName]=OutputTable[[#This Row],[ProjectName]])*ProjectInfoTable[NumberOfReplications]))</f>
        <v>50</v>
      </c>
      <c r="K2520" s="5" cm="1">
        <f t="array" ref="K2520">IFERROR(AVERAGE(IF((OutputTable[GroupByKey]=OutputTable[[#This Row],[GroupByKey]]),(OutputTable[GroupByKey]=OutputTable[[#This Row],[GroupByKey]])*OutputTable[RecordedValue])),0)</f>
        <v>0</v>
      </c>
      <c r="L2520" s="5" cm="1">
        <f t="array" ref="L2520">IFERROR(_xlfn.STDEV.S(IF((OutputTable[GroupByKey]=OutputTable[[#This Row],[GroupByKey]]),(OutputTable[GroupByKey]=OutputTable[[#This Row],[GroupByKey]])*OutputTable[RecordedValue])),0)</f>
        <v>0</v>
      </c>
      <c r="M2520" s="5" cm="1">
        <f t="array" ref="M2520">MAX(IF((ProjectInfoTable[ProjectName]=OutputTable[[#This Row],[ProjectName]]),(ProjectInfoTable[ProjectName]=OutputTable[[#This Row],[ProjectName]])*ProjectInfoTable[ConfidenceInterval]))</f>
        <v>0.95</v>
      </c>
      <c r="N2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0" s="5" cm="1">
        <f t="array" ref="O2520">MIN(IF((OutputTable[GroupByKey]=OutputTable[[#This Row],[GroupByKey]]),(OutputTable[GroupByKey]=OutputTable[[#This Row],[GroupByKey]])*OutputTable[RecordedValue]))</f>
        <v>0</v>
      </c>
      <c r="P2520" s="5" cm="1">
        <f t="array" ref="P2520">MAX(IF((OutputTable[GroupByKey]=OutputTable[[#This Row],[GroupByKey]]),(OutputTable[GroupByKey]=OutputTable[[#This Row],[GroupByKey]])*OutputTable[RecordedValue]))</f>
        <v>0</v>
      </c>
    </row>
    <row r="2521" spans="1:16" x14ac:dyDescent="0.25">
      <c r="A2521" t="s">
        <v>68</v>
      </c>
      <c r="B2521" t="s">
        <v>70</v>
      </c>
      <c r="C2521">
        <v>42</v>
      </c>
      <c r="D2521" t="s">
        <v>143</v>
      </c>
      <c r="E2521" t="s">
        <v>113</v>
      </c>
      <c r="F2521" t="s">
        <v>73</v>
      </c>
      <c r="G2521">
        <v>8.3243850811363593</v>
      </c>
      <c r="H2521">
        <v>0</v>
      </c>
      <c r="I252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21" s="5" cm="1">
        <f t="array" ref="J2521">MAX(IF((ProjectInfoTable[ProjectName]=OutputTable[[#This Row],[ProjectName]]),(ProjectInfoTable[ProjectName]=OutputTable[[#This Row],[ProjectName]])*ProjectInfoTable[NumberOfReplications]))</f>
        <v>50</v>
      </c>
      <c r="K2521" s="5" cm="1">
        <f t="array" ref="K2521">IFERROR(AVERAGE(IF((OutputTable[GroupByKey]=OutputTable[[#This Row],[GroupByKey]]),(OutputTable[GroupByKey]=OutputTable[[#This Row],[GroupByKey]])*OutputTable[RecordedValue])),0)</f>
        <v>8.9631102244031808</v>
      </c>
      <c r="L2521" s="5" cm="1">
        <f t="array" ref="L2521">IFERROR(_xlfn.STDEV.S(IF((OutputTable[GroupByKey]=OutputTable[[#This Row],[GroupByKey]]),(OutputTable[GroupByKey]=OutputTable[[#This Row],[GroupByKey]])*OutputTable[RecordedValue])),0)</f>
        <v>0.49581158155018401</v>
      </c>
      <c r="M2521" s="5" cm="1">
        <f t="array" ref="M2521">MAX(IF((ProjectInfoTable[ProjectName]=OutputTable[[#This Row],[ProjectName]]),(ProjectInfoTable[ProjectName]=OutputTable[[#This Row],[ProjectName]])*ProjectInfoTable[ConfidenceInterval]))</f>
        <v>0.95</v>
      </c>
      <c r="N2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521" s="5" cm="1">
        <f t="array" ref="O2521">MIN(IF((OutputTable[GroupByKey]=OutputTable[[#This Row],[GroupByKey]]),(OutputTable[GroupByKey]=OutputTable[[#This Row],[GroupByKey]])*OutputTable[RecordedValue]))</f>
        <v>7.9225733441578896</v>
      </c>
      <c r="P2521" s="5" cm="1">
        <f t="array" ref="P2521">MAX(IF((OutputTable[GroupByKey]=OutputTable[[#This Row],[GroupByKey]]),(OutputTable[GroupByKey]=OutputTable[[#This Row],[GroupByKey]])*OutputTable[RecordedValue]))</f>
        <v>9.9777504987156593</v>
      </c>
    </row>
    <row r="2522" spans="1:16" x14ac:dyDescent="0.25">
      <c r="A2522" t="s">
        <v>68</v>
      </c>
      <c r="B2522" t="s">
        <v>70</v>
      </c>
      <c r="C2522">
        <v>42</v>
      </c>
      <c r="D2522" t="s">
        <v>144</v>
      </c>
      <c r="E2522" t="s">
        <v>115</v>
      </c>
      <c r="F2522" t="s">
        <v>73</v>
      </c>
      <c r="G2522">
        <v>499.46310486818197</v>
      </c>
      <c r="H2522">
        <v>0</v>
      </c>
      <c r="I252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22" s="5" cm="1">
        <f t="array" ref="J2522">MAX(IF((ProjectInfoTable[ProjectName]=OutputTable[[#This Row],[ProjectName]]),(ProjectInfoTable[ProjectName]=OutputTable[[#This Row],[ProjectName]])*ProjectInfoTable[NumberOfReplications]))</f>
        <v>50</v>
      </c>
      <c r="K2522" s="5" cm="1">
        <f t="array" ref="K2522">IFERROR(AVERAGE(IF((OutputTable[GroupByKey]=OutputTable[[#This Row],[GroupByKey]]),(OutputTable[GroupByKey]=OutputTable[[#This Row],[GroupByKey]])*OutputTable[RecordedValue])),0)</f>
        <v>537.78661346419096</v>
      </c>
      <c r="L2522" s="5" cm="1">
        <f t="array" ref="L2522">IFERROR(_xlfn.STDEV.S(IF((OutputTable[GroupByKey]=OutputTable[[#This Row],[GroupByKey]]),(OutputTable[GroupByKey]=OutputTable[[#This Row],[GroupByKey]])*OutputTable[RecordedValue])),0)</f>
        <v>29.748694893010981</v>
      </c>
      <c r="M2522" s="5" cm="1">
        <f t="array" ref="M2522">MAX(IF((ProjectInfoTable[ProjectName]=OutputTable[[#This Row],[ProjectName]]),(ProjectInfoTable[ProjectName]=OutputTable[[#This Row],[ProjectName]])*ProjectInfoTable[ConfidenceInterval]))</f>
        <v>0.95</v>
      </c>
      <c r="N2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522" s="5" cm="1">
        <f t="array" ref="O2522">MIN(IF((OutputTable[GroupByKey]=OutputTable[[#This Row],[GroupByKey]]),(OutputTable[GroupByKey]=OutputTable[[#This Row],[GroupByKey]])*OutputTable[RecordedValue]))</f>
        <v>475.35440064947397</v>
      </c>
      <c r="P2522" s="5" cm="1">
        <f t="array" ref="P2522">MAX(IF((OutputTable[GroupByKey]=OutputTable[[#This Row],[GroupByKey]]),(OutputTable[GroupByKey]=OutputTable[[#This Row],[GroupByKey]])*OutputTable[RecordedValue]))</f>
        <v>598.66502992293999</v>
      </c>
    </row>
    <row r="2523" spans="1:16" x14ac:dyDescent="0.25">
      <c r="A2523" t="s">
        <v>68</v>
      </c>
      <c r="B2523" t="s">
        <v>70</v>
      </c>
      <c r="C2523">
        <v>42</v>
      </c>
      <c r="D2523" t="s">
        <v>145</v>
      </c>
      <c r="E2523" t="s">
        <v>117</v>
      </c>
      <c r="F2523" t="s">
        <v>73</v>
      </c>
      <c r="G2523">
        <v>0</v>
      </c>
      <c r="H2523">
        <v>0</v>
      </c>
      <c r="I252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23" s="5" cm="1">
        <f t="array" ref="J2523">MAX(IF((ProjectInfoTable[ProjectName]=OutputTable[[#This Row],[ProjectName]]),(ProjectInfoTable[ProjectName]=OutputTable[[#This Row],[ProjectName]])*ProjectInfoTable[NumberOfReplications]))</f>
        <v>50</v>
      </c>
      <c r="K2523" s="5" cm="1">
        <f t="array" ref="K2523">IFERROR(AVERAGE(IF((OutputTable[GroupByKey]=OutputTable[[#This Row],[GroupByKey]]),(OutputTable[GroupByKey]=OutputTable[[#This Row],[GroupByKey]])*OutputTable[RecordedValue])),0)</f>
        <v>0</v>
      </c>
      <c r="L2523" s="5" cm="1">
        <f t="array" ref="L2523">IFERROR(_xlfn.STDEV.S(IF((OutputTable[GroupByKey]=OutputTable[[#This Row],[GroupByKey]]),(OutputTable[GroupByKey]=OutputTable[[#This Row],[GroupByKey]])*OutputTable[RecordedValue])),0)</f>
        <v>0</v>
      </c>
      <c r="M2523" s="5" cm="1">
        <f t="array" ref="M2523">MAX(IF((ProjectInfoTable[ProjectName]=OutputTable[[#This Row],[ProjectName]]),(ProjectInfoTable[ProjectName]=OutputTable[[#This Row],[ProjectName]])*ProjectInfoTable[ConfidenceInterval]))</f>
        <v>0.95</v>
      </c>
      <c r="N2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3" s="5" cm="1">
        <f t="array" ref="O2523">MIN(IF((OutputTable[GroupByKey]=OutputTable[[#This Row],[GroupByKey]]),(OutputTable[GroupByKey]=OutputTable[[#This Row],[GroupByKey]])*OutputTable[RecordedValue]))</f>
        <v>0</v>
      </c>
      <c r="P2523" s="5" cm="1">
        <f t="array" ref="P2523">MAX(IF((OutputTable[GroupByKey]=OutputTable[[#This Row],[GroupByKey]]),(OutputTable[GroupByKey]=OutputTable[[#This Row],[GroupByKey]])*OutputTable[RecordedValue]))</f>
        <v>0</v>
      </c>
    </row>
    <row r="2524" spans="1:16" x14ac:dyDescent="0.25">
      <c r="A2524" t="s">
        <v>68</v>
      </c>
      <c r="B2524" t="s">
        <v>70</v>
      </c>
      <c r="C2524">
        <v>42</v>
      </c>
      <c r="D2524" t="s">
        <v>146</v>
      </c>
      <c r="E2524" t="s">
        <v>119</v>
      </c>
      <c r="F2524" t="s">
        <v>73</v>
      </c>
      <c r="G2524">
        <v>24.0895616256674</v>
      </c>
      <c r="H2524">
        <v>0</v>
      </c>
      <c r="I252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24" s="5" cm="1">
        <f t="array" ref="J2524">MAX(IF((ProjectInfoTable[ProjectName]=OutputTable[[#This Row],[ProjectName]]),(ProjectInfoTable[ProjectName]=OutputTable[[#This Row],[ProjectName]])*ProjectInfoTable[NumberOfReplications]))</f>
        <v>50</v>
      </c>
      <c r="K2524" s="5" cm="1">
        <f t="array" ref="K2524">IFERROR(AVERAGE(IF((OutputTable[GroupByKey]=OutputTable[[#This Row],[GroupByKey]]),(OutputTable[GroupByKey]=OutputTable[[#This Row],[GroupByKey]])*OutputTable[RecordedValue])),0)</f>
        <v>131.6987252883157</v>
      </c>
      <c r="L2524" s="5" cm="1">
        <f t="array" ref="L2524">IFERROR(_xlfn.STDEV.S(IF((OutputTable[GroupByKey]=OutputTable[[#This Row],[GroupByKey]]),(OutputTable[GroupByKey]=OutputTable[[#This Row],[GroupByKey]])*OutputTable[RecordedValue])),0)</f>
        <v>195.03180772236345</v>
      </c>
      <c r="M2524" s="5" cm="1">
        <f t="array" ref="M2524">MAX(IF((ProjectInfoTable[ProjectName]=OutputTable[[#This Row],[ProjectName]]),(ProjectInfoTable[ProjectName]=OutputTable[[#This Row],[ProjectName]])*ProjectInfoTable[ConfidenceInterval]))</f>
        <v>0.95</v>
      </c>
      <c r="N2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524" s="5" cm="1">
        <f t="array" ref="O2524">MIN(IF((OutputTable[GroupByKey]=OutputTable[[#This Row],[GroupByKey]]),(OutputTable[GroupByKey]=OutputTable[[#This Row],[GroupByKey]])*OutputTable[RecordedValue]))</f>
        <v>10.054421984212899</v>
      </c>
      <c r="P2524" s="5" cm="1">
        <f t="array" ref="P2524">MAX(IF((OutputTable[GroupByKey]=OutputTable[[#This Row],[GroupByKey]]),(OutputTable[GroupByKey]=OutputTable[[#This Row],[GroupByKey]])*OutputTable[RecordedValue]))</f>
        <v>1200.8160491271699</v>
      </c>
    </row>
    <row r="2525" spans="1:16" x14ac:dyDescent="0.25">
      <c r="A2525" t="s">
        <v>68</v>
      </c>
      <c r="B2525" t="s">
        <v>70</v>
      </c>
      <c r="C2525">
        <v>42</v>
      </c>
      <c r="D2525" t="s">
        <v>147</v>
      </c>
      <c r="E2525" t="s">
        <v>121</v>
      </c>
      <c r="F2525" t="s">
        <v>73</v>
      </c>
      <c r="G2525">
        <v>145</v>
      </c>
      <c r="H2525">
        <v>0</v>
      </c>
      <c r="I252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25" s="5" cm="1">
        <f t="array" ref="J2525">MAX(IF((ProjectInfoTable[ProjectName]=OutputTable[[#This Row],[ProjectName]]),(ProjectInfoTable[ProjectName]=OutputTable[[#This Row],[ProjectName]])*ProjectInfoTable[NumberOfReplications]))</f>
        <v>50</v>
      </c>
      <c r="K2525" s="5" cm="1">
        <f t="array" ref="K2525">IFERROR(AVERAGE(IF((OutputTable[GroupByKey]=OutputTable[[#This Row],[GroupByKey]]),(OutputTable[GroupByKey]=OutputTable[[#This Row],[GroupByKey]])*OutputTable[RecordedValue])),0)</f>
        <v>145</v>
      </c>
      <c r="L2525" s="5" cm="1">
        <f t="array" ref="L2525">IFERROR(_xlfn.STDEV.S(IF((OutputTable[GroupByKey]=OutputTable[[#This Row],[GroupByKey]]),(OutputTable[GroupByKey]=OutputTable[[#This Row],[GroupByKey]])*OutputTable[RecordedValue])),0)</f>
        <v>0</v>
      </c>
      <c r="M2525" s="5" cm="1">
        <f t="array" ref="M2525">MAX(IF((ProjectInfoTable[ProjectName]=OutputTable[[#This Row],[ProjectName]]),(ProjectInfoTable[ProjectName]=OutputTable[[#This Row],[ProjectName]])*ProjectInfoTable[ConfidenceInterval]))</f>
        <v>0.95</v>
      </c>
      <c r="N2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5" s="5" cm="1">
        <f t="array" ref="O2525">MIN(IF((OutputTable[GroupByKey]=OutputTable[[#This Row],[GroupByKey]]),(OutputTable[GroupByKey]=OutputTable[[#This Row],[GroupByKey]])*OutputTable[RecordedValue]))</f>
        <v>145</v>
      </c>
      <c r="P2525" s="5" cm="1">
        <f t="array" ref="P2525">MAX(IF((OutputTable[GroupByKey]=OutputTable[[#This Row],[GroupByKey]]),(OutputTable[GroupByKey]=OutputTable[[#This Row],[GroupByKey]])*OutputTable[RecordedValue]))</f>
        <v>145</v>
      </c>
    </row>
    <row r="2526" spans="1:16" x14ac:dyDescent="0.25">
      <c r="A2526" t="s">
        <v>68</v>
      </c>
      <c r="B2526" t="s">
        <v>70</v>
      </c>
      <c r="C2526">
        <v>42</v>
      </c>
      <c r="D2526" t="s">
        <v>148</v>
      </c>
      <c r="E2526" t="s">
        <v>123</v>
      </c>
      <c r="F2526" t="s">
        <v>73</v>
      </c>
      <c r="G2526">
        <v>144</v>
      </c>
      <c r="H2526">
        <v>0</v>
      </c>
      <c r="I252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26" s="5" cm="1">
        <f t="array" ref="J2526">MAX(IF((ProjectInfoTable[ProjectName]=OutputTable[[#This Row],[ProjectName]]),(ProjectInfoTable[ProjectName]=OutputTable[[#This Row],[ProjectName]])*ProjectInfoTable[NumberOfReplications]))</f>
        <v>50</v>
      </c>
      <c r="K2526" s="5" cm="1">
        <f t="array" ref="K2526">IFERROR(AVERAGE(IF((OutputTable[GroupByKey]=OutputTable[[#This Row],[GroupByKey]]),(OutputTable[GroupByKey]=OutputTable[[#This Row],[GroupByKey]])*OutputTable[RecordedValue])),0)</f>
        <v>143.58000000000001</v>
      </c>
      <c r="L2526" s="5" cm="1">
        <f t="array" ref="L2526">IFERROR(_xlfn.STDEV.S(IF((OutputTable[GroupByKey]=OutputTable[[#This Row],[GroupByKey]]),(OutputTable[GroupByKey]=OutputTable[[#This Row],[GroupByKey]])*OutputTable[RecordedValue])),0)</f>
        <v>0.67279496224666424</v>
      </c>
      <c r="M2526" s="5" cm="1">
        <f t="array" ref="M2526">MAX(IF((ProjectInfoTable[ProjectName]=OutputTable[[#This Row],[ProjectName]]),(ProjectInfoTable[ProjectName]=OutputTable[[#This Row],[ProjectName]])*ProjectInfoTable[ConfidenceInterval]))</f>
        <v>0.95</v>
      </c>
      <c r="N2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526" s="5" cm="1">
        <f t="array" ref="O2526">MIN(IF((OutputTable[GroupByKey]=OutputTable[[#This Row],[GroupByKey]]),(OutputTable[GroupByKey]=OutputTable[[#This Row],[GroupByKey]])*OutputTable[RecordedValue]))</f>
        <v>142</v>
      </c>
      <c r="P2526" s="5" cm="1">
        <f t="array" ref="P2526">MAX(IF((OutputTable[GroupByKey]=OutputTable[[#This Row],[GroupByKey]]),(OutputTable[GroupByKey]=OutputTable[[#This Row],[GroupByKey]])*OutputTable[RecordedValue]))</f>
        <v>144</v>
      </c>
    </row>
    <row r="2527" spans="1:16" x14ac:dyDescent="0.25">
      <c r="A2527" t="s">
        <v>68</v>
      </c>
      <c r="B2527" t="s">
        <v>70</v>
      </c>
      <c r="C2527">
        <v>42</v>
      </c>
      <c r="D2527" t="s">
        <v>149</v>
      </c>
      <c r="E2527" t="s">
        <v>125</v>
      </c>
      <c r="F2527" t="s">
        <v>73</v>
      </c>
      <c r="G2527">
        <v>8.3243850811363593</v>
      </c>
      <c r="H2527">
        <v>0</v>
      </c>
      <c r="I252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27" s="5" cm="1">
        <f t="array" ref="J2527">MAX(IF((ProjectInfoTable[ProjectName]=OutputTable[[#This Row],[ProjectName]]),(ProjectInfoTable[ProjectName]=OutputTable[[#This Row],[ProjectName]])*ProjectInfoTable[NumberOfReplications]))</f>
        <v>50</v>
      </c>
      <c r="K2527" s="5" cm="1">
        <f t="array" ref="K2527">IFERROR(AVERAGE(IF((OutputTable[GroupByKey]=OutputTable[[#This Row],[GroupByKey]]),(OutputTable[GroupByKey]=OutputTable[[#This Row],[GroupByKey]])*OutputTable[RecordedValue])),0)</f>
        <v>8.9631102244031808</v>
      </c>
      <c r="L2527" s="5" cm="1">
        <f t="array" ref="L2527">IFERROR(_xlfn.STDEV.S(IF((OutputTable[GroupByKey]=OutputTable[[#This Row],[GroupByKey]]),(OutputTable[GroupByKey]=OutputTable[[#This Row],[GroupByKey]])*OutputTable[RecordedValue])),0)</f>
        <v>0.49581158155018401</v>
      </c>
      <c r="M2527" s="5" cm="1">
        <f t="array" ref="M2527">MAX(IF((ProjectInfoTable[ProjectName]=OutputTable[[#This Row],[ProjectName]]),(ProjectInfoTable[ProjectName]=OutputTable[[#This Row],[ProjectName]])*ProjectInfoTable[ConfidenceInterval]))</f>
        <v>0.95</v>
      </c>
      <c r="N2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527" s="5" cm="1">
        <f t="array" ref="O2527">MIN(IF((OutputTable[GroupByKey]=OutputTable[[#This Row],[GroupByKey]]),(OutputTable[GroupByKey]=OutputTable[[#This Row],[GroupByKey]])*OutputTable[RecordedValue]))</f>
        <v>7.9225733441578896</v>
      </c>
      <c r="P2527" s="5" cm="1">
        <f t="array" ref="P2527">MAX(IF((OutputTable[GroupByKey]=OutputTable[[#This Row],[GroupByKey]]),(OutputTable[GroupByKey]=OutputTable[[#This Row],[GroupByKey]])*OutputTable[RecordedValue]))</f>
        <v>9.9777504987156593</v>
      </c>
    </row>
    <row r="2528" spans="1:16" x14ac:dyDescent="0.25">
      <c r="A2528" t="s">
        <v>68</v>
      </c>
      <c r="B2528" t="s">
        <v>70</v>
      </c>
      <c r="C2528">
        <v>42</v>
      </c>
      <c r="D2528" t="s">
        <v>150</v>
      </c>
      <c r="E2528" t="s">
        <v>127</v>
      </c>
      <c r="F2528" t="s">
        <v>73</v>
      </c>
      <c r="G2528">
        <v>523.55266649384896</v>
      </c>
      <c r="H2528">
        <v>0</v>
      </c>
      <c r="I252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28" s="5" cm="1">
        <f t="array" ref="J2528">MAX(IF((ProjectInfoTable[ProjectName]=OutputTable[[#This Row],[ProjectName]]),(ProjectInfoTable[ProjectName]=OutputTable[[#This Row],[ProjectName]])*ProjectInfoTable[NumberOfReplications]))</f>
        <v>50</v>
      </c>
      <c r="K2528" s="5" cm="1">
        <f t="array" ref="K2528">IFERROR(AVERAGE(IF((OutputTable[GroupByKey]=OutputTable[[#This Row],[GroupByKey]]),(OutputTable[GroupByKey]=OutputTable[[#This Row],[GroupByKey]])*OutputTable[RecordedValue])),0)</f>
        <v>669.48533875250666</v>
      </c>
      <c r="L2528" s="5" cm="1">
        <f t="array" ref="L2528">IFERROR(_xlfn.STDEV.S(IF((OutputTable[GroupByKey]=OutputTable[[#This Row],[GroupByKey]]),(OutputTable[GroupByKey]=OutputTable[[#This Row],[GroupByKey]])*OutputTable[RecordedValue])),0)</f>
        <v>209.81217768405702</v>
      </c>
      <c r="M2528" s="5" cm="1">
        <f t="array" ref="M2528">MAX(IF((ProjectInfoTable[ProjectName]=OutputTable[[#This Row],[ProjectName]]),(ProjectInfoTable[ProjectName]=OutputTable[[#This Row],[ProjectName]])*ProjectInfoTable[ConfidenceInterval]))</f>
        <v>0.95</v>
      </c>
      <c r="N2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528" s="5" cm="1">
        <f t="array" ref="O2528">MIN(IF((OutputTable[GroupByKey]=OutputTable[[#This Row],[GroupByKey]]),(OutputTable[GroupByKey]=OutputTable[[#This Row],[GroupByKey]])*OutputTable[RecordedValue]))</f>
        <v>507.16931004698603</v>
      </c>
      <c r="P2528" s="5" cm="1">
        <f t="array" ref="P2528">MAX(IF((OutputTable[GroupByKey]=OutputTable[[#This Row],[GroupByKey]]),(OutputTable[GroupByKey]=OutputTable[[#This Row],[GroupByKey]])*OutputTable[RecordedValue]))</f>
        <v>1790.3663033289099</v>
      </c>
    </row>
    <row r="2529" spans="1:16" x14ac:dyDescent="0.25">
      <c r="A2529" t="s">
        <v>68</v>
      </c>
      <c r="B2529" t="s">
        <v>70</v>
      </c>
      <c r="C2529">
        <v>42</v>
      </c>
      <c r="D2529" t="s">
        <v>151</v>
      </c>
      <c r="E2529" t="s">
        <v>121</v>
      </c>
      <c r="F2529" t="s">
        <v>87</v>
      </c>
      <c r="G2529">
        <v>145</v>
      </c>
      <c r="H2529">
        <v>0</v>
      </c>
      <c r="I2529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29" s="5" cm="1">
        <f t="array" ref="J2529">MAX(IF((ProjectInfoTable[ProjectName]=OutputTable[[#This Row],[ProjectName]]),(ProjectInfoTable[ProjectName]=OutputTable[[#This Row],[ProjectName]])*ProjectInfoTable[NumberOfReplications]))</f>
        <v>50</v>
      </c>
      <c r="K2529" s="5" cm="1">
        <f t="array" ref="K2529">IFERROR(AVERAGE(IF((OutputTable[GroupByKey]=OutputTable[[#This Row],[GroupByKey]]),(OutputTable[GroupByKey]=OutputTable[[#This Row],[GroupByKey]])*OutputTable[RecordedValue])),0)</f>
        <v>145</v>
      </c>
      <c r="L2529" s="5" cm="1">
        <f t="array" ref="L2529">IFERROR(_xlfn.STDEV.S(IF((OutputTable[GroupByKey]=OutputTable[[#This Row],[GroupByKey]]),(OutputTable[GroupByKey]=OutputTable[[#This Row],[GroupByKey]])*OutputTable[RecordedValue])),0)</f>
        <v>0</v>
      </c>
      <c r="M2529" s="5" cm="1">
        <f t="array" ref="M2529">MAX(IF((ProjectInfoTable[ProjectName]=OutputTable[[#This Row],[ProjectName]]),(ProjectInfoTable[ProjectName]=OutputTable[[#This Row],[ProjectName]])*ProjectInfoTable[ConfidenceInterval]))</f>
        <v>0.95</v>
      </c>
      <c r="N2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9" s="5" cm="1">
        <f t="array" ref="O2529">MIN(IF((OutputTable[GroupByKey]=OutputTable[[#This Row],[GroupByKey]]),(OutputTable[GroupByKey]=OutputTable[[#This Row],[GroupByKey]])*OutputTable[RecordedValue]))</f>
        <v>145</v>
      </c>
      <c r="P2529" s="5" cm="1">
        <f t="array" ref="P2529">MAX(IF((OutputTable[GroupByKey]=OutputTable[[#This Row],[GroupByKey]]),(OutputTable[GroupByKey]=OutputTable[[#This Row],[GroupByKey]])*OutputTable[RecordedValue]))</f>
        <v>145</v>
      </c>
    </row>
    <row r="2530" spans="1:16" x14ac:dyDescent="0.25">
      <c r="A2530" t="s">
        <v>68</v>
      </c>
      <c r="B2530" t="s">
        <v>70</v>
      </c>
      <c r="C2530">
        <v>42</v>
      </c>
      <c r="D2530" t="s">
        <v>152</v>
      </c>
      <c r="E2530" t="s">
        <v>123</v>
      </c>
      <c r="F2530" t="s">
        <v>87</v>
      </c>
      <c r="G2530">
        <v>143</v>
      </c>
      <c r="H2530">
        <v>0</v>
      </c>
      <c r="I253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30" s="5" cm="1">
        <f t="array" ref="J2530">MAX(IF((ProjectInfoTable[ProjectName]=OutputTable[[#This Row],[ProjectName]]),(ProjectInfoTable[ProjectName]=OutputTable[[#This Row],[ProjectName]])*ProjectInfoTable[NumberOfReplications]))</f>
        <v>50</v>
      </c>
      <c r="K2530" s="5" cm="1">
        <f t="array" ref="K2530">IFERROR(AVERAGE(IF((OutputTable[GroupByKey]=OutputTable[[#This Row],[GroupByKey]]),(OutputTable[GroupByKey]=OutputTable[[#This Row],[GroupByKey]])*OutputTable[RecordedValue])),0)</f>
        <v>141.38</v>
      </c>
      <c r="L2530" s="5" cm="1">
        <f t="array" ref="L2530">IFERROR(_xlfn.STDEV.S(IF((OutputTable[GroupByKey]=OutputTable[[#This Row],[GroupByKey]]),(OutputTable[GroupByKey]=OutputTable[[#This Row],[GroupByKey]])*OutputTable[RecordedValue])),0)</f>
        <v>1.9988772358705846</v>
      </c>
      <c r="M2530" s="5" cm="1">
        <f t="array" ref="M2530">MAX(IF((ProjectInfoTable[ProjectName]=OutputTable[[#This Row],[ProjectName]]),(ProjectInfoTable[ProjectName]=OutputTable[[#This Row],[ProjectName]])*ProjectInfoTable[ConfidenceInterval]))</f>
        <v>0.95</v>
      </c>
      <c r="N2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530" s="5" cm="1">
        <f t="array" ref="O2530">MIN(IF((OutputTable[GroupByKey]=OutputTable[[#This Row],[GroupByKey]]),(OutputTable[GroupByKey]=OutputTable[[#This Row],[GroupByKey]])*OutputTable[RecordedValue]))</f>
        <v>134</v>
      </c>
      <c r="P2530" s="5" cm="1">
        <f t="array" ref="P2530">MAX(IF((OutputTable[GroupByKey]=OutputTable[[#This Row],[GroupByKey]]),(OutputTable[GroupByKey]=OutputTable[[#This Row],[GroupByKey]])*OutputTable[RecordedValue]))</f>
        <v>144</v>
      </c>
    </row>
    <row r="2531" spans="1:16" x14ac:dyDescent="0.25">
      <c r="A2531" t="s">
        <v>68</v>
      </c>
      <c r="B2531" t="s">
        <v>70</v>
      </c>
      <c r="C2531">
        <v>42</v>
      </c>
      <c r="D2531" t="s">
        <v>153</v>
      </c>
      <c r="E2531" t="s">
        <v>113</v>
      </c>
      <c r="F2531" t="s">
        <v>73</v>
      </c>
      <c r="G2531">
        <v>1.4836704550815101</v>
      </c>
      <c r="H2531">
        <v>0</v>
      </c>
      <c r="I2531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531" s="5" cm="1">
        <f t="array" ref="J2531">MAX(IF((ProjectInfoTable[ProjectName]=OutputTable[[#This Row],[ProjectName]]),(ProjectInfoTable[ProjectName]=OutputTable[[#This Row],[ProjectName]])*ProjectInfoTable[NumberOfReplications]))</f>
        <v>50</v>
      </c>
      <c r="K2531" s="5" cm="1">
        <f t="array" ref="K2531">IFERROR(AVERAGE(IF((OutputTable[GroupByKey]=OutputTable[[#This Row],[GroupByKey]]),(OutputTable[GroupByKey]=OutputTable[[#This Row],[GroupByKey]])*OutputTable[RecordedValue])),0)</f>
        <v>1.713056712445395</v>
      </c>
      <c r="L2531" s="5" cm="1">
        <f t="array" ref="L2531">IFERROR(_xlfn.STDEV.S(IF((OutputTable[GroupByKey]=OutputTable[[#This Row],[GroupByKey]]),(OutputTable[GroupByKey]=OutputTable[[#This Row],[GroupByKey]])*OutputTable[RecordedValue])),0)</f>
        <v>0.74877386075301833</v>
      </c>
      <c r="M2531" s="5" cm="1">
        <f t="array" ref="M2531">MAX(IF((ProjectInfoTable[ProjectName]=OutputTable[[#This Row],[ProjectName]]),(ProjectInfoTable[ProjectName]=OutputTable[[#This Row],[ProjectName]])*ProjectInfoTable[ConfidenceInterval]))</f>
        <v>0.95</v>
      </c>
      <c r="N2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531" s="5" cm="1">
        <f t="array" ref="O2531">MIN(IF((OutputTable[GroupByKey]=OutputTable[[#This Row],[GroupByKey]]),(OutputTable[GroupByKey]=OutputTable[[#This Row],[GroupByKey]])*OutputTable[RecordedValue]))</f>
        <v>0.396443199122197</v>
      </c>
      <c r="P2531" s="5" cm="1">
        <f t="array" ref="P2531">MAX(IF((OutputTable[GroupByKey]=OutputTable[[#This Row],[GroupByKey]]),(OutputTable[GroupByKey]=OutputTable[[#This Row],[GroupByKey]])*OutputTable[RecordedValue]))</f>
        <v>4.3293745592479498</v>
      </c>
    </row>
    <row r="2532" spans="1:16" x14ac:dyDescent="0.25">
      <c r="A2532" t="s">
        <v>68</v>
      </c>
      <c r="B2532" t="s">
        <v>70</v>
      </c>
      <c r="C2532">
        <v>42</v>
      </c>
      <c r="D2532" t="s">
        <v>154</v>
      </c>
      <c r="E2532" t="s">
        <v>115</v>
      </c>
      <c r="F2532" t="s">
        <v>73</v>
      </c>
      <c r="G2532">
        <v>44.510113652445298</v>
      </c>
      <c r="H2532">
        <v>0</v>
      </c>
      <c r="I2532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532" s="5" cm="1">
        <f t="array" ref="J2532">MAX(IF((ProjectInfoTable[ProjectName]=OutputTable[[#This Row],[ProjectName]]),(ProjectInfoTable[ProjectName]=OutputTable[[#This Row],[ProjectName]])*ProjectInfoTable[NumberOfReplications]))</f>
        <v>50</v>
      </c>
      <c r="K2532" s="5" cm="1">
        <f t="array" ref="K2532">IFERROR(AVERAGE(IF((OutputTable[GroupByKey]=OutputTable[[#This Row],[GroupByKey]]),(OutputTable[GroupByKey]=OutputTable[[#This Row],[GroupByKey]])*OutputTable[RecordedValue])),0)</f>
        <v>51.391701373361848</v>
      </c>
      <c r="L2532" s="5" cm="1">
        <f t="array" ref="L2532">IFERROR(_xlfn.STDEV.S(IF((OutputTable[GroupByKey]=OutputTable[[#This Row],[GroupByKey]]),(OutputTable[GroupByKey]=OutputTable[[#This Row],[GroupByKey]])*OutputTable[RecordedValue])),0)</f>
        <v>22.463215822590577</v>
      </c>
      <c r="M2532" s="5" cm="1">
        <f t="array" ref="M2532">MAX(IF((ProjectInfoTable[ProjectName]=OutputTable[[#This Row],[ProjectName]]),(ProjectInfoTable[ProjectName]=OutputTable[[#This Row],[ProjectName]])*ProjectInfoTable[ConfidenceInterval]))</f>
        <v>0.95</v>
      </c>
      <c r="N2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532" s="5" cm="1">
        <f t="array" ref="O2532">MIN(IF((OutputTable[GroupByKey]=OutputTable[[#This Row],[GroupByKey]]),(OutputTable[GroupByKey]=OutputTable[[#This Row],[GroupByKey]])*OutputTable[RecordedValue]))</f>
        <v>11.8932959736659</v>
      </c>
      <c r="P2532" s="5" cm="1">
        <f t="array" ref="P2532">MAX(IF((OutputTable[GroupByKey]=OutputTable[[#This Row],[GroupByKey]]),(OutputTable[GroupByKey]=OutputTable[[#This Row],[GroupByKey]])*OutputTable[RecordedValue]))</f>
        <v>129.881236777438</v>
      </c>
    </row>
    <row r="2533" spans="1:16" x14ac:dyDescent="0.25">
      <c r="A2533" t="s">
        <v>68</v>
      </c>
      <c r="B2533" t="s">
        <v>70</v>
      </c>
      <c r="C2533">
        <v>42</v>
      </c>
      <c r="D2533" t="s">
        <v>155</v>
      </c>
      <c r="E2533" t="s">
        <v>117</v>
      </c>
      <c r="F2533" t="s">
        <v>73</v>
      </c>
      <c r="G2533">
        <v>0</v>
      </c>
      <c r="H2533">
        <v>0</v>
      </c>
      <c r="I2533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533" s="5" cm="1">
        <f t="array" ref="J2533">MAX(IF((ProjectInfoTable[ProjectName]=OutputTable[[#This Row],[ProjectName]]),(ProjectInfoTable[ProjectName]=OutputTable[[#This Row],[ProjectName]])*ProjectInfoTable[NumberOfReplications]))</f>
        <v>50</v>
      </c>
      <c r="K2533" s="5" cm="1">
        <f t="array" ref="K2533">IFERROR(AVERAGE(IF((OutputTable[GroupByKey]=OutputTable[[#This Row],[GroupByKey]]),(OutputTable[GroupByKey]=OutputTable[[#This Row],[GroupByKey]])*OutputTable[RecordedValue])),0)</f>
        <v>0</v>
      </c>
      <c r="L2533" s="5" cm="1">
        <f t="array" ref="L2533">IFERROR(_xlfn.STDEV.S(IF((OutputTable[GroupByKey]=OutputTable[[#This Row],[GroupByKey]]),(OutputTable[GroupByKey]=OutputTable[[#This Row],[GroupByKey]])*OutputTable[RecordedValue])),0)</f>
        <v>0</v>
      </c>
      <c r="M2533" s="5" cm="1">
        <f t="array" ref="M2533">MAX(IF((ProjectInfoTable[ProjectName]=OutputTable[[#This Row],[ProjectName]]),(ProjectInfoTable[ProjectName]=OutputTable[[#This Row],[ProjectName]])*ProjectInfoTable[ConfidenceInterval]))</f>
        <v>0.95</v>
      </c>
      <c r="N2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3" s="5" cm="1">
        <f t="array" ref="O2533">MIN(IF((OutputTable[GroupByKey]=OutputTable[[#This Row],[GroupByKey]]),(OutputTable[GroupByKey]=OutputTable[[#This Row],[GroupByKey]])*OutputTable[RecordedValue]))</f>
        <v>0</v>
      </c>
      <c r="P2533" s="5" cm="1">
        <f t="array" ref="P2533">MAX(IF((OutputTable[GroupByKey]=OutputTable[[#This Row],[GroupByKey]]),(OutputTable[GroupByKey]=OutputTable[[#This Row],[GroupByKey]])*OutputTable[RecordedValue]))</f>
        <v>0</v>
      </c>
    </row>
    <row r="2534" spans="1:16" x14ac:dyDescent="0.25">
      <c r="A2534" t="s">
        <v>68</v>
      </c>
      <c r="B2534" t="s">
        <v>70</v>
      </c>
      <c r="C2534">
        <v>42</v>
      </c>
      <c r="D2534" t="s">
        <v>156</v>
      </c>
      <c r="E2534" t="s">
        <v>119</v>
      </c>
      <c r="F2534" t="s">
        <v>73</v>
      </c>
      <c r="G2534">
        <v>0</v>
      </c>
      <c r="H2534">
        <v>0</v>
      </c>
      <c r="I2534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534" s="5" cm="1">
        <f t="array" ref="J2534">MAX(IF((ProjectInfoTable[ProjectName]=OutputTable[[#This Row],[ProjectName]]),(ProjectInfoTable[ProjectName]=OutputTable[[#This Row],[ProjectName]])*ProjectInfoTable[NumberOfReplications]))</f>
        <v>50</v>
      </c>
      <c r="K2534" s="5" cm="1">
        <f t="array" ref="K2534">IFERROR(AVERAGE(IF((OutputTable[GroupByKey]=OutputTable[[#This Row],[GroupByKey]]),(OutputTable[GroupByKey]=OutputTable[[#This Row],[GroupByKey]])*OutputTable[RecordedValue])),0)</f>
        <v>10.739644005751</v>
      </c>
      <c r="L2534" s="5" cm="1">
        <f t="array" ref="L2534">IFERROR(_xlfn.STDEV.S(IF((OutputTable[GroupByKey]=OutputTable[[#This Row],[GroupByKey]]),(OutputTable[GroupByKey]=OutputTable[[#This Row],[GroupByKey]])*OutputTable[RecordedValue])),0)</f>
        <v>15.385582994074571</v>
      </c>
      <c r="M2534" s="5" cm="1">
        <f t="array" ref="M2534">MAX(IF((ProjectInfoTable[ProjectName]=OutputTable[[#This Row],[ProjectName]]),(ProjectInfoTable[ProjectName]=OutputTable[[#This Row],[ProjectName]])*ProjectInfoTable[ConfidenceInterval]))</f>
        <v>0.95</v>
      </c>
      <c r="N2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534" s="5" cm="1">
        <f t="array" ref="O2534">MIN(IF((OutputTable[GroupByKey]=OutputTable[[#This Row],[GroupByKey]]),(OutputTable[GroupByKey]=OutputTable[[#This Row],[GroupByKey]])*OutputTable[RecordedValue]))</f>
        <v>0</v>
      </c>
      <c r="P2534" s="5" cm="1">
        <f t="array" ref="P2534">MAX(IF((OutputTable[GroupByKey]=OutputTable[[#This Row],[GroupByKey]]),(OutputTable[GroupByKey]=OutputTable[[#This Row],[GroupByKey]])*OutputTable[RecordedValue]))</f>
        <v>76.907804000367904</v>
      </c>
    </row>
    <row r="2535" spans="1:16" x14ac:dyDescent="0.25">
      <c r="A2535" t="s">
        <v>68</v>
      </c>
      <c r="B2535" t="s">
        <v>70</v>
      </c>
      <c r="C2535">
        <v>42</v>
      </c>
      <c r="D2535" t="s">
        <v>157</v>
      </c>
      <c r="E2535" t="s">
        <v>121</v>
      </c>
      <c r="F2535" t="s">
        <v>73</v>
      </c>
      <c r="G2535">
        <v>5</v>
      </c>
      <c r="H2535">
        <v>0</v>
      </c>
      <c r="I2535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535" s="5" cm="1">
        <f t="array" ref="J2535">MAX(IF((ProjectInfoTable[ProjectName]=OutputTable[[#This Row],[ProjectName]]),(ProjectInfoTable[ProjectName]=OutputTable[[#This Row],[ProjectName]])*ProjectInfoTable[NumberOfReplications]))</f>
        <v>50</v>
      </c>
      <c r="K2535" s="5" cm="1">
        <f t="array" ref="K2535">IFERROR(AVERAGE(IF((OutputTable[GroupByKey]=OutputTable[[#This Row],[GroupByKey]]),(OutputTable[GroupByKey]=OutputTable[[#This Row],[GroupByKey]])*OutputTable[RecordedValue])),0)</f>
        <v>6.74</v>
      </c>
      <c r="L2535" s="5" cm="1">
        <f t="array" ref="L2535">IFERROR(_xlfn.STDEV.S(IF((OutputTable[GroupByKey]=OutputTable[[#This Row],[GroupByKey]]),(OutputTable[GroupByKey]=OutputTable[[#This Row],[GroupByKey]])*OutputTable[RecordedValue])),0)</f>
        <v>2.6711611783672518</v>
      </c>
      <c r="M2535" s="5" cm="1">
        <f t="array" ref="M2535">MAX(IF((ProjectInfoTable[ProjectName]=OutputTable[[#This Row],[ProjectName]]),(ProjectInfoTable[ProjectName]=OutputTable[[#This Row],[ProjectName]])*ProjectInfoTable[ConfidenceInterval]))</f>
        <v>0.95</v>
      </c>
      <c r="N2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535" s="5" cm="1">
        <f t="array" ref="O2535">MIN(IF((OutputTable[GroupByKey]=OutputTable[[#This Row],[GroupByKey]]),(OutputTable[GroupByKey]=OutputTable[[#This Row],[GroupByKey]])*OutputTable[RecordedValue]))</f>
        <v>2</v>
      </c>
      <c r="P2535" s="5" cm="1">
        <f t="array" ref="P2535">MAX(IF((OutputTable[GroupByKey]=OutputTable[[#This Row],[GroupByKey]]),(OutputTable[GroupByKey]=OutputTable[[#This Row],[GroupByKey]])*OutputTable[RecordedValue]))</f>
        <v>16</v>
      </c>
    </row>
    <row r="2536" spans="1:16" x14ac:dyDescent="0.25">
      <c r="A2536" t="s">
        <v>68</v>
      </c>
      <c r="B2536" t="s">
        <v>70</v>
      </c>
      <c r="C2536">
        <v>42</v>
      </c>
      <c r="D2536" t="s">
        <v>158</v>
      </c>
      <c r="E2536" t="s">
        <v>123</v>
      </c>
      <c r="F2536" t="s">
        <v>73</v>
      </c>
      <c r="G2536">
        <v>5</v>
      </c>
      <c r="H2536">
        <v>0</v>
      </c>
      <c r="I2536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536" s="5" cm="1">
        <f t="array" ref="J2536">MAX(IF((ProjectInfoTable[ProjectName]=OutputTable[[#This Row],[ProjectName]]),(ProjectInfoTable[ProjectName]=OutputTable[[#This Row],[ProjectName]])*ProjectInfoTable[NumberOfReplications]))</f>
        <v>50</v>
      </c>
      <c r="K2536" s="5" cm="1">
        <f t="array" ref="K2536">IFERROR(AVERAGE(IF((OutputTable[GroupByKey]=OutputTable[[#This Row],[GroupByKey]]),(OutputTable[GroupByKey]=OutputTable[[#This Row],[GroupByKey]])*OutputTable[RecordedValue])),0)</f>
        <v>6.66</v>
      </c>
      <c r="L2536" s="5" cm="1">
        <f t="array" ref="L2536">IFERROR(_xlfn.STDEV.S(IF((OutputTable[GroupByKey]=OutputTable[[#This Row],[GroupByKey]]),(OutputTable[GroupByKey]=OutputTable[[#This Row],[GroupByKey]])*OutputTable[RecordedValue])),0)</f>
        <v>2.6233644078409171</v>
      </c>
      <c r="M2536" s="5" cm="1">
        <f t="array" ref="M2536">MAX(IF((ProjectInfoTable[ProjectName]=OutputTable[[#This Row],[ProjectName]]),(ProjectInfoTable[ProjectName]=OutputTable[[#This Row],[ProjectName]])*ProjectInfoTable[ConfidenceInterval]))</f>
        <v>0.95</v>
      </c>
      <c r="N2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536" s="5" cm="1">
        <f t="array" ref="O2536">MIN(IF((OutputTable[GroupByKey]=OutputTable[[#This Row],[GroupByKey]]),(OutputTable[GroupByKey]=OutputTable[[#This Row],[GroupByKey]])*OutputTable[RecordedValue]))</f>
        <v>2</v>
      </c>
      <c r="P2536" s="5" cm="1">
        <f t="array" ref="P2536">MAX(IF((OutputTable[GroupByKey]=OutputTable[[#This Row],[GroupByKey]]),(OutputTable[GroupByKey]=OutputTable[[#This Row],[GroupByKey]])*OutputTable[RecordedValue]))</f>
        <v>16</v>
      </c>
    </row>
    <row r="2537" spans="1:16" x14ac:dyDescent="0.25">
      <c r="A2537" t="s">
        <v>68</v>
      </c>
      <c r="B2537" t="s">
        <v>70</v>
      </c>
      <c r="C2537">
        <v>42</v>
      </c>
      <c r="D2537" t="s">
        <v>159</v>
      </c>
      <c r="E2537" t="s">
        <v>125</v>
      </c>
      <c r="F2537" t="s">
        <v>73</v>
      </c>
      <c r="G2537">
        <v>1.4836704550815101</v>
      </c>
      <c r="H2537">
        <v>0</v>
      </c>
      <c r="I2537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537" s="5" cm="1">
        <f t="array" ref="J2537">MAX(IF((ProjectInfoTable[ProjectName]=OutputTable[[#This Row],[ProjectName]]),(ProjectInfoTable[ProjectName]=OutputTable[[#This Row],[ProjectName]])*ProjectInfoTable[NumberOfReplications]))</f>
        <v>50</v>
      </c>
      <c r="K2537" s="5" cm="1">
        <f t="array" ref="K2537">IFERROR(AVERAGE(IF((OutputTable[GroupByKey]=OutputTable[[#This Row],[GroupByKey]]),(OutputTable[GroupByKey]=OutputTable[[#This Row],[GroupByKey]])*OutputTable[RecordedValue])),0)</f>
        <v>1.713056712445395</v>
      </c>
      <c r="L2537" s="5" cm="1">
        <f t="array" ref="L2537">IFERROR(_xlfn.STDEV.S(IF((OutputTable[GroupByKey]=OutputTable[[#This Row],[GroupByKey]]),(OutputTable[GroupByKey]=OutputTable[[#This Row],[GroupByKey]])*OutputTable[RecordedValue])),0)</f>
        <v>0.74877386075301833</v>
      </c>
      <c r="M2537" s="5" cm="1">
        <f t="array" ref="M2537">MAX(IF((ProjectInfoTable[ProjectName]=OutputTable[[#This Row],[ProjectName]]),(ProjectInfoTable[ProjectName]=OutputTable[[#This Row],[ProjectName]])*ProjectInfoTable[ConfidenceInterval]))</f>
        <v>0.95</v>
      </c>
      <c r="N2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537" s="5" cm="1">
        <f t="array" ref="O2537">MIN(IF((OutputTable[GroupByKey]=OutputTable[[#This Row],[GroupByKey]]),(OutputTable[GroupByKey]=OutputTable[[#This Row],[GroupByKey]])*OutputTable[RecordedValue]))</f>
        <v>0.396443199122197</v>
      </c>
      <c r="P2537" s="5" cm="1">
        <f t="array" ref="P2537">MAX(IF((OutputTable[GroupByKey]=OutputTable[[#This Row],[GroupByKey]]),(OutputTable[GroupByKey]=OutputTable[[#This Row],[GroupByKey]])*OutputTable[RecordedValue]))</f>
        <v>4.3293745592479498</v>
      </c>
    </row>
    <row r="2538" spans="1:16" x14ac:dyDescent="0.25">
      <c r="A2538" t="s">
        <v>68</v>
      </c>
      <c r="B2538" t="s">
        <v>70</v>
      </c>
      <c r="C2538">
        <v>42</v>
      </c>
      <c r="D2538" t="s">
        <v>160</v>
      </c>
      <c r="E2538" t="s">
        <v>127</v>
      </c>
      <c r="F2538" t="s">
        <v>73</v>
      </c>
      <c r="G2538">
        <v>44.510113652445298</v>
      </c>
      <c r="H2538">
        <v>0</v>
      </c>
      <c r="I2538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538" s="5" cm="1">
        <f t="array" ref="J2538">MAX(IF((ProjectInfoTable[ProjectName]=OutputTable[[#This Row],[ProjectName]]),(ProjectInfoTable[ProjectName]=OutputTable[[#This Row],[ProjectName]])*ProjectInfoTable[NumberOfReplications]))</f>
        <v>50</v>
      </c>
      <c r="K2538" s="5" cm="1">
        <f t="array" ref="K2538">IFERROR(AVERAGE(IF((OutputTable[GroupByKey]=OutputTable[[#This Row],[GroupByKey]]),(OutputTable[GroupByKey]=OutputTable[[#This Row],[GroupByKey]])*OutputTable[RecordedValue])),0)</f>
        <v>62.131345379112837</v>
      </c>
      <c r="L2538" s="5" cm="1">
        <f t="array" ref="L2538">IFERROR(_xlfn.STDEV.S(IF((OutputTable[GroupByKey]=OutputTable[[#This Row],[GroupByKey]]),(OutputTable[GroupByKey]=OutputTable[[#This Row],[GroupByKey]])*OutputTable[RecordedValue])),0)</f>
        <v>32.520844078842771</v>
      </c>
      <c r="M2538" s="5" cm="1">
        <f t="array" ref="M2538">MAX(IF((ProjectInfoTable[ProjectName]=OutputTable[[#This Row],[ProjectName]]),(ProjectInfoTable[ProjectName]=OutputTable[[#This Row],[ProjectName]])*ProjectInfoTable[ConfidenceInterval]))</f>
        <v>0.95</v>
      </c>
      <c r="N2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538" s="5" cm="1">
        <f t="array" ref="O2538">MIN(IF((OutputTable[GroupByKey]=OutputTable[[#This Row],[GroupByKey]]),(OutputTable[GroupByKey]=OutputTable[[#This Row],[GroupByKey]])*OutputTable[RecordedValue]))</f>
        <v>13.9204055285142</v>
      </c>
      <c r="P2538" s="5" cm="1">
        <f t="array" ref="P2538">MAX(IF((OutputTable[GroupByKey]=OutputTable[[#This Row],[GroupByKey]]),(OutputTable[GroupByKey]=OutputTable[[#This Row],[GroupByKey]])*OutputTable[RecordedValue]))</f>
        <v>182.68949067350201</v>
      </c>
    </row>
    <row r="2539" spans="1:16" x14ac:dyDescent="0.25">
      <c r="A2539" t="s">
        <v>68</v>
      </c>
      <c r="B2539" t="s">
        <v>70</v>
      </c>
      <c r="C2539">
        <v>42</v>
      </c>
      <c r="D2539" t="s">
        <v>161</v>
      </c>
      <c r="E2539" t="s">
        <v>137</v>
      </c>
      <c r="F2539" t="s">
        <v>107</v>
      </c>
      <c r="G2539">
        <v>0.74183522754075504</v>
      </c>
      <c r="H2539">
        <v>0</v>
      </c>
      <c r="I253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39" s="5" cm="1">
        <f t="array" ref="J2539">MAX(IF((ProjectInfoTable[ProjectName]=OutputTable[[#This Row],[ProjectName]]),(ProjectInfoTable[ProjectName]=OutputTable[[#This Row],[ProjectName]])*ProjectInfoTable[NumberOfReplications]))</f>
        <v>50</v>
      </c>
      <c r="K2539" s="5" cm="1">
        <f t="array" ref="K2539">IFERROR(AVERAGE(IF((OutputTable[GroupByKey]=OutputTable[[#This Row],[GroupByKey]]),(OutputTable[GroupByKey]=OutputTable[[#This Row],[GroupByKey]])*OutputTable[RecordedValue])),0)</f>
        <v>0.85652835622269752</v>
      </c>
      <c r="L2539" s="5" cm="1">
        <f t="array" ref="L2539">IFERROR(_xlfn.STDEV.S(IF((OutputTable[GroupByKey]=OutputTable[[#This Row],[GroupByKey]]),(OutputTable[GroupByKey]=OutputTable[[#This Row],[GroupByKey]])*OutputTable[RecordedValue])),0)</f>
        <v>0.37438693037650955</v>
      </c>
      <c r="M2539" s="5" cm="1">
        <f t="array" ref="M2539">MAX(IF((ProjectInfoTable[ProjectName]=OutputTable[[#This Row],[ProjectName]]),(ProjectInfoTable[ProjectName]=OutputTable[[#This Row],[ProjectName]])*ProjectInfoTable[ConfidenceInterval]))</f>
        <v>0.95</v>
      </c>
      <c r="N2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539" s="5" cm="1">
        <f t="array" ref="O2539">MIN(IF((OutputTable[GroupByKey]=OutputTable[[#This Row],[GroupByKey]]),(OutputTable[GroupByKey]=OutputTable[[#This Row],[GroupByKey]])*OutputTable[RecordedValue]))</f>
        <v>0.198221599561099</v>
      </c>
      <c r="P2539" s="5" cm="1">
        <f t="array" ref="P2539">MAX(IF((OutputTable[GroupByKey]=OutputTable[[#This Row],[GroupByKey]]),(OutputTable[GroupByKey]=OutputTable[[#This Row],[GroupByKey]])*OutputTable[RecordedValue]))</f>
        <v>2.16468727962397</v>
      </c>
    </row>
    <row r="2540" spans="1:16" x14ac:dyDescent="0.25">
      <c r="A2540" t="s">
        <v>68</v>
      </c>
      <c r="B2540" t="s">
        <v>70</v>
      </c>
      <c r="C2540">
        <v>42</v>
      </c>
      <c r="D2540" t="s">
        <v>162</v>
      </c>
      <c r="E2540" t="s">
        <v>139</v>
      </c>
      <c r="F2540" t="s">
        <v>107</v>
      </c>
      <c r="G2540">
        <v>11.2581647724592</v>
      </c>
      <c r="H2540">
        <v>0</v>
      </c>
      <c r="I254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40" s="5" cm="1">
        <f t="array" ref="J2540">MAX(IF((ProjectInfoTable[ProjectName]=OutputTable[[#This Row],[ProjectName]]),(ProjectInfoTable[ProjectName]=OutputTable[[#This Row],[ProjectName]])*ProjectInfoTable[NumberOfReplications]))</f>
        <v>50</v>
      </c>
      <c r="K2540" s="5" cm="1">
        <f t="array" ref="K2540">IFERROR(AVERAGE(IF((OutputTable[GroupByKey]=OutputTable[[#This Row],[GroupByKey]]),(OutputTable[GroupByKey]=OutputTable[[#This Row],[GroupByKey]])*OutputTable[RecordedValue])),0)</f>
        <v>11.137209966710371</v>
      </c>
      <c r="L2540" s="5" cm="1">
        <f t="array" ref="L2540">IFERROR(_xlfn.STDEV.S(IF((OutputTable[GroupByKey]=OutputTable[[#This Row],[GroupByKey]]),(OutputTable[GroupByKey]=OutputTable[[#This Row],[GroupByKey]])*OutputTable[RecordedValue])),0)</f>
        <v>0.38257169656624557</v>
      </c>
      <c r="M2540" s="5" cm="1">
        <f t="array" ref="M2540">MAX(IF((ProjectInfoTable[ProjectName]=OutputTable[[#This Row],[ProjectName]]),(ProjectInfoTable[ProjectName]=OutputTable[[#This Row],[ProjectName]])*ProjectInfoTable[ConfidenceInterval]))</f>
        <v>0.95</v>
      </c>
      <c r="N2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540" s="5" cm="1">
        <f t="array" ref="O2540">MIN(IF((OutputTable[GroupByKey]=OutputTable[[#This Row],[GroupByKey]]),(OutputTable[GroupByKey]=OutputTable[[#This Row],[GroupByKey]])*OutputTable[RecordedValue]))</f>
        <v>9.8353127203760309</v>
      </c>
      <c r="P2540" s="5" cm="1">
        <f t="array" ref="P2540">MAX(IF((OutputTable[GroupByKey]=OutputTable[[#This Row],[GroupByKey]]),(OutputTable[GroupByKey]=OutputTable[[#This Row],[GroupByKey]])*OutputTable[RecordedValue]))</f>
        <v>11.8017784004389</v>
      </c>
    </row>
    <row r="2541" spans="1:16" x14ac:dyDescent="0.25">
      <c r="A2541" t="s">
        <v>68</v>
      </c>
      <c r="B2541" t="s">
        <v>70</v>
      </c>
      <c r="C2541">
        <v>42</v>
      </c>
      <c r="D2541" t="s">
        <v>163</v>
      </c>
      <c r="E2541" t="s">
        <v>164</v>
      </c>
      <c r="F2541" t="s">
        <v>107</v>
      </c>
      <c r="G2541">
        <v>5</v>
      </c>
      <c r="H2541">
        <v>0</v>
      </c>
      <c r="I254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41" s="5" cm="1">
        <f t="array" ref="J2541">MAX(IF((ProjectInfoTable[ProjectName]=OutputTable[[#This Row],[ProjectName]]),(ProjectInfoTable[ProjectName]=OutputTable[[#This Row],[ProjectName]])*ProjectInfoTable[NumberOfReplications]))</f>
        <v>50</v>
      </c>
      <c r="K2541" s="5" cm="1">
        <f t="array" ref="K2541">IFERROR(AVERAGE(IF((OutputTable[GroupByKey]=OutputTable[[#This Row],[GroupByKey]]),(OutputTable[GroupByKey]=OutputTable[[#This Row],[GroupByKey]])*OutputTable[RecordedValue])),0)</f>
        <v>6.72</v>
      </c>
      <c r="L2541" s="5" cm="1">
        <f t="array" ref="L2541">IFERROR(_xlfn.STDEV.S(IF((OutputTable[GroupByKey]=OutputTable[[#This Row],[GroupByKey]]),(OutputTable[GroupByKey]=OutputTable[[#This Row],[GroupByKey]])*OutputTable[RecordedValue])),0)</f>
        <v>2.6729178430917711</v>
      </c>
      <c r="M2541" s="5" cm="1">
        <f t="array" ref="M2541">MAX(IF((ProjectInfoTable[ProjectName]=OutputTable[[#This Row],[ProjectName]]),(ProjectInfoTable[ProjectName]=OutputTable[[#This Row],[ProjectName]])*ProjectInfoTable[ConfidenceInterval]))</f>
        <v>0.95</v>
      </c>
      <c r="N2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541" s="5" cm="1">
        <f t="array" ref="O2541">MIN(IF((OutputTable[GroupByKey]=OutputTable[[#This Row],[GroupByKey]]),(OutputTable[GroupByKey]=OutputTable[[#This Row],[GroupByKey]])*OutputTable[RecordedValue]))</f>
        <v>2</v>
      </c>
      <c r="P2541" s="5" cm="1">
        <f t="array" ref="P2541">MAX(IF((OutputTable[GroupByKey]=OutputTable[[#This Row],[GroupByKey]]),(OutputTable[GroupByKey]=OutputTable[[#This Row],[GroupByKey]])*OutputTable[RecordedValue]))</f>
        <v>16</v>
      </c>
    </row>
    <row r="2542" spans="1:16" x14ac:dyDescent="0.25">
      <c r="A2542" t="s">
        <v>68</v>
      </c>
      <c r="B2542" t="s">
        <v>70</v>
      </c>
      <c r="C2542">
        <v>42</v>
      </c>
      <c r="D2542" t="s">
        <v>165</v>
      </c>
      <c r="E2542" t="s">
        <v>166</v>
      </c>
      <c r="F2542" t="s">
        <v>107</v>
      </c>
      <c r="G2542">
        <v>6.1819602295062899E-2</v>
      </c>
      <c r="H2542">
        <v>0</v>
      </c>
      <c r="I254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42" s="5" cm="1">
        <f t="array" ref="J2542">MAX(IF((ProjectInfoTable[ProjectName]=OutputTable[[#This Row],[ProjectName]]),(ProjectInfoTable[ProjectName]=OutputTable[[#This Row],[ProjectName]])*ProjectInfoTable[NumberOfReplications]))</f>
        <v>50</v>
      </c>
      <c r="K2542" s="5" cm="1">
        <f t="array" ref="K2542">IFERROR(AVERAGE(IF((OutputTable[GroupByKey]=OutputTable[[#This Row],[GroupByKey]]),(OutputTable[GroupByKey]=OutputTable[[#This Row],[GroupByKey]])*OutputTable[RecordedValue])),0)</f>
        <v>7.1899169440802421E-2</v>
      </c>
      <c r="L2542" s="5" cm="1">
        <f t="array" ref="L2542">IFERROR(_xlfn.STDEV.S(IF((OutputTable[GroupByKey]=OutputTable[[#This Row],[GroupByKey]]),(OutputTable[GroupByKey]=OutputTable[[#This Row],[GroupByKey]])*OutputTable[RecordedValue])),0)</f>
        <v>3.1880974713854024E-2</v>
      </c>
      <c r="M2542" s="5" cm="1">
        <f t="array" ref="M2542">MAX(IF((ProjectInfoTable[ProjectName]=OutputTable[[#This Row],[ProjectName]]),(ProjectInfoTable[ProjectName]=OutputTable[[#This Row],[ProjectName]])*ProjectInfoTable[ConfidenceInterval]))</f>
        <v>0.95</v>
      </c>
      <c r="N2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542" s="5" cm="1">
        <f t="array" ref="O2542">MIN(IF((OutputTable[GroupByKey]=OutputTable[[#This Row],[GroupByKey]]),(OutputTable[GroupByKey]=OutputTable[[#This Row],[GroupByKey]])*OutputTable[RecordedValue]))</f>
        <v>1.6518466630091499E-2</v>
      </c>
      <c r="P2542" s="5" cm="1">
        <f t="array" ref="P2542">MAX(IF((OutputTable[GroupByKey]=OutputTable[[#This Row],[GroupByKey]]),(OutputTable[GroupByKey]=OutputTable[[#This Row],[GroupByKey]])*OutputTable[RecordedValue]))</f>
        <v>0.18039060663533099</v>
      </c>
    </row>
    <row r="2543" spans="1:16" x14ac:dyDescent="0.25">
      <c r="A2543" t="s">
        <v>68</v>
      </c>
      <c r="B2543" t="s">
        <v>70</v>
      </c>
      <c r="C2543">
        <v>42</v>
      </c>
      <c r="D2543" t="s">
        <v>167</v>
      </c>
      <c r="E2543" t="s">
        <v>142</v>
      </c>
      <c r="F2543" t="s">
        <v>107</v>
      </c>
      <c r="G2543">
        <v>0</v>
      </c>
      <c r="H2543">
        <v>0</v>
      </c>
      <c r="I254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43" s="5" cm="1">
        <f t="array" ref="J2543">MAX(IF((ProjectInfoTable[ProjectName]=OutputTable[[#This Row],[ProjectName]]),(ProjectInfoTable[ProjectName]=OutputTable[[#This Row],[ProjectName]])*ProjectInfoTable[NumberOfReplications]))</f>
        <v>50</v>
      </c>
      <c r="K2543" s="5" cm="1">
        <f t="array" ref="K2543">IFERROR(AVERAGE(IF((OutputTable[GroupByKey]=OutputTable[[#This Row],[GroupByKey]]),(OutputTable[GroupByKey]=OutputTable[[#This Row],[GroupByKey]])*OutputTable[RecordedValue])),0)</f>
        <v>0</v>
      </c>
      <c r="L2543" s="5" cm="1">
        <f t="array" ref="L2543">IFERROR(_xlfn.STDEV.S(IF((OutputTable[GroupByKey]=OutputTable[[#This Row],[GroupByKey]]),(OutputTable[GroupByKey]=OutputTable[[#This Row],[GroupByKey]])*OutputTable[RecordedValue])),0)</f>
        <v>0</v>
      </c>
      <c r="M2543" s="5" cm="1">
        <f t="array" ref="M2543">MAX(IF((ProjectInfoTable[ProjectName]=OutputTable[[#This Row],[ProjectName]]),(ProjectInfoTable[ProjectName]=OutputTable[[#This Row],[ProjectName]])*ProjectInfoTable[ConfidenceInterval]))</f>
        <v>0.95</v>
      </c>
      <c r="N2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3" s="5" cm="1">
        <f t="array" ref="O2543">MIN(IF((OutputTable[GroupByKey]=OutputTable[[#This Row],[GroupByKey]]),(OutputTable[GroupByKey]=OutputTable[[#This Row],[GroupByKey]])*OutputTable[RecordedValue]))</f>
        <v>0</v>
      </c>
      <c r="P2543" s="5" cm="1">
        <f t="array" ref="P2543">MAX(IF((OutputTable[GroupByKey]=OutputTable[[#This Row],[GroupByKey]]),(OutputTable[GroupByKey]=OutputTable[[#This Row],[GroupByKey]])*OutputTable[RecordedValue]))</f>
        <v>0</v>
      </c>
    </row>
    <row r="2544" spans="1:16" x14ac:dyDescent="0.25">
      <c r="A2544" t="s">
        <v>68</v>
      </c>
      <c r="B2544" t="s">
        <v>70</v>
      </c>
      <c r="C2544">
        <v>42</v>
      </c>
      <c r="D2544" t="s">
        <v>168</v>
      </c>
      <c r="E2544" t="s">
        <v>123</v>
      </c>
      <c r="F2544" t="s">
        <v>129</v>
      </c>
      <c r="G2544">
        <v>143</v>
      </c>
      <c r="H2544">
        <v>0</v>
      </c>
      <c r="I2544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44" s="5" cm="1">
        <f t="array" ref="J2544">MAX(IF((ProjectInfoTable[ProjectName]=OutputTable[[#This Row],[ProjectName]]),(ProjectInfoTable[ProjectName]=OutputTable[[#This Row],[ProjectName]])*ProjectInfoTable[NumberOfReplications]))</f>
        <v>50</v>
      </c>
      <c r="K2544" s="5" cm="1">
        <f t="array" ref="K2544">IFERROR(AVERAGE(IF((OutputTable[GroupByKey]=OutputTable[[#This Row],[GroupByKey]]),(OutputTable[GroupByKey]=OutputTable[[#This Row],[GroupByKey]])*OutputTable[RecordedValue])),0)</f>
        <v>141.38</v>
      </c>
      <c r="L2544" s="5" cm="1">
        <f t="array" ref="L2544">IFERROR(_xlfn.STDEV.S(IF((OutputTable[GroupByKey]=OutputTable[[#This Row],[GroupByKey]]),(OutputTable[GroupByKey]=OutputTable[[#This Row],[GroupByKey]])*OutputTable[RecordedValue])),0)</f>
        <v>1.9988772358705846</v>
      </c>
      <c r="M2544" s="5" cm="1">
        <f t="array" ref="M2544">MAX(IF((ProjectInfoTable[ProjectName]=OutputTable[[#This Row],[ProjectName]]),(ProjectInfoTable[ProjectName]=OutputTable[[#This Row],[ProjectName]])*ProjectInfoTable[ConfidenceInterval]))</f>
        <v>0.95</v>
      </c>
      <c r="N2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544" s="5" cm="1">
        <f t="array" ref="O2544">MIN(IF((OutputTable[GroupByKey]=OutputTable[[#This Row],[GroupByKey]]),(OutputTable[GroupByKey]=OutputTable[[#This Row],[GroupByKey]])*OutputTable[RecordedValue]))</f>
        <v>134</v>
      </c>
      <c r="P2544" s="5" cm="1">
        <f t="array" ref="P2544">MAX(IF((OutputTable[GroupByKey]=OutputTable[[#This Row],[GroupByKey]]),(OutputTable[GroupByKey]=OutputTable[[#This Row],[GroupByKey]])*OutputTable[RecordedValue]))</f>
        <v>144</v>
      </c>
    </row>
    <row r="2545" spans="1:16" x14ac:dyDescent="0.25">
      <c r="A2545" t="s">
        <v>68</v>
      </c>
      <c r="B2545" t="s">
        <v>70</v>
      </c>
      <c r="C2545">
        <v>42</v>
      </c>
      <c r="D2545" t="s">
        <v>169</v>
      </c>
      <c r="E2545" t="s">
        <v>91</v>
      </c>
      <c r="F2545" t="s">
        <v>129</v>
      </c>
      <c r="G2545">
        <v>71.940855412338095</v>
      </c>
      <c r="H2545">
        <v>0</v>
      </c>
      <c r="I2545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45" s="5" cm="1">
        <f t="array" ref="J2545">MAX(IF((ProjectInfoTable[ProjectName]=OutputTable[[#This Row],[ProjectName]]),(ProjectInfoTable[ProjectName]=OutputTable[[#This Row],[ProjectName]])*ProjectInfoTable[NumberOfReplications]))</f>
        <v>50</v>
      </c>
      <c r="K2545" s="5" cm="1">
        <f t="array" ref="K2545">IFERROR(AVERAGE(IF((OutputTable[GroupByKey]=OutputTable[[#This Row],[GroupByKey]]),(OutputTable[GroupByKey]=OutputTable[[#This Row],[GroupByKey]])*OutputTable[RecordedValue])),0)</f>
        <v>71.709517489708347</v>
      </c>
      <c r="L2545" s="5" cm="1">
        <f t="array" ref="L2545">IFERROR(_xlfn.STDEV.S(IF((OutputTable[GroupByKey]=OutputTable[[#This Row],[GroupByKey]]),(OutputTable[GroupByKey]=OutputTable[[#This Row],[GroupByKey]])*OutputTable[RecordedValue])),0)</f>
        <v>0.25019982121987089</v>
      </c>
      <c r="M2545" s="5" cm="1">
        <f t="array" ref="M2545">MAX(IF((ProjectInfoTable[ProjectName]=OutputTable[[#This Row],[ProjectName]]),(ProjectInfoTable[ProjectName]=OutputTable[[#This Row],[ProjectName]])*ProjectInfoTable[ConfidenceInterval]))</f>
        <v>0.95</v>
      </c>
      <c r="N2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545" s="5" cm="1">
        <f t="array" ref="O2545">MIN(IF((OutputTable[GroupByKey]=OutputTable[[#This Row],[GroupByKey]]),(OutputTable[GroupByKey]=OutputTable[[#This Row],[GroupByKey]])*OutputTable[RecordedValue]))</f>
        <v>70.826954480567906</v>
      </c>
      <c r="P2545" s="5" cm="1">
        <f t="array" ref="P2545">MAX(IF((OutputTable[GroupByKey]=OutputTable[[#This Row],[GroupByKey]]),(OutputTable[GroupByKey]=OutputTable[[#This Row],[GroupByKey]])*OutputTable[RecordedValue]))</f>
        <v>72</v>
      </c>
    </row>
    <row r="2546" spans="1:16" x14ac:dyDescent="0.25">
      <c r="A2546" t="s">
        <v>68</v>
      </c>
      <c r="B2546" t="s">
        <v>70</v>
      </c>
      <c r="C2546">
        <v>42</v>
      </c>
      <c r="D2546" t="s">
        <v>170</v>
      </c>
      <c r="E2546" t="s">
        <v>137</v>
      </c>
      <c r="F2546" t="s">
        <v>107</v>
      </c>
      <c r="G2546">
        <v>25.696659959072399</v>
      </c>
      <c r="H2546">
        <v>0</v>
      </c>
      <c r="I254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46" s="5" cm="1">
        <f t="array" ref="J2546">MAX(IF((ProjectInfoTable[ProjectName]=OutputTable[[#This Row],[ProjectName]]),(ProjectInfoTable[ProjectName]=OutputTable[[#This Row],[ProjectName]])*ProjectInfoTable[NumberOfReplications]))</f>
        <v>50</v>
      </c>
      <c r="K2546" s="5" cm="1">
        <f t="array" ref="K2546">IFERROR(AVERAGE(IF((OutputTable[GroupByKey]=OutputTable[[#This Row],[GroupByKey]]),(OutputTable[GroupByKey]=OutputTable[[#This Row],[GroupByKey]])*OutputTable[RecordedValue])),0)</f>
        <v>28.690256747996941</v>
      </c>
      <c r="L2546" s="5" cm="1">
        <f t="array" ref="L2546">IFERROR(_xlfn.STDEV.S(IF((OutputTable[GroupByKey]=OutputTable[[#This Row],[GroupByKey]]),(OutputTable[GroupByKey]=OutputTable[[#This Row],[GroupByKey]])*OutputTable[RecordedValue])),0)</f>
        <v>1.6276098461399904</v>
      </c>
      <c r="M2546" s="5" cm="1">
        <f t="array" ref="M2546">MAX(IF((ProjectInfoTable[ProjectName]=OutputTable[[#This Row],[ProjectName]]),(ProjectInfoTable[ProjectName]=OutputTable[[#This Row],[ProjectName]])*ProjectInfoTable[ConfidenceInterval]))</f>
        <v>0.95</v>
      </c>
      <c r="N2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546" s="5" cm="1">
        <f t="array" ref="O2546">MIN(IF((OutputTable[GroupByKey]=OutputTable[[#This Row],[GroupByKey]]),(OutputTable[GroupByKey]=OutputTable[[#This Row],[GroupByKey]])*OutputTable[RecordedValue]))</f>
        <v>25.696659959072399</v>
      </c>
      <c r="P2546" s="5" cm="1">
        <f t="array" ref="P2546">MAX(IF((OutputTable[GroupByKey]=OutputTable[[#This Row],[GroupByKey]]),(OutputTable[GroupByKey]=OutputTable[[#This Row],[GroupByKey]])*OutputTable[RecordedValue]))</f>
        <v>33.838759418460498</v>
      </c>
    </row>
    <row r="2547" spans="1:16" x14ac:dyDescent="0.25">
      <c r="A2547" t="s">
        <v>68</v>
      </c>
      <c r="B2547" t="s">
        <v>70</v>
      </c>
      <c r="C2547">
        <v>42</v>
      </c>
      <c r="D2547" t="s">
        <v>171</v>
      </c>
      <c r="E2547" t="s">
        <v>139</v>
      </c>
      <c r="F2547" t="s">
        <v>107</v>
      </c>
      <c r="G2547">
        <v>10.273767747096599</v>
      </c>
      <c r="H2547">
        <v>0</v>
      </c>
      <c r="I254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47" s="5" cm="1">
        <f t="array" ref="J2547">MAX(IF((ProjectInfoTable[ProjectName]=OutputTable[[#This Row],[ProjectName]]),(ProjectInfoTable[ProjectName]=OutputTable[[#This Row],[ProjectName]])*ProjectInfoTable[NumberOfReplications]))</f>
        <v>50</v>
      </c>
      <c r="K2547" s="5" cm="1">
        <f t="array" ref="K2547">IFERROR(AVERAGE(IF((OutputTable[GroupByKey]=OutputTable[[#This Row],[GroupByKey]]),(OutputTable[GroupByKey]=OutputTable[[#This Row],[GroupByKey]])*OutputTable[RecordedValue])),0)</f>
        <v>7.1431715332986858</v>
      </c>
      <c r="L2547" s="5" cm="1">
        <f t="array" ref="L2547">IFERROR(_xlfn.STDEV.S(IF((OutputTable[GroupByKey]=OutputTable[[#This Row],[GroupByKey]]),(OutputTable[GroupByKey]=OutputTable[[#This Row],[GroupByKey]])*OutputTable[RecordedValue])),0)</f>
        <v>1.6630080132730225</v>
      </c>
      <c r="M2547" s="5" cm="1">
        <f t="array" ref="M2547">MAX(IF((ProjectInfoTable[ProjectName]=OutputTable[[#This Row],[ProjectName]]),(ProjectInfoTable[ProjectName]=OutputTable[[#This Row],[ProjectName]])*ProjectInfoTable[ConfidenceInterval]))</f>
        <v>0.95</v>
      </c>
      <c r="N2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547" s="5" cm="1">
        <f t="array" ref="O2547">MIN(IF((OutputTable[GroupByKey]=OutputTable[[#This Row],[GroupByKey]]),(OutputTable[GroupByKey]=OutputTable[[#This Row],[GroupByKey]])*OutputTable[RecordedValue]))</f>
        <v>2.14775272896172</v>
      </c>
      <c r="P2547" s="5" cm="1">
        <f t="array" ref="P2547">MAX(IF((OutputTable[GroupByKey]=OutputTable[[#This Row],[GroupByKey]]),(OutputTable[GroupByKey]=OutputTable[[#This Row],[GroupByKey]])*OutputTable[RecordedValue]))</f>
        <v>10.273767747096599</v>
      </c>
    </row>
    <row r="2548" spans="1:16" x14ac:dyDescent="0.25">
      <c r="A2548" t="s">
        <v>68</v>
      </c>
      <c r="B2548" t="s">
        <v>70</v>
      </c>
      <c r="C2548">
        <v>42</v>
      </c>
      <c r="D2548" t="s">
        <v>172</v>
      </c>
      <c r="E2548" t="s">
        <v>164</v>
      </c>
      <c r="F2548" t="s">
        <v>107</v>
      </c>
      <c r="G2548">
        <v>304</v>
      </c>
      <c r="H2548">
        <v>0</v>
      </c>
      <c r="I254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48" s="5" cm="1">
        <f t="array" ref="J2548">MAX(IF((ProjectInfoTable[ProjectName]=OutputTable[[#This Row],[ProjectName]]),(ProjectInfoTable[ProjectName]=OutputTable[[#This Row],[ProjectName]])*ProjectInfoTable[NumberOfReplications]))</f>
        <v>50</v>
      </c>
      <c r="K2548" s="5" cm="1">
        <f t="array" ref="K2548">IFERROR(AVERAGE(IF((OutputTable[GroupByKey]=OutputTable[[#This Row],[GroupByKey]]),(OutputTable[GroupByKey]=OutputTable[[#This Row],[GroupByKey]])*OutputTable[RecordedValue])),0)</f>
        <v>299.54000000000002</v>
      </c>
      <c r="L2548" s="5" cm="1">
        <f t="array" ref="L2548">IFERROR(_xlfn.STDEV.S(IF((OutputTable[GroupByKey]=OutputTable[[#This Row],[GroupByKey]]),(OutputTable[GroupByKey]=OutputTable[[#This Row],[GroupByKey]])*OutputTable[RecordedValue])),0)</f>
        <v>4.8873430868908301</v>
      </c>
      <c r="M2548" s="5" cm="1">
        <f t="array" ref="M2548">MAX(IF((ProjectInfoTable[ProjectName]=OutputTable[[#This Row],[ProjectName]]),(ProjectInfoTable[ProjectName]=OutputTable[[#This Row],[ProjectName]])*ProjectInfoTable[ConfidenceInterval]))</f>
        <v>0.95</v>
      </c>
      <c r="N2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548" s="5" cm="1">
        <f t="array" ref="O2548">MIN(IF((OutputTable[GroupByKey]=OutputTable[[#This Row],[GroupByKey]]),(OutputTable[GroupByKey]=OutputTable[[#This Row],[GroupByKey]])*OutputTable[RecordedValue]))</f>
        <v>289</v>
      </c>
      <c r="P2548" s="5" cm="1">
        <f t="array" ref="P2548">MAX(IF((OutputTable[GroupByKey]=OutputTable[[#This Row],[GroupByKey]]),(OutputTable[GroupByKey]=OutputTable[[#This Row],[GroupByKey]])*OutputTable[RecordedValue]))</f>
        <v>313</v>
      </c>
    </row>
    <row r="2549" spans="1:16" x14ac:dyDescent="0.25">
      <c r="A2549" t="s">
        <v>68</v>
      </c>
      <c r="B2549" t="s">
        <v>70</v>
      </c>
      <c r="C2549">
        <v>42</v>
      </c>
      <c r="D2549" t="s">
        <v>173</v>
      </c>
      <c r="E2549" t="s">
        <v>166</v>
      </c>
      <c r="F2549" t="s">
        <v>107</v>
      </c>
      <c r="G2549">
        <v>0.71461756258065101</v>
      </c>
      <c r="H2549">
        <v>0</v>
      </c>
      <c r="I254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49" s="5" cm="1">
        <f t="array" ref="J2549">MAX(IF((ProjectInfoTable[ProjectName]=OutputTable[[#This Row],[ProjectName]]),(ProjectInfoTable[ProjectName]=OutputTable[[#This Row],[ProjectName]])*ProjectInfoTable[NumberOfReplications]))</f>
        <v>50</v>
      </c>
      <c r="K2549" s="5" cm="1">
        <f t="array" ref="K2549">IFERROR(AVERAGE(IF((OutputTable[GroupByKey]=OutputTable[[#This Row],[GroupByKey]]),(OutputTable[GroupByKey]=OutputTable[[#This Row],[GroupByKey]])*OutputTable[RecordedValue])),0)</f>
        <v>0.80157856851948073</v>
      </c>
      <c r="L2549" s="5" cm="1">
        <f t="array" ref="L2549">IFERROR(_xlfn.STDEV.S(IF((OutputTable[GroupByKey]=OutputTable[[#This Row],[GroupByKey]]),(OutputTable[GroupByKey]=OutputTable[[#This Row],[GroupByKey]])*OutputTable[RecordedValue])),0)</f>
        <v>4.6194667035361667E-2</v>
      </c>
      <c r="M2549" s="5" cm="1">
        <f t="array" ref="M2549">MAX(IF((ProjectInfoTable[ProjectName]=OutputTable[[#This Row],[ProjectName]]),(ProjectInfoTable[ProjectName]=OutputTable[[#This Row],[ProjectName]])*ProjectInfoTable[ConfidenceInterval]))</f>
        <v>0.95</v>
      </c>
      <c r="N2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549" s="5" cm="1">
        <f t="array" ref="O2549">MIN(IF((OutputTable[GroupByKey]=OutputTable[[#This Row],[GroupByKey]]),(OutputTable[GroupByKey]=OutputTable[[#This Row],[GroupByKey]])*OutputTable[RecordedValue]))</f>
        <v>0.71461756258065101</v>
      </c>
      <c r="P2549" s="5" cm="1">
        <f t="array" ref="P2549">MAX(IF((OutputTable[GroupByKey]=OutputTable[[#This Row],[GroupByKey]]),(OutputTable[GroupByKey]=OutputTable[[#This Row],[GroupByKey]])*OutputTable[RecordedValue]))</f>
        <v>0.94034020197328605</v>
      </c>
    </row>
    <row r="2550" spans="1:16" x14ac:dyDescent="0.25">
      <c r="A2550" t="s">
        <v>68</v>
      </c>
      <c r="B2550" t="s">
        <v>70</v>
      </c>
      <c r="C2550">
        <v>42</v>
      </c>
      <c r="D2550" t="s">
        <v>174</v>
      </c>
      <c r="E2550" t="s">
        <v>142</v>
      </c>
      <c r="F2550" t="s">
        <v>107</v>
      </c>
      <c r="G2550">
        <v>0</v>
      </c>
      <c r="H2550">
        <v>0</v>
      </c>
      <c r="I255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50" s="5" cm="1">
        <f t="array" ref="J2550">MAX(IF((ProjectInfoTable[ProjectName]=OutputTable[[#This Row],[ProjectName]]),(ProjectInfoTable[ProjectName]=OutputTable[[#This Row],[ProjectName]])*ProjectInfoTable[NumberOfReplications]))</f>
        <v>50</v>
      </c>
      <c r="K2550" s="5" cm="1">
        <f t="array" ref="K2550">IFERROR(AVERAGE(IF((OutputTable[GroupByKey]=OutputTable[[#This Row],[GroupByKey]]),(OutputTable[GroupByKey]=OutputTable[[#This Row],[GroupByKey]])*OutputTable[RecordedValue])),0)</f>
        <v>0</v>
      </c>
      <c r="L2550" s="5" cm="1">
        <f t="array" ref="L2550">IFERROR(_xlfn.STDEV.S(IF((OutputTable[GroupByKey]=OutputTable[[#This Row],[GroupByKey]]),(OutputTable[GroupByKey]=OutputTable[[#This Row],[GroupByKey]])*OutputTable[RecordedValue])),0)</f>
        <v>0</v>
      </c>
      <c r="M2550" s="5" cm="1">
        <f t="array" ref="M2550">MAX(IF((ProjectInfoTable[ProjectName]=OutputTable[[#This Row],[ProjectName]]),(ProjectInfoTable[ProjectName]=OutputTable[[#This Row],[ProjectName]])*ProjectInfoTable[ConfidenceInterval]))</f>
        <v>0.95</v>
      </c>
      <c r="N2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0" s="5" cm="1">
        <f t="array" ref="O2550">MIN(IF((OutputTable[GroupByKey]=OutputTable[[#This Row],[GroupByKey]]),(OutputTable[GroupByKey]=OutputTable[[#This Row],[GroupByKey]])*OutputTable[RecordedValue]))</f>
        <v>0</v>
      </c>
      <c r="P2550" s="5" cm="1">
        <f t="array" ref="P2550">MAX(IF((OutputTable[GroupByKey]=OutputTable[[#This Row],[GroupByKey]]),(OutputTable[GroupByKey]=OutputTable[[#This Row],[GroupByKey]])*OutputTable[RecordedValue]))</f>
        <v>0</v>
      </c>
    </row>
    <row r="2551" spans="1:16" x14ac:dyDescent="0.25">
      <c r="A2551" t="s">
        <v>68</v>
      </c>
      <c r="B2551" t="s">
        <v>70</v>
      </c>
      <c r="C2551">
        <v>42</v>
      </c>
      <c r="D2551" t="s">
        <v>175</v>
      </c>
      <c r="E2551" t="s">
        <v>113</v>
      </c>
      <c r="F2551" t="s">
        <v>73</v>
      </c>
      <c r="G2551">
        <v>31.355296128801101</v>
      </c>
      <c r="H2551">
        <v>0</v>
      </c>
      <c r="I255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51" s="5" cm="1">
        <f t="array" ref="J2551">MAX(IF((ProjectInfoTable[ProjectName]=OutputTable[[#This Row],[ProjectName]]),(ProjectInfoTable[ProjectName]=OutputTable[[#This Row],[ProjectName]])*ProjectInfoTable[NumberOfReplications]))</f>
        <v>50</v>
      </c>
      <c r="K2551" s="5" cm="1">
        <f t="array" ref="K2551">IFERROR(AVERAGE(IF((OutputTable[GroupByKey]=OutputTable[[#This Row],[GroupByKey]]),(OutputTable[GroupByKey]=OutputTable[[#This Row],[GroupByKey]])*OutputTable[RecordedValue])),0)</f>
        <v>36.017962320863354</v>
      </c>
      <c r="L2551" s="5" cm="1">
        <f t="array" ref="L2551">IFERROR(_xlfn.STDEV.S(IF((OutputTable[GroupByKey]=OutputTable[[#This Row],[GroupByKey]]),(OutputTable[GroupByKey]=OutputTable[[#This Row],[GroupByKey]])*OutputTable[RecordedValue])),0)</f>
        <v>2.1447750669597334</v>
      </c>
      <c r="M2551" s="5" cm="1">
        <f t="array" ref="M2551">MAX(IF((ProjectInfoTable[ProjectName]=OutputTable[[#This Row],[ProjectName]]),(ProjectInfoTable[ProjectName]=OutputTable[[#This Row],[ProjectName]])*ProjectInfoTable[ConfidenceInterval]))</f>
        <v>0.95</v>
      </c>
      <c r="N2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551" s="5" cm="1">
        <f t="array" ref="O2551">MIN(IF((OutputTable[GroupByKey]=OutputTable[[#This Row],[GroupByKey]]),(OutputTable[GroupByKey]=OutputTable[[#This Row],[GroupByKey]])*OutputTable[RecordedValue]))</f>
        <v>31.355296128801101</v>
      </c>
      <c r="P2551" s="5" cm="1">
        <f t="array" ref="P2551">MAX(IF((OutputTable[GroupByKey]=OutputTable[[#This Row],[GroupByKey]]),(OutputTable[GroupByKey]=OutputTable[[#This Row],[GroupByKey]])*OutputTable[RecordedValue]))</f>
        <v>42.047742044042501</v>
      </c>
    </row>
    <row r="2552" spans="1:16" x14ac:dyDescent="0.25">
      <c r="A2552" t="s">
        <v>68</v>
      </c>
      <c r="B2552" t="s">
        <v>70</v>
      </c>
      <c r="C2552">
        <v>42</v>
      </c>
      <c r="D2552" t="s">
        <v>176</v>
      </c>
      <c r="E2552" t="s">
        <v>115</v>
      </c>
      <c r="F2552" t="s">
        <v>73</v>
      </c>
      <c r="G2552">
        <v>940.65888386403196</v>
      </c>
      <c r="H2552">
        <v>0</v>
      </c>
      <c r="I255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52" s="5" cm="1">
        <f t="array" ref="J2552">MAX(IF((ProjectInfoTable[ProjectName]=OutputTable[[#This Row],[ProjectName]]),(ProjectInfoTable[ProjectName]=OutputTable[[#This Row],[ProjectName]])*ProjectInfoTable[NumberOfReplications]))</f>
        <v>50</v>
      </c>
      <c r="K2552" s="5" cm="1">
        <f t="array" ref="K2552">IFERROR(AVERAGE(IF((OutputTable[GroupByKey]=OutputTable[[#This Row],[GroupByKey]]),(OutputTable[GroupByKey]=OutputTable[[#This Row],[GroupByKey]])*OutputTable[RecordedValue])),0)</f>
        <v>1080.5388696259006</v>
      </c>
      <c r="L2552" s="5" cm="1">
        <f t="array" ref="L2552">IFERROR(_xlfn.STDEV.S(IF((OutputTable[GroupByKey]=OutputTable[[#This Row],[GroupByKey]]),(OutputTable[GroupByKey]=OutputTable[[#This Row],[GroupByKey]])*OutputTable[RecordedValue])),0)</f>
        <v>64.343252008792561</v>
      </c>
      <c r="M2552" s="5" cm="1">
        <f t="array" ref="M2552">MAX(IF((ProjectInfoTable[ProjectName]=OutputTable[[#This Row],[ProjectName]]),(ProjectInfoTable[ProjectName]=OutputTable[[#This Row],[ProjectName]])*ProjectInfoTable[ConfidenceInterval]))</f>
        <v>0.95</v>
      </c>
      <c r="N2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552" s="5" cm="1">
        <f t="array" ref="O2552">MIN(IF((OutputTable[GroupByKey]=OutputTable[[#This Row],[GroupByKey]]),(OutputTable[GroupByKey]=OutputTable[[#This Row],[GroupByKey]])*OutputTable[RecordedValue]))</f>
        <v>940.65888386403196</v>
      </c>
      <c r="P2552" s="5" cm="1">
        <f t="array" ref="P2552">MAX(IF((OutputTable[GroupByKey]=OutputTable[[#This Row],[GroupByKey]]),(OutputTable[GroupByKey]=OutputTable[[#This Row],[GroupByKey]])*OutputTable[RecordedValue]))</f>
        <v>1261.4322613212801</v>
      </c>
    </row>
    <row r="2553" spans="1:16" x14ac:dyDescent="0.25">
      <c r="A2553" t="s">
        <v>68</v>
      </c>
      <c r="B2553" t="s">
        <v>70</v>
      </c>
      <c r="C2553">
        <v>42</v>
      </c>
      <c r="D2553" t="s">
        <v>177</v>
      </c>
      <c r="E2553" t="s">
        <v>117</v>
      </c>
      <c r="F2553" t="s">
        <v>73</v>
      </c>
      <c r="G2553">
        <v>0</v>
      </c>
      <c r="H2553">
        <v>0</v>
      </c>
      <c r="I255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53" s="5" cm="1">
        <f t="array" ref="J2553">MAX(IF((ProjectInfoTable[ProjectName]=OutputTable[[#This Row],[ProjectName]]),(ProjectInfoTable[ProjectName]=OutputTable[[#This Row],[ProjectName]])*ProjectInfoTable[NumberOfReplications]))</f>
        <v>50</v>
      </c>
      <c r="K2553" s="5" cm="1">
        <f t="array" ref="K2553">IFERROR(AVERAGE(IF((OutputTable[GroupByKey]=OutputTable[[#This Row],[GroupByKey]]),(OutputTable[GroupByKey]=OutputTable[[#This Row],[GroupByKey]])*OutputTable[RecordedValue])),0)</f>
        <v>0</v>
      </c>
      <c r="L2553" s="5" cm="1">
        <f t="array" ref="L2553">IFERROR(_xlfn.STDEV.S(IF((OutputTable[GroupByKey]=OutputTable[[#This Row],[GroupByKey]]),(OutputTable[GroupByKey]=OutputTable[[#This Row],[GroupByKey]])*OutputTable[RecordedValue])),0)</f>
        <v>0</v>
      </c>
      <c r="M2553" s="5" cm="1">
        <f t="array" ref="M2553">MAX(IF((ProjectInfoTable[ProjectName]=OutputTable[[#This Row],[ProjectName]]),(ProjectInfoTable[ProjectName]=OutputTable[[#This Row],[ProjectName]])*ProjectInfoTable[ConfidenceInterval]))</f>
        <v>0.95</v>
      </c>
      <c r="N2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3" s="5" cm="1">
        <f t="array" ref="O2553">MIN(IF((OutputTable[GroupByKey]=OutputTable[[#This Row],[GroupByKey]]),(OutputTable[GroupByKey]=OutputTable[[#This Row],[GroupByKey]])*OutputTable[RecordedValue]))</f>
        <v>0</v>
      </c>
      <c r="P2553" s="5" cm="1">
        <f t="array" ref="P2553">MAX(IF((OutputTable[GroupByKey]=OutputTable[[#This Row],[GroupByKey]]),(OutputTable[GroupByKey]=OutputTable[[#This Row],[GroupByKey]])*OutputTable[RecordedValue]))</f>
        <v>0</v>
      </c>
    </row>
    <row r="2554" spans="1:16" x14ac:dyDescent="0.25">
      <c r="A2554" t="s">
        <v>68</v>
      </c>
      <c r="B2554" t="s">
        <v>70</v>
      </c>
      <c r="C2554">
        <v>42</v>
      </c>
      <c r="D2554" t="s">
        <v>178</v>
      </c>
      <c r="E2554" t="s">
        <v>119</v>
      </c>
      <c r="F2554" t="s">
        <v>73</v>
      </c>
      <c r="G2554">
        <v>162.04333592683199</v>
      </c>
      <c r="H2554">
        <v>0</v>
      </c>
      <c r="I255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54" s="5" cm="1">
        <f t="array" ref="J2554">MAX(IF((ProjectInfoTable[ProjectName]=OutputTable[[#This Row],[ProjectName]]),(ProjectInfoTable[ProjectName]=OutputTable[[#This Row],[ProjectName]])*ProjectInfoTable[NumberOfReplications]))</f>
        <v>50</v>
      </c>
      <c r="K2554" s="5" cm="1">
        <f t="array" ref="K2554">IFERROR(AVERAGE(IF((OutputTable[GroupByKey]=OutputTable[[#This Row],[GroupByKey]]),(OutputTable[GroupByKey]=OutputTable[[#This Row],[GroupByKey]])*OutputTable[RecordedValue])),0)</f>
        <v>647.33233797243315</v>
      </c>
      <c r="L2554" s="5" cm="1">
        <f t="array" ref="L2554">IFERROR(_xlfn.STDEV.S(IF((OutputTable[GroupByKey]=OutputTable[[#This Row],[GroupByKey]]),(OutputTable[GroupByKey]=OutputTable[[#This Row],[GroupByKey]])*OutputTable[RecordedValue])),0)</f>
        <v>612.63054444116835</v>
      </c>
      <c r="M2554" s="5" cm="1">
        <f t="array" ref="M2554">MAX(IF((ProjectInfoTable[ProjectName]=OutputTable[[#This Row],[ProjectName]]),(ProjectInfoTable[ProjectName]=OutputTable[[#This Row],[ProjectName]])*ProjectInfoTable[ConfidenceInterval]))</f>
        <v>0.95</v>
      </c>
      <c r="N2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554" s="5" cm="1">
        <f t="array" ref="O2554">MIN(IF((OutputTable[GroupByKey]=OutputTable[[#This Row],[GroupByKey]]),(OutputTable[GroupByKey]=OutputTable[[#This Row],[GroupByKey]])*OutputTable[RecordedValue]))</f>
        <v>135.75868551570699</v>
      </c>
      <c r="P2554" s="5" cm="1">
        <f t="array" ref="P2554">MAX(IF((OutputTable[GroupByKey]=OutputTable[[#This Row],[GroupByKey]]),(OutputTable[GroupByKey]=OutputTable[[#This Row],[GroupByKey]])*OutputTable[RecordedValue]))</f>
        <v>3953.48057040094</v>
      </c>
    </row>
    <row r="2555" spans="1:16" x14ac:dyDescent="0.25">
      <c r="A2555" t="s">
        <v>68</v>
      </c>
      <c r="B2555" t="s">
        <v>70</v>
      </c>
      <c r="C2555">
        <v>42</v>
      </c>
      <c r="D2555" t="s">
        <v>179</v>
      </c>
      <c r="E2555" t="s">
        <v>121</v>
      </c>
      <c r="F2555" t="s">
        <v>73</v>
      </c>
      <c r="G2555">
        <v>140</v>
      </c>
      <c r="H2555">
        <v>0</v>
      </c>
      <c r="I255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55" s="5" cm="1">
        <f t="array" ref="J2555">MAX(IF((ProjectInfoTable[ProjectName]=OutputTable[[#This Row],[ProjectName]]),(ProjectInfoTable[ProjectName]=OutputTable[[#This Row],[ProjectName]])*ProjectInfoTable[NumberOfReplications]))</f>
        <v>50</v>
      </c>
      <c r="K2555" s="5" cm="1">
        <f t="array" ref="K2555">IFERROR(AVERAGE(IF((OutputTable[GroupByKey]=OutputTable[[#This Row],[GroupByKey]]),(OutputTable[GroupByKey]=OutputTable[[#This Row],[GroupByKey]])*OutputTable[RecordedValue])),0)</f>
        <v>139.02000000000001</v>
      </c>
      <c r="L2555" s="5" cm="1">
        <f t="array" ref="L2555">IFERROR(_xlfn.STDEV.S(IF((OutputTable[GroupByKey]=OutputTable[[#This Row],[GroupByKey]]),(OutputTable[GroupByKey]=OutputTable[[#This Row],[GroupByKey]])*OutputTable[RecordedValue])),0)</f>
        <v>2.0651629376840162</v>
      </c>
      <c r="M2555" s="5" cm="1">
        <f t="array" ref="M2555">MAX(IF((ProjectInfoTable[ProjectName]=OutputTable[[#This Row],[ProjectName]]),(ProjectInfoTable[ProjectName]=OutputTable[[#This Row],[ProjectName]])*ProjectInfoTable[ConfidenceInterval]))</f>
        <v>0.95</v>
      </c>
      <c r="N2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555" s="5" cm="1">
        <f t="array" ref="O2555">MIN(IF((OutputTable[GroupByKey]=OutputTable[[#This Row],[GroupByKey]]),(OutputTable[GroupByKey]=OutputTable[[#This Row],[GroupByKey]])*OutputTable[RecordedValue]))</f>
        <v>133</v>
      </c>
      <c r="P2555" s="5" cm="1">
        <f t="array" ref="P2555">MAX(IF((OutputTable[GroupByKey]=OutputTable[[#This Row],[GroupByKey]]),(OutputTable[GroupByKey]=OutputTable[[#This Row],[GroupByKey]])*OutputTable[RecordedValue]))</f>
        <v>142</v>
      </c>
    </row>
    <row r="2556" spans="1:16" x14ac:dyDescent="0.25">
      <c r="A2556" t="s">
        <v>68</v>
      </c>
      <c r="B2556" t="s">
        <v>70</v>
      </c>
      <c r="C2556">
        <v>42</v>
      </c>
      <c r="D2556" t="s">
        <v>180</v>
      </c>
      <c r="E2556" t="s">
        <v>123</v>
      </c>
      <c r="F2556" t="s">
        <v>73</v>
      </c>
      <c r="G2556">
        <v>139</v>
      </c>
      <c r="H2556">
        <v>0</v>
      </c>
      <c r="I255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56" s="5" cm="1">
        <f t="array" ref="J2556">MAX(IF((ProjectInfoTable[ProjectName]=OutputTable[[#This Row],[ProjectName]]),(ProjectInfoTable[ProjectName]=OutputTable[[#This Row],[ProjectName]])*ProjectInfoTable[NumberOfReplications]))</f>
        <v>50</v>
      </c>
      <c r="K2556" s="5" cm="1">
        <f t="array" ref="K2556">IFERROR(AVERAGE(IF((OutputTable[GroupByKey]=OutputTable[[#This Row],[GroupByKey]]),(OutputTable[GroupByKey]=OutputTable[[#This Row],[GroupByKey]])*OutputTable[RecordedValue])),0)</f>
        <v>137.02000000000001</v>
      </c>
      <c r="L2556" s="5" cm="1">
        <f t="array" ref="L2556">IFERROR(_xlfn.STDEV.S(IF((OutputTable[GroupByKey]=OutputTable[[#This Row],[GroupByKey]]),(OutputTable[GroupByKey]=OutputTable[[#This Row],[GroupByKey]])*OutputTable[RecordedValue])),0)</f>
        <v>2.4618725244274162</v>
      </c>
      <c r="M2556" s="5" cm="1">
        <f t="array" ref="M2556">MAX(IF((ProjectInfoTable[ProjectName]=OutputTable[[#This Row],[ProjectName]]),(ProjectInfoTable[ProjectName]=OutputTable[[#This Row],[ProjectName]])*ProjectInfoTable[ConfidenceInterval]))</f>
        <v>0.95</v>
      </c>
      <c r="N2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556" s="5" cm="1">
        <f t="array" ref="O2556">MIN(IF((OutputTable[GroupByKey]=OutputTable[[#This Row],[GroupByKey]]),(OutputTable[GroupByKey]=OutputTable[[#This Row],[GroupByKey]])*OutputTable[RecordedValue]))</f>
        <v>130</v>
      </c>
      <c r="P2556" s="5" cm="1">
        <f t="array" ref="P2556">MAX(IF((OutputTable[GroupByKey]=OutputTable[[#This Row],[GroupByKey]]),(OutputTable[GroupByKey]=OutputTable[[#This Row],[GroupByKey]])*OutputTable[RecordedValue]))</f>
        <v>141</v>
      </c>
    </row>
    <row r="2557" spans="1:16" x14ac:dyDescent="0.25">
      <c r="A2557" t="s">
        <v>68</v>
      </c>
      <c r="B2557" t="s">
        <v>70</v>
      </c>
      <c r="C2557">
        <v>42</v>
      </c>
      <c r="D2557" t="s">
        <v>181</v>
      </c>
      <c r="E2557" t="s">
        <v>125</v>
      </c>
      <c r="F2557" t="s">
        <v>73</v>
      </c>
      <c r="G2557">
        <v>31.355296128801101</v>
      </c>
      <c r="H2557">
        <v>0</v>
      </c>
      <c r="I255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57" s="5" cm="1">
        <f t="array" ref="J2557">MAX(IF((ProjectInfoTable[ProjectName]=OutputTable[[#This Row],[ProjectName]]),(ProjectInfoTable[ProjectName]=OutputTable[[#This Row],[ProjectName]])*ProjectInfoTable[NumberOfReplications]))</f>
        <v>50</v>
      </c>
      <c r="K2557" s="5" cm="1">
        <f t="array" ref="K2557">IFERROR(AVERAGE(IF((OutputTable[GroupByKey]=OutputTable[[#This Row],[GroupByKey]]),(OutputTable[GroupByKey]=OutputTable[[#This Row],[GroupByKey]])*OutputTable[RecordedValue])),0)</f>
        <v>36.017962320863354</v>
      </c>
      <c r="L2557" s="5" cm="1">
        <f t="array" ref="L2557">IFERROR(_xlfn.STDEV.S(IF((OutputTable[GroupByKey]=OutputTable[[#This Row],[GroupByKey]]),(OutputTable[GroupByKey]=OutputTable[[#This Row],[GroupByKey]])*OutputTable[RecordedValue])),0)</f>
        <v>2.1447750669597334</v>
      </c>
      <c r="M2557" s="5" cm="1">
        <f t="array" ref="M2557">MAX(IF((ProjectInfoTable[ProjectName]=OutputTable[[#This Row],[ProjectName]]),(ProjectInfoTable[ProjectName]=OutputTable[[#This Row],[ProjectName]])*ProjectInfoTable[ConfidenceInterval]))</f>
        <v>0.95</v>
      </c>
      <c r="N2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557" s="5" cm="1">
        <f t="array" ref="O2557">MIN(IF((OutputTable[GroupByKey]=OutputTable[[#This Row],[GroupByKey]]),(OutputTable[GroupByKey]=OutputTable[[#This Row],[GroupByKey]])*OutputTable[RecordedValue]))</f>
        <v>31.355296128801101</v>
      </c>
      <c r="P2557" s="5" cm="1">
        <f t="array" ref="P2557">MAX(IF((OutputTable[GroupByKey]=OutputTable[[#This Row],[GroupByKey]]),(OutputTable[GroupByKey]=OutputTable[[#This Row],[GroupByKey]])*OutputTable[RecordedValue]))</f>
        <v>42.047742044042501</v>
      </c>
    </row>
    <row r="2558" spans="1:16" x14ac:dyDescent="0.25">
      <c r="A2558" t="s">
        <v>68</v>
      </c>
      <c r="B2558" t="s">
        <v>70</v>
      </c>
      <c r="C2558">
        <v>42</v>
      </c>
      <c r="D2558" t="s">
        <v>182</v>
      </c>
      <c r="E2558" t="s">
        <v>127</v>
      </c>
      <c r="F2558" t="s">
        <v>73</v>
      </c>
      <c r="G2558">
        <v>1102.70221979086</v>
      </c>
      <c r="H2558">
        <v>0</v>
      </c>
      <c r="I255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58" s="5" cm="1">
        <f t="array" ref="J2558">MAX(IF((ProjectInfoTable[ProjectName]=OutputTable[[#This Row],[ProjectName]]),(ProjectInfoTable[ProjectName]=OutputTable[[#This Row],[ProjectName]])*ProjectInfoTable[NumberOfReplications]))</f>
        <v>50</v>
      </c>
      <c r="K2558" s="5" cm="1">
        <f t="array" ref="K2558">IFERROR(AVERAGE(IF((OutputTable[GroupByKey]=OutputTable[[#This Row],[GroupByKey]]),(OutputTable[GroupByKey]=OutputTable[[#This Row],[GroupByKey]])*OutputTable[RecordedValue])),0)</f>
        <v>1727.8712075983335</v>
      </c>
      <c r="L2558" s="5" cm="1">
        <f t="array" ref="L2558">IFERROR(_xlfn.STDEV.S(IF((OutputTable[GroupByKey]=OutputTable[[#This Row],[GroupByKey]]),(OutputTable[GroupByKey]=OutputTable[[#This Row],[GroupByKey]])*OutputTable[RecordedValue])),0)</f>
        <v>660.11760417939672</v>
      </c>
      <c r="M2558" s="5" cm="1">
        <f t="array" ref="M2558">MAX(IF((ProjectInfoTable[ProjectName]=OutputTable[[#This Row],[ProjectName]]),(ProjectInfoTable[ProjectName]=OutputTable[[#This Row],[ProjectName]])*ProjectInfoTable[ConfidenceInterval]))</f>
        <v>0.95</v>
      </c>
      <c r="N2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558" s="5" cm="1">
        <f t="array" ref="O2558">MIN(IF((OutputTable[GroupByKey]=OutputTable[[#This Row],[GroupByKey]]),(OutputTable[GroupByKey]=OutputTable[[#This Row],[GroupByKey]])*OutputTable[RecordedValue]))</f>
        <v>1102.70221979086</v>
      </c>
      <c r="P2558" s="5" cm="1">
        <f t="array" ref="P2558">MAX(IF((OutputTable[GroupByKey]=OutputTable[[#This Row],[GroupByKey]]),(OutputTable[GroupByKey]=OutputTable[[#This Row],[GroupByKey]])*OutputTable[RecordedValue]))</f>
        <v>5214.9128317222203</v>
      </c>
    </row>
    <row r="2559" spans="1:16" x14ac:dyDescent="0.25">
      <c r="A2559" t="s">
        <v>68</v>
      </c>
      <c r="B2559" t="s">
        <v>70</v>
      </c>
      <c r="C2559">
        <v>42</v>
      </c>
      <c r="D2559" t="s">
        <v>183</v>
      </c>
      <c r="E2559" t="s">
        <v>137</v>
      </c>
      <c r="F2559" t="s">
        <v>107</v>
      </c>
      <c r="G2559">
        <v>15.677648064400501</v>
      </c>
      <c r="H2559">
        <v>0</v>
      </c>
      <c r="I255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59" s="5" cm="1">
        <f t="array" ref="J2559">MAX(IF((ProjectInfoTable[ProjectName]=OutputTable[[#This Row],[ProjectName]]),(ProjectInfoTable[ProjectName]=OutputTable[[#This Row],[ProjectName]])*ProjectInfoTable[NumberOfReplications]))</f>
        <v>50</v>
      </c>
      <c r="K2559" s="5" cm="1">
        <f t="array" ref="K2559">IFERROR(AVERAGE(IF((OutputTable[GroupByKey]=OutputTable[[#This Row],[GroupByKey]]),(OutputTable[GroupByKey]=OutputTable[[#This Row],[GroupByKey]])*OutputTable[RecordedValue])),0)</f>
        <v>18.008981160431681</v>
      </c>
      <c r="L2559" s="5" cm="1">
        <f t="array" ref="L2559">IFERROR(_xlfn.STDEV.S(IF((OutputTable[GroupByKey]=OutputTable[[#This Row],[GroupByKey]]),(OutputTable[GroupByKey]=OutputTable[[#This Row],[GroupByKey]])*OutputTable[RecordedValue])),0)</f>
        <v>1.0723875334798758</v>
      </c>
      <c r="M2559" s="5" cm="1">
        <f t="array" ref="M2559">MAX(IF((ProjectInfoTable[ProjectName]=OutputTable[[#This Row],[ProjectName]]),(ProjectInfoTable[ProjectName]=OutputTable[[#This Row],[ProjectName]])*ProjectInfoTable[ConfidenceInterval]))</f>
        <v>0.95</v>
      </c>
      <c r="N2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559" s="5" cm="1">
        <f t="array" ref="O2559">MIN(IF((OutputTable[GroupByKey]=OutputTable[[#This Row],[GroupByKey]]),(OutputTable[GroupByKey]=OutputTable[[#This Row],[GroupByKey]])*OutputTable[RecordedValue]))</f>
        <v>15.677648064400501</v>
      </c>
      <c r="P2559" s="5" cm="1">
        <f t="array" ref="P2559">MAX(IF((OutputTable[GroupByKey]=OutputTable[[#This Row],[GroupByKey]]),(OutputTable[GroupByKey]=OutputTable[[#This Row],[GroupByKey]])*OutputTable[RecordedValue]))</f>
        <v>21.0238710220213</v>
      </c>
    </row>
    <row r="2560" spans="1:16" x14ac:dyDescent="0.25">
      <c r="A2560" t="s">
        <v>68</v>
      </c>
      <c r="B2560" t="s">
        <v>70</v>
      </c>
      <c r="C2560">
        <v>42</v>
      </c>
      <c r="D2560" t="s">
        <v>184</v>
      </c>
      <c r="E2560" t="s">
        <v>139</v>
      </c>
      <c r="F2560" t="s">
        <v>107</v>
      </c>
      <c r="G2560">
        <v>8.2927796417684707</v>
      </c>
      <c r="H2560">
        <v>0</v>
      </c>
      <c r="I256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60" s="5" cm="1">
        <f t="array" ref="J2560">MAX(IF((ProjectInfoTable[ProjectName]=OutputTable[[#This Row],[ProjectName]]),(ProjectInfoTable[ProjectName]=OutputTable[[#This Row],[ProjectName]])*ProjectInfoTable[NumberOfReplications]))</f>
        <v>50</v>
      </c>
      <c r="K2560" s="5" cm="1">
        <f t="array" ref="K2560">IFERROR(AVERAGE(IF((OutputTable[GroupByKey]=OutputTable[[#This Row],[GroupByKey]]),(OutputTable[GroupByKey]=OutputTable[[#This Row],[GroupByKey]])*OutputTable[RecordedValue])),0)</f>
        <v>5.873369725047966</v>
      </c>
      <c r="L2560" s="5" cm="1">
        <f t="array" ref="L2560">IFERROR(_xlfn.STDEV.S(IF((OutputTable[GroupByKey]=OutputTable[[#This Row],[GroupByKey]]),(OutputTable[GroupByKey]=OutputTable[[#This Row],[GroupByKey]])*OutputTable[RecordedValue])),0)</f>
        <v>1.0900756873751687</v>
      </c>
      <c r="M2560" s="5" cm="1">
        <f t="array" ref="M2560">MAX(IF((ProjectInfoTable[ProjectName]=OutputTable[[#This Row],[ProjectName]]),(ProjectInfoTable[ProjectName]=OutputTable[[#This Row],[ProjectName]])*ProjectInfoTable[ConfidenceInterval]))</f>
        <v>0.95</v>
      </c>
      <c r="N2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560" s="5" cm="1">
        <f t="array" ref="O2560">MIN(IF((OutputTable[GroupByKey]=OutputTable[[#This Row],[GroupByKey]]),(OutputTable[GroupByKey]=OutputTable[[#This Row],[GroupByKey]])*OutputTable[RecordedValue]))</f>
        <v>2.9626411254009901</v>
      </c>
      <c r="P2560" s="5" cm="1">
        <f t="array" ref="P2560">MAX(IF((OutputTable[GroupByKey]=OutputTable[[#This Row],[GroupByKey]]),(OutputTable[GroupByKey]=OutputTable[[#This Row],[GroupByKey]])*OutputTable[RecordedValue]))</f>
        <v>8.2927796417684707</v>
      </c>
    </row>
    <row r="2561" spans="1:16" x14ac:dyDescent="0.25">
      <c r="A2561" t="s">
        <v>68</v>
      </c>
      <c r="B2561" t="s">
        <v>70</v>
      </c>
      <c r="C2561">
        <v>42</v>
      </c>
      <c r="D2561" t="s">
        <v>185</v>
      </c>
      <c r="E2561" t="s">
        <v>164</v>
      </c>
      <c r="F2561" t="s">
        <v>107</v>
      </c>
      <c r="G2561">
        <v>140</v>
      </c>
      <c r="H2561">
        <v>0</v>
      </c>
      <c r="I256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61" s="5" cm="1">
        <f t="array" ref="J2561">MAX(IF((ProjectInfoTable[ProjectName]=OutputTable[[#This Row],[ProjectName]]),(ProjectInfoTable[ProjectName]=OutputTable[[#This Row],[ProjectName]])*ProjectInfoTable[NumberOfReplications]))</f>
        <v>50</v>
      </c>
      <c r="K2561" s="5" cm="1">
        <f t="array" ref="K2561">IFERROR(AVERAGE(IF((OutputTable[GroupByKey]=OutputTable[[#This Row],[GroupByKey]]),(OutputTable[GroupByKey]=OutputTable[[#This Row],[GroupByKey]])*OutputTable[RecordedValue])),0)</f>
        <v>138.38</v>
      </c>
      <c r="L2561" s="5" cm="1">
        <f t="array" ref="L2561">IFERROR(_xlfn.STDEV.S(IF((OutputTable[GroupByKey]=OutputTable[[#This Row],[GroupByKey]]),(OutputTable[GroupByKey]=OutputTable[[#This Row],[GroupByKey]])*OutputTable[RecordedValue])),0)</f>
        <v>2.2667967149567629</v>
      </c>
      <c r="M2561" s="5" cm="1">
        <f t="array" ref="M2561">MAX(IF((ProjectInfoTable[ProjectName]=OutputTable[[#This Row],[ProjectName]]),(ProjectInfoTable[ProjectName]=OutputTable[[#This Row],[ProjectName]])*ProjectInfoTable[ConfidenceInterval]))</f>
        <v>0.95</v>
      </c>
      <c r="N2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561" s="5" cm="1">
        <f t="array" ref="O2561">MIN(IF((OutputTable[GroupByKey]=OutputTable[[#This Row],[GroupByKey]]),(OutputTable[GroupByKey]=OutputTable[[#This Row],[GroupByKey]])*OutputTable[RecordedValue]))</f>
        <v>132</v>
      </c>
      <c r="P2561" s="5" cm="1">
        <f t="array" ref="P2561">MAX(IF((OutputTable[GroupByKey]=OutputTable[[#This Row],[GroupByKey]]),(OutputTable[GroupByKey]=OutputTable[[#This Row],[GroupByKey]])*OutputTable[RecordedValue]))</f>
        <v>142</v>
      </c>
    </row>
    <row r="2562" spans="1:16" x14ac:dyDescent="0.25">
      <c r="A2562" t="s">
        <v>68</v>
      </c>
      <c r="B2562" t="s">
        <v>70</v>
      </c>
      <c r="C2562">
        <v>42</v>
      </c>
      <c r="D2562" t="s">
        <v>186</v>
      </c>
      <c r="E2562" t="s">
        <v>166</v>
      </c>
      <c r="F2562" t="s">
        <v>107</v>
      </c>
      <c r="G2562">
        <v>0.65446751492631405</v>
      </c>
      <c r="H2562">
        <v>0</v>
      </c>
      <c r="I256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62" s="5" cm="1">
        <f t="array" ref="J2562">MAX(IF((ProjectInfoTable[ProjectName]=OutputTable[[#This Row],[ProjectName]]),(ProjectInfoTable[ProjectName]=OutputTable[[#This Row],[ProjectName]])*ProjectInfoTable[NumberOfReplications]))</f>
        <v>50</v>
      </c>
      <c r="K2562" s="5" cm="1">
        <f t="array" ref="K2562">IFERROR(AVERAGE(IF((OutputTable[GroupByKey]=OutputTable[[#This Row],[GroupByKey]]),(OutputTable[GroupByKey]=OutputTable[[#This Row],[GroupByKey]])*OutputTable[RecordedValue])),0)</f>
        <v>0.75527626145633475</v>
      </c>
      <c r="L2562" s="5" cm="1">
        <f t="array" ref="L2562">IFERROR(_xlfn.STDEV.S(IF((OutputTable[GroupByKey]=OutputTable[[#This Row],[GroupByKey]]),(OutputTable[GroupByKey]=OutputTable[[#This Row],[GroupByKey]])*OutputTable[RecordedValue])),0)</f>
        <v>4.541982030729913E-2</v>
      </c>
      <c r="M2562" s="5" cm="1">
        <f t="array" ref="M2562">MAX(IF((ProjectInfoTable[ProjectName]=OutputTable[[#This Row],[ProjectName]]),(ProjectInfoTable[ProjectName]=OutputTable[[#This Row],[ProjectName]])*ProjectInfoTable[ConfidenceInterval]))</f>
        <v>0.95</v>
      </c>
      <c r="N2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562" s="5" cm="1">
        <f t="array" ref="O2562">MIN(IF((OutputTable[GroupByKey]=OutputTable[[#This Row],[GroupByKey]]),(OutputTable[GroupByKey]=OutputTable[[#This Row],[GroupByKey]])*OutputTable[RecordedValue]))</f>
        <v>0.65446751492631405</v>
      </c>
      <c r="P2562" s="5" cm="1">
        <f t="array" ref="P2562">MAX(IF((OutputTable[GroupByKey]=OutputTable[[#This Row],[GroupByKey]]),(OutputTable[GroupByKey]=OutputTable[[#This Row],[GroupByKey]])*OutputTable[RecordedValue]))</f>
        <v>0.87655661977495902</v>
      </c>
    </row>
    <row r="2563" spans="1:16" x14ac:dyDescent="0.25">
      <c r="A2563" t="s">
        <v>68</v>
      </c>
      <c r="B2563" t="s">
        <v>70</v>
      </c>
      <c r="C2563">
        <v>42</v>
      </c>
      <c r="D2563" t="s">
        <v>187</v>
      </c>
      <c r="E2563" t="s">
        <v>142</v>
      </c>
      <c r="F2563" t="s">
        <v>107</v>
      </c>
      <c r="G2563">
        <v>0</v>
      </c>
      <c r="H2563">
        <v>0</v>
      </c>
      <c r="I256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63" s="5" cm="1">
        <f t="array" ref="J2563">MAX(IF((ProjectInfoTable[ProjectName]=OutputTable[[#This Row],[ProjectName]]),(ProjectInfoTable[ProjectName]=OutputTable[[#This Row],[ProjectName]])*ProjectInfoTable[NumberOfReplications]))</f>
        <v>50</v>
      </c>
      <c r="K2563" s="5" cm="1">
        <f t="array" ref="K2563">IFERROR(AVERAGE(IF((OutputTable[GroupByKey]=OutputTable[[#This Row],[GroupByKey]]),(OutputTable[GroupByKey]=OutputTable[[#This Row],[GroupByKey]])*OutputTable[RecordedValue])),0)</f>
        <v>0</v>
      </c>
      <c r="L2563" s="5" cm="1">
        <f t="array" ref="L2563">IFERROR(_xlfn.STDEV.S(IF((OutputTable[GroupByKey]=OutputTable[[#This Row],[GroupByKey]]),(OutputTable[GroupByKey]=OutputTable[[#This Row],[GroupByKey]])*OutputTable[RecordedValue])),0)</f>
        <v>0</v>
      </c>
      <c r="M2563" s="5" cm="1">
        <f t="array" ref="M2563">MAX(IF((ProjectInfoTable[ProjectName]=OutputTable[[#This Row],[ProjectName]]),(ProjectInfoTable[ProjectName]=OutputTable[[#This Row],[ProjectName]])*ProjectInfoTable[ConfidenceInterval]))</f>
        <v>0.95</v>
      </c>
      <c r="N2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3" s="5" cm="1">
        <f t="array" ref="O2563">MIN(IF((OutputTable[GroupByKey]=OutputTable[[#This Row],[GroupByKey]]),(OutputTable[GroupByKey]=OutputTable[[#This Row],[GroupByKey]])*OutputTable[RecordedValue]))</f>
        <v>0</v>
      </c>
      <c r="P2563" s="5" cm="1">
        <f t="array" ref="P2563">MAX(IF((OutputTable[GroupByKey]=OutputTable[[#This Row],[GroupByKey]]),(OutputTable[GroupByKey]=OutputTable[[#This Row],[GroupByKey]])*OutputTable[RecordedValue]))</f>
        <v>0</v>
      </c>
    </row>
    <row r="2564" spans="1:16" x14ac:dyDescent="0.25">
      <c r="A2564" t="s">
        <v>68</v>
      </c>
      <c r="B2564" t="s">
        <v>70</v>
      </c>
      <c r="C2564">
        <v>43</v>
      </c>
      <c r="D2564" t="s">
        <v>112</v>
      </c>
      <c r="E2564" t="s">
        <v>113</v>
      </c>
      <c r="F2564" t="s">
        <v>73</v>
      </c>
      <c r="G2564">
        <v>0.65347936855792499</v>
      </c>
      <c r="H2564">
        <v>0</v>
      </c>
      <c r="I256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64" s="5" cm="1">
        <f t="array" ref="J2564">MAX(IF((ProjectInfoTable[ProjectName]=OutputTable[[#This Row],[ProjectName]]),(ProjectInfoTable[ProjectName]=OutputTable[[#This Row],[ProjectName]])*ProjectInfoTable[NumberOfReplications]))</f>
        <v>50</v>
      </c>
      <c r="K2564" s="5" cm="1">
        <f t="array" ref="K2564">IFERROR(AVERAGE(IF((OutputTable[GroupByKey]=OutputTable[[#This Row],[GroupByKey]]),(OutputTable[GroupByKey]=OutputTable[[#This Row],[GroupByKey]])*OutputTable[RecordedValue])),0)</f>
        <v>0.86163700693939471</v>
      </c>
      <c r="L2564" s="5" cm="1">
        <f t="array" ref="L2564">IFERROR(_xlfn.STDEV.S(IF((OutputTable[GroupByKey]=OutputTable[[#This Row],[GroupByKey]]),(OutputTable[GroupByKey]=OutputTable[[#This Row],[GroupByKey]])*OutputTable[RecordedValue])),0)</f>
        <v>0.40403851079129915</v>
      </c>
      <c r="M2564" s="5" cm="1">
        <f t="array" ref="M2564">MAX(IF((ProjectInfoTable[ProjectName]=OutputTable[[#This Row],[ProjectName]]),(ProjectInfoTable[ProjectName]=OutputTable[[#This Row],[ProjectName]])*ProjectInfoTable[ConfidenceInterval]))</f>
        <v>0.95</v>
      </c>
      <c r="N2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564" s="5" cm="1">
        <f t="array" ref="O2564">MIN(IF((OutputTable[GroupByKey]=OutputTable[[#This Row],[GroupByKey]]),(OutputTable[GroupByKey]=OutputTable[[#This Row],[GroupByKey]])*OutputTable[RecordedValue]))</f>
        <v>0.14398486806875099</v>
      </c>
      <c r="P2564" s="5" cm="1">
        <f t="array" ref="P2564">MAX(IF((OutputTable[GroupByKey]=OutputTable[[#This Row],[GroupByKey]]),(OutputTable[GroupByKey]=OutputTable[[#This Row],[GroupByKey]])*OutputTable[RecordedValue]))</f>
        <v>2.0851264921370101</v>
      </c>
    </row>
    <row r="2565" spans="1:16" x14ac:dyDescent="0.25">
      <c r="A2565" t="s">
        <v>68</v>
      </c>
      <c r="B2565" t="s">
        <v>70</v>
      </c>
      <c r="C2565">
        <v>43</v>
      </c>
      <c r="D2565" t="s">
        <v>114</v>
      </c>
      <c r="E2565" t="s">
        <v>115</v>
      </c>
      <c r="F2565" t="s">
        <v>73</v>
      </c>
      <c r="G2565">
        <v>39.208762113475501</v>
      </c>
      <c r="H2565">
        <v>0</v>
      </c>
      <c r="I256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65" s="5" cm="1">
        <f t="array" ref="J2565">MAX(IF((ProjectInfoTable[ProjectName]=OutputTable[[#This Row],[ProjectName]]),(ProjectInfoTable[ProjectName]=OutputTable[[#This Row],[ProjectName]])*ProjectInfoTable[NumberOfReplications]))</f>
        <v>50</v>
      </c>
      <c r="K2565" s="5" cm="1">
        <f t="array" ref="K2565">IFERROR(AVERAGE(IF((OutputTable[GroupByKey]=OutputTable[[#This Row],[GroupByKey]]),(OutputTable[GroupByKey]=OutputTable[[#This Row],[GroupByKey]])*OutputTable[RecordedValue])),0)</f>
        <v>51.698220416363682</v>
      </c>
      <c r="L2565" s="5" cm="1">
        <f t="array" ref="L2565">IFERROR(_xlfn.STDEV.S(IF((OutputTable[GroupByKey]=OutputTable[[#This Row],[GroupByKey]]),(OutputTable[GroupByKey]=OutputTable[[#This Row],[GroupByKey]])*OutputTable[RecordedValue])),0)</f>
        <v>24.242310647477964</v>
      </c>
      <c r="M2565" s="5" cm="1">
        <f t="array" ref="M2565">MAX(IF((ProjectInfoTable[ProjectName]=OutputTable[[#This Row],[ProjectName]]),(ProjectInfoTable[ProjectName]=OutputTable[[#This Row],[ProjectName]])*ProjectInfoTable[ConfidenceInterval]))</f>
        <v>0.95</v>
      </c>
      <c r="N2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565" s="5" cm="1">
        <f t="array" ref="O2565">MIN(IF((OutputTable[GroupByKey]=OutputTable[[#This Row],[GroupByKey]]),(OutputTable[GroupByKey]=OutputTable[[#This Row],[GroupByKey]])*OutputTable[RecordedValue]))</f>
        <v>8.63909208412508</v>
      </c>
      <c r="P2565" s="5" cm="1">
        <f t="array" ref="P2565">MAX(IF((OutputTable[GroupByKey]=OutputTable[[#This Row],[GroupByKey]]),(OutputTable[GroupByKey]=OutputTable[[#This Row],[GroupByKey]])*OutputTable[RecordedValue]))</f>
        <v>125.107589528221</v>
      </c>
    </row>
    <row r="2566" spans="1:16" x14ac:dyDescent="0.25">
      <c r="A2566" t="s">
        <v>68</v>
      </c>
      <c r="B2566" t="s">
        <v>70</v>
      </c>
      <c r="C2566">
        <v>43</v>
      </c>
      <c r="D2566" t="s">
        <v>116</v>
      </c>
      <c r="E2566" t="s">
        <v>117</v>
      </c>
      <c r="F2566" t="s">
        <v>73</v>
      </c>
      <c r="G2566">
        <v>0</v>
      </c>
      <c r="H2566">
        <v>0</v>
      </c>
      <c r="I256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566" s="5" cm="1">
        <f t="array" ref="J2566">MAX(IF((ProjectInfoTable[ProjectName]=OutputTable[[#This Row],[ProjectName]]),(ProjectInfoTable[ProjectName]=OutputTable[[#This Row],[ProjectName]])*ProjectInfoTable[NumberOfReplications]))</f>
        <v>50</v>
      </c>
      <c r="K2566" s="5" cm="1">
        <f t="array" ref="K2566">IFERROR(AVERAGE(IF((OutputTable[GroupByKey]=OutputTable[[#This Row],[GroupByKey]]),(OutputTable[GroupByKey]=OutputTable[[#This Row],[GroupByKey]])*OutputTable[RecordedValue])),0)</f>
        <v>0</v>
      </c>
      <c r="L2566" s="5" cm="1">
        <f t="array" ref="L2566">IFERROR(_xlfn.STDEV.S(IF((OutputTable[GroupByKey]=OutputTable[[#This Row],[GroupByKey]]),(OutputTable[GroupByKey]=OutputTable[[#This Row],[GroupByKey]])*OutputTable[RecordedValue])),0)</f>
        <v>0</v>
      </c>
      <c r="M2566" s="5" cm="1">
        <f t="array" ref="M2566">MAX(IF((ProjectInfoTable[ProjectName]=OutputTable[[#This Row],[ProjectName]]),(ProjectInfoTable[ProjectName]=OutputTable[[#This Row],[ProjectName]])*ProjectInfoTable[ConfidenceInterval]))</f>
        <v>0.95</v>
      </c>
      <c r="N2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6" s="5" cm="1">
        <f t="array" ref="O2566">MIN(IF((OutputTable[GroupByKey]=OutputTable[[#This Row],[GroupByKey]]),(OutputTable[GroupByKey]=OutputTable[[#This Row],[GroupByKey]])*OutputTable[RecordedValue]))</f>
        <v>0</v>
      </c>
      <c r="P2566" s="5" cm="1">
        <f t="array" ref="P2566">MAX(IF((OutputTable[GroupByKey]=OutputTable[[#This Row],[GroupByKey]]),(OutputTable[GroupByKey]=OutputTable[[#This Row],[GroupByKey]])*OutputTable[RecordedValue]))</f>
        <v>0</v>
      </c>
    </row>
    <row r="2567" spans="1:16" x14ac:dyDescent="0.25">
      <c r="A2567" t="s">
        <v>68</v>
      </c>
      <c r="B2567" t="s">
        <v>70</v>
      </c>
      <c r="C2567">
        <v>43</v>
      </c>
      <c r="D2567" t="s">
        <v>118</v>
      </c>
      <c r="E2567" t="s">
        <v>119</v>
      </c>
      <c r="F2567" t="s">
        <v>73</v>
      </c>
      <c r="G2567">
        <v>7.78638459854466</v>
      </c>
      <c r="H2567">
        <v>0</v>
      </c>
      <c r="I256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567" s="5" cm="1">
        <f t="array" ref="J2567">MAX(IF((ProjectInfoTable[ProjectName]=OutputTable[[#This Row],[ProjectName]]),(ProjectInfoTable[ProjectName]=OutputTable[[#This Row],[ProjectName]])*ProjectInfoTable[NumberOfReplications]))</f>
        <v>50</v>
      </c>
      <c r="K2567" s="5" cm="1">
        <f t="array" ref="K2567">IFERROR(AVERAGE(IF((OutputTable[GroupByKey]=OutputTable[[#This Row],[GroupByKey]]),(OutputTable[GroupByKey]=OutputTable[[#This Row],[GroupByKey]])*OutputTable[RecordedValue])),0)</f>
        <v>13.164009358024151</v>
      </c>
      <c r="L2567" s="5" cm="1">
        <f t="array" ref="L2567">IFERROR(_xlfn.STDEV.S(IF((OutputTable[GroupByKey]=OutputTable[[#This Row],[GroupByKey]]),(OutputTable[GroupByKey]=OutputTable[[#This Row],[GroupByKey]])*OutputTable[RecordedValue])),0)</f>
        <v>23.71645868098383</v>
      </c>
      <c r="M2567" s="5" cm="1">
        <f t="array" ref="M2567">MAX(IF((ProjectInfoTable[ProjectName]=OutputTable[[#This Row],[ProjectName]]),(ProjectInfoTable[ProjectName]=OutputTable[[#This Row],[ProjectName]])*ProjectInfoTable[ConfidenceInterval]))</f>
        <v>0.95</v>
      </c>
      <c r="N2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567" s="5" cm="1">
        <f t="array" ref="O2567">MIN(IF((OutputTable[GroupByKey]=OutputTable[[#This Row],[GroupByKey]]),(OutputTable[GroupByKey]=OutputTable[[#This Row],[GroupByKey]])*OutputTable[RecordedValue]))</f>
        <v>0</v>
      </c>
      <c r="P2567" s="5" cm="1">
        <f t="array" ref="P2567">MAX(IF((OutputTable[GroupByKey]=OutputTable[[#This Row],[GroupByKey]]),(OutputTable[GroupByKey]=OutputTable[[#This Row],[GroupByKey]])*OutputTable[RecordedValue]))</f>
        <v>143.511038213799</v>
      </c>
    </row>
    <row r="2568" spans="1:16" x14ac:dyDescent="0.25">
      <c r="A2568" t="s">
        <v>68</v>
      </c>
      <c r="B2568" t="s">
        <v>70</v>
      </c>
      <c r="C2568">
        <v>43</v>
      </c>
      <c r="D2568" t="s">
        <v>120</v>
      </c>
      <c r="E2568" t="s">
        <v>121</v>
      </c>
      <c r="F2568" t="s">
        <v>73</v>
      </c>
      <c r="G2568">
        <v>8</v>
      </c>
      <c r="H2568">
        <v>0</v>
      </c>
      <c r="I256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68" s="5" cm="1">
        <f t="array" ref="J2568">MAX(IF((ProjectInfoTable[ProjectName]=OutputTable[[#This Row],[ProjectName]]),(ProjectInfoTable[ProjectName]=OutputTable[[#This Row],[ProjectName]])*ProjectInfoTable[NumberOfReplications]))</f>
        <v>50</v>
      </c>
      <c r="K2568" s="5" cm="1">
        <f t="array" ref="K2568">IFERROR(AVERAGE(IF((OutputTable[GroupByKey]=OutputTable[[#This Row],[GroupByKey]]),(OutputTable[GroupByKey]=OutputTable[[#This Row],[GroupByKey]])*OutputTable[RecordedValue])),0)</f>
        <v>9.74</v>
      </c>
      <c r="L2568" s="5" cm="1">
        <f t="array" ref="L2568">IFERROR(_xlfn.STDEV.S(IF((OutputTable[GroupByKey]=OutputTable[[#This Row],[GroupByKey]]),(OutputTable[GroupByKey]=OutputTable[[#This Row],[GroupByKey]])*OutputTable[RecordedValue])),0)</f>
        <v>3.3430402880233041</v>
      </c>
      <c r="M2568" s="5" cm="1">
        <f t="array" ref="M2568">MAX(IF((ProjectInfoTable[ProjectName]=OutputTable[[#This Row],[ProjectName]]),(ProjectInfoTable[ProjectName]=OutputTable[[#This Row],[ProjectName]])*ProjectInfoTable[ConfidenceInterval]))</f>
        <v>0.95</v>
      </c>
      <c r="N2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568" s="5" cm="1">
        <f t="array" ref="O2568">MIN(IF((OutputTable[GroupByKey]=OutputTable[[#This Row],[GroupByKey]]),(OutputTable[GroupByKey]=OutputTable[[#This Row],[GroupByKey]])*OutputTable[RecordedValue]))</f>
        <v>4</v>
      </c>
      <c r="P2568" s="5" cm="1">
        <f t="array" ref="P2568">MAX(IF((OutputTable[GroupByKey]=OutputTable[[#This Row],[GroupByKey]]),(OutputTable[GroupByKey]=OutputTable[[#This Row],[GroupByKey]])*OutputTable[RecordedValue]))</f>
        <v>18</v>
      </c>
    </row>
    <row r="2569" spans="1:16" x14ac:dyDescent="0.25">
      <c r="A2569" t="s">
        <v>68</v>
      </c>
      <c r="B2569" t="s">
        <v>70</v>
      </c>
      <c r="C2569">
        <v>43</v>
      </c>
      <c r="D2569" t="s">
        <v>122</v>
      </c>
      <c r="E2569" t="s">
        <v>123</v>
      </c>
      <c r="F2569" t="s">
        <v>73</v>
      </c>
      <c r="G2569">
        <v>8</v>
      </c>
      <c r="H2569">
        <v>0</v>
      </c>
      <c r="I256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69" s="5" cm="1">
        <f t="array" ref="J2569">MAX(IF((ProjectInfoTable[ProjectName]=OutputTable[[#This Row],[ProjectName]]),(ProjectInfoTable[ProjectName]=OutputTable[[#This Row],[ProjectName]])*ProjectInfoTable[NumberOfReplications]))</f>
        <v>50</v>
      </c>
      <c r="K2569" s="5" cm="1">
        <f t="array" ref="K2569">IFERROR(AVERAGE(IF((OutputTable[GroupByKey]=OutputTable[[#This Row],[GroupByKey]]),(OutputTable[GroupByKey]=OutputTable[[#This Row],[GroupByKey]])*OutputTable[RecordedValue])),0)</f>
        <v>9.6199999999999992</v>
      </c>
      <c r="L2569" s="5" cm="1">
        <f t="array" ref="L2569">IFERROR(_xlfn.STDEV.S(IF((OutputTable[GroupByKey]=OutputTable[[#This Row],[GroupByKey]]),(OutputTable[GroupByKey]=OutputTable[[#This Row],[GroupByKey]])*OutputTable[RecordedValue])),0)</f>
        <v>3.3557139816335075</v>
      </c>
      <c r="M2569" s="5" cm="1">
        <f t="array" ref="M2569">MAX(IF((ProjectInfoTable[ProjectName]=OutputTable[[#This Row],[ProjectName]]),(ProjectInfoTable[ProjectName]=OutputTable[[#This Row],[ProjectName]])*ProjectInfoTable[ConfidenceInterval]))</f>
        <v>0.95</v>
      </c>
      <c r="N2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569" s="5" cm="1">
        <f t="array" ref="O2569">MIN(IF((OutputTable[GroupByKey]=OutputTable[[#This Row],[GroupByKey]]),(OutputTable[GroupByKey]=OutputTable[[#This Row],[GroupByKey]])*OutputTable[RecordedValue]))</f>
        <v>4</v>
      </c>
      <c r="P2569" s="5" cm="1">
        <f t="array" ref="P2569">MAX(IF((OutputTable[GroupByKey]=OutputTable[[#This Row],[GroupByKey]]),(OutputTable[GroupByKey]=OutputTable[[#This Row],[GroupByKey]])*OutputTable[RecordedValue]))</f>
        <v>18</v>
      </c>
    </row>
    <row r="2570" spans="1:16" x14ac:dyDescent="0.25">
      <c r="A2570" t="s">
        <v>68</v>
      </c>
      <c r="B2570" t="s">
        <v>70</v>
      </c>
      <c r="C2570">
        <v>43</v>
      </c>
      <c r="D2570" t="s">
        <v>124</v>
      </c>
      <c r="E2570" t="s">
        <v>125</v>
      </c>
      <c r="F2570" t="s">
        <v>73</v>
      </c>
      <c r="G2570">
        <v>0.65347936855792499</v>
      </c>
      <c r="H2570">
        <v>0</v>
      </c>
      <c r="I257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70" s="5" cm="1">
        <f t="array" ref="J2570">MAX(IF((ProjectInfoTable[ProjectName]=OutputTable[[#This Row],[ProjectName]]),(ProjectInfoTable[ProjectName]=OutputTable[[#This Row],[ProjectName]])*ProjectInfoTable[NumberOfReplications]))</f>
        <v>50</v>
      </c>
      <c r="K2570" s="5" cm="1">
        <f t="array" ref="K2570">IFERROR(AVERAGE(IF((OutputTable[GroupByKey]=OutputTable[[#This Row],[GroupByKey]]),(OutputTable[GroupByKey]=OutputTable[[#This Row],[GroupByKey]])*OutputTable[RecordedValue])),0)</f>
        <v>0.86163700693939471</v>
      </c>
      <c r="L2570" s="5" cm="1">
        <f t="array" ref="L2570">IFERROR(_xlfn.STDEV.S(IF((OutputTable[GroupByKey]=OutputTable[[#This Row],[GroupByKey]]),(OutputTable[GroupByKey]=OutputTable[[#This Row],[GroupByKey]])*OutputTable[RecordedValue])),0)</f>
        <v>0.40403851079129915</v>
      </c>
      <c r="M2570" s="5" cm="1">
        <f t="array" ref="M2570">MAX(IF((ProjectInfoTable[ProjectName]=OutputTable[[#This Row],[ProjectName]]),(ProjectInfoTable[ProjectName]=OutputTable[[#This Row],[ProjectName]])*ProjectInfoTable[ConfidenceInterval]))</f>
        <v>0.95</v>
      </c>
      <c r="N2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570" s="5" cm="1">
        <f t="array" ref="O2570">MIN(IF((OutputTable[GroupByKey]=OutputTable[[#This Row],[GroupByKey]]),(OutputTable[GroupByKey]=OutputTable[[#This Row],[GroupByKey]])*OutputTable[RecordedValue]))</f>
        <v>0.14398486806875099</v>
      </c>
      <c r="P2570" s="5" cm="1">
        <f t="array" ref="P2570">MAX(IF((OutputTable[GroupByKey]=OutputTable[[#This Row],[GroupByKey]]),(OutputTable[GroupByKey]=OutputTable[[#This Row],[GroupByKey]])*OutputTable[RecordedValue]))</f>
        <v>2.0851264921370101</v>
      </c>
    </row>
    <row r="2571" spans="1:16" x14ac:dyDescent="0.25">
      <c r="A2571" t="s">
        <v>68</v>
      </c>
      <c r="B2571" t="s">
        <v>70</v>
      </c>
      <c r="C2571">
        <v>43</v>
      </c>
      <c r="D2571" t="s">
        <v>126</v>
      </c>
      <c r="E2571" t="s">
        <v>127</v>
      </c>
      <c r="F2571" t="s">
        <v>73</v>
      </c>
      <c r="G2571">
        <v>46.995146712020102</v>
      </c>
      <c r="H2571">
        <v>0</v>
      </c>
      <c r="I257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71" s="5" cm="1">
        <f t="array" ref="J2571">MAX(IF((ProjectInfoTable[ProjectName]=OutputTable[[#This Row],[ProjectName]]),(ProjectInfoTable[ProjectName]=OutputTable[[#This Row],[ProjectName]])*ProjectInfoTable[NumberOfReplications]))</f>
        <v>50</v>
      </c>
      <c r="K2571" s="5" cm="1">
        <f t="array" ref="K2571">IFERROR(AVERAGE(IF((OutputTable[GroupByKey]=OutputTable[[#This Row],[GroupByKey]]),(OutputTable[GroupByKey]=OutputTable[[#This Row],[GroupByKey]])*OutputTable[RecordedValue])),0)</f>
        <v>64.862229774387828</v>
      </c>
      <c r="L2571" s="5" cm="1">
        <f t="array" ref="L2571">IFERROR(_xlfn.STDEV.S(IF((OutputTable[GroupByKey]=OutputTable[[#This Row],[GroupByKey]]),(OutputTable[GroupByKey]=OutputTable[[#This Row],[GroupByKey]])*OutputTable[RecordedValue])),0)</f>
        <v>42.021678663543447</v>
      </c>
      <c r="M2571" s="5" cm="1">
        <f t="array" ref="M2571">MAX(IF((ProjectInfoTable[ProjectName]=OutputTable[[#This Row],[ProjectName]]),(ProjectInfoTable[ProjectName]=OutputTable[[#This Row],[ProjectName]])*ProjectInfoTable[ConfidenceInterval]))</f>
        <v>0.95</v>
      </c>
      <c r="N2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571" s="5" cm="1">
        <f t="array" ref="O2571">MIN(IF((OutputTable[GroupByKey]=OutputTable[[#This Row],[GroupByKey]]),(OutputTable[GroupByKey]=OutputTable[[#This Row],[GroupByKey]])*OutputTable[RecordedValue]))</f>
        <v>12.5350884709043</v>
      </c>
      <c r="P2571" s="5" cm="1">
        <f t="array" ref="P2571">MAX(IF((OutputTable[GroupByKey]=OutputTable[[#This Row],[GroupByKey]]),(OutputTable[GroupByKey]=OutputTable[[#This Row],[GroupByKey]])*OutputTable[RecordedValue]))</f>
        <v>268.61862774202001</v>
      </c>
    </row>
    <row r="2572" spans="1:16" x14ac:dyDescent="0.25">
      <c r="A2572" t="s">
        <v>68</v>
      </c>
      <c r="B2572" t="s">
        <v>70</v>
      </c>
      <c r="C2572">
        <v>43</v>
      </c>
      <c r="D2572" t="s">
        <v>128</v>
      </c>
      <c r="E2572" t="s">
        <v>86</v>
      </c>
      <c r="F2572" t="s">
        <v>129</v>
      </c>
      <c r="G2572">
        <v>0</v>
      </c>
      <c r="H2572">
        <v>0</v>
      </c>
      <c r="I257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72" s="5" cm="1">
        <f t="array" ref="J2572">MAX(IF((ProjectInfoTable[ProjectName]=OutputTable[[#This Row],[ProjectName]]),(ProjectInfoTable[ProjectName]=OutputTable[[#This Row],[ProjectName]])*ProjectInfoTable[NumberOfReplications]))</f>
        <v>50</v>
      </c>
      <c r="K2572" s="5" cm="1">
        <f t="array" ref="K2572">IFERROR(AVERAGE(IF((OutputTable[GroupByKey]=OutputTable[[#This Row],[GroupByKey]]),(OutputTable[GroupByKey]=OutputTable[[#This Row],[GroupByKey]])*OutputTable[RecordedValue])),0)</f>
        <v>0</v>
      </c>
      <c r="L2572" s="5" cm="1">
        <f t="array" ref="L2572">IFERROR(_xlfn.STDEV.S(IF((OutputTable[GroupByKey]=OutputTable[[#This Row],[GroupByKey]]),(OutputTable[GroupByKey]=OutputTable[[#This Row],[GroupByKey]])*OutputTable[RecordedValue])),0)</f>
        <v>0</v>
      </c>
      <c r="M2572" s="5" cm="1">
        <f t="array" ref="M2572">MAX(IF((ProjectInfoTable[ProjectName]=OutputTable[[#This Row],[ProjectName]]),(ProjectInfoTable[ProjectName]=OutputTable[[#This Row],[ProjectName]])*ProjectInfoTable[ConfidenceInterval]))</f>
        <v>0.95</v>
      </c>
      <c r="N2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2" s="5" cm="1">
        <f t="array" ref="O2572">MIN(IF((OutputTable[GroupByKey]=OutputTable[[#This Row],[GroupByKey]]),(OutputTable[GroupByKey]=OutputTable[[#This Row],[GroupByKey]])*OutputTable[RecordedValue]))</f>
        <v>0</v>
      </c>
      <c r="P2572" s="5" cm="1">
        <f t="array" ref="P2572">MAX(IF((OutputTable[GroupByKey]=OutputTable[[#This Row],[GroupByKey]]),(OutputTable[GroupByKey]=OutputTable[[#This Row],[GroupByKey]])*OutputTable[RecordedValue]))</f>
        <v>0</v>
      </c>
    </row>
    <row r="2573" spans="1:16" x14ac:dyDescent="0.25">
      <c r="A2573" t="s">
        <v>68</v>
      </c>
      <c r="B2573" t="s">
        <v>70</v>
      </c>
      <c r="C2573">
        <v>43</v>
      </c>
      <c r="D2573" t="s">
        <v>130</v>
      </c>
      <c r="E2573" t="s">
        <v>89</v>
      </c>
      <c r="F2573" t="s">
        <v>129</v>
      </c>
      <c r="G2573">
        <v>0</v>
      </c>
      <c r="H2573">
        <v>0</v>
      </c>
      <c r="I257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73" s="5" cm="1">
        <f t="array" ref="J2573">MAX(IF((ProjectInfoTable[ProjectName]=OutputTable[[#This Row],[ProjectName]]),(ProjectInfoTable[ProjectName]=OutputTable[[#This Row],[ProjectName]])*ProjectInfoTable[NumberOfReplications]))</f>
        <v>50</v>
      </c>
      <c r="K2573" s="5" cm="1">
        <f t="array" ref="K2573">IFERROR(AVERAGE(IF((OutputTable[GroupByKey]=OutputTable[[#This Row],[GroupByKey]]),(OutputTable[GroupByKey]=OutputTable[[#This Row],[GroupByKey]])*OutputTable[RecordedValue])),0)</f>
        <v>0</v>
      </c>
      <c r="L2573" s="5" cm="1">
        <f t="array" ref="L2573">IFERROR(_xlfn.STDEV.S(IF((OutputTable[GroupByKey]=OutputTable[[#This Row],[GroupByKey]]),(OutputTable[GroupByKey]=OutputTable[[#This Row],[GroupByKey]])*OutputTable[RecordedValue])),0)</f>
        <v>0</v>
      </c>
      <c r="M2573" s="5" cm="1">
        <f t="array" ref="M2573">MAX(IF((ProjectInfoTable[ProjectName]=OutputTable[[#This Row],[ProjectName]]),(ProjectInfoTable[ProjectName]=OutputTable[[#This Row],[ProjectName]])*ProjectInfoTable[ConfidenceInterval]))</f>
        <v>0.95</v>
      </c>
      <c r="N2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3" s="5" cm="1">
        <f t="array" ref="O2573">MIN(IF((OutputTable[GroupByKey]=OutputTable[[#This Row],[GroupByKey]]),(OutputTable[GroupByKey]=OutputTable[[#This Row],[GroupByKey]])*OutputTable[RecordedValue]))</f>
        <v>0</v>
      </c>
      <c r="P2573" s="5" cm="1">
        <f t="array" ref="P2573">MAX(IF((OutputTable[GroupByKey]=OutputTable[[#This Row],[GroupByKey]]),(OutputTable[GroupByKey]=OutputTable[[#This Row],[GroupByKey]])*OutputTable[RecordedValue]))</f>
        <v>0</v>
      </c>
    </row>
    <row r="2574" spans="1:16" x14ac:dyDescent="0.25">
      <c r="A2574" t="s">
        <v>68</v>
      </c>
      <c r="B2574" t="s">
        <v>70</v>
      </c>
      <c r="C2574">
        <v>43</v>
      </c>
      <c r="D2574" t="s">
        <v>131</v>
      </c>
      <c r="E2574" t="s">
        <v>91</v>
      </c>
      <c r="F2574" t="s">
        <v>129</v>
      </c>
      <c r="G2574">
        <v>45.755707030015003</v>
      </c>
      <c r="H2574">
        <v>0</v>
      </c>
      <c r="I257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74" s="5" cm="1">
        <f t="array" ref="J2574">MAX(IF((ProjectInfoTable[ProjectName]=OutputTable[[#This Row],[ProjectName]]),(ProjectInfoTable[ProjectName]=OutputTable[[#This Row],[ProjectName]])*ProjectInfoTable[NumberOfReplications]))</f>
        <v>50</v>
      </c>
      <c r="K2574" s="5" cm="1">
        <f t="array" ref="K2574">IFERROR(AVERAGE(IF((OutputTable[GroupByKey]=OutputTable[[#This Row],[GroupByKey]]),(OutputTable[GroupByKey]=OutputTable[[#This Row],[GroupByKey]])*OutputTable[RecordedValue])),0)</f>
        <v>47.555766264651346</v>
      </c>
      <c r="L2574" s="5" cm="1">
        <f t="array" ref="L2574">IFERROR(_xlfn.STDEV.S(IF((OutputTable[GroupByKey]=OutputTable[[#This Row],[GroupByKey]]),(OutputTable[GroupByKey]=OutputTable[[#This Row],[GroupByKey]])*OutputTable[RecordedValue])),0)</f>
        <v>2.7283894207102275</v>
      </c>
      <c r="M2574" s="5" cm="1">
        <f t="array" ref="M2574">MAX(IF((ProjectInfoTable[ProjectName]=OutputTable[[#This Row],[ProjectName]]),(ProjectInfoTable[ProjectName]=OutputTable[[#This Row],[ProjectName]])*ProjectInfoTable[ConfidenceInterval]))</f>
        <v>0.95</v>
      </c>
      <c r="N2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574" s="5" cm="1">
        <f t="array" ref="O2574">MIN(IF((OutputTable[GroupByKey]=OutputTable[[#This Row],[GroupByKey]]),(OutputTable[GroupByKey]=OutputTable[[#This Row],[GroupByKey]])*OutputTable[RecordedValue]))</f>
        <v>42.116143251013803</v>
      </c>
      <c r="P2574" s="5" cm="1">
        <f t="array" ref="P2574">MAX(IF((OutputTable[GroupByKey]=OutputTable[[#This Row],[GroupByKey]]),(OutputTable[GroupByKey]=OutputTable[[#This Row],[GroupByKey]])*OutputTable[RecordedValue]))</f>
        <v>55.7665547747551</v>
      </c>
    </row>
    <row r="2575" spans="1:16" x14ac:dyDescent="0.25">
      <c r="A2575" t="s">
        <v>68</v>
      </c>
      <c r="B2575" t="s">
        <v>70</v>
      </c>
      <c r="C2575">
        <v>43</v>
      </c>
      <c r="D2575" t="s">
        <v>132</v>
      </c>
      <c r="E2575" t="s">
        <v>133</v>
      </c>
      <c r="F2575" t="s">
        <v>129</v>
      </c>
      <c r="G2575">
        <v>0</v>
      </c>
      <c r="H2575">
        <v>0</v>
      </c>
      <c r="I257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75" s="5" cm="1">
        <f t="array" ref="J2575">MAX(IF((ProjectInfoTable[ProjectName]=OutputTable[[#This Row],[ProjectName]]),(ProjectInfoTable[ProjectName]=OutputTable[[#This Row],[ProjectName]])*ProjectInfoTable[NumberOfReplications]))</f>
        <v>50</v>
      </c>
      <c r="K2575" s="5" cm="1">
        <f t="array" ref="K2575">IFERROR(AVERAGE(IF((OutputTable[GroupByKey]=OutputTable[[#This Row],[GroupByKey]]),(OutputTable[GroupByKey]=OutputTable[[#This Row],[GroupByKey]])*OutputTable[RecordedValue])),0)</f>
        <v>0</v>
      </c>
      <c r="L2575" s="5" cm="1">
        <f t="array" ref="L2575">IFERROR(_xlfn.STDEV.S(IF((OutputTable[GroupByKey]=OutputTable[[#This Row],[GroupByKey]]),(OutputTable[GroupByKey]=OutputTable[[#This Row],[GroupByKey]])*OutputTable[RecordedValue])),0)</f>
        <v>0</v>
      </c>
      <c r="M2575" s="5" cm="1">
        <f t="array" ref="M2575">MAX(IF((ProjectInfoTable[ProjectName]=OutputTable[[#This Row],[ProjectName]]),(ProjectInfoTable[ProjectName]=OutputTable[[#This Row],[ProjectName]])*ProjectInfoTable[ConfidenceInterval]))</f>
        <v>0.95</v>
      </c>
      <c r="N2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5" s="5" cm="1">
        <f t="array" ref="O2575">MIN(IF((OutputTable[GroupByKey]=OutputTable[[#This Row],[GroupByKey]]),(OutputTable[GroupByKey]=OutputTable[[#This Row],[GroupByKey]])*OutputTable[RecordedValue]))</f>
        <v>0</v>
      </c>
      <c r="P2575" s="5" cm="1">
        <f t="array" ref="P2575">MAX(IF((OutputTable[GroupByKey]=OutputTable[[#This Row],[GroupByKey]]),(OutputTable[GroupByKey]=OutputTable[[#This Row],[GroupByKey]])*OutputTable[RecordedValue]))</f>
        <v>0</v>
      </c>
    </row>
    <row r="2576" spans="1:16" x14ac:dyDescent="0.25">
      <c r="A2576" t="s">
        <v>68</v>
      </c>
      <c r="B2576" t="s">
        <v>70</v>
      </c>
      <c r="C2576">
        <v>43</v>
      </c>
      <c r="D2576" t="s">
        <v>134</v>
      </c>
      <c r="E2576" t="s">
        <v>95</v>
      </c>
      <c r="F2576" t="s">
        <v>129</v>
      </c>
      <c r="G2576">
        <v>45.755707030015003</v>
      </c>
      <c r="H2576">
        <v>0</v>
      </c>
      <c r="I257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76" s="5" cm="1">
        <f t="array" ref="J2576">MAX(IF((ProjectInfoTable[ProjectName]=OutputTable[[#This Row],[ProjectName]]),(ProjectInfoTable[ProjectName]=OutputTable[[#This Row],[ProjectName]])*ProjectInfoTable[NumberOfReplications]))</f>
        <v>50</v>
      </c>
      <c r="K2576" s="5" cm="1">
        <f t="array" ref="K2576">IFERROR(AVERAGE(IF((OutputTable[GroupByKey]=OutputTable[[#This Row],[GroupByKey]]),(OutputTable[GroupByKey]=OutputTable[[#This Row],[GroupByKey]])*OutputTable[RecordedValue])),0)</f>
        <v>47.555766264651346</v>
      </c>
      <c r="L2576" s="5" cm="1">
        <f t="array" ref="L2576">IFERROR(_xlfn.STDEV.S(IF((OutputTable[GroupByKey]=OutputTable[[#This Row],[GroupByKey]]),(OutputTable[GroupByKey]=OutputTable[[#This Row],[GroupByKey]])*OutputTable[RecordedValue])),0)</f>
        <v>2.7283894207102275</v>
      </c>
      <c r="M2576" s="5" cm="1">
        <f t="array" ref="M2576">MAX(IF((ProjectInfoTable[ProjectName]=OutputTable[[#This Row],[ProjectName]]),(ProjectInfoTable[ProjectName]=OutputTable[[#This Row],[ProjectName]])*ProjectInfoTable[ConfidenceInterval]))</f>
        <v>0.95</v>
      </c>
      <c r="N2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576" s="5" cm="1">
        <f t="array" ref="O2576">MIN(IF((OutputTable[GroupByKey]=OutputTable[[#This Row],[GroupByKey]]),(OutputTable[GroupByKey]=OutputTable[[#This Row],[GroupByKey]])*OutputTable[RecordedValue]))</f>
        <v>42.116143251013803</v>
      </c>
      <c r="P2576" s="5" cm="1">
        <f t="array" ref="P2576">MAX(IF((OutputTable[GroupByKey]=OutputTable[[#This Row],[GroupByKey]]),(OutputTable[GroupByKey]=OutputTable[[#This Row],[GroupByKey]])*OutputTable[RecordedValue]))</f>
        <v>55.7665547747551</v>
      </c>
    </row>
    <row r="2577" spans="1:16" x14ac:dyDescent="0.25">
      <c r="A2577" t="s">
        <v>68</v>
      </c>
      <c r="B2577" t="s">
        <v>70</v>
      </c>
      <c r="C2577">
        <v>43</v>
      </c>
      <c r="D2577" t="s">
        <v>135</v>
      </c>
      <c r="E2577" t="s">
        <v>97</v>
      </c>
      <c r="F2577" t="s">
        <v>129</v>
      </c>
      <c r="G2577">
        <v>0</v>
      </c>
      <c r="H2577">
        <v>0</v>
      </c>
      <c r="I257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77" s="5" cm="1">
        <f t="array" ref="J2577">MAX(IF((ProjectInfoTable[ProjectName]=OutputTable[[#This Row],[ProjectName]]),(ProjectInfoTable[ProjectName]=OutputTable[[#This Row],[ProjectName]])*ProjectInfoTable[NumberOfReplications]))</f>
        <v>50</v>
      </c>
      <c r="K2577" s="5" cm="1">
        <f t="array" ref="K2577">IFERROR(AVERAGE(IF((OutputTable[GroupByKey]=OutputTable[[#This Row],[GroupByKey]]),(OutputTable[GroupByKey]=OutputTable[[#This Row],[GroupByKey]])*OutputTable[RecordedValue])),0)</f>
        <v>0</v>
      </c>
      <c r="L2577" s="5" cm="1">
        <f t="array" ref="L2577">IFERROR(_xlfn.STDEV.S(IF((OutputTable[GroupByKey]=OutputTable[[#This Row],[GroupByKey]]),(OutputTable[GroupByKey]=OutputTable[[#This Row],[GroupByKey]])*OutputTable[RecordedValue])),0)</f>
        <v>0</v>
      </c>
      <c r="M2577" s="5" cm="1">
        <f t="array" ref="M2577">MAX(IF((ProjectInfoTable[ProjectName]=OutputTable[[#This Row],[ProjectName]]),(ProjectInfoTable[ProjectName]=OutputTable[[#This Row],[ProjectName]])*ProjectInfoTable[ConfidenceInterval]))</f>
        <v>0.95</v>
      </c>
      <c r="N2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7" s="5" cm="1">
        <f t="array" ref="O2577">MIN(IF((OutputTable[GroupByKey]=OutputTable[[#This Row],[GroupByKey]]),(OutputTable[GroupByKey]=OutputTable[[#This Row],[GroupByKey]])*OutputTable[RecordedValue]))</f>
        <v>0</v>
      </c>
      <c r="P2577" s="5" cm="1">
        <f t="array" ref="P2577">MAX(IF((OutputTable[GroupByKey]=OutputTable[[#This Row],[GroupByKey]]),(OutputTable[GroupByKey]=OutputTable[[#This Row],[GroupByKey]])*OutputTable[RecordedValue]))</f>
        <v>0</v>
      </c>
    </row>
    <row r="2578" spans="1:16" x14ac:dyDescent="0.25">
      <c r="A2578" t="s">
        <v>68</v>
      </c>
      <c r="B2578" t="s">
        <v>70</v>
      </c>
      <c r="C2578">
        <v>43</v>
      </c>
      <c r="D2578" t="s">
        <v>136</v>
      </c>
      <c r="E2578" t="s">
        <v>137</v>
      </c>
      <c r="F2578" t="s">
        <v>129</v>
      </c>
      <c r="G2578">
        <v>45.755707030014896</v>
      </c>
      <c r="H2578">
        <v>0</v>
      </c>
      <c r="I257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78" s="5" cm="1">
        <f t="array" ref="J2578">MAX(IF((ProjectInfoTable[ProjectName]=OutputTable[[#This Row],[ProjectName]]),(ProjectInfoTable[ProjectName]=OutputTable[[#This Row],[ProjectName]])*ProjectInfoTable[NumberOfReplications]))</f>
        <v>50</v>
      </c>
      <c r="K2578" s="5" cm="1">
        <f t="array" ref="K2578">IFERROR(AVERAGE(IF((OutputTable[GroupByKey]=OutputTable[[#This Row],[GroupByKey]]),(OutputTable[GroupByKey]=OutputTable[[#This Row],[GroupByKey]])*OutputTable[RecordedValue])),0)</f>
        <v>47.555766264651339</v>
      </c>
      <c r="L2578" s="5" cm="1">
        <f t="array" ref="L2578">IFERROR(_xlfn.STDEV.S(IF((OutputTable[GroupByKey]=OutputTable[[#This Row],[GroupByKey]]),(OutputTable[GroupByKey]=OutputTable[[#This Row],[GroupByKey]])*OutputTable[RecordedValue])),0)</f>
        <v>2.7283894207102439</v>
      </c>
      <c r="M2578" s="5" cm="1">
        <f t="array" ref="M2578">MAX(IF((ProjectInfoTable[ProjectName]=OutputTable[[#This Row],[ProjectName]]),(ProjectInfoTable[ProjectName]=OutputTable[[#This Row],[ProjectName]])*ProjectInfoTable[ConfidenceInterval]))</f>
        <v>0.95</v>
      </c>
      <c r="N2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578" s="5" cm="1">
        <f t="array" ref="O2578">MIN(IF((OutputTable[GroupByKey]=OutputTable[[#This Row],[GroupByKey]]),(OutputTable[GroupByKey]=OutputTable[[#This Row],[GroupByKey]])*OutputTable[RecordedValue]))</f>
        <v>42.116143251013703</v>
      </c>
      <c r="P2578" s="5" cm="1">
        <f t="array" ref="P2578">MAX(IF((OutputTable[GroupByKey]=OutputTable[[#This Row],[GroupByKey]]),(OutputTable[GroupByKey]=OutputTable[[#This Row],[GroupByKey]])*OutputTable[RecordedValue]))</f>
        <v>55.7665547747551</v>
      </c>
    </row>
    <row r="2579" spans="1:16" x14ac:dyDescent="0.25">
      <c r="A2579" t="s">
        <v>68</v>
      </c>
      <c r="B2579" t="s">
        <v>70</v>
      </c>
      <c r="C2579">
        <v>43</v>
      </c>
      <c r="D2579" t="s">
        <v>138</v>
      </c>
      <c r="E2579" t="s">
        <v>139</v>
      </c>
      <c r="F2579" t="s">
        <v>129</v>
      </c>
      <c r="G2579">
        <v>26.014392732028298</v>
      </c>
      <c r="H2579">
        <v>0</v>
      </c>
      <c r="I257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79" s="5" cm="1">
        <f t="array" ref="J2579">MAX(IF((ProjectInfoTable[ProjectName]=OutputTable[[#This Row],[ProjectName]]),(ProjectInfoTable[ProjectName]=OutputTable[[#This Row],[ProjectName]])*ProjectInfoTable[NumberOfReplications]))</f>
        <v>50</v>
      </c>
      <c r="K2579" s="5" cm="1">
        <f t="array" ref="K2579">IFERROR(AVERAGE(IF((OutputTable[GroupByKey]=OutputTable[[#This Row],[GroupByKey]]),(OutputTable[GroupByKey]=OutputTable[[#This Row],[GroupByKey]])*OutputTable[RecordedValue])),0)</f>
        <v>24.153751225057032</v>
      </c>
      <c r="L2579" s="5" cm="1">
        <f t="array" ref="L2579">IFERROR(_xlfn.STDEV.S(IF((OutputTable[GroupByKey]=OutputTable[[#This Row],[GroupByKey]]),(OutputTable[GroupByKey]=OutputTable[[#This Row],[GroupByKey]])*OutputTable[RecordedValue])),0)</f>
        <v>2.790438932514745</v>
      </c>
      <c r="M2579" s="5" cm="1">
        <f t="array" ref="M2579">MAX(IF((ProjectInfoTable[ProjectName]=OutputTable[[#This Row],[ProjectName]]),(ProjectInfoTable[ProjectName]=OutputTable[[#This Row],[ProjectName]])*ProjectInfoTable[ConfidenceInterval]))</f>
        <v>0.95</v>
      </c>
      <c r="N2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579" s="5" cm="1">
        <f t="array" ref="O2579">MIN(IF((OutputTable[GroupByKey]=OutputTable[[#This Row],[GroupByKey]]),(OutputTable[GroupByKey]=OutputTable[[#This Row],[GroupByKey]])*OutputTable[RecordedValue]))</f>
        <v>16.206469520089399</v>
      </c>
      <c r="P2579" s="5" cm="1">
        <f t="array" ref="P2579">MAX(IF((OutputTable[GroupByKey]=OutputTable[[#This Row],[GroupByKey]]),(OutputTable[GroupByKey]=OutputTable[[#This Row],[GroupByKey]])*OutputTable[RecordedValue]))</f>
        <v>29.8247121613243</v>
      </c>
    </row>
    <row r="2580" spans="1:16" x14ac:dyDescent="0.25">
      <c r="A2580" t="s">
        <v>68</v>
      </c>
      <c r="B2580" t="s">
        <v>70</v>
      </c>
      <c r="C2580">
        <v>43</v>
      </c>
      <c r="D2580" t="s">
        <v>140</v>
      </c>
      <c r="E2580" t="s">
        <v>91</v>
      </c>
      <c r="F2580" t="s">
        <v>129</v>
      </c>
      <c r="G2580">
        <v>71.770099762043202</v>
      </c>
      <c r="H2580">
        <v>0</v>
      </c>
      <c r="I258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80" s="5" cm="1">
        <f t="array" ref="J2580">MAX(IF((ProjectInfoTable[ProjectName]=OutputTable[[#This Row],[ProjectName]]),(ProjectInfoTable[ProjectName]=OutputTable[[#This Row],[ProjectName]])*ProjectInfoTable[NumberOfReplications]))</f>
        <v>50</v>
      </c>
      <c r="K2580" s="5" cm="1">
        <f t="array" ref="K2580">IFERROR(AVERAGE(IF((OutputTable[GroupByKey]=OutputTable[[#This Row],[GroupByKey]]),(OutputTable[GroupByKey]=OutputTable[[#This Row],[GroupByKey]])*OutputTable[RecordedValue])),0)</f>
        <v>71.709517489708347</v>
      </c>
      <c r="L2580" s="5" cm="1">
        <f t="array" ref="L2580">IFERROR(_xlfn.STDEV.S(IF((OutputTable[GroupByKey]=OutputTable[[#This Row],[GroupByKey]]),(OutputTable[GroupByKey]=OutputTable[[#This Row],[GroupByKey]])*OutputTable[RecordedValue])),0)</f>
        <v>0.25019982121987089</v>
      </c>
      <c r="M2580" s="5" cm="1">
        <f t="array" ref="M2580">MAX(IF((ProjectInfoTable[ProjectName]=OutputTable[[#This Row],[ProjectName]]),(ProjectInfoTable[ProjectName]=OutputTable[[#This Row],[ProjectName]])*ProjectInfoTable[ConfidenceInterval]))</f>
        <v>0.95</v>
      </c>
      <c r="N2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580" s="5" cm="1">
        <f t="array" ref="O2580">MIN(IF((OutputTable[GroupByKey]=OutputTable[[#This Row],[GroupByKey]]),(OutputTable[GroupByKey]=OutputTable[[#This Row],[GroupByKey]])*OutputTable[RecordedValue]))</f>
        <v>70.826954480567906</v>
      </c>
      <c r="P2580" s="5" cm="1">
        <f t="array" ref="P2580">MAX(IF((OutputTable[GroupByKey]=OutputTable[[#This Row],[GroupByKey]]),(OutputTable[GroupByKey]=OutputTable[[#This Row],[GroupByKey]])*OutputTable[RecordedValue]))</f>
        <v>72</v>
      </c>
    </row>
    <row r="2581" spans="1:16" x14ac:dyDescent="0.25">
      <c r="A2581" t="s">
        <v>68</v>
      </c>
      <c r="B2581" t="s">
        <v>70</v>
      </c>
      <c r="C2581">
        <v>43</v>
      </c>
      <c r="D2581" t="s">
        <v>141</v>
      </c>
      <c r="E2581" t="s">
        <v>142</v>
      </c>
      <c r="F2581" t="s">
        <v>129</v>
      </c>
      <c r="G2581">
        <v>0</v>
      </c>
      <c r="H2581">
        <v>0</v>
      </c>
      <c r="I258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81" s="5" cm="1">
        <f t="array" ref="J2581">MAX(IF((ProjectInfoTable[ProjectName]=OutputTable[[#This Row],[ProjectName]]),(ProjectInfoTable[ProjectName]=OutputTable[[#This Row],[ProjectName]])*ProjectInfoTable[NumberOfReplications]))</f>
        <v>50</v>
      </c>
      <c r="K2581" s="5" cm="1">
        <f t="array" ref="K2581">IFERROR(AVERAGE(IF((OutputTable[GroupByKey]=OutputTable[[#This Row],[GroupByKey]]),(OutputTable[GroupByKey]=OutputTable[[#This Row],[GroupByKey]])*OutputTable[RecordedValue])),0)</f>
        <v>0</v>
      </c>
      <c r="L2581" s="5" cm="1">
        <f t="array" ref="L2581">IFERROR(_xlfn.STDEV.S(IF((OutputTable[GroupByKey]=OutputTable[[#This Row],[GroupByKey]]),(OutputTable[GroupByKey]=OutputTable[[#This Row],[GroupByKey]])*OutputTable[RecordedValue])),0)</f>
        <v>0</v>
      </c>
      <c r="M2581" s="5" cm="1">
        <f t="array" ref="M2581">MAX(IF((ProjectInfoTable[ProjectName]=OutputTable[[#This Row],[ProjectName]]),(ProjectInfoTable[ProjectName]=OutputTable[[#This Row],[ProjectName]])*ProjectInfoTable[ConfidenceInterval]))</f>
        <v>0.95</v>
      </c>
      <c r="N2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1" s="5" cm="1">
        <f t="array" ref="O2581">MIN(IF((OutputTable[GroupByKey]=OutputTable[[#This Row],[GroupByKey]]),(OutputTable[GroupByKey]=OutputTable[[#This Row],[GroupByKey]])*OutputTable[RecordedValue]))</f>
        <v>0</v>
      </c>
      <c r="P2581" s="5" cm="1">
        <f t="array" ref="P2581">MAX(IF((OutputTable[GroupByKey]=OutputTable[[#This Row],[GroupByKey]]),(OutputTable[GroupByKey]=OutputTable[[#This Row],[GroupByKey]])*OutputTable[RecordedValue]))</f>
        <v>0</v>
      </c>
    </row>
    <row r="2582" spans="1:16" x14ac:dyDescent="0.25">
      <c r="A2582" t="s">
        <v>68</v>
      </c>
      <c r="B2582" t="s">
        <v>70</v>
      </c>
      <c r="C2582">
        <v>43</v>
      </c>
      <c r="D2582" t="s">
        <v>143</v>
      </c>
      <c r="E2582" t="s">
        <v>113</v>
      </c>
      <c r="F2582" t="s">
        <v>73</v>
      </c>
      <c r="G2582">
        <v>8.4985191166671896</v>
      </c>
      <c r="H2582">
        <v>0</v>
      </c>
      <c r="I258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82" s="5" cm="1">
        <f t="array" ref="J2582">MAX(IF((ProjectInfoTable[ProjectName]=OutputTable[[#This Row],[ProjectName]]),(ProjectInfoTable[ProjectName]=OutputTable[[#This Row],[ProjectName]])*ProjectInfoTable[NumberOfReplications]))</f>
        <v>50</v>
      </c>
      <c r="K2582" s="5" cm="1">
        <f t="array" ref="K2582">IFERROR(AVERAGE(IF((OutputTable[GroupByKey]=OutputTable[[#This Row],[GroupByKey]]),(OutputTable[GroupByKey]=OutputTable[[#This Row],[GroupByKey]])*OutputTable[RecordedValue])),0)</f>
        <v>8.9631102244031808</v>
      </c>
      <c r="L2582" s="5" cm="1">
        <f t="array" ref="L2582">IFERROR(_xlfn.STDEV.S(IF((OutputTable[GroupByKey]=OutputTable[[#This Row],[GroupByKey]]),(OutputTable[GroupByKey]=OutputTable[[#This Row],[GroupByKey]])*OutputTable[RecordedValue])),0)</f>
        <v>0.49581158155018401</v>
      </c>
      <c r="M2582" s="5" cm="1">
        <f t="array" ref="M2582">MAX(IF((ProjectInfoTable[ProjectName]=OutputTable[[#This Row],[ProjectName]]),(ProjectInfoTable[ProjectName]=OutputTable[[#This Row],[ProjectName]])*ProjectInfoTable[ConfidenceInterval]))</f>
        <v>0.95</v>
      </c>
      <c r="N2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582" s="5" cm="1">
        <f t="array" ref="O2582">MIN(IF((OutputTable[GroupByKey]=OutputTable[[#This Row],[GroupByKey]]),(OutputTable[GroupByKey]=OutputTable[[#This Row],[GroupByKey]])*OutputTable[RecordedValue]))</f>
        <v>7.9225733441578896</v>
      </c>
      <c r="P2582" s="5" cm="1">
        <f t="array" ref="P2582">MAX(IF((OutputTable[GroupByKey]=OutputTable[[#This Row],[GroupByKey]]),(OutputTable[GroupByKey]=OutputTable[[#This Row],[GroupByKey]])*OutputTable[RecordedValue]))</f>
        <v>9.9777504987156593</v>
      </c>
    </row>
    <row r="2583" spans="1:16" x14ac:dyDescent="0.25">
      <c r="A2583" t="s">
        <v>68</v>
      </c>
      <c r="B2583" t="s">
        <v>70</v>
      </c>
      <c r="C2583">
        <v>43</v>
      </c>
      <c r="D2583" t="s">
        <v>144</v>
      </c>
      <c r="E2583" t="s">
        <v>115</v>
      </c>
      <c r="F2583" t="s">
        <v>73</v>
      </c>
      <c r="G2583">
        <v>509.91114700003197</v>
      </c>
      <c r="H2583">
        <v>0</v>
      </c>
      <c r="I258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83" s="5" cm="1">
        <f t="array" ref="J2583">MAX(IF((ProjectInfoTable[ProjectName]=OutputTable[[#This Row],[ProjectName]]),(ProjectInfoTable[ProjectName]=OutputTable[[#This Row],[ProjectName]])*ProjectInfoTable[NumberOfReplications]))</f>
        <v>50</v>
      </c>
      <c r="K2583" s="5" cm="1">
        <f t="array" ref="K2583">IFERROR(AVERAGE(IF((OutputTable[GroupByKey]=OutputTable[[#This Row],[GroupByKey]]),(OutputTable[GroupByKey]=OutputTable[[#This Row],[GroupByKey]])*OutputTable[RecordedValue])),0)</f>
        <v>537.78661346419096</v>
      </c>
      <c r="L2583" s="5" cm="1">
        <f t="array" ref="L2583">IFERROR(_xlfn.STDEV.S(IF((OutputTable[GroupByKey]=OutputTable[[#This Row],[GroupByKey]]),(OutputTable[GroupByKey]=OutputTable[[#This Row],[GroupByKey]])*OutputTable[RecordedValue])),0)</f>
        <v>29.748694893010981</v>
      </c>
      <c r="M2583" s="5" cm="1">
        <f t="array" ref="M2583">MAX(IF((ProjectInfoTable[ProjectName]=OutputTable[[#This Row],[ProjectName]]),(ProjectInfoTable[ProjectName]=OutputTable[[#This Row],[ProjectName]])*ProjectInfoTable[ConfidenceInterval]))</f>
        <v>0.95</v>
      </c>
      <c r="N2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583" s="5" cm="1">
        <f t="array" ref="O2583">MIN(IF((OutputTable[GroupByKey]=OutputTable[[#This Row],[GroupByKey]]),(OutputTable[GroupByKey]=OutputTable[[#This Row],[GroupByKey]])*OutputTable[RecordedValue]))</f>
        <v>475.35440064947397</v>
      </c>
      <c r="P2583" s="5" cm="1">
        <f t="array" ref="P2583">MAX(IF((OutputTable[GroupByKey]=OutputTable[[#This Row],[GroupByKey]]),(OutputTable[GroupByKey]=OutputTable[[#This Row],[GroupByKey]])*OutputTable[RecordedValue]))</f>
        <v>598.66502992293999</v>
      </c>
    </row>
    <row r="2584" spans="1:16" x14ac:dyDescent="0.25">
      <c r="A2584" t="s">
        <v>68</v>
      </c>
      <c r="B2584" t="s">
        <v>70</v>
      </c>
      <c r="C2584">
        <v>43</v>
      </c>
      <c r="D2584" t="s">
        <v>145</v>
      </c>
      <c r="E2584" t="s">
        <v>117</v>
      </c>
      <c r="F2584" t="s">
        <v>73</v>
      </c>
      <c r="G2584">
        <v>0</v>
      </c>
      <c r="H2584">
        <v>0</v>
      </c>
      <c r="I258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84" s="5" cm="1">
        <f t="array" ref="J2584">MAX(IF((ProjectInfoTable[ProjectName]=OutputTable[[#This Row],[ProjectName]]),(ProjectInfoTable[ProjectName]=OutputTable[[#This Row],[ProjectName]])*ProjectInfoTable[NumberOfReplications]))</f>
        <v>50</v>
      </c>
      <c r="K2584" s="5" cm="1">
        <f t="array" ref="K2584">IFERROR(AVERAGE(IF((OutputTable[GroupByKey]=OutputTable[[#This Row],[GroupByKey]]),(OutputTable[GroupByKey]=OutputTable[[#This Row],[GroupByKey]])*OutputTable[RecordedValue])),0)</f>
        <v>0</v>
      </c>
      <c r="L2584" s="5" cm="1">
        <f t="array" ref="L2584">IFERROR(_xlfn.STDEV.S(IF((OutputTable[GroupByKey]=OutputTable[[#This Row],[GroupByKey]]),(OutputTable[GroupByKey]=OutputTable[[#This Row],[GroupByKey]])*OutputTable[RecordedValue])),0)</f>
        <v>0</v>
      </c>
      <c r="M2584" s="5" cm="1">
        <f t="array" ref="M2584">MAX(IF((ProjectInfoTable[ProjectName]=OutputTable[[#This Row],[ProjectName]]),(ProjectInfoTable[ProjectName]=OutputTable[[#This Row],[ProjectName]])*ProjectInfoTable[ConfidenceInterval]))</f>
        <v>0.95</v>
      </c>
      <c r="N2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4" s="5" cm="1">
        <f t="array" ref="O2584">MIN(IF((OutputTable[GroupByKey]=OutputTable[[#This Row],[GroupByKey]]),(OutputTable[GroupByKey]=OutputTable[[#This Row],[GroupByKey]])*OutputTable[RecordedValue]))</f>
        <v>0</v>
      </c>
      <c r="P2584" s="5" cm="1">
        <f t="array" ref="P2584">MAX(IF((OutputTable[GroupByKey]=OutputTable[[#This Row],[GroupByKey]]),(OutputTable[GroupByKey]=OutputTable[[#This Row],[GroupByKey]])*OutputTable[RecordedValue]))</f>
        <v>0</v>
      </c>
    </row>
    <row r="2585" spans="1:16" x14ac:dyDescent="0.25">
      <c r="A2585" t="s">
        <v>68</v>
      </c>
      <c r="B2585" t="s">
        <v>70</v>
      </c>
      <c r="C2585">
        <v>43</v>
      </c>
      <c r="D2585" t="s">
        <v>146</v>
      </c>
      <c r="E2585" t="s">
        <v>119</v>
      </c>
      <c r="F2585" t="s">
        <v>73</v>
      </c>
      <c r="G2585">
        <v>78.208076820580303</v>
      </c>
      <c r="H2585">
        <v>0</v>
      </c>
      <c r="I258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85" s="5" cm="1">
        <f t="array" ref="J2585">MAX(IF((ProjectInfoTable[ProjectName]=OutputTable[[#This Row],[ProjectName]]),(ProjectInfoTable[ProjectName]=OutputTable[[#This Row],[ProjectName]])*ProjectInfoTable[NumberOfReplications]))</f>
        <v>50</v>
      </c>
      <c r="K2585" s="5" cm="1">
        <f t="array" ref="K2585">IFERROR(AVERAGE(IF((OutputTable[GroupByKey]=OutputTable[[#This Row],[GroupByKey]]),(OutputTable[GroupByKey]=OutputTable[[#This Row],[GroupByKey]])*OutputTable[RecordedValue])),0)</f>
        <v>131.6987252883157</v>
      </c>
      <c r="L2585" s="5" cm="1">
        <f t="array" ref="L2585">IFERROR(_xlfn.STDEV.S(IF((OutputTable[GroupByKey]=OutputTable[[#This Row],[GroupByKey]]),(OutputTable[GroupByKey]=OutputTable[[#This Row],[GroupByKey]])*OutputTable[RecordedValue])),0)</f>
        <v>195.03180772236345</v>
      </c>
      <c r="M2585" s="5" cm="1">
        <f t="array" ref="M2585">MAX(IF((ProjectInfoTable[ProjectName]=OutputTable[[#This Row],[ProjectName]]),(ProjectInfoTable[ProjectName]=OutputTable[[#This Row],[ProjectName]])*ProjectInfoTable[ConfidenceInterval]))</f>
        <v>0.95</v>
      </c>
      <c r="N2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585" s="5" cm="1">
        <f t="array" ref="O2585">MIN(IF((OutputTable[GroupByKey]=OutputTable[[#This Row],[GroupByKey]]),(OutputTable[GroupByKey]=OutputTable[[#This Row],[GroupByKey]])*OutputTable[RecordedValue]))</f>
        <v>10.054421984212899</v>
      </c>
      <c r="P2585" s="5" cm="1">
        <f t="array" ref="P2585">MAX(IF((OutputTable[GroupByKey]=OutputTable[[#This Row],[GroupByKey]]),(OutputTable[GroupByKey]=OutputTable[[#This Row],[GroupByKey]])*OutputTable[RecordedValue]))</f>
        <v>1200.8160491271699</v>
      </c>
    </row>
    <row r="2586" spans="1:16" x14ac:dyDescent="0.25">
      <c r="A2586" t="s">
        <v>68</v>
      </c>
      <c r="B2586" t="s">
        <v>70</v>
      </c>
      <c r="C2586">
        <v>43</v>
      </c>
      <c r="D2586" t="s">
        <v>147</v>
      </c>
      <c r="E2586" t="s">
        <v>121</v>
      </c>
      <c r="F2586" t="s">
        <v>73</v>
      </c>
      <c r="G2586">
        <v>145</v>
      </c>
      <c r="H2586">
        <v>0</v>
      </c>
      <c r="I258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86" s="5" cm="1">
        <f t="array" ref="J2586">MAX(IF((ProjectInfoTable[ProjectName]=OutputTable[[#This Row],[ProjectName]]),(ProjectInfoTable[ProjectName]=OutputTable[[#This Row],[ProjectName]])*ProjectInfoTable[NumberOfReplications]))</f>
        <v>50</v>
      </c>
      <c r="K2586" s="5" cm="1">
        <f t="array" ref="K2586">IFERROR(AVERAGE(IF((OutputTable[GroupByKey]=OutputTable[[#This Row],[GroupByKey]]),(OutputTable[GroupByKey]=OutputTable[[#This Row],[GroupByKey]])*OutputTable[RecordedValue])),0)</f>
        <v>145</v>
      </c>
      <c r="L2586" s="5" cm="1">
        <f t="array" ref="L2586">IFERROR(_xlfn.STDEV.S(IF((OutputTable[GroupByKey]=OutputTable[[#This Row],[GroupByKey]]),(OutputTable[GroupByKey]=OutputTable[[#This Row],[GroupByKey]])*OutputTable[RecordedValue])),0)</f>
        <v>0</v>
      </c>
      <c r="M2586" s="5" cm="1">
        <f t="array" ref="M2586">MAX(IF((ProjectInfoTable[ProjectName]=OutputTable[[#This Row],[ProjectName]]),(ProjectInfoTable[ProjectName]=OutputTable[[#This Row],[ProjectName]])*ProjectInfoTable[ConfidenceInterval]))</f>
        <v>0.95</v>
      </c>
      <c r="N2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6" s="5" cm="1">
        <f t="array" ref="O2586">MIN(IF((OutputTable[GroupByKey]=OutputTable[[#This Row],[GroupByKey]]),(OutputTable[GroupByKey]=OutputTable[[#This Row],[GroupByKey]])*OutputTable[RecordedValue]))</f>
        <v>145</v>
      </c>
      <c r="P2586" s="5" cm="1">
        <f t="array" ref="P2586">MAX(IF((OutputTable[GroupByKey]=OutputTable[[#This Row],[GroupByKey]]),(OutputTable[GroupByKey]=OutputTable[[#This Row],[GroupByKey]])*OutputTable[RecordedValue]))</f>
        <v>145</v>
      </c>
    </row>
    <row r="2587" spans="1:16" x14ac:dyDescent="0.25">
      <c r="A2587" t="s">
        <v>68</v>
      </c>
      <c r="B2587" t="s">
        <v>70</v>
      </c>
      <c r="C2587">
        <v>43</v>
      </c>
      <c r="D2587" t="s">
        <v>148</v>
      </c>
      <c r="E2587" t="s">
        <v>123</v>
      </c>
      <c r="F2587" t="s">
        <v>73</v>
      </c>
      <c r="G2587">
        <v>144</v>
      </c>
      <c r="H2587">
        <v>0</v>
      </c>
      <c r="I258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87" s="5" cm="1">
        <f t="array" ref="J2587">MAX(IF((ProjectInfoTable[ProjectName]=OutputTable[[#This Row],[ProjectName]]),(ProjectInfoTable[ProjectName]=OutputTable[[#This Row],[ProjectName]])*ProjectInfoTable[NumberOfReplications]))</f>
        <v>50</v>
      </c>
      <c r="K2587" s="5" cm="1">
        <f t="array" ref="K2587">IFERROR(AVERAGE(IF((OutputTable[GroupByKey]=OutputTable[[#This Row],[GroupByKey]]),(OutputTable[GroupByKey]=OutputTable[[#This Row],[GroupByKey]])*OutputTable[RecordedValue])),0)</f>
        <v>143.58000000000001</v>
      </c>
      <c r="L2587" s="5" cm="1">
        <f t="array" ref="L2587">IFERROR(_xlfn.STDEV.S(IF((OutputTable[GroupByKey]=OutputTable[[#This Row],[GroupByKey]]),(OutputTable[GroupByKey]=OutputTable[[#This Row],[GroupByKey]])*OutputTable[RecordedValue])),0)</f>
        <v>0.67279496224666424</v>
      </c>
      <c r="M2587" s="5" cm="1">
        <f t="array" ref="M2587">MAX(IF((ProjectInfoTable[ProjectName]=OutputTable[[#This Row],[ProjectName]]),(ProjectInfoTable[ProjectName]=OutputTable[[#This Row],[ProjectName]])*ProjectInfoTable[ConfidenceInterval]))</f>
        <v>0.95</v>
      </c>
      <c r="N2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587" s="5" cm="1">
        <f t="array" ref="O2587">MIN(IF((OutputTable[GroupByKey]=OutputTable[[#This Row],[GroupByKey]]),(OutputTable[GroupByKey]=OutputTable[[#This Row],[GroupByKey]])*OutputTable[RecordedValue]))</f>
        <v>142</v>
      </c>
      <c r="P2587" s="5" cm="1">
        <f t="array" ref="P2587">MAX(IF((OutputTable[GroupByKey]=OutputTable[[#This Row],[GroupByKey]]),(OutputTable[GroupByKey]=OutputTable[[#This Row],[GroupByKey]])*OutputTable[RecordedValue]))</f>
        <v>144</v>
      </c>
    </row>
    <row r="2588" spans="1:16" x14ac:dyDescent="0.25">
      <c r="A2588" t="s">
        <v>68</v>
      </c>
      <c r="B2588" t="s">
        <v>70</v>
      </c>
      <c r="C2588">
        <v>43</v>
      </c>
      <c r="D2588" t="s">
        <v>149</v>
      </c>
      <c r="E2588" t="s">
        <v>125</v>
      </c>
      <c r="F2588" t="s">
        <v>73</v>
      </c>
      <c r="G2588">
        <v>8.4985191166671896</v>
      </c>
      <c r="H2588">
        <v>0</v>
      </c>
      <c r="I258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88" s="5" cm="1">
        <f t="array" ref="J2588">MAX(IF((ProjectInfoTable[ProjectName]=OutputTable[[#This Row],[ProjectName]]),(ProjectInfoTable[ProjectName]=OutputTable[[#This Row],[ProjectName]])*ProjectInfoTable[NumberOfReplications]))</f>
        <v>50</v>
      </c>
      <c r="K2588" s="5" cm="1">
        <f t="array" ref="K2588">IFERROR(AVERAGE(IF((OutputTable[GroupByKey]=OutputTable[[#This Row],[GroupByKey]]),(OutputTable[GroupByKey]=OutputTable[[#This Row],[GroupByKey]])*OutputTable[RecordedValue])),0)</f>
        <v>8.9631102244031808</v>
      </c>
      <c r="L2588" s="5" cm="1">
        <f t="array" ref="L2588">IFERROR(_xlfn.STDEV.S(IF((OutputTable[GroupByKey]=OutputTable[[#This Row],[GroupByKey]]),(OutputTable[GroupByKey]=OutputTable[[#This Row],[GroupByKey]])*OutputTable[RecordedValue])),0)</f>
        <v>0.49581158155018401</v>
      </c>
      <c r="M2588" s="5" cm="1">
        <f t="array" ref="M2588">MAX(IF((ProjectInfoTable[ProjectName]=OutputTable[[#This Row],[ProjectName]]),(ProjectInfoTable[ProjectName]=OutputTable[[#This Row],[ProjectName]])*ProjectInfoTable[ConfidenceInterval]))</f>
        <v>0.95</v>
      </c>
      <c r="N2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588" s="5" cm="1">
        <f t="array" ref="O2588">MIN(IF((OutputTable[GroupByKey]=OutputTable[[#This Row],[GroupByKey]]),(OutputTable[GroupByKey]=OutputTable[[#This Row],[GroupByKey]])*OutputTable[RecordedValue]))</f>
        <v>7.9225733441578896</v>
      </c>
      <c r="P2588" s="5" cm="1">
        <f t="array" ref="P2588">MAX(IF((OutputTable[GroupByKey]=OutputTable[[#This Row],[GroupByKey]]),(OutputTable[GroupByKey]=OutputTable[[#This Row],[GroupByKey]])*OutputTable[RecordedValue]))</f>
        <v>9.9777504987156593</v>
      </c>
    </row>
    <row r="2589" spans="1:16" x14ac:dyDescent="0.25">
      <c r="A2589" t="s">
        <v>68</v>
      </c>
      <c r="B2589" t="s">
        <v>70</v>
      </c>
      <c r="C2589">
        <v>43</v>
      </c>
      <c r="D2589" t="s">
        <v>150</v>
      </c>
      <c r="E2589" t="s">
        <v>127</v>
      </c>
      <c r="F2589" t="s">
        <v>73</v>
      </c>
      <c r="G2589">
        <v>588.11922382061198</v>
      </c>
      <c r="H2589">
        <v>0</v>
      </c>
      <c r="I258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89" s="5" cm="1">
        <f t="array" ref="J2589">MAX(IF((ProjectInfoTable[ProjectName]=OutputTable[[#This Row],[ProjectName]]),(ProjectInfoTable[ProjectName]=OutputTable[[#This Row],[ProjectName]])*ProjectInfoTable[NumberOfReplications]))</f>
        <v>50</v>
      </c>
      <c r="K2589" s="5" cm="1">
        <f t="array" ref="K2589">IFERROR(AVERAGE(IF((OutputTable[GroupByKey]=OutputTable[[#This Row],[GroupByKey]]),(OutputTable[GroupByKey]=OutputTable[[#This Row],[GroupByKey]])*OutputTable[RecordedValue])),0)</f>
        <v>669.48533875250666</v>
      </c>
      <c r="L2589" s="5" cm="1">
        <f t="array" ref="L2589">IFERROR(_xlfn.STDEV.S(IF((OutputTable[GroupByKey]=OutputTable[[#This Row],[GroupByKey]]),(OutputTable[GroupByKey]=OutputTable[[#This Row],[GroupByKey]])*OutputTable[RecordedValue])),0)</f>
        <v>209.81217768405702</v>
      </c>
      <c r="M2589" s="5" cm="1">
        <f t="array" ref="M2589">MAX(IF((ProjectInfoTable[ProjectName]=OutputTable[[#This Row],[ProjectName]]),(ProjectInfoTable[ProjectName]=OutputTable[[#This Row],[ProjectName]])*ProjectInfoTable[ConfidenceInterval]))</f>
        <v>0.95</v>
      </c>
      <c r="N2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589" s="5" cm="1">
        <f t="array" ref="O2589">MIN(IF((OutputTable[GroupByKey]=OutputTable[[#This Row],[GroupByKey]]),(OutputTable[GroupByKey]=OutputTable[[#This Row],[GroupByKey]])*OutputTable[RecordedValue]))</f>
        <v>507.16931004698603</v>
      </c>
      <c r="P2589" s="5" cm="1">
        <f t="array" ref="P2589">MAX(IF((OutputTable[GroupByKey]=OutputTable[[#This Row],[GroupByKey]]),(OutputTable[GroupByKey]=OutputTable[[#This Row],[GroupByKey]])*OutputTable[RecordedValue]))</f>
        <v>1790.3663033289099</v>
      </c>
    </row>
    <row r="2590" spans="1:16" x14ac:dyDescent="0.25">
      <c r="A2590" t="s">
        <v>68</v>
      </c>
      <c r="B2590" t="s">
        <v>70</v>
      </c>
      <c r="C2590">
        <v>43</v>
      </c>
      <c r="D2590" t="s">
        <v>151</v>
      </c>
      <c r="E2590" t="s">
        <v>121</v>
      </c>
      <c r="F2590" t="s">
        <v>87</v>
      </c>
      <c r="G2590">
        <v>145</v>
      </c>
      <c r="H2590">
        <v>0</v>
      </c>
      <c r="I259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90" s="5" cm="1">
        <f t="array" ref="J2590">MAX(IF((ProjectInfoTable[ProjectName]=OutputTable[[#This Row],[ProjectName]]),(ProjectInfoTable[ProjectName]=OutputTable[[#This Row],[ProjectName]])*ProjectInfoTable[NumberOfReplications]))</f>
        <v>50</v>
      </c>
      <c r="K2590" s="5" cm="1">
        <f t="array" ref="K2590">IFERROR(AVERAGE(IF((OutputTable[GroupByKey]=OutputTable[[#This Row],[GroupByKey]]),(OutputTable[GroupByKey]=OutputTable[[#This Row],[GroupByKey]])*OutputTable[RecordedValue])),0)</f>
        <v>145</v>
      </c>
      <c r="L2590" s="5" cm="1">
        <f t="array" ref="L2590">IFERROR(_xlfn.STDEV.S(IF((OutputTable[GroupByKey]=OutputTable[[#This Row],[GroupByKey]]),(OutputTable[GroupByKey]=OutputTable[[#This Row],[GroupByKey]])*OutputTable[RecordedValue])),0)</f>
        <v>0</v>
      </c>
      <c r="M2590" s="5" cm="1">
        <f t="array" ref="M2590">MAX(IF((ProjectInfoTable[ProjectName]=OutputTable[[#This Row],[ProjectName]]),(ProjectInfoTable[ProjectName]=OutputTable[[#This Row],[ProjectName]])*ProjectInfoTable[ConfidenceInterval]))</f>
        <v>0.95</v>
      </c>
      <c r="N2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0" s="5" cm="1">
        <f t="array" ref="O2590">MIN(IF((OutputTable[GroupByKey]=OutputTable[[#This Row],[GroupByKey]]),(OutputTable[GroupByKey]=OutputTable[[#This Row],[GroupByKey]])*OutputTable[RecordedValue]))</f>
        <v>145</v>
      </c>
      <c r="P2590" s="5" cm="1">
        <f t="array" ref="P2590">MAX(IF((OutputTable[GroupByKey]=OutputTable[[#This Row],[GroupByKey]]),(OutputTable[GroupByKey]=OutputTable[[#This Row],[GroupByKey]])*OutputTable[RecordedValue]))</f>
        <v>145</v>
      </c>
    </row>
    <row r="2591" spans="1:16" x14ac:dyDescent="0.25">
      <c r="A2591" t="s">
        <v>68</v>
      </c>
      <c r="B2591" t="s">
        <v>70</v>
      </c>
      <c r="C2591">
        <v>43</v>
      </c>
      <c r="D2591" t="s">
        <v>152</v>
      </c>
      <c r="E2591" t="s">
        <v>123</v>
      </c>
      <c r="F2591" t="s">
        <v>87</v>
      </c>
      <c r="G2591">
        <v>142</v>
      </c>
      <c r="H2591">
        <v>0</v>
      </c>
      <c r="I259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91" s="5" cm="1">
        <f t="array" ref="J2591">MAX(IF((ProjectInfoTable[ProjectName]=OutputTable[[#This Row],[ProjectName]]),(ProjectInfoTable[ProjectName]=OutputTable[[#This Row],[ProjectName]])*ProjectInfoTable[NumberOfReplications]))</f>
        <v>50</v>
      </c>
      <c r="K2591" s="5" cm="1">
        <f t="array" ref="K2591">IFERROR(AVERAGE(IF((OutputTable[GroupByKey]=OutputTable[[#This Row],[GroupByKey]]),(OutputTable[GroupByKey]=OutputTable[[#This Row],[GroupByKey]])*OutputTable[RecordedValue])),0)</f>
        <v>141.38</v>
      </c>
      <c r="L2591" s="5" cm="1">
        <f t="array" ref="L2591">IFERROR(_xlfn.STDEV.S(IF((OutputTable[GroupByKey]=OutputTable[[#This Row],[GroupByKey]]),(OutputTable[GroupByKey]=OutputTable[[#This Row],[GroupByKey]])*OutputTable[RecordedValue])),0)</f>
        <v>1.9988772358705846</v>
      </c>
      <c r="M2591" s="5" cm="1">
        <f t="array" ref="M2591">MAX(IF((ProjectInfoTable[ProjectName]=OutputTable[[#This Row],[ProjectName]]),(ProjectInfoTable[ProjectName]=OutputTable[[#This Row],[ProjectName]])*ProjectInfoTable[ConfidenceInterval]))</f>
        <v>0.95</v>
      </c>
      <c r="N2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591" s="5" cm="1">
        <f t="array" ref="O2591">MIN(IF((OutputTable[GroupByKey]=OutputTable[[#This Row],[GroupByKey]]),(OutputTable[GroupByKey]=OutputTable[[#This Row],[GroupByKey]])*OutputTable[RecordedValue]))</f>
        <v>134</v>
      </c>
      <c r="P2591" s="5" cm="1">
        <f t="array" ref="P2591">MAX(IF((OutputTable[GroupByKey]=OutputTable[[#This Row],[GroupByKey]]),(OutputTable[GroupByKey]=OutputTable[[#This Row],[GroupByKey]])*OutputTable[RecordedValue]))</f>
        <v>144</v>
      </c>
    </row>
    <row r="2592" spans="1:16" x14ac:dyDescent="0.25">
      <c r="A2592" t="s">
        <v>68</v>
      </c>
      <c r="B2592" t="s">
        <v>70</v>
      </c>
      <c r="C2592">
        <v>43</v>
      </c>
      <c r="D2592" t="s">
        <v>153</v>
      </c>
      <c r="E2592" t="s">
        <v>113</v>
      </c>
      <c r="F2592" t="s">
        <v>73</v>
      </c>
      <c r="G2592">
        <v>1.3004103856684901</v>
      </c>
      <c r="H2592">
        <v>0</v>
      </c>
      <c r="I2592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592" s="5" cm="1">
        <f t="array" ref="J2592">MAX(IF((ProjectInfoTable[ProjectName]=OutputTable[[#This Row],[ProjectName]]),(ProjectInfoTable[ProjectName]=OutputTable[[#This Row],[ProjectName]])*ProjectInfoTable[NumberOfReplications]))</f>
        <v>50</v>
      </c>
      <c r="K2592" s="5" cm="1">
        <f t="array" ref="K2592">IFERROR(AVERAGE(IF((OutputTable[GroupByKey]=OutputTable[[#This Row],[GroupByKey]]),(OutputTable[GroupByKey]=OutputTable[[#This Row],[GroupByKey]])*OutputTable[RecordedValue])),0)</f>
        <v>1.713056712445395</v>
      </c>
      <c r="L2592" s="5" cm="1">
        <f t="array" ref="L2592">IFERROR(_xlfn.STDEV.S(IF((OutputTable[GroupByKey]=OutputTable[[#This Row],[GroupByKey]]),(OutputTable[GroupByKey]=OutputTable[[#This Row],[GroupByKey]])*OutputTable[RecordedValue])),0)</f>
        <v>0.74877386075301833</v>
      </c>
      <c r="M2592" s="5" cm="1">
        <f t="array" ref="M2592">MAX(IF((ProjectInfoTable[ProjectName]=OutputTable[[#This Row],[ProjectName]]),(ProjectInfoTable[ProjectName]=OutputTable[[#This Row],[ProjectName]])*ProjectInfoTable[ConfidenceInterval]))</f>
        <v>0.95</v>
      </c>
      <c r="N2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592" s="5" cm="1">
        <f t="array" ref="O2592">MIN(IF((OutputTable[GroupByKey]=OutputTable[[#This Row],[GroupByKey]]),(OutputTable[GroupByKey]=OutputTable[[#This Row],[GroupByKey]])*OutputTable[RecordedValue]))</f>
        <v>0.396443199122197</v>
      </c>
      <c r="P2592" s="5" cm="1">
        <f t="array" ref="P2592">MAX(IF((OutputTable[GroupByKey]=OutputTable[[#This Row],[GroupByKey]]),(OutputTable[GroupByKey]=OutputTable[[#This Row],[GroupByKey]])*OutputTable[RecordedValue]))</f>
        <v>4.3293745592479498</v>
      </c>
    </row>
    <row r="2593" spans="1:16" x14ac:dyDescent="0.25">
      <c r="A2593" t="s">
        <v>68</v>
      </c>
      <c r="B2593" t="s">
        <v>70</v>
      </c>
      <c r="C2593">
        <v>43</v>
      </c>
      <c r="D2593" t="s">
        <v>154</v>
      </c>
      <c r="E2593" t="s">
        <v>115</v>
      </c>
      <c r="F2593" t="s">
        <v>73</v>
      </c>
      <c r="G2593">
        <v>39.012311570054599</v>
      </c>
      <c r="H2593">
        <v>0</v>
      </c>
      <c r="I2593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593" s="5" cm="1">
        <f t="array" ref="J2593">MAX(IF((ProjectInfoTable[ProjectName]=OutputTable[[#This Row],[ProjectName]]),(ProjectInfoTable[ProjectName]=OutputTable[[#This Row],[ProjectName]])*ProjectInfoTable[NumberOfReplications]))</f>
        <v>50</v>
      </c>
      <c r="K2593" s="5" cm="1">
        <f t="array" ref="K2593">IFERROR(AVERAGE(IF((OutputTable[GroupByKey]=OutputTable[[#This Row],[GroupByKey]]),(OutputTable[GroupByKey]=OutputTable[[#This Row],[GroupByKey]])*OutputTable[RecordedValue])),0)</f>
        <v>51.391701373361848</v>
      </c>
      <c r="L2593" s="5" cm="1">
        <f t="array" ref="L2593">IFERROR(_xlfn.STDEV.S(IF((OutputTable[GroupByKey]=OutputTable[[#This Row],[GroupByKey]]),(OutputTable[GroupByKey]=OutputTable[[#This Row],[GroupByKey]])*OutputTable[RecordedValue])),0)</f>
        <v>22.463215822590577</v>
      </c>
      <c r="M2593" s="5" cm="1">
        <f t="array" ref="M2593">MAX(IF((ProjectInfoTable[ProjectName]=OutputTable[[#This Row],[ProjectName]]),(ProjectInfoTable[ProjectName]=OutputTable[[#This Row],[ProjectName]])*ProjectInfoTable[ConfidenceInterval]))</f>
        <v>0.95</v>
      </c>
      <c r="N2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593" s="5" cm="1">
        <f t="array" ref="O2593">MIN(IF((OutputTable[GroupByKey]=OutputTable[[#This Row],[GroupByKey]]),(OutputTable[GroupByKey]=OutputTable[[#This Row],[GroupByKey]])*OutputTable[RecordedValue]))</f>
        <v>11.8932959736659</v>
      </c>
      <c r="P2593" s="5" cm="1">
        <f t="array" ref="P2593">MAX(IF((OutputTable[GroupByKey]=OutputTable[[#This Row],[GroupByKey]]),(OutputTable[GroupByKey]=OutputTable[[#This Row],[GroupByKey]])*OutputTable[RecordedValue]))</f>
        <v>129.881236777438</v>
      </c>
    </row>
    <row r="2594" spans="1:16" x14ac:dyDescent="0.25">
      <c r="A2594" t="s">
        <v>68</v>
      </c>
      <c r="B2594" t="s">
        <v>70</v>
      </c>
      <c r="C2594">
        <v>43</v>
      </c>
      <c r="D2594" t="s">
        <v>155</v>
      </c>
      <c r="E2594" t="s">
        <v>117</v>
      </c>
      <c r="F2594" t="s">
        <v>73</v>
      </c>
      <c r="G2594">
        <v>0</v>
      </c>
      <c r="H2594">
        <v>0</v>
      </c>
      <c r="I2594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594" s="5" cm="1">
        <f t="array" ref="J2594">MAX(IF((ProjectInfoTable[ProjectName]=OutputTable[[#This Row],[ProjectName]]),(ProjectInfoTable[ProjectName]=OutputTable[[#This Row],[ProjectName]])*ProjectInfoTable[NumberOfReplications]))</f>
        <v>50</v>
      </c>
      <c r="K2594" s="5" cm="1">
        <f t="array" ref="K2594">IFERROR(AVERAGE(IF((OutputTable[GroupByKey]=OutputTable[[#This Row],[GroupByKey]]),(OutputTable[GroupByKey]=OutputTable[[#This Row],[GroupByKey]])*OutputTable[RecordedValue])),0)</f>
        <v>0</v>
      </c>
      <c r="L2594" s="5" cm="1">
        <f t="array" ref="L2594">IFERROR(_xlfn.STDEV.S(IF((OutputTable[GroupByKey]=OutputTable[[#This Row],[GroupByKey]]),(OutputTable[GroupByKey]=OutputTable[[#This Row],[GroupByKey]])*OutputTable[RecordedValue])),0)</f>
        <v>0</v>
      </c>
      <c r="M2594" s="5" cm="1">
        <f t="array" ref="M2594">MAX(IF((ProjectInfoTable[ProjectName]=OutputTable[[#This Row],[ProjectName]]),(ProjectInfoTable[ProjectName]=OutputTable[[#This Row],[ProjectName]])*ProjectInfoTable[ConfidenceInterval]))</f>
        <v>0.95</v>
      </c>
      <c r="N2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4" s="5" cm="1">
        <f t="array" ref="O2594">MIN(IF((OutputTable[GroupByKey]=OutputTable[[#This Row],[GroupByKey]]),(OutputTable[GroupByKey]=OutputTable[[#This Row],[GroupByKey]])*OutputTable[RecordedValue]))</f>
        <v>0</v>
      </c>
      <c r="P2594" s="5" cm="1">
        <f t="array" ref="P2594">MAX(IF((OutputTable[GroupByKey]=OutputTable[[#This Row],[GroupByKey]]),(OutputTable[GroupByKey]=OutputTable[[#This Row],[GroupByKey]])*OutputTable[RecordedValue]))</f>
        <v>0</v>
      </c>
    </row>
    <row r="2595" spans="1:16" x14ac:dyDescent="0.25">
      <c r="A2595" t="s">
        <v>68</v>
      </c>
      <c r="B2595" t="s">
        <v>70</v>
      </c>
      <c r="C2595">
        <v>43</v>
      </c>
      <c r="D2595" t="s">
        <v>156</v>
      </c>
      <c r="E2595" t="s">
        <v>119</v>
      </c>
      <c r="F2595" t="s">
        <v>73</v>
      </c>
      <c r="G2595">
        <v>1.58900622757508</v>
      </c>
      <c r="H2595">
        <v>0</v>
      </c>
      <c r="I2595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595" s="5" cm="1">
        <f t="array" ref="J2595">MAX(IF((ProjectInfoTable[ProjectName]=OutputTable[[#This Row],[ProjectName]]),(ProjectInfoTable[ProjectName]=OutputTable[[#This Row],[ProjectName]])*ProjectInfoTable[NumberOfReplications]))</f>
        <v>50</v>
      </c>
      <c r="K2595" s="5" cm="1">
        <f t="array" ref="K2595">IFERROR(AVERAGE(IF((OutputTable[GroupByKey]=OutputTable[[#This Row],[GroupByKey]]),(OutputTable[GroupByKey]=OutputTable[[#This Row],[GroupByKey]])*OutputTable[RecordedValue])),0)</f>
        <v>10.739644005751</v>
      </c>
      <c r="L2595" s="5" cm="1">
        <f t="array" ref="L2595">IFERROR(_xlfn.STDEV.S(IF((OutputTable[GroupByKey]=OutputTable[[#This Row],[GroupByKey]]),(OutputTable[GroupByKey]=OutputTable[[#This Row],[GroupByKey]])*OutputTable[RecordedValue])),0)</f>
        <v>15.385582994074571</v>
      </c>
      <c r="M2595" s="5" cm="1">
        <f t="array" ref="M2595">MAX(IF((ProjectInfoTable[ProjectName]=OutputTable[[#This Row],[ProjectName]]),(ProjectInfoTable[ProjectName]=OutputTable[[#This Row],[ProjectName]])*ProjectInfoTable[ConfidenceInterval]))</f>
        <v>0.95</v>
      </c>
      <c r="N2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595" s="5" cm="1">
        <f t="array" ref="O2595">MIN(IF((OutputTable[GroupByKey]=OutputTable[[#This Row],[GroupByKey]]),(OutputTable[GroupByKey]=OutputTable[[#This Row],[GroupByKey]])*OutputTable[RecordedValue]))</f>
        <v>0</v>
      </c>
      <c r="P2595" s="5" cm="1">
        <f t="array" ref="P2595">MAX(IF((OutputTable[GroupByKey]=OutputTable[[#This Row],[GroupByKey]]),(OutputTable[GroupByKey]=OutputTable[[#This Row],[GroupByKey]])*OutputTable[RecordedValue]))</f>
        <v>76.907804000367904</v>
      </c>
    </row>
    <row r="2596" spans="1:16" x14ac:dyDescent="0.25">
      <c r="A2596" t="s">
        <v>68</v>
      </c>
      <c r="B2596" t="s">
        <v>70</v>
      </c>
      <c r="C2596">
        <v>43</v>
      </c>
      <c r="D2596" t="s">
        <v>157</v>
      </c>
      <c r="E2596" t="s">
        <v>121</v>
      </c>
      <c r="F2596" t="s">
        <v>73</v>
      </c>
      <c r="G2596">
        <v>5</v>
      </c>
      <c r="H2596">
        <v>0</v>
      </c>
      <c r="I2596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596" s="5" cm="1">
        <f t="array" ref="J2596">MAX(IF((ProjectInfoTable[ProjectName]=OutputTable[[#This Row],[ProjectName]]),(ProjectInfoTable[ProjectName]=OutputTable[[#This Row],[ProjectName]])*ProjectInfoTable[NumberOfReplications]))</f>
        <v>50</v>
      </c>
      <c r="K2596" s="5" cm="1">
        <f t="array" ref="K2596">IFERROR(AVERAGE(IF((OutputTable[GroupByKey]=OutputTable[[#This Row],[GroupByKey]]),(OutputTable[GroupByKey]=OutputTable[[#This Row],[GroupByKey]])*OutputTable[RecordedValue])),0)</f>
        <v>6.74</v>
      </c>
      <c r="L2596" s="5" cm="1">
        <f t="array" ref="L2596">IFERROR(_xlfn.STDEV.S(IF((OutputTable[GroupByKey]=OutputTable[[#This Row],[GroupByKey]]),(OutputTable[GroupByKey]=OutputTable[[#This Row],[GroupByKey]])*OutputTable[RecordedValue])),0)</f>
        <v>2.6711611783672518</v>
      </c>
      <c r="M2596" s="5" cm="1">
        <f t="array" ref="M2596">MAX(IF((ProjectInfoTable[ProjectName]=OutputTable[[#This Row],[ProjectName]]),(ProjectInfoTable[ProjectName]=OutputTable[[#This Row],[ProjectName]])*ProjectInfoTable[ConfidenceInterval]))</f>
        <v>0.95</v>
      </c>
      <c r="N2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596" s="5" cm="1">
        <f t="array" ref="O2596">MIN(IF((OutputTable[GroupByKey]=OutputTable[[#This Row],[GroupByKey]]),(OutputTable[GroupByKey]=OutputTable[[#This Row],[GroupByKey]])*OutputTable[RecordedValue]))</f>
        <v>2</v>
      </c>
      <c r="P2596" s="5" cm="1">
        <f t="array" ref="P2596">MAX(IF((OutputTable[GroupByKey]=OutputTable[[#This Row],[GroupByKey]]),(OutputTable[GroupByKey]=OutputTable[[#This Row],[GroupByKey]])*OutputTable[RecordedValue]))</f>
        <v>16</v>
      </c>
    </row>
    <row r="2597" spans="1:16" x14ac:dyDescent="0.25">
      <c r="A2597" t="s">
        <v>68</v>
      </c>
      <c r="B2597" t="s">
        <v>70</v>
      </c>
      <c r="C2597">
        <v>43</v>
      </c>
      <c r="D2597" t="s">
        <v>158</v>
      </c>
      <c r="E2597" t="s">
        <v>123</v>
      </c>
      <c r="F2597" t="s">
        <v>73</v>
      </c>
      <c r="G2597">
        <v>5</v>
      </c>
      <c r="H2597">
        <v>0</v>
      </c>
      <c r="I2597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597" s="5" cm="1">
        <f t="array" ref="J2597">MAX(IF((ProjectInfoTable[ProjectName]=OutputTable[[#This Row],[ProjectName]]),(ProjectInfoTable[ProjectName]=OutputTable[[#This Row],[ProjectName]])*ProjectInfoTable[NumberOfReplications]))</f>
        <v>50</v>
      </c>
      <c r="K2597" s="5" cm="1">
        <f t="array" ref="K2597">IFERROR(AVERAGE(IF((OutputTable[GroupByKey]=OutputTable[[#This Row],[GroupByKey]]),(OutputTable[GroupByKey]=OutputTable[[#This Row],[GroupByKey]])*OutputTable[RecordedValue])),0)</f>
        <v>6.66</v>
      </c>
      <c r="L2597" s="5" cm="1">
        <f t="array" ref="L2597">IFERROR(_xlfn.STDEV.S(IF((OutputTable[GroupByKey]=OutputTable[[#This Row],[GroupByKey]]),(OutputTable[GroupByKey]=OutputTable[[#This Row],[GroupByKey]])*OutputTable[RecordedValue])),0)</f>
        <v>2.6233644078409171</v>
      </c>
      <c r="M2597" s="5" cm="1">
        <f t="array" ref="M2597">MAX(IF((ProjectInfoTable[ProjectName]=OutputTable[[#This Row],[ProjectName]]),(ProjectInfoTable[ProjectName]=OutputTable[[#This Row],[ProjectName]])*ProjectInfoTable[ConfidenceInterval]))</f>
        <v>0.95</v>
      </c>
      <c r="N2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597" s="5" cm="1">
        <f t="array" ref="O2597">MIN(IF((OutputTable[GroupByKey]=OutputTable[[#This Row],[GroupByKey]]),(OutputTable[GroupByKey]=OutputTable[[#This Row],[GroupByKey]])*OutputTable[RecordedValue]))</f>
        <v>2</v>
      </c>
      <c r="P2597" s="5" cm="1">
        <f t="array" ref="P2597">MAX(IF((OutputTable[GroupByKey]=OutputTable[[#This Row],[GroupByKey]]),(OutputTable[GroupByKey]=OutputTable[[#This Row],[GroupByKey]])*OutputTable[RecordedValue]))</f>
        <v>16</v>
      </c>
    </row>
    <row r="2598" spans="1:16" x14ac:dyDescent="0.25">
      <c r="A2598" t="s">
        <v>68</v>
      </c>
      <c r="B2598" t="s">
        <v>70</v>
      </c>
      <c r="C2598">
        <v>43</v>
      </c>
      <c r="D2598" t="s">
        <v>159</v>
      </c>
      <c r="E2598" t="s">
        <v>125</v>
      </c>
      <c r="F2598" t="s">
        <v>73</v>
      </c>
      <c r="G2598">
        <v>1.3004103856684901</v>
      </c>
      <c r="H2598">
        <v>0</v>
      </c>
      <c r="I2598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598" s="5" cm="1">
        <f t="array" ref="J2598">MAX(IF((ProjectInfoTable[ProjectName]=OutputTable[[#This Row],[ProjectName]]),(ProjectInfoTable[ProjectName]=OutputTable[[#This Row],[ProjectName]])*ProjectInfoTable[NumberOfReplications]))</f>
        <v>50</v>
      </c>
      <c r="K2598" s="5" cm="1">
        <f t="array" ref="K2598">IFERROR(AVERAGE(IF((OutputTable[GroupByKey]=OutputTable[[#This Row],[GroupByKey]]),(OutputTable[GroupByKey]=OutputTable[[#This Row],[GroupByKey]])*OutputTable[RecordedValue])),0)</f>
        <v>1.713056712445395</v>
      </c>
      <c r="L2598" s="5" cm="1">
        <f t="array" ref="L2598">IFERROR(_xlfn.STDEV.S(IF((OutputTable[GroupByKey]=OutputTable[[#This Row],[GroupByKey]]),(OutputTable[GroupByKey]=OutputTable[[#This Row],[GroupByKey]])*OutputTable[RecordedValue])),0)</f>
        <v>0.74877386075301833</v>
      </c>
      <c r="M2598" s="5" cm="1">
        <f t="array" ref="M2598">MAX(IF((ProjectInfoTable[ProjectName]=OutputTable[[#This Row],[ProjectName]]),(ProjectInfoTable[ProjectName]=OutputTable[[#This Row],[ProjectName]])*ProjectInfoTable[ConfidenceInterval]))</f>
        <v>0.95</v>
      </c>
      <c r="N2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598" s="5" cm="1">
        <f t="array" ref="O2598">MIN(IF((OutputTable[GroupByKey]=OutputTable[[#This Row],[GroupByKey]]),(OutputTable[GroupByKey]=OutputTable[[#This Row],[GroupByKey]])*OutputTable[RecordedValue]))</f>
        <v>0.396443199122197</v>
      </c>
      <c r="P2598" s="5" cm="1">
        <f t="array" ref="P2598">MAX(IF((OutputTable[GroupByKey]=OutputTable[[#This Row],[GroupByKey]]),(OutputTable[GroupByKey]=OutputTable[[#This Row],[GroupByKey]])*OutputTable[RecordedValue]))</f>
        <v>4.3293745592479498</v>
      </c>
    </row>
    <row r="2599" spans="1:16" x14ac:dyDescent="0.25">
      <c r="A2599" t="s">
        <v>68</v>
      </c>
      <c r="B2599" t="s">
        <v>70</v>
      </c>
      <c r="C2599">
        <v>43</v>
      </c>
      <c r="D2599" t="s">
        <v>160</v>
      </c>
      <c r="E2599" t="s">
        <v>127</v>
      </c>
      <c r="F2599" t="s">
        <v>73</v>
      </c>
      <c r="G2599">
        <v>40.601317797629697</v>
      </c>
      <c r="H2599">
        <v>0</v>
      </c>
      <c r="I2599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599" s="5" cm="1">
        <f t="array" ref="J2599">MAX(IF((ProjectInfoTable[ProjectName]=OutputTable[[#This Row],[ProjectName]]),(ProjectInfoTable[ProjectName]=OutputTable[[#This Row],[ProjectName]])*ProjectInfoTable[NumberOfReplications]))</f>
        <v>50</v>
      </c>
      <c r="K2599" s="5" cm="1">
        <f t="array" ref="K2599">IFERROR(AVERAGE(IF((OutputTable[GroupByKey]=OutputTable[[#This Row],[GroupByKey]]),(OutputTable[GroupByKey]=OutputTable[[#This Row],[GroupByKey]])*OutputTable[RecordedValue])),0)</f>
        <v>62.131345379112837</v>
      </c>
      <c r="L2599" s="5" cm="1">
        <f t="array" ref="L2599">IFERROR(_xlfn.STDEV.S(IF((OutputTable[GroupByKey]=OutputTable[[#This Row],[GroupByKey]]),(OutputTable[GroupByKey]=OutputTable[[#This Row],[GroupByKey]])*OutputTable[RecordedValue])),0)</f>
        <v>32.520844078842771</v>
      </c>
      <c r="M2599" s="5" cm="1">
        <f t="array" ref="M2599">MAX(IF((ProjectInfoTable[ProjectName]=OutputTable[[#This Row],[ProjectName]]),(ProjectInfoTable[ProjectName]=OutputTable[[#This Row],[ProjectName]])*ProjectInfoTable[ConfidenceInterval]))</f>
        <v>0.95</v>
      </c>
      <c r="N2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599" s="5" cm="1">
        <f t="array" ref="O2599">MIN(IF((OutputTable[GroupByKey]=OutputTable[[#This Row],[GroupByKey]]),(OutputTable[GroupByKey]=OutputTable[[#This Row],[GroupByKey]])*OutputTable[RecordedValue]))</f>
        <v>13.9204055285142</v>
      </c>
      <c r="P2599" s="5" cm="1">
        <f t="array" ref="P2599">MAX(IF((OutputTable[GroupByKey]=OutputTable[[#This Row],[GroupByKey]]),(OutputTable[GroupByKey]=OutputTable[[#This Row],[GroupByKey]])*OutputTable[RecordedValue]))</f>
        <v>182.68949067350201</v>
      </c>
    </row>
    <row r="2600" spans="1:16" x14ac:dyDescent="0.25">
      <c r="A2600" t="s">
        <v>68</v>
      </c>
      <c r="B2600" t="s">
        <v>70</v>
      </c>
      <c r="C2600">
        <v>43</v>
      </c>
      <c r="D2600" t="s">
        <v>161</v>
      </c>
      <c r="E2600" t="s">
        <v>137</v>
      </c>
      <c r="F2600" t="s">
        <v>107</v>
      </c>
      <c r="G2600">
        <v>0.65020519283424405</v>
      </c>
      <c r="H2600">
        <v>0</v>
      </c>
      <c r="I260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00" s="5" cm="1">
        <f t="array" ref="J2600">MAX(IF((ProjectInfoTable[ProjectName]=OutputTable[[#This Row],[ProjectName]]),(ProjectInfoTable[ProjectName]=OutputTable[[#This Row],[ProjectName]])*ProjectInfoTable[NumberOfReplications]))</f>
        <v>50</v>
      </c>
      <c r="K2600" s="5" cm="1">
        <f t="array" ref="K2600">IFERROR(AVERAGE(IF((OutputTable[GroupByKey]=OutputTable[[#This Row],[GroupByKey]]),(OutputTable[GroupByKey]=OutputTable[[#This Row],[GroupByKey]])*OutputTable[RecordedValue])),0)</f>
        <v>0.85652835622269752</v>
      </c>
      <c r="L2600" s="5" cm="1">
        <f t="array" ref="L2600">IFERROR(_xlfn.STDEV.S(IF((OutputTable[GroupByKey]=OutputTable[[#This Row],[GroupByKey]]),(OutputTable[GroupByKey]=OutputTable[[#This Row],[GroupByKey]])*OutputTable[RecordedValue])),0)</f>
        <v>0.37438693037650955</v>
      </c>
      <c r="M2600" s="5" cm="1">
        <f t="array" ref="M2600">MAX(IF((ProjectInfoTable[ProjectName]=OutputTable[[#This Row],[ProjectName]]),(ProjectInfoTable[ProjectName]=OutputTable[[#This Row],[ProjectName]])*ProjectInfoTable[ConfidenceInterval]))</f>
        <v>0.95</v>
      </c>
      <c r="N2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600" s="5" cm="1">
        <f t="array" ref="O2600">MIN(IF((OutputTable[GroupByKey]=OutputTable[[#This Row],[GroupByKey]]),(OutputTable[GroupByKey]=OutputTable[[#This Row],[GroupByKey]])*OutputTable[RecordedValue]))</f>
        <v>0.198221599561099</v>
      </c>
      <c r="P2600" s="5" cm="1">
        <f t="array" ref="P2600">MAX(IF((OutputTable[GroupByKey]=OutputTable[[#This Row],[GroupByKey]]),(OutputTable[GroupByKey]=OutputTable[[#This Row],[GroupByKey]])*OutputTable[RecordedValue]))</f>
        <v>2.16468727962397</v>
      </c>
    </row>
    <row r="2601" spans="1:16" x14ac:dyDescent="0.25">
      <c r="A2601" t="s">
        <v>68</v>
      </c>
      <c r="B2601" t="s">
        <v>70</v>
      </c>
      <c r="C2601">
        <v>43</v>
      </c>
      <c r="D2601" t="s">
        <v>162</v>
      </c>
      <c r="E2601" t="s">
        <v>139</v>
      </c>
      <c r="F2601" t="s">
        <v>107</v>
      </c>
      <c r="G2601">
        <v>11.3497948071658</v>
      </c>
      <c r="H2601">
        <v>0</v>
      </c>
      <c r="I260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01" s="5" cm="1">
        <f t="array" ref="J2601">MAX(IF((ProjectInfoTable[ProjectName]=OutputTable[[#This Row],[ProjectName]]),(ProjectInfoTable[ProjectName]=OutputTable[[#This Row],[ProjectName]])*ProjectInfoTable[NumberOfReplications]))</f>
        <v>50</v>
      </c>
      <c r="K2601" s="5" cm="1">
        <f t="array" ref="K2601">IFERROR(AVERAGE(IF((OutputTable[GroupByKey]=OutputTable[[#This Row],[GroupByKey]]),(OutputTable[GroupByKey]=OutputTable[[#This Row],[GroupByKey]])*OutputTable[RecordedValue])),0)</f>
        <v>11.137209966710371</v>
      </c>
      <c r="L2601" s="5" cm="1">
        <f t="array" ref="L2601">IFERROR(_xlfn.STDEV.S(IF((OutputTable[GroupByKey]=OutputTable[[#This Row],[GroupByKey]]),(OutputTable[GroupByKey]=OutputTable[[#This Row],[GroupByKey]])*OutputTable[RecordedValue])),0)</f>
        <v>0.38257169656624557</v>
      </c>
      <c r="M2601" s="5" cm="1">
        <f t="array" ref="M2601">MAX(IF((ProjectInfoTable[ProjectName]=OutputTable[[#This Row],[ProjectName]]),(ProjectInfoTable[ProjectName]=OutputTable[[#This Row],[ProjectName]])*ProjectInfoTable[ConfidenceInterval]))</f>
        <v>0.95</v>
      </c>
      <c r="N2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601" s="5" cm="1">
        <f t="array" ref="O2601">MIN(IF((OutputTable[GroupByKey]=OutputTable[[#This Row],[GroupByKey]]),(OutputTable[GroupByKey]=OutputTable[[#This Row],[GroupByKey]])*OutputTable[RecordedValue]))</f>
        <v>9.8353127203760309</v>
      </c>
      <c r="P2601" s="5" cm="1">
        <f t="array" ref="P2601">MAX(IF((OutputTable[GroupByKey]=OutputTable[[#This Row],[GroupByKey]]),(OutputTable[GroupByKey]=OutputTable[[#This Row],[GroupByKey]])*OutputTable[RecordedValue]))</f>
        <v>11.8017784004389</v>
      </c>
    </row>
    <row r="2602" spans="1:16" x14ac:dyDescent="0.25">
      <c r="A2602" t="s">
        <v>68</v>
      </c>
      <c r="B2602" t="s">
        <v>70</v>
      </c>
      <c r="C2602">
        <v>43</v>
      </c>
      <c r="D2602" t="s">
        <v>163</v>
      </c>
      <c r="E2602" t="s">
        <v>164</v>
      </c>
      <c r="F2602" t="s">
        <v>107</v>
      </c>
      <c r="G2602">
        <v>5</v>
      </c>
      <c r="H2602">
        <v>0</v>
      </c>
      <c r="I260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02" s="5" cm="1">
        <f t="array" ref="J2602">MAX(IF((ProjectInfoTable[ProjectName]=OutputTable[[#This Row],[ProjectName]]),(ProjectInfoTable[ProjectName]=OutputTable[[#This Row],[ProjectName]])*ProjectInfoTable[NumberOfReplications]))</f>
        <v>50</v>
      </c>
      <c r="K2602" s="5" cm="1">
        <f t="array" ref="K2602">IFERROR(AVERAGE(IF((OutputTable[GroupByKey]=OutputTable[[#This Row],[GroupByKey]]),(OutputTable[GroupByKey]=OutputTable[[#This Row],[GroupByKey]])*OutputTable[RecordedValue])),0)</f>
        <v>6.72</v>
      </c>
      <c r="L2602" s="5" cm="1">
        <f t="array" ref="L2602">IFERROR(_xlfn.STDEV.S(IF((OutputTable[GroupByKey]=OutputTable[[#This Row],[GroupByKey]]),(OutputTable[GroupByKey]=OutputTable[[#This Row],[GroupByKey]])*OutputTable[RecordedValue])),0)</f>
        <v>2.6729178430917711</v>
      </c>
      <c r="M2602" s="5" cm="1">
        <f t="array" ref="M2602">MAX(IF((ProjectInfoTable[ProjectName]=OutputTable[[#This Row],[ProjectName]]),(ProjectInfoTable[ProjectName]=OutputTable[[#This Row],[ProjectName]])*ProjectInfoTable[ConfidenceInterval]))</f>
        <v>0.95</v>
      </c>
      <c r="N2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602" s="5" cm="1">
        <f t="array" ref="O2602">MIN(IF((OutputTable[GroupByKey]=OutputTable[[#This Row],[GroupByKey]]),(OutputTable[GroupByKey]=OutputTable[[#This Row],[GroupByKey]])*OutputTable[RecordedValue]))</f>
        <v>2</v>
      </c>
      <c r="P2602" s="5" cm="1">
        <f t="array" ref="P2602">MAX(IF((OutputTable[GroupByKey]=OutputTable[[#This Row],[GroupByKey]]),(OutputTable[GroupByKey]=OutputTable[[#This Row],[GroupByKey]])*OutputTable[RecordedValue]))</f>
        <v>16</v>
      </c>
    </row>
    <row r="2603" spans="1:16" x14ac:dyDescent="0.25">
      <c r="A2603" t="s">
        <v>68</v>
      </c>
      <c r="B2603" t="s">
        <v>70</v>
      </c>
      <c r="C2603">
        <v>43</v>
      </c>
      <c r="D2603" t="s">
        <v>165</v>
      </c>
      <c r="E2603" t="s">
        <v>166</v>
      </c>
      <c r="F2603" t="s">
        <v>107</v>
      </c>
      <c r="G2603">
        <v>5.4183766069520301E-2</v>
      </c>
      <c r="H2603">
        <v>0</v>
      </c>
      <c r="I260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03" s="5" cm="1">
        <f t="array" ref="J2603">MAX(IF((ProjectInfoTable[ProjectName]=OutputTable[[#This Row],[ProjectName]]),(ProjectInfoTable[ProjectName]=OutputTable[[#This Row],[ProjectName]])*ProjectInfoTable[NumberOfReplications]))</f>
        <v>50</v>
      </c>
      <c r="K2603" s="5" cm="1">
        <f t="array" ref="K2603">IFERROR(AVERAGE(IF((OutputTable[GroupByKey]=OutputTable[[#This Row],[GroupByKey]]),(OutputTable[GroupByKey]=OutputTable[[#This Row],[GroupByKey]])*OutputTable[RecordedValue])),0)</f>
        <v>7.1899169440802421E-2</v>
      </c>
      <c r="L2603" s="5" cm="1">
        <f t="array" ref="L2603">IFERROR(_xlfn.STDEV.S(IF((OutputTable[GroupByKey]=OutputTable[[#This Row],[GroupByKey]]),(OutputTable[GroupByKey]=OutputTable[[#This Row],[GroupByKey]])*OutputTable[RecordedValue])),0)</f>
        <v>3.1880974713854024E-2</v>
      </c>
      <c r="M2603" s="5" cm="1">
        <f t="array" ref="M2603">MAX(IF((ProjectInfoTable[ProjectName]=OutputTable[[#This Row],[ProjectName]]),(ProjectInfoTable[ProjectName]=OutputTable[[#This Row],[ProjectName]])*ProjectInfoTable[ConfidenceInterval]))</f>
        <v>0.95</v>
      </c>
      <c r="N2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603" s="5" cm="1">
        <f t="array" ref="O2603">MIN(IF((OutputTable[GroupByKey]=OutputTable[[#This Row],[GroupByKey]]),(OutputTable[GroupByKey]=OutputTable[[#This Row],[GroupByKey]])*OutputTable[RecordedValue]))</f>
        <v>1.6518466630091499E-2</v>
      </c>
      <c r="P2603" s="5" cm="1">
        <f t="array" ref="P2603">MAX(IF((OutputTable[GroupByKey]=OutputTable[[#This Row],[GroupByKey]]),(OutputTable[GroupByKey]=OutputTable[[#This Row],[GroupByKey]])*OutputTable[RecordedValue]))</f>
        <v>0.18039060663533099</v>
      </c>
    </row>
    <row r="2604" spans="1:16" x14ac:dyDescent="0.25">
      <c r="A2604" t="s">
        <v>68</v>
      </c>
      <c r="B2604" t="s">
        <v>70</v>
      </c>
      <c r="C2604">
        <v>43</v>
      </c>
      <c r="D2604" t="s">
        <v>167</v>
      </c>
      <c r="E2604" t="s">
        <v>142</v>
      </c>
      <c r="F2604" t="s">
        <v>107</v>
      </c>
      <c r="G2604">
        <v>0</v>
      </c>
      <c r="H2604">
        <v>0</v>
      </c>
      <c r="I260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04" s="5" cm="1">
        <f t="array" ref="J2604">MAX(IF((ProjectInfoTable[ProjectName]=OutputTable[[#This Row],[ProjectName]]),(ProjectInfoTable[ProjectName]=OutputTable[[#This Row],[ProjectName]])*ProjectInfoTable[NumberOfReplications]))</f>
        <v>50</v>
      </c>
      <c r="K2604" s="5" cm="1">
        <f t="array" ref="K2604">IFERROR(AVERAGE(IF((OutputTable[GroupByKey]=OutputTable[[#This Row],[GroupByKey]]),(OutputTable[GroupByKey]=OutputTable[[#This Row],[GroupByKey]])*OutputTable[RecordedValue])),0)</f>
        <v>0</v>
      </c>
      <c r="L2604" s="5" cm="1">
        <f t="array" ref="L2604">IFERROR(_xlfn.STDEV.S(IF((OutputTable[GroupByKey]=OutputTable[[#This Row],[GroupByKey]]),(OutputTable[GroupByKey]=OutputTable[[#This Row],[GroupByKey]])*OutputTable[RecordedValue])),0)</f>
        <v>0</v>
      </c>
      <c r="M2604" s="5" cm="1">
        <f t="array" ref="M2604">MAX(IF((ProjectInfoTable[ProjectName]=OutputTable[[#This Row],[ProjectName]]),(ProjectInfoTable[ProjectName]=OutputTable[[#This Row],[ProjectName]])*ProjectInfoTable[ConfidenceInterval]))</f>
        <v>0.95</v>
      </c>
      <c r="N2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4" s="5" cm="1">
        <f t="array" ref="O2604">MIN(IF((OutputTable[GroupByKey]=OutputTable[[#This Row],[GroupByKey]]),(OutputTable[GroupByKey]=OutputTable[[#This Row],[GroupByKey]])*OutputTable[RecordedValue]))</f>
        <v>0</v>
      </c>
      <c r="P2604" s="5" cm="1">
        <f t="array" ref="P2604">MAX(IF((OutputTable[GroupByKey]=OutputTable[[#This Row],[GroupByKey]]),(OutputTable[GroupByKey]=OutputTable[[#This Row],[GroupByKey]])*OutputTable[RecordedValue]))</f>
        <v>0</v>
      </c>
    </row>
    <row r="2605" spans="1:16" x14ac:dyDescent="0.25">
      <c r="A2605" t="s">
        <v>68</v>
      </c>
      <c r="B2605" t="s">
        <v>70</v>
      </c>
      <c r="C2605">
        <v>43</v>
      </c>
      <c r="D2605" t="s">
        <v>168</v>
      </c>
      <c r="E2605" t="s">
        <v>123</v>
      </c>
      <c r="F2605" t="s">
        <v>129</v>
      </c>
      <c r="G2605">
        <v>142</v>
      </c>
      <c r="H2605">
        <v>0</v>
      </c>
      <c r="I2605" s="5" t="str">
        <f>OutputTable[[#This Row],[ProjectName]]&amp;OutputTable[[#This Row],[Name]]&amp;OutputTable[[#This Row],[Type]]&amp;OutputTable[[#This Row],[Source]]</f>
        <v>Airport Security AnalysisSystem.NumberOutNumber OutSystem</v>
      </c>
      <c r="J2605" s="5" cm="1">
        <f t="array" ref="J2605">MAX(IF((ProjectInfoTable[ProjectName]=OutputTable[[#This Row],[ProjectName]]),(ProjectInfoTable[ProjectName]=OutputTable[[#This Row],[ProjectName]])*ProjectInfoTable[NumberOfReplications]))</f>
        <v>50</v>
      </c>
      <c r="K2605" s="5" cm="1">
        <f t="array" ref="K2605">IFERROR(AVERAGE(IF((OutputTable[GroupByKey]=OutputTable[[#This Row],[GroupByKey]]),(OutputTable[GroupByKey]=OutputTable[[#This Row],[GroupByKey]])*OutputTable[RecordedValue])),0)</f>
        <v>141.38</v>
      </c>
      <c r="L2605" s="5" cm="1">
        <f t="array" ref="L2605">IFERROR(_xlfn.STDEV.S(IF((OutputTable[GroupByKey]=OutputTable[[#This Row],[GroupByKey]]),(OutputTable[GroupByKey]=OutputTable[[#This Row],[GroupByKey]])*OutputTable[RecordedValue])),0)</f>
        <v>1.9988772358705846</v>
      </c>
      <c r="M2605" s="5" cm="1">
        <f t="array" ref="M2605">MAX(IF((ProjectInfoTable[ProjectName]=OutputTable[[#This Row],[ProjectName]]),(ProjectInfoTable[ProjectName]=OutputTable[[#This Row],[ProjectName]])*ProjectInfoTable[ConfidenceInterval]))</f>
        <v>0.95</v>
      </c>
      <c r="N2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605" s="5" cm="1">
        <f t="array" ref="O2605">MIN(IF((OutputTable[GroupByKey]=OutputTable[[#This Row],[GroupByKey]]),(OutputTable[GroupByKey]=OutputTable[[#This Row],[GroupByKey]])*OutputTable[RecordedValue]))</f>
        <v>134</v>
      </c>
      <c r="P2605" s="5" cm="1">
        <f t="array" ref="P2605">MAX(IF((OutputTable[GroupByKey]=OutputTable[[#This Row],[GroupByKey]]),(OutputTable[GroupByKey]=OutputTable[[#This Row],[GroupByKey]])*OutputTable[RecordedValue]))</f>
        <v>144</v>
      </c>
    </row>
    <row r="2606" spans="1:16" x14ac:dyDescent="0.25">
      <c r="A2606" t="s">
        <v>68</v>
      </c>
      <c r="B2606" t="s">
        <v>70</v>
      </c>
      <c r="C2606">
        <v>43</v>
      </c>
      <c r="D2606" t="s">
        <v>169</v>
      </c>
      <c r="E2606" t="s">
        <v>91</v>
      </c>
      <c r="F2606" t="s">
        <v>129</v>
      </c>
      <c r="G2606">
        <v>71.770099762043202</v>
      </c>
      <c r="H2606">
        <v>0</v>
      </c>
      <c r="I2606" s="5" t="str">
        <f>OutputTable[[#This Row],[ProjectName]]&amp;OutputTable[[#This Row],[Name]]&amp;OutputTable[[#This Row],[Type]]&amp;OutputTable[[#This Row],[Source]]</f>
        <v>Airport Security AnalysisSystem.TotalCostTotal CostSystem</v>
      </c>
      <c r="J2606" s="5" cm="1">
        <f t="array" ref="J2606">MAX(IF((ProjectInfoTable[ProjectName]=OutputTable[[#This Row],[ProjectName]]),(ProjectInfoTable[ProjectName]=OutputTable[[#This Row],[ProjectName]])*ProjectInfoTable[NumberOfReplications]))</f>
        <v>50</v>
      </c>
      <c r="K2606" s="5" cm="1">
        <f t="array" ref="K2606">IFERROR(AVERAGE(IF((OutputTable[GroupByKey]=OutputTable[[#This Row],[GroupByKey]]),(OutputTable[GroupByKey]=OutputTable[[#This Row],[GroupByKey]])*OutputTable[RecordedValue])),0)</f>
        <v>71.709517489708347</v>
      </c>
      <c r="L2606" s="5" cm="1">
        <f t="array" ref="L2606">IFERROR(_xlfn.STDEV.S(IF((OutputTable[GroupByKey]=OutputTable[[#This Row],[GroupByKey]]),(OutputTable[GroupByKey]=OutputTable[[#This Row],[GroupByKey]])*OutputTable[RecordedValue])),0)</f>
        <v>0.25019982121987089</v>
      </c>
      <c r="M2606" s="5" cm="1">
        <f t="array" ref="M2606">MAX(IF((ProjectInfoTable[ProjectName]=OutputTable[[#This Row],[ProjectName]]),(ProjectInfoTable[ProjectName]=OutputTable[[#This Row],[ProjectName]])*ProjectInfoTable[ConfidenceInterval]))</f>
        <v>0.95</v>
      </c>
      <c r="N2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606" s="5" cm="1">
        <f t="array" ref="O2606">MIN(IF((OutputTable[GroupByKey]=OutputTable[[#This Row],[GroupByKey]]),(OutputTable[GroupByKey]=OutputTable[[#This Row],[GroupByKey]])*OutputTable[RecordedValue]))</f>
        <v>70.826954480567906</v>
      </c>
      <c r="P2606" s="5" cm="1">
        <f t="array" ref="P2606">MAX(IF((OutputTable[GroupByKey]=OutputTable[[#This Row],[GroupByKey]]),(OutputTable[GroupByKey]=OutputTable[[#This Row],[GroupByKey]])*OutputTable[RecordedValue]))</f>
        <v>72</v>
      </c>
    </row>
    <row r="2607" spans="1:16" x14ac:dyDescent="0.25">
      <c r="A2607" t="s">
        <v>68</v>
      </c>
      <c r="B2607" t="s">
        <v>70</v>
      </c>
      <c r="C2607">
        <v>43</v>
      </c>
      <c r="D2607" t="s">
        <v>170</v>
      </c>
      <c r="E2607" t="s">
        <v>137</v>
      </c>
      <c r="F2607" t="s">
        <v>107</v>
      </c>
      <c r="G2607">
        <v>27.453852757620002</v>
      </c>
      <c r="H2607">
        <v>0</v>
      </c>
      <c r="I260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07" s="5" cm="1">
        <f t="array" ref="J2607">MAX(IF((ProjectInfoTable[ProjectName]=OutputTable[[#This Row],[ProjectName]]),(ProjectInfoTable[ProjectName]=OutputTable[[#This Row],[ProjectName]])*ProjectInfoTable[NumberOfReplications]))</f>
        <v>50</v>
      </c>
      <c r="K2607" s="5" cm="1">
        <f t="array" ref="K2607">IFERROR(AVERAGE(IF((OutputTable[GroupByKey]=OutputTable[[#This Row],[GroupByKey]]),(OutputTable[GroupByKey]=OutputTable[[#This Row],[GroupByKey]])*OutputTable[RecordedValue])),0)</f>
        <v>28.690256747996941</v>
      </c>
      <c r="L2607" s="5" cm="1">
        <f t="array" ref="L2607">IFERROR(_xlfn.STDEV.S(IF((OutputTable[GroupByKey]=OutputTable[[#This Row],[GroupByKey]]),(OutputTable[GroupByKey]=OutputTable[[#This Row],[GroupByKey]])*OutputTable[RecordedValue])),0)</f>
        <v>1.6276098461399904</v>
      </c>
      <c r="M2607" s="5" cm="1">
        <f t="array" ref="M2607">MAX(IF((ProjectInfoTable[ProjectName]=OutputTable[[#This Row],[ProjectName]]),(ProjectInfoTable[ProjectName]=OutputTable[[#This Row],[ProjectName]])*ProjectInfoTable[ConfidenceInterval]))</f>
        <v>0.95</v>
      </c>
      <c r="N2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607" s="5" cm="1">
        <f t="array" ref="O2607">MIN(IF((OutputTable[GroupByKey]=OutputTable[[#This Row],[GroupByKey]]),(OutputTable[GroupByKey]=OutputTable[[#This Row],[GroupByKey]])*OutputTable[RecordedValue]))</f>
        <v>25.696659959072399</v>
      </c>
      <c r="P2607" s="5" cm="1">
        <f t="array" ref="P2607">MAX(IF((OutputTable[GroupByKey]=OutputTable[[#This Row],[GroupByKey]]),(OutputTable[GroupByKey]=OutputTable[[#This Row],[GroupByKey]])*OutputTable[RecordedValue]))</f>
        <v>33.838759418460498</v>
      </c>
    </row>
    <row r="2608" spans="1:16" x14ac:dyDescent="0.25">
      <c r="A2608" t="s">
        <v>68</v>
      </c>
      <c r="B2608" t="s">
        <v>70</v>
      </c>
      <c r="C2608">
        <v>43</v>
      </c>
      <c r="D2608" t="s">
        <v>171</v>
      </c>
      <c r="E2608" t="s">
        <v>139</v>
      </c>
      <c r="F2608" t="s">
        <v>107</v>
      </c>
      <c r="G2608">
        <v>8.4311971234015797</v>
      </c>
      <c r="H2608">
        <v>0</v>
      </c>
      <c r="I260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08" s="5" cm="1">
        <f t="array" ref="J2608">MAX(IF((ProjectInfoTable[ProjectName]=OutputTable[[#This Row],[ProjectName]]),(ProjectInfoTable[ProjectName]=OutputTable[[#This Row],[ProjectName]])*ProjectInfoTable[NumberOfReplications]))</f>
        <v>50</v>
      </c>
      <c r="K2608" s="5" cm="1">
        <f t="array" ref="K2608">IFERROR(AVERAGE(IF((OutputTable[GroupByKey]=OutputTable[[#This Row],[GroupByKey]]),(OutputTable[GroupByKey]=OutputTable[[#This Row],[GroupByKey]])*OutputTable[RecordedValue])),0)</f>
        <v>7.1431715332986858</v>
      </c>
      <c r="L2608" s="5" cm="1">
        <f t="array" ref="L2608">IFERROR(_xlfn.STDEV.S(IF((OutputTable[GroupByKey]=OutputTable[[#This Row],[GroupByKey]]),(OutputTable[GroupByKey]=OutputTable[[#This Row],[GroupByKey]])*OutputTable[RecordedValue])),0)</f>
        <v>1.6630080132730225</v>
      </c>
      <c r="M2608" s="5" cm="1">
        <f t="array" ref="M2608">MAX(IF((ProjectInfoTable[ProjectName]=OutputTable[[#This Row],[ProjectName]]),(ProjectInfoTable[ProjectName]=OutputTable[[#This Row],[ProjectName]])*ProjectInfoTable[ConfidenceInterval]))</f>
        <v>0.95</v>
      </c>
      <c r="N2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608" s="5" cm="1">
        <f t="array" ref="O2608">MIN(IF((OutputTable[GroupByKey]=OutputTable[[#This Row],[GroupByKey]]),(OutputTable[GroupByKey]=OutputTable[[#This Row],[GroupByKey]])*OutputTable[RecordedValue]))</f>
        <v>2.14775272896172</v>
      </c>
      <c r="P2608" s="5" cm="1">
        <f t="array" ref="P2608">MAX(IF((OutputTable[GroupByKey]=OutputTable[[#This Row],[GroupByKey]]),(OutputTable[GroupByKey]=OutputTable[[#This Row],[GroupByKey]])*OutputTable[RecordedValue]))</f>
        <v>10.273767747096599</v>
      </c>
    </row>
    <row r="2609" spans="1:16" x14ac:dyDescent="0.25">
      <c r="A2609" t="s">
        <v>68</v>
      </c>
      <c r="B2609" t="s">
        <v>70</v>
      </c>
      <c r="C2609">
        <v>43</v>
      </c>
      <c r="D2609" t="s">
        <v>172</v>
      </c>
      <c r="E2609" t="s">
        <v>164</v>
      </c>
      <c r="F2609" t="s">
        <v>107</v>
      </c>
      <c r="G2609">
        <v>296</v>
      </c>
      <c r="H2609">
        <v>0</v>
      </c>
      <c r="I260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609" s="5" cm="1">
        <f t="array" ref="J2609">MAX(IF((ProjectInfoTable[ProjectName]=OutputTable[[#This Row],[ProjectName]]),(ProjectInfoTable[ProjectName]=OutputTable[[#This Row],[ProjectName]])*ProjectInfoTable[NumberOfReplications]))</f>
        <v>50</v>
      </c>
      <c r="K2609" s="5" cm="1">
        <f t="array" ref="K2609">IFERROR(AVERAGE(IF((OutputTable[GroupByKey]=OutputTable[[#This Row],[GroupByKey]]),(OutputTable[GroupByKey]=OutputTable[[#This Row],[GroupByKey]])*OutputTable[RecordedValue])),0)</f>
        <v>299.54000000000002</v>
      </c>
      <c r="L2609" s="5" cm="1">
        <f t="array" ref="L2609">IFERROR(_xlfn.STDEV.S(IF((OutputTable[GroupByKey]=OutputTable[[#This Row],[GroupByKey]]),(OutputTable[GroupByKey]=OutputTable[[#This Row],[GroupByKey]])*OutputTable[RecordedValue])),0)</f>
        <v>4.8873430868908301</v>
      </c>
      <c r="M2609" s="5" cm="1">
        <f t="array" ref="M2609">MAX(IF((ProjectInfoTable[ProjectName]=OutputTable[[#This Row],[ProjectName]]),(ProjectInfoTable[ProjectName]=OutputTable[[#This Row],[ProjectName]])*ProjectInfoTable[ConfidenceInterval]))</f>
        <v>0.95</v>
      </c>
      <c r="N2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609" s="5" cm="1">
        <f t="array" ref="O2609">MIN(IF((OutputTable[GroupByKey]=OutputTable[[#This Row],[GroupByKey]]),(OutputTable[GroupByKey]=OutputTable[[#This Row],[GroupByKey]])*OutputTable[RecordedValue]))</f>
        <v>289</v>
      </c>
      <c r="P2609" s="5" cm="1">
        <f t="array" ref="P2609">MAX(IF((OutputTable[GroupByKey]=OutputTable[[#This Row],[GroupByKey]]),(OutputTable[GroupByKey]=OutputTable[[#This Row],[GroupByKey]])*OutputTable[RecordedValue]))</f>
        <v>313</v>
      </c>
    </row>
    <row r="2610" spans="1:16" x14ac:dyDescent="0.25">
      <c r="A2610" t="s">
        <v>68</v>
      </c>
      <c r="B2610" t="s">
        <v>70</v>
      </c>
      <c r="C2610">
        <v>43</v>
      </c>
      <c r="D2610" t="s">
        <v>173</v>
      </c>
      <c r="E2610" t="s">
        <v>166</v>
      </c>
      <c r="F2610" t="s">
        <v>107</v>
      </c>
      <c r="G2610">
        <v>0.76580007990551102</v>
      </c>
      <c r="H2610">
        <v>0</v>
      </c>
      <c r="I261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610" s="5" cm="1">
        <f t="array" ref="J2610">MAX(IF((ProjectInfoTable[ProjectName]=OutputTable[[#This Row],[ProjectName]]),(ProjectInfoTable[ProjectName]=OutputTable[[#This Row],[ProjectName]])*ProjectInfoTable[NumberOfReplications]))</f>
        <v>50</v>
      </c>
      <c r="K2610" s="5" cm="1">
        <f t="array" ref="K2610">IFERROR(AVERAGE(IF((OutputTable[GroupByKey]=OutputTable[[#This Row],[GroupByKey]]),(OutputTable[GroupByKey]=OutputTable[[#This Row],[GroupByKey]])*OutputTable[RecordedValue])),0)</f>
        <v>0.80157856851948073</v>
      </c>
      <c r="L2610" s="5" cm="1">
        <f t="array" ref="L2610">IFERROR(_xlfn.STDEV.S(IF((OutputTable[GroupByKey]=OutputTable[[#This Row],[GroupByKey]]),(OutputTable[GroupByKey]=OutputTable[[#This Row],[GroupByKey]])*OutputTable[RecordedValue])),0)</f>
        <v>4.6194667035361667E-2</v>
      </c>
      <c r="M2610" s="5" cm="1">
        <f t="array" ref="M2610">MAX(IF((ProjectInfoTable[ProjectName]=OutputTable[[#This Row],[ProjectName]]),(ProjectInfoTable[ProjectName]=OutputTable[[#This Row],[ProjectName]])*ProjectInfoTable[ConfidenceInterval]))</f>
        <v>0.95</v>
      </c>
      <c r="N2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610" s="5" cm="1">
        <f t="array" ref="O2610">MIN(IF((OutputTable[GroupByKey]=OutputTable[[#This Row],[GroupByKey]]),(OutputTable[GroupByKey]=OutputTable[[#This Row],[GroupByKey]])*OutputTable[RecordedValue]))</f>
        <v>0.71461756258065101</v>
      </c>
      <c r="P2610" s="5" cm="1">
        <f t="array" ref="P2610">MAX(IF((OutputTable[GroupByKey]=OutputTable[[#This Row],[GroupByKey]]),(OutputTable[GroupByKey]=OutputTable[[#This Row],[GroupByKey]])*OutputTable[RecordedValue]))</f>
        <v>0.94034020197328605</v>
      </c>
    </row>
    <row r="2611" spans="1:16" x14ac:dyDescent="0.25">
      <c r="A2611" t="s">
        <v>68</v>
      </c>
      <c r="B2611" t="s">
        <v>70</v>
      </c>
      <c r="C2611">
        <v>43</v>
      </c>
      <c r="D2611" t="s">
        <v>174</v>
      </c>
      <c r="E2611" t="s">
        <v>142</v>
      </c>
      <c r="F2611" t="s">
        <v>107</v>
      </c>
      <c r="G2611">
        <v>0</v>
      </c>
      <c r="H2611">
        <v>0</v>
      </c>
      <c r="I261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611" s="5" cm="1">
        <f t="array" ref="J2611">MAX(IF((ProjectInfoTable[ProjectName]=OutputTable[[#This Row],[ProjectName]]),(ProjectInfoTable[ProjectName]=OutputTable[[#This Row],[ProjectName]])*ProjectInfoTable[NumberOfReplications]))</f>
        <v>50</v>
      </c>
      <c r="K2611" s="5" cm="1">
        <f t="array" ref="K2611">IFERROR(AVERAGE(IF((OutputTable[GroupByKey]=OutputTable[[#This Row],[GroupByKey]]),(OutputTable[GroupByKey]=OutputTable[[#This Row],[GroupByKey]])*OutputTable[RecordedValue])),0)</f>
        <v>0</v>
      </c>
      <c r="L2611" s="5" cm="1">
        <f t="array" ref="L2611">IFERROR(_xlfn.STDEV.S(IF((OutputTable[GroupByKey]=OutputTable[[#This Row],[GroupByKey]]),(OutputTable[GroupByKey]=OutputTable[[#This Row],[GroupByKey]])*OutputTable[RecordedValue])),0)</f>
        <v>0</v>
      </c>
      <c r="M2611" s="5" cm="1">
        <f t="array" ref="M2611">MAX(IF((ProjectInfoTable[ProjectName]=OutputTable[[#This Row],[ProjectName]]),(ProjectInfoTable[ProjectName]=OutputTable[[#This Row],[ProjectName]])*ProjectInfoTable[ConfidenceInterval]))</f>
        <v>0.95</v>
      </c>
      <c r="N2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1" s="5" cm="1">
        <f t="array" ref="O2611">MIN(IF((OutputTable[GroupByKey]=OutputTable[[#This Row],[GroupByKey]]),(OutputTable[GroupByKey]=OutputTable[[#This Row],[GroupByKey]])*OutputTable[RecordedValue]))</f>
        <v>0</v>
      </c>
      <c r="P2611" s="5" cm="1">
        <f t="array" ref="P2611">MAX(IF((OutputTable[GroupByKey]=OutputTable[[#This Row],[GroupByKey]]),(OutputTable[GroupByKey]=OutputTable[[#This Row],[GroupByKey]])*OutputTable[RecordedValue]))</f>
        <v>0</v>
      </c>
    </row>
    <row r="2612" spans="1:16" x14ac:dyDescent="0.25">
      <c r="A2612" t="s">
        <v>68</v>
      </c>
      <c r="B2612" t="s">
        <v>70</v>
      </c>
      <c r="C2612">
        <v>43</v>
      </c>
      <c r="D2612" t="s">
        <v>175</v>
      </c>
      <c r="E2612" t="s">
        <v>113</v>
      </c>
      <c r="F2612" t="s">
        <v>73</v>
      </c>
      <c r="G2612">
        <v>35.303298159121297</v>
      </c>
      <c r="H2612">
        <v>0</v>
      </c>
      <c r="I261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612" s="5" cm="1">
        <f t="array" ref="J2612">MAX(IF((ProjectInfoTable[ProjectName]=OutputTable[[#This Row],[ProjectName]]),(ProjectInfoTable[ProjectName]=OutputTable[[#This Row],[ProjectName]])*ProjectInfoTable[NumberOfReplications]))</f>
        <v>50</v>
      </c>
      <c r="K2612" s="5" cm="1">
        <f t="array" ref="K2612">IFERROR(AVERAGE(IF((OutputTable[GroupByKey]=OutputTable[[#This Row],[GroupByKey]]),(OutputTable[GroupByKey]=OutputTable[[#This Row],[GroupByKey]])*OutputTable[RecordedValue])),0)</f>
        <v>36.017962320863354</v>
      </c>
      <c r="L2612" s="5" cm="1">
        <f t="array" ref="L2612">IFERROR(_xlfn.STDEV.S(IF((OutputTable[GroupByKey]=OutputTable[[#This Row],[GroupByKey]]),(OutputTable[GroupByKey]=OutputTable[[#This Row],[GroupByKey]])*OutputTable[RecordedValue])),0)</f>
        <v>2.1447750669597334</v>
      </c>
      <c r="M2612" s="5" cm="1">
        <f t="array" ref="M2612">MAX(IF((ProjectInfoTable[ProjectName]=OutputTable[[#This Row],[ProjectName]]),(ProjectInfoTable[ProjectName]=OutputTable[[#This Row],[ProjectName]])*ProjectInfoTable[ConfidenceInterval]))</f>
        <v>0.95</v>
      </c>
      <c r="N2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612" s="5" cm="1">
        <f t="array" ref="O2612">MIN(IF((OutputTable[GroupByKey]=OutputTable[[#This Row],[GroupByKey]]),(OutputTable[GroupByKey]=OutputTable[[#This Row],[GroupByKey]])*OutputTable[RecordedValue]))</f>
        <v>31.355296128801101</v>
      </c>
      <c r="P2612" s="5" cm="1">
        <f t="array" ref="P2612">MAX(IF((OutputTable[GroupByKey]=OutputTable[[#This Row],[GroupByKey]]),(OutputTable[GroupByKey]=OutputTable[[#This Row],[GroupByKey]])*OutputTable[RecordedValue]))</f>
        <v>42.047742044042501</v>
      </c>
    </row>
    <row r="2613" spans="1:16" x14ac:dyDescent="0.25">
      <c r="A2613" t="s">
        <v>68</v>
      </c>
      <c r="B2613" t="s">
        <v>70</v>
      </c>
      <c r="C2613">
        <v>43</v>
      </c>
      <c r="D2613" t="s">
        <v>176</v>
      </c>
      <c r="E2613" t="s">
        <v>115</v>
      </c>
      <c r="F2613" t="s">
        <v>73</v>
      </c>
      <c r="G2613">
        <v>1059.0989447736399</v>
      </c>
      <c r="H2613">
        <v>0</v>
      </c>
      <c r="I261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613" s="5" cm="1">
        <f t="array" ref="J2613">MAX(IF((ProjectInfoTable[ProjectName]=OutputTable[[#This Row],[ProjectName]]),(ProjectInfoTable[ProjectName]=OutputTable[[#This Row],[ProjectName]])*ProjectInfoTable[NumberOfReplications]))</f>
        <v>50</v>
      </c>
      <c r="K2613" s="5" cm="1">
        <f t="array" ref="K2613">IFERROR(AVERAGE(IF((OutputTable[GroupByKey]=OutputTable[[#This Row],[GroupByKey]]),(OutputTable[GroupByKey]=OutputTable[[#This Row],[GroupByKey]])*OutputTable[RecordedValue])),0)</f>
        <v>1080.5388696259006</v>
      </c>
      <c r="L2613" s="5" cm="1">
        <f t="array" ref="L2613">IFERROR(_xlfn.STDEV.S(IF((OutputTable[GroupByKey]=OutputTable[[#This Row],[GroupByKey]]),(OutputTable[GroupByKey]=OutputTable[[#This Row],[GroupByKey]])*OutputTable[RecordedValue])),0)</f>
        <v>64.343252008792561</v>
      </c>
      <c r="M2613" s="5" cm="1">
        <f t="array" ref="M2613">MAX(IF((ProjectInfoTable[ProjectName]=OutputTable[[#This Row],[ProjectName]]),(ProjectInfoTable[ProjectName]=OutputTable[[#This Row],[ProjectName]])*ProjectInfoTable[ConfidenceInterval]))</f>
        <v>0.95</v>
      </c>
      <c r="N2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613" s="5" cm="1">
        <f t="array" ref="O2613">MIN(IF((OutputTable[GroupByKey]=OutputTable[[#This Row],[GroupByKey]]),(OutputTable[GroupByKey]=OutputTable[[#This Row],[GroupByKey]])*OutputTable[RecordedValue]))</f>
        <v>940.65888386403196</v>
      </c>
      <c r="P2613" s="5" cm="1">
        <f t="array" ref="P2613">MAX(IF((OutputTable[GroupByKey]=OutputTable[[#This Row],[GroupByKey]]),(OutputTable[GroupByKey]=OutputTable[[#This Row],[GroupByKey]])*OutputTable[RecordedValue]))</f>
        <v>1261.4322613212801</v>
      </c>
    </row>
    <row r="2614" spans="1:16" x14ac:dyDescent="0.25">
      <c r="A2614" t="s">
        <v>68</v>
      </c>
      <c r="B2614" t="s">
        <v>70</v>
      </c>
      <c r="C2614">
        <v>43</v>
      </c>
      <c r="D2614" t="s">
        <v>177</v>
      </c>
      <c r="E2614" t="s">
        <v>117</v>
      </c>
      <c r="F2614" t="s">
        <v>73</v>
      </c>
      <c r="G2614">
        <v>0</v>
      </c>
      <c r="H2614">
        <v>0</v>
      </c>
      <c r="I261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614" s="5" cm="1">
        <f t="array" ref="J2614">MAX(IF((ProjectInfoTable[ProjectName]=OutputTable[[#This Row],[ProjectName]]),(ProjectInfoTable[ProjectName]=OutputTable[[#This Row],[ProjectName]])*ProjectInfoTable[NumberOfReplications]))</f>
        <v>50</v>
      </c>
      <c r="K2614" s="5" cm="1">
        <f t="array" ref="K2614">IFERROR(AVERAGE(IF((OutputTable[GroupByKey]=OutputTable[[#This Row],[GroupByKey]]),(OutputTable[GroupByKey]=OutputTable[[#This Row],[GroupByKey]])*OutputTable[RecordedValue])),0)</f>
        <v>0</v>
      </c>
      <c r="L2614" s="5" cm="1">
        <f t="array" ref="L2614">IFERROR(_xlfn.STDEV.S(IF((OutputTable[GroupByKey]=OutputTable[[#This Row],[GroupByKey]]),(OutputTable[GroupByKey]=OutputTable[[#This Row],[GroupByKey]])*OutputTable[RecordedValue])),0)</f>
        <v>0</v>
      </c>
      <c r="M2614" s="5" cm="1">
        <f t="array" ref="M2614">MAX(IF((ProjectInfoTable[ProjectName]=OutputTable[[#This Row],[ProjectName]]),(ProjectInfoTable[ProjectName]=OutputTable[[#This Row],[ProjectName]])*ProjectInfoTable[ConfidenceInterval]))</f>
        <v>0.95</v>
      </c>
      <c r="N2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4" s="5" cm="1">
        <f t="array" ref="O2614">MIN(IF((OutputTable[GroupByKey]=OutputTable[[#This Row],[GroupByKey]]),(OutputTable[GroupByKey]=OutputTable[[#This Row],[GroupByKey]])*OutputTable[RecordedValue]))</f>
        <v>0</v>
      </c>
      <c r="P2614" s="5" cm="1">
        <f t="array" ref="P2614">MAX(IF((OutputTable[GroupByKey]=OutputTable[[#This Row],[GroupByKey]]),(OutputTable[GroupByKey]=OutputTable[[#This Row],[GroupByKey]])*OutputTable[RecordedValue]))</f>
        <v>0</v>
      </c>
    </row>
    <row r="2615" spans="1:16" x14ac:dyDescent="0.25">
      <c r="A2615" t="s">
        <v>68</v>
      </c>
      <c r="B2615" t="s">
        <v>70</v>
      </c>
      <c r="C2615">
        <v>43</v>
      </c>
      <c r="D2615" t="s">
        <v>178</v>
      </c>
      <c r="E2615" t="s">
        <v>119</v>
      </c>
      <c r="F2615" t="s">
        <v>73</v>
      </c>
      <c r="G2615">
        <v>1173.5955690498399</v>
      </c>
      <c r="H2615">
        <v>0</v>
      </c>
      <c r="I261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615" s="5" cm="1">
        <f t="array" ref="J2615">MAX(IF((ProjectInfoTable[ProjectName]=OutputTable[[#This Row],[ProjectName]]),(ProjectInfoTable[ProjectName]=OutputTable[[#This Row],[ProjectName]])*ProjectInfoTable[NumberOfReplications]))</f>
        <v>50</v>
      </c>
      <c r="K2615" s="5" cm="1">
        <f t="array" ref="K2615">IFERROR(AVERAGE(IF((OutputTable[GroupByKey]=OutputTable[[#This Row],[GroupByKey]]),(OutputTable[GroupByKey]=OutputTable[[#This Row],[GroupByKey]])*OutputTable[RecordedValue])),0)</f>
        <v>647.33233797243315</v>
      </c>
      <c r="L2615" s="5" cm="1">
        <f t="array" ref="L2615">IFERROR(_xlfn.STDEV.S(IF((OutputTable[GroupByKey]=OutputTable[[#This Row],[GroupByKey]]),(OutputTable[GroupByKey]=OutputTable[[#This Row],[GroupByKey]])*OutputTable[RecordedValue])),0)</f>
        <v>612.63054444116835</v>
      </c>
      <c r="M2615" s="5" cm="1">
        <f t="array" ref="M2615">MAX(IF((ProjectInfoTable[ProjectName]=OutputTable[[#This Row],[ProjectName]]),(ProjectInfoTable[ProjectName]=OutputTable[[#This Row],[ProjectName]])*ProjectInfoTable[ConfidenceInterval]))</f>
        <v>0.95</v>
      </c>
      <c r="N2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615" s="5" cm="1">
        <f t="array" ref="O2615">MIN(IF((OutputTable[GroupByKey]=OutputTable[[#This Row],[GroupByKey]]),(OutputTable[GroupByKey]=OutputTable[[#This Row],[GroupByKey]])*OutputTable[RecordedValue]))</f>
        <v>135.75868551570699</v>
      </c>
      <c r="P2615" s="5" cm="1">
        <f t="array" ref="P2615">MAX(IF((OutputTable[GroupByKey]=OutputTable[[#This Row],[GroupByKey]]),(OutputTable[GroupByKey]=OutputTable[[#This Row],[GroupByKey]])*OutputTable[RecordedValue]))</f>
        <v>3953.48057040094</v>
      </c>
    </row>
    <row r="2616" spans="1:16" x14ac:dyDescent="0.25">
      <c r="A2616" t="s">
        <v>68</v>
      </c>
      <c r="B2616" t="s">
        <v>70</v>
      </c>
      <c r="C2616">
        <v>43</v>
      </c>
      <c r="D2616" t="s">
        <v>179</v>
      </c>
      <c r="E2616" t="s">
        <v>121</v>
      </c>
      <c r="F2616" t="s">
        <v>73</v>
      </c>
      <c r="G2616">
        <v>138</v>
      </c>
      <c r="H2616">
        <v>0</v>
      </c>
      <c r="I261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616" s="5" cm="1">
        <f t="array" ref="J2616">MAX(IF((ProjectInfoTable[ProjectName]=OutputTable[[#This Row],[ProjectName]]),(ProjectInfoTable[ProjectName]=OutputTable[[#This Row],[ProjectName]])*ProjectInfoTable[NumberOfReplications]))</f>
        <v>50</v>
      </c>
      <c r="K2616" s="5" cm="1">
        <f t="array" ref="K2616">IFERROR(AVERAGE(IF((OutputTable[GroupByKey]=OutputTable[[#This Row],[GroupByKey]]),(OutputTable[GroupByKey]=OutputTable[[#This Row],[GroupByKey]])*OutputTable[RecordedValue])),0)</f>
        <v>139.02000000000001</v>
      </c>
      <c r="L2616" s="5" cm="1">
        <f t="array" ref="L2616">IFERROR(_xlfn.STDEV.S(IF((OutputTable[GroupByKey]=OutputTable[[#This Row],[GroupByKey]]),(OutputTable[GroupByKey]=OutputTable[[#This Row],[GroupByKey]])*OutputTable[RecordedValue])),0)</f>
        <v>2.0651629376840162</v>
      </c>
      <c r="M2616" s="5" cm="1">
        <f t="array" ref="M2616">MAX(IF((ProjectInfoTable[ProjectName]=OutputTable[[#This Row],[ProjectName]]),(ProjectInfoTable[ProjectName]=OutputTable[[#This Row],[ProjectName]])*ProjectInfoTable[ConfidenceInterval]))</f>
        <v>0.95</v>
      </c>
      <c r="N2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616" s="5" cm="1">
        <f t="array" ref="O2616">MIN(IF((OutputTable[GroupByKey]=OutputTable[[#This Row],[GroupByKey]]),(OutputTable[GroupByKey]=OutputTable[[#This Row],[GroupByKey]])*OutputTable[RecordedValue]))</f>
        <v>133</v>
      </c>
      <c r="P2616" s="5" cm="1">
        <f t="array" ref="P2616">MAX(IF((OutputTable[GroupByKey]=OutputTable[[#This Row],[GroupByKey]]),(OutputTable[GroupByKey]=OutputTable[[#This Row],[GroupByKey]])*OutputTable[RecordedValue]))</f>
        <v>142</v>
      </c>
    </row>
    <row r="2617" spans="1:16" x14ac:dyDescent="0.25">
      <c r="A2617" t="s">
        <v>68</v>
      </c>
      <c r="B2617" t="s">
        <v>70</v>
      </c>
      <c r="C2617">
        <v>43</v>
      </c>
      <c r="D2617" t="s">
        <v>180</v>
      </c>
      <c r="E2617" t="s">
        <v>123</v>
      </c>
      <c r="F2617" t="s">
        <v>73</v>
      </c>
      <c r="G2617">
        <v>136</v>
      </c>
      <c r="H2617">
        <v>0</v>
      </c>
      <c r="I261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617" s="5" cm="1">
        <f t="array" ref="J2617">MAX(IF((ProjectInfoTable[ProjectName]=OutputTable[[#This Row],[ProjectName]]),(ProjectInfoTable[ProjectName]=OutputTable[[#This Row],[ProjectName]])*ProjectInfoTable[NumberOfReplications]))</f>
        <v>50</v>
      </c>
      <c r="K2617" s="5" cm="1">
        <f t="array" ref="K2617">IFERROR(AVERAGE(IF((OutputTable[GroupByKey]=OutputTable[[#This Row],[GroupByKey]]),(OutputTable[GroupByKey]=OutputTable[[#This Row],[GroupByKey]])*OutputTable[RecordedValue])),0)</f>
        <v>137.02000000000001</v>
      </c>
      <c r="L2617" s="5" cm="1">
        <f t="array" ref="L2617">IFERROR(_xlfn.STDEV.S(IF((OutputTable[GroupByKey]=OutputTable[[#This Row],[GroupByKey]]),(OutputTable[GroupByKey]=OutputTable[[#This Row],[GroupByKey]])*OutputTable[RecordedValue])),0)</f>
        <v>2.4618725244274162</v>
      </c>
      <c r="M2617" s="5" cm="1">
        <f t="array" ref="M2617">MAX(IF((ProjectInfoTable[ProjectName]=OutputTable[[#This Row],[ProjectName]]),(ProjectInfoTable[ProjectName]=OutputTable[[#This Row],[ProjectName]])*ProjectInfoTable[ConfidenceInterval]))</f>
        <v>0.95</v>
      </c>
      <c r="N2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617" s="5" cm="1">
        <f t="array" ref="O2617">MIN(IF((OutputTable[GroupByKey]=OutputTable[[#This Row],[GroupByKey]]),(OutputTable[GroupByKey]=OutputTable[[#This Row],[GroupByKey]])*OutputTable[RecordedValue]))</f>
        <v>130</v>
      </c>
      <c r="P2617" s="5" cm="1">
        <f t="array" ref="P2617">MAX(IF((OutputTable[GroupByKey]=OutputTable[[#This Row],[GroupByKey]]),(OutputTable[GroupByKey]=OutputTable[[#This Row],[GroupByKey]])*OutputTable[RecordedValue]))</f>
        <v>141</v>
      </c>
    </row>
    <row r="2618" spans="1:16" x14ac:dyDescent="0.25">
      <c r="A2618" t="s">
        <v>68</v>
      </c>
      <c r="B2618" t="s">
        <v>70</v>
      </c>
      <c r="C2618">
        <v>43</v>
      </c>
      <c r="D2618" t="s">
        <v>181</v>
      </c>
      <c r="E2618" t="s">
        <v>125</v>
      </c>
      <c r="F2618" t="s">
        <v>73</v>
      </c>
      <c r="G2618">
        <v>35.303298159121297</v>
      </c>
      <c r="H2618">
        <v>0</v>
      </c>
      <c r="I261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18" s="5" cm="1">
        <f t="array" ref="J2618">MAX(IF((ProjectInfoTable[ProjectName]=OutputTable[[#This Row],[ProjectName]]),(ProjectInfoTable[ProjectName]=OutputTable[[#This Row],[ProjectName]])*ProjectInfoTable[NumberOfReplications]))</f>
        <v>50</v>
      </c>
      <c r="K2618" s="5" cm="1">
        <f t="array" ref="K2618">IFERROR(AVERAGE(IF((OutputTable[GroupByKey]=OutputTable[[#This Row],[GroupByKey]]),(OutputTable[GroupByKey]=OutputTable[[#This Row],[GroupByKey]])*OutputTable[RecordedValue])),0)</f>
        <v>36.017962320863354</v>
      </c>
      <c r="L2618" s="5" cm="1">
        <f t="array" ref="L2618">IFERROR(_xlfn.STDEV.S(IF((OutputTable[GroupByKey]=OutputTable[[#This Row],[GroupByKey]]),(OutputTable[GroupByKey]=OutputTable[[#This Row],[GroupByKey]])*OutputTable[RecordedValue])),0)</f>
        <v>2.1447750669597334</v>
      </c>
      <c r="M2618" s="5" cm="1">
        <f t="array" ref="M2618">MAX(IF((ProjectInfoTable[ProjectName]=OutputTable[[#This Row],[ProjectName]]),(ProjectInfoTable[ProjectName]=OutputTable[[#This Row],[ProjectName]])*ProjectInfoTable[ConfidenceInterval]))</f>
        <v>0.95</v>
      </c>
      <c r="N2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618" s="5" cm="1">
        <f t="array" ref="O2618">MIN(IF((OutputTable[GroupByKey]=OutputTable[[#This Row],[GroupByKey]]),(OutputTable[GroupByKey]=OutputTable[[#This Row],[GroupByKey]])*OutputTable[RecordedValue]))</f>
        <v>31.355296128801101</v>
      </c>
      <c r="P2618" s="5" cm="1">
        <f t="array" ref="P2618">MAX(IF((OutputTable[GroupByKey]=OutputTable[[#This Row],[GroupByKey]]),(OutputTable[GroupByKey]=OutputTable[[#This Row],[GroupByKey]])*OutputTable[RecordedValue]))</f>
        <v>42.047742044042501</v>
      </c>
    </row>
    <row r="2619" spans="1:16" x14ac:dyDescent="0.25">
      <c r="A2619" t="s">
        <v>68</v>
      </c>
      <c r="B2619" t="s">
        <v>70</v>
      </c>
      <c r="C2619">
        <v>43</v>
      </c>
      <c r="D2619" t="s">
        <v>182</v>
      </c>
      <c r="E2619" t="s">
        <v>127</v>
      </c>
      <c r="F2619" t="s">
        <v>73</v>
      </c>
      <c r="G2619">
        <v>2232.6945138234801</v>
      </c>
      <c r="H2619">
        <v>0</v>
      </c>
      <c r="I261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19" s="5" cm="1">
        <f t="array" ref="J2619">MAX(IF((ProjectInfoTable[ProjectName]=OutputTable[[#This Row],[ProjectName]]),(ProjectInfoTable[ProjectName]=OutputTable[[#This Row],[ProjectName]])*ProjectInfoTable[NumberOfReplications]))</f>
        <v>50</v>
      </c>
      <c r="K2619" s="5" cm="1">
        <f t="array" ref="K2619">IFERROR(AVERAGE(IF((OutputTable[GroupByKey]=OutputTable[[#This Row],[GroupByKey]]),(OutputTable[GroupByKey]=OutputTable[[#This Row],[GroupByKey]])*OutputTable[RecordedValue])),0)</f>
        <v>1727.8712075983335</v>
      </c>
      <c r="L2619" s="5" cm="1">
        <f t="array" ref="L2619">IFERROR(_xlfn.STDEV.S(IF((OutputTable[GroupByKey]=OutputTable[[#This Row],[GroupByKey]]),(OutputTable[GroupByKey]=OutputTable[[#This Row],[GroupByKey]])*OutputTable[RecordedValue])),0)</f>
        <v>660.11760417939672</v>
      </c>
      <c r="M2619" s="5" cm="1">
        <f t="array" ref="M2619">MAX(IF((ProjectInfoTable[ProjectName]=OutputTable[[#This Row],[ProjectName]]),(ProjectInfoTable[ProjectName]=OutputTable[[#This Row],[ProjectName]])*ProjectInfoTable[ConfidenceInterval]))</f>
        <v>0.95</v>
      </c>
      <c r="N2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619" s="5" cm="1">
        <f t="array" ref="O2619">MIN(IF((OutputTable[GroupByKey]=OutputTable[[#This Row],[GroupByKey]]),(OutputTable[GroupByKey]=OutputTable[[#This Row],[GroupByKey]])*OutputTable[RecordedValue]))</f>
        <v>1102.70221979086</v>
      </c>
      <c r="P2619" s="5" cm="1">
        <f t="array" ref="P2619">MAX(IF((OutputTable[GroupByKey]=OutputTable[[#This Row],[GroupByKey]]),(OutputTable[GroupByKey]=OutputTable[[#This Row],[GroupByKey]])*OutputTable[RecordedValue]))</f>
        <v>5214.9128317222203</v>
      </c>
    </row>
    <row r="2620" spans="1:16" x14ac:dyDescent="0.25">
      <c r="A2620" t="s">
        <v>68</v>
      </c>
      <c r="B2620" t="s">
        <v>70</v>
      </c>
      <c r="C2620">
        <v>43</v>
      </c>
      <c r="D2620" t="s">
        <v>183</v>
      </c>
      <c r="E2620" t="s">
        <v>137</v>
      </c>
      <c r="F2620" t="s">
        <v>107</v>
      </c>
      <c r="G2620">
        <v>17.651649079560698</v>
      </c>
      <c r="H2620">
        <v>0</v>
      </c>
      <c r="I262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20" s="5" cm="1">
        <f t="array" ref="J2620">MAX(IF((ProjectInfoTable[ProjectName]=OutputTable[[#This Row],[ProjectName]]),(ProjectInfoTable[ProjectName]=OutputTable[[#This Row],[ProjectName]])*ProjectInfoTable[NumberOfReplications]))</f>
        <v>50</v>
      </c>
      <c r="K2620" s="5" cm="1">
        <f t="array" ref="K2620">IFERROR(AVERAGE(IF((OutputTable[GroupByKey]=OutputTable[[#This Row],[GroupByKey]]),(OutputTable[GroupByKey]=OutputTable[[#This Row],[GroupByKey]])*OutputTable[RecordedValue])),0)</f>
        <v>18.008981160431681</v>
      </c>
      <c r="L2620" s="5" cm="1">
        <f t="array" ref="L2620">IFERROR(_xlfn.STDEV.S(IF((OutputTable[GroupByKey]=OutputTable[[#This Row],[GroupByKey]]),(OutputTable[GroupByKey]=OutputTable[[#This Row],[GroupByKey]])*OutputTable[RecordedValue])),0)</f>
        <v>1.0723875334798758</v>
      </c>
      <c r="M2620" s="5" cm="1">
        <f t="array" ref="M2620">MAX(IF((ProjectInfoTable[ProjectName]=OutputTable[[#This Row],[ProjectName]]),(ProjectInfoTable[ProjectName]=OutputTable[[#This Row],[ProjectName]])*ProjectInfoTable[ConfidenceInterval]))</f>
        <v>0.95</v>
      </c>
      <c r="N2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620" s="5" cm="1">
        <f t="array" ref="O2620">MIN(IF((OutputTable[GroupByKey]=OutputTable[[#This Row],[GroupByKey]]),(OutputTable[GroupByKey]=OutputTable[[#This Row],[GroupByKey]])*OutputTable[RecordedValue]))</f>
        <v>15.677648064400501</v>
      </c>
      <c r="P2620" s="5" cm="1">
        <f t="array" ref="P2620">MAX(IF((OutputTable[GroupByKey]=OutputTable[[#This Row],[GroupByKey]]),(OutputTable[GroupByKey]=OutputTable[[#This Row],[GroupByKey]])*OutputTable[RecordedValue]))</f>
        <v>21.0238710220213</v>
      </c>
    </row>
    <row r="2621" spans="1:16" x14ac:dyDescent="0.25">
      <c r="A2621" t="s">
        <v>68</v>
      </c>
      <c r="B2621" t="s">
        <v>70</v>
      </c>
      <c r="C2621">
        <v>43</v>
      </c>
      <c r="D2621" t="s">
        <v>184</v>
      </c>
      <c r="E2621" t="s">
        <v>139</v>
      </c>
      <c r="F2621" t="s">
        <v>107</v>
      </c>
      <c r="G2621">
        <v>6.2334008014609399</v>
      </c>
      <c r="H2621">
        <v>0</v>
      </c>
      <c r="I262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21" s="5" cm="1">
        <f t="array" ref="J2621">MAX(IF((ProjectInfoTable[ProjectName]=OutputTable[[#This Row],[ProjectName]]),(ProjectInfoTable[ProjectName]=OutputTable[[#This Row],[ProjectName]])*ProjectInfoTable[NumberOfReplications]))</f>
        <v>50</v>
      </c>
      <c r="K2621" s="5" cm="1">
        <f t="array" ref="K2621">IFERROR(AVERAGE(IF((OutputTable[GroupByKey]=OutputTable[[#This Row],[GroupByKey]]),(OutputTable[GroupByKey]=OutputTable[[#This Row],[GroupByKey]])*OutputTable[RecordedValue])),0)</f>
        <v>5.873369725047966</v>
      </c>
      <c r="L2621" s="5" cm="1">
        <f t="array" ref="L2621">IFERROR(_xlfn.STDEV.S(IF((OutputTable[GroupByKey]=OutputTable[[#This Row],[GroupByKey]]),(OutputTable[GroupByKey]=OutputTable[[#This Row],[GroupByKey]])*OutputTable[RecordedValue])),0)</f>
        <v>1.0900756873751687</v>
      </c>
      <c r="M2621" s="5" cm="1">
        <f t="array" ref="M2621">MAX(IF((ProjectInfoTable[ProjectName]=OutputTable[[#This Row],[ProjectName]]),(ProjectInfoTable[ProjectName]=OutputTable[[#This Row],[ProjectName]])*ProjectInfoTable[ConfidenceInterval]))</f>
        <v>0.95</v>
      </c>
      <c r="N2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621" s="5" cm="1">
        <f t="array" ref="O2621">MIN(IF((OutputTable[GroupByKey]=OutputTable[[#This Row],[GroupByKey]]),(OutputTable[GroupByKey]=OutputTable[[#This Row],[GroupByKey]])*OutputTable[RecordedValue]))</f>
        <v>2.9626411254009901</v>
      </c>
      <c r="P2621" s="5" cm="1">
        <f t="array" ref="P2621">MAX(IF((OutputTable[GroupByKey]=OutputTable[[#This Row],[GroupByKey]]),(OutputTable[GroupByKey]=OutputTable[[#This Row],[GroupByKey]])*OutputTable[RecordedValue]))</f>
        <v>8.2927796417684707</v>
      </c>
    </row>
    <row r="2622" spans="1:16" x14ac:dyDescent="0.25">
      <c r="A2622" t="s">
        <v>68</v>
      </c>
      <c r="B2622" t="s">
        <v>70</v>
      </c>
      <c r="C2622">
        <v>43</v>
      </c>
      <c r="D2622" t="s">
        <v>185</v>
      </c>
      <c r="E2622" t="s">
        <v>164</v>
      </c>
      <c r="F2622" t="s">
        <v>107</v>
      </c>
      <c r="G2622">
        <v>138</v>
      </c>
      <c r="H2622">
        <v>0</v>
      </c>
      <c r="I262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22" s="5" cm="1">
        <f t="array" ref="J2622">MAX(IF((ProjectInfoTable[ProjectName]=OutputTable[[#This Row],[ProjectName]]),(ProjectInfoTable[ProjectName]=OutputTable[[#This Row],[ProjectName]])*ProjectInfoTable[NumberOfReplications]))</f>
        <v>50</v>
      </c>
      <c r="K2622" s="5" cm="1">
        <f t="array" ref="K2622">IFERROR(AVERAGE(IF((OutputTable[GroupByKey]=OutputTable[[#This Row],[GroupByKey]]),(OutputTable[GroupByKey]=OutputTable[[#This Row],[GroupByKey]])*OutputTable[RecordedValue])),0)</f>
        <v>138.38</v>
      </c>
      <c r="L2622" s="5" cm="1">
        <f t="array" ref="L2622">IFERROR(_xlfn.STDEV.S(IF((OutputTable[GroupByKey]=OutputTable[[#This Row],[GroupByKey]]),(OutputTable[GroupByKey]=OutputTable[[#This Row],[GroupByKey]])*OutputTable[RecordedValue])),0)</f>
        <v>2.2667967149567629</v>
      </c>
      <c r="M2622" s="5" cm="1">
        <f t="array" ref="M2622">MAX(IF((ProjectInfoTable[ProjectName]=OutputTable[[#This Row],[ProjectName]]),(ProjectInfoTable[ProjectName]=OutputTable[[#This Row],[ProjectName]])*ProjectInfoTable[ConfidenceInterval]))</f>
        <v>0.95</v>
      </c>
      <c r="N2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622" s="5" cm="1">
        <f t="array" ref="O2622">MIN(IF((OutputTable[GroupByKey]=OutputTable[[#This Row],[GroupByKey]]),(OutputTable[GroupByKey]=OutputTable[[#This Row],[GroupByKey]])*OutputTable[RecordedValue]))</f>
        <v>132</v>
      </c>
      <c r="P2622" s="5" cm="1">
        <f t="array" ref="P2622">MAX(IF((OutputTable[GroupByKey]=OutputTable[[#This Row],[GroupByKey]]),(OutputTable[GroupByKey]=OutputTable[[#This Row],[GroupByKey]])*OutputTable[RecordedValue]))</f>
        <v>142</v>
      </c>
    </row>
    <row r="2623" spans="1:16" x14ac:dyDescent="0.25">
      <c r="A2623" t="s">
        <v>68</v>
      </c>
      <c r="B2623" t="s">
        <v>70</v>
      </c>
      <c r="C2623">
        <v>43</v>
      </c>
      <c r="D2623" t="s">
        <v>186</v>
      </c>
      <c r="E2623" t="s">
        <v>166</v>
      </c>
      <c r="F2623" t="s">
        <v>107</v>
      </c>
      <c r="G2623">
        <v>0.74027496660579395</v>
      </c>
      <c r="H2623">
        <v>0</v>
      </c>
      <c r="I262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23" s="5" cm="1">
        <f t="array" ref="J2623">MAX(IF((ProjectInfoTable[ProjectName]=OutputTable[[#This Row],[ProjectName]]),(ProjectInfoTable[ProjectName]=OutputTable[[#This Row],[ProjectName]])*ProjectInfoTable[NumberOfReplications]))</f>
        <v>50</v>
      </c>
      <c r="K2623" s="5" cm="1">
        <f t="array" ref="K2623">IFERROR(AVERAGE(IF((OutputTable[GroupByKey]=OutputTable[[#This Row],[GroupByKey]]),(OutputTable[GroupByKey]=OutputTable[[#This Row],[GroupByKey]])*OutputTable[RecordedValue])),0)</f>
        <v>0.75527626145633475</v>
      </c>
      <c r="L2623" s="5" cm="1">
        <f t="array" ref="L2623">IFERROR(_xlfn.STDEV.S(IF((OutputTable[GroupByKey]=OutputTable[[#This Row],[GroupByKey]]),(OutputTable[GroupByKey]=OutputTable[[#This Row],[GroupByKey]])*OutputTable[RecordedValue])),0)</f>
        <v>4.541982030729913E-2</v>
      </c>
      <c r="M2623" s="5" cm="1">
        <f t="array" ref="M2623">MAX(IF((ProjectInfoTable[ProjectName]=OutputTable[[#This Row],[ProjectName]]),(ProjectInfoTable[ProjectName]=OutputTable[[#This Row],[ProjectName]])*ProjectInfoTable[ConfidenceInterval]))</f>
        <v>0.95</v>
      </c>
      <c r="N2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623" s="5" cm="1">
        <f t="array" ref="O2623">MIN(IF((OutputTable[GroupByKey]=OutputTable[[#This Row],[GroupByKey]]),(OutputTable[GroupByKey]=OutputTable[[#This Row],[GroupByKey]])*OutputTable[RecordedValue]))</f>
        <v>0.65446751492631405</v>
      </c>
      <c r="P2623" s="5" cm="1">
        <f t="array" ref="P2623">MAX(IF((OutputTable[GroupByKey]=OutputTable[[#This Row],[GroupByKey]]),(OutputTable[GroupByKey]=OutputTable[[#This Row],[GroupByKey]])*OutputTable[RecordedValue]))</f>
        <v>0.87655661977495902</v>
      </c>
    </row>
    <row r="2624" spans="1:16" x14ac:dyDescent="0.25">
      <c r="A2624" t="s">
        <v>68</v>
      </c>
      <c r="B2624" t="s">
        <v>70</v>
      </c>
      <c r="C2624">
        <v>43</v>
      </c>
      <c r="D2624" t="s">
        <v>187</v>
      </c>
      <c r="E2624" t="s">
        <v>142</v>
      </c>
      <c r="F2624" t="s">
        <v>107</v>
      </c>
      <c r="G2624">
        <v>0</v>
      </c>
      <c r="H2624">
        <v>0</v>
      </c>
      <c r="I262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24" s="5" cm="1">
        <f t="array" ref="J2624">MAX(IF((ProjectInfoTable[ProjectName]=OutputTable[[#This Row],[ProjectName]]),(ProjectInfoTable[ProjectName]=OutputTable[[#This Row],[ProjectName]])*ProjectInfoTable[NumberOfReplications]))</f>
        <v>50</v>
      </c>
      <c r="K2624" s="5" cm="1">
        <f t="array" ref="K2624">IFERROR(AVERAGE(IF((OutputTable[GroupByKey]=OutputTable[[#This Row],[GroupByKey]]),(OutputTable[GroupByKey]=OutputTable[[#This Row],[GroupByKey]])*OutputTable[RecordedValue])),0)</f>
        <v>0</v>
      </c>
      <c r="L2624" s="5" cm="1">
        <f t="array" ref="L2624">IFERROR(_xlfn.STDEV.S(IF((OutputTable[GroupByKey]=OutputTable[[#This Row],[GroupByKey]]),(OutputTable[GroupByKey]=OutputTable[[#This Row],[GroupByKey]])*OutputTable[RecordedValue])),0)</f>
        <v>0</v>
      </c>
      <c r="M2624" s="5" cm="1">
        <f t="array" ref="M2624">MAX(IF((ProjectInfoTable[ProjectName]=OutputTable[[#This Row],[ProjectName]]),(ProjectInfoTable[ProjectName]=OutputTable[[#This Row],[ProjectName]])*ProjectInfoTable[ConfidenceInterval]))</f>
        <v>0.95</v>
      </c>
      <c r="N2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4" s="5" cm="1">
        <f t="array" ref="O2624">MIN(IF((OutputTable[GroupByKey]=OutputTable[[#This Row],[GroupByKey]]),(OutputTable[GroupByKey]=OutputTable[[#This Row],[GroupByKey]])*OutputTable[RecordedValue]))</f>
        <v>0</v>
      </c>
      <c r="P2624" s="5" cm="1">
        <f t="array" ref="P2624">MAX(IF((OutputTable[GroupByKey]=OutputTable[[#This Row],[GroupByKey]]),(OutputTable[GroupByKey]=OutputTable[[#This Row],[GroupByKey]])*OutputTable[RecordedValue]))</f>
        <v>0</v>
      </c>
    </row>
    <row r="2625" spans="1:16" x14ac:dyDescent="0.25">
      <c r="A2625" t="s">
        <v>68</v>
      </c>
      <c r="B2625" t="s">
        <v>70</v>
      </c>
      <c r="C2625">
        <v>44</v>
      </c>
      <c r="D2625" t="s">
        <v>112</v>
      </c>
      <c r="E2625" t="s">
        <v>113</v>
      </c>
      <c r="F2625" t="s">
        <v>73</v>
      </c>
      <c r="G2625">
        <v>1.6028721511419699</v>
      </c>
      <c r="H2625">
        <v>0</v>
      </c>
      <c r="I262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625" s="5" cm="1">
        <f t="array" ref="J2625">MAX(IF((ProjectInfoTable[ProjectName]=OutputTable[[#This Row],[ProjectName]]),(ProjectInfoTable[ProjectName]=OutputTable[[#This Row],[ProjectName]])*ProjectInfoTable[NumberOfReplications]))</f>
        <v>50</v>
      </c>
      <c r="K2625" s="5" cm="1">
        <f t="array" ref="K2625">IFERROR(AVERAGE(IF((OutputTable[GroupByKey]=OutputTable[[#This Row],[GroupByKey]]),(OutputTable[GroupByKey]=OutputTable[[#This Row],[GroupByKey]])*OutputTable[RecordedValue])),0)</f>
        <v>0.86163700693939471</v>
      </c>
      <c r="L2625" s="5" cm="1">
        <f t="array" ref="L2625">IFERROR(_xlfn.STDEV.S(IF((OutputTable[GroupByKey]=OutputTable[[#This Row],[GroupByKey]]),(OutputTable[GroupByKey]=OutputTable[[#This Row],[GroupByKey]])*OutputTable[RecordedValue])),0)</f>
        <v>0.40403851079129915</v>
      </c>
      <c r="M2625" s="5" cm="1">
        <f t="array" ref="M2625">MAX(IF((ProjectInfoTable[ProjectName]=OutputTable[[#This Row],[ProjectName]]),(ProjectInfoTable[ProjectName]=OutputTable[[#This Row],[ProjectName]])*ProjectInfoTable[ConfidenceInterval]))</f>
        <v>0.95</v>
      </c>
      <c r="N2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625" s="5" cm="1">
        <f t="array" ref="O2625">MIN(IF((OutputTable[GroupByKey]=OutputTable[[#This Row],[GroupByKey]]),(OutputTable[GroupByKey]=OutputTable[[#This Row],[GroupByKey]])*OutputTable[RecordedValue]))</f>
        <v>0.14398486806875099</v>
      </c>
      <c r="P2625" s="5" cm="1">
        <f t="array" ref="P2625">MAX(IF((OutputTable[GroupByKey]=OutputTable[[#This Row],[GroupByKey]]),(OutputTable[GroupByKey]=OutputTable[[#This Row],[GroupByKey]])*OutputTable[RecordedValue]))</f>
        <v>2.0851264921370101</v>
      </c>
    </row>
    <row r="2626" spans="1:16" x14ac:dyDescent="0.25">
      <c r="A2626" t="s">
        <v>68</v>
      </c>
      <c r="B2626" t="s">
        <v>70</v>
      </c>
      <c r="C2626">
        <v>44</v>
      </c>
      <c r="D2626" t="s">
        <v>114</v>
      </c>
      <c r="E2626" t="s">
        <v>115</v>
      </c>
      <c r="F2626" t="s">
        <v>73</v>
      </c>
      <c r="G2626">
        <v>96.172329068518295</v>
      </c>
      <c r="H2626">
        <v>0</v>
      </c>
      <c r="I262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26" s="5" cm="1">
        <f t="array" ref="J2626">MAX(IF((ProjectInfoTable[ProjectName]=OutputTable[[#This Row],[ProjectName]]),(ProjectInfoTable[ProjectName]=OutputTable[[#This Row],[ProjectName]])*ProjectInfoTable[NumberOfReplications]))</f>
        <v>50</v>
      </c>
      <c r="K2626" s="5" cm="1">
        <f t="array" ref="K2626">IFERROR(AVERAGE(IF((OutputTable[GroupByKey]=OutputTable[[#This Row],[GroupByKey]]),(OutputTable[GroupByKey]=OutputTable[[#This Row],[GroupByKey]])*OutputTable[RecordedValue])),0)</f>
        <v>51.698220416363682</v>
      </c>
      <c r="L2626" s="5" cm="1">
        <f t="array" ref="L2626">IFERROR(_xlfn.STDEV.S(IF((OutputTable[GroupByKey]=OutputTable[[#This Row],[GroupByKey]]),(OutputTable[GroupByKey]=OutputTable[[#This Row],[GroupByKey]])*OutputTable[RecordedValue])),0)</f>
        <v>24.242310647477964</v>
      </c>
      <c r="M2626" s="5" cm="1">
        <f t="array" ref="M2626">MAX(IF((ProjectInfoTable[ProjectName]=OutputTable[[#This Row],[ProjectName]]),(ProjectInfoTable[ProjectName]=OutputTable[[#This Row],[ProjectName]])*ProjectInfoTable[ConfidenceInterval]))</f>
        <v>0.95</v>
      </c>
      <c r="N2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626" s="5" cm="1">
        <f t="array" ref="O2626">MIN(IF((OutputTable[GroupByKey]=OutputTable[[#This Row],[GroupByKey]]),(OutputTable[GroupByKey]=OutputTable[[#This Row],[GroupByKey]])*OutputTable[RecordedValue]))</f>
        <v>8.63909208412508</v>
      </c>
      <c r="P2626" s="5" cm="1">
        <f t="array" ref="P2626">MAX(IF((OutputTable[GroupByKey]=OutputTable[[#This Row],[GroupByKey]]),(OutputTable[GroupByKey]=OutputTable[[#This Row],[GroupByKey]])*OutputTable[RecordedValue]))</f>
        <v>125.107589528221</v>
      </c>
    </row>
    <row r="2627" spans="1:16" x14ac:dyDescent="0.25">
      <c r="A2627" t="s">
        <v>68</v>
      </c>
      <c r="B2627" t="s">
        <v>70</v>
      </c>
      <c r="C2627">
        <v>44</v>
      </c>
      <c r="D2627" t="s">
        <v>116</v>
      </c>
      <c r="E2627" t="s">
        <v>117</v>
      </c>
      <c r="F2627" t="s">
        <v>73</v>
      </c>
      <c r="G2627">
        <v>0</v>
      </c>
      <c r="H2627">
        <v>0</v>
      </c>
      <c r="I262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27" s="5" cm="1">
        <f t="array" ref="J2627">MAX(IF((ProjectInfoTable[ProjectName]=OutputTable[[#This Row],[ProjectName]]),(ProjectInfoTable[ProjectName]=OutputTable[[#This Row],[ProjectName]])*ProjectInfoTable[NumberOfReplications]))</f>
        <v>50</v>
      </c>
      <c r="K2627" s="5" cm="1">
        <f t="array" ref="K2627">IFERROR(AVERAGE(IF((OutputTable[GroupByKey]=OutputTable[[#This Row],[GroupByKey]]),(OutputTable[GroupByKey]=OutputTable[[#This Row],[GroupByKey]])*OutputTable[RecordedValue])),0)</f>
        <v>0</v>
      </c>
      <c r="L2627" s="5" cm="1">
        <f t="array" ref="L2627">IFERROR(_xlfn.STDEV.S(IF((OutputTable[GroupByKey]=OutputTable[[#This Row],[GroupByKey]]),(OutputTable[GroupByKey]=OutputTable[[#This Row],[GroupByKey]])*OutputTable[RecordedValue])),0)</f>
        <v>0</v>
      </c>
      <c r="M2627" s="5" cm="1">
        <f t="array" ref="M2627">MAX(IF((ProjectInfoTable[ProjectName]=OutputTable[[#This Row],[ProjectName]]),(ProjectInfoTable[ProjectName]=OutputTable[[#This Row],[ProjectName]])*ProjectInfoTable[ConfidenceInterval]))</f>
        <v>0.95</v>
      </c>
      <c r="N2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7" s="5" cm="1">
        <f t="array" ref="O2627">MIN(IF((OutputTable[GroupByKey]=OutputTable[[#This Row],[GroupByKey]]),(OutputTable[GroupByKey]=OutputTable[[#This Row],[GroupByKey]])*OutputTable[RecordedValue]))</f>
        <v>0</v>
      </c>
      <c r="P2627" s="5" cm="1">
        <f t="array" ref="P2627">MAX(IF((OutputTable[GroupByKey]=OutputTable[[#This Row],[GroupByKey]]),(OutputTable[GroupByKey]=OutputTable[[#This Row],[GroupByKey]])*OutputTable[RecordedValue]))</f>
        <v>0</v>
      </c>
    </row>
    <row r="2628" spans="1:16" x14ac:dyDescent="0.25">
      <c r="A2628" t="s">
        <v>68</v>
      </c>
      <c r="B2628" t="s">
        <v>70</v>
      </c>
      <c r="C2628">
        <v>44</v>
      </c>
      <c r="D2628" t="s">
        <v>118</v>
      </c>
      <c r="E2628" t="s">
        <v>119</v>
      </c>
      <c r="F2628" t="s">
        <v>73</v>
      </c>
      <c r="G2628">
        <v>21.789277072533299</v>
      </c>
      <c r="H2628">
        <v>0</v>
      </c>
      <c r="I262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628" s="5" cm="1">
        <f t="array" ref="J2628">MAX(IF((ProjectInfoTable[ProjectName]=OutputTable[[#This Row],[ProjectName]]),(ProjectInfoTable[ProjectName]=OutputTable[[#This Row],[ProjectName]])*ProjectInfoTable[NumberOfReplications]))</f>
        <v>50</v>
      </c>
      <c r="K2628" s="5" cm="1">
        <f t="array" ref="K2628">IFERROR(AVERAGE(IF((OutputTable[GroupByKey]=OutputTable[[#This Row],[GroupByKey]]),(OutputTable[GroupByKey]=OutputTable[[#This Row],[GroupByKey]])*OutputTable[RecordedValue])),0)</f>
        <v>13.164009358024151</v>
      </c>
      <c r="L2628" s="5" cm="1">
        <f t="array" ref="L2628">IFERROR(_xlfn.STDEV.S(IF((OutputTable[GroupByKey]=OutputTable[[#This Row],[GroupByKey]]),(OutputTable[GroupByKey]=OutputTable[[#This Row],[GroupByKey]])*OutputTable[RecordedValue])),0)</f>
        <v>23.71645868098383</v>
      </c>
      <c r="M2628" s="5" cm="1">
        <f t="array" ref="M2628">MAX(IF((ProjectInfoTable[ProjectName]=OutputTable[[#This Row],[ProjectName]]),(ProjectInfoTable[ProjectName]=OutputTable[[#This Row],[ProjectName]])*ProjectInfoTable[ConfidenceInterval]))</f>
        <v>0.95</v>
      </c>
      <c r="N2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628" s="5" cm="1">
        <f t="array" ref="O2628">MIN(IF((OutputTable[GroupByKey]=OutputTable[[#This Row],[GroupByKey]]),(OutputTable[GroupByKey]=OutputTable[[#This Row],[GroupByKey]])*OutputTable[RecordedValue]))</f>
        <v>0</v>
      </c>
      <c r="P2628" s="5" cm="1">
        <f t="array" ref="P2628">MAX(IF((OutputTable[GroupByKey]=OutputTable[[#This Row],[GroupByKey]]),(OutputTable[GroupByKey]=OutputTable[[#This Row],[GroupByKey]])*OutputTable[RecordedValue]))</f>
        <v>143.511038213799</v>
      </c>
    </row>
    <row r="2629" spans="1:16" x14ac:dyDescent="0.25">
      <c r="A2629" t="s">
        <v>68</v>
      </c>
      <c r="B2629" t="s">
        <v>70</v>
      </c>
      <c r="C2629">
        <v>44</v>
      </c>
      <c r="D2629" t="s">
        <v>120</v>
      </c>
      <c r="E2629" t="s">
        <v>121</v>
      </c>
      <c r="F2629" t="s">
        <v>73</v>
      </c>
      <c r="G2629">
        <v>16</v>
      </c>
      <c r="H2629">
        <v>0</v>
      </c>
      <c r="I262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29" s="5" cm="1">
        <f t="array" ref="J2629">MAX(IF((ProjectInfoTable[ProjectName]=OutputTable[[#This Row],[ProjectName]]),(ProjectInfoTable[ProjectName]=OutputTable[[#This Row],[ProjectName]])*ProjectInfoTable[NumberOfReplications]))</f>
        <v>50</v>
      </c>
      <c r="K2629" s="5" cm="1">
        <f t="array" ref="K2629">IFERROR(AVERAGE(IF((OutputTable[GroupByKey]=OutputTable[[#This Row],[GroupByKey]]),(OutputTable[GroupByKey]=OutputTable[[#This Row],[GroupByKey]])*OutputTable[RecordedValue])),0)</f>
        <v>9.74</v>
      </c>
      <c r="L2629" s="5" cm="1">
        <f t="array" ref="L2629">IFERROR(_xlfn.STDEV.S(IF((OutputTable[GroupByKey]=OutputTable[[#This Row],[GroupByKey]]),(OutputTable[GroupByKey]=OutputTable[[#This Row],[GroupByKey]])*OutputTable[RecordedValue])),0)</f>
        <v>3.3430402880233041</v>
      </c>
      <c r="M2629" s="5" cm="1">
        <f t="array" ref="M2629">MAX(IF((ProjectInfoTable[ProjectName]=OutputTable[[#This Row],[ProjectName]]),(ProjectInfoTable[ProjectName]=OutputTable[[#This Row],[ProjectName]])*ProjectInfoTable[ConfidenceInterval]))</f>
        <v>0.95</v>
      </c>
      <c r="N2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629" s="5" cm="1">
        <f t="array" ref="O2629">MIN(IF((OutputTable[GroupByKey]=OutputTable[[#This Row],[GroupByKey]]),(OutputTable[GroupByKey]=OutputTable[[#This Row],[GroupByKey]])*OutputTable[RecordedValue]))</f>
        <v>4</v>
      </c>
      <c r="P2629" s="5" cm="1">
        <f t="array" ref="P2629">MAX(IF((OutputTable[GroupByKey]=OutputTable[[#This Row],[GroupByKey]]),(OutputTable[GroupByKey]=OutputTable[[#This Row],[GroupByKey]])*OutputTable[RecordedValue]))</f>
        <v>18</v>
      </c>
    </row>
    <row r="2630" spans="1:16" x14ac:dyDescent="0.25">
      <c r="A2630" t="s">
        <v>68</v>
      </c>
      <c r="B2630" t="s">
        <v>70</v>
      </c>
      <c r="C2630">
        <v>44</v>
      </c>
      <c r="D2630" t="s">
        <v>122</v>
      </c>
      <c r="E2630" t="s">
        <v>123</v>
      </c>
      <c r="F2630" t="s">
        <v>73</v>
      </c>
      <c r="G2630">
        <v>16</v>
      </c>
      <c r="H2630">
        <v>0</v>
      </c>
      <c r="I263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30" s="5" cm="1">
        <f t="array" ref="J2630">MAX(IF((ProjectInfoTable[ProjectName]=OutputTable[[#This Row],[ProjectName]]),(ProjectInfoTable[ProjectName]=OutputTable[[#This Row],[ProjectName]])*ProjectInfoTable[NumberOfReplications]))</f>
        <v>50</v>
      </c>
      <c r="K2630" s="5" cm="1">
        <f t="array" ref="K2630">IFERROR(AVERAGE(IF((OutputTable[GroupByKey]=OutputTable[[#This Row],[GroupByKey]]),(OutputTable[GroupByKey]=OutputTable[[#This Row],[GroupByKey]])*OutputTable[RecordedValue])),0)</f>
        <v>9.6199999999999992</v>
      </c>
      <c r="L2630" s="5" cm="1">
        <f t="array" ref="L2630">IFERROR(_xlfn.STDEV.S(IF((OutputTable[GroupByKey]=OutputTable[[#This Row],[GroupByKey]]),(OutputTable[GroupByKey]=OutputTable[[#This Row],[GroupByKey]])*OutputTable[RecordedValue])),0)</f>
        <v>3.3557139816335075</v>
      </c>
      <c r="M2630" s="5" cm="1">
        <f t="array" ref="M2630">MAX(IF((ProjectInfoTable[ProjectName]=OutputTable[[#This Row],[ProjectName]]),(ProjectInfoTable[ProjectName]=OutputTable[[#This Row],[ProjectName]])*ProjectInfoTable[ConfidenceInterval]))</f>
        <v>0.95</v>
      </c>
      <c r="N2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630" s="5" cm="1">
        <f t="array" ref="O2630">MIN(IF((OutputTable[GroupByKey]=OutputTable[[#This Row],[GroupByKey]]),(OutputTable[GroupByKey]=OutputTable[[#This Row],[GroupByKey]])*OutputTable[RecordedValue]))</f>
        <v>4</v>
      </c>
      <c r="P2630" s="5" cm="1">
        <f t="array" ref="P2630">MAX(IF((OutputTable[GroupByKey]=OutputTable[[#This Row],[GroupByKey]]),(OutputTable[GroupByKey]=OutputTable[[#This Row],[GroupByKey]])*OutputTable[RecordedValue]))</f>
        <v>18</v>
      </c>
    </row>
    <row r="2631" spans="1:16" x14ac:dyDescent="0.25">
      <c r="A2631" t="s">
        <v>68</v>
      </c>
      <c r="B2631" t="s">
        <v>70</v>
      </c>
      <c r="C2631">
        <v>44</v>
      </c>
      <c r="D2631" t="s">
        <v>124</v>
      </c>
      <c r="E2631" t="s">
        <v>125</v>
      </c>
      <c r="F2631" t="s">
        <v>73</v>
      </c>
      <c r="G2631">
        <v>1.6028721511419699</v>
      </c>
      <c r="H2631">
        <v>0</v>
      </c>
      <c r="I263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31" s="5" cm="1">
        <f t="array" ref="J2631">MAX(IF((ProjectInfoTable[ProjectName]=OutputTable[[#This Row],[ProjectName]]),(ProjectInfoTable[ProjectName]=OutputTable[[#This Row],[ProjectName]])*ProjectInfoTable[NumberOfReplications]))</f>
        <v>50</v>
      </c>
      <c r="K2631" s="5" cm="1">
        <f t="array" ref="K2631">IFERROR(AVERAGE(IF((OutputTable[GroupByKey]=OutputTable[[#This Row],[GroupByKey]]),(OutputTable[GroupByKey]=OutputTable[[#This Row],[GroupByKey]])*OutputTable[RecordedValue])),0)</f>
        <v>0.86163700693939471</v>
      </c>
      <c r="L2631" s="5" cm="1">
        <f t="array" ref="L2631">IFERROR(_xlfn.STDEV.S(IF((OutputTable[GroupByKey]=OutputTable[[#This Row],[GroupByKey]]),(OutputTable[GroupByKey]=OutputTable[[#This Row],[GroupByKey]])*OutputTable[RecordedValue])),0)</f>
        <v>0.40403851079129915</v>
      </c>
      <c r="M2631" s="5" cm="1">
        <f t="array" ref="M2631">MAX(IF((ProjectInfoTable[ProjectName]=OutputTable[[#This Row],[ProjectName]]),(ProjectInfoTable[ProjectName]=OutputTable[[#This Row],[ProjectName]])*ProjectInfoTable[ConfidenceInterval]))</f>
        <v>0.95</v>
      </c>
      <c r="N2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631" s="5" cm="1">
        <f t="array" ref="O2631">MIN(IF((OutputTable[GroupByKey]=OutputTable[[#This Row],[GroupByKey]]),(OutputTable[GroupByKey]=OutputTable[[#This Row],[GroupByKey]])*OutputTable[RecordedValue]))</f>
        <v>0.14398486806875099</v>
      </c>
      <c r="P2631" s="5" cm="1">
        <f t="array" ref="P2631">MAX(IF((OutputTable[GroupByKey]=OutputTable[[#This Row],[GroupByKey]]),(OutputTable[GroupByKey]=OutputTable[[#This Row],[GroupByKey]])*OutputTable[RecordedValue]))</f>
        <v>2.0851264921370101</v>
      </c>
    </row>
    <row r="2632" spans="1:16" x14ac:dyDescent="0.25">
      <c r="A2632" t="s">
        <v>68</v>
      </c>
      <c r="B2632" t="s">
        <v>70</v>
      </c>
      <c r="C2632">
        <v>44</v>
      </c>
      <c r="D2632" t="s">
        <v>126</v>
      </c>
      <c r="E2632" t="s">
        <v>127</v>
      </c>
      <c r="F2632" t="s">
        <v>73</v>
      </c>
      <c r="G2632">
        <v>117.961606141052</v>
      </c>
      <c r="H2632">
        <v>0</v>
      </c>
      <c r="I263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32" s="5" cm="1">
        <f t="array" ref="J2632">MAX(IF((ProjectInfoTable[ProjectName]=OutputTable[[#This Row],[ProjectName]]),(ProjectInfoTable[ProjectName]=OutputTable[[#This Row],[ProjectName]])*ProjectInfoTable[NumberOfReplications]))</f>
        <v>50</v>
      </c>
      <c r="K2632" s="5" cm="1">
        <f t="array" ref="K2632">IFERROR(AVERAGE(IF((OutputTable[GroupByKey]=OutputTable[[#This Row],[GroupByKey]]),(OutputTable[GroupByKey]=OutputTable[[#This Row],[GroupByKey]])*OutputTable[RecordedValue])),0)</f>
        <v>64.862229774387828</v>
      </c>
      <c r="L2632" s="5" cm="1">
        <f t="array" ref="L2632">IFERROR(_xlfn.STDEV.S(IF((OutputTable[GroupByKey]=OutputTable[[#This Row],[GroupByKey]]),(OutputTable[GroupByKey]=OutputTable[[#This Row],[GroupByKey]])*OutputTable[RecordedValue])),0)</f>
        <v>42.021678663543447</v>
      </c>
      <c r="M2632" s="5" cm="1">
        <f t="array" ref="M2632">MAX(IF((ProjectInfoTable[ProjectName]=OutputTable[[#This Row],[ProjectName]]),(ProjectInfoTable[ProjectName]=OutputTable[[#This Row],[ProjectName]])*ProjectInfoTable[ConfidenceInterval]))</f>
        <v>0.95</v>
      </c>
      <c r="N2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632" s="5" cm="1">
        <f t="array" ref="O2632">MIN(IF((OutputTable[GroupByKey]=OutputTable[[#This Row],[GroupByKey]]),(OutputTable[GroupByKey]=OutputTable[[#This Row],[GroupByKey]])*OutputTable[RecordedValue]))</f>
        <v>12.5350884709043</v>
      </c>
      <c r="P2632" s="5" cm="1">
        <f t="array" ref="P2632">MAX(IF((OutputTable[GroupByKey]=OutputTable[[#This Row],[GroupByKey]]),(OutputTable[GroupByKey]=OutputTable[[#This Row],[GroupByKey]])*OutputTable[RecordedValue]))</f>
        <v>268.61862774202001</v>
      </c>
    </row>
    <row r="2633" spans="1:16" x14ac:dyDescent="0.25">
      <c r="A2633" t="s">
        <v>68</v>
      </c>
      <c r="B2633" t="s">
        <v>70</v>
      </c>
      <c r="C2633">
        <v>44</v>
      </c>
      <c r="D2633" t="s">
        <v>128</v>
      </c>
      <c r="E2633" t="s">
        <v>86</v>
      </c>
      <c r="F2633" t="s">
        <v>129</v>
      </c>
      <c r="G2633">
        <v>0</v>
      </c>
      <c r="H2633">
        <v>0</v>
      </c>
      <c r="I263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633" s="5" cm="1">
        <f t="array" ref="J2633">MAX(IF((ProjectInfoTable[ProjectName]=OutputTable[[#This Row],[ProjectName]]),(ProjectInfoTable[ProjectName]=OutputTable[[#This Row],[ProjectName]])*ProjectInfoTable[NumberOfReplications]))</f>
        <v>50</v>
      </c>
      <c r="K2633" s="5" cm="1">
        <f t="array" ref="K2633">IFERROR(AVERAGE(IF((OutputTable[GroupByKey]=OutputTable[[#This Row],[GroupByKey]]),(OutputTable[GroupByKey]=OutputTable[[#This Row],[GroupByKey]])*OutputTable[RecordedValue])),0)</f>
        <v>0</v>
      </c>
      <c r="L2633" s="5" cm="1">
        <f t="array" ref="L2633">IFERROR(_xlfn.STDEV.S(IF((OutputTable[GroupByKey]=OutputTable[[#This Row],[GroupByKey]]),(OutputTable[GroupByKey]=OutputTable[[#This Row],[GroupByKey]])*OutputTable[RecordedValue])),0)</f>
        <v>0</v>
      </c>
      <c r="M2633" s="5" cm="1">
        <f t="array" ref="M2633">MAX(IF((ProjectInfoTable[ProjectName]=OutputTable[[#This Row],[ProjectName]]),(ProjectInfoTable[ProjectName]=OutputTable[[#This Row],[ProjectName]])*ProjectInfoTable[ConfidenceInterval]))</f>
        <v>0.95</v>
      </c>
      <c r="N2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3" s="5" cm="1">
        <f t="array" ref="O2633">MIN(IF((OutputTable[GroupByKey]=OutputTable[[#This Row],[GroupByKey]]),(OutputTable[GroupByKey]=OutputTable[[#This Row],[GroupByKey]])*OutputTable[RecordedValue]))</f>
        <v>0</v>
      </c>
      <c r="P2633" s="5" cm="1">
        <f t="array" ref="P2633">MAX(IF((OutputTable[GroupByKey]=OutputTable[[#This Row],[GroupByKey]]),(OutputTable[GroupByKey]=OutputTable[[#This Row],[GroupByKey]])*OutputTable[RecordedValue]))</f>
        <v>0</v>
      </c>
    </row>
    <row r="2634" spans="1:16" x14ac:dyDescent="0.25">
      <c r="A2634" t="s">
        <v>68</v>
      </c>
      <c r="B2634" t="s">
        <v>70</v>
      </c>
      <c r="C2634">
        <v>44</v>
      </c>
      <c r="D2634" t="s">
        <v>130</v>
      </c>
      <c r="E2634" t="s">
        <v>89</v>
      </c>
      <c r="F2634" t="s">
        <v>129</v>
      </c>
      <c r="G2634">
        <v>0</v>
      </c>
      <c r="H2634">
        <v>0</v>
      </c>
      <c r="I263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34" s="5" cm="1">
        <f t="array" ref="J2634">MAX(IF((ProjectInfoTable[ProjectName]=OutputTable[[#This Row],[ProjectName]]),(ProjectInfoTable[ProjectName]=OutputTable[[#This Row],[ProjectName]])*ProjectInfoTable[NumberOfReplications]))</f>
        <v>50</v>
      </c>
      <c r="K2634" s="5" cm="1">
        <f t="array" ref="K2634">IFERROR(AVERAGE(IF((OutputTable[GroupByKey]=OutputTable[[#This Row],[GroupByKey]]),(OutputTable[GroupByKey]=OutputTable[[#This Row],[GroupByKey]])*OutputTable[RecordedValue])),0)</f>
        <v>0</v>
      </c>
      <c r="L2634" s="5" cm="1">
        <f t="array" ref="L2634">IFERROR(_xlfn.STDEV.S(IF((OutputTable[GroupByKey]=OutputTable[[#This Row],[GroupByKey]]),(OutputTable[GroupByKey]=OutputTable[[#This Row],[GroupByKey]])*OutputTable[RecordedValue])),0)</f>
        <v>0</v>
      </c>
      <c r="M2634" s="5" cm="1">
        <f t="array" ref="M2634">MAX(IF((ProjectInfoTable[ProjectName]=OutputTable[[#This Row],[ProjectName]]),(ProjectInfoTable[ProjectName]=OutputTable[[#This Row],[ProjectName]])*ProjectInfoTable[ConfidenceInterval]))</f>
        <v>0.95</v>
      </c>
      <c r="N2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4" s="5" cm="1">
        <f t="array" ref="O2634">MIN(IF((OutputTable[GroupByKey]=OutputTable[[#This Row],[GroupByKey]]),(OutputTable[GroupByKey]=OutputTable[[#This Row],[GroupByKey]])*OutputTable[RecordedValue]))</f>
        <v>0</v>
      </c>
      <c r="P2634" s="5" cm="1">
        <f t="array" ref="P2634">MAX(IF((OutputTable[GroupByKey]=OutputTable[[#This Row],[GroupByKey]]),(OutputTable[GroupByKey]=OutputTable[[#This Row],[GroupByKey]])*OutputTable[RecordedValue]))</f>
        <v>0</v>
      </c>
    </row>
    <row r="2635" spans="1:16" x14ac:dyDescent="0.25">
      <c r="A2635" t="s">
        <v>68</v>
      </c>
      <c r="B2635" t="s">
        <v>70</v>
      </c>
      <c r="C2635">
        <v>44</v>
      </c>
      <c r="D2635" t="s">
        <v>131</v>
      </c>
      <c r="E2635" t="s">
        <v>91</v>
      </c>
      <c r="F2635" t="s">
        <v>129</v>
      </c>
      <c r="G2635">
        <v>49.074791285516397</v>
      </c>
      <c r="H2635">
        <v>0</v>
      </c>
      <c r="I263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35" s="5" cm="1">
        <f t="array" ref="J2635">MAX(IF((ProjectInfoTable[ProjectName]=OutputTable[[#This Row],[ProjectName]]),(ProjectInfoTable[ProjectName]=OutputTable[[#This Row],[ProjectName]])*ProjectInfoTable[NumberOfReplications]))</f>
        <v>50</v>
      </c>
      <c r="K2635" s="5" cm="1">
        <f t="array" ref="K2635">IFERROR(AVERAGE(IF((OutputTable[GroupByKey]=OutputTable[[#This Row],[GroupByKey]]),(OutputTable[GroupByKey]=OutputTable[[#This Row],[GroupByKey]])*OutputTable[RecordedValue])),0)</f>
        <v>47.555766264651346</v>
      </c>
      <c r="L2635" s="5" cm="1">
        <f t="array" ref="L2635">IFERROR(_xlfn.STDEV.S(IF((OutputTable[GroupByKey]=OutputTable[[#This Row],[GroupByKey]]),(OutputTable[GroupByKey]=OutputTable[[#This Row],[GroupByKey]])*OutputTable[RecordedValue])),0)</f>
        <v>2.7283894207102275</v>
      </c>
      <c r="M2635" s="5" cm="1">
        <f t="array" ref="M2635">MAX(IF((ProjectInfoTable[ProjectName]=OutputTable[[#This Row],[ProjectName]]),(ProjectInfoTable[ProjectName]=OutputTable[[#This Row],[ProjectName]])*ProjectInfoTable[ConfidenceInterval]))</f>
        <v>0.95</v>
      </c>
      <c r="N2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635" s="5" cm="1">
        <f t="array" ref="O2635">MIN(IF((OutputTable[GroupByKey]=OutputTable[[#This Row],[GroupByKey]]),(OutputTable[GroupByKey]=OutputTable[[#This Row],[GroupByKey]])*OutputTable[RecordedValue]))</f>
        <v>42.116143251013803</v>
      </c>
      <c r="P2635" s="5" cm="1">
        <f t="array" ref="P2635">MAX(IF((OutputTable[GroupByKey]=OutputTable[[#This Row],[GroupByKey]]),(OutputTable[GroupByKey]=OutputTable[[#This Row],[GroupByKey]])*OutputTable[RecordedValue]))</f>
        <v>55.7665547747551</v>
      </c>
    </row>
    <row r="2636" spans="1:16" x14ac:dyDescent="0.25">
      <c r="A2636" t="s">
        <v>68</v>
      </c>
      <c r="B2636" t="s">
        <v>70</v>
      </c>
      <c r="C2636">
        <v>44</v>
      </c>
      <c r="D2636" t="s">
        <v>132</v>
      </c>
      <c r="E2636" t="s">
        <v>133</v>
      </c>
      <c r="F2636" t="s">
        <v>129</v>
      </c>
      <c r="G2636">
        <v>0</v>
      </c>
      <c r="H2636">
        <v>0</v>
      </c>
      <c r="I263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636" s="5" cm="1">
        <f t="array" ref="J2636">MAX(IF((ProjectInfoTable[ProjectName]=OutputTable[[#This Row],[ProjectName]]),(ProjectInfoTable[ProjectName]=OutputTable[[#This Row],[ProjectName]])*ProjectInfoTable[NumberOfReplications]))</f>
        <v>50</v>
      </c>
      <c r="K2636" s="5" cm="1">
        <f t="array" ref="K2636">IFERROR(AVERAGE(IF((OutputTable[GroupByKey]=OutputTable[[#This Row],[GroupByKey]]),(OutputTable[GroupByKey]=OutputTable[[#This Row],[GroupByKey]])*OutputTable[RecordedValue])),0)</f>
        <v>0</v>
      </c>
      <c r="L2636" s="5" cm="1">
        <f t="array" ref="L2636">IFERROR(_xlfn.STDEV.S(IF((OutputTable[GroupByKey]=OutputTable[[#This Row],[GroupByKey]]),(OutputTable[GroupByKey]=OutputTable[[#This Row],[GroupByKey]])*OutputTable[RecordedValue])),0)</f>
        <v>0</v>
      </c>
      <c r="M2636" s="5" cm="1">
        <f t="array" ref="M2636">MAX(IF((ProjectInfoTable[ProjectName]=OutputTable[[#This Row],[ProjectName]]),(ProjectInfoTable[ProjectName]=OutputTable[[#This Row],[ProjectName]])*ProjectInfoTable[ConfidenceInterval]))</f>
        <v>0.95</v>
      </c>
      <c r="N2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6" s="5" cm="1">
        <f t="array" ref="O2636">MIN(IF((OutputTable[GroupByKey]=OutputTable[[#This Row],[GroupByKey]]),(OutputTable[GroupByKey]=OutputTable[[#This Row],[GroupByKey]])*OutputTable[RecordedValue]))</f>
        <v>0</v>
      </c>
      <c r="P2636" s="5" cm="1">
        <f t="array" ref="P2636">MAX(IF((OutputTable[GroupByKey]=OutputTable[[#This Row],[GroupByKey]]),(OutputTable[GroupByKey]=OutputTable[[#This Row],[GroupByKey]])*OutputTable[RecordedValue]))</f>
        <v>0</v>
      </c>
    </row>
    <row r="2637" spans="1:16" x14ac:dyDescent="0.25">
      <c r="A2637" t="s">
        <v>68</v>
      </c>
      <c r="B2637" t="s">
        <v>70</v>
      </c>
      <c r="C2637">
        <v>44</v>
      </c>
      <c r="D2637" t="s">
        <v>134</v>
      </c>
      <c r="E2637" t="s">
        <v>95</v>
      </c>
      <c r="F2637" t="s">
        <v>129</v>
      </c>
      <c r="G2637">
        <v>49.074791285516397</v>
      </c>
      <c r="H2637">
        <v>0</v>
      </c>
      <c r="I2637" s="5" t="str">
        <f>OutputTable[[#This Row],[ProjectName]]&amp;OutputTable[[#This Row],[Name]]&amp;OutputTable[[#This Row],[Type]]&amp;OutputTable[[#This Row],[Source]]</f>
        <v>Airport Security AnalysisAll Entities.VACostVA CostSystem</v>
      </c>
      <c r="J2637" s="5" cm="1">
        <f t="array" ref="J2637">MAX(IF((ProjectInfoTable[ProjectName]=OutputTable[[#This Row],[ProjectName]]),(ProjectInfoTable[ProjectName]=OutputTable[[#This Row],[ProjectName]])*ProjectInfoTable[NumberOfReplications]))</f>
        <v>50</v>
      </c>
      <c r="K2637" s="5" cm="1">
        <f t="array" ref="K2637">IFERROR(AVERAGE(IF((OutputTable[GroupByKey]=OutputTable[[#This Row],[GroupByKey]]),(OutputTable[GroupByKey]=OutputTable[[#This Row],[GroupByKey]])*OutputTable[RecordedValue])),0)</f>
        <v>47.555766264651346</v>
      </c>
      <c r="L2637" s="5" cm="1">
        <f t="array" ref="L2637">IFERROR(_xlfn.STDEV.S(IF((OutputTable[GroupByKey]=OutputTable[[#This Row],[GroupByKey]]),(OutputTable[GroupByKey]=OutputTable[[#This Row],[GroupByKey]])*OutputTable[RecordedValue])),0)</f>
        <v>2.7283894207102275</v>
      </c>
      <c r="M2637" s="5" cm="1">
        <f t="array" ref="M2637">MAX(IF((ProjectInfoTable[ProjectName]=OutputTable[[#This Row],[ProjectName]]),(ProjectInfoTable[ProjectName]=OutputTable[[#This Row],[ProjectName]])*ProjectInfoTable[ConfidenceInterval]))</f>
        <v>0.95</v>
      </c>
      <c r="N2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637" s="5" cm="1">
        <f t="array" ref="O2637">MIN(IF((OutputTable[GroupByKey]=OutputTable[[#This Row],[GroupByKey]]),(OutputTable[GroupByKey]=OutputTable[[#This Row],[GroupByKey]])*OutputTable[RecordedValue]))</f>
        <v>42.116143251013803</v>
      </c>
      <c r="P2637" s="5" cm="1">
        <f t="array" ref="P2637">MAX(IF((OutputTable[GroupByKey]=OutputTable[[#This Row],[GroupByKey]]),(OutputTable[GroupByKey]=OutputTable[[#This Row],[GroupByKey]])*OutputTable[RecordedValue]))</f>
        <v>55.7665547747551</v>
      </c>
    </row>
    <row r="2638" spans="1:16" x14ac:dyDescent="0.25">
      <c r="A2638" t="s">
        <v>68</v>
      </c>
      <c r="B2638" t="s">
        <v>70</v>
      </c>
      <c r="C2638">
        <v>44</v>
      </c>
      <c r="D2638" t="s">
        <v>135</v>
      </c>
      <c r="E2638" t="s">
        <v>97</v>
      </c>
      <c r="F2638" t="s">
        <v>129</v>
      </c>
      <c r="G2638">
        <v>0</v>
      </c>
      <c r="H2638">
        <v>0</v>
      </c>
      <c r="I263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638" s="5" cm="1">
        <f t="array" ref="J2638">MAX(IF((ProjectInfoTable[ProjectName]=OutputTable[[#This Row],[ProjectName]]),(ProjectInfoTable[ProjectName]=OutputTable[[#This Row],[ProjectName]])*ProjectInfoTable[NumberOfReplications]))</f>
        <v>50</v>
      </c>
      <c r="K2638" s="5" cm="1">
        <f t="array" ref="K2638">IFERROR(AVERAGE(IF((OutputTable[GroupByKey]=OutputTable[[#This Row],[GroupByKey]]),(OutputTable[GroupByKey]=OutputTable[[#This Row],[GroupByKey]])*OutputTable[RecordedValue])),0)</f>
        <v>0</v>
      </c>
      <c r="L2638" s="5" cm="1">
        <f t="array" ref="L2638">IFERROR(_xlfn.STDEV.S(IF((OutputTable[GroupByKey]=OutputTable[[#This Row],[GroupByKey]]),(OutputTable[GroupByKey]=OutputTable[[#This Row],[GroupByKey]])*OutputTable[RecordedValue])),0)</f>
        <v>0</v>
      </c>
      <c r="M2638" s="5" cm="1">
        <f t="array" ref="M2638">MAX(IF((ProjectInfoTable[ProjectName]=OutputTable[[#This Row],[ProjectName]]),(ProjectInfoTable[ProjectName]=OutputTable[[#This Row],[ProjectName]])*ProjectInfoTable[ConfidenceInterval]))</f>
        <v>0.95</v>
      </c>
      <c r="N2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8" s="5" cm="1">
        <f t="array" ref="O2638">MIN(IF((OutputTable[GroupByKey]=OutputTable[[#This Row],[GroupByKey]]),(OutputTable[GroupByKey]=OutputTable[[#This Row],[GroupByKey]])*OutputTable[RecordedValue]))</f>
        <v>0</v>
      </c>
      <c r="P2638" s="5" cm="1">
        <f t="array" ref="P2638">MAX(IF((OutputTable[GroupByKey]=OutputTable[[#This Row],[GroupByKey]]),(OutputTable[GroupByKey]=OutputTable[[#This Row],[GroupByKey]])*OutputTable[RecordedValue]))</f>
        <v>0</v>
      </c>
    </row>
    <row r="2639" spans="1:16" x14ac:dyDescent="0.25">
      <c r="A2639" t="s">
        <v>68</v>
      </c>
      <c r="B2639" t="s">
        <v>70</v>
      </c>
      <c r="C2639">
        <v>44</v>
      </c>
      <c r="D2639" t="s">
        <v>136</v>
      </c>
      <c r="E2639" t="s">
        <v>137</v>
      </c>
      <c r="F2639" t="s">
        <v>129</v>
      </c>
      <c r="G2639">
        <v>49.074791285516397</v>
      </c>
      <c r="H2639">
        <v>0</v>
      </c>
      <c r="I263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639" s="5" cm="1">
        <f t="array" ref="J2639">MAX(IF((ProjectInfoTable[ProjectName]=OutputTable[[#This Row],[ProjectName]]),(ProjectInfoTable[ProjectName]=OutputTable[[#This Row],[ProjectName]])*ProjectInfoTable[NumberOfReplications]))</f>
        <v>50</v>
      </c>
      <c r="K2639" s="5" cm="1">
        <f t="array" ref="K2639">IFERROR(AVERAGE(IF((OutputTable[GroupByKey]=OutputTable[[#This Row],[GroupByKey]]),(OutputTable[GroupByKey]=OutputTable[[#This Row],[GroupByKey]])*OutputTable[RecordedValue])),0)</f>
        <v>47.555766264651339</v>
      </c>
      <c r="L2639" s="5" cm="1">
        <f t="array" ref="L2639">IFERROR(_xlfn.STDEV.S(IF((OutputTable[GroupByKey]=OutputTable[[#This Row],[GroupByKey]]),(OutputTable[GroupByKey]=OutputTable[[#This Row],[GroupByKey]])*OutputTable[RecordedValue])),0)</f>
        <v>2.7283894207102439</v>
      </c>
      <c r="M2639" s="5" cm="1">
        <f t="array" ref="M2639">MAX(IF((ProjectInfoTable[ProjectName]=OutputTable[[#This Row],[ProjectName]]),(ProjectInfoTable[ProjectName]=OutputTable[[#This Row],[ProjectName]])*ProjectInfoTable[ConfidenceInterval]))</f>
        <v>0.95</v>
      </c>
      <c r="N2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639" s="5" cm="1">
        <f t="array" ref="O2639">MIN(IF((OutputTable[GroupByKey]=OutputTable[[#This Row],[GroupByKey]]),(OutputTable[GroupByKey]=OutputTable[[#This Row],[GroupByKey]])*OutputTable[RecordedValue]))</f>
        <v>42.116143251013703</v>
      </c>
      <c r="P2639" s="5" cm="1">
        <f t="array" ref="P2639">MAX(IF((OutputTable[GroupByKey]=OutputTable[[#This Row],[GroupByKey]]),(OutputTable[GroupByKey]=OutputTable[[#This Row],[GroupByKey]])*OutputTable[RecordedValue]))</f>
        <v>55.7665547747551</v>
      </c>
    </row>
    <row r="2640" spans="1:16" x14ac:dyDescent="0.25">
      <c r="A2640" t="s">
        <v>68</v>
      </c>
      <c r="B2640" t="s">
        <v>70</v>
      </c>
      <c r="C2640">
        <v>44</v>
      </c>
      <c r="D2640" t="s">
        <v>138</v>
      </c>
      <c r="E2640" t="s">
        <v>139</v>
      </c>
      <c r="F2640" t="s">
        <v>129</v>
      </c>
      <c r="G2640">
        <v>22.8916564010485</v>
      </c>
      <c r="H2640">
        <v>0</v>
      </c>
      <c r="I264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640" s="5" cm="1">
        <f t="array" ref="J2640">MAX(IF((ProjectInfoTable[ProjectName]=OutputTable[[#This Row],[ProjectName]]),(ProjectInfoTable[ProjectName]=OutputTable[[#This Row],[ProjectName]])*ProjectInfoTable[NumberOfReplications]))</f>
        <v>50</v>
      </c>
      <c r="K2640" s="5" cm="1">
        <f t="array" ref="K2640">IFERROR(AVERAGE(IF((OutputTable[GroupByKey]=OutputTable[[#This Row],[GroupByKey]]),(OutputTable[GroupByKey]=OutputTable[[#This Row],[GroupByKey]])*OutputTable[RecordedValue])),0)</f>
        <v>24.153751225057032</v>
      </c>
      <c r="L2640" s="5" cm="1">
        <f t="array" ref="L2640">IFERROR(_xlfn.STDEV.S(IF((OutputTable[GroupByKey]=OutputTable[[#This Row],[GroupByKey]]),(OutputTable[GroupByKey]=OutputTable[[#This Row],[GroupByKey]])*OutputTable[RecordedValue])),0)</f>
        <v>2.790438932514745</v>
      </c>
      <c r="M2640" s="5" cm="1">
        <f t="array" ref="M2640">MAX(IF((ProjectInfoTable[ProjectName]=OutputTable[[#This Row],[ProjectName]]),(ProjectInfoTable[ProjectName]=OutputTable[[#This Row],[ProjectName]])*ProjectInfoTable[ConfidenceInterval]))</f>
        <v>0.95</v>
      </c>
      <c r="N2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640" s="5" cm="1">
        <f t="array" ref="O2640">MIN(IF((OutputTable[GroupByKey]=OutputTable[[#This Row],[GroupByKey]]),(OutputTable[GroupByKey]=OutputTable[[#This Row],[GroupByKey]])*OutputTable[RecordedValue]))</f>
        <v>16.206469520089399</v>
      </c>
      <c r="P2640" s="5" cm="1">
        <f t="array" ref="P2640">MAX(IF((OutputTable[GroupByKey]=OutputTable[[#This Row],[GroupByKey]]),(OutputTable[GroupByKey]=OutputTable[[#This Row],[GroupByKey]])*OutputTable[RecordedValue]))</f>
        <v>29.8247121613243</v>
      </c>
    </row>
    <row r="2641" spans="1:16" x14ac:dyDescent="0.25">
      <c r="A2641" t="s">
        <v>68</v>
      </c>
      <c r="B2641" t="s">
        <v>70</v>
      </c>
      <c r="C2641">
        <v>44</v>
      </c>
      <c r="D2641" t="s">
        <v>140</v>
      </c>
      <c r="E2641" t="s">
        <v>91</v>
      </c>
      <c r="F2641" t="s">
        <v>129</v>
      </c>
      <c r="G2641">
        <v>71.966447686564905</v>
      </c>
      <c r="H2641">
        <v>0</v>
      </c>
      <c r="I264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41" s="5" cm="1">
        <f t="array" ref="J2641">MAX(IF((ProjectInfoTable[ProjectName]=OutputTable[[#This Row],[ProjectName]]),(ProjectInfoTable[ProjectName]=OutputTable[[#This Row],[ProjectName]])*ProjectInfoTable[NumberOfReplications]))</f>
        <v>50</v>
      </c>
      <c r="K2641" s="5" cm="1">
        <f t="array" ref="K2641">IFERROR(AVERAGE(IF((OutputTable[GroupByKey]=OutputTable[[#This Row],[GroupByKey]]),(OutputTable[GroupByKey]=OutputTable[[#This Row],[GroupByKey]])*OutputTable[RecordedValue])),0)</f>
        <v>71.709517489708347</v>
      </c>
      <c r="L2641" s="5" cm="1">
        <f t="array" ref="L2641">IFERROR(_xlfn.STDEV.S(IF((OutputTable[GroupByKey]=OutputTable[[#This Row],[GroupByKey]]),(OutputTable[GroupByKey]=OutputTable[[#This Row],[GroupByKey]])*OutputTable[RecordedValue])),0)</f>
        <v>0.25019982121987089</v>
      </c>
      <c r="M2641" s="5" cm="1">
        <f t="array" ref="M2641">MAX(IF((ProjectInfoTable[ProjectName]=OutputTable[[#This Row],[ProjectName]]),(ProjectInfoTable[ProjectName]=OutputTable[[#This Row],[ProjectName]])*ProjectInfoTable[ConfidenceInterval]))</f>
        <v>0.95</v>
      </c>
      <c r="N2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641" s="5" cm="1">
        <f t="array" ref="O2641">MIN(IF((OutputTable[GroupByKey]=OutputTable[[#This Row],[GroupByKey]]),(OutputTable[GroupByKey]=OutputTable[[#This Row],[GroupByKey]])*OutputTable[RecordedValue]))</f>
        <v>70.826954480567906</v>
      </c>
      <c r="P2641" s="5" cm="1">
        <f t="array" ref="P2641">MAX(IF((OutputTable[GroupByKey]=OutputTable[[#This Row],[GroupByKey]]),(OutputTable[GroupByKey]=OutputTable[[#This Row],[GroupByKey]])*OutputTable[RecordedValue]))</f>
        <v>72</v>
      </c>
    </row>
    <row r="2642" spans="1:16" x14ac:dyDescent="0.25">
      <c r="A2642" t="s">
        <v>68</v>
      </c>
      <c r="B2642" t="s">
        <v>70</v>
      </c>
      <c r="C2642">
        <v>44</v>
      </c>
      <c r="D2642" t="s">
        <v>141</v>
      </c>
      <c r="E2642" t="s">
        <v>142</v>
      </c>
      <c r="F2642" t="s">
        <v>129</v>
      </c>
      <c r="G2642">
        <v>0</v>
      </c>
      <c r="H2642">
        <v>0</v>
      </c>
      <c r="I264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42" s="5" cm="1">
        <f t="array" ref="J2642">MAX(IF((ProjectInfoTable[ProjectName]=OutputTable[[#This Row],[ProjectName]]),(ProjectInfoTable[ProjectName]=OutputTable[[#This Row],[ProjectName]])*ProjectInfoTable[NumberOfReplications]))</f>
        <v>50</v>
      </c>
      <c r="K2642" s="5" cm="1">
        <f t="array" ref="K2642">IFERROR(AVERAGE(IF((OutputTable[GroupByKey]=OutputTable[[#This Row],[GroupByKey]]),(OutputTable[GroupByKey]=OutputTable[[#This Row],[GroupByKey]])*OutputTable[RecordedValue])),0)</f>
        <v>0</v>
      </c>
      <c r="L2642" s="5" cm="1">
        <f t="array" ref="L2642">IFERROR(_xlfn.STDEV.S(IF((OutputTable[GroupByKey]=OutputTable[[#This Row],[GroupByKey]]),(OutputTable[GroupByKey]=OutputTable[[#This Row],[GroupByKey]])*OutputTable[RecordedValue])),0)</f>
        <v>0</v>
      </c>
      <c r="M2642" s="5" cm="1">
        <f t="array" ref="M2642">MAX(IF((ProjectInfoTable[ProjectName]=OutputTable[[#This Row],[ProjectName]]),(ProjectInfoTable[ProjectName]=OutputTable[[#This Row],[ProjectName]])*ProjectInfoTable[ConfidenceInterval]))</f>
        <v>0.95</v>
      </c>
      <c r="N2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2" s="5" cm="1">
        <f t="array" ref="O2642">MIN(IF((OutputTable[GroupByKey]=OutputTable[[#This Row],[GroupByKey]]),(OutputTable[GroupByKey]=OutputTable[[#This Row],[GroupByKey]])*OutputTable[RecordedValue]))</f>
        <v>0</v>
      </c>
      <c r="P2642" s="5" cm="1">
        <f t="array" ref="P2642">MAX(IF((OutputTable[GroupByKey]=OutputTable[[#This Row],[GroupByKey]]),(OutputTable[GroupByKey]=OutputTable[[#This Row],[GroupByKey]])*OutputTable[RecordedValue]))</f>
        <v>0</v>
      </c>
    </row>
    <row r="2643" spans="1:16" x14ac:dyDescent="0.25">
      <c r="A2643" t="s">
        <v>68</v>
      </c>
      <c r="B2643" t="s">
        <v>70</v>
      </c>
      <c r="C2643">
        <v>44</v>
      </c>
      <c r="D2643" t="s">
        <v>143</v>
      </c>
      <c r="E2643" t="s">
        <v>113</v>
      </c>
      <c r="F2643" t="s">
        <v>73</v>
      </c>
      <c r="G2643">
        <v>9.8418172248308409</v>
      </c>
      <c r="H2643">
        <v>0</v>
      </c>
      <c r="I264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43" s="5" cm="1">
        <f t="array" ref="J2643">MAX(IF((ProjectInfoTable[ProjectName]=OutputTable[[#This Row],[ProjectName]]),(ProjectInfoTable[ProjectName]=OutputTable[[#This Row],[ProjectName]])*ProjectInfoTable[NumberOfReplications]))</f>
        <v>50</v>
      </c>
      <c r="K2643" s="5" cm="1">
        <f t="array" ref="K2643">IFERROR(AVERAGE(IF((OutputTable[GroupByKey]=OutputTable[[#This Row],[GroupByKey]]),(OutputTable[GroupByKey]=OutputTable[[#This Row],[GroupByKey]])*OutputTable[RecordedValue])),0)</f>
        <v>8.9631102244031808</v>
      </c>
      <c r="L2643" s="5" cm="1">
        <f t="array" ref="L2643">IFERROR(_xlfn.STDEV.S(IF((OutputTable[GroupByKey]=OutputTable[[#This Row],[GroupByKey]]),(OutputTable[GroupByKey]=OutputTable[[#This Row],[GroupByKey]])*OutputTable[RecordedValue])),0)</f>
        <v>0.49581158155018401</v>
      </c>
      <c r="M2643" s="5" cm="1">
        <f t="array" ref="M2643">MAX(IF((ProjectInfoTable[ProjectName]=OutputTable[[#This Row],[ProjectName]]),(ProjectInfoTable[ProjectName]=OutputTable[[#This Row],[ProjectName]])*ProjectInfoTable[ConfidenceInterval]))</f>
        <v>0.95</v>
      </c>
      <c r="N2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643" s="5" cm="1">
        <f t="array" ref="O2643">MIN(IF((OutputTable[GroupByKey]=OutputTable[[#This Row],[GroupByKey]]),(OutputTable[GroupByKey]=OutputTable[[#This Row],[GroupByKey]])*OutputTable[RecordedValue]))</f>
        <v>7.9225733441578896</v>
      </c>
      <c r="P2643" s="5" cm="1">
        <f t="array" ref="P2643">MAX(IF((OutputTable[GroupByKey]=OutputTable[[#This Row],[GroupByKey]]),(OutputTable[GroupByKey]=OutputTable[[#This Row],[GroupByKey]])*OutputTable[RecordedValue]))</f>
        <v>9.9777504987156593</v>
      </c>
    </row>
    <row r="2644" spans="1:16" x14ac:dyDescent="0.25">
      <c r="A2644" t="s">
        <v>68</v>
      </c>
      <c r="B2644" t="s">
        <v>70</v>
      </c>
      <c r="C2644">
        <v>44</v>
      </c>
      <c r="D2644" t="s">
        <v>144</v>
      </c>
      <c r="E2644" t="s">
        <v>115</v>
      </c>
      <c r="F2644" t="s">
        <v>73</v>
      </c>
      <c r="G2644">
        <v>590.50903348985003</v>
      </c>
      <c r="H2644">
        <v>0</v>
      </c>
      <c r="I264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44" s="5" cm="1">
        <f t="array" ref="J2644">MAX(IF((ProjectInfoTable[ProjectName]=OutputTable[[#This Row],[ProjectName]]),(ProjectInfoTable[ProjectName]=OutputTable[[#This Row],[ProjectName]])*ProjectInfoTable[NumberOfReplications]))</f>
        <v>50</v>
      </c>
      <c r="K2644" s="5" cm="1">
        <f t="array" ref="K2644">IFERROR(AVERAGE(IF((OutputTable[GroupByKey]=OutputTable[[#This Row],[GroupByKey]]),(OutputTable[GroupByKey]=OutputTable[[#This Row],[GroupByKey]])*OutputTable[RecordedValue])),0)</f>
        <v>537.78661346419096</v>
      </c>
      <c r="L2644" s="5" cm="1">
        <f t="array" ref="L2644">IFERROR(_xlfn.STDEV.S(IF((OutputTable[GroupByKey]=OutputTable[[#This Row],[GroupByKey]]),(OutputTable[GroupByKey]=OutputTable[[#This Row],[GroupByKey]])*OutputTable[RecordedValue])),0)</f>
        <v>29.748694893010981</v>
      </c>
      <c r="M2644" s="5" cm="1">
        <f t="array" ref="M2644">MAX(IF((ProjectInfoTable[ProjectName]=OutputTable[[#This Row],[ProjectName]]),(ProjectInfoTable[ProjectName]=OutputTable[[#This Row],[ProjectName]])*ProjectInfoTable[ConfidenceInterval]))</f>
        <v>0.95</v>
      </c>
      <c r="N2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644" s="5" cm="1">
        <f t="array" ref="O2644">MIN(IF((OutputTable[GroupByKey]=OutputTable[[#This Row],[GroupByKey]]),(OutputTable[GroupByKey]=OutputTable[[#This Row],[GroupByKey]])*OutputTable[RecordedValue]))</f>
        <v>475.35440064947397</v>
      </c>
      <c r="P2644" s="5" cm="1">
        <f t="array" ref="P2644">MAX(IF((OutputTable[GroupByKey]=OutputTable[[#This Row],[GroupByKey]]),(OutputTable[GroupByKey]=OutputTable[[#This Row],[GroupByKey]])*OutputTable[RecordedValue]))</f>
        <v>598.66502992293999</v>
      </c>
    </row>
    <row r="2645" spans="1:16" x14ac:dyDescent="0.25">
      <c r="A2645" t="s">
        <v>68</v>
      </c>
      <c r="B2645" t="s">
        <v>70</v>
      </c>
      <c r="C2645">
        <v>44</v>
      </c>
      <c r="D2645" t="s">
        <v>145</v>
      </c>
      <c r="E2645" t="s">
        <v>117</v>
      </c>
      <c r="F2645" t="s">
        <v>73</v>
      </c>
      <c r="G2645">
        <v>0</v>
      </c>
      <c r="H2645">
        <v>0</v>
      </c>
      <c r="I264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45" s="5" cm="1">
        <f t="array" ref="J2645">MAX(IF((ProjectInfoTable[ProjectName]=OutputTable[[#This Row],[ProjectName]]),(ProjectInfoTable[ProjectName]=OutputTable[[#This Row],[ProjectName]])*ProjectInfoTable[NumberOfReplications]))</f>
        <v>50</v>
      </c>
      <c r="K2645" s="5" cm="1">
        <f t="array" ref="K2645">IFERROR(AVERAGE(IF((OutputTable[GroupByKey]=OutputTable[[#This Row],[GroupByKey]]),(OutputTable[GroupByKey]=OutputTable[[#This Row],[GroupByKey]])*OutputTable[RecordedValue])),0)</f>
        <v>0</v>
      </c>
      <c r="L2645" s="5" cm="1">
        <f t="array" ref="L2645">IFERROR(_xlfn.STDEV.S(IF((OutputTable[GroupByKey]=OutputTable[[#This Row],[GroupByKey]]),(OutputTable[GroupByKey]=OutputTable[[#This Row],[GroupByKey]])*OutputTable[RecordedValue])),0)</f>
        <v>0</v>
      </c>
      <c r="M2645" s="5" cm="1">
        <f t="array" ref="M2645">MAX(IF((ProjectInfoTable[ProjectName]=OutputTable[[#This Row],[ProjectName]]),(ProjectInfoTable[ProjectName]=OutputTable[[#This Row],[ProjectName]])*ProjectInfoTable[ConfidenceInterval]))</f>
        <v>0.95</v>
      </c>
      <c r="N2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5" s="5" cm="1">
        <f t="array" ref="O2645">MIN(IF((OutputTable[GroupByKey]=OutputTable[[#This Row],[GroupByKey]]),(OutputTable[GroupByKey]=OutputTable[[#This Row],[GroupByKey]])*OutputTable[RecordedValue]))</f>
        <v>0</v>
      </c>
      <c r="P2645" s="5" cm="1">
        <f t="array" ref="P2645">MAX(IF((OutputTable[GroupByKey]=OutputTable[[#This Row],[GroupByKey]]),(OutputTable[GroupByKey]=OutputTable[[#This Row],[GroupByKey]])*OutputTable[RecordedValue]))</f>
        <v>0</v>
      </c>
    </row>
    <row r="2646" spans="1:16" x14ac:dyDescent="0.25">
      <c r="A2646" t="s">
        <v>68</v>
      </c>
      <c r="B2646" t="s">
        <v>70</v>
      </c>
      <c r="C2646">
        <v>44</v>
      </c>
      <c r="D2646" t="s">
        <v>146</v>
      </c>
      <c r="E2646" t="s">
        <v>119</v>
      </c>
      <c r="F2646" t="s">
        <v>73</v>
      </c>
      <c r="G2646">
        <v>123.66177790088</v>
      </c>
      <c r="H2646">
        <v>0</v>
      </c>
      <c r="I264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46" s="5" cm="1">
        <f t="array" ref="J2646">MAX(IF((ProjectInfoTable[ProjectName]=OutputTable[[#This Row],[ProjectName]]),(ProjectInfoTable[ProjectName]=OutputTable[[#This Row],[ProjectName]])*ProjectInfoTable[NumberOfReplications]))</f>
        <v>50</v>
      </c>
      <c r="K2646" s="5" cm="1">
        <f t="array" ref="K2646">IFERROR(AVERAGE(IF((OutputTable[GroupByKey]=OutputTable[[#This Row],[GroupByKey]]),(OutputTable[GroupByKey]=OutputTable[[#This Row],[GroupByKey]])*OutputTable[RecordedValue])),0)</f>
        <v>131.6987252883157</v>
      </c>
      <c r="L2646" s="5" cm="1">
        <f t="array" ref="L2646">IFERROR(_xlfn.STDEV.S(IF((OutputTable[GroupByKey]=OutputTable[[#This Row],[GroupByKey]]),(OutputTable[GroupByKey]=OutputTable[[#This Row],[GroupByKey]])*OutputTable[RecordedValue])),0)</f>
        <v>195.03180772236345</v>
      </c>
      <c r="M2646" s="5" cm="1">
        <f t="array" ref="M2646">MAX(IF((ProjectInfoTable[ProjectName]=OutputTable[[#This Row],[ProjectName]]),(ProjectInfoTable[ProjectName]=OutputTable[[#This Row],[ProjectName]])*ProjectInfoTable[ConfidenceInterval]))</f>
        <v>0.95</v>
      </c>
      <c r="N2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646" s="5" cm="1">
        <f t="array" ref="O2646">MIN(IF((OutputTable[GroupByKey]=OutputTable[[#This Row],[GroupByKey]]),(OutputTable[GroupByKey]=OutputTable[[#This Row],[GroupByKey]])*OutputTable[RecordedValue]))</f>
        <v>10.054421984212899</v>
      </c>
      <c r="P2646" s="5" cm="1">
        <f t="array" ref="P2646">MAX(IF((OutputTable[GroupByKey]=OutputTable[[#This Row],[GroupByKey]]),(OutputTable[GroupByKey]=OutputTable[[#This Row],[GroupByKey]])*OutputTable[RecordedValue]))</f>
        <v>1200.8160491271699</v>
      </c>
    </row>
    <row r="2647" spans="1:16" x14ac:dyDescent="0.25">
      <c r="A2647" t="s">
        <v>68</v>
      </c>
      <c r="B2647" t="s">
        <v>70</v>
      </c>
      <c r="C2647">
        <v>44</v>
      </c>
      <c r="D2647" t="s">
        <v>147</v>
      </c>
      <c r="E2647" t="s">
        <v>121</v>
      </c>
      <c r="F2647" t="s">
        <v>73</v>
      </c>
      <c r="G2647">
        <v>145</v>
      </c>
      <c r="H2647">
        <v>0</v>
      </c>
      <c r="I264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47" s="5" cm="1">
        <f t="array" ref="J2647">MAX(IF((ProjectInfoTable[ProjectName]=OutputTable[[#This Row],[ProjectName]]),(ProjectInfoTable[ProjectName]=OutputTable[[#This Row],[ProjectName]])*ProjectInfoTable[NumberOfReplications]))</f>
        <v>50</v>
      </c>
      <c r="K2647" s="5" cm="1">
        <f t="array" ref="K2647">IFERROR(AVERAGE(IF((OutputTable[GroupByKey]=OutputTable[[#This Row],[GroupByKey]]),(OutputTable[GroupByKey]=OutputTable[[#This Row],[GroupByKey]])*OutputTable[RecordedValue])),0)</f>
        <v>145</v>
      </c>
      <c r="L2647" s="5" cm="1">
        <f t="array" ref="L2647">IFERROR(_xlfn.STDEV.S(IF((OutputTable[GroupByKey]=OutputTable[[#This Row],[GroupByKey]]),(OutputTable[GroupByKey]=OutputTable[[#This Row],[GroupByKey]])*OutputTable[RecordedValue])),0)</f>
        <v>0</v>
      </c>
      <c r="M2647" s="5" cm="1">
        <f t="array" ref="M2647">MAX(IF((ProjectInfoTable[ProjectName]=OutputTable[[#This Row],[ProjectName]]),(ProjectInfoTable[ProjectName]=OutputTable[[#This Row],[ProjectName]])*ProjectInfoTable[ConfidenceInterval]))</f>
        <v>0.95</v>
      </c>
      <c r="N2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7" s="5" cm="1">
        <f t="array" ref="O2647">MIN(IF((OutputTable[GroupByKey]=OutputTable[[#This Row],[GroupByKey]]),(OutputTable[GroupByKey]=OutputTable[[#This Row],[GroupByKey]])*OutputTable[RecordedValue]))</f>
        <v>145</v>
      </c>
      <c r="P2647" s="5" cm="1">
        <f t="array" ref="P2647">MAX(IF((OutputTable[GroupByKey]=OutputTable[[#This Row],[GroupByKey]]),(OutputTable[GroupByKey]=OutputTable[[#This Row],[GroupByKey]])*OutputTable[RecordedValue]))</f>
        <v>145</v>
      </c>
    </row>
    <row r="2648" spans="1:16" x14ac:dyDescent="0.25">
      <c r="A2648" t="s">
        <v>68</v>
      </c>
      <c r="B2648" t="s">
        <v>70</v>
      </c>
      <c r="C2648">
        <v>44</v>
      </c>
      <c r="D2648" t="s">
        <v>148</v>
      </c>
      <c r="E2648" t="s">
        <v>123</v>
      </c>
      <c r="F2648" t="s">
        <v>73</v>
      </c>
      <c r="G2648">
        <v>144</v>
      </c>
      <c r="H2648">
        <v>0</v>
      </c>
      <c r="I264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48" s="5" cm="1">
        <f t="array" ref="J2648">MAX(IF((ProjectInfoTable[ProjectName]=OutputTable[[#This Row],[ProjectName]]),(ProjectInfoTable[ProjectName]=OutputTable[[#This Row],[ProjectName]])*ProjectInfoTable[NumberOfReplications]))</f>
        <v>50</v>
      </c>
      <c r="K2648" s="5" cm="1">
        <f t="array" ref="K2648">IFERROR(AVERAGE(IF((OutputTable[GroupByKey]=OutputTable[[#This Row],[GroupByKey]]),(OutputTable[GroupByKey]=OutputTable[[#This Row],[GroupByKey]])*OutputTable[RecordedValue])),0)</f>
        <v>143.58000000000001</v>
      </c>
      <c r="L2648" s="5" cm="1">
        <f t="array" ref="L2648">IFERROR(_xlfn.STDEV.S(IF((OutputTable[GroupByKey]=OutputTable[[#This Row],[GroupByKey]]),(OutputTable[GroupByKey]=OutputTable[[#This Row],[GroupByKey]])*OutputTable[RecordedValue])),0)</f>
        <v>0.67279496224666424</v>
      </c>
      <c r="M2648" s="5" cm="1">
        <f t="array" ref="M2648">MAX(IF((ProjectInfoTable[ProjectName]=OutputTable[[#This Row],[ProjectName]]),(ProjectInfoTable[ProjectName]=OutputTable[[#This Row],[ProjectName]])*ProjectInfoTable[ConfidenceInterval]))</f>
        <v>0.95</v>
      </c>
      <c r="N2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648" s="5" cm="1">
        <f t="array" ref="O2648">MIN(IF((OutputTable[GroupByKey]=OutputTable[[#This Row],[GroupByKey]]),(OutputTable[GroupByKey]=OutputTable[[#This Row],[GroupByKey]])*OutputTable[RecordedValue]))</f>
        <v>142</v>
      </c>
      <c r="P2648" s="5" cm="1">
        <f t="array" ref="P2648">MAX(IF((OutputTable[GroupByKey]=OutputTable[[#This Row],[GroupByKey]]),(OutputTable[GroupByKey]=OutputTable[[#This Row],[GroupByKey]])*OutputTable[RecordedValue]))</f>
        <v>144</v>
      </c>
    </row>
    <row r="2649" spans="1:16" x14ac:dyDescent="0.25">
      <c r="A2649" t="s">
        <v>68</v>
      </c>
      <c r="B2649" t="s">
        <v>70</v>
      </c>
      <c r="C2649">
        <v>44</v>
      </c>
      <c r="D2649" t="s">
        <v>149</v>
      </c>
      <c r="E2649" t="s">
        <v>125</v>
      </c>
      <c r="F2649" t="s">
        <v>73</v>
      </c>
      <c r="G2649">
        <v>9.8418172248308409</v>
      </c>
      <c r="H2649">
        <v>0</v>
      </c>
      <c r="I264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49" s="5" cm="1">
        <f t="array" ref="J2649">MAX(IF((ProjectInfoTable[ProjectName]=OutputTable[[#This Row],[ProjectName]]),(ProjectInfoTable[ProjectName]=OutputTable[[#This Row],[ProjectName]])*ProjectInfoTable[NumberOfReplications]))</f>
        <v>50</v>
      </c>
      <c r="K2649" s="5" cm="1">
        <f t="array" ref="K2649">IFERROR(AVERAGE(IF((OutputTable[GroupByKey]=OutputTable[[#This Row],[GroupByKey]]),(OutputTable[GroupByKey]=OutputTable[[#This Row],[GroupByKey]])*OutputTable[RecordedValue])),0)</f>
        <v>8.9631102244031808</v>
      </c>
      <c r="L2649" s="5" cm="1">
        <f t="array" ref="L2649">IFERROR(_xlfn.STDEV.S(IF((OutputTable[GroupByKey]=OutputTable[[#This Row],[GroupByKey]]),(OutputTable[GroupByKey]=OutputTable[[#This Row],[GroupByKey]])*OutputTable[RecordedValue])),0)</f>
        <v>0.49581158155018401</v>
      </c>
      <c r="M2649" s="5" cm="1">
        <f t="array" ref="M2649">MAX(IF((ProjectInfoTable[ProjectName]=OutputTable[[#This Row],[ProjectName]]),(ProjectInfoTable[ProjectName]=OutputTable[[#This Row],[ProjectName]])*ProjectInfoTable[ConfidenceInterval]))</f>
        <v>0.95</v>
      </c>
      <c r="N2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649" s="5" cm="1">
        <f t="array" ref="O2649">MIN(IF((OutputTable[GroupByKey]=OutputTable[[#This Row],[GroupByKey]]),(OutputTable[GroupByKey]=OutputTable[[#This Row],[GroupByKey]])*OutputTable[RecordedValue]))</f>
        <v>7.9225733441578896</v>
      </c>
      <c r="P2649" s="5" cm="1">
        <f t="array" ref="P2649">MAX(IF((OutputTable[GroupByKey]=OutputTable[[#This Row],[GroupByKey]]),(OutputTable[GroupByKey]=OutputTable[[#This Row],[GroupByKey]])*OutputTable[RecordedValue]))</f>
        <v>9.9777504987156593</v>
      </c>
    </row>
    <row r="2650" spans="1:16" x14ac:dyDescent="0.25">
      <c r="A2650" t="s">
        <v>68</v>
      </c>
      <c r="B2650" t="s">
        <v>70</v>
      </c>
      <c r="C2650">
        <v>44</v>
      </c>
      <c r="D2650" t="s">
        <v>150</v>
      </c>
      <c r="E2650" t="s">
        <v>127</v>
      </c>
      <c r="F2650" t="s">
        <v>73</v>
      </c>
      <c r="G2650">
        <v>714.17081139073002</v>
      </c>
      <c r="H2650">
        <v>0</v>
      </c>
      <c r="I265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50" s="5" cm="1">
        <f t="array" ref="J2650">MAX(IF((ProjectInfoTable[ProjectName]=OutputTable[[#This Row],[ProjectName]]),(ProjectInfoTable[ProjectName]=OutputTable[[#This Row],[ProjectName]])*ProjectInfoTable[NumberOfReplications]))</f>
        <v>50</v>
      </c>
      <c r="K2650" s="5" cm="1">
        <f t="array" ref="K2650">IFERROR(AVERAGE(IF((OutputTable[GroupByKey]=OutputTable[[#This Row],[GroupByKey]]),(OutputTable[GroupByKey]=OutputTable[[#This Row],[GroupByKey]])*OutputTable[RecordedValue])),0)</f>
        <v>669.48533875250666</v>
      </c>
      <c r="L2650" s="5" cm="1">
        <f t="array" ref="L2650">IFERROR(_xlfn.STDEV.S(IF((OutputTable[GroupByKey]=OutputTable[[#This Row],[GroupByKey]]),(OutputTable[GroupByKey]=OutputTable[[#This Row],[GroupByKey]])*OutputTable[RecordedValue])),0)</f>
        <v>209.81217768405702</v>
      </c>
      <c r="M2650" s="5" cm="1">
        <f t="array" ref="M2650">MAX(IF((ProjectInfoTable[ProjectName]=OutputTable[[#This Row],[ProjectName]]),(ProjectInfoTable[ProjectName]=OutputTable[[#This Row],[ProjectName]])*ProjectInfoTable[ConfidenceInterval]))</f>
        <v>0.95</v>
      </c>
      <c r="N2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650" s="5" cm="1">
        <f t="array" ref="O2650">MIN(IF((OutputTable[GroupByKey]=OutputTable[[#This Row],[GroupByKey]]),(OutputTable[GroupByKey]=OutputTable[[#This Row],[GroupByKey]])*OutputTable[RecordedValue]))</f>
        <v>507.16931004698603</v>
      </c>
      <c r="P2650" s="5" cm="1">
        <f t="array" ref="P2650">MAX(IF((OutputTable[GroupByKey]=OutputTable[[#This Row],[GroupByKey]]),(OutputTable[GroupByKey]=OutputTable[[#This Row],[GroupByKey]])*OutputTable[RecordedValue]))</f>
        <v>1790.3663033289099</v>
      </c>
    </row>
    <row r="2651" spans="1:16" x14ac:dyDescent="0.25">
      <c r="A2651" t="s">
        <v>68</v>
      </c>
      <c r="B2651" t="s">
        <v>70</v>
      </c>
      <c r="C2651">
        <v>44</v>
      </c>
      <c r="D2651" t="s">
        <v>151</v>
      </c>
      <c r="E2651" t="s">
        <v>121</v>
      </c>
      <c r="F2651" t="s">
        <v>87</v>
      </c>
      <c r="G2651">
        <v>145</v>
      </c>
      <c r="H2651">
        <v>0</v>
      </c>
      <c r="I2651" s="5" t="str">
        <f>OutputTable[[#This Row],[ProjectName]]&amp;OutputTable[[#This Row],[Name]]&amp;OutputTable[[#This Row],[Type]]&amp;OutputTable[[#This Row],[Source]]</f>
        <v>Airport Security AnalysisEntity 1.NumberInNumber InEntity</v>
      </c>
      <c r="J2651" s="5" cm="1">
        <f t="array" ref="J2651">MAX(IF((ProjectInfoTable[ProjectName]=OutputTable[[#This Row],[ProjectName]]),(ProjectInfoTable[ProjectName]=OutputTable[[#This Row],[ProjectName]])*ProjectInfoTable[NumberOfReplications]))</f>
        <v>50</v>
      </c>
      <c r="K2651" s="5" cm="1">
        <f t="array" ref="K2651">IFERROR(AVERAGE(IF((OutputTable[GroupByKey]=OutputTable[[#This Row],[GroupByKey]]),(OutputTable[GroupByKey]=OutputTable[[#This Row],[GroupByKey]])*OutputTable[RecordedValue])),0)</f>
        <v>145</v>
      </c>
      <c r="L2651" s="5" cm="1">
        <f t="array" ref="L2651">IFERROR(_xlfn.STDEV.S(IF((OutputTable[GroupByKey]=OutputTable[[#This Row],[GroupByKey]]),(OutputTable[GroupByKey]=OutputTable[[#This Row],[GroupByKey]])*OutputTable[RecordedValue])),0)</f>
        <v>0</v>
      </c>
      <c r="M2651" s="5" cm="1">
        <f t="array" ref="M2651">MAX(IF((ProjectInfoTable[ProjectName]=OutputTable[[#This Row],[ProjectName]]),(ProjectInfoTable[ProjectName]=OutputTable[[#This Row],[ProjectName]])*ProjectInfoTable[ConfidenceInterval]))</f>
        <v>0.95</v>
      </c>
      <c r="N2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1" s="5" cm="1">
        <f t="array" ref="O2651">MIN(IF((OutputTable[GroupByKey]=OutputTable[[#This Row],[GroupByKey]]),(OutputTable[GroupByKey]=OutputTable[[#This Row],[GroupByKey]])*OutputTable[RecordedValue]))</f>
        <v>145</v>
      </c>
      <c r="P2651" s="5" cm="1">
        <f t="array" ref="P2651">MAX(IF((OutputTable[GroupByKey]=OutputTable[[#This Row],[GroupByKey]]),(OutputTable[GroupByKey]=OutputTable[[#This Row],[GroupByKey]])*OutputTable[RecordedValue]))</f>
        <v>145</v>
      </c>
    </row>
    <row r="2652" spans="1:16" x14ac:dyDescent="0.25">
      <c r="A2652" t="s">
        <v>68</v>
      </c>
      <c r="B2652" t="s">
        <v>70</v>
      </c>
      <c r="C2652">
        <v>44</v>
      </c>
      <c r="D2652" t="s">
        <v>152</v>
      </c>
      <c r="E2652" t="s">
        <v>123</v>
      </c>
      <c r="F2652" t="s">
        <v>87</v>
      </c>
      <c r="G2652">
        <v>143</v>
      </c>
      <c r="H2652">
        <v>0</v>
      </c>
      <c r="I265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652" s="5" cm="1">
        <f t="array" ref="J2652">MAX(IF((ProjectInfoTable[ProjectName]=OutputTable[[#This Row],[ProjectName]]),(ProjectInfoTable[ProjectName]=OutputTable[[#This Row],[ProjectName]])*ProjectInfoTable[NumberOfReplications]))</f>
        <v>50</v>
      </c>
      <c r="K2652" s="5" cm="1">
        <f t="array" ref="K2652">IFERROR(AVERAGE(IF((OutputTable[GroupByKey]=OutputTable[[#This Row],[GroupByKey]]),(OutputTable[GroupByKey]=OutputTable[[#This Row],[GroupByKey]])*OutputTable[RecordedValue])),0)</f>
        <v>141.38</v>
      </c>
      <c r="L2652" s="5" cm="1">
        <f t="array" ref="L2652">IFERROR(_xlfn.STDEV.S(IF((OutputTable[GroupByKey]=OutputTable[[#This Row],[GroupByKey]]),(OutputTable[GroupByKey]=OutputTable[[#This Row],[GroupByKey]])*OutputTable[RecordedValue])),0)</f>
        <v>1.9988772358705846</v>
      </c>
      <c r="M2652" s="5" cm="1">
        <f t="array" ref="M2652">MAX(IF((ProjectInfoTable[ProjectName]=OutputTable[[#This Row],[ProjectName]]),(ProjectInfoTable[ProjectName]=OutputTable[[#This Row],[ProjectName]])*ProjectInfoTable[ConfidenceInterval]))</f>
        <v>0.95</v>
      </c>
      <c r="N2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652" s="5" cm="1">
        <f t="array" ref="O2652">MIN(IF((OutputTable[GroupByKey]=OutputTable[[#This Row],[GroupByKey]]),(OutputTable[GroupByKey]=OutputTable[[#This Row],[GroupByKey]])*OutputTable[RecordedValue]))</f>
        <v>134</v>
      </c>
      <c r="P2652" s="5" cm="1">
        <f t="array" ref="P2652">MAX(IF((OutputTable[GroupByKey]=OutputTable[[#This Row],[GroupByKey]]),(OutputTable[GroupByKey]=OutputTable[[#This Row],[GroupByKey]])*OutputTable[RecordedValue]))</f>
        <v>144</v>
      </c>
    </row>
    <row r="2653" spans="1:16" x14ac:dyDescent="0.25">
      <c r="A2653" t="s">
        <v>68</v>
      </c>
      <c r="B2653" t="s">
        <v>70</v>
      </c>
      <c r="C2653">
        <v>44</v>
      </c>
      <c r="D2653" t="s">
        <v>153</v>
      </c>
      <c r="E2653" t="s">
        <v>113</v>
      </c>
      <c r="F2653" t="s">
        <v>73</v>
      </c>
      <c r="G2653">
        <v>0.74090985477179405</v>
      </c>
      <c r="H2653">
        <v>0</v>
      </c>
      <c r="I2653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653" s="5" cm="1">
        <f t="array" ref="J2653">MAX(IF((ProjectInfoTable[ProjectName]=OutputTable[[#This Row],[ProjectName]]),(ProjectInfoTable[ProjectName]=OutputTable[[#This Row],[ProjectName]])*ProjectInfoTable[NumberOfReplications]))</f>
        <v>50</v>
      </c>
      <c r="K2653" s="5" cm="1">
        <f t="array" ref="K2653">IFERROR(AVERAGE(IF((OutputTable[GroupByKey]=OutputTable[[#This Row],[GroupByKey]]),(OutputTable[GroupByKey]=OutputTable[[#This Row],[GroupByKey]])*OutputTable[RecordedValue])),0)</f>
        <v>1.713056712445395</v>
      </c>
      <c r="L2653" s="5" cm="1">
        <f t="array" ref="L2653">IFERROR(_xlfn.STDEV.S(IF((OutputTable[GroupByKey]=OutputTable[[#This Row],[GroupByKey]]),(OutputTable[GroupByKey]=OutputTable[[#This Row],[GroupByKey]])*OutputTable[RecordedValue])),0)</f>
        <v>0.74877386075301833</v>
      </c>
      <c r="M2653" s="5" cm="1">
        <f t="array" ref="M2653">MAX(IF((ProjectInfoTable[ProjectName]=OutputTable[[#This Row],[ProjectName]]),(ProjectInfoTable[ProjectName]=OutputTable[[#This Row],[ProjectName]])*ProjectInfoTable[ConfidenceInterval]))</f>
        <v>0.95</v>
      </c>
      <c r="N2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653" s="5" cm="1">
        <f t="array" ref="O2653">MIN(IF((OutputTable[GroupByKey]=OutputTable[[#This Row],[GroupByKey]]),(OutputTable[GroupByKey]=OutputTable[[#This Row],[GroupByKey]])*OutputTable[RecordedValue]))</f>
        <v>0.396443199122197</v>
      </c>
      <c r="P2653" s="5" cm="1">
        <f t="array" ref="P2653">MAX(IF((OutputTable[GroupByKey]=OutputTable[[#This Row],[GroupByKey]]),(OutputTable[GroupByKey]=OutputTable[[#This Row],[GroupByKey]])*OutputTable[RecordedValue]))</f>
        <v>4.3293745592479498</v>
      </c>
    </row>
    <row r="2654" spans="1:16" x14ac:dyDescent="0.25">
      <c r="A2654" t="s">
        <v>68</v>
      </c>
      <c r="B2654" t="s">
        <v>70</v>
      </c>
      <c r="C2654">
        <v>44</v>
      </c>
      <c r="D2654" t="s">
        <v>154</v>
      </c>
      <c r="E2654" t="s">
        <v>115</v>
      </c>
      <c r="F2654" t="s">
        <v>73</v>
      </c>
      <c r="G2654">
        <v>22.227295643153798</v>
      </c>
      <c r="H2654">
        <v>0</v>
      </c>
      <c r="I2654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654" s="5" cm="1">
        <f t="array" ref="J2654">MAX(IF((ProjectInfoTable[ProjectName]=OutputTable[[#This Row],[ProjectName]]),(ProjectInfoTable[ProjectName]=OutputTable[[#This Row],[ProjectName]])*ProjectInfoTable[NumberOfReplications]))</f>
        <v>50</v>
      </c>
      <c r="K2654" s="5" cm="1">
        <f t="array" ref="K2654">IFERROR(AVERAGE(IF((OutputTable[GroupByKey]=OutputTable[[#This Row],[GroupByKey]]),(OutputTable[GroupByKey]=OutputTable[[#This Row],[GroupByKey]])*OutputTable[RecordedValue])),0)</f>
        <v>51.391701373361848</v>
      </c>
      <c r="L2654" s="5" cm="1">
        <f t="array" ref="L2654">IFERROR(_xlfn.STDEV.S(IF((OutputTable[GroupByKey]=OutputTable[[#This Row],[GroupByKey]]),(OutputTable[GroupByKey]=OutputTable[[#This Row],[GroupByKey]])*OutputTable[RecordedValue])),0)</f>
        <v>22.463215822590577</v>
      </c>
      <c r="M2654" s="5" cm="1">
        <f t="array" ref="M2654">MAX(IF((ProjectInfoTable[ProjectName]=OutputTable[[#This Row],[ProjectName]]),(ProjectInfoTable[ProjectName]=OutputTable[[#This Row],[ProjectName]])*ProjectInfoTable[ConfidenceInterval]))</f>
        <v>0.95</v>
      </c>
      <c r="N2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654" s="5" cm="1">
        <f t="array" ref="O2654">MIN(IF((OutputTable[GroupByKey]=OutputTable[[#This Row],[GroupByKey]]),(OutputTable[GroupByKey]=OutputTable[[#This Row],[GroupByKey]])*OutputTable[RecordedValue]))</f>
        <v>11.8932959736659</v>
      </c>
      <c r="P2654" s="5" cm="1">
        <f t="array" ref="P2654">MAX(IF((OutputTable[GroupByKey]=OutputTable[[#This Row],[GroupByKey]]),(OutputTable[GroupByKey]=OutputTable[[#This Row],[GroupByKey]])*OutputTable[RecordedValue]))</f>
        <v>129.881236777438</v>
      </c>
    </row>
    <row r="2655" spans="1:16" x14ac:dyDescent="0.25">
      <c r="A2655" t="s">
        <v>68</v>
      </c>
      <c r="B2655" t="s">
        <v>70</v>
      </c>
      <c r="C2655">
        <v>44</v>
      </c>
      <c r="D2655" t="s">
        <v>155</v>
      </c>
      <c r="E2655" t="s">
        <v>117</v>
      </c>
      <c r="F2655" t="s">
        <v>73</v>
      </c>
      <c r="G2655">
        <v>0</v>
      </c>
      <c r="H2655">
        <v>0</v>
      </c>
      <c r="I2655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655" s="5" cm="1">
        <f t="array" ref="J2655">MAX(IF((ProjectInfoTable[ProjectName]=OutputTable[[#This Row],[ProjectName]]),(ProjectInfoTable[ProjectName]=OutputTable[[#This Row],[ProjectName]])*ProjectInfoTable[NumberOfReplications]))</f>
        <v>50</v>
      </c>
      <c r="K2655" s="5" cm="1">
        <f t="array" ref="K2655">IFERROR(AVERAGE(IF((OutputTable[GroupByKey]=OutputTable[[#This Row],[GroupByKey]]),(OutputTable[GroupByKey]=OutputTable[[#This Row],[GroupByKey]])*OutputTable[RecordedValue])),0)</f>
        <v>0</v>
      </c>
      <c r="L2655" s="5" cm="1">
        <f t="array" ref="L2655">IFERROR(_xlfn.STDEV.S(IF((OutputTable[GroupByKey]=OutputTable[[#This Row],[GroupByKey]]),(OutputTable[GroupByKey]=OutputTable[[#This Row],[GroupByKey]])*OutputTable[RecordedValue])),0)</f>
        <v>0</v>
      </c>
      <c r="M2655" s="5" cm="1">
        <f t="array" ref="M2655">MAX(IF((ProjectInfoTable[ProjectName]=OutputTable[[#This Row],[ProjectName]]),(ProjectInfoTable[ProjectName]=OutputTable[[#This Row],[ProjectName]])*ProjectInfoTable[ConfidenceInterval]))</f>
        <v>0.95</v>
      </c>
      <c r="N2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5" s="5" cm="1">
        <f t="array" ref="O2655">MIN(IF((OutputTable[GroupByKey]=OutputTable[[#This Row],[GroupByKey]]),(OutputTable[GroupByKey]=OutputTable[[#This Row],[GroupByKey]])*OutputTable[RecordedValue]))</f>
        <v>0</v>
      </c>
      <c r="P2655" s="5" cm="1">
        <f t="array" ref="P2655">MAX(IF((OutputTable[GroupByKey]=OutputTable[[#This Row],[GroupByKey]]),(OutputTable[GroupByKey]=OutputTable[[#This Row],[GroupByKey]])*OutputTable[RecordedValue]))</f>
        <v>0</v>
      </c>
    </row>
    <row r="2656" spans="1:16" x14ac:dyDescent="0.25">
      <c r="A2656" t="s">
        <v>68</v>
      </c>
      <c r="B2656" t="s">
        <v>70</v>
      </c>
      <c r="C2656">
        <v>44</v>
      </c>
      <c r="D2656" t="s">
        <v>156</v>
      </c>
      <c r="E2656" t="s">
        <v>119</v>
      </c>
      <c r="F2656" t="s">
        <v>73</v>
      </c>
      <c r="G2656">
        <v>0</v>
      </c>
      <c r="H2656">
        <v>0</v>
      </c>
      <c r="I2656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656" s="5" cm="1">
        <f t="array" ref="J2656">MAX(IF((ProjectInfoTable[ProjectName]=OutputTable[[#This Row],[ProjectName]]),(ProjectInfoTable[ProjectName]=OutputTable[[#This Row],[ProjectName]])*ProjectInfoTable[NumberOfReplications]))</f>
        <v>50</v>
      </c>
      <c r="K2656" s="5" cm="1">
        <f t="array" ref="K2656">IFERROR(AVERAGE(IF((OutputTable[GroupByKey]=OutputTable[[#This Row],[GroupByKey]]),(OutputTable[GroupByKey]=OutputTable[[#This Row],[GroupByKey]])*OutputTable[RecordedValue])),0)</f>
        <v>10.739644005751</v>
      </c>
      <c r="L2656" s="5" cm="1">
        <f t="array" ref="L2656">IFERROR(_xlfn.STDEV.S(IF((OutputTable[GroupByKey]=OutputTable[[#This Row],[GroupByKey]]),(OutputTable[GroupByKey]=OutputTable[[#This Row],[GroupByKey]])*OutputTable[RecordedValue])),0)</f>
        <v>15.385582994074571</v>
      </c>
      <c r="M2656" s="5" cm="1">
        <f t="array" ref="M2656">MAX(IF((ProjectInfoTable[ProjectName]=OutputTable[[#This Row],[ProjectName]]),(ProjectInfoTable[ProjectName]=OutputTable[[#This Row],[ProjectName]])*ProjectInfoTable[ConfidenceInterval]))</f>
        <v>0.95</v>
      </c>
      <c r="N2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656" s="5" cm="1">
        <f t="array" ref="O2656">MIN(IF((OutputTable[GroupByKey]=OutputTable[[#This Row],[GroupByKey]]),(OutputTable[GroupByKey]=OutputTable[[#This Row],[GroupByKey]])*OutputTable[RecordedValue]))</f>
        <v>0</v>
      </c>
      <c r="P2656" s="5" cm="1">
        <f t="array" ref="P2656">MAX(IF((OutputTable[GroupByKey]=OutputTable[[#This Row],[GroupByKey]]),(OutputTable[GroupByKey]=OutputTable[[#This Row],[GroupByKey]])*OutputTable[RecordedValue]))</f>
        <v>76.907804000367904</v>
      </c>
    </row>
    <row r="2657" spans="1:16" x14ac:dyDescent="0.25">
      <c r="A2657" t="s">
        <v>68</v>
      </c>
      <c r="B2657" t="s">
        <v>70</v>
      </c>
      <c r="C2657">
        <v>44</v>
      </c>
      <c r="D2657" t="s">
        <v>157</v>
      </c>
      <c r="E2657" t="s">
        <v>121</v>
      </c>
      <c r="F2657" t="s">
        <v>73</v>
      </c>
      <c r="G2657">
        <v>4</v>
      </c>
      <c r="H2657">
        <v>0</v>
      </c>
      <c r="I2657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657" s="5" cm="1">
        <f t="array" ref="J2657">MAX(IF((ProjectInfoTable[ProjectName]=OutputTable[[#This Row],[ProjectName]]),(ProjectInfoTable[ProjectName]=OutputTable[[#This Row],[ProjectName]])*ProjectInfoTable[NumberOfReplications]))</f>
        <v>50</v>
      </c>
      <c r="K2657" s="5" cm="1">
        <f t="array" ref="K2657">IFERROR(AVERAGE(IF((OutputTable[GroupByKey]=OutputTable[[#This Row],[GroupByKey]]),(OutputTable[GroupByKey]=OutputTable[[#This Row],[GroupByKey]])*OutputTable[RecordedValue])),0)</f>
        <v>6.74</v>
      </c>
      <c r="L2657" s="5" cm="1">
        <f t="array" ref="L2657">IFERROR(_xlfn.STDEV.S(IF((OutputTable[GroupByKey]=OutputTable[[#This Row],[GroupByKey]]),(OutputTable[GroupByKey]=OutputTable[[#This Row],[GroupByKey]])*OutputTable[RecordedValue])),0)</f>
        <v>2.6711611783672518</v>
      </c>
      <c r="M2657" s="5" cm="1">
        <f t="array" ref="M2657">MAX(IF((ProjectInfoTable[ProjectName]=OutputTable[[#This Row],[ProjectName]]),(ProjectInfoTable[ProjectName]=OutputTable[[#This Row],[ProjectName]])*ProjectInfoTable[ConfidenceInterval]))</f>
        <v>0.95</v>
      </c>
      <c r="N2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657" s="5" cm="1">
        <f t="array" ref="O2657">MIN(IF((OutputTable[GroupByKey]=OutputTable[[#This Row],[GroupByKey]]),(OutputTable[GroupByKey]=OutputTable[[#This Row],[GroupByKey]])*OutputTable[RecordedValue]))</f>
        <v>2</v>
      </c>
      <c r="P2657" s="5" cm="1">
        <f t="array" ref="P2657">MAX(IF((OutputTable[GroupByKey]=OutputTable[[#This Row],[GroupByKey]]),(OutputTable[GroupByKey]=OutputTable[[#This Row],[GroupByKey]])*OutputTable[RecordedValue]))</f>
        <v>16</v>
      </c>
    </row>
    <row r="2658" spans="1:16" x14ac:dyDescent="0.25">
      <c r="A2658" t="s">
        <v>68</v>
      </c>
      <c r="B2658" t="s">
        <v>70</v>
      </c>
      <c r="C2658">
        <v>44</v>
      </c>
      <c r="D2658" t="s">
        <v>158</v>
      </c>
      <c r="E2658" t="s">
        <v>123</v>
      </c>
      <c r="F2658" t="s">
        <v>73</v>
      </c>
      <c r="G2658">
        <v>4</v>
      </c>
      <c r="H2658">
        <v>0</v>
      </c>
      <c r="I2658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658" s="5" cm="1">
        <f t="array" ref="J2658">MAX(IF((ProjectInfoTable[ProjectName]=OutputTable[[#This Row],[ProjectName]]),(ProjectInfoTable[ProjectName]=OutputTable[[#This Row],[ProjectName]])*ProjectInfoTable[NumberOfReplications]))</f>
        <v>50</v>
      </c>
      <c r="K2658" s="5" cm="1">
        <f t="array" ref="K2658">IFERROR(AVERAGE(IF((OutputTable[GroupByKey]=OutputTable[[#This Row],[GroupByKey]]),(OutputTable[GroupByKey]=OutputTable[[#This Row],[GroupByKey]])*OutputTable[RecordedValue])),0)</f>
        <v>6.66</v>
      </c>
      <c r="L2658" s="5" cm="1">
        <f t="array" ref="L2658">IFERROR(_xlfn.STDEV.S(IF((OutputTable[GroupByKey]=OutputTable[[#This Row],[GroupByKey]]),(OutputTable[GroupByKey]=OutputTable[[#This Row],[GroupByKey]])*OutputTable[RecordedValue])),0)</f>
        <v>2.6233644078409171</v>
      </c>
      <c r="M2658" s="5" cm="1">
        <f t="array" ref="M2658">MAX(IF((ProjectInfoTable[ProjectName]=OutputTable[[#This Row],[ProjectName]]),(ProjectInfoTable[ProjectName]=OutputTable[[#This Row],[ProjectName]])*ProjectInfoTable[ConfidenceInterval]))</f>
        <v>0.95</v>
      </c>
      <c r="N2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658" s="5" cm="1">
        <f t="array" ref="O2658">MIN(IF((OutputTable[GroupByKey]=OutputTable[[#This Row],[GroupByKey]]),(OutputTable[GroupByKey]=OutputTable[[#This Row],[GroupByKey]])*OutputTable[RecordedValue]))</f>
        <v>2</v>
      </c>
      <c r="P2658" s="5" cm="1">
        <f t="array" ref="P2658">MAX(IF((OutputTable[GroupByKey]=OutputTable[[#This Row],[GroupByKey]]),(OutputTable[GroupByKey]=OutputTable[[#This Row],[GroupByKey]])*OutputTable[RecordedValue]))</f>
        <v>16</v>
      </c>
    </row>
    <row r="2659" spans="1:16" x14ac:dyDescent="0.25">
      <c r="A2659" t="s">
        <v>68</v>
      </c>
      <c r="B2659" t="s">
        <v>70</v>
      </c>
      <c r="C2659">
        <v>44</v>
      </c>
      <c r="D2659" t="s">
        <v>159</v>
      </c>
      <c r="E2659" t="s">
        <v>125</v>
      </c>
      <c r="F2659" t="s">
        <v>73</v>
      </c>
      <c r="G2659">
        <v>0.74090985477179405</v>
      </c>
      <c r="H2659">
        <v>0</v>
      </c>
      <c r="I2659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659" s="5" cm="1">
        <f t="array" ref="J2659">MAX(IF((ProjectInfoTable[ProjectName]=OutputTable[[#This Row],[ProjectName]]),(ProjectInfoTable[ProjectName]=OutputTable[[#This Row],[ProjectName]])*ProjectInfoTable[NumberOfReplications]))</f>
        <v>50</v>
      </c>
      <c r="K2659" s="5" cm="1">
        <f t="array" ref="K2659">IFERROR(AVERAGE(IF((OutputTable[GroupByKey]=OutputTable[[#This Row],[GroupByKey]]),(OutputTable[GroupByKey]=OutputTable[[#This Row],[GroupByKey]])*OutputTable[RecordedValue])),0)</f>
        <v>1.713056712445395</v>
      </c>
      <c r="L2659" s="5" cm="1">
        <f t="array" ref="L2659">IFERROR(_xlfn.STDEV.S(IF((OutputTable[GroupByKey]=OutputTable[[#This Row],[GroupByKey]]),(OutputTable[GroupByKey]=OutputTable[[#This Row],[GroupByKey]])*OutputTable[RecordedValue])),0)</f>
        <v>0.74877386075301833</v>
      </c>
      <c r="M2659" s="5" cm="1">
        <f t="array" ref="M2659">MAX(IF((ProjectInfoTable[ProjectName]=OutputTable[[#This Row],[ProjectName]]),(ProjectInfoTable[ProjectName]=OutputTable[[#This Row],[ProjectName]])*ProjectInfoTable[ConfidenceInterval]))</f>
        <v>0.95</v>
      </c>
      <c r="N2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659" s="5" cm="1">
        <f t="array" ref="O2659">MIN(IF((OutputTable[GroupByKey]=OutputTable[[#This Row],[GroupByKey]]),(OutputTable[GroupByKey]=OutputTable[[#This Row],[GroupByKey]])*OutputTable[RecordedValue]))</f>
        <v>0.396443199122197</v>
      </c>
      <c r="P2659" s="5" cm="1">
        <f t="array" ref="P2659">MAX(IF((OutputTable[GroupByKey]=OutputTable[[#This Row],[GroupByKey]]),(OutputTable[GroupByKey]=OutputTable[[#This Row],[GroupByKey]])*OutputTable[RecordedValue]))</f>
        <v>4.3293745592479498</v>
      </c>
    </row>
    <row r="2660" spans="1:16" x14ac:dyDescent="0.25">
      <c r="A2660" t="s">
        <v>68</v>
      </c>
      <c r="B2660" t="s">
        <v>70</v>
      </c>
      <c r="C2660">
        <v>44</v>
      </c>
      <c r="D2660" t="s">
        <v>160</v>
      </c>
      <c r="E2660" t="s">
        <v>127</v>
      </c>
      <c r="F2660" t="s">
        <v>73</v>
      </c>
      <c r="G2660">
        <v>22.227295643153798</v>
      </c>
      <c r="H2660">
        <v>0</v>
      </c>
      <c r="I2660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660" s="5" cm="1">
        <f t="array" ref="J2660">MAX(IF((ProjectInfoTable[ProjectName]=OutputTable[[#This Row],[ProjectName]]),(ProjectInfoTable[ProjectName]=OutputTable[[#This Row],[ProjectName]])*ProjectInfoTable[NumberOfReplications]))</f>
        <v>50</v>
      </c>
      <c r="K2660" s="5" cm="1">
        <f t="array" ref="K2660">IFERROR(AVERAGE(IF((OutputTable[GroupByKey]=OutputTable[[#This Row],[GroupByKey]]),(OutputTable[GroupByKey]=OutputTable[[#This Row],[GroupByKey]])*OutputTable[RecordedValue])),0)</f>
        <v>62.131345379112837</v>
      </c>
      <c r="L2660" s="5" cm="1">
        <f t="array" ref="L2660">IFERROR(_xlfn.STDEV.S(IF((OutputTable[GroupByKey]=OutputTable[[#This Row],[GroupByKey]]),(OutputTable[GroupByKey]=OutputTable[[#This Row],[GroupByKey]])*OutputTable[RecordedValue])),0)</f>
        <v>32.520844078842771</v>
      </c>
      <c r="M2660" s="5" cm="1">
        <f t="array" ref="M2660">MAX(IF((ProjectInfoTable[ProjectName]=OutputTable[[#This Row],[ProjectName]]),(ProjectInfoTable[ProjectName]=OutputTable[[#This Row],[ProjectName]])*ProjectInfoTable[ConfidenceInterval]))</f>
        <v>0.95</v>
      </c>
      <c r="N2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660" s="5" cm="1">
        <f t="array" ref="O2660">MIN(IF((OutputTable[GroupByKey]=OutputTable[[#This Row],[GroupByKey]]),(OutputTable[GroupByKey]=OutputTable[[#This Row],[GroupByKey]])*OutputTable[RecordedValue]))</f>
        <v>13.9204055285142</v>
      </c>
      <c r="P2660" s="5" cm="1">
        <f t="array" ref="P2660">MAX(IF((OutputTable[GroupByKey]=OutputTable[[#This Row],[GroupByKey]]),(OutputTable[GroupByKey]=OutputTable[[#This Row],[GroupByKey]])*OutputTable[RecordedValue]))</f>
        <v>182.68949067350201</v>
      </c>
    </row>
    <row r="2661" spans="1:16" x14ac:dyDescent="0.25">
      <c r="A2661" t="s">
        <v>68</v>
      </c>
      <c r="B2661" t="s">
        <v>70</v>
      </c>
      <c r="C2661">
        <v>44</v>
      </c>
      <c r="D2661" t="s">
        <v>161</v>
      </c>
      <c r="E2661" t="s">
        <v>137</v>
      </c>
      <c r="F2661" t="s">
        <v>107</v>
      </c>
      <c r="G2661">
        <v>0.37045492738589703</v>
      </c>
      <c r="H2661">
        <v>0</v>
      </c>
      <c r="I266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61" s="5" cm="1">
        <f t="array" ref="J2661">MAX(IF((ProjectInfoTable[ProjectName]=OutputTable[[#This Row],[ProjectName]]),(ProjectInfoTable[ProjectName]=OutputTable[[#This Row],[ProjectName]])*ProjectInfoTable[NumberOfReplications]))</f>
        <v>50</v>
      </c>
      <c r="K2661" s="5" cm="1">
        <f t="array" ref="K2661">IFERROR(AVERAGE(IF((OutputTable[GroupByKey]=OutputTable[[#This Row],[GroupByKey]]),(OutputTable[GroupByKey]=OutputTable[[#This Row],[GroupByKey]])*OutputTable[RecordedValue])),0)</f>
        <v>0.85652835622269752</v>
      </c>
      <c r="L2661" s="5" cm="1">
        <f t="array" ref="L2661">IFERROR(_xlfn.STDEV.S(IF((OutputTable[GroupByKey]=OutputTable[[#This Row],[GroupByKey]]),(OutputTable[GroupByKey]=OutputTable[[#This Row],[GroupByKey]])*OutputTable[RecordedValue])),0)</f>
        <v>0.37438693037650955</v>
      </c>
      <c r="M2661" s="5" cm="1">
        <f t="array" ref="M2661">MAX(IF((ProjectInfoTable[ProjectName]=OutputTable[[#This Row],[ProjectName]]),(ProjectInfoTable[ProjectName]=OutputTable[[#This Row],[ProjectName]])*ProjectInfoTable[ConfidenceInterval]))</f>
        <v>0.95</v>
      </c>
      <c r="N2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661" s="5" cm="1">
        <f t="array" ref="O2661">MIN(IF((OutputTable[GroupByKey]=OutputTable[[#This Row],[GroupByKey]]),(OutputTable[GroupByKey]=OutputTable[[#This Row],[GroupByKey]])*OutputTable[RecordedValue]))</f>
        <v>0.198221599561099</v>
      </c>
      <c r="P2661" s="5" cm="1">
        <f t="array" ref="P2661">MAX(IF((OutputTable[GroupByKey]=OutputTable[[#This Row],[GroupByKey]]),(OutputTable[GroupByKey]=OutputTable[[#This Row],[GroupByKey]])*OutputTable[RecordedValue]))</f>
        <v>2.16468727962397</v>
      </c>
    </row>
    <row r="2662" spans="1:16" x14ac:dyDescent="0.25">
      <c r="A2662" t="s">
        <v>68</v>
      </c>
      <c r="B2662" t="s">
        <v>70</v>
      </c>
      <c r="C2662">
        <v>44</v>
      </c>
      <c r="D2662" t="s">
        <v>162</v>
      </c>
      <c r="E2662" t="s">
        <v>139</v>
      </c>
      <c r="F2662" t="s">
        <v>107</v>
      </c>
      <c r="G2662">
        <v>11.6295450726141</v>
      </c>
      <c r="H2662">
        <v>0</v>
      </c>
      <c r="I266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62" s="5" cm="1">
        <f t="array" ref="J2662">MAX(IF((ProjectInfoTable[ProjectName]=OutputTable[[#This Row],[ProjectName]]),(ProjectInfoTable[ProjectName]=OutputTable[[#This Row],[ProjectName]])*ProjectInfoTable[NumberOfReplications]))</f>
        <v>50</v>
      </c>
      <c r="K2662" s="5" cm="1">
        <f t="array" ref="K2662">IFERROR(AVERAGE(IF((OutputTable[GroupByKey]=OutputTable[[#This Row],[GroupByKey]]),(OutputTable[GroupByKey]=OutputTable[[#This Row],[GroupByKey]])*OutputTable[RecordedValue])),0)</f>
        <v>11.137209966710371</v>
      </c>
      <c r="L2662" s="5" cm="1">
        <f t="array" ref="L2662">IFERROR(_xlfn.STDEV.S(IF((OutputTable[GroupByKey]=OutputTable[[#This Row],[GroupByKey]]),(OutputTable[GroupByKey]=OutputTable[[#This Row],[GroupByKey]])*OutputTable[RecordedValue])),0)</f>
        <v>0.38257169656624557</v>
      </c>
      <c r="M2662" s="5" cm="1">
        <f t="array" ref="M2662">MAX(IF((ProjectInfoTable[ProjectName]=OutputTable[[#This Row],[ProjectName]]),(ProjectInfoTable[ProjectName]=OutputTable[[#This Row],[ProjectName]])*ProjectInfoTable[ConfidenceInterval]))</f>
        <v>0.95</v>
      </c>
      <c r="N2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662" s="5" cm="1">
        <f t="array" ref="O2662">MIN(IF((OutputTable[GroupByKey]=OutputTable[[#This Row],[GroupByKey]]),(OutputTable[GroupByKey]=OutputTable[[#This Row],[GroupByKey]])*OutputTable[RecordedValue]))</f>
        <v>9.8353127203760309</v>
      </c>
      <c r="P2662" s="5" cm="1">
        <f t="array" ref="P2662">MAX(IF((OutputTable[GroupByKey]=OutputTable[[#This Row],[GroupByKey]]),(OutputTable[GroupByKey]=OutputTable[[#This Row],[GroupByKey]])*OutputTable[RecordedValue]))</f>
        <v>11.8017784004389</v>
      </c>
    </row>
    <row r="2663" spans="1:16" x14ac:dyDescent="0.25">
      <c r="A2663" t="s">
        <v>68</v>
      </c>
      <c r="B2663" t="s">
        <v>70</v>
      </c>
      <c r="C2663">
        <v>44</v>
      </c>
      <c r="D2663" t="s">
        <v>163</v>
      </c>
      <c r="E2663" t="s">
        <v>164</v>
      </c>
      <c r="F2663" t="s">
        <v>107</v>
      </c>
      <c r="G2663">
        <v>4</v>
      </c>
      <c r="H2663">
        <v>0</v>
      </c>
      <c r="I266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63" s="5" cm="1">
        <f t="array" ref="J2663">MAX(IF((ProjectInfoTable[ProjectName]=OutputTable[[#This Row],[ProjectName]]),(ProjectInfoTable[ProjectName]=OutputTable[[#This Row],[ProjectName]])*ProjectInfoTable[NumberOfReplications]))</f>
        <v>50</v>
      </c>
      <c r="K2663" s="5" cm="1">
        <f t="array" ref="K2663">IFERROR(AVERAGE(IF((OutputTable[GroupByKey]=OutputTable[[#This Row],[GroupByKey]]),(OutputTable[GroupByKey]=OutputTable[[#This Row],[GroupByKey]])*OutputTable[RecordedValue])),0)</f>
        <v>6.72</v>
      </c>
      <c r="L2663" s="5" cm="1">
        <f t="array" ref="L2663">IFERROR(_xlfn.STDEV.S(IF((OutputTable[GroupByKey]=OutputTable[[#This Row],[GroupByKey]]),(OutputTable[GroupByKey]=OutputTable[[#This Row],[GroupByKey]])*OutputTable[RecordedValue])),0)</f>
        <v>2.6729178430917711</v>
      </c>
      <c r="M2663" s="5" cm="1">
        <f t="array" ref="M2663">MAX(IF((ProjectInfoTable[ProjectName]=OutputTable[[#This Row],[ProjectName]]),(ProjectInfoTable[ProjectName]=OutputTable[[#This Row],[ProjectName]])*ProjectInfoTable[ConfidenceInterval]))</f>
        <v>0.95</v>
      </c>
      <c r="N2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663" s="5" cm="1">
        <f t="array" ref="O2663">MIN(IF((OutputTable[GroupByKey]=OutputTable[[#This Row],[GroupByKey]]),(OutputTable[GroupByKey]=OutputTable[[#This Row],[GroupByKey]])*OutputTable[RecordedValue]))</f>
        <v>2</v>
      </c>
      <c r="P2663" s="5" cm="1">
        <f t="array" ref="P2663">MAX(IF((OutputTable[GroupByKey]=OutputTable[[#This Row],[GroupByKey]]),(OutputTable[GroupByKey]=OutputTable[[#This Row],[GroupByKey]])*OutputTable[RecordedValue]))</f>
        <v>16</v>
      </c>
    </row>
    <row r="2664" spans="1:16" x14ac:dyDescent="0.25">
      <c r="A2664" t="s">
        <v>68</v>
      </c>
      <c r="B2664" t="s">
        <v>70</v>
      </c>
      <c r="C2664">
        <v>44</v>
      </c>
      <c r="D2664" t="s">
        <v>165</v>
      </c>
      <c r="E2664" t="s">
        <v>166</v>
      </c>
      <c r="F2664" t="s">
        <v>107</v>
      </c>
      <c r="G2664">
        <v>3.0871243948824699E-2</v>
      </c>
      <c r="H2664">
        <v>0</v>
      </c>
      <c r="I266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64" s="5" cm="1">
        <f t="array" ref="J2664">MAX(IF((ProjectInfoTable[ProjectName]=OutputTable[[#This Row],[ProjectName]]),(ProjectInfoTable[ProjectName]=OutputTable[[#This Row],[ProjectName]])*ProjectInfoTable[NumberOfReplications]))</f>
        <v>50</v>
      </c>
      <c r="K2664" s="5" cm="1">
        <f t="array" ref="K2664">IFERROR(AVERAGE(IF((OutputTable[GroupByKey]=OutputTable[[#This Row],[GroupByKey]]),(OutputTable[GroupByKey]=OutputTable[[#This Row],[GroupByKey]])*OutputTable[RecordedValue])),0)</f>
        <v>7.1899169440802421E-2</v>
      </c>
      <c r="L2664" s="5" cm="1">
        <f t="array" ref="L2664">IFERROR(_xlfn.STDEV.S(IF((OutputTable[GroupByKey]=OutputTable[[#This Row],[GroupByKey]]),(OutputTable[GroupByKey]=OutputTable[[#This Row],[GroupByKey]])*OutputTable[RecordedValue])),0)</f>
        <v>3.1880974713854024E-2</v>
      </c>
      <c r="M2664" s="5" cm="1">
        <f t="array" ref="M2664">MAX(IF((ProjectInfoTable[ProjectName]=OutputTable[[#This Row],[ProjectName]]),(ProjectInfoTable[ProjectName]=OutputTable[[#This Row],[ProjectName]])*ProjectInfoTable[ConfidenceInterval]))</f>
        <v>0.95</v>
      </c>
      <c r="N2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664" s="5" cm="1">
        <f t="array" ref="O2664">MIN(IF((OutputTable[GroupByKey]=OutputTable[[#This Row],[GroupByKey]]),(OutputTable[GroupByKey]=OutputTable[[#This Row],[GroupByKey]])*OutputTable[RecordedValue]))</f>
        <v>1.6518466630091499E-2</v>
      </c>
      <c r="P2664" s="5" cm="1">
        <f t="array" ref="P2664">MAX(IF((OutputTable[GroupByKey]=OutputTable[[#This Row],[GroupByKey]]),(OutputTable[GroupByKey]=OutputTable[[#This Row],[GroupByKey]])*OutputTable[RecordedValue]))</f>
        <v>0.18039060663533099</v>
      </c>
    </row>
    <row r="2665" spans="1:16" x14ac:dyDescent="0.25">
      <c r="A2665" t="s">
        <v>68</v>
      </c>
      <c r="B2665" t="s">
        <v>70</v>
      </c>
      <c r="C2665">
        <v>44</v>
      </c>
      <c r="D2665" t="s">
        <v>167</v>
      </c>
      <c r="E2665" t="s">
        <v>142</v>
      </c>
      <c r="F2665" t="s">
        <v>107</v>
      </c>
      <c r="G2665">
        <v>0</v>
      </c>
      <c r="H2665">
        <v>0</v>
      </c>
      <c r="I266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65" s="5" cm="1">
        <f t="array" ref="J2665">MAX(IF((ProjectInfoTable[ProjectName]=OutputTable[[#This Row],[ProjectName]]),(ProjectInfoTable[ProjectName]=OutputTable[[#This Row],[ProjectName]])*ProjectInfoTable[NumberOfReplications]))</f>
        <v>50</v>
      </c>
      <c r="K2665" s="5" cm="1">
        <f t="array" ref="K2665">IFERROR(AVERAGE(IF((OutputTable[GroupByKey]=OutputTable[[#This Row],[GroupByKey]]),(OutputTable[GroupByKey]=OutputTable[[#This Row],[GroupByKey]])*OutputTable[RecordedValue])),0)</f>
        <v>0</v>
      </c>
      <c r="L2665" s="5" cm="1">
        <f t="array" ref="L2665">IFERROR(_xlfn.STDEV.S(IF((OutputTable[GroupByKey]=OutputTable[[#This Row],[GroupByKey]]),(OutputTable[GroupByKey]=OutputTable[[#This Row],[GroupByKey]])*OutputTable[RecordedValue])),0)</f>
        <v>0</v>
      </c>
      <c r="M2665" s="5" cm="1">
        <f t="array" ref="M2665">MAX(IF((ProjectInfoTable[ProjectName]=OutputTable[[#This Row],[ProjectName]]),(ProjectInfoTable[ProjectName]=OutputTable[[#This Row],[ProjectName]])*ProjectInfoTable[ConfidenceInterval]))</f>
        <v>0.95</v>
      </c>
      <c r="N2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5" s="5" cm="1">
        <f t="array" ref="O2665">MIN(IF((OutputTable[GroupByKey]=OutputTable[[#This Row],[GroupByKey]]),(OutputTable[GroupByKey]=OutputTable[[#This Row],[GroupByKey]])*OutputTable[RecordedValue]))</f>
        <v>0</v>
      </c>
      <c r="P2665" s="5" cm="1">
        <f t="array" ref="P2665">MAX(IF((OutputTable[GroupByKey]=OutputTable[[#This Row],[GroupByKey]]),(OutputTable[GroupByKey]=OutputTable[[#This Row],[GroupByKey]])*OutputTable[RecordedValue]))</f>
        <v>0</v>
      </c>
    </row>
    <row r="2666" spans="1:16" x14ac:dyDescent="0.25">
      <c r="A2666" t="s">
        <v>68</v>
      </c>
      <c r="B2666" t="s">
        <v>70</v>
      </c>
      <c r="C2666">
        <v>44</v>
      </c>
      <c r="D2666" t="s">
        <v>168</v>
      </c>
      <c r="E2666" t="s">
        <v>123</v>
      </c>
      <c r="F2666" t="s">
        <v>129</v>
      </c>
      <c r="G2666">
        <v>143</v>
      </c>
      <c r="H2666">
        <v>0</v>
      </c>
      <c r="I2666" s="5" t="str">
        <f>OutputTable[[#This Row],[ProjectName]]&amp;OutputTable[[#This Row],[Name]]&amp;OutputTable[[#This Row],[Type]]&amp;OutputTable[[#This Row],[Source]]</f>
        <v>Airport Security AnalysisSystem.NumberOutNumber OutSystem</v>
      </c>
      <c r="J2666" s="5" cm="1">
        <f t="array" ref="J2666">MAX(IF((ProjectInfoTable[ProjectName]=OutputTable[[#This Row],[ProjectName]]),(ProjectInfoTable[ProjectName]=OutputTable[[#This Row],[ProjectName]])*ProjectInfoTable[NumberOfReplications]))</f>
        <v>50</v>
      </c>
      <c r="K2666" s="5" cm="1">
        <f t="array" ref="K2666">IFERROR(AVERAGE(IF((OutputTable[GroupByKey]=OutputTable[[#This Row],[GroupByKey]]),(OutputTable[GroupByKey]=OutputTable[[#This Row],[GroupByKey]])*OutputTable[RecordedValue])),0)</f>
        <v>141.38</v>
      </c>
      <c r="L2666" s="5" cm="1">
        <f t="array" ref="L2666">IFERROR(_xlfn.STDEV.S(IF((OutputTable[GroupByKey]=OutputTable[[#This Row],[GroupByKey]]),(OutputTable[GroupByKey]=OutputTable[[#This Row],[GroupByKey]])*OutputTable[RecordedValue])),0)</f>
        <v>1.9988772358705846</v>
      </c>
      <c r="M2666" s="5" cm="1">
        <f t="array" ref="M2666">MAX(IF((ProjectInfoTable[ProjectName]=OutputTable[[#This Row],[ProjectName]]),(ProjectInfoTable[ProjectName]=OutputTable[[#This Row],[ProjectName]])*ProjectInfoTable[ConfidenceInterval]))</f>
        <v>0.95</v>
      </c>
      <c r="N2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666" s="5" cm="1">
        <f t="array" ref="O2666">MIN(IF((OutputTable[GroupByKey]=OutputTable[[#This Row],[GroupByKey]]),(OutputTable[GroupByKey]=OutputTable[[#This Row],[GroupByKey]])*OutputTable[RecordedValue]))</f>
        <v>134</v>
      </c>
      <c r="P2666" s="5" cm="1">
        <f t="array" ref="P2666">MAX(IF((OutputTable[GroupByKey]=OutputTable[[#This Row],[GroupByKey]]),(OutputTable[GroupByKey]=OutputTable[[#This Row],[GroupByKey]])*OutputTable[RecordedValue]))</f>
        <v>144</v>
      </c>
    </row>
    <row r="2667" spans="1:16" x14ac:dyDescent="0.25">
      <c r="A2667" t="s">
        <v>68</v>
      </c>
      <c r="B2667" t="s">
        <v>70</v>
      </c>
      <c r="C2667">
        <v>44</v>
      </c>
      <c r="D2667" t="s">
        <v>169</v>
      </c>
      <c r="E2667" t="s">
        <v>91</v>
      </c>
      <c r="F2667" t="s">
        <v>129</v>
      </c>
      <c r="G2667">
        <v>71.966447686564905</v>
      </c>
      <c r="H2667">
        <v>0</v>
      </c>
      <c r="I2667" s="5" t="str">
        <f>OutputTable[[#This Row],[ProjectName]]&amp;OutputTable[[#This Row],[Name]]&amp;OutputTable[[#This Row],[Type]]&amp;OutputTable[[#This Row],[Source]]</f>
        <v>Airport Security AnalysisSystem.TotalCostTotal CostSystem</v>
      </c>
      <c r="J2667" s="5" cm="1">
        <f t="array" ref="J2667">MAX(IF((ProjectInfoTable[ProjectName]=OutputTable[[#This Row],[ProjectName]]),(ProjectInfoTable[ProjectName]=OutputTable[[#This Row],[ProjectName]])*ProjectInfoTable[NumberOfReplications]))</f>
        <v>50</v>
      </c>
      <c r="K2667" s="5" cm="1">
        <f t="array" ref="K2667">IFERROR(AVERAGE(IF((OutputTable[GroupByKey]=OutputTable[[#This Row],[GroupByKey]]),(OutputTable[GroupByKey]=OutputTable[[#This Row],[GroupByKey]])*OutputTable[RecordedValue])),0)</f>
        <v>71.709517489708347</v>
      </c>
      <c r="L2667" s="5" cm="1">
        <f t="array" ref="L2667">IFERROR(_xlfn.STDEV.S(IF((OutputTable[GroupByKey]=OutputTable[[#This Row],[GroupByKey]]),(OutputTable[GroupByKey]=OutputTable[[#This Row],[GroupByKey]])*OutputTable[RecordedValue])),0)</f>
        <v>0.25019982121987089</v>
      </c>
      <c r="M2667" s="5" cm="1">
        <f t="array" ref="M2667">MAX(IF((ProjectInfoTable[ProjectName]=OutputTable[[#This Row],[ProjectName]]),(ProjectInfoTable[ProjectName]=OutputTable[[#This Row],[ProjectName]])*ProjectInfoTable[ConfidenceInterval]))</f>
        <v>0.95</v>
      </c>
      <c r="N2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667" s="5" cm="1">
        <f t="array" ref="O2667">MIN(IF((OutputTable[GroupByKey]=OutputTable[[#This Row],[GroupByKey]]),(OutputTable[GroupByKey]=OutputTable[[#This Row],[GroupByKey]])*OutputTable[RecordedValue]))</f>
        <v>70.826954480567906</v>
      </c>
      <c r="P2667" s="5" cm="1">
        <f t="array" ref="P2667">MAX(IF((OutputTable[GroupByKey]=OutputTable[[#This Row],[GroupByKey]]),(OutputTable[GroupByKey]=OutputTable[[#This Row],[GroupByKey]])*OutputTable[RecordedValue]))</f>
        <v>72</v>
      </c>
    </row>
    <row r="2668" spans="1:16" x14ac:dyDescent="0.25">
      <c r="A2668" t="s">
        <v>68</v>
      </c>
      <c r="B2668" t="s">
        <v>70</v>
      </c>
      <c r="C2668">
        <v>44</v>
      </c>
      <c r="D2668" t="s">
        <v>170</v>
      </c>
      <c r="E2668" t="s">
        <v>137</v>
      </c>
      <c r="F2668" t="s">
        <v>107</v>
      </c>
      <c r="G2668">
        <v>30.259740330744599</v>
      </c>
      <c r="H2668">
        <v>0</v>
      </c>
      <c r="I266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68" s="5" cm="1">
        <f t="array" ref="J2668">MAX(IF((ProjectInfoTable[ProjectName]=OutputTable[[#This Row],[ProjectName]]),(ProjectInfoTable[ProjectName]=OutputTable[[#This Row],[ProjectName]])*ProjectInfoTable[NumberOfReplications]))</f>
        <v>50</v>
      </c>
      <c r="K2668" s="5" cm="1">
        <f t="array" ref="K2668">IFERROR(AVERAGE(IF((OutputTable[GroupByKey]=OutputTable[[#This Row],[GroupByKey]]),(OutputTable[GroupByKey]=OutputTable[[#This Row],[GroupByKey]])*OutputTable[RecordedValue])),0)</f>
        <v>28.690256747996941</v>
      </c>
      <c r="L2668" s="5" cm="1">
        <f t="array" ref="L2668">IFERROR(_xlfn.STDEV.S(IF((OutputTable[GroupByKey]=OutputTable[[#This Row],[GroupByKey]]),(OutputTable[GroupByKey]=OutputTable[[#This Row],[GroupByKey]])*OutputTable[RecordedValue])),0)</f>
        <v>1.6276098461399904</v>
      </c>
      <c r="M2668" s="5" cm="1">
        <f t="array" ref="M2668">MAX(IF((ProjectInfoTable[ProjectName]=OutputTable[[#This Row],[ProjectName]]),(ProjectInfoTable[ProjectName]=OutputTable[[#This Row],[ProjectName]])*ProjectInfoTable[ConfidenceInterval]))</f>
        <v>0.95</v>
      </c>
      <c r="N2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668" s="5" cm="1">
        <f t="array" ref="O2668">MIN(IF((OutputTable[GroupByKey]=OutputTable[[#This Row],[GroupByKey]]),(OutputTable[GroupByKey]=OutputTable[[#This Row],[GroupByKey]])*OutputTable[RecordedValue]))</f>
        <v>25.696659959072399</v>
      </c>
      <c r="P2668" s="5" cm="1">
        <f t="array" ref="P2668">MAX(IF((OutputTable[GroupByKey]=OutputTable[[#This Row],[GroupByKey]]),(OutputTable[GroupByKey]=OutputTable[[#This Row],[GroupByKey]])*OutputTable[RecordedValue]))</f>
        <v>33.838759418460498</v>
      </c>
    </row>
    <row r="2669" spans="1:16" x14ac:dyDescent="0.25">
      <c r="A2669" t="s">
        <v>68</v>
      </c>
      <c r="B2669" t="s">
        <v>70</v>
      </c>
      <c r="C2669">
        <v>44</v>
      </c>
      <c r="D2669" t="s">
        <v>171</v>
      </c>
      <c r="E2669" t="s">
        <v>139</v>
      </c>
      <c r="F2669" t="s">
        <v>107</v>
      </c>
      <c r="G2669">
        <v>5.7234835125378396</v>
      </c>
      <c r="H2669">
        <v>0</v>
      </c>
      <c r="I266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69" s="5" cm="1">
        <f t="array" ref="J2669">MAX(IF((ProjectInfoTable[ProjectName]=OutputTable[[#This Row],[ProjectName]]),(ProjectInfoTable[ProjectName]=OutputTable[[#This Row],[ProjectName]])*ProjectInfoTable[NumberOfReplications]))</f>
        <v>50</v>
      </c>
      <c r="K2669" s="5" cm="1">
        <f t="array" ref="K2669">IFERROR(AVERAGE(IF((OutputTable[GroupByKey]=OutputTable[[#This Row],[GroupByKey]]),(OutputTable[GroupByKey]=OutputTable[[#This Row],[GroupByKey]])*OutputTable[RecordedValue])),0)</f>
        <v>7.1431715332986858</v>
      </c>
      <c r="L2669" s="5" cm="1">
        <f t="array" ref="L2669">IFERROR(_xlfn.STDEV.S(IF((OutputTable[GroupByKey]=OutputTable[[#This Row],[GroupByKey]]),(OutputTable[GroupByKey]=OutputTable[[#This Row],[GroupByKey]])*OutputTable[RecordedValue])),0)</f>
        <v>1.6630080132730225</v>
      </c>
      <c r="M2669" s="5" cm="1">
        <f t="array" ref="M2669">MAX(IF((ProjectInfoTable[ProjectName]=OutputTable[[#This Row],[ProjectName]]),(ProjectInfoTable[ProjectName]=OutputTable[[#This Row],[ProjectName]])*ProjectInfoTable[ConfidenceInterval]))</f>
        <v>0.95</v>
      </c>
      <c r="N2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669" s="5" cm="1">
        <f t="array" ref="O2669">MIN(IF((OutputTable[GroupByKey]=OutputTable[[#This Row],[GroupByKey]]),(OutputTable[GroupByKey]=OutputTable[[#This Row],[GroupByKey]])*OutputTable[RecordedValue]))</f>
        <v>2.14775272896172</v>
      </c>
      <c r="P2669" s="5" cm="1">
        <f t="array" ref="P2669">MAX(IF((OutputTable[GroupByKey]=OutputTable[[#This Row],[GroupByKey]]),(OutputTable[GroupByKey]=OutputTable[[#This Row],[GroupByKey]])*OutputTable[RecordedValue]))</f>
        <v>10.273767747096599</v>
      </c>
    </row>
    <row r="2670" spans="1:16" x14ac:dyDescent="0.25">
      <c r="A2670" t="s">
        <v>68</v>
      </c>
      <c r="B2670" t="s">
        <v>70</v>
      </c>
      <c r="C2670">
        <v>44</v>
      </c>
      <c r="D2670" t="s">
        <v>172</v>
      </c>
      <c r="E2670" t="s">
        <v>164</v>
      </c>
      <c r="F2670" t="s">
        <v>107</v>
      </c>
      <c r="G2670">
        <v>305</v>
      </c>
      <c r="H2670">
        <v>0</v>
      </c>
      <c r="I267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670" s="5" cm="1">
        <f t="array" ref="J2670">MAX(IF((ProjectInfoTable[ProjectName]=OutputTable[[#This Row],[ProjectName]]),(ProjectInfoTable[ProjectName]=OutputTable[[#This Row],[ProjectName]])*ProjectInfoTable[NumberOfReplications]))</f>
        <v>50</v>
      </c>
      <c r="K2670" s="5" cm="1">
        <f t="array" ref="K2670">IFERROR(AVERAGE(IF((OutputTable[GroupByKey]=OutputTable[[#This Row],[GroupByKey]]),(OutputTable[GroupByKey]=OutputTable[[#This Row],[GroupByKey]])*OutputTable[RecordedValue])),0)</f>
        <v>299.54000000000002</v>
      </c>
      <c r="L2670" s="5" cm="1">
        <f t="array" ref="L2670">IFERROR(_xlfn.STDEV.S(IF((OutputTable[GroupByKey]=OutputTable[[#This Row],[GroupByKey]]),(OutputTable[GroupByKey]=OutputTable[[#This Row],[GroupByKey]])*OutputTable[RecordedValue])),0)</f>
        <v>4.8873430868908301</v>
      </c>
      <c r="M2670" s="5" cm="1">
        <f t="array" ref="M2670">MAX(IF((ProjectInfoTable[ProjectName]=OutputTable[[#This Row],[ProjectName]]),(ProjectInfoTable[ProjectName]=OutputTable[[#This Row],[ProjectName]])*ProjectInfoTable[ConfidenceInterval]))</f>
        <v>0.95</v>
      </c>
      <c r="N2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670" s="5" cm="1">
        <f t="array" ref="O2670">MIN(IF((OutputTable[GroupByKey]=OutputTable[[#This Row],[GroupByKey]]),(OutputTable[GroupByKey]=OutputTable[[#This Row],[GroupByKey]])*OutputTable[RecordedValue]))</f>
        <v>289</v>
      </c>
      <c r="P2670" s="5" cm="1">
        <f t="array" ref="P2670">MAX(IF((OutputTable[GroupByKey]=OutputTable[[#This Row],[GroupByKey]]),(OutputTable[GroupByKey]=OutputTable[[#This Row],[GroupByKey]])*OutputTable[RecordedValue]))</f>
        <v>313</v>
      </c>
    </row>
    <row r="2671" spans="1:16" x14ac:dyDescent="0.25">
      <c r="A2671" t="s">
        <v>68</v>
      </c>
      <c r="B2671" t="s">
        <v>70</v>
      </c>
      <c r="C2671">
        <v>44</v>
      </c>
      <c r="D2671" t="s">
        <v>173</v>
      </c>
      <c r="E2671" t="s">
        <v>166</v>
      </c>
      <c r="F2671" t="s">
        <v>107</v>
      </c>
      <c r="G2671">
        <v>0.84101434687394905</v>
      </c>
      <c r="H2671">
        <v>0</v>
      </c>
      <c r="I267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671" s="5" cm="1">
        <f t="array" ref="J2671">MAX(IF((ProjectInfoTable[ProjectName]=OutputTable[[#This Row],[ProjectName]]),(ProjectInfoTable[ProjectName]=OutputTable[[#This Row],[ProjectName]])*ProjectInfoTable[NumberOfReplications]))</f>
        <v>50</v>
      </c>
      <c r="K2671" s="5" cm="1">
        <f t="array" ref="K2671">IFERROR(AVERAGE(IF((OutputTable[GroupByKey]=OutputTable[[#This Row],[GroupByKey]]),(OutputTable[GroupByKey]=OutputTable[[#This Row],[GroupByKey]])*OutputTable[RecordedValue])),0)</f>
        <v>0.80157856851948073</v>
      </c>
      <c r="L2671" s="5" cm="1">
        <f t="array" ref="L2671">IFERROR(_xlfn.STDEV.S(IF((OutputTable[GroupByKey]=OutputTable[[#This Row],[GroupByKey]]),(OutputTable[GroupByKey]=OutputTable[[#This Row],[GroupByKey]])*OutputTable[RecordedValue])),0)</f>
        <v>4.6194667035361667E-2</v>
      </c>
      <c r="M2671" s="5" cm="1">
        <f t="array" ref="M2671">MAX(IF((ProjectInfoTable[ProjectName]=OutputTable[[#This Row],[ProjectName]]),(ProjectInfoTable[ProjectName]=OutputTable[[#This Row],[ProjectName]])*ProjectInfoTable[ConfidenceInterval]))</f>
        <v>0.95</v>
      </c>
      <c r="N2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671" s="5" cm="1">
        <f t="array" ref="O2671">MIN(IF((OutputTable[GroupByKey]=OutputTable[[#This Row],[GroupByKey]]),(OutputTable[GroupByKey]=OutputTable[[#This Row],[GroupByKey]])*OutputTable[RecordedValue]))</f>
        <v>0.71461756258065101</v>
      </c>
      <c r="P2671" s="5" cm="1">
        <f t="array" ref="P2671">MAX(IF((OutputTable[GroupByKey]=OutputTable[[#This Row],[GroupByKey]]),(OutputTable[GroupByKey]=OutputTable[[#This Row],[GroupByKey]])*OutputTable[RecordedValue]))</f>
        <v>0.94034020197328605</v>
      </c>
    </row>
    <row r="2672" spans="1:16" x14ac:dyDescent="0.25">
      <c r="A2672" t="s">
        <v>68</v>
      </c>
      <c r="B2672" t="s">
        <v>70</v>
      </c>
      <c r="C2672">
        <v>44</v>
      </c>
      <c r="D2672" t="s">
        <v>174</v>
      </c>
      <c r="E2672" t="s">
        <v>142</v>
      </c>
      <c r="F2672" t="s">
        <v>107</v>
      </c>
      <c r="G2672">
        <v>0</v>
      </c>
      <c r="H2672">
        <v>0</v>
      </c>
      <c r="I267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672" s="5" cm="1">
        <f t="array" ref="J2672">MAX(IF((ProjectInfoTable[ProjectName]=OutputTable[[#This Row],[ProjectName]]),(ProjectInfoTable[ProjectName]=OutputTable[[#This Row],[ProjectName]])*ProjectInfoTable[NumberOfReplications]))</f>
        <v>50</v>
      </c>
      <c r="K2672" s="5" cm="1">
        <f t="array" ref="K2672">IFERROR(AVERAGE(IF((OutputTable[GroupByKey]=OutputTable[[#This Row],[GroupByKey]]),(OutputTable[GroupByKey]=OutputTable[[#This Row],[GroupByKey]])*OutputTable[RecordedValue])),0)</f>
        <v>0</v>
      </c>
      <c r="L2672" s="5" cm="1">
        <f t="array" ref="L2672">IFERROR(_xlfn.STDEV.S(IF((OutputTable[GroupByKey]=OutputTable[[#This Row],[GroupByKey]]),(OutputTable[GroupByKey]=OutputTable[[#This Row],[GroupByKey]])*OutputTable[RecordedValue])),0)</f>
        <v>0</v>
      </c>
      <c r="M2672" s="5" cm="1">
        <f t="array" ref="M2672">MAX(IF((ProjectInfoTable[ProjectName]=OutputTable[[#This Row],[ProjectName]]),(ProjectInfoTable[ProjectName]=OutputTable[[#This Row],[ProjectName]])*ProjectInfoTable[ConfidenceInterval]))</f>
        <v>0.95</v>
      </c>
      <c r="N2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72" s="5" cm="1">
        <f t="array" ref="O2672">MIN(IF((OutputTable[GroupByKey]=OutputTable[[#This Row],[GroupByKey]]),(OutputTable[GroupByKey]=OutputTable[[#This Row],[GroupByKey]])*OutputTable[RecordedValue]))</f>
        <v>0</v>
      </c>
      <c r="P2672" s="5" cm="1">
        <f t="array" ref="P2672">MAX(IF((OutputTable[GroupByKey]=OutputTable[[#This Row],[GroupByKey]]),(OutputTable[GroupByKey]=OutputTable[[#This Row],[GroupByKey]])*OutputTable[RecordedValue]))</f>
        <v>0</v>
      </c>
    </row>
    <row r="2673" spans="1:16" x14ac:dyDescent="0.25">
      <c r="A2673" t="s">
        <v>68</v>
      </c>
      <c r="B2673" t="s">
        <v>70</v>
      </c>
      <c r="C2673">
        <v>44</v>
      </c>
      <c r="D2673" t="s">
        <v>175</v>
      </c>
      <c r="E2673" t="s">
        <v>113</v>
      </c>
      <c r="F2673" t="s">
        <v>73</v>
      </c>
      <c r="G2673">
        <v>36.889192054771797</v>
      </c>
      <c r="H2673">
        <v>0</v>
      </c>
      <c r="I267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673" s="5" cm="1">
        <f t="array" ref="J2673">MAX(IF((ProjectInfoTable[ProjectName]=OutputTable[[#This Row],[ProjectName]]),(ProjectInfoTable[ProjectName]=OutputTable[[#This Row],[ProjectName]])*ProjectInfoTable[NumberOfReplications]))</f>
        <v>50</v>
      </c>
      <c r="K2673" s="5" cm="1">
        <f t="array" ref="K2673">IFERROR(AVERAGE(IF((OutputTable[GroupByKey]=OutputTable[[#This Row],[GroupByKey]]),(OutputTable[GroupByKey]=OutputTable[[#This Row],[GroupByKey]])*OutputTable[RecordedValue])),0)</f>
        <v>36.017962320863354</v>
      </c>
      <c r="L2673" s="5" cm="1">
        <f t="array" ref="L2673">IFERROR(_xlfn.STDEV.S(IF((OutputTable[GroupByKey]=OutputTable[[#This Row],[GroupByKey]]),(OutputTable[GroupByKey]=OutputTable[[#This Row],[GroupByKey]])*OutputTable[RecordedValue])),0)</f>
        <v>2.1447750669597334</v>
      </c>
      <c r="M2673" s="5" cm="1">
        <f t="array" ref="M2673">MAX(IF((ProjectInfoTable[ProjectName]=OutputTable[[#This Row],[ProjectName]]),(ProjectInfoTable[ProjectName]=OutputTable[[#This Row],[ProjectName]])*ProjectInfoTable[ConfidenceInterval]))</f>
        <v>0.95</v>
      </c>
      <c r="N2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673" s="5" cm="1">
        <f t="array" ref="O2673">MIN(IF((OutputTable[GroupByKey]=OutputTable[[#This Row],[GroupByKey]]),(OutputTable[GroupByKey]=OutputTable[[#This Row],[GroupByKey]])*OutputTable[RecordedValue]))</f>
        <v>31.355296128801101</v>
      </c>
      <c r="P2673" s="5" cm="1">
        <f t="array" ref="P2673">MAX(IF((OutputTable[GroupByKey]=OutputTable[[#This Row],[GroupByKey]]),(OutputTable[GroupByKey]=OutputTable[[#This Row],[GroupByKey]])*OutputTable[RecordedValue]))</f>
        <v>42.047742044042501</v>
      </c>
    </row>
    <row r="2674" spans="1:16" x14ac:dyDescent="0.25">
      <c r="A2674" t="s">
        <v>68</v>
      </c>
      <c r="B2674" t="s">
        <v>70</v>
      </c>
      <c r="C2674">
        <v>44</v>
      </c>
      <c r="D2674" t="s">
        <v>176</v>
      </c>
      <c r="E2674" t="s">
        <v>115</v>
      </c>
      <c r="F2674" t="s">
        <v>73</v>
      </c>
      <c r="G2674">
        <v>1106.6757616431601</v>
      </c>
      <c r="H2674">
        <v>0</v>
      </c>
      <c r="I267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674" s="5" cm="1">
        <f t="array" ref="J2674">MAX(IF((ProjectInfoTable[ProjectName]=OutputTable[[#This Row],[ProjectName]]),(ProjectInfoTable[ProjectName]=OutputTable[[#This Row],[ProjectName]])*ProjectInfoTable[NumberOfReplications]))</f>
        <v>50</v>
      </c>
      <c r="K2674" s="5" cm="1">
        <f t="array" ref="K2674">IFERROR(AVERAGE(IF((OutputTable[GroupByKey]=OutputTable[[#This Row],[GroupByKey]]),(OutputTable[GroupByKey]=OutputTable[[#This Row],[GroupByKey]])*OutputTable[RecordedValue])),0)</f>
        <v>1080.5388696259006</v>
      </c>
      <c r="L2674" s="5" cm="1">
        <f t="array" ref="L2674">IFERROR(_xlfn.STDEV.S(IF((OutputTable[GroupByKey]=OutputTable[[#This Row],[GroupByKey]]),(OutputTable[GroupByKey]=OutputTable[[#This Row],[GroupByKey]])*OutputTable[RecordedValue])),0)</f>
        <v>64.343252008792561</v>
      </c>
      <c r="M2674" s="5" cm="1">
        <f t="array" ref="M2674">MAX(IF((ProjectInfoTable[ProjectName]=OutputTable[[#This Row],[ProjectName]]),(ProjectInfoTable[ProjectName]=OutputTable[[#This Row],[ProjectName]])*ProjectInfoTable[ConfidenceInterval]))</f>
        <v>0.95</v>
      </c>
      <c r="N2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674" s="5" cm="1">
        <f t="array" ref="O2674">MIN(IF((OutputTable[GroupByKey]=OutputTable[[#This Row],[GroupByKey]]),(OutputTable[GroupByKey]=OutputTable[[#This Row],[GroupByKey]])*OutputTable[RecordedValue]))</f>
        <v>940.65888386403196</v>
      </c>
      <c r="P2674" s="5" cm="1">
        <f t="array" ref="P2674">MAX(IF((OutputTable[GroupByKey]=OutputTable[[#This Row],[GroupByKey]]),(OutputTable[GroupByKey]=OutputTable[[#This Row],[GroupByKey]])*OutputTable[RecordedValue]))</f>
        <v>1261.4322613212801</v>
      </c>
    </row>
    <row r="2675" spans="1:16" x14ac:dyDescent="0.25">
      <c r="A2675" t="s">
        <v>68</v>
      </c>
      <c r="B2675" t="s">
        <v>70</v>
      </c>
      <c r="C2675">
        <v>44</v>
      </c>
      <c r="D2675" t="s">
        <v>177</v>
      </c>
      <c r="E2675" t="s">
        <v>117</v>
      </c>
      <c r="F2675" t="s">
        <v>73</v>
      </c>
      <c r="G2675">
        <v>0</v>
      </c>
      <c r="H2675">
        <v>0</v>
      </c>
      <c r="I267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675" s="5" cm="1">
        <f t="array" ref="J2675">MAX(IF((ProjectInfoTable[ProjectName]=OutputTable[[#This Row],[ProjectName]]),(ProjectInfoTable[ProjectName]=OutputTable[[#This Row],[ProjectName]])*ProjectInfoTable[NumberOfReplications]))</f>
        <v>50</v>
      </c>
      <c r="K2675" s="5" cm="1">
        <f t="array" ref="K2675">IFERROR(AVERAGE(IF((OutputTable[GroupByKey]=OutputTable[[#This Row],[GroupByKey]]),(OutputTable[GroupByKey]=OutputTable[[#This Row],[GroupByKey]])*OutputTable[RecordedValue])),0)</f>
        <v>0</v>
      </c>
      <c r="L2675" s="5" cm="1">
        <f t="array" ref="L2675">IFERROR(_xlfn.STDEV.S(IF((OutputTable[GroupByKey]=OutputTable[[#This Row],[GroupByKey]]),(OutputTable[GroupByKey]=OutputTable[[#This Row],[GroupByKey]])*OutputTable[RecordedValue])),0)</f>
        <v>0</v>
      </c>
      <c r="M2675" s="5" cm="1">
        <f t="array" ref="M2675">MAX(IF((ProjectInfoTable[ProjectName]=OutputTable[[#This Row],[ProjectName]]),(ProjectInfoTable[ProjectName]=OutputTable[[#This Row],[ProjectName]])*ProjectInfoTable[ConfidenceInterval]))</f>
        <v>0.95</v>
      </c>
      <c r="N2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75" s="5" cm="1">
        <f t="array" ref="O2675">MIN(IF((OutputTable[GroupByKey]=OutputTable[[#This Row],[GroupByKey]]),(OutputTable[GroupByKey]=OutputTable[[#This Row],[GroupByKey]])*OutputTable[RecordedValue]))</f>
        <v>0</v>
      </c>
      <c r="P2675" s="5" cm="1">
        <f t="array" ref="P2675">MAX(IF((OutputTable[GroupByKey]=OutputTable[[#This Row],[GroupByKey]]),(OutputTable[GroupByKey]=OutputTable[[#This Row],[GroupByKey]])*OutputTable[RecordedValue]))</f>
        <v>0</v>
      </c>
    </row>
    <row r="2676" spans="1:16" x14ac:dyDescent="0.25">
      <c r="A2676" t="s">
        <v>68</v>
      </c>
      <c r="B2676" t="s">
        <v>70</v>
      </c>
      <c r="C2676">
        <v>44</v>
      </c>
      <c r="D2676" t="s">
        <v>178</v>
      </c>
      <c r="E2676" t="s">
        <v>119</v>
      </c>
      <c r="F2676" t="s">
        <v>73</v>
      </c>
      <c r="G2676">
        <v>735.52713860453298</v>
      </c>
      <c r="H2676">
        <v>0</v>
      </c>
      <c r="I267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676" s="5" cm="1">
        <f t="array" ref="J2676">MAX(IF((ProjectInfoTable[ProjectName]=OutputTable[[#This Row],[ProjectName]]),(ProjectInfoTable[ProjectName]=OutputTable[[#This Row],[ProjectName]])*ProjectInfoTable[NumberOfReplications]))</f>
        <v>50</v>
      </c>
      <c r="K2676" s="5" cm="1">
        <f t="array" ref="K2676">IFERROR(AVERAGE(IF((OutputTable[GroupByKey]=OutputTable[[#This Row],[GroupByKey]]),(OutputTable[GroupByKey]=OutputTable[[#This Row],[GroupByKey]])*OutputTable[RecordedValue])),0)</f>
        <v>647.33233797243315</v>
      </c>
      <c r="L2676" s="5" cm="1">
        <f t="array" ref="L2676">IFERROR(_xlfn.STDEV.S(IF((OutputTable[GroupByKey]=OutputTable[[#This Row],[GroupByKey]]),(OutputTable[GroupByKey]=OutputTable[[#This Row],[GroupByKey]])*OutputTable[RecordedValue])),0)</f>
        <v>612.63054444116835</v>
      </c>
      <c r="M2676" s="5" cm="1">
        <f t="array" ref="M2676">MAX(IF((ProjectInfoTable[ProjectName]=OutputTable[[#This Row],[ProjectName]]),(ProjectInfoTable[ProjectName]=OutputTable[[#This Row],[ProjectName]])*ProjectInfoTable[ConfidenceInterval]))</f>
        <v>0.95</v>
      </c>
      <c r="N2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676" s="5" cm="1">
        <f t="array" ref="O2676">MIN(IF((OutputTable[GroupByKey]=OutputTable[[#This Row],[GroupByKey]]),(OutputTable[GroupByKey]=OutputTable[[#This Row],[GroupByKey]])*OutputTable[RecordedValue]))</f>
        <v>135.75868551570699</v>
      </c>
      <c r="P2676" s="5" cm="1">
        <f t="array" ref="P2676">MAX(IF((OutputTable[GroupByKey]=OutputTable[[#This Row],[GroupByKey]]),(OutputTable[GroupByKey]=OutputTable[[#This Row],[GroupByKey]])*OutputTable[RecordedValue]))</f>
        <v>3953.48057040094</v>
      </c>
    </row>
    <row r="2677" spans="1:16" x14ac:dyDescent="0.25">
      <c r="A2677" t="s">
        <v>68</v>
      </c>
      <c r="B2677" t="s">
        <v>70</v>
      </c>
      <c r="C2677">
        <v>44</v>
      </c>
      <c r="D2677" t="s">
        <v>179</v>
      </c>
      <c r="E2677" t="s">
        <v>121</v>
      </c>
      <c r="F2677" t="s">
        <v>73</v>
      </c>
      <c r="G2677">
        <v>140</v>
      </c>
      <c r="H2677">
        <v>0</v>
      </c>
      <c r="I267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677" s="5" cm="1">
        <f t="array" ref="J2677">MAX(IF((ProjectInfoTable[ProjectName]=OutputTable[[#This Row],[ProjectName]]),(ProjectInfoTable[ProjectName]=OutputTable[[#This Row],[ProjectName]])*ProjectInfoTable[NumberOfReplications]))</f>
        <v>50</v>
      </c>
      <c r="K2677" s="5" cm="1">
        <f t="array" ref="K2677">IFERROR(AVERAGE(IF((OutputTable[GroupByKey]=OutputTable[[#This Row],[GroupByKey]]),(OutputTable[GroupByKey]=OutputTable[[#This Row],[GroupByKey]])*OutputTable[RecordedValue])),0)</f>
        <v>139.02000000000001</v>
      </c>
      <c r="L2677" s="5" cm="1">
        <f t="array" ref="L2677">IFERROR(_xlfn.STDEV.S(IF((OutputTable[GroupByKey]=OutputTable[[#This Row],[GroupByKey]]),(OutputTable[GroupByKey]=OutputTable[[#This Row],[GroupByKey]])*OutputTable[RecordedValue])),0)</f>
        <v>2.0651629376840162</v>
      </c>
      <c r="M2677" s="5" cm="1">
        <f t="array" ref="M2677">MAX(IF((ProjectInfoTable[ProjectName]=OutputTable[[#This Row],[ProjectName]]),(ProjectInfoTable[ProjectName]=OutputTable[[#This Row],[ProjectName]])*ProjectInfoTable[ConfidenceInterval]))</f>
        <v>0.95</v>
      </c>
      <c r="N2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677" s="5" cm="1">
        <f t="array" ref="O2677">MIN(IF((OutputTable[GroupByKey]=OutputTable[[#This Row],[GroupByKey]]),(OutputTable[GroupByKey]=OutputTable[[#This Row],[GroupByKey]])*OutputTable[RecordedValue]))</f>
        <v>133</v>
      </c>
      <c r="P2677" s="5" cm="1">
        <f t="array" ref="P2677">MAX(IF((OutputTable[GroupByKey]=OutputTable[[#This Row],[GroupByKey]]),(OutputTable[GroupByKey]=OutputTable[[#This Row],[GroupByKey]])*OutputTable[RecordedValue]))</f>
        <v>142</v>
      </c>
    </row>
    <row r="2678" spans="1:16" x14ac:dyDescent="0.25">
      <c r="A2678" t="s">
        <v>68</v>
      </c>
      <c r="B2678" t="s">
        <v>70</v>
      </c>
      <c r="C2678">
        <v>44</v>
      </c>
      <c r="D2678" t="s">
        <v>180</v>
      </c>
      <c r="E2678" t="s">
        <v>123</v>
      </c>
      <c r="F2678" t="s">
        <v>73</v>
      </c>
      <c r="G2678">
        <v>139</v>
      </c>
      <c r="H2678">
        <v>0</v>
      </c>
      <c r="I267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678" s="5" cm="1">
        <f t="array" ref="J2678">MAX(IF((ProjectInfoTable[ProjectName]=OutputTable[[#This Row],[ProjectName]]),(ProjectInfoTable[ProjectName]=OutputTable[[#This Row],[ProjectName]])*ProjectInfoTable[NumberOfReplications]))</f>
        <v>50</v>
      </c>
      <c r="K2678" s="5" cm="1">
        <f t="array" ref="K2678">IFERROR(AVERAGE(IF((OutputTable[GroupByKey]=OutputTable[[#This Row],[GroupByKey]]),(OutputTable[GroupByKey]=OutputTable[[#This Row],[GroupByKey]])*OutputTable[RecordedValue])),0)</f>
        <v>137.02000000000001</v>
      </c>
      <c r="L2678" s="5" cm="1">
        <f t="array" ref="L2678">IFERROR(_xlfn.STDEV.S(IF((OutputTable[GroupByKey]=OutputTable[[#This Row],[GroupByKey]]),(OutputTable[GroupByKey]=OutputTable[[#This Row],[GroupByKey]])*OutputTable[RecordedValue])),0)</f>
        <v>2.4618725244274162</v>
      </c>
      <c r="M2678" s="5" cm="1">
        <f t="array" ref="M2678">MAX(IF((ProjectInfoTable[ProjectName]=OutputTable[[#This Row],[ProjectName]]),(ProjectInfoTable[ProjectName]=OutputTable[[#This Row],[ProjectName]])*ProjectInfoTable[ConfidenceInterval]))</f>
        <v>0.95</v>
      </c>
      <c r="N2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678" s="5" cm="1">
        <f t="array" ref="O2678">MIN(IF((OutputTable[GroupByKey]=OutputTable[[#This Row],[GroupByKey]]),(OutputTable[GroupByKey]=OutputTable[[#This Row],[GroupByKey]])*OutputTable[RecordedValue]))</f>
        <v>130</v>
      </c>
      <c r="P2678" s="5" cm="1">
        <f t="array" ref="P2678">MAX(IF((OutputTable[GroupByKey]=OutputTable[[#This Row],[GroupByKey]]),(OutputTable[GroupByKey]=OutputTable[[#This Row],[GroupByKey]])*OutputTable[RecordedValue]))</f>
        <v>141</v>
      </c>
    </row>
    <row r="2679" spans="1:16" x14ac:dyDescent="0.25">
      <c r="A2679" t="s">
        <v>68</v>
      </c>
      <c r="B2679" t="s">
        <v>70</v>
      </c>
      <c r="C2679">
        <v>44</v>
      </c>
      <c r="D2679" t="s">
        <v>181</v>
      </c>
      <c r="E2679" t="s">
        <v>125</v>
      </c>
      <c r="F2679" t="s">
        <v>73</v>
      </c>
      <c r="G2679">
        <v>36.889192054771797</v>
      </c>
      <c r="H2679">
        <v>0</v>
      </c>
      <c r="I267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79" s="5" cm="1">
        <f t="array" ref="J2679">MAX(IF((ProjectInfoTable[ProjectName]=OutputTable[[#This Row],[ProjectName]]),(ProjectInfoTable[ProjectName]=OutputTable[[#This Row],[ProjectName]])*ProjectInfoTable[NumberOfReplications]))</f>
        <v>50</v>
      </c>
      <c r="K2679" s="5" cm="1">
        <f t="array" ref="K2679">IFERROR(AVERAGE(IF((OutputTable[GroupByKey]=OutputTable[[#This Row],[GroupByKey]]),(OutputTable[GroupByKey]=OutputTable[[#This Row],[GroupByKey]])*OutputTable[RecordedValue])),0)</f>
        <v>36.017962320863354</v>
      </c>
      <c r="L2679" s="5" cm="1">
        <f t="array" ref="L2679">IFERROR(_xlfn.STDEV.S(IF((OutputTable[GroupByKey]=OutputTable[[#This Row],[GroupByKey]]),(OutputTable[GroupByKey]=OutputTable[[#This Row],[GroupByKey]])*OutputTable[RecordedValue])),0)</f>
        <v>2.1447750669597334</v>
      </c>
      <c r="M2679" s="5" cm="1">
        <f t="array" ref="M2679">MAX(IF((ProjectInfoTable[ProjectName]=OutputTable[[#This Row],[ProjectName]]),(ProjectInfoTable[ProjectName]=OutputTable[[#This Row],[ProjectName]])*ProjectInfoTable[ConfidenceInterval]))</f>
        <v>0.95</v>
      </c>
      <c r="N2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679" s="5" cm="1">
        <f t="array" ref="O2679">MIN(IF((OutputTable[GroupByKey]=OutputTable[[#This Row],[GroupByKey]]),(OutputTable[GroupByKey]=OutputTable[[#This Row],[GroupByKey]])*OutputTable[RecordedValue]))</f>
        <v>31.355296128801101</v>
      </c>
      <c r="P2679" s="5" cm="1">
        <f t="array" ref="P2679">MAX(IF((OutputTable[GroupByKey]=OutputTable[[#This Row],[GroupByKey]]),(OutputTable[GroupByKey]=OutputTable[[#This Row],[GroupByKey]])*OutputTable[RecordedValue]))</f>
        <v>42.047742044042501</v>
      </c>
    </row>
    <row r="2680" spans="1:16" x14ac:dyDescent="0.25">
      <c r="A2680" t="s">
        <v>68</v>
      </c>
      <c r="B2680" t="s">
        <v>70</v>
      </c>
      <c r="C2680">
        <v>44</v>
      </c>
      <c r="D2680" t="s">
        <v>182</v>
      </c>
      <c r="E2680" t="s">
        <v>127</v>
      </c>
      <c r="F2680" t="s">
        <v>73</v>
      </c>
      <c r="G2680">
        <v>1842.20290024769</v>
      </c>
      <c r="H2680">
        <v>0</v>
      </c>
      <c r="I268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80" s="5" cm="1">
        <f t="array" ref="J2680">MAX(IF((ProjectInfoTable[ProjectName]=OutputTable[[#This Row],[ProjectName]]),(ProjectInfoTable[ProjectName]=OutputTable[[#This Row],[ProjectName]])*ProjectInfoTable[NumberOfReplications]))</f>
        <v>50</v>
      </c>
      <c r="K2680" s="5" cm="1">
        <f t="array" ref="K2680">IFERROR(AVERAGE(IF((OutputTable[GroupByKey]=OutputTable[[#This Row],[GroupByKey]]),(OutputTable[GroupByKey]=OutputTable[[#This Row],[GroupByKey]])*OutputTable[RecordedValue])),0)</f>
        <v>1727.8712075983335</v>
      </c>
      <c r="L2680" s="5" cm="1">
        <f t="array" ref="L2680">IFERROR(_xlfn.STDEV.S(IF((OutputTable[GroupByKey]=OutputTable[[#This Row],[GroupByKey]]),(OutputTable[GroupByKey]=OutputTable[[#This Row],[GroupByKey]])*OutputTable[RecordedValue])),0)</f>
        <v>660.11760417939672</v>
      </c>
      <c r="M2680" s="5" cm="1">
        <f t="array" ref="M2680">MAX(IF((ProjectInfoTable[ProjectName]=OutputTable[[#This Row],[ProjectName]]),(ProjectInfoTable[ProjectName]=OutputTable[[#This Row],[ProjectName]])*ProjectInfoTable[ConfidenceInterval]))</f>
        <v>0.95</v>
      </c>
      <c r="N2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680" s="5" cm="1">
        <f t="array" ref="O2680">MIN(IF((OutputTable[GroupByKey]=OutputTable[[#This Row],[GroupByKey]]),(OutputTable[GroupByKey]=OutputTable[[#This Row],[GroupByKey]])*OutputTable[RecordedValue]))</f>
        <v>1102.70221979086</v>
      </c>
      <c r="P2680" s="5" cm="1">
        <f t="array" ref="P2680">MAX(IF((OutputTable[GroupByKey]=OutputTable[[#This Row],[GroupByKey]]),(OutputTable[GroupByKey]=OutputTable[[#This Row],[GroupByKey]])*OutputTable[RecordedValue]))</f>
        <v>5214.9128317222203</v>
      </c>
    </row>
    <row r="2681" spans="1:16" x14ac:dyDescent="0.25">
      <c r="A2681" t="s">
        <v>68</v>
      </c>
      <c r="B2681" t="s">
        <v>70</v>
      </c>
      <c r="C2681">
        <v>44</v>
      </c>
      <c r="D2681" t="s">
        <v>183</v>
      </c>
      <c r="E2681" t="s">
        <v>137</v>
      </c>
      <c r="F2681" t="s">
        <v>107</v>
      </c>
      <c r="G2681">
        <v>18.444596027385899</v>
      </c>
      <c r="H2681">
        <v>0</v>
      </c>
      <c r="I268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81" s="5" cm="1">
        <f t="array" ref="J2681">MAX(IF((ProjectInfoTable[ProjectName]=OutputTable[[#This Row],[ProjectName]]),(ProjectInfoTable[ProjectName]=OutputTable[[#This Row],[ProjectName]])*ProjectInfoTable[NumberOfReplications]))</f>
        <v>50</v>
      </c>
      <c r="K2681" s="5" cm="1">
        <f t="array" ref="K2681">IFERROR(AVERAGE(IF((OutputTable[GroupByKey]=OutputTable[[#This Row],[GroupByKey]]),(OutputTable[GroupByKey]=OutputTable[[#This Row],[GroupByKey]])*OutputTable[RecordedValue])),0)</f>
        <v>18.008981160431681</v>
      </c>
      <c r="L2681" s="5" cm="1">
        <f t="array" ref="L2681">IFERROR(_xlfn.STDEV.S(IF((OutputTable[GroupByKey]=OutputTable[[#This Row],[GroupByKey]]),(OutputTable[GroupByKey]=OutputTable[[#This Row],[GroupByKey]])*OutputTable[RecordedValue])),0)</f>
        <v>1.0723875334798758</v>
      </c>
      <c r="M2681" s="5" cm="1">
        <f t="array" ref="M2681">MAX(IF((ProjectInfoTable[ProjectName]=OutputTable[[#This Row],[ProjectName]]),(ProjectInfoTable[ProjectName]=OutputTable[[#This Row],[ProjectName]])*ProjectInfoTable[ConfidenceInterval]))</f>
        <v>0.95</v>
      </c>
      <c r="N2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681" s="5" cm="1">
        <f t="array" ref="O2681">MIN(IF((OutputTable[GroupByKey]=OutputTable[[#This Row],[GroupByKey]]),(OutputTable[GroupByKey]=OutputTable[[#This Row],[GroupByKey]])*OutputTable[RecordedValue]))</f>
        <v>15.677648064400501</v>
      </c>
      <c r="P2681" s="5" cm="1">
        <f t="array" ref="P2681">MAX(IF((OutputTable[GroupByKey]=OutputTable[[#This Row],[GroupByKey]]),(OutputTable[GroupByKey]=OutputTable[[#This Row],[GroupByKey]])*OutputTable[RecordedValue]))</f>
        <v>21.0238710220213</v>
      </c>
    </row>
    <row r="2682" spans="1:16" x14ac:dyDescent="0.25">
      <c r="A2682" t="s">
        <v>68</v>
      </c>
      <c r="B2682" t="s">
        <v>70</v>
      </c>
      <c r="C2682">
        <v>44</v>
      </c>
      <c r="D2682" t="s">
        <v>184</v>
      </c>
      <c r="E2682" t="s">
        <v>139</v>
      </c>
      <c r="F2682" t="s">
        <v>107</v>
      </c>
      <c r="G2682">
        <v>5.5386278158965396</v>
      </c>
      <c r="H2682">
        <v>0</v>
      </c>
      <c r="I268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82" s="5" cm="1">
        <f t="array" ref="J2682">MAX(IF((ProjectInfoTable[ProjectName]=OutputTable[[#This Row],[ProjectName]]),(ProjectInfoTable[ProjectName]=OutputTable[[#This Row],[ProjectName]])*ProjectInfoTable[NumberOfReplications]))</f>
        <v>50</v>
      </c>
      <c r="K2682" s="5" cm="1">
        <f t="array" ref="K2682">IFERROR(AVERAGE(IF((OutputTable[GroupByKey]=OutputTable[[#This Row],[GroupByKey]]),(OutputTable[GroupByKey]=OutputTable[[#This Row],[GroupByKey]])*OutputTable[RecordedValue])),0)</f>
        <v>5.873369725047966</v>
      </c>
      <c r="L2682" s="5" cm="1">
        <f t="array" ref="L2682">IFERROR(_xlfn.STDEV.S(IF((OutputTable[GroupByKey]=OutputTable[[#This Row],[GroupByKey]]),(OutputTable[GroupByKey]=OutputTable[[#This Row],[GroupByKey]])*OutputTable[RecordedValue])),0)</f>
        <v>1.0900756873751687</v>
      </c>
      <c r="M2682" s="5" cm="1">
        <f t="array" ref="M2682">MAX(IF((ProjectInfoTable[ProjectName]=OutputTable[[#This Row],[ProjectName]]),(ProjectInfoTable[ProjectName]=OutputTable[[#This Row],[ProjectName]])*ProjectInfoTable[ConfidenceInterval]))</f>
        <v>0.95</v>
      </c>
      <c r="N2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682" s="5" cm="1">
        <f t="array" ref="O2682">MIN(IF((OutputTable[GroupByKey]=OutputTable[[#This Row],[GroupByKey]]),(OutputTable[GroupByKey]=OutputTable[[#This Row],[GroupByKey]])*OutputTable[RecordedValue]))</f>
        <v>2.9626411254009901</v>
      </c>
      <c r="P2682" s="5" cm="1">
        <f t="array" ref="P2682">MAX(IF((OutputTable[GroupByKey]=OutputTable[[#This Row],[GroupByKey]]),(OutputTable[GroupByKey]=OutputTable[[#This Row],[GroupByKey]])*OutputTable[RecordedValue]))</f>
        <v>8.2927796417684707</v>
      </c>
    </row>
    <row r="2683" spans="1:16" x14ac:dyDescent="0.25">
      <c r="A2683" t="s">
        <v>68</v>
      </c>
      <c r="B2683" t="s">
        <v>70</v>
      </c>
      <c r="C2683">
        <v>44</v>
      </c>
      <c r="D2683" t="s">
        <v>185</v>
      </c>
      <c r="E2683" t="s">
        <v>164</v>
      </c>
      <c r="F2683" t="s">
        <v>107</v>
      </c>
      <c r="G2683">
        <v>140</v>
      </c>
      <c r="H2683">
        <v>0</v>
      </c>
      <c r="I268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83" s="5" cm="1">
        <f t="array" ref="J2683">MAX(IF((ProjectInfoTable[ProjectName]=OutputTable[[#This Row],[ProjectName]]),(ProjectInfoTable[ProjectName]=OutputTable[[#This Row],[ProjectName]])*ProjectInfoTable[NumberOfReplications]))</f>
        <v>50</v>
      </c>
      <c r="K2683" s="5" cm="1">
        <f t="array" ref="K2683">IFERROR(AVERAGE(IF((OutputTable[GroupByKey]=OutputTable[[#This Row],[GroupByKey]]),(OutputTable[GroupByKey]=OutputTable[[#This Row],[GroupByKey]])*OutputTable[RecordedValue])),0)</f>
        <v>138.38</v>
      </c>
      <c r="L2683" s="5" cm="1">
        <f t="array" ref="L2683">IFERROR(_xlfn.STDEV.S(IF((OutputTable[GroupByKey]=OutputTable[[#This Row],[GroupByKey]]),(OutputTable[GroupByKey]=OutputTable[[#This Row],[GroupByKey]])*OutputTable[RecordedValue])),0)</f>
        <v>2.2667967149567629</v>
      </c>
      <c r="M2683" s="5" cm="1">
        <f t="array" ref="M2683">MAX(IF((ProjectInfoTable[ProjectName]=OutputTable[[#This Row],[ProjectName]]),(ProjectInfoTable[ProjectName]=OutputTable[[#This Row],[ProjectName]])*ProjectInfoTable[ConfidenceInterval]))</f>
        <v>0.95</v>
      </c>
      <c r="N2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683" s="5" cm="1">
        <f t="array" ref="O2683">MIN(IF((OutputTable[GroupByKey]=OutputTable[[#This Row],[GroupByKey]]),(OutputTable[GroupByKey]=OutputTable[[#This Row],[GroupByKey]])*OutputTable[RecordedValue]))</f>
        <v>132</v>
      </c>
      <c r="P2683" s="5" cm="1">
        <f t="array" ref="P2683">MAX(IF((OutputTable[GroupByKey]=OutputTable[[#This Row],[GroupByKey]]),(OutputTable[GroupByKey]=OutputTable[[#This Row],[GroupByKey]])*OutputTable[RecordedValue]))</f>
        <v>142</v>
      </c>
    </row>
    <row r="2684" spans="1:16" x14ac:dyDescent="0.25">
      <c r="A2684" t="s">
        <v>68</v>
      </c>
      <c r="B2684" t="s">
        <v>70</v>
      </c>
      <c r="C2684">
        <v>44</v>
      </c>
      <c r="D2684" t="s">
        <v>186</v>
      </c>
      <c r="E2684" t="s">
        <v>166</v>
      </c>
      <c r="F2684" t="s">
        <v>107</v>
      </c>
      <c r="G2684">
        <v>0.76922384100431096</v>
      </c>
      <c r="H2684">
        <v>0</v>
      </c>
      <c r="I268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84" s="5" cm="1">
        <f t="array" ref="J2684">MAX(IF((ProjectInfoTable[ProjectName]=OutputTable[[#This Row],[ProjectName]]),(ProjectInfoTable[ProjectName]=OutputTable[[#This Row],[ProjectName]])*ProjectInfoTable[NumberOfReplications]))</f>
        <v>50</v>
      </c>
      <c r="K2684" s="5" cm="1">
        <f t="array" ref="K2684">IFERROR(AVERAGE(IF((OutputTable[GroupByKey]=OutputTable[[#This Row],[GroupByKey]]),(OutputTable[GroupByKey]=OutputTable[[#This Row],[GroupByKey]])*OutputTable[RecordedValue])),0)</f>
        <v>0.75527626145633475</v>
      </c>
      <c r="L2684" s="5" cm="1">
        <f t="array" ref="L2684">IFERROR(_xlfn.STDEV.S(IF((OutputTable[GroupByKey]=OutputTable[[#This Row],[GroupByKey]]),(OutputTable[GroupByKey]=OutputTable[[#This Row],[GroupByKey]])*OutputTable[RecordedValue])),0)</f>
        <v>4.541982030729913E-2</v>
      </c>
      <c r="M2684" s="5" cm="1">
        <f t="array" ref="M2684">MAX(IF((ProjectInfoTable[ProjectName]=OutputTable[[#This Row],[ProjectName]]),(ProjectInfoTable[ProjectName]=OutputTable[[#This Row],[ProjectName]])*ProjectInfoTable[ConfidenceInterval]))</f>
        <v>0.95</v>
      </c>
      <c r="N2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684" s="5" cm="1">
        <f t="array" ref="O2684">MIN(IF((OutputTable[GroupByKey]=OutputTable[[#This Row],[GroupByKey]]),(OutputTable[GroupByKey]=OutputTable[[#This Row],[GroupByKey]])*OutputTable[RecordedValue]))</f>
        <v>0.65446751492631405</v>
      </c>
      <c r="P2684" s="5" cm="1">
        <f t="array" ref="P2684">MAX(IF((OutputTable[GroupByKey]=OutputTable[[#This Row],[GroupByKey]]),(OutputTable[GroupByKey]=OutputTable[[#This Row],[GroupByKey]])*OutputTable[RecordedValue]))</f>
        <v>0.87655661977495902</v>
      </c>
    </row>
    <row r="2685" spans="1:16" x14ac:dyDescent="0.25">
      <c r="A2685" t="s">
        <v>68</v>
      </c>
      <c r="B2685" t="s">
        <v>70</v>
      </c>
      <c r="C2685">
        <v>44</v>
      </c>
      <c r="D2685" t="s">
        <v>187</v>
      </c>
      <c r="E2685" t="s">
        <v>142</v>
      </c>
      <c r="F2685" t="s">
        <v>107</v>
      </c>
      <c r="G2685">
        <v>0</v>
      </c>
      <c r="H2685">
        <v>0</v>
      </c>
      <c r="I268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85" s="5" cm="1">
        <f t="array" ref="J2685">MAX(IF((ProjectInfoTable[ProjectName]=OutputTable[[#This Row],[ProjectName]]),(ProjectInfoTable[ProjectName]=OutputTable[[#This Row],[ProjectName]])*ProjectInfoTable[NumberOfReplications]))</f>
        <v>50</v>
      </c>
      <c r="K2685" s="5" cm="1">
        <f t="array" ref="K2685">IFERROR(AVERAGE(IF((OutputTable[GroupByKey]=OutputTable[[#This Row],[GroupByKey]]),(OutputTable[GroupByKey]=OutputTable[[#This Row],[GroupByKey]])*OutputTable[RecordedValue])),0)</f>
        <v>0</v>
      </c>
      <c r="L2685" s="5" cm="1">
        <f t="array" ref="L2685">IFERROR(_xlfn.STDEV.S(IF((OutputTable[GroupByKey]=OutputTable[[#This Row],[GroupByKey]]),(OutputTable[GroupByKey]=OutputTable[[#This Row],[GroupByKey]])*OutputTable[RecordedValue])),0)</f>
        <v>0</v>
      </c>
      <c r="M2685" s="5" cm="1">
        <f t="array" ref="M2685">MAX(IF((ProjectInfoTable[ProjectName]=OutputTable[[#This Row],[ProjectName]]),(ProjectInfoTable[ProjectName]=OutputTable[[#This Row],[ProjectName]])*ProjectInfoTable[ConfidenceInterval]))</f>
        <v>0.95</v>
      </c>
      <c r="N2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85" s="5" cm="1">
        <f t="array" ref="O2685">MIN(IF((OutputTable[GroupByKey]=OutputTable[[#This Row],[GroupByKey]]),(OutputTable[GroupByKey]=OutputTable[[#This Row],[GroupByKey]])*OutputTable[RecordedValue]))</f>
        <v>0</v>
      </c>
      <c r="P2685" s="5" cm="1">
        <f t="array" ref="P2685">MAX(IF((OutputTable[GroupByKey]=OutputTable[[#This Row],[GroupByKey]]),(OutputTable[GroupByKey]=OutputTable[[#This Row],[GroupByKey]])*OutputTable[RecordedValue]))</f>
        <v>0</v>
      </c>
    </row>
    <row r="2686" spans="1:16" x14ac:dyDescent="0.25">
      <c r="A2686" t="s">
        <v>68</v>
      </c>
      <c r="B2686" t="s">
        <v>70</v>
      </c>
      <c r="C2686">
        <v>45</v>
      </c>
      <c r="D2686" t="s">
        <v>112</v>
      </c>
      <c r="E2686" t="s">
        <v>113</v>
      </c>
      <c r="F2686" t="s">
        <v>73</v>
      </c>
      <c r="G2686">
        <v>0.92883695552121104</v>
      </c>
      <c r="H2686">
        <v>0</v>
      </c>
      <c r="I268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686" s="5" cm="1">
        <f t="array" ref="J2686">MAX(IF((ProjectInfoTable[ProjectName]=OutputTable[[#This Row],[ProjectName]]),(ProjectInfoTable[ProjectName]=OutputTable[[#This Row],[ProjectName]])*ProjectInfoTable[NumberOfReplications]))</f>
        <v>50</v>
      </c>
      <c r="K2686" s="5" cm="1">
        <f t="array" ref="K2686">IFERROR(AVERAGE(IF((OutputTable[GroupByKey]=OutputTable[[#This Row],[GroupByKey]]),(OutputTable[GroupByKey]=OutputTable[[#This Row],[GroupByKey]])*OutputTable[RecordedValue])),0)</f>
        <v>0.86163700693939471</v>
      </c>
      <c r="L2686" s="5" cm="1">
        <f t="array" ref="L2686">IFERROR(_xlfn.STDEV.S(IF((OutputTable[GroupByKey]=OutputTable[[#This Row],[GroupByKey]]),(OutputTable[GroupByKey]=OutputTable[[#This Row],[GroupByKey]])*OutputTable[RecordedValue])),0)</f>
        <v>0.40403851079129915</v>
      </c>
      <c r="M2686" s="5" cm="1">
        <f t="array" ref="M2686">MAX(IF((ProjectInfoTable[ProjectName]=OutputTable[[#This Row],[ProjectName]]),(ProjectInfoTable[ProjectName]=OutputTable[[#This Row],[ProjectName]])*ProjectInfoTable[ConfidenceInterval]))</f>
        <v>0.95</v>
      </c>
      <c r="N2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686" s="5" cm="1">
        <f t="array" ref="O2686">MIN(IF((OutputTable[GroupByKey]=OutputTable[[#This Row],[GroupByKey]]),(OutputTable[GroupByKey]=OutputTable[[#This Row],[GroupByKey]])*OutputTable[RecordedValue]))</f>
        <v>0.14398486806875099</v>
      </c>
      <c r="P2686" s="5" cm="1">
        <f t="array" ref="P2686">MAX(IF((OutputTable[GroupByKey]=OutputTable[[#This Row],[GroupByKey]]),(OutputTable[GroupByKey]=OutputTable[[#This Row],[GroupByKey]])*OutputTable[RecordedValue]))</f>
        <v>2.0851264921370101</v>
      </c>
    </row>
    <row r="2687" spans="1:16" x14ac:dyDescent="0.25">
      <c r="A2687" t="s">
        <v>68</v>
      </c>
      <c r="B2687" t="s">
        <v>70</v>
      </c>
      <c r="C2687">
        <v>45</v>
      </c>
      <c r="D2687" t="s">
        <v>114</v>
      </c>
      <c r="E2687" t="s">
        <v>115</v>
      </c>
      <c r="F2687" t="s">
        <v>73</v>
      </c>
      <c r="G2687">
        <v>55.730217331272698</v>
      </c>
      <c r="H2687">
        <v>0</v>
      </c>
      <c r="I268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87" s="5" cm="1">
        <f t="array" ref="J2687">MAX(IF((ProjectInfoTable[ProjectName]=OutputTable[[#This Row],[ProjectName]]),(ProjectInfoTable[ProjectName]=OutputTable[[#This Row],[ProjectName]])*ProjectInfoTable[NumberOfReplications]))</f>
        <v>50</v>
      </c>
      <c r="K2687" s="5" cm="1">
        <f t="array" ref="K2687">IFERROR(AVERAGE(IF((OutputTable[GroupByKey]=OutputTable[[#This Row],[GroupByKey]]),(OutputTable[GroupByKey]=OutputTable[[#This Row],[GroupByKey]])*OutputTable[RecordedValue])),0)</f>
        <v>51.698220416363682</v>
      </c>
      <c r="L2687" s="5" cm="1">
        <f t="array" ref="L2687">IFERROR(_xlfn.STDEV.S(IF((OutputTable[GroupByKey]=OutputTable[[#This Row],[GroupByKey]]),(OutputTable[GroupByKey]=OutputTable[[#This Row],[GroupByKey]])*OutputTable[RecordedValue])),0)</f>
        <v>24.242310647477964</v>
      </c>
      <c r="M2687" s="5" cm="1">
        <f t="array" ref="M2687">MAX(IF((ProjectInfoTable[ProjectName]=OutputTable[[#This Row],[ProjectName]]),(ProjectInfoTable[ProjectName]=OutputTable[[#This Row],[ProjectName]])*ProjectInfoTable[ConfidenceInterval]))</f>
        <v>0.95</v>
      </c>
      <c r="N2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687" s="5" cm="1">
        <f t="array" ref="O2687">MIN(IF((OutputTable[GroupByKey]=OutputTable[[#This Row],[GroupByKey]]),(OutputTable[GroupByKey]=OutputTable[[#This Row],[GroupByKey]])*OutputTable[RecordedValue]))</f>
        <v>8.63909208412508</v>
      </c>
      <c r="P2687" s="5" cm="1">
        <f t="array" ref="P2687">MAX(IF((OutputTable[GroupByKey]=OutputTable[[#This Row],[GroupByKey]]),(OutputTable[GroupByKey]=OutputTable[[#This Row],[GroupByKey]])*OutputTable[RecordedValue]))</f>
        <v>125.107589528221</v>
      </c>
    </row>
    <row r="2688" spans="1:16" x14ac:dyDescent="0.25">
      <c r="A2688" t="s">
        <v>68</v>
      </c>
      <c r="B2688" t="s">
        <v>70</v>
      </c>
      <c r="C2688">
        <v>45</v>
      </c>
      <c r="D2688" t="s">
        <v>116</v>
      </c>
      <c r="E2688" t="s">
        <v>117</v>
      </c>
      <c r="F2688" t="s">
        <v>73</v>
      </c>
      <c r="G2688">
        <v>0</v>
      </c>
      <c r="H2688">
        <v>0</v>
      </c>
      <c r="I268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88" s="5" cm="1">
        <f t="array" ref="J2688">MAX(IF((ProjectInfoTable[ProjectName]=OutputTable[[#This Row],[ProjectName]]),(ProjectInfoTable[ProjectName]=OutputTable[[#This Row],[ProjectName]])*ProjectInfoTable[NumberOfReplications]))</f>
        <v>50</v>
      </c>
      <c r="K2688" s="5" cm="1">
        <f t="array" ref="K2688">IFERROR(AVERAGE(IF((OutputTable[GroupByKey]=OutputTable[[#This Row],[GroupByKey]]),(OutputTable[GroupByKey]=OutputTable[[#This Row],[GroupByKey]])*OutputTable[RecordedValue])),0)</f>
        <v>0</v>
      </c>
      <c r="L2688" s="5" cm="1">
        <f t="array" ref="L2688">IFERROR(_xlfn.STDEV.S(IF((OutputTable[GroupByKey]=OutputTable[[#This Row],[GroupByKey]]),(OutputTable[GroupByKey]=OutputTable[[#This Row],[GroupByKey]])*OutputTable[RecordedValue])),0)</f>
        <v>0</v>
      </c>
      <c r="M2688" s="5" cm="1">
        <f t="array" ref="M2688">MAX(IF((ProjectInfoTable[ProjectName]=OutputTable[[#This Row],[ProjectName]]),(ProjectInfoTable[ProjectName]=OutputTable[[#This Row],[ProjectName]])*ProjectInfoTable[ConfidenceInterval]))</f>
        <v>0.95</v>
      </c>
      <c r="N2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88" s="5" cm="1">
        <f t="array" ref="O2688">MIN(IF((OutputTable[GroupByKey]=OutputTable[[#This Row],[GroupByKey]]),(OutputTable[GroupByKey]=OutputTable[[#This Row],[GroupByKey]])*OutputTable[RecordedValue]))</f>
        <v>0</v>
      </c>
      <c r="P2688" s="5" cm="1">
        <f t="array" ref="P2688">MAX(IF((OutputTable[GroupByKey]=OutputTable[[#This Row],[GroupByKey]]),(OutputTable[GroupByKey]=OutputTable[[#This Row],[GroupByKey]])*OutputTable[RecordedValue]))</f>
        <v>0</v>
      </c>
    </row>
    <row r="2689" spans="1:16" x14ac:dyDescent="0.25">
      <c r="A2689" t="s">
        <v>68</v>
      </c>
      <c r="B2689" t="s">
        <v>70</v>
      </c>
      <c r="C2689">
        <v>45</v>
      </c>
      <c r="D2689" t="s">
        <v>118</v>
      </c>
      <c r="E2689" t="s">
        <v>119</v>
      </c>
      <c r="F2689" t="s">
        <v>73</v>
      </c>
      <c r="G2689">
        <v>0</v>
      </c>
      <c r="H2689">
        <v>0</v>
      </c>
      <c r="I268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689" s="5" cm="1">
        <f t="array" ref="J2689">MAX(IF((ProjectInfoTable[ProjectName]=OutputTable[[#This Row],[ProjectName]]),(ProjectInfoTable[ProjectName]=OutputTable[[#This Row],[ProjectName]])*ProjectInfoTable[NumberOfReplications]))</f>
        <v>50</v>
      </c>
      <c r="K2689" s="5" cm="1">
        <f t="array" ref="K2689">IFERROR(AVERAGE(IF((OutputTable[GroupByKey]=OutputTable[[#This Row],[GroupByKey]]),(OutputTable[GroupByKey]=OutputTable[[#This Row],[GroupByKey]])*OutputTable[RecordedValue])),0)</f>
        <v>13.164009358024151</v>
      </c>
      <c r="L2689" s="5" cm="1">
        <f t="array" ref="L2689">IFERROR(_xlfn.STDEV.S(IF((OutputTable[GroupByKey]=OutputTable[[#This Row],[GroupByKey]]),(OutputTable[GroupByKey]=OutputTable[[#This Row],[GroupByKey]])*OutputTable[RecordedValue])),0)</f>
        <v>23.71645868098383</v>
      </c>
      <c r="M2689" s="5" cm="1">
        <f t="array" ref="M2689">MAX(IF((ProjectInfoTable[ProjectName]=OutputTable[[#This Row],[ProjectName]]),(ProjectInfoTable[ProjectName]=OutputTable[[#This Row],[ProjectName]])*ProjectInfoTable[ConfidenceInterval]))</f>
        <v>0.95</v>
      </c>
      <c r="N2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689" s="5" cm="1">
        <f t="array" ref="O2689">MIN(IF((OutputTable[GroupByKey]=OutputTable[[#This Row],[GroupByKey]]),(OutputTable[GroupByKey]=OutputTable[[#This Row],[GroupByKey]])*OutputTable[RecordedValue]))</f>
        <v>0</v>
      </c>
      <c r="P2689" s="5" cm="1">
        <f t="array" ref="P2689">MAX(IF((OutputTable[GroupByKey]=OutputTable[[#This Row],[GroupByKey]]),(OutputTable[GroupByKey]=OutputTable[[#This Row],[GroupByKey]])*OutputTable[RecordedValue]))</f>
        <v>143.511038213799</v>
      </c>
    </row>
    <row r="2690" spans="1:16" x14ac:dyDescent="0.25">
      <c r="A2690" t="s">
        <v>68</v>
      </c>
      <c r="B2690" t="s">
        <v>70</v>
      </c>
      <c r="C2690">
        <v>45</v>
      </c>
      <c r="D2690" t="s">
        <v>120</v>
      </c>
      <c r="E2690" t="s">
        <v>121</v>
      </c>
      <c r="F2690" t="s">
        <v>73</v>
      </c>
      <c r="G2690">
        <v>6</v>
      </c>
      <c r="H2690">
        <v>0</v>
      </c>
      <c r="I269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90" s="5" cm="1">
        <f t="array" ref="J2690">MAX(IF((ProjectInfoTable[ProjectName]=OutputTable[[#This Row],[ProjectName]]),(ProjectInfoTable[ProjectName]=OutputTable[[#This Row],[ProjectName]])*ProjectInfoTable[NumberOfReplications]))</f>
        <v>50</v>
      </c>
      <c r="K2690" s="5" cm="1">
        <f t="array" ref="K2690">IFERROR(AVERAGE(IF((OutputTable[GroupByKey]=OutputTable[[#This Row],[GroupByKey]]),(OutputTable[GroupByKey]=OutputTable[[#This Row],[GroupByKey]])*OutputTable[RecordedValue])),0)</f>
        <v>9.74</v>
      </c>
      <c r="L2690" s="5" cm="1">
        <f t="array" ref="L2690">IFERROR(_xlfn.STDEV.S(IF((OutputTable[GroupByKey]=OutputTable[[#This Row],[GroupByKey]]),(OutputTable[GroupByKey]=OutputTable[[#This Row],[GroupByKey]])*OutputTable[RecordedValue])),0)</f>
        <v>3.3430402880233041</v>
      </c>
      <c r="M2690" s="5" cm="1">
        <f t="array" ref="M2690">MAX(IF((ProjectInfoTable[ProjectName]=OutputTable[[#This Row],[ProjectName]]),(ProjectInfoTable[ProjectName]=OutputTable[[#This Row],[ProjectName]])*ProjectInfoTable[ConfidenceInterval]))</f>
        <v>0.95</v>
      </c>
      <c r="N2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690" s="5" cm="1">
        <f t="array" ref="O2690">MIN(IF((OutputTable[GroupByKey]=OutputTable[[#This Row],[GroupByKey]]),(OutputTable[GroupByKey]=OutputTable[[#This Row],[GroupByKey]])*OutputTable[RecordedValue]))</f>
        <v>4</v>
      </c>
      <c r="P2690" s="5" cm="1">
        <f t="array" ref="P2690">MAX(IF((OutputTable[GroupByKey]=OutputTable[[#This Row],[GroupByKey]]),(OutputTable[GroupByKey]=OutputTable[[#This Row],[GroupByKey]])*OutputTable[RecordedValue]))</f>
        <v>18</v>
      </c>
    </row>
    <row r="2691" spans="1:16" x14ac:dyDescent="0.25">
      <c r="A2691" t="s">
        <v>68</v>
      </c>
      <c r="B2691" t="s">
        <v>70</v>
      </c>
      <c r="C2691">
        <v>45</v>
      </c>
      <c r="D2691" t="s">
        <v>122</v>
      </c>
      <c r="E2691" t="s">
        <v>123</v>
      </c>
      <c r="F2691" t="s">
        <v>73</v>
      </c>
      <c r="G2691">
        <v>6</v>
      </c>
      <c r="H2691">
        <v>0</v>
      </c>
      <c r="I269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91" s="5" cm="1">
        <f t="array" ref="J2691">MAX(IF((ProjectInfoTable[ProjectName]=OutputTable[[#This Row],[ProjectName]]),(ProjectInfoTable[ProjectName]=OutputTable[[#This Row],[ProjectName]])*ProjectInfoTable[NumberOfReplications]))</f>
        <v>50</v>
      </c>
      <c r="K2691" s="5" cm="1">
        <f t="array" ref="K2691">IFERROR(AVERAGE(IF((OutputTable[GroupByKey]=OutputTable[[#This Row],[GroupByKey]]),(OutputTable[GroupByKey]=OutputTable[[#This Row],[GroupByKey]])*OutputTable[RecordedValue])),0)</f>
        <v>9.6199999999999992</v>
      </c>
      <c r="L2691" s="5" cm="1">
        <f t="array" ref="L2691">IFERROR(_xlfn.STDEV.S(IF((OutputTable[GroupByKey]=OutputTable[[#This Row],[GroupByKey]]),(OutputTable[GroupByKey]=OutputTable[[#This Row],[GroupByKey]])*OutputTable[RecordedValue])),0)</f>
        <v>3.3557139816335075</v>
      </c>
      <c r="M2691" s="5" cm="1">
        <f t="array" ref="M2691">MAX(IF((ProjectInfoTable[ProjectName]=OutputTable[[#This Row],[ProjectName]]),(ProjectInfoTable[ProjectName]=OutputTable[[#This Row],[ProjectName]])*ProjectInfoTable[ConfidenceInterval]))</f>
        <v>0.95</v>
      </c>
      <c r="N2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691" s="5" cm="1">
        <f t="array" ref="O2691">MIN(IF((OutputTable[GroupByKey]=OutputTable[[#This Row],[GroupByKey]]),(OutputTable[GroupByKey]=OutputTable[[#This Row],[GroupByKey]])*OutputTable[RecordedValue]))</f>
        <v>4</v>
      </c>
      <c r="P2691" s="5" cm="1">
        <f t="array" ref="P2691">MAX(IF((OutputTable[GroupByKey]=OutputTable[[#This Row],[GroupByKey]]),(OutputTable[GroupByKey]=OutputTable[[#This Row],[GroupByKey]])*OutputTable[RecordedValue]))</f>
        <v>18</v>
      </c>
    </row>
    <row r="2692" spans="1:16" x14ac:dyDescent="0.25">
      <c r="A2692" t="s">
        <v>68</v>
      </c>
      <c r="B2692" t="s">
        <v>70</v>
      </c>
      <c r="C2692">
        <v>45</v>
      </c>
      <c r="D2692" t="s">
        <v>124</v>
      </c>
      <c r="E2692" t="s">
        <v>125</v>
      </c>
      <c r="F2692" t="s">
        <v>73</v>
      </c>
      <c r="G2692">
        <v>0.92883695552121104</v>
      </c>
      <c r="H2692">
        <v>0</v>
      </c>
      <c r="I269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92" s="5" cm="1">
        <f t="array" ref="J2692">MAX(IF((ProjectInfoTable[ProjectName]=OutputTable[[#This Row],[ProjectName]]),(ProjectInfoTable[ProjectName]=OutputTable[[#This Row],[ProjectName]])*ProjectInfoTable[NumberOfReplications]))</f>
        <v>50</v>
      </c>
      <c r="K2692" s="5" cm="1">
        <f t="array" ref="K2692">IFERROR(AVERAGE(IF((OutputTable[GroupByKey]=OutputTable[[#This Row],[GroupByKey]]),(OutputTable[GroupByKey]=OutputTable[[#This Row],[GroupByKey]])*OutputTable[RecordedValue])),0)</f>
        <v>0.86163700693939471</v>
      </c>
      <c r="L2692" s="5" cm="1">
        <f t="array" ref="L2692">IFERROR(_xlfn.STDEV.S(IF((OutputTable[GroupByKey]=OutputTable[[#This Row],[GroupByKey]]),(OutputTable[GroupByKey]=OutputTable[[#This Row],[GroupByKey]])*OutputTable[RecordedValue])),0)</f>
        <v>0.40403851079129915</v>
      </c>
      <c r="M2692" s="5" cm="1">
        <f t="array" ref="M2692">MAX(IF((ProjectInfoTable[ProjectName]=OutputTable[[#This Row],[ProjectName]]),(ProjectInfoTable[ProjectName]=OutputTable[[#This Row],[ProjectName]])*ProjectInfoTable[ConfidenceInterval]))</f>
        <v>0.95</v>
      </c>
      <c r="N2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692" s="5" cm="1">
        <f t="array" ref="O2692">MIN(IF((OutputTable[GroupByKey]=OutputTable[[#This Row],[GroupByKey]]),(OutputTable[GroupByKey]=OutputTable[[#This Row],[GroupByKey]])*OutputTable[RecordedValue]))</f>
        <v>0.14398486806875099</v>
      </c>
      <c r="P2692" s="5" cm="1">
        <f t="array" ref="P2692">MAX(IF((OutputTable[GroupByKey]=OutputTable[[#This Row],[GroupByKey]]),(OutputTable[GroupByKey]=OutputTable[[#This Row],[GroupByKey]])*OutputTable[RecordedValue]))</f>
        <v>2.0851264921370101</v>
      </c>
    </row>
    <row r="2693" spans="1:16" x14ac:dyDescent="0.25">
      <c r="A2693" t="s">
        <v>68</v>
      </c>
      <c r="B2693" t="s">
        <v>70</v>
      </c>
      <c r="C2693">
        <v>45</v>
      </c>
      <c r="D2693" t="s">
        <v>126</v>
      </c>
      <c r="E2693" t="s">
        <v>127</v>
      </c>
      <c r="F2693" t="s">
        <v>73</v>
      </c>
      <c r="G2693">
        <v>55.730217331272698</v>
      </c>
      <c r="H2693">
        <v>0</v>
      </c>
      <c r="I269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93" s="5" cm="1">
        <f t="array" ref="J2693">MAX(IF((ProjectInfoTable[ProjectName]=OutputTable[[#This Row],[ProjectName]]),(ProjectInfoTable[ProjectName]=OutputTable[[#This Row],[ProjectName]])*ProjectInfoTable[NumberOfReplications]))</f>
        <v>50</v>
      </c>
      <c r="K2693" s="5" cm="1">
        <f t="array" ref="K2693">IFERROR(AVERAGE(IF((OutputTable[GroupByKey]=OutputTable[[#This Row],[GroupByKey]]),(OutputTable[GroupByKey]=OutputTable[[#This Row],[GroupByKey]])*OutputTable[RecordedValue])),0)</f>
        <v>64.862229774387828</v>
      </c>
      <c r="L2693" s="5" cm="1">
        <f t="array" ref="L2693">IFERROR(_xlfn.STDEV.S(IF((OutputTable[GroupByKey]=OutputTable[[#This Row],[GroupByKey]]),(OutputTable[GroupByKey]=OutputTable[[#This Row],[GroupByKey]])*OutputTable[RecordedValue])),0)</f>
        <v>42.021678663543447</v>
      </c>
      <c r="M2693" s="5" cm="1">
        <f t="array" ref="M2693">MAX(IF((ProjectInfoTable[ProjectName]=OutputTable[[#This Row],[ProjectName]]),(ProjectInfoTable[ProjectName]=OutputTable[[#This Row],[ProjectName]])*ProjectInfoTable[ConfidenceInterval]))</f>
        <v>0.95</v>
      </c>
      <c r="N2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693" s="5" cm="1">
        <f t="array" ref="O2693">MIN(IF((OutputTable[GroupByKey]=OutputTable[[#This Row],[GroupByKey]]),(OutputTable[GroupByKey]=OutputTable[[#This Row],[GroupByKey]])*OutputTable[RecordedValue]))</f>
        <v>12.5350884709043</v>
      </c>
      <c r="P2693" s="5" cm="1">
        <f t="array" ref="P2693">MAX(IF((OutputTable[GroupByKey]=OutputTable[[#This Row],[GroupByKey]]),(OutputTable[GroupByKey]=OutputTable[[#This Row],[GroupByKey]])*OutputTable[RecordedValue]))</f>
        <v>268.61862774202001</v>
      </c>
    </row>
    <row r="2694" spans="1:16" x14ac:dyDescent="0.25">
      <c r="A2694" t="s">
        <v>68</v>
      </c>
      <c r="B2694" t="s">
        <v>70</v>
      </c>
      <c r="C2694">
        <v>45</v>
      </c>
      <c r="D2694" t="s">
        <v>128</v>
      </c>
      <c r="E2694" t="s">
        <v>86</v>
      </c>
      <c r="F2694" t="s">
        <v>129</v>
      </c>
      <c r="G2694">
        <v>0</v>
      </c>
      <c r="H2694">
        <v>0</v>
      </c>
      <c r="I269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694" s="5" cm="1">
        <f t="array" ref="J2694">MAX(IF((ProjectInfoTable[ProjectName]=OutputTable[[#This Row],[ProjectName]]),(ProjectInfoTable[ProjectName]=OutputTable[[#This Row],[ProjectName]])*ProjectInfoTable[NumberOfReplications]))</f>
        <v>50</v>
      </c>
      <c r="K2694" s="5" cm="1">
        <f t="array" ref="K2694">IFERROR(AVERAGE(IF((OutputTable[GroupByKey]=OutputTable[[#This Row],[GroupByKey]]),(OutputTable[GroupByKey]=OutputTable[[#This Row],[GroupByKey]])*OutputTable[RecordedValue])),0)</f>
        <v>0</v>
      </c>
      <c r="L2694" s="5" cm="1">
        <f t="array" ref="L2694">IFERROR(_xlfn.STDEV.S(IF((OutputTable[GroupByKey]=OutputTable[[#This Row],[GroupByKey]]),(OutputTable[GroupByKey]=OutputTable[[#This Row],[GroupByKey]])*OutputTable[RecordedValue])),0)</f>
        <v>0</v>
      </c>
      <c r="M2694" s="5" cm="1">
        <f t="array" ref="M2694">MAX(IF((ProjectInfoTable[ProjectName]=OutputTable[[#This Row],[ProjectName]]),(ProjectInfoTable[ProjectName]=OutputTable[[#This Row],[ProjectName]])*ProjectInfoTable[ConfidenceInterval]))</f>
        <v>0.95</v>
      </c>
      <c r="N2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4" s="5" cm="1">
        <f t="array" ref="O2694">MIN(IF((OutputTable[GroupByKey]=OutputTable[[#This Row],[GroupByKey]]),(OutputTable[GroupByKey]=OutputTable[[#This Row],[GroupByKey]])*OutputTable[RecordedValue]))</f>
        <v>0</v>
      </c>
      <c r="P2694" s="5" cm="1">
        <f t="array" ref="P2694">MAX(IF((OutputTable[GroupByKey]=OutputTable[[#This Row],[GroupByKey]]),(OutputTable[GroupByKey]=OutputTable[[#This Row],[GroupByKey]])*OutputTable[RecordedValue]))</f>
        <v>0</v>
      </c>
    </row>
    <row r="2695" spans="1:16" x14ac:dyDescent="0.25">
      <c r="A2695" t="s">
        <v>68</v>
      </c>
      <c r="B2695" t="s">
        <v>70</v>
      </c>
      <c r="C2695">
        <v>45</v>
      </c>
      <c r="D2695" t="s">
        <v>130</v>
      </c>
      <c r="E2695" t="s">
        <v>89</v>
      </c>
      <c r="F2695" t="s">
        <v>129</v>
      </c>
      <c r="G2695">
        <v>0</v>
      </c>
      <c r="H2695">
        <v>0</v>
      </c>
      <c r="I269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95" s="5" cm="1">
        <f t="array" ref="J2695">MAX(IF((ProjectInfoTable[ProjectName]=OutputTable[[#This Row],[ProjectName]]),(ProjectInfoTable[ProjectName]=OutputTable[[#This Row],[ProjectName]])*ProjectInfoTable[NumberOfReplications]))</f>
        <v>50</v>
      </c>
      <c r="K2695" s="5" cm="1">
        <f t="array" ref="K2695">IFERROR(AVERAGE(IF((OutputTable[GroupByKey]=OutputTable[[#This Row],[GroupByKey]]),(OutputTable[GroupByKey]=OutputTable[[#This Row],[GroupByKey]])*OutputTable[RecordedValue])),0)</f>
        <v>0</v>
      </c>
      <c r="L2695" s="5" cm="1">
        <f t="array" ref="L2695">IFERROR(_xlfn.STDEV.S(IF((OutputTable[GroupByKey]=OutputTable[[#This Row],[GroupByKey]]),(OutputTable[GroupByKey]=OutputTable[[#This Row],[GroupByKey]])*OutputTable[RecordedValue])),0)</f>
        <v>0</v>
      </c>
      <c r="M2695" s="5" cm="1">
        <f t="array" ref="M2695">MAX(IF((ProjectInfoTable[ProjectName]=OutputTable[[#This Row],[ProjectName]]),(ProjectInfoTable[ProjectName]=OutputTable[[#This Row],[ProjectName]])*ProjectInfoTable[ConfidenceInterval]))</f>
        <v>0.95</v>
      </c>
      <c r="N2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5" s="5" cm="1">
        <f t="array" ref="O2695">MIN(IF((OutputTable[GroupByKey]=OutputTable[[#This Row],[GroupByKey]]),(OutputTable[GroupByKey]=OutputTable[[#This Row],[GroupByKey]])*OutputTable[RecordedValue]))</f>
        <v>0</v>
      </c>
      <c r="P2695" s="5" cm="1">
        <f t="array" ref="P2695">MAX(IF((OutputTable[GroupByKey]=OutputTable[[#This Row],[GroupByKey]]),(OutputTable[GroupByKey]=OutputTable[[#This Row],[GroupByKey]])*OutputTable[RecordedValue]))</f>
        <v>0</v>
      </c>
    </row>
    <row r="2696" spans="1:16" x14ac:dyDescent="0.25">
      <c r="A2696" t="s">
        <v>68</v>
      </c>
      <c r="B2696" t="s">
        <v>70</v>
      </c>
      <c r="C2696">
        <v>45</v>
      </c>
      <c r="D2696" t="s">
        <v>131</v>
      </c>
      <c r="E2696" t="s">
        <v>91</v>
      </c>
      <c r="F2696" t="s">
        <v>129</v>
      </c>
      <c r="G2696">
        <v>42.840345867893802</v>
      </c>
      <c r="H2696">
        <v>0</v>
      </c>
      <c r="I269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96" s="5" cm="1">
        <f t="array" ref="J2696">MAX(IF((ProjectInfoTable[ProjectName]=OutputTable[[#This Row],[ProjectName]]),(ProjectInfoTable[ProjectName]=OutputTable[[#This Row],[ProjectName]])*ProjectInfoTable[NumberOfReplications]))</f>
        <v>50</v>
      </c>
      <c r="K2696" s="5" cm="1">
        <f t="array" ref="K2696">IFERROR(AVERAGE(IF((OutputTable[GroupByKey]=OutputTable[[#This Row],[GroupByKey]]),(OutputTable[GroupByKey]=OutputTable[[#This Row],[GroupByKey]])*OutputTable[RecordedValue])),0)</f>
        <v>47.555766264651346</v>
      </c>
      <c r="L2696" s="5" cm="1">
        <f t="array" ref="L2696">IFERROR(_xlfn.STDEV.S(IF((OutputTable[GroupByKey]=OutputTable[[#This Row],[GroupByKey]]),(OutputTable[GroupByKey]=OutputTable[[#This Row],[GroupByKey]])*OutputTable[RecordedValue])),0)</f>
        <v>2.7283894207102275</v>
      </c>
      <c r="M2696" s="5" cm="1">
        <f t="array" ref="M2696">MAX(IF((ProjectInfoTable[ProjectName]=OutputTable[[#This Row],[ProjectName]]),(ProjectInfoTable[ProjectName]=OutputTable[[#This Row],[ProjectName]])*ProjectInfoTable[ConfidenceInterval]))</f>
        <v>0.95</v>
      </c>
      <c r="N2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696" s="5" cm="1">
        <f t="array" ref="O2696">MIN(IF((OutputTable[GroupByKey]=OutputTable[[#This Row],[GroupByKey]]),(OutputTable[GroupByKey]=OutputTable[[#This Row],[GroupByKey]])*OutputTable[RecordedValue]))</f>
        <v>42.116143251013803</v>
      </c>
      <c r="P2696" s="5" cm="1">
        <f t="array" ref="P2696">MAX(IF((OutputTable[GroupByKey]=OutputTable[[#This Row],[GroupByKey]]),(OutputTable[GroupByKey]=OutputTable[[#This Row],[GroupByKey]])*OutputTable[RecordedValue]))</f>
        <v>55.7665547747551</v>
      </c>
    </row>
    <row r="2697" spans="1:16" x14ac:dyDescent="0.25">
      <c r="A2697" t="s">
        <v>68</v>
      </c>
      <c r="B2697" t="s">
        <v>70</v>
      </c>
      <c r="C2697">
        <v>45</v>
      </c>
      <c r="D2697" t="s">
        <v>132</v>
      </c>
      <c r="E2697" t="s">
        <v>133</v>
      </c>
      <c r="F2697" t="s">
        <v>129</v>
      </c>
      <c r="G2697">
        <v>0</v>
      </c>
      <c r="H2697">
        <v>0</v>
      </c>
      <c r="I269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697" s="5" cm="1">
        <f t="array" ref="J2697">MAX(IF((ProjectInfoTable[ProjectName]=OutputTable[[#This Row],[ProjectName]]),(ProjectInfoTable[ProjectName]=OutputTable[[#This Row],[ProjectName]])*ProjectInfoTable[NumberOfReplications]))</f>
        <v>50</v>
      </c>
      <c r="K2697" s="5" cm="1">
        <f t="array" ref="K2697">IFERROR(AVERAGE(IF((OutputTable[GroupByKey]=OutputTable[[#This Row],[GroupByKey]]),(OutputTable[GroupByKey]=OutputTable[[#This Row],[GroupByKey]])*OutputTable[RecordedValue])),0)</f>
        <v>0</v>
      </c>
      <c r="L2697" s="5" cm="1">
        <f t="array" ref="L2697">IFERROR(_xlfn.STDEV.S(IF((OutputTable[GroupByKey]=OutputTable[[#This Row],[GroupByKey]]),(OutputTable[GroupByKey]=OutputTable[[#This Row],[GroupByKey]])*OutputTable[RecordedValue])),0)</f>
        <v>0</v>
      </c>
      <c r="M2697" s="5" cm="1">
        <f t="array" ref="M2697">MAX(IF((ProjectInfoTable[ProjectName]=OutputTable[[#This Row],[ProjectName]]),(ProjectInfoTable[ProjectName]=OutputTable[[#This Row],[ProjectName]])*ProjectInfoTable[ConfidenceInterval]))</f>
        <v>0.95</v>
      </c>
      <c r="N2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7" s="5" cm="1">
        <f t="array" ref="O2697">MIN(IF((OutputTable[GroupByKey]=OutputTable[[#This Row],[GroupByKey]]),(OutputTable[GroupByKey]=OutputTable[[#This Row],[GroupByKey]])*OutputTable[RecordedValue]))</f>
        <v>0</v>
      </c>
      <c r="P2697" s="5" cm="1">
        <f t="array" ref="P2697">MAX(IF((OutputTable[GroupByKey]=OutputTable[[#This Row],[GroupByKey]]),(OutputTable[GroupByKey]=OutputTable[[#This Row],[GroupByKey]])*OutputTable[RecordedValue]))</f>
        <v>0</v>
      </c>
    </row>
    <row r="2698" spans="1:16" x14ac:dyDescent="0.25">
      <c r="A2698" t="s">
        <v>68</v>
      </c>
      <c r="B2698" t="s">
        <v>70</v>
      </c>
      <c r="C2698">
        <v>45</v>
      </c>
      <c r="D2698" t="s">
        <v>134</v>
      </c>
      <c r="E2698" t="s">
        <v>95</v>
      </c>
      <c r="F2698" t="s">
        <v>129</v>
      </c>
      <c r="G2698">
        <v>42.840345867893802</v>
      </c>
      <c r="H2698">
        <v>0</v>
      </c>
      <c r="I269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698" s="5" cm="1">
        <f t="array" ref="J2698">MAX(IF((ProjectInfoTable[ProjectName]=OutputTable[[#This Row],[ProjectName]]),(ProjectInfoTable[ProjectName]=OutputTable[[#This Row],[ProjectName]])*ProjectInfoTable[NumberOfReplications]))</f>
        <v>50</v>
      </c>
      <c r="K2698" s="5" cm="1">
        <f t="array" ref="K2698">IFERROR(AVERAGE(IF((OutputTable[GroupByKey]=OutputTable[[#This Row],[GroupByKey]]),(OutputTable[GroupByKey]=OutputTable[[#This Row],[GroupByKey]])*OutputTable[RecordedValue])),0)</f>
        <v>47.555766264651346</v>
      </c>
      <c r="L2698" s="5" cm="1">
        <f t="array" ref="L2698">IFERROR(_xlfn.STDEV.S(IF((OutputTable[GroupByKey]=OutputTable[[#This Row],[GroupByKey]]),(OutputTable[GroupByKey]=OutputTable[[#This Row],[GroupByKey]])*OutputTable[RecordedValue])),0)</f>
        <v>2.7283894207102275</v>
      </c>
      <c r="M2698" s="5" cm="1">
        <f t="array" ref="M2698">MAX(IF((ProjectInfoTable[ProjectName]=OutputTable[[#This Row],[ProjectName]]),(ProjectInfoTable[ProjectName]=OutputTable[[#This Row],[ProjectName]])*ProjectInfoTable[ConfidenceInterval]))</f>
        <v>0.95</v>
      </c>
      <c r="N2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698" s="5" cm="1">
        <f t="array" ref="O2698">MIN(IF((OutputTable[GroupByKey]=OutputTable[[#This Row],[GroupByKey]]),(OutputTable[GroupByKey]=OutputTable[[#This Row],[GroupByKey]])*OutputTable[RecordedValue]))</f>
        <v>42.116143251013803</v>
      </c>
      <c r="P2698" s="5" cm="1">
        <f t="array" ref="P2698">MAX(IF((OutputTable[GroupByKey]=OutputTable[[#This Row],[GroupByKey]]),(OutputTable[GroupByKey]=OutputTable[[#This Row],[GroupByKey]])*OutputTable[RecordedValue]))</f>
        <v>55.7665547747551</v>
      </c>
    </row>
    <row r="2699" spans="1:16" x14ac:dyDescent="0.25">
      <c r="A2699" t="s">
        <v>68</v>
      </c>
      <c r="B2699" t="s">
        <v>70</v>
      </c>
      <c r="C2699">
        <v>45</v>
      </c>
      <c r="D2699" t="s">
        <v>135</v>
      </c>
      <c r="E2699" t="s">
        <v>97</v>
      </c>
      <c r="F2699" t="s">
        <v>129</v>
      </c>
      <c r="G2699">
        <v>0</v>
      </c>
      <c r="H2699">
        <v>0</v>
      </c>
      <c r="I269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699" s="5" cm="1">
        <f t="array" ref="J2699">MAX(IF((ProjectInfoTable[ProjectName]=OutputTable[[#This Row],[ProjectName]]),(ProjectInfoTable[ProjectName]=OutputTable[[#This Row],[ProjectName]])*ProjectInfoTable[NumberOfReplications]))</f>
        <v>50</v>
      </c>
      <c r="K2699" s="5" cm="1">
        <f t="array" ref="K2699">IFERROR(AVERAGE(IF((OutputTable[GroupByKey]=OutputTable[[#This Row],[GroupByKey]]),(OutputTable[GroupByKey]=OutputTable[[#This Row],[GroupByKey]])*OutputTable[RecordedValue])),0)</f>
        <v>0</v>
      </c>
      <c r="L2699" s="5" cm="1">
        <f t="array" ref="L2699">IFERROR(_xlfn.STDEV.S(IF((OutputTable[GroupByKey]=OutputTable[[#This Row],[GroupByKey]]),(OutputTable[GroupByKey]=OutputTable[[#This Row],[GroupByKey]])*OutputTable[RecordedValue])),0)</f>
        <v>0</v>
      </c>
      <c r="M2699" s="5" cm="1">
        <f t="array" ref="M2699">MAX(IF((ProjectInfoTable[ProjectName]=OutputTable[[#This Row],[ProjectName]]),(ProjectInfoTable[ProjectName]=OutputTable[[#This Row],[ProjectName]])*ProjectInfoTable[ConfidenceInterval]))</f>
        <v>0.95</v>
      </c>
      <c r="N2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9" s="5" cm="1">
        <f t="array" ref="O2699">MIN(IF((OutputTable[GroupByKey]=OutputTable[[#This Row],[GroupByKey]]),(OutputTable[GroupByKey]=OutputTable[[#This Row],[GroupByKey]])*OutputTable[RecordedValue]))</f>
        <v>0</v>
      </c>
      <c r="P2699" s="5" cm="1">
        <f t="array" ref="P2699">MAX(IF((OutputTable[GroupByKey]=OutputTable[[#This Row],[GroupByKey]]),(OutputTable[GroupByKey]=OutputTable[[#This Row],[GroupByKey]])*OutputTable[RecordedValue]))</f>
        <v>0</v>
      </c>
    </row>
    <row r="2700" spans="1:16" x14ac:dyDescent="0.25">
      <c r="A2700" t="s">
        <v>68</v>
      </c>
      <c r="B2700" t="s">
        <v>70</v>
      </c>
      <c r="C2700">
        <v>45</v>
      </c>
      <c r="D2700" t="s">
        <v>136</v>
      </c>
      <c r="E2700" t="s">
        <v>137</v>
      </c>
      <c r="F2700" t="s">
        <v>129</v>
      </c>
      <c r="G2700">
        <v>42.840345867893703</v>
      </c>
      <c r="H2700">
        <v>0</v>
      </c>
      <c r="I270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700" s="5" cm="1">
        <f t="array" ref="J2700">MAX(IF((ProjectInfoTable[ProjectName]=OutputTable[[#This Row],[ProjectName]]),(ProjectInfoTable[ProjectName]=OutputTable[[#This Row],[ProjectName]])*ProjectInfoTable[NumberOfReplications]))</f>
        <v>50</v>
      </c>
      <c r="K2700" s="5" cm="1">
        <f t="array" ref="K2700">IFERROR(AVERAGE(IF((OutputTable[GroupByKey]=OutputTable[[#This Row],[GroupByKey]]),(OutputTable[GroupByKey]=OutputTable[[#This Row],[GroupByKey]])*OutputTable[RecordedValue])),0)</f>
        <v>47.555766264651339</v>
      </c>
      <c r="L2700" s="5" cm="1">
        <f t="array" ref="L2700">IFERROR(_xlfn.STDEV.S(IF((OutputTable[GroupByKey]=OutputTable[[#This Row],[GroupByKey]]),(OutputTable[GroupByKey]=OutputTable[[#This Row],[GroupByKey]])*OutputTable[RecordedValue])),0)</f>
        <v>2.7283894207102439</v>
      </c>
      <c r="M2700" s="5" cm="1">
        <f t="array" ref="M2700">MAX(IF((ProjectInfoTable[ProjectName]=OutputTable[[#This Row],[ProjectName]]),(ProjectInfoTable[ProjectName]=OutputTable[[#This Row],[ProjectName]])*ProjectInfoTable[ConfidenceInterval]))</f>
        <v>0.95</v>
      </c>
      <c r="N2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700" s="5" cm="1">
        <f t="array" ref="O2700">MIN(IF((OutputTable[GroupByKey]=OutputTable[[#This Row],[GroupByKey]]),(OutputTable[GroupByKey]=OutputTable[[#This Row],[GroupByKey]])*OutputTable[RecordedValue]))</f>
        <v>42.116143251013703</v>
      </c>
      <c r="P2700" s="5" cm="1">
        <f t="array" ref="P2700">MAX(IF((OutputTable[GroupByKey]=OutputTable[[#This Row],[GroupByKey]]),(OutputTable[GroupByKey]=OutputTable[[#This Row],[GroupByKey]])*OutputTable[RecordedValue]))</f>
        <v>55.7665547747551</v>
      </c>
    </row>
    <row r="2701" spans="1:16" x14ac:dyDescent="0.25">
      <c r="A2701" t="s">
        <v>68</v>
      </c>
      <c r="B2701" t="s">
        <v>70</v>
      </c>
      <c r="C2701">
        <v>45</v>
      </c>
      <c r="D2701" t="s">
        <v>138</v>
      </c>
      <c r="E2701" t="s">
        <v>139</v>
      </c>
      <c r="F2701" t="s">
        <v>129</v>
      </c>
      <c r="G2701">
        <v>29.076320798772901</v>
      </c>
      <c r="H2701">
        <v>0</v>
      </c>
      <c r="I270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701" s="5" cm="1">
        <f t="array" ref="J2701">MAX(IF((ProjectInfoTable[ProjectName]=OutputTable[[#This Row],[ProjectName]]),(ProjectInfoTable[ProjectName]=OutputTable[[#This Row],[ProjectName]])*ProjectInfoTable[NumberOfReplications]))</f>
        <v>50</v>
      </c>
      <c r="K2701" s="5" cm="1">
        <f t="array" ref="K2701">IFERROR(AVERAGE(IF((OutputTable[GroupByKey]=OutputTable[[#This Row],[GroupByKey]]),(OutputTable[GroupByKey]=OutputTable[[#This Row],[GroupByKey]])*OutputTable[RecordedValue])),0)</f>
        <v>24.153751225057032</v>
      </c>
      <c r="L2701" s="5" cm="1">
        <f t="array" ref="L2701">IFERROR(_xlfn.STDEV.S(IF((OutputTable[GroupByKey]=OutputTable[[#This Row],[GroupByKey]]),(OutputTable[GroupByKey]=OutputTable[[#This Row],[GroupByKey]])*OutputTable[RecordedValue])),0)</f>
        <v>2.790438932514745</v>
      </c>
      <c r="M2701" s="5" cm="1">
        <f t="array" ref="M2701">MAX(IF((ProjectInfoTable[ProjectName]=OutputTable[[#This Row],[ProjectName]]),(ProjectInfoTable[ProjectName]=OutputTable[[#This Row],[ProjectName]])*ProjectInfoTable[ConfidenceInterval]))</f>
        <v>0.95</v>
      </c>
      <c r="N2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701" s="5" cm="1">
        <f t="array" ref="O2701">MIN(IF((OutputTable[GroupByKey]=OutputTable[[#This Row],[GroupByKey]]),(OutputTable[GroupByKey]=OutputTable[[#This Row],[GroupByKey]])*OutputTable[RecordedValue]))</f>
        <v>16.206469520089399</v>
      </c>
      <c r="P2701" s="5" cm="1">
        <f t="array" ref="P2701">MAX(IF((OutputTable[GroupByKey]=OutputTable[[#This Row],[GroupByKey]]),(OutputTable[GroupByKey]=OutputTable[[#This Row],[GroupByKey]])*OutputTable[RecordedValue]))</f>
        <v>29.8247121613243</v>
      </c>
    </row>
    <row r="2702" spans="1:16" x14ac:dyDescent="0.25">
      <c r="A2702" t="s">
        <v>68</v>
      </c>
      <c r="B2702" t="s">
        <v>70</v>
      </c>
      <c r="C2702">
        <v>45</v>
      </c>
      <c r="D2702" t="s">
        <v>140</v>
      </c>
      <c r="E2702" t="s">
        <v>91</v>
      </c>
      <c r="F2702" t="s">
        <v>129</v>
      </c>
      <c r="G2702">
        <v>71.9166666666667</v>
      </c>
      <c r="H2702">
        <v>0</v>
      </c>
      <c r="I270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702" s="5" cm="1">
        <f t="array" ref="J2702">MAX(IF((ProjectInfoTable[ProjectName]=OutputTable[[#This Row],[ProjectName]]),(ProjectInfoTable[ProjectName]=OutputTable[[#This Row],[ProjectName]])*ProjectInfoTable[NumberOfReplications]))</f>
        <v>50</v>
      </c>
      <c r="K2702" s="5" cm="1">
        <f t="array" ref="K2702">IFERROR(AVERAGE(IF((OutputTable[GroupByKey]=OutputTable[[#This Row],[GroupByKey]]),(OutputTable[GroupByKey]=OutputTable[[#This Row],[GroupByKey]])*OutputTable[RecordedValue])),0)</f>
        <v>71.709517489708347</v>
      </c>
      <c r="L2702" s="5" cm="1">
        <f t="array" ref="L2702">IFERROR(_xlfn.STDEV.S(IF((OutputTable[GroupByKey]=OutputTable[[#This Row],[GroupByKey]]),(OutputTable[GroupByKey]=OutputTable[[#This Row],[GroupByKey]])*OutputTable[RecordedValue])),0)</f>
        <v>0.25019982121987089</v>
      </c>
      <c r="M2702" s="5" cm="1">
        <f t="array" ref="M2702">MAX(IF((ProjectInfoTable[ProjectName]=OutputTable[[#This Row],[ProjectName]]),(ProjectInfoTable[ProjectName]=OutputTable[[#This Row],[ProjectName]])*ProjectInfoTable[ConfidenceInterval]))</f>
        <v>0.95</v>
      </c>
      <c r="N2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702" s="5" cm="1">
        <f t="array" ref="O2702">MIN(IF((OutputTable[GroupByKey]=OutputTable[[#This Row],[GroupByKey]]),(OutputTable[GroupByKey]=OutputTable[[#This Row],[GroupByKey]])*OutputTable[RecordedValue]))</f>
        <v>70.826954480567906</v>
      </c>
      <c r="P2702" s="5" cm="1">
        <f t="array" ref="P2702">MAX(IF((OutputTable[GroupByKey]=OutputTable[[#This Row],[GroupByKey]]),(OutputTable[GroupByKey]=OutputTable[[#This Row],[GroupByKey]])*OutputTable[RecordedValue]))</f>
        <v>72</v>
      </c>
    </row>
    <row r="2703" spans="1:16" x14ac:dyDescent="0.25">
      <c r="A2703" t="s">
        <v>68</v>
      </c>
      <c r="B2703" t="s">
        <v>70</v>
      </c>
      <c r="C2703">
        <v>45</v>
      </c>
      <c r="D2703" t="s">
        <v>141</v>
      </c>
      <c r="E2703" t="s">
        <v>142</v>
      </c>
      <c r="F2703" t="s">
        <v>129</v>
      </c>
      <c r="G2703">
        <v>0</v>
      </c>
      <c r="H2703">
        <v>0</v>
      </c>
      <c r="I270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703" s="5" cm="1">
        <f t="array" ref="J2703">MAX(IF((ProjectInfoTable[ProjectName]=OutputTable[[#This Row],[ProjectName]]),(ProjectInfoTable[ProjectName]=OutputTable[[#This Row],[ProjectName]])*ProjectInfoTable[NumberOfReplications]))</f>
        <v>50</v>
      </c>
      <c r="K2703" s="5" cm="1">
        <f t="array" ref="K2703">IFERROR(AVERAGE(IF((OutputTable[GroupByKey]=OutputTable[[#This Row],[GroupByKey]]),(OutputTable[GroupByKey]=OutputTable[[#This Row],[GroupByKey]])*OutputTable[RecordedValue])),0)</f>
        <v>0</v>
      </c>
      <c r="L2703" s="5" cm="1">
        <f t="array" ref="L2703">IFERROR(_xlfn.STDEV.S(IF((OutputTable[GroupByKey]=OutputTable[[#This Row],[GroupByKey]]),(OutputTable[GroupByKey]=OutputTable[[#This Row],[GroupByKey]])*OutputTable[RecordedValue])),0)</f>
        <v>0</v>
      </c>
      <c r="M2703" s="5" cm="1">
        <f t="array" ref="M2703">MAX(IF((ProjectInfoTable[ProjectName]=OutputTable[[#This Row],[ProjectName]]),(ProjectInfoTable[ProjectName]=OutputTable[[#This Row],[ProjectName]])*ProjectInfoTable[ConfidenceInterval]))</f>
        <v>0.95</v>
      </c>
      <c r="N2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03" s="5" cm="1">
        <f t="array" ref="O2703">MIN(IF((OutputTable[GroupByKey]=OutputTable[[#This Row],[GroupByKey]]),(OutputTable[GroupByKey]=OutputTable[[#This Row],[GroupByKey]])*OutputTable[RecordedValue]))</f>
        <v>0</v>
      </c>
      <c r="P2703" s="5" cm="1">
        <f t="array" ref="P2703">MAX(IF((OutputTable[GroupByKey]=OutputTable[[#This Row],[GroupByKey]]),(OutputTable[GroupByKey]=OutputTable[[#This Row],[GroupByKey]])*OutputTable[RecordedValue]))</f>
        <v>0</v>
      </c>
    </row>
    <row r="2704" spans="1:16" x14ac:dyDescent="0.25">
      <c r="A2704" t="s">
        <v>68</v>
      </c>
      <c r="B2704" t="s">
        <v>70</v>
      </c>
      <c r="C2704">
        <v>45</v>
      </c>
      <c r="D2704" t="s">
        <v>143</v>
      </c>
      <c r="E2704" t="s">
        <v>113</v>
      </c>
      <c r="F2704" t="s">
        <v>73</v>
      </c>
      <c r="G2704">
        <v>7.9225733441578896</v>
      </c>
      <c r="H2704">
        <v>0</v>
      </c>
      <c r="I270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704" s="5" cm="1">
        <f t="array" ref="J2704">MAX(IF((ProjectInfoTable[ProjectName]=OutputTable[[#This Row],[ProjectName]]),(ProjectInfoTable[ProjectName]=OutputTable[[#This Row],[ProjectName]])*ProjectInfoTable[NumberOfReplications]))</f>
        <v>50</v>
      </c>
      <c r="K2704" s="5" cm="1">
        <f t="array" ref="K2704">IFERROR(AVERAGE(IF((OutputTable[GroupByKey]=OutputTable[[#This Row],[GroupByKey]]),(OutputTable[GroupByKey]=OutputTable[[#This Row],[GroupByKey]])*OutputTable[RecordedValue])),0)</f>
        <v>8.9631102244031808</v>
      </c>
      <c r="L2704" s="5" cm="1">
        <f t="array" ref="L2704">IFERROR(_xlfn.STDEV.S(IF((OutputTable[GroupByKey]=OutputTable[[#This Row],[GroupByKey]]),(OutputTable[GroupByKey]=OutputTable[[#This Row],[GroupByKey]])*OutputTable[RecordedValue])),0)</f>
        <v>0.49581158155018401</v>
      </c>
      <c r="M2704" s="5" cm="1">
        <f t="array" ref="M2704">MAX(IF((ProjectInfoTable[ProjectName]=OutputTable[[#This Row],[ProjectName]]),(ProjectInfoTable[ProjectName]=OutputTable[[#This Row],[ProjectName]])*ProjectInfoTable[ConfidenceInterval]))</f>
        <v>0.95</v>
      </c>
      <c r="N2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704" s="5" cm="1">
        <f t="array" ref="O2704">MIN(IF((OutputTable[GroupByKey]=OutputTable[[#This Row],[GroupByKey]]),(OutputTable[GroupByKey]=OutputTable[[#This Row],[GroupByKey]])*OutputTable[RecordedValue]))</f>
        <v>7.9225733441578896</v>
      </c>
      <c r="P2704" s="5" cm="1">
        <f t="array" ref="P2704">MAX(IF((OutputTable[GroupByKey]=OutputTable[[#This Row],[GroupByKey]]),(OutputTable[GroupByKey]=OutputTable[[#This Row],[GroupByKey]])*OutputTable[RecordedValue]))</f>
        <v>9.9777504987156593</v>
      </c>
    </row>
    <row r="2705" spans="1:16" x14ac:dyDescent="0.25">
      <c r="A2705" t="s">
        <v>68</v>
      </c>
      <c r="B2705" t="s">
        <v>70</v>
      </c>
      <c r="C2705">
        <v>45</v>
      </c>
      <c r="D2705" t="s">
        <v>144</v>
      </c>
      <c r="E2705" t="s">
        <v>115</v>
      </c>
      <c r="F2705" t="s">
        <v>73</v>
      </c>
      <c r="G2705">
        <v>475.35440064947397</v>
      </c>
      <c r="H2705">
        <v>0</v>
      </c>
      <c r="I270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705" s="5" cm="1">
        <f t="array" ref="J2705">MAX(IF((ProjectInfoTable[ProjectName]=OutputTable[[#This Row],[ProjectName]]),(ProjectInfoTable[ProjectName]=OutputTable[[#This Row],[ProjectName]])*ProjectInfoTable[NumberOfReplications]))</f>
        <v>50</v>
      </c>
      <c r="K2705" s="5" cm="1">
        <f t="array" ref="K2705">IFERROR(AVERAGE(IF((OutputTable[GroupByKey]=OutputTable[[#This Row],[GroupByKey]]),(OutputTable[GroupByKey]=OutputTable[[#This Row],[GroupByKey]])*OutputTable[RecordedValue])),0)</f>
        <v>537.78661346419096</v>
      </c>
      <c r="L2705" s="5" cm="1">
        <f t="array" ref="L2705">IFERROR(_xlfn.STDEV.S(IF((OutputTable[GroupByKey]=OutputTable[[#This Row],[GroupByKey]]),(OutputTable[GroupByKey]=OutputTable[[#This Row],[GroupByKey]])*OutputTable[RecordedValue])),0)</f>
        <v>29.748694893010981</v>
      </c>
      <c r="M2705" s="5" cm="1">
        <f t="array" ref="M2705">MAX(IF((ProjectInfoTable[ProjectName]=OutputTable[[#This Row],[ProjectName]]),(ProjectInfoTable[ProjectName]=OutputTable[[#This Row],[ProjectName]])*ProjectInfoTable[ConfidenceInterval]))</f>
        <v>0.95</v>
      </c>
      <c r="N2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705" s="5" cm="1">
        <f t="array" ref="O2705">MIN(IF((OutputTable[GroupByKey]=OutputTable[[#This Row],[GroupByKey]]),(OutputTable[GroupByKey]=OutputTable[[#This Row],[GroupByKey]])*OutputTable[RecordedValue]))</f>
        <v>475.35440064947397</v>
      </c>
      <c r="P2705" s="5" cm="1">
        <f t="array" ref="P2705">MAX(IF((OutputTable[GroupByKey]=OutputTable[[#This Row],[GroupByKey]]),(OutputTable[GroupByKey]=OutputTable[[#This Row],[GroupByKey]])*OutputTable[RecordedValue]))</f>
        <v>598.66502992293999</v>
      </c>
    </row>
    <row r="2706" spans="1:16" x14ac:dyDescent="0.25">
      <c r="A2706" t="s">
        <v>68</v>
      </c>
      <c r="B2706" t="s">
        <v>70</v>
      </c>
      <c r="C2706">
        <v>45</v>
      </c>
      <c r="D2706" t="s">
        <v>145</v>
      </c>
      <c r="E2706" t="s">
        <v>117</v>
      </c>
      <c r="F2706" t="s">
        <v>73</v>
      </c>
      <c r="G2706">
        <v>0</v>
      </c>
      <c r="H2706">
        <v>0</v>
      </c>
      <c r="I270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706" s="5" cm="1">
        <f t="array" ref="J2706">MAX(IF((ProjectInfoTable[ProjectName]=OutputTable[[#This Row],[ProjectName]]),(ProjectInfoTable[ProjectName]=OutputTable[[#This Row],[ProjectName]])*ProjectInfoTable[NumberOfReplications]))</f>
        <v>50</v>
      </c>
      <c r="K2706" s="5" cm="1">
        <f t="array" ref="K2706">IFERROR(AVERAGE(IF((OutputTable[GroupByKey]=OutputTable[[#This Row],[GroupByKey]]),(OutputTable[GroupByKey]=OutputTable[[#This Row],[GroupByKey]])*OutputTable[RecordedValue])),0)</f>
        <v>0</v>
      </c>
      <c r="L2706" s="5" cm="1">
        <f t="array" ref="L2706">IFERROR(_xlfn.STDEV.S(IF((OutputTable[GroupByKey]=OutputTable[[#This Row],[GroupByKey]]),(OutputTable[GroupByKey]=OutputTable[[#This Row],[GroupByKey]])*OutputTable[RecordedValue])),0)</f>
        <v>0</v>
      </c>
      <c r="M2706" s="5" cm="1">
        <f t="array" ref="M2706">MAX(IF((ProjectInfoTable[ProjectName]=OutputTable[[#This Row],[ProjectName]]),(ProjectInfoTable[ProjectName]=OutputTable[[#This Row],[ProjectName]])*ProjectInfoTable[ConfidenceInterval]))</f>
        <v>0.95</v>
      </c>
      <c r="N2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06" s="5" cm="1">
        <f t="array" ref="O2706">MIN(IF((OutputTable[GroupByKey]=OutputTable[[#This Row],[GroupByKey]]),(OutputTable[GroupByKey]=OutputTable[[#This Row],[GroupByKey]])*OutputTable[RecordedValue]))</f>
        <v>0</v>
      </c>
      <c r="P2706" s="5" cm="1">
        <f t="array" ref="P2706">MAX(IF((OutputTable[GroupByKey]=OutputTable[[#This Row],[GroupByKey]]),(OutputTable[GroupByKey]=OutputTable[[#This Row],[GroupByKey]])*OutputTable[RecordedValue]))</f>
        <v>0</v>
      </c>
    </row>
    <row r="2707" spans="1:16" x14ac:dyDescent="0.25">
      <c r="A2707" t="s">
        <v>68</v>
      </c>
      <c r="B2707" t="s">
        <v>70</v>
      </c>
      <c r="C2707">
        <v>45</v>
      </c>
      <c r="D2707" t="s">
        <v>146</v>
      </c>
      <c r="E2707" t="s">
        <v>119</v>
      </c>
      <c r="F2707" t="s">
        <v>73</v>
      </c>
      <c r="G2707">
        <v>67.377581958787005</v>
      </c>
      <c r="H2707">
        <v>0</v>
      </c>
      <c r="I270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707" s="5" cm="1">
        <f t="array" ref="J2707">MAX(IF((ProjectInfoTable[ProjectName]=OutputTable[[#This Row],[ProjectName]]),(ProjectInfoTable[ProjectName]=OutputTable[[#This Row],[ProjectName]])*ProjectInfoTable[NumberOfReplications]))</f>
        <v>50</v>
      </c>
      <c r="K2707" s="5" cm="1">
        <f t="array" ref="K2707">IFERROR(AVERAGE(IF((OutputTable[GroupByKey]=OutputTable[[#This Row],[GroupByKey]]),(OutputTable[GroupByKey]=OutputTable[[#This Row],[GroupByKey]])*OutputTable[RecordedValue])),0)</f>
        <v>131.6987252883157</v>
      </c>
      <c r="L2707" s="5" cm="1">
        <f t="array" ref="L2707">IFERROR(_xlfn.STDEV.S(IF((OutputTable[GroupByKey]=OutputTable[[#This Row],[GroupByKey]]),(OutputTable[GroupByKey]=OutputTable[[#This Row],[GroupByKey]])*OutputTable[RecordedValue])),0)</f>
        <v>195.03180772236345</v>
      </c>
      <c r="M2707" s="5" cm="1">
        <f t="array" ref="M2707">MAX(IF((ProjectInfoTable[ProjectName]=OutputTable[[#This Row],[ProjectName]]),(ProjectInfoTable[ProjectName]=OutputTable[[#This Row],[ProjectName]])*ProjectInfoTable[ConfidenceInterval]))</f>
        <v>0.95</v>
      </c>
      <c r="N2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707" s="5" cm="1">
        <f t="array" ref="O2707">MIN(IF((OutputTable[GroupByKey]=OutputTable[[#This Row],[GroupByKey]]),(OutputTable[GroupByKey]=OutputTable[[#This Row],[GroupByKey]])*OutputTable[RecordedValue]))</f>
        <v>10.054421984212899</v>
      </c>
      <c r="P2707" s="5" cm="1">
        <f t="array" ref="P2707">MAX(IF((OutputTable[GroupByKey]=OutputTable[[#This Row],[GroupByKey]]),(OutputTable[GroupByKey]=OutputTable[[#This Row],[GroupByKey]])*OutputTable[RecordedValue]))</f>
        <v>1200.8160491271699</v>
      </c>
    </row>
    <row r="2708" spans="1:16" x14ac:dyDescent="0.25">
      <c r="A2708" t="s">
        <v>68</v>
      </c>
      <c r="B2708" t="s">
        <v>70</v>
      </c>
      <c r="C2708">
        <v>45</v>
      </c>
      <c r="D2708" t="s">
        <v>147</v>
      </c>
      <c r="E2708" t="s">
        <v>121</v>
      </c>
      <c r="F2708" t="s">
        <v>73</v>
      </c>
      <c r="G2708">
        <v>145</v>
      </c>
      <c r="H2708">
        <v>0</v>
      </c>
      <c r="I270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708" s="5" cm="1">
        <f t="array" ref="J2708">MAX(IF((ProjectInfoTable[ProjectName]=OutputTable[[#This Row],[ProjectName]]),(ProjectInfoTable[ProjectName]=OutputTable[[#This Row],[ProjectName]])*ProjectInfoTable[NumberOfReplications]))</f>
        <v>50</v>
      </c>
      <c r="K2708" s="5" cm="1">
        <f t="array" ref="K2708">IFERROR(AVERAGE(IF((OutputTable[GroupByKey]=OutputTable[[#This Row],[GroupByKey]]),(OutputTable[GroupByKey]=OutputTable[[#This Row],[GroupByKey]])*OutputTable[RecordedValue])),0)</f>
        <v>145</v>
      </c>
      <c r="L2708" s="5" cm="1">
        <f t="array" ref="L2708">IFERROR(_xlfn.STDEV.S(IF((OutputTable[GroupByKey]=OutputTable[[#This Row],[GroupByKey]]),(OutputTable[GroupByKey]=OutputTable[[#This Row],[GroupByKey]])*OutputTable[RecordedValue])),0)</f>
        <v>0</v>
      </c>
      <c r="M2708" s="5" cm="1">
        <f t="array" ref="M2708">MAX(IF((ProjectInfoTable[ProjectName]=OutputTable[[#This Row],[ProjectName]]),(ProjectInfoTable[ProjectName]=OutputTable[[#This Row],[ProjectName]])*ProjectInfoTable[ConfidenceInterval]))</f>
        <v>0.95</v>
      </c>
      <c r="N2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08" s="5" cm="1">
        <f t="array" ref="O2708">MIN(IF((OutputTable[GroupByKey]=OutputTable[[#This Row],[GroupByKey]]),(OutputTable[GroupByKey]=OutputTable[[#This Row],[GroupByKey]])*OutputTable[RecordedValue]))</f>
        <v>145</v>
      </c>
      <c r="P2708" s="5" cm="1">
        <f t="array" ref="P2708">MAX(IF((OutputTable[GroupByKey]=OutputTable[[#This Row],[GroupByKey]]),(OutputTable[GroupByKey]=OutputTable[[#This Row],[GroupByKey]])*OutputTable[RecordedValue]))</f>
        <v>145</v>
      </c>
    </row>
    <row r="2709" spans="1:16" x14ac:dyDescent="0.25">
      <c r="A2709" t="s">
        <v>68</v>
      </c>
      <c r="B2709" t="s">
        <v>70</v>
      </c>
      <c r="C2709">
        <v>45</v>
      </c>
      <c r="D2709" t="s">
        <v>148</v>
      </c>
      <c r="E2709" t="s">
        <v>123</v>
      </c>
      <c r="F2709" t="s">
        <v>73</v>
      </c>
      <c r="G2709">
        <v>143</v>
      </c>
      <c r="H2709">
        <v>0</v>
      </c>
      <c r="I270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709" s="5" cm="1">
        <f t="array" ref="J2709">MAX(IF((ProjectInfoTable[ProjectName]=OutputTable[[#This Row],[ProjectName]]),(ProjectInfoTable[ProjectName]=OutputTable[[#This Row],[ProjectName]])*ProjectInfoTable[NumberOfReplications]))</f>
        <v>50</v>
      </c>
      <c r="K2709" s="5" cm="1">
        <f t="array" ref="K2709">IFERROR(AVERAGE(IF((OutputTable[GroupByKey]=OutputTable[[#This Row],[GroupByKey]]),(OutputTable[GroupByKey]=OutputTable[[#This Row],[GroupByKey]])*OutputTable[RecordedValue])),0)</f>
        <v>143.58000000000001</v>
      </c>
      <c r="L2709" s="5" cm="1">
        <f t="array" ref="L2709">IFERROR(_xlfn.STDEV.S(IF((OutputTable[GroupByKey]=OutputTable[[#This Row],[GroupByKey]]),(OutputTable[GroupByKey]=OutputTable[[#This Row],[GroupByKey]])*OutputTable[RecordedValue])),0)</f>
        <v>0.67279496224666424</v>
      </c>
      <c r="M2709" s="5" cm="1">
        <f t="array" ref="M2709">MAX(IF((ProjectInfoTable[ProjectName]=OutputTable[[#This Row],[ProjectName]]),(ProjectInfoTable[ProjectName]=OutputTable[[#This Row],[ProjectName]])*ProjectInfoTable[ConfidenceInterval]))</f>
        <v>0.95</v>
      </c>
      <c r="N2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709" s="5" cm="1">
        <f t="array" ref="O2709">MIN(IF((OutputTable[GroupByKey]=OutputTable[[#This Row],[GroupByKey]]),(OutputTable[GroupByKey]=OutputTable[[#This Row],[GroupByKey]])*OutputTable[RecordedValue]))</f>
        <v>142</v>
      </c>
      <c r="P2709" s="5" cm="1">
        <f t="array" ref="P2709">MAX(IF((OutputTable[GroupByKey]=OutputTable[[#This Row],[GroupByKey]]),(OutputTable[GroupByKey]=OutputTable[[#This Row],[GroupByKey]])*OutputTable[RecordedValue]))</f>
        <v>144</v>
      </c>
    </row>
    <row r="2710" spans="1:16" x14ac:dyDescent="0.25">
      <c r="A2710" t="s">
        <v>68</v>
      </c>
      <c r="B2710" t="s">
        <v>70</v>
      </c>
      <c r="C2710">
        <v>45</v>
      </c>
      <c r="D2710" t="s">
        <v>149</v>
      </c>
      <c r="E2710" t="s">
        <v>125</v>
      </c>
      <c r="F2710" t="s">
        <v>73</v>
      </c>
      <c r="G2710">
        <v>7.9225733441578896</v>
      </c>
      <c r="H2710">
        <v>0</v>
      </c>
      <c r="I271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710" s="5" cm="1">
        <f t="array" ref="J2710">MAX(IF((ProjectInfoTable[ProjectName]=OutputTable[[#This Row],[ProjectName]]),(ProjectInfoTable[ProjectName]=OutputTable[[#This Row],[ProjectName]])*ProjectInfoTable[NumberOfReplications]))</f>
        <v>50</v>
      </c>
      <c r="K2710" s="5" cm="1">
        <f t="array" ref="K2710">IFERROR(AVERAGE(IF((OutputTable[GroupByKey]=OutputTable[[#This Row],[GroupByKey]]),(OutputTable[GroupByKey]=OutputTable[[#This Row],[GroupByKey]])*OutputTable[RecordedValue])),0)</f>
        <v>8.9631102244031808</v>
      </c>
      <c r="L2710" s="5" cm="1">
        <f t="array" ref="L2710">IFERROR(_xlfn.STDEV.S(IF((OutputTable[GroupByKey]=OutputTable[[#This Row],[GroupByKey]]),(OutputTable[GroupByKey]=OutputTable[[#This Row],[GroupByKey]])*OutputTable[RecordedValue])),0)</f>
        <v>0.49581158155018401</v>
      </c>
      <c r="M2710" s="5" cm="1">
        <f t="array" ref="M2710">MAX(IF((ProjectInfoTable[ProjectName]=OutputTable[[#This Row],[ProjectName]]),(ProjectInfoTable[ProjectName]=OutputTable[[#This Row],[ProjectName]])*ProjectInfoTable[ConfidenceInterval]))</f>
        <v>0.95</v>
      </c>
      <c r="N2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710" s="5" cm="1">
        <f t="array" ref="O2710">MIN(IF((OutputTable[GroupByKey]=OutputTable[[#This Row],[GroupByKey]]),(OutputTable[GroupByKey]=OutputTable[[#This Row],[GroupByKey]])*OutputTable[RecordedValue]))</f>
        <v>7.9225733441578896</v>
      </c>
      <c r="P2710" s="5" cm="1">
        <f t="array" ref="P2710">MAX(IF((OutputTable[GroupByKey]=OutputTable[[#This Row],[GroupByKey]]),(OutputTable[GroupByKey]=OutputTable[[#This Row],[GroupByKey]])*OutputTable[RecordedValue]))</f>
        <v>9.9777504987156593</v>
      </c>
    </row>
    <row r="2711" spans="1:16" x14ac:dyDescent="0.25">
      <c r="A2711" t="s">
        <v>68</v>
      </c>
      <c r="B2711" t="s">
        <v>70</v>
      </c>
      <c r="C2711">
        <v>45</v>
      </c>
      <c r="D2711" t="s">
        <v>150</v>
      </c>
      <c r="E2711" t="s">
        <v>127</v>
      </c>
      <c r="F2711" t="s">
        <v>73</v>
      </c>
      <c r="G2711">
        <v>542.73198260826098</v>
      </c>
      <c r="H2711">
        <v>0</v>
      </c>
      <c r="I271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11" s="5" cm="1">
        <f t="array" ref="J2711">MAX(IF((ProjectInfoTable[ProjectName]=OutputTable[[#This Row],[ProjectName]]),(ProjectInfoTable[ProjectName]=OutputTable[[#This Row],[ProjectName]])*ProjectInfoTable[NumberOfReplications]))</f>
        <v>50</v>
      </c>
      <c r="K2711" s="5" cm="1">
        <f t="array" ref="K2711">IFERROR(AVERAGE(IF((OutputTable[GroupByKey]=OutputTable[[#This Row],[GroupByKey]]),(OutputTable[GroupByKey]=OutputTable[[#This Row],[GroupByKey]])*OutputTable[RecordedValue])),0)</f>
        <v>669.48533875250666</v>
      </c>
      <c r="L2711" s="5" cm="1">
        <f t="array" ref="L2711">IFERROR(_xlfn.STDEV.S(IF((OutputTable[GroupByKey]=OutputTable[[#This Row],[GroupByKey]]),(OutputTable[GroupByKey]=OutputTable[[#This Row],[GroupByKey]])*OutputTable[RecordedValue])),0)</f>
        <v>209.81217768405702</v>
      </c>
      <c r="M2711" s="5" cm="1">
        <f t="array" ref="M2711">MAX(IF((ProjectInfoTable[ProjectName]=OutputTable[[#This Row],[ProjectName]]),(ProjectInfoTable[ProjectName]=OutputTable[[#This Row],[ProjectName]])*ProjectInfoTable[ConfidenceInterval]))</f>
        <v>0.95</v>
      </c>
      <c r="N2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711" s="5" cm="1">
        <f t="array" ref="O2711">MIN(IF((OutputTable[GroupByKey]=OutputTable[[#This Row],[GroupByKey]]),(OutputTable[GroupByKey]=OutputTable[[#This Row],[GroupByKey]])*OutputTable[RecordedValue]))</f>
        <v>507.16931004698603</v>
      </c>
      <c r="P2711" s="5" cm="1">
        <f t="array" ref="P2711">MAX(IF((OutputTable[GroupByKey]=OutputTable[[#This Row],[GroupByKey]]),(OutputTable[GroupByKey]=OutputTable[[#This Row],[GroupByKey]])*OutputTable[RecordedValue]))</f>
        <v>1790.3663033289099</v>
      </c>
    </row>
    <row r="2712" spans="1:16" x14ac:dyDescent="0.25">
      <c r="A2712" t="s">
        <v>68</v>
      </c>
      <c r="B2712" t="s">
        <v>70</v>
      </c>
      <c r="C2712">
        <v>45</v>
      </c>
      <c r="D2712" t="s">
        <v>151</v>
      </c>
      <c r="E2712" t="s">
        <v>121</v>
      </c>
      <c r="F2712" t="s">
        <v>87</v>
      </c>
      <c r="G2712">
        <v>145</v>
      </c>
      <c r="H2712">
        <v>0</v>
      </c>
      <c r="I271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712" s="5" cm="1">
        <f t="array" ref="J2712">MAX(IF((ProjectInfoTable[ProjectName]=OutputTable[[#This Row],[ProjectName]]),(ProjectInfoTable[ProjectName]=OutputTable[[#This Row],[ProjectName]])*ProjectInfoTable[NumberOfReplications]))</f>
        <v>50</v>
      </c>
      <c r="K2712" s="5" cm="1">
        <f t="array" ref="K2712">IFERROR(AVERAGE(IF((OutputTable[GroupByKey]=OutputTable[[#This Row],[GroupByKey]]),(OutputTable[GroupByKey]=OutputTable[[#This Row],[GroupByKey]])*OutputTable[RecordedValue])),0)</f>
        <v>145</v>
      </c>
      <c r="L2712" s="5" cm="1">
        <f t="array" ref="L2712">IFERROR(_xlfn.STDEV.S(IF((OutputTable[GroupByKey]=OutputTable[[#This Row],[GroupByKey]]),(OutputTable[GroupByKey]=OutputTable[[#This Row],[GroupByKey]])*OutputTable[RecordedValue])),0)</f>
        <v>0</v>
      </c>
      <c r="M2712" s="5" cm="1">
        <f t="array" ref="M2712">MAX(IF((ProjectInfoTable[ProjectName]=OutputTable[[#This Row],[ProjectName]]),(ProjectInfoTable[ProjectName]=OutputTable[[#This Row],[ProjectName]])*ProjectInfoTable[ConfidenceInterval]))</f>
        <v>0.95</v>
      </c>
      <c r="N2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12" s="5" cm="1">
        <f t="array" ref="O2712">MIN(IF((OutputTable[GroupByKey]=OutputTable[[#This Row],[GroupByKey]]),(OutputTable[GroupByKey]=OutputTable[[#This Row],[GroupByKey]])*OutputTable[RecordedValue]))</f>
        <v>145</v>
      </c>
      <c r="P2712" s="5" cm="1">
        <f t="array" ref="P2712">MAX(IF((OutputTable[GroupByKey]=OutputTable[[#This Row],[GroupByKey]]),(OutputTable[GroupByKey]=OutputTable[[#This Row],[GroupByKey]])*OutputTable[RecordedValue]))</f>
        <v>145</v>
      </c>
    </row>
    <row r="2713" spans="1:16" x14ac:dyDescent="0.25">
      <c r="A2713" t="s">
        <v>68</v>
      </c>
      <c r="B2713" t="s">
        <v>70</v>
      </c>
      <c r="C2713">
        <v>45</v>
      </c>
      <c r="D2713" t="s">
        <v>152</v>
      </c>
      <c r="E2713" t="s">
        <v>123</v>
      </c>
      <c r="F2713" t="s">
        <v>87</v>
      </c>
      <c r="G2713">
        <v>143</v>
      </c>
      <c r="H2713">
        <v>0</v>
      </c>
      <c r="I271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713" s="5" cm="1">
        <f t="array" ref="J2713">MAX(IF((ProjectInfoTable[ProjectName]=OutputTable[[#This Row],[ProjectName]]),(ProjectInfoTable[ProjectName]=OutputTable[[#This Row],[ProjectName]])*ProjectInfoTable[NumberOfReplications]))</f>
        <v>50</v>
      </c>
      <c r="K2713" s="5" cm="1">
        <f t="array" ref="K2713">IFERROR(AVERAGE(IF((OutputTable[GroupByKey]=OutputTable[[#This Row],[GroupByKey]]),(OutputTable[GroupByKey]=OutputTable[[#This Row],[GroupByKey]])*OutputTable[RecordedValue])),0)</f>
        <v>141.38</v>
      </c>
      <c r="L2713" s="5" cm="1">
        <f t="array" ref="L2713">IFERROR(_xlfn.STDEV.S(IF((OutputTable[GroupByKey]=OutputTable[[#This Row],[GroupByKey]]),(OutputTable[GroupByKey]=OutputTable[[#This Row],[GroupByKey]])*OutputTable[RecordedValue])),0)</f>
        <v>1.9988772358705846</v>
      </c>
      <c r="M2713" s="5" cm="1">
        <f t="array" ref="M2713">MAX(IF((ProjectInfoTable[ProjectName]=OutputTable[[#This Row],[ProjectName]]),(ProjectInfoTable[ProjectName]=OutputTable[[#This Row],[ProjectName]])*ProjectInfoTable[ConfidenceInterval]))</f>
        <v>0.95</v>
      </c>
      <c r="N2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713" s="5" cm="1">
        <f t="array" ref="O2713">MIN(IF((OutputTable[GroupByKey]=OutputTable[[#This Row],[GroupByKey]]),(OutputTable[GroupByKey]=OutputTable[[#This Row],[GroupByKey]])*OutputTable[RecordedValue]))</f>
        <v>134</v>
      </c>
      <c r="P2713" s="5" cm="1">
        <f t="array" ref="P2713">MAX(IF((OutputTable[GroupByKey]=OutputTable[[#This Row],[GroupByKey]]),(OutputTable[GroupByKey]=OutputTable[[#This Row],[GroupByKey]])*OutputTable[RecordedValue]))</f>
        <v>144</v>
      </c>
    </row>
    <row r="2714" spans="1:16" x14ac:dyDescent="0.25">
      <c r="A2714" t="s">
        <v>68</v>
      </c>
      <c r="B2714" t="s">
        <v>70</v>
      </c>
      <c r="C2714">
        <v>45</v>
      </c>
      <c r="D2714" t="s">
        <v>153</v>
      </c>
      <c r="E2714" t="s">
        <v>113</v>
      </c>
      <c r="F2714" t="s">
        <v>73</v>
      </c>
      <c r="G2714">
        <v>1.4969631468737701</v>
      </c>
      <c r="H2714">
        <v>0</v>
      </c>
      <c r="I2714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714" s="5" cm="1">
        <f t="array" ref="J2714">MAX(IF((ProjectInfoTable[ProjectName]=OutputTable[[#This Row],[ProjectName]]),(ProjectInfoTable[ProjectName]=OutputTable[[#This Row],[ProjectName]])*ProjectInfoTable[NumberOfReplications]))</f>
        <v>50</v>
      </c>
      <c r="K2714" s="5" cm="1">
        <f t="array" ref="K2714">IFERROR(AVERAGE(IF((OutputTable[GroupByKey]=OutputTable[[#This Row],[GroupByKey]]),(OutputTable[GroupByKey]=OutputTable[[#This Row],[GroupByKey]])*OutputTable[RecordedValue])),0)</f>
        <v>1.713056712445395</v>
      </c>
      <c r="L2714" s="5" cm="1">
        <f t="array" ref="L2714">IFERROR(_xlfn.STDEV.S(IF((OutputTable[GroupByKey]=OutputTable[[#This Row],[GroupByKey]]),(OutputTable[GroupByKey]=OutputTable[[#This Row],[GroupByKey]])*OutputTable[RecordedValue])),0)</f>
        <v>0.74877386075301833</v>
      </c>
      <c r="M2714" s="5" cm="1">
        <f t="array" ref="M2714">MAX(IF((ProjectInfoTable[ProjectName]=OutputTable[[#This Row],[ProjectName]]),(ProjectInfoTable[ProjectName]=OutputTable[[#This Row],[ProjectName]])*ProjectInfoTable[ConfidenceInterval]))</f>
        <v>0.95</v>
      </c>
      <c r="N2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714" s="5" cm="1">
        <f t="array" ref="O2714">MIN(IF((OutputTable[GroupByKey]=OutputTable[[#This Row],[GroupByKey]]),(OutputTable[GroupByKey]=OutputTable[[#This Row],[GroupByKey]])*OutputTable[RecordedValue]))</f>
        <v>0.396443199122197</v>
      </c>
      <c r="P2714" s="5" cm="1">
        <f t="array" ref="P2714">MAX(IF((OutputTable[GroupByKey]=OutputTable[[#This Row],[GroupByKey]]),(OutputTable[GroupByKey]=OutputTable[[#This Row],[GroupByKey]])*OutputTable[RecordedValue]))</f>
        <v>4.3293745592479498</v>
      </c>
    </row>
    <row r="2715" spans="1:16" x14ac:dyDescent="0.25">
      <c r="A2715" t="s">
        <v>68</v>
      </c>
      <c r="B2715" t="s">
        <v>70</v>
      </c>
      <c r="C2715">
        <v>45</v>
      </c>
      <c r="D2715" t="s">
        <v>154</v>
      </c>
      <c r="E2715" t="s">
        <v>115</v>
      </c>
      <c r="F2715" t="s">
        <v>73</v>
      </c>
      <c r="G2715">
        <v>44.9088944062132</v>
      </c>
      <c r="H2715">
        <v>0</v>
      </c>
      <c r="I2715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715" s="5" cm="1">
        <f t="array" ref="J2715">MAX(IF((ProjectInfoTable[ProjectName]=OutputTable[[#This Row],[ProjectName]]),(ProjectInfoTable[ProjectName]=OutputTable[[#This Row],[ProjectName]])*ProjectInfoTable[NumberOfReplications]))</f>
        <v>50</v>
      </c>
      <c r="K2715" s="5" cm="1">
        <f t="array" ref="K2715">IFERROR(AVERAGE(IF((OutputTable[GroupByKey]=OutputTable[[#This Row],[GroupByKey]]),(OutputTable[GroupByKey]=OutputTable[[#This Row],[GroupByKey]])*OutputTable[RecordedValue])),0)</f>
        <v>51.391701373361848</v>
      </c>
      <c r="L2715" s="5" cm="1">
        <f t="array" ref="L2715">IFERROR(_xlfn.STDEV.S(IF((OutputTable[GroupByKey]=OutputTable[[#This Row],[GroupByKey]]),(OutputTable[GroupByKey]=OutputTable[[#This Row],[GroupByKey]])*OutputTable[RecordedValue])),0)</f>
        <v>22.463215822590577</v>
      </c>
      <c r="M2715" s="5" cm="1">
        <f t="array" ref="M2715">MAX(IF((ProjectInfoTable[ProjectName]=OutputTable[[#This Row],[ProjectName]]),(ProjectInfoTable[ProjectName]=OutputTable[[#This Row],[ProjectName]])*ProjectInfoTable[ConfidenceInterval]))</f>
        <v>0.95</v>
      </c>
      <c r="N2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715" s="5" cm="1">
        <f t="array" ref="O2715">MIN(IF((OutputTable[GroupByKey]=OutputTable[[#This Row],[GroupByKey]]),(OutputTable[GroupByKey]=OutputTable[[#This Row],[GroupByKey]])*OutputTable[RecordedValue]))</f>
        <v>11.8932959736659</v>
      </c>
      <c r="P2715" s="5" cm="1">
        <f t="array" ref="P2715">MAX(IF((OutputTable[GroupByKey]=OutputTable[[#This Row],[GroupByKey]]),(OutputTable[GroupByKey]=OutputTable[[#This Row],[GroupByKey]])*OutputTable[RecordedValue]))</f>
        <v>129.881236777438</v>
      </c>
    </row>
    <row r="2716" spans="1:16" x14ac:dyDescent="0.25">
      <c r="A2716" t="s">
        <v>68</v>
      </c>
      <c r="B2716" t="s">
        <v>70</v>
      </c>
      <c r="C2716">
        <v>45</v>
      </c>
      <c r="D2716" t="s">
        <v>155</v>
      </c>
      <c r="E2716" t="s">
        <v>117</v>
      </c>
      <c r="F2716" t="s">
        <v>73</v>
      </c>
      <c r="G2716">
        <v>0</v>
      </c>
      <c r="H2716">
        <v>0</v>
      </c>
      <c r="I2716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716" s="5" cm="1">
        <f t="array" ref="J2716">MAX(IF((ProjectInfoTable[ProjectName]=OutputTable[[#This Row],[ProjectName]]),(ProjectInfoTable[ProjectName]=OutputTable[[#This Row],[ProjectName]])*ProjectInfoTable[NumberOfReplications]))</f>
        <v>50</v>
      </c>
      <c r="K2716" s="5" cm="1">
        <f t="array" ref="K2716">IFERROR(AVERAGE(IF((OutputTable[GroupByKey]=OutputTable[[#This Row],[GroupByKey]]),(OutputTable[GroupByKey]=OutputTable[[#This Row],[GroupByKey]])*OutputTable[RecordedValue])),0)</f>
        <v>0</v>
      </c>
      <c r="L2716" s="5" cm="1">
        <f t="array" ref="L2716">IFERROR(_xlfn.STDEV.S(IF((OutputTable[GroupByKey]=OutputTable[[#This Row],[GroupByKey]]),(OutputTable[GroupByKey]=OutputTable[[#This Row],[GroupByKey]])*OutputTable[RecordedValue])),0)</f>
        <v>0</v>
      </c>
      <c r="M2716" s="5" cm="1">
        <f t="array" ref="M2716">MAX(IF((ProjectInfoTable[ProjectName]=OutputTable[[#This Row],[ProjectName]]),(ProjectInfoTable[ProjectName]=OutputTable[[#This Row],[ProjectName]])*ProjectInfoTable[ConfidenceInterval]))</f>
        <v>0.95</v>
      </c>
      <c r="N2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16" s="5" cm="1">
        <f t="array" ref="O2716">MIN(IF((OutputTable[GroupByKey]=OutputTable[[#This Row],[GroupByKey]]),(OutputTable[GroupByKey]=OutputTable[[#This Row],[GroupByKey]])*OutputTable[RecordedValue]))</f>
        <v>0</v>
      </c>
      <c r="P2716" s="5" cm="1">
        <f t="array" ref="P2716">MAX(IF((OutputTable[GroupByKey]=OutputTable[[#This Row],[GroupByKey]]),(OutputTable[GroupByKey]=OutputTable[[#This Row],[GroupByKey]])*OutputTable[RecordedValue]))</f>
        <v>0</v>
      </c>
    </row>
    <row r="2717" spans="1:16" x14ac:dyDescent="0.25">
      <c r="A2717" t="s">
        <v>68</v>
      </c>
      <c r="B2717" t="s">
        <v>70</v>
      </c>
      <c r="C2717">
        <v>45</v>
      </c>
      <c r="D2717" t="s">
        <v>156</v>
      </c>
      <c r="E2717" t="s">
        <v>119</v>
      </c>
      <c r="F2717" t="s">
        <v>73</v>
      </c>
      <c r="G2717">
        <v>6.9137331668758897</v>
      </c>
      <c r="H2717">
        <v>0</v>
      </c>
      <c r="I2717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717" s="5" cm="1">
        <f t="array" ref="J2717">MAX(IF((ProjectInfoTable[ProjectName]=OutputTable[[#This Row],[ProjectName]]),(ProjectInfoTable[ProjectName]=OutputTable[[#This Row],[ProjectName]])*ProjectInfoTable[NumberOfReplications]))</f>
        <v>50</v>
      </c>
      <c r="K2717" s="5" cm="1">
        <f t="array" ref="K2717">IFERROR(AVERAGE(IF((OutputTable[GroupByKey]=OutputTable[[#This Row],[GroupByKey]]),(OutputTable[GroupByKey]=OutputTable[[#This Row],[GroupByKey]])*OutputTable[RecordedValue])),0)</f>
        <v>10.739644005751</v>
      </c>
      <c r="L2717" s="5" cm="1">
        <f t="array" ref="L2717">IFERROR(_xlfn.STDEV.S(IF((OutputTable[GroupByKey]=OutputTable[[#This Row],[GroupByKey]]),(OutputTable[GroupByKey]=OutputTable[[#This Row],[GroupByKey]])*OutputTable[RecordedValue])),0)</f>
        <v>15.385582994074571</v>
      </c>
      <c r="M2717" s="5" cm="1">
        <f t="array" ref="M2717">MAX(IF((ProjectInfoTable[ProjectName]=OutputTable[[#This Row],[ProjectName]]),(ProjectInfoTable[ProjectName]=OutputTable[[#This Row],[ProjectName]])*ProjectInfoTable[ConfidenceInterval]))</f>
        <v>0.95</v>
      </c>
      <c r="N2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717" s="5" cm="1">
        <f t="array" ref="O2717">MIN(IF((OutputTable[GroupByKey]=OutputTable[[#This Row],[GroupByKey]]),(OutputTable[GroupByKey]=OutputTable[[#This Row],[GroupByKey]])*OutputTable[RecordedValue]))</f>
        <v>0</v>
      </c>
      <c r="P2717" s="5" cm="1">
        <f t="array" ref="P2717">MAX(IF((OutputTable[GroupByKey]=OutputTable[[#This Row],[GroupByKey]]),(OutputTable[GroupByKey]=OutputTable[[#This Row],[GroupByKey]])*OutputTable[RecordedValue]))</f>
        <v>76.907804000367904</v>
      </c>
    </row>
    <row r="2718" spans="1:16" x14ac:dyDescent="0.25">
      <c r="A2718" t="s">
        <v>68</v>
      </c>
      <c r="B2718" t="s">
        <v>70</v>
      </c>
      <c r="C2718">
        <v>45</v>
      </c>
      <c r="D2718" t="s">
        <v>157</v>
      </c>
      <c r="E2718" t="s">
        <v>121</v>
      </c>
      <c r="F2718" t="s">
        <v>73</v>
      </c>
      <c r="G2718">
        <v>5</v>
      </c>
      <c r="H2718">
        <v>0</v>
      </c>
      <c r="I2718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718" s="5" cm="1">
        <f t="array" ref="J2718">MAX(IF((ProjectInfoTable[ProjectName]=OutputTable[[#This Row],[ProjectName]]),(ProjectInfoTable[ProjectName]=OutputTable[[#This Row],[ProjectName]])*ProjectInfoTable[NumberOfReplications]))</f>
        <v>50</v>
      </c>
      <c r="K2718" s="5" cm="1">
        <f t="array" ref="K2718">IFERROR(AVERAGE(IF((OutputTable[GroupByKey]=OutputTable[[#This Row],[GroupByKey]]),(OutputTable[GroupByKey]=OutputTable[[#This Row],[GroupByKey]])*OutputTable[RecordedValue])),0)</f>
        <v>6.74</v>
      </c>
      <c r="L2718" s="5" cm="1">
        <f t="array" ref="L2718">IFERROR(_xlfn.STDEV.S(IF((OutputTable[GroupByKey]=OutputTable[[#This Row],[GroupByKey]]),(OutputTable[GroupByKey]=OutputTable[[#This Row],[GroupByKey]])*OutputTable[RecordedValue])),0)</f>
        <v>2.6711611783672518</v>
      </c>
      <c r="M2718" s="5" cm="1">
        <f t="array" ref="M2718">MAX(IF((ProjectInfoTable[ProjectName]=OutputTable[[#This Row],[ProjectName]]),(ProjectInfoTable[ProjectName]=OutputTable[[#This Row],[ProjectName]])*ProjectInfoTable[ConfidenceInterval]))</f>
        <v>0.95</v>
      </c>
      <c r="N2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718" s="5" cm="1">
        <f t="array" ref="O2718">MIN(IF((OutputTable[GroupByKey]=OutputTable[[#This Row],[GroupByKey]]),(OutputTable[GroupByKey]=OutputTable[[#This Row],[GroupByKey]])*OutputTable[RecordedValue]))</f>
        <v>2</v>
      </c>
      <c r="P2718" s="5" cm="1">
        <f t="array" ref="P2718">MAX(IF((OutputTable[GroupByKey]=OutputTable[[#This Row],[GroupByKey]]),(OutputTable[GroupByKey]=OutputTable[[#This Row],[GroupByKey]])*OutputTable[RecordedValue]))</f>
        <v>16</v>
      </c>
    </row>
    <row r="2719" spans="1:16" x14ac:dyDescent="0.25">
      <c r="A2719" t="s">
        <v>68</v>
      </c>
      <c r="B2719" t="s">
        <v>70</v>
      </c>
      <c r="C2719">
        <v>45</v>
      </c>
      <c r="D2719" t="s">
        <v>158</v>
      </c>
      <c r="E2719" t="s">
        <v>123</v>
      </c>
      <c r="F2719" t="s">
        <v>73</v>
      </c>
      <c r="G2719">
        <v>5</v>
      </c>
      <c r="H2719">
        <v>0</v>
      </c>
      <c r="I2719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719" s="5" cm="1">
        <f t="array" ref="J2719">MAX(IF((ProjectInfoTable[ProjectName]=OutputTable[[#This Row],[ProjectName]]),(ProjectInfoTable[ProjectName]=OutputTable[[#This Row],[ProjectName]])*ProjectInfoTable[NumberOfReplications]))</f>
        <v>50</v>
      </c>
      <c r="K2719" s="5" cm="1">
        <f t="array" ref="K2719">IFERROR(AVERAGE(IF((OutputTable[GroupByKey]=OutputTable[[#This Row],[GroupByKey]]),(OutputTable[GroupByKey]=OutputTable[[#This Row],[GroupByKey]])*OutputTable[RecordedValue])),0)</f>
        <v>6.66</v>
      </c>
      <c r="L2719" s="5" cm="1">
        <f t="array" ref="L2719">IFERROR(_xlfn.STDEV.S(IF((OutputTable[GroupByKey]=OutputTable[[#This Row],[GroupByKey]]),(OutputTable[GroupByKey]=OutputTable[[#This Row],[GroupByKey]])*OutputTable[RecordedValue])),0)</f>
        <v>2.6233644078409171</v>
      </c>
      <c r="M2719" s="5" cm="1">
        <f t="array" ref="M2719">MAX(IF((ProjectInfoTable[ProjectName]=OutputTable[[#This Row],[ProjectName]]),(ProjectInfoTable[ProjectName]=OutputTable[[#This Row],[ProjectName]])*ProjectInfoTable[ConfidenceInterval]))</f>
        <v>0.95</v>
      </c>
      <c r="N2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719" s="5" cm="1">
        <f t="array" ref="O2719">MIN(IF((OutputTable[GroupByKey]=OutputTable[[#This Row],[GroupByKey]]),(OutputTable[GroupByKey]=OutputTable[[#This Row],[GroupByKey]])*OutputTable[RecordedValue]))</f>
        <v>2</v>
      </c>
      <c r="P2719" s="5" cm="1">
        <f t="array" ref="P2719">MAX(IF((OutputTable[GroupByKey]=OutputTable[[#This Row],[GroupByKey]]),(OutputTable[GroupByKey]=OutputTable[[#This Row],[GroupByKey]])*OutputTable[RecordedValue]))</f>
        <v>16</v>
      </c>
    </row>
    <row r="2720" spans="1:16" x14ac:dyDescent="0.25">
      <c r="A2720" t="s">
        <v>68</v>
      </c>
      <c r="B2720" t="s">
        <v>70</v>
      </c>
      <c r="C2720">
        <v>45</v>
      </c>
      <c r="D2720" t="s">
        <v>159</v>
      </c>
      <c r="E2720" t="s">
        <v>125</v>
      </c>
      <c r="F2720" t="s">
        <v>73</v>
      </c>
      <c r="G2720">
        <v>1.4969631468737701</v>
      </c>
      <c r="H2720">
        <v>0</v>
      </c>
      <c r="I2720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720" s="5" cm="1">
        <f t="array" ref="J2720">MAX(IF((ProjectInfoTable[ProjectName]=OutputTable[[#This Row],[ProjectName]]),(ProjectInfoTable[ProjectName]=OutputTable[[#This Row],[ProjectName]])*ProjectInfoTable[NumberOfReplications]))</f>
        <v>50</v>
      </c>
      <c r="K2720" s="5" cm="1">
        <f t="array" ref="K2720">IFERROR(AVERAGE(IF((OutputTable[GroupByKey]=OutputTable[[#This Row],[GroupByKey]]),(OutputTable[GroupByKey]=OutputTable[[#This Row],[GroupByKey]])*OutputTable[RecordedValue])),0)</f>
        <v>1.713056712445395</v>
      </c>
      <c r="L2720" s="5" cm="1">
        <f t="array" ref="L2720">IFERROR(_xlfn.STDEV.S(IF((OutputTable[GroupByKey]=OutputTable[[#This Row],[GroupByKey]]),(OutputTable[GroupByKey]=OutputTable[[#This Row],[GroupByKey]])*OutputTable[RecordedValue])),0)</f>
        <v>0.74877386075301833</v>
      </c>
      <c r="M2720" s="5" cm="1">
        <f t="array" ref="M2720">MAX(IF((ProjectInfoTable[ProjectName]=OutputTable[[#This Row],[ProjectName]]),(ProjectInfoTable[ProjectName]=OutputTable[[#This Row],[ProjectName]])*ProjectInfoTable[ConfidenceInterval]))</f>
        <v>0.95</v>
      </c>
      <c r="N2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720" s="5" cm="1">
        <f t="array" ref="O2720">MIN(IF((OutputTable[GroupByKey]=OutputTable[[#This Row],[GroupByKey]]),(OutputTable[GroupByKey]=OutputTable[[#This Row],[GroupByKey]])*OutputTable[RecordedValue]))</f>
        <v>0.396443199122197</v>
      </c>
      <c r="P2720" s="5" cm="1">
        <f t="array" ref="P2720">MAX(IF((OutputTable[GroupByKey]=OutputTable[[#This Row],[GroupByKey]]),(OutputTable[GroupByKey]=OutputTable[[#This Row],[GroupByKey]])*OutputTable[RecordedValue]))</f>
        <v>4.3293745592479498</v>
      </c>
    </row>
    <row r="2721" spans="1:16" x14ac:dyDescent="0.25">
      <c r="A2721" t="s">
        <v>68</v>
      </c>
      <c r="B2721" t="s">
        <v>70</v>
      </c>
      <c r="C2721">
        <v>45</v>
      </c>
      <c r="D2721" t="s">
        <v>160</v>
      </c>
      <c r="E2721" t="s">
        <v>127</v>
      </c>
      <c r="F2721" t="s">
        <v>73</v>
      </c>
      <c r="G2721">
        <v>51.8226275730891</v>
      </c>
      <c r="H2721">
        <v>0</v>
      </c>
      <c r="I2721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721" s="5" cm="1">
        <f t="array" ref="J2721">MAX(IF((ProjectInfoTable[ProjectName]=OutputTable[[#This Row],[ProjectName]]),(ProjectInfoTable[ProjectName]=OutputTable[[#This Row],[ProjectName]])*ProjectInfoTable[NumberOfReplications]))</f>
        <v>50</v>
      </c>
      <c r="K2721" s="5" cm="1">
        <f t="array" ref="K2721">IFERROR(AVERAGE(IF((OutputTable[GroupByKey]=OutputTable[[#This Row],[GroupByKey]]),(OutputTable[GroupByKey]=OutputTable[[#This Row],[GroupByKey]])*OutputTable[RecordedValue])),0)</f>
        <v>62.131345379112837</v>
      </c>
      <c r="L2721" s="5" cm="1">
        <f t="array" ref="L2721">IFERROR(_xlfn.STDEV.S(IF((OutputTable[GroupByKey]=OutputTable[[#This Row],[GroupByKey]]),(OutputTable[GroupByKey]=OutputTable[[#This Row],[GroupByKey]])*OutputTable[RecordedValue])),0)</f>
        <v>32.520844078842771</v>
      </c>
      <c r="M2721" s="5" cm="1">
        <f t="array" ref="M2721">MAX(IF((ProjectInfoTable[ProjectName]=OutputTable[[#This Row],[ProjectName]]),(ProjectInfoTable[ProjectName]=OutputTable[[#This Row],[ProjectName]])*ProjectInfoTable[ConfidenceInterval]))</f>
        <v>0.95</v>
      </c>
      <c r="N2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721" s="5" cm="1">
        <f t="array" ref="O2721">MIN(IF((OutputTable[GroupByKey]=OutputTable[[#This Row],[GroupByKey]]),(OutputTable[GroupByKey]=OutputTable[[#This Row],[GroupByKey]])*OutputTable[RecordedValue]))</f>
        <v>13.9204055285142</v>
      </c>
      <c r="P2721" s="5" cm="1">
        <f t="array" ref="P2721">MAX(IF((OutputTable[GroupByKey]=OutputTable[[#This Row],[GroupByKey]]),(OutputTable[GroupByKey]=OutputTable[[#This Row],[GroupByKey]])*OutputTable[RecordedValue]))</f>
        <v>182.68949067350201</v>
      </c>
    </row>
    <row r="2722" spans="1:16" x14ac:dyDescent="0.25">
      <c r="A2722" t="s">
        <v>68</v>
      </c>
      <c r="B2722" t="s">
        <v>70</v>
      </c>
      <c r="C2722">
        <v>45</v>
      </c>
      <c r="D2722" t="s">
        <v>161</v>
      </c>
      <c r="E2722" t="s">
        <v>137</v>
      </c>
      <c r="F2722" t="s">
        <v>107</v>
      </c>
      <c r="G2722">
        <v>0.74848157343688604</v>
      </c>
      <c r="H2722">
        <v>0</v>
      </c>
      <c r="I272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722" s="5" cm="1">
        <f t="array" ref="J2722">MAX(IF((ProjectInfoTable[ProjectName]=OutputTable[[#This Row],[ProjectName]]),(ProjectInfoTable[ProjectName]=OutputTable[[#This Row],[ProjectName]])*ProjectInfoTable[NumberOfReplications]))</f>
        <v>50</v>
      </c>
      <c r="K2722" s="5" cm="1">
        <f t="array" ref="K2722">IFERROR(AVERAGE(IF((OutputTable[GroupByKey]=OutputTable[[#This Row],[GroupByKey]]),(OutputTable[GroupByKey]=OutputTable[[#This Row],[GroupByKey]])*OutputTable[RecordedValue])),0)</f>
        <v>0.85652835622269752</v>
      </c>
      <c r="L2722" s="5" cm="1">
        <f t="array" ref="L2722">IFERROR(_xlfn.STDEV.S(IF((OutputTable[GroupByKey]=OutputTable[[#This Row],[GroupByKey]]),(OutputTable[GroupByKey]=OutputTable[[#This Row],[GroupByKey]])*OutputTable[RecordedValue])),0)</f>
        <v>0.37438693037650955</v>
      </c>
      <c r="M2722" s="5" cm="1">
        <f t="array" ref="M2722">MAX(IF((ProjectInfoTable[ProjectName]=OutputTable[[#This Row],[ProjectName]]),(ProjectInfoTable[ProjectName]=OutputTable[[#This Row],[ProjectName]])*ProjectInfoTable[ConfidenceInterval]))</f>
        <v>0.95</v>
      </c>
      <c r="N2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722" s="5" cm="1">
        <f t="array" ref="O2722">MIN(IF((OutputTable[GroupByKey]=OutputTable[[#This Row],[GroupByKey]]),(OutputTable[GroupByKey]=OutputTable[[#This Row],[GroupByKey]])*OutputTable[RecordedValue]))</f>
        <v>0.198221599561099</v>
      </c>
      <c r="P2722" s="5" cm="1">
        <f t="array" ref="P2722">MAX(IF((OutputTable[GroupByKey]=OutputTable[[#This Row],[GroupByKey]]),(OutputTable[GroupByKey]=OutputTable[[#This Row],[GroupByKey]])*OutputTable[RecordedValue]))</f>
        <v>2.16468727962397</v>
      </c>
    </row>
    <row r="2723" spans="1:16" x14ac:dyDescent="0.25">
      <c r="A2723" t="s">
        <v>68</v>
      </c>
      <c r="B2723" t="s">
        <v>70</v>
      </c>
      <c r="C2723">
        <v>45</v>
      </c>
      <c r="D2723" t="s">
        <v>162</v>
      </c>
      <c r="E2723" t="s">
        <v>139</v>
      </c>
      <c r="F2723" t="s">
        <v>107</v>
      </c>
      <c r="G2723">
        <v>11.2515184265631</v>
      </c>
      <c r="H2723">
        <v>0</v>
      </c>
      <c r="I272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723" s="5" cm="1">
        <f t="array" ref="J2723">MAX(IF((ProjectInfoTable[ProjectName]=OutputTable[[#This Row],[ProjectName]]),(ProjectInfoTable[ProjectName]=OutputTable[[#This Row],[ProjectName]])*ProjectInfoTable[NumberOfReplications]))</f>
        <v>50</v>
      </c>
      <c r="K2723" s="5" cm="1">
        <f t="array" ref="K2723">IFERROR(AVERAGE(IF((OutputTable[GroupByKey]=OutputTable[[#This Row],[GroupByKey]]),(OutputTable[GroupByKey]=OutputTable[[#This Row],[GroupByKey]])*OutputTable[RecordedValue])),0)</f>
        <v>11.137209966710371</v>
      </c>
      <c r="L2723" s="5" cm="1">
        <f t="array" ref="L2723">IFERROR(_xlfn.STDEV.S(IF((OutputTable[GroupByKey]=OutputTable[[#This Row],[GroupByKey]]),(OutputTable[GroupByKey]=OutputTable[[#This Row],[GroupByKey]])*OutputTable[RecordedValue])),0)</f>
        <v>0.38257169656624557</v>
      </c>
      <c r="M2723" s="5" cm="1">
        <f t="array" ref="M2723">MAX(IF((ProjectInfoTable[ProjectName]=OutputTable[[#This Row],[ProjectName]]),(ProjectInfoTable[ProjectName]=OutputTable[[#This Row],[ProjectName]])*ProjectInfoTable[ConfidenceInterval]))</f>
        <v>0.95</v>
      </c>
      <c r="N2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723" s="5" cm="1">
        <f t="array" ref="O2723">MIN(IF((OutputTable[GroupByKey]=OutputTable[[#This Row],[GroupByKey]]),(OutputTable[GroupByKey]=OutputTable[[#This Row],[GroupByKey]])*OutputTable[RecordedValue]))</f>
        <v>9.8353127203760309</v>
      </c>
      <c r="P2723" s="5" cm="1">
        <f t="array" ref="P2723">MAX(IF((OutputTable[GroupByKey]=OutputTable[[#This Row],[GroupByKey]]),(OutputTable[GroupByKey]=OutputTable[[#This Row],[GroupByKey]])*OutputTable[RecordedValue]))</f>
        <v>11.8017784004389</v>
      </c>
    </row>
    <row r="2724" spans="1:16" x14ac:dyDescent="0.25">
      <c r="A2724" t="s">
        <v>68</v>
      </c>
      <c r="B2724" t="s">
        <v>70</v>
      </c>
      <c r="C2724">
        <v>45</v>
      </c>
      <c r="D2724" t="s">
        <v>163</v>
      </c>
      <c r="E2724" t="s">
        <v>164</v>
      </c>
      <c r="F2724" t="s">
        <v>107</v>
      </c>
      <c r="G2724">
        <v>5</v>
      </c>
      <c r="H2724">
        <v>0</v>
      </c>
      <c r="I272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724" s="5" cm="1">
        <f t="array" ref="J2724">MAX(IF((ProjectInfoTable[ProjectName]=OutputTable[[#This Row],[ProjectName]]),(ProjectInfoTable[ProjectName]=OutputTable[[#This Row],[ProjectName]])*ProjectInfoTable[NumberOfReplications]))</f>
        <v>50</v>
      </c>
      <c r="K2724" s="5" cm="1">
        <f t="array" ref="K2724">IFERROR(AVERAGE(IF((OutputTable[GroupByKey]=OutputTable[[#This Row],[GroupByKey]]),(OutputTable[GroupByKey]=OutputTable[[#This Row],[GroupByKey]])*OutputTable[RecordedValue])),0)</f>
        <v>6.72</v>
      </c>
      <c r="L2724" s="5" cm="1">
        <f t="array" ref="L2724">IFERROR(_xlfn.STDEV.S(IF((OutputTable[GroupByKey]=OutputTable[[#This Row],[GroupByKey]]),(OutputTable[GroupByKey]=OutputTable[[#This Row],[GroupByKey]])*OutputTable[RecordedValue])),0)</f>
        <v>2.6729178430917711</v>
      </c>
      <c r="M2724" s="5" cm="1">
        <f t="array" ref="M2724">MAX(IF((ProjectInfoTable[ProjectName]=OutputTable[[#This Row],[ProjectName]]),(ProjectInfoTable[ProjectName]=OutputTable[[#This Row],[ProjectName]])*ProjectInfoTable[ConfidenceInterval]))</f>
        <v>0.95</v>
      </c>
      <c r="N2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724" s="5" cm="1">
        <f t="array" ref="O2724">MIN(IF((OutputTable[GroupByKey]=OutputTable[[#This Row],[GroupByKey]]),(OutputTable[GroupByKey]=OutputTable[[#This Row],[GroupByKey]])*OutputTable[RecordedValue]))</f>
        <v>2</v>
      </c>
      <c r="P2724" s="5" cm="1">
        <f t="array" ref="P2724">MAX(IF((OutputTable[GroupByKey]=OutputTable[[#This Row],[GroupByKey]]),(OutputTable[GroupByKey]=OutputTable[[#This Row],[GroupByKey]])*OutputTable[RecordedValue]))</f>
        <v>16</v>
      </c>
    </row>
    <row r="2725" spans="1:16" x14ac:dyDescent="0.25">
      <c r="A2725" t="s">
        <v>68</v>
      </c>
      <c r="B2725" t="s">
        <v>70</v>
      </c>
      <c r="C2725">
        <v>45</v>
      </c>
      <c r="D2725" t="s">
        <v>165</v>
      </c>
      <c r="E2725" t="s">
        <v>166</v>
      </c>
      <c r="F2725" t="s">
        <v>107</v>
      </c>
      <c r="G2725">
        <v>6.2373464453073901E-2</v>
      </c>
      <c r="H2725">
        <v>0</v>
      </c>
      <c r="I272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725" s="5" cm="1">
        <f t="array" ref="J2725">MAX(IF((ProjectInfoTable[ProjectName]=OutputTable[[#This Row],[ProjectName]]),(ProjectInfoTable[ProjectName]=OutputTable[[#This Row],[ProjectName]])*ProjectInfoTable[NumberOfReplications]))</f>
        <v>50</v>
      </c>
      <c r="K2725" s="5" cm="1">
        <f t="array" ref="K2725">IFERROR(AVERAGE(IF((OutputTable[GroupByKey]=OutputTable[[#This Row],[GroupByKey]]),(OutputTable[GroupByKey]=OutputTable[[#This Row],[GroupByKey]])*OutputTable[RecordedValue])),0)</f>
        <v>7.1899169440802421E-2</v>
      </c>
      <c r="L2725" s="5" cm="1">
        <f t="array" ref="L2725">IFERROR(_xlfn.STDEV.S(IF((OutputTable[GroupByKey]=OutputTable[[#This Row],[GroupByKey]]),(OutputTable[GroupByKey]=OutputTable[[#This Row],[GroupByKey]])*OutputTable[RecordedValue])),0)</f>
        <v>3.1880974713854024E-2</v>
      </c>
      <c r="M2725" s="5" cm="1">
        <f t="array" ref="M2725">MAX(IF((ProjectInfoTable[ProjectName]=OutputTable[[#This Row],[ProjectName]]),(ProjectInfoTable[ProjectName]=OutputTable[[#This Row],[ProjectName]])*ProjectInfoTable[ConfidenceInterval]))</f>
        <v>0.95</v>
      </c>
      <c r="N2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725" s="5" cm="1">
        <f t="array" ref="O2725">MIN(IF((OutputTable[GroupByKey]=OutputTable[[#This Row],[GroupByKey]]),(OutputTable[GroupByKey]=OutputTable[[#This Row],[GroupByKey]])*OutputTable[RecordedValue]))</f>
        <v>1.6518466630091499E-2</v>
      </c>
      <c r="P2725" s="5" cm="1">
        <f t="array" ref="P2725">MAX(IF((OutputTable[GroupByKey]=OutputTable[[#This Row],[GroupByKey]]),(OutputTable[GroupByKey]=OutputTable[[#This Row],[GroupByKey]])*OutputTable[RecordedValue]))</f>
        <v>0.18039060663533099</v>
      </c>
    </row>
    <row r="2726" spans="1:16" x14ac:dyDescent="0.25">
      <c r="A2726" t="s">
        <v>68</v>
      </c>
      <c r="B2726" t="s">
        <v>70</v>
      </c>
      <c r="C2726">
        <v>45</v>
      </c>
      <c r="D2726" t="s">
        <v>167</v>
      </c>
      <c r="E2726" t="s">
        <v>142</v>
      </c>
      <c r="F2726" t="s">
        <v>107</v>
      </c>
      <c r="G2726">
        <v>0</v>
      </c>
      <c r="H2726">
        <v>0</v>
      </c>
      <c r="I272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726" s="5" cm="1">
        <f t="array" ref="J2726">MAX(IF((ProjectInfoTable[ProjectName]=OutputTable[[#This Row],[ProjectName]]),(ProjectInfoTable[ProjectName]=OutputTable[[#This Row],[ProjectName]])*ProjectInfoTable[NumberOfReplications]))</f>
        <v>50</v>
      </c>
      <c r="K2726" s="5" cm="1">
        <f t="array" ref="K2726">IFERROR(AVERAGE(IF((OutputTable[GroupByKey]=OutputTable[[#This Row],[GroupByKey]]),(OutputTable[GroupByKey]=OutputTable[[#This Row],[GroupByKey]])*OutputTable[RecordedValue])),0)</f>
        <v>0</v>
      </c>
      <c r="L2726" s="5" cm="1">
        <f t="array" ref="L2726">IFERROR(_xlfn.STDEV.S(IF((OutputTable[GroupByKey]=OutputTable[[#This Row],[GroupByKey]]),(OutputTable[GroupByKey]=OutputTable[[#This Row],[GroupByKey]])*OutputTable[RecordedValue])),0)</f>
        <v>0</v>
      </c>
      <c r="M2726" s="5" cm="1">
        <f t="array" ref="M2726">MAX(IF((ProjectInfoTable[ProjectName]=OutputTable[[#This Row],[ProjectName]]),(ProjectInfoTable[ProjectName]=OutputTable[[#This Row],[ProjectName]])*ProjectInfoTable[ConfidenceInterval]))</f>
        <v>0.95</v>
      </c>
      <c r="N2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26" s="5" cm="1">
        <f t="array" ref="O2726">MIN(IF((OutputTable[GroupByKey]=OutputTable[[#This Row],[GroupByKey]]),(OutputTable[GroupByKey]=OutputTable[[#This Row],[GroupByKey]])*OutputTable[RecordedValue]))</f>
        <v>0</v>
      </c>
      <c r="P2726" s="5" cm="1">
        <f t="array" ref="P2726">MAX(IF((OutputTable[GroupByKey]=OutputTable[[#This Row],[GroupByKey]]),(OutputTable[GroupByKey]=OutputTable[[#This Row],[GroupByKey]])*OutputTable[RecordedValue]))</f>
        <v>0</v>
      </c>
    </row>
    <row r="2727" spans="1:16" x14ac:dyDescent="0.25">
      <c r="A2727" t="s">
        <v>68</v>
      </c>
      <c r="B2727" t="s">
        <v>70</v>
      </c>
      <c r="C2727">
        <v>45</v>
      </c>
      <c r="D2727" t="s">
        <v>168</v>
      </c>
      <c r="E2727" t="s">
        <v>123</v>
      </c>
      <c r="F2727" t="s">
        <v>129</v>
      </c>
      <c r="G2727">
        <v>143</v>
      </c>
      <c r="H2727">
        <v>0</v>
      </c>
      <c r="I272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727" s="5" cm="1">
        <f t="array" ref="J2727">MAX(IF((ProjectInfoTable[ProjectName]=OutputTable[[#This Row],[ProjectName]]),(ProjectInfoTable[ProjectName]=OutputTable[[#This Row],[ProjectName]])*ProjectInfoTable[NumberOfReplications]))</f>
        <v>50</v>
      </c>
      <c r="K2727" s="5" cm="1">
        <f t="array" ref="K2727">IFERROR(AVERAGE(IF((OutputTable[GroupByKey]=OutputTable[[#This Row],[GroupByKey]]),(OutputTable[GroupByKey]=OutputTable[[#This Row],[GroupByKey]])*OutputTable[RecordedValue])),0)</f>
        <v>141.38</v>
      </c>
      <c r="L2727" s="5" cm="1">
        <f t="array" ref="L2727">IFERROR(_xlfn.STDEV.S(IF((OutputTable[GroupByKey]=OutputTable[[#This Row],[GroupByKey]]),(OutputTable[GroupByKey]=OutputTable[[#This Row],[GroupByKey]])*OutputTable[RecordedValue])),0)</f>
        <v>1.9988772358705846</v>
      </c>
      <c r="M2727" s="5" cm="1">
        <f t="array" ref="M2727">MAX(IF((ProjectInfoTable[ProjectName]=OutputTable[[#This Row],[ProjectName]]),(ProjectInfoTable[ProjectName]=OutputTable[[#This Row],[ProjectName]])*ProjectInfoTable[ConfidenceInterval]))</f>
        <v>0.95</v>
      </c>
      <c r="N2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727" s="5" cm="1">
        <f t="array" ref="O2727">MIN(IF((OutputTable[GroupByKey]=OutputTable[[#This Row],[GroupByKey]]),(OutputTable[GroupByKey]=OutputTable[[#This Row],[GroupByKey]])*OutputTable[RecordedValue]))</f>
        <v>134</v>
      </c>
      <c r="P2727" s="5" cm="1">
        <f t="array" ref="P2727">MAX(IF((OutputTable[GroupByKey]=OutputTable[[#This Row],[GroupByKey]]),(OutputTable[GroupByKey]=OutputTable[[#This Row],[GroupByKey]])*OutputTable[RecordedValue]))</f>
        <v>144</v>
      </c>
    </row>
    <row r="2728" spans="1:16" x14ac:dyDescent="0.25">
      <c r="A2728" t="s">
        <v>68</v>
      </c>
      <c r="B2728" t="s">
        <v>70</v>
      </c>
      <c r="C2728">
        <v>45</v>
      </c>
      <c r="D2728" t="s">
        <v>169</v>
      </c>
      <c r="E2728" t="s">
        <v>91</v>
      </c>
      <c r="F2728" t="s">
        <v>129</v>
      </c>
      <c r="G2728">
        <v>71.9166666666667</v>
      </c>
      <c r="H2728">
        <v>0</v>
      </c>
      <c r="I272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728" s="5" cm="1">
        <f t="array" ref="J2728">MAX(IF((ProjectInfoTable[ProjectName]=OutputTable[[#This Row],[ProjectName]]),(ProjectInfoTable[ProjectName]=OutputTable[[#This Row],[ProjectName]])*ProjectInfoTable[NumberOfReplications]))</f>
        <v>50</v>
      </c>
      <c r="K2728" s="5" cm="1">
        <f t="array" ref="K2728">IFERROR(AVERAGE(IF((OutputTable[GroupByKey]=OutputTable[[#This Row],[GroupByKey]]),(OutputTable[GroupByKey]=OutputTable[[#This Row],[GroupByKey]])*OutputTable[RecordedValue])),0)</f>
        <v>71.709517489708347</v>
      </c>
      <c r="L2728" s="5" cm="1">
        <f t="array" ref="L2728">IFERROR(_xlfn.STDEV.S(IF((OutputTable[GroupByKey]=OutputTable[[#This Row],[GroupByKey]]),(OutputTable[GroupByKey]=OutputTable[[#This Row],[GroupByKey]])*OutputTable[RecordedValue])),0)</f>
        <v>0.25019982121987089</v>
      </c>
      <c r="M2728" s="5" cm="1">
        <f t="array" ref="M2728">MAX(IF((ProjectInfoTable[ProjectName]=OutputTable[[#This Row],[ProjectName]]),(ProjectInfoTable[ProjectName]=OutputTable[[#This Row],[ProjectName]])*ProjectInfoTable[ConfidenceInterval]))</f>
        <v>0.95</v>
      </c>
      <c r="N2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728" s="5" cm="1">
        <f t="array" ref="O2728">MIN(IF((OutputTable[GroupByKey]=OutputTable[[#This Row],[GroupByKey]]),(OutputTable[GroupByKey]=OutputTable[[#This Row],[GroupByKey]])*OutputTable[RecordedValue]))</f>
        <v>70.826954480567906</v>
      </c>
      <c r="P2728" s="5" cm="1">
        <f t="array" ref="P2728">MAX(IF((OutputTable[GroupByKey]=OutputTable[[#This Row],[GroupByKey]]),(OutputTable[GroupByKey]=OutputTable[[#This Row],[GroupByKey]])*OutputTable[RecordedValue]))</f>
        <v>72</v>
      </c>
    </row>
    <row r="2729" spans="1:16" x14ac:dyDescent="0.25">
      <c r="A2729" t="s">
        <v>68</v>
      </c>
      <c r="B2729" t="s">
        <v>70</v>
      </c>
      <c r="C2729">
        <v>45</v>
      </c>
      <c r="D2729" t="s">
        <v>170</v>
      </c>
      <c r="E2729" t="s">
        <v>137</v>
      </c>
      <c r="F2729" t="s">
        <v>107</v>
      </c>
      <c r="G2729">
        <v>25.845878083786399</v>
      </c>
      <c r="H2729">
        <v>0</v>
      </c>
      <c r="I272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729" s="5" cm="1">
        <f t="array" ref="J2729">MAX(IF((ProjectInfoTable[ProjectName]=OutputTable[[#This Row],[ProjectName]]),(ProjectInfoTable[ProjectName]=OutputTable[[#This Row],[ProjectName]])*ProjectInfoTable[NumberOfReplications]))</f>
        <v>50</v>
      </c>
      <c r="K2729" s="5" cm="1">
        <f t="array" ref="K2729">IFERROR(AVERAGE(IF((OutputTable[GroupByKey]=OutputTable[[#This Row],[GroupByKey]]),(OutputTable[GroupByKey]=OutputTable[[#This Row],[GroupByKey]])*OutputTable[RecordedValue])),0)</f>
        <v>28.690256747996941</v>
      </c>
      <c r="L2729" s="5" cm="1">
        <f t="array" ref="L2729">IFERROR(_xlfn.STDEV.S(IF((OutputTable[GroupByKey]=OutputTable[[#This Row],[GroupByKey]]),(OutputTable[GroupByKey]=OutputTable[[#This Row],[GroupByKey]])*OutputTable[RecordedValue])),0)</f>
        <v>1.6276098461399904</v>
      </c>
      <c r="M2729" s="5" cm="1">
        <f t="array" ref="M2729">MAX(IF((ProjectInfoTable[ProjectName]=OutputTable[[#This Row],[ProjectName]]),(ProjectInfoTable[ProjectName]=OutputTable[[#This Row],[ProjectName]])*ProjectInfoTable[ConfidenceInterval]))</f>
        <v>0.95</v>
      </c>
      <c r="N2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729" s="5" cm="1">
        <f t="array" ref="O2729">MIN(IF((OutputTable[GroupByKey]=OutputTable[[#This Row],[GroupByKey]]),(OutputTable[GroupByKey]=OutputTable[[#This Row],[GroupByKey]])*OutputTable[RecordedValue]))</f>
        <v>25.696659959072399</v>
      </c>
      <c r="P2729" s="5" cm="1">
        <f t="array" ref="P2729">MAX(IF((OutputTable[GroupByKey]=OutputTable[[#This Row],[GroupByKey]]),(OutputTable[GroupByKey]=OutputTable[[#This Row],[GroupByKey]])*OutputTable[RecordedValue]))</f>
        <v>33.838759418460498</v>
      </c>
    </row>
    <row r="2730" spans="1:16" x14ac:dyDescent="0.25">
      <c r="A2730" t="s">
        <v>68</v>
      </c>
      <c r="B2730" t="s">
        <v>70</v>
      </c>
      <c r="C2730">
        <v>45</v>
      </c>
      <c r="D2730" t="s">
        <v>171</v>
      </c>
      <c r="E2730" t="s">
        <v>139</v>
      </c>
      <c r="F2730" t="s">
        <v>107</v>
      </c>
      <c r="G2730">
        <v>10.0707885828802</v>
      </c>
      <c r="H2730">
        <v>0</v>
      </c>
      <c r="I273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730" s="5" cm="1">
        <f t="array" ref="J2730">MAX(IF((ProjectInfoTable[ProjectName]=OutputTable[[#This Row],[ProjectName]]),(ProjectInfoTable[ProjectName]=OutputTable[[#This Row],[ProjectName]])*ProjectInfoTable[NumberOfReplications]))</f>
        <v>50</v>
      </c>
      <c r="K2730" s="5" cm="1">
        <f t="array" ref="K2730">IFERROR(AVERAGE(IF((OutputTable[GroupByKey]=OutputTable[[#This Row],[GroupByKey]]),(OutputTable[GroupByKey]=OutputTable[[#This Row],[GroupByKey]])*OutputTable[RecordedValue])),0)</f>
        <v>7.1431715332986858</v>
      </c>
      <c r="L2730" s="5" cm="1">
        <f t="array" ref="L2730">IFERROR(_xlfn.STDEV.S(IF((OutputTable[GroupByKey]=OutputTable[[#This Row],[GroupByKey]]),(OutputTable[GroupByKey]=OutputTable[[#This Row],[GroupByKey]])*OutputTable[RecordedValue])),0)</f>
        <v>1.6630080132730225</v>
      </c>
      <c r="M2730" s="5" cm="1">
        <f t="array" ref="M2730">MAX(IF((ProjectInfoTable[ProjectName]=OutputTable[[#This Row],[ProjectName]]),(ProjectInfoTable[ProjectName]=OutputTable[[#This Row],[ProjectName]])*ProjectInfoTable[ConfidenceInterval]))</f>
        <v>0.95</v>
      </c>
      <c r="N2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730" s="5" cm="1">
        <f t="array" ref="O2730">MIN(IF((OutputTable[GroupByKey]=OutputTable[[#This Row],[GroupByKey]]),(OutputTable[GroupByKey]=OutputTable[[#This Row],[GroupByKey]])*OutputTable[RecordedValue]))</f>
        <v>2.14775272896172</v>
      </c>
      <c r="P2730" s="5" cm="1">
        <f t="array" ref="P2730">MAX(IF((OutputTable[GroupByKey]=OutputTable[[#This Row],[GroupByKey]]),(OutputTable[GroupByKey]=OutputTable[[#This Row],[GroupByKey]])*OutputTable[RecordedValue]))</f>
        <v>10.273767747096599</v>
      </c>
    </row>
    <row r="2731" spans="1:16" x14ac:dyDescent="0.25">
      <c r="A2731" t="s">
        <v>68</v>
      </c>
      <c r="B2731" t="s">
        <v>70</v>
      </c>
      <c r="C2731">
        <v>45</v>
      </c>
      <c r="D2731" t="s">
        <v>172</v>
      </c>
      <c r="E2731" t="s">
        <v>164</v>
      </c>
      <c r="F2731" t="s">
        <v>107</v>
      </c>
      <c r="G2731">
        <v>289</v>
      </c>
      <c r="H2731">
        <v>0</v>
      </c>
      <c r="I273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731" s="5" cm="1">
        <f t="array" ref="J2731">MAX(IF((ProjectInfoTable[ProjectName]=OutputTable[[#This Row],[ProjectName]]),(ProjectInfoTable[ProjectName]=OutputTable[[#This Row],[ProjectName]])*ProjectInfoTable[NumberOfReplications]))</f>
        <v>50</v>
      </c>
      <c r="K2731" s="5" cm="1">
        <f t="array" ref="K2731">IFERROR(AVERAGE(IF((OutputTable[GroupByKey]=OutputTable[[#This Row],[GroupByKey]]),(OutputTable[GroupByKey]=OutputTable[[#This Row],[GroupByKey]])*OutputTable[RecordedValue])),0)</f>
        <v>299.54000000000002</v>
      </c>
      <c r="L2731" s="5" cm="1">
        <f t="array" ref="L2731">IFERROR(_xlfn.STDEV.S(IF((OutputTable[GroupByKey]=OutputTable[[#This Row],[GroupByKey]]),(OutputTable[GroupByKey]=OutputTable[[#This Row],[GroupByKey]])*OutputTable[RecordedValue])),0)</f>
        <v>4.8873430868908301</v>
      </c>
      <c r="M2731" s="5" cm="1">
        <f t="array" ref="M2731">MAX(IF((ProjectInfoTable[ProjectName]=OutputTable[[#This Row],[ProjectName]]),(ProjectInfoTable[ProjectName]=OutputTable[[#This Row],[ProjectName]])*ProjectInfoTable[ConfidenceInterval]))</f>
        <v>0.95</v>
      </c>
      <c r="N2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731" s="5" cm="1">
        <f t="array" ref="O2731">MIN(IF((OutputTable[GroupByKey]=OutputTable[[#This Row],[GroupByKey]]),(OutputTable[GroupByKey]=OutputTable[[#This Row],[GroupByKey]])*OutputTable[RecordedValue]))</f>
        <v>289</v>
      </c>
      <c r="P2731" s="5" cm="1">
        <f t="array" ref="P2731">MAX(IF((OutputTable[GroupByKey]=OutputTable[[#This Row],[GroupByKey]]),(OutputTable[GroupByKey]=OutputTable[[#This Row],[GroupByKey]])*OutputTable[RecordedValue]))</f>
        <v>313</v>
      </c>
    </row>
    <row r="2732" spans="1:16" x14ac:dyDescent="0.25">
      <c r="A2732" t="s">
        <v>68</v>
      </c>
      <c r="B2732" t="s">
        <v>70</v>
      </c>
      <c r="C2732">
        <v>45</v>
      </c>
      <c r="D2732" t="s">
        <v>173</v>
      </c>
      <c r="E2732" t="s">
        <v>166</v>
      </c>
      <c r="F2732" t="s">
        <v>107</v>
      </c>
      <c r="G2732">
        <v>0.72025587269777103</v>
      </c>
      <c r="H2732">
        <v>0</v>
      </c>
      <c r="I273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732" s="5" cm="1">
        <f t="array" ref="J2732">MAX(IF((ProjectInfoTable[ProjectName]=OutputTable[[#This Row],[ProjectName]]),(ProjectInfoTable[ProjectName]=OutputTable[[#This Row],[ProjectName]])*ProjectInfoTable[NumberOfReplications]))</f>
        <v>50</v>
      </c>
      <c r="K2732" s="5" cm="1">
        <f t="array" ref="K2732">IFERROR(AVERAGE(IF((OutputTable[GroupByKey]=OutputTable[[#This Row],[GroupByKey]]),(OutputTable[GroupByKey]=OutputTable[[#This Row],[GroupByKey]])*OutputTable[RecordedValue])),0)</f>
        <v>0.80157856851948073</v>
      </c>
      <c r="L2732" s="5" cm="1">
        <f t="array" ref="L2732">IFERROR(_xlfn.STDEV.S(IF((OutputTable[GroupByKey]=OutputTable[[#This Row],[GroupByKey]]),(OutputTable[GroupByKey]=OutputTable[[#This Row],[GroupByKey]])*OutputTable[RecordedValue])),0)</f>
        <v>4.6194667035361667E-2</v>
      </c>
      <c r="M2732" s="5" cm="1">
        <f t="array" ref="M2732">MAX(IF((ProjectInfoTable[ProjectName]=OutputTable[[#This Row],[ProjectName]]),(ProjectInfoTable[ProjectName]=OutputTable[[#This Row],[ProjectName]])*ProjectInfoTable[ConfidenceInterval]))</f>
        <v>0.95</v>
      </c>
      <c r="N2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732" s="5" cm="1">
        <f t="array" ref="O2732">MIN(IF((OutputTable[GroupByKey]=OutputTable[[#This Row],[GroupByKey]]),(OutputTable[GroupByKey]=OutputTable[[#This Row],[GroupByKey]])*OutputTable[RecordedValue]))</f>
        <v>0.71461756258065101</v>
      </c>
      <c r="P2732" s="5" cm="1">
        <f t="array" ref="P2732">MAX(IF((OutputTable[GroupByKey]=OutputTable[[#This Row],[GroupByKey]]),(OutputTable[GroupByKey]=OutputTable[[#This Row],[GroupByKey]])*OutputTable[RecordedValue]))</f>
        <v>0.94034020197328605</v>
      </c>
    </row>
    <row r="2733" spans="1:16" x14ac:dyDescent="0.25">
      <c r="A2733" t="s">
        <v>68</v>
      </c>
      <c r="B2733" t="s">
        <v>70</v>
      </c>
      <c r="C2733">
        <v>45</v>
      </c>
      <c r="D2733" t="s">
        <v>174</v>
      </c>
      <c r="E2733" t="s">
        <v>142</v>
      </c>
      <c r="F2733" t="s">
        <v>107</v>
      </c>
      <c r="G2733">
        <v>0</v>
      </c>
      <c r="H2733">
        <v>0</v>
      </c>
      <c r="I273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733" s="5" cm="1">
        <f t="array" ref="J2733">MAX(IF((ProjectInfoTable[ProjectName]=OutputTable[[#This Row],[ProjectName]]),(ProjectInfoTable[ProjectName]=OutputTable[[#This Row],[ProjectName]])*ProjectInfoTable[NumberOfReplications]))</f>
        <v>50</v>
      </c>
      <c r="K2733" s="5" cm="1">
        <f t="array" ref="K2733">IFERROR(AVERAGE(IF((OutputTable[GroupByKey]=OutputTable[[#This Row],[GroupByKey]]),(OutputTable[GroupByKey]=OutputTable[[#This Row],[GroupByKey]])*OutputTable[RecordedValue])),0)</f>
        <v>0</v>
      </c>
      <c r="L2733" s="5" cm="1">
        <f t="array" ref="L2733">IFERROR(_xlfn.STDEV.S(IF((OutputTable[GroupByKey]=OutputTable[[#This Row],[GroupByKey]]),(OutputTable[GroupByKey]=OutputTable[[#This Row],[GroupByKey]])*OutputTable[RecordedValue])),0)</f>
        <v>0</v>
      </c>
      <c r="M2733" s="5" cm="1">
        <f t="array" ref="M2733">MAX(IF((ProjectInfoTable[ProjectName]=OutputTable[[#This Row],[ProjectName]]),(ProjectInfoTable[ProjectName]=OutputTable[[#This Row],[ProjectName]])*ProjectInfoTable[ConfidenceInterval]))</f>
        <v>0.95</v>
      </c>
      <c r="N2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33" s="5" cm="1">
        <f t="array" ref="O2733">MIN(IF((OutputTable[GroupByKey]=OutputTable[[#This Row],[GroupByKey]]),(OutputTable[GroupByKey]=OutputTable[[#This Row],[GroupByKey]])*OutputTable[RecordedValue]))</f>
        <v>0</v>
      </c>
      <c r="P2733" s="5" cm="1">
        <f t="array" ref="P2733">MAX(IF((OutputTable[GroupByKey]=OutputTable[[#This Row],[GroupByKey]]),(OutputTable[GroupByKey]=OutputTable[[#This Row],[GroupByKey]])*OutputTable[RecordedValue]))</f>
        <v>0</v>
      </c>
    </row>
    <row r="2734" spans="1:16" x14ac:dyDescent="0.25">
      <c r="A2734" t="s">
        <v>68</v>
      </c>
      <c r="B2734" t="s">
        <v>70</v>
      </c>
      <c r="C2734">
        <v>45</v>
      </c>
      <c r="D2734" t="s">
        <v>175</v>
      </c>
      <c r="E2734" t="s">
        <v>113</v>
      </c>
      <c r="F2734" t="s">
        <v>73</v>
      </c>
      <c r="G2734">
        <v>32.491972421340897</v>
      </c>
      <c r="H2734">
        <v>0</v>
      </c>
      <c r="I273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734" s="5" cm="1">
        <f t="array" ref="J2734">MAX(IF((ProjectInfoTable[ProjectName]=OutputTable[[#This Row],[ProjectName]]),(ProjectInfoTable[ProjectName]=OutputTable[[#This Row],[ProjectName]])*ProjectInfoTable[NumberOfReplications]))</f>
        <v>50</v>
      </c>
      <c r="K2734" s="5" cm="1">
        <f t="array" ref="K2734">IFERROR(AVERAGE(IF((OutputTable[GroupByKey]=OutputTable[[#This Row],[GroupByKey]]),(OutputTable[GroupByKey]=OutputTable[[#This Row],[GroupByKey]])*OutputTable[RecordedValue])),0)</f>
        <v>36.017962320863354</v>
      </c>
      <c r="L2734" s="5" cm="1">
        <f t="array" ref="L2734">IFERROR(_xlfn.STDEV.S(IF((OutputTable[GroupByKey]=OutputTable[[#This Row],[GroupByKey]]),(OutputTable[GroupByKey]=OutputTable[[#This Row],[GroupByKey]])*OutputTable[RecordedValue])),0)</f>
        <v>2.1447750669597334</v>
      </c>
      <c r="M2734" s="5" cm="1">
        <f t="array" ref="M2734">MAX(IF((ProjectInfoTable[ProjectName]=OutputTable[[#This Row],[ProjectName]]),(ProjectInfoTable[ProjectName]=OutputTable[[#This Row],[ProjectName]])*ProjectInfoTable[ConfidenceInterval]))</f>
        <v>0.95</v>
      </c>
      <c r="N2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734" s="5" cm="1">
        <f t="array" ref="O2734">MIN(IF((OutputTable[GroupByKey]=OutputTable[[#This Row],[GroupByKey]]),(OutputTable[GroupByKey]=OutputTable[[#This Row],[GroupByKey]])*OutputTable[RecordedValue]))</f>
        <v>31.355296128801101</v>
      </c>
      <c r="P2734" s="5" cm="1">
        <f t="array" ref="P2734">MAX(IF((OutputTable[GroupByKey]=OutputTable[[#This Row],[GroupByKey]]),(OutputTable[GroupByKey]=OutputTable[[#This Row],[GroupByKey]])*OutputTable[RecordedValue]))</f>
        <v>42.047742044042501</v>
      </c>
    </row>
    <row r="2735" spans="1:16" x14ac:dyDescent="0.25">
      <c r="A2735" t="s">
        <v>68</v>
      </c>
      <c r="B2735" t="s">
        <v>70</v>
      </c>
      <c r="C2735">
        <v>45</v>
      </c>
      <c r="D2735" t="s">
        <v>176</v>
      </c>
      <c r="E2735" t="s">
        <v>115</v>
      </c>
      <c r="F2735" t="s">
        <v>73</v>
      </c>
      <c r="G2735">
        <v>974.75917264022598</v>
      </c>
      <c r="H2735">
        <v>0</v>
      </c>
      <c r="I273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735" s="5" cm="1">
        <f t="array" ref="J2735">MAX(IF((ProjectInfoTable[ProjectName]=OutputTable[[#This Row],[ProjectName]]),(ProjectInfoTable[ProjectName]=OutputTable[[#This Row],[ProjectName]])*ProjectInfoTable[NumberOfReplications]))</f>
        <v>50</v>
      </c>
      <c r="K2735" s="5" cm="1">
        <f t="array" ref="K2735">IFERROR(AVERAGE(IF((OutputTable[GroupByKey]=OutputTable[[#This Row],[GroupByKey]]),(OutputTable[GroupByKey]=OutputTable[[#This Row],[GroupByKey]])*OutputTable[RecordedValue])),0)</f>
        <v>1080.5388696259006</v>
      </c>
      <c r="L2735" s="5" cm="1">
        <f t="array" ref="L2735">IFERROR(_xlfn.STDEV.S(IF((OutputTable[GroupByKey]=OutputTable[[#This Row],[GroupByKey]]),(OutputTable[GroupByKey]=OutputTable[[#This Row],[GroupByKey]])*OutputTable[RecordedValue])),0)</f>
        <v>64.343252008792561</v>
      </c>
      <c r="M2735" s="5" cm="1">
        <f t="array" ref="M2735">MAX(IF((ProjectInfoTable[ProjectName]=OutputTable[[#This Row],[ProjectName]]),(ProjectInfoTable[ProjectName]=OutputTable[[#This Row],[ProjectName]])*ProjectInfoTable[ConfidenceInterval]))</f>
        <v>0.95</v>
      </c>
      <c r="N2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735" s="5" cm="1">
        <f t="array" ref="O2735">MIN(IF((OutputTable[GroupByKey]=OutputTable[[#This Row],[GroupByKey]]),(OutputTable[GroupByKey]=OutputTable[[#This Row],[GroupByKey]])*OutputTable[RecordedValue]))</f>
        <v>940.65888386403196</v>
      </c>
      <c r="P2735" s="5" cm="1">
        <f t="array" ref="P2735">MAX(IF((OutputTable[GroupByKey]=OutputTable[[#This Row],[GroupByKey]]),(OutputTable[GroupByKey]=OutputTable[[#This Row],[GroupByKey]])*OutputTable[RecordedValue]))</f>
        <v>1261.4322613212801</v>
      </c>
    </row>
    <row r="2736" spans="1:16" x14ac:dyDescent="0.25">
      <c r="A2736" t="s">
        <v>68</v>
      </c>
      <c r="B2736" t="s">
        <v>70</v>
      </c>
      <c r="C2736">
        <v>45</v>
      </c>
      <c r="D2736" t="s">
        <v>177</v>
      </c>
      <c r="E2736" t="s">
        <v>117</v>
      </c>
      <c r="F2736" t="s">
        <v>73</v>
      </c>
      <c r="G2736">
        <v>0</v>
      </c>
      <c r="H2736">
        <v>0</v>
      </c>
      <c r="I273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736" s="5" cm="1">
        <f t="array" ref="J2736">MAX(IF((ProjectInfoTable[ProjectName]=OutputTable[[#This Row],[ProjectName]]),(ProjectInfoTable[ProjectName]=OutputTable[[#This Row],[ProjectName]])*ProjectInfoTable[NumberOfReplications]))</f>
        <v>50</v>
      </c>
      <c r="K2736" s="5" cm="1">
        <f t="array" ref="K2736">IFERROR(AVERAGE(IF((OutputTable[GroupByKey]=OutputTable[[#This Row],[GroupByKey]]),(OutputTable[GroupByKey]=OutputTable[[#This Row],[GroupByKey]])*OutputTable[RecordedValue])),0)</f>
        <v>0</v>
      </c>
      <c r="L2736" s="5" cm="1">
        <f t="array" ref="L2736">IFERROR(_xlfn.STDEV.S(IF((OutputTable[GroupByKey]=OutputTable[[#This Row],[GroupByKey]]),(OutputTable[GroupByKey]=OutputTable[[#This Row],[GroupByKey]])*OutputTable[RecordedValue])),0)</f>
        <v>0</v>
      </c>
      <c r="M2736" s="5" cm="1">
        <f t="array" ref="M2736">MAX(IF((ProjectInfoTable[ProjectName]=OutputTable[[#This Row],[ProjectName]]),(ProjectInfoTable[ProjectName]=OutputTable[[#This Row],[ProjectName]])*ProjectInfoTable[ConfidenceInterval]))</f>
        <v>0.95</v>
      </c>
      <c r="N2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36" s="5" cm="1">
        <f t="array" ref="O2736">MIN(IF((OutputTable[GroupByKey]=OutputTable[[#This Row],[GroupByKey]]),(OutputTable[GroupByKey]=OutputTable[[#This Row],[GroupByKey]])*OutputTable[RecordedValue]))</f>
        <v>0</v>
      </c>
      <c r="P2736" s="5" cm="1">
        <f t="array" ref="P2736">MAX(IF((OutputTable[GroupByKey]=OutputTable[[#This Row],[GroupByKey]]),(OutputTable[GroupByKey]=OutputTable[[#This Row],[GroupByKey]])*OutputTable[RecordedValue]))</f>
        <v>0</v>
      </c>
    </row>
    <row r="2737" spans="1:16" x14ac:dyDescent="0.25">
      <c r="A2737" t="s">
        <v>68</v>
      </c>
      <c r="B2737" t="s">
        <v>70</v>
      </c>
      <c r="C2737">
        <v>45</v>
      </c>
      <c r="D2737" t="s">
        <v>178</v>
      </c>
      <c r="E2737" t="s">
        <v>119</v>
      </c>
      <c r="F2737" t="s">
        <v>73</v>
      </c>
      <c r="G2737">
        <v>178.019038008271</v>
      </c>
      <c r="H2737">
        <v>0</v>
      </c>
      <c r="I273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737" s="5" cm="1">
        <f t="array" ref="J2737">MAX(IF((ProjectInfoTable[ProjectName]=OutputTable[[#This Row],[ProjectName]]),(ProjectInfoTable[ProjectName]=OutputTable[[#This Row],[ProjectName]])*ProjectInfoTable[NumberOfReplications]))</f>
        <v>50</v>
      </c>
      <c r="K2737" s="5" cm="1">
        <f t="array" ref="K2737">IFERROR(AVERAGE(IF((OutputTable[GroupByKey]=OutputTable[[#This Row],[GroupByKey]]),(OutputTable[GroupByKey]=OutputTable[[#This Row],[GroupByKey]])*OutputTable[RecordedValue])),0)</f>
        <v>647.33233797243315</v>
      </c>
      <c r="L2737" s="5" cm="1">
        <f t="array" ref="L2737">IFERROR(_xlfn.STDEV.S(IF((OutputTable[GroupByKey]=OutputTable[[#This Row],[GroupByKey]]),(OutputTable[GroupByKey]=OutputTable[[#This Row],[GroupByKey]])*OutputTable[RecordedValue])),0)</f>
        <v>612.63054444116835</v>
      </c>
      <c r="M2737" s="5" cm="1">
        <f t="array" ref="M2737">MAX(IF((ProjectInfoTable[ProjectName]=OutputTable[[#This Row],[ProjectName]]),(ProjectInfoTable[ProjectName]=OutputTable[[#This Row],[ProjectName]])*ProjectInfoTable[ConfidenceInterval]))</f>
        <v>0.95</v>
      </c>
      <c r="N2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737" s="5" cm="1">
        <f t="array" ref="O2737">MIN(IF((OutputTable[GroupByKey]=OutputTable[[#This Row],[GroupByKey]]),(OutputTable[GroupByKey]=OutputTable[[#This Row],[GroupByKey]])*OutputTable[RecordedValue]))</f>
        <v>135.75868551570699</v>
      </c>
      <c r="P2737" s="5" cm="1">
        <f t="array" ref="P2737">MAX(IF((OutputTable[GroupByKey]=OutputTable[[#This Row],[GroupByKey]]),(OutputTable[GroupByKey]=OutputTable[[#This Row],[GroupByKey]])*OutputTable[RecordedValue]))</f>
        <v>3953.48057040094</v>
      </c>
    </row>
    <row r="2738" spans="1:16" x14ac:dyDescent="0.25">
      <c r="A2738" t="s">
        <v>68</v>
      </c>
      <c r="B2738" t="s">
        <v>70</v>
      </c>
      <c r="C2738">
        <v>45</v>
      </c>
      <c r="D2738" t="s">
        <v>179</v>
      </c>
      <c r="E2738" t="s">
        <v>121</v>
      </c>
      <c r="F2738" t="s">
        <v>73</v>
      </c>
      <c r="G2738">
        <v>133</v>
      </c>
      <c r="H2738">
        <v>0</v>
      </c>
      <c r="I273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738" s="5" cm="1">
        <f t="array" ref="J2738">MAX(IF((ProjectInfoTable[ProjectName]=OutputTable[[#This Row],[ProjectName]]),(ProjectInfoTable[ProjectName]=OutputTable[[#This Row],[ProjectName]])*ProjectInfoTable[NumberOfReplications]))</f>
        <v>50</v>
      </c>
      <c r="K2738" s="5" cm="1">
        <f t="array" ref="K2738">IFERROR(AVERAGE(IF((OutputTable[GroupByKey]=OutputTable[[#This Row],[GroupByKey]]),(OutputTable[GroupByKey]=OutputTable[[#This Row],[GroupByKey]])*OutputTable[RecordedValue])),0)</f>
        <v>139.02000000000001</v>
      </c>
      <c r="L2738" s="5" cm="1">
        <f t="array" ref="L2738">IFERROR(_xlfn.STDEV.S(IF((OutputTable[GroupByKey]=OutputTable[[#This Row],[GroupByKey]]),(OutputTable[GroupByKey]=OutputTable[[#This Row],[GroupByKey]])*OutputTable[RecordedValue])),0)</f>
        <v>2.0651629376840162</v>
      </c>
      <c r="M2738" s="5" cm="1">
        <f t="array" ref="M2738">MAX(IF((ProjectInfoTable[ProjectName]=OutputTable[[#This Row],[ProjectName]]),(ProjectInfoTable[ProjectName]=OutputTable[[#This Row],[ProjectName]])*ProjectInfoTable[ConfidenceInterval]))</f>
        <v>0.95</v>
      </c>
      <c r="N2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738" s="5" cm="1">
        <f t="array" ref="O2738">MIN(IF((OutputTable[GroupByKey]=OutputTable[[#This Row],[GroupByKey]]),(OutputTable[GroupByKey]=OutputTable[[#This Row],[GroupByKey]])*OutputTable[RecordedValue]))</f>
        <v>133</v>
      </c>
      <c r="P2738" s="5" cm="1">
        <f t="array" ref="P2738">MAX(IF((OutputTable[GroupByKey]=OutputTable[[#This Row],[GroupByKey]]),(OutputTable[GroupByKey]=OutputTable[[#This Row],[GroupByKey]])*OutputTable[RecordedValue]))</f>
        <v>142</v>
      </c>
    </row>
    <row r="2739" spans="1:16" x14ac:dyDescent="0.25">
      <c r="A2739" t="s">
        <v>68</v>
      </c>
      <c r="B2739" t="s">
        <v>70</v>
      </c>
      <c r="C2739">
        <v>45</v>
      </c>
      <c r="D2739" t="s">
        <v>180</v>
      </c>
      <c r="E2739" t="s">
        <v>123</v>
      </c>
      <c r="F2739" t="s">
        <v>73</v>
      </c>
      <c r="G2739">
        <v>133</v>
      </c>
      <c r="H2739">
        <v>0</v>
      </c>
      <c r="I273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739" s="5" cm="1">
        <f t="array" ref="J2739">MAX(IF((ProjectInfoTable[ProjectName]=OutputTable[[#This Row],[ProjectName]]),(ProjectInfoTable[ProjectName]=OutputTable[[#This Row],[ProjectName]])*ProjectInfoTable[NumberOfReplications]))</f>
        <v>50</v>
      </c>
      <c r="K2739" s="5" cm="1">
        <f t="array" ref="K2739">IFERROR(AVERAGE(IF((OutputTable[GroupByKey]=OutputTable[[#This Row],[GroupByKey]]),(OutputTable[GroupByKey]=OutputTable[[#This Row],[GroupByKey]])*OutputTable[RecordedValue])),0)</f>
        <v>137.02000000000001</v>
      </c>
      <c r="L2739" s="5" cm="1">
        <f t="array" ref="L2739">IFERROR(_xlfn.STDEV.S(IF((OutputTable[GroupByKey]=OutputTable[[#This Row],[GroupByKey]]),(OutputTable[GroupByKey]=OutputTable[[#This Row],[GroupByKey]])*OutputTable[RecordedValue])),0)</f>
        <v>2.4618725244274162</v>
      </c>
      <c r="M2739" s="5" cm="1">
        <f t="array" ref="M2739">MAX(IF((ProjectInfoTable[ProjectName]=OutputTable[[#This Row],[ProjectName]]),(ProjectInfoTable[ProjectName]=OutputTable[[#This Row],[ProjectName]])*ProjectInfoTable[ConfidenceInterval]))</f>
        <v>0.95</v>
      </c>
      <c r="N2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739" s="5" cm="1">
        <f t="array" ref="O2739">MIN(IF((OutputTable[GroupByKey]=OutputTable[[#This Row],[GroupByKey]]),(OutputTable[GroupByKey]=OutputTable[[#This Row],[GroupByKey]])*OutputTable[RecordedValue]))</f>
        <v>130</v>
      </c>
      <c r="P2739" s="5" cm="1">
        <f t="array" ref="P2739">MAX(IF((OutputTable[GroupByKey]=OutputTable[[#This Row],[GroupByKey]]),(OutputTable[GroupByKey]=OutputTable[[#This Row],[GroupByKey]])*OutputTable[RecordedValue]))</f>
        <v>141</v>
      </c>
    </row>
    <row r="2740" spans="1:16" x14ac:dyDescent="0.25">
      <c r="A2740" t="s">
        <v>68</v>
      </c>
      <c r="B2740" t="s">
        <v>70</v>
      </c>
      <c r="C2740">
        <v>45</v>
      </c>
      <c r="D2740" t="s">
        <v>181</v>
      </c>
      <c r="E2740" t="s">
        <v>125</v>
      </c>
      <c r="F2740" t="s">
        <v>73</v>
      </c>
      <c r="G2740">
        <v>32.491972421340897</v>
      </c>
      <c r="H2740">
        <v>0</v>
      </c>
      <c r="I274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740" s="5" cm="1">
        <f t="array" ref="J2740">MAX(IF((ProjectInfoTable[ProjectName]=OutputTable[[#This Row],[ProjectName]]),(ProjectInfoTable[ProjectName]=OutputTable[[#This Row],[ProjectName]])*ProjectInfoTable[NumberOfReplications]))</f>
        <v>50</v>
      </c>
      <c r="K2740" s="5" cm="1">
        <f t="array" ref="K2740">IFERROR(AVERAGE(IF((OutputTable[GroupByKey]=OutputTable[[#This Row],[GroupByKey]]),(OutputTable[GroupByKey]=OutputTable[[#This Row],[GroupByKey]])*OutputTable[RecordedValue])),0)</f>
        <v>36.017962320863354</v>
      </c>
      <c r="L2740" s="5" cm="1">
        <f t="array" ref="L2740">IFERROR(_xlfn.STDEV.S(IF((OutputTable[GroupByKey]=OutputTable[[#This Row],[GroupByKey]]),(OutputTable[GroupByKey]=OutputTable[[#This Row],[GroupByKey]])*OutputTable[RecordedValue])),0)</f>
        <v>2.1447750669597334</v>
      </c>
      <c r="M2740" s="5" cm="1">
        <f t="array" ref="M2740">MAX(IF((ProjectInfoTable[ProjectName]=OutputTable[[#This Row],[ProjectName]]),(ProjectInfoTable[ProjectName]=OutputTable[[#This Row],[ProjectName]])*ProjectInfoTable[ConfidenceInterval]))</f>
        <v>0.95</v>
      </c>
      <c r="N2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740" s="5" cm="1">
        <f t="array" ref="O2740">MIN(IF((OutputTable[GroupByKey]=OutputTable[[#This Row],[GroupByKey]]),(OutputTable[GroupByKey]=OutputTable[[#This Row],[GroupByKey]])*OutputTable[RecordedValue]))</f>
        <v>31.355296128801101</v>
      </c>
      <c r="P2740" s="5" cm="1">
        <f t="array" ref="P2740">MAX(IF((OutputTable[GroupByKey]=OutputTable[[#This Row],[GroupByKey]]),(OutputTable[GroupByKey]=OutputTable[[#This Row],[GroupByKey]])*OutputTable[RecordedValue]))</f>
        <v>42.047742044042501</v>
      </c>
    </row>
    <row r="2741" spans="1:16" x14ac:dyDescent="0.25">
      <c r="A2741" t="s">
        <v>68</v>
      </c>
      <c r="B2741" t="s">
        <v>70</v>
      </c>
      <c r="C2741">
        <v>45</v>
      </c>
      <c r="D2741" t="s">
        <v>182</v>
      </c>
      <c r="E2741" t="s">
        <v>127</v>
      </c>
      <c r="F2741" t="s">
        <v>73</v>
      </c>
      <c r="G2741">
        <v>1152.7782106484999</v>
      </c>
      <c r="H2741">
        <v>0</v>
      </c>
      <c r="I274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741" s="5" cm="1">
        <f t="array" ref="J2741">MAX(IF((ProjectInfoTable[ProjectName]=OutputTable[[#This Row],[ProjectName]]),(ProjectInfoTable[ProjectName]=OutputTable[[#This Row],[ProjectName]])*ProjectInfoTable[NumberOfReplications]))</f>
        <v>50</v>
      </c>
      <c r="K2741" s="5" cm="1">
        <f t="array" ref="K2741">IFERROR(AVERAGE(IF((OutputTable[GroupByKey]=OutputTable[[#This Row],[GroupByKey]]),(OutputTable[GroupByKey]=OutputTable[[#This Row],[GroupByKey]])*OutputTable[RecordedValue])),0)</f>
        <v>1727.8712075983335</v>
      </c>
      <c r="L2741" s="5" cm="1">
        <f t="array" ref="L2741">IFERROR(_xlfn.STDEV.S(IF((OutputTable[GroupByKey]=OutputTable[[#This Row],[GroupByKey]]),(OutputTable[GroupByKey]=OutputTable[[#This Row],[GroupByKey]])*OutputTable[RecordedValue])),0)</f>
        <v>660.11760417939672</v>
      </c>
      <c r="M2741" s="5" cm="1">
        <f t="array" ref="M2741">MAX(IF((ProjectInfoTable[ProjectName]=OutputTable[[#This Row],[ProjectName]]),(ProjectInfoTable[ProjectName]=OutputTable[[#This Row],[ProjectName]])*ProjectInfoTable[ConfidenceInterval]))</f>
        <v>0.95</v>
      </c>
      <c r="N2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741" s="5" cm="1">
        <f t="array" ref="O2741">MIN(IF((OutputTable[GroupByKey]=OutputTable[[#This Row],[GroupByKey]]),(OutputTable[GroupByKey]=OutputTable[[#This Row],[GroupByKey]])*OutputTable[RecordedValue]))</f>
        <v>1102.70221979086</v>
      </c>
      <c r="P2741" s="5" cm="1">
        <f t="array" ref="P2741">MAX(IF((OutputTable[GroupByKey]=OutputTable[[#This Row],[GroupByKey]]),(OutputTable[GroupByKey]=OutputTable[[#This Row],[GroupByKey]])*OutputTable[RecordedValue]))</f>
        <v>5214.9128317222203</v>
      </c>
    </row>
    <row r="2742" spans="1:16" x14ac:dyDescent="0.25">
      <c r="A2742" t="s">
        <v>68</v>
      </c>
      <c r="B2742" t="s">
        <v>70</v>
      </c>
      <c r="C2742">
        <v>45</v>
      </c>
      <c r="D2742" t="s">
        <v>183</v>
      </c>
      <c r="E2742" t="s">
        <v>137</v>
      </c>
      <c r="F2742" t="s">
        <v>107</v>
      </c>
      <c r="G2742">
        <v>16.245986210670399</v>
      </c>
      <c r="H2742">
        <v>0</v>
      </c>
      <c r="I274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742" s="5" cm="1">
        <f t="array" ref="J2742">MAX(IF((ProjectInfoTable[ProjectName]=OutputTable[[#This Row],[ProjectName]]),(ProjectInfoTable[ProjectName]=OutputTable[[#This Row],[ProjectName]])*ProjectInfoTable[NumberOfReplications]))</f>
        <v>50</v>
      </c>
      <c r="K2742" s="5" cm="1">
        <f t="array" ref="K2742">IFERROR(AVERAGE(IF((OutputTable[GroupByKey]=OutputTable[[#This Row],[GroupByKey]]),(OutputTable[GroupByKey]=OutputTable[[#This Row],[GroupByKey]])*OutputTable[RecordedValue])),0)</f>
        <v>18.008981160431681</v>
      </c>
      <c r="L2742" s="5" cm="1">
        <f t="array" ref="L2742">IFERROR(_xlfn.STDEV.S(IF((OutputTable[GroupByKey]=OutputTable[[#This Row],[GroupByKey]]),(OutputTable[GroupByKey]=OutputTable[[#This Row],[GroupByKey]])*OutputTable[RecordedValue])),0)</f>
        <v>1.0723875334798758</v>
      </c>
      <c r="M2742" s="5" cm="1">
        <f t="array" ref="M2742">MAX(IF((ProjectInfoTable[ProjectName]=OutputTable[[#This Row],[ProjectName]]),(ProjectInfoTable[ProjectName]=OutputTable[[#This Row],[ProjectName]])*ProjectInfoTable[ConfidenceInterval]))</f>
        <v>0.95</v>
      </c>
      <c r="N2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742" s="5" cm="1">
        <f t="array" ref="O2742">MIN(IF((OutputTable[GroupByKey]=OutputTable[[#This Row],[GroupByKey]]),(OutputTable[GroupByKey]=OutputTable[[#This Row],[GroupByKey]])*OutputTable[RecordedValue]))</f>
        <v>15.677648064400501</v>
      </c>
      <c r="P2742" s="5" cm="1">
        <f t="array" ref="P2742">MAX(IF((OutputTable[GroupByKey]=OutputTable[[#This Row],[GroupByKey]]),(OutputTable[GroupByKey]=OutputTable[[#This Row],[GroupByKey]])*OutputTable[RecordedValue]))</f>
        <v>21.0238710220213</v>
      </c>
    </row>
    <row r="2743" spans="1:16" x14ac:dyDescent="0.25">
      <c r="A2743" t="s">
        <v>68</v>
      </c>
      <c r="B2743" t="s">
        <v>70</v>
      </c>
      <c r="C2743">
        <v>45</v>
      </c>
      <c r="D2743" t="s">
        <v>184</v>
      </c>
      <c r="E2743" t="s">
        <v>139</v>
      </c>
      <c r="F2743" t="s">
        <v>107</v>
      </c>
      <c r="G2743">
        <v>7.7540137893295604</v>
      </c>
      <c r="H2743">
        <v>0</v>
      </c>
      <c r="I274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743" s="5" cm="1">
        <f t="array" ref="J2743">MAX(IF((ProjectInfoTable[ProjectName]=OutputTable[[#This Row],[ProjectName]]),(ProjectInfoTable[ProjectName]=OutputTable[[#This Row],[ProjectName]])*ProjectInfoTable[NumberOfReplications]))</f>
        <v>50</v>
      </c>
      <c r="K2743" s="5" cm="1">
        <f t="array" ref="K2743">IFERROR(AVERAGE(IF((OutputTable[GroupByKey]=OutputTable[[#This Row],[GroupByKey]]),(OutputTable[GroupByKey]=OutputTable[[#This Row],[GroupByKey]])*OutputTable[RecordedValue])),0)</f>
        <v>5.873369725047966</v>
      </c>
      <c r="L2743" s="5" cm="1">
        <f t="array" ref="L2743">IFERROR(_xlfn.STDEV.S(IF((OutputTable[GroupByKey]=OutputTable[[#This Row],[GroupByKey]]),(OutputTable[GroupByKey]=OutputTable[[#This Row],[GroupByKey]])*OutputTable[RecordedValue])),0)</f>
        <v>1.0900756873751687</v>
      </c>
      <c r="M2743" s="5" cm="1">
        <f t="array" ref="M2743">MAX(IF((ProjectInfoTable[ProjectName]=OutputTable[[#This Row],[ProjectName]]),(ProjectInfoTable[ProjectName]=OutputTable[[#This Row],[ProjectName]])*ProjectInfoTable[ConfidenceInterval]))</f>
        <v>0.95</v>
      </c>
      <c r="N2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743" s="5" cm="1">
        <f t="array" ref="O2743">MIN(IF((OutputTable[GroupByKey]=OutputTable[[#This Row],[GroupByKey]]),(OutputTable[GroupByKey]=OutputTable[[#This Row],[GroupByKey]])*OutputTable[RecordedValue]))</f>
        <v>2.9626411254009901</v>
      </c>
      <c r="P2743" s="5" cm="1">
        <f t="array" ref="P2743">MAX(IF((OutputTable[GroupByKey]=OutputTable[[#This Row],[GroupByKey]]),(OutputTable[GroupByKey]=OutputTable[[#This Row],[GroupByKey]])*OutputTable[RecordedValue]))</f>
        <v>8.2927796417684707</v>
      </c>
    </row>
    <row r="2744" spans="1:16" x14ac:dyDescent="0.25">
      <c r="A2744" t="s">
        <v>68</v>
      </c>
      <c r="B2744" t="s">
        <v>70</v>
      </c>
      <c r="C2744">
        <v>45</v>
      </c>
      <c r="D2744" t="s">
        <v>185</v>
      </c>
      <c r="E2744" t="s">
        <v>164</v>
      </c>
      <c r="F2744" t="s">
        <v>107</v>
      </c>
      <c r="G2744">
        <v>133</v>
      </c>
      <c r="H2744">
        <v>0</v>
      </c>
      <c r="I274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744" s="5" cm="1">
        <f t="array" ref="J2744">MAX(IF((ProjectInfoTable[ProjectName]=OutputTable[[#This Row],[ProjectName]]),(ProjectInfoTable[ProjectName]=OutputTable[[#This Row],[ProjectName]])*ProjectInfoTable[NumberOfReplications]))</f>
        <v>50</v>
      </c>
      <c r="K2744" s="5" cm="1">
        <f t="array" ref="K2744">IFERROR(AVERAGE(IF((OutputTable[GroupByKey]=OutputTable[[#This Row],[GroupByKey]]),(OutputTable[GroupByKey]=OutputTable[[#This Row],[GroupByKey]])*OutputTable[RecordedValue])),0)</f>
        <v>138.38</v>
      </c>
      <c r="L2744" s="5" cm="1">
        <f t="array" ref="L2744">IFERROR(_xlfn.STDEV.S(IF((OutputTable[GroupByKey]=OutputTable[[#This Row],[GroupByKey]]),(OutputTable[GroupByKey]=OutputTable[[#This Row],[GroupByKey]])*OutputTable[RecordedValue])),0)</f>
        <v>2.2667967149567629</v>
      </c>
      <c r="M2744" s="5" cm="1">
        <f t="array" ref="M2744">MAX(IF((ProjectInfoTable[ProjectName]=OutputTable[[#This Row],[ProjectName]]),(ProjectInfoTable[ProjectName]=OutputTable[[#This Row],[ProjectName]])*ProjectInfoTable[ConfidenceInterval]))</f>
        <v>0.95</v>
      </c>
      <c r="N2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744" s="5" cm="1">
        <f t="array" ref="O2744">MIN(IF((OutputTable[GroupByKey]=OutputTable[[#This Row],[GroupByKey]]),(OutputTable[GroupByKey]=OutputTable[[#This Row],[GroupByKey]])*OutputTable[RecordedValue]))</f>
        <v>132</v>
      </c>
      <c r="P2744" s="5" cm="1">
        <f t="array" ref="P2744">MAX(IF((OutputTable[GroupByKey]=OutputTable[[#This Row],[GroupByKey]]),(OutputTable[GroupByKey]=OutputTable[[#This Row],[GroupByKey]])*OutputTable[RecordedValue]))</f>
        <v>142</v>
      </c>
    </row>
    <row r="2745" spans="1:16" x14ac:dyDescent="0.25">
      <c r="A2745" t="s">
        <v>68</v>
      </c>
      <c r="B2745" t="s">
        <v>70</v>
      </c>
      <c r="C2745">
        <v>45</v>
      </c>
      <c r="D2745" t="s">
        <v>186</v>
      </c>
      <c r="E2745" t="s">
        <v>166</v>
      </c>
      <c r="F2745" t="s">
        <v>107</v>
      </c>
      <c r="G2745">
        <v>0.67691609211126802</v>
      </c>
      <c r="H2745">
        <v>0</v>
      </c>
      <c r="I274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745" s="5" cm="1">
        <f t="array" ref="J2745">MAX(IF((ProjectInfoTable[ProjectName]=OutputTable[[#This Row],[ProjectName]]),(ProjectInfoTable[ProjectName]=OutputTable[[#This Row],[ProjectName]])*ProjectInfoTable[NumberOfReplications]))</f>
        <v>50</v>
      </c>
      <c r="K2745" s="5" cm="1">
        <f t="array" ref="K2745">IFERROR(AVERAGE(IF((OutputTable[GroupByKey]=OutputTable[[#This Row],[GroupByKey]]),(OutputTable[GroupByKey]=OutputTable[[#This Row],[GroupByKey]])*OutputTable[RecordedValue])),0)</f>
        <v>0.75527626145633475</v>
      </c>
      <c r="L2745" s="5" cm="1">
        <f t="array" ref="L2745">IFERROR(_xlfn.STDEV.S(IF((OutputTable[GroupByKey]=OutputTable[[#This Row],[GroupByKey]]),(OutputTable[GroupByKey]=OutputTable[[#This Row],[GroupByKey]])*OutputTable[RecordedValue])),0)</f>
        <v>4.541982030729913E-2</v>
      </c>
      <c r="M2745" s="5" cm="1">
        <f t="array" ref="M2745">MAX(IF((ProjectInfoTable[ProjectName]=OutputTable[[#This Row],[ProjectName]]),(ProjectInfoTable[ProjectName]=OutputTable[[#This Row],[ProjectName]])*ProjectInfoTable[ConfidenceInterval]))</f>
        <v>0.95</v>
      </c>
      <c r="N2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745" s="5" cm="1">
        <f t="array" ref="O2745">MIN(IF((OutputTable[GroupByKey]=OutputTable[[#This Row],[GroupByKey]]),(OutputTable[GroupByKey]=OutputTable[[#This Row],[GroupByKey]])*OutputTable[RecordedValue]))</f>
        <v>0.65446751492631405</v>
      </c>
      <c r="P2745" s="5" cm="1">
        <f t="array" ref="P2745">MAX(IF((OutputTable[GroupByKey]=OutputTable[[#This Row],[GroupByKey]]),(OutputTable[GroupByKey]=OutputTable[[#This Row],[GroupByKey]])*OutputTable[RecordedValue]))</f>
        <v>0.87655661977495902</v>
      </c>
    </row>
    <row r="2746" spans="1:16" x14ac:dyDescent="0.25">
      <c r="A2746" t="s">
        <v>68</v>
      </c>
      <c r="B2746" t="s">
        <v>70</v>
      </c>
      <c r="C2746">
        <v>45</v>
      </c>
      <c r="D2746" t="s">
        <v>187</v>
      </c>
      <c r="E2746" t="s">
        <v>142</v>
      </c>
      <c r="F2746" t="s">
        <v>107</v>
      </c>
      <c r="G2746">
        <v>0</v>
      </c>
      <c r="H2746">
        <v>0</v>
      </c>
      <c r="I274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746" s="5" cm="1">
        <f t="array" ref="J2746">MAX(IF((ProjectInfoTable[ProjectName]=OutputTable[[#This Row],[ProjectName]]),(ProjectInfoTable[ProjectName]=OutputTable[[#This Row],[ProjectName]])*ProjectInfoTable[NumberOfReplications]))</f>
        <v>50</v>
      </c>
      <c r="K2746" s="5" cm="1">
        <f t="array" ref="K2746">IFERROR(AVERAGE(IF((OutputTable[GroupByKey]=OutputTable[[#This Row],[GroupByKey]]),(OutputTable[GroupByKey]=OutputTable[[#This Row],[GroupByKey]])*OutputTable[RecordedValue])),0)</f>
        <v>0</v>
      </c>
      <c r="L2746" s="5" cm="1">
        <f t="array" ref="L2746">IFERROR(_xlfn.STDEV.S(IF((OutputTable[GroupByKey]=OutputTable[[#This Row],[GroupByKey]]),(OutputTable[GroupByKey]=OutputTable[[#This Row],[GroupByKey]])*OutputTable[RecordedValue])),0)</f>
        <v>0</v>
      </c>
      <c r="M2746" s="5" cm="1">
        <f t="array" ref="M2746">MAX(IF((ProjectInfoTable[ProjectName]=OutputTable[[#This Row],[ProjectName]]),(ProjectInfoTable[ProjectName]=OutputTable[[#This Row],[ProjectName]])*ProjectInfoTable[ConfidenceInterval]))</f>
        <v>0.95</v>
      </c>
      <c r="N2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46" s="5" cm="1">
        <f t="array" ref="O2746">MIN(IF((OutputTable[GroupByKey]=OutputTable[[#This Row],[GroupByKey]]),(OutputTable[GroupByKey]=OutputTable[[#This Row],[GroupByKey]])*OutputTable[RecordedValue]))</f>
        <v>0</v>
      </c>
      <c r="P2746" s="5" cm="1">
        <f t="array" ref="P2746">MAX(IF((OutputTable[GroupByKey]=OutputTable[[#This Row],[GroupByKey]]),(OutputTable[GroupByKey]=OutputTable[[#This Row],[GroupByKey]])*OutputTable[RecordedValue]))</f>
        <v>0</v>
      </c>
    </row>
    <row r="2747" spans="1:16" x14ac:dyDescent="0.25">
      <c r="A2747" t="s">
        <v>68</v>
      </c>
      <c r="B2747" t="s">
        <v>70</v>
      </c>
      <c r="C2747">
        <v>46</v>
      </c>
      <c r="D2747" t="s">
        <v>112</v>
      </c>
      <c r="E2747" t="s">
        <v>113</v>
      </c>
      <c r="F2747" t="s">
        <v>73</v>
      </c>
      <c r="G2747">
        <v>1.82952644205521</v>
      </c>
      <c r="H2747">
        <v>0</v>
      </c>
      <c r="I274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747" s="5" cm="1">
        <f t="array" ref="J2747">MAX(IF((ProjectInfoTable[ProjectName]=OutputTable[[#This Row],[ProjectName]]),(ProjectInfoTable[ProjectName]=OutputTable[[#This Row],[ProjectName]])*ProjectInfoTable[NumberOfReplications]))</f>
        <v>50</v>
      </c>
      <c r="K2747" s="5" cm="1">
        <f t="array" ref="K2747">IFERROR(AVERAGE(IF((OutputTable[GroupByKey]=OutputTable[[#This Row],[GroupByKey]]),(OutputTable[GroupByKey]=OutputTable[[#This Row],[GroupByKey]])*OutputTable[RecordedValue])),0)</f>
        <v>0.86163700693939471</v>
      </c>
      <c r="L2747" s="5" cm="1">
        <f t="array" ref="L2747">IFERROR(_xlfn.STDEV.S(IF((OutputTable[GroupByKey]=OutputTable[[#This Row],[GroupByKey]]),(OutputTable[GroupByKey]=OutputTable[[#This Row],[GroupByKey]])*OutputTable[RecordedValue])),0)</f>
        <v>0.40403851079129915</v>
      </c>
      <c r="M2747" s="5" cm="1">
        <f t="array" ref="M2747">MAX(IF((ProjectInfoTable[ProjectName]=OutputTable[[#This Row],[ProjectName]]),(ProjectInfoTable[ProjectName]=OutputTable[[#This Row],[ProjectName]])*ProjectInfoTable[ConfidenceInterval]))</f>
        <v>0.95</v>
      </c>
      <c r="N2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747" s="5" cm="1">
        <f t="array" ref="O2747">MIN(IF((OutputTable[GroupByKey]=OutputTable[[#This Row],[GroupByKey]]),(OutputTable[GroupByKey]=OutputTable[[#This Row],[GroupByKey]])*OutputTable[RecordedValue]))</f>
        <v>0.14398486806875099</v>
      </c>
      <c r="P2747" s="5" cm="1">
        <f t="array" ref="P2747">MAX(IF((OutputTable[GroupByKey]=OutputTable[[#This Row],[GroupByKey]]),(OutputTable[GroupByKey]=OutputTable[[#This Row],[GroupByKey]])*OutputTable[RecordedValue]))</f>
        <v>2.0851264921370101</v>
      </c>
    </row>
    <row r="2748" spans="1:16" x14ac:dyDescent="0.25">
      <c r="A2748" t="s">
        <v>68</v>
      </c>
      <c r="B2748" t="s">
        <v>70</v>
      </c>
      <c r="C2748">
        <v>46</v>
      </c>
      <c r="D2748" t="s">
        <v>114</v>
      </c>
      <c r="E2748" t="s">
        <v>115</v>
      </c>
      <c r="F2748" t="s">
        <v>73</v>
      </c>
      <c r="G2748">
        <v>109.771586523312</v>
      </c>
      <c r="H2748">
        <v>0</v>
      </c>
      <c r="I274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748" s="5" cm="1">
        <f t="array" ref="J2748">MAX(IF((ProjectInfoTable[ProjectName]=OutputTable[[#This Row],[ProjectName]]),(ProjectInfoTable[ProjectName]=OutputTable[[#This Row],[ProjectName]])*ProjectInfoTable[NumberOfReplications]))</f>
        <v>50</v>
      </c>
      <c r="K2748" s="5" cm="1">
        <f t="array" ref="K2748">IFERROR(AVERAGE(IF((OutputTable[GroupByKey]=OutputTable[[#This Row],[GroupByKey]]),(OutputTable[GroupByKey]=OutputTable[[#This Row],[GroupByKey]])*OutputTable[RecordedValue])),0)</f>
        <v>51.698220416363682</v>
      </c>
      <c r="L2748" s="5" cm="1">
        <f t="array" ref="L2748">IFERROR(_xlfn.STDEV.S(IF((OutputTable[GroupByKey]=OutputTable[[#This Row],[GroupByKey]]),(OutputTable[GroupByKey]=OutputTable[[#This Row],[GroupByKey]])*OutputTable[RecordedValue])),0)</f>
        <v>24.242310647477964</v>
      </c>
      <c r="M2748" s="5" cm="1">
        <f t="array" ref="M2748">MAX(IF((ProjectInfoTable[ProjectName]=OutputTable[[#This Row],[ProjectName]]),(ProjectInfoTable[ProjectName]=OutputTable[[#This Row],[ProjectName]])*ProjectInfoTable[ConfidenceInterval]))</f>
        <v>0.95</v>
      </c>
      <c r="N2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748" s="5" cm="1">
        <f t="array" ref="O2748">MIN(IF((OutputTable[GroupByKey]=OutputTable[[#This Row],[GroupByKey]]),(OutputTable[GroupByKey]=OutputTable[[#This Row],[GroupByKey]])*OutputTable[RecordedValue]))</f>
        <v>8.63909208412508</v>
      </c>
      <c r="P2748" s="5" cm="1">
        <f t="array" ref="P2748">MAX(IF((OutputTable[GroupByKey]=OutputTable[[#This Row],[GroupByKey]]),(OutputTable[GroupByKey]=OutputTable[[#This Row],[GroupByKey]])*OutputTable[RecordedValue]))</f>
        <v>125.107589528221</v>
      </c>
    </row>
    <row r="2749" spans="1:16" x14ac:dyDescent="0.25">
      <c r="A2749" t="s">
        <v>68</v>
      </c>
      <c r="B2749" t="s">
        <v>70</v>
      </c>
      <c r="C2749">
        <v>46</v>
      </c>
      <c r="D2749" t="s">
        <v>116</v>
      </c>
      <c r="E2749" t="s">
        <v>117</v>
      </c>
      <c r="F2749" t="s">
        <v>73</v>
      </c>
      <c r="G2749">
        <v>0</v>
      </c>
      <c r="H2749">
        <v>0</v>
      </c>
      <c r="I274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749" s="5" cm="1">
        <f t="array" ref="J2749">MAX(IF((ProjectInfoTable[ProjectName]=OutputTable[[#This Row],[ProjectName]]),(ProjectInfoTable[ProjectName]=OutputTable[[#This Row],[ProjectName]])*ProjectInfoTable[NumberOfReplications]))</f>
        <v>50</v>
      </c>
      <c r="K2749" s="5" cm="1">
        <f t="array" ref="K2749">IFERROR(AVERAGE(IF((OutputTable[GroupByKey]=OutputTable[[#This Row],[GroupByKey]]),(OutputTable[GroupByKey]=OutputTable[[#This Row],[GroupByKey]])*OutputTable[RecordedValue])),0)</f>
        <v>0</v>
      </c>
      <c r="L2749" s="5" cm="1">
        <f t="array" ref="L2749">IFERROR(_xlfn.STDEV.S(IF((OutputTable[GroupByKey]=OutputTable[[#This Row],[GroupByKey]]),(OutputTable[GroupByKey]=OutputTable[[#This Row],[GroupByKey]])*OutputTable[RecordedValue])),0)</f>
        <v>0</v>
      </c>
      <c r="M2749" s="5" cm="1">
        <f t="array" ref="M2749">MAX(IF((ProjectInfoTable[ProjectName]=OutputTable[[#This Row],[ProjectName]]),(ProjectInfoTable[ProjectName]=OutputTable[[#This Row],[ProjectName]])*ProjectInfoTable[ConfidenceInterval]))</f>
        <v>0.95</v>
      </c>
      <c r="N2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49" s="5" cm="1">
        <f t="array" ref="O2749">MIN(IF((OutputTable[GroupByKey]=OutputTable[[#This Row],[GroupByKey]]),(OutputTable[GroupByKey]=OutputTable[[#This Row],[GroupByKey]])*OutputTable[RecordedValue]))</f>
        <v>0</v>
      </c>
      <c r="P2749" s="5" cm="1">
        <f t="array" ref="P2749">MAX(IF((OutputTable[GroupByKey]=OutputTable[[#This Row],[GroupByKey]]),(OutputTable[GroupByKey]=OutputTable[[#This Row],[GroupByKey]])*OutputTable[RecordedValue]))</f>
        <v>0</v>
      </c>
    </row>
    <row r="2750" spans="1:16" x14ac:dyDescent="0.25">
      <c r="A2750" t="s">
        <v>68</v>
      </c>
      <c r="B2750" t="s">
        <v>70</v>
      </c>
      <c r="C2750">
        <v>46</v>
      </c>
      <c r="D2750" t="s">
        <v>118</v>
      </c>
      <c r="E2750" t="s">
        <v>119</v>
      </c>
      <c r="F2750" t="s">
        <v>73</v>
      </c>
      <c r="G2750">
        <v>29.813087072326301</v>
      </c>
      <c r="H2750">
        <v>0</v>
      </c>
      <c r="I275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750" s="5" cm="1">
        <f t="array" ref="J2750">MAX(IF((ProjectInfoTable[ProjectName]=OutputTable[[#This Row],[ProjectName]]),(ProjectInfoTable[ProjectName]=OutputTable[[#This Row],[ProjectName]])*ProjectInfoTable[NumberOfReplications]))</f>
        <v>50</v>
      </c>
      <c r="K2750" s="5" cm="1">
        <f t="array" ref="K2750">IFERROR(AVERAGE(IF((OutputTable[GroupByKey]=OutputTable[[#This Row],[GroupByKey]]),(OutputTable[GroupByKey]=OutputTable[[#This Row],[GroupByKey]])*OutputTable[RecordedValue])),0)</f>
        <v>13.164009358024151</v>
      </c>
      <c r="L2750" s="5" cm="1">
        <f t="array" ref="L2750">IFERROR(_xlfn.STDEV.S(IF((OutputTable[GroupByKey]=OutputTable[[#This Row],[GroupByKey]]),(OutputTable[GroupByKey]=OutputTable[[#This Row],[GroupByKey]])*OutputTable[RecordedValue])),0)</f>
        <v>23.71645868098383</v>
      </c>
      <c r="M2750" s="5" cm="1">
        <f t="array" ref="M2750">MAX(IF((ProjectInfoTable[ProjectName]=OutputTable[[#This Row],[ProjectName]]),(ProjectInfoTable[ProjectName]=OutputTable[[#This Row],[ProjectName]])*ProjectInfoTable[ConfidenceInterval]))</f>
        <v>0.95</v>
      </c>
      <c r="N2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750" s="5" cm="1">
        <f t="array" ref="O2750">MIN(IF((OutputTable[GroupByKey]=OutputTable[[#This Row],[GroupByKey]]),(OutputTable[GroupByKey]=OutputTable[[#This Row],[GroupByKey]])*OutputTable[RecordedValue]))</f>
        <v>0</v>
      </c>
      <c r="P2750" s="5" cm="1">
        <f t="array" ref="P2750">MAX(IF((OutputTable[GroupByKey]=OutputTable[[#This Row],[GroupByKey]]),(OutputTable[GroupByKey]=OutputTable[[#This Row],[GroupByKey]])*OutputTable[RecordedValue]))</f>
        <v>143.511038213799</v>
      </c>
    </row>
    <row r="2751" spans="1:16" x14ac:dyDescent="0.25">
      <c r="A2751" t="s">
        <v>68</v>
      </c>
      <c r="B2751" t="s">
        <v>70</v>
      </c>
      <c r="C2751">
        <v>46</v>
      </c>
      <c r="D2751" t="s">
        <v>120</v>
      </c>
      <c r="E2751" t="s">
        <v>121</v>
      </c>
      <c r="F2751" t="s">
        <v>73</v>
      </c>
      <c r="G2751">
        <v>18</v>
      </c>
      <c r="H2751">
        <v>0</v>
      </c>
      <c r="I275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751" s="5" cm="1">
        <f t="array" ref="J2751">MAX(IF((ProjectInfoTable[ProjectName]=OutputTable[[#This Row],[ProjectName]]),(ProjectInfoTable[ProjectName]=OutputTable[[#This Row],[ProjectName]])*ProjectInfoTable[NumberOfReplications]))</f>
        <v>50</v>
      </c>
      <c r="K2751" s="5" cm="1">
        <f t="array" ref="K2751">IFERROR(AVERAGE(IF((OutputTable[GroupByKey]=OutputTable[[#This Row],[GroupByKey]]),(OutputTable[GroupByKey]=OutputTable[[#This Row],[GroupByKey]])*OutputTable[RecordedValue])),0)</f>
        <v>9.74</v>
      </c>
      <c r="L2751" s="5" cm="1">
        <f t="array" ref="L2751">IFERROR(_xlfn.STDEV.S(IF((OutputTable[GroupByKey]=OutputTable[[#This Row],[GroupByKey]]),(OutputTable[GroupByKey]=OutputTable[[#This Row],[GroupByKey]])*OutputTable[RecordedValue])),0)</f>
        <v>3.3430402880233041</v>
      </c>
      <c r="M2751" s="5" cm="1">
        <f t="array" ref="M2751">MAX(IF((ProjectInfoTable[ProjectName]=OutputTable[[#This Row],[ProjectName]]),(ProjectInfoTable[ProjectName]=OutputTable[[#This Row],[ProjectName]])*ProjectInfoTable[ConfidenceInterval]))</f>
        <v>0.95</v>
      </c>
      <c r="N2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751" s="5" cm="1">
        <f t="array" ref="O2751">MIN(IF((OutputTable[GroupByKey]=OutputTable[[#This Row],[GroupByKey]]),(OutputTable[GroupByKey]=OutputTable[[#This Row],[GroupByKey]])*OutputTable[RecordedValue]))</f>
        <v>4</v>
      </c>
      <c r="P2751" s="5" cm="1">
        <f t="array" ref="P2751">MAX(IF((OutputTable[GroupByKey]=OutputTable[[#This Row],[GroupByKey]]),(OutputTable[GroupByKey]=OutputTable[[#This Row],[GroupByKey]])*OutputTable[RecordedValue]))</f>
        <v>18</v>
      </c>
    </row>
    <row r="2752" spans="1:16" x14ac:dyDescent="0.25">
      <c r="A2752" t="s">
        <v>68</v>
      </c>
      <c r="B2752" t="s">
        <v>70</v>
      </c>
      <c r="C2752">
        <v>46</v>
      </c>
      <c r="D2752" t="s">
        <v>122</v>
      </c>
      <c r="E2752" t="s">
        <v>123</v>
      </c>
      <c r="F2752" t="s">
        <v>73</v>
      </c>
      <c r="G2752">
        <v>18</v>
      </c>
      <c r="H2752">
        <v>0</v>
      </c>
      <c r="I275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752" s="5" cm="1">
        <f t="array" ref="J2752">MAX(IF((ProjectInfoTable[ProjectName]=OutputTable[[#This Row],[ProjectName]]),(ProjectInfoTable[ProjectName]=OutputTable[[#This Row],[ProjectName]])*ProjectInfoTable[NumberOfReplications]))</f>
        <v>50</v>
      </c>
      <c r="K2752" s="5" cm="1">
        <f t="array" ref="K2752">IFERROR(AVERAGE(IF((OutputTable[GroupByKey]=OutputTable[[#This Row],[GroupByKey]]),(OutputTable[GroupByKey]=OutputTable[[#This Row],[GroupByKey]])*OutputTable[RecordedValue])),0)</f>
        <v>9.6199999999999992</v>
      </c>
      <c r="L2752" s="5" cm="1">
        <f t="array" ref="L2752">IFERROR(_xlfn.STDEV.S(IF((OutputTable[GroupByKey]=OutputTable[[#This Row],[GroupByKey]]),(OutputTable[GroupByKey]=OutputTable[[#This Row],[GroupByKey]])*OutputTable[RecordedValue])),0)</f>
        <v>3.3557139816335075</v>
      </c>
      <c r="M2752" s="5" cm="1">
        <f t="array" ref="M2752">MAX(IF((ProjectInfoTable[ProjectName]=OutputTable[[#This Row],[ProjectName]]),(ProjectInfoTable[ProjectName]=OutputTable[[#This Row],[ProjectName]])*ProjectInfoTable[ConfidenceInterval]))</f>
        <v>0.95</v>
      </c>
      <c r="N2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752" s="5" cm="1">
        <f t="array" ref="O2752">MIN(IF((OutputTable[GroupByKey]=OutputTable[[#This Row],[GroupByKey]]),(OutputTable[GroupByKey]=OutputTable[[#This Row],[GroupByKey]])*OutputTable[RecordedValue]))</f>
        <v>4</v>
      </c>
      <c r="P2752" s="5" cm="1">
        <f t="array" ref="P2752">MAX(IF((OutputTable[GroupByKey]=OutputTable[[#This Row],[GroupByKey]]),(OutputTable[GroupByKey]=OutputTable[[#This Row],[GroupByKey]])*OutputTable[RecordedValue]))</f>
        <v>18</v>
      </c>
    </row>
    <row r="2753" spans="1:16" x14ac:dyDescent="0.25">
      <c r="A2753" t="s">
        <v>68</v>
      </c>
      <c r="B2753" t="s">
        <v>70</v>
      </c>
      <c r="C2753">
        <v>46</v>
      </c>
      <c r="D2753" t="s">
        <v>124</v>
      </c>
      <c r="E2753" t="s">
        <v>125</v>
      </c>
      <c r="F2753" t="s">
        <v>73</v>
      </c>
      <c r="G2753">
        <v>1.82952644205521</v>
      </c>
      <c r="H2753">
        <v>0</v>
      </c>
      <c r="I275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753" s="5" cm="1">
        <f t="array" ref="J2753">MAX(IF((ProjectInfoTable[ProjectName]=OutputTable[[#This Row],[ProjectName]]),(ProjectInfoTable[ProjectName]=OutputTable[[#This Row],[ProjectName]])*ProjectInfoTable[NumberOfReplications]))</f>
        <v>50</v>
      </c>
      <c r="K2753" s="5" cm="1">
        <f t="array" ref="K2753">IFERROR(AVERAGE(IF((OutputTable[GroupByKey]=OutputTable[[#This Row],[GroupByKey]]),(OutputTable[GroupByKey]=OutputTable[[#This Row],[GroupByKey]])*OutputTable[RecordedValue])),0)</f>
        <v>0.86163700693939471</v>
      </c>
      <c r="L2753" s="5" cm="1">
        <f t="array" ref="L2753">IFERROR(_xlfn.STDEV.S(IF((OutputTable[GroupByKey]=OutputTable[[#This Row],[GroupByKey]]),(OutputTable[GroupByKey]=OutputTable[[#This Row],[GroupByKey]])*OutputTable[RecordedValue])),0)</f>
        <v>0.40403851079129915</v>
      </c>
      <c r="M2753" s="5" cm="1">
        <f t="array" ref="M2753">MAX(IF((ProjectInfoTable[ProjectName]=OutputTable[[#This Row],[ProjectName]]),(ProjectInfoTable[ProjectName]=OutputTable[[#This Row],[ProjectName]])*ProjectInfoTable[ConfidenceInterval]))</f>
        <v>0.95</v>
      </c>
      <c r="N2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753" s="5" cm="1">
        <f t="array" ref="O2753">MIN(IF((OutputTable[GroupByKey]=OutputTable[[#This Row],[GroupByKey]]),(OutputTable[GroupByKey]=OutputTable[[#This Row],[GroupByKey]])*OutputTable[RecordedValue]))</f>
        <v>0.14398486806875099</v>
      </c>
      <c r="P2753" s="5" cm="1">
        <f t="array" ref="P2753">MAX(IF((OutputTable[GroupByKey]=OutputTable[[#This Row],[GroupByKey]]),(OutputTable[GroupByKey]=OutputTable[[#This Row],[GroupByKey]])*OutputTable[RecordedValue]))</f>
        <v>2.0851264921370101</v>
      </c>
    </row>
    <row r="2754" spans="1:16" x14ac:dyDescent="0.25">
      <c r="A2754" t="s">
        <v>68</v>
      </c>
      <c r="B2754" t="s">
        <v>70</v>
      </c>
      <c r="C2754">
        <v>46</v>
      </c>
      <c r="D2754" t="s">
        <v>126</v>
      </c>
      <c r="E2754" t="s">
        <v>127</v>
      </c>
      <c r="F2754" t="s">
        <v>73</v>
      </c>
      <c r="G2754">
        <v>139.584673595639</v>
      </c>
      <c r="H2754">
        <v>0</v>
      </c>
      <c r="I275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754" s="5" cm="1">
        <f t="array" ref="J2754">MAX(IF((ProjectInfoTable[ProjectName]=OutputTable[[#This Row],[ProjectName]]),(ProjectInfoTable[ProjectName]=OutputTable[[#This Row],[ProjectName]])*ProjectInfoTable[NumberOfReplications]))</f>
        <v>50</v>
      </c>
      <c r="K2754" s="5" cm="1">
        <f t="array" ref="K2754">IFERROR(AVERAGE(IF((OutputTable[GroupByKey]=OutputTable[[#This Row],[GroupByKey]]),(OutputTable[GroupByKey]=OutputTable[[#This Row],[GroupByKey]])*OutputTable[RecordedValue])),0)</f>
        <v>64.862229774387828</v>
      </c>
      <c r="L2754" s="5" cm="1">
        <f t="array" ref="L2754">IFERROR(_xlfn.STDEV.S(IF((OutputTable[GroupByKey]=OutputTable[[#This Row],[GroupByKey]]),(OutputTable[GroupByKey]=OutputTable[[#This Row],[GroupByKey]])*OutputTable[RecordedValue])),0)</f>
        <v>42.021678663543447</v>
      </c>
      <c r="M2754" s="5" cm="1">
        <f t="array" ref="M2754">MAX(IF((ProjectInfoTable[ProjectName]=OutputTable[[#This Row],[ProjectName]]),(ProjectInfoTable[ProjectName]=OutputTable[[#This Row],[ProjectName]])*ProjectInfoTable[ConfidenceInterval]))</f>
        <v>0.95</v>
      </c>
      <c r="N2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754" s="5" cm="1">
        <f t="array" ref="O2754">MIN(IF((OutputTable[GroupByKey]=OutputTable[[#This Row],[GroupByKey]]),(OutputTable[GroupByKey]=OutputTable[[#This Row],[GroupByKey]])*OutputTable[RecordedValue]))</f>
        <v>12.5350884709043</v>
      </c>
      <c r="P2754" s="5" cm="1">
        <f t="array" ref="P2754">MAX(IF((OutputTable[GroupByKey]=OutputTable[[#This Row],[GroupByKey]]),(OutputTable[GroupByKey]=OutputTable[[#This Row],[GroupByKey]])*OutputTable[RecordedValue]))</f>
        <v>268.61862774202001</v>
      </c>
    </row>
    <row r="2755" spans="1:16" x14ac:dyDescent="0.25">
      <c r="A2755" t="s">
        <v>68</v>
      </c>
      <c r="B2755" t="s">
        <v>70</v>
      </c>
      <c r="C2755">
        <v>46</v>
      </c>
      <c r="D2755" t="s">
        <v>128</v>
      </c>
      <c r="E2755" t="s">
        <v>86</v>
      </c>
      <c r="F2755" t="s">
        <v>129</v>
      </c>
      <c r="G2755">
        <v>0</v>
      </c>
      <c r="H2755">
        <v>0</v>
      </c>
      <c r="I275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755" s="5" cm="1">
        <f t="array" ref="J2755">MAX(IF((ProjectInfoTable[ProjectName]=OutputTable[[#This Row],[ProjectName]]),(ProjectInfoTable[ProjectName]=OutputTable[[#This Row],[ProjectName]])*ProjectInfoTable[NumberOfReplications]))</f>
        <v>50</v>
      </c>
      <c r="K2755" s="5" cm="1">
        <f t="array" ref="K2755">IFERROR(AVERAGE(IF((OutputTable[GroupByKey]=OutputTable[[#This Row],[GroupByKey]]),(OutputTable[GroupByKey]=OutputTable[[#This Row],[GroupByKey]])*OutputTable[RecordedValue])),0)</f>
        <v>0</v>
      </c>
      <c r="L2755" s="5" cm="1">
        <f t="array" ref="L2755">IFERROR(_xlfn.STDEV.S(IF((OutputTable[GroupByKey]=OutputTable[[#This Row],[GroupByKey]]),(OutputTable[GroupByKey]=OutputTable[[#This Row],[GroupByKey]])*OutputTable[RecordedValue])),0)</f>
        <v>0</v>
      </c>
      <c r="M2755" s="5" cm="1">
        <f t="array" ref="M2755">MAX(IF((ProjectInfoTable[ProjectName]=OutputTable[[#This Row],[ProjectName]]),(ProjectInfoTable[ProjectName]=OutputTable[[#This Row],[ProjectName]])*ProjectInfoTable[ConfidenceInterval]))</f>
        <v>0.95</v>
      </c>
      <c r="N2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5" s="5" cm="1">
        <f t="array" ref="O2755">MIN(IF((OutputTable[GroupByKey]=OutputTable[[#This Row],[GroupByKey]]),(OutputTable[GroupByKey]=OutputTable[[#This Row],[GroupByKey]])*OutputTable[RecordedValue]))</f>
        <v>0</v>
      </c>
      <c r="P2755" s="5" cm="1">
        <f t="array" ref="P2755">MAX(IF((OutputTable[GroupByKey]=OutputTable[[#This Row],[GroupByKey]]),(OutputTable[GroupByKey]=OutputTable[[#This Row],[GroupByKey]])*OutputTable[RecordedValue]))</f>
        <v>0</v>
      </c>
    </row>
    <row r="2756" spans="1:16" x14ac:dyDescent="0.25">
      <c r="A2756" t="s">
        <v>68</v>
      </c>
      <c r="B2756" t="s">
        <v>70</v>
      </c>
      <c r="C2756">
        <v>46</v>
      </c>
      <c r="D2756" t="s">
        <v>130</v>
      </c>
      <c r="E2756" t="s">
        <v>89</v>
      </c>
      <c r="F2756" t="s">
        <v>129</v>
      </c>
      <c r="G2756">
        <v>0</v>
      </c>
      <c r="H2756">
        <v>0</v>
      </c>
      <c r="I275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756" s="5" cm="1">
        <f t="array" ref="J2756">MAX(IF((ProjectInfoTable[ProjectName]=OutputTable[[#This Row],[ProjectName]]),(ProjectInfoTable[ProjectName]=OutputTable[[#This Row],[ProjectName]])*ProjectInfoTable[NumberOfReplications]))</f>
        <v>50</v>
      </c>
      <c r="K2756" s="5" cm="1">
        <f t="array" ref="K2756">IFERROR(AVERAGE(IF((OutputTable[GroupByKey]=OutputTable[[#This Row],[GroupByKey]]),(OutputTable[GroupByKey]=OutputTable[[#This Row],[GroupByKey]])*OutputTable[RecordedValue])),0)</f>
        <v>0</v>
      </c>
      <c r="L2756" s="5" cm="1">
        <f t="array" ref="L2756">IFERROR(_xlfn.STDEV.S(IF((OutputTable[GroupByKey]=OutputTable[[#This Row],[GroupByKey]]),(OutputTable[GroupByKey]=OutputTable[[#This Row],[GroupByKey]])*OutputTable[RecordedValue])),0)</f>
        <v>0</v>
      </c>
      <c r="M2756" s="5" cm="1">
        <f t="array" ref="M2756">MAX(IF((ProjectInfoTable[ProjectName]=OutputTable[[#This Row],[ProjectName]]),(ProjectInfoTable[ProjectName]=OutputTable[[#This Row],[ProjectName]])*ProjectInfoTable[ConfidenceInterval]))</f>
        <v>0.95</v>
      </c>
      <c r="N2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6" s="5" cm="1">
        <f t="array" ref="O2756">MIN(IF((OutputTable[GroupByKey]=OutputTable[[#This Row],[GroupByKey]]),(OutputTable[GroupByKey]=OutputTable[[#This Row],[GroupByKey]])*OutputTable[RecordedValue]))</f>
        <v>0</v>
      </c>
      <c r="P2756" s="5" cm="1">
        <f t="array" ref="P2756">MAX(IF((OutputTable[GroupByKey]=OutputTable[[#This Row],[GroupByKey]]),(OutputTable[GroupByKey]=OutputTable[[#This Row],[GroupByKey]])*OutputTable[RecordedValue]))</f>
        <v>0</v>
      </c>
    </row>
    <row r="2757" spans="1:16" x14ac:dyDescent="0.25">
      <c r="A2757" t="s">
        <v>68</v>
      </c>
      <c r="B2757" t="s">
        <v>70</v>
      </c>
      <c r="C2757">
        <v>46</v>
      </c>
      <c r="D2757" t="s">
        <v>131</v>
      </c>
      <c r="E2757" t="s">
        <v>91</v>
      </c>
      <c r="F2757" t="s">
        <v>129</v>
      </c>
      <c r="G2757">
        <v>50.370381779031099</v>
      </c>
      <c r="H2757">
        <v>0</v>
      </c>
      <c r="I275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757" s="5" cm="1">
        <f t="array" ref="J2757">MAX(IF((ProjectInfoTable[ProjectName]=OutputTable[[#This Row],[ProjectName]]),(ProjectInfoTable[ProjectName]=OutputTable[[#This Row],[ProjectName]])*ProjectInfoTable[NumberOfReplications]))</f>
        <v>50</v>
      </c>
      <c r="K2757" s="5" cm="1">
        <f t="array" ref="K2757">IFERROR(AVERAGE(IF((OutputTable[GroupByKey]=OutputTable[[#This Row],[GroupByKey]]),(OutputTable[GroupByKey]=OutputTable[[#This Row],[GroupByKey]])*OutputTable[RecordedValue])),0)</f>
        <v>47.555766264651346</v>
      </c>
      <c r="L2757" s="5" cm="1">
        <f t="array" ref="L2757">IFERROR(_xlfn.STDEV.S(IF((OutputTable[GroupByKey]=OutputTable[[#This Row],[GroupByKey]]),(OutputTable[GroupByKey]=OutputTable[[#This Row],[GroupByKey]])*OutputTable[RecordedValue])),0)</f>
        <v>2.7283894207102275</v>
      </c>
      <c r="M2757" s="5" cm="1">
        <f t="array" ref="M2757">MAX(IF((ProjectInfoTable[ProjectName]=OutputTable[[#This Row],[ProjectName]]),(ProjectInfoTable[ProjectName]=OutputTable[[#This Row],[ProjectName]])*ProjectInfoTable[ConfidenceInterval]))</f>
        <v>0.95</v>
      </c>
      <c r="N2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757" s="5" cm="1">
        <f t="array" ref="O2757">MIN(IF((OutputTable[GroupByKey]=OutputTable[[#This Row],[GroupByKey]]),(OutputTable[GroupByKey]=OutputTable[[#This Row],[GroupByKey]])*OutputTable[RecordedValue]))</f>
        <v>42.116143251013803</v>
      </c>
      <c r="P2757" s="5" cm="1">
        <f t="array" ref="P2757">MAX(IF((OutputTable[GroupByKey]=OutputTable[[#This Row],[GroupByKey]]),(OutputTable[GroupByKey]=OutputTable[[#This Row],[GroupByKey]])*OutputTable[RecordedValue]))</f>
        <v>55.7665547747551</v>
      </c>
    </row>
    <row r="2758" spans="1:16" x14ac:dyDescent="0.25">
      <c r="A2758" t="s">
        <v>68</v>
      </c>
      <c r="B2758" t="s">
        <v>70</v>
      </c>
      <c r="C2758">
        <v>46</v>
      </c>
      <c r="D2758" t="s">
        <v>132</v>
      </c>
      <c r="E2758" t="s">
        <v>133</v>
      </c>
      <c r="F2758" t="s">
        <v>129</v>
      </c>
      <c r="G2758">
        <v>0</v>
      </c>
      <c r="H2758">
        <v>0</v>
      </c>
      <c r="I275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758" s="5" cm="1">
        <f t="array" ref="J2758">MAX(IF((ProjectInfoTable[ProjectName]=OutputTable[[#This Row],[ProjectName]]),(ProjectInfoTable[ProjectName]=OutputTable[[#This Row],[ProjectName]])*ProjectInfoTable[NumberOfReplications]))</f>
        <v>50</v>
      </c>
      <c r="K2758" s="5" cm="1">
        <f t="array" ref="K2758">IFERROR(AVERAGE(IF((OutputTable[GroupByKey]=OutputTable[[#This Row],[GroupByKey]]),(OutputTable[GroupByKey]=OutputTable[[#This Row],[GroupByKey]])*OutputTable[RecordedValue])),0)</f>
        <v>0</v>
      </c>
      <c r="L2758" s="5" cm="1">
        <f t="array" ref="L2758">IFERROR(_xlfn.STDEV.S(IF((OutputTable[GroupByKey]=OutputTable[[#This Row],[GroupByKey]]),(OutputTable[GroupByKey]=OutputTable[[#This Row],[GroupByKey]])*OutputTable[RecordedValue])),0)</f>
        <v>0</v>
      </c>
      <c r="M2758" s="5" cm="1">
        <f t="array" ref="M2758">MAX(IF((ProjectInfoTable[ProjectName]=OutputTable[[#This Row],[ProjectName]]),(ProjectInfoTable[ProjectName]=OutputTable[[#This Row],[ProjectName]])*ProjectInfoTable[ConfidenceInterval]))</f>
        <v>0.95</v>
      </c>
      <c r="N2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8" s="5" cm="1">
        <f t="array" ref="O2758">MIN(IF((OutputTable[GroupByKey]=OutputTable[[#This Row],[GroupByKey]]),(OutputTable[GroupByKey]=OutputTable[[#This Row],[GroupByKey]])*OutputTable[RecordedValue]))</f>
        <v>0</v>
      </c>
      <c r="P2758" s="5" cm="1">
        <f t="array" ref="P2758">MAX(IF((OutputTable[GroupByKey]=OutputTable[[#This Row],[GroupByKey]]),(OutputTable[GroupByKey]=OutputTable[[#This Row],[GroupByKey]])*OutputTable[RecordedValue]))</f>
        <v>0</v>
      </c>
    </row>
    <row r="2759" spans="1:16" x14ac:dyDescent="0.25">
      <c r="A2759" t="s">
        <v>68</v>
      </c>
      <c r="B2759" t="s">
        <v>70</v>
      </c>
      <c r="C2759">
        <v>46</v>
      </c>
      <c r="D2759" t="s">
        <v>134</v>
      </c>
      <c r="E2759" t="s">
        <v>95</v>
      </c>
      <c r="F2759" t="s">
        <v>129</v>
      </c>
      <c r="G2759">
        <v>50.370381779031099</v>
      </c>
      <c r="H2759">
        <v>0</v>
      </c>
      <c r="I275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759" s="5" cm="1">
        <f t="array" ref="J2759">MAX(IF((ProjectInfoTable[ProjectName]=OutputTable[[#This Row],[ProjectName]]),(ProjectInfoTable[ProjectName]=OutputTable[[#This Row],[ProjectName]])*ProjectInfoTable[NumberOfReplications]))</f>
        <v>50</v>
      </c>
      <c r="K2759" s="5" cm="1">
        <f t="array" ref="K2759">IFERROR(AVERAGE(IF((OutputTable[GroupByKey]=OutputTable[[#This Row],[GroupByKey]]),(OutputTable[GroupByKey]=OutputTable[[#This Row],[GroupByKey]])*OutputTable[RecordedValue])),0)</f>
        <v>47.555766264651346</v>
      </c>
      <c r="L2759" s="5" cm="1">
        <f t="array" ref="L2759">IFERROR(_xlfn.STDEV.S(IF((OutputTable[GroupByKey]=OutputTable[[#This Row],[GroupByKey]]),(OutputTable[GroupByKey]=OutputTable[[#This Row],[GroupByKey]])*OutputTable[RecordedValue])),0)</f>
        <v>2.7283894207102275</v>
      </c>
      <c r="M2759" s="5" cm="1">
        <f t="array" ref="M2759">MAX(IF((ProjectInfoTable[ProjectName]=OutputTable[[#This Row],[ProjectName]]),(ProjectInfoTable[ProjectName]=OutputTable[[#This Row],[ProjectName]])*ProjectInfoTable[ConfidenceInterval]))</f>
        <v>0.95</v>
      </c>
      <c r="N2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759" s="5" cm="1">
        <f t="array" ref="O2759">MIN(IF((OutputTable[GroupByKey]=OutputTable[[#This Row],[GroupByKey]]),(OutputTable[GroupByKey]=OutputTable[[#This Row],[GroupByKey]])*OutputTable[RecordedValue]))</f>
        <v>42.116143251013803</v>
      </c>
      <c r="P2759" s="5" cm="1">
        <f t="array" ref="P2759">MAX(IF((OutputTable[GroupByKey]=OutputTable[[#This Row],[GroupByKey]]),(OutputTable[GroupByKey]=OutputTable[[#This Row],[GroupByKey]])*OutputTable[RecordedValue]))</f>
        <v>55.7665547747551</v>
      </c>
    </row>
    <row r="2760" spans="1:16" x14ac:dyDescent="0.25">
      <c r="A2760" t="s">
        <v>68</v>
      </c>
      <c r="B2760" t="s">
        <v>70</v>
      </c>
      <c r="C2760">
        <v>46</v>
      </c>
      <c r="D2760" t="s">
        <v>135</v>
      </c>
      <c r="E2760" t="s">
        <v>97</v>
      </c>
      <c r="F2760" t="s">
        <v>129</v>
      </c>
      <c r="G2760">
        <v>0</v>
      </c>
      <c r="H2760">
        <v>0</v>
      </c>
      <c r="I276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760" s="5" cm="1">
        <f t="array" ref="J2760">MAX(IF((ProjectInfoTable[ProjectName]=OutputTable[[#This Row],[ProjectName]]),(ProjectInfoTable[ProjectName]=OutputTable[[#This Row],[ProjectName]])*ProjectInfoTable[NumberOfReplications]))</f>
        <v>50</v>
      </c>
      <c r="K2760" s="5" cm="1">
        <f t="array" ref="K2760">IFERROR(AVERAGE(IF((OutputTable[GroupByKey]=OutputTable[[#This Row],[GroupByKey]]),(OutputTable[GroupByKey]=OutputTable[[#This Row],[GroupByKey]])*OutputTable[RecordedValue])),0)</f>
        <v>0</v>
      </c>
      <c r="L2760" s="5" cm="1">
        <f t="array" ref="L2760">IFERROR(_xlfn.STDEV.S(IF((OutputTable[GroupByKey]=OutputTable[[#This Row],[GroupByKey]]),(OutputTable[GroupByKey]=OutputTable[[#This Row],[GroupByKey]])*OutputTable[RecordedValue])),0)</f>
        <v>0</v>
      </c>
      <c r="M2760" s="5" cm="1">
        <f t="array" ref="M2760">MAX(IF((ProjectInfoTable[ProjectName]=OutputTable[[#This Row],[ProjectName]]),(ProjectInfoTable[ProjectName]=OutputTable[[#This Row],[ProjectName]])*ProjectInfoTable[ConfidenceInterval]))</f>
        <v>0.95</v>
      </c>
      <c r="N2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0" s="5" cm="1">
        <f t="array" ref="O2760">MIN(IF((OutputTable[GroupByKey]=OutputTable[[#This Row],[GroupByKey]]),(OutputTable[GroupByKey]=OutputTable[[#This Row],[GroupByKey]])*OutputTable[RecordedValue]))</f>
        <v>0</v>
      </c>
      <c r="P2760" s="5" cm="1">
        <f t="array" ref="P2760">MAX(IF((OutputTable[GroupByKey]=OutputTable[[#This Row],[GroupByKey]]),(OutputTable[GroupByKey]=OutputTable[[#This Row],[GroupByKey]])*OutputTable[RecordedValue]))</f>
        <v>0</v>
      </c>
    </row>
    <row r="2761" spans="1:16" x14ac:dyDescent="0.25">
      <c r="A2761" t="s">
        <v>68</v>
      </c>
      <c r="B2761" t="s">
        <v>70</v>
      </c>
      <c r="C2761">
        <v>46</v>
      </c>
      <c r="D2761" t="s">
        <v>136</v>
      </c>
      <c r="E2761" t="s">
        <v>137</v>
      </c>
      <c r="F2761" t="s">
        <v>129</v>
      </c>
      <c r="G2761">
        <v>50.370381779031099</v>
      </c>
      <c r="H2761">
        <v>0</v>
      </c>
      <c r="I276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761" s="5" cm="1">
        <f t="array" ref="J2761">MAX(IF((ProjectInfoTable[ProjectName]=OutputTable[[#This Row],[ProjectName]]),(ProjectInfoTable[ProjectName]=OutputTable[[#This Row],[ProjectName]])*ProjectInfoTable[NumberOfReplications]))</f>
        <v>50</v>
      </c>
      <c r="K2761" s="5" cm="1">
        <f t="array" ref="K2761">IFERROR(AVERAGE(IF((OutputTable[GroupByKey]=OutputTable[[#This Row],[GroupByKey]]),(OutputTable[GroupByKey]=OutputTable[[#This Row],[GroupByKey]])*OutputTable[RecordedValue])),0)</f>
        <v>47.555766264651339</v>
      </c>
      <c r="L2761" s="5" cm="1">
        <f t="array" ref="L2761">IFERROR(_xlfn.STDEV.S(IF((OutputTable[GroupByKey]=OutputTable[[#This Row],[GroupByKey]]),(OutputTable[GroupByKey]=OutputTable[[#This Row],[GroupByKey]])*OutputTable[RecordedValue])),0)</f>
        <v>2.7283894207102439</v>
      </c>
      <c r="M2761" s="5" cm="1">
        <f t="array" ref="M2761">MAX(IF((ProjectInfoTable[ProjectName]=OutputTable[[#This Row],[ProjectName]]),(ProjectInfoTable[ProjectName]=OutputTable[[#This Row],[ProjectName]])*ProjectInfoTable[ConfidenceInterval]))</f>
        <v>0.95</v>
      </c>
      <c r="N2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761" s="5" cm="1">
        <f t="array" ref="O2761">MIN(IF((OutputTable[GroupByKey]=OutputTable[[#This Row],[GroupByKey]]),(OutputTable[GroupByKey]=OutputTable[[#This Row],[GroupByKey]])*OutputTable[RecordedValue]))</f>
        <v>42.116143251013703</v>
      </c>
      <c r="P2761" s="5" cm="1">
        <f t="array" ref="P2761">MAX(IF((OutputTable[GroupByKey]=OutputTable[[#This Row],[GroupByKey]]),(OutputTable[GroupByKey]=OutputTable[[#This Row],[GroupByKey]])*OutputTable[RecordedValue]))</f>
        <v>55.7665547747551</v>
      </c>
    </row>
    <row r="2762" spans="1:16" x14ac:dyDescent="0.25">
      <c r="A2762" t="s">
        <v>68</v>
      </c>
      <c r="B2762" t="s">
        <v>70</v>
      </c>
      <c r="C2762">
        <v>46</v>
      </c>
      <c r="D2762" t="s">
        <v>138</v>
      </c>
      <c r="E2762" t="s">
        <v>139</v>
      </c>
      <c r="F2762" t="s">
        <v>129</v>
      </c>
      <c r="G2762">
        <v>21.479569401876699</v>
      </c>
      <c r="H2762">
        <v>0</v>
      </c>
      <c r="I276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762" s="5" cm="1">
        <f t="array" ref="J2762">MAX(IF((ProjectInfoTable[ProjectName]=OutputTable[[#This Row],[ProjectName]]),(ProjectInfoTable[ProjectName]=OutputTable[[#This Row],[ProjectName]])*ProjectInfoTable[NumberOfReplications]))</f>
        <v>50</v>
      </c>
      <c r="K2762" s="5" cm="1">
        <f t="array" ref="K2762">IFERROR(AVERAGE(IF((OutputTable[GroupByKey]=OutputTable[[#This Row],[GroupByKey]]),(OutputTable[GroupByKey]=OutputTable[[#This Row],[GroupByKey]])*OutputTable[RecordedValue])),0)</f>
        <v>24.153751225057032</v>
      </c>
      <c r="L2762" s="5" cm="1">
        <f t="array" ref="L2762">IFERROR(_xlfn.STDEV.S(IF((OutputTable[GroupByKey]=OutputTable[[#This Row],[GroupByKey]]),(OutputTable[GroupByKey]=OutputTable[[#This Row],[GroupByKey]])*OutputTable[RecordedValue])),0)</f>
        <v>2.790438932514745</v>
      </c>
      <c r="M2762" s="5" cm="1">
        <f t="array" ref="M2762">MAX(IF((ProjectInfoTable[ProjectName]=OutputTable[[#This Row],[ProjectName]]),(ProjectInfoTable[ProjectName]=OutputTable[[#This Row],[ProjectName]])*ProjectInfoTable[ConfidenceInterval]))</f>
        <v>0.95</v>
      </c>
      <c r="N2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762" s="5" cm="1">
        <f t="array" ref="O2762">MIN(IF((OutputTable[GroupByKey]=OutputTable[[#This Row],[GroupByKey]]),(OutputTable[GroupByKey]=OutputTable[[#This Row],[GroupByKey]])*OutputTable[RecordedValue]))</f>
        <v>16.206469520089399</v>
      </c>
      <c r="P2762" s="5" cm="1">
        <f t="array" ref="P2762">MAX(IF((OutputTable[GroupByKey]=OutputTable[[#This Row],[GroupByKey]]),(OutputTable[GroupByKey]=OutputTable[[#This Row],[GroupByKey]])*OutputTable[RecordedValue]))</f>
        <v>29.8247121613243</v>
      </c>
    </row>
    <row r="2763" spans="1:16" x14ac:dyDescent="0.25">
      <c r="A2763" t="s">
        <v>68</v>
      </c>
      <c r="B2763" t="s">
        <v>70</v>
      </c>
      <c r="C2763">
        <v>46</v>
      </c>
      <c r="D2763" t="s">
        <v>140</v>
      </c>
      <c r="E2763" t="s">
        <v>91</v>
      </c>
      <c r="F2763" t="s">
        <v>129</v>
      </c>
      <c r="G2763">
        <v>71.849951180907794</v>
      </c>
      <c r="H2763">
        <v>0</v>
      </c>
      <c r="I276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763" s="5" cm="1">
        <f t="array" ref="J2763">MAX(IF((ProjectInfoTable[ProjectName]=OutputTable[[#This Row],[ProjectName]]),(ProjectInfoTable[ProjectName]=OutputTable[[#This Row],[ProjectName]])*ProjectInfoTable[NumberOfReplications]))</f>
        <v>50</v>
      </c>
      <c r="K2763" s="5" cm="1">
        <f t="array" ref="K2763">IFERROR(AVERAGE(IF((OutputTable[GroupByKey]=OutputTable[[#This Row],[GroupByKey]]),(OutputTable[GroupByKey]=OutputTable[[#This Row],[GroupByKey]])*OutputTable[RecordedValue])),0)</f>
        <v>71.709517489708347</v>
      </c>
      <c r="L2763" s="5" cm="1">
        <f t="array" ref="L2763">IFERROR(_xlfn.STDEV.S(IF((OutputTable[GroupByKey]=OutputTable[[#This Row],[GroupByKey]]),(OutputTable[GroupByKey]=OutputTable[[#This Row],[GroupByKey]])*OutputTable[RecordedValue])),0)</f>
        <v>0.25019982121987089</v>
      </c>
      <c r="M2763" s="5" cm="1">
        <f t="array" ref="M2763">MAX(IF((ProjectInfoTable[ProjectName]=OutputTable[[#This Row],[ProjectName]]),(ProjectInfoTable[ProjectName]=OutputTable[[#This Row],[ProjectName]])*ProjectInfoTable[ConfidenceInterval]))</f>
        <v>0.95</v>
      </c>
      <c r="N2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763" s="5" cm="1">
        <f t="array" ref="O2763">MIN(IF((OutputTable[GroupByKey]=OutputTable[[#This Row],[GroupByKey]]),(OutputTable[GroupByKey]=OutputTable[[#This Row],[GroupByKey]])*OutputTable[RecordedValue]))</f>
        <v>70.826954480567906</v>
      </c>
      <c r="P2763" s="5" cm="1">
        <f t="array" ref="P2763">MAX(IF((OutputTable[GroupByKey]=OutputTable[[#This Row],[GroupByKey]]),(OutputTable[GroupByKey]=OutputTable[[#This Row],[GroupByKey]])*OutputTable[RecordedValue]))</f>
        <v>72</v>
      </c>
    </row>
    <row r="2764" spans="1:16" x14ac:dyDescent="0.25">
      <c r="A2764" t="s">
        <v>68</v>
      </c>
      <c r="B2764" t="s">
        <v>70</v>
      </c>
      <c r="C2764">
        <v>46</v>
      </c>
      <c r="D2764" t="s">
        <v>141</v>
      </c>
      <c r="E2764" t="s">
        <v>142</v>
      </c>
      <c r="F2764" t="s">
        <v>129</v>
      </c>
      <c r="G2764">
        <v>0</v>
      </c>
      <c r="H2764">
        <v>0</v>
      </c>
      <c r="I276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764" s="5" cm="1">
        <f t="array" ref="J2764">MAX(IF((ProjectInfoTable[ProjectName]=OutputTable[[#This Row],[ProjectName]]),(ProjectInfoTable[ProjectName]=OutputTable[[#This Row],[ProjectName]])*ProjectInfoTable[NumberOfReplications]))</f>
        <v>50</v>
      </c>
      <c r="K2764" s="5" cm="1">
        <f t="array" ref="K2764">IFERROR(AVERAGE(IF((OutputTable[GroupByKey]=OutputTable[[#This Row],[GroupByKey]]),(OutputTable[GroupByKey]=OutputTable[[#This Row],[GroupByKey]])*OutputTable[RecordedValue])),0)</f>
        <v>0</v>
      </c>
      <c r="L2764" s="5" cm="1">
        <f t="array" ref="L2764">IFERROR(_xlfn.STDEV.S(IF((OutputTable[GroupByKey]=OutputTable[[#This Row],[GroupByKey]]),(OutputTable[GroupByKey]=OutputTable[[#This Row],[GroupByKey]])*OutputTable[RecordedValue])),0)</f>
        <v>0</v>
      </c>
      <c r="M2764" s="5" cm="1">
        <f t="array" ref="M2764">MAX(IF((ProjectInfoTable[ProjectName]=OutputTable[[#This Row],[ProjectName]]),(ProjectInfoTable[ProjectName]=OutputTable[[#This Row],[ProjectName]])*ProjectInfoTable[ConfidenceInterval]))</f>
        <v>0.95</v>
      </c>
      <c r="N2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4" s="5" cm="1">
        <f t="array" ref="O2764">MIN(IF((OutputTable[GroupByKey]=OutputTable[[#This Row],[GroupByKey]]),(OutputTable[GroupByKey]=OutputTable[[#This Row],[GroupByKey]])*OutputTable[RecordedValue]))</f>
        <v>0</v>
      </c>
      <c r="P2764" s="5" cm="1">
        <f t="array" ref="P2764">MAX(IF((OutputTable[GroupByKey]=OutputTable[[#This Row],[GroupByKey]]),(OutputTable[GroupByKey]=OutputTable[[#This Row],[GroupByKey]])*OutputTable[RecordedValue]))</f>
        <v>0</v>
      </c>
    </row>
    <row r="2765" spans="1:16" x14ac:dyDescent="0.25">
      <c r="A2765" t="s">
        <v>68</v>
      </c>
      <c r="B2765" t="s">
        <v>70</v>
      </c>
      <c r="C2765">
        <v>46</v>
      </c>
      <c r="D2765" t="s">
        <v>143</v>
      </c>
      <c r="E2765" t="s">
        <v>113</v>
      </c>
      <c r="F2765" t="s">
        <v>73</v>
      </c>
      <c r="G2765">
        <v>9.5155282091538602</v>
      </c>
      <c r="H2765">
        <v>0</v>
      </c>
      <c r="I276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765" s="5" cm="1">
        <f t="array" ref="J2765">MAX(IF((ProjectInfoTable[ProjectName]=OutputTable[[#This Row],[ProjectName]]),(ProjectInfoTable[ProjectName]=OutputTable[[#This Row],[ProjectName]])*ProjectInfoTable[NumberOfReplications]))</f>
        <v>50</v>
      </c>
      <c r="K2765" s="5" cm="1">
        <f t="array" ref="K2765">IFERROR(AVERAGE(IF((OutputTable[GroupByKey]=OutputTable[[#This Row],[GroupByKey]]),(OutputTable[GroupByKey]=OutputTable[[#This Row],[GroupByKey]])*OutputTable[RecordedValue])),0)</f>
        <v>8.9631102244031808</v>
      </c>
      <c r="L2765" s="5" cm="1">
        <f t="array" ref="L2765">IFERROR(_xlfn.STDEV.S(IF((OutputTable[GroupByKey]=OutputTable[[#This Row],[GroupByKey]]),(OutputTable[GroupByKey]=OutputTable[[#This Row],[GroupByKey]])*OutputTable[RecordedValue])),0)</f>
        <v>0.49581158155018401</v>
      </c>
      <c r="M2765" s="5" cm="1">
        <f t="array" ref="M2765">MAX(IF((ProjectInfoTable[ProjectName]=OutputTable[[#This Row],[ProjectName]]),(ProjectInfoTable[ProjectName]=OutputTable[[#This Row],[ProjectName]])*ProjectInfoTable[ConfidenceInterval]))</f>
        <v>0.95</v>
      </c>
      <c r="N2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765" s="5" cm="1">
        <f t="array" ref="O2765">MIN(IF((OutputTable[GroupByKey]=OutputTable[[#This Row],[GroupByKey]]),(OutputTable[GroupByKey]=OutputTable[[#This Row],[GroupByKey]])*OutputTable[RecordedValue]))</f>
        <v>7.9225733441578896</v>
      </c>
      <c r="P2765" s="5" cm="1">
        <f t="array" ref="P2765">MAX(IF((OutputTable[GroupByKey]=OutputTable[[#This Row],[GroupByKey]]),(OutputTable[GroupByKey]=OutputTable[[#This Row],[GroupByKey]])*OutputTable[RecordedValue]))</f>
        <v>9.9777504987156593</v>
      </c>
    </row>
    <row r="2766" spans="1:16" x14ac:dyDescent="0.25">
      <c r="A2766" t="s">
        <v>68</v>
      </c>
      <c r="B2766" t="s">
        <v>70</v>
      </c>
      <c r="C2766">
        <v>46</v>
      </c>
      <c r="D2766" t="s">
        <v>144</v>
      </c>
      <c r="E2766" t="s">
        <v>115</v>
      </c>
      <c r="F2766" t="s">
        <v>73</v>
      </c>
      <c r="G2766">
        <v>570.931692549231</v>
      </c>
      <c r="H2766">
        <v>0</v>
      </c>
      <c r="I276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766" s="5" cm="1">
        <f t="array" ref="J2766">MAX(IF((ProjectInfoTable[ProjectName]=OutputTable[[#This Row],[ProjectName]]),(ProjectInfoTable[ProjectName]=OutputTable[[#This Row],[ProjectName]])*ProjectInfoTable[NumberOfReplications]))</f>
        <v>50</v>
      </c>
      <c r="K2766" s="5" cm="1">
        <f t="array" ref="K2766">IFERROR(AVERAGE(IF((OutputTable[GroupByKey]=OutputTable[[#This Row],[GroupByKey]]),(OutputTable[GroupByKey]=OutputTable[[#This Row],[GroupByKey]])*OutputTable[RecordedValue])),0)</f>
        <v>537.78661346419096</v>
      </c>
      <c r="L2766" s="5" cm="1">
        <f t="array" ref="L2766">IFERROR(_xlfn.STDEV.S(IF((OutputTable[GroupByKey]=OutputTable[[#This Row],[GroupByKey]]),(OutputTable[GroupByKey]=OutputTable[[#This Row],[GroupByKey]])*OutputTable[RecordedValue])),0)</f>
        <v>29.748694893010981</v>
      </c>
      <c r="M2766" s="5" cm="1">
        <f t="array" ref="M2766">MAX(IF((ProjectInfoTable[ProjectName]=OutputTable[[#This Row],[ProjectName]]),(ProjectInfoTable[ProjectName]=OutputTable[[#This Row],[ProjectName]])*ProjectInfoTable[ConfidenceInterval]))</f>
        <v>0.95</v>
      </c>
      <c r="N2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766" s="5" cm="1">
        <f t="array" ref="O2766">MIN(IF((OutputTable[GroupByKey]=OutputTable[[#This Row],[GroupByKey]]),(OutputTable[GroupByKey]=OutputTable[[#This Row],[GroupByKey]])*OutputTable[RecordedValue]))</f>
        <v>475.35440064947397</v>
      </c>
      <c r="P2766" s="5" cm="1">
        <f t="array" ref="P2766">MAX(IF((OutputTable[GroupByKey]=OutputTable[[#This Row],[GroupByKey]]),(OutputTable[GroupByKey]=OutputTable[[#This Row],[GroupByKey]])*OutputTable[RecordedValue]))</f>
        <v>598.66502992293999</v>
      </c>
    </row>
    <row r="2767" spans="1:16" x14ac:dyDescent="0.25">
      <c r="A2767" t="s">
        <v>68</v>
      </c>
      <c r="B2767" t="s">
        <v>70</v>
      </c>
      <c r="C2767">
        <v>46</v>
      </c>
      <c r="D2767" t="s">
        <v>145</v>
      </c>
      <c r="E2767" t="s">
        <v>117</v>
      </c>
      <c r="F2767" t="s">
        <v>73</v>
      </c>
      <c r="G2767">
        <v>0</v>
      </c>
      <c r="H2767">
        <v>0</v>
      </c>
      <c r="I276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767" s="5" cm="1">
        <f t="array" ref="J2767">MAX(IF((ProjectInfoTable[ProjectName]=OutputTable[[#This Row],[ProjectName]]),(ProjectInfoTable[ProjectName]=OutputTable[[#This Row],[ProjectName]])*ProjectInfoTable[NumberOfReplications]))</f>
        <v>50</v>
      </c>
      <c r="K2767" s="5" cm="1">
        <f t="array" ref="K2767">IFERROR(AVERAGE(IF((OutputTable[GroupByKey]=OutputTable[[#This Row],[GroupByKey]]),(OutputTable[GroupByKey]=OutputTable[[#This Row],[GroupByKey]])*OutputTable[RecordedValue])),0)</f>
        <v>0</v>
      </c>
      <c r="L2767" s="5" cm="1">
        <f t="array" ref="L2767">IFERROR(_xlfn.STDEV.S(IF((OutputTable[GroupByKey]=OutputTable[[#This Row],[GroupByKey]]),(OutputTable[GroupByKey]=OutputTable[[#This Row],[GroupByKey]])*OutputTable[RecordedValue])),0)</f>
        <v>0</v>
      </c>
      <c r="M2767" s="5" cm="1">
        <f t="array" ref="M2767">MAX(IF((ProjectInfoTable[ProjectName]=OutputTable[[#This Row],[ProjectName]]),(ProjectInfoTable[ProjectName]=OutputTable[[#This Row],[ProjectName]])*ProjectInfoTable[ConfidenceInterval]))</f>
        <v>0.95</v>
      </c>
      <c r="N2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7" s="5" cm="1">
        <f t="array" ref="O2767">MIN(IF((OutputTable[GroupByKey]=OutputTable[[#This Row],[GroupByKey]]),(OutputTable[GroupByKey]=OutputTable[[#This Row],[GroupByKey]])*OutputTable[RecordedValue]))</f>
        <v>0</v>
      </c>
      <c r="P2767" s="5" cm="1">
        <f t="array" ref="P2767">MAX(IF((OutputTable[GroupByKey]=OutputTable[[#This Row],[GroupByKey]]),(OutputTable[GroupByKey]=OutputTable[[#This Row],[GroupByKey]])*OutputTable[RecordedValue]))</f>
        <v>0</v>
      </c>
    </row>
    <row r="2768" spans="1:16" x14ac:dyDescent="0.25">
      <c r="A2768" t="s">
        <v>68</v>
      </c>
      <c r="B2768" t="s">
        <v>70</v>
      </c>
      <c r="C2768">
        <v>46</v>
      </c>
      <c r="D2768" t="s">
        <v>146</v>
      </c>
      <c r="E2768" t="s">
        <v>119</v>
      </c>
      <c r="F2768" t="s">
        <v>73</v>
      </c>
      <c r="G2768">
        <v>165.76593659056499</v>
      </c>
      <c r="H2768">
        <v>0</v>
      </c>
      <c r="I276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768" s="5" cm="1">
        <f t="array" ref="J2768">MAX(IF((ProjectInfoTable[ProjectName]=OutputTable[[#This Row],[ProjectName]]),(ProjectInfoTable[ProjectName]=OutputTable[[#This Row],[ProjectName]])*ProjectInfoTable[NumberOfReplications]))</f>
        <v>50</v>
      </c>
      <c r="K2768" s="5" cm="1">
        <f t="array" ref="K2768">IFERROR(AVERAGE(IF((OutputTable[GroupByKey]=OutputTable[[#This Row],[GroupByKey]]),(OutputTable[GroupByKey]=OutputTable[[#This Row],[GroupByKey]])*OutputTable[RecordedValue])),0)</f>
        <v>131.6987252883157</v>
      </c>
      <c r="L2768" s="5" cm="1">
        <f t="array" ref="L2768">IFERROR(_xlfn.STDEV.S(IF((OutputTable[GroupByKey]=OutputTable[[#This Row],[GroupByKey]]),(OutputTable[GroupByKey]=OutputTable[[#This Row],[GroupByKey]])*OutputTable[RecordedValue])),0)</f>
        <v>195.03180772236345</v>
      </c>
      <c r="M2768" s="5" cm="1">
        <f t="array" ref="M2768">MAX(IF((ProjectInfoTable[ProjectName]=OutputTable[[#This Row],[ProjectName]]),(ProjectInfoTable[ProjectName]=OutputTable[[#This Row],[ProjectName]])*ProjectInfoTable[ConfidenceInterval]))</f>
        <v>0.95</v>
      </c>
      <c r="N2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768" s="5" cm="1">
        <f t="array" ref="O2768">MIN(IF((OutputTable[GroupByKey]=OutputTable[[#This Row],[GroupByKey]]),(OutputTable[GroupByKey]=OutputTable[[#This Row],[GroupByKey]])*OutputTable[RecordedValue]))</f>
        <v>10.054421984212899</v>
      </c>
      <c r="P2768" s="5" cm="1">
        <f t="array" ref="P2768">MAX(IF((OutputTable[GroupByKey]=OutputTable[[#This Row],[GroupByKey]]),(OutputTable[GroupByKey]=OutputTable[[#This Row],[GroupByKey]])*OutputTable[RecordedValue]))</f>
        <v>1200.8160491271699</v>
      </c>
    </row>
    <row r="2769" spans="1:16" x14ac:dyDescent="0.25">
      <c r="A2769" t="s">
        <v>68</v>
      </c>
      <c r="B2769" t="s">
        <v>70</v>
      </c>
      <c r="C2769">
        <v>46</v>
      </c>
      <c r="D2769" t="s">
        <v>147</v>
      </c>
      <c r="E2769" t="s">
        <v>121</v>
      </c>
      <c r="F2769" t="s">
        <v>73</v>
      </c>
      <c r="G2769">
        <v>145</v>
      </c>
      <c r="H2769">
        <v>0</v>
      </c>
      <c r="I276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769" s="5" cm="1">
        <f t="array" ref="J2769">MAX(IF((ProjectInfoTable[ProjectName]=OutputTable[[#This Row],[ProjectName]]),(ProjectInfoTable[ProjectName]=OutputTable[[#This Row],[ProjectName]])*ProjectInfoTable[NumberOfReplications]))</f>
        <v>50</v>
      </c>
      <c r="K2769" s="5" cm="1">
        <f t="array" ref="K2769">IFERROR(AVERAGE(IF((OutputTable[GroupByKey]=OutputTable[[#This Row],[GroupByKey]]),(OutputTable[GroupByKey]=OutputTable[[#This Row],[GroupByKey]])*OutputTable[RecordedValue])),0)</f>
        <v>145</v>
      </c>
      <c r="L2769" s="5" cm="1">
        <f t="array" ref="L2769">IFERROR(_xlfn.STDEV.S(IF((OutputTable[GroupByKey]=OutputTable[[#This Row],[GroupByKey]]),(OutputTable[GroupByKey]=OutputTable[[#This Row],[GroupByKey]])*OutputTable[RecordedValue])),0)</f>
        <v>0</v>
      </c>
      <c r="M2769" s="5" cm="1">
        <f t="array" ref="M2769">MAX(IF((ProjectInfoTable[ProjectName]=OutputTable[[#This Row],[ProjectName]]),(ProjectInfoTable[ProjectName]=OutputTable[[#This Row],[ProjectName]])*ProjectInfoTable[ConfidenceInterval]))</f>
        <v>0.95</v>
      </c>
      <c r="N2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9" s="5" cm="1">
        <f t="array" ref="O2769">MIN(IF((OutputTable[GroupByKey]=OutputTable[[#This Row],[GroupByKey]]),(OutputTable[GroupByKey]=OutputTable[[#This Row],[GroupByKey]])*OutputTable[RecordedValue]))</f>
        <v>145</v>
      </c>
      <c r="P2769" s="5" cm="1">
        <f t="array" ref="P2769">MAX(IF((OutputTable[GroupByKey]=OutputTable[[#This Row],[GroupByKey]]),(OutputTable[GroupByKey]=OutputTable[[#This Row],[GroupByKey]])*OutputTable[RecordedValue]))</f>
        <v>145</v>
      </c>
    </row>
    <row r="2770" spans="1:16" x14ac:dyDescent="0.25">
      <c r="A2770" t="s">
        <v>68</v>
      </c>
      <c r="B2770" t="s">
        <v>70</v>
      </c>
      <c r="C2770">
        <v>46</v>
      </c>
      <c r="D2770" t="s">
        <v>148</v>
      </c>
      <c r="E2770" t="s">
        <v>123</v>
      </c>
      <c r="F2770" t="s">
        <v>73</v>
      </c>
      <c r="G2770">
        <v>144</v>
      </c>
      <c r="H2770">
        <v>0</v>
      </c>
      <c r="I277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770" s="5" cm="1">
        <f t="array" ref="J2770">MAX(IF((ProjectInfoTable[ProjectName]=OutputTable[[#This Row],[ProjectName]]),(ProjectInfoTable[ProjectName]=OutputTable[[#This Row],[ProjectName]])*ProjectInfoTable[NumberOfReplications]))</f>
        <v>50</v>
      </c>
      <c r="K2770" s="5" cm="1">
        <f t="array" ref="K2770">IFERROR(AVERAGE(IF((OutputTable[GroupByKey]=OutputTable[[#This Row],[GroupByKey]]),(OutputTable[GroupByKey]=OutputTable[[#This Row],[GroupByKey]])*OutputTable[RecordedValue])),0)</f>
        <v>143.58000000000001</v>
      </c>
      <c r="L2770" s="5" cm="1">
        <f t="array" ref="L2770">IFERROR(_xlfn.STDEV.S(IF((OutputTable[GroupByKey]=OutputTable[[#This Row],[GroupByKey]]),(OutputTable[GroupByKey]=OutputTable[[#This Row],[GroupByKey]])*OutputTable[RecordedValue])),0)</f>
        <v>0.67279496224666424</v>
      </c>
      <c r="M2770" s="5" cm="1">
        <f t="array" ref="M2770">MAX(IF((ProjectInfoTable[ProjectName]=OutputTable[[#This Row],[ProjectName]]),(ProjectInfoTable[ProjectName]=OutputTable[[#This Row],[ProjectName]])*ProjectInfoTable[ConfidenceInterval]))</f>
        <v>0.95</v>
      </c>
      <c r="N2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770" s="5" cm="1">
        <f t="array" ref="O2770">MIN(IF((OutputTable[GroupByKey]=OutputTable[[#This Row],[GroupByKey]]),(OutputTable[GroupByKey]=OutputTable[[#This Row],[GroupByKey]])*OutputTable[RecordedValue]))</f>
        <v>142</v>
      </c>
      <c r="P2770" s="5" cm="1">
        <f t="array" ref="P2770">MAX(IF((OutputTable[GroupByKey]=OutputTable[[#This Row],[GroupByKey]]),(OutputTable[GroupByKey]=OutputTable[[#This Row],[GroupByKey]])*OutputTable[RecordedValue]))</f>
        <v>144</v>
      </c>
    </row>
    <row r="2771" spans="1:16" x14ac:dyDescent="0.25">
      <c r="A2771" t="s">
        <v>68</v>
      </c>
      <c r="B2771" t="s">
        <v>70</v>
      </c>
      <c r="C2771">
        <v>46</v>
      </c>
      <c r="D2771" t="s">
        <v>149</v>
      </c>
      <c r="E2771" t="s">
        <v>125</v>
      </c>
      <c r="F2771" t="s">
        <v>73</v>
      </c>
      <c r="G2771">
        <v>9.5155282091538602</v>
      </c>
      <c r="H2771">
        <v>0</v>
      </c>
      <c r="I277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771" s="5" cm="1">
        <f t="array" ref="J2771">MAX(IF((ProjectInfoTable[ProjectName]=OutputTable[[#This Row],[ProjectName]]),(ProjectInfoTable[ProjectName]=OutputTable[[#This Row],[ProjectName]])*ProjectInfoTable[NumberOfReplications]))</f>
        <v>50</v>
      </c>
      <c r="K2771" s="5" cm="1">
        <f t="array" ref="K2771">IFERROR(AVERAGE(IF((OutputTable[GroupByKey]=OutputTable[[#This Row],[GroupByKey]]),(OutputTable[GroupByKey]=OutputTable[[#This Row],[GroupByKey]])*OutputTable[RecordedValue])),0)</f>
        <v>8.9631102244031808</v>
      </c>
      <c r="L2771" s="5" cm="1">
        <f t="array" ref="L2771">IFERROR(_xlfn.STDEV.S(IF((OutputTable[GroupByKey]=OutputTable[[#This Row],[GroupByKey]]),(OutputTable[GroupByKey]=OutputTable[[#This Row],[GroupByKey]])*OutputTable[RecordedValue])),0)</f>
        <v>0.49581158155018401</v>
      </c>
      <c r="M2771" s="5" cm="1">
        <f t="array" ref="M2771">MAX(IF((ProjectInfoTable[ProjectName]=OutputTable[[#This Row],[ProjectName]]),(ProjectInfoTable[ProjectName]=OutputTable[[#This Row],[ProjectName]])*ProjectInfoTable[ConfidenceInterval]))</f>
        <v>0.95</v>
      </c>
      <c r="N2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771" s="5" cm="1">
        <f t="array" ref="O2771">MIN(IF((OutputTable[GroupByKey]=OutputTable[[#This Row],[GroupByKey]]),(OutputTable[GroupByKey]=OutputTable[[#This Row],[GroupByKey]])*OutputTable[RecordedValue]))</f>
        <v>7.9225733441578896</v>
      </c>
      <c r="P2771" s="5" cm="1">
        <f t="array" ref="P2771">MAX(IF((OutputTable[GroupByKey]=OutputTable[[#This Row],[GroupByKey]]),(OutputTable[GroupByKey]=OutputTable[[#This Row],[GroupByKey]])*OutputTable[RecordedValue]))</f>
        <v>9.9777504987156593</v>
      </c>
    </row>
    <row r="2772" spans="1:16" x14ac:dyDescent="0.25">
      <c r="A2772" t="s">
        <v>68</v>
      </c>
      <c r="B2772" t="s">
        <v>70</v>
      </c>
      <c r="C2772">
        <v>46</v>
      </c>
      <c r="D2772" t="s">
        <v>150</v>
      </c>
      <c r="E2772" t="s">
        <v>127</v>
      </c>
      <c r="F2772" t="s">
        <v>73</v>
      </c>
      <c r="G2772">
        <v>736.69762913979605</v>
      </c>
      <c r="H2772">
        <v>0</v>
      </c>
      <c r="I277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72" s="5" cm="1">
        <f t="array" ref="J2772">MAX(IF((ProjectInfoTable[ProjectName]=OutputTable[[#This Row],[ProjectName]]),(ProjectInfoTable[ProjectName]=OutputTable[[#This Row],[ProjectName]])*ProjectInfoTable[NumberOfReplications]))</f>
        <v>50</v>
      </c>
      <c r="K2772" s="5" cm="1">
        <f t="array" ref="K2772">IFERROR(AVERAGE(IF((OutputTable[GroupByKey]=OutputTable[[#This Row],[GroupByKey]]),(OutputTable[GroupByKey]=OutputTable[[#This Row],[GroupByKey]])*OutputTable[RecordedValue])),0)</f>
        <v>669.48533875250666</v>
      </c>
      <c r="L2772" s="5" cm="1">
        <f t="array" ref="L2772">IFERROR(_xlfn.STDEV.S(IF((OutputTable[GroupByKey]=OutputTable[[#This Row],[GroupByKey]]),(OutputTable[GroupByKey]=OutputTable[[#This Row],[GroupByKey]])*OutputTable[RecordedValue])),0)</f>
        <v>209.81217768405702</v>
      </c>
      <c r="M2772" s="5" cm="1">
        <f t="array" ref="M2772">MAX(IF((ProjectInfoTable[ProjectName]=OutputTable[[#This Row],[ProjectName]]),(ProjectInfoTable[ProjectName]=OutputTable[[#This Row],[ProjectName]])*ProjectInfoTable[ConfidenceInterval]))</f>
        <v>0.95</v>
      </c>
      <c r="N2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772" s="5" cm="1">
        <f t="array" ref="O2772">MIN(IF((OutputTable[GroupByKey]=OutputTable[[#This Row],[GroupByKey]]),(OutputTable[GroupByKey]=OutputTable[[#This Row],[GroupByKey]])*OutputTable[RecordedValue]))</f>
        <v>507.16931004698603</v>
      </c>
      <c r="P2772" s="5" cm="1">
        <f t="array" ref="P2772">MAX(IF((OutputTable[GroupByKey]=OutputTable[[#This Row],[GroupByKey]]),(OutputTable[GroupByKey]=OutputTable[[#This Row],[GroupByKey]])*OutputTable[RecordedValue]))</f>
        <v>1790.3663033289099</v>
      </c>
    </row>
    <row r="2773" spans="1:16" x14ac:dyDescent="0.25">
      <c r="A2773" t="s">
        <v>68</v>
      </c>
      <c r="B2773" t="s">
        <v>70</v>
      </c>
      <c r="C2773">
        <v>46</v>
      </c>
      <c r="D2773" t="s">
        <v>151</v>
      </c>
      <c r="E2773" t="s">
        <v>121</v>
      </c>
      <c r="F2773" t="s">
        <v>87</v>
      </c>
      <c r="G2773">
        <v>145</v>
      </c>
      <c r="H2773">
        <v>0</v>
      </c>
      <c r="I277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773" s="5" cm="1">
        <f t="array" ref="J2773">MAX(IF((ProjectInfoTable[ProjectName]=OutputTable[[#This Row],[ProjectName]]),(ProjectInfoTable[ProjectName]=OutputTable[[#This Row],[ProjectName]])*ProjectInfoTable[NumberOfReplications]))</f>
        <v>50</v>
      </c>
      <c r="K2773" s="5" cm="1">
        <f t="array" ref="K2773">IFERROR(AVERAGE(IF((OutputTable[GroupByKey]=OutputTable[[#This Row],[GroupByKey]]),(OutputTable[GroupByKey]=OutputTable[[#This Row],[GroupByKey]])*OutputTable[RecordedValue])),0)</f>
        <v>145</v>
      </c>
      <c r="L2773" s="5" cm="1">
        <f t="array" ref="L2773">IFERROR(_xlfn.STDEV.S(IF((OutputTable[GroupByKey]=OutputTable[[#This Row],[GroupByKey]]),(OutputTable[GroupByKey]=OutputTable[[#This Row],[GroupByKey]])*OutputTable[RecordedValue])),0)</f>
        <v>0</v>
      </c>
      <c r="M2773" s="5" cm="1">
        <f t="array" ref="M2773">MAX(IF((ProjectInfoTable[ProjectName]=OutputTable[[#This Row],[ProjectName]]),(ProjectInfoTable[ProjectName]=OutputTable[[#This Row],[ProjectName]])*ProjectInfoTable[ConfidenceInterval]))</f>
        <v>0.95</v>
      </c>
      <c r="N2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73" s="5" cm="1">
        <f t="array" ref="O2773">MIN(IF((OutputTable[GroupByKey]=OutputTable[[#This Row],[GroupByKey]]),(OutputTable[GroupByKey]=OutputTable[[#This Row],[GroupByKey]])*OutputTable[RecordedValue]))</f>
        <v>145</v>
      </c>
      <c r="P2773" s="5" cm="1">
        <f t="array" ref="P2773">MAX(IF((OutputTable[GroupByKey]=OutputTable[[#This Row],[GroupByKey]]),(OutputTable[GroupByKey]=OutputTable[[#This Row],[GroupByKey]])*OutputTable[RecordedValue]))</f>
        <v>145</v>
      </c>
    </row>
    <row r="2774" spans="1:16" x14ac:dyDescent="0.25">
      <c r="A2774" t="s">
        <v>68</v>
      </c>
      <c r="B2774" t="s">
        <v>70</v>
      </c>
      <c r="C2774">
        <v>46</v>
      </c>
      <c r="D2774" t="s">
        <v>152</v>
      </c>
      <c r="E2774" t="s">
        <v>123</v>
      </c>
      <c r="F2774" t="s">
        <v>87</v>
      </c>
      <c r="G2774">
        <v>142</v>
      </c>
      <c r="H2774">
        <v>0</v>
      </c>
      <c r="I277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774" s="5" cm="1">
        <f t="array" ref="J2774">MAX(IF((ProjectInfoTable[ProjectName]=OutputTable[[#This Row],[ProjectName]]),(ProjectInfoTable[ProjectName]=OutputTable[[#This Row],[ProjectName]])*ProjectInfoTable[NumberOfReplications]))</f>
        <v>50</v>
      </c>
      <c r="K2774" s="5" cm="1">
        <f t="array" ref="K2774">IFERROR(AVERAGE(IF((OutputTable[GroupByKey]=OutputTable[[#This Row],[GroupByKey]]),(OutputTable[GroupByKey]=OutputTable[[#This Row],[GroupByKey]])*OutputTable[RecordedValue])),0)</f>
        <v>141.38</v>
      </c>
      <c r="L2774" s="5" cm="1">
        <f t="array" ref="L2774">IFERROR(_xlfn.STDEV.S(IF((OutputTable[GroupByKey]=OutputTable[[#This Row],[GroupByKey]]),(OutputTable[GroupByKey]=OutputTable[[#This Row],[GroupByKey]])*OutputTable[RecordedValue])),0)</f>
        <v>1.9988772358705846</v>
      </c>
      <c r="M2774" s="5" cm="1">
        <f t="array" ref="M2774">MAX(IF((ProjectInfoTable[ProjectName]=OutputTable[[#This Row],[ProjectName]]),(ProjectInfoTable[ProjectName]=OutputTable[[#This Row],[ProjectName]])*ProjectInfoTable[ConfidenceInterval]))</f>
        <v>0.95</v>
      </c>
      <c r="N2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774" s="5" cm="1">
        <f t="array" ref="O2774">MIN(IF((OutputTable[GroupByKey]=OutputTable[[#This Row],[GroupByKey]]),(OutputTable[GroupByKey]=OutputTable[[#This Row],[GroupByKey]])*OutputTable[RecordedValue]))</f>
        <v>134</v>
      </c>
      <c r="P2774" s="5" cm="1">
        <f t="array" ref="P2774">MAX(IF((OutputTable[GroupByKey]=OutputTable[[#This Row],[GroupByKey]]),(OutputTable[GroupByKey]=OutputTable[[#This Row],[GroupByKey]])*OutputTable[RecordedValue]))</f>
        <v>144</v>
      </c>
    </row>
    <row r="2775" spans="1:16" x14ac:dyDescent="0.25">
      <c r="A2775" t="s">
        <v>68</v>
      </c>
      <c r="B2775" t="s">
        <v>70</v>
      </c>
      <c r="C2775">
        <v>46</v>
      </c>
      <c r="D2775" t="s">
        <v>153</v>
      </c>
      <c r="E2775" t="s">
        <v>113</v>
      </c>
      <c r="F2775" t="s">
        <v>73</v>
      </c>
      <c r="G2775">
        <v>1.13773130083927</v>
      </c>
      <c r="H2775">
        <v>0</v>
      </c>
      <c r="I2775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775" s="5" cm="1">
        <f t="array" ref="J2775">MAX(IF((ProjectInfoTable[ProjectName]=OutputTable[[#This Row],[ProjectName]]),(ProjectInfoTable[ProjectName]=OutputTable[[#This Row],[ProjectName]])*ProjectInfoTable[NumberOfReplications]))</f>
        <v>50</v>
      </c>
      <c r="K2775" s="5" cm="1">
        <f t="array" ref="K2775">IFERROR(AVERAGE(IF((OutputTable[GroupByKey]=OutputTable[[#This Row],[GroupByKey]]),(OutputTable[GroupByKey]=OutputTable[[#This Row],[GroupByKey]])*OutputTable[RecordedValue])),0)</f>
        <v>1.713056712445395</v>
      </c>
      <c r="L2775" s="5" cm="1">
        <f t="array" ref="L2775">IFERROR(_xlfn.STDEV.S(IF((OutputTable[GroupByKey]=OutputTable[[#This Row],[GroupByKey]]),(OutputTable[GroupByKey]=OutputTable[[#This Row],[GroupByKey]])*OutputTable[RecordedValue])),0)</f>
        <v>0.74877386075301833</v>
      </c>
      <c r="M2775" s="5" cm="1">
        <f t="array" ref="M2775">MAX(IF((ProjectInfoTable[ProjectName]=OutputTable[[#This Row],[ProjectName]]),(ProjectInfoTable[ProjectName]=OutputTable[[#This Row],[ProjectName]])*ProjectInfoTable[ConfidenceInterval]))</f>
        <v>0.95</v>
      </c>
      <c r="N2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775" s="5" cm="1">
        <f t="array" ref="O2775">MIN(IF((OutputTable[GroupByKey]=OutputTable[[#This Row],[GroupByKey]]),(OutputTable[GroupByKey]=OutputTable[[#This Row],[GroupByKey]])*OutputTable[RecordedValue]))</f>
        <v>0.396443199122197</v>
      </c>
      <c r="P2775" s="5" cm="1">
        <f t="array" ref="P2775">MAX(IF((OutputTable[GroupByKey]=OutputTable[[#This Row],[GroupByKey]]),(OutputTable[GroupByKey]=OutputTable[[#This Row],[GroupByKey]])*OutputTable[RecordedValue]))</f>
        <v>4.3293745592479498</v>
      </c>
    </row>
    <row r="2776" spans="1:16" x14ac:dyDescent="0.25">
      <c r="A2776" t="s">
        <v>68</v>
      </c>
      <c r="B2776" t="s">
        <v>70</v>
      </c>
      <c r="C2776">
        <v>46</v>
      </c>
      <c r="D2776" t="s">
        <v>154</v>
      </c>
      <c r="E2776" t="s">
        <v>115</v>
      </c>
      <c r="F2776" t="s">
        <v>73</v>
      </c>
      <c r="G2776">
        <v>34.131939025178099</v>
      </c>
      <c r="H2776">
        <v>0</v>
      </c>
      <c r="I2776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776" s="5" cm="1">
        <f t="array" ref="J2776">MAX(IF((ProjectInfoTable[ProjectName]=OutputTable[[#This Row],[ProjectName]]),(ProjectInfoTable[ProjectName]=OutputTable[[#This Row],[ProjectName]])*ProjectInfoTable[NumberOfReplications]))</f>
        <v>50</v>
      </c>
      <c r="K2776" s="5" cm="1">
        <f t="array" ref="K2776">IFERROR(AVERAGE(IF((OutputTable[GroupByKey]=OutputTable[[#This Row],[GroupByKey]]),(OutputTable[GroupByKey]=OutputTable[[#This Row],[GroupByKey]])*OutputTable[RecordedValue])),0)</f>
        <v>51.391701373361848</v>
      </c>
      <c r="L2776" s="5" cm="1">
        <f t="array" ref="L2776">IFERROR(_xlfn.STDEV.S(IF((OutputTable[GroupByKey]=OutputTable[[#This Row],[GroupByKey]]),(OutputTable[GroupByKey]=OutputTable[[#This Row],[GroupByKey]])*OutputTable[RecordedValue])),0)</f>
        <v>22.463215822590577</v>
      </c>
      <c r="M2776" s="5" cm="1">
        <f t="array" ref="M2776">MAX(IF((ProjectInfoTable[ProjectName]=OutputTable[[#This Row],[ProjectName]]),(ProjectInfoTable[ProjectName]=OutputTable[[#This Row],[ProjectName]])*ProjectInfoTable[ConfidenceInterval]))</f>
        <v>0.95</v>
      </c>
      <c r="N2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776" s="5" cm="1">
        <f t="array" ref="O2776">MIN(IF((OutputTable[GroupByKey]=OutputTable[[#This Row],[GroupByKey]]),(OutputTable[GroupByKey]=OutputTable[[#This Row],[GroupByKey]])*OutputTable[RecordedValue]))</f>
        <v>11.8932959736659</v>
      </c>
      <c r="P2776" s="5" cm="1">
        <f t="array" ref="P2776">MAX(IF((OutputTable[GroupByKey]=OutputTable[[#This Row],[GroupByKey]]),(OutputTable[GroupByKey]=OutputTable[[#This Row],[GroupByKey]])*OutputTable[RecordedValue]))</f>
        <v>129.881236777438</v>
      </c>
    </row>
    <row r="2777" spans="1:16" x14ac:dyDescent="0.25">
      <c r="A2777" t="s">
        <v>68</v>
      </c>
      <c r="B2777" t="s">
        <v>70</v>
      </c>
      <c r="C2777">
        <v>46</v>
      </c>
      <c r="D2777" t="s">
        <v>155</v>
      </c>
      <c r="E2777" t="s">
        <v>117</v>
      </c>
      <c r="F2777" t="s">
        <v>73</v>
      </c>
      <c r="G2777">
        <v>0</v>
      </c>
      <c r="H2777">
        <v>0</v>
      </c>
      <c r="I2777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777" s="5" cm="1">
        <f t="array" ref="J2777">MAX(IF((ProjectInfoTable[ProjectName]=OutputTable[[#This Row],[ProjectName]]),(ProjectInfoTable[ProjectName]=OutputTable[[#This Row],[ProjectName]])*ProjectInfoTable[NumberOfReplications]))</f>
        <v>50</v>
      </c>
      <c r="K2777" s="5" cm="1">
        <f t="array" ref="K2777">IFERROR(AVERAGE(IF((OutputTable[GroupByKey]=OutputTable[[#This Row],[GroupByKey]]),(OutputTable[GroupByKey]=OutputTable[[#This Row],[GroupByKey]])*OutputTable[RecordedValue])),0)</f>
        <v>0</v>
      </c>
      <c r="L2777" s="5" cm="1">
        <f t="array" ref="L2777">IFERROR(_xlfn.STDEV.S(IF((OutputTable[GroupByKey]=OutputTable[[#This Row],[GroupByKey]]),(OutputTable[GroupByKey]=OutputTable[[#This Row],[GroupByKey]])*OutputTable[RecordedValue])),0)</f>
        <v>0</v>
      </c>
      <c r="M2777" s="5" cm="1">
        <f t="array" ref="M2777">MAX(IF((ProjectInfoTable[ProjectName]=OutputTable[[#This Row],[ProjectName]]),(ProjectInfoTable[ProjectName]=OutputTable[[#This Row],[ProjectName]])*ProjectInfoTable[ConfidenceInterval]))</f>
        <v>0.95</v>
      </c>
      <c r="N2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77" s="5" cm="1">
        <f t="array" ref="O2777">MIN(IF((OutputTable[GroupByKey]=OutputTable[[#This Row],[GroupByKey]]),(OutputTable[GroupByKey]=OutputTable[[#This Row],[GroupByKey]])*OutputTable[RecordedValue]))</f>
        <v>0</v>
      </c>
      <c r="P2777" s="5" cm="1">
        <f t="array" ref="P2777">MAX(IF((OutputTable[GroupByKey]=OutputTable[[#This Row],[GroupByKey]]),(OutputTable[GroupByKey]=OutputTable[[#This Row],[GroupByKey]])*OutputTable[RecordedValue]))</f>
        <v>0</v>
      </c>
    </row>
    <row r="2778" spans="1:16" x14ac:dyDescent="0.25">
      <c r="A2778" t="s">
        <v>68</v>
      </c>
      <c r="B2778" t="s">
        <v>70</v>
      </c>
      <c r="C2778">
        <v>46</v>
      </c>
      <c r="D2778" t="s">
        <v>156</v>
      </c>
      <c r="E2778" t="s">
        <v>119</v>
      </c>
      <c r="F2778" t="s">
        <v>73</v>
      </c>
      <c r="G2778">
        <v>18.975965268184702</v>
      </c>
      <c r="H2778">
        <v>0</v>
      </c>
      <c r="I2778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778" s="5" cm="1">
        <f t="array" ref="J2778">MAX(IF((ProjectInfoTable[ProjectName]=OutputTable[[#This Row],[ProjectName]]),(ProjectInfoTable[ProjectName]=OutputTable[[#This Row],[ProjectName]])*ProjectInfoTable[NumberOfReplications]))</f>
        <v>50</v>
      </c>
      <c r="K2778" s="5" cm="1">
        <f t="array" ref="K2778">IFERROR(AVERAGE(IF((OutputTable[GroupByKey]=OutputTable[[#This Row],[GroupByKey]]),(OutputTable[GroupByKey]=OutputTable[[#This Row],[GroupByKey]])*OutputTable[RecordedValue])),0)</f>
        <v>10.739644005751</v>
      </c>
      <c r="L2778" s="5" cm="1">
        <f t="array" ref="L2778">IFERROR(_xlfn.STDEV.S(IF((OutputTable[GroupByKey]=OutputTable[[#This Row],[GroupByKey]]),(OutputTable[GroupByKey]=OutputTable[[#This Row],[GroupByKey]])*OutputTable[RecordedValue])),0)</f>
        <v>15.385582994074571</v>
      </c>
      <c r="M2778" s="5" cm="1">
        <f t="array" ref="M2778">MAX(IF((ProjectInfoTable[ProjectName]=OutputTable[[#This Row],[ProjectName]]),(ProjectInfoTable[ProjectName]=OutputTable[[#This Row],[ProjectName]])*ProjectInfoTable[ConfidenceInterval]))</f>
        <v>0.95</v>
      </c>
      <c r="N2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778" s="5" cm="1">
        <f t="array" ref="O2778">MIN(IF((OutputTable[GroupByKey]=OutputTable[[#This Row],[GroupByKey]]),(OutputTable[GroupByKey]=OutputTable[[#This Row],[GroupByKey]])*OutputTable[RecordedValue]))</f>
        <v>0</v>
      </c>
      <c r="P2778" s="5" cm="1">
        <f t="array" ref="P2778">MAX(IF((OutputTable[GroupByKey]=OutputTable[[#This Row],[GroupByKey]]),(OutputTable[GroupByKey]=OutputTable[[#This Row],[GroupByKey]])*OutputTable[RecordedValue]))</f>
        <v>76.907804000367904</v>
      </c>
    </row>
    <row r="2779" spans="1:16" x14ac:dyDescent="0.25">
      <c r="A2779" t="s">
        <v>68</v>
      </c>
      <c r="B2779" t="s">
        <v>70</v>
      </c>
      <c r="C2779">
        <v>46</v>
      </c>
      <c r="D2779" t="s">
        <v>157</v>
      </c>
      <c r="E2779" t="s">
        <v>121</v>
      </c>
      <c r="F2779" t="s">
        <v>73</v>
      </c>
      <c r="G2779">
        <v>6</v>
      </c>
      <c r="H2779">
        <v>0</v>
      </c>
      <c r="I2779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779" s="5" cm="1">
        <f t="array" ref="J2779">MAX(IF((ProjectInfoTable[ProjectName]=OutputTable[[#This Row],[ProjectName]]),(ProjectInfoTable[ProjectName]=OutputTable[[#This Row],[ProjectName]])*ProjectInfoTable[NumberOfReplications]))</f>
        <v>50</v>
      </c>
      <c r="K2779" s="5" cm="1">
        <f t="array" ref="K2779">IFERROR(AVERAGE(IF((OutputTable[GroupByKey]=OutputTable[[#This Row],[GroupByKey]]),(OutputTable[GroupByKey]=OutputTable[[#This Row],[GroupByKey]])*OutputTable[RecordedValue])),0)</f>
        <v>6.74</v>
      </c>
      <c r="L2779" s="5" cm="1">
        <f t="array" ref="L2779">IFERROR(_xlfn.STDEV.S(IF((OutputTable[GroupByKey]=OutputTable[[#This Row],[GroupByKey]]),(OutputTable[GroupByKey]=OutputTable[[#This Row],[GroupByKey]])*OutputTable[RecordedValue])),0)</f>
        <v>2.6711611783672518</v>
      </c>
      <c r="M2779" s="5" cm="1">
        <f t="array" ref="M2779">MAX(IF((ProjectInfoTable[ProjectName]=OutputTable[[#This Row],[ProjectName]]),(ProjectInfoTable[ProjectName]=OutputTable[[#This Row],[ProjectName]])*ProjectInfoTable[ConfidenceInterval]))</f>
        <v>0.95</v>
      </c>
      <c r="N2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779" s="5" cm="1">
        <f t="array" ref="O2779">MIN(IF((OutputTable[GroupByKey]=OutputTable[[#This Row],[GroupByKey]]),(OutputTable[GroupByKey]=OutputTable[[#This Row],[GroupByKey]])*OutputTable[RecordedValue]))</f>
        <v>2</v>
      </c>
      <c r="P2779" s="5" cm="1">
        <f t="array" ref="P2779">MAX(IF((OutputTable[GroupByKey]=OutputTable[[#This Row],[GroupByKey]]),(OutputTable[GroupByKey]=OutputTable[[#This Row],[GroupByKey]])*OutputTable[RecordedValue]))</f>
        <v>16</v>
      </c>
    </row>
    <row r="2780" spans="1:16" x14ac:dyDescent="0.25">
      <c r="A2780" t="s">
        <v>68</v>
      </c>
      <c r="B2780" t="s">
        <v>70</v>
      </c>
      <c r="C2780">
        <v>46</v>
      </c>
      <c r="D2780" t="s">
        <v>158</v>
      </c>
      <c r="E2780" t="s">
        <v>123</v>
      </c>
      <c r="F2780" t="s">
        <v>73</v>
      </c>
      <c r="G2780">
        <v>6</v>
      </c>
      <c r="H2780">
        <v>0</v>
      </c>
      <c r="I2780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780" s="5" cm="1">
        <f t="array" ref="J2780">MAX(IF((ProjectInfoTable[ProjectName]=OutputTable[[#This Row],[ProjectName]]),(ProjectInfoTable[ProjectName]=OutputTable[[#This Row],[ProjectName]])*ProjectInfoTable[NumberOfReplications]))</f>
        <v>50</v>
      </c>
      <c r="K2780" s="5" cm="1">
        <f t="array" ref="K2780">IFERROR(AVERAGE(IF((OutputTable[GroupByKey]=OutputTable[[#This Row],[GroupByKey]]),(OutputTable[GroupByKey]=OutputTable[[#This Row],[GroupByKey]])*OutputTable[RecordedValue])),0)</f>
        <v>6.66</v>
      </c>
      <c r="L2780" s="5" cm="1">
        <f t="array" ref="L2780">IFERROR(_xlfn.STDEV.S(IF((OutputTable[GroupByKey]=OutputTable[[#This Row],[GroupByKey]]),(OutputTable[GroupByKey]=OutputTable[[#This Row],[GroupByKey]])*OutputTable[RecordedValue])),0)</f>
        <v>2.6233644078409171</v>
      </c>
      <c r="M2780" s="5" cm="1">
        <f t="array" ref="M2780">MAX(IF((ProjectInfoTable[ProjectName]=OutputTable[[#This Row],[ProjectName]]),(ProjectInfoTable[ProjectName]=OutputTable[[#This Row],[ProjectName]])*ProjectInfoTable[ConfidenceInterval]))</f>
        <v>0.95</v>
      </c>
      <c r="N2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780" s="5" cm="1">
        <f t="array" ref="O2780">MIN(IF((OutputTable[GroupByKey]=OutputTable[[#This Row],[GroupByKey]]),(OutputTable[GroupByKey]=OutputTable[[#This Row],[GroupByKey]])*OutputTable[RecordedValue]))</f>
        <v>2</v>
      </c>
      <c r="P2780" s="5" cm="1">
        <f t="array" ref="P2780">MAX(IF((OutputTable[GroupByKey]=OutputTable[[#This Row],[GroupByKey]]),(OutputTable[GroupByKey]=OutputTable[[#This Row],[GroupByKey]])*OutputTable[RecordedValue]))</f>
        <v>16</v>
      </c>
    </row>
    <row r="2781" spans="1:16" x14ac:dyDescent="0.25">
      <c r="A2781" t="s">
        <v>68</v>
      </c>
      <c r="B2781" t="s">
        <v>70</v>
      </c>
      <c r="C2781">
        <v>46</v>
      </c>
      <c r="D2781" t="s">
        <v>159</v>
      </c>
      <c r="E2781" t="s">
        <v>125</v>
      </c>
      <c r="F2781" t="s">
        <v>73</v>
      </c>
      <c r="G2781">
        <v>1.13773130083927</v>
      </c>
      <c r="H2781">
        <v>0</v>
      </c>
      <c r="I2781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781" s="5" cm="1">
        <f t="array" ref="J2781">MAX(IF((ProjectInfoTable[ProjectName]=OutputTable[[#This Row],[ProjectName]]),(ProjectInfoTable[ProjectName]=OutputTable[[#This Row],[ProjectName]])*ProjectInfoTable[NumberOfReplications]))</f>
        <v>50</v>
      </c>
      <c r="K2781" s="5" cm="1">
        <f t="array" ref="K2781">IFERROR(AVERAGE(IF((OutputTable[GroupByKey]=OutputTable[[#This Row],[GroupByKey]]),(OutputTable[GroupByKey]=OutputTable[[#This Row],[GroupByKey]])*OutputTable[RecordedValue])),0)</f>
        <v>1.713056712445395</v>
      </c>
      <c r="L2781" s="5" cm="1">
        <f t="array" ref="L2781">IFERROR(_xlfn.STDEV.S(IF((OutputTable[GroupByKey]=OutputTable[[#This Row],[GroupByKey]]),(OutputTable[GroupByKey]=OutputTable[[#This Row],[GroupByKey]])*OutputTable[RecordedValue])),0)</f>
        <v>0.74877386075301833</v>
      </c>
      <c r="M2781" s="5" cm="1">
        <f t="array" ref="M2781">MAX(IF((ProjectInfoTable[ProjectName]=OutputTable[[#This Row],[ProjectName]]),(ProjectInfoTable[ProjectName]=OutputTable[[#This Row],[ProjectName]])*ProjectInfoTable[ConfidenceInterval]))</f>
        <v>0.95</v>
      </c>
      <c r="N2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781" s="5" cm="1">
        <f t="array" ref="O2781">MIN(IF((OutputTable[GroupByKey]=OutputTable[[#This Row],[GroupByKey]]),(OutputTable[GroupByKey]=OutputTable[[#This Row],[GroupByKey]])*OutputTable[RecordedValue]))</f>
        <v>0.396443199122197</v>
      </c>
      <c r="P2781" s="5" cm="1">
        <f t="array" ref="P2781">MAX(IF((OutputTable[GroupByKey]=OutputTable[[#This Row],[GroupByKey]]),(OutputTable[GroupByKey]=OutputTable[[#This Row],[GroupByKey]])*OutputTable[RecordedValue]))</f>
        <v>4.3293745592479498</v>
      </c>
    </row>
    <row r="2782" spans="1:16" x14ac:dyDescent="0.25">
      <c r="A2782" t="s">
        <v>68</v>
      </c>
      <c r="B2782" t="s">
        <v>70</v>
      </c>
      <c r="C2782">
        <v>46</v>
      </c>
      <c r="D2782" t="s">
        <v>160</v>
      </c>
      <c r="E2782" t="s">
        <v>127</v>
      </c>
      <c r="F2782" t="s">
        <v>73</v>
      </c>
      <c r="G2782">
        <v>53.1079042933628</v>
      </c>
      <c r="H2782">
        <v>0</v>
      </c>
      <c r="I2782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782" s="5" cm="1">
        <f t="array" ref="J2782">MAX(IF((ProjectInfoTable[ProjectName]=OutputTable[[#This Row],[ProjectName]]),(ProjectInfoTable[ProjectName]=OutputTable[[#This Row],[ProjectName]])*ProjectInfoTable[NumberOfReplications]))</f>
        <v>50</v>
      </c>
      <c r="K2782" s="5" cm="1">
        <f t="array" ref="K2782">IFERROR(AVERAGE(IF((OutputTable[GroupByKey]=OutputTable[[#This Row],[GroupByKey]]),(OutputTable[GroupByKey]=OutputTable[[#This Row],[GroupByKey]])*OutputTable[RecordedValue])),0)</f>
        <v>62.131345379112837</v>
      </c>
      <c r="L2782" s="5" cm="1">
        <f t="array" ref="L2782">IFERROR(_xlfn.STDEV.S(IF((OutputTable[GroupByKey]=OutputTable[[#This Row],[GroupByKey]]),(OutputTable[GroupByKey]=OutputTable[[#This Row],[GroupByKey]])*OutputTable[RecordedValue])),0)</f>
        <v>32.520844078842771</v>
      </c>
      <c r="M2782" s="5" cm="1">
        <f t="array" ref="M2782">MAX(IF((ProjectInfoTable[ProjectName]=OutputTable[[#This Row],[ProjectName]]),(ProjectInfoTable[ProjectName]=OutputTable[[#This Row],[ProjectName]])*ProjectInfoTable[ConfidenceInterval]))</f>
        <v>0.95</v>
      </c>
      <c r="N2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782" s="5" cm="1">
        <f t="array" ref="O2782">MIN(IF((OutputTable[GroupByKey]=OutputTable[[#This Row],[GroupByKey]]),(OutputTable[GroupByKey]=OutputTable[[#This Row],[GroupByKey]])*OutputTable[RecordedValue]))</f>
        <v>13.9204055285142</v>
      </c>
      <c r="P2782" s="5" cm="1">
        <f t="array" ref="P2782">MAX(IF((OutputTable[GroupByKey]=OutputTable[[#This Row],[GroupByKey]]),(OutputTable[GroupByKey]=OutputTable[[#This Row],[GroupByKey]])*OutputTable[RecordedValue]))</f>
        <v>182.68949067350201</v>
      </c>
    </row>
    <row r="2783" spans="1:16" x14ac:dyDescent="0.25">
      <c r="A2783" t="s">
        <v>68</v>
      </c>
      <c r="B2783" t="s">
        <v>70</v>
      </c>
      <c r="C2783">
        <v>46</v>
      </c>
      <c r="D2783" t="s">
        <v>161</v>
      </c>
      <c r="E2783" t="s">
        <v>137</v>
      </c>
      <c r="F2783" t="s">
        <v>107</v>
      </c>
      <c r="G2783">
        <v>0.56886565041963399</v>
      </c>
      <c r="H2783">
        <v>0</v>
      </c>
      <c r="I278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783" s="5" cm="1">
        <f t="array" ref="J2783">MAX(IF((ProjectInfoTable[ProjectName]=OutputTable[[#This Row],[ProjectName]]),(ProjectInfoTable[ProjectName]=OutputTable[[#This Row],[ProjectName]])*ProjectInfoTable[NumberOfReplications]))</f>
        <v>50</v>
      </c>
      <c r="K2783" s="5" cm="1">
        <f t="array" ref="K2783">IFERROR(AVERAGE(IF((OutputTable[GroupByKey]=OutputTable[[#This Row],[GroupByKey]]),(OutputTable[GroupByKey]=OutputTable[[#This Row],[GroupByKey]])*OutputTable[RecordedValue])),0)</f>
        <v>0.85652835622269752</v>
      </c>
      <c r="L2783" s="5" cm="1">
        <f t="array" ref="L2783">IFERROR(_xlfn.STDEV.S(IF((OutputTable[GroupByKey]=OutputTable[[#This Row],[GroupByKey]]),(OutputTable[GroupByKey]=OutputTable[[#This Row],[GroupByKey]])*OutputTable[RecordedValue])),0)</f>
        <v>0.37438693037650955</v>
      </c>
      <c r="M2783" s="5" cm="1">
        <f t="array" ref="M2783">MAX(IF((ProjectInfoTable[ProjectName]=OutputTable[[#This Row],[ProjectName]]),(ProjectInfoTable[ProjectName]=OutputTable[[#This Row],[ProjectName]])*ProjectInfoTable[ConfidenceInterval]))</f>
        <v>0.95</v>
      </c>
      <c r="N2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783" s="5" cm="1">
        <f t="array" ref="O2783">MIN(IF((OutputTable[GroupByKey]=OutputTable[[#This Row],[GroupByKey]]),(OutputTable[GroupByKey]=OutputTable[[#This Row],[GroupByKey]])*OutputTable[RecordedValue]))</f>
        <v>0.198221599561099</v>
      </c>
      <c r="P2783" s="5" cm="1">
        <f t="array" ref="P2783">MAX(IF((OutputTable[GroupByKey]=OutputTable[[#This Row],[GroupByKey]]),(OutputTable[GroupByKey]=OutputTable[[#This Row],[GroupByKey]])*OutputTable[RecordedValue]))</f>
        <v>2.16468727962397</v>
      </c>
    </row>
    <row r="2784" spans="1:16" x14ac:dyDescent="0.25">
      <c r="A2784" t="s">
        <v>68</v>
      </c>
      <c r="B2784" t="s">
        <v>70</v>
      </c>
      <c r="C2784">
        <v>46</v>
      </c>
      <c r="D2784" t="s">
        <v>162</v>
      </c>
      <c r="E2784" t="s">
        <v>139</v>
      </c>
      <c r="F2784" t="s">
        <v>107</v>
      </c>
      <c r="G2784">
        <v>11.4311343495804</v>
      </c>
      <c r="H2784">
        <v>0</v>
      </c>
      <c r="I278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784" s="5" cm="1">
        <f t="array" ref="J2784">MAX(IF((ProjectInfoTable[ProjectName]=OutputTable[[#This Row],[ProjectName]]),(ProjectInfoTable[ProjectName]=OutputTable[[#This Row],[ProjectName]])*ProjectInfoTable[NumberOfReplications]))</f>
        <v>50</v>
      </c>
      <c r="K2784" s="5" cm="1">
        <f t="array" ref="K2784">IFERROR(AVERAGE(IF((OutputTable[GroupByKey]=OutputTable[[#This Row],[GroupByKey]]),(OutputTable[GroupByKey]=OutputTable[[#This Row],[GroupByKey]])*OutputTable[RecordedValue])),0)</f>
        <v>11.137209966710371</v>
      </c>
      <c r="L2784" s="5" cm="1">
        <f t="array" ref="L2784">IFERROR(_xlfn.STDEV.S(IF((OutputTable[GroupByKey]=OutputTable[[#This Row],[GroupByKey]]),(OutputTable[GroupByKey]=OutputTable[[#This Row],[GroupByKey]])*OutputTable[RecordedValue])),0)</f>
        <v>0.38257169656624557</v>
      </c>
      <c r="M2784" s="5" cm="1">
        <f t="array" ref="M2784">MAX(IF((ProjectInfoTable[ProjectName]=OutputTable[[#This Row],[ProjectName]]),(ProjectInfoTable[ProjectName]=OutputTable[[#This Row],[ProjectName]])*ProjectInfoTable[ConfidenceInterval]))</f>
        <v>0.95</v>
      </c>
      <c r="N2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784" s="5" cm="1">
        <f t="array" ref="O2784">MIN(IF((OutputTable[GroupByKey]=OutputTable[[#This Row],[GroupByKey]]),(OutputTable[GroupByKey]=OutputTable[[#This Row],[GroupByKey]])*OutputTable[RecordedValue]))</f>
        <v>9.8353127203760309</v>
      </c>
      <c r="P2784" s="5" cm="1">
        <f t="array" ref="P2784">MAX(IF((OutputTable[GroupByKey]=OutputTable[[#This Row],[GroupByKey]]),(OutputTable[GroupByKey]=OutputTable[[#This Row],[GroupByKey]])*OutputTable[RecordedValue]))</f>
        <v>11.8017784004389</v>
      </c>
    </row>
    <row r="2785" spans="1:16" x14ac:dyDescent="0.25">
      <c r="A2785" t="s">
        <v>68</v>
      </c>
      <c r="B2785" t="s">
        <v>70</v>
      </c>
      <c r="C2785">
        <v>46</v>
      </c>
      <c r="D2785" t="s">
        <v>163</v>
      </c>
      <c r="E2785" t="s">
        <v>164</v>
      </c>
      <c r="F2785" t="s">
        <v>107</v>
      </c>
      <c r="G2785">
        <v>6</v>
      </c>
      <c r="H2785">
        <v>0</v>
      </c>
      <c r="I278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785" s="5" cm="1">
        <f t="array" ref="J2785">MAX(IF((ProjectInfoTable[ProjectName]=OutputTable[[#This Row],[ProjectName]]),(ProjectInfoTable[ProjectName]=OutputTable[[#This Row],[ProjectName]])*ProjectInfoTable[NumberOfReplications]))</f>
        <v>50</v>
      </c>
      <c r="K2785" s="5" cm="1">
        <f t="array" ref="K2785">IFERROR(AVERAGE(IF((OutputTable[GroupByKey]=OutputTable[[#This Row],[GroupByKey]]),(OutputTable[GroupByKey]=OutputTable[[#This Row],[GroupByKey]])*OutputTable[RecordedValue])),0)</f>
        <v>6.72</v>
      </c>
      <c r="L2785" s="5" cm="1">
        <f t="array" ref="L2785">IFERROR(_xlfn.STDEV.S(IF((OutputTable[GroupByKey]=OutputTable[[#This Row],[GroupByKey]]),(OutputTable[GroupByKey]=OutputTable[[#This Row],[GroupByKey]])*OutputTable[RecordedValue])),0)</f>
        <v>2.6729178430917711</v>
      </c>
      <c r="M2785" s="5" cm="1">
        <f t="array" ref="M2785">MAX(IF((ProjectInfoTable[ProjectName]=OutputTable[[#This Row],[ProjectName]]),(ProjectInfoTable[ProjectName]=OutputTable[[#This Row],[ProjectName]])*ProjectInfoTable[ConfidenceInterval]))</f>
        <v>0.95</v>
      </c>
      <c r="N2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785" s="5" cm="1">
        <f t="array" ref="O2785">MIN(IF((OutputTable[GroupByKey]=OutputTable[[#This Row],[GroupByKey]]),(OutputTable[GroupByKey]=OutputTable[[#This Row],[GroupByKey]])*OutputTable[RecordedValue]))</f>
        <v>2</v>
      </c>
      <c r="P2785" s="5" cm="1">
        <f t="array" ref="P2785">MAX(IF((OutputTable[GroupByKey]=OutputTable[[#This Row],[GroupByKey]]),(OutputTable[GroupByKey]=OutputTable[[#This Row],[GroupByKey]])*OutputTable[RecordedValue]))</f>
        <v>16</v>
      </c>
    </row>
    <row r="2786" spans="1:16" x14ac:dyDescent="0.25">
      <c r="A2786" t="s">
        <v>68</v>
      </c>
      <c r="B2786" t="s">
        <v>70</v>
      </c>
      <c r="C2786">
        <v>46</v>
      </c>
      <c r="D2786" t="s">
        <v>165</v>
      </c>
      <c r="E2786" t="s">
        <v>166</v>
      </c>
      <c r="F2786" t="s">
        <v>107</v>
      </c>
      <c r="G2786">
        <v>4.74054708683029E-2</v>
      </c>
      <c r="H2786">
        <v>0</v>
      </c>
      <c r="I278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786" s="5" cm="1">
        <f t="array" ref="J2786">MAX(IF((ProjectInfoTable[ProjectName]=OutputTable[[#This Row],[ProjectName]]),(ProjectInfoTable[ProjectName]=OutputTable[[#This Row],[ProjectName]])*ProjectInfoTable[NumberOfReplications]))</f>
        <v>50</v>
      </c>
      <c r="K2786" s="5" cm="1">
        <f t="array" ref="K2786">IFERROR(AVERAGE(IF((OutputTable[GroupByKey]=OutputTable[[#This Row],[GroupByKey]]),(OutputTable[GroupByKey]=OutputTable[[#This Row],[GroupByKey]])*OutputTable[RecordedValue])),0)</f>
        <v>7.1899169440802421E-2</v>
      </c>
      <c r="L2786" s="5" cm="1">
        <f t="array" ref="L2786">IFERROR(_xlfn.STDEV.S(IF((OutputTable[GroupByKey]=OutputTable[[#This Row],[GroupByKey]]),(OutputTable[GroupByKey]=OutputTable[[#This Row],[GroupByKey]])*OutputTable[RecordedValue])),0)</f>
        <v>3.1880974713854024E-2</v>
      </c>
      <c r="M2786" s="5" cm="1">
        <f t="array" ref="M2786">MAX(IF((ProjectInfoTable[ProjectName]=OutputTable[[#This Row],[ProjectName]]),(ProjectInfoTable[ProjectName]=OutputTable[[#This Row],[ProjectName]])*ProjectInfoTable[ConfidenceInterval]))</f>
        <v>0.95</v>
      </c>
      <c r="N2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786" s="5" cm="1">
        <f t="array" ref="O2786">MIN(IF((OutputTable[GroupByKey]=OutputTable[[#This Row],[GroupByKey]]),(OutputTable[GroupByKey]=OutputTable[[#This Row],[GroupByKey]])*OutputTable[RecordedValue]))</f>
        <v>1.6518466630091499E-2</v>
      </c>
      <c r="P2786" s="5" cm="1">
        <f t="array" ref="P2786">MAX(IF((OutputTable[GroupByKey]=OutputTable[[#This Row],[GroupByKey]]),(OutputTable[GroupByKey]=OutputTable[[#This Row],[GroupByKey]])*OutputTable[RecordedValue]))</f>
        <v>0.18039060663533099</v>
      </c>
    </row>
    <row r="2787" spans="1:16" x14ac:dyDescent="0.25">
      <c r="A2787" t="s">
        <v>68</v>
      </c>
      <c r="B2787" t="s">
        <v>70</v>
      </c>
      <c r="C2787">
        <v>46</v>
      </c>
      <c r="D2787" t="s">
        <v>167</v>
      </c>
      <c r="E2787" t="s">
        <v>142</v>
      </c>
      <c r="F2787" t="s">
        <v>107</v>
      </c>
      <c r="G2787">
        <v>0</v>
      </c>
      <c r="H2787">
        <v>0</v>
      </c>
      <c r="I278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787" s="5" cm="1">
        <f t="array" ref="J2787">MAX(IF((ProjectInfoTable[ProjectName]=OutputTable[[#This Row],[ProjectName]]),(ProjectInfoTable[ProjectName]=OutputTable[[#This Row],[ProjectName]])*ProjectInfoTable[NumberOfReplications]))</f>
        <v>50</v>
      </c>
      <c r="K2787" s="5" cm="1">
        <f t="array" ref="K2787">IFERROR(AVERAGE(IF((OutputTable[GroupByKey]=OutputTable[[#This Row],[GroupByKey]]),(OutputTable[GroupByKey]=OutputTable[[#This Row],[GroupByKey]])*OutputTable[RecordedValue])),0)</f>
        <v>0</v>
      </c>
      <c r="L2787" s="5" cm="1">
        <f t="array" ref="L2787">IFERROR(_xlfn.STDEV.S(IF((OutputTable[GroupByKey]=OutputTable[[#This Row],[GroupByKey]]),(OutputTable[GroupByKey]=OutputTable[[#This Row],[GroupByKey]])*OutputTable[RecordedValue])),0)</f>
        <v>0</v>
      </c>
      <c r="M2787" s="5" cm="1">
        <f t="array" ref="M2787">MAX(IF((ProjectInfoTable[ProjectName]=OutputTable[[#This Row],[ProjectName]]),(ProjectInfoTable[ProjectName]=OutputTable[[#This Row],[ProjectName]])*ProjectInfoTable[ConfidenceInterval]))</f>
        <v>0.95</v>
      </c>
      <c r="N2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7" s="5" cm="1">
        <f t="array" ref="O2787">MIN(IF((OutputTable[GroupByKey]=OutputTable[[#This Row],[GroupByKey]]),(OutputTable[GroupByKey]=OutputTable[[#This Row],[GroupByKey]])*OutputTable[RecordedValue]))</f>
        <v>0</v>
      </c>
      <c r="P2787" s="5" cm="1">
        <f t="array" ref="P2787">MAX(IF((OutputTable[GroupByKey]=OutputTable[[#This Row],[GroupByKey]]),(OutputTable[GroupByKey]=OutputTable[[#This Row],[GroupByKey]])*OutputTable[RecordedValue]))</f>
        <v>0</v>
      </c>
    </row>
    <row r="2788" spans="1:16" x14ac:dyDescent="0.25">
      <c r="A2788" t="s">
        <v>68</v>
      </c>
      <c r="B2788" t="s">
        <v>70</v>
      </c>
      <c r="C2788">
        <v>46</v>
      </c>
      <c r="D2788" t="s">
        <v>168</v>
      </c>
      <c r="E2788" t="s">
        <v>123</v>
      </c>
      <c r="F2788" t="s">
        <v>129</v>
      </c>
      <c r="G2788">
        <v>142</v>
      </c>
      <c r="H2788">
        <v>0</v>
      </c>
      <c r="I2788" s="5" t="str">
        <f>OutputTable[[#This Row],[ProjectName]]&amp;OutputTable[[#This Row],[Name]]&amp;OutputTable[[#This Row],[Type]]&amp;OutputTable[[#This Row],[Source]]</f>
        <v>Airport Security AnalysisSystem.NumberOutNumber OutSystem</v>
      </c>
      <c r="J2788" s="5" cm="1">
        <f t="array" ref="J2788">MAX(IF((ProjectInfoTable[ProjectName]=OutputTable[[#This Row],[ProjectName]]),(ProjectInfoTable[ProjectName]=OutputTable[[#This Row],[ProjectName]])*ProjectInfoTable[NumberOfReplications]))</f>
        <v>50</v>
      </c>
      <c r="K2788" s="5" cm="1">
        <f t="array" ref="K2788">IFERROR(AVERAGE(IF((OutputTable[GroupByKey]=OutputTable[[#This Row],[GroupByKey]]),(OutputTable[GroupByKey]=OutputTable[[#This Row],[GroupByKey]])*OutputTable[RecordedValue])),0)</f>
        <v>141.38</v>
      </c>
      <c r="L2788" s="5" cm="1">
        <f t="array" ref="L2788">IFERROR(_xlfn.STDEV.S(IF((OutputTable[GroupByKey]=OutputTable[[#This Row],[GroupByKey]]),(OutputTable[GroupByKey]=OutputTable[[#This Row],[GroupByKey]])*OutputTable[RecordedValue])),0)</f>
        <v>1.9988772358705846</v>
      </c>
      <c r="M2788" s="5" cm="1">
        <f t="array" ref="M2788">MAX(IF((ProjectInfoTable[ProjectName]=OutputTable[[#This Row],[ProjectName]]),(ProjectInfoTable[ProjectName]=OutputTable[[#This Row],[ProjectName]])*ProjectInfoTable[ConfidenceInterval]))</f>
        <v>0.95</v>
      </c>
      <c r="N2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788" s="5" cm="1">
        <f t="array" ref="O2788">MIN(IF((OutputTable[GroupByKey]=OutputTable[[#This Row],[GroupByKey]]),(OutputTable[GroupByKey]=OutputTable[[#This Row],[GroupByKey]])*OutputTable[RecordedValue]))</f>
        <v>134</v>
      </c>
      <c r="P2788" s="5" cm="1">
        <f t="array" ref="P2788">MAX(IF((OutputTable[GroupByKey]=OutputTable[[#This Row],[GroupByKey]]),(OutputTable[GroupByKey]=OutputTable[[#This Row],[GroupByKey]])*OutputTable[RecordedValue]))</f>
        <v>144</v>
      </c>
    </row>
    <row r="2789" spans="1:16" x14ac:dyDescent="0.25">
      <c r="A2789" t="s">
        <v>68</v>
      </c>
      <c r="B2789" t="s">
        <v>70</v>
      </c>
      <c r="C2789">
        <v>46</v>
      </c>
      <c r="D2789" t="s">
        <v>169</v>
      </c>
      <c r="E2789" t="s">
        <v>91</v>
      </c>
      <c r="F2789" t="s">
        <v>129</v>
      </c>
      <c r="G2789">
        <v>71.849951180907794</v>
      </c>
      <c r="H2789">
        <v>0</v>
      </c>
      <c r="I2789" s="5" t="str">
        <f>OutputTable[[#This Row],[ProjectName]]&amp;OutputTable[[#This Row],[Name]]&amp;OutputTable[[#This Row],[Type]]&amp;OutputTable[[#This Row],[Source]]</f>
        <v>Airport Security AnalysisSystem.TotalCostTotal CostSystem</v>
      </c>
      <c r="J2789" s="5" cm="1">
        <f t="array" ref="J2789">MAX(IF((ProjectInfoTable[ProjectName]=OutputTable[[#This Row],[ProjectName]]),(ProjectInfoTable[ProjectName]=OutputTable[[#This Row],[ProjectName]])*ProjectInfoTable[NumberOfReplications]))</f>
        <v>50</v>
      </c>
      <c r="K2789" s="5" cm="1">
        <f t="array" ref="K2789">IFERROR(AVERAGE(IF((OutputTable[GroupByKey]=OutputTable[[#This Row],[GroupByKey]]),(OutputTable[GroupByKey]=OutputTable[[#This Row],[GroupByKey]])*OutputTable[RecordedValue])),0)</f>
        <v>71.709517489708347</v>
      </c>
      <c r="L2789" s="5" cm="1">
        <f t="array" ref="L2789">IFERROR(_xlfn.STDEV.S(IF((OutputTable[GroupByKey]=OutputTable[[#This Row],[GroupByKey]]),(OutputTable[GroupByKey]=OutputTable[[#This Row],[GroupByKey]])*OutputTable[RecordedValue])),0)</f>
        <v>0.25019982121987089</v>
      </c>
      <c r="M2789" s="5" cm="1">
        <f t="array" ref="M2789">MAX(IF((ProjectInfoTable[ProjectName]=OutputTable[[#This Row],[ProjectName]]),(ProjectInfoTable[ProjectName]=OutputTable[[#This Row],[ProjectName]])*ProjectInfoTable[ConfidenceInterval]))</f>
        <v>0.95</v>
      </c>
      <c r="N2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789" s="5" cm="1">
        <f t="array" ref="O2789">MIN(IF((OutputTable[GroupByKey]=OutputTable[[#This Row],[GroupByKey]]),(OutputTable[GroupByKey]=OutputTable[[#This Row],[GroupByKey]])*OutputTable[RecordedValue]))</f>
        <v>70.826954480567906</v>
      </c>
      <c r="P2789" s="5" cm="1">
        <f t="array" ref="P2789">MAX(IF((OutputTable[GroupByKey]=OutputTable[[#This Row],[GroupByKey]]),(OutputTable[GroupByKey]=OutputTable[[#This Row],[GroupByKey]])*OutputTable[RecordedValue]))</f>
        <v>72</v>
      </c>
    </row>
    <row r="2790" spans="1:16" x14ac:dyDescent="0.25">
      <c r="A2790" t="s">
        <v>68</v>
      </c>
      <c r="B2790" t="s">
        <v>70</v>
      </c>
      <c r="C2790">
        <v>46</v>
      </c>
      <c r="D2790" t="s">
        <v>170</v>
      </c>
      <c r="E2790" t="s">
        <v>137</v>
      </c>
      <c r="F2790" t="s">
        <v>107</v>
      </c>
      <c r="G2790">
        <v>30.857718215120101</v>
      </c>
      <c r="H2790">
        <v>0</v>
      </c>
      <c r="I279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790" s="5" cm="1">
        <f t="array" ref="J2790">MAX(IF((ProjectInfoTable[ProjectName]=OutputTable[[#This Row],[ProjectName]]),(ProjectInfoTable[ProjectName]=OutputTable[[#This Row],[ProjectName]])*ProjectInfoTable[NumberOfReplications]))</f>
        <v>50</v>
      </c>
      <c r="K2790" s="5" cm="1">
        <f t="array" ref="K2790">IFERROR(AVERAGE(IF((OutputTable[GroupByKey]=OutputTable[[#This Row],[GroupByKey]]),(OutputTable[GroupByKey]=OutputTable[[#This Row],[GroupByKey]])*OutputTable[RecordedValue])),0)</f>
        <v>28.690256747996941</v>
      </c>
      <c r="L2790" s="5" cm="1">
        <f t="array" ref="L2790">IFERROR(_xlfn.STDEV.S(IF((OutputTable[GroupByKey]=OutputTable[[#This Row],[GroupByKey]]),(OutputTable[GroupByKey]=OutputTable[[#This Row],[GroupByKey]])*OutputTable[RecordedValue])),0)</f>
        <v>1.6276098461399904</v>
      </c>
      <c r="M2790" s="5" cm="1">
        <f t="array" ref="M2790">MAX(IF((ProjectInfoTable[ProjectName]=OutputTable[[#This Row],[ProjectName]]),(ProjectInfoTable[ProjectName]=OutputTable[[#This Row],[ProjectName]])*ProjectInfoTable[ConfidenceInterval]))</f>
        <v>0.95</v>
      </c>
      <c r="N2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790" s="5" cm="1">
        <f t="array" ref="O2790">MIN(IF((OutputTable[GroupByKey]=OutputTable[[#This Row],[GroupByKey]]),(OutputTable[GroupByKey]=OutputTable[[#This Row],[GroupByKey]])*OutputTable[RecordedValue]))</f>
        <v>25.696659959072399</v>
      </c>
      <c r="P2790" s="5" cm="1">
        <f t="array" ref="P2790">MAX(IF((OutputTable[GroupByKey]=OutputTable[[#This Row],[GroupByKey]]),(OutputTable[GroupByKey]=OutputTable[[#This Row],[GroupByKey]])*OutputTable[RecordedValue]))</f>
        <v>33.838759418460498</v>
      </c>
    </row>
    <row r="2791" spans="1:16" x14ac:dyDescent="0.25">
      <c r="A2791" t="s">
        <v>68</v>
      </c>
      <c r="B2791" t="s">
        <v>70</v>
      </c>
      <c r="C2791">
        <v>46</v>
      </c>
      <c r="D2791" t="s">
        <v>171</v>
      </c>
      <c r="E2791" t="s">
        <v>139</v>
      </c>
      <c r="F2791" t="s">
        <v>107</v>
      </c>
      <c r="G2791">
        <v>5.0672573753338002</v>
      </c>
      <c r="H2791">
        <v>0</v>
      </c>
      <c r="I279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791" s="5" cm="1">
        <f t="array" ref="J2791">MAX(IF((ProjectInfoTable[ProjectName]=OutputTable[[#This Row],[ProjectName]]),(ProjectInfoTable[ProjectName]=OutputTable[[#This Row],[ProjectName]])*ProjectInfoTable[NumberOfReplications]))</f>
        <v>50</v>
      </c>
      <c r="K2791" s="5" cm="1">
        <f t="array" ref="K2791">IFERROR(AVERAGE(IF((OutputTable[GroupByKey]=OutputTable[[#This Row],[GroupByKey]]),(OutputTable[GroupByKey]=OutputTable[[#This Row],[GroupByKey]])*OutputTable[RecordedValue])),0)</f>
        <v>7.1431715332986858</v>
      </c>
      <c r="L2791" s="5" cm="1">
        <f t="array" ref="L2791">IFERROR(_xlfn.STDEV.S(IF((OutputTable[GroupByKey]=OutputTable[[#This Row],[GroupByKey]]),(OutputTable[GroupByKey]=OutputTable[[#This Row],[GroupByKey]])*OutputTable[RecordedValue])),0)</f>
        <v>1.6630080132730225</v>
      </c>
      <c r="M2791" s="5" cm="1">
        <f t="array" ref="M2791">MAX(IF((ProjectInfoTable[ProjectName]=OutputTable[[#This Row],[ProjectName]]),(ProjectInfoTable[ProjectName]=OutputTable[[#This Row],[ProjectName]])*ProjectInfoTable[ConfidenceInterval]))</f>
        <v>0.95</v>
      </c>
      <c r="N2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791" s="5" cm="1">
        <f t="array" ref="O2791">MIN(IF((OutputTable[GroupByKey]=OutputTable[[#This Row],[GroupByKey]]),(OutputTable[GroupByKey]=OutputTable[[#This Row],[GroupByKey]])*OutputTable[RecordedValue]))</f>
        <v>2.14775272896172</v>
      </c>
      <c r="P2791" s="5" cm="1">
        <f t="array" ref="P2791">MAX(IF((OutputTable[GroupByKey]=OutputTable[[#This Row],[GroupByKey]]),(OutputTable[GroupByKey]=OutputTable[[#This Row],[GroupByKey]])*OutputTable[RecordedValue]))</f>
        <v>10.273767747096599</v>
      </c>
    </row>
    <row r="2792" spans="1:16" x14ac:dyDescent="0.25">
      <c r="A2792" t="s">
        <v>68</v>
      </c>
      <c r="B2792" t="s">
        <v>70</v>
      </c>
      <c r="C2792">
        <v>46</v>
      </c>
      <c r="D2792" t="s">
        <v>172</v>
      </c>
      <c r="E2792" t="s">
        <v>164</v>
      </c>
      <c r="F2792" t="s">
        <v>107</v>
      </c>
      <c r="G2792">
        <v>307</v>
      </c>
      <c r="H2792">
        <v>0</v>
      </c>
      <c r="I279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792" s="5" cm="1">
        <f t="array" ref="J2792">MAX(IF((ProjectInfoTable[ProjectName]=OutputTable[[#This Row],[ProjectName]]),(ProjectInfoTable[ProjectName]=OutputTable[[#This Row],[ProjectName]])*ProjectInfoTable[NumberOfReplications]))</f>
        <v>50</v>
      </c>
      <c r="K2792" s="5" cm="1">
        <f t="array" ref="K2792">IFERROR(AVERAGE(IF((OutputTable[GroupByKey]=OutputTable[[#This Row],[GroupByKey]]),(OutputTable[GroupByKey]=OutputTable[[#This Row],[GroupByKey]])*OutputTable[RecordedValue])),0)</f>
        <v>299.54000000000002</v>
      </c>
      <c r="L2792" s="5" cm="1">
        <f t="array" ref="L2792">IFERROR(_xlfn.STDEV.S(IF((OutputTable[GroupByKey]=OutputTable[[#This Row],[GroupByKey]]),(OutputTable[GroupByKey]=OutputTable[[#This Row],[GroupByKey]])*OutputTable[RecordedValue])),0)</f>
        <v>4.8873430868908301</v>
      </c>
      <c r="M2792" s="5" cm="1">
        <f t="array" ref="M2792">MAX(IF((ProjectInfoTable[ProjectName]=OutputTable[[#This Row],[ProjectName]]),(ProjectInfoTable[ProjectName]=OutputTable[[#This Row],[ProjectName]])*ProjectInfoTable[ConfidenceInterval]))</f>
        <v>0.95</v>
      </c>
      <c r="N2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792" s="5" cm="1">
        <f t="array" ref="O2792">MIN(IF((OutputTable[GroupByKey]=OutputTable[[#This Row],[GroupByKey]]),(OutputTable[GroupByKey]=OutputTable[[#This Row],[GroupByKey]])*OutputTable[RecordedValue]))</f>
        <v>289</v>
      </c>
      <c r="P2792" s="5" cm="1">
        <f t="array" ref="P2792">MAX(IF((OutputTable[GroupByKey]=OutputTable[[#This Row],[GroupByKey]]),(OutputTable[GroupByKey]=OutputTable[[#This Row],[GroupByKey]])*OutputTable[RecordedValue]))</f>
        <v>313</v>
      </c>
    </row>
    <row r="2793" spans="1:16" x14ac:dyDescent="0.25">
      <c r="A2793" t="s">
        <v>68</v>
      </c>
      <c r="B2793" t="s">
        <v>70</v>
      </c>
      <c r="C2793">
        <v>46</v>
      </c>
      <c r="D2793" t="s">
        <v>173</v>
      </c>
      <c r="E2793" t="s">
        <v>166</v>
      </c>
      <c r="F2793" t="s">
        <v>107</v>
      </c>
      <c r="G2793">
        <v>0.85924285068517203</v>
      </c>
      <c r="H2793">
        <v>0</v>
      </c>
      <c r="I279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793" s="5" cm="1">
        <f t="array" ref="J2793">MAX(IF((ProjectInfoTable[ProjectName]=OutputTable[[#This Row],[ProjectName]]),(ProjectInfoTable[ProjectName]=OutputTable[[#This Row],[ProjectName]])*ProjectInfoTable[NumberOfReplications]))</f>
        <v>50</v>
      </c>
      <c r="K2793" s="5" cm="1">
        <f t="array" ref="K2793">IFERROR(AVERAGE(IF((OutputTable[GroupByKey]=OutputTable[[#This Row],[GroupByKey]]),(OutputTable[GroupByKey]=OutputTable[[#This Row],[GroupByKey]])*OutputTable[RecordedValue])),0)</f>
        <v>0.80157856851948073</v>
      </c>
      <c r="L2793" s="5" cm="1">
        <f t="array" ref="L2793">IFERROR(_xlfn.STDEV.S(IF((OutputTable[GroupByKey]=OutputTable[[#This Row],[GroupByKey]]),(OutputTable[GroupByKey]=OutputTable[[#This Row],[GroupByKey]])*OutputTable[RecordedValue])),0)</f>
        <v>4.6194667035361667E-2</v>
      </c>
      <c r="M2793" s="5" cm="1">
        <f t="array" ref="M2793">MAX(IF((ProjectInfoTable[ProjectName]=OutputTable[[#This Row],[ProjectName]]),(ProjectInfoTable[ProjectName]=OutputTable[[#This Row],[ProjectName]])*ProjectInfoTable[ConfidenceInterval]))</f>
        <v>0.95</v>
      </c>
      <c r="N2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793" s="5" cm="1">
        <f t="array" ref="O2793">MIN(IF((OutputTable[GroupByKey]=OutputTable[[#This Row],[GroupByKey]]),(OutputTable[GroupByKey]=OutputTable[[#This Row],[GroupByKey]])*OutputTable[RecordedValue]))</f>
        <v>0.71461756258065101</v>
      </c>
      <c r="P2793" s="5" cm="1">
        <f t="array" ref="P2793">MAX(IF((OutputTable[GroupByKey]=OutputTable[[#This Row],[GroupByKey]]),(OutputTable[GroupByKey]=OutputTable[[#This Row],[GroupByKey]])*OutputTable[RecordedValue]))</f>
        <v>0.94034020197328605</v>
      </c>
    </row>
    <row r="2794" spans="1:16" x14ac:dyDescent="0.25">
      <c r="A2794" t="s">
        <v>68</v>
      </c>
      <c r="B2794" t="s">
        <v>70</v>
      </c>
      <c r="C2794">
        <v>46</v>
      </c>
      <c r="D2794" t="s">
        <v>174</v>
      </c>
      <c r="E2794" t="s">
        <v>142</v>
      </c>
      <c r="F2794" t="s">
        <v>107</v>
      </c>
      <c r="G2794">
        <v>0</v>
      </c>
      <c r="H2794">
        <v>0</v>
      </c>
      <c r="I279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794" s="5" cm="1">
        <f t="array" ref="J2794">MAX(IF((ProjectInfoTable[ProjectName]=OutputTable[[#This Row],[ProjectName]]),(ProjectInfoTable[ProjectName]=OutputTable[[#This Row],[ProjectName]])*ProjectInfoTable[NumberOfReplications]))</f>
        <v>50</v>
      </c>
      <c r="K2794" s="5" cm="1">
        <f t="array" ref="K2794">IFERROR(AVERAGE(IF((OutputTable[GroupByKey]=OutputTable[[#This Row],[GroupByKey]]),(OutputTable[GroupByKey]=OutputTable[[#This Row],[GroupByKey]])*OutputTable[RecordedValue])),0)</f>
        <v>0</v>
      </c>
      <c r="L2794" s="5" cm="1">
        <f t="array" ref="L2794">IFERROR(_xlfn.STDEV.S(IF((OutputTable[GroupByKey]=OutputTable[[#This Row],[GroupByKey]]),(OutputTable[GroupByKey]=OutputTable[[#This Row],[GroupByKey]])*OutputTable[RecordedValue])),0)</f>
        <v>0</v>
      </c>
      <c r="M2794" s="5" cm="1">
        <f t="array" ref="M2794">MAX(IF((ProjectInfoTable[ProjectName]=OutputTable[[#This Row],[ProjectName]]),(ProjectInfoTable[ProjectName]=OutputTable[[#This Row],[ProjectName]])*ProjectInfoTable[ConfidenceInterval]))</f>
        <v>0.95</v>
      </c>
      <c r="N2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94" s="5" cm="1">
        <f t="array" ref="O2794">MIN(IF((OutputTable[GroupByKey]=OutputTable[[#This Row],[GroupByKey]]),(OutputTable[GroupByKey]=OutputTable[[#This Row],[GroupByKey]])*OutputTable[RecordedValue]))</f>
        <v>0</v>
      </c>
      <c r="P2794" s="5" cm="1">
        <f t="array" ref="P2794">MAX(IF((OutputTable[GroupByKey]=OutputTable[[#This Row],[GroupByKey]]),(OutputTable[GroupByKey]=OutputTable[[#This Row],[GroupByKey]])*OutputTable[RecordedValue]))</f>
        <v>0</v>
      </c>
    </row>
    <row r="2795" spans="1:16" x14ac:dyDescent="0.25">
      <c r="A2795" t="s">
        <v>68</v>
      </c>
      <c r="B2795" t="s">
        <v>70</v>
      </c>
      <c r="C2795">
        <v>46</v>
      </c>
      <c r="D2795" t="s">
        <v>175</v>
      </c>
      <c r="E2795" t="s">
        <v>113</v>
      </c>
      <c r="F2795" t="s">
        <v>73</v>
      </c>
      <c r="G2795">
        <v>37.887595826982803</v>
      </c>
      <c r="H2795">
        <v>0</v>
      </c>
      <c r="I279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795" s="5" cm="1">
        <f t="array" ref="J2795">MAX(IF((ProjectInfoTable[ProjectName]=OutputTable[[#This Row],[ProjectName]]),(ProjectInfoTable[ProjectName]=OutputTable[[#This Row],[ProjectName]])*ProjectInfoTable[NumberOfReplications]))</f>
        <v>50</v>
      </c>
      <c r="K2795" s="5" cm="1">
        <f t="array" ref="K2795">IFERROR(AVERAGE(IF((OutputTable[GroupByKey]=OutputTable[[#This Row],[GroupByKey]]),(OutputTable[GroupByKey]=OutputTable[[#This Row],[GroupByKey]])*OutputTable[RecordedValue])),0)</f>
        <v>36.017962320863354</v>
      </c>
      <c r="L2795" s="5" cm="1">
        <f t="array" ref="L2795">IFERROR(_xlfn.STDEV.S(IF((OutputTable[GroupByKey]=OutputTable[[#This Row],[GroupByKey]]),(OutputTable[GroupByKey]=OutputTable[[#This Row],[GroupByKey]])*OutputTable[RecordedValue])),0)</f>
        <v>2.1447750669597334</v>
      </c>
      <c r="M2795" s="5" cm="1">
        <f t="array" ref="M2795">MAX(IF((ProjectInfoTable[ProjectName]=OutputTable[[#This Row],[ProjectName]]),(ProjectInfoTable[ProjectName]=OutputTable[[#This Row],[ProjectName]])*ProjectInfoTable[ConfidenceInterval]))</f>
        <v>0.95</v>
      </c>
      <c r="N2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795" s="5" cm="1">
        <f t="array" ref="O2795">MIN(IF((OutputTable[GroupByKey]=OutputTable[[#This Row],[GroupByKey]]),(OutputTable[GroupByKey]=OutputTable[[#This Row],[GroupByKey]])*OutputTable[RecordedValue]))</f>
        <v>31.355296128801101</v>
      </c>
      <c r="P2795" s="5" cm="1">
        <f t="array" ref="P2795">MAX(IF((OutputTable[GroupByKey]=OutputTable[[#This Row],[GroupByKey]]),(OutputTable[GroupByKey]=OutputTable[[#This Row],[GroupByKey]])*OutputTable[RecordedValue]))</f>
        <v>42.047742044042501</v>
      </c>
    </row>
    <row r="2796" spans="1:16" x14ac:dyDescent="0.25">
      <c r="A2796" t="s">
        <v>68</v>
      </c>
      <c r="B2796" t="s">
        <v>70</v>
      </c>
      <c r="C2796">
        <v>46</v>
      </c>
      <c r="D2796" t="s">
        <v>176</v>
      </c>
      <c r="E2796" t="s">
        <v>115</v>
      </c>
      <c r="F2796" t="s">
        <v>73</v>
      </c>
      <c r="G2796">
        <v>1136.6278748094801</v>
      </c>
      <c r="H2796">
        <v>0</v>
      </c>
      <c r="I279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796" s="5" cm="1">
        <f t="array" ref="J2796">MAX(IF((ProjectInfoTable[ProjectName]=OutputTable[[#This Row],[ProjectName]]),(ProjectInfoTable[ProjectName]=OutputTable[[#This Row],[ProjectName]])*ProjectInfoTable[NumberOfReplications]))</f>
        <v>50</v>
      </c>
      <c r="K2796" s="5" cm="1">
        <f t="array" ref="K2796">IFERROR(AVERAGE(IF((OutputTable[GroupByKey]=OutputTable[[#This Row],[GroupByKey]]),(OutputTable[GroupByKey]=OutputTable[[#This Row],[GroupByKey]])*OutputTable[RecordedValue])),0)</f>
        <v>1080.5388696259006</v>
      </c>
      <c r="L2796" s="5" cm="1">
        <f t="array" ref="L2796">IFERROR(_xlfn.STDEV.S(IF((OutputTable[GroupByKey]=OutputTable[[#This Row],[GroupByKey]]),(OutputTable[GroupByKey]=OutputTable[[#This Row],[GroupByKey]])*OutputTable[RecordedValue])),0)</f>
        <v>64.343252008792561</v>
      </c>
      <c r="M2796" s="5" cm="1">
        <f t="array" ref="M2796">MAX(IF((ProjectInfoTable[ProjectName]=OutputTable[[#This Row],[ProjectName]]),(ProjectInfoTable[ProjectName]=OutputTable[[#This Row],[ProjectName]])*ProjectInfoTable[ConfidenceInterval]))</f>
        <v>0.95</v>
      </c>
      <c r="N2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796" s="5" cm="1">
        <f t="array" ref="O2796">MIN(IF((OutputTable[GroupByKey]=OutputTable[[#This Row],[GroupByKey]]),(OutputTable[GroupByKey]=OutputTable[[#This Row],[GroupByKey]])*OutputTable[RecordedValue]))</f>
        <v>940.65888386403196</v>
      </c>
      <c r="P2796" s="5" cm="1">
        <f t="array" ref="P2796">MAX(IF((OutputTable[GroupByKey]=OutputTable[[#This Row],[GroupByKey]]),(OutputTable[GroupByKey]=OutputTable[[#This Row],[GroupByKey]])*OutputTable[RecordedValue]))</f>
        <v>1261.4322613212801</v>
      </c>
    </row>
    <row r="2797" spans="1:16" x14ac:dyDescent="0.25">
      <c r="A2797" t="s">
        <v>68</v>
      </c>
      <c r="B2797" t="s">
        <v>70</v>
      </c>
      <c r="C2797">
        <v>46</v>
      </c>
      <c r="D2797" t="s">
        <v>177</v>
      </c>
      <c r="E2797" t="s">
        <v>117</v>
      </c>
      <c r="F2797" t="s">
        <v>73</v>
      </c>
      <c r="G2797">
        <v>0</v>
      </c>
      <c r="H2797">
        <v>0</v>
      </c>
      <c r="I279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797" s="5" cm="1">
        <f t="array" ref="J2797">MAX(IF((ProjectInfoTable[ProjectName]=OutputTable[[#This Row],[ProjectName]]),(ProjectInfoTable[ProjectName]=OutputTable[[#This Row],[ProjectName]])*ProjectInfoTable[NumberOfReplications]))</f>
        <v>50</v>
      </c>
      <c r="K2797" s="5" cm="1">
        <f t="array" ref="K2797">IFERROR(AVERAGE(IF((OutputTable[GroupByKey]=OutputTable[[#This Row],[GroupByKey]]),(OutputTable[GroupByKey]=OutputTable[[#This Row],[GroupByKey]])*OutputTable[RecordedValue])),0)</f>
        <v>0</v>
      </c>
      <c r="L2797" s="5" cm="1">
        <f t="array" ref="L2797">IFERROR(_xlfn.STDEV.S(IF((OutputTable[GroupByKey]=OutputTable[[#This Row],[GroupByKey]]),(OutputTable[GroupByKey]=OutputTable[[#This Row],[GroupByKey]])*OutputTable[RecordedValue])),0)</f>
        <v>0</v>
      </c>
      <c r="M2797" s="5" cm="1">
        <f t="array" ref="M2797">MAX(IF((ProjectInfoTable[ProjectName]=OutputTable[[#This Row],[ProjectName]]),(ProjectInfoTable[ProjectName]=OutputTable[[#This Row],[ProjectName]])*ProjectInfoTable[ConfidenceInterval]))</f>
        <v>0.95</v>
      </c>
      <c r="N2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97" s="5" cm="1">
        <f t="array" ref="O2797">MIN(IF((OutputTable[GroupByKey]=OutputTable[[#This Row],[GroupByKey]]),(OutputTable[GroupByKey]=OutputTable[[#This Row],[GroupByKey]])*OutputTable[RecordedValue]))</f>
        <v>0</v>
      </c>
      <c r="P2797" s="5" cm="1">
        <f t="array" ref="P2797">MAX(IF((OutputTable[GroupByKey]=OutputTable[[#This Row],[GroupByKey]]),(OutputTable[GroupByKey]=OutputTable[[#This Row],[GroupByKey]])*OutputTable[RecordedValue]))</f>
        <v>0</v>
      </c>
    </row>
    <row r="2798" spans="1:16" x14ac:dyDescent="0.25">
      <c r="A2798" t="s">
        <v>68</v>
      </c>
      <c r="B2798" t="s">
        <v>70</v>
      </c>
      <c r="C2798">
        <v>46</v>
      </c>
      <c r="D2798" t="s">
        <v>178</v>
      </c>
      <c r="E2798" t="s">
        <v>119</v>
      </c>
      <c r="F2798" t="s">
        <v>73</v>
      </c>
      <c r="G2798">
        <v>611.90271396997696</v>
      </c>
      <c r="H2798">
        <v>0</v>
      </c>
      <c r="I279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798" s="5" cm="1">
        <f t="array" ref="J2798">MAX(IF((ProjectInfoTable[ProjectName]=OutputTable[[#This Row],[ProjectName]]),(ProjectInfoTable[ProjectName]=OutputTable[[#This Row],[ProjectName]])*ProjectInfoTable[NumberOfReplications]))</f>
        <v>50</v>
      </c>
      <c r="K2798" s="5" cm="1">
        <f t="array" ref="K2798">IFERROR(AVERAGE(IF((OutputTable[GroupByKey]=OutputTable[[#This Row],[GroupByKey]]),(OutputTable[GroupByKey]=OutputTable[[#This Row],[GroupByKey]])*OutputTable[RecordedValue])),0)</f>
        <v>647.33233797243315</v>
      </c>
      <c r="L2798" s="5" cm="1">
        <f t="array" ref="L2798">IFERROR(_xlfn.STDEV.S(IF((OutputTable[GroupByKey]=OutputTable[[#This Row],[GroupByKey]]),(OutputTable[GroupByKey]=OutputTable[[#This Row],[GroupByKey]])*OutputTable[RecordedValue])),0)</f>
        <v>612.63054444116835</v>
      </c>
      <c r="M2798" s="5" cm="1">
        <f t="array" ref="M2798">MAX(IF((ProjectInfoTable[ProjectName]=OutputTable[[#This Row],[ProjectName]]),(ProjectInfoTable[ProjectName]=OutputTable[[#This Row],[ProjectName]])*ProjectInfoTable[ConfidenceInterval]))</f>
        <v>0.95</v>
      </c>
      <c r="N2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798" s="5" cm="1">
        <f t="array" ref="O2798">MIN(IF((OutputTable[GroupByKey]=OutputTable[[#This Row],[GroupByKey]]),(OutputTable[GroupByKey]=OutputTable[[#This Row],[GroupByKey]])*OutputTable[RecordedValue]))</f>
        <v>135.75868551570699</v>
      </c>
      <c r="P2798" s="5" cm="1">
        <f t="array" ref="P2798">MAX(IF((OutputTable[GroupByKey]=OutputTable[[#This Row],[GroupByKey]]),(OutputTable[GroupByKey]=OutputTable[[#This Row],[GroupByKey]])*OutputTable[RecordedValue]))</f>
        <v>3953.48057040094</v>
      </c>
    </row>
    <row r="2799" spans="1:16" x14ac:dyDescent="0.25">
      <c r="A2799" t="s">
        <v>68</v>
      </c>
      <c r="B2799" t="s">
        <v>70</v>
      </c>
      <c r="C2799">
        <v>46</v>
      </c>
      <c r="D2799" t="s">
        <v>179</v>
      </c>
      <c r="E2799" t="s">
        <v>121</v>
      </c>
      <c r="F2799" t="s">
        <v>73</v>
      </c>
      <c r="G2799">
        <v>138</v>
      </c>
      <c r="H2799">
        <v>0</v>
      </c>
      <c r="I279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799" s="5" cm="1">
        <f t="array" ref="J2799">MAX(IF((ProjectInfoTable[ProjectName]=OutputTable[[#This Row],[ProjectName]]),(ProjectInfoTable[ProjectName]=OutputTable[[#This Row],[ProjectName]])*ProjectInfoTable[NumberOfReplications]))</f>
        <v>50</v>
      </c>
      <c r="K2799" s="5" cm="1">
        <f t="array" ref="K2799">IFERROR(AVERAGE(IF((OutputTable[GroupByKey]=OutputTable[[#This Row],[GroupByKey]]),(OutputTable[GroupByKey]=OutputTable[[#This Row],[GroupByKey]])*OutputTable[RecordedValue])),0)</f>
        <v>139.02000000000001</v>
      </c>
      <c r="L2799" s="5" cm="1">
        <f t="array" ref="L2799">IFERROR(_xlfn.STDEV.S(IF((OutputTable[GroupByKey]=OutputTable[[#This Row],[GroupByKey]]),(OutputTable[GroupByKey]=OutputTable[[#This Row],[GroupByKey]])*OutputTable[RecordedValue])),0)</f>
        <v>2.0651629376840162</v>
      </c>
      <c r="M2799" s="5" cm="1">
        <f t="array" ref="M2799">MAX(IF((ProjectInfoTable[ProjectName]=OutputTable[[#This Row],[ProjectName]]),(ProjectInfoTable[ProjectName]=OutputTable[[#This Row],[ProjectName]])*ProjectInfoTable[ConfidenceInterval]))</f>
        <v>0.95</v>
      </c>
      <c r="N2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799" s="5" cm="1">
        <f t="array" ref="O2799">MIN(IF((OutputTable[GroupByKey]=OutputTable[[#This Row],[GroupByKey]]),(OutputTable[GroupByKey]=OutputTable[[#This Row],[GroupByKey]])*OutputTable[RecordedValue]))</f>
        <v>133</v>
      </c>
      <c r="P2799" s="5" cm="1">
        <f t="array" ref="P2799">MAX(IF((OutputTable[GroupByKey]=OutputTable[[#This Row],[GroupByKey]]),(OutputTable[GroupByKey]=OutputTable[[#This Row],[GroupByKey]])*OutputTable[RecordedValue]))</f>
        <v>142</v>
      </c>
    </row>
    <row r="2800" spans="1:16" x14ac:dyDescent="0.25">
      <c r="A2800" t="s">
        <v>68</v>
      </c>
      <c r="B2800" t="s">
        <v>70</v>
      </c>
      <c r="C2800">
        <v>46</v>
      </c>
      <c r="D2800" t="s">
        <v>180</v>
      </c>
      <c r="E2800" t="s">
        <v>123</v>
      </c>
      <c r="F2800" t="s">
        <v>73</v>
      </c>
      <c r="G2800">
        <v>136</v>
      </c>
      <c r="H2800">
        <v>0</v>
      </c>
      <c r="I280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800" s="5" cm="1">
        <f t="array" ref="J2800">MAX(IF((ProjectInfoTable[ProjectName]=OutputTable[[#This Row],[ProjectName]]),(ProjectInfoTable[ProjectName]=OutputTable[[#This Row],[ProjectName]])*ProjectInfoTable[NumberOfReplications]))</f>
        <v>50</v>
      </c>
      <c r="K2800" s="5" cm="1">
        <f t="array" ref="K2800">IFERROR(AVERAGE(IF((OutputTable[GroupByKey]=OutputTable[[#This Row],[GroupByKey]]),(OutputTable[GroupByKey]=OutputTable[[#This Row],[GroupByKey]])*OutputTable[RecordedValue])),0)</f>
        <v>137.02000000000001</v>
      </c>
      <c r="L2800" s="5" cm="1">
        <f t="array" ref="L2800">IFERROR(_xlfn.STDEV.S(IF((OutputTable[GroupByKey]=OutputTable[[#This Row],[GroupByKey]]),(OutputTable[GroupByKey]=OutputTable[[#This Row],[GroupByKey]])*OutputTable[RecordedValue])),0)</f>
        <v>2.4618725244274162</v>
      </c>
      <c r="M2800" s="5" cm="1">
        <f t="array" ref="M2800">MAX(IF((ProjectInfoTable[ProjectName]=OutputTable[[#This Row],[ProjectName]]),(ProjectInfoTable[ProjectName]=OutputTable[[#This Row],[ProjectName]])*ProjectInfoTable[ConfidenceInterval]))</f>
        <v>0.95</v>
      </c>
      <c r="N2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800" s="5" cm="1">
        <f t="array" ref="O2800">MIN(IF((OutputTable[GroupByKey]=OutputTable[[#This Row],[GroupByKey]]),(OutputTable[GroupByKey]=OutputTable[[#This Row],[GroupByKey]])*OutputTable[RecordedValue]))</f>
        <v>130</v>
      </c>
      <c r="P2800" s="5" cm="1">
        <f t="array" ref="P2800">MAX(IF((OutputTable[GroupByKey]=OutputTable[[#This Row],[GroupByKey]]),(OutputTable[GroupByKey]=OutputTable[[#This Row],[GroupByKey]])*OutputTable[RecordedValue]))</f>
        <v>141</v>
      </c>
    </row>
    <row r="2801" spans="1:16" x14ac:dyDescent="0.25">
      <c r="A2801" t="s">
        <v>68</v>
      </c>
      <c r="B2801" t="s">
        <v>70</v>
      </c>
      <c r="C2801">
        <v>46</v>
      </c>
      <c r="D2801" t="s">
        <v>181</v>
      </c>
      <c r="E2801" t="s">
        <v>125</v>
      </c>
      <c r="F2801" t="s">
        <v>73</v>
      </c>
      <c r="G2801">
        <v>37.887595826982803</v>
      </c>
      <c r="H2801">
        <v>0</v>
      </c>
      <c r="I280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801" s="5" cm="1">
        <f t="array" ref="J2801">MAX(IF((ProjectInfoTable[ProjectName]=OutputTable[[#This Row],[ProjectName]]),(ProjectInfoTable[ProjectName]=OutputTable[[#This Row],[ProjectName]])*ProjectInfoTable[NumberOfReplications]))</f>
        <v>50</v>
      </c>
      <c r="K2801" s="5" cm="1">
        <f t="array" ref="K2801">IFERROR(AVERAGE(IF((OutputTable[GroupByKey]=OutputTable[[#This Row],[GroupByKey]]),(OutputTable[GroupByKey]=OutputTable[[#This Row],[GroupByKey]])*OutputTable[RecordedValue])),0)</f>
        <v>36.017962320863354</v>
      </c>
      <c r="L2801" s="5" cm="1">
        <f t="array" ref="L2801">IFERROR(_xlfn.STDEV.S(IF((OutputTable[GroupByKey]=OutputTable[[#This Row],[GroupByKey]]),(OutputTable[GroupByKey]=OutputTable[[#This Row],[GroupByKey]])*OutputTable[RecordedValue])),0)</f>
        <v>2.1447750669597334</v>
      </c>
      <c r="M2801" s="5" cm="1">
        <f t="array" ref="M2801">MAX(IF((ProjectInfoTable[ProjectName]=OutputTable[[#This Row],[ProjectName]]),(ProjectInfoTable[ProjectName]=OutputTable[[#This Row],[ProjectName]])*ProjectInfoTable[ConfidenceInterval]))</f>
        <v>0.95</v>
      </c>
      <c r="N2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801" s="5" cm="1">
        <f t="array" ref="O2801">MIN(IF((OutputTable[GroupByKey]=OutputTable[[#This Row],[GroupByKey]]),(OutputTable[GroupByKey]=OutputTable[[#This Row],[GroupByKey]])*OutputTable[RecordedValue]))</f>
        <v>31.355296128801101</v>
      </c>
      <c r="P2801" s="5" cm="1">
        <f t="array" ref="P2801">MAX(IF((OutputTable[GroupByKey]=OutputTable[[#This Row],[GroupByKey]]),(OutputTable[GroupByKey]=OutputTable[[#This Row],[GroupByKey]])*OutputTable[RecordedValue]))</f>
        <v>42.047742044042501</v>
      </c>
    </row>
    <row r="2802" spans="1:16" x14ac:dyDescent="0.25">
      <c r="A2802" t="s">
        <v>68</v>
      </c>
      <c r="B2802" t="s">
        <v>70</v>
      </c>
      <c r="C2802">
        <v>46</v>
      </c>
      <c r="D2802" t="s">
        <v>182</v>
      </c>
      <c r="E2802" t="s">
        <v>127</v>
      </c>
      <c r="F2802" t="s">
        <v>73</v>
      </c>
      <c r="G2802">
        <v>1748.53058877946</v>
      </c>
      <c r="H2802">
        <v>0</v>
      </c>
      <c r="I280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802" s="5" cm="1">
        <f t="array" ref="J2802">MAX(IF((ProjectInfoTable[ProjectName]=OutputTable[[#This Row],[ProjectName]]),(ProjectInfoTable[ProjectName]=OutputTable[[#This Row],[ProjectName]])*ProjectInfoTable[NumberOfReplications]))</f>
        <v>50</v>
      </c>
      <c r="K2802" s="5" cm="1">
        <f t="array" ref="K2802">IFERROR(AVERAGE(IF((OutputTable[GroupByKey]=OutputTable[[#This Row],[GroupByKey]]),(OutputTable[GroupByKey]=OutputTable[[#This Row],[GroupByKey]])*OutputTable[RecordedValue])),0)</f>
        <v>1727.8712075983335</v>
      </c>
      <c r="L2802" s="5" cm="1">
        <f t="array" ref="L2802">IFERROR(_xlfn.STDEV.S(IF((OutputTable[GroupByKey]=OutputTable[[#This Row],[GroupByKey]]),(OutputTable[GroupByKey]=OutputTable[[#This Row],[GroupByKey]])*OutputTable[RecordedValue])),0)</f>
        <v>660.11760417939672</v>
      </c>
      <c r="M2802" s="5" cm="1">
        <f t="array" ref="M2802">MAX(IF((ProjectInfoTable[ProjectName]=OutputTable[[#This Row],[ProjectName]]),(ProjectInfoTable[ProjectName]=OutputTable[[#This Row],[ProjectName]])*ProjectInfoTable[ConfidenceInterval]))</f>
        <v>0.95</v>
      </c>
      <c r="N2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802" s="5" cm="1">
        <f t="array" ref="O2802">MIN(IF((OutputTable[GroupByKey]=OutputTable[[#This Row],[GroupByKey]]),(OutputTable[GroupByKey]=OutputTable[[#This Row],[GroupByKey]])*OutputTable[RecordedValue]))</f>
        <v>1102.70221979086</v>
      </c>
      <c r="P2802" s="5" cm="1">
        <f t="array" ref="P2802">MAX(IF((OutputTable[GroupByKey]=OutputTable[[#This Row],[GroupByKey]]),(OutputTable[GroupByKey]=OutputTable[[#This Row],[GroupByKey]])*OutputTable[RecordedValue]))</f>
        <v>5214.9128317222203</v>
      </c>
    </row>
    <row r="2803" spans="1:16" x14ac:dyDescent="0.25">
      <c r="A2803" t="s">
        <v>68</v>
      </c>
      <c r="B2803" t="s">
        <v>70</v>
      </c>
      <c r="C2803">
        <v>46</v>
      </c>
      <c r="D2803" t="s">
        <v>183</v>
      </c>
      <c r="E2803" t="s">
        <v>137</v>
      </c>
      <c r="F2803" t="s">
        <v>107</v>
      </c>
      <c r="G2803">
        <v>18.943797913491402</v>
      </c>
      <c r="H2803">
        <v>0</v>
      </c>
      <c r="I280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803" s="5" cm="1">
        <f t="array" ref="J2803">MAX(IF((ProjectInfoTable[ProjectName]=OutputTable[[#This Row],[ProjectName]]),(ProjectInfoTable[ProjectName]=OutputTable[[#This Row],[ProjectName]])*ProjectInfoTable[NumberOfReplications]))</f>
        <v>50</v>
      </c>
      <c r="K2803" s="5" cm="1">
        <f t="array" ref="K2803">IFERROR(AVERAGE(IF((OutputTable[GroupByKey]=OutputTable[[#This Row],[GroupByKey]]),(OutputTable[GroupByKey]=OutputTable[[#This Row],[GroupByKey]])*OutputTable[RecordedValue])),0)</f>
        <v>18.008981160431681</v>
      </c>
      <c r="L2803" s="5" cm="1">
        <f t="array" ref="L2803">IFERROR(_xlfn.STDEV.S(IF((OutputTable[GroupByKey]=OutputTable[[#This Row],[GroupByKey]]),(OutputTable[GroupByKey]=OutputTable[[#This Row],[GroupByKey]])*OutputTable[RecordedValue])),0)</f>
        <v>1.0723875334798758</v>
      </c>
      <c r="M2803" s="5" cm="1">
        <f t="array" ref="M2803">MAX(IF((ProjectInfoTable[ProjectName]=OutputTable[[#This Row],[ProjectName]]),(ProjectInfoTable[ProjectName]=OutputTable[[#This Row],[ProjectName]])*ProjectInfoTable[ConfidenceInterval]))</f>
        <v>0.95</v>
      </c>
      <c r="N2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803" s="5" cm="1">
        <f t="array" ref="O2803">MIN(IF((OutputTable[GroupByKey]=OutputTable[[#This Row],[GroupByKey]]),(OutputTable[GroupByKey]=OutputTable[[#This Row],[GroupByKey]])*OutputTable[RecordedValue]))</f>
        <v>15.677648064400501</v>
      </c>
      <c r="P2803" s="5" cm="1">
        <f t="array" ref="P2803">MAX(IF((OutputTable[GroupByKey]=OutputTable[[#This Row],[GroupByKey]]),(OutputTable[GroupByKey]=OutputTable[[#This Row],[GroupByKey]])*OutputTable[RecordedValue]))</f>
        <v>21.0238710220213</v>
      </c>
    </row>
    <row r="2804" spans="1:16" x14ac:dyDescent="0.25">
      <c r="A2804" t="s">
        <v>68</v>
      </c>
      <c r="B2804" t="s">
        <v>70</v>
      </c>
      <c r="C2804">
        <v>46</v>
      </c>
      <c r="D2804" t="s">
        <v>184</v>
      </c>
      <c r="E2804" t="s">
        <v>139</v>
      </c>
      <c r="F2804" t="s">
        <v>107</v>
      </c>
      <c r="G2804">
        <v>4.9811776769625</v>
      </c>
      <c r="H2804">
        <v>0</v>
      </c>
      <c r="I280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804" s="5" cm="1">
        <f t="array" ref="J2804">MAX(IF((ProjectInfoTable[ProjectName]=OutputTable[[#This Row],[ProjectName]]),(ProjectInfoTable[ProjectName]=OutputTable[[#This Row],[ProjectName]])*ProjectInfoTable[NumberOfReplications]))</f>
        <v>50</v>
      </c>
      <c r="K2804" s="5" cm="1">
        <f t="array" ref="K2804">IFERROR(AVERAGE(IF((OutputTable[GroupByKey]=OutputTable[[#This Row],[GroupByKey]]),(OutputTable[GroupByKey]=OutputTable[[#This Row],[GroupByKey]])*OutputTable[RecordedValue])),0)</f>
        <v>5.873369725047966</v>
      </c>
      <c r="L2804" s="5" cm="1">
        <f t="array" ref="L2804">IFERROR(_xlfn.STDEV.S(IF((OutputTable[GroupByKey]=OutputTable[[#This Row],[GroupByKey]]),(OutputTable[GroupByKey]=OutputTable[[#This Row],[GroupByKey]])*OutputTable[RecordedValue])),0)</f>
        <v>1.0900756873751687</v>
      </c>
      <c r="M2804" s="5" cm="1">
        <f t="array" ref="M2804">MAX(IF((ProjectInfoTable[ProjectName]=OutputTable[[#This Row],[ProjectName]]),(ProjectInfoTable[ProjectName]=OutputTable[[#This Row],[ProjectName]])*ProjectInfoTable[ConfidenceInterval]))</f>
        <v>0.95</v>
      </c>
      <c r="N2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804" s="5" cm="1">
        <f t="array" ref="O2804">MIN(IF((OutputTable[GroupByKey]=OutputTable[[#This Row],[GroupByKey]]),(OutputTable[GroupByKey]=OutputTable[[#This Row],[GroupByKey]])*OutputTable[RecordedValue]))</f>
        <v>2.9626411254009901</v>
      </c>
      <c r="P2804" s="5" cm="1">
        <f t="array" ref="P2804">MAX(IF((OutputTable[GroupByKey]=OutputTable[[#This Row],[GroupByKey]]),(OutputTable[GroupByKey]=OutputTable[[#This Row],[GroupByKey]])*OutputTable[RecordedValue]))</f>
        <v>8.2927796417684707</v>
      </c>
    </row>
    <row r="2805" spans="1:16" x14ac:dyDescent="0.25">
      <c r="A2805" t="s">
        <v>68</v>
      </c>
      <c r="B2805" t="s">
        <v>70</v>
      </c>
      <c r="C2805">
        <v>46</v>
      </c>
      <c r="D2805" t="s">
        <v>185</v>
      </c>
      <c r="E2805" t="s">
        <v>164</v>
      </c>
      <c r="F2805" t="s">
        <v>107</v>
      </c>
      <c r="G2805">
        <v>138</v>
      </c>
      <c r="H2805">
        <v>0</v>
      </c>
      <c r="I280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805" s="5" cm="1">
        <f t="array" ref="J2805">MAX(IF((ProjectInfoTable[ProjectName]=OutputTable[[#This Row],[ProjectName]]),(ProjectInfoTable[ProjectName]=OutputTable[[#This Row],[ProjectName]])*ProjectInfoTable[NumberOfReplications]))</f>
        <v>50</v>
      </c>
      <c r="K2805" s="5" cm="1">
        <f t="array" ref="K2805">IFERROR(AVERAGE(IF((OutputTable[GroupByKey]=OutputTable[[#This Row],[GroupByKey]]),(OutputTable[GroupByKey]=OutputTable[[#This Row],[GroupByKey]])*OutputTable[RecordedValue])),0)</f>
        <v>138.38</v>
      </c>
      <c r="L2805" s="5" cm="1">
        <f t="array" ref="L2805">IFERROR(_xlfn.STDEV.S(IF((OutputTable[GroupByKey]=OutputTable[[#This Row],[GroupByKey]]),(OutputTable[GroupByKey]=OutputTable[[#This Row],[GroupByKey]])*OutputTable[RecordedValue])),0)</f>
        <v>2.2667967149567629</v>
      </c>
      <c r="M2805" s="5" cm="1">
        <f t="array" ref="M2805">MAX(IF((ProjectInfoTable[ProjectName]=OutputTable[[#This Row],[ProjectName]]),(ProjectInfoTable[ProjectName]=OutputTable[[#This Row],[ProjectName]])*ProjectInfoTable[ConfidenceInterval]))</f>
        <v>0.95</v>
      </c>
      <c r="N2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805" s="5" cm="1">
        <f t="array" ref="O2805">MIN(IF((OutputTable[GroupByKey]=OutputTable[[#This Row],[GroupByKey]]),(OutputTable[GroupByKey]=OutputTable[[#This Row],[GroupByKey]])*OutputTable[RecordedValue]))</f>
        <v>132</v>
      </c>
      <c r="P2805" s="5" cm="1">
        <f t="array" ref="P2805">MAX(IF((OutputTable[GroupByKey]=OutputTable[[#This Row],[GroupByKey]]),(OutputTable[GroupByKey]=OutputTable[[#This Row],[GroupByKey]])*OutputTable[RecordedValue]))</f>
        <v>142</v>
      </c>
    </row>
    <row r="2806" spans="1:16" x14ac:dyDescent="0.25">
      <c r="A2806" t="s">
        <v>68</v>
      </c>
      <c r="B2806" t="s">
        <v>70</v>
      </c>
      <c r="C2806">
        <v>46</v>
      </c>
      <c r="D2806" t="s">
        <v>186</v>
      </c>
      <c r="E2806" t="s">
        <v>166</v>
      </c>
      <c r="F2806" t="s">
        <v>107</v>
      </c>
      <c r="G2806">
        <v>0.79245093012656298</v>
      </c>
      <c r="H2806">
        <v>0</v>
      </c>
      <c r="I280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806" s="5" cm="1">
        <f t="array" ref="J2806">MAX(IF((ProjectInfoTable[ProjectName]=OutputTable[[#This Row],[ProjectName]]),(ProjectInfoTable[ProjectName]=OutputTable[[#This Row],[ProjectName]])*ProjectInfoTable[NumberOfReplications]))</f>
        <v>50</v>
      </c>
      <c r="K2806" s="5" cm="1">
        <f t="array" ref="K2806">IFERROR(AVERAGE(IF((OutputTable[GroupByKey]=OutputTable[[#This Row],[GroupByKey]]),(OutputTable[GroupByKey]=OutputTable[[#This Row],[GroupByKey]])*OutputTable[RecordedValue])),0)</f>
        <v>0.75527626145633475</v>
      </c>
      <c r="L2806" s="5" cm="1">
        <f t="array" ref="L2806">IFERROR(_xlfn.STDEV.S(IF((OutputTable[GroupByKey]=OutputTable[[#This Row],[GroupByKey]]),(OutputTable[GroupByKey]=OutputTable[[#This Row],[GroupByKey]])*OutputTable[RecordedValue])),0)</f>
        <v>4.541982030729913E-2</v>
      </c>
      <c r="M2806" s="5" cm="1">
        <f t="array" ref="M2806">MAX(IF((ProjectInfoTable[ProjectName]=OutputTable[[#This Row],[ProjectName]]),(ProjectInfoTable[ProjectName]=OutputTable[[#This Row],[ProjectName]])*ProjectInfoTable[ConfidenceInterval]))</f>
        <v>0.95</v>
      </c>
      <c r="N2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806" s="5" cm="1">
        <f t="array" ref="O2806">MIN(IF((OutputTable[GroupByKey]=OutputTable[[#This Row],[GroupByKey]]),(OutputTable[GroupByKey]=OutputTable[[#This Row],[GroupByKey]])*OutputTable[RecordedValue]))</f>
        <v>0.65446751492631405</v>
      </c>
      <c r="P2806" s="5" cm="1">
        <f t="array" ref="P2806">MAX(IF((OutputTable[GroupByKey]=OutputTable[[#This Row],[GroupByKey]]),(OutputTable[GroupByKey]=OutputTable[[#This Row],[GroupByKey]])*OutputTable[RecordedValue]))</f>
        <v>0.87655661977495902</v>
      </c>
    </row>
    <row r="2807" spans="1:16" x14ac:dyDescent="0.25">
      <c r="A2807" t="s">
        <v>68</v>
      </c>
      <c r="B2807" t="s">
        <v>70</v>
      </c>
      <c r="C2807">
        <v>46</v>
      </c>
      <c r="D2807" t="s">
        <v>187</v>
      </c>
      <c r="E2807" t="s">
        <v>142</v>
      </c>
      <c r="F2807" t="s">
        <v>107</v>
      </c>
      <c r="G2807">
        <v>0</v>
      </c>
      <c r="H2807">
        <v>0</v>
      </c>
      <c r="I280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807" s="5" cm="1">
        <f t="array" ref="J2807">MAX(IF((ProjectInfoTable[ProjectName]=OutputTable[[#This Row],[ProjectName]]),(ProjectInfoTable[ProjectName]=OutputTable[[#This Row],[ProjectName]])*ProjectInfoTable[NumberOfReplications]))</f>
        <v>50</v>
      </c>
      <c r="K2807" s="5" cm="1">
        <f t="array" ref="K2807">IFERROR(AVERAGE(IF((OutputTable[GroupByKey]=OutputTable[[#This Row],[GroupByKey]]),(OutputTable[GroupByKey]=OutputTable[[#This Row],[GroupByKey]])*OutputTable[RecordedValue])),0)</f>
        <v>0</v>
      </c>
      <c r="L2807" s="5" cm="1">
        <f t="array" ref="L2807">IFERROR(_xlfn.STDEV.S(IF((OutputTable[GroupByKey]=OutputTable[[#This Row],[GroupByKey]]),(OutputTable[GroupByKey]=OutputTable[[#This Row],[GroupByKey]])*OutputTable[RecordedValue])),0)</f>
        <v>0</v>
      </c>
      <c r="M2807" s="5" cm="1">
        <f t="array" ref="M2807">MAX(IF((ProjectInfoTable[ProjectName]=OutputTable[[#This Row],[ProjectName]]),(ProjectInfoTable[ProjectName]=OutputTable[[#This Row],[ProjectName]])*ProjectInfoTable[ConfidenceInterval]))</f>
        <v>0.95</v>
      </c>
      <c r="N2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7" s="5" cm="1">
        <f t="array" ref="O2807">MIN(IF((OutputTable[GroupByKey]=OutputTable[[#This Row],[GroupByKey]]),(OutputTable[GroupByKey]=OutputTable[[#This Row],[GroupByKey]])*OutputTable[RecordedValue]))</f>
        <v>0</v>
      </c>
      <c r="P2807" s="5" cm="1">
        <f t="array" ref="P2807">MAX(IF((OutputTable[GroupByKey]=OutputTable[[#This Row],[GroupByKey]]),(OutputTable[GroupByKey]=OutputTable[[#This Row],[GroupByKey]])*OutputTable[RecordedValue]))</f>
        <v>0</v>
      </c>
    </row>
    <row r="2808" spans="1:16" x14ac:dyDescent="0.25">
      <c r="A2808" t="s">
        <v>68</v>
      </c>
      <c r="B2808" t="s">
        <v>70</v>
      </c>
      <c r="C2808">
        <v>47</v>
      </c>
      <c r="D2808" t="s">
        <v>112</v>
      </c>
      <c r="E2808" t="s">
        <v>113</v>
      </c>
      <c r="F2808" t="s">
        <v>73</v>
      </c>
      <c r="G2808">
        <v>0.80820889021688402</v>
      </c>
      <c r="H2808">
        <v>0</v>
      </c>
      <c r="I280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808" s="5" cm="1">
        <f t="array" ref="J2808">MAX(IF((ProjectInfoTable[ProjectName]=OutputTable[[#This Row],[ProjectName]]),(ProjectInfoTable[ProjectName]=OutputTable[[#This Row],[ProjectName]])*ProjectInfoTable[NumberOfReplications]))</f>
        <v>50</v>
      </c>
      <c r="K2808" s="5" cm="1">
        <f t="array" ref="K2808">IFERROR(AVERAGE(IF((OutputTable[GroupByKey]=OutputTable[[#This Row],[GroupByKey]]),(OutputTable[GroupByKey]=OutputTable[[#This Row],[GroupByKey]])*OutputTable[RecordedValue])),0)</f>
        <v>0.86163700693939471</v>
      </c>
      <c r="L2808" s="5" cm="1">
        <f t="array" ref="L2808">IFERROR(_xlfn.STDEV.S(IF((OutputTable[GroupByKey]=OutputTable[[#This Row],[GroupByKey]]),(OutputTable[GroupByKey]=OutputTable[[#This Row],[GroupByKey]])*OutputTable[RecordedValue])),0)</f>
        <v>0.40403851079129915</v>
      </c>
      <c r="M2808" s="5" cm="1">
        <f t="array" ref="M2808">MAX(IF((ProjectInfoTable[ProjectName]=OutputTable[[#This Row],[ProjectName]]),(ProjectInfoTable[ProjectName]=OutputTable[[#This Row],[ProjectName]])*ProjectInfoTable[ConfidenceInterval]))</f>
        <v>0.95</v>
      </c>
      <c r="N2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808" s="5" cm="1">
        <f t="array" ref="O2808">MIN(IF((OutputTable[GroupByKey]=OutputTable[[#This Row],[GroupByKey]]),(OutputTable[GroupByKey]=OutputTable[[#This Row],[GroupByKey]])*OutputTable[RecordedValue]))</f>
        <v>0.14398486806875099</v>
      </c>
      <c r="P2808" s="5" cm="1">
        <f t="array" ref="P2808">MAX(IF((OutputTable[GroupByKey]=OutputTable[[#This Row],[GroupByKey]]),(OutputTable[GroupByKey]=OutputTable[[#This Row],[GroupByKey]])*OutputTable[RecordedValue]))</f>
        <v>2.0851264921370101</v>
      </c>
    </row>
    <row r="2809" spans="1:16" x14ac:dyDescent="0.25">
      <c r="A2809" t="s">
        <v>68</v>
      </c>
      <c r="B2809" t="s">
        <v>70</v>
      </c>
      <c r="C2809">
        <v>47</v>
      </c>
      <c r="D2809" t="s">
        <v>114</v>
      </c>
      <c r="E2809" t="s">
        <v>115</v>
      </c>
      <c r="F2809" t="s">
        <v>73</v>
      </c>
      <c r="G2809">
        <v>48.492533413013099</v>
      </c>
      <c r="H2809">
        <v>0</v>
      </c>
      <c r="I280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809" s="5" cm="1">
        <f t="array" ref="J2809">MAX(IF((ProjectInfoTable[ProjectName]=OutputTable[[#This Row],[ProjectName]]),(ProjectInfoTable[ProjectName]=OutputTable[[#This Row],[ProjectName]])*ProjectInfoTable[NumberOfReplications]))</f>
        <v>50</v>
      </c>
      <c r="K2809" s="5" cm="1">
        <f t="array" ref="K2809">IFERROR(AVERAGE(IF((OutputTable[GroupByKey]=OutputTable[[#This Row],[GroupByKey]]),(OutputTable[GroupByKey]=OutputTable[[#This Row],[GroupByKey]])*OutputTable[RecordedValue])),0)</f>
        <v>51.698220416363682</v>
      </c>
      <c r="L2809" s="5" cm="1">
        <f t="array" ref="L2809">IFERROR(_xlfn.STDEV.S(IF((OutputTable[GroupByKey]=OutputTable[[#This Row],[GroupByKey]]),(OutputTable[GroupByKey]=OutputTable[[#This Row],[GroupByKey]])*OutputTable[RecordedValue])),0)</f>
        <v>24.242310647477964</v>
      </c>
      <c r="M2809" s="5" cm="1">
        <f t="array" ref="M2809">MAX(IF((ProjectInfoTable[ProjectName]=OutputTable[[#This Row],[ProjectName]]),(ProjectInfoTable[ProjectName]=OutputTable[[#This Row],[ProjectName]])*ProjectInfoTable[ConfidenceInterval]))</f>
        <v>0.95</v>
      </c>
      <c r="N2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809" s="5" cm="1">
        <f t="array" ref="O2809">MIN(IF((OutputTable[GroupByKey]=OutputTable[[#This Row],[GroupByKey]]),(OutputTable[GroupByKey]=OutputTable[[#This Row],[GroupByKey]])*OutputTable[RecordedValue]))</f>
        <v>8.63909208412508</v>
      </c>
      <c r="P2809" s="5" cm="1">
        <f t="array" ref="P2809">MAX(IF((OutputTable[GroupByKey]=OutputTable[[#This Row],[GroupByKey]]),(OutputTable[GroupByKey]=OutputTable[[#This Row],[GroupByKey]])*OutputTable[RecordedValue]))</f>
        <v>125.107589528221</v>
      </c>
    </row>
    <row r="2810" spans="1:16" x14ac:dyDescent="0.25">
      <c r="A2810" t="s">
        <v>68</v>
      </c>
      <c r="B2810" t="s">
        <v>70</v>
      </c>
      <c r="C2810">
        <v>47</v>
      </c>
      <c r="D2810" t="s">
        <v>116</v>
      </c>
      <c r="E2810" t="s">
        <v>117</v>
      </c>
      <c r="F2810" t="s">
        <v>73</v>
      </c>
      <c r="G2810">
        <v>0</v>
      </c>
      <c r="H2810">
        <v>0</v>
      </c>
      <c r="I281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810" s="5" cm="1">
        <f t="array" ref="J2810">MAX(IF((ProjectInfoTable[ProjectName]=OutputTable[[#This Row],[ProjectName]]),(ProjectInfoTable[ProjectName]=OutputTable[[#This Row],[ProjectName]])*ProjectInfoTable[NumberOfReplications]))</f>
        <v>50</v>
      </c>
      <c r="K2810" s="5" cm="1">
        <f t="array" ref="K2810">IFERROR(AVERAGE(IF((OutputTable[GroupByKey]=OutputTable[[#This Row],[GroupByKey]]),(OutputTable[GroupByKey]=OutputTable[[#This Row],[GroupByKey]])*OutputTable[RecordedValue])),0)</f>
        <v>0</v>
      </c>
      <c r="L2810" s="5" cm="1">
        <f t="array" ref="L2810">IFERROR(_xlfn.STDEV.S(IF((OutputTable[GroupByKey]=OutputTable[[#This Row],[GroupByKey]]),(OutputTable[GroupByKey]=OutputTable[[#This Row],[GroupByKey]])*OutputTable[RecordedValue])),0)</f>
        <v>0</v>
      </c>
      <c r="M2810" s="5" cm="1">
        <f t="array" ref="M2810">MAX(IF((ProjectInfoTable[ProjectName]=OutputTable[[#This Row],[ProjectName]]),(ProjectInfoTable[ProjectName]=OutputTable[[#This Row],[ProjectName]])*ProjectInfoTable[ConfidenceInterval]))</f>
        <v>0.95</v>
      </c>
      <c r="N2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10" s="5" cm="1">
        <f t="array" ref="O2810">MIN(IF((OutputTable[GroupByKey]=OutputTable[[#This Row],[GroupByKey]]),(OutputTable[GroupByKey]=OutputTable[[#This Row],[GroupByKey]])*OutputTable[RecordedValue]))</f>
        <v>0</v>
      </c>
      <c r="P2810" s="5" cm="1">
        <f t="array" ref="P2810">MAX(IF((OutputTable[GroupByKey]=OutputTable[[#This Row],[GroupByKey]]),(OutputTable[GroupByKey]=OutputTable[[#This Row],[GroupByKey]])*OutputTable[RecordedValue]))</f>
        <v>0</v>
      </c>
    </row>
    <row r="2811" spans="1:16" x14ac:dyDescent="0.25">
      <c r="A2811" t="s">
        <v>68</v>
      </c>
      <c r="B2811" t="s">
        <v>70</v>
      </c>
      <c r="C2811">
        <v>47</v>
      </c>
      <c r="D2811" t="s">
        <v>118</v>
      </c>
      <c r="E2811" t="s">
        <v>119</v>
      </c>
      <c r="F2811" t="s">
        <v>73</v>
      </c>
      <c r="G2811">
        <v>15.676478331019</v>
      </c>
      <c r="H2811">
        <v>0</v>
      </c>
      <c r="I281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811" s="5" cm="1">
        <f t="array" ref="J2811">MAX(IF((ProjectInfoTable[ProjectName]=OutputTable[[#This Row],[ProjectName]]),(ProjectInfoTable[ProjectName]=OutputTable[[#This Row],[ProjectName]])*ProjectInfoTable[NumberOfReplications]))</f>
        <v>50</v>
      </c>
      <c r="K2811" s="5" cm="1">
        <f t="array" ref="K2811">IFERROR(AVERAGE(IF((OutputTable[GroupByKey]=OutputTable[[#This Row],[GroupByKey]]),(OutputTable[GroupByKey]=OutputTable[[#This Row],[GroupByKey]])*OutputTable[RecordedValue])),0)</f>
        <v>13.164009358024151</v>
      </c>
      <c r="L2811" s="5" cm="1">
        <f t="array" ref="L2811">IFERROR(_xlfn.STDEV.S(IF((OutputTable[GroupByKey]=OutputTable[[#This Row],[GroupByKey]]),(OutputTable[GroupByKey]=OutputTable[[#This Row],[GroupByKey]])*OutputTable[RecordedValue])),0)</f>
        <v>23.71645868098383</v>
      </c>
      <c r="M2811" s="5" cm="1">
        <f t="array" ref="M2811">MAX(IF((ProjectInfoTable[ProjectName]=OutputTable[[#This Row],[ProjectName]]),(ProjectInfoTable[ProjectName]=OutputTable[[#This Row],[ProjectName]])*ProjectInfoTable[ConfidenceInterval]))</f>
        <v>0.95</v>
      </c>
      <c r="N2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811" s="5" cm="1">
        <f t="array" ref="O2811">MIN(IF((OutputTable[GroupByKey]=OutputTable[[#This Row],[GroupByKey]]),(OutputTable[GroupByKey]=OutputTable[[#This Row],[GroupByKey]])*OutputTable[RecordedValue]))</f>
        <v>0</v>
      </c>
      <c r="P2811" s="5" cm="1">
        <f t="array" ref="P2811">MAX(IF((OutputTable[GroupByKey]=OutputTable[[#This Row],[GroupByKey]]),(OutputTable[GroupByKey]=OutputTable[[#This Row],[GroupByKey]])*OutputTable[RecordedValue]))</f>
        <v>143.511038213799</v>
      </c>
    </row>
    <row r="2812" spans="1:16" x14ac:dyDescent="0.25">
      <c r="A2812" t="s">
        <v>68</v>
      </c>
      <c r="B2812" t="s">
        <v>70</v>
      </c>
      <c r="C2812">
        <v>47</v>
      </c>
      <c r="D2812" t="s">
        <v>120</v>
      </c>
      <c r="E2812" t="s">
        <v>121</v>
      </c>
      <c r="F2812" t="s">
        <v>73</v>
      </c>
      <c r="G2812">
        <v>12</v>
      </c>
      <c r="H2812">
        <v>0</v>
      </c>
      <c r="I281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812" s="5" cm="1">
        <f t="array" ref="J2812">MAX(IF((ProjectInfoTable[ProjectName]=OutputTable[[#This Row],[ProjectName]]),(ProjectInfoTable[ProjectName]=OutputTable[[#This Row],[ProjectName]])*ProjectInfoTable[NumberOfReplications]))</f>
        <v>50</v>
      </c>
      <c r="K2812" s="5" cm="1">
        <f t="array" ref="K2812">IFERROR(AVERAGE(IF((OutputTable[GroupByKey]=OutputTable[[#This Row],[GroupByKey]]),(OutputTable[GroupByKey]=OutputTable[[#This Row],[GroupByKey]])*OutputTable[RecordedValue])),0)</f>
        <v>9.74</v>
      </c>
      <c r="L2812" s="5" cm="1">
        <f t="array" ref="L2812">IFERROR(_xlfn.STDEV.S(IF((OutputTable[GroupByKey]=OutputTable[[#This Row],[GroupByKey]]),(OutputTable[GroupByKey]=OutputTable[[#This Row],[GroupByKey]])*OutputTable[RecordedValue])),0)</f>
        <v>3.3430402880233041</v>
      </c>
      <c r="M2812" s="5" cm="1">
        <f t="array" ref="M2812">MAX(IF((ProjectInfoTable[ProjectName]=OutputTable[[#This Row],[ProjectName]]),(ProjectInfoTable[ProjectName]=OutputTable[[#This Row],[ProjectName]])*ProjectInfoTable[ConfidenceInterval]))</f>
        <v>0.95</v>
      </c>
      <c r="N2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812" s="5" cm="1">
        <f t="array" ref="O2812">MIN(IF((OutputTable[GroupByKey]=OutputTable[[#This Row],[GroupByKey]]),(OutputTable[GroupByKey]=OutputTable[[#This Row],[GroupByKey]])*OutputTable[RecordedValue]))</f>
        <v>4</v>
      </c>
      <c r="P2812" s="5" cm="1">
        <f t="array" ref="P2812">MAX(IF((OutputTable[GroupByKey]=OutputTable[[#This Row],[GroupByKey]]),(OutputTable[GroupByKey]=OutputTable[[#This Row],[GroupByKey]])*OutputTable[RecordedValue]))</f>
        <v>18</v>
      </c>
    </row>
    <row r="2813" spans="1:16" x14ac:dyDescent="0.25">
      <c r="A2813" t="s">
        <v>68</v>
      </c>
      <c r="B2813" t="s">
        <v>70</v>
      </c>
      <c r="C2813">
        <v>47</v>
      </c>
      <c r="D2813" t="s">
        <v>122</v>
      </c>
      <c r="E2813" t="s">
        <v>123</v>
      </c>
      <c r="F2813" t="s">
        <v>73</v>
      </c>
      <c r="G2813">
        <v>12</v>
      </c>
      <c r="H2813">
        <v>0</v>
      </c>
      <c r="I281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813" s="5" cm="1">
        <f t="array" ref="J2813">MAX(IF((ProjectInfoTable[ProjectName]=OutputTable[[#This Row],[ProjectName]]),(ProjectInfoTable[ProjectName]=OutputTable[[#This Row],[ProjectName]])*ProjectInfoTable[NumberOfReplications]))</f>
        <v>50</v>
      </c>
      <c r="K2813" s="5" cm="1">
        <f t="array" ref="K2813">IFERROR(AVERAGE(IF((OutputTable[GroupByKey]=OutputTable[[#This Row],[GroupByKey]]),(OutputTable[GroupByKey]=OutputTable[[#This Row],[GroupByKey]])*OutputTable[RecordedValue])),0)</f>
        <v>9.6199999999999992</v>
      </c>
      <c r="L2813" s="5" cm="1">
        <f t="array" ref="L2813">IFERROR(_xlfn.STDEV.S(IF((OutputTable[GroupByKey]=OutputTable[[#This Row],[GroupByKey]]),(OutputTable[GroupByKey]=OutputTable[[#This Row],[GroupByKey]])*OutputTable[RecordedValue])),0)</f>
        <v>3.3557139816335075</v>
      </c>
      <c r="M2813" s="5" cm="1">
        <f t="array" ref="M2813">MAX(IF((ProjectInfoTable[ProjectName]=OutputTable[[#This Row],[ProjectName]]),(ProjectInfoTable[ProjectName]=OutputTable[[#This Row],[ProjectName]])*ProjectInfoTable[ConfidenceInterval]))</f>
        <v>0.95</v>
      </c>
      <c r="N2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813" s="5" cm="1">
        <f t="array" ref="O2813">MIN(IF((OutputTable[GroupByKey]=OutputTable[[#This Row],[GroupByKey]]),(OutputTable[GroupByKey]=OutputTable[[#This Row],[GroupByKey]])*OutputTable[RecordedValue]))</f>
        <v>4</v>
      </c>
      <c r="P2813" s="5" cm="1">
        <f t="array" ref="P2813">MAX(IF((OutputTable[GroupByKey]=OutputTable[[#This Row],[GroupByKey]]),(OutputTable[GroupByKey]=OutputTable[[#This Row],[GroupByKey]])*OutputTable[RecordedValue]))</f>
        <v>18</v>
      </c>
    </row>
    <row r="2814" spans="1:16" x14ac:dyDescent="0.25">
      <c r="A2814" t="s">
        <v>68</v>
      </c>
      <c r="B2814" t="s">
        <v>70</v>
      </c>
      <c r="C2814">
        <v>47</v>
      </c>
      <c r="D2814" t="s">
        <v>124</v>
      </c>
      <c r="E2814" t="s">
        <v>125</v>
      </c>
      <c r="F2814" t="s">
        <v>73</v>
      </c>
      <c r="G2814">
        <v>0.80820889021688402</v>
      </c>
      <c r="H2814">
        <v>0</v>
      </c>
      <c r="I281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814" s="5" cm="1">
        <f t="array" ref="J2814">MAX(IF((ProjectInfoTable[ProjectName]=OutputTable[[#This Row],[ProjectName]]),(ProjectInfoTable[ProjectName]=OutputTable[[#This Row],[ProjectName]])*ProjectInfoTable[NumberOfReplications]))</f>
        <v>50</v>
      </c>
      <c r="K2814" s="5" cm="1">
        <f t="array" ref="K2814">IFERROR(AVERAGE(IF((OutputTable[GroupByKey]=OutputTable[[#This Row],[GroupByKey]]),(OutputTable[GroupByKey]=OutputTable[[#This Row],[GroupByKey]])*OutputTable[RecordedValue])),0)</f>
        <v>0.86163700693939471</v>
      </c>
      <c r="L2814" s="5" cm="1">
        <f t="array" ref="L2814">IFERROR(_xlfn.STDEV.S(IF((OutputTable[GroupByKey]=OutputTable[[#This Row],[GroupByKey]]),(OutputTable[GroupByKey]=OutputTable[[#This Row],[GroupByKey]])*OutputTable[RecordedValue])),0)</f>
        <v>0.40403851079129915</v>
      </c>
      <c r="M2814" s="5" cm="1">
        <f t="array" ref="M2814">MAX(IF((ProjectInfoTable[ProjectName]=OutputTable[[#This Row],[ProjectName]]),(ProjectInfoTable[ProjectName]=OutputTable[[#This Row],[ProjectName]])*ProjectInfoTable[ConfidenceInterval]))</f>
        <v>0.95</v>
      </c>
      <c r="N2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814" s="5" cm="1">
        <f t="array" ref="O2814">MIN(IF((OutputTable[GroupByKey]=OutputTable[[#This Row],[GroupByKey]]),(OutputTable[GroupByKey]=OutputTable[[#This Row],[GroupByKey]])*OutputTable[RecordedValue]))</f>
        <v>0.14398486806875099</v>
      </c>
      <c r="P2814" s="5" cm="1">
        <f t="array" ref="P2814">MAX(IF((OutputTable[GroupByKey]=OutputTable[[#This Row],[GroupByKey]]),(OutputTable[GroupByKey]=OutputTable[[#This Row],[GroupByKey]])*OutputTable[RecordedValue]))</f>
        <v>2.0851264921370101</v>
      </c>
    </row>
    <row r="2815" spans="1:16" x14ac:dyDescent="0.25">
      <c r="A2815" t="s">
        <v>68</v>
      </c>
      <c r="B2815" t="s">
        <v>70</v>
      </c>
      <c r="C2815">
        <v>47</v>
      </c>
      <c r="D2815" t="s">
        <v>126</v>
      </c>
      <c r="E2815" t="s">
        <v>127</v>
      </c>
      <c r="F2815" t="s">
        <v>73</v>
      </c>
      <c r="G2815">
        <v>64.169011744032005</v>
      </c>
      <c r="H2815">
        <v>0</v>
      </c>
      <c r="I281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815" s="5" cm="1">
        <f t="array" ref="J2815">MAX(IF((ProjectInfoTable[ProjectName]=OutputTable[[#This Row],[ProjectName]]),(ProjectInfoTable[ProjectName]=OutputTable[[#This Row],[ProjectName]])*ProjectInfoTable[NumberOfReplications]))</f>
        <v>50</v>
      </c>
      <c r="K2815" s="5" cm="1">
        <f t="array" ref="K2815">IFERROR(AVERAGE(IF((OutputTable[GroupByKey]=OutputTable[[#This Row],[GroupByKey]]),(OutputTable[GroupByKey]=OutputTable[[#This Row],[GroupByKey]])*OutputTable[RecordedValue])),0)</f>
        <v>64.862229774387828</v>
      </c>
      <c r="L2815" s="5" cm="1">
        <f t="array" ref="L2815">IFERROR(_xlfn.STDEV.S(IF((OutputTable[GroupByKey]=OutputTable[[#This Row],[GroupByKey]]),(OutputTable[GroupByKey]=OutputTable[[#This Row],[GroupByKey]])*OutputTable[RecordedValue])),0)</f>
        <v>42.021678663543447</v>
      </c>
      <c r="M2815" s="5" cm="1">
        <f t="array" ref="M2815">MAX(IF((ProjectInfoTable[ProjectName]=OutputTable[[#This Row],[ProjectName]]),(ProjectInfoTable[ProjectName]=OutputTable[[#This Row],[ProjectName]])*ProjectInfoTable[ConfidenceInterval]))</f>
        <v>0.95</v>
      </c>
      <c r="N2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815" s="5" cm="1">
        <f t="array" ref="O2815">MIN(IF((OutputTable[GroupByKey]=OutputTable[[#This Row],[GroupByKey]]),(OutputTable[GroupByKey]=OutputTable[[#This Row],[GroupByKey]])*OutputTable[RecordedValue]))</f>
        <v>12.5350884709043</v>
      </c>
      <c r="P2815" s="5" cm="1">
        <f t="array" ref="P2815">MAX(IF((OutputTable[GroupByKey]=OutputTable[[#This Row],[GroupByKey]]),(OutputTable[GroupByKey]=OutputTable[[#This Row],[GroupByKey]])*OutputTable[RecordedValue]))</f>
        <v>268.61862774202001</v>
      </c>
    </row>
    <row r="2816" spans="1:16" x14ac:dyDescent="0.25">
      <c r="A2816" t="s">
        <v>68</v>
      </c>
      <c r="B2816" t="s">
        <v>70</v>
      </c>
      <c r="C2816">
        <v>47</v>
      </c>
      <c r="D2816" t="s">
        <v>128</v>
      </c>
      <c r="E2816" t="s">
        <v>86</v>
      </c>
      <c r="F2816" t="s">
        <v>129</v>
      </c>
      <c r="G2816">
        <v>0</v>
      </c>
      <c r="H2816">
        <v>0</v>
      </c>
      <c r="I281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816" s="5" cm="1">
        <f t="array" ref="J2816">MAX(IF((ProjectInfoTable[ProjectName]=OutputTable[[#This Row],[ProjectName]]),(ProjectInfoTable[ProjectName]=OutputTable[[#This Row],[ProjectName]])*ProjectInfoTable[NumberOfReplications]))</f>
        <v>50</v>
      </c>
      <c r="K2816" s="5" cm="1">
        <f t="array" ref="K2816">IFERROR(AVERAGE(IF((OutputTable[GroupByKey]=OutputTable[[#This Row],[GroupByKey]]),(OutputTable[GroupByKey]=OutputTable[[#This Row],[GroupByKey]])*OutputTable[RecordedValue])),0)</f>
        <v>0</v>
      </c>
      <c r="L2816" s="5" cm="1">
        <f t="array" ref="L2816">IFERROR(_xlfn.STDEV.S(IF((OutputTable[GroupByKey]=OutputTable[[#This Row],[GroupByKey]]),(OutputTable[GroupByKey]=OutputTable[[#This Row],[GroupByKey]])*OutputTable[RecordedValue])),0)</f>
        <v>0</v>
      </c>
      <c r="M2816" s="5" cm="1">
        <f t="array" ref="M2816">MAX(IF((ProjectInfoTable[ProjectName]=OutputTable[[#This Row],[ProjectName]]),(ProjectInfoTable[ProjectName]=OutputTable[[#This Row],[ProjectName]])*ProjectInfoTable[ConfidenceInterval]))</f>
        <v>0.95</v>
      </c>
      <c r="N2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16" s="5" cm="1">
        <f t="array" ref="O2816">MIN(IF((OutputTable[GroupByKey]=OutputTable[[#This Row],[GroupByKey]]),(OutputTable[GroupByKey]=OutputTable[[#This Row],[GroupByKey]])*OutputTable[RecordedValue]))</f>
        <v>0</v>
      </c>
      <c r="P2816" s="5" cm="1">
        <f t="array" ref="P2816">MAX(IF((OutputTable[GroupByKey]=OutputTable[[#This Row],[GroupByKey]]),(OutputTable[GroupByKey]=OutputTable[[#This Row],[GroupByKey]])*OutputTable[RecordedValue]))</f>
        <v>0</v>
      </c>
    </row>
    <row r="2817" spans="1:16" x14ac:dyDescent="0.25">
      <c r="A2817" t="s">
        <v>68</v>
      </c>
      <c r="B2817" t="s">
        <v>70</v>
      </c>
      <c r="C2817">
        <v>47</v>
      </c>
      <c r="D2817" t="s">
        <v>130</v>
      </c>
      <c r="E2817" t="s">
        <v>89</v>
      </c>
      <c r="F2817" t="s">
        <v>129</v>
      </c>
      <c r="G2817">
        <v>0</v>
      </c>
      <c r="H2817">
        <v>0</v>
      </c>
      <c r="I281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817" s="5" cm="1">
        <f t="array" ref="J2817">MAX(IF((ProjectInfoTable[ProjectName]=OutputTable[[#This Row],[ProjectName]]),(ProjectInfoTable[ProjectName]=OutputTable[[#This Row],[ProjectName]])*ProjectInfoTable[NumberOfReplications]))</f>
        <v>50</v>
      </c>
      <c r="K2817" s="5" cm="1">
        <f t="array" ref="K2817">IFERROR(AVERAGE(IF((OutputTable[GroupByKey]=OutputTable[[#This Row],[GroupByKey]]),(OutputTable[GroupByKey]=OutputTable[[#This Row],[GroupByKey]])*OutputTable[RecordedValue])),0)</f>
        <v>0</v>
      </c>
      <c r="L2817" s="5" cm="1">
        <f t="array" ref="L2817">IFERROR(_xlfn.STDEV.S(IF((OutputTable[GroupByKey]=OutputTable[[#This Row],[GroupByKey]]),(OutputTable[GroupByKey]=OutputTable[[#This Row],[GroupByKey]])*OutputTable[RecordedValue])),0)</f>
        <v>0</v>
      </c>
      <c r="M2817" s="5" cm="1">
        <f t="array" ref="M2817">MAX(IF((ProjectInfoTable[ProjectName]=OutputTable[[#This Row],[ProjectName]]),(ProjectInfoTable[ProjectName]=OutputTable[[#This Row],[ProjectName]])*ProjectInfoTable[ConfidenceInterval]))</f>
        <v>0.95</v>
      </c>
      <c r="N2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17" s="5" cm="1">
        <f t="array" ref="O2817">MIN(IF((OutputTable[GroupByKey]=OutputTable[[#This Row],[GroupByKey]]),(OutputTable[GroupByKey]=OutputTable[[#This Row],[GroupByKey]])*OutputTable[RecordedValue]))</f>
        <v>0</v>
      </c>
      <c r="P2817" s="5" cm="1">
        <f t="array" ref="P2817">MAX(IF((OutputTable[GroupByKey]=OutputTable[[#This Row],[GroupByKey]]),(OutputTable[GroupByKey]=OutputTable[[#This Row],[GroupByKey]])*OutputTable[RecordedValue]))</f>
        <v>0</v>
      </c>
    </row>
    <row r="2818" spans="1:16" x14ac:dyDescent="0.25">
      <c r="A2818" t="s">
        <v>68</v>
      </c>
      <c r="B2818" t="s">
        <v>70</v>
      </c>
      <c r="C2818">
        <v>47</v>
      </c>
      <c r="D2818" t="s">
        <v>131</v>
      </c>
      <c r="E2818" t="s">
        <v>91</v>
      </c>
      <c r="F2818" t="s">
        <v>129</v>
      </c>
      <c r="G2818">
        <v>47.097637262224303</v>
      </c>
      <c r="H2818">
        <v>0</v>
      </c>
      <c r="I281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818" s="5" cm="1">
        <f t="array" ref="J2818">MAX(IF((ProjectInfoTable[ProjectName]=OutputTable[[#This Row],[ProjectName]]),(ProjectInfoTable[ProjectName]=OutputTable[[#This Row],[ProjectName]])*ProjectInfoTable[NumberOfReplications]))</f>
        <v>50</v>
      </c>
      <c r="K2818" s="5" cm="1">
        <f t="array" ref="K2818">IFERROR(AVERAGE(IF((OutputTable[GroupByKey]=OutputTable[[#This Row],[GroupByKey]]),(OutputTable[GroupByKey]=OutputTable[[#This Row],[GroupByKey]])*OutputTable[RecordedValue])),0)</f>
        <v>47.555766264651346</v>
      </c>
      <c r="L2818" s="5" cm="1">
        <f t="array" ref="L2818">IFERROR(_xlfn.STDEV.S(IF((OutputTable[GroupByKey]=OutputTable[[#This Row],[GroupByKey]]),(OutputTable[GroupByKey]=OutputTable[[#This Row],[GroupByKey]])*OutputTable[RecordedValue])),0)</f>
        <v>2.7283894207102275</v>
      </c>
      <c r="M2818" s="5" cm="1">
        <f t="array" ref="M2818">MAX(IF((ProjectInfoTable[ProjectName]=OutputTable[[#This Row],[ProjectName]]),(ProjectInfoTable[ProjectName]=OutputTable[[#This Row],[ProjectName]])*ProjectInfoTable[ConfidenceInterval]))</f>
        <v>0.95</v>
      </c>
      <c r="N2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818" s="5" cm="1">
        <f t="array" ref="O2818">MIN(IF((OutputTable[GroupByKey]=OutputTable[[#This Row],[GroupByKey]]),(OutputTable[GroupByKey]=OutputTable[[#This Row],[GroupByKey]])*OutputTable[RecordedValue]))</f>
        <v>42.116143251013803</v>
      </c>
      <c r="P2818" s="5" cm="1">
        <f t="array" ref="P2818">MAX(IF((OutputTable[GroupByKey]=OutputTable[[#This Row],[GroupByKey]]),(OutputTable[GroupByKey]=OutputTable[[#This Row],[GroupByKey]])*OutputTable[RecordedValue]))</f>
        <v>55.7665547747551</v>
      </c>
    </row>
    <row r="2819" spans="1:16" x14ac:dyDescent="0.25">
      <c r="A2819" t="s">
        <v>68</v>
      </c>
      <c r="B2819" t="s">
        <v>70</v>
      </c>
      <c r="C2819">
        <v>47</v>
      </c>
      <c r="D2819" t="s">
        <v>132</v>
      </c>
      <c r="E2819" t="s">
        <v>133</v>
      </c>
      <c r="F2819" t="s">
        <v>129</v>
      </c>
      <c r="G2819">
        <v>0</v>
      </c>
      <c r="H2819">
        <v>0</v>
      </c>
      <c r="I281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819" s="5" cm="1">
        <f t="array" ref="J2819">MAX(IF((ProjectInfoTable[ProjectName]=OutputTable[[#This Row],[ProjectName]]),(ProjectInfoTable[ProjectName]=OutputTable[[#This Row],[ProjectName]])*ProjectInfoTable[NumberOfReplications]))</f>
        <v>50</v>
      </c>
      <c r="K2819" s="5" cm="1">
        <f t="array" ref="K2819">IFERROR(AVERAGE(IF((OutputTable[GroupByKey]=OutputTable[[#This Row],[GroupByKey]]),(OutputTable[GroupByKey]=OutputTable[[#This Row],[GroupByKey]])*OutputTable[RecordedValue])),0)</f>
        <v>0</v>
      </c>
      <c r="L2819" s="5" cm="1">
        <f t="array" ref="L2819">IFERROR(_xlfn.STDEV.S(IF((OutputTable[GroupByKey]=OutputTable[[#This Row],[GroupByKey]]),(OutputTable[GroupByKey]=OutputTable[[#This Row],[GroupByKey]])*OutputTable[RecordedValue])),0)</f>
        <v>0</v>
      </c>
      <c r="M2819" s="5" cm="1">
        <f t="array" ref="M2819">MAX(IF((ProjectInfoTable[ProjectName]=OutputTable[[#This Row],[ProjectName]]),(ProjectInfoTable[ProjectName]=OutputTable[[#This Row],[ProjectName]])*ProjectInfoTable[ConfidenceInterval]))</f>
        <v>0.95</v>
      </c>
      <c r="N2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19" s="5" cm="1">
        <f t="array" ref="O2819">MIN(IF((OutputTable[GroupByKey]=OutputTable[[#This Row],[GroupByKey]]),(OutputTable[GroupByKey]=OutputTable[[#This Row],[GroupByKey]])*OutputTable[RecordedValue]))</f>
        <v>0</v>
      </c>
      <c r="P2819" s="5" cm="1">
        <f t="array" ref="P2819">MAX(IF((OutputTable[GroupByKey]=OutputTable[[#This Row],[GroupByKey]]),(OutputTable[GroupByKey]=OutputTable[[#This Row],[GroupByKey]])*OutputTable[RecordedValue]))</f>
        <v>0</v>
      </c>
    </row>
    <row r="2820" spans="1:16" x14ac:dyDescent="0.25">
      <c r="A2820" t="s">
        <v>68</v>
      </c>
      <c r="B2820" t="s">
        <v>70</v>
      </c>
      <c r="C2820">
        <v>47</v>
      </c>
      <c r="D2820" t="s">
        <v>134</v>
      </c>
      <c r="E2820" t="s">
        <v>95</v>
      </c>
      <c r="F2820" t="s">
        <v>129</v>
      </c>
      <c r="G2820">
        <v>47.097637262224303</v>
      </c>
      <c r="H2820">
        <v>0</v>
      </c>
      <c r="I2820" s="5" t="str">
        <f>OutputTable[[#This Row],[ProjectName]]&amp;OutputTable[[#This Row],[Name]]&amp;OutputTable[[#This Row],[Type]]&amp;OutputTable[[#This Row],[Source]]</f>
        <v>Airport Security AnalysisAll Entities.VACostVA CostSystem</v>
      </c>
      <c r="J2820" s="5" cm="1">
        <f t="array" ref="J2820">MAX(IF((ProjectInfoTable[ProjectName]=OutputTable[[#This Row],[ProjectName]]),(ProjectInfoTable[ProjectName]=OutputTable[[#This Row],[ProjectName]])*ProjectInfoTable[NumberOfReplications]))</f>
        <v>50</v>
      </c>
      <c r="K2820" s="5" cm="1">
        <f t="array" ref="K2820">IFERROR(AVERAGE(IF((OutputTable[GroupByKey]=OutputTable[[#This Row],[GroupByKey]]),(OutputTable[GroupByKey]=OutputTable[[#This Row],[GroupByKey]])*OutputTable[RecordedValue])),0)</f>
        <v>47.555766264651346</v>
      </c>
      <c r="L2820" s="5" cm="1">
        <f t="array" ref="L2820">IFERROR(_xlfn.STDEV.S(IF((OutputTable[GroupByKey]=OutputTable[[#This Row],[GroupByKey]]),(OutputTable[GroupByKey]=OutputTable[[#This Row],[GroupByKey]])*OutputTable[RecordedValue])),0)</f>
        <v>2.7283894207102275</v>
      </c>
      <c r="M2820" s="5" cm="1">
        <f t="array" ref="M2820">MAX(IF((ProjectInfoTable[ProjectName]=OutputTable[[#This Row],[ProjectName]]),(ProjectInfoTable[ProjectName]=OutputTable[[#This Row],[ProjectName]])*ProjectInfoTable[ConfidenceInterval]))</f>
        <v>0.95</v>
      </c>
      <c r="N2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820" s="5" cm="1">
        <f t="array" ref="O2820">MIN(IF((OutputTable[GroupByKey]=OutputTable[[#This Row],[GroupByKey]]),(OutputTable[GroupByKey]=OutputTable[[#This Row],[GroupByKey]])*OutputTable[RecordedValue]))</f>
        <v>42.116143251013803</v>
      </c>
      <c r="P2820" s="5" cm="1">
        <f t="array" ref="P2820">MAX(IF((OutputTable[GroupByKey]=OutputTable[[#This Row],[GroupByKey]]),(OutputTable[GroupByKey]=OutputTable[[#This Row],[GroupByKey]])*OutputTable[RecordedValue]))</f>
        <v>55.7665547747551</v>
      </c>
    </row>
    <row r="2821" spans="1:16" x14ac:dyDescent="0.25">
      <c r="A2821" t="s">
        <v>68</v>
      </c>
      <c r="B2821" t="s">
        <v>70</v>
      </c>
      <c r="C2821">
        <v>47</v>
      </c>
      <c r="D2821" t="s">
        <v>135</v>
      </c>
      <c r="E2821" t="s">
        <v>97</v>
      </c>
      <c r="F2821" t="s">
        <v>129</v>
      </c>
      <c r="G2821">
        <v>0</v>
      </c>
      <c r="H2821">
        <v>0</v>
      </c>
      <c r="I282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821" s="5" cm="1">
        <f t="array" ref="J2821">MAX(IF((ProjectInfoTable[ProjectName]=OutputTable[[#This Row],[ProjectName]]),(ProjectInfoTable[ProjectName]=OutputTable[[#This Row],[ProjectName]])*ProjectInfoTable[NumberOfReplications]))</f>
        <v>50</v>
      </c>
      <c r="K2821" s="5" cm="1">
        <f t="array" ref="K2821">IFERROR(AVERAGE(IF((OutputTable[GroupByKey]=OutputTable[[#This Row],[GroupByKey]]),(OutputTable[GroupByKey]=OutputTable[[#This Row],[GroupByKey]])*OutputTable[RecordedValue])),0)</f>
        <v>0</v>
      </c>
      <c r="L2821" s="5" cm="1">
        <f t="array" ref="L2821">IFERROR(_xlfn.STDEV.S(IF((OutputTable[GroupByKey]=OutputTable[[#This Row],[GroupByKey]]),(OutputTable[GroupByKey]=OutputTable[[#This Row],[GroupByKey]])*OutputTable[RecordedValue])),0)</f>
        <v>0</v>
      </c>
      <c r="M2821" s="5" cm="1">
        <f t="array" ref="M2821">MAX(IF((ProjectInfoTable[ProjectName]=OutputTable[[#This Row],[ProjectName]]),(ProjectInfoTable[ProjectName]=OutputTable[[#This Row],[ProjectName]])*ProjectInfoTable[ConfidenceInterval]))</f>
        <v>0.95</v>
      </c>
      <c r="N2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21" s="5" cm="1">
        <f t="array" ref="O2821">MIN(IF((OutputTable[GroupByKey]=OutputTable[[#This Row],[GroupByKey]]),(OutputTable[GroupByKey]=OutputTable[[#This Row],[GroupByKey]])*OutputTable[RecordedValue]))</f>
        <v>0</v>
      </c>
      <c r="P2821" s="5" cm="1">
        <f t="array" ref="P2821">MAX(IF((OutputTable[GroupByKey]=OutputTable[[#This Row],[GroupByKey]]),(OutputTable[GroupByKey]=OutputTable[[#This Row],[GroupByKey]])*OutputTable[RecordedValue]))</f>
        <v>0</v>
      </c>
    </row>
    <row r="2822" spans="1:16" x14ac:dyDescent="0.25">
      <c r="A2822" t="s">
        <v>68</v>
      </c>
      <c r="B2822" t="s">
        <v>70</v>
      </c>
      <c r="C2822">
        <v>47</v>
      </c>
      <c r="D2822" t="s">
        <v>136</v>
      </c>
      <c r="E2822" t="s">
        <v>137</v>
      </c>
      <c r="F2822" t="s">
        <v>129</v>
      </c>
      <c r="G2822">
        <v>47.097637262224303</v>
      </c>
      <c r="H2822">
        <v>0</v>
      </c>
      <c r="I282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822" s="5" cm="1">
        <f t="array" ref="J2822">MAX(IF((ProjectInfoTable[ProjectName]=OutputTable[[#This Row],[ProjectName]]),(ProjectInfoTable[ProjectName]=OutputTable[[#This Row],[ProjectName]])*ProjectInfoTable[NumberOfReplications]))</f>
        <v>50</v>
      </c>
      <c r="K2822" s="5" cm="1">
        <f t="array" ref="K2822">IFERROR(AVERAGE(IF((OutputTable[GroupByKey]=OutputTable[[#This Row],[GroupByKey]]),(OutputTable[GroupByKey]=OutputTable[[#This Row],[GroupByKey]])*OutputTable[RecordedValue])),0)</f>
        <v>47.555766264651339</v>
      </c>
      <c r="L2822" s="5" cm="1">
        <f t="array" ref="L2822">IFERROR(_xlfn.STDEV.S(IF((OutputTable[GroupByKey]=OutputTable[[#This Row],[GroupByKey]]),(OutputTable[GroupByKey]=OutputTable[[#This Row],[GroupByKey]])*OutputTable[RecordedValue])),0)</f>
        <v>2.7283894207102439</v>
      </c>
      <c r="M2822" s="5" cm="1">
        <f t="array" ref="M2822">MAX(IF((ProjectInfoTable[ProjectName]=OutputTable[[#This Row],[ProjectName]]),(ProjectInfoTable[ProjectName]=OutputTable[[#This Row],[ProjectName]])*ProjectInfoTable[ConfidenceInterval]))</f>
        <v>0.95</v>
      </c>
      <c r="N2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822" s="5" cm="1">
        <f t="array" ref="O2822">MIN(IF((OutputTable[GroupByKey]=OutputTable[[#This Row],[GroupByKey]]),(OutputTable[GroupByKey]=OutputTable[[#This Row],[GroupByKey]])*OutputTable[RecordedValue]))</f>
        <v>42.116143251013703</v>
      </c>
      <c r="P2822" s="5" cm="1">
        <f t="array" ref="P2822">MAX(IF((OutputTable[GroupByKey]=OutputTable[[#This Row],[GroupByKey]]),(OutputTable[GroupByKey]=OutputTable[[#This Row],[GroupByKey]])*OutputTable[RecordedValue]))</f>
        <v>55.7665547747551</v>
      </c>
    </row>
    <row r="2823" spans="1:16" x14ac:dyDescent="0.25">
      <c r="A2823" t="s">
        <v>68</v>
      </c>
      <c r="B2823" t="s">
        <v>70</v>
      </c>
      <c r="C2823">
        <v>47</v>
      </c>
      <c r="D2823" t="s">
        <v>138</v>
      </c>
      <c r="E2823" t="s">
        <v>139</v>
      </c>
      <c r="F2823" t="s">
        <v>129</v>
      </c>
      <c r="G2823">
        <v>24.791010066884301</v>
      </c>
      <c r="H2823">
        <v>0</v>
      </c>
      <c r="I282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823" s="5" cm="1">
        <f t="array" ref="J2823">MAX(IF((ProjectInfoTable[ProjectName]=OutputTable[[#This Row],[ProjectName]]),(ProjectInfoTable[ProjectName]=OutputTable[[#This Row],[ProjectName]])*ProjectInfoTable[NumberOfReplications]))</f>
        <v>50</v>
      </c>
      <c r="K2823" s="5" cm="1">
        <f t="array" ref="K2823">IFERROR(AVERAGE(IF((OutputTable[GroupByKey]=OutputTable[[#This Row],[GroupByKey]]),(OutputTable[GroupByKey]=OutputTable[[#This Row],[GroupByKey]])*OutputTable[RecordedValue])),0)</f>
        <v>24.153751225057032</v>
      </c>
      <c r="L2823" s="5" cm="1">
        <f t="array" ref="L2823">IFERROR(_xlfn.STDEV.S(IF((OutputTable[GroupByKey]=OutputTable[[#This Row],[GroupByKey]]),(OutputTable[GroupByKey]=OutputTable[[#This Row],[GroupByKey]])*OutputTable[RecordedValue])),0)</f>
        <v>2.790438932514745</v>
      </c>
      <c r="M2823" s="5" cm="1">
        <f t="array" ref="M2823">MAX(IF((ProjectInfoTable[ProjectName]=OutputTable[[#This Row],[ProjectName]]),(ProjectInfoTable[ProjectName]=OutputTable[[#This Row],[ProjectName]])*ProjectInfoTable[ConfidenceInterval]))</f>
        <v>0.95</v>
      </c>
      <c r="N2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823" s="5" cm="1">
        <f t="array" ref="O2823">MIN(IF((OutputTable[GroupByKey]=OutputTable[[#This Row],[GroupByKey]]),(OutputTable[GroupByKey]=OutputTable[[#This Row],[GroupByKey]])*OutputTable[RecordedValue]))</f>
        <v>16.206469520089399</v>
      </c>
      <c r="P2823" s="5" cm="1">
        <f t="array" ref="P2823">MAX(IF((OutputTable[GroupByKey]=OutputTable[[#This Row],[GroupByKey]]),(OutputTable[GroupByKey]=OutputTable[[#This Row],[GroupByKey]])*OutputTable[RecordedValue]))</f>
        <v>29.8247121613243</v>
      </c>
    </row>
    <row r="2824" spans="1:16" x14ac:dyDescent="0.25">
      <c r="A2824" t="s">
        <v>68</v>
      </c>
      <c r="B2824" t="s">
        <v>70</v>
      </c>
      <c r="C2824">
        <v>47</v>
      </c>
      <c r="D2824" t="s">
        <v>140</v>
      </c>
      <c r="E2824" t="s">
        <v>91</v>
      </c>
      <c r="F2824" t="s">
        <v>129</v>
      </c>
      <c r="G2824">
        <v>71.888647329108593</v>
      </c>
      <c r="H2824">
        <v>0</v>
      </c>
      <c r="I282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824" s="5" cm="1">
        <f t="array" ref="J2824">MAX(IF((ProjectInfoTable[ProjectName]=OutputTable[[#This Row],[ProjectName]]),(ProjectInfoTable[ProjectName]=OutputTable[[#This Row],[ProjectName]])*ProjectInfoTable[NumberOfReplications]))</f>
        <v>50</v>
      </c>
      <c r="K2824" s="5" cm="1">
        <f t="array" ref="K2824">IFERROR(AVERAGE(IF((OutputTable[GroupByKey]=OutputTable[[#This Row],[GroupByKey]]),(OutputTable[GroupByKey]=OutputTable[[#This Row],[GroupByKey]])*OutputTable[RecordedValue])),0)</f>
        <v>71.709517489708347</v>
      </c>
      <c r="L2824" s="5" cm="1">
        <f t="array" ref="L2824">IFERROR(_xlfn.STDEV.S(IF((OutputTable[GroupByKey]=OutputTable[[#This Row],[GroupByKey]]),(OutputTable[GroupByKey]=OutputTable[[#This Row],[GroupByKey]])*OutputTable[RecordedValue])),0)</f>
        <v>0.25019982121987089</v>
      </c>
      <c r="M2824" s="5" cm="1">
        <f t="array" ref="M2824">MAX(IF((ProjectInfoTable[ProjectName]=OutputTable[[#This Row],[ProjectName]]),(ProjectInfoTable[ProjectName]=OutputTable[[#This Row],[ProjectName]])*ProjectInfoTable[ConfidenceInterval]))</f>
        <v>0.95</v>
      </c>
      <c r="N2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824" s="5" cm="1">
        <f t="array" ref="O2824">MIN(IF((OutputTable[GroupByKey]=OutputTable[[#This Row],[GroupByKey]]),(OutputTable[GroupByKey]=OutputTable[[#This Row],[GroupByKey]])*OutputTable[RecordedValue]))</f>
        <v>70.826954480567906</v>
      </c>
      <c r="P2824" s="5" cm="1">
        <f t="array" ref="P2824">MAX(IF((OutputTable[GroupByKey]=OutputTable[[#This Row],[GroupByKey]]),(OutputTable[GroupByKey]=OutputTable[[#This Row],[GroupByKey]])*OutputTable[RecordedValue]))</f>
        <v>72</v>
      </c>
    </row>
    <row r="2825" spans="1:16" x14ac:dyDescent="0.25">
      <c r="A2825" t="s">
        <v>68</v>
      </c>
      <c r="B2825" t="s">
        <v>70</v>
      </c>
      <c r="C2825">
        <v>47</v>
      </c>
      <c r="D2825" t="s">
        <v>141</v>
      </c>
      <c r="E2825" t="s">
        <v>142</v>
      </c>
      <c r="F2825" t="s">
        <v>129</v>
      </c>
      <c r="G2825">
        <v>0</v>
      </c>
      <c r="H2825">
        <v>0</v>
      </c>
      <c r="I282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825" s="5" cm="1">
        <f t="array" ref="J2825">MAX(IF((ProjectInfoTable[ProjectName]=OutputTable[[#This Row],[ProjectName]]),(ProjectInfoTable[ProjectName]=OutputTable[[#This Row],[ProjectName]])*ProjectInfoTable[NumberOfReplications]))</f>
        <v>50</v>
      </c>
      <c r="K2825" s="5" cm="1">
        <f t="array" ref="K2825">IFERROR(AVERAGE(IF((OutputTable[GroupByKey]=OutputTable[[#This Row],[GroupByKey]]),(OutputTable[GroupByKey]=OutputTable[[#This Row],[GroupByKey]])*OutputTable[RecordedValue])),0)</f>
        <v>0</v>
      </c>
      <c r="L2825" s="5" cm="1">
        <f t="array" ref="L2825">IFERROR(_xlfn.STDEV.S(IF((OutputTable[GroupByKey]=OutputTable[[#This Row],[GroupByKey]]),(OutputTable[GroupByKey]=OutputTable[[#This Row],[GroupByKey]])*OutputTable[RecordedValue])),0)</f>
        <v>0</v>
      </c>
      <c r="M2825" s="5" cm="1">
        <f t="array" ref="M2825">MAX(IF((ProjectInfoTable[ProjectName]=OutputTable[[#This Row],[ProjectName]]),(ProjectInfoTable[ProjectName]=OutputTable[[#This Row],[ProjectName]])*ProjectInfoTable[ConfidenceInterval]))</f>
        <v>0.95</v>
      </c>
      <c r="N2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25" s="5" cm="1">
        <f t="array" ref="O2825">MIN(IF((OutputTable[GroupByKey]=OutputTable[[#This Row],[GroupByKey]]),(OutputTable[GroupByKey]=OutputTable[[#This Row],[GroupByKey]])*OutputTable[RecordedValue]))</f>
        <v>0</v>
      </c>
      <c r="P2825" s="5" cm="1">
        <f t="array" ref="P2825">MAX(IF((OutputTable[GroupByKey]=OutputTable[[#This Row],[GroupByKey]]),(OutputTable[GroupByKey]=OutputTable[[#This Row],[GroupByKey]])*OutputTable[RecordedValue]))</f>
        <v>0</v>
      </c>
    </row>
    <row r="2826" spans="1:16" x14ac:dyDescent="0.25">
      <c r="A2826" t="s">
        <v>68</v>
      </c>
      <c r="B2826" t="s">
        <v>70</v>
      </c>
      <c r="C2826">
        <v>47</v>
      </c>
      <c r="D2826" t="s">
        <v>143</v>
      </c>
      <c r="E2826" t="s">
        <v>113</v>
      </c>
      <c r="F2826" t="s">
        <v>73</v>
      </c>
      <c r="G2826">
        <v>8.6769345237180708</v>
      </c>
      <c r="H2826">
        <v>0</v>
      </c>
      <c r="I282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826" s="5" cm="1">
        <f t="array" ref="J2826">MAX(IF((ProjectInfoTable[ProjectName]=OutputTable[[#This Row],[ProjectName]]),(ProjectInfoTable[ProjectName]=OutputTable[[#This Row],[ProjectName]])*ProjectInfoTable[NumberOfReplications]))</f>
        <v>50</v>
      </c>
      <c r="K2826" s="5" cm="1">
        <f t="array" ref="K2826">IFERROR(AVERAGE(IF((OutputTable[GroupByKey]=OutputTable[[#This Row],[GroupByKey]]),(OutputTable[GroupByKey]=OutputTable[[#This Row],[GroupByKey]])*OutputTable[RecordedValue])),0)</f>
        <v>8.9631102244031808</v>
      </c>
      <c r="L2826" s="5" cm="1">
        <f t="array" ref="L2826">IFERROR(_xlfn.STDEV.S(IF((OutputTable[GroupByKey]=OutputTable[[#This Row],[GroupByKey]]),(OutputTable[GroupByKey]=OutputTable[[#This Row],[GroupByKey]])*OutputTable[RecordedValue])),0)</f>
        <v>0.49581158155018401</v>
      </c>
      <c r="M2826" s="5" cm="1">
        <f t="array" ref="M2826">MAX(IF((ProjectInfoTable[ProjectName]=OutputTable[[#This Row],[ProjectName]]),(ProjectInfoTable[ProjectName]=OutputTable[[#This Row],[ProjectName]])*ProjectInfoTable[ConfidenceInterval]))</f>
        <v>0.95</v>
      </c>
      <c r="N2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826" s="5" cm="1">
        <f t="array" ref="O2826">MIN(IF((OutputTable[GroupByKey]=OutputTable[[#This Row],[GroupByKey]]),(OutputTable[GroupByKey]=OutputTable[[#This Row],[GroupByKey]])*OutputTable[RecordedValue]))</f>
        <v>7.9225733441578896</v>
      </c>
      <c r="P2826" s="5" cm="1">
        <f t="array" ref="P2826">MAX(IF((OutputTable[GroupByKey]=OutputTable[[#This Row],[GroupByKey]]),(OutputTable[GroupByKey]=OutputTable[[#This Row],[GroupByKey]])*OutputTable[RecordedValue]))</f>
        <v>9.9777504987156593</v>
      </c>
    </row>
    <row r="2827" spans="1:16" x14ac:dyDescent="0.25">
      <c r="A2827" t="s">
        <v>68</v>
      </c>
      <c r="B2827" t="s">
        <v>70</v>
      </c>
      <c r="C2827">
        <v>47</v>
      </c>
      <c r="D2827" t="s">
        <v>144</v>
      </c>
      <c r="E2827" t="s">
        <v>115</v>
      </c>
      <c r="F2827" t="s">
        <v>73</v>
      </c>
      <c r="G2827">
        <v>520.61607142308401</v>
      </c>
      <c r="H2827">
        <v>0</v>
      </c>
      <c r="I282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827" s="5" cm="1">
        <f t="array" ref="J2827">MAX(IF((ProjectInfoTable[ProjectName]=OutputTable[[#This Row],[ProjectName]]),(ProjectInfoTable[ProjectName]=OutputTable[[#This Row],[ProjectName]])*ProjectInfoTable[NumberOfReplications]))</f>
        <v>50</v>
      </c>
      <c r="K2827" s="5" cm="1">
        <f t="array" ref="K2827">IFERROR(AVERAGE(IF((OutputTable[GroupByKey]=OutputTable[[#This Row],[GroupByKey]]),(OutputTable[GroupByKey]=OutputTable[[#This Row],[GroupByKey]])*OutputTable[RecordedValue])),0)</f>
        <v>537.78661346419096</v>
      </c>
      <c r="L2827" s="5" cm="1">
        <f t="array" ref="L2827">IFERROR(_xlfn.STDEV.S(IF((OutputTable[GroupByKey]=OutputTable[[#This Row],[GroupByKey]]),(OutputTable[GroupByKey]=OutputTable[[#This Row],[GroupByKey]])*OutputTable[RecordedValue])),0)</f>
        <v>29.748694893010981</v>
      </c>
      <c r="M2827" s="5" cm="1">
        <f t="array" ref="M2827">MAX(IF((ProjectInfoTable[ProjectName]=OutputTable[[#This Row],[ProjectName]]),(ProjectInfoTable[ProjectName]=OutputTable[[#This Row],[ProjectName]])*ProjectInfoTable[ConfidenceInterval]))</f>
        <v>0.95</v>
      </c>
      <c r="N2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827" s="5" cm="1">
        <f t="array" ref="O2827">MIN(IF((OutputTable[GroupByKey]=OutputTable[[#This Row],[GroupByKey]]),(OutputTable[GroupByKey]=OutputTable[[#This Row],[GroupByKey]])*OutputTable[RecordedValue]))</f>
        <v>475.35440064947397</v>
      </c>
      <c r="P2827" s="5" cm="1">
        <f t="array" ref="P2827">MAX(IF((OutputTable[GroupByKey]=OutputTable[[#This Row],[GroupByKey]]),(OutputTable[GroupByKey]=OutputTable[[#This Row],[GroupByKey]])*OutputTable[RecordedValue]))</f>
        <v>598.66502992293999</v>
      </c>
    </row>
    <row r="2828" spans="1:16" x14ac:dyDescent="0.25">
      <c r="A2828" t="s">
        <v>68</v>
      </c>
      <c r="B2828" t="s">
        <v>70</v>
      </c>
      <c r="C2828">
        <v>47</v>
      </c>
      <c r="D2828" t="s">
        <v>145</v>
      </c>
      <c r="E2828" t="s">
        <v>117</v>
      </c>
      <c r="F2828" t="s">
        <v>73</v>
      </c>
      <c r="G2828">
        <v>0</v>
      </c>
      <c r="H2828">
        <v>0</v>
      </c>
      <c r="I282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828" s="5" cm="1">
        <f t="array" ref="J2828">MAX(IF((ProjectInfoTable[ProjectName]=OutputTable[[#This Row],[ProjectName]]),(ProjectInfoTable[ProjectName]=OutputTable[[#This Row],[ProjectName]])*ProjectInfoTable[NumberOfReplications]))</f>
        <v>50</v>
      </c>
      <c r="K2828" s="5" cm="1">
        <f t="array" ref="K2828">IFERROR(AVERAGE(IF((OutputTable[GroupByKey]=OutputTable[[#This Row],[GroupByKey]]),(OutputTable[GroupByKey]=OutputTable[[#This Row],[GroupByKey]])*OutputTable[RecordedValue])),0)</f>
        <v>0</v>
      </c>
      <c r="L2828" s="5" cm="1">
        <f t="array" ref="L2828">IFERROR(_xlfn.STDEV.S(IF((OutputTable[GroupByKey]=OutputTable[[#This Row],[GroupByKey]]),(OutputTable[GroupByKey]=OutputTable[[#This Row],[GroupByKey]])*OutputTable[RecordedValue])),0)</f>
        <v>0</v>
      </c>
      <c r="M2828" s="5" cm="1">
        <f t="array" ref="M2828">MAX(IF((ProjectInfoTable[ProjectName]=OutputTable[[#This Row],[ProjectName]]),(ProjectInfoTable[ProjectName]=OutputTable[[#This Row],[ProjectName]])*ProjectInfoTable[ConfidenceInterval]))</f>
        <v>0.95</v>
      </c>
      <c r="N2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28" s="5" cm="1">
        <f t="array" ref="O2828">MIN(IF((OutputTable[GroupByKey]=OutputTable[[#This Row],[GroupByKey]]),(OutputTable[GroupByKey]=OutputTable[[#This Row],[GroupByKey]])*OutputTable[RecordedValue]))</f>
        <v>0</v>
      </c>
      <c r="P2828" s="5" cm="1">
        <f t="array" ref="P2828">MAX(IF((OutputTable[GroupByKey]=OutputTable[[#This Row],[GroupByKey]]),(OutputTable[GroupByKey]=OutputTable[[#This Row],[GroupByKey]])*OutputTable[RecordedValue]))</f>
        <v>0</v>
      </c>
    </row>
    <row r="2829" spans="1:16" x14ac:dyDescent="0.25">
      <c r="A2829" t="s">
        <v>68</v>
      </c>
      <c r="B2829" t="s">
        <v>70</v>
      </c>
      <c r="C2829">
        <v>47</v>
      </c>
      <c r="D2829" t="s">
        <v>146</v>
      </c>
      <c r="E2829" t="s">
        <v>119</v>
      </c>
      <c r="F2829" t="s">
        <v>73</v>
      </c>
      <c r="G2829">
        <v>38.004005845788697</v>
      </c>
      <c r="H2829">
        <v>0</v>
      </c>
      <c r="I282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829" s="5" cm="1">
        <f t="array" ref="J2829">MAX(IF((ProjectInfoTable[ProjectName]=OutputTable[[#This Row],[ProjectName]]),(ProjectInfoTable[ProjectName]=OutputTable[[#This Row],[ProjectName]])*ProjectInfoTable[NumberOfReplications]))</f>
        <v>50</v>
      </c>
      <c r="K2829" s="5" cm="1">
        <f t="array" ref="K2829">IFERROR(AVERAGE(IF((OutputTable[GroupByKey]=OutputTable[[#This Row],[GroupByKey]]),(OutputTable[GroupByKey]=OutputTable[[#This Row],[GroupByKey]])*OutputTable[RecordedValue])),0)</f>
        <v>131.6987252883157</v>
      </c>
      <c r="L2829" s="5" cm="1">
        <f t="array" ref="L2829">IFERROR(_xlfn.STDEV.S(IF((OutputTable[GroupByKey]=OutputTable[[#This Row],[GroupByKey]]),(OutputTable[GroupByKey]=OutputTable[[#This Row],[GroupByKey]])*OutputTable[RecordedValue])),0)</f>
        <v>195.03180772236345</v>
      </c>
      <c r="M2829" s="5" cm="1">
        <f t="array" ref="M2829">MAX(IF((ProjectInfoTable[ProjectName]=OutputTable[[#This Row],[ProjectName]]),(ProjectInfoTable[ProjectName]=OutputTable[[#This Row],[ProjectName]])*ProjectInfoTable[ConfidenceInterval]))</f>
        <v>0.95</v>
      </c>
      <c r="N2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829" s="5" cm="1">
        <f t="array" ref="O2829">MIN(IF((OutputTable[GroupByKey]=OutputTable[[#This Row],[GroupByKey]]),(OutputTable[GroupByKey]=OutputTable[[#This Row],[GroupByKey]])*OutputTable[RecordedValue]))</f>
        <v>10.054421984212899</v>
      </c>
      <c r="P2829" s="5" cm="1">
        <f t="array" ref="P2829">MAX(IF((OutputTable[GroupByKey]=OutputTable[[#This Row],[GroupByKey]]),(OutputTable[GroupByKey]=OutputTable[[#This Row],[GroupByKey]])*OutputTable[RecordedValue]))</f>
        <v>1200.8160491271699</v>
      </c>
    </row>
    <row r="2830" spans="1:16" x14ac:dyDescent="0.25">
      <c r="A2830" t="s">
        <v>68</v>
      </c>
      <c r="B2830" t="s">
        <v>70</v>
      </c>
      <c r="C2830">
        <v>47</v>
      </c>
      <c r="D2830" t="s">
        <v>147</v>
      </c>
      <c r="E2830" t="s">
        <v>121</v>
      </c>
      <c r="F2830" t="s">
        <v>73</v>
      </c>
      <c r="G2830">
        <v>145</v>
      </c>
      <c r="H2830">
        <v>0</v>
      </c>
      <c r="I283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830" s="5" cm="1">
        <f t="array" ref="J2830">MAX(IF((ProjectInfoTable[ProjectName]=OutputTable[[#This Row],[ProjectName]]),(ProjectInfoTable[ProjectName]=OutputTable[[#This Row],[ProjectName]])*ProjectInfoTable[NumberOfReplications]))</f>
        <v>50</v>
      </c>
      <c r="K2830" s="5" cm="1">
        <f t="array" ref="K2830">IFERROR(AVERAGE(IF((OutputTable[GroupByKey]=OutputTable[[#This Row],[GroupByKey]]),(OutputTable[GroupByKey]=OutputTable[[#This Row],[GroupByKey]])*OutputTable[RecordedValue])),0)</f>
        <v>145</v>
      </c>
      <c r="L2830" s="5" cm="1">
        <f t="array" ref="L2830">IFERROR(_xlfn.STDEV.S(IF((OutputTable[GroupByKey]=OutputTable[[#This Row],[GroupByKey]]),(OutputTable[GroupByKey]=OutputTable[[#This Row],[GroupByKey]])*OutputTable[RecordedValue])),0)</f>
        <v>0</v>
      </c>
      <c r="M2830" s="5" cm="1">
        <f t="array" ref="M2830">MAX(IF((ProjectInfoTable[ProjectName]=OutputTable[[#This Row],[ProjectName]]),(ProjectInfoTable[ProjectName]=OutputTable[[#This Row],[ProjectName]])*ProjectInfoTable[ConfidenceInterval]))</f>
        <v>0.95</v>
      </c>
      <c r="N2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30" s="5" cm="1">
        <f t="array" ref="O2830">MIN(IF((OutputTable[GroupByKey]=OutputTable[[#This Row],[GroupByKey]]),(OutputTable[GroupByKey]=OutputTable[[#This Row],[GroupByKey]])*OutputTable[RecordedValue]))</f>
        <v>145</v>
      </c>
      <c r="P2830" s="5" cm="1">
        <f t="array" ref="P2830">MAX(IF((OutputTable[GroupByKey]=OutputTable[[#This Row],[GroupByKey]]),(OutputTable[GroupByKey]=OutputTable[[#This Row],[GroupByKey]])*OutputTable[RecordedValue]))</f>
        <v>145</v>
      </c>
    </row>
    <row r="2831" spans="1:16" x14ac:dyDescent="0.25">
      <c r="A2831" t="s">
        <v>68</v>
      </c>
      <c r="B2831" t="s">
        <v>70</v>
      </c>
      <c r="C2831">
        <v>47</v>
      </c>
      <c r="D2831" t="s">
        <v>148</v>
      </c>
      <c r="E2831" t="s">
        <v>123</v>
      </c>
      <c r="F2831" t="s">
        <v>73</v>
      </c>
      <c r="G2831">
        <v>144</v>
      </c>
      <c r="H2831">
        <v>0</v>
      </c>
      <c r="I283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831" s="5" cm="1">
        <f t="array" ref="J2831">MAX(IF((ProjectInfoTable[ProjectName]=OutputTable[[#This Row],[ProjectName]]),(ProjectInfoTable[ProjectName]=OutputTable[[#This Row],[ProjectName]])*ProjectInfoTable[NumberOfReplications]))</f>
        <v>50</v>
      </c>
      <c r="K2831" s="5" cm="1">
        <f t="array" ref="K2831">IFERROR(AVERAGE(IF((OutputTable[GroupByKey]=OutputTable[[#This Row],[GroupByKey]]),(OutputTable[GroupByKey]=OutputTable[[#This Row],[GroupByKey]])*OutputTable[RecordedValue])),0)</f>
        <v>143.58000000000001</v>
      </c>
      <c r="L2831" s="5" cm="1">
        <f t="array" ref="L2831">IFERROR(_xlfn.STDEV.S(IF((OutputTable[GroupByKey]=OutputTable[[#This Row],[GroupByKey]]),(OutputTable[GroupByKey]=OutputTable[[#This Row],[GroupByKey]])*OutputTable[RecordedValue])),0)</f>
        <v>0.67279496224666424</v>
      </c>
      <c r="M2831" s="5" cm="1">
        <f t="array" ref="M2831">MAX(IF((ProjectInfoTable[ProjectName]=OutputTable[[#This Row],[ProjectName]]),(ProjectInfoTable[ProjectName]=OutputTable[[#This Row],[ProjectName]])*ProjectInfoTable[ConfidenceInterval]))</f>
        <v>0.95</v>
      </c>
      <c r="N2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831" s="5" cm="1">
        <f t="array" ref="O2831">MIN(IF((OutputTable[GroupByKey]=OutputTable[[#This Row],[GroupByKey]]),(OutputTable[GroupByKey]=OutputTable[[#This Row],[GroupByKey]])*OutputTable[RecordedValue]))</f>
        <v>142</v>
      </c>
      <c r="P2831" s="5" cm="1">
        <f t="array" ref="P2831">MAX(IF((OutputTable[GroupByKey]=OutputTable[[#This Row],[GroupByKey]]),(OutputTable[GroupByKey]=OutputTable[[#This Row],[GroupByKey]])*OutputTable[RecordedValue]))</f>
        <v>144</v>
      </c>
    </row>
    <row r="2832" spans="1:16" x14ac:dyDescent="0.25">
      <c r="A2832" t="s">
        <v>68</v>
      </c>
      <c r="B2832" t="s">
        <v>70</v>
      </c>
      <c r="C2832">
        <v>47</v>
      </c>
      <c r="D2832" t="s">
        <v>149</v>
      </c>
      <c r="E2832" t="s">
        <v>125</v>
      </c>
      <c r="F2832" t="s">
        <v>73</v>
      </c>
      <c r="G2832">
        <v>8.6769345237180708</v>
      </c>
      <c r="H2832">
        <v>0</v>
      </c>
      <c r="I283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832" s="5" cm="1">
        <f t="array" ref="J2832">MAX(IF((ProjectInfoTable[ProjectName]=OutputTable[[#This Row],[ProjectName]]),(ProjectInfoTable[ProjectName]=OutputTable[[#This Row],[ProjectName]])*ProjectInfoTable[NumberOfReplications]))</f>
        <v>50</v>
      </c>
      <c r="K2832" s="5" cm="1">
        <f t="array" ref="K2832">IFERROR(AVERAGE(IF((OutputTable[GroupByKey]=OutputTable[[#This Row],[GroupByKey]]),(OutputTable[GroupByKey]=OutputTable[[#This Row],[GroupByKey]])*OutputTable[RecordedValue])),0)</f>
        <v>8.9631102244031808</v>
      </c>
      <c r="L2832" s="5" cm="1">
        <f t="array" ref="L2832">IFERROR(_xlfn.STDEV.S(IF((OutputTable[GroupByKey]=OutputTable[[#This Row],[GroupByKey]]),(OutputTable[GroupByKey]=OutputTable[[#This Row],[GroupByKey]])*OutputTable[RecordedValue])),0)</f>
        <v>0.49581158155018401</v>
      </c>
      <c r="M2832" s="5" cm="1">
        <f t="array" ref="M2832">MAX(IF((ProjectInfoTable[ProjectName]=OutputTable[[#This Row],[ProjectName]]),(ProjectInfoTable[ProjectName]=OutputTable[[#This Row],[ProjectName]])*ProjectInfoTable[ConfidenceInterval]))</f>
        <v>0.95</v>
      </c>
      <c r="N2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832" s="5" cm="1">
        <f t="array" ref="O2832">MIN(IF((OutputTable[GroupByKey]=OutputTable[[#This Row],[GroupByKey]]),(OutputTable[GroupByKey]=OutputTable[[#This Row],[GroupByKey]])*OutputTable[RecordedValue]))</f>
        <v>7.9225733441578896</v>
      </c>
      <c r="P2832" s="5" cm="1">
        <f t="array" ref="P2832">MAX(IF((OutputTable[GroupByKey]=OutputTable[[#This Row],[GroupByKey]]),(OutputTable[GroupByKey]=OutputTable[[#This Row],[GroupByKey]])*OutputTable[RecordedValue]))</f>
        <v>9.9777504987156593</v>
      </c>
    </row>
    <row r="2833" spans="1:16" x14ac:dyDescent="0.25">
      <c r="A2833" t="s">
        <v>68</v>
      </c>
      <c r="B2833" t="s">
        <v>70</v>
      </c>
      <c r="C2833">
        <v>47</v>
      </c>
      <c r="D2833" t="s">
        <v>150</v>
      </c>
      <c r="E2833" t="s">
        <v>127</v>
      </c>
      <c r="F2833" t="s">
        <v>73</v>
      </c>
      <c r="G2833">
        <v>558.62007726887305</v>
      </c>
      <c r="H2833">
        <v>0</v>
      </c>
      <c r="I283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833" s="5" cm="1">
        <f t="array" ref="J2833">MAX(IF((ProjectInfoTable[ProjectName]=OutputTable[[#This Row],[ProjectName]]),(ProjectInfoTable[ProjectName]=OutputTable[[#This Row],[ProjectName]])*ProjectInfoTable[NumberOfReplications]))</f>
        <v>50</v>
      </c>
      <c r="K2833" s="5" cm="1">
        <f t="array" ref="K2833">IFERROR(AVERAGE(IF((OutputTable[GroupByKey]=OutputTable[[#This Row],[GroupByKey]]),(OutputTable[GroupByKey]=OutputTable[[#This Row],[GroupByKey]])*OutputTable[RecordedValue])),0)</f>
        <v>669.48533875250666</v>
      </c>
      <c r="L2833" s="5" cm="1">
        <f t="array" ref="L2833">IFERROR(_xlfn.STDEV.S(IF((OutputTable[GroupByKey]=OutputTable[[#This Row],[GroupByKey]]),(OutputTable[GroupByKey]=OutputTable[[#This Row],[GroupByKey]])*OutputTable[RecordedValue])),0)</f>
        <v>209.81217768405702</v>
      </c>
      <c r="M2833" s="5" cm="1">
        <f t="array" ref="M2833">MAX(IF((ProjectInfoTable[ProjectName]=OutputTable[[#This Row],[ProjectName]]),(ProjectInfoTable[ProjectName]=OutputTable[[#This Row],[ProjectName]])*ProjectInfoTable[ConfidenceInterval]))</f>
        <v>0.95</v>
      </c>
      <c r="N2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833" s="5" cm="1">
        <f t="array" ref="O2833">MIN(IF((OutputTable[GroupByKey]=OutputTable[[#This Row],[GroupByKey]]),(OutputTable[GroupByKey]=OutputTable[[#This Row],[GroupByKey]])*OutputTable[RecordedValue]))</f>
        <v>507.16931004698603</v>
      </c>
      <c r="P2833" s="5" cm="1">
        <f t="array" ref="P2833">MAX(IF((OutputTable[GroupByKey]=OutputTable[[#This Row],[GroupByKey]]),(OutputTable[GroupByKey]=OutputTable[[#This Row],[GroupByKey]])*OutputTable[RecordedValue]))</f>
        <v>1790.3663033289099</v>
      </c>
    </row>
    <row r="2834" spans="1:16" x14ac:dyDescent="0.25">
      <c r="A2834" t="s">
        <v>68</v>
      </c>
      <c r="B2834" t="s">
        <v>70</v>
      </c>
      <c r="C2834">
        <v>47</v>
      </c>
      <c r="D2834" t="s">
        <v>151</v>
      </c>
      <c r="E2834" t="s">
        <v>121</v>
      </c>
      <c r="F2834" t="s">
        <v>87</v>
      </c>
      <c r="G2834">
        <v>145</v>
      </c>
      <c r="H2834">
        <v>0</v>
      </c>
      <c r="I2834" s="5" t="str">
        <f>OutputTable[[#This Row],[ProjectName]]&amp;OutputTable[[#This Row],[Name]]&amp;OutputTable[[#This Row],[Type]]&amp;OutputTable[[#This Row],[Source]]</f>
        <v>Airport Security AnalysisEntity 1.NumberInNumber InEntity</v>
      </c>
      <c r="J2834" s="5" cm="1">
        <f t="array" ref="J2834">MAX(IF((ProjectInfoTable[ProjectName]=OutputTable[[#This Row],[ProjectName]]),(ProjectInfoTable[ProjectName]=OutputTable[[#This Row],[ProjectName]])*ProjectInfoTable[NumberOfReplications]))</f>
        <v>50</v>
      </c>
      <c r="K2834" s="5" cm="1">
        <f t="array" ref="K2834">IFERROR(AVERAGE(IF((OutputTable[GroupByKey]=OutputTable[[#This Row],[GroupByKey]]),(OutputTable[GroupByKey]=OutputTable[[#This Row],[GroupByKey]])*OutputTable[RecordedValue])),0)</f>
        <v>145</v>
      </c>
      <c r="L2834" s="5" cm="1">
        <f t="array" ref="L2834">IFERROR(_xlfn.STDEV.S(IF((OutputTable[GroupByKey]=OutputTable[[#This Row],[GroupByKey]]),(OutputTable[GroupByKey]=OutputTable[[#This Row],[GroupByKey]])*OutputTable[RecordedValue])),0)</f>
        <v>0</v>
      </c>
      <c r="M2834" s="5" cm="1">
        <f t="array" ref="M2834">MAX(IF((ProjectInfoTable[ProjectName]=OutputTable[[#This Row],[ProjectName]]),(ProjectInfoTable[ProjectName]=OutputTable[[#This Row],[ProjectName]])*ProjectInfoTable[ConfidenceInterval]))</f>
        <v>0.95</v>
      </c>
      <c r="N2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34" s="5" cm="1">
        <f t="array" ref="O2834">MIN(IF((OutputTable[GroupByKey]=OutputTable[[#This Row],[GroupByKey]]),(OutputTable[GroupByKey]=OutputTable[[#This Row],[GroupByKey]])*OutputTable[RecordedValue]))</f>
        <v>145</v>
      </c>
      <c r="P2834" s="5" cm="1">
        <f t="array" ref="P2834">MAX(IF((OutputTable[GroupByKey]=OutputTable[[#This Row],[GroupByKey]]),(OutputTable[GroupByKey]=OutputTable[[#This Row],[GroupByKey]])*OutputTable[RecordedValue]))</f>
        <v>145</v>
      </c>
    </row>
    <row r="2835" spans="1:16" x14ac:dyDescent="0.25">
      <c r="A2835" t="s">
        <v>68</v>
      </c>
      <c r="B2835" t="s">
        <v>70</v>
      </c>
      <c r="C2835">
        <v>47</v>
      </c>
      <c r="D2835" t="s">
        <v>152</v>
      </c>
      <c r="E2835" t="s">
        <v>123</v>
      </c>
      <c r="F2835" t="s">
        <v>87</v>
      </c>
      <c r="G2835">
        <v>143</v>
      </c>
      <c r="H2835">
        <v>0</v>
      </c>
      <c r="I283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835" s="5" cm="1">
        <f t="array" ref="J2835">MAX(IF((ProjectInfoTable[ProjectName]=OutputTable[[#This Row],[ProjectName]]),(ProjectInfoTable[ProjectName]=OutputTable[[#This Row],[ProjectName]])*ProjectInfoTable[NumberOfReplications]))</f>
        <v>50</v>
      </c>
      <c r="K2835" s="5" cm="1">
        <f t="array" ref="K2835">IFERROR(AVERAGE(IF((OutputTable[GroupByKey]=OutputTable[[#This Row],[GroupByKey]]),(OutputTable[GroupByKey]=OutputTable[[#This Row],[GroupByKey]])*OutputTable[RecordedValue])),0)</f>
        <v>141.38</v>
      </c>
      <c r="L2835" s="5" cm="1">
        <f t="array" ref="L2835">IFERROR(_xlfn.STDEV.S(IF((OutputTable[GroupByKey]=OutputTable[[#This Row],[GroupByKey]]),(OutputTable[GroupByKey]=OutputTable[[#This Row],[GroupByKey]])*OutputTable[RecordedValue])),0)</f>
        <v>1.9988772358705846</v>
      </c>
      <c r="M2835" s="5" cm="1">
        <f t="array" ref="M2835">MAX(IF((ProjectInfoTable[ProjectName]=OutputTable[[#This Row],[ProjectName]]),(ProjectInfoTable[ProjectName]=OutputTable[[#This Row],[ProjectName]])*ProjectInfoTable[ConfidenceInterval]))</f>
        <v>0.95</v>
      </c>
      <c r="N2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835" s="5" cm="1">
        <f t="array" ref="O2835">MIN(IF((OutputTable[GroupByKey]=OutputTable[[#This Row],[GroupByKey]]),(OutputTable[GroupByKey]=OutputTable[[#This Row],[GroupByKey]])*OutputTable[RecordedValue]))</f>
        <v>134</v>
      </c>
      <c r="P2835" s="5" cm="1">
        <f t="array" ref="P2835">MAX(IF((OutputTable[GroupByKey]=OutputTable[[#This Row],[GroupByKey]]),(OutputTable[GroupByKey]=OutputTable[[#This Row],[GroupByKey]])*OutputTable[RecordedValue]))</f>
        <v>144</v>
      </c>
    </row>
    <row r="2836" spans="1:16" x14ac:dyDescent="0.25">
      <c r="A2836" t="s">
        <v>68</v>
      </c>
      <c r="B2836" t="s">
        <v>70</v>
      </c>
      <c r="C2836">
        <v>47</v>
      </c>
      <c r="D2836" t="s">
        <v>153</v>
      </c>
      <c r="E2836" t="s">
        <v>113</v>
      </c>
      <c r="F2836" t="s">
        <v>73</v>
      </c>
      <c r="G2836">
        <v>1.5666724055300101</v>
      </c>
      <c r="H2836">
        <v>0</v>
      </c>
      <c r="I2836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836" s="5" cm="1">
        <f t="array" ref="J2836">MAX(IF((ProjectInfoTable[ProjectName]=OutputTable[[#This Row],[ProjectName]]),(ProjectInfoTable[ProjectName]=OutputTable[[#This Row],[ProjectName]])*ProjectInfoTable[NumberOfReplications]))</f>
        <v>50</v>
      </c>
      <c r="K2836" s="5" cm="1">
        <f t="array" ref="K2836">IFERROR(AVERAGE(IF((OutputTable[GroupByKey]=OutputTable[[#This Row],[GroupByKey]]),(OutputTable[GroupByKey]=OutputTable[[#This Row],[GroupByKey]])*OutputTable[RecordedValue])),0)</f>
        <v>1.713056712445395</v>
      </c>
      <c r="L2836" s="5" cm="1">
        <f t="array" ref="L2836">IFERROR(_xlfn.STDEV.S(IF((OutputTable[GroupByKey]=OutputTable[[#This Row],[GroupByKey]]),(OutputTable[GroupByKey]=OutputTable[[#This Row],[GroupByKey]])*OutputTable[RecordedValue])),0)</f>
        <v>0.74877386075301833</v>
      </c>
      <c r="M2836" s="5" cm="1">
        <f t="array" ref="M2836">MAX(IF((ProjectInfoTable[ProjectName]=OutputTable[[#This Row],[ProjectName]]),(ProjectInfoTable[ProjectName]=OutputTable[[#This Row],[ProjectName]])*ProjectInfoTable[ConfidenceInterval]))</f>
        <v>0.95</v>
      </c>
      <c r="N2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836" s="5" cm="1">
        <f t="array" ref="O2836">MIN(IF((OutputTable[GroupByKey]=OutputTable[[#This Row],[GroupByKey]]),(OutputTable[GroupByKey]=OutputTable[[#This Row],[GroupByKey]])*OutputTable[RecordedValue]))</f>
        <v>0.396443199122197</v>
      </c>
      <c r="P2836" s="5" cm="1">
        <f t="array" ref="P2836">MAX(IF((OutputTable[GroupByKey]=OutputTable[[#This Row],[GroupByKey]]),(OutputTable[GroupByKey]=OutputTable[[#This Row],[GroupByKey]])*OutputTable[RecordedValue]))</f>
        <v>4.3293745592479498</v>
      </c>
    </row>
    <row r="2837" spans="1:16" x14ac:dyDescent="0.25">
      <c r="A2837" t="s">
        <v>68</v>
      </c>
      <c r="B2837" t="s">
        <v>70</v>
      </c>
      <c r="C2837">
        <v>47</v>
      </c>
      <c r="D2837" t="s">
        <v>154</v>
      </c>
      <c r="E2837" t="s">
        <v>115</v>
      </c>
      <c r="F2837" t="s">
        <v>73</v>
      </c>
      <c r="G2837">
        <v>47.000172165900402</v>
      </c>
      <c r="H2837">
        <v>0</v>
      </c>
      <c r="I2837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837" s="5" cm="1">
        <f t="array" ref="J2837">MAX(IF((ProjectInfoTable[ProjectName]=OutputTable[[#This Row],[ProjectName]]),(ProjectInfoTable[ProjectName]=OutputTable[[#This Row],[ProjectName]])*ProjectInfoTable[NumberOfReplications]))</f>
        <v>50</v>
      </c>
      <c r="K2837" s="5" cm="1">
        <f t="array" ref="K2837">IFERROR(AVERAGE(IF((OutputTable[GroupByKey]=OutputTable[[#This Row],[GroupByKey]]),(OutputTable[GroupByKey]=OutputTable[[#This Row],[GroupByKey]])*OutputTable[RecordedValue])),0)</f>
        <v>51.391701373361848</v>
      </c>
      <c r="L2837" s="5" cm="1">
        <f t="array" ref="L2837">IFERROR(_xlfn.STDEV.S(IF((OutputTable[GroupByKey]=OutputTable[[#This Row],[GroupByKey]]),(OutputTable[GroupByKey]=OutputTable[[#This Row],[GroupByKey]])*OutputTable[RecordedValue])),0)</f>
        <v>22.463215822590577</v>
      </c>
      <c r="M2837" s="5" cm="1">
        <f t="array" ref="M2837">MAX(IF((ProjectInfoTable[ProjectName]=OutputTable[[#This Row],[ProjectName]]),(ProjectInfoTable[ProjectName]=OutputTable[[#This Row],[ProjectName]])*ProjectInfoTable[ConfidenceInterval]))</f>
        <v>0.95</v>
      </c>
      <c r="N2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837" s="5" cm="1">
        <f t="array" ref="O2837">MIN(IF((OutputTable[GroupByKey]=OutputTable[[#This Row],[GroupByKey]]),(OutputTable[GroupByKey]=OutputTable[[#This Row],[GroupByKey]])*OutputTable[RecordedValue]))</f>
        <v>11.8932959736659</v>
      </c>
      <c r="P2837" s="5" cm="1">
        <f t="array" ref="P2837">MAX(IF((OutputTable[GroupByKey]=OutputTable[[#This Row],[GroupByKey]]),(OutputTable[GroupByKey]=OutputTable[[#This Row],[GroupByKey]])*OutputTable[RecordedValue]))</f>
        <v>129.881236777438</v>
      </c>
    </row>
    <row r="2838" spans="1:16" x14ac:dyDescent="0.25">
      <c r="A2838" t="s">
        <v>68</v>
      </c>
      <c r="B2838" t="s">
        <v>70</v>
      </c>
      <c r="C2838">
        <v>47</v>
      </c>
      <c r="D2838" t="s">
        <v>155</v>
      </c>
      <c r="E2838" t="s">
        <v>117</v>
      </c>
      <c r="F2838" t="s">
        <v>73</v>
      </c>
      <c r="G2838">
        <v>0</v>
      </c>
      <c r="H2838">
        <v>0</v>
      </c>
      <c r="I2838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838" s="5" cm="1">
        <f t="array" ref="J2838">MAX(IF((ProjectInfoTable[ProjectName]=OutputTable[[#This Row],[ProjectName]]),(ProjectInfoTable[ProjectName]=OutputTable[[#This Row],[ProjectName]])*ProjectInfoTable[NumberOfReplications]))</f>
        <v>50</v>
      </c>
      <c r="K2838" s="5" cm="1">
        <f t="array" ref="K2838">IFERROR(AVERAGE(IF((OutputTable[GroupByKey]=OutputTable[[#This Row],[GroupByKey]]),(OutputTable[GroupByKey]=OutputTable[[#This Row],[GroupByKey]])*OutputTable[RecordedValue])),0)</f>
        <v>0</v>
      </c>
      <c r="L2838" s="5" cm="1">
        <f t="array" ref="L2838">IFERROR(_xlfn.STDEV.S(IF((OutputTable[GroupByKey]=OutputTable[[#This Row],[GroupByKey]]),(OutputTable[GroupByKey]=OutputTable[[#This Row],[GroupByKey]])*OutputTable[RecordedValue])),0)</f>
        <v>0</v>
      </c>
      <c r="M2838" s="5" cm="1">
        <f t="array" ref="M2838">MAX(IF((ProjectInfoTable[ProjectName]=OutputTable[[#This Row],[ProjectName]]),(ProjectInfoTable[ProjectName]=OutputTable[[#This Row],[ProjectName]])*ProjectInfoTable[ConfidenceInterval]))</f>
        <v>0.95</v>
      </c>
      <c r="N2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38" s="5" cm="1">
        <f t="array" ref="O2838">MIN(IF((OutputTable[GroupByKey]=OutputTable[[#This Row],[GroupByKey]]),(OutputTable[GroupByKey]=OutputTable[[#This Row],[GroupByKey]])*OutputTable[RecordedValue]))</f>
        <v>0</v>
      </c>
      <c r="P2838" s="5" cm="1">
        <f t="array" ref="P2838">MAX(IF((OutputTable[GroupByKey]=OutputTable[[#This Row],[GroupByKey]]),(OutputTable[GroupByKey]=OutputTable[[#This Row],[GroupByKey]])*OutputTable[RecordedValue]))</f>
        <v>0</v>
      </c>
    </row>
    <row r="2839" spans="1:16" x14ac:dyDescent="0.25">
      <c r="A2839" t="s">
        <v>68</v>
      </c>
      <c r="B2839" t="s">
        <v>70</v>
      </c>
      <c r="C2839">
        <v>47</v>
      </c>
      <c r="D2839" t="s">
        <v>156</v>
      </c>
      <c r="E2839" t="s">
        <v>119</v>
      </c>
      <c r="F2839" t="s">
        <v>73</v>
      </c>
      <c r="G2839">
        <v>0.66097959954345198</v>
      </c>
      <c r="H2839">
        <v>0</v>
      </c>
      <c r="I2839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839" s="5" cm="1">
        <f t="array" ref="J2839">MAX(IF((ProjectInfoTable[ProjectName]=OutputTable[[#This Row],[ProjectName]]),(ProjectInfoTable[ProjectName]=OutputTable[[#This Row],[ProjectName]])*ProjectInfoTable[NumberOfReplications]))</f>
        <v>50</v>
      </c>
      <c r="K2839" s="5" cm="1">
        <f t="array" ref="K2839">IFERROR(AVERAGE(IF((OutputTable[GroupByKey]=OutputTable[[#This Row],[GroupByKey]]),(OutputTable[GroupByKey]=OutputTable[[#This Row],[GroupByKey]])*OutputTable[RecordedValue])),0)</f>
        <v>10.739644005751</v>
      </c>
      <c r="L2839" s="5" cm="1">
        <f t="array" ref="L2839">IFERROR(_xlfn.STDEV.S(IF((OutputTable[GroupByKey]=OutputTable[[#This Row],[GroupByKey]]),(OutputTable[GroupByKey]=OutputTable[[#This Row],[GroupByKey]])*OutputTable[RecordedValue])),0)</f>
        <v>15.385582994074571</v>
      </c>
      <c r="M2839" s="5" cm="1">
        <f t="array" ref="M2839">MAX(IF((ProjectInfoTable[ProjectName]=OutputTable[[#This Row],[ProjectName]]),(ProjectInfoTable[ProjectName]=OutputTable[[#This Row],[ProjectName]])*ProjectInfoTable[ConfidenceInterval]))</f>
        <v>0.95</v>
      </c>
      <c r="N2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839" s="5" cm="1">
        <f t="array" ref="O2839">MIN(IF((OutputTable[GroupByKey]=OutputTable[[#This Row],[GroupByKey]]),(OutputTable[GroupByKey]=OutputTable[[#This Row],[GroupByKey]])*OutputTable[RecordedValue]))</f>
        <v>0</v>
      </c>
      <c r="P2839" s="5" cm="1">
        <f t="array" ref="P2839">MAX(IF((OutputTable[GroupByKey]=OutputTable[[#This Row],[GroupByKey]]),(OutputTable[GroupByKey]=OutputTable[[#This Row],[GroupByKey]])*OutputTable[RecordedValue]))</f>
        <v>76.907804000367904</v>
      </c>
    </row>
    <row r="2840" spans="1:16" x14ac:dyDescent="0.25">
      <c r="A2840" t="s">
        <v>68</v>
      </c>
      <c r="B2840" t="s">
        <v>70</v>
      </c>
      <c r="C2840">
        <v>47</v>
      </c>
      <c r="D2840" t="s">
        <v>157</v>
      </c>
      <c r="E2840" t="s">
        <v>121</v>
      </c>
      <c r="F2840" t="s">
        <v>73</v>
      </c>
      <c r="G2840">
        <v>5</v>
      </c>
      <c r="H2840">
        <v>0</v>
      </c>
      <c r="I2840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840" s="5" cm="1">
        <f t="array" ref="J2840">MAX(IF((ProjectInfoTable[ProjectName]=OutputTable[[#This Row],[ProjectName]]),(ProjectInfoTable[ProjectName]=OutputTable[[#This Row],[ProjectName]])*ProjectInfoTable[NumberOfReplications]))</f>
        <v>50</v>
      </c>
      <c r="K2840" s="5" cm="1">
        <f t="array" ref="K2840">IFERROR(AVERAGE(IF((OutputTable[GroupByKey]=OutputTable[[#This Row],[GroupByKey]]),(OutputTable[GroupByKey]=OutputTable[[#This Row],[GroupByKey]])*OutputTable[RecordedValue])),0)</f>
        <v>6.74</v>
      </c>
      <c r="L2840" s="5" cm="1">
        <f t="array" ref="L2840">IFERROR(_xlfn.STDEV.S(IF((OutputTable[GroupByKey]=OutputTable[[#This Row],[GroupByKey]]),(OutputTable[GroupByKey]=OutputTable[[#This Row],[GroupByKey]])*OutputTable[RecordedValue])),0)</f>
        <v>2.6711611783672518</v>
      </c>
      <c r="M2840" s="5" cm="1">
        <f t="array" ref="M2840">MAX(IF((ProjectInfoTable[ProjectName]=OutputTable[[#This Row],[ProjectName]]),(ProjectInfoTable[ProjectName]=OutputTable[[#This Row],[ProjectName]])*ProjectInfoTable[ConfidenceInterval]))</f>
        <v>0.95</v>
      </c>
      <c r="N2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840" s="5" cm="1">
        <f t="array" ref="O2840">MIN(IF((OutputTable[GroupByKey]=OutputTable[[#This Row],[GroupByKey]]),(OutputTable[GroupByKey]=OutputTable[[#This Row],[GroupByKey]])*OutputTable[RecordedValue]))</f>
        <v>2</v>
      </c>
      <c r="P2840" s="5" cm="1">
        <f t="array" ref="P2840">MAX(IF((OutputTable[GroupByKey]=OutputTable[[#This Row],[GroupByKey]]),(OutputTable[GroupByKey]=OutputTable[[#This Row],[GroupByKey]])*OutputTable[RecordedValue]))</f>
        <v>16</v>
      </c>
    </row>
    <row r="2841" spans="1:16" x14ac:dyDescent="0.25">
      <c r="A2841" t="s">
        <v>68</v>
      </c>
      <c r="B2841" t="s">
        <v>70</v>
      </c>
      <c r="C2841">
        <v>47</v>
      </c>
      <c r="D2841" t="s">
        <v>158</v>
      </c>
      <c r="E2841" t="s">
        <v>123</v>
      </c>
      <c r="F2841" t="s">
        <v>73</v>
      </c>
      <c r="G2841">
        <v>5</v>
      </c>
      <c r="H2841">
        <v>0</v>
      </c>
      <c r="I2841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841" s="5" cm="1">
        <f t="array" ref="J2841">MAX(IF((ProjectInfoTable[ProjectName]=OutputTable[[#This Row],[ProjectName]]),(ProjectInfoTable[ProjectName]=OutputTable[[#This Row],[ProjectName]])*ProjectInfoTable[NumberOfReplications]))</f>
        <v>50</v>
      </c>
      <c r="K2841" s="5" cm="1">
        <f t="array" ref="K2841">IFERROR(AVERAGE(IF((OutputTable[GroupByKey]=OutputTable[[#This Row],[GroupByKey]]),(OutputTable[GroupByKey]=OutputTable[[#This Row],[GroupByKey]])*OutputTable[RecordedValue])),0)</f>
        <v>6.66</v>
      </c>
      <c r="L2841" s="5" cm="1">
        <f t="array" ref="L2841">IFERROR(_xlfn.STDEV.S(IF((OutputTable[GroupByKey]=OutputTable[[#This Row],[GroupByKey]]),(OutputTable[GroupByKey]=OutputTable[[#This Row],[GroupByKey]])*OutputTable[RecordedValue])),0)</f>
        <v>2.6233644078409171</v>
      </c>
      <c r="M2841" s="5" cm="1">
        <f t="array" ref="M2841">MAX(IF((ProjectInfoTable[ProjectName]=OutputTable[[#This Row],[ProjectName]]),(ProjectInfoTable[ProjectName]=OutputTable[[#This Row],[ProjectName]])*ProjectInfoTable[ConfidenceInterval]))</f>
        <v>0.95</v>
      </c>
      <c r="N2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841" s="5" cm="1">
        <f t="array" ref="O2841">MIN(IF((OutputTable[GroupByKey]=OutputTable[[#This Row],[GroupByKey]]),(OutputTable[GroupByKey]=OutputTable[[#This Row],[GroupByKey]])*OutputTable[RecordedValue]))</f>
        <v>2</v>
      </c>
      <c r="P2841" s="5" cm="1">
        <f t="array" ref="P2841">MAX(IF((OutputTable[GroupByKey]=OutputTable[[#This Row],[GroupByKey]]),(OutputTable[GroupByKey]=OutputTable[[#This Row],[GroupByKey]])*OutputTable[RecordedValue]))</f>
        <v>16</v>
      </c>
    </row>
    <row r="2842" spans="1:16" x14ac:dyDescent="0.25">
      <c r="A2842" t="s">
        <v>68</v>
      </c>
      <c r="B2842" t="s">
        <v>70</v>
      </c>
      <c r="C2842">
        <v>47</v>
      </c>
      <c r="D2842" t="s">
        <v>159</v>
      </c>
      <c r="E2842" t="s">
        <v>125</v>
      </c>
      <c r="F2842" t="s">
        <v>73</v>
      </c>
      <c r="G2842">
        <v>1.5666724055300101</v>
      </c>
      <c r="H2842">
        <v>0</v>
      </c>
      <c r="I2842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842" s="5" cm="1">
        <f t="array" ref="J2842">MAX(IF((ProjectInfoTable[ProjectName]=OutputTable[[#This Row],[ProjectName]]),(ProjectInfoTable[ProjectName]=OutputTable[[#This Row],[ProjectName]])*ProjectInfoTable[NumberOfReplications]))</f>
        <v>50</v>
      </c>
      <c r="K2842" s="5" cm="1">
        <f t="array" ref="K2842">IFERROR(AVERAGE(IF((OutputTable[GroupByKey]=OutputTable[[#This Row],[GroupByKey]]),(OutputTable[GroupByKey]=OutputTable[[#This Row],[GroupByKey]])*OutputTable[RecordedValue])),0)</f>
        <v>1.713056712445395</v>
      </c>
      <c r="L2842" s="5" cm="1">
        <f t="array" ref="L2842">IFERROR(_xlfn.STDEV.S(IF((OutputTable[GroupByKey]=OutputTable[[#This Row],[GroupByKey]]),(OutputTable[GroupByKey]=OutputTable[[#This Row],[GroupByKey]])*OutputTable[RecordedValue])),0)</f>
        <v>0.74877386075301833</v>
      </c>
      <c r="M2842" s="5" cm="1">
        <f t="array" ref="M2842">MAX(IF((ProjectInfoTable[ProjectName]=OutputTable[[#This Row],[ProjectName]]),(ProjectInfoTable[ProjectName]=OutputTable[[#This Row],[ProjectName]])*ProjectInfoTable[ConfidenceInterval]))</f>
        <v>0.95</v>
      </c>
      <c r="N2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842" s="5" cm="1">
        <f t="array" ref="O2842">MIN(IF((OutputTable[GroupByKey]=OutputTable[[#This Row],[GroupByKey]]),(OutputTable[GroupByKey]=OutputTable[[#This Row],[GroupByKey]])*OutputTable[RecordedValue]))</f>
        <v>0.396443199122197</v>
      </c>
      <c r="P2842" s="5" cm="1">
        <f t="array" ref="P2842">MAX(IF((OutputTable[GroupByKey]=OutputTable[[#This Row],[GroupByKey]]),(OutputTable[GroupByKey]=OutputTable[[#This Row],[GroupByKey]])*OutputTable[RecordedValue]))</f>
        <v>4.3293745592479498</v>
      </c>
    </row>
    <row r="2843" spans="1:16" x14ac:dyDescent="0.25">
      <c r="A2843" t="s">
        <v>68</v>
      </c>
      <c r="B2843" t="s">
        <v>70</v>
      </c>
      <c r="C2843">
        <v>47</v>
      </c>
      <c r="D2843" t="s">
        <v>160</v>
      </c>
      <c r="E2843" t="s">
        <v>127</v>
      </c>
      <c r="F2843" t="s">
        <v>73</v>
      </c>
      <c r="G2843">
        <v>47.661151765443897</v>
      </c>
      <c r="H2843">
        <v>0</v>
      </c>
      <c r="I2843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843" s="5" cm="1">
        <f t="array" ref="J2843">MAX(IF((ProjectInfoTable[ProjectName]=OutputTable[[#This Row],[ProjectName]]),(ProjectInfoTable[ProjectName]=OutputTable[[#This Row],[ProjectName]])*ProjectInfoTable[NumberOfReplications]))</f>
        <v>50</v>
      </c>
      <c r="K2843" s="5" cm="1">
        <f t="array" ref="K2843">IFERROR(AVERAGE(IF((OutputTable[GroupByKey]=OutputTable[[#This Row],[GroupByKey]]),(OutputTable[GroupByKey]=OutputTable[[#This Row],[GroupByKey]])*OutputTable[RecordedValue])),0)</f>
        <v>62.131345379112837</v>
      </c>
      <c r="L2843" s="5" cm="1">
        <f t="array" ref="L2843">IFERROR(_xlfn.STDEV.S(IF((OutputTable[GroupByKey]=OutputTable[[#This Row],[GroupByKey]]),(OutputTable[GroupByKey]=OutputTable[[#This Row],[GroupByKey]])*OutputTable[RecordedValue])),0)</f>
        <v>32.520844078842771</v>
      </c>
      <c r="M2843" s="5" cm="1">
        <f t="array" ref="M2843">MAX(IF((ProjectInfoTable[ProjectName]=OutputTable[[#This Row],[ProjectName]]),(ProjectInfoTable[ProjectName]=OutputTable[[#This Row],[ProjectName]])*ProjectInfoTable[ConfidenceInterval]))</f>
        <v>0.95</v>
      </c>
      <c r="N2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843" s="5" cm="1">
        <f t="array" ref="O2843">MIN(IF((OutputTable[GroupByKey]=OutputTable[[#This Row],[GroupByKey]]),(OutputTable[GroupByKey]=OutputTable[[#This Row],[GroupByKey]])*OutputTable[RecordedValue]))</f>
        <v>13.9204055285142</v>
      </c>
      <c r="P2843" s="5" cm="1">
        <f t="array" ref="P2843">MAX(IF((OutputTable[GroupByKey]=OutputTable[[#This Row],[GroupByKey]]),(OutputTable[GroupByKey]=OutputTable[[#This Row],[GroupByKey]])*OutputTable[RecordedValue]))</f>
        <v>182.68949067350201</v>
      </c>
    </row>
    <row r="2844" spans="1:16" x14ac:dyDescent="0.25">
      <c r="A2844" t="s">
        <v>68</v>
      </c>
      <c r="B2844" t="s">
        <v>70</v>
      </c>
      <c r="C2844">
        <v>47</v>
      </c>
      <c r="D2844" t="s">
        <v>161</v>
      </c>
      <c r="E2844" t="s">
        <v>137</v>
      </c>
      <c r="F2844" t="s">
        <v>107</v>
      </c>
      <c r="G2844">
        <v>0.78333620276500704</v>
      </c>
      <c r="H2844">
        <v>0</v>
      </c>
      <c r="I284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844" s="5" cm="1">
        <f t="array" ref="J2844">MAX(IF((ProjectInfoTable[ProjectName]=OutputTable[[#This Row],[ProjectName]]),(ProjectInfoTable[ProjectName]=OutputTable[[#This Row],[ProjectName]])*ProjectInfoTable[NumberOfReplications]))</f>
        <v>50</v>
      </c>
      <c r="K2844" s="5" cm="1">
        <f t="array" ref="K2844">IFERROR(AVERAGE(IF((OutputTable[GroupByKey]=OutputTable[[#This Row],[GroupByKey]]),(OutputTable[GroupByKey]=OutputTable[[#This Row],[GroupByKey]])*OutputTable[RecordedValue])),0)</f>
        <v>0.85652835622269752</v>
      </c>
      <c r="L2844" s="5" cm="1">
        <f t="array" ref="L2844">IFERROR(_xlfn.STDEV.S(IF((OutputTable[GroupByKey]=OutputTable[[#This Row],[GroupByKey]]),(OutputTable[GroupByKey]=OutputTable[[#This Row],[GroupByKey]])*OutputTable[RecordedValue])),0)</f>
        <v>0.37438693037650955</v>
      </c>
      <c r="M2844" s="5" cm="1">
        <f t="array" ref="M2844">MAX(IF((ProjectInfoTable[ProjectName]=OutputTable[[#This Row],[ProjectName]]),(ProjectInfoTable[ProjectName]=OutputTable[[#This Row],[ProjectName]])*ProjectInfoTable[ConfidenceInterval]))</f>
        <v>0.95</v>
      </c>
      <c r="N2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844" s="5" cm="1">
        <f t="array" ref="O2844">MIN(IF((OutputTable[GroupByKey]=OutputTable[[#This Row],[GroupByKey]]),(OutputTable[GroupByKey]=OutputTable[[#This Row],[GroupByKey]])*OutputTable[RecordedValue]))</f>
        <v>0.198221599561099</v>
      </c>
      <c r="P2844" s="5" cm="1">
        <f t="array" ref="P2844">MAX(IF((OutputTable[GroupByKey]=OutputTable[[#This Row],[GroupByKey]]),(OutputTable[GroupByKey]=OutputTable[[#This Row],[GroupByKey]])*OutputTable[RecordedValue]))</f>
        <v>2.16468727962397</v>
      </c>
    </row>
    <row r="2845" spans="1:16" x14ac:dyDescent="0.25">
      <c r="A2845" t="s">
        <v>68</v>
      </c>
      <c r="B2845" t="s">
        <v>70</v>
      </c>
      <c r="C2845">
        <v>47</v>
      </c>
      <c r="D2845" t="s">
        <v>162</v>
      </c>
      <c r="E2845" t="s">
        <v>139</v>
      </c>
      <c r="F2845" t="s">
        <v>107</v>
      </c>
      <c r="G2845">
        <v>11.216663797235</v>
      </c>
      <c r="H2845">
        <v>0</v>
      </c>
      <c r="I284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845" s="5" cm="1">
        <f t="array" ref="J2845">MAX(IF((ProjectInfoTable[ProjectName]=OutputTable[[#This Row],[ProjectName]]),(ProjectInfoTable[ProjectName]=OutputTable[[#This Row],[ProjectName]])*ProjectInfoTable[NumberOfReplications]))</f>
        <v>50</v>
      </c>
      <c r="K2845" s="5" cm="1">
        <f t="array" ref="K2845">IFERROR(AVERAGE(IF((OutputTable[GroupByKey]=OutputTable[[#This Row],[GroupByKey]]),(OutputTable[GroupByKey]=OutputTable[[#This Row],[GroupByKey]])*OutputTable[RecordedValue])),0)</f>
        <v>11.137209966710371</v>
      </c>
      <c r="L2845" s="5" cm="1">
        <f t="array" ref="L2845">IFERROR(_xlfn.STDEV.S(IF((OutputTable[GroupByKey]=OutputTable[[#This Row],[GroupByKey]]),(OutputTable[GroupByKey]=OutputTable[[#This Row],[GroupByKey]])*OutputTable[RecordedValue])),0)</f>
        <v>0.38257169656624557</v>
      </c>
      <c r="M2845" s="5" cm="1">
        <f t="array" ref="M2845">MAX(IF((ProjectInfoTable[ProjectName]=OutputTable[[#This Row],[ProjectName]]),(ProjectInfoTable[ProjectName]=OutputTable[[#This Row],[ProjectName]])*ProjectInfoTable[ConfidenceInterval]))</f>
        <v>0.95</v>
      </c>
      <c r="N2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845" s="5" cm="1">
        <f t="array" ref="O2845">MIN(IF((OutputTable[GroupByKey]=OutputTable[[#This Row],[GroupByKey]]),(OutputTable[GroupByKey]=OutputTable[[#This Row],[GroupByKey]])*OutputTable[RecordedValue]))</f>
        <v>9.8353127203760309</v>
      </c>
      <c r="P2845" s="5" cm="1">
        <f t="array" ref="P2845">MAX(IF((OutputTable[GroupByKey]=OutputTable[[#This Row],[GroupByKey]]),(OutputTable[GroupByKey]=OutputTable[[#This Row],[GroupByKey]])*OutputTable[RecordedValue]))</f>
        <v>11.8017784004389</v>
      </c>
    </row>
    <row r="2846" spans="1:16" x14ac:dyDescent="0.25">
      <c r="A2846" t="s">
        <v>68</v>
      </c>
      <c r="B2846" t="s">
        <v>70</v>
      </c>
      <c r="C2846">
        <v>47</v>
      </c>
      <c r="D2846" t="s">
        <v>163</v>
      </c>
      <c r="E2846" t="s">
        <v>164</v>
      </c>
      <c r="F2846" t="s">
        <v>107</v>
      </c>
      <c r="G2846">
        <v>5</v>
      </c>
      <c r="H2846">
        <v>0</v>
      </c>
      <c r="I284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846" s="5" cm="1">
        <f t="array" ref="J2846">MAX(IF((ProjectInfoTable[ProjectName]=OutputTable[[#This Row],[ProjectName]]),(ProjectInfoTable[ProjectName]=OutputTable[[#This Row],[ProjectName]])*ProjectInfoTable[NumberOfReplications]))</f>
        <v>50</v>
      </c>
      <c r="K2846" s="5" cm="1">
        <f t="array" ref="K2846">IFERROR(AVERAGE(IF((OutputTable[GroupByKey]=OutputTable[[#This Row],[GroupByKey]]),(OutputTable[GroupByKey]=OutputTable[[#This Row],[GroupByKey]])*OutputTable[RecordedValue])),0)</f>
        <v>6.72</v>
      </c>
      <c r="L2846" s="5" cm="1">
        <f t="array" ref="L2846">IFERROR(_xlfn.STDEV.S(IF((OutputTable[GroupByKey]=OutputTable[[#This Row],[GroupByKey]]),(OutputTable[GroupByKey]=OutputTable[[#This Row],[GroupByKey]])*OutputTable[RecordedValue])),0)</f>
        <v>2.6729178430917711</v>
      </c>
      <c r="M2846" s="5" cm="1">
        <f t="array" ref="M2846">MAX(IF((ProjectInfoTable[ProjectName]=OutputTable[[#This Row],[ProjectName]]),(ProjectInfoTable[ProjectName]=OutputTable[[#This Row],[ProjectName]])*ProjectInfoTable[ConfidenceInterval]))</f>
        <v>0.95</v>
      </c>
      <c r="N2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846" s="5" cm="1">
        <f t="array" ref="O2846">MIN(IF((OutputTable[GroupByKey]=OutputTable[[#This Row],[GroupByKey]]),(OutputTable[GroupByKey]=OutputTable[[#This Row],[GroupByKey]])*OutputTable[RecordedValue]))</f>
        <v>2</v>
      </c>
      <c r="P2846" s="5" cm="1">
        <f t="array" ref="P2846">MAX(IF((OutputTable[GroupByKey]=OutputTable[[#This Row],[GroupByKey]]),(OutputTable[GroupByKey]=OutputTable[[#This Row],[GroupByKey]])*OutputTable[RecordedValue]))</f>
        <v>16</v>
      </c>
    </row>
    <row r="2847" spans="1:16" x14ac:dyDescent="0.25">
      <c r="A2847" t="s">
        <v>68</v>
      </c>
      <c r="B2847" t="s">
        <v>70</v>
      </c>
      <c r="C2847">
        <v>47</v>
      </c>
      <c r="D2847" t="s">
        <v>165</v>
      </c>
      <c r="E2847" t="s">
        <v>166</v>
      </c>
      <c r="F2847" t="s">
        <v>107</v>
      </c>
      <c r="G2847">
        <v>6.5278016897083901E-2</v>
      </c>
      <c r="H2847">
        <v>0</v>
      </c>
      <c r="I284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847" s="5" cm="1">
        <f t="array" ref="J2847">MAX(IF((ProjectInfoTable[ProjectName]=OutputTable[[#This Row],[ProjectName]]),(ProjectInfoTable[ProjectName]=OutputTable[[#This Row],[ProjectName]])*ProjectInfoTable[NumberOfReplications]))</f>
        <v>50</v>
      </c>
      <c r="K2847" s="5" cm="1">
        <f t="array" ref="K2847">IFERROR(AVERAGE(IF((OutputTable[GroupByKey]=OutputTable[[#This Row],[GroupByKey]]),(OutputTable[GroupByKey]=OutputTable[[#This Row],[GroupByKey]])*OutputTable[RecordedValue])),0)</f>
        <v>7.1899169440802421E-2</v>
      </c>
      <c r="L2847" s="5" cm="1">
        <f t="array" ref="L2847">IFERROR(_xlfn.STDEV.S(IF((OutputTable[GroupByKey]=OutputTable[[#This Row],[GroupByKey]]),(OutputTable[GroupByKey]=OutputTable[[#This Row],[GroupByKey]])*OutputTable[RecordedValue])),0)</f>
        <v>3.1880974713854024E-2</v>
      </c>
      <c r="M2847" s="5" cm="1">
        <f t="array" ref="M2847">MAX(IF((ProjectInfoTable[ProjectName]=OutputTable[[#This Row],[ProjectName]]),(ProjectInfoTable[ProjectName]=OutputTable[[#This Row],[ProjectName]])*ProjectInfoTable[ConfidenceInterval]))</f>
        <v>0.95</v>
      </c>
      <c r="N2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847" s="5" cm="1">
        <f t="array" ref="O2847">MIN(IF((OutputTable[GroupByKey]=OutputTable[[#This Row],[GroupByKey]]),(OutputTable[GroupByKey]=OutputTable[[#This Row],[GroupByKey]])*OutputTable[RecordedValue]))</f>
        <v>1.6518466630091499E-2</v>
      </c>
      <c r="P2847" s="5" cm="1">
        <f t="array" ref="P2847">MAX(IF((OutputTable[GroupByKey]=OutputTable[[#This Row],[GroupByKey]]),(OutputTable[GroupByKey]=OutputTable[[#This Row],[GroupByKey]])*OutputTable[RecordedValue]))</f>
        <v>0.18039060663533099</v>
      </c>
    </row>
    <row r="2848" spans="1:16" x14ac:dyDescent="0.25">
      <c r="A2848" t="s">
        <v>68</v>
      </c>
      <c r="B2848" t="s">
        <v>70</v>
      </c>
      <c r="C2848">
        <v>47</v>
      </c>
      <c r="D2848" t="s">
        <v>167</v>
      </c>
      <c r="E2848" t="s">
        <v>142</v>
      </c>
      <c r="F2848" t="s">
        <v>107</v>
      </c>
      <c r="G2848">
        <v>0</v>
      </c>
      <c r="H2848">
        <v>0</v>
      </c>
      <c r="I284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848" s="5" cm="1">
        <f t="array" ref="J2848">MAX(IF((ProjectInfoTable[ProjectName]=OutputTable[[#This Row],[ProjectName]]),(ProjectInfoTable[ProjectName]=OutputTable[[#This Row],[ProjectName]])*ProjectInfoTable[NumberOfReplications]))</f>
        <v>50</v>
      </c>
      <c r="K2848" s="5" cm="1">
        <f t="array" ref="K2848">IFERROR(AVERAGE(IF((OutputTable[GroupByKey]=OutputTable[[#This Row],[GroupByKey]]),(OutputTable[GroupByKey]=OutputTable[[#This Row],[GroupByKey]])*OutputTable[RecordedValue])),0)</f>
        <v>0</v>
      </c>
      <c r="L2848" s="5" cm="1">
        <f t="array" ref="L2848">IFERROR(_xlfn.STDEV.S(IF((OutputTable[GroupByKey]=OutputTable[[#This Row],[GroupByKey]]),(OutputTable[GroupByKey]=OutputTable[[#This Row],[GroupByKey]])*OutputTable[RecordedValue])),0)</f>
        <v>0</v>
      </c>
      <c r="M2848" s="5" cm="1">
        <f t="array" ref="M2848">MAX(IF((ProjectInfoTable[ProjectName]=OutputTable[[#This Row],[ProjectName]]),(ProjectInfoTable[ProjectName]=OutputTable[[#This Row],[ProjectName]])*ProjectInfoTable[ConfidenceInterval]))</f>
        <v>0.95</v>
      </c>
      <c r="N2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8" s="5" cm="1">
        <f t="array" ref="O2848">MIN(IF((OutputTable[GroupByKey]=OutputTable[[#This Row],[GroupByKey]]),(OutputTable[GroupByKey]=OutputTable[[#This Row],[GroupByKey]])*OutputTable[RecordedValue]))</f>
        <v>0</v>
      </c>
      <c r="P2848" s="5" cm="1">
        <f t="array" ref="P2848">MAX(IF((OutputTable[GroupByKey]=OutputTable[[#This Row],[GroupByKey]]),(OutputTable[GroupByKey]=OutputTable[[#This Row],[GroupByKey]])*OutputTable[RecordedValue]))</f>
        <v>0</v>
      </c>
    </row>
    <row r="2849" spans="1:16" x14ac:dyDescent="0.25">
      <c r="A2849" t="s">
        <v>68</v>
      </c>
      <c r="B2849" t="s">
        <v>70</v>
      </c>
      <c r="C2849">
        <v>47</v>
      </c>
      <c r="D2849" t="s">
        <v>168</v>
      </c>
      <c r="E2849" t="s">
        <v>123</v>
      </c>
      <c r="F2849" t="s">
        <v>129</v>
      </c>
      <c r="G2849">
        <v>143</v>
      </c>
      <c r="H2849">
        <v>0</v>
      </c>
      <c r="I284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849" s="5" cm="1">
        <f t="array" ref="J2849">MAX(IF((ProjectInfoTable[ProjectName]=OutputTable[[#This Row],[ProjectName]]),(ProjectInfoTable[ProjectName]=OutputTable[[#This Row],[ProjectName]])*ProjectInfoTable[NumberOfReplications]))</f>
        <v>50</v>
      </c>
      <c r="K2849" s="5" cm="1">
        <f t="array" ref="K2849">IFERROR(AVERAGE(IF((OutputTable[GroupByKey]=OutputTable[[#This Row],[GroupByKey]]),(OutputTable[GroupByKey]=OutputTable[[#This Row],[GroupByKey]])*OutputTable[RecordedValue])),0)</f>
        <v>141.38</v>
      </c>
      <c r="L2849" s="5" cm="1">
        <f t="array" ref="L2849">IFERROR(_xlfn.STDEV.S(IF((OutputTable[GroupByKey]=OutputTable[[#This Row],[GroupByKey]]),(OutputTable[GroupByKey]=OutputTable[[#This Row],[GroupByKey]])*OutputTable[RecordedValue])),0)</f>
        <v>1.9988772358705846</v>
      </c>
      <c r="M2849" s="5" cm="1">
        <f t="array" ref="M2849">MAX(IF((ProjectInfoTable[ProjectName]=OutputTable[[#This Row],[ProjectName]]),(ProjectInfoTable[ProjectName]=OutputTable[[#This Row],[ProjectName]])*ProjectInfoTable[ConfidenceInterval]))</f>
        <v>0.95</v>
      </c>
      <c r="N2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849" s="5" cm="1">
        <f t="array" ref="O2849">MIN(IF((OutputTable[GroupByKey]=OutputTable[[#This Row],[GroupByKey]]),(OutputTable[GroupByKey]=OutputTable[[#This Row],[GroupByKey]])*OutputTable[RecordedValue]))</f>
        <v>134</v>
      </c>
      <c r="P2849" s="5" cm="1">
        <f t="array" ref="P2849">MAX(IF((OutputTable[GroupByKey]=OutputTable[[#This Row],[GroupByKey]]),(OutputTable[GroupByKey]=OutputTable[[#This Row],[GroupByKey]])*OutputTable[RecordedValue]))</f>
        <v>144</v>
      </c>
    </row>
    <row r="2850" spans="1:16" x14ac:dyDescent="0.25">
      <c r="A2850" t="s">
        <v>68</v>
      </c>
      <c r="B2850" t="s">
        <v>70</v>
      </c>
      <c r="C2850">
        <v>47</v>
      </c>
      <c r="D2850" t="s">
        <v>169</v>
      </c>
      <c r="E2850" t="s">
        <v>91</v>
      </c>
      <c r="F2850" t="s">
        <v>129</v>
      </c>
      <c r="G2850">
        <v>71.888647329108593</v>
      </c>
      <c r="H2850">
        <v>0</v>
      </c>
      <c r="I285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850" s="5" cm="1">
        <f t="array" ref="J2850">MAX(IF((ProjectInfoTable[ProjectName]=OutputTable[[#This Row],[ProjectName]]),(ProjectInfoTable[ProjectName]=OutputTable[[#This Row],[ProjectName]])*ProjectInfoTable[NumberOfReplications]))</f>
        <v>50</v>
      </c>
      <c r="K2850" s="5" cm="1">
        <f t="array" ref="K2850">IFERROR(AVERAGE(IF((OutputTable[GroupByKey]=OutputTable[[#This Row],[GroupByKey]]),(OutputTable[GroupByKey]=OutputTable[[#This Row],[GroupByKey]])*OutputTable[RecordedValue])),0)</f>
        <v>71.709517489708347</v>
      </c>
      <c r="L2850" s="5" cm="1">
        <f t="array" ref="L2850">IFERROR(_xlfn.STDEV.S(IF((OutputTable[GroupByKey]=OutputTable[[#This Row],[GroupByKey]]),(OutputTable[GroupByKey]=OutputTable[[#This Row],[GroupByKey]])*OutputTable[RecordedValue])),0)</f>
        <v>0.25019982121987089</v>
      </c>
      <c r="M2850" s="5" cm="1">
        <f t="array" ref="M2850">MAX(IF((ProjectInfoTable[ProjectName]=OutputTable[[#This Row],[ProjectName]]),(ProjectInfoTable[ProjectName]=OutputTable[[#This Row],[ProjectName]])*ProjectInfoTable[ConfidenceInterval]))</f>
        <v>0.95</v>
      </c>
      <c r="N2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850" s="5" cm="1">
        <f t="array" ref="O2850">MIN(IF((OutputTable[GroupByKey]=OutputTable[[#This Row],[GroupByKey]]),(OutputTable[GroupByKey]=OutputTable[[#This Row],[GroupByKey]])*OutputTable[RecordedValue]))</f>
        <v>70.826954480567906</v>
      </c>
      <c r="P2850" s="5" cm="1">
        <f t="array" ref="P2850">MAX(IF((OutputTable[GroupByKey]=OutputTable[[#This Row],[GroupByKey]]),(OutputTable[GroupByKey]=OutputTable[[#This Row],[GroupByKey]])*OutputTable[RecordedValue]))</f>
        <v>72</v>
      </c>
    </row>
    <row r="2851" spans="1:16" x14ac:dyDescent="0.25">
      <c r="A2851" t="s">
        <v>68</v>
      </c>
      <c r="B2851" t="s">
        <v>70</v>
      </c>
      <c r="C2851">
        <v>47</v>
      </c>
      <c r="D2851" t="s">
        <v>170</v>
      </c>
      <c r="E2851" t="s">
        <v>137</v>
      </c>
      <c r="F2851" t="s">
        <v>107</v>
      </c>
      <c r="G2851">
        <v>28.291390338079601</v>
      </c>
      <c r="H2851">
        <v>0</v>
      </c>
      <c r="I285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851" s="5" cm="1">
        <f t="array" ref="J2851">MAX(IF((ProjectInfoTable[ProjectName]=OutputTable[[#This Row],[ProjectName]]),(ProjectInfoTable[ProjectName]=OutputTable[[#This Row],[ProjectName]])*ProjectInfoTable[NumberOfReplications]))</f>
        <v>50</v>
      </c>
      <c r="K2851" s="5" cm="1">
        <f t="array" ref="K2851">IFERROR(AVERAGE(IF((OutputTable[GroupByKey]=OutputTable[[#This Row],[GroupByKey]]),(OutputTable[GroupByKey]=OutputTable[[#This Row],[GroupByKey]])*OutputTable[RecordedValue])),0)</f>
        <v>28.690256747996941</v>
      </c>
      <c r="L2851" s="5" cm="1">
        <f t="array" ref="L2851">IFERROR(_xlfn.STDEV.S(IF((OutputTable[GroupByKey]=OutputTable[[#This Row],[GroupByKey]]),(OutputTable[GroupByKey]=OutputTable[[#This Row],[GroupByKey]])*OutputTable[RecordedValue])),0)</f>
        <v>1.6276098461399904</v>
      </c>
      <c r="M2851" s="5" cm="1">
        <f t="array" ref="M2851">MAX(IF((ProjectInfoTable[ProjectName]=OutputTable[[#This Row],[ProjectName]]),(ProjectInfoTable[ProjectName]=OutputTable[[#This Row],[ProjectName]])*ProjectInfoTable[ConfidenceInterval]))</f>
        <v>0.95</v>
      </c>
      <c r="N2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851" s="5" cm="1">
        <f t="array" ref="O2851">MIN(IF((OutputTable[GroupByKey]=OutputTable[[#This Row],[GroupByKey]]),(OutputTable[GroupByKey]=OutputTable[[#This Row],[GroupByKey]])*OutputTable[RecordedValue]))</f>
        <v>25.696659959072399</v>
      </c>
      <c r="P2851" s="5" cm="1">
        <f t="array" ref="P2851">MAX(IF((OutputTable[GroupByKey]=OutputTable[[#This Row],[GroupByKey]]),(OutputTable[GroupByKey]=OutputTable[[#This Row],[GroupByKey]])*OutputTable[RecordedValue]))</f>
        <v>33.838759418460498</v>
      </c>
    </row>
    <row r="2852" spans="1:16" x14ac:dyDescent="0.25">
      <c r="A2852" t="s">
        <v>68</v>
      </c>
      <c r="B2852" t="s">
        <v>70</v>
      </c>
      <c r="C2852">
        <v>47</v>
      </c>
      <c r="D2852" t="s">
        <v>171</v>
      </c>
      <c r="E2852" t="s">
        <v>139</v>
      </c>
      <c r="F2852" t="s">
        <v>107</v>
      </c>
      <c r="G2852">
        <v>7.6529333264746802</v>
      </c>
      <c r="H2852">
        <v>0</v>
      </c>
      <c r="I285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852" s="5" cm="1">
        <f t="array" ref="J2852">MAX(IF((ProjectInfoTable[ProjectName]=OutputTable[[#This Row],[ProjectName]]),(ProjectInfoTable[ProjectName]=OutputTable[[#This Row],[ProjectName]])*ProjectInfoTable[NumberOfReplications]))</f>
        <v>50</v>
      </c>
      <c r="K2852" s="5" cm="1">
        <f t="array" ref="K2852">IFERROR(AVERAGE(IF((OutputTable[GroupByKey]=OutputTable[[#This Row],[GroupByKey]]),(OutputTable[GroupByKey]=OutputTable[[#This Row],[GroupByKey]])*OutputTable[RecordedValue])),0)</f>
        <v>7.1431715332986858</v>
      </c>
      <c r="L2852" s="5" cm="1">
        <f t="array" ref="L2852">IFERROR(_xlfn.STDEV.S(IF((OutputTable[GroupByKey]=OutputTable[[#This Row],[GroupByKey]]),(OutputTable[GroupByKey]=OutputTable[[#This Row],[GroupByKey]])*OutputTable[RecordedValue])),0)</f>
        <v>1.6630080132730225</v>
      </c>
      <c r="M2852" s="5" cm="1">
        <f t="array" ref="M2852">MAX(IF((ProjectInfoTable[ProjectName]=OutputTable[[#This Row],[ProjectName]]),(ProjectInfoTable[ProjectName]=OutputTable[[#This Row],[ProjectName]])*ProjectInfoTable[ConfidenceInterval]))</f>
        <v>0.95</v>
      </c>
      <c r="N2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852" s="5" cm="1">
        <f t="array" ref="O2852">MIN(IF((OutputTable[GroupByKey]=OutputTable[[#This Row],[GroupByKey]]),(OutputTable[GroupByKey]=OutputTable[[#This Row],[GroupByKey]])*OutputTable[RecordedValue]))</f>
        <v>2.14775272896172</v>
      </c>
      <c r="P2852" s="5" cm="1">
        <f t="array" ref="P2852">MAX(IF((OutputTable[GroupByKey]=OutputTable[[#This Row],[GroupByKey]]),(OutputTable[GroupByKey]=OutputTable[[#This Row],[GroupByKey]])*OutputTable[RecordedValue]))</f>
        <v>10.273767747096599</v>
      </c>
    </row>
    <row r="2853" spans="1:16" x14ac:dyDescent="0.25">
      <c r="A2853" t="s">
        <v>68</v>
      </c>
      <c r="B2853" t="s">
        <v>70</v>
      </c>
      <c r="C2853">
        <v>47</v>
      </c>
      <c r="D2853" t="s">
        <v>172</v>
      </c>
      <c r="E2853" t="s">
        <v>164</v>
      </c>
      <c r="F2853" t="s">
        <v>107</v>
      </c>
      <c r="G2853">
        <v>303</v>
      </c>
      <c r="H2853">
        <v>0</v>
      </c>
      <c r="I285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853" s="5" cm="1">
        <f t="array" ref="J2853">MAX(IF((ProjectInfoTable[ProjectName]=OutputTable[[#This Row],[ProjectName]]),(ProjectInfoTable[ProjectName]=OutputTable[[#This Row],[ProjectName]])*ProjectInfoTable[NumberOfReplications]))</f>
        <v>50</v>
      </c>
      <c r="K2853" s="5" cm="1">
        <f t="array" ref="K2853">IFERROR(AVERAGE(IF((OutputTable[GroupByKey]=OutputTable[[#This Row],[GroupByKey]]),(OutputTable[GroupByKey]=OutputTable[[#This Row],[GroupByKey]])*OutputTable[RecordedValue])),0)</f>
        <v>299.54000000000002</v>
      </c>
      <c r="L2853" s="5" cm="1">
        <f t="array" ref="L2853">IFERROR(_xlfn.STDEV.S(IF((OutputTable[GroupByKey]=OutputTable[[#This Row],[GroupByKey]]),(OutputTable[GroupByKey]=OutputTable[[#This Row],[GroupByKey]])*OutputTable[RecordedValue])),0)</f>
        <v>4.8873430868908301</v>
      </c>
      <c r="M2853" s="5" cm="1">
        <f t="array" ref="M2853">MAX(IF((ProjectInfoTable[ProjectName]=OutputTable[[#This Row],[ProjectName]]),(ProjectInfoTable[ProjectName]=OutputTable[[#This Row],[ProjectName]])*ProjectInfoTable[ConfidenceInterval]))</f>
        <v>0.95</v>
      </c>
      <c r="N2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853" s="5" cm="1">
        <f t="array" ref="O2853">MIN(IF((OutputTable[GroupByKey]=OutputTable[[#This Row],[GroupByKey]]),(OutputTable[GroupByKey]=OutputTable[[#This Row],[GroupByKey]])*OutputTable[RecordedValue]))</f>
        <v>289</v>
      </c>
      <c r="P2853" s="5" cm="1">
        <f t="array" ref="P2853">MAX(IF((OutputTable[GroupByKey]=OutputTable[[#This Row],[GroupByKey]]),(OutputTable[GroupByKey]=OutputTable[[#This Row],[GroupByKey]])*OutputTable[RecordedValue]))</f>
        <v>313</v>
      </c>
    </row>
    <row r="2854" spans="1:16" x14ac:dyDescent="0.25">
      <c r="A2854" t="s">
        <v>68</v>
      </c>
      <c r="B2854" t="s">
        <v>70</v>
      </c>
      <c r="C2854">
        <v>47</v>
      </c>
      <c r="D2854" t="s">
        <v>173</v>
      </c>
      <c r="E2854" t="s">
        <v>166</v>
      </c>
      <c r="F2854" t="s">
        <v>107</v>
      </c>
      <c r="G2854">
        <v>0.78741851870903701</v>
      </c>
      <c r="H2854">
        <v>0</v>
      </c>
      <c r="I285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854" s="5" cm="1">
        <f t="array" ref="J2854">MAX(IF((ProjectInfoTable[ProjectName]=OutputTable[[#This Row],[ProjectName]]),(ProjectInfoTable[ProjectName]=OutputTable[[#This Row],[ProjectName]])*ProjectInfoTable[NumberOfReplications]))</f>
        <v>50</v>
      </c>
      <c r="K2854" s="5" cm="1">
        <f t="array" ref="K2854">IFERROR(AVERAGE(IF((OutputTable[GroupByKey]=OutputTable[[#This Row],[GroupByKey]]),(OutputTable[GroupByKey]=OutputTable[[#This Row],[GroupByKey]])*OutputTable[RecordedValue])),0)</f>
        <v>0.80157856851948073</v>
      </c>
      <c r="L2854" s="5" cm="1">
        <f t="array" ref="L2854">IFERROR(_xlfn.STDEV.S(IF((OutputTable[GroupByKey]=OutputTable[[#This Row],[GroupByKey]]),(OutputTable[GroupByKey]=OutputTable[[#This Row],[GroupByKey]])*OutputTable[RecordedValue])),0)</f>
        <v>4.6194667035361667E-2</v>
      </c>
      <c r="M2854" s="5" cm="1">
        <f t="array" ref="M2854">MAX(IF((ProjectInfoTable[ProjectName]=OutputTable[[#This Row],[ProjectName]]),(ProjectInfoTable[ProjectName]=OutputTable[[#This Row],[ProjectName]])*ProjectInfoTable[ConfidenceInterval]))</f>
        <v>0.95</v>
      </c>
      <c r="N2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854" s="5" cm="1">
        <f t="array" ref="O2854">MIN(IF((OutputTable[GroupByKey]=OutputTable[[#This Row],[GroupByKey]]),(OutputTable[GroupByKey]=OutputTable[[#This Row],[GroupByKey]])*OutputTable[RecordedValue]))</f>
        <v>0.71461756258065101</v>
      </c>
      <c r="P2854" s="5" cm="1">
        <f t="array" ref="P2854">MAX(IF((OutputTable[GroupByKey]=OutputTable[[#This Row],[GroupByKey]]),(OutputTable[GroupByKey]=OutputTable[[#This Row],[GroupByKey]])*OutputTable[RecordedValue]))</f>
        <v>0.94034020197328605</v>
      </c>
    </row>
    <row r="2855" spans="1:16" x14ac:dyDescent="0.25">
      <c r="A2855" t="s">
        <v>68</v>
      </c>
      <c r="B2855" t="s">
        <v>70</v>
      </c>
      <c r="C2855">
        <v>47</v>
      </c>
      <c r="D2855" t="s">
        <v>174</v>
      </c>
      <c r="E2855" t="s">
        <v>142</v>
      </c>
      <c r="F2855" t="s">
        <v>107</v>
      </c>
      <c r="G2855">
        <v>0</v>
      </c>
      <c r="H2855">
        <v>0</v>
      </c>
      <c r="I285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855" s="5" cm="1">
        <f t="array" ref="J2855">MAX(IF((ProjectInfoTable[ProjectName]=OutputTable[[#This Row],[ProjectName]]),(ProjectInfoTable[ProjectName]=OutputTable[[#This Row],[ProjectName]])*ProjectInfoTable[NumberOfReplications]))</f>
        <v>50</v>
      </c>
      <c r="K2855" s="5" cm="1">
        <f t="array" ref="K2855">IFERROR(AVERAGE(IF((OutputTable[GroupByKey]=OutputTable[[#This Row],[GroupByKey]]),(OutputTable[GroupByKey]=OutputTable[[#This Row],[GroupByKey]])*OutputTable[RecordedValue])),0)</f>
        <v>0</v>
      </c>
      <c r="L2855" s="5" cm="1">
        <f t="array" ref="L2855">IFERROR(_xlfn.STDEV.S(IF((OutputTable[GroupByKey]=OutputTable[[#This Row],[GroupByKey]]),(OutputTable[GroupByKey]=OutputTable[[#This Row],[GroupByKey]])*OutputTable[RecordedValue])),0)</f>
        <v>0</v>
      </c>
      <c r="M2855" s="5" cm="1">
        <f t="array" ref="M2855">MAX(IF((ProjectInfoTable[ProjectName]=OutputTable[[#This Row],[ProjectName]]),(ProjectInfoTable[ProjectName]=OutputTable[[#This Row],[ProjectName]])*ProjectInfoTable[ConfidenceInterval]))</f>
        <v>0.95</v>
      </c>
      <c r="N2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55" s="5" cm="1">
        <f t="array" ref="O2855">MIN(IF((OutputTable[GroupByKey]=OutputTable[[#This Row],[GroupByKey]]),(OutputTable[GroupByKey]=OutputTable[[#This Row],[GroupByKey]])*OutputTable[RecordedValue]))</f>
        <v>0</v>
      </c>
      <c r="P2855" s="5" cm="1">
        <f t="array" ref="P2855">MAX(IF((OutputTable[GroupByKey]=OutputTable[[#This Row],[GroupByKey]]),(OutputTable[GroupByKey]=OutputTable[[#This Row],[GroupByKey]])*OutputTable[RecordedValue]))</f>
        <v>0</v>
      </c>
    </row>
    <row r="2856" spans="1:16" x14ac:dyDescent="0.25">
      <c r="A2856" t="s">
        <v>68</v>
      </c>
      <c r="B2856" t="s">
        <v>70</v>
      </c>
      <c r="C2856">
        <v>47</v>
      </c>
      <c r="D2856" t="s">
        <v>175</v>
      </c>
      <c r="E2856" t="s">
        <v>113</v>
      </c>
      <c r="F2856" t="s">
        <v>73</v>
      </c>
      <c r="G2856">
        <v>36.045821442759298</v>
      </c>
      <c r="H2856">
        <v>0</v>
      </c>
      <c r="I285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856" s="5" cm="1">
        <f t="array" ref="J2856">MAX(IF((ProjectInfoTable[ProjectName]=OutputTable[[#This Row],[ProjectName]]),(ProjectInfoTable[ProjectName]=OutputTable[[#This Row],[ProjectName]])*ProjectInfoTable[NumberOfReplications]))</f>
        <v>50</v>
      </c>
      <c r="K2856" s="5" cm="1">
        <f t="array" ref="K2856">IFERROR(AVERAGE(IF((OutputTable[GroupByKey]=OutputTable[[#This Row],[GroupByKey]]),(OutputTable[GroupByKey]=OutputTable[[#This Row],[GroupByKey]])*OutputTable[RecordedValue])),0)</f>
        <v>36.017962320863354</v>
      </c>
      <c r="L2856" s="5" cm="1">
        <f t="array" ref="L2856">IFERROR(_xlfn.STDEV.S(IF((OutputTable[GroupByKey]=OutputTable[[#This Row],[GroupByKey]]),(OutputTable[GroupByKey]=OutputTable[[#This Row],[GroupByKey]])*OutputTable[RecordedValue])),0)</f>
        <v>2.1447750669597334</v>
      </c>
      <c r="M2856" s="5" cm="1">
        <f t="array" ref="M2856">MAX(IF((ProjectInfoTable[ProjectName]=OutputTable[[#This Row],[ProjectName]]),(ProjectInfoTable[ProjectName]=OutputTable[[#This Row],[ProjectName]])*ProjectInfoTable[ConfidenceInterval]))</f>
        <v>0.95</v>
      </c>
      <c r="N2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856" s="5" cm="1">
        <f t="array" ref="O2856">MIN(IF((OutputTable[GroupByKey]=OutputTable[[#This Row],[GroupByKey]]),(OutputTable[GroupByKey]=OutputTable[[#This Row],[GroupByKey]])*OutputTable[RecordedValue]))</f>
        <v>31.355296128801101</v>
      </c>
      <c r="P2856" s="5" cm="1">
        <f t="array" ref="P2856">MAX(IF((OutputTable[GroupByKey]=OutputTable[[#This Row],[GroupByKey]]),(OutputTable[GroupByKey]=OutputTable[[#This Row],[GroupByKey]])*OutputTable[RecordedValue]))</f>
        <v>42.047742044042501</v>
      </c>
    </row>
    <row r="2857" spans="1:16" x14ac:dyDescent="0.25">
      <c r="A2857" t="s">
        <v>68</v>
      </c>
      <c r="B2857" t="s">
        <v>70</v>
      </c>
      <c r="C2857">
        <v>47</v>
      </c>
      <c r="D2857" t="s">
        <v>176</v>
      </c>
      <c r="E2857" t="s">
        <v>115</v>
      </c>
      <c r="F2857" t="s">
        <v>73</v>
      </c>
      <c r="G2857">
        <v>1081.37464328278</v>
      </c>
      <c r="H2857">
        <v>0</v>
      </c>
      <c r="I285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857" s="5" cm="1">
        <f t="array" ref="J2857">MAX(IF((ProjectInfoTable[ProjectName]=OutputTable[[#This Row],[ProjectName]]),(ProjectInfoTable[ProjectName]=OutputTable[[#This Row],[ProjectName]])*ProjectInfoTable[NumberOfReplications]))</f>
        <v>50</v>
      </c>
      <c r="K2857" s="5" cm="1">
        <f t="array" ref="K2857">IFERROR(AVERAGE(IF((OutputTable[GroupByKey]=OutputTable[[#This Row],[GroupByKey]]),(OutputTable[GroupByKey]=OutputTable[[#This Row],[GroupByKey]])*OutputTable[RecordedValue])),0)</f>
        <v>1080.5388696259006</v>
      </c>
      <c r="L2857" s="5" cm="1">
        <f t="array" ref="L2857">IFERROR(_xlfn.STDEV.S(IF((OutputTable[GroupByKey]=OutputTable[[#This Row],[GroupByKey]]),(OutputTable[GroupByKey]=OutputTable[[#This Row],[GroupByKey]])*OutputTable[RecordedValue])),0)</f>
        <v>64.343252008792561</v>
      </c>
      <c r="M2857" s="5" cm="1">
        <f t="array" ref="M2857">MAX(IF((ProjectInfoTable[ProjectName]=OutputTable[[#This Row],[ProjectName]]),(ProjectInfoTable[ProjectName]=OutputTable[[#This Row],[ProjectName]])*ProjectInfoTable[ConfidenceInterval]))</f>
        <v>0.95</v>
      </c>
      <c r="N2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857" s="5" cm="1">
        <f t="array" ref="O2857">MIN(IF((OutputTable[GroupByKey]=OutputTable[[#This Row],[GroupByKey]]),(OutputTable[GroupByKey]=OutputTable[[#This Row],[GroupByKey]])*OutputTable[RecordedValue]))</f>
        <v>940.65888386403196</v>
      </c>
      <c r="P2857" s="5" cm="1">
        <f t="array" ref="P2857">MAX(IF((OutputTable[GroupByKey]=OutputTable[[#This Row],[GroupByKey]]),(OutputTable[GroupByKey]=OutputTable[[#This Row],[GroupByKey]])*OutputTable[RecordedValue]))</f>
        <v>1261.4322613212801</v>
      </c>
    </row>
    <row r="2858" spans="1:16" x14ac:dyDescent="0.25">
      <c r="A2858" t="s">
        <v>68</v>
      </c>
      <c r="B2858" t="s">
        <v>70</v>
      </c>
      <c r="C2858">
        <v>47</v>
      </c>
      <c r="D2858" t="s">
        <v>177</v>
      </c>
      <c r="E2858" t="s">
        <v>117</v>
      </c>
      <c r="F2858" t="s">
        <v>73</v>
      </c>
      <c r="G2858">
        <v>0</v>
      </c>
      <c r="H2858">
        <v>0</v>
      </c>
      <c r="I285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858" s="5" cm="1">
        <f t="array" ref="J2858">MAX(IF((ProjectInfoTable[ProjectName]=OutputTable[[#This Row],[ProjectName]]),(ProjectInfoTable[ProjectName]=OutputTable[[#This Row],[ProjectName]])*ProjectInfoTable[NumberOfReplications]))</f>
        <v>50</v>
      </c>
      <c r="K2858" s="5" cm="1">
        <f t="array" ref="K2858">IFERROR(AVERAGE(IF((OutputTable[GroupByKey]=OutputTable[[#This Row],[GroupByKey]]),(OutputTable[GroupByKey]=OutputTable[[#This Row],[GroupByKey]])*OutputTable[RecordedValue])),0)</f>
        <v>0</v>
      </c>
      <c r="L2858" s="5" cm="1">
        <f t="array" ref="L2858">IFERROR(_xlfn.STDEV.S(IF((OutputTable[GroupByKey]=OutputTable[[#This Row],[GroupByKey]]),(OutputTable[GroupByKey]=OutputTable[[#This Row],[GroupByKey]])*OutputTable[RecordedValue])),0)</f>
        <v>0</v>
      </c>
      <c r="M2858" s="5" cm="1">
        <f t="array" ref="M2858">MAX(IF((ProjectInfoTable[ProjectName]=OutputTable[[#This Row],[ProjectName]]),(ProjectInfoTable[ProjectName]=OutputTable[[#This Row],[ProjectName]])*ProjectInfoTable[ConfidenceInterval]))</f>
        <v>0.95</v>
      </c>
      <c r="N2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58" s="5" cm="1">
        <f t="array" ref="O2858">MIN(IF((OutputTable[GroupByKey]=OutputTable[[#This Row],[GroupByKey]]),(OutputTable[GroupByKey]=OutputTable[[#This Row],[GroupByKey]])*OutputTable[RecordedValue]))</f>
        <v>0</v>
      </c>
      <c r="P2858" s="5" cm="1">
        <f t="array" ref="P2858">MAX(IF((OutputTable[GroupByKey]=OutputTable[[#This Row],[GroupByKey]]),(OutputTable[GroupByKey]=OutputTable[[#This Row],[GroupByKey]])*OutputTable[RecordedValue]))</f>
        <v>0</v>
      </c>
    </row>
    <row r="2859" spans="1:16" x14ac:dyDescent="0.25">
      <c r="A2859" t="s">
        <v>68</v>
      </c>
      <c r="B2859" t="s">
        <v>70</v>
      </c>
      <c r="C2859">
        <v>47</v>
      </c>
      <c r="D2859" t="s">
        <v>178</v>
      </c>
      <c r="E2859" t="s">
        <v>119</v>
      </c>
      <c r="F2859" t="s">
        <v>73</v>
      </c>
      <c r="G2859">
        <v>383.86682852491498</v>
      </c>
      <c r="H2859">
        <v>0</v>
      </c>
      <c r="I285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859" s="5" cm="1">
        <f t="array" ref="J2859">MAX(IF((ProjectInfoTable[ProjectName]=OutputTable[[#This Row],[ProjectName]]),(ProjectInfoTable[ProjectName]=OutputTable[[#This Row],[ProjectName]])*ProjectInfoTable[NumberOfReplications]))</f>
        <v>50</v>
      </c>
      <c r="K2859" s="5" cm="1">
        <f t="array" ref="K2859">IFERROR(AVERAGE(IF((OutputTable[GroupByKey]=OutputTable[[#This Row],[GroupByKey]]),(OutputTable[GroupByKey]=OutputTable[[#This Row],[GroupByKey]])*OutputTable[RecordedValue])),0)</f>
        <v>647.33233797243315</v>
      </c>
      <c r="L2859" s="5" cm="1">
        <f t="array" ref="L2859">IFERROR(_xlfn.STDEV.S(IF((OutputTable[GroupByKey]=OutputTable[[#This Row],[GroupByKey]]),(OutputTable[GroupByKey]=OutputTable[[#This Row],[GroupByKey]])*OutputTable[RecordedValue])),0)</f>
        <v>612.63054444116835</v>
      </c>
      <c r="M2859" s="5" cm="1">
        <f t="array" ref="M2859">MAX(IF((ProjectInfoTable[ProjectName]=OutputTable[[#This Row],[ProjectName]]),(ProjectInfoTable[ProjectName]=OutputTable[[#This Row],[ProjectName]])*ProjectInfoTable[ConfidenceInterval]))</f>
        <v>0.95</v>
      </c>
      <c r="N2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859" s="5" cm="1">
        <f t="array" ref="O2859">MIN(IF((OutputTable[GroupByKey]=OutputTable[[#This Row],[GroupByKey]]),(OutputTable[GroupByKey]=OutputTable[[#This Row],[GroupByKey]])*OutputTable[RecordedValue]))</f>
        <v>135.75868551570699</v>
      </c>
      <c r="P2859" s="5" cm="1">
        <f t="array" ref="P2859">MAX(IF((OutputTable[GroupByKey]=OutputTable[[#This Row],[GroupByKey]]),(OutputTable[GroupByKey]=OutputTable[[#This Row],[GroupByKey]])*OutputTable[RecordedValue]))</f>
        <v>3953.48057040094</v>
      </c>
    </row>
    <row r="2860" spans="1:16" x14ac:dyDescent="0.25">
      <c r="A2860" t="s">
        <v>68</v>
      </c>
      <c r="B2860" t="s">
        <v>70</v>
      </c>
      <c r="C2860">
        <v>47</v>
      </c>
      <c r="D2860" t="s">
        <v>179</v>
      </c>
      <c r="E2860" t="s">
        <v>121</v>
      </c>
      <c r="F2860" t="s">
        <v>73</v>
      </c>
      <c r="G2860">
        <v>141</v>
      </c>
      <c r="H2860">
        <v>0</v>
      </c>
      <c r="I286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860" s="5" cm="1">
        <f t="array" ref="J2860">MAX(IF((ProjectInfoTable[ProjectName]=OutputTable[[#This Row],[ProjectName]]),(ProjectInfoTable[ProjectName]=OutputTable[[#This Row],[ProjectName]])*ProjectInfoTable[NumberOfReplications]))</f>
        <v>50</v>
      </c>
      <c r="K2860" s="5" cm="1">
        <f t="array" ref="K2860">IFERROR(AVERAGE(IF((OutputTable[GroupByKey]=OutputTable[[#This Row],[GroupByKey]]),(OutputTable[GroupByKey]=OutputTable[[#This Row],[GroupByKey]])*OutputTable[RecordedValue])),0)</f>
        <v>139.02000000000001</v>
      </c>
      <c r="L2860" s="5" cm="1">
        <f t="array" ref="L2860">IFERROR(_xlfn.STDEV.S(IF((OutputTable[GroupByKey]=OutputTable[[#This Row],[GroupByKey]]),(OutputTable[GroupByKey]=OutputTable[[#This Row],[GroupByKey]])*OutputTable[RecordedValue])),0)</f>
        <v>2.0651629376840162</v>
      </c>
      <c r="M2860" s="5" cm="1">
        <f t="array" ref="M2860">MAX(IF((ProjectInfoTable[ProjectName]=OutputTable[[#This Row],[ProjectName]]),(ProjectInfoTable[ProjectName]=OutputTable[[#This Row],[ProjectName]])*ProjectInfoTable[ConfidenceInterval]))</f>
        <v>0.95</v>
      </c>
      <c r="N2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860" s="5" cm="1">
        <f t="array" ref="O2860">MIN(IF((OutputTable[GroupByKey]=OutputTable[[#This Row],[GroupByKey]]),(OutputTable[GroupByKey]=OutputTable[[#This Row],[GroupByKey]])*OutputTable[RecordedValue]))</f>
        <v>133</v>
      </c>
      <c r="P2860" s="5" cm="1">
        <f t="array" ref="P2860">MAX(IF((OutputTable[GroupByKey]=OutputTable[[#This Row],[GroupByKey]]),(OutputTable[GroupByKey]=OutputTable[[#This Row],[GroupByKey]])*OutputTable[RecordedValue]))</f>
        <v>142</v>
      </c>
    </row>
    <row r="2861" spans="1:16" x14ac:dyDescent="0.25">
      <c r="A2861" t="s">
        <v>68</v>
      </c>
      <c r="B2861" t="s">
        <v>70</v>
      </c>
      <c r="C2861">
        <v>47</v>
      </c>
      <c r="D2861" t="s">
        <v>180</v>
      </c>
      <c r="E2861" t="s">
        <v>123</v>
      </c>
      <c r="F2861" t="s">
        <v>73</v>
      </c>
      <c r="G2861">
        <v>140</v>
      </c>
      <c r="H2861">
        <v>0</v>
      </c>
      <c r="I286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861" s="5" cm="1">
        <f t="array" ref="J2861">MAX(IF((ProjectInfoTable[ProjectName]=OutputTable[[#This Row],[ProjectName]]),(ProjectInfoTable[ProjectName]=OutputTable[[#This Row],[ProjectName]])*ProjectInfoTable[NumberOfReplications]))</f>
        <v>50</v>
      </c>
      <c r="K2861" s="5" cm="1">
        <f t="array" ref="K2861">IFERROR(AVERAGE(IF((OutputTable[GroupByKey]=OutputTable[[#This Row],[GroupByKey]]),(OutputTable[GroupByKey]=OutputTable[[#This Row],[GroupByKey]])*OutputTable[RecordedValue])),0)</f>
        <v>137.02000000000001</v>
      </c>
      <c r="L2861" s="5" cm="1">
        <f t="array" ref="L2861">IFERROR(_xlfn.STDEV.S(IF((OutputTable[GroupByKey]=OutputTable[[#This Row],[GroupByKey]]),(OutputTable[GroupByKey]=OutputTable[[#This Row],[GroupByKey]])*OutputTable[RecordedValue])),0)</f>
        <v>2.4618725244274162</v>
      </c>
      <c r="M2861" s="5" cm="1">
        <f t="array" ref="M2861">MAX(IF((ProjectInfoTable[ProjectName]=OutputTable[[#This Row],[ProjectName]]),(ProjectInfoTable[ProjectName]=OutputTable[[#This Row],[ProjectName]])*ProjectInfoTable[ConfidenceInterval]))</f>
        <v>0.95</v>
      </c>
      <c r="N2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861" s="5" cm="1">
        <f t="array" ref="O2861">MIN(IF((OutputTable[GroupByKey]=OutputTable[[#This Row],[GroupByKey]]),(OutputTable[GroupByKey]=OutputTable[[#This Row],[GroupByKey]])*OutputTable[RecordedValue]))</f>
        <v>130</v>
      </c>
      <c r="P2861" s="5" cm="1">
        <f t="array" ref="P2861">MAX(IF((OutputTable[GroupByKey]=OutputTable[[#This Row],[GroupByKey]]),(OutputTable[GroupByKey]=OutputTable[[#This Row],[GroupByKey]])*OutputTable[RecordedValue]))</f>
        <v>141</v>
      </c>
    </row>
    <row r="2862" spans="1:16" x14ac:dyDescent="0.25">
      <c r="A2862" t="s">
        <v>68</v>
      </c>
      <c r="B2862" t="s">
        <v>70</v>
      </c>
      <c r="C2862">
        <v>47</v>
      </c>
      <c r="D2862" t="s">
        <v>181</v>
      </c>
      <c r="E2862" t="s">
        <v>125</v>
      </c>
      <c r="F2862" t="s">
        <v>73</v>
      </c>
      <c r="G2862">
        <v>36.045821442759298</v>
      </c>
      <c r="H2862">
        <v>0</v>
      </c>
      <c r="I286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862" s="5" cm="1">
        <f t="array" ref="J2862">MAX(IF((ProjectInfoTable[ProjectName]=OutputTable[[#This Row],[ProjectName]]),(ProjectInfoTable[ProjectName]=OutputTable[[#This Row],[ProjectName]])*ProjectInfoTable[NumberOfReplications]))</f>
        <v>50</v>
      </c>
      <c r="K2862" s="5" cm="1">
        <f t="array" ref="K2862">IFERROR(AVERAGE(IF((OutputTable[GroupByKey]=OutputTable[[#This Row],[GroupByKey]]),(OutputTable[GroupByKey]=OutputTable[[#This Row],[GroupByKey]])*OutputTable[RecordedValue])),0)</f>
        <v>36.017962320863354</v>
      </c>
      <c r="L2862" s="5" cm="1">
        <f t="array" ref="L2862">IFERROR(_xlfn.STDEV.S(IF((OutputTable[GroupByKey]=OutputTable[[#This Row],[GroupByKey]]),(OutputTable[GroupByKey]=OutputTable[[#This Row],[GroupByKey]])*OutputTable[RecordedValue])),0)</f>
        <v>2.1447750669597334</v>
      </c>
      <c r="M2862" s="5" cm="1">
        <f t="array" ref="M2862">MAX(IF((ProjectInfoTable[ProjectName]=OutputTable[[#This Row],[ProjectName]]),(ProjectInfoTable[ProjectName]=OutputTable[[#This Row],[ProjectName]])*ProjectInfoTable[ConfidenceInterval]))</f>
        <v>0.95</v>
      </c>
      <c r="N2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862" s="5" cm="1">
        <f t="array" ref="O2862">MIN(IF((OutputTable[GroupByKey]=OutputTable[[#This Row],[GroupByKey]]),(OutputTable[GroupByKey]=OutputTable[[#This Row],[GroupByKey]])*OutputTable[RecordedValue]))</f>
        <v>31.355296128801101</v>
      </c>
      <c r="P2862" s="5" cm="1">
        <f t="array" ref="P2862">MAX(IF((OutputTable[GroupByKey]=OutputTable[[#This Row],[GroupByKey]]),(OutputTable[GroupByKey]=OutputTable[[#This Row],[GroupByKey]])*OutputTable[RecordedValue]))</f>
        <v>42.047742044042501</v>
      </c>
    </row>
    <row r="2863" spans="1:16" x14ac:dyDescent="0.25">
      <c r="A2863" t="s">
        <v>68</v>
      </c>
      <c r="B2863" t="s">
        <v>70</v>
      </c>
      <c r="C2863">
        <v>47</v>
      </c>
      <c r="D2863" t="s">
        <v>182</v>
      </c>
      <c r="E2863" t="s">
        <v>127</v>
      </c>
      <c r="F2863" t="s">
        <v>73</v>
      </c>
      <c r="G2863">
        <v>1465.24147180769</v>
      </c>
      <c r="H2863">
        <v>0</v>
      </c>
      <c r="I286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863" s="5" cm="1">
        <f t="array" ref="J2863">MAX(IF((ProjectInfoTable[ProjectName]=OutputTable[[#This Row],[ProjectName]]),(ProjectInfoTable[ProjectName]=OutputTable[[#This Row],[ProjectName]])*ProjectInfoTable[NumberOfReplications]))</f>
        <v>50</v>
      </c>
      <c r="K2863" s="5" cm="1">
        <f t="array" ref="K2863">IFERROR(AVERAGE(IF((OutputTable[GroupByKey]=OutputTable[[#This Row],[GroupByKey]]),(OutputTable[GroupByKey]=OutputTable[[#This Row],[GroupByKey]])*OutputTable[RecordedValue])),0)</f>
        <v>1727.8712075983335</v>
      </c>
      <c r="L2863" s="5" cm="1">
        <f t="array" ref="L2863">IFERROR(_xlfn.STDEV.S(IF((OutputTable[GroupByKey]=OutputTable[[#This Row],[GroupByKey]]),(OutputTable[GroupByKey]=OutputTable[[#This Row],[GroupByKey]])*OutputTable[RecordedValue])),0)</f>
        <v>660.11760417939672</v>
      </c>
      <c r="M2863" s="5" cm="1">
        <f t="array" ref="M2863">MAX(IF((ProjectInfoTable[ProjectName]=OutputTable[[#This Row],[ProjectName]]),(ProjectInfoTable[ProjectName]=OutputTable[[#This Row],[ProjectName]])*ProjectInfoTable[ConfidenceInterval]))</f>
        <v>0.95</v>
      </c>
      <c r="N2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863" s="5" cm="1">
        <f t="array" ref="O2863">MIN(IF((OutputTable[GroupByKey]=OutputTable[[#This Row],[GroupByKey]]),(OutputTable[GroupByKey]=OutputTable[[#This Row],[GroupByKey]])*OutputTable[RecordedValue]))</f>
        <v>1102.70221979086</v>
      </c>
      <c r="P2863" s="5" cm="1">
        <f t="array" ref="P2863">MAX(IF((OutputTable[GroupByKey]=OutputTable[[#This Row],[GroupByKey]]),(OutputTable[GroupByKey]=OutputTable[[#This Row],[GroupByKey]])*OutputTable[RecordedValue]))</f>
        <v>5214.9128317222203</v>
      </c>
    </row>
    <row r="2864" spans="1:16" x14ac:dyDescent="0.25">
      <c r="A2864" t="s">
        <v>68</v>
      </c>
      <c r="B2864" t="s">
        <v>70</v>
      </c>
      <c r="C2864">
        <v>47</v>
      </c>
      <c r="D2864" t="s">
        <v>183</v>
      </c>
      <c r="E2864" t="s">
        <v>137</v>
      </c>
      <c r="F2864" t="s">
        <v>107</v>
      </c>
      <c r="G2864">
        <v>18.022910721379599</v>
      </c>
      <c r="H2864">
        <v>0</v>
      </c>
      <c r="I286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864" s="5" cm="1">
        <f t="array" ref="J2864">MAX(IF((ProjectInfoTable[ProjectName]=OutputTable[[#This Row],[ProjectName]]),(ProjectInfoTable[ProjectName]=OutputTable[[#This Row],[ProjectName]])*ProjectInfoTable[NumberOfReplications]))</f>
        <v>50</v>
      </c>
      <c r="K2864" s="5" cm="1">
        <f t="array" ref="K2864">IFERROR(AVERAGE(IF((OutputTable[GroupByKey]=OutputTable[[#This Row],[GroupByKey]]),(OutputTable[GroupByKey]=OutputTable[[#This Row],[GroupByKey]])*OutputTable[RecordedValue])),0)</f>
        <v>18.008981160431681</v>
      </c>
      <c r="L2864" s="5" cm="1">
        <f t="array" ref="L2864">IFERROR(_xlfn.STDEV.S(IF((OutputTable[GroupByKey]=OutputTable[[#This Row],[GroupByKey]]),(OutputTable[GroupByKey]=OutputTable[[#This Row],[GroupByKey]])*OutputTable[RecordedValue])),0)</f>
        <v>1.0723875334798758</v>
      </c>
      <c r="M2864" s="5" cm="1">
        <f t="array" ref="M2864">MAX(IF((ProjectInfoTable[ProjectName]=OutputTable[[#This Row],[ProjectName]]),(ProjectInfoTable[ProjectName]=OutputTable[[#This Row],[ProjectName]])*ProjectInfoTable[ConfidenceInterval]))</f>
        <v>0.95</v>
      </c>
      <c r="N2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864" s="5" cm="1">
        <f t="array" ref="O2864">MIN(IF((OutputTable[GroupByKey]=OutputTable[[#This Row],[GroupByKey]]),(OutputTable[GroupByKey]=OutputTable[[#This Row],[GroupByKey]])*OutputTable[RecordedValue]))</f>
        <v>15.677648064400501</v>
      </c>
      <c r="P2864" s="5" cm="1">
        <f t="array" ref="P2864">MAX(IF((OutputTable[GroupByKey]=OutputTable[[#This Row],[GroupByKey]]),(OutputTable[GroupByKey]=OutputTable[[#This Row],[GroupByKey]])*OutputTable[RecordedValue]))</f>
        <v>21.0238710220213</v>
      </c>
    </row>
    <row r="2865" spans="1:16" x14ac:dyDescent="0.25">
      <c r="A2865" t="s">
        <v>68</v>
      </c>
      <c r="B2865" t="s">
        <v>70</v>
      </c>
      <c r="C2865">
        <v>47</v>
      </c>
      <c r="D2865" t="s">
        <v>184</v>
      </c>
      <c r="E2865" t="s">
        <v>139</v>
      </c>
      <c r="F2865" t="s">
        <v>107</v>
      </c>
      <c r="G2865">
        <v>5.9214129431746496</v>
      </c>
      <c r="H2865">
        <v>0</v>
      </c>
      <c r="I286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865" s="5" cm="1">
        <f t="array" ref="J2865">MAX(IF((ProjectInfoTable[ProjectName]=OutputTable[[#This Row],[ProjectName]]),(ProjectInfoTable[ProjectName]=OutputTable[[#This Row],[ProjectName]])*ProjectInfoTable[NumberOfReplications]))</f>
        <v>50</v>
      </c>
      <c r="K2865" s="5" cm="1">
        <f t="array" ref="K2865">IFERROR(AVERAGE(IF((OutputTable[GroupByKey]=OutputTable[[#This Row],[GroupByKey]]),(OutputTable[GroupByKey]=OutputTable[[#This Row],[GroupByKey]])*OutputTable[RecordedValue])),0)</f>
        <v>5.873369725047966</v>
      </c>
      <c r="L2865" s="5" cm="1">
        <f t="array" ref="L2865">IFERROR(_xlfn.STDEV.S(IF((OutputTable[GroupByKey]=OutputTable[[#This Row],[GroupByKey]]),(OutputTable[GroupByKey]=OutputTable[[#This Row],[GroupByKey]])*OutputTable[RecordedValue])),0)</f>
        <v>1.0900756873751687</v>
      </c>
      <c r="M2865" s="5" cm="1">
        <f t="array" ref="M2865">MAX(IF((ProjectInfoTable[ProjectName]=OutputTable[[#This Row],[ProjectName]]),(ProjectInfoTable[ProjectName]=OutputTable[[#This Row],[ProjectName]])*ProjectInfoTable[ConfidenceInterval]))</f>
        <v>0.95</v>
      </c>
      <c r="N2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865" s="5" cm="1">
        <f t="array" ref="O2865">MIN(IF((OutputTable[GroupByKey]=OutputTable[[#This Row],[GroupByKey]]),(OutputTable[GroupByKey]=OutputTable[[#This Row],[GroupByKey]])*OutputTable[RecordedValue]))</f>
        <v>2.9626411254009901</v>
      </c>
      <c r="P2865" s="5" cm="1">
        <f t="array" ref="P2865">MAX(IF((OutputTable[GroupByKey]=OutputTable[[#This Row],[GroupByKey]]),(OutputTable[GroupByKey]=OutputTable[[#This Row],[GroupByKey]])*OutputTable[RecordedValue]))</f>
        <v>8.2927796417684707</v>
      </c>
    </row>
    <row r="2866" spans="1:16" x14ac:dyDescent="0.25">
      <c r="A2866" t="s">
        <v>68</v>
      </c>
      <c r="B2866" t="s">
        <v>70</v>
      </c>
      <c r="C2866">
        <v>47</v>
      </c>
      <c r="D2866" t="s">
        <v>185</v>
      </c>
      <c r="E2866" t="s">
        <v>164</v>
      </c>
      <c r="F2866" t="s">
        <v>107</v>
      </c>
      <c r="G2866">
        <v>141</v>
      </c>
      <c r="H2866">
        <v>0</v>
      </c>
      <c r="I286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866" s="5" cm="1">
        <f t="array" ref="J2866">MAX(IF((ProjectInfoTable[ProjectName]=OutputTable[[#This Row],[ProjectName]]),(ProjectInfoTable[ProjectName]=OutputTable[[#This Row],[ProjectName]])*ProjectInfoTable[NumberOfReplications]))</f>
        <v>50</v>
      </c>
      <c r="K2866" s="5" cm="1">
        <f t="array" ref="K2866">IFERROR(AVERAGE(IF((OutputTable[GroupByKey]=OutputTable[[#This Row],[GroupByKey]]),(OutputTable[GroupByKey]=OutputTable[[#This Row],[GroupByKey]])*OutputTable[RecordedValue])),0)</f>
        <v>138.38</v>
      </c>
      <c r="L2866" s="5" cm="1">
        <f t="array" ref="L2866">IFERROR(_xlfn.STDEV.S(IF((OutputTable[GroupByKey]=OutputTable[[#This Row],[GroupByKey]]),(OutputTable[GroupByKey]=OutputTable[[#This Row],[GroupByKey]])*OutputTable[RecordedValue])),0)</f>
        <v>2.2667967149567629</v>
      </c>
      <c r="M2866" s="5" cm="1">
        <f t="array" ref="M2866">MAX(IF((ProjectInfoTable[ProjectName]=OutputTable[[#This Row],[ProjectName]]),(ProjectInfoTable[ProjectName]=OutputTable[[#This Row],[ProjectName]])*ProjectInfoTable[ConfidenceInterval]))</f>
        <v>0.95</v>
      </c>
      <c r="N2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866" s="5" cm="1">
        <f t="array" ref="O2866">MIN(IF((OutputTable[GroupByKey]=OutputTable[[#This Row],[GroupByKey]]),(OutputTable[GroupByKey]=OutputTable[[#This Row],[GroupByKey]])*OutputTable[RecordedValue]))</f>
        <v>132</v>
      </c>
      <c r="P2866" s="5" cm="1">
        <f t="array" ref="P2866">MAX(IF((OutputTable[GroupByKey]=OutputTable[[#This Row],[GroupByKey]]),(OutputTable[GroupByKey]=OutputTable[[#This Row],[GroupByKey]])*OutputTable[RecordedValue]))</f>
        <v>142</v>
      </c>
    </row>
    <row r="2867" spans="1:16" x14ac:dyDescent="0.25">
      <c r="A2867" t="s">
        <v>68</v>
      </c>
      <c r="B2867" t="s">
        <v>70</v>
      </c>
      <c r="C2867">
        <v>47</v>
      </c>
      <c r="D2867" t="s">
        <v>186</v>
      </c>
      <c r="E2867" t="s">
        <v>166</v>
      </c>
      <c r="F2867" t="s">
        <v>107</v>
      </c>
      <c r="G2867">
        <v>0.75327446070105697</v>
      </c>
      <c r="H2867">
        <v>0</v>
      </c>
      <c r="I286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867" s="5" cm="1">
        <f t="array" ref="J2867">MAX(IF((ProjectInfoTable[ProjectName]=OutputTable[[#This Row],[ProjectName]]),(ProjectInfoTable[ProjectName]=OutputTable[[#This Row],[ProjectName]])*ProjectInfoTable[NumberOfReplications]))</f>
        <v>50</v>
      </c>
      <c r="K2867" s="5" cm="1">
        <f t="array" ref="K2867">IFERROR(AVERAGE(IF((OutputTable[GroupByKey]=OutputTable[[#This Row],[GroupByKey]]),(OutputTable[GroupByKey]=OutputTable[[#This Row],[GroupByKey]])*OutputTable[RecordedValue])),0)</f>
        <v>0.75527626145633475</v>
      </c>
      <c r="L2867" s="5" cm="1">
        <f t="array" ref="L2867">IFERROR(_xlfn.STDEV.S(IF((OutputTable[GroupByKey]=OutputTable[[#This Row],[GroupByKey]]),(OutputTable[GroupByKey]=OutputTable[[#This Row],[GroupByKey]])*OutputTable[RecordedValue])),0)</f>
        <v>4.541982030729913E-2</v>
      </c>
      <c r="M2867" s="5" cm="1">
        <f t="array" ref="M2867">MAX(IF((ProjectInfoTable[ProjectName]=OutputTable[[#This Row],[ProjectName]]),(ProjectInfoTable[ProjectName]=OutputTable[[#This Row],[ProjectName]])*ProjectInfoTable[ConfidenceInterval]))</f>
        <v>0.95</v>
      </c>
      <c r="N2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867" s="5" cm="1">
        <f t="array" ref="O2867">MIN(IF((OutputTable[GroupByKey]=OutputTable[[#This Row],[GroupByKey]]),(OutputTable[GroupByKey]=OutputTable[[#This Row],[GroupByKey]])*OutputTable[RecordedValue]))</f>
        <v>0.65446751492631405</v>
      </c>
      <c r="P2867" s="5" cm="1">
        <f t="array" ref="P2867">MAX(IF((OutputTable[GroupByKey]=OutputTable[[#This Row],[GroupByKey]]),(OutputTable[GroupByKey]=OutputTable[[#This Row],[GroupByKey]])*OutputTable[RecordedValue]))</f>
        <v>0.87655661977495902</v>
      </c>
    </row>
    <row r="2868" spans="1:16" x14ac:dyDescent="0.25">
      <c r="A2868" t="s">
        <v>68</v>
      </c>
      <c r="B2868" t="s">
        <v>70</v>
      </c>
      <c r="C2868">
        <v>47</v>
      </c>
      <c r="D2868" t="s">
        <v>187</v>
      </c>
      <c r="E2868" t="s">
        <v>142</v>
      </c>
      <c r="F2868" t="s">
        <v>107</v>
      </c>
      <c r="G2868">
        <v>0</v>
      </c>
      <c r="H2868">
        <v>0</v>
      </c>
      <c r="I286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868" s="5" cm="1">
        <f t="array" ref="J2868">MAX(IF((ProjectInfoTable[ProjectName]=OutputTable[[#This Row],[ProjectName]]),(ProjectInfoTable[ProjectName]=OutputTable[[#This Row],[ProjectName]])*ProjectInfoTable[NumberOfReplications]))</f>
        <v>50</v>
      </c>
      <c r="K2868" s="5" cm="1">
        <f t="array" ref="K2868">IFERROR(AVERAGE(IF((OutputTable[GroupByKey]=OutputTable[[#This Row],[GroupByKey]]),(OutputTable[GroupByKey]=OutputTable[[#This Row],[GroupByKey]])*OutputTable[RecordedValue])),0)</f>
        <v>0</v>
      </c>
      <c r="L2868" s="5" cm="1">
        <f t="array" ref="L2868">IFERROR(_xlfn.STDEV.S(IF((OutputTable[GroupByKey]=OutputTable[[#This Row],[GroupByKey]]),(OutputTable[GroupByKey]=OutputTable[[#This Row],[GroupByKey]])*OutputTable[RecordedValue])),0)</f>
        <v>0</v>
      </c>
      <c r="M2868" s="5" cm="1">
        <f t="array" ref="M2868">MAX(IF((ProjectInfoTable[ProjectName]=OutputTable[[#This Row],[ProjectName]]),(ProjectInfoTable[ProjectName]=OutputTable[[#This Row],[ProjectName]])*ProjectInfoTable[ConfidenceInterval]))</f>
        <v>0.95</v>
      </c>
      <c r="N2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68" s="5" cm="1">
        <f t="array" ref="O2868">MIN(IF((OutputTable[GroupByKey]=OutputTable[[#This Row],[GroupByKey]]),(OutputTable[GroupByKey]=OutputTable[[#This Row],[GroupByKey]])*OutputTable[RecordedValue]))</f>
        <v>0</v>
      </c>
      <c r="P2868" s="5" cm="1">
        <f t="array" ref="P2868">MAX(IF((OutputTable[GroupByKey]=OutputTable[[#This Row],[GroupByKey]]),(OutputTable[GroupByKey]=OutputTable[[#This Row],[GroupByKey]])*OutputTable[RecordedValue]))</f>
        <v>0</v>
      </c>
    </row>
    <row r="2869" spans="1:16" x14ac:dyDescent="0.25">
      <c r="A2869" t="s">
        <v>68</v>
      </c>
      <c r="B2869" t="s">
        <v>70</v>
      </c>
      <c r="C2869">
        <v>48</v>
      </c>
      <c r="D2869" t="s">
        <v>112</v>
      </c>
      <c r="E2869" t="s">
        <v>113</v>
      </c>
      <c r="F2869" t="s">
        <v>73</v>
      </c>
      <c r="G2869">
        <v>0.19556604486726401</v>
      </c>
      <c r="H2869">
        <v>0</v>
      </c>
      <c r="I286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869" s="5" cm="1">
        <f t="array" ref="J2869">MAX(IF((ProjectInfoTable[ProjectName]=OutputTable[[#This Row],[ProjectName]]),(ProjectInfoTable[ProjectName]=OutputTable[[#This Row],[ProjectName]])*ProjectInfoTable[NumberOfReplications]))</f>
        <v>50</v>
      </c>
      <c r="K2869" s="5" cm="1">
        <f t="array" ref="K2869">IFERROR(AVERAGE(IF((OutputTable[GroupByKey]=OutputTable[[#This Row],[GroupByKey]]),(OutputTable[GroupByKey]=OutputTable[[#This Row],[GroupByKey]])*OutputTable[RecordedValue])),0)</f>
        <v>0.86163700693939471</v>
      </c>
      <c r="L2869" s="5" cm="1">
        <f t="array" ref="L2869">IFERROR(_xlfn.STDEV.S(IF((OutputTable[GroupByKey]=OutputTable[[#This Row],[GroupByKey]]),(OutputTable[GroupByKey]=OutputTable[[#This Row],[GroupByKey]])*OutputTable[RecordedValue])),0)</f>
        <v>0.40403851079129915</v>
      </c>
      <c r="M2869" s="5" cm="1">
        <f t="array" ref="M2869">MAX(IF((ProjectInfoTable[ProjectName]=OutputTable[[#This Row],[ProjectName]]),(ProjectInfoTable[ProjectName]=OutputTable[[#This Row],[ProjectName]])*ProjectInfoTable[ConfidenceInterval]))</f>
        <v>0.95</v>
      </c>
      <c r="N2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869" s="5" cm="1">
        <f t="array" ref="O2869">MIN(IF((OutputTable[GroupByKey]=OutputTable[[#This Row],[GroupByKey]]),(OutputTable[GroupByKey]=OutputTable[[#This Row],[GroupByKey]])*OutputTable[RecordedValue]))</f>
        <v>0.14398486806875099</v>
      </c>
      <c r="P2869" s="5" cm="1">
        <f t="array" ref="P2869">MAX(IF((OutputTable[GroupByKey]=OutputTable[[#This Row],[GroupByKey]]),(OutputTable[GroupByKey]=OutputTable[[#This Row],[GroupByKey]])*OutputTable[RecordedValue]))</f>
        <v>2.0851264921370101</v>
      </c>
    </row>
    <row r="2870" spans="1:16" x14ac:dyDescent="0.25">
      <c r="A2870" t="s">
        <v>68</v>
      </c>
      <c r="B2870" t="s">
        <v>70</v>
      </c>
      <c r="C2870">
        <v>48</v>
      </c>
      <c r="D2870" t="s">
        <v>114</v>
      </c>
      <c r="E2870" t="s">
        <v>115</v>
      </c>
      <c r="F2870" t="s">
        <v>73</v>
      </c>
      <c r="G2870">
        <v>11.733962692035799</v>
      </c>
      <c r="H2870">
        <v>0</v>
      </c>
      <c r="I287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870" s="5" cm="1">
        <f t="array" ref="J2870">MAX(IF((ProjectInfoTable[ProjectName]=OutputTable[[#This Row],[ProjectName]]),(ProjectInfoTable[ProjectName]=OutputTable[[#This Row],[ProjectName]])*ProjectInfoTable[NumberOfReplications]))</f>
        <v>50</v>
      </c>
      <c r="K2870" s="5" cm="1">
        <f t="array" ref="K2870">IFERROR(AVERAGE(IF((OutputTable[GroupByKey]=OutputTable[[#This Row],[GroupByKey]]),(OutputTable[GroupByKey]=OutputTable[[#This Row],[GroupByKey]])*OutputTable[RecordedValue])),0)</f>
        <v>51.698220416363682</v>
      </c>
      <c r="L2870" s="5" cm="1">
        <f t="array" ref="L2870">IFERROR(_xlfn.STDEV.S(IF((OutputTable[GroupByKey]=OutputTable[[#This Row],[GroupByKey]]),(OutputTable[GroupByKey]=OutputTable[[#This Row],[GroupByKey]])*OutputTable[RecordedValue])),0)</f>
        <v>24.242310647477964</v>
      </c>
      <c r="M2870" s="5" cm="1">
        <f t="array" ref="M2870">MAX(IF((ProjectInfoTable[ProjectName]=OutputTable[[#This Row],[ProjectName]]),(ProjectInfoTable[ProjectName]=OutputTable[[#This Row],[ProjectName]])*ProjectInfoTable[ConfidenceInterval]))</f>
        <v>0.95</v>
      </c>
      <c r="N2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870" s="5" cm="1">
        <f t="array" ref="O2870">MIN(IF((OutputTable[GroupByKey]=OutputTable[[#This Row],[GroupByKey]]),(OutputTable[GroupByKey]=OutputTable[[#This Row],[GroupByKey]])*OutputTable[RecordedValue]))</f>
        <v>8.63909208412508</v>
      </c>
      <c r="P2870" s="5" cm="1">
        <f t="array" ref="P2870">MAX(IF((OutputTable[GroupByKey]=OutputTable[[#This Row],[GroupByKey]]),(OutputTable[GroupByKey]=OutputTable[[#This Row],[GroupByKey]])*OutputTable[RecordedValue]))</f>
        <v>125.107589528221</v>
      </c>
    </row>
    <row r="2871" spans="1:16" x14ac:dyDescent="0.25">
      <c r="A2871" t="s">
        <v>68</v>
      </c>
      <c r="B2871" t="s">
        <v>70</v>
      </c>
      <c r="C2871">
        <v>48</v>
      </c>
      <c r="D2871" t="s">
        <v>116</v>
      </c>
      <c r="E2871" t="s">
        <v>117</v>
      </c>
      <c r="F2871" t="s">
        <v>73</v>
      </c>
      <c r="G2871">
        <v>0</v>
      </c>
      <c r="H2871">
        <v>0</v>
      </c>
      <c r="I287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871" s="5" cm="1">
        <f t="array" ref="J2871">MAX(IF((ProjectInfoTable[ProjectName]=OutputTable[[#This Row],[ProjectName]]),(ProjectInfoTable[ProjectName]=OutputTable[[#This Row],[ProjectName]])*ProjectInfoTable[NumberOfReplications]))</f>
        <v>50</v>
      </c>
      <c r="K2871" s="5" cm="1">
        <f t="array" ref="K2871">IFERROR(AVERAGE(IF((OutputTable[GroupByKey]=OutputTable[[#This Row],[GroupByKey]]),(OutputTable[GroupByKey]=OutputTable[[#This Row],[GroupByKey]])*OutputTable[RecordedValue])),0)</f>
        <v>0</v>
      </c>
      <c r="L2871" s="5" cm="1">
        <f t="array" ref="L2871">IFERROR(_xlfn.STDEV.S(IF((OutputTable[GroupByKey]=OutputTable[[#This Row],[GroupByKey]]),(OutputTable[GroupByKey]=OutputTable[[#This Row],[GroupByKey]])*OutputTable[RecordedValue])),0)</f>
        <v>0</v>
      </c>
      <c r="M2871" s="5" cm="1">
        <f t="array" ref="M2871">MAX(IF((ProjectInfoTable[ProjectName]=OutputTable[[#This Row],[ProjectName]]),(ProjectInfoTable[ProjectName]=OutputTable[[#This Row],[ProjectName]])*ProjectInfoTable[ConfidenceInterval]))</f>
        <v>0.95</v>
      </c>
      <c r="N2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1" s="5" cm="1">
        <f t="array" ref="O2871">MIN(IF((OutputTable[GroupByKey]=OutputTable[[#This Row],[GroupByKey]]),(OutputTable[GroupByKey]=OutputTable[[#This Row],[GroupByKey]])*OutputTable[RecordedValue]))</f>
        <v>0</v>
      </c>
      <c r="P2871" s="5" cm="1">
        <f t="array" ref="P2871">MAX(IF((OutputTable[GroupByKey]=OutputTable[[#This Row],[GroupByKey]]),(OutputTable[GroupByKey]=OutputTable[[#This Row],[GroupByKey]])*OutputTable[RecordedValue]))</f>
        <v>0</v>
      </c>
    </row>
    <row r="2872" spans="1:16" x14ac:dyDescent="0.25">
      <c r="A2872" t="s">
        <v>68</v>
      </c>
      <c r="B2872" t="s">
        <v>70</v>
      </c>
      <c r="C2872">
        <v>48</v>
      </c>
      <c r="D2872" t="s">
        <v>118</v>
      </c>
      <c r="E2872" t="s">
        <v>119</v>
      </c>
      <c r="F2872" t="s">
        <v>73</v>
      </c>
      <c r="G2872">
        <v>1.87171397086297</v>
      </c>
      <c r="H2872">
        <v>0</v>
      </c>
      <c r="I287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872" s="5" cm="1">
        <f t="array" ref="J2872">MAX(IF((ProjectInfoTable[ProjectName]=OutputTable[[#This Row],[ProjectName]]),(ProjectInfoTable[ProjectName]=OutputTable[[#This Row],[ProjectName]])*ProjectInfoTable[NumberOfReplications]))</f>
        <v>50</v>
      </c>
      <c r="K2872" s="5" cm="1">
        <f t="array" ref="K2872">IFERROR(AVERAGE(IF((OutputTable[GroupByKey]=OutputTable[[#This Row],[GroupByKey]]),(OutputTable[GroupByKey]=OutputTable[[#This Row],[GroupByKey]])*OutputTable[RecordedValue])),0)</f>
        <v>13.164009358024151</v>
      </c>
      <c r="L2872" s="5" cm="1">
        <f t="array" ref="L2872">IFERROR(_xlfn.STDEV.S(IF((OutputTable[GroupByKey]=OutputTable[[#This Row],[GroupByKey]]),(OutputTable[GroupByKey]=OutputTable[[#This Row],[GroupByKey]])*OutputTable[RecordedValue])),0)</f>
        <v>23.71645868098383</v>
      </c>
      <c r="M2872" s="5" cm="1">
        <f t="array" ref="M2872">MAX(IF((ProjectInfoTable[ProjectName]=OutputTable[[#This Row],[ProjectName]]),(ProjectInfoTable[ProjectName]=OutputTable[[#This Row],[ProjectName]])*ProjectInfoTable[ConfidenceInterval]))</f>
        <v>0.95</v>
      </c>
      <c r="N2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872" s="5" cm="1">
        <f t="array" ref="O2872">MIN(IF((OutputTable[GroupByKey]=OutputTable[[#This Row],[GroupByKey]]),(OutputTable[GroupByKey]=OutputTable[[#This Row],[GroupByKey]])*OutputTable[RecordedValue]))</f>
        <v>0</v>
      </c>
      <c r="P2872" s="5" cm="1">
        <f t="array" ref="P2872">MAX(IF((OutputTable[GroupByKey]=OutputTable[[#This Row],[GroupByKey]]),(OutputTable[GroupByKey]=OutputTable[[#This Row],[GroupByKey]])*OutputTable[RecordedValue]))</f>
        <v>143.511038213799</v>
      </c>
    </row>
    <row r="2873" spans="1:16" x14ac:dyDescent="0.25">
      <c r="A2873" t="s">
        <v>68</v>
      </c>
      <c r="B2873" t="s">
        <v>70</v>
      </c>
      <c r="C2873">
        <v>48</v>
      </c>
      <c r="D2873" t="s">
        <v>120</v>
      </c>
      <c r="E2873" t="s">
        <v>121</v>
      </c>
      <c r="F2873" t="s">
        <v>73</v>
      </c>
      <c r="G2873">
        <v>4</v>
      </c>
      <c r="H2873">
        <v>0</v>
      </c>
      <c r="I287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873" s="5" cm="1">
        <f t="array" ref="J2873">MAX(IF((ProjectInfoTable[ProjectName]=OutputTable[[#This Row],[ProjectName]]),(ProjectInfoTable[ProjectName]=OutputTable[[#This Row],[ProjectName]])*ProjectInfoTable[NumberOfReplications]))</f>
        <v>50</v>
      </c>
      <c r="K2873" s="5" cm="1">
        <f t="array" ref="K2873">IFERROR(AVERAGE(IF((OutputTable[GroupByKey]=OutputTable[[#This Row],[GroupByKey]]),(OutputTable[GroupByKey]=OutputTable[[#This Row],[GroupByKey]])*OutputTable[RecordedValue])),0)</f>
        <v>9.74</v>
      </c>
      <c r="L2873" s="5" cm="1">
        <f t="array" ref="L2873">IFERROR(_xlfn.STDEV.S(IF((OutputTable[GroupByKey]=OutputTable[[#This Row],[GroupByKey]]),(OutputTable[GroupByKey]=OutputTable[[#This Row],[GroupByKey]])*OutputTable[RecordedValue])),0)</f>
        <v>3.3430402880233041</v>
      </c>
      <c r="M2873" s="5" cm="1">
        <f t="array" ref="M2873">MAX(IF((ProjectInfoTable[ProjectName]=OutputTable[[#This Row],[ProjectName]]),(ProjectInfoTable[ProjectName]=OutputTable[[#This Row],[ProjectName]])*ProjectInfoTable[ConfidenceInterval]))</f>
        <v>0.95</v>
      </c>
      <c r="N2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873" s="5" cm="1">
        <f t="array" ref="O2873">MIN(IF((OutputTable[GroupByKey]=OutputTable[[#This Row],[GroupByKey]]),(OutputTable[GroupByKey]=OutputTable[[#This Row],[GroupByKey]])*OutputTable[RecordedValue]))</f>
        <v>4</v>
      </c>
      <c r="P2873" s="5" cm="1">
        <f t="array" ref="P2873">MAX(IF((OutputTable[GroupByKey]=OutputTable[[#This Row],[GroupByKey]]),(OutputTable[GroupByKey]=OutputTable[[#This Row],[GroupByKey]])*OutputTable[RecordedValue]))</f>
        <v>18</v>
      </c>
    </row>
    <row r="2874" spans="1:16" x14ac:dyDescent="0.25">
      <c r="A2874" t="s">
        <v>68</v>
      </c>
      <c r="B2874" t="s">
        <v>70</v>
      </c>
      <c r="C2874">
        <v>48</v>
      </c>
      <c r="D2874" t="s">
        <v>122</v>
      </c>
      <c r="E2874" t="s">
        <v>123</v>
      </c>
      <c r="F2874" t="s">
        <v>73</v>
      </c>
      <c r="G2874">
        <v>4</v>
      </c>
      <c r="H2874">
        <v>0</v>
      </c>
      <c r="I287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874" s="5" cm="1">
        <f t="array" ref="J2874">MAX(IF((ProjectInfoTable[ProjectName]=OutputTable[[#This Row],[ProjectName]]),(ProjectInfoTable[ProjectName]=OutputTable[[#This Row],[ProjectName]])*ProjectInfoTable[NumberOfReplications]))</f>
        <v>50</v>
      </c>
      <c r="K2874" s="5" cm="1">
        <f t="array" ref="K2874">IFERROR(AVERAGE(IF((OutputTable[GroupByKey]=OutputTable[[#This Row],[GroupByKey]]),(OutputTable[GroupByKey]=OutputTable[[#This Row],[GroupByKey]])*OutputTable[RecordedValue])),0)</f>
        <v>9.6199999999999992</v>
      </c>
      <c r="L2874" s="5" cm="1">
        <f t="array" ref="L2874">IFERROR(_xlfn.STDEV.S(IF((OutputTable[GroupByKey]=OutputTable[[#This Row],[GroupByKey]]),(OutputTable[GroupByKey]=OutputTable[[#This Row],[GroupByKey]])*OutputTable[RecordedValue])),0)</f>
        <v>3.3557139816335075</v>
      </c>
      <c r="M2874" s="5" cm="1">
        <f t="array" ref="M2874">MAX(IF((ProjectInfoTable[ProjectName]=OutputTable[[#This Row],[ProjectName]]),(ProjectInfoTable[ProjectName]=OutputTable[[#This Row],[ProjectName]])*ProjectInfoTable[ConfidenceInterval]))</f>
        <v>0.95</v>
      </c>
      <c r="N2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874" s="5" cm="1">
        <f t="array" ref="O2874">MIN(IF((OutputTable[GroupByKey]=OutputTable[[#This Row],[GroupByKey]]),(OutputTable[GroupByKey]=OutputTable[[#This Row],[GroupByKey]])*OutputTable[RecordedValue]))</f>
        <v>4</v>
      </c>
      <c r="P2874" s="5" cm="1">
        <f t="array" ref="P2874">MAX(IF((OutputTable[GroupByKey]=OutputTable[[#This Row],[GroupByKey]]),(OutputTable[GroupByKey]=OutputTable[[#This Row],[GroupByKey]])*OutputTable[RecordedValue]))</f>
        <v>18</v>
      </c>
    </row>
    <row r="2875" spans="1:16" x14ac:dyDescent="0.25">
      <c r="A2875" t="s">
        <v>68</v>
      </c>
      <c r="B2875" t="s">
        <v>70</v>
      </c>
      <c r="C2875">
        <v>48</v>
      </c>
      <c r="D2875" t="s">
        <v>124</v>
      </c>
      <c r="E2875" t="s">
        <v>125</v>
      </c>
      <c r="F2875" t="s">
        <v>73</v>
      </c>
      <c r="G2875">
        <v>0.19556604486726401</v>
      </c>
      <c r="H2875">
        <v>0</v>
      </c>
      <c r="I287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875" s="5" cm="1">
        <f t="array" ref="J2875">MAX(IF((ProjectInfoTable[ProjectName]=OutputTable[[#This Row],[ProjectName]]),(ProjectInfoTable[ProjectName]=OutputTable[[#This Row],[ProjectName]])*ProjectInfoTable[NumberOfReplications]))</f>
        <v>50</v>
      </c>
      <c r="K2875" s="5" cm="1">
        <f t="array" ref="K2875">IFERROR(AVERAGE(IF((OutputTable[GroupByKey]=OutputTable[[#This Row],[GroupByKey]]),(OutputTable[GroupByKey]=OutputTable[[#This Row],[GroupByKey]])*OutputTable[RecordedValue])),0)</f>
        <v>0.86163700693939471</v>
      </c>
      <c r="L2875" s="5" cm="1">
        <f t="array" ref="L2875">IFERROR(_xlfn.STDEV.S(IF((OutputTable[GroupByKey]=OutputTable[[#This Row],[GroupByKey]]),(OutputTable[GroupByKey]=OutputTable[[#This Row],[GroupByKey]])*OutputTable[RecordedValue])),0)</f>
        <v>0.40403851079129915</v>
      </c>
      <c r="M2875" s="5" cm="1">
        <f t="array" ref="M2875">MAX(IF((ProjectInfoTable[ProjectName]=OutputTable[[#This Row],[ProjectName]]),(ProjectInfoTable[ProjectName]=OutputTable[[#This Row],[ProjectName]])*ProjectInfoTable[ConfidenceInterval]))</f>
        <v>0.95</v>
      </c>
      <c r="N2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875" s="5" cm="1">
        <f t="array" ref="O2875">MIN(IF((OutputTable[GroupByKey]=OutputTable[[#This Row],[GroupByKey]]),(OutputTable[GroupByKey]=OutputTable[[#This Row],[GroupByKey]])*OutputTable[RecordedValue]))</f>
        <v>0.14398486806875099</v>
      </c>
      <c r="P2875" s="5" cm="1">
        <f t="array" ref="P2875">MAX(IF((OutputTable[GroupByKey]=OutputTable[[#This Row],[GroupByKey]]),(OutputTable[GroupByKey]=OutputTable[[#This Row],[GroupByKey]])*OutputTable[RecordedValue]))</f>
        <v>2.0851264921370101</v>
      </c>
    </row>
    <row r="2876" spans="1:16" x14ac:dyDescent="0.25">
      <c r="A2876" t="s">
        <v>68</v>
      </c>
      <c r="B2876" t="s">
        <v>70</v>
      </c>
      <c r="C2876">
        <v>48</v>
      </c>
      <c r="D2876" t="s">
        <v>126</v>
      </c>
      <c r="E2876" t="s">
        <v>127</v>
      </c>
      <c r="F2876" t="s">
        <v>73</v>
      </c>
      <c r="G2876">
        <v>13.6056766628988</v>
      </c>
      <c r="H2876">
        <v>0</v>
      </c>
      <c r="I287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876" s="5" cm="1">
        <f t="array" ref="J2876">MAX(IF((ProjectInfoTable[ProjectName]=OutputTable[[#This Row],[ProjectName]]),(ProjectInfoTable[ProjectName]=OutputTable[[#This Row],[ProjectName]])*ProjectInfoTable[NumberOfReplications]))</f>
        <v>50</v>
      </c>
      <c r="K2876" s="5" cm="1">
        <f t="array" ref="K2876">IFERROR(AVERAGE(IF((OutputTable[GroupByKey]=OutputTable[[#This Row],[GroupByKey]]),(OutputTable[GroupByKey]=OutputTable[[#This Row],[GroupByKey]])*OutputTable[RecordedValue])),0)</f>
        <v>64.862229774387828</v>
      </c>
      <c r="L2876" s="5" cm="1">
        <f t="array" ref="L2876">IFERROR(_xlfn.STDEV.S(IF((OutputTable[GroupByKey]=OutputTable[[#This Row],[GroupByKey]]),(OutputTable[GroupByKey]=OutputTable[[#This Row],[GroupByKey]])*OutputTable[RecordedValue])),0)</f>
        <v>42.021678663543447</v>
      </c>
      <c r="M2876" s="5" cm="1">
        <f t="array" ref="M2876">MAX(IF((ProjectInfoTable[ProjectName]=OutputTable[[#This Row],[ProjectName]]),(ProjectInfoTable[ProjectName]=OutputTable[[#This Row],[ProjectName]])*ProjectInfoTable[ConfidenceInterval]))</f>
        <v>0.95</v>
      </c>
      <c r="N2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876" s="5" cm="1">
        <f t="array" ref="O2876">MIN(IF((OutputTable[GroupByKey]=OutputTable[[#This Row],[GroupByKey]]),(OutputTable[GroupByKey]=OutputTable[[#This Row],[GroupByKey]])*OutputTable[RecordedValue]))</f>
        <v>12.5350884709043</v>
      </c>
      <c r="P2876" s="5" cm="1">
        <f t="array" ref="P2876">MAX(IF((OutputTable[GroupByKey]=OutputTable[[#This Row],[GroupByKey]]),(OutputTable[GroupByKey]=OutputTable[[#This Row],[GroupByKey]])*OutputTable[RecordedValue]))</f>
        <v>268.61862774202001</v>
      </c>
    </row>
    <row r="2877" spans="1:16" x14ac:dyDescent="0.25">
      <c r="A2877" t="s">
        <v>68</v>
      </c>
      <c r="B2877" t="s">
        <v>70</v>
      </c>
      <c r="C2877">
        <v>48</v>
      </c>
      <c r="D2877" t="s">
        <v>128</v>
      </c>
      <c r="E2877" t="s">
        <v>86</v>
      </c>
      <c r="F2877" t="s">
        <v>129</v>
      </c>
      <c r="G2877">
        <v>0</v>
      </c>
      <c r="H2877">
        <v>0</v>
      </c>
      <c r="I287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877" s="5" cm="1">
        <f t="array" ref="J2877">MAX(IF((ProjectInfoTable[ProjectName]=OutputTable[[#This Row],[ProjectName]]),(ProjectInfoTable[ProjectName]=OutputTable[[#This Row],[ProjectName]])*ProjectInfoTable[NumberOfReplications]))</f>
        <v>50</v>
      </c>
      <c r="K2877" s="5" cm="1">
        <f t="array" ref="K2877">IFERROR(AVERAGE(IF((OutputTable[GroupByKey]=OutputTable[[#This Row],[GroupByKey]]),(OutputTable[GroupByKey]=OutputTable[[#This Row],[GroupByKey]])*OutputTable[RecordedValue])),0)</f>
        <v>0</v>
      </c>
      <c r="L2877" s="5" cm="1">
        <f t="array" ref="L2877">IFERROR(_xlfn.STDEV.S(IF((OutputTable[GroupByKey]=OutputTable[[#This Row],[GroupByKey]]),(OutputTable[GroupByKey]=OutputTable[[#This Row],[GroupByKey]])*OutputTable[RecordedValue])),0)</f>
        <v>0</v>
      </c>
      <c r="M2877" s="5" cm="1">
        <f t="array" ref="M2877">MAX(IF((ProjectInfoTable[ProjectName]=OutputTable[[#This Row],[ProjectName]]),(ProjectInfoTable[ProjectName]=OutputTable[[#This Row],[ProjectName]])*ProjectInfoTable[ConfidenceInterval]))</f>
        <v>0.95</v>
      </c>
      <c r="N2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7" s="5" cm="1">
        <f t="array" ref="O2877">MIN(IF((OutputTable[GroupByKey]=OutputTable[[#This Row],[GroupByKey]]),(OutputTable[GroupByKey]=OutputTable[[#This Row],[GroupByKey]])*OutputTable[RecordedValue]))</f>
        <v>0</v>
      </c>
      <c r="P2877" s="5" cm="1">
        <f t="array" ref="P2877">MAX(IF((OutputTable[GroupByKey]=OutputTable[[#This Row],[GroupByKey]]),(OutputTable[GroupByKey]=OutputTable[[#This Row],[GroupByKey]])*OutputTable[RecordedValue]))</f>
        <v>0</v>
      </c>
    </row>
    <row r="2878" spans="1:16" x14ac:dyDescent="0.25">
      <c r="A2878" t="s">
        <v>68</v>
      </c>
      <c r="B2878" t="s">
        <v>70</v>
      </c>
      <c r="C2878">
        <v>48</v>
      </c>
      <c r="D2878" t="s">
        <v>130</v>
      </c>
      <c r="E2878" t="s">
        <v>89</v>
      </c>
      <c r="F2878" t="s">
        <v>129</v>
      </c>
      <c r="G2878">
        <v>0</v>
      </c>
      <c r="H2878">
        <v>0</v>
      </c>
      <c r="I287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878" s="5" cm="1">
        <f t="array" ref="J2878">MAX(IF((ProjectInfoTable[ProjectName]=OutputTable[[#This Row],[ProjectName]]),(ProjectInfoTable[ProjectName]=OutputTable[[#This Row],[ProjectName]])*ProjectInfoTable[NumberOfReplications]))</f>
        <v>50</v>
      </c>
      <c r="K2878" s="5" cm="1">
        <f t="array" ref="K2878">IFERROR(AVERAGE(IF((OutputTable[GroupByKey]=OutputTable[[#This Row],[GroupByKey]]),(OutputTable[GroupByKey]=OutputTable[[#This Row],[GroupByKey]])*OutputTable[RecordedValue])),0)</f>
        <v>0</v>
      </c>
      <c r="L2878" s="5" cm="1">
        <f t="array" ref="L2878">IFERROR(_xlfn.STDEV.S(IF((OutputTable[GroupByKey]=OutputTable[[#This Row],[GroupByKey]]),(OutputTable[GroupByKey]=OutputTable[[#This Row],[GroupByKey]])*OutputTable[RecordedValue])),0)</f>
        <v>0</v>
      </c>
      <c r="M2878" s="5" cm="1">
        <f t="array" ref="M2878">MAX(IF((ProjectInfoTable[ProjectName]=OutputTable[[#This Row],[ProjectName]]),(ProjectInfoTable[ProjectName]=OutputTable[[#This Row],[ProjectName]])*ProjectInfoTable[ConfidenceInterval]))</f>
        <v>0.95</v>
      </c>
      <c r="N2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8" s="5" cm="1">
        <f t="array" ref="O2878">MIN(IF((OutputTable[GroupByKey]=OutputTable[[#This Row],[GroupByKey]]),(OutputTable[GroupByKey]=OutputTable[[#This Row],[GroupByKey]])*OutputTable[RecordedValue]))</f>
        <v>0</v>
      </c>
      <c r="P2878" s="5" cm="1">
        <f t="array" ref="P2878">MAX(IF((OutputTable[GroupByKey]=OutputTable[[#This Row],[GroupByKey]]),(OutputTable[GroupByKey]=OutputTable[[#This Row],[GroupByKey]])*OutputTable[RecordedValue]))</f>
        <v>0</v>
      </c>
    </row>
    <row r="2879" spans="1:16" x14ac:dyDescent="0.25">
      <c r="A2879" t="s">
        <v>68</v>
      </c>
      <c r="B2879" t="s">
        <v>70</v>
      </c>
      <c r="C2879">
        <v>48</v>
      </c>
      <c r="D2879" t="s">
        <v>131</v>
      </c>
      <c r="E2879" t="s">
        <v>91</v>
      </c>
      <c r="F2879" t="s">
        <v>129</v>
      </c>
      <c r="G2879">
        <v>48.937487205295902</v>
      </c>
      <c r="H2879">
        <v>0</v>
      </c>
      <c r="I287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879" s="5" cm="1">
        <f t="array" ref="J2879">MAX(IF((ProjectInfoTable[ProjectName]=OutputTable[[#This Row],[ProjectName]]),(ProjectInfoTable[ProjectName]=OutputTable[[#This Row],[ProjectName]])*ProjectInfoTable[NumberOfReplications]))</f>
        <v>50</v>
      </c>
      <c r="K2879" s="5" cm="1">
        <f t="array" ref="K2879">IFERROR(AVERAGE(IF((OutputTable[GroupByKey]=OutputTable[[#This Row],[GroupByKey]]),(OutputTable[GroupByKey]=OutputTable[[#This Row],[GroupByKey]])*OutputTable[RecordedValue])),0)</f>
        <v>47.555766264651346</v>
      </c>
      <c r="L2879" s="5" cm="1">
        <f t="array" ref="L2879">IFERROR(_xlfn.STDEV.S(IF((OutputTable[GroupByKey]=OutputTable[[#This Row],[GroupByKey]]),(OutputTable[GroupByKey]=OutputTable[[#This Row],[GroupByKey]])*OutputTable[RecordedValue])),0)</f>
        <v>2.7283894207102275</v>
      </c>
      <c r="M2879" s="5" cm="1">
        <f t="array" ref="M2879">MAX(IF((ProjectInfoTable[ProjectName]=OutputTable[[#This Row],[ProjectName]]),(ProjectInfoTable[ProjectName]=OutputTable[[#This Row],[ProjectName]])*ProjectInfoTable[ConfidenceInterval]))</f>
        <v>0.95</v>
      </c>
      <c r="N2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879" s="5" cm="1">
        <f t="array" ref="O2879">MIN(IF((OutputTable[GroupByKey]=OutputTable[[#This Row],[GroupByKey]]),(OutputTable[GroupByKey]=OutputTable[[#This Row],[GroupByKey]])*OutputTable[RecordedValue]))</f>
        <v>42.116143251013803</v>
      </c>
      <c r="P2879" s="5" cm="1">
        <f t="array" ref="P2879">MAX(IF((OutputTable[GroupByKey]=OutputTable[[#This Row],[GroupByKey]]),(OutputTable[GroupByKey]=OutputTable[[#This Row],[GroupByKey]])*OutputTable[RecordedValue]))</f>
        <v>55.7665547747551</v>
      </c>
    </row>
    <row r="2880" spans="1:16" x14ac:dyDescent="0.25">
      <c r="A2880" t="s">
        <v>68</v>
      </c>
      <c r="B2880" t="s">
        <v>70</v>
      </c>
      <c r="C2880">
        <v>48</v>
      </c>
      <c r="D2880" t="s">
        <v>132</v>
      </c>
      <c r="E2880" t="s">
        <v>133</v>
      </c>
      <c r="F2880" t="s">
        <v>129</v>
      </c>
      <c r="G2880">
        <v>0</v>
      </c>
      <c r="H2880">
        <v>0</v>
      </c>
      <c r="I288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880" s="5" cm="1">
        <f t="array" ref="J2880">MAX(IF((ProjectInfoTable[ProjectName]=OutputTable[[#This Row],[ProjectName]]),(ProjectInfoTable[ProjectName]=OutputTable[[#This Row],[ProjectName]])*ProjectInfoTable[NumberOfReplications]))</f>
        <v>50</v>
      </c>
      <c r="K2880" s="5" cm="1">
        <f t="array" ref="K2880">IFERROR(AVERAGE(IF((OutputTable[GroupByKey]=OutputTable[[#This Row],[GroupByKey]]),(OutputTable[GroupByKey]=OutputTable[[#This Row],[GroupByKey]])*OutputTable[RecordedValue])),0)</f>
        <v>0</v>
      </c>
      <c r="L2880" s="5" cm="1">
        <f t="array" ref="L2880">IFERROR(_xlfn.STDEV.S(IF((OutputTable[GroupByKey]=OutputTable[[#This Row],[GroupByKey]]),(OutputTable[GroupByKey]=OutputTable[[#This Row],[GroupByKey]])*OutputTable[RecordedValue])),0)</f>
        <v>0</v>
      </c>
      <c r="M2880" s="5" cm="1">
        <f t="array" ref="M2880">MAX(IF((ProjectInfoTable[ProjectName]=OutputTable[[#This Row],[ProjectName]]),(ProjectInfoTable[ProjectName]=OutputTable[[#This Row],[ProjectName]])*ProjectInfoTable[ConfidenceInterval]))</f>
        <v>0.95</v>
      </c>
      <c r="N2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80" s="5" cm="1">
        <f t="array" ref="O2880">MIN(IF((OutputTable[GroupByKey]=OutputTable[[#This Row],[GroupByKey]]),(OutputTable[GroupByKey]=OutputTable[[#This Row],[GroupByKey]])*OutputTable[RecordedValue]))</f>
        <v>0</v>
      </c>
      <c r="P2880" s="5" cm="1">
        <f t="array" ref="P2880">MAX(IF((OutputTable[GroupByKey]=OutputTable[[#This Row],[GroupByKey]]),(OutputTable[GroupByKey]=OutputTable[[#This Row],[GroupByKey]])*OutputTable[RecordedValue]))</f>
        <v>0</v>
      </c>
    </row>
    <row r="2881" spans="1:16" x14ac:dyDescent="0.25">
      <c r="A2881" t="s">
        <v>68</v>
      </c>
      <c r="B2881" t="s">
        <v>70</v>
      </c>
      <c r="C2881">
        <v>48</v>
      </c>
      <c r="D2881" t="s">
        <v>134</v>
      </c>
      <c r="E2881" t="s">
        <v>95</v>
      </c>
      <c r="F2881" t="s">
        <v>129</v>
      </c>
      <c r="G2881">
        <v>48.937487205295902</v>
      </c>
      <c r="H2881">
        <v>0</v>
      </c>
      <c r="I288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881" s="5" cm="1">
        <f t="array" ref="J2881">MAX(IF((ProjectInfoTable[ProjectName]=OutputTable[[#This Row],[ProjectName]]),(ProjectInfoTable[ProjectName]=OutputTable[[#This Row],[ProjectName]])*ProjectInfoTable[NumberOfReplications]))</f>
        <v>50</v>
      </c>
      <c r="K2881" s="5" cm="1">
        <f t="array" ref="K2881">IFERROR(AVERAGE(IF((OutputTable[GroupByKey]=OutputTable[[#This Row],[GroupByKey]]),(OutputTable[GroupByKey]=OutputTable[[#This Row],[GroupByKey]])*OutputTable[RecordedValue])),0)</f>
        <v>47.555766264651346</v>
      </c>
      <c r="L2881" s="5" cm="1">
        <f t="array" ref="L2881">IFERROR(_xlfn.STDEV.S(IF((OutputTable[GroupByKey]=OutputTable[[#This Row],[GroupByKey]]),(OutputTable[GroupByKey]=OutputTable[[#This Row],[GroupByKey]])*OutputTable[RecordedValue])),0)</f>
        <v>2.7283894207102275</v>
      </c>
      <c r="M2881" s="5" cm="1">
        <f t="array" ref="M2881">MAX(IF((ProjectInfoTable[ProjectName]=OutputTable[[#This Row],[ProjectName]]),(ProjectInfoTable[ProjectName]=OutputTable[[#This Row],[ProjectName]])*ProjectInfoTable[ConfidenceInterval]))</f>
        <v>0.95</v>
      </c>
      <c r="N2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881" s="5" cm="1">
        <f t="array" ref="O2881">MIN(IF((OutputTable[GroupByKey]=OutputTable[[#This Row],[GroupByKey]]),(OutputTable[GroupByKey]=OutputTable[[#This Row],[GroupByKey]])*OutputTable[RecordedValue]))</f>
        <v>42.116143251013803</v>
      </c>
      <c r="P2881" s="5" cm="1">
        <f t="array" ref="P2881">MAX(IF((OutputTable[GroupByKey]=OutputTable[[#This Row],[GroupByKey]]),(OutputTable[GroupByKey]=OutputTable[[#This Row],[GroupByKey]])*OutputTable[RecordedValue]))</f>
        <v>55.7665547747551</v>
      </c>
    </row>
    <row r="2882" spans="1:16" x14ac:dyDescent="0.25">
      <c r="A2882" t="s">
        <v>68</v>
      </c>
      <c r="B2882" t="s">
        <v>70</v>
      </c>
      <c r="C2882">
        <v>48</v>
      </c>
      <c r="D2882" t="s">
        <v>135</v>
      </c>
      <c r="E2882" t="s">
        <v>97</v>
      </c>
      <c r="F2882" t="s">
        <v>129</v>
      </c>
      <c r="G2882">
        <v>0</v>
      </c>
      <c r="H2882">
        <v>0</v>
      </c>
      <c r="I288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882" s="5" cm="1">
        <f t="array" ref="J2882">MAX(IF((ProjectInfoTable[ProjectName]=OutputTable[[#This Row],[ProjectName]]),(ProjectInfoTable[ProjectName]=OutputTable[[#This Row],[ProjectName]])*ProjectInfoTable[NumberOfReplications]))</f>
        <v>50</v>
      </c>
      <c r="K2882" s="5" cm="1">
        <f t="array" ref="K2882">IFERROR(AVERAGE(IF((OutputTable[GroupByKey]=OutputTable[[#This Row],[GroupByKey]]),(OutputTable[GroupByKey]=OutputTable[[#This Row],[GroupByKey]])*OutputTable[RecordedValue])),0)</f>
        <v>0</v>
      </c>
      <c r="L2882" s="5" cm="1">
        <f t="array" ref="L2882">IFERROR(_xlfn.STDEV.S(IF((OutputTable[GroupByKey]=OutputTable[[#This Row],[GroupByKey]]),(OutputTable[GroupByKey]=OutputTable[[#This Row],[GroupByKey]])*OutputTable[RecordedValue])),0)</f>
        <v>0</v>
      </c>
      <c r="M2882" s="5" cm="1">
        <f t="array" ref="M2882">MAX(IF((ProjectInfoTable[ProjectName]=OutputTable[[#This Row],[ProjectName]]),(ProjectInfoTable[ProjectName]=OutputTable[[#This Row],[ProjectName]])*ProjectInfoTable[ConfidenceInterval]))</f>
        <v>0.95</v>
      </c>
      <c r="N2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82" s="5" cm="1">
        <f t="array" ref="O2882">MIN(IF((OutputTable[GroupByKey]=OutputTable[[#This Row],[GroupByKey]]),(OutputTable[GroupByKey]=OutputTable[[#This Row],[GroupByKey]])*OutputTable[RecordedValue]))</f>
        <v>0</v>
      </c>
      <c r="P2882" s="5" cm="1">
        <f t="array" ref="P2882">MAX(IF((OutputTable[GroupByKey]=OutputTable[[#This Row],[GroupByKey]]),(OutputTable[GroupByKey]=OutputTable[[#This Row],[GroupByKey]])*OutputTable[RecordedValue]))</f>
        <v>0</v>
      </c>
    </row>
    <row r="2883" spans="1:16" x14ac:dyDescent="0.25">
      <c r="A2883" t="s">
        <v>68</v>
      </c>
      <c r="B2883" t="s">
        <v>70</v>
      </c>
      <c r="C2883">
        <v>48</v>
      </c>
      <c r="D2883" t="s">
        <v>136</v>
      </c>
      <c r="E2883" t="s">
        <v>137</v>
      </c>
      <c r="F2883" t="s">
        <v>129</v>
      </c>
      <c r="G2883">
        <v>48.937487205296001</v>
      </c>
      <c r="H2883">
        <v>0</v>
      </c>
      <c r="I288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883" s="5" cm="1">
        <f t="array" ref="J2883">MAX(IF((ProjectInfoTable[ProjectName]=OutputTable[[#This Row],[ProjectName]]),(ProjectInfoTable[ProjectName]=OutputTable[[#This Row],[ProjectName]])*ProjectInfoTable[NumberOfReplications]))</f>
        <v>50</v>
      </c>
      <c r="K2883" s="5" cm="1">
        <f t="array" ref="K2883">IFERROR(AVERAGE(IF((OutputTable[GroupByKey]=OutputTable[[#This Row],[GroupByKey]]),(OutputTable[GroupByKey]=OutputTable[[#This Row],[GroupByKey]])*OutputTable[RecordedValue])),0)</f>
        <v>47.555766264651339</v>
      </c>
      <c r="L2883" s="5" cm="1">
        <f t="array" ref="L2883">IFERROR(_xlfn.STDEV.S(IF((OutputTable[GroupByKey]=OutputTable[[#This Row],[GroupByKey]]),(OutputTable[GroupByKey]=OutputTable[[#This Row],[GroupByKey]])*OutputTable[RecordedValue])),0)</f>
        <v>2.7283894207102439</v>
      </c>
      <c r="M2883" s="5" cm="1">
        <f t="array" ref="M2883">MAX(IF((ProjectInfoTable[ProjectName]=OutputTable[[#This Row],[ProjectName]]),(ProjectInfoTable[ProjectName]=OutputTable[[#This Row],[ProjectName]])*ProjectInfoTable[ConfidenceInterval]))</f>
        <v>0.95</v>
      </c>
      <c r="N2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883" s="5" cm="1">
        <f t="array" ref="O2883">MIN(IF((OutputTable[GroupByKey]=OutputTable[[#This Row],[GroupByKey]]),(OutputTable[GroupByKey]=OutputTable[[#This Row],[GroupByKey]])*OutputTable[RecordedValue]))</f>
        <v>42.116143251013703</v>
      </c>
      <c r="P2883" s="5" cm="1">
        <f t="array" ref="P2883">MAX(IF((OutputTable[GroupByKey]=OutputTable[[#This Row],[GroupByKey]]),(OutputTable[GroupByKey]=OutputTable[[#This Row],[GroupByKey]])*OutputTable[RecordedValue]))</f>
        <v>55.7665547747551</v>
      </c>
    </row>
    <row r="2884" spans="1:16" x14ac:dyDescent="0.25">
      <c r="A2884" t="s">
        <v>68</v>
      </c>
      <c r="B2884" t="s">
        <v>70</v>
      </c>
      <c r="C2884">
        <v>48</v>
      </c>
      <c r="D2884" t="s">
        <v>138</v>
      </c>
      <c r="E2884" t="s">
        <v>139</v>
      </c>
      <c r="F2884" t="s">
        <v>129</v>
      </c>
      <c r="G2884">
        <v>22.1597313873411</v>
      </c>
      <c r="H2884">
        <v>0</v>
      </c>
      <c r="I288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884" s="5" cm="1">
        <f t="array" ref="J2884">MAX(IF((ProjectInfoTable[ProjectName]=OutputTable[[#This Row],[ProjectName]]),(ProjectInfoTable[ProjectName]=OutputTable[[#This Row],[ProjectName]])*ProjectInfoTable[NumberOfReplications]))</f>
        <v>50</v>
      </c>
      <c r="K2884" s="5" cm="1">
        <f t="array" ref="K2884">IFERROR(AVERAGE(IF((OutputTable[GroupByKey]=OutputTable[[#This Row],[GroupByKey]]),(OutputTable[GroupByKey]=OutputTable[[#This Row],[GroupByKey]])*OutputTable[RecordedValue])),0)</f>
        <v>24.153751225057032</v>
      </c>
      <c r="L2884" s="5" cm="1">
        <f t="array" ref="L2884">IFERROR(_xlfn.STDEV.S(IF((OutputTable[GroupByKey]=OutputTable[[#This Row],[GroupByKey]]),(OutputTable[GroupByKey]=OutputTable[[#This Row],[GroupByKey]])*OutputTable[RecordedValue])),0)</f>
        <v>2.790438932514745</v>
      </c>
      <c r="M2884" s="5" cm="1">
        <f t="array" ref="M2884">MAX(IF((ProjectInfoTable[ProjectName]=OutputTable[[#This Row],[ProjectName]]),(ProjectInfoTable[ProjectName]=OutputTable[[#This Row],[ProjectName]])*ProjectInfoTable[ConfidenceInterval]))</f>
        <v>0.95</v>
      </c>
      <c r="N2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884" s="5" cm="1">
        <f t="array" ref="O2884">MIN(IF((OutputTable[GroupByKey]=OutputTable[[#This Row],[GroupByKey]]),(OutputTable[GroupByKey]=OutputTable[[#This Row],[GroupByKey]])*OutputTable[RecordedValue]))</f>
        <v>16.206469520089399</v>
      </c>
      <c r="P2884" s="5" cm="1">
        <f t="array" ref="P2884">MAX(IF((OutputTable[GroupByKey]=OutputTable[[#This Row],[GroupByKey]]),(OutputTable[GroupByKey]=OutputTable[[#This Row],[GroupByKey]])*OutputTable[RecordedValue]))</f>
        <v>29.8247121613243</v>
      </c>
    </row>
    <row r="2885" spans="1:16" x14ac:dyDescent="0.25">
      <c r="A2885" t="s">
        <v>68</v>
      </c>
      <c r="B2885" t="s">
        <v>70</v>
      </c>
      <c r="C2885">
        <v>48</v>
      </c>
      <c r="D2885" t="s">
        <v>140</v>
      </c>
      <c r="E2885" t="s">
        <v>91</v>
      </c>
      <c r="F2885" t="s">
        <v>129</v>
      </c>
      <c r="G2885">
        <v>71.097218592637105</v>
      </c>
      <c r="H2885">
        <v>0</v>
      </c>
      <c r="I288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885" s="5" cm="1">
        <f t="array" ref="J2885">MAX(IF((ProjectInfoTable[ProjectName]=OutputTable[[#This Row],[ProjectName]]),(ProjectInfoTable[ProjectName]=OutputTable[[#This Row],[ProjectName]])*ProjectInfoTable[NumberOfReplications]))</f>
        <v>50</v>
      </c>
      <c r="K2885" s="5" cm="1">
        <f t="array" ref="K2885">IFERROR(AVERAGE(IF((OutputTable[GroupByKey]=OutputTable[[#This Row],[GroupByKey]]),(OutputTable[GroupByKey]=OutputTable[[#This Row],[GroupByKey]])*OutputTable[RecordedValue])),0)</f>
        <v>71.709517489708347</v>
      </c>
      <c r="L2885" s="5" cm="1">
        <f t="array" ref="L2885">IFERROR(_xlfn.STDEV.S(IF((OutputTable[GroupByKey]=OutputTable[[#This Row],[GroupByKey]]),(OutputTable[GroupByKey]=OutputTable[[#This Row],[GroupByKey]])*OutputTable[RecordedValue])),0)</f>
        <v>0.25019982121987089</v>
      </c>
      <c r="M2885" s="5" cm="1">
        <f t="array" ref="M2885">MAX(IF((ProjectInfoTable[ProjectName]=OutputTable[[#This Row],[ProjectName]]),(ProjectInfoTable[ProjectName]=OutputTable[[#This Row],[ProjectName]])*ProjectInfoTable[ConfidenceInterval]))</f>
        <v>0.95</v>
      </c>
      <c r="N2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885" s="5" cm="1">
        <f t="array" ref="O2885">MIN(IF((OutputTable[GroupByKey]=OutputTable[[#This Row],[GroupByKey]]),(OutputTable[GroupByKey]=OutputTable[[#This Row],[GroupByKey]])*OutputTable[RecordedValue]))</f>
        <v>70.826954480567906</v>
      </c>
      <c r="P2885" s="5" cm="1">
        <f t="array" ref="P2885">MAX(IF((OutputTable[GroupByKey]=OutputTable[[#This Row],[GroupByKey]]),(OutputTable[GroupByKey]=OutputTable[[#This Row],[GroupByKey]])*OutputTable[RecordedValue]))</f>
        <v>72</v>
      </c>
    </row>
    <row r="2886" spans="1:16" x14ac:dyDescent="0.25">
      <c r="A2886" t="s">
        <v>68</v>
      </c>
      <c r="B2886" t="s">
        <v>70</v>
      </c>
      <c r="C2886">
        <v>48</v>
      </c>
      <c r="D2886" t="s">
        <v>141</v>
      </c>
      <c r="E2886" t="s">
        <v>142</v>
      </c>
      <c r="F2886" t="s">
        <v>129</v>
      </c>
      <c r="G2886">
        <v>0</v>
      </c>
      <c r="H2886">
        <v>0</v>
      </c>
      <c r="I288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886" s="5" cm="1">
        <f t="array" ref="J2886">MAX(IF((ProjectInfoTable[ProjectName]=OutputTable[[#This Row],[ProjectName]]),(ProjectInfoTable[ProjectName]=OutputTable[[#This Row],[ProjectName]])*ProjectInfoTable[NumberOfReplications]))</f>
        <v>50</v>
      </c>
      <c r="K2886" s="5" cm="1">
        <f t="array" ref="K2886">IFERROR(AVERAGE(IF((OutputTable[GroupByKey]=OutputTable[[#This Row],[GroupByKey]]),(OutputTable[GroupByKey]=OutputTable[[#This Row],[GroupByKey]])*OutputTable[RecordedValue])),0)</f>
        <v>0</v>
      </c>
      <c r="L2886" s="5" cm="1">
        <f t="array" ref="L2886">IFERROR(_xlfn.STDEV.S(IF((OutputTable[GroupByKey]=OutputTable[[#This Row],[GroupByKey]]),(OutputTable[GroupByKey]=OutputTable[[#This Row],[GroupByKey]])*OutputTable[RecordedValue])),0)</f>
        <v>0</v>
      </c>
      <c r="M2886" s="5" cm="1">
        <f t="array" ref="M2886">MAX(IF((ProjectInfoTable[ProjectName]=OutputTable[[#This Row],[ProjectName]]),(ProjectInfoTable[ProjectName]=OutputTable[[#This Row],[ProjectName]])*ProjectInfoTable[ConfidenceInterval]))</f>
        <v>0.95</v>
      </c>
      <c r="N2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86" s="5" cm="1">
        <f t="array" ref="O2886">MIN(IF((OutputTable[GroupByKey]=OutputTable[[#This Row],[GroupByKey]]),(OutputTable[GroupByKey]=OutputTable[[#This Row],[GroupByKey]])*OutputTable[RecordedValue]))</f>
        <v>0</v>
      </c>
      <c r="P2886" s="5" cm="1">
        <f t="array" ref="P2886">MAX(IF((OutputTable[GroupByKey]=OutputTable[[#This Row],[GroupByKey]]),(OutputTable[GroupByKey]=OutputTable[[#This Row],[GroupByKey]])*OutputTable[RecordedValue]))</f>
        <v>0</v>
      </c>
    </row>
    <row r="2887" spans="1:16" x14ac:dyDescent="0.25">
      <c r="A2887" t="s">
        <v>68</v>
      </c>
      <c r="B2887" t="s">
        <v>70</v>
      </c>
      <c r="C2887">
        <v>48</v>
      </c>
      <c r="D2887" t="s">
        <v>143</v>
      </c>
      <c r="E2887" t="s">
        <v>113</v>
      </c>
      <c r="F2887" t="s">
        <v>73</v>
      </c>
      <c r="G2887">
        <v>9.1183658102197001</v>
      </c>
      <c r="H2887">
        <v>0</v>
      </c>
      <c r="I288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887" s="5" cm="1">
        <f t="array" ref="J2887">MAX(IF((ProjectInfoTable[ProjectName]=OutputTable[[#This Row],[ProjectName]]),(ProjectInfoTable[ProjectName]=OutputTable[[#This Row],[ProjectName]])*ProjectInfoTable[NumberOfReplications]))</f>
        <v>50</v>
      </c>
      <c r="K2887" s="5" cm="1">
        <f t="array" ref="K2887">IFERROR(AVERAGE(IF((OutputTable[GroupByKey]=OutputTable[[#This Row],[GroupByKey]]),(OutputTable[GroupByKey]=OutputTable[[#This Row],[GroupByKey]])*OutputTable[RecordedValue])),0)</f>
        <v>8.9631102244031808</v>
      </c>
      <c r="L2887" s="5" cm="1">
        <f t="array" ref="L2887">IFERROR(_xlfn.STDEV.S(IF((OutputTable[GroupByKey]=OutputTable[[#This Row],[GroupByKey]]),(OutputTable[GroupByKey]=OutputTable[[#This Row],[GroupByKey]])*OutputTable[RecordedValue])),0)</f>
        <v>0.49581158155018401</v>
      </c>
      <c r="M2887" s="5" cm="1">
        <f t="array" ref="M2887">MAX(IF((ProjectInfoTable[ProjectName]=OutputTable[[#This Row],[ProjectName]]),(ProjectInfoTable[ProjectName]=OutputTable[[#This Row],[ProjectName]])*ProjectInfoTable[ConfidenceInterval]))</f>
        <v>0.95</v>
      </c>
      <c r="N2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887" s="5" cm="1">
        <f t="array" ref="O2887">MIN(IF((OutputTable[GroupByKey]=OutputTable[[#This Row],[GroupByKey]]),(OutputTable[GroupByKey]=OutputTable[[#This Row],[GroupByKey]])*OutputTable[RecordedValue]))</f>
        <v>7.9225733441578896</v>
      </c>
      <c r="P2887" s="5" cm="1">
        <f t="array" ref="P2887">MAX(IF((OutputTable[GroupByKey]=OutputTable[[#This Row],[GroupByKey]]),(OutputTable[GroupByKey]=OutputTable[[#This Row],[GroupByKey]])*OutputTable[RecordedValue]))</f>
        <v>9.9777504987156593</v>
      </c>
    </row>
    <row r="2888" spans="1:16" x14ac:dyDescent="0.25">
      <c r="A2888" t="s">
        <v>68</v>
      </c>
      <c r="B2888" t="s">
        <v>70</v>
      </c>
      <c r="C2888">
        <v>48</v>
      </c>
      <c r="D2888" t="s">
        <v>144</v>
      </c>
      <c r="E2888" t="s">
        <v>115</v>
      </c>
      <c r="F2888" t="s">
        <v>73</v>
      </c>
      <c r="G2888">
        <v>547.101948613182</v>
      </c>
      <c r="H2888">
        <v>0</v>
      </c>
      <c r="I288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888" s="5" cm="1">
        <f t="array" ref="J2888">MAX(IF((ProjectInfoTable[ProjectName]=OutputTable[[#This Row],[ProjectName]]),(ProjectInfoTable[ProjectName]=OutputTable[[#This Row],[ProjectName]])*ProjectInfoTable[NumberOfReplications]))</f>
        <v>50</v>
      </c>
      <c r="K2888" s="5" cm="1">
        <f t="array" ref="K2888">IFERROR(AVERAGE(IF((OutputTable[GroupByKey]=OutputTable[[#This Row],[GroupByKey]]),(OutputTable[GroupByKey]=OutputTable[[#This Row],[GroupByKey]])*OutputTable[RecordedValue])),0)</f>
        <v>537.78661346419096</v>
      </c>
      <c r="L2888" s="5" cm="1">
        <f t="array" ref="L2888">IFERROR(_xlfn.STDEV.S(IF((OutputTable[GroupByKey]=OutputTable[[#This Row],[GroupByKey]]),(OutputTable[GroupByKey]=OutputTable[[#This Row],[GroupByKey]])*OutputTable[RecordedValue])),0)</f>
        <v>29.748694893010981</v>
      </c>
      <c r="M2888" s="5" cm="1">
        <f t="array" ref="M2888">MAX(IF((ProjectInfoTable[ProjectName]=OutputTable[[#This Row],[ProjectName]]),(ProjectInfoTable[ProjectName]=OutputTable[[#This Row],[ProjectName]])*ProjectInfoTable[ConfidenceInterval]))</f>
        <v>0.95</v>
      </c>
      <c r="N2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888" s="5" cm="1">
        <f t="array" ref="O2888">MIN(IF((OutputTable[GroupByKey]=OutputTable[[#This Row],[GroupByKey]]),(OutputTable[GroupByKey]=OutputTable[[#This Row],[GroupByKey]])*OutputTable[RecordedValue]))</f>
        <v>475.35440064947397</v>
      </c>
      <c r="P2888" s="5" cm="1">
        <f t="array" ref="P2888">MAX(IF((OutputTable[GroupByKey]=OutputTable[[#This Row],[GroupByKey]]),(OutputTable[GroupByKey]=OutputTable[[#This Row],[GroupByKey]])*OutputTable[RecordedValue]))</f>
        <v>598.66502992293999</v>
      </c>
    </row>
    <row r="2889" spans="1:16" x14ac:dyDescent="0.25">
      <c r="A2889" t="s">
        <v>68</v>
      </c>
      <c r="B2889" t="s">
        <v>70</v>
      </c>
      <c r="C2889">
        <v>48</v>
      </c>
      <c r="D2889" t="s">
        <v>145</v>
      </c>
      <c r="E2889" t="s">
        <v>117</v>
      </c>
      <c r="F2889" t="s">
        <v>73</v>
      </c>
      <c r="G2889">
        <v>0</v>
      </c>
      <c r="H2889">
        <v>0</v>
      </c>
      <c r="I288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889" s="5" cm="1">
        <f t="array" ref="J2889">MAX(IF((ProjectInfoTable[ProjectName]=OutputTable[[#This Row],[ProjectName]]),(ProjectInfoTable[ProjectName]=OutputTable[[#This Row],[ProjectName]])*ProjectInfoTable[NumberOfReplications]))</f>
        <v>50</v>
      </c>
      <c r="K2889" s="5" cm="1">
        <f t="array" ref="K2889">IFERROR(AVERAGE(IF((OutputTable[GroupByKey]=OutputTable[[#This Row],[GroupByKey]]),(OutputTable[GroupByKey]=OutputTable[[#This Row],[GroupByKey]])*OutputTable[RecordedValue])),0)</f>
        <v>0</v>
      </c>
      <c r="L2889" s="5" cm="1">
        <f t="array" ref="L2889">IFERROR(_xlfn.STDEV.S(IF((OutputTable[GroupByKey]=OutputTable[[#This Row],[GroupByKey]]),(OutputTable[GroupByKey]=OutputTable[[#This Row],[GroupByKey]])*OutputTable[RecordedValue])),0)</f>
        <v>0</v>
      </c>
      <c r="M2889" s="5" cm="1">
        <f t="array" ref="M2889">MAX(IF((ProjectInfoTable[ProjectName]=OutputTable[[#This Row],[ProjectName]]),(ProjectInfoTable[ProjectName]=OutputTable[[#This Row],[ProjectName]])*ProjectInfoTable[ConfidenceInterval]))</f>
        <v>0.95</v>
      </c>
      <c r="N2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89" s="5" cm="1">
        <f t="array" ref="O2889">MIN(IF((OutputTable[GroupByKey]=OutputTable[[#This Row],[GroupByKey]]),(OutputTable[GroupByKey]=OutputTable[[#This Row],[GroupByKey]])*OutputTable[RecordedValue]))</f>
        <v>0</v>
      </c>
      <c r="P2889" s="5" cm="1">
        <f t="array" ref="P2889">MAX(IF((OutputTable[GroupByKey]=OutputTable[[#This Row],[GroupByKey]]),(OutputTable[GroupByKey]=OutputTable[[#This Row],[GroupByKey]])*OutputTable[RecordedValue]))</f>
        <v>0</v>
      </c>
    </row>
    <row r="2890" spans="1:16" x14ac:dyDescent="0.25">
      <c r="A2890" t="s">
        <v>68</v>
      </c>
      <c r="B2890" t="s">
        <v>70</v>
      </c>
      <c r="C2890">
        <v>48</v>
      </c>
      <c r="D2890" t="s">
        <v>146</v>
      </c>
      <c r="E2890" t="s">
        <v>119</v>
      </c>
      <c r="F2890" t="s">
        <v>73</v>
      </c>
      <c r="G2890">
        <v>107.838413613225</v>
      </c>
      <c r="H2890">
        <v>0</v>
      </c>
      <c r="I289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890" s="5" cm="1">
        <f t="array" ref="J2890">MAX(IF((ProjectInfoTable[ProjectName]=OutputTable[[#This Row],[ProjectName]]),(ProjectInfoTable[ProjectName]=OutputTable[[#This Row],[ProjectName]])*ProjectInfoTable[NumberOfReplications]))</f>
        <v>50</v>
      </c>
      <c r="K2890" s="5" cm="1">
        <f t="array" ref="K2890">IFERROR(AVERAGE(IF((OutputTable[GroupByKey]=OutputTable[[#This Row],[GroupByKey]]),(OutputTable[GroupByKey]=OutputTable[[#This Row],[GroupByKey]])*OutputTable[RecordedValue])),0)</f>
        <v>131.6987252883157</v>
      </c>
      <c r="L2890" s="5" cm="1">
        <f t="array" ref="L2890">IFERROR(_xlfn.STDEV.S(IF((OutputTable[GroupByKey]=OutputTable[[#This Row],[GroupByKey]]),(OutputTable[GroupByKey]=OutputTable[[#This Row],[GroupByKey]])*OutputTable[RecordedValue])),0)</f>
        <v>195.03180772236345</v>
      </c>
      <c r="M2890" s="5" cm="1">
        <f t="array" ref="M2890">MAX(IF((ProjectInfoTable[ProjectName]=OutputTable[[#This Row],[ProjectName]]),(ProjectInfoTable[ProjectName]=OutputTable[[#This Row],[ProjectName]])*ProjectInfoTable[ConfidenceInterval]))</f>
        <v>0.95</v>
      </c>
      <c r="N2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890" s="5" cm="1">
        <f t="array" ref="O2890">MIN(IF((OutputTable[GroupByKey]=OutputTable[[#This Row],[GroupByKey]]),(OutputTable[GroupByKey]=OutputTable[[#This Row],[GroupByKey]])*OutputTable[RecordedValue]))</f>
        <v>10.054421984212899</v>
      </c>
      <c r="P2890" s="5" cm="1">
        <f t="array" ref="P2890">MAX(IF((OutputTable[GroupByKey]=OutputTable[[#This Row],[GroupByKey]]),(OutputTable[GroupByKey]=OutputTable[[#This Row],[GroupByKey]])*OutputTable[RecordedValue]))</f>
        <v>1200.8160491271699</v>
      </c>
    </row>
    <row r="2891" spans="1:16" x14ac:dyDescent="0.25">
      <c r="A2891" t="s">
        <v>68</v>
      </c>
      <c r="B2891" t="s">
        <v>70</v>
      </c>
      <c r="C2891">
        <v>48</v>
      </c>
      <c r="D2891" t="s">
        <v>147</v>
      </c>
      <c r="E2891" t="s">
        <v>121</v>
      </c>
      <c r="F2891" t="s">
        <v>73</v>
      </c>
      <c r="G2891">
        <v>145</v>
      </c>
      <c r="H2891">
        <v>0</v>
      </c>
      <c r="I289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891" s="5" cm="1">
        <f t="array" ref="J2891">MAX(IF((ProjectInfoTable[ProjectName]=OutputTable[[#This Row],[ProjectName]]),(ProjectInfoTable[ProjectName]=OutputTable[[#This Row],[ProjectName]])*ProjectInfoTable[NumberOfReplications]))</f>
        <v>50</v>
      </c>
      <c r="K2891" s="5" cm="1">
        <f t="array" ref="K2891">IFERROR(AVERAGE(IF((OutputTable[GroupByKey]=OutputTable[[#This Row],[GroupByKey]]),(OutputTable[GroupByKey]=OutputTable[[#This Row],[GroupByKey]])*OutputTable[RecordedValue])),0)</f>
        <v>145</v>
      </c>
      <c r="L2891" s="5" cm="1">
        <f t="array" ref="L2891">IFERROR(_xlfn.STDEV.S(IF((OutputTable[GroupByKey]=OutputTable[[#This Row],[GroupByKey]]),(OutputTable[GroupByKey]=OutputTable[[#This Row],[GroupByKey]])*OutputTable[RecordedValue])),0)</f>
        <v>0</v>
      </c>
      <c r="M2891" s="5" cm="1">
        <f t="array" ref="M2891">MAX(IF((ProjectInfoTable[ProjectName]=OutputTable[[#This Row],[ProjectName]]),(ProjectInfoTable[ProjectName]=OutputTable[[#This Row],[ProjectName]])*ProjectInfoTable[ConfidenceInterval]))</f>
        <v>0.95</v>
      </c>
      <c r="N2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1" s="5" cm="1">
        <f t="array" ref="O2891">MIN(IF((OutputTable[GroupByKey]=OutputTable[[#This Row],[GroupByKey]]),(OutputTable[GroupByKey]=OutputTable[[#This Row],[GroupByKey]])*OutputTable[RecordedValue]))</f>
        <v>145</v>
      </c>
      <c r="P2891" s="5" cm="1">
        <f t="array" ref="P2891">MAX(IF((OutputTable[GroupByKey]=OutputTable[[#This Row],[GroupByKey]]),(OutputTable[GroupByKey]=OutputTable[[#This Row],[GroupByKey]])*OutputTable[RecordedValue]))</f>
        <v>145</v>
      </c>
    </row>
    <row r="2892" spans="1:16" x14ac:dyDescent="0.25">
      <c r="A2892" t="s">
        <v>68</v>
      </c>
      <c r="B2892" t="s">
        <v>70</v>
      </c>
      <c r="C2892">
        <v>48</v>
      </c>
      <c r="D2892" t="s">
        <v>148</v>
      </c>
      <c r="E2892" t="s">
        <v>123</v>
      </c>
      <c r="F2892" t="s">
        <v>73</v>
      </c>
      <c r="G2892">
        <v>142</v>
      </c>
      <c r="H2892">
        <v>0</v>
      </c>
      <c r="I289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892" s="5" cm="1">
        <f t="array" ref="J2892">MAX(IF((ProjectInfoTable[ProjectName]=OutputTable[[#This Row],[ProjectName]]),(ProjectInfoTable[ProjectName]=OutputTable[[#This Row],[ProjectName]])*ProjectInfoTable[NumberOfReplications]))</f>
        <v>50</v>
      </c>
      <c r="K2892" s="5" cm="1">
        <f t="array" ref="K2892">IFERROR(AVERAGE(IF((OutputTable[GroupByKey]=OutputTable[[#This Row],[GroupByKey]]),(OutputTable[GroupByKey]=OutputTable[[#This Row],[GroupByKey]])*OutputTable[RecordedValue])),0)</f>
        <v>143.58000000000001</v>
      </c>
      <c r="L2892" s="5" cm="1">
        <f t="array" ref="L2892">IFERROR(_xlfn.STDEV.S(IF((OutputTable[GroupByKey]=OutputTable[[#This Row],[GroupByKey]]),(OutputTable[GroupByKey]=OutputTable[[#This Row],[GroupByKey]])*OutputTable[RecordedValue])),0)</f>
        <v>0.67279496224666424</v>
      </c>
      <c r="M2892" s="5" cm="1">
        <f t="array" ref="M2892">MAX(IF((ProjectInfoTable[ProjectName]=OutputTable[[#This Row],[ProjectName]]),(ProjectInfoTable[ProjectName]=OutputTable[[#This Row],[ProjectName]])*ProjectInfoTable[ConfidenceInterval]))</f>
        <v>0.95</v>
      </c>
      <c r="N2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892" s="5" cm="1">
        <f t="array" ref="O2892">MIN(IF((OutputTable[GroupByKey]=OutputTable[[#This Row],[GroupByKey]]),(OutputTable[GroupByKey]=OutputTable[[#This Row],[GroupByKey]])*OutputTable[RecordedValue]))</f>
        <v>142</v>
      </c>
      <c r="P2892" s="5" cm="1">
        <f t="array" ref="P2892">MAX(IF((OutputTable[GroupByKey]=OutputTable[[#This Row],[GroupByKey]]),(OutputTable[GroupByKey]=OutputTable[[#This Row],[GroupByKey]])*OutputTable[RecordedValue]))</f>
        <v>144</v>
      </c>
    </row>
    <row r="2893" spans="1:16" x14ac:dyDescent="0.25">
      <c r="A2893" t="s">
        <v>68</v>
      </c>
      <c r="B2893" t="s">
        <v>70</v>
      </c>
      <c r="C2893">
        <v>48</v>
      </c>
      <c r="D2893" t="s">
        <v>149</v>
      </c>
      <c r="E2893" t="s">
        <v>125</v>
      </c>
      <c r="F2893" t="s">
        <v>73</v>
      </c>
      <c r="G2893">
        <v>9.1183658102197001</v>
      </c>
      <c r="H2893">
        <v>0</v>
      </c>
      <c r="I289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893" s="5" cm="1">
        <f t="array" ref="J2893">MAX(IF((ProjectInfoTable[ProjectName]=OutputTable[[#This Row],[ProjectName]]),(ProjectInfoTable[ProjectName]=OutputTable[[#This Row],[ProjectName]])*ProjectInfoTable[NumberOfReplications]))</f>
        <v>50</v>
      </c>
      <c r="K2893" s="5" cm="1">
        <f t="array" ref="K2893">IFERROR(AVERAGE(IF((OutputTable[GroupByKey]=OutputTable[[#This Row],[GroupByKey]]),(OutputTable[GroupByKey]=OutputTable[[#This Row],[GroupByKey]])*OutputTable[RecordedValue])),0)</f>
        <v>8.9631102244031808</v>
      </c>
      <c r="L2893" s="5" cm="1">
        <f t="array" ref="L2893">IFERROR(_xlfn.STDEV.S(IF((OutputTable[GroupByKey]=OutputTable[[#This Row],[GroupByKey]]),(OutputTable[GroupByKey]=OutputTable[[#This Row],[GroupByKey]])*OutputTable[RecordedValue])),0)</f>
        <v>0.49581158155018401</v>
      </c>
      <c r="M2893" s="5" cm="1">
        <f t="array" ref="M2893">MAX(IF((ProjectInfoTable[ProjectName]=OutputTable[[#This Row],[ProjectName]]),(ProjectInfoTable[ProjectName]=OutputTable[[#This Row],[ProjectName]])*ProjectInfoTable[ConfidenceInterval]))</f>
        <v>0.95</v>
      </c>
      <c r="N2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893" s="5" cm="1">
        <f t="array" ref="O2893">MIN(IF((OutputTable[GroupByKey]=OutputTable[[#This Row],[GroupByKey]]),(OutputTable[GroupByKey]=OutputTable[[#This Row],[GroupByKey]])*OutputTable[RecordedValue]))</f>
        <v>7.9225733441578896</v>
      </c>
      <c r="P2893" s="5" cm="1">
        <f t="array" ref="P2893">MAX(IF((OutputTable[GroupByKey]=OutputTable[[#This Row],[GroupByKey]]),(OutputTable[GroupByKey]=OutputTable[[#This Row],[GroupByKey]])*OutputTable[RecordedValue]))</f>
        <v>9.9777504987156593</v>
      </c>
    </row>
    <row r="2894" spans="1:16" x14ac:dyDescent="0.25">
      <c r="A2894" t="s">
        <v>68</v>
      </c>
      <c r="B2894" t="s">
        <v>70</v>
      </c>
      <c r="C2894">
        <v>48</v>
      </c>
      <c r="D2894" t="s">
        <v>150</v>
      </c>
      <c r="E2894" t="s">
        <v>127</v>
      </c>
      <c r="F2894" t="s">
        <v>73</v>
      </c>
      <c r="G2894">
        <v>654.94036222640705</v>
      </c>
      <c r="H2894">
        <v>0</v>
      </c>
      <c r="I289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894" s="5" cm="1">
        <f t="array" ref="J2894">MAX(IF((ProjectInfoTable[ProjectName]=OutputTable[[#This Row],[ProjectName]]),(ProjectInfoTable[ProjectName]=OutputTable[[#This Row],[ProjectName]])*ProjectInfoTable[NumberOfReplications]))</f>
        <v>50</v>
      </c>
      <c r="K2894" s="5" cm="1">
        <f t="array" ref="K2894">IFERROR(AVERAGE(IF((OutputTable[GroupByKey]=OutputTable[[#This Row],[GroupByKey]]),(OutputTable[GroupByKey]=OutputTable[[#This Row],[GroupByKey]])*OutputTable[RecordedValue])),0)</f>
        <v>669.48533875250666</v>
      </c>
      <c r="L2894" s="5" cm="1">
        <f t="array" ref="L2894">IFERROR(_xlfn.STDEV.S(IF((OutputTable[GroupByKey]=OutputTable[[#This Row],[GroupByKey]]),(OutputTable[GroupByKey]=OutputTable[[#This Row],[GroupByKey]])*OutputTable[RecordedValue])),0)</f>
        <v>209.81217768405702</v>
      </c>
      <c r="M2894" s="5" cm="1">
        <f t="array" ref="M2894">MAX(IF((ProjectInfoTable[ProjectName]=OutputTable[[#This Row],[ProjectName]]),(ProjectInfoTable[ProjectName]=OutputTable[[#This Row],[ProjectName]])*ProjectInfoTable[ConfidenceInterval]))</f>
        <v>0.95</v>
      </c>
      <c r="N2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894" s="5" cm="1">
        <f t="array" ref="O2894">MIN(IF((OutputTable[GroupByKey]=OutputTable[[#This Row],[GroupByKey]]),(OutputTable[GroupByKey]=OutputTable[[#This Row],[GroupByKey]])*OutputTable[RecordedValue]))</f>
        <v>507.16931004698603</v>
      </c>
      <c r="P2894" s="5" cm="1">
        <f t="array" ref="P2894">MAX(IF((OutputTable[GroupByKey]=OutputTable[[#This Row],[GroupByKey]]),(OutputTable[GroupByKey]=OutputTable[[#This Row],[GroupByKey]])*OutputTable[RecordedValue]))</f>
        <v>1790.3663033289099</v>
      </c>
    </row>
    <row r="2895" spans="1:16" x14ac:dyDescent="0.25">
      <c r="A2895" t="s">
        <v>68</v>
      </c>
      <c r="B2895" t="s">
        <v>70</v>
      </c>
      <c r="C2895">
        <v>48</v>
      </c>
      <c r="D2895" t="s">
        <v>151</v>
      </c>
      <c r="E2895" t="s">
        <v>121</v>
      </c>
      <c r="F2895" t="s">
        <v>87</v>
      </c>
      <c r="G2895">
        <v>145</v>
      </c>
      <c r="H2895">
        <v>0</v>
      </c>
      <c r="I289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895" s="5" cm="1">
        <f t="array" ref="J2895">MAX(IF((ProjectInfoTable[ProjectName]=OutputTable[[#This Row],[ProjectName]]),(ProjectInfoTable[ProjectName]=OutputTable[[#This Row],[ProjectName]])*ProjectInfoTable[NumberOfReplications]))</f>
        <v>50</v>
      </c>
      <c r="K2895" s="5" cm="1">
        <f t="array" ref="K2895">IFERROR(AVERAGE(IF((OutputTable[GroupByKey]=OutputTable[[#This Row],[GroupByKey]]),(OutputTable[GroupByKey]=OutputTable[[#This Row],[GroupByKey]])*OutputTable[RecordedValue])),0)</f>
        <v>145</v>
      </c>
      <c r="L2895" s="5" cm="1">
        <f t="array" ref="L2895">IFERROR(_xlfn.STDEV.S(IF((OutputTable[GroupByKey]=OutputTable[[#This Row],[GroupByKey]]),(OutputTable[GroupByKey]=OutputTable[[#This Row],[GroupByKey]])*OutputTable[RecordedValue])),0)</f>
        <v>0</v>
      </c>
      <c r="M2895" s="5" cm="1">
        <f t="array" ref="M2895">MAX(IF((ProjectInfoTable[ProjectName]=OutputTable[[#This Row],[ProjectName]]),(ProjectInfoTable[ProjectName]=OutputTable[[#This Row],[ProjectName]])*ProjectInfoTable[ConfidenceInterval]))</f>
        <v>0.95</v>
      </c>
      <c r="N2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5" s="5" cm="1">
        <f t="array" ref="O2895">MIN(IF((OutputTable[GroupByKey]=OutputTable[[#This Row],[GroupByKey]]),(OutputTable[GroupByKey]=OutputTable[[#This Row],[GroupByKey]])*OutputTable[RecordedValue]))</f>
        <v>145</v>
      </c>
      <c r="P2895" s="5" cm="1">
        <f t="array" ref="P2895">MAX(IF((OutputTable[GroupByKey]=OutputTable[[#This Row],[GroupByKey]]),(OutputTable[GroupByKey]=OutputTable[[#This Row],[GroupByKey]])*OutputTable[RecordedValue]))</f>
        <v>145</v>
      </c>
    </row>
    <row r="2896" spans="1:16" x14ac:dyDescent="0.25">
      <c r="A2896" t="s">
        <v>68</v>
      </c>
      <c r="B2896" t="s">
        <v>70</v>
      </c>
      <c r="C2896">
        <v>48</v>
      </c>
      <c r="D2896" t="s">
        <v>152</v>
      </c>
      <c r="E2896" t="s">
        <v>123</v>
      </c>
      <c r="F2896" t="s">
        <v>87</v>
      </c>
      <c r="G2896">
        <v>139</v>
      </c>
      <c r="H2896">
        <v>0</v>
      </c>
      <c r="I289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896" s="5" cm="1">
        <f t="array" ref="J2896">MAX(IF((ProjectInfoTable[ProjectName]=OutputTable[[#This Row],[ProjectName]]),(ProjectInfoTable[ProjectName]=OutputTable[[#This Row],[ProjectName]])*ProjectInfoTable[NumberOfReplications]))</f>
        <v>50</v>
      </c>
      <c r="K2896" s="5" cm="1">
        <f t="array" ref="K2896">IFERROR(AVERAGE(IF((OutputTable[GroupByKey]=OutputTable[[#This Row],[GroupByKey]]),(OutputTable[GroupByKey]=OutputTable[[#This Row],[GroupByKey]])*OutputTable[RecordedValue])),0)</f>
        <v>141.38</v>
      </c>
      <c r="L2896" s="5" cm="1">
        <f t="array" ref="L2896">IFERROR(_xlfn.STDEV.S(IF((OutputTable[GroupByKey]=OutputTable[[#This Row],[GroupByKey]]),(OutputTable[GroupByKey]=OutputTable[[#This Row],[GroupByKey]])*OutputTable[RecordedValue])),0)</f>
        <v>1.9988772358705846</v>
      </c>
      <c r="M2896" s="5" cm="1">
        <f t="array" ref="M2896">MAX(IF((ProjectInfoTable[ProjectName]=OutputTable[[#This Row],[ProjectName]]),(ProjectInfoTable[ProjectName]=OutputTable[[#This Row],[ProjectName]])*ProjectInfoTable[ConfidenceInterval]))</f>
        <v>0.95</v>
      </c>
      <c r="N2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896" s="5" cm="1">
        <f t="array" ref="O2896">MIN(IF((OutputTable[GroupByKey]=OutputTable[[#This Row],[GroupByKey]]),(OutputTable[GroupByKey]=OutputTable[[#This Row],[GroupByKey]])*OutputTable[RecordedValue]))</f>
        <v>134</v>
      </c>
      <c r="P2896" s="5" cm="1">
        <f t="array" ref="P2896">MAX(IF((OutputTable[GroupByKey]=OutputTable[[#This Row],[GroupByKey]]),(OutputTable[GroupByKey]=OutputTable[[#This Row],[GroupByKey]])*OutputTable[RecordedValue]))</f>
        <v>144</v>
      </c>
    </row>
    <row r="2897" spans="1:16" x14ac:dyDescent="0.25">
      <c r="A2897" t="s">
        <v>68</v>
      </c>
      <c r="B2897" t="s">
        <v>70</v>
      </c>
      <c r="C2897">
        <v>48</v>
      </c>
      <c r="D2897" t="s">
        <v>153</v>
      </c>
      <c r="E2897" t="s">
        <v>113</v>
      </c>
      <c r="F2897" t="s">
        <v>73</v>
      </c>
      <c r="G2897">
        <v>2.39806255632696</v>
      </c>
      <c r="H2897">
        <v>0</v>
      </c>
      <c r="I2897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897" s="5" cm="1">
        <f t="array" ref="J2897">MAX(IF((ProjectInfoTable[ProjectName]=OutputTable[[#This Row],[ProjectName]]),(ProjectInfoTable[ProjectName]=OutputTable[[#This Row],[ProjectName]])*ProjectInfoTable[NumberOfReplications]))</f>
        <v>50</v>
      </c>
      <c r="K2897" s="5" cm="1">
        <f t="array" ref="K2897">IFERROR(AVERAGE(IF((OutputTable[GroupByKey]=OutputTable[[#This Row],[GroupByKey]]),(OutputTable[GroupByKey]=OutputTable[[#This Row],[GroupByKey]])*OutputTable[RecordedValue])),0)</f>
        <v>1.713056712445395</v>
      </c>
      <c r="L2897" s="5" cm="1">
        <f t="array" ref="L2897">IFERROR(_xlfn.STDEV.S(IF((OutputTable[GroupByKey]=OutputTable[[#This Row],[GroupByKey]]),(OutputTable[GroupByKey]=OutputTable[[#This Row],[GroupByKey]])*OutputTable[RecordedValue])),0)</f>
        <v>0.74877386075301833</v>
      </c>
      <c r="M2897" s="5" cm="1">
        <f t="array" ref="M2897">MAX(IF((ProjectInfoTable[ProjectName]=OutputTable[[#This Row],[ProjectName]]),(ProjectInfoTable[ProjectName]=OutputTable[[#This Row],[ProjectName]])*ProjectInfoTable[ConfidenceInterval]))</f>
        <v>0.95</v>
      </c>
      <c r="N2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897" s="5" cm="1">
        <f t="array" ref="O2897">MIN(IF((OutputTable[GroupByKey]=OutputTable[[#This Row],[GroupByKey]]),(OutputTable[GroupByKey]=OutputTable[[#This Row],[GroupByKey]])*OutputTable[RecordedValue]))</f>
        <v>0.396443199122197</v>
      </c>
      <c r="P2897" s="5" cm="1">
        <f t="array" ref="P2897">MAX(IF((OutputTable[GroupByKey]=OutputTable[[#This Row],[GroupByKey]]),(OutputTable[GroupByKey]=OutputTable[[#This Row],[GroupByKey]])*OutputTable[RecordedValue]))</f>
        <v>4.3293745592479498</v>
      </c>
    </row>
    <row r="2898" spans="1:16" x14ac:dyDescent="0.25">
      <c r="A2898" t="s">
        <v>68</v>
      </c>
      <c r="B2898" t="s">
        <v>70</v>
      </c>
      <c r="C2898">
        <v>48</v>
      </c>
      <c r="D2898" t="s">
        <v>154</v>
      </c>
      <c r="E2898" t="s">
        <v>115</v>
      </c>
      <c r="F2898" t="s">
        <v>73</v>
      </c>
      <c r="G2898">
        <v>71.941876689808794</v>
      </c>
      <c r="H2898">
        <v>0</v>
      </c>
      <c r="I2898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898" s="5" cm="1">
        <f t="array" ref="J2898">MAX(IF((ProjectInfoTable[ProjectName]=OutputTable[[#This Row],[ProjectName]]),(ProjectInfoTable[ProjectName]=OutputTable[[#This Row],[ProjectName]])*ProjectInfoTable[NumberOfReplications]))</f>
        <v>50</v>
      </c>
      <c r="K2898" s="5" cm="1">
        <f t="array" ref="K2898">IFERROR(AVERAGE(IF((OutputTable[GroupByKey]=OutputTable[[#This Row],[GroupByKey]]),(OutputTable[GroupByKey]=OutputTable[[#This Row],[GroupByKey]])*OutputTable[RecordedValue])),0)</f>
        <v>51.391701373361848</v>
      </c>
      <c r="L2898" s="5" cm="1">
        <f t="array" ref="L2898">IFERROR(_xlfn.STDEV.S(IF((OutputTable[GroupByKey]=OutputTable[[#This Row],[GroupByKey]]),(OutputTable[GroupByKey]=OutputTable[[#This Row],[GroupByKey]])*OutputTable[RecordedValue])),0)</f>
        <v>22.463215822590577</v>
      </c>
      <c r="M2898" s="5" cm="1">
        <f t="array" ref="M2898">MAX(IF((ProjectInfoTable[ProjectName]=OutputTable[[#This Row],[ProjectName]]),(ProjectInfoTable[ProjectName]=OutputTable[[#This Row],[ProjectName]])*ProjectInfoTable[ConfidenceInterval]))</f>
        <v>0.95</v>
      </c>
      <c r="N2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898" s="5" cm="1">
        <f t="array" ref="O2898">MIN(IF((OutputTable[GroupByKey]=OutputTable[[#This Row],[GroupByKey]]),(OutputTable[GroupByKey]=OutputTable[[#This Row],[GroupByKey]])*OutputTable[RecordedValue]))</f>
        <v>11.8932959736659</v>
      </c>
      <c r="P2898" s="5" cm="1">
        <f t="array" ref="P2898">MAX(IF((OutputTable[GroupByKey]=OutputTable[[#This Row],[GroupByKey]]),(OutputTable[GroupByKey]=OutputTable[[#This Row],[GroupByKey]])*OutputTable[RecordedValue]))</f>
        <v>129.881236777438</v>
      </c>
    </row>
    <row r="2899" spans="1:16" x14ac:dyDescent="0.25">
      <c r="A2899" t="s">
        <v>68</v>
      </c>
      <c r="B2899" t="s">
        <v>70</v>
      </c>
      <c r="C2899">
        <v>48</v>
      </c>
      <c r="D2899" t="s">
        <v>155</v>
      </c>
      <c r="E2899" t="s">
        <v>117</v>
      </c>
      <c r="F2899" t="s">
        <v>73</v>
      </c>
      <c r="G2899">
        <v>0</v>
      </c>
      <c r="H2899">
        <v>0</v>
      </c>
      <c r="I2899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899" s="5" cm="1">
        <f t="array" ref="J2899">MAX(IF((ProjectInfoTable[ProjectName]=OutputTable[[#This Row],[ProjectName]]),(ProjectInfoTable[ProjectName]=OutputTable[[#This Row],[ProjectName]])*ProjectInfoTable[NumberOfReplications]))</f>
        <v>50</v>
      </c>
      <c r="K2899" s="5" cm="1">
        <f t="array" ref="K2899">IFERROR(AVERAGE(IF((OutputTable[GroupByKey]=OutputTable[[#This Row],[GroupByKey]]),(OutputTable[GroupByKey]=OutputTable[[#This Row],[GroupByKey]])*OutputTable[RecordedValue])),0)</f>
        <v>0</v>
      </c>
      <c r="L2899" s="5" cm="1">
        <f t="array" ref="L2899">IFERROR(_xlfn.STDEV.S(IF((OutputTable[GroupByKey]=OutputTable[[#This Row],[GroupByKey]]),(OutputTable[GroupByKey]=OutputTable[[#This Row],[GroupByKey]])*OutputTable[RecordedValue])),0)</f>
        <v>0</v>
      </c>
      <c r="M2899" s="5" cm="1">
        <f t="array" ref="M2899">MAX(IF((ProjectInfoTable[ProjectName]=OutputTable[[#This Row],[ProjectName]]),(ProjectInfoTable[ProjectName]=OutputTable[[#This Row],[ProjectName]])*ProjectInfoTable[ConfidenceInterval]))</f>
        <v>0.95</v>
      </c>
      <c r="N2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9" s="5" cm="1">
        <f t="array" ref="O2899">MIN(IF((OutputTable[GroupByKey]=OutputTable[[#This Row],[GroupByKey]]),(OutputTable[GroupByKey]=OutputTable[[#This Row],[GroupByKey]])*OutputTable[RecordedValue]))</f>
        <v>0</v>
      </c>
      <c r="P2899" s="5" cm="1">
        <f t="array" ref="P2899">MAX(IF((OutputTable[GroupByKey]=OutputTable[[#This Row],[GroupByKey]]),(OutputTable[GroupByKey]=OutputTable[[#This Row],[GroupByKey]])*OutputTable[RecordedValue]))</f>
        <v>0</v>
      </c>
    </row>
    <row r="2900" spans="1:16" x14ac:dyDescent="0.25">
      <c r="A2900" t="s">
        <v>68</v>
      </c>
      <c r="B2900" t="s">
        <v>70</v>
      </c>
      <c r="C2900">
        <v>48</v>
      </c>
      <c r="D2900" t="s">
        <v>156</v>
      </c>
      <c r="E2900" t="s">
        <v>119</v>
      </c>
      <c r="F2900" t="s">
        <v>73</v>
      </c>
      <c r="G2900">
        <v>6.1320630192075196</v>
      </c>
      <c r="H2900">
        <v>0</v>
      </c>
      <c r="I2900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900" s="5" cm="1">
        <f t="array" ref="J2900">MAX(IF((ProjectInfoTable[ProjectName]=OutputTable[[#This Row],[ProjectName]]),(ProjectInfoTable[ProjectName]=OutputTable[[#This Row],[ProjectName]])*ProjectInfoTable[NumberOfReplications]))</f>
        <v>50</v>
      </c>
      <c r="K2900" s="5" cm="1">
        <f t="array" ref="K2900">IFERROR(AVERAGE(IF((OutputTable[GroupByKey]=OutputTable[[#This Row],[GroupByKey]]),(OutputTable[GroupByKey]=OutputTable[[#This Row],[GroupByKey]])*OutputTable[RecordedValue])),0)</f>
        <v>10.739644005751</v>
      </c>
      <c r="L2900" s="5" cm="1">
        <f t="array" ref="L2900">IFERROR(_xlfn.STDEV.S(IF((OutputTable[GroupByKey]=OutputTable[[#This Row],[GroupByKey]]),(OutputTable[GroupByKey]=OutputTable[[#This Row],[GroupByKey]])*OutputTable[RecordedValue])),0)</f>
        <v>15.385582994074571</v>
      </c>
      <c r="M2900" s="5" cm="1">
        <f t="array" ref="M2900">MAX(IF((ProjectInfoTable[ProjectName]=OutputTable[[#This Row],[ProjectName]]),(ProjectInfoTable[ProjectName]=OutputTable[[#This Row],[ProjectName]])*ProjectInfoTable[ConfidenceInterval]))</f>
        <v>0.95</v>
      </c>
      <c r="N2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900" s="5" cm="1">
        <f t="array" ref="O2900">MIN(IF((OutputTable[GroupByKey]=OutputTable[[#This Row],[GroupByKey]]),(OutputTable[GroupByKey]=OutputTable[[#This Row],[GroupByKey]])*OutputTable[RecordedValue]))</f>
        <v>0</v>
      </c>
      <c r="P2900" s="5" cm="1">
        <f t="array" ref="P2900">MAX(IF((OutputTable[GroupByKey]=OutputTable[[#This Row],[GroupByKey]]),(OutputTable[GroupByKey]=OutputTable[[#This Row],[GroupByKey]])*OutputTable[RecordedValue]))</f>
        <v>76.907804000367904</v>
      </c>
    </row>
    <row r="2901" spans="1:16" x14ac:dyDescent="0.25">
      <c r="A2901" t="s">
        <v>68</v>
      </c>
      <c r="B2901" t="s">
        <v>70</v>
      </c>
      <c r="C2901">
        <v>48</v>
      </c>
      <c r="D2901" t="s">
        <v>157</v>
      </c>
      <c r="E2901" t="s">
        <v>121</v>
      </c>
      <c r="F2901" t="s">
        <v>73</v>
      </c>
      <c r="G2901">
        <v>10</v>
      </c>
      <c r="H2901">
        <v>0</v>
      </c>
      <c r="I2901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901" s="5" cm="1">
        <f t="array" ref="J2901">MAX(IF((ProjectInfoTable[ProjectName]=OutputTable[[#This Row],[ProjectName]]),(ProjectInfoTable[ProjectName]=OutputTable[[#This Row],[ProjectName]])*ProjectInfoTable[NumberOfReplications]))</f>
        <v>50</v>
      </c>
      <c r="K2901" s="5" cm="1">
        <f t="array" ref="K2901">IFERROR(AVERAGE(IF((OutputTable[GroupByKey]=OutputTable[[#This Row],[GroupByKey]]),(OutputTable[GroupByKey]=OutputTable[[#This Row],[GroupByKey]])*OutputTable[RecordedValue])),0)</f>
        <v>6.74</v>
      </c>
      <c r="L2901" s="5" cm="1">
        <f t="array" ref="L2901">IFERROR(_xlfn.STDEV.S(IF((OutputTable[GroupByKey]=OutputTable[[#This Row],[GroupByKey]]),(OutputTable[GroupByKey]=OutputTable[[#This Row],[GroupByKey]])*OutputTable[RecordedValue])),0)</f>
        <v>2.6711611783672518</v>
      </c>
      <c r="M2901" s="5" cm="1">
        <f t="array" ref="M2901">MAX(IF((ProjectInfoTable[ProjectName]=OutputTable[[#This Row],[ProjectName]]),(ProjectInfoTable[ProjectName]=OutputTable[[#This Row],[ProjectName]])*ProjectInfoTable[ConfidenceInterval]))</f>
        <v>0.95</v>
      </c>
      <c r="N2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901" s="5" cm="1">
        <f t="array" ref="O2901">MIN(IF((OutputTable[GroupByKey]=OutputTable[[#This Row],[GroupByKey]]),(OutputTable[GroupByKey]=OutputTable[[#This Row],[GroupByKey]])*OutputTable[RecordedValue]))</f>
        <v>2</v>
      </c>
      <c r="P2901" s="5" cm="1">
        <f t="array" ref="P2901">MAX(IF((OutputTable[GroupByKey]=OutputTable[[#This Row],[GroupByKey]]),(OutputTable[GroupByKey]=OutputTable[[#This Row],[GroupByKey]])*OutputTable[RecordedValue]))</f>
        <v>16</v>
      </c>
    </row>
    <row r="2902" spans="1:16" x14ac:dyDescent="0.25">
      <c r="A2902" t="s">
        <v>68</v>
      </c>
      <c r="B2902" t="s">
        <v>70</v>
      </c>
      <c r="C2902">
        <v>48</v>
      </c>
      <c r="D2902" t="s">
        <v>158</v>
      </c>
      <c r="E2902" t="s">
        <v>123</v>
      </c>
      <c r="F2902" t="s">
        <v>73</v>
      </c>
      <c r="G2902">
        <v>9</v>
      </c>
      <c r="H2902">
        <v>0</v>
      </c>
      <c r="I2902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902" s="5" cm="1">
        <f t="array" ref="J2902">MAX(IF((ProjectInfoTable[ProjectName]=OutputTable[[#This Row],[ProjectName]]),(ProjectInfoTable[ProjectName]=OutputTable[[#This Row],[ProjectName]])*ProjectInfoTable[NumberOfReplications]))</f>
        <v>50</v>
      </c>
      <c r="K2902" s="5" cm="1">
        <f t="array" ref="K2902">IFERROR(AVERAGE(IF((OutputTable[GroupByKey]=OutputTable[[#This Row],[GroupByKey]]),(OutputTable[GroupByKey]=OutputTable[[#This Row],[GroupByKey]])*OutputTable[RecordedValue])),0)</f>
        <v>6.66</v>
      </c>
      <c r="L2902" s="5" cm="1">
        <f t="array" ref="L2902">IFERROR(_xlfn.STDEV.S(IF((OutputTable[GroupByKey]=OutputTable[[#This Row],[GroupByKey]]),(OutputTable[GroupByKey]=OutputTable[[#This Row],[GroupByKey]])*OutputTable[RecordedValue])),0)</f>
        <v>2.6233644078409171</v>
      </c>
      <c r="M2902" s="5" cm="1">
        <f t="array" ref="M2902">MAX(IF((ProjectInfoTable[ProjectName]=OutputTable[[#This Row],[ProjectName]]),(ProjectInfoTable[ProjectName]=OutputTable[[#This Row],[ProjectName]])*ProjectInfoTable[ConfidenceInterval]))</f>
        <v>0.95</v>
      </c>
      <c r="N2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902" s="5" cm="1">
        <f t="array" ref="O2902">MIN(IF((OutputTable[GroupByKey]=OutputTable[[#This Row],[GroupByKey]]),(OutputTable[GroupByKey]=OutputTable[[#This Row],[GroupByKey]])*OutputTable[RecordedValue]))</f>
        <v>2</v>
      </c>
      <c r="P2902" s="5" cm="1">
        <f t="array" ref="P2902">MAX(IF((OutputTable[GroupByKey]=OutputTable[[#This Row],[GroupByKey]]),(OutputTable[GroupByKey]=OutputTable[[#This Row],[GroupByKey]])*OutputTable[RecordedValue]))</f>
        <v>16</v>
      </c>
    </row>
    <row r="2903" spans="1:16" x14ac:dyDescent="0.25">
      <c r="A2903" t="s">
        <v>68</v>
      </c>
      <c r="B2903" t="s">
        <v>70</v>
      </c>
      <c r="C2903">
        <v>48</v>
      </c>
      <c r="D2903" t="s">
        <v>159</v>
      </c>
      <c r="E2903" t="s">
        <v>125</v>
      </c>
      <c r="F2903" t="s">
        <v>73</v>
      </c>
      <c r="G2903">
        <v>2.39806255632696</v>
      </c>
      <c r="H2903">
        <v>0</v>
      </c>
      <c r="I2903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903" s="5" cm="1">
        <f t="array" ref="J2903">MAX(IF((ProjectInfoTable[ProjectName]=OutputTable[[#This Row],[ProjectName]]),(ProjectInfoTable[ProjectName]=OutputTable[[#This Row],[ProjectName]])*ProjectInfoTable[NumberOfReplications]))</f>
        <v>50</v>
      </c>
      <c r="K2903" s="5" cm="1">
        <f t="array" ref="K2903">IFERROR(AVERAGE(IF((OutputTable[GroupByKey]=OutputTable[[#This Row],[GroupByKey]]),(OutputTable[GroupByKey]=OutputTable[[#This Row],[GroupByKey]])*OutputTable[RecordedValue])),0)</f>
        <v>1.713056712445395</v>
      </c>
      <c r="L2903" s="5" cm="1">
        <f t="array" ref="L2903">IFERROR(_xlfn.STDEV.S(IF((OutputTable[GroupByKey]=OutputTable[[#This Row],[GroupByKey]]),(OutputTable[GroupByKey]=OutputTable[[#This Row],[GroupByKey]])*OutputTable[RecordedValue])),0)</f>
        <v>0.74877386075301833</v>
      </c>
      <c r="M2903" s="5" cm="1">
        <f t="array" ref="M2903">MAX(IF((ProjectInfoTable[ProjectName]=OutputTable[[#This Row],[ProjectName]]),(ProjectInfoTable[ProjectName]=OutputTable[[#This Row],[ProjectName]])*ProjectInfoTable[ConfidenceInterval]))</f>
        <v>0.95</v>
      </c>
      <c r="N2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903" s="5" cm="1">
        <f t="array" ref="O2903">MIN(IF((OutputTable[GroupByKey]=OutputTable[[#This Row],[GroupByKey]]),(OutputTable[GroupByKey]=OutputTable[[#This Row],[GroupByKey]])*OutputTable[RecordedValue]))</f>
        <v>0.396443199122197</v>
      </c>
      <c r="P2903" s="5" cm="1">
        <f t="array" ref="P2903">MAX(IF((OutputTable[GroupByKey]=OutputTable[[#This Row],[GroupByKey]]),(OutputTable[GroupByKey]=OutputTable[[#This Row],[GroupByKey]])*OutputTable[RecordedValue]))</f>
        <v>4.3293745592479498</v>
      </c>
    </row>
    <row r="2904" spans="1:16" x14ac:dyDescent="0.25">
      <c r="A2904" t="s">
        <v>68</v>
      </c>
      <c r="B2904" t="s">
        <v>70</v>
      </c>
      <c r="C2904">
        <v>48</v>
      </c>
      <c r="D2904" t="s">
        <v>160</v>
      </c>
      <c r="E2904" t="s">
        <v>127</v>
      </c>
      <c r="F2904" t="s">
        <v>73</v>
      </c>
      <c r="G2904">
        <v>78.073939709016301</v>
      </c>
      <c r="H2904">
        <v>0</v>
      </c>
      <c r="I2904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904" s="5" cm="1">
        <f t="array" ref="J2904">MAX(IF((ProjectInfoTable[ProjectName]=OutputTable[[#This Row],[ProjectName]]),(ProjectInfoTable[ProjectName]=OutputTable[[#This Row],[ProjectName]])*ProjectInfoTable[NumberOfReplications]))</f>
        <v>50</v>
      </c>
      <c r="K2904" s="5" cm="1">
        <f t="array" ref="K2904">IFERROR(AVERAGE(IF((OutputTable[GroupByKey]=OutputTable[[#This Row],[GroupByKey]]),(OutputTable[GroupByKey]=OutputTable[[#This Row],[GroupByKey]])*OutputTable[RecordedValue])),0)</f>
        <v>62.131345379112837</v>
      </c>
      <c r="L2904" s="5" cm="1">
        <f t="array" ref="L2904">IFERROR(_xlfn.STDEV.S(IF((OutputTable[GroupByKey]=OutputTable[[#This Row],[GroupByKey]]),(OutputTable[GroupByKey]=OutputTable[[#This Row],[GroupByKey]])*OutputTable[RecordedValue])),0)</f>
        <v>32.520844078842771</v>
      </c>
      <c r="M2904" s="5" cm="1">
        <f t="array" ref="M2904">MAX(IF((ProjectInfoTable[ProjectName]=OutputTable[[#This Row],[ProjectName]]),(ProjectInfoTable[ProjectName]=OutputTable[[#This Row],[ProjectName]])*ProjectInfoTable[ConfidenceInterval]))</f>
        <v>0.95</v>
      </c>
      <c r="N2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904" s="5" cm="1">
        <f t="array" ref="O2904">MIN(IF((OutputTable[GroupByKey]=OutputTable[[#This Row],[GroupByKey]]),(OutputTable[GroupByKey]=OutputTable[[#This Row],[GroupByKey]])*OutputTable[RecordedValue]))</f>
        <v>13.9204055285142</v>
      </c>
      <c r="P2904" s="5" cm="1">
        <f t="array" ref="P2904">MAX(IF((OutputTable[GroupByKey]=OutputTable[[#This Row],[GroupByKey]]),(OutputTable[GroupByKey]=OutputTable[[#This Row],[GroupByKey]])*OutputTable[RecordedValue]))</f>
        <v>182.68949067350201</v>
      </c>
    </row>
    <row r="2905" spans="1:16" x14ac:dyDescent="0.25">
      <c r="A2905" t="s">
        <v>68</v>
      </c>
      <c r="B2905" t="s">
        <v>70</v>
      </c>
      <c r="C2905">
        <v>48</v>
      </c>
      <c r="D2905" t="s">
        <v>161</v>
      </c>
      <c r="E2905" t="s">
        <v>137</v>
      </c>
      <c r="F2905" t="s">
        <v>107</v>
      </c>
      <c r="G2905">
        <v>1.19903127816348</v>
      </c>
      <c r="H2905">
        <v>0</v>
      </c>
      <c r="I290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905" s="5" cm="1">
        <f t="array" ref="J2905">MAX(IF((ProjectInfoTable[ProjectName]=OutputTable[[#This Row],[ProjectName]]),(ProjectInfoTable[ProjectName]=OutputTable[[#This Row],[ProjectName]])*ProjectInfoTable[NumberOfReplications]))</f>
        <v>50</v>
      </c>
      <c r="K2905" s="5" cm="1">
        <f t="array" ref="K2905">IFERROR(AVERAGE(IF((OutputTable[GroupByKey]=OutputTable[[#This Row],[GroupByKey]]),(OutputTable[GroupByKey]=OutputTable[[#This Row],[GroupByKey]])*OutputTable[RecordedValue])),0)</f>
        <v>0.85652835622269752</v>
      </c>
      <c r="L2905" s="5" cm="1">
        <f t="array" ref="L2905">IFERROR(_xlfn.STDEV.S(IF((OutputTable[GroupByKey]=OutputTable[[#This Row],[GroupByKey]]),(OutputTable[GroupByKey]=OutputTable[[#This Row],[GroupByKey]])*OutputTable[RecordedValue])),0)</f>
        <v>0.37438693037650955</v>
      </c>
      <c r="M2905" s="5" cm="1">
        <f t="array" ref="M2905">MAX(IF((ProjectInfoTable[ProjectName]=OutputTable[[#This Row],[ProjectName]]),(ProjectInfoTable[ProjectName]=OutputTable[[#This Row],[ProjectName]])*ProjectInfoTable[ConfidenceInterval]))</f>
        <v>0.95</v>
      </c>
      <c r="N2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905" s="5" cm="1">
        <f t="array" ref="O2905">MIN(IF((OutputTable[GroupByKey]=OutputTable[[#This Row],[GroupByKey]]),(OutputTable[GroupByKey]=OutputTable[[#This Row],[GroupByKey]])*OutputTable[RecordedValue]))</f>
        <v>0.198221599561099</v>
      </c>
      <c r="P2905" s="5" cm="1">
        <f t="array" ref="P2905">MAX(IF((OutputTable[GroupByKey]=OutputTable[[#This Row],[GroupByKey]]),(OutputTable[GroupByKey]=OutputTable[[#This Row],[GroupByKey]])*OutputTable[RecordedValue]))</f>
        <v>2.16468727962397</v>
      </c>
    </row>
    <row r="2906" spans="1:16" x14ac:dyDescent="0.25">
      <c r="A2906" t="s">
        <v>68</v>
      </c>
      <c r="B2906" t="s">
        <v>70</v>
      </c>
      <c r="C2906">
        <v>48</v>
      </c>
      <c r="D2906" t="s">
        <v>162</v>
      </c>
      <c r="E2906" t="s">
        <v>139</v>
      </c>
      <c r="F2906" t="s">
        <v>107</v>
      </c>
      <c r="G2906">
        <v>10.634205528404699</v>
      </c>
      <c r="H2906">
        <v>0</v>
      </c>
      <c r="I290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906" s="5" cm="1">
        <f t="array" ref="J2906">MAX(IF((ProjectInfoTable[ProjectName]=OutputTable[[#This Row],[ProjectName]]),(ProjectInfoTable[ProjectName]=OutputTable[[#This Row],[ProjectName]])*ProjectInfoTable[NumberOfReplications]))</f>
        <v>50</v>
      </c>
      <c r="K2906" s="5" cm="1">
        <f t="array" ref="K2906">IFERROR(AVERAGE(IF((OutputTable[GroupByKey]=OutputTable[[#This Row],[GroupByKey]]),(OutputTable[GroupByKey]=OutputTable[[#This Row],[GroupByKey]])*OutputTable[RecordedValue])),0)</f>
        <v>11.137209966710371</v>
      </c>
      <c r="L2906" s="5" cm="1">
        <f t="array" ref="L2906">IFERROR(_xlfn.STDEV.S(IF((OutputTable[GroupByKey]=OutputTable[[#This Row],[GroupByKey]]),(OutputTable[GroupByKey]=OutputTable[[#This Row],[GroupByKey]])*OutputTable[RecordedValue])),0)</f>
        <v>0.38257169656624557</v>
      </c>
      <c r="M2906" s="5" cm="1">
        <f t="array" ref="M2906">MAX(IF((ProjectInfoTable[ProjectName]=OutputTable[[#This Row],[ProjectName]]),(ProjectInfoTable[ProjectName]=OutputTable[[#This Row],[ProjectName]])*ProjectInfoTable[ConfidenceInterval]))</f>
        <v>0.95</v>
      </c>
      <c r="N2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906" s="5" cm="1">
        <f t="array" ref="O2906">MIN(IF((OutputTable[GroupByKey]=OutputTable[[#This Row],[GroupByKey]]),(OutputTable[GroupByKey]=OutputTable[[#This Row],[GroupByKey]])*OutputTable[RecordedValue]))</f>
        <v>9.8353127203760309</v>
      </c>
      <c r="P2906" s="5" cm="1">
        <f t="array" ref="P2906">MAX(IF((OutputTable[GroupByKey]=OutputTable[[#This Row],[GroupByKey]]),(OutputTable[GroupByKey]=OutputTable[[#This Row],[GroupByKey]])*OutputTable[RecordedValue]))</f>
        <v>11.8017784004389</v>
      </c>
    </row>
    <row r="2907" spans="1:16" x14ac:dyDescent="0.25">
      <c r="A2907" t="s">
        <v>68</v>
      </c>
      <c r="B2907" t="s">
        <v>70</v>
      </c>
      <c r="C2907">
        <v>48</v>
      </c>
      <c r="D2907" t="s">
        <v>163</v>
      </c>
      <c r="E2907" t="s">
        <v>164</v>
      </c>
      <c r="F2907" t="s">
        <v>107</v>
      </c>
      <c r="G2907">
        <v>10</v>
      </c>
      <c r="H2907">
        <v>0</v>
      </c>
      <c r="I290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907" s="5" cm="1">
        <f t="array" ref="J2907">MAX(IF((ProjectInfoTable[ProjectName]=OutputTable[[#This Row],[ProjectName]]),(ProjectInfoTable[ProjectName]=OutputTable[[#This Row],[ProjectName]])*ProjectInfoTable[NumberOfReplications]))</f>
        <v>50</v>
      </c>
      <c r="K2907" s="5" cm="1">
        <f t="array" ref="K2907">IFERROR(AVERAGE(IF((OutputTable[GroupByKey]=OutputTable[[#This Row],[GroupByKey]]),(OutputTable[GroupByKey]=OutputTable[[#This Row],[GroupByKey]])*OutputTable[RecordedValue])),0)</f>
        <v>6.72</v>
      </c>
      <c r="L2907" s="5" cm="1">
        <f t="array" ref="L2907">IFERROR(_xlfn.STDEV.S(IF((OutputTable[GroupByKey]=OutputTable[[#This Row],[GroupByKey]]),(OutputTable[GroupByKey]=OutputTable[[#This Row],[GroupByKey]])*OutputTable[RecordedValue])),0)</f>
        <v>2.6729178430917711</v>
      </c>
      <c r="M2907" s="5" cm="1">
        <f t="array" ref="M2907">MAX(IF((ProjectInfoTable[ProjectName]=OutputTable[[#This Row],[ProjectName]]),(ProjectInfoTable[ProjectName]=OutputTable[[#This Row],[ProjectName]])*ProjectInfoTable[ConfidenceInterval]))</f>
        <v>0.95</v>
      </c>
      <c r="N2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907" s="5" cm="1">
        <f t="array" ref="O2907">MIN(IF((OutputTable[GroupByKey]=OutputTable[[#This Row],[GroupByKey]]),(OutputTable[GroupByKey]=OutputTable[[#This Row],[GroupByKey]])*OutputTable[RecordedValue]))</f>
        <v>2</v>
      </c>
      <c r="P2907" s="5" cm="1">
        <f t="array" ref="P2907">MAX(IF((OutputTable[GroupByKey]=OutputTable[[#This Row],[GroupByKey]]),(OutputTable[GroupByKey]=OutputTable[[#This Row],[GroupByKey]])*OutputTable[RecordedValue]))</f>
        <v>16</v>
      </c>
    </row>
    <row r="2908" spans="1:16" x14ac:dyDescent="0.25">
      <c r="A2908" t="s">
        <v>68</v>
      </c>
      <c r="B2908" t="s">
        <v>70</v>
      </c>
      <c r="C2908">
        <v>48</v>
      </c>
      <c r="D2908" t="s">
        <v>165</v>
      </c>
      <c r="E2908" t="s">
        <v>166</v>
      </c>
      <c r="F2908" t="s">
        <v>107</v>
      </c>
      <c r="G2908">
        <v>0.11381620596627701</v>
      </c>
      <c r="H2908">
        <v>0</v>
      </c>
      <c r="I290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908" s="5" cm="1">
        <f t="array" ref="J2908">MAX(IF((ProjectInfoTable[ProjectName]=OutputTable[[#This Row],[ProjectName]]),(ProjectInfoTable[ProjectName]=OutputTable[[#This Row],[ProjectName]])*ProjectInfoTable[NumberOfReplications]))</f>
        <v>50</v>
      </c>
      <c r="K2908" s="5" cm="1">
        <f t="array" ref="K2908">IFERROR(AVERAGE(IF((OutputTable[GroupByKey]=OutputTable[[#This Row],[GroupByKey]]),(OutputTable[GroupByKey]=OutputTable[[#This Row],[GroupByKey]])*OutputTable[RecordedValue])),0)</f>
        <v>7.1899169440802421E-2</v>
      </c>
      <c r="L2908" s="5" cm="1">
        <f t="array" ref="L2908">IFERROR(_xlfn.STDEV.S(IF((OutputTable[GroupByKey]=OutputTable[[#This Row],[GroupByKey]]),(OutputTable[GroupByKey]=OutputTable[[#This Row],[GroupByKey]])*OutputTable[RecordedValue])),0)</f>
        <v>3.1880974713854024E-2</v>
      </c>
      <c r="M2908" s="5" cm="1">
        <f t="array" ref="M2908">MAX(IF((ProjectInfoTable[ProjectName]=OutputTable[[#This Row],[ProjectName]]),(ProjectInfoTable[ProjectName]=OutputTable[[#This Row],[ProjectName]])*ProjectInfoTable[ConfidenceInterval]))</f>
        <v>0.95</v>
      </c>
      <c r="N2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908" s="5" cm="1">
        <f t="array" ref="O2908">MIN(IF((OutputTable[GroupByKey]=OutputTable[[#This Row],[GroupByKey]]),(OutputTable[GroupByKey]=OutputTable[[#This Row],[GroupByKey]])*OutputTable[RecordedValue]))</f>
        <v>1.6518466630091499E-2</v>
      </c>
      <c r="P2908" s="5" cm="1">
        <f t="array" ref="P2908">MAX(IF((OutputTable[GroupByKey]=OutputTable[[#This Row],[GroupByKey]]),(OutputTable[GroupByKey]=OutputTable[[#This Row],[GroupByKey]])*OutputTable[RecordedValue]))</f>
        <v>0.18039060663533099</v>
      </c>
    </row>
    <row r="2909" spans="1:16" x14ac:dyDescent="0.25">
      <c r="A2909" t="s">
        <v>68</v>
      </c>
      <c r="B2909" t="s">
        <v>70</v>
      </c>
      <c r="C2909">
        <v>48</v>
      </c>
      <c r="D2909" t="s">
        <v>167</v>
      </c>
      <c r="E2909" t="s">
        <v>142</v>
      </c>
      <c r="F2909" t="s">
        <v>107</v>
      </c>
      <c r="G2909">
        <v>0</v>
      </c>
      <c r="H2909">
        <v>0</v>
      </c>
      <c r="I290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909" s="5" cm="1">
        <f t="array" ref="J2909">MAX(IF((ProjectInfoTable[ProjectName]=OutputTable[[#This Row],[ProjectName]]),(ProjectInfoTable[ProjectName]=OutputTable[[#This Row],[ProjectName]])*ProjectInfoTable[NumberOfReplications]))</f>
        <v>50</v>
      </c>
      <c r="K2909" s="5" cm="1">
        <f t="array" ref="K2909">IFERROR(AVERAGE(IF((OutputTable[GroupByKey]=OutputTable[[#This Row],[GroupByKey]]),(OutputTable[GroupByKey]=OutputTable[[#This Row],[GroupByKey]])*OutputTable[RecordedValue])),0)</f>
        <v>0</v>
      </c>
      <c r="L2909" s="5" cm="1">
        <f t="array" ref="L2909">IFERROR(_xlfn.STDEV.S(IF((OutputTable[GroupByKey]=OutputTable[[#This Row],[GroupByKey]]),(OutputTable[GroupByKey]=OutputTable[[#This Row],[GroupByKey]])*OutputTable[RecordedValue])),0)</f>
        <v>0</v>
      </c>
      <c r="M2909" s="5" cm="1">
        <f t="array" ref="M2909">MAX(IF((ProjectInfoTable[ProjectName]=OutputTable[[#This Row],[ProjectName]]),(ProjectInfoTable[ProjectName]=OutputTable[[#This Row],[ProjectName]])*ProjectInfoTable[ConfidenceInterval]))</f>
        <v>0.95</v>
      </c>
      <c r="N2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09" s="5" cm="1">
        <f t="array" ref="O2909">MIN(IF((OutputTable[GroupByKey]=OutputTable[[#This Row],[GroupByKey]]),(OutputTable[GroupByKey]=OutputTable[[#This Row],[GroupByKey]])*OutputTable[RecordedValue]))</f>
        <v>0</v>
      </c>
      <c r="P2909" s="5" cm="1">
        <f t="array" ref="P2909">MAX(IF((OutputTable[GroupByKey]=OutputTable[[#This Row],[GroupByKey]]),(OutputTable[GroupByKey]=OutputTable[[#This Row],[GroupByKey]])*OutputTable[RecordedValue]))</f>
        <v>0</v>
      </c>
    </row>
    <row r="2910" spans="1:16" x14ac:dyDescent="0.25">
      <c r="A2910" t="s">
        <v>68</v>
      </c>
      <c r="B2910" t="s">
        <v>70</v>
      </c>
      <c r="C2910">
        <v>48</v>
      </c>
      <c r="D2910" t="s">
        <v>168</v>
      </c>
      <c r="E2910" t="s">
        <v>123</v>
      </c>
      <c r="F2910" t="s">
        <v>129</v>
      </c>
      <c r="G2910">
        <v>139</v>
      </c>
      <c r="H2910">
        <v>0</v>
      </c>
      <c r="I2910" s="5" t="str">
        <f>OutputTable[[#This Row],[ProjectName]]&amp;OutputTable[[#This Row],[Name]]&amp;OutputTable[[#This Row],[Type]]&amp;OutputTable[[#This Row],[Source]]</f>
        <v>Airport Security AnalysisSystem.NumberOutNumber OutSystem</v>
      </c>
      <c r="J2910" s="5" cm="1">
        <f t="array" ref="J2910">MAX(IF((ProjectInfoTable[ProjectName]=OutputTable[[#This Row],[ProjectName]]),(ProjectInfoTable[ProjectName]=OutputTable[[#This Row],[ProjectName]])*ProjectInfoTable[NumberOfReplications]))</f>
        <v>50</v>
      </c>
      <c r="K2910" s="5" cm="1">
        <f t="array" ref="K2910">IFERROR(AVERAGE(IF((OutputTable[GroupByKey]=OutputTable[[#This Row],[GroupByKey]]),(OutputTable[GroupByKey]=OutputTable[[#This Row],[GroupByKey]])*OutputTable[RecordedValue])),0)</f>
        <v>141.38</v>
      </c>
      <c r="L2910" s="5" cm="1">
        <f t="array" ref="L2910">IFERROR(_xlfn.STDEV.S(IF((OutputTable[GroupByKey]=OutputTable[[#This Row],[GroupByKey]]),(OutputTable[GroupByKey]=OutputTable[[#This Row],[GroupByKey]])*OutputTable[RecordedValue])),0)</f>
        <v>1.9988772358705846</v>
      </c>
      <c r="M2910" s="5" cm="1">
        <f t="array" ref="M2910">MAX(IF((ProjectInfoTable[ProjectName]=OutputTable[[#This Row],[ProjectName]]),(ProjectInfoTable[ProjectName]=OutputTable[[#This Row],[ProjectName]])*ProjectInfoTable[ConfidenceInterval]))</f>
        <v>0.95</v>
      </c>
      <c r="N2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910" s="5" cm="1">
        <f t="array" ref="O2910">MIN(IF((OutputTable[GroupByKey]=OutputTable[[#This Row],[GroupByKey]]),(OutputTable[GroupByKey]=OutputTable[[#This Row],[GroupByKey]])*OutputTable[RecordedValue]))</f>
        <v>134</v>
      </c>
      <c r="P2910" s="5" cm="1">
        <f t="array" ref="P2910">MAX(IF((OutputTable[GroupByKey]=OutputTable[[#This Row],[GroupByKey]]),(OutputTable[GroupByKey]=OutputTable[[#This Row],[GroupByKey]])*OutputTable[RecordedValue]))</f>
        <v>144</v>
      </c>
    </row>
    <row r="2911" spans="1:16" x14ac:dyDescent="0.25">
      <c r="A2911" t="s">
        <v>68</v>
      </c>
      <c r="B2911" t="s">
        <v>70</v>
      </c>
      <c r="C2911">
        <v>48</v>
      </c>
      <c r="D2911" t="s">
        <v>169</v>
      </c>
      <c r="E2911" t="s">
        <v>91</v>
      </c>
      <c r="F2911" t="s">
        <v>129</v>
      </c>
      <c r="G2911">
        <v>71.097218592637105</v>
      </c>
      <c r="H2911">
        <v>0</v>
      </c>
      <c r="I2911" s="5" t="str">
        <f>OutputTable[[#This Row],[ProjectName]]&amp;OutputTable[[#This Row],[Name]]&amp;OutputTable[[#This Row],[Type]]&amp;OutputTable[[#This Row],[Source]]</f>
        <v>Airport Security AnalysisSystem.TotalCostTotal CostSystem</v>
      </c>
      <c r="J2911" s="5" cm="1">
        <f t="array" ref="J2911">MAX(IF((ProjectInfoTable[ProjectName]=OutputTable[[#This Row],[ProjectName]]),(ProjectInfoTable[ProjectName]=OutputTable[[#This Row],[ProjectName]])*ProjectInfoTable[NumberOfReplications]))</f>
        <v>50</v>
      </c>
      <c r="K2911" s="5" cm="1">
        <f t="array" ref="K2911">IFERROR(AVERAGE(IF((OutputTable[GroupByKey]=OutputTable[[#This Row],[GroupByKey]]),(OutputTable[GroupByKey]=OutputTable[[#This Row],[GroupByKey]])*OutputTable[RecordedValue])),0)</f>
        <v>71.709517489708347</v>
      </c>
      <c r="L2911" s="5" cm="1">
        <f t="array" ref="L2911">IFERROR(_xlfn.STDEV.S(IF((OutputTable[GroupByKey]=OutputTable[[#This Row],[GroupByKey]]),(OutputTable[GroupByKey]=OutputTable[[#This Row],[GroupByKey]])*OutputTable[RecordedValue])),0)</f>
        <v>0.25019982121987089</v>
      </c>
      <c r="M2911" s="5" cm="1">
        <f t="array" ref="M2911">MAX(IF((ProjectInfoTable[ProjectName]=OutputTable[[#This Row],[ProjectName]]),(ProjectInfoTable[ProjectName]=OutputTable[[#This Row],[ProjectName]])*ProjectInfoTable[ConfidenceInterval]))</f>
        <v>0.95</v>
      </c>
      <c r="N2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911" s="5" cm="1">
        <f t="array" ref="O2911">MIN(IF((OutputTable[GroupByKey]=OutputTable[[#This Row],[GroupByKey]]),(OutputTable[GroupByKey]=OutputTable[[#This Row],[GroupByKey]])*OutputTable[RecordedValue]))</f>
        <v>70.826954480567906</v>
      </c>
      <c r="P2911" s="5" cm="1">
        <f t="array" ref="P2911">MAX(IF((OutputTable[GroupByKey]=OutputTable[[#This Row],[GroupByKey]]),(OutputTable[GroupByKey]=OutputTable[[#This Row],[GroupByKey]])*OutputTable[RecordedValue]))</f>
        <v>72</v>
      </c>
    </row>
    <row r="2912" spans="1:16" x14ac:dyDescent="0.25">
      <c r="A2912" t="s">
        <v>68</v>
      </c>
      <c r="B2912" t="s">
        <v>70</v>
      </c>
      <c r="C2912">
        <v>48</v>
      </c>
      <c r="D2912" t="s">
        <v>170</v>
      </c>
      <c r="E2912" t="s">
        <v>137</v>
      </c>
      <c r="F2912" t="s">
        <v>107</v>
      </c>
      <c r="G2912">
        <v>29.1257095301915</v>
      </c>
      <c r="H2912">
        <v>0</v>
      </c>
      <c r="I291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912" s="5" cm="1">
        <f t="array" ref="J2912">MAX(IF((ProjectInfoTable[ProjectName]=OutputTable[[#This Row],[ProjectName]]),(ProjectInfoTable[ProjectName]=OutputTable[[#This Row],[ProjectName]])*ProjectInfoTable[NumberOfReplications]))</f>
        <v>50</v>
      </c>
      <c r="K2912" s="5" cm="1">
        <f t="array" ref="K2912">IFERROR(AVERAGE(IF((OutputTable[GroupByKey]=OutputTable[[#This Row],[GroupByKey]]),(OutputTable[GroupByKey]=OutputTable[[#This Row],[GroupByKey]])*OutputTable[RecordedValue])),0)</f>
        <v>28.690256747996941</v>
      </c>
      <c r="L2912" s="5" cm="1">
        <f t="array" ref="L2912">IFERROR(_xlfn.STDEV.S(IF((OutputTable[GroupByKey]=OutputTable[[#This Row],[GroupByKey]]),(OutputTable[GroupByKey]=OutputTable[[#This Row],[GroupByKey]])*OutputTable[RecordedValue])),0)</f>
        <v>1.6276098461399904</v>
      </c>
      <c r="M2912" s="5" cm="1">
        <f t="array" ref="M2912">MAX(IF((ProjectInfoTable[ProjectName]=OutputTable[[#This Row],[ProjectName]]),(ProjectInfoTable[ProjectName]=OutputTable[[#This Row],[ProjectName]])*ProjectInfoTable[ConfidenceInterval]))</f>
        <v>0.95</v>
      </c>
      <c r="N2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912" s="5" cm="1">
        <f t="array" ref="O2912">MIN(IF((OutputTable[GroupByKey]=OutputTable[[#This Row],[GroupByKey]]),(OutputTable[GroupByKey]=OutputTable[[#This Row],[GroupByKey]])*OutputTable[RecordedValue]))</f>
        <v>25.696659959072399</v>
      </c>
      <c r="P2912" s="5" cm="1">
        <f t="array" ref="P2912">MAX(IF((OutputTable[GroupByKey]=OutputTable[[#This Row],[GroupByKey]]),(OutputTable[GroupByKey]=OutputTable[[#This Row],[GroupByKey]])*OutputTable[RecordedValue]))</f>
        <v>33.838759418460498</v>
      </c>
    </row>
    <row r="2913" spans="1:16" x14ac:dyDescent="0.25">
      <c r="A2913" t="s">
        <v>68</v>
      </c>
      <c r="B2913" t="s">
        <v>70</v>
      </c>
      <c r="C2913">
        <v>48</v>
      </c>
      <c r="D2913" t="s">
        <v>171</v>
      </c>
      <c r="E2913" t="s">
        <v>139</v>
      </c>
      <c r="F2913" t="s">
        <v>107</v>
      </c>
      <c r="G2913">
        <v>6.4228997661270801</v>
      </c>
      <c r="H2913">
        <v>0</v>
      </c>
      <c r="I291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913" s="5" cm="1">
        <f t="array" ref="J2913">MAX(IF((ProjectInfoTable[ProjectName]=OutputTable[[#This Row],[ProjectName]]),(ProjectInfoTable[ProjectName]=OutputTable[[#This Row],[ProjectName]])*ProjectInfoTable[NumberOfReplications]))</f>
        <v>50</v>
      </c>
      <c r="K2913" s="5" cm="1">
        <f t="array" ref="K2913">IFERROR(AVERAGE(IF((OutputTable[GroupByKey]=OutputTable[[#This Row],[GroupByKey]]),(OutputTable[GroupByKey]=OutputTable[[#This Row],[GroupByKey]])*OutputTable[RecordedValue])),0)</f>
        <v>7.1431715332986858</v>
      </c>
      <c r="L2913" s="5" cm="1">
        <f t="array" ref="L2913">IFERROR(_xlfn.STDEV.S(IF((OutputTable[GroupByKey]=OutputTable[[#This Row],[GroupByKey]]),(OutputTable[GroupByKey]=OutputTable[[#This Row],[GroupByKey]])*OutputTable[RecordedValue])),0)</f>
        <v>1.6630080132730225</v>
      </c>
      <c r="M2913" s="5" cm="1">
        <f t="array" ref="M2913">MAX(IF((ProjectInfoTable[ProjectName]=OutputTable[[#This Row],[ProjectName]]),(ProjectInfoTable[ProjectName]=OutputTable[[#This Row],[ProjectName]])*ProjectInfoTable[ConfidenceInterval]))</f>
        <v>0.95</v>
      </c>
      <c r="N2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913" s="5" cm="1">
        <f t="array" ref="O2913">MIN(IF((OutputTable[GroupByKey]=OutputTable[[#This Row],[GroupByKey]]),(OutputTable[GroupByKey]=OutputTable[[#This Row],[GroupByKey]])*OutputTable[RecordedValue]))</f>
        <v>2.14775272896172</v>
      </c>
      <c r="P2913" s="5" cm="1">
        <f t="array" ref="P2913">MAX(IF((OutputTable[GroupByKey]=OutputTable[[#This Row],[GroupByKey]]),(OutputTable[GroupByKey]=OutputTable[[#This Row],[GroupByKey]])*OutputTable[RecordedValue]))</f>
        <v>10.273767747096599</v>
      </c>
    </row>
    <row r="2914" spans="1:16" x14ac:dyDescent="0.25">
      <c r="A2914" t="s">
        <v>68</v>
      </c>
      <c r="B2914" t="s">
        <v>70</v>
      </c>
      <c r="C2914">
        <v>48</v>
      </c>
      <c r="D2914" t="s">
        <v>172</v>
      </c>
      <c r="E2914" t="s">
        <v>164</v>
      </c>
      <c r="F2914" t="s">
        <v>107</v>
      </c>
      <c r="G2914">
        <v>292</v>
      </c>
      <c r="H2914">
        <v>0</v>
      </c>
      <c r="I291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914" s="5" cm="1">
        <f t="array" ref="J2914">MAX(IF((ProjectInfoTable[ProjectName]=OutputTable[[#This Row],[ProjectName]]),(ProjectInfoTable[ProjectName]=OutputTable[[#This Row],[ProjectName]])*ProjectInfoTable[NumberOfReplications]))</f>
        <v>50</v>
      </c>
      <c r="K2914" s="5" cm="1">
        <f t="array" ref="K2914">IFERROR(AVERAGE(IF((OutputTable[GroupByKey]=OutputTable[[#This Row],[GroupByKey]]),(OutputTable[GroupByKey]=OutputTable[[#This Row],[GroupByKey]])*OutputTable[RecordedValue])),0)</f>
        <v>299.54000000000002</v>
      </c>
      <c r="L2914" s="5" cm="1">
        <f t="array" ref="L2914">IFERROR(_xlfn.STDEV.S(IF((OutputTable[GroupByKey]=OutputTable[[#This Row],[GroupByKey]]),(OutputTable[GroupByKey]=OutputTable[[#This Row],[GroupByKey]])*OutputTable[RecordedValue])),0)</f>
        <v>4.8873430868908301</v>
      </c>
      <c r="M2914" s="5" cm="1">
        <f t="array" ref="M2914">MAX(IF((ProjectInfoTable[ProjectName]=OutputTable[[#This Row],[ProjectName]]),(ProjectInfoTable[ProjectName]=OutputTable[[#This Row],[ProjectName]])*ProjectInfoTable[ConfidenceInterval]))</f>
        <v>0.95</v>
      </c>
      <c r="N2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914" s="5" cm="1">
        <f t="array" ref="O2914">MIN(IF((OutputTable[GroupByKey]=OutputTable[[#This Row],[GroupByKey]]),(OutputTable[GroupByKey]=OutputTable[[#This Row],[GroupByKey]])*OutputTable[RecordedValue]))</f>
        <v>289</v>
      </c>
      <c r="P2914" s="5" cm="1">
        <f t="array" ref="P2914">MAX(IF((OutputTable[GroupByKey]=OutputTable[[#This Row],[GroupByKey]]),(OutputTable[GroupByKey]=OutputTable[[#This Row],[GroupByKey]])*OutputTable[RecordedValue]))</f>
        <v>313</v>
      </c>
    </row>
    <row r="2915" spans="1:16" x14ac:dyDescent="0.25">
      <c r="A2915" t="s">
        <v>68</v>
      </c>
      <c r="B2915" t="s">
        <v>70</v>
      </c>
      <c r="C2915">
        <v>48</v>
      </c>
      <c r="D2915" t="s">
        <v>173</v>
      </c>
      <c r="E2915" t="s">
        <v>166</v>
      </c>
      <c r="F2915" t="s">
        <v>107</v>
      </c>
      <c r="G2915">
        <v>0.82158611760758204</v>
      </c>
      <c r="H2915">
        <v>0</v>
      </c>
      <c r="I291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915" s="5" cm="1">
        <f t="array" ref="J2915">MAX(IF((ProjectInfoTable[ProjectName]=OutputTable[[#This Row],[ProjectName]]),(ProjectInfoTable[ProjectName]=OutputTable[[#This Row],[ProjectName]])*ProjectInfoTable[NumberOfReplications]))</f>
        <v>50</v>
      </c>
      <c r="K2915" s="5" cm="1">
        <f t="array" ref="K2915">IFERROR(AVERAGE(IF((OutputTable[GroupByKey]=OutputTable[[#This Row],[GroupByKey]]),(OutputTable[GroupByKey]=OutputTable[[#This Row],[GroupByKey]])*OutputTable[RecordedValue])),0)</f>
        <v>0.80157856851948073</v>
      </c>
      <c r="L2915" s="5" cm="1">
        <f t="array" ref="L2915">IFERROR(_xlfn.STDEV.S(IF((OutputTable[GroupByKey]=OutputTable[[#This Row],[GroupByKey]]),(OutputTable[GroupByKey]=OutputTable[[#This Row],[GroupByKey]])*OutputTable[RecordedValue])),0)</f>
        <v>4.6194667035361667E-2</v>
      </c>
      <c r="M2915" s="5" cm="1">
        <f t="array" ref="M2915">MAX(IF((ProjectInfoTable[ProjectName]=OutputTable[[#This Row],[ProjectName]]),(ProjectInfoTable[ProjectName]=OutputTable[[#This Row],[ProjectName]])*ProjectInfoTable[ConfidenceInterval]))</f>
        <v>0.95</v>
      </c>
      <c r="N2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915" s="5" cm="1">
        <f t="array" ref="O2915">MIN(IF((OutputTable[GroupByKey]=OutputTable[[#This Row],[GroupByKey]]),(OutputTable[GroupByKey]=OutputTable[[#This Row],[GroupByKey]])*OutputTable[RecordedValue]))</f>
        <v>0.71461756258065101</v>
      </c>
      <c r="P2915" s="5" cm="1">
        <f t="array" ref="P2915">MAX(IF((OutputTable[GroupByKey]=OutputTable[[#This Row],[GroupByKey]]),(OutputTable[GroupByKey]=OutputTable[[#This Row],[GroupByKey]])*OutputTable[RecordedValue]))</f>
        <v>0.94034020197328605</v>
      </c>
    </row>
    <row r="2916" spans="1:16" x14ac:dyDescent="0.25">
      <c r="A2916" t="s">
        <v>68</v>
      </c>
      <c r="B2916" t="s">
        <v>70</v>
      </c>
      <c r="C2916">
        <v>48</v>
      </c>
      <c r="D2916" t="s">
        <v>174</v>
      </c>
      <c r="E2916" t="s">
        <v>142</v>
      </c>
      <c r="F2916" t="s">
        <v>107</v>
      </c>
      <c r="G2916">
        <v>0</v>
      </c>
      <c r="H2916">
        <v>0</v>
      </c>
      <c r="I291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916" s="5" cm="1">
        <f t="array" ref="J2916">MAX(IF((ProjectInfoTable[ProjectName]=OutputTable[[#This Row],[ProjectName]]),(ProjectInfoTable[ProjectName]=OutputTable[[#This Row],[ProjectName]])*ProjectInfoTable[NumberOfReplications]))</f>
        <v>50</v>
      </c>
      <c r="K2916" s="5" cm="1">
        <f t="array" ref="K2916">IFERROR(AVERAGE(IF((OutputTable[GroupByKey]=OutputTable[[#This Row],[GroupByKey]]),(OutputTable[GroupByKey]=OutputTable[[#This Row],[GroupByKey]])*OutputTable[RecordedValue])),0)</f>
        <v>0</v>
      </c>
      <c r="L2916" s="5" cm="1">
        <f t="array" ref="L2916">IFERROR(_xlfn.STDEV.S(IF((OutputTable[GroupByKey]=OutputTable[[#This Row],[GroupByKey]]),(OutputTable[GroupByKey]=OutputTable[[#This Row],[GroupByKey]])*OutputTable[RecordedValue])),0)</f>
        <v>0</v>
      </c>
      <c r="M2916" s="5" cm="1">
        <f t="array" ref="M2916">MAX(IF((ProjectInfoTable[ProjectName]=OutputTable[[#This Row],[ProjectName]]),(ProjectInfoTable[ProjectName]=OutputTable[[#This Row],[ProjectName]])*ProjectInfoTable[ConfidenceInterval]))</f>
        <v>0.95</v>
      </c>
      <c r="N2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16" s="5" cm="1">
        <f t="array" ref="O2916">MIN(IF((OutputTable[GroupByKey]=OutputTable[[#This Row],[GroupByKey]]),(OutputTable[GroupByKey]=OutputTable[[#This Row],[GroupByKey]])*OutputTable[RecordedValue]))</f>
        <v>0</v>
      </c>
      <c r="P2916" s="5" cm="1">
        <f t="array" ref="P2916">MAX(IF((OutputTable[GroupByKey]=OutputTable[[#This Row],[GroupByKey]]),(OutputTable[GroupByKey]=OutputTable[[#This Row],[GroupByKey]])*OutputTable[RecordedValue]))</f>
        <v>0</v>
      </c>
    </row>
    <row r="2917" spans="1:16" x14ac:dyDescent="0.25">
      <c r="A2917" t="s">
        <v>68</v>
      </c>
      <c r="B2917" t="s">
        <v>70</v>
      </c>
      <c r="C2917">
        <v>48</v>
      </c>
      <c r="D2917" t="s">
        <v>175</v>
      </c>
      <c r="E2917" t="s">
        <v>113</v>
      </c>
      <c r="F2917" t="s">
        <v>73</v>
      </c>
      <c r="G2917">
        <v>37.225492793881997</v>
      </c>
      <c r="H2917">
        <v>0</v>
      </c>
      <c r="I291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917" s="5" cm="1">
        <f t="array" ref="J2917">MAX(IF((ProjectInfoTable[ProjectName]=OutputTable[[#This Row],[ProjectName]]),(ProjectInfoTable[ProjectName]=OutputTable[[#This Row],[ProjectName]])*ProjectInfoTable[NumberOfReplications]))</f>
        <v>50</v>
      </c>
      <c r="K2917" s="5" cm="1">
        <f t="array" ref="K2917">IFERROR(AVERAGE(IF((OutputTable[GroupByKey]=OutputTable[[#This Row],[GroupByKey]]),(OutputTable[GroupByKey]=OutputTable[[#This Row],[GroupByKey]])*OutputTable[RecordedValue])),0)</f>
        <v>36.017962320863354</v>
      </c>
      <c r="L2917" s="5" cm="1">
        <f t="array" ref="L2917">IFERROR(_xlfn.STDEV.S(IF((OutputTable[GroupByKey]=OutputTable[[#This Row],[GroupByKey]]),(OutputTable[GroupByKey]=OutputTable[[#This Row],[GroupByKey]])*OutputTable[RecordedValue])),0)</f>
        <v>2.1447750669597334</v>
      </c>
      <c r="M2917" s="5" cm="1">
        <f t="array" ref="M2917">MAX(IF((ProjectInfoTable[ProjectName]=OutputTable[[#This Row],[ProjectName]]),(ProjectInfoTable[ProjectName]=OutputTable[[#This Row],[ProjectName]])*ProjectInfoTable[ConfidenceInterval]))</f>
        <v>0.95</v>
      </c>
      <c r="N2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917" s="5" cm="1">
        <f t="array" ref="O2917">MIN(IF((OutputTable[GroupByKey]=OutputTable[[#This Row],[GroupByKey]]),(OutputTable[GroupByKey]=OutputTable[[#This Row],[GroupByKey]])*OutputTable[RecordedValue]))</f>
        <v>31.355296128801101</v>
      </c>
      <c r="P2917" s="5" cm="1">
        <f t="array" ref="P2917">MAX(IF((OutputTable[GroupByKey]=OutputTable[[#This Row],[GroupByKey]]),(OutputTable[GroupByKey]=OutputTable[[#This Row],[GroupByKey]])*OutputTable[RecordedValue]))</f>
        <v>42.047742044042501</v>
      </c>
    </row>
    <row r="2918" spans="1:16" x14ac:dyDescent="0.25">
      <c r="A2918" t="s">
        <v>68</v>
      </c>
      <c r="B2918" t="s">
        <v>70</v>
      </c>
      <c r="C2918">
        <v>48</v>
      </c>
      <c r="D2918" t="s">
        <v>176</v>
      </c>
      <c r="E2918" t="s">
        <v>115</v>
      </c>
      <c r="F2918" t="s">
        <v>73</v>
      </c>
      <c r="G2918">
        <v>1116.7647838164601</v>
      </c>
      <c r="H2918">
        <v>0</v>
      </c>
      <c r="I291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918" s="5" cm="1">
        <f t="array" ref="J2918">MAX(IF((ProjectInfoTable[ProjectName]=OutputTable[[#This Row],[ProjectName]]),(ProjectInfoTable[ProjectName]=OutputTable[[#This Row],[ProjectName]])*ProjectInfoTable[NumberOfReplications]))</f>
        <v>50</v>
      </c>
      <c r="K2918" s="5" cm="1">
        <f t="array" ref="K2918">IFERROR(AVERAGE(IF((OutputTable[GroupByKey]=OutputTable[[#This Row],[GroupByKey]]),(OutputTable[GroupByKey]=OutputTable[[#This Row],[GroupByKey]])*OutputTable[RecordedValue])),0)</f>
        <v>1080.5388696259006</v>
      </c>
      <c r="L2918" s="5" cm="1">
        <f t="array" ref="L2918">IFERROR(_xlfn.STDEV.S(IF((OutputTable[GroupByKey]=OutputTable[[#This Row],[GroupByKey]]),(OutputTable[GroupByKey]=OutputTable[[#This Row],[GroupByKey]])*OutputTable[RecordedValue])),0)</f>
        <v>64.343252008792561</v>
      </c>
      <c r="M2918" s="5" cm="1">
        <f t="array" ref="M2918">MAX(IF((ProjectInfoTable[ProjectName]=OutputTable[[#This Row],[ProjectName]]),(ProjectInfoTable[ProjectName]=OutputTable[[#This Row],[ProjectName]])*ProjectInfoTable[ConfidenceInterval]))</f>
        <v>0.95</v>
      </c>
      <c r="N2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918" s="5" cm="1">
        <f t="array" ref="O2918">MIN(IF((OutputTable[GroupByKey]=OutputTable[[#This Row],[GroupByKey]]),(OutputTable[GroupByKey]=OutputTable[[#This Row],[GroupByKey]])*OutputTable[RecordedValue]))</f>
        <v>940.65888386403196</v>
      </c>
      <c r="P2918" s="5" cm="1">
        <f t="array" ref="P2918">MAX(IF((OutputTable[GroupByKey]=OutputTable[[#This Row],[GroupByKey]]),(OutputTable[GroupByKey]=OutputTable[[#This Row],[GroupByKey]])*OutputTable[RecordedValue]))</f>
        <v>1261.4322613212801</v>
      </c>
    </row>
    <row r="2919" spans="1:16" x14ac:dyDescent="0.25">
      <c r="A2919" t="s">
        <v>68</v>
      </c>
      <c r="B2919" t="s">
        <v>70</v>
      </c>
      <c r="C2919">
        <v>48</v>
      </c>
      <c r="D2919" t="s">
        <v>177</v>
      </c>
      <c r="E2919" t="s">
        <v>117</v>
      </c>
      <c r="F2919" t="s">
        <v>73</v>
      </c>
      <c r="G2919">
        <v>0</v>
      </c>
      <c r="H2919">
        <v>0</v>
      </c>
      <c r="I291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919" s="5" cm="1">
        <f t="array" ref="J2919">MAX(IF((ProjectInfoTable[ProjectName]=OutputTable[[#This Row],[ProjectName]]),(ProjectInfoTable[ProjectName]=OutputTable[[#This Row],[ProjectName]])*ProjectInfoTable[NumberOfReplications]))</f>
        <v>50</v>
      </c>
      <c r="K2919" s="5" cm="1">
        <f t="array" ref="K2919">IFERROR(AVERAGE(IF((OutputTable[GroupByKey]=OutputTable[[#This Row],[GroupByKey]]),(OutputTable[GroupByKey]=OutputTable[[#This Row],[GroupByKey]])*OutputTable[RecordedValue])),0)</f>
        <v>0</v>
      </c>
      <c r="L2919" s="5" cm="1">
        <f t="array" ref="L2919">IFERROR(_xlfn.STDEV.S(IF((OutputTable[GroupByKey]=OutputTable[[#This Row],[GroupByKey]]),(OutputTable[GroupByKey]=OutputTable[[#This Row],[GroupByKey]])*OutputTable[RecordedValue])),0)</f>
        <v>0</v>
      </c>
      <c r="M2919" s="5" cm="1">
        <f t="array" ref="M2919">MAX(IF((ProjectInfoTable[ProjectName]=OutputTable[[#This Row],[ProjectName]]),(ProjectInfoTable[ProjectName]=OutputTable[[#This Row],[ProjectName]])*ProjectInfoTable[ConfidenceInterval]))</f>
        <v>0.95</v>
      </c>
      <c r="N2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19" s="5" cm="1">
        <f t="array" ref="O2919">MIN(IF((OutputTable[GroupByKey]=OutputTable[[#This Row],[GroupByKey]]),(OutputTable[GroupByKey]=OutputTable[[#This Row],[GroupByKey]])*OutputTable[RecordedValue]))</f>
        <v>0</v>
      </c>
      <c r="P2919" s="5" cm="1">
        <f t="array" ref="P2919">MAX(IF((OutputTable[GroupByKey]=OutputTable[[#This Row],[GroupByKey]]),(OutputTable[GroupByKey]=OutputTable[[#This Row],[GroupByKey]])*OutputTable[RecordedValue]))</f>
        <v>0</v>
      </c>
    </row>
    <row r="2920" spans="1:16" x14ac:dyDescent="0.25">
      <c r="A2920" t="s">
        <v>68</v>
      </c>
      <c r="B2920" t="s">
        <v>70</v>
      </c>
      <c r="C2920">
        <v>48</v>
      </c>
      <c r="D2920" t="s">
        <v>178</v>
      </c>
      <c r="E2920" t="s">
        <v>119</v>
      </c>
      <c r="F2920" t="s">
        <v>73</v>
      </c>
      <c r="G2920">
        <v>1217.8968521095201</v>
      </c>
      <c r="H2920">
        <v>0</v>
      </c>
      <c r="I292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920" s="5" cm="1">
        <f t="array" ref="J2920">MAX(IF((ProjectInfoTable[ProjectName]=OutputTable[[#This Row],[ProjectName]]),(ProjectInfoTable[ProjectName]=OutputTable[[#This Row],[ProjectName]])*ProjectInfoTable[NumberOfReplications]))</f>
        <v>50</v>
      </c>
      <c r="K2920" s="5" cm="1">
        <f t="array" ref="K2920">IFERROR(AVERAGE(IF((OutputTable[GroupByKey]=OutputTable[[#This Row],[GroupByKey]]),(OutputTable[GroupByKey]=OutputTable[[#This Row],[GroupByKey]])*OutputTable[RecordedValue])),0)</f>
        <v>647.33233797243315</v>
      </c>
      <c r="L2920" s="5" cm="1">
        <f t="array" ref="L2920">IFERROR(_xlfn.STDEV.S(IF((OutputTable[GroupByKey]=OutputTable[[#This Row],[GroupByKey]]),(OutputTable[GroupByKey]=OutputTable[[#This Row],[GroupByKey]])*OutputTable[RecordedValue])),0)</f>
        <v>612.63054444116835</v>
      </c>
      <c r="M2920" s="5" cm="1">
        <f t="array" ref="M2920">MAX(IF((ProjectInfoTable[ProjectName]=OutputTable[[#This Row],[ProjectName]]),(ProjectInfoTable[ProjectName]=OutputTable[[#This Row],[ProjectName]])*ProjectInfoTable[ConfidenceInterval]))</f>
        <v>0.95</v>
      </c>
      <c r="N2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920" s="5" cm="1">
        <f t="array" ref="O2920">MIN(IF((OutputTable[GroupByKey]=OutputTable[[#This Row],[GroupByKey]]),(OutputTable[GroupByKey]=OutputTable[[#This Row],[GroupByKey]])*OutputTable[RecordedValue]))</f>
        <v>135.75868551570699</v>
      </c>
      <c r="P2920" s="5" cm="1">
        <f t="array" ref="P2920">MAX(IF((OutputTable[GroupByKey]=OutputTable[[#This Row],[GroupByKey]]),(OutputTable[GroupByKey]=OutputTable[[#This Row],[GroupByKey]])*OutputTable[RecordedValue]))</f>
        <v>3953.48057040094</v>
      </c>
    </row>
    <row r="2921" spans="1:16" x14ac:dyDescent="0.25">
      <c r="A2921" t="s">
        <v>68</v>
      </c>
      <c r="B2921" t="s">
        <v>70</v>
      </c>
      <c r="C2921">
        <v>48</v>
      </c>
      <c r="D2921" t="s">
        <v>179</v>
      </c>
      <c r="E2921" t="s">
        <v>121</v>
      </c>
      <c r="F2921" t="s">
        <v>73</v>
      </c>
      <c r="G2921">
        <v>136</v>
      </c>
      <c r="H2921">
        <v>0</v>
      </c>
      <c r="I292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921" s="5" cm="1">
        <f t="array" ref="J2921">MAX(IF((ProjectInfoTable[ProjectName]=OutputTable[[#This Row],[ProjectName]]),(ProjectInfoTable[ProjectName]=OutputTable[[#This Row],[ProjectName]])*ProjectInfoTable[NumberOfReplications]))</f>
        <v>50</v>
      </c>
      <c r="K2921" s="5" cm="1">
        <f t="array" ref="K2921">IFERROR(AVERAGE(IF((OutputTable[GroupByKey]=OutputTable[[#This Row],[GroupByKey]]),(OutputTable[GroupByKey]=OutputTable[[#This Row],[GroupByKey]])*OutputTable[RecordedValue])),0)</f>
        <v>139.02000000000001</v>
      </c>
      <c r="L2921" s="5" cm="1">
        <f t="array" ref="L2921">IFERROR(_xlfn.STDEV.S(IF((OutputTable[GroupByKey]=OutputTable[[#This Row],[GroupByKey]]),(OutputTable[GroupByKey]=OutputTable[[#This Row],[GroupByKey]])*OutputTable[RecordedValue])),0)</f>
        <v>2.0651629376840162</v>
      </c>
      <c r="M2921" s="5" cm="1">
        <f t="array" ref="M2921">MAX(IF((ProjectInfoTable[ProjectName]=OutputTable[[#This Row],[ProjectName]]),(ProjectInfoTable[ProjectName]=OutputTable[[#This Row],[ProjectName]])*ProjectInfoTable[ConfidenceInterval]))</f>
        <v>0.95</v>
      </c>
      <c r="N2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921" s="5" cm="1">
        <f t="array" ref="O2921">MIN(IF((OutputTable[GroupByKey]=OutputTable[[#This Row],[GroupByKey]]),(OutputTable[GroupByKey]=OutputTable[[#This Row],[GroupByKey]])*OutputTable[RecordedValue]))</f>
        <v>133</v>
      </c>
      <c r="P2921" s="5" cm="1">
        <f t="array" ref="P2921">MAX(IF((OutputTable[GroupByKey]=OutputTable[[#This Row],[GroupByKey]]),(OutputTable[GroupByKey]=OutputTable[[#This Row],[GroupByKey]])*OutputTable[RecordedValue]))</f>
        <v>142</v>
      </c>
    </row>
    <row r="2922" spans="1:16" x14ac:dyDescent="0.25">
      <c r="A2922" t="s">
        <v>68</v>
      </c>
      <c r="B2922" t="s">
        <v>70</v>
      </c>
      <c r="C2922">
        <v>48</v>
      </c>
      <c r="D2922" t="s">
        <v>180</v>
      </c>
      <c r="E2922" t="s">
        <v>123</v>
      </c>
      <c r="F2922" t="s">
        <v>73</v>
      </c>
      <c r="G2922">
        <v>134</v>
      </c>
      <c r="H2922">
        <v>0</v>
      </c>
      <c r="I292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922" s="5" cm="1">
        <f t="array" ref="J2922">MAX(IF((ProjectInfoTable[ProjectName]=OutputTable[[#This Row],[ProjectName]]),(ProjectInfoTable[ProjectName]=OutputTable[[#This Row],[ProjectName]])*ProjectInfoTable[NumberOfReplications]))</f>
        <v>50</v>
      </c>
      <c r="K2922" s="5" cm="1">
        <f t="array" ref="K2922">IFERROR(AVERAGE(IF((OutputTable[GroupByKey]=OutputTable[[#This Row],[GroupByKey]]),(OutputTable[GroupByKey]=OutputTable[[#This Row],[GroupByKey]])*OutputTable[RecordedValue])),0)</f>
        <v>137.02000000000001</v>
      </c>
      <c r="L2922" s="5" cm="1">
        <f t="array" ref="L2922">IFERROR(_xlfn.STDEV.S(IF((OutputTable[GroupByKey]=OutputTable[[#This Row],[GroupByKey]]),(OutputTable[GroupByKey]=OutputTable[[#This Row],[GroupByKey]])*OutputTable[RecordedValue])),0)</f>
        <v>2.4618725244274162</v>
      </c>
      <c r="M2922" s="5" cm="1">
        <f t="array" ref="M2922">MAX(IF((ProjectInfoTable[ProjectName]=OutputTable[[#This Row],[ProjectName]]),(ProjectInfoTable[ProjectName]=OutputTable[[#This Row],[ProjectName]])*ProjectInfoTable[ConfidenceInterval]))</f>
        <v>0.95</v>
      </c>
      <c r="N2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922" s="5" cm="1">
        <f t="array" ref="O2922">MIN(IF((OutputTable[GroupByKey]=OutputTable[[#This Row],[GroupByKey]]),(OutputTable[GroupByKey]=OutputTable[[#This Row],[GroupByKey]])*OutputTable[RecordedValue]))</f>
        <v>130</v>
      </c>
      <c r="P2922" s="5" cm="1">
        <f t="array" ref="P2922">MAX(IF((OutputTable[GroupByKey]=OutputTable[[#This Row],[GroupByKey]]),(OutputTable[GroupByKey]=OutputTable[[#This Row],[GroupByKey]])*OutputTable[RecordedValue]))</f>
        <v>141</v>
      </c>
    </row>
    <row r="2923" spans="1:16" x14ac:dyDescent="0.25">
      <c r="A2923" t="s">
        <v>68</v>
      </c>
      <c r="B2923" t="s">
        <v>70</v>
      </c>
      <c r="C2923">
        <v>48</v>
      </c>
      <c r="D2923" t="s">
        <v>181</v>
      </c>
      <c r="E2923" t="s">
        <v>125</v>
      </c>
      <c r="F2923" t="s">
        <v>73</v>
      </c>
      <c r="G2923">
        <v>37.225492793881997</v>
      </c>
      <c r="H2923">
        <v>0</v>
      </c>
      <c r="I292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923" s="5" cm="1">
        <f t="array" ref="J2923">MAX(IF((ProjectInfoTable[ProjectName]=OutputTable[[#This Row],[ProjectName]]),(ProjectInfoTable[ProjectName]=OutputTable[[#This Row],[ProjectName]])*ProjectInfoTable[NumberOfReplications]))</f>
        <v>50</v>
      </c>
      <c r="K2923" s="5" cm="1">
        <f t="array" ref="K2923">IFERROR(AVERAGE(IF((OutputTable[GroupByKey]=OutputTable[[#This Row],[GroupByKey]]),(OutputTable[GroupByKey]=OutputTable[[#This Row],[GroupByKey]])*OutputTable[RecordedValue])),0)</f>
        <v>36.017962320863354</v>
      </c>
      <c r="L2923" s="5" cm="1">
        <f t="array" ref="L2923">IFERROR(_xlfn.STDEV.S(IF((OutputTable[GroupByKey]=OutputTable[[#This Row],[GroupByKey]]),(OutputTable[GroupByKey]=OutputTable[[#This Row],[GroupByKey]])*OutputTable[RecordedValue])),0)</f>
        <v>2.1447750669597334</v>
      </c>
      <c r="M2923" s="5" cm="1">
        <f t="array" ref="M2923">MAX(IF((ProjectInfoTable[ProjectName]=OutputTable[[#This Row],[ProjectName]]),(ProjectInfoTable[ProjectName]=OutputTable[[#This Row],[ProjectName]])*ProjectInfoTable[ConfidenceInterval]))</f>
        <v>0.95</v>
      </c>
      <c r="N2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923" s="5" cm="1">
        <f t="array" ref="O2923">MIN(IF((OutputTable[GroupByKey]=OutputTable[[#This Row],[GroupByKey]]),(OutputTable[GroupByKey]=OutputTable[[#This Row],[GroupByKey]])*OutputTable[RecordedValue]))</f>
        <v>31.355296128801101</v>
      </c>
      <c r="P2923" s="5" cm="1">
        <f t="array" ref="P2923">MAX(IF((OutputTable[GroupByKey]=OutputTable[[#This Row],[GroupByKey]]),(OutputTable[GroupByKey]=OutputTable[[#This Row],[GroupByKey]])*OutputTable[RecordedValue]))</f>
        <v>42.047742044042501</v>
      </c>
    </row>
    <row r="2924" spans="1:16" x14ac:dyDescent="0.25">
      <c r="A2924" t="s">
        <v>68</v>
      </c>
      <c r="B2924" t="s">
        <v>70</v>
      </c>
      <c r="C2924">
        <v>48</v>
      </c>
      <c r="D2924" t="s">
        <v>182</v>
      </c>
      <c r="E2924" t="s">
        <v>127</v>
      </c>
      <c r="F2924" t="s">
        <v>73</v>
      </c>
      <c r="G2924">
        <v>2334.6616359259801</v>
      </c>
      <c r="H2924">
        <v>0</v>
      </c>
      <c r="I292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924" s="5" cm="1">
        <f t="array" ref="J2924">MAX(IF((ProjectInfoTable[ProjectName]=OutputTable[[#This Row],[ProjectName]]),(ProjectInfoTable[ProjectName]=OutputTable[[#This Row],[ProjectName]])*ProjectInfoTable[NumberOfReplications]))</f>
        <v>50</v>
      </c>
      <c r="K2924" s="5" cm="1">
        <f t="array" ref="K2924">IFERROR(AVERAGE(IF((OutputTable[GroupByKey]=OutputTable[[#This Row],[GroupByKey]]),(OutputTable[GroupByKey]=OutputTable[[#This Row],[GroupByKey]])*OutputTable[RecordedValue])),0)</f>
        <v>1727.8712075983335</v>
      </c>
      <c r="L2924" s="5" cm="1">
        <f t="array" ref="L2924">IFERROR(_xlfn.STDEV.S(IF((OutputTable[GroupByKey]=OutputTable[[#This Row],[GroupByKey]]),(OutputTable[GroupByKey]=OutputTable[[#This Row],[GroupByKey]])*OutputTable[RecordedValue])),0)</f>
        <v>660.11760417939672</v>
      </c>
      <c r="M2924" s="5" cm="1">
        <f t="array" ref="M2924">MAX(IF((ProjectInfoTable[ProjectName]=OutputTable[[#This Row],[ProjectName]]),(ProjectInfoTable[ProjectName]=OutputTable[[#This Row],[ProjectName]])*ProjectInfoTable[ConfidenceInterval]))</f>
        <v>0.95</v>
      </c>
      <c r="N2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924" s="5" cm="1">
        <f t="array" ref="O2924">MIN(IF((OutputTable[GroupByKey]=OutputTable[[#This Row],[GroupByKey]]),(OutputTable[GroupByKey]=OutputTable[[#This Row],[GroupByKey]])*OutputTable[RecordedValue]))</f>
        <v>1102.70221979086</v>
      </c>
      <c r="P2924" s="5" cm="1">
        <f t="array" ref="P2924">MAX(IF((OutputTable[GroupByKey]=OutputTable[[#This Row],[GroupByKey]]),(OutputTable[GroupByKey]=OutputTable[[#This Row],[GroupByKey]])*OutputTable[RecordedValue]))</f>
        <v>5214.9128317222203</v>
      </c>
    </row>
    <row r="2925" spans="1:16" x14ac:dyDescent="0.25">
      <c r="A2925" t="s">
        <v>68</v>
      </c>
      <c r="B2925" t="s">
        <v>70</v>
      </c>
      <c r="C2925">
        <v>48</v>
      </c>
      <c r="D2925" t="s">
        <v>183</v>
      </c>
      <c r="E2925" t="s">
        <v>137</v>
      </c>
      <c r="F2925" t="s">
        <v>107</v>
      </c>
      <c r="G2925">
        <v>18.612746396940999</v>
      </c>
      <c r="H2925">
        <v>0</v>
      </c>
      <c r="I292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925" s="5" cm="1">
        <f t="array" ref="J2925">MAX(IF((ProjectInfoTable[ProjectName]=OutputTable[[#This Row],[ProjectName]]),(ProjectInfoTable[ProjectName]=OutputTable[[#This Row],[ProjectName]])*ProjectInfoTable[NumberOfReplications]))</f>
        <v>50</v>
      </c>
      <c r="K2925" s="5" cm="1">
        <f t="array" ref="K2925">IFERROR(AVERAGE(IF((OutputTable[GroupByKey]=OutputTable[[#This Row],[GroupByKey]]),(OutputTable[GroupByKey]=OutputTable[[#This Row],[GroupByKey]])*OutputTable[RecordedValue])),0)</f>
        <v>18.008981160431681</v>
      </c>
      <c r="L2925" s="5" cm="1">
        <f t="array" ref="L2925">IFERROR(_xlfn.STDEV.S(IF((OutputTable[GroupByKey]=OutputTable[[#This Row],[GroupByKey]]),(OutputTable[GroupByKey]=OutputTable[[#This Row],[GroupByKey]])*OutputTable[RecordedValue])),0)</f>
        <v>1.0723875334798758</v>
      </c>
      <c r="M2925" s="5" cm="1">
        <f t="array" ref="M2925">MAX(IF((ProjectInfoTable[ProjectName]=OutputTable[[#This Row],[ProjectName]]),(ProjectInfoTable[ProjectName]=OutputTable[[#This Row],[ProjectName]])*ProjectInfoTable[ConfidenceInterval]))</f>
        <v>0.95</v>
      </c>
      <c r="N2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925" s="5" cm="1">
        <f t="array" ref="O2925">MIN(IF((OutputTable[GroupByKey]=OutputTable[[#This Row],[GroupByKey]]),(OutputTable[GroupByKey]=OutputTable[[#This Row],[GroupByKey]])*OutputTable[RecordedValue]))</f>
        <v>15.677648064400501</v>
      </c>
      <c r="P2925" s="5" cm="1">
        <f t="array" ref="P2925">MAX(IF((OutputTable[GroupByKey]=OutputTable[[#This Row],[GroupByKey]]),(OutputTable[GroupByKey]=OutputTable[[#This Row],[GroupByKey]])*OutputTable[RecordedValue]))</f>
        <v>21.0238710220213</v>
      </c>
    </row>
    <row r="2926" spans="1:16" x14ac:dyDescent="0.25">
      <c r="A2926" t="s">
        <v>68</v>
      </c>
      <c r="B2926" t="s">
        <v>70</v>
      </c>
      <c r="C2926">
        <v>48</v>
      </c>
      <c r="D2926" t="s">
        <v>184</v>
      </c>
      <c r="E2926" t="s">
        <v>139</v>
      </c>
      <c r="F2926" t="s">
        <v>107</v>
      </c>
      <c r="G2926">
        <v>5.1026260928093601</v>
      </c>
      <c r="H2926">
        <v>0</v>
      </c>
      <c r="I292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926" s="5" cm="1">
        <f t="array" ref="J2926">MAX(IF((ProjectInfoTable[ProjectName]=OutputTable[[#This Row],[ProjectName]]),(ProjectInfoTable[ProjectName]=OutputTable[[#This Row],[ProjectName]])*ProjectInfoTable[NumberOfReplications]))</f>
        <v>50</v>
      </c>
      <c r="K2926" s="5" cm="1">
        <f t="array" ref="K2926">IFERROR(AVERAGE(IF((OutputTable[GroupByKey]=OutputTable[[#This Row],[GroupByKey]]),(OutputTable[GroupByKey]=OutputTable[[#This Row],[GroupByKey]])*OutputTable[RecordedValue])),0)</f>
        <v>5.873369725047966</v>
      </c>
      <c r="L2926" s="5" cm="1">
        <f t="array" ref="L2926">IFERROR(_xlfn.STDEV.S(IF((OutputTable[GroupByKey]=OutputTable[[#This Row],[GroupByKey]]),(OutputTable[GroupByKey]=OutputTable[[#This Row],[GroupByKey]])*OutputTable[RecordedValue])),0)</f>
        <v>1.0900756873751687</v>
      </c>
      <c r="M2926" s="5" cm="1">
        <f t="array" ref="M2926">MAX(IF((ProjectInfoTable[ProjectName]=OutputTable[[#This Row],[ProjectName]]),(ProjectInfoTable[ProjectName]=OutputTable[[#This Row],[ProjectName]])*ProjectInfoTable[ConfidenceInterval]))</f>
        <v>0.95</v>
      </c>
      <c r="N2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926" s="5" cm="1">
        <f t="array" ref="O2926">MIN(IF((OutputTable[GroupByKey]=OutputTable[[#This Row],[GroupByKey]]),(OutputTable[GroupByKey]=OutputTable[[#This Row],[GroupByKey]])*OutputTable[RecordedValue]))</f>
        <v>2.9626411254009901</v>
      </c>
      <c r="P2926" s="5" cm="1">
        <f t="array" ref="P2926">MAX(IF((OutputTable[GroupByKey]=OutputTable[[#This Row],[GroupByKey]]),(OutputTable[GroupByKey]=OutputTable[[#This Row],[GroupByKey]])*OutputTable[RecordedValue]))</f>
        <v>8.2927796417684707</v>
      </c>
    </row>
    <row r="2927" spans="1:16" x14ac:dyDescent="0.25">
      <c r="A2927" t="s">
        <v>68</v>
      </c>
      <c r="B2927" t="s">
        <v>70</v>
      </c>
      <c r="C2927">
        <v>48</v>
      </c>
      <c r="D2927" t="s">
        <v>185</v>
      </c>
      <c r="E2927" t="s">
        <v>164</v>
      </c>
      <c r="F2927" t="s">
        <v>107</v>
      </c>
      <c r="G2927">
        <v>136</v>
      </c>
      <c r="H2927">
        <v>0</v>
      </c>
      <c r="I292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927" s="5" cm="1">
        <f t="array" ref="J2927">MAX(IF((ProjectInfoTable[ProjectName]=OutputTable[[#This Row],[ProjectName]]),(ProjectInfoTable[ProjectName]=OutputTable[[#This Row],[ProjectName]])*ProjectInfoTable[NumberOfReplications]))</f>
        <v>50</v>
      </c>
      <c r="K2927" s="5" cm="1">
        <f t="array" ref="K2927">IFERROR(AVERAGE(IF((OutputTable[GroupByKey]=OutputTable[[#This Row],[GroupByKey]]),(OutputTable[GroupByKey]=OutputTable[[#This Row],[GroupByKey]])*OutputTable[RecordedValue])),0)</f>
        <v>138.38</v>
      </c>
      <c r="L2927" s="5" cm="1">
        <f t="array" ref="L2927">IFERROR(_xlfn.STDEV.S(IF((OutputTable[GroupByKey]=OutputTable[[#This Row],[GroupByKey]]),(OutputTable[GroupByKey]=OutputTable[[#This Row],[GroupByKey]])*OutputTable[RecordedValue])),0)</f>
        <v>2.2667967149567629</v>
      </c>
      <c r="M2927" s="5" cm="1">
        <f t="array" ref="M2927">MAX(IF((ProjectInfoTable[ProjectName]=OutputTable[[#This Row],[ProjectName]]),(ProjectInfoTable[ProjectName]=OutputTable[[#This Row],[ProjectName]])*ProjectInfoTable[ConfidenceInterval]))</f>
        <v>0.95</v>
      </c>
      <c r="N2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927" s="5" cm="1">
        <f t="array" ref="O2927">MIN(IF((OutputTable[GroupByKey]=OutputTable[[#This Row],[GroupByKey]]),(OutputTable[GroupByKey]=OutputTable[[#This Row],[GroupByKey]])*OutputTable[RecordedValue]))</f>
        <v>132</v>
      </c>
      <c r="P2927" s="5" cm="1">
        <f t="array" ref="P2927">MAX(IF((OutputTable[GroupByKey]=OutputTable[[#This Row],[GroupByKey]]),(OutputTable[GroupByKey]=OutputTable[[#This Row],[GroupByKey]])*OutputTable[RecordedValue]))</f>
        <v>142</v>
      </c>
    </row>
    <row r="2928" spans="1:16" x14ac:dyDescent="0.25">
      <c r="A2928" t="s">
        <v>68</v>
      </c>
      <c r="B2928" t="s">
        <v>70</v>
      </c>
      <c r="C2928">
        <v>48</v>
      </c>
      <c r="D2928" t="s">
        <v>186</v>
      </c>
      <c r="E2928" t="s">
        <v>166</v>
      </c>
      <c r="F2928" t="s">
        <v>107</v>
      </c>
      <c r="G2928">
        <v>0.787390579466277</v>
      </c>
      <c r="H2928">
        <v>0</v>
      </c>
      <c r="I292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928" s="5" cm="1">
        <f t="array" ref="J2928">MAX(IF((ProjectInfoTable[ProjectName]=OutputTable[[#This Row],[ProjectName]]),(ProjectInfoTable[ProjectName]=OutputTable[[#This Row],[ProjectName]])*ProjectInfoTable[NumberOfReplications]))</f>
        <v>50</v>
      </c>
      <c r="K2928" s="5" cm="1">
        <f t="array" ref="K2928">IFERROR(AVERAGE(IF((OutputTable[GroupByKey]=OutputTable[[#This Row],[GroupByKey]]),(OutputTable[GroupByKey]=OutputTable[[#This Row],[GroupByKey]])*OutputTable[RecordedValue])),0)</f>
        <v>0.75527626145633475</v>
      </c>
      <c r="L2928" s="5" cm="1">
        <f t="array" ref="L2928">IFERROR(_xlfn.STDEV.S(IF((OutputTable[GroupByKey]=OutputTable[[#This Row],[GroupByKey]]),(OutputTable[GroupByKey]=OutputTable[[#This Row],[GroupByKey]])*OutputTable[RecordedValue])),0)</f>
        <v>4.541982030729913E-2</v>
      </c>
      <c r="M2928" s="5" cm="1">
        <f t="array" ref="M2928">MAX(IF((ProjectInfoTable[ProjectName]=OutputTable[[#This Row],[ProjectName]]),(ProjectInfoTable[ProjectName]=OutputTable[[#This Row],[ProjectName]])*ProjectInfoTable[ConfidenceInterval]))</f>
        <v>0.95</v>
      </c>
      <c r="N2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928" s="5" cm="1">
        <f t="array" ref="O2928">MIN(IF((OutputTable[GroupByKey]=OutputTable[[#This Row],[GroupByKey]]),(OutputTable[GroupByKey]=OutputTable[[#This Row],[GroupByKey]])*OutputTable[RecordedValue]))</f>
        <v>0.65446751492631405</v>
      </c>
      <c r="P2928" s="5" cm="1">
        <f t="array" ref="P2928">MAX(IF((OutputTable[GroupByKey]=OutputTable[[#This Row],[GroupByKey]]),(OutputTable[GroupByKey]=OutputTable[[#This Row],[GroupByKey]])*OutputTable[RecordedValue]))</f>
        <v>0.87655661977495902</v>
      </c>
    </row>
    <row r="2929" spans="1:16" x14ac:dyDescent="0.25">
      <c r="A2929" t="s">
        <v>68</v>
      </c>
      <c r="B2929" t="s">
        <v>70</v>
      </c>
      <c r="C2929">
        <v>48</v>
      </c>
      <c r="D2929" t="s">
        <v>187</v>
      </c>
      <c r="E2929" t="s">
        <v>142</v>
      </c>
      <c r="F2929" t="s">
        <v>107</v>
      </c>
      <c r="G2929">
        <v>0</v>
      </c>
      <c r="H2929">
        <v>0</v>
      </c>
      <c r="I292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929" s="5" cm="1">
        <f t="array" ref="J2929">MAX(IF((ProjectInfoTable[ProjectName]=OutputTable[[#This Row],[ProjectName]]),(ProjectInfoTable[ProjectName]=OutputTable[[#This Row],[ProjectName]])*ProjectInfoTable[NumberOfReplications]))</f>
        <v>50</v>
      </c>
      <c r="K2929" s="5" cm="1">
        <f t="array" ref="K2929">IFERROR(AVERAGE(IF((OutputTable[GroupByKey]=OutputTable[[#This Row],[GroupByKey]]),(OutputTable[GroupByKey]=OutputTable[[#This Row],[GroupByKey]])*OutputTable[RecordedValue])),0)</f>
        <v>0</v>
      </c>
      <c r="L2929" s="5" cm="1">
        <f t="array" ref="L2929">IFERROR(_xlfn.STDEV.S(IF((OutputTable[GroupByKey]=OutputTable[[#This Row],[GroupByKey]]),(OutputTable[GroupByKey]=OutputTable[[#This Row],[GroupByKey]])*OutputTable[RecordedValue])),0)</f>
        <v>0</v>
      </c>
      <c r="M2929" s="5" cm="1">
        <f t="array" ref="M2929">MAX(IF((ProjectInfoTable[ProjectName]=OutputTable[[#This Row],[ProjectName]]),(ProjectInfoTable[ProjectName]=OutputTable[[#This Row],[ProjectName]])*ProjectInfoTable[ConfidenceInterval]))</f>
        <v>0.95</v>
      </c>
      <c r="N2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29" s="5" cm="1">
        <f t="array" ref="O2929">MIN(IF((OutputTable[GroupByKey]=OutputTable[[#This Row],[GroupByKey]]),(OutputTable[GroupByKey]=OutputTable[[#This Row],[GroupByKey]])*OutputTable[RecordedValue]))</f>
        <v>0</v>
      </c>
      <c r="P2929" s="5" cm="1">
        <f t="array" ref="P2929">MAX(IF((OutputTable[GroupByKey]=OutputTable[[#This Row],[GroupByKey]]),(OutputTable[GroupByKey]=OutputTable[[#This Row],[GroupByKey]])*OutputTable[RecordedValue]))</f>
        <v>0</v>
      </c>
    </row>
    <row r="2930" spans="1:16" x14ac:dyDescent="0.25">
      <c r="A2930" t="s">
        <v>68</v>
      </c>
      <c r="B2930" t="s">
        <v>70</v>
      </c>
      <c r="C2930">
        <v>49</v>
      </c>
      <c r="D2930" t="s">
        <v>112</v>
      </c>
      <c r="E2930" t="s">
        <v>113</v>
      </c>
      <c r="F2930" t="s">
        <v>73</v>
      </c>
      <c r="G2930">
        <v>1.0712004528847401</v>
      </c>
      <c r="H2930">
        <v>0</v>
      </c>
      <c r="I293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930" s="5" cm="1">
        <f t="array" ref="J2930">MAX(IF((ProjectInfoTable[ProjectName]=OutputTable[[#This Row],[ProjectName]]),(ProjectInfoTable[ProjectName]=OutputTable[[#This Row],[ProjectName]])*ProjectInfoTable[NumberOfReplications]))</f>
        <v>50</v>
      </c>
      <c r="K2930" s="5" cm="1">
        <f t="array" ref="K2930">IFERROR(AVERAGE(IF((OutputTable[GroupByKey]=OutputTable[[#This Row],[GroupByKey]]),(OutputTable[GroupByKey]=OutputTable[[#This Row],[GroupByKey]])*OutputTable[RecordedValue])),0)</f>
        <v>0.86163700693939471</v>
      </c>
      <c r="L2930" s="5" cm="1">
        <f t="array" ref="L2930">IFERROR(_xlfn.STDEV.S(IF((OutputTable[GroupByKey]=OutputTable[[#This Row],[GroupByKey]]),(OutputTable[GroupByKey]=OutputTable[[#This Row],[GroupByKey]])*OutputTable[RecordedValue])),0)</f>
        <v>0.40403851079129915</v>
      </c>
      <c r="M2930" s="5" cm="1">
        <f t="array" ref="M2930">MAX(IF((ProjectInfoTable[ProjectName]=OutputTable[[#This Row],[ProjectName]]),(ProjectInfoTable[ProjectName]=OutputTable[[#This Row],[ProjectName]])*ProjectInfoTable[ConfidenceInterval]))</f>
        <v>0.95</v>
      </c>
      <c r="N2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930" s="5" cm="1">
        <f t="array" ref="O2930">MIN(IF((OutputTable[GroupByKey]=OutputTable[[#This Row],[GroupByKey]]),(OutputTable[GroupByKey]=OutputTable[[#This Row],[GroupByKey]])*OutputTable[RecordedValue]))</f>
        <v>0.14398486806875099</v>
      </c>
      <c r="P2930" s="5" cm="1">
        <f t="array" ref="P2930">MAX(IF((OutputTable[GroupByKey]=OutputTable[[#This Row],[GroupByKey]]),(OutputTable[GroupByKey]=OutputTable[[#This Row],[GroupByKey]])*OutputTable[RecordedValue]))</f>
        <v>2.0851264921370101</v>
      </c>
    </row>
    <row r="2931" spans="1:16" x14ac:dyDescent="0.25">
      <c r="A2931" t="s">
        <v>68</v>
      </c>
      <c r="B2931" t="s">
        <v>70</v>
      </c>
      <c r="C2931">
        <v>49</v>
      </c>
      <c r="D2931" t="s">
        <v>114</v>
      </c>
      <c r="E2931" t="s">
        <v>115</v>
      </c>
      <c r="F2931" t="s">
        <v>73</v>
      </c>
      <c r="G2931">
        <v>64.272027173084695</v>
      </c>
      <c r="H2931">
        <v>0</v>
      </c>
      <c r="I293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931" s="5" cm="1">
        <f t="array" ref="J2931">MAX(IF((ProjectInfoTable[ProjectName]=OutputTable[[#This Row],[ProjectName]]),(ProjectInfoTable[ProjectName]=OutputTable[[#This Row],[ProjectName]])*ProjectInfoTable[NumberOfReplications]))</f>
        <v>50</v>
      </c>
      <c r="K2931" s="5" cm="1">
        <f t="array" ref="K2931">IFERROR(AVERAGE(IF((OutputTable[GroupByKey]=OutputTable[[#This Row],[GroupByKey]]),(OutputTable[GroupByKey]=OutputTable[[#This Row],[GroupByKey]])*OutputTable[RecordedValue])),0)</f>
        <v>51.698220416363682</v>
      </c>
      <c r="L2931" s="5" cm="1">
        <f t="array" ref="L2931">IFERROR(_xlfn.STDEV.S(IF((OutputTable[GroupByKey]=OutputTable[[#This Row],[GroupByKey]]),(OutputTable[GroupByKey]=OutputTable[[#This Row],[GroupByKey]])*OutputTable[RecordedValue])),0)</f>
        <v>24.242310647477964</v>
      </c>
      <c r="M2931" s="5" cm="1">
        <f t="array" ref="M2931">MAX(IF((ProjectInfoTable[ProjectName]=OutputTable[[#This Row],[ProjectName]]),(ProjectInfoTable[ProjectName]=OutputTable[[#This Row],[ProjectName]])*ProjectInfoTable[ConfidenceInterval]))</f>
        <v>0.95</v>
      </c>
      <c r="N2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931" s="5" cm="1">
        <f t="array" ref="O2931">MIN(IF((OutputTable[GroupByKey]=OutputTable[[#This Row],[GroupByKey]]),(OutputTable[GroupByKey]=OutputTable[[#This Row],[GroupByKey]])*OutputTable[RecordedValue]))</f>
        <v>8.63909208412508</v>
      </c>
      <c r="P2931" s="5" cm="1">
        <f t="array" ref="P2931">MAX(IF((OutputTable[GroupByKey]=OutputTable[[#This Row],[GroupByKey]]),(OutputTable[GroupByKey]=OutputTable[[#This Row],[GroupByKey]])*OutputTable[RecordedValue]))</f>
        <v>125.107589528221</v>
      </c>
    </row>
    <row r="2932" spans="1:16" x14ac:dyDescent="0.25">
      <c r="A2932" t="s">
        <v>68</v>
      </c>
      <c r="B2932" t="s">
        <v>70</v>
      </c>
      <c r="C2932">
        <v>49</v>
      </c>
      <c r="D2932" t="s">
        <v>116</v>
      </c>
      <c r="E2932" t="s">
        <v>117</v>
      </c>
      <c r="F2932" t="s">
        <v>73</v>
      </c>
      <c r="G2932">
        <v>0</v>
      </c>
      <c r="H2932">
        <v>0</v>
      </c>
      <c r="I293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932" s="5" cm="1">
        <f t="array" ref="J2932">MAX(IF((ProjectInfoTable[ProjectName]=OutputTable[[#This Row],[ProjectName]]),(ProjectInfoTable[ProjectName]=OutputTable[[#This Row],[ProjectName]])*ProjectInfoTable[NumberOfReplications]))</f>
        <v>50</v>
      </c>
      <c r="K2932" s="5" cm="1">
        <f t="array" ref="K2932">IFERROR(AVERAGE(IF((OutputTable[GroupByKey]=OutputTable[[#This Row],[GroupByKey]]),(OutputTable[GroupByKey]=OutputTable[[#This Row],[GroupByKey]])*OutputTable[RecordedValue])),0)</f>
        <v>0</v>
      </c>
      <c r="L2932" s="5" cm="1">
        <f t="array" ref="L2932">IFERROR(_xlfn.STDEV.S(IF((OutputTable[GroupByKey]=OutputTable[[#This Row],[GroupByKey]]),(OutputTable[GroupByKey]=OutputTable[[#This Row],[GroupByKey]])*OutputTable[RecordedValue])),0)</f>
        <v>0</v>
      </c>
      <c r="M2932" s="5" cm="1">
        <f t="array" ref="M2932">MAX(IF((ProjectInfoTable[ProjectName]=OutputTable[[#This Row],[ProjectName]]),(ProjectInfoTable[ProjectName]=OutputTable[[#This Row],[ProjectName]])*ProjectInfoTable[ConfidenceInterval]))</f>
        <v>0.95</v>
      </c>
      <c r="N2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2" s="5" cm="1">
        <f t="array" ref="O2932">MIN(IF((OutputTable[GroupByKey]=OutputTable[[#This Row],[GroupByKey]]),(OutputTable[GroupByKey]=OutputTable[[#This Row],[GroupByKey]])*OutputTable[RecordedValue]))</f>
        <v>0</v>
      </c>
      <c r="P2932" s="5" cm="1">
        <f t="array" ref="P2932">MAX(IF((OutputTable[GroupByKey]=OutputTable[[#This Row],[GroupByKey]]),(OutputTable[GroupByKey]=OutputTable[[#This Row],[GroupByKey]])*OutputTable[RecordedValue]))</f>
        <v>0</v>
      </c>
    </row>
    <row r="2933" spans="1:16" x14ac:dyDescent="0.25">
      <c r="A2933" t="s">
        <v>68</v>
      </c>
      <c r="B2933" t="s">
        <v>70</v>
      </c>
      <c r="C2933">
        <v>49</v>
      </c>
      <c r="D2933" t="s">
        <v>118</v>
      </c>
      <c r="E2933" t="s">
        <v>119</v>
      </c>
      <c r="F2933" t="s">
        <v>73</v>
      </c>
      <c r="G2933">
        <v>5.5845016758593697</v>
      </c>
      <c r="H2933">
        <v>0</v>
      </c>
      <c r="I293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933" s="5" cm="1">
        <f t="array" ref="J2933">MAX(IF((ProjectInfoTable[ProjectName]=OutputTable[[#This Row],[ProjectName]]),(ProjectInfoTable[ProjectName]=OutputTable[[#This Row],[ProjectName]])*ProjectInfoTable[NumberOfReplications]))</f>
        <v>50</v>
      </c>
      <c r="K2933" s="5" cm="1">
        <f t="array" ref="K2933">IFERROR(AVERAGE(IF((OutputTable[GroupByKey]=OutputTable[[#This Row],[GroupByKey]]),(OutputTable[GroupByKey]=OutputTable[[#This Row],[GroupByKey]])*OutputTable[RecordedValue])),0)</f>
        <v>13.164009358024151</v>
      </c>
      <c r="L2933" s="5" cm="1">
        <f t="array" ref="L2933">IFERROR(_xlfn.STDEV.S(IF((OutputTable[GroupByKey]=OutputTable[[#This Row],[GroupByKey]]),(OutputTable[GroupByKey]=OutputTable[[#This Row],[GroupByKey]])*OutputTable[RecordedValue])),0)</f>
        <v>23.71645868098383</v>
      </c>
      <c r="M2933" s="5" cm="1">
        <f t="array" ref="M2933">MAX(IF((ProjectInfoTable[ProjectName]=OutputTable[[#This Row],[ProjectName]]),(ProjectInfoTable[ProjectName]=OutputTable[[#This Row],[ProjectName]])*ProjectInfoTable[ConfidenceInterval]))</f>
        <v>0.95</v>
      </c>
      <c r="N2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933" s="5" cm="1">
        <f t="array" ref="O2933">MIN(IF((OutputTable[GroupByKey]=OutputTable[[#This Row],[GroupByKey]]),(OutputTable[GroupByKey]=OutputTable[[#This Row],[GroupByKey]])*OutputTable[RecordedValue]))</f>
        <v>0</v>
      </c>
      <c r="P2933" s="5" cm="1">
        <f t="array" ref="P2933">MAX(IF((OutputTable[GroupByKey]=OutputTable[[#This Row],[GroupByKey]]),(OutputTable[GroupByKey]=OutputTable[[#This Row],[GroupByKey]])*OutputTable[RecordedValue]))</f>
        <v>143.511038213799</v>
      </c>
    </row>
    <row r="2934" spans="1:16" x14ac:dyDescent="0.25">
      <c r="A2934" t="s">
        <v>68</v>
      </c>
      <c r="B2934" t="s">
        <v>70</v>
      </c>
      <c r="C2934">
        <v>49</v>
      </c>
      <c r="D2934" t="s">
        <v>120</v>
      </c>
      <c r="E2934" t="s">
        <v>121</v>
      </c>
      <c r="F2934" t="s">
        <v>73</v>
      </c>
      <c r="G2934">
        <v>11</v>
      </c>
      <c r="H2934">
        <v>0</v>
      </c>
      <c r="I293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934" s="5" cm="1">
        <f t="array" ref="J2934">MAX(IF((ProjectInfoTable[ProjectName]=OutputTable[[#This Row],[ProjectName]]),(ProjectInfoTable[ProjectName]=OutputTable[[#This Row],[ProjectName]])*ProjectInfoTable[NumberOfReplications]))</f>
        <v>50</v>
      </c>
      <c r="K2934" s="5" cm="1">
        <f t="array" ref="K2934">IFERROR(AVERAGE(IF((OutputTable[GroupByKey]=OutputTable[[#This Row],[GroupByKey]]),(OutputTable[GroupByKey]=OutputTable[[#This Row],[GroupByKey]])*OutputTable[RecordedValue])),0)</f>
        <v>9.74</v>
      </c>
      <c r="L2934" s="5" cm="1">
        <f t="array" ref="L2934">IFERROR(_xlfn.STDEV.S(IF((OutputTable[GroupByKey]=OutputTable[[#This Row],[GroupByKey]]),(OutputTable[GroupByKey]=OutputTable[[#This Row],[GroupByKey]])*OutputTable[RecordedValue])),0)</f>
        <v>3.3430402880233041</v>
      </c>
      <c r="M2934" s="5" cm="1">
        <f t="array" ref="M2934">MAX(IF((ProjectInfoTable[ProjectName]=OutputTable[[#This Row],[ProjectName]]),(ProjectInfoTable[ProjectName]=OutputTable[[#This Row],[ProjectName]])*ProjectInfoTable[ConfidenceInterval]))</f>
        <v>0.95</v>
      </c>
      <c r="N2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934" s="5" cm="1">
        <f t="array" ref="O2934">MIN(IF((OutputTable[GroupByKey]=OutputTable[[#This Row],[GroupByKey]]),(OutputTable[GroupByKey]=OutputTable[[#This Row],[GroupByKey]])*OutputTable[RecordedValue]))</f>
        <v>4</v>
      </c>
      <c r="P2934" s="5" cm="1">
        <f t="array" ref="P2934">MAX(IF((OutputTable[GroupByKey]=OutputTable[[#This Row],[GroupByKey]]),(OutputTable[GroupByKey]=OutputTable[[#This Row],[GroupByKey]])*OutputTable[RecordedValue]))</f>
        <v>18</v>
      </c>
    </row>
    <row r="2935" spans="1:16" x14ac:dyDescent="0.25">
      <c r="A2935" t="s">
        <v>68</v>
      </c>
      <c r="B2935" t="s">
        <v>70</v>
      </c>
      <c r="C2935">
        <v>49</v>
      </c>
      <c r="D2935" t="s">
        <v>122</v>
      </c>
      <c r="E2935" t="s">
        <v>123</v>
      </c>
      <c r="F2935" t="s">
        <v>73</v>
      </c>
      <c r="G2935">
        <v>11</v>
      </c>
      <c r="H2935">
        <v>0</v>
      </c>
      <c r="I293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935" s="5" cm="1">
        <f t="array" ref="J2935">MAX(IF((ProjectInfoTable[ProjectName]=OutputTable[[#This Row],[ProjectName]]),(ProjectInfoTable[ProjectName]=OutputTable[[#This Row],[ProjectName]])*ProjectInfoTable[NumberOfReplications]))</f>
        <v>50</v>
      </c>
      <c r="K2935" s="5" cm="1">
        <f t="array" ref="K2935">IFERROR(AVERAGE(IF((OutputTable[GroupByKey]=OutputTable[[#This Row],[GroupByKey]]),(OutputTable[GroupByKey]=OutputTable[[#This Row],[GroupByKey]])*OutputTable[RecordedValue])),0)</f>
        <v>9.6199999999999992</v>
      </c>
      <c r="L2935" s="5" cm="1">
        <f t="array" ref="L2935">IFERROR(_xlfn.STDEV.S(IF((OutputTable[GroupByKey]=OutputTable[[#This Row],[GroupByKey]]),(OutputTable[GroupByKey]=OutputTable[[#This Row],[GroupByKey]])*OutputTable[RecordedValue])),0)</f>
        <v>3.3557139816335075</v>
      </c>
      <c r="M2935" s="5" cm="1">
        <f t="array" ref="M2935">MAX(IF((ProjectInfoTable[ProjectName]=OutputTable[[#This Row],[ProjectName]]),(ProjectInfoTable[ProjectName]=OutputTable[[#This Row],[ProjectName]])*ProjectInfoTable[ConfidenceInterval]))</f>
        <v>0.95</v>
      </c>
      <c r="N2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935" s="5" cm="1">
        <f t="array" ref="O2935">MIN(IF((OutputTable[GroupByKey]=OutputTable[[#This Row],[GroupByKey]]),(OutputTable[GroupByKey]=OutputTable[[#This Row],[GroupByKey]])*OutputTable[RecordedValue]))</f>
        <v>4</v>
      </c>
      <c r="P2935" s="5" cm="1">
        <f t="array" ref="P2935">MAX(IF((OutputTable[GroupByKey]=OutputTable[[#This Row],[GroupByKey]]),(OutputTable[GroupByKey]=OutputTable[[#This Row],[GroupByKey]])*OutputTable[RecordedValue]))</f>
        <v>18</v>
      </c>
    </row>
    <row r="2936" spans="1:16" x14ac:dyDescent="0.25">
      <c r="A2936" t="s">
        <v>68</v>
      </c>
      <c r="B2936" t="s">
        <v>70</v>
      </c>
      <c r="C2936">
        <v>49</v>
      </c>
      <c r="D2936" t="s">
        <v>124</v>
      </c>
      <c r="E2936" t="s">
        <v>125</v>
      </c>
      <c r="F2936" t="s">
        <v>73</v>
      </c>
      <c r="G2936">
        <v>1.0712004528847401</v>
      </c>
      <c r="H2936">
        <v>0</v>
      </c>
      <c r="I293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936" s="5" cm="1">
        <f t="array" ref="J2936">MAX(IF((ProjectInfoTable[ProjectName]=OutputTable[[#This Row],[ProjectName]]),(ProjectInfoTable[ProjectName]=OutputTable[[#This Row],[ProjectName]])*ProjectInfoTable[NumberOfReplications]))</f>
        <v>50</v>
      </c>
      <c r="K2936" s="5" cm="1">
        <f t="array" ref="K2936">IFERROR(AVERAGE(IF((OutputTable[GroupByKey]=OutputTable[[#This Row],[GroupByKey]]),(OutputTable[GroupByKey]=OutputTable[[#This Row],[GroupByKey]])*OutputTable[RecordedValue])),0)</f>
        <v>0.86163700693939471</v>
      </c>
      <c r="L2936" s="5" cm="1">
        <f t="array" ref="L2936">IFERROR(_xlfn.STDEV.S(IF((OutputTable[GroupByKey]=OutputTable[[#This Row],[GroupByKey]]),(OutputTable[GroupByKey]=OutputTable[[#This Row],[GroupByKey]])*OutputTable[RecordedValue])),0)</f>
        <v>0.40403851079129915</v>
      </c>
      <c r="M2936" s="5" cm="1">
        <f t="array" ref="M2936">MAX(IF((ProjectInfoTable[ProjectName]=OutputTable[[#This Row],[ProjectName]]),(ProjectInfoTable[ProjectName]=OutputTable[[#This Row],[ProjectName]])*ProjectInfoTable[ConfidenceInterval]))</f>
        <v>0.95</v>
      </c>
      <c r="N2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936" s="5" cm="1">
        <f t="array" ref="O2936">MIN(IF((OutputTable[GroupByKey]=OutputTable[[#This Row],[GroupByKey]]),(OutputTable[GroupByKey]=OutputTable[[#This Row],[GroupByKey]])*OutputTable[RecordedValue]))</f>
        <v>0.14398486806875099</v>
      </c>
      <c r="P2936" s="5" cm="1">
        <f t="array" ref="P2936">MAX(IF((OutputTable[GroupByKey]=OutputTable[[#This Row],[GroupByKey]]),(OutputTable[GroupByKey]=OutputTable[[#This Row],[GroupByKey]])*OutputTable[RecordedValue]))</f>
        <v>2.0851264921370101</v>
      </c>
    </row>
    <row r="2937" spans="1:16" x14ac:dyDescent="0.25">
      <c r="A2937" t="s">
        <v>68</v>
      </c>
      <c r="B2937" t="s">
        <v>70</v>
      </c>
      <c r="C2937">
        <v>49</v>
      </c>
      <c r="D2937" t="s">
        <v>126</v>
      </c>
      <c r="E2937" t="s">
        <v>127</v>
      </c>
      <c r="F2937" t="s">
        <v>73</v>
      </c>
      <c r="G2937">
        <v>69.856528848943995</v>
      </c>
      <c r="H2937">
        <v>0</v>
      </c>
      <c r="I293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937" s="5" cm="1">
        <f t="array" ref="J2937">MAX(IF((ProjectInfoTable[ProjectName]=OutputTable[[#This Row],[ProjectName]]),(ProjectInfoTable[ProjectName]=OutputTable[[#This Row],[ProjectName]])*ProjectInfoTable[NumberOfReplications]))</f>
        <v>50</v>
      </c>
      <c r="K2937" s="5" cm="1">
        <f t="array" ref="K2937">IFERROR(AVERAGE(IF((OutputTable[GroupByKey]=OutputTable[[#This Row],[GroupByKey]]),(OutputTable[GroupByKey]=OutputTable[[#This Row],[GroupByKey]])*OutputTable[RecordedValue])),0)</f>
        <v>64.862229774387828</v>
      </c>
      <c r="L2937" s="5" cm="1">
        <f t="array" ref="L2937">IFERROR(_xlfn.STDEV.S(IF((OutputTable[GroupByKey]=OutputTable[[#This Row],[GroupByKey]]),(OutputTable[GroupByKey]=OutputTable[[#This Row],[GroupByKey]])*OutputTable[RecordedValue])),0)</f>
        <v>42.021678663543447</v>
      </c>
      <c r="M2937" s="5" cm="1">
        <f t="array" ref="M2937">MAX(IF((ProjectInfoTable[ProjectName]=OutputTable[[#This Row],[ProjectName]]),(ProjectInfoTable[ProjectName]=OutputTable[[#This Row],[ProjectName]])*ProjectInfoTable[ConfidenceInterval]))</f>
        <v>0.95</v>
      </c>
      <c r="N2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937" s="5" cm="1">
        <f t="array" ref="O2937">MIN(IF((OutputTable[GroupByKey]=OutputTable[[#This Row],[GroupByKey]]),(OutputTable[GroupByKey]=OutputTable[[#This Row],[GroupByKey]])*OutputTable[RecordedValue]))</f>
        <v>12.5350884709043</v>
      </c>
      <c r="P2937" s="5" cm="1">
        <f t="array" ref="P2937">MAX(IF((OutputTable[GroupByKey]=OutputTable[[#This Row],[GroupByKey]]),(OutputTable[GroupByKey]=OutputTable[[#This Row],[GroupByKey]])*OutputTable[RecordedValue]))</f>
        <v>268.61862774202001</v>
      </c>
    </row>
    <row r="2938" spans="1:16" x14ac:dyDescent="0.25">
      <c r="A2938" t="s">
        <v>68</v>
      </c>
      <c r="B2938" t="s">
        <v>70</v>
      </c>
      <c r="C2938">
        <v>49</v>
      </c>
      <c r="D2938" t="s">
        <v>128</v>
      </c>
      <c r="E2938" t="s">
        <v>86</v>
      </c>
      <c r="F2938" t="s">
        <v>129</v>
      </c>
      <c r="G2938">
        <v>0</v>
      </c>
      <c r="H2938">
        <v>0</v>
      </c>
      <c r="I293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938" s="5" cm="1">
        <f t="array" ref="J2938">MAX(IF((ProjectInfoTable[ProjectName]=OutputTable[[#This Row],[ProjectName]]),(ProjectInfoTable[ProjectName]=OutputTable[[#This Row],[ProjectName]])*ProjectInfoTable[NumberOfReplications]))</f>
        <v>50</v>
      </c>
      <c r="K2938" s="5" cm="1">
        <f t="array" ref="K2938">IFERROR(AVERAGE(IF((OutputTable[GroupByKey]=OutputTable[[#This Row],[GroupByKey]]),(OutputTable[GroupByKey]=OutputTable[[#This Row],[GroupByKey]])*OutputTable[RecordedValue])),0)</f>
        <v>0</v>
      </c>
      <c r="L2938" s="5" cm="1">
        <f t="array" ref="L2938">IFERROR(_xlfn.STDEV.S(IF((OutputTable[GroupByKey]=OutputTable[[#This Row],[GroupByKey]]),(OutputTable[GroupByKey]=OutputTable[[#This Row],[GroupByKey]])*OutputTable[RecordedValue])),0)</f>
        <v>0</v>
      </c>
      <c r="M2938" s="5" cm="1">
        <f t="array" ref="M2938">MAX(IF((ProjectInfoTable[ProjectName]=OutputTable[[#This Row],[ProjectName]]),(ProjectInfoTable[ProjectName]=OutputTable[[#This Row],[ProjectName]])*ProjectInfoTable[ConfidenceInterval]))</f>
        <v>0.95</v>
      </c>
      <c r="N2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8" s="5" cm="1">
        <f t="array" ref="O2938">MIN(IF((OutputTable[GroupByKey]=OutputTable[[#This Row],[GroupByKey]]),(OutputTable[GroupByKey]=OutputTable[[#This Row],[GroupByKey]])*OutputTable[RecordedValue]))</f>
        <v>0</v>
      </c>
      <c r="P2938" s="5" cm="1">
        <f t="array" ref="P2938">MAX(IF((OutputTable[GroupByKey]=OutputTable[[#This Row],[GroupByKey]]),(OutputTable[GroupByKey]=OutputTable[[#This Row],[GroupByKey]])*OutputTable[RecordedValue]))</f>
        <v>0</v>
      </c>
    </row>
    <row r="2939" spans="1:16" x14ac:dyDescent="0.25">
      <c r="A2939" t="s">
        <v>68</v>
      </c>
      <c r="B2939" t="s">
        <v>70</v>
      </c>
      <c r="C2939">
        <v>49</v>
      </c>
      <c r="D2939" t="s">
        <v>130</v>
      </c>
      <c r="E2939" t="s">
        <v>89</v>
      </c>
      <c r="F2939" t="s">
        <v>129</v>
      </c>
      <c r="G2939">
        <v>0</v>
      </c>
      <c r="H2939">
        <v>0</v>
      </c>
      <c r="I293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939" s="5" cm="1">
        <f t="array" ref="J2939">MAX(IF((ProjectInfoTable[ProjectName]=OutputTable[[#This Row],[ProjectName]]),(ProjectInfoTable[ProjectName]=OutputTable[[#This Row],[ProjectName]])*ProjectInfoTable[NumberOfReplications]))</f>
        <v>50</v>
      </c>
      <c r="K2939" s="5" cm="1">
        <f t="array" ref="K2939">IFERROR(AVERAGE(IF((OutputTable[GroupByKey]=OutputTable[[#This Row],[GroupByKey]]),(OutputTable[GroupByKey]=OutputTable[[#This Row],[GroupByKey]])*OutputTable[RecordedValue])),0)</f>
        <v>0</v>
      </c>
      <c r="L2939" s="5" cm="1">
        <f t="array" ref="L2939">IFERROR(_xlfn.STDEV.S(IF((OutputTable[GroupByKey]=OutputTable[[#This Row],[GroupByKey]]),(OutputTable[GroupByKey]=OutputTable[[#This Row],[GroupByKey]])*OutputTable[RecordedValue])),0)</f>
        <v>0</v>
      </c>
      <c r="M2939" s="5" cm="1">
        <f t="array" ref="M2939">MAX(IF((ProjectInfoTable[ProjectName]=OutputTable[[#This Row],[ProjectName]]),(ProjectInfoTable[ProjectName]=OutputTable[[#This Row],[ProjectName]])*ProjectInfoTable[ConfidenceInterval]))</f>
        <v>0.95</v>
      </c>
      <c r="N2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9" s="5" cm="1">
        <f t="array" ref="O2939">MIN(IF((OutputTable[GroupByKey]=OutputTable[[#This Row],[GroupByKey]]),(OutputTable[GroupByKey]=OutputTable[[#This Row],[GroupByKey]])*OutputTable[RecordedValue]))</f>
        <v>0</v>
      </c>
      <c r="P2939" s="5" cm="1">
        <f t="array" ref="P2939">MAX(IF((OutputTable[GroupByKey]=OutputTable[[#This Row],[GroupByKey]]),(OutputTable[GroupByKey]=OutputTable[[#This Row],[GroupByKey]])*OutputTable[RecordedValue]))</f>
        <v>0</v>
      </c>
    </row>
    <row r="2940" spans="1:16" x14ac:dyDescent="0.25">
      <c r="A2940" t="s">
        <v>68</v>
      </c>
      <c r="B2940" t="s">
        <v>70</v>
      </c>
      <c r="C2940">
        <v>49</v>
      </c>
      <c r="D2940" t="s">
        <v>131</v>
      </c>
      <c r="E2940" t="s">
        <v>91</v>
      </c>
      <c r="F2940" t="s">
        <v>129</v>
      </c>
      <c r="G2940">
        <v>44.956690588731398</v>
      </c>
      <c r="H2940">
        <v>0</v>
      </c>
      <c r="I294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940" s="5" cm="1">
        <f t="array" ref="J2940">MAX(IF((ProjectInfoTable[ProjectName]=OutputTable[[#This Row],[ProjectName]]),(ProjectInfoTable[ProjectName]=OutputTable[[#This Row],[ProjectName]])*ProjectInfoTable[NumberOfReplications]))</f>
        <v>50</v>
      </c>
      <c r="K2940" s="5" cm="1">
        <f t="array" ref="K2940">IFERROR(AVERAGE(IF((OutputTable[GroupByKey]=OutputTable[[#This Row],[GroupByKey]]),(OutputTable[GroupByKey]=OutputTable[[#This Row],[GroupByKey]])*OutputTable[RecordedValue])),0)</f>
        <v>47.555766264651346</v>
      </c>
      <c r="L2940" s="5" cm="1">
        <f t="array" ref="L2940">IFERROR(_xlfn.STDEV.S(IF((OutputTable[GroupByKey]=OutputTable[[#This Row],[GroupByKey]]),(OutputTable[GroupByKey]=OutputTable[[#This Row],[GroupByKey]])*OutputTable[RecordedValue])),0)</f>
        <v>2.7283894207102275</v>
      </c>
      <c r="M2940" s="5" cm="1">
        <f t="array" ref="M2940">MAX(IF((ProjectInfoTable[ProjectName]=OutputTable[[#This Row],[ProjectName]]),(ProjectInfoTable[ProjectName]=OutputTable[[#This Row],[ProjectName]])*ProjectInfoTable[ConfidenceInterval]))</f>
        <v>0.95</v>
      </c>
      <c r="N2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940" s="5" cm="1">
        <f t="array" ref="O2940">MIN(IF((OutputTable[GroupByKey]=OutputTable[[#This Row],[GroupByKey]]),(OutputTable[GroupByKey]=OutputTable[[#This Row],[GroupByKey]])*OutputTable[RecordedValue]))</f>
        <v>42.116143251013803</v>
      </c>
      <c r="P2940" s="5" cm="1">
        <f t="array" ref="P2940">MAX(IF((OutputTable[GroupByKey]=OutputTable[[#This Row],[GroupByKey]]),(OutputTable[GroupByKey]=OutputTable[[#This Row],[GroupByKey]])*OutputTable[RecordedValue]))</f>
        <v>55.7665547747551</v>
      </c>
    </row>
    <row r="2941" spans="1:16" x14ac:dyDescent="0.25">
      <c r="A2941" t="s">
        <v>68</v>
      </c>
      <c r="B2941" t="s">
        <v>70</v>
      </c>
      <c r="C2941">
        <v>49</v>
      </c>
      <c r="D2941" t="s">
        <v>132</v>
      </c>
      <c r="E2941" t="s">
        <v>133</v>
      </c>
      <c r="F2941" t="s">
        <v>129</v>
      </c>
      <c r="G2941">
        <v>0</v>
      </c>
      <c r="H2941">
        <v>0</v>
      </c>
      <c r="I294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941" s="5" cm="1">
        <f t="array" ref="J2941">MAX(IF((ProjectInfoTable[ProjectName]=OutputTable[[#This Row],[ProjectName]]),(ProjectInfoTable[ProjectName]=OutputTable[[#This Row],[ProjectName]])*ProjectInfoTable[NumberOfReplications]))</f>
        <v>50</v>
      </c>
      <c r="K2941" s="5" cm="1">
        <f t="array" ref="K2941">IFERROR(AVERAGE(IF((OutputTable[GroupByKey]=OutputTable[[#This Row],[GroupByKey]]),(OutputTable[GroupByKey]=OutputTable[[#This Row],[GroupByKey]])*OutputTable[RecordedValue])),0)</f>
        <v>0</v>
      </c>
      <c r="L2941" s="5" cm="1">
        <f t="array" ref="L2941">IFERROR(_xlfn.STDEV.S(IF((OutputTable[GroupByKey]=OutputTable[[#This Row],[GroupByKey]]),(OutputTable[GroupByKey]=OutputTable[[#This Row],[GroupByKey]])*OutputTable[RecordedValue])),0)</f>
        <v>0</v>
      </c>
      <c r="M2941" s="5" cm="1">
        <f t="array" ref="M2941">MAX(IF((ProjectInfoTable[ProjectName]=OutputTable[[#This Row],[ProjectName]]),(ProjectInfoTable[ProjectName]=OutputTable[[#This Row],[ProjectName]])*ProjectInfoTable[ConfidenceInterval]))</f>
        <v>0.95</v>
      </c>
      <c r="N2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1" s="5" cm="1">
        <f t="array" ref="O2941">MIN(IF((OutputTable[GroupByKey]=OutputTable[[#This Row],[GroupByKey]]),(OutputTable[GroupByKey]=OutputTable[[#This Row],[GroupByKey]])*OutputTable[RecordedValue]))</f>
        <v>0</v>
      </c>
      <c r="P2941" s="5" cm="1">
        <f t="array" ref="P2941">MAX(IF((OutputTable[GroupByKey]=OutputTable[[#This Row],[GroupByKey]]),(OutputTable[GroupByKey]=OutputTable[[#This Row],[GroupByKey]])*OutputTable[RecordedValue]))</f>
        <v>0</v>
      </c>
    </row>
    <row r="2942" spans="1:16" x14ac:dyDescent="0.25">
      <c r="A2942" t="s">
        <v>68</v>
      </c>
      <c r="B2942" t="s">
        <v>70</v>
      </c>
      <c r="C2942">
        <v>49</v>
      </c>
      <c r="D2942" t="s">
        <v>134</v>
      </c>
      <c r="E2942" t="s">
        <v>95</v>
      </c>
      <c r="F2942" t="s">
        <v>129</v>
      </c>
      <c r="G2942">
        <v>44.956690588731398</v>
      </c>
      <c r="H2942">
        <v>0</v>
      </c>
      <c r="I2942" s="5" t="str">
        <f>OutputTable[[#This Row],[ProjectName]]&amp;OutputTable[[#This Row],[Name]]&amp;OutputTable[[#This Row],[Type]]&amp;OutputTable[[#This Row],[Source]]</f>
        <v>Airport Security AnalysisAll Entities.VACostVA CostSystem</v>
      </c>
      <c r="J2942" s="5" cm="1">
        <f t="array" ref="J2942">MAX(IF((ProjectInfoTable[ProjectName]=OutputTable[[#This Row],[ProjectName]]),(ProjectInfoTable[ProjectName]=OutputTable[[#This Row],[ProjectName]])*ProjectInfoTable[NumberOfReplications]))</f>
        <v>50</v>
      </c>
      <c r="K2942" s="5" cm="1">
        <f t="array" ref="K2942">IFERROR(AVERAGE(IF((OutputTable[GroupByKey]=OutputTable[[#This Row],[GroupByKey]]),(OutputTable[GroupByKey]=OutputTable[[#This Row],[GroupByKey]])*OutputTable[RecordedValue])),0)</f>
        <v>47.555766264651346</v>
      </c>
      <c r="L2942" s="5" cm="1">
        <f t="array" ref="L2942">IFERROR(_xlfn.STDEV.S(IF((OutputTable[GroupByKey]=OutputTable[[#This Row],[GroupByKey]]),(OutputTable[GroupByKey]=OutputTable[[#This Row],[GroupByKey]])*OutputTable[RecordedValue])),0)</f>
        <v>2.7283894207102275</v>
      </c>
      <c r="M2942" s="5" cm="1">
        <f t="array" ref="M2942">MAX(IF((ProjectInfoTable[ProjectName]=OutputTable[[#This Row],[ProjectName]]),(ProjectInfoTable[ProjectName]=OutputTable[[#This Row],[ProjectName]])*ProjectInfoTable[ConfidenceInterval]))</f>
        <v>0.95</v>
      </c>
      <c r="N2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2942" s="5" cm="1">
        <f t="array" ref="O2942">MIN(IF((OutputTable[GroupByKey]=OutputTable[[#This Row],[GroupByKey]]),(OutputTable[GroupByKey]=OutputTable[[#This Row],[GroupByKey]])*OutputTable[RecordedValue]))</f>
        <v>42.116143251013803</v>
      </c>
      <c r="P2942" s="5" cm="1">
        <f t="array" ref="P2942">MAX(IF((OutputTable[GroupByKey]=OutputTable[[#This Row],[GroupByKey]]),(OutputTable[GroupByKey]=OutputTable[[#This Row],[GroupByKey]])*OutputTable[RecordedValue]))</f>
        <v>55.7665547747551</v>
      </c>
    </row>
    <row r="2943" spans="1:16" x14ac:dyDescent="0.25">
      <c r="A2943" t="s">
        <v>68</v>
      </c>
      <c r="B2943" t="s">
        <v>70</v>
      </c>
      <c r="C2943">
        <v>49</v>
      </c>
      <c r="D2943" t="s">
        <v>135</v>
      </c>
      <c r="E2943" t="s">
        <v>97</v>
      </c>
      <c r="F2943" t="s">
        <v>129</v>
      </c>
      <c r="G2943">
        <v>0</v>
      </c>
      <c r="H2943">
        <v>0</v>
      </c>
      <c r="I294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943" s="5" cm="1">
        <f t="array" ref="J2943">MAX(IF((ProjectInfoTable[ProjectName]=OutputTable[[#This Row],[ProjectName]]),(ProjectInfoTable[ProjectName]=OutputTable[[#This Row],[ProjectName]])*ProjectInfoTable[NumberOfReplications]))</f>
        <v>50</v>
      </c>
      <c r="K2943" s="5" cm="1">
        <f t="array" ref="K2943">IFERROR(AVERAGE(IF((OutputTable[GroupByKey]=OutputTable[[#This Row],[GroupByKey]]),(OutputTable[GroupByKey]=OutputTable[[#This Row],[GroupByKey]])*OutputTable[RecordedValue])),0)</f>
        <v>0</v>
      </c>
      <c r="L2943" s="5" cm="1">
        <f t="array" ref="L2943">IFERROR(_xlfn.STDEV.S(IF((OutputTable[GroupByKey]=OutputTable[[#This Row],[GroupByKey]]),(OutputTable[GroupByKey]=OutputTable[[#This Row],[GroupByKey]])*OutputTable[RecordedValue])),0)</f>
        <v>0</v>
      </c>
      <c r="M2943" s="5" cm="1">
        <f t="array" ref="M2943">MAX(IF((ProjectInfoTable[ProjectName]=OutputTable[[#This Row],[ProjectName]]),(ProjectInfoTable[ProjectName]=OutputTable[[#This Row],[ProjectName]])*ProjectInfoTable[ConfidenceInterval]))</f>
        <v>0.95</v>
      </c>
      <c r="N2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3" s="5" cm="1">
        <f t="array" ref="O2943">MIN(IF((OutputTable[GroupByKey]=OutputTable[[#This Row],[GroupByKey]]),(OutputTable[GroupByKey]=OutputTable[[#This Row],[GroupByKey]])*OutputTable[RecordedValue]))</f>
        <v>0</v>
      </c>
      <c r="P2943" s="5" cm="1">
        <f t="array" ref="P2943">MAX(IF((OutputTable[GroupByKey]=OutputTable[[#This Row],[GroupByKey]]),(OutputTable[GroupByKey]=OutputTable[[#This Row],[GroupByKey]])*OutputTable[RecordedValue]))</f>
        <v>0</v>
      </c>
    </row>
    <row r="2944" spans="1:16" x14ac:dyDescent="0.25">
      <c r="A2944" t="s">
        <v>68</v>
      </c>
      <c r="B2944" t="s">
        <v>70</v>
      </c>
      <c r="C2944">
        <v>49</v>
      </c>
      <c r="D2944" t="s">
        <v>136</v>
      </c>
      <c r="E2944" t="s">
        <v>137</v>
      </c>
      <c r="F2944" t="s">
        <v>129</v>
      </c>
      <c r="G2944">
        <v>44.956690588731298</v>
      </c>
      <c r="H2944">
        <v>0</v>
      </c>
      <c r="I294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944" s="5" cm="1">
        <f t="array" ref="J2944">MAX(IF((ProjectInfoTable[ProjectName]=OutputTable[[#This Row],[ProjectName]]),(ProjectInfoTable[ProjectName]=OutputTable[[#This Row],[ProjectName]])*ProjectInfoTable[NumberOfReplications]))</f>
        <v>50</v>
      </c>
      <c r="K2944" s="5" cm="1">
        <f t="array" ref="K2944">IFERROR(AVERAGE(IF((OutputTable[GroupByKey]=OutputTable[[#This Row],[GroupByKey]]),(OutputTable[GroupByKey]=OutputTable[[#This Row],[GroupByKey]])*OutputTable[RecordedValue])),0)</f>
        <v>47.555766264651339</v>
      </c>
      <c r="L2944" s="5" cm="1">
        <f t="array" ref="L2944">IFERROR(_xlfn.STDEV.S(IF((OutputTable[GroupByKey]=OutputTable[[#This Row],[GroupByKey]]),(OutputTable[GroupByKey]=OutputTable[[#This Row],[GroupByKey]])*OutputTable[RecordedValue])),0)</f>
        <v>2.7283894207102439</v>
      </c>
      <c r="M2944" s="5" cm="1">
        <f t="array" ref="M2944">MAX(IF((ProjectInfoTable[ProjectName]=OutputTable[[#This Row],[ProjectName]]),(ProjectInfoTable[ProjectName]=OutputTable[[#This Row],[ProjectName]])*ProjectInfoTable[ConfidenceInterval]))</f>
        <v>0.95</v>
      </c>
      <c r="N2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2944" s="5" cm="1">
        <f t="array" ref="O2944">MIN(IF((OutputTable[GroupByKey]=OutputTable[[#This Row],[GroupByKey]]),(OutputTable[GroupByKey]=OutputTable[[#This Row],[GroupByKey]])*OutputTable[RecordedValue]))</f>
        <v>42.116143251013703</v>
      </c>
      <c r="P2944" s="5" cm="1">
        <f t="array" ref="P2944">MAX(IF((OutputTable[GroupByKey]=OutputTable[[#This Row],[GroupByKey]]),(OutputTable[GroupByKey]=OutputTable[[#This Row],[GroupByKey]])*OutputTable[RecordedValue]))</f>
        <v>55.7665547747551</v>
      </c>
    </row>
    <row r="2945" spans="1:16" x14ac:dyDescent="0.25">
      <c r="A2945" t="s">
        <v>68</v>
      </c>
      <c r="B2945" t="s">
        <v>70</v>
      </c>
      <c r="C2945">
        <v>49</v>
      </c>
      <c r="D2945" t="s">
        <v>138</v>
      </c>
      <c r="E2945" t="s">
        <v>139</v>
      </c>
      <c r="F2945" t="s">
        <v>129</v>
      </c>
      <c r="G2945">
        <v>26.745648951758898</v>
      </c>
      <c r="H2945">
        <v>0</v>
      </c>
      <c r="I294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945" s="5" cm="1">
        <f t="array" ref="J2945">MAX(IF((ProjectInfoTable[ProjectName]=OutputTable[[#This Row],[ProjectName]]),(ProjectInfoTable[ProjectName]=OutputTable[[#This Row],[ProjectName]])*ProjectInfoTable[NumberOfReplications]))</f>
        <v>50</v>
      </c>
      <c r="K2945" s="5" cm="1">
        <f t="array" ref="K2945">IFERROR(AVERAGE(IF((OutputTable[GroupByKey]=OutputTable[[#This Row],[GroupByKey]]),(OutputTable[GroupByKey]=OutputTable[[#This Row],[GroupByKey]])*OutputTable[RecordedValue])),0)</f>
        <v>24.153751225057032</v>
      </c>
      <c r="L2945" s="5" cm="1">
        <f t="array" ref="L2945">IFERROR(_xlfn.STDEV.S(IF((OutputTable[GroupByKey]=OutputTable[[#This Row],[GroupByKey]]),(OutputTable[GroupByKey]=OutputTable[[#This Row],[GroupByKey]])*OutputTable[RecordedValue])),0)</f>
        <v>2.790438932514745</v>
      </c>
      <c r="M2945" s="5" cm="1">
        <f t="array" ref="M2945">MAX(IF((ProjectInfoTable[ProjectName]=OutputTable[[#This Row],[ProjectName]]),(ProjectInfoTable[ProjectName]=OutputTable[[#This Row],[ProjectName]])*ProjectInfoTable[ConfidenceInterval]))</f>
        <v>0.95</v>
      </c>
      <c r="N2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2945" s="5" cm="1">
        <f t="array" ref="O2945">MIN(IF((OutputTable[GroupByKey]=OutputTable[[#This Row],[GroupByKey]]),(OutputTable[GroupByKey]=OutputTable[[#This Row],[GroupByKey]])*OutputTable[RecordedValue]))</f>
        <v>16.206469520089399</v>
      </c>
      <c r="P2945" s="5" cm="1">
        <f t="array" ref="P2945">MAX(IF((OutputTable[GroupByKey]=OutputTable[[#This Row],[GroupByKey]]),(OutputTable[GroupByKey]=OutputTable[[#This Row],[GroupByKey]])*OutputTable[RecordedValue]))</f>
        <v>29.8247121613243</v>
      </c>
    </row>
    <row r="2946" spans="1:16" x14ac:dyDescent="0.25">
      <c r="A2946" t="s">
        <v>68</v>
      </c>
      <c r="B2946" t="s">
        <v>70</v>
      </c>
      <c r="C2946">
        <v>49</v>
      </c>
      <c r="D2946" t="s">
        <v>140</v>
      </c>
      <c r="E2946" t="s">
        <v>91</v>
      </c>
      <c r="F2946" t="s">
        <v>129</v>
      </c>
      <c r="G2946">
        <v>71.7023395404902</v>
      </c>
      <c r="H2946">
        <v>0</v>
      </c>
      <c r="I294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946" s="5" cm="1">
        <f t="array" ref="J2946">MAX(IF((ProjectInfoTable[ProjectName]=OutputTable[[#This Row],[ProjectName]]),(ProjectInfoTable[ProjectName]=OutputTable[[#This Row],[ProjectName]])*ProjectInfoTable[NumberOfReplications]))</f>
        <v>50</v>
      </c>
      <c r="K2946" s="5" cm="1">
        <f t="array" ref="K2946">IFERROR(AVERAGE(IF((OutputTable[GroupByKey]=OutputTable[[#This Row],[GroupByKey]]),(OutputTable[GroupByKey]=OutputTable[[#This Row],[GroupByKey]])*OutputTable[RecordedValue])),0)</f>
        <v>71.709517489708347</v>
      </c>
      <c r="L2946" s="5" cm="1">
        <f t="array" ref="L2946">IFERROR(_xlfn.STDEV.S(IF((OutputTable[GroupByKey]=OutputTable[[#This Row],[GroupByKey]]),(OutputTable[GroupByKey]=OutputTable[[#This Row],[GroupByKey]])*OutputTable[RecordedValue])),0)</f>
        <v>0.25019982121987089</v>
      </c>
      <c r="M2946" s="5" cm="1">
        <f t="array" ref="M2946">MAX(IF((ProjectInfoTable[ProjectName]=OutputTable[[#This Row],[ProjectName]]),(ProjectInfoTable[ProjectName]=OutputTable[[#This Row],[ProjectName]])*ProjectInfoTable[ConfidenceInterval]))</f>
        <v>0.95</v>
      </c>
      <c r="N2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946" s="5" cm="1">
        <f t="array" ref="O2946">MIN(IF((OutputTable[GroupByKey]=OutputTable[[#This Row],[GroupByKey]]),(OutputTable[GroupByKey]=OutputTable[[#This Row],[GroupByKey]])*OutputTable[RecordedValue]))</f>
        <v>70.826954480567906</v>
      </c>
      <c r="P2946" s="5" cm="1">
        <f t="array" ref="P2946">MAX(IF((OutputTable[GroupByKey]=OutputTable[[#This Row],[GroupByKey]]),(OutputTable[GroupByKey]=OutputTable[[#This Row],[GroupByKey]])*OutputTable[RecordedValue]))</f>
        <v>72</v>
      </c>
    </row>
    <row r="2947" spans="1:16" x14ac:dyDescent="0.25">
      <c r="A2947" t="s">
        <v>68</v>
      </c>
      <c r="B2947" t="s">
        <v>70</v>
      </c>
      <c r="C2947">
        <v>49</v>
      </c>
      <c r="D2947" t="s">
        <v>141</v>
      </c>
      <c r="E2947" t="s">
        <v>142</v>
      </c>
      <c r="F2947" t="s">
        <v>129</v>
      </c>
      <c r="G2947">
        <v>0</v>
      </c>
      <c r="H2947">
        <v>0</v>
      </c>
      <c r="I294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947" s="5" cm="1">
        <f t="array" ref="J2947">MAX(IF((ProjectInfoTable[ProjectName]=OutputTable[[#This Row],[ProjectName]]),(ProjectInfoTable[ProjectName]=OutputTable[[#This Row],[ProjectName]])*ProjectInfoTable[NumberOfReplications]))</f>
        <v>50</v>
      </c>
      <c r="K2947" s="5" cm="1">
        <f t="array" ref="K2947">IFERROR(AVERAGE(IF((OutputTable[GroupByKey]=OutputTable[[#This Row],[GroupByKey]]),(OutputTable[GroupByKey]=OutputTable[[#This Row],[GroupByKey]])*OutputTable[RecordedValue])),0)</f>
        <v>0</v>
      </c>
      <c r="L2947" s="5" cm="1">
        <f t="array" ref="L2947">IFERROR(_xlfn.STDEV.S(IF((OutputTable[GroupByKey]=OutputTable[[#This Row],[GroupByKey]]),(OutputTable[GroupByKey]=OutputTable[[#This Row],[GroupByKey]])*OutputTable[RecordedValue])),0)</f>
        <v>0</v>
      </c>
      <c r="M2947" s="5" cm="1">
        <f t="array" ref="M2947">MAX(IF((ProjectInfoTable[ProjectName]=OutputTable[[#This Row],[ProjectName]]),(ProjectInfoTable[ProjectName]=OutputTable[[#This Row],[ProjectName]])*ProjectInfoTable[ConfidenceInterval]))</f>
        <v>0.95</v>
      </c>
      <c r="N2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7" s="5" cm="1">
        <f t="array" ref="O2947">MIN(IF((OutputTable[GroupByKey]=OutputTable[[#This Row],[GroupByKey]]),(OutputTable[GroupByKey]=OutputTable[[#This Row],[GroupByKey]])*OutputTable[RecordedValue]))</f>
        <v>0</v>
      </c>
      <c r="P2947" s="5" cm="1">
        <f t="array" ref="P2947">MAX(IF((OutputTable[GroupByKey]=OutputTable[[#This Row],[GroupByKey]]),(OutputTable[GroupByKey]=OutputTable[[#This Row],[GroupByKey]])*OutputTable[RecordedValue]))</f>
        <v>0</v>
      </c>
    </row>
    <row r="2948" spans="1:16" x14ac:dyDescent="0.25">
      <c r="A2948" t="s">
        <v>68</v>
      </c>
      <c r="B2948" t="s">
        <v>70</v>
      </c>
      <c r="C2948">
        <v>49</v>
      </c>
      <c r="D2948" t="s">
        <v>143</v>
      </c>
      <c r="E2948" t="s">
        <v>113</v>
      </c>
      <c r="F2948" t="s">
        <v>73</v>
      </c>
      <c r="G2948">
        <v>8.4391690852735994</v>
      </c>
      <c r="H2948">
        <v>0</v>
      </c>
      <c r="I294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948" s="5" cm="1">
        <f t="array" ref="J2948">MAX(IF((ProjectInfoTable[ProjectName]=OutputTable[[#This Row],[ProjectName]]),(ProjectInfoTable[ProjectName]=OutputTable[[#This Row],[ProjectName]])*ProjectInfoTable[NumberOfReplications]))</f>
        <v>50</v>
      </c>
      <c r="K2948" s="5" cm="1">
        <f t="array" ref="K2948">IFERROR(AVERAGE(IF((OutputTable[GroupByKey]=OutputTable[[#This Row],[GroupByKey]]),(OutputTable[GroupByKey]=OutputTable[[#This Row],[GroupByKey]])*OutputTable[RecordedValue])),0)</f>
        <v>8.9631102244031808</v>
      </c>
      <c r="L2948" s="5" cm="1">
        <f t="array" ref="L2948">IFERROR(_xlfn.STDEV.S(IF((OutputTable[GroupByKey]=OutputTable[[#This Row],[GroupByKey]]),(OutputTable[GroupByKey]=OutputTable[[#This Row],[GroupByKey]])*OutputTable[RecordedValue])),0)</f>
        <v>0.49581158155018401</v>
      </c>
      <c r="M2948" s="5" cm="1">
        <f t="array" ref="M2948">MAX(IF((ProjectInfoTable[ProjectName]=OutputTable[[#This Row],[ProjectName]]),(ProjectInfoTable[ProjectName]=OutputTable[[#This Row],[ProjectName]])*ProjectInfoTable[ConfidenceInterval]))</f>
        <v>0.95</v>
      </c>
      <c r="N2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948" s="5" cm="1">
        <f t="array" ref="O2948">MIN(IF((OutputTable[GroupByKey]=OutputTable[[#This Row],[GroupByKey]]),(OutputTable[GroupByKey]=OutputTable[[#This Row],[GroupByKey]])*OutputTable[RecordedValue]))</f>
        <v>7.9225733441578896</v>
      </c>
      <c r="P2948" s="5" cm="1">
        <f t="array" ref="P2948">MAX(IF((OutputTable[GroupByKey]=OutputTable[[#This Row],[GroupByKey]]),(OutputTable[GroupByKey]=OutputTable[[#This Row],[GroupByKey]])*OutputTable[RecordedValue]))</f>
        <v>9.9777504987156593</v>
      </c>
    </row>
    <row r="2949" spans="1:16" x14ac:dyDescent="0.25">
      <c r="A2949" t="s">
        <v>68</v>
      </c>
      <c r="B2949" t="s">
        <v>70</v>
      </c>
      <c r="C2949">
        <v>49</v>
      </c>
      <c r="D2949" t="s">
        <v>144</v>
      </c>
      <c r="E2949" t="s">
        <v>115</v>
      </c>
      <c r="F2949" t="s">
        <v>73</v>
      </c>
      <c r="G2949">
        <v>506.350145116416</v>
      </c>
      <c r="H2949">
        <v>0</v>
      </c>
      <c r="I294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949" s="5" cm="1">
        <f t="array" ref="J2949">MAX(IF((ProjectInfoTable[ProjectName]=OutputTable[[#This Row],[ProjectName]]),(ProjectInfoTable[ProjectName]=OutputTable[[#This Row],[ProjectName]])*ProjectInfoTable[NumberOfReplications]))</f>
        <v>50</v>
      </c>
      <c r="K2949" s="5" cm="1">
        <f t="array" ref="K2949">IFERROR(AVERAGE(IF((OutputTable[GroupByKey]=OutputTable[[#This Row],[GroupByKey]]),(OutputTable[GroupByKey]=OutputTable[[#This Row],[GroupByKey]])*OutputTable[RecordedValue])),0)</f>
        <v>537.78661346419096</v>
      </c>
      <c r="L2949" s="5" cm="1">
        <f t="array" ref="L2949">IFERROR(_xlfn.STDEV.S(IF((OutputTable[GroupByKey]=OutputTable[[#This Row],[GroupByKey]]),(OutputTable[GroupByKey]=OutputTable[[#This Row],[GroupByKey]])*OutputTable[RecordedValue])),0)</f>
        <v>29.748694893010981</v>
      </c>
      <c r="M2949" s="5" cm="1">
        <f t="array" ref="M2949">MAX(IF((ProjectInfoTable[ProjectName]=OutputTable[[#This Row],[ProjectName]]),(ProjectInfoTable[ProjectName]=OutputTable[[#This Row],[ProjectName]])*ProjectInfoTable[ConfidenceInterval]))</f>
        <v>0.95</v>
      </c>
      <c r="N2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2949" s="5" cm="1">
        <f t="array" ref="O2949">MIN(IF((OutputTable[GroupByKey]=OutputTable[[#This Row],[GroupByKey]]),(OutputTable[GroupByKey]=OutputTable[[#This Row],[GroupByKey]])*OutputTable[RecordedValue]))</f>
        <v>475.35440064947397</v>
      </c>
      <c r="P2949" s="5" cm="1">
        <f t="array" ref="P2949">MAX(IF((OutputTable[GroupByKey]=OutputTable[[#This Row],[GroupByKey]]),(OutputTable[GroupByKey]=OutputTable[[#This Row],[GroupByKey]])*OutputTable[RecordedValue]))</f>
        <v>598.66502992293999</v>
      </c>
    </row>
    <row r="2950" spans="1:16" x14ac:dyDescent="0.25">
      <c r="A2950" t="s">
        <v>68</v>
      </c>
      <c r="B2950" t="s">
        <v>70</v>
      </c>
      <c r="C2950">
        <v>49</v>
      </c>
      <c r="D2950" t="s">
        <v>145</v>
      </c>
      <c r="E2950" t="s">
        <v>117</v>
      </c>
      <c r="F2950" t="s">
        <v>73</v>
      </c>
      <c r="G2950">
        <v>0</v>
      </c>
      <c r="H2950">
        <v>0</v>
      </c>
      <c r="I295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950" s="5" cm="1">
        <f t="array" ref="J2950">MAX(IF((ProjectInfoTable[ProjectName]=OutputTable[[#This Row],[ProjectName]]),(ProjectInfoTable[ProjectName]=OutputTable[[#This Row],[ProjectName]])*ProjectInfoTable[NumberOfReplications]))</f>
        <v>50</v>
      </c>
      <c r="K2950" s="5" cm="1">
        <f t="array" ref="K2950">IFERROR(AVERAGE(IF((OutputTable[GroupByKey]=OutputTable[[#This Row],[GroupByKey]]),(OutputTable[GroupByKey]=OutputTable[[#This Row],[GroupByKey]])*OutputTable[RecordedValue])),0)</f>
        <v>0</v>
      </c>
      <c r="L2950" s="5" cm="1">
        <f t="array" ref="L2950">IFERROR(_xlfn.STDEV.S(IF((OutputTable[GroupByKey]=OutputTable[[#This Row],[GroupByKey]]),(OutputTable[GroupByKey]=OutputTable[[#This Row],[GroupByKey]])*OutputTable[RecordedValue])),0)</f>
        <v>0</v>
      </c>
      <c r="M2950" s="5" cm="1">
        <f t="array" ref="M2950">MAX(IF((ProjectInfoTable[ProjectName]=OutputTable[[#This Row],[ProjectName]]),(ProjectInfoTable[ProjectName]=OutputTable[[#This Row],[ProjectName]])*ProjectInfoTable[ConfidenceInterval]))</f>
        <v>0.95</v>
      </c>
      <c r="N2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0" s="5" cm="1">
        <f t="array" ref="O2950">MIN(IF((OutputTable[GroupByKey]=OutputTable[[#This Row],[GroupByKey]]),(OutputTable[GroupByKey]=OutputTable[[#This Row],[GroupByKey]])*OutputTable[RecordedValue]))</f>
        <v>0</v>
      </c>
      <c r="P2950" s="5" cm="1">
        <f t="array" ref="P2950">MAX(IF((OutputTable[GroupByKey]=OutputTable[[#This Row],[GroupByKey]]),(OutputTable[GroupByKey]=OutputTable[[#This Row],[GroupByKey]])*OutputTable[RecordedValue]))</f>
        <v>0</v>
      </c>
    </row>
    <row r="2951" spans="1:16" x14ac:dyDescent="0.25">
      <c r="A2951" t="s">
        <v>68</v>
      </c>
      <c r="B2951" t="s">
        <v>70</v>
      </c>
      <c r="C2951">
        <v>49</v>
      </c>
      <c r="D2951" t="s">
        <v>146</v>
      </c>
      <c r="E2951" t="s">
        <v>119</v>
      </c>
      <c r="F2951" t="s">
        <v>73</v>
      </c>
      <c r="G2951">
        <v>90.352173948261196</v>
      </c>
      <c r="H2951">
        <v>0</v>
      </c>
      <c r="I295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951" s="5" cm="1">
        <f t="array" ref="J2951">MAX(IF((ProjectInfoTable[ProjectName]=OutputTable[[#This Row],[ProjectName]]),(ProjectInfoTable[ProjectName]=OutputTable[[#This Row],[ProjectName]])*ProjectInfoTable[NumberOfReplications]))</f>
        <v>50</v>
      </c>
      <c r="K2951" s="5" cm="1">
        <f t="array" ref="K2951">IFERROR(AVERAGE(IF((OutputTable[GroupByKey]=OutputTable[[#This Row],[GroupByKey]]),(OutputTable[GroupByKey]=OutputTable[[#This Row],[GroupByKey]])*OutputTable[RecordedValue])),0)</f>
        <v>131.6987252883157</v>
      </c>
      <c r="L2951" s="5" cm="1">
        <f t="array" ref="L2951">IFERROR(_xlfn.STDEV.S(IF((OutputTable[GroupByKey]=OutputTable[[#This Row],[GroupByKey]]),(OutputTable[GroupByKey]=OutputTable[[#This Row],[GroupByKey]])*OutputTable[RecordedValue])),0)</f>
        <v>195.03180772236345</v>
      </c>
      <c r="M2951" s="5" cm="1">
        <f t="array" ref="M2951">MAX(IF((ProjectInfoTable[ProjectName]=OutputTable[[#This Row],[ProjectName]]),(ProjectInfoTable[ProjectName]=OutputTable[[#This Row],[ProjectName]])*ProjectInfoTable[ConfidenceInterval]))</f>
        <v>0.95</v>
      </c>
      <c r="N2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2951" s="5" cm="1">
        <f t="array" ref="O2951">MIN(IF((OutputTable[GroupByKey]=OutputTable[[#This Row],[GroupByKey]]),(OutputTable[GroupByKey]=OutputTable[[#This Row],[GroupByKey]])*OutputTable[RecordedValue]))</f>
        <v>10.054421984212899</v>
      </c>
      <c r="P2951" s="5" cm="1">
        <f t="array" ref="P2951">MAX(IF((OutputTable[GroupByKey]=OutputTable[[#This Row],[GroupByKey]]),(OutputTable[GroupByKey]=OutputTable[[#This Row],[GroupByKey]])*OutputTable[RecordedValue]))</f>
        <v>1200.8160491271699</v>
      </c>
    </row>
    <row r="2952" spans="1:16" x14ac:dyDescent="0.25">
      <c r="A2952" t="s">
        <v>68</v>
      </c>
      <c r="B2952" t="s">
        <v>70</v>
      </c>
      <c r="C2952">
        <v>49</v>
      </c>
      <c r="D2952" t="s">
        <v>147</v>
      </c>
      <c r="E2952" t="s">
        <v>121</v>
      </c>
      <c r="F2952" t="s">
        <v>73</v>
      </c>
      <c r="G2952">
        <v>145</v>
      </c>
      <c r="H2952">
        <v>0</v>
      </c>
      <c r="I295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952" s="5" cm="1">
        <f t="array" ref="J2952">MAX(IF((ProjectInfoTable[ProjectName]=OutputTable[[#This Row],[ProjectName]]),(ProjectInfoTable[ProjectName]=OutputTable[[#This Row],[ProjectName]])*ProjectInfoTable[NumberOfReplications]))</f>
        <v>50</v>
      </c>
      <c r="K2952" s="5" cm="1">
        <f t="array" ref="K2952">IFERROR(AVERAGE(IF((OutputTable[GroupByKey]=OutputTable[[#This Row],[GroupByKey]]),(OutputTable[GroupByKey]=OutputTable[[#This Row],[GroupByKey]])*OutputTable[RecordedValue])),0)</f>
        <v>145</v>
      </c>
      <c r="L2952" s="5" cm="1">
        <f t="array" ref="L2952">IFERROR(_xlfn.STDEV.S(IF((OutputTable[GroupByKey]=OutputTable[[#This Row],[GroupByKey]]),(OutputTable[GroupByKey]=OutputTable[[#This Row],[GroupByKey]])*OutputTable[RecordedValue])),0)</f>
        <v>0</v>
      </c>
      <c r="M2952" s="5" cm="1">
        <f t="array" ref="M2952">MAX(IF((ProjectInfoTable[ProjectName]=OutputTable[[#This Row],[ProjectName]]),(ProjectInfoTable[ProjectName]=OutputTable[[#This Row],[ProjectName]])*ProjectInfoTable[ConfidenceInterval]))</f>
        <v>0.95</v>
      </c>
      <c r="N2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2" s="5" cm="1">
        <f t="array" ref="O2952">MIN(IF((OutputTable[GroupByKey]=OutputTable[[#This Row],[GroupByKey]]),(OutputTable[GroupByKey]=OutputTable[[#This Row],[GroupByKey]])*OutputTable[RecordedValue]))</f>
        <v>145</v>
      </c>
      <c r="P2952" s="5" cm="1">
        <f t="array" ref="P2952">MAX(IF((OutputTable[GroupByKey]=OutputTable[[#This Row],[GroupByKey]]),(OutputTable[GroupByKey]=OutputTable[[#This Row],[GroupByKey]])*OutputTable[RecordedValue]))</f>
        <v>145</v>
      </c>
    </row>
    <row r="2953" spans="1:16" x14ac:dyDescent="0.25">
      <c r="A2953" t="s">
        <v>68</v>
      </c>
      <c r="B2953" t="s">
        <v>70</v>
      </c>
      <c r="C2953">
        <v>49</v>
      </c>
      <c r="D2953" t="s">
        <v>148</v>
      </c>
      <c r="E2953" t="s">
        <v>123</v>
      </c>
      <c r="F2953" t="s">
        <v>73</v>
      </c>
      <c r="G2953">
        <v>143</v>
      </c>
      <c r="H2953">
        <v>0</v>
      </c>
      <c r="I295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953" s="5" cm="1">
        <f t="array" ref="J2953">MAX(IF((ProjectInfoTable[ProjectName]=OutputTable[[#This Row],[ProjectName]]),(ProjectInfoTable[ProjectName]=OutputTable[[#This Row],[ProjectName]])*ProjectInfoTable[NumberOfReplications]))</f>
        <v>50</v>
      </c>
      <c r="K2953" s="5" cm="1">
        <f t="array" ref="K2953">IFERROR(AVERAGE(IF((OutputTable[GroupByKey]=OutputTable[[#This Row],[GroupByKey]]),(OutputTable[GroupByKey]=OutputTable[[#This Row],[GroupByKey]])*OutputTable[RecordedValue])),0)</f>
        <v>143.58000000000001</v>
      </c>
      <c r="L2953" s="5" cm="1">
        <f t="array" ref="L2953">IFERROR(_xlfn.STDEV.S(IF((OutputTable[GroupByKey]=OutputTable[[#This Row],[GroupByKey]]),(OutputTable[GroupByKey]=OutputTable[[#This Row],[GroupByKey]])*OutputTable[RecordedValue])),0)</f>
        <v>0.67279496224666424</v>
      </c>
      <c r="M2953" s="5" cm="1">
        <f t="array" ref="M2953">MAX(IF((ProjectInfoTable[ProjectName]=OutputTable[[#This Row],[ProjectName]]),(ProjectInfoTable[ProjectName]=OutputTable[[#This Row],[ProjectName]])*ProjectInfoTable[ConfidenceInterval]))</f>
        <v>0.95</v>
      </c>
      <c r="N2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2953" s="5" cm="1">
        <f t="array" ref="O2953">MIN(IF((OutputTable[GroupByKey]=OutputTable[[#This Row],[GroupByKey]]),(OutputTable[GroupByKey]=OutputTable[[#This Row],[GroupByKey]])*OutputTable[RecordedValue]))</f>
        <v>142</v>
      </c>
      <c r="P2953" s="5" cm="1">
        <f t="array" ref="P2953">MAX(IF((OutputTable[GroupByKey]=OutputTable[[#This Row],[GroupByKey]]),(OutputTable[GroupByKey]=OutputTable[[#This Row],[GroupByKey]])*OutputTable[RecordedValue]))</f>
        <v>144</v>
      </c>
    </row>
    <row r="2954" spans="1:16" x14ac:dyDescent="0.25">
      <c r="A2954" t="s">
        <v>68</v>
      </c>
      <c r="B2954" t="s">
        <v>70</v>
      </c>
      <c r="C2954">
        <v>49</v>
      </c>
      <c r="D2954" t="s">
        <v>149</v>
      </c>
      <c r="E2954" t="s">
        <v>125</v>
      </c>
      <c r="F2954" t="s">
        <v>73</v>
      </c>
      <c r="G2954">
        <v>8.4391690852735994</v>
      </c>
      <c r="H2954">
        <v>0</v>
      </c>
      <c r="I295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954" s="5" cm="1">
        <f t="array" ref="J2954">MAX(IF((ProjectInfoTable[ProjectName]=OutputTable[[#This Row],[ProjectName]]),(ProjectInfoTable[ProjectName]=OutputTable[[#This Row],[ProjectName]])*ProjectInfoTable[NumberOfReplications]))</f>
        <v>50</v>
      </c>
      <c r="K2954" s="5" cm="1">
        <f t="array" ref="K2954">IFERROR(AVERAGE(IF((OutputTable[GroupByKey]=OutputTable[[#This Row],[GroupByKey]]),(OutputTable[GroupByKey]=OutputTable[[#This Row],[GroupByKey]])*OutputTable[RecordedValue])),0)</f>
        <v>8.9631102244031808</v>
      </c>
      <c r="L2954" s="5" cm="1">
        <f t="array" ref="L2954">IFERROR(_xlfn.STDEV.S(IF((OutputTable[GroupByKey]=OutputTable[[#This Row],[GroupByKey]]),(OutputTable[GroupByKey]=OutputTable[[#This Row],[GroupByKey]])*OutputTable[RecordedValue])),0)</f>
        <v>0.49581158155018401</v>
      </c>
      <c r="M2954" s="5" cm="1">
        <f t="array" ref="M2954">MAX(IF((ProjectInfoTable[ProjectName]=OutputTable[[#This Row],[ProjectName]]),(ProjectInfoTable[ProjectName]=OutputTable[[#This Row],[ProjectName]])*ProjectInfoTable[ConfidenceInterval]))</f>
        <v>0.95</v>
      </c>
      <c r="N2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2954" s="5" cm="1">
        <f t="array" ref="O2954">MIN(IF((OutputTable[GroupByKey]=OutputTable[[#This Row],[GroupByKey]]),(OutputTable[GroupByKey]=OutputTable[[#This Row],[GroupByKey]])*OutputTable[RecordedValue]))</f>
        <v>7.9225733441578896</v>
      </c>
      <c r="P2954" s="5" cm="1">
        <f t="array" ref="P2954">MAX(IF((OutputTable[GroupByKey]=OutputTable[[#This Row],[GroupByKey]]),(OutputTable[GroupByKey]=OutputTable[[#This Row],[GroupByKey]])*OutputTable[RecordedValue]))</f>
        <v>9.9777504987156593</v>
      </c>
    </row>
    <row r="2955" spans="1:16" x14ac:dyDescent="0.25">
      <c r="A2955" t="s">
        <v>68</v>
      </c>
      <c r="B2955" t="s">
        <v>70</v>
      </c>
      <c r="C2955">
        <v>49</v>
      </c>
      <c r="D2955" t="s">
        <v>150</v>
      </c>
      <c r="E2955" t="s">
        <v>127</v>
      </c>
      <c r="F2955" t="s">
        <v>73</v>
      </c>
      <c r="G2955">
        <v>596.702319064677</v>
      </c>
      <c r="H2955">
        <v>0</v>
      </c>
      <c r="I295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955" s="5" cm="1">
        <f t="array" ref="J2955">MAX(IF((ProjectInfoTable[ProjectName]=OutputTable[[#This Row],[ProjectName]]),(ProjectInfoTable[ProjectName]=OutputTable[[#This Row],[ProjectName]])*ProjectInfoTable[NumberOfReplications]))</f>
        <v>50</v>
      </c>
      <c r="K2955" s="5" cm="1">
        <f t="array" ref="K2955">IFERROR(AVERAGE(IF((OutputTable[GroupByKey]=OutputTable[[#This Row],[GroupByKey]]),(OutputTable[GroupByKey]=OutputTable[[#This Row],[GroupByKey]])*OutputTable[RecordedValue])),0)</f>
        <v>669.48533875250666</v>
      </c>
      <c r="L2955" s="5" cm="1">
        <f t="array" ref="L2955">IFERROR(_xlfn.STDEV.S(IF((OutputTable[GroupByKey]=OutputTable[[#This Row],[GroupByKey]]),(OutputTable[GroupByKey]=OutputTable[[#This Row],[GroupByKey]])*OutputTable[RecordedValue])),0)</f>
        <v>209.81217768405702</v>
      </c>
      <c r="M2955" s="5" cm="1">
        <f t="array" ref="M2955">MAX(IF((ProjectInfoTable[ProjectName]=OutputTable[[#This Row],[ProjectName]]),(ProjectInfoTable[ProjectName]=OutputTable[[#This Row],[ProjectName]])*ProjectInfoTable[ConfidenceInterval]))</f>
        <v>0.95</v>
      </c>
      <c r="N2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2955" s="5" cm="1">
        <f t="array" ref="O2955">MIN(IF((OutputTable[GroupByKey]=OutputTable[[#This Row],[GroupByKey]]),(OutputTable[GroupByKey]=OutputTable[[#This Row],[GroupByKey]])*OutputTable[RecordedValue]))</f>
        <v>507.16931004698603</v>
      </c>
      <c r="P2955" s="5" cm="1">
        <f t="array" ref="P2955">MAX(IF((OutputTable[GroupByKey]=OutputTable[[#This Row],[GroupByKey]]),(OutputTable[GroupByKey]=OutputTable[[#This Row],[GroupByKey]])*OutputTable[RecordedValue]))</f>
        <v>1790.3663033289099</v>
      </c>
    </row>
    <row r="2956" spans="1:16" x14ac:dyDescent="0.25">
      <c r="A2956" t="s">
        <v>68</v>
      </c>
      <c r="B2956" t="s">
        <v>70</v>
      </c>
      <c r="C2956">
        <v>49</v>
      </c>
      <c r="D2956" t="s">
        <v>151</v>
      </c>
      <c r="E2956" t="s">
        <v>121</v>
      </c>
      <c r="F2956" t="s">
        <v>87</v>
      </c>
      <c r="G2956">
        <v>145</v>
      </c>
      <c r="H2956">
        <v>0</v>
      </c>
      <c r="I2956" s="5" t="str">
        <f>OutputTable[[#This Row],[ProjectName]]&amp;OutputTable[[#This Row],[Name]]&amp;OutputTable[[#This Row],[Type]]&amp;OutputTable[[#This Row],[Source]]</f>
        <v>Airport Security AnalysisEntity 1.NumberInNumber InEntity</v>
      </c>
      <c r="J2956" s="5" cm="1">
        <f t="array" ref="J2956">MAX(IF((ProjectInfoTable[ProjectName]=OutputTable[[#This Row],[ProjectName]]),(ProjectInfoTable[ProjectName]=OutputTable[[#This Row],[ProjectName]])*ProjectInfoTable[NumberOfReplications]))</f>
        <v>50</v>
      </c>
      <c r="K2956" s="5" cm="1">
        <f t="array" ref="K2956">IFERROR(AVERAGE(IF((OutputTable[GroupByKey]=OutputTable[[#This Row],[GroupByKey]]),(OutputTable[GroupByKey]=OutputTable[[#This Row],[GroupByKey]])*OutputTable[RecordedValue])),0)</f>
        <v>145</v>
      </c>
      <c r="L2956" s="5" cm="1">
        <f t="array" ref="L2956">IFERROR(_xlfn.STDEV.S(IF((OutputTable[GroupByKey]=OutputTable[[#This Row],[GroupByKey]]),(OutputTable[GroupByKey]=OutputTable[[#This Row],[GroupByKey]])*OutputTable[RecordedValue])),0)</f>
        <v>0</v>
      </c>
      <c r="M2956" s="5" cm="1">
        <f t="array" ref="M2956">MAX(IF((ProjectInfoTable[ProjectName]=OutputTable[[#This Row],[ProjectName]]),(ProjectInfoTable[ProjectName]=OutputTable[[#This Row],[ProjectName]])*ProjectInfoTable[ConfidenceInterval]))</f>
        <v>0.95</v>
      </c>
      <c r="N2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6" s="5" cm="1">
        <f t="array" ref="O2956">MIN(IF((OutputTable[GroupByKey]=OutputTable[[#This Row],[GroupByKey]]),(OutputTable[GroupByKey]=OutputTable[[#This Row],[GroupByKey]])*OutputTable[RecordedValue]))</f>
        <v>145</v>
      </c>
      <c r="P2956" s="5" cm="1">
        <f t="array" ref="P2956">MAX(IF((OutputTable[GroupByKey]=OutputTable[[#This Row],[GroupByKey]]),(OutputTable[GroupByKey]=OutputTable[[#This Row],[GroupByKey]])*OutputTable[RecordedValue]))</f>
        <v>145</v>
      </c>
    </row>
    <row r="2957" spans="1:16" x14ac:dyDescent="0.25">
      <c r="A2957" t="s">
        <v>68</v>
      </c>
      <c r="B2957" t="s">
        <v>70</v>
      </c>
      <c r="C2957">
        <v>49</v>
      </c>
      <c r="D2957" t="s">
        <v>152</v>
      </c>
      <c r="E2957" t="s">
        <v>123</v>
      </c>
      <c r="F2957" t="s">
        <v>87</v>
      </c>
      <c r="G2957">
        <v>142</v>
      </c>
      <c r="H2957">
        <v>0</v>
      </c>
      <c r="I295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957" s="5" cm="1">
        <f t="array" ref="J2957">MAX(IF((ProjectInfoTable[ProjectName]=OutputTable[[#This Row],[ProjectName]]),(ProjectInfoTable[ProjectName]=OutputTable[[#This Row],[ProjectName]])*ProjectInfoTable[NumberOfReplications]))</f>
        <v>50</v>
      </c>
      <c r="K2957" s="5" cm="1">
        <f t="array" ref="K2957">IFERROR(AVERAGE(IF((OutputTable[GroupByKey]=OutputTable[[#This Row],[GroupByKey]]),(OutputTable[GroupByKey]=OutputTable[[#This Row],[GroupByKey]])*OutputTable[RecordedValue])),0)</f>
        <v>141.38</v>
      </c>
      <c r="L2957" s="5" cm="1">
        <f t="array" ref="L2957">IFERROR(_xlfn.STDEV.S(IF((OutputTable[GroupByKey]=OutputTable[[#This Row],[GroupByKey]]),(OutputTable[GroupByKey]=OutputTable[[#This Row],[GroupByKey]])*OutputTable[RecordedValue])),0)</f>
        <v>1.9988772358705846</v>
      </c>
      <c r="M2957" s="5" cm="1">
        <f t="array" ref="M2957">MAX(IF((ProjectInfoTable[ProjectName]=OutputTable[[#This Row],[ProjectName]]),(ProjectInfoTable[ProjectName]=OutputTable[[#This Row],[ProjectName]])*ProjectInfoTable[ConfidenceInterval]))</f>
        <v>0.95</v>
      </c>
      <c r="N2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957" s="5" cm="1">
        <f t="array" ref="O2957">MIN(IF((OutputTable[GroupByKey]=OutputTable[[#This Row],[GroupByKey]]),(OutputTable[GroupByKey]=OutputTable[[#This Row],[GroupByKey]])*OutputTable[RecordedValue]))</f>
        <v>134</v>
      </c>
      <c r="P2957" s="5" cm="1">
        <f t="array" ref="P2957">MAX(IF((OutputTable[GroupByKey]=OutputTable[[#This Row],[GroupByKey]]),(OutputTable[GroupByKey]=OutputTable[[#This Row],[GroupByKey]])*OutputTable[RecordedValue]))</f>
        <v>144</v>
      </c>
    </row>
    <row r="2958" spans="1:16" x14ac:dyDescent="0.25">
      <c r="A2958" t="s">
        <v>68</v>
      </c>
      <c r="B2958" t="s">
        <v>70</v>
      </c>
      <c r="C2958">
        <v>49</v>
      </c>
      <c r="D2958" t="s">
        <v>153</v>
      </c>
      <c r="E2958" t="s">
        <v>113</v>
      </c>
      <c r="F2958" t="s">
        <v>73</v>
      </c>
      <c r="G2958">
        <v>1.1163790032798699</v>
      </c>
      <c r="H2958">
        <v>0</v>
      </c>
      <c r="I2958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958" s="5" cm="1">
        <f t="array" ref="J2958">MAX(IF((ProjectInfoTable[ProjectName]=OutputTable[[#This Row],[ProjectName]]),(ProjectInfoTable[ProjectName]=OutputTable[[#This Row],[ProjectName]])*ProjectInfoTable[NumberOfReplications]))</f>
        <v>50</v>
      </c>
      <c r="K2958" s="5" cm="1">
        <f t="array" ref="K2958">IFERROR(AVERAGE(IF((OutputTable[GroupByKey]=OutputTable[[#This Row],[GroupByKey]]),(OutputTable[GroupByKey]=OutputTable[[#This Row],[GroupByKey]])*OutputTable[RecordedValue])),0)</f>
        <v>1.713056712445395</v>
      </c>
      <c r="L2958" s="5" cm="1">
        <f t="array" ref="L2958">IFERROR(_xlfn.STDEV.S(IF((OutputTable[GroupByKey]=OutputTable[[#This Row],[GroupByKey]]),(OutputTable[GroupByKey]=OutputTable[[#This Row],[GroupByKey]])*OutputTable[RecordedValue])),0)</f>
        <v>0.74877386075301833</v>
      </c>
      <c r="M2958" s="5" cm="1">
        <f t="array" ref="M2958">MAX(IF((ProjectInfoTable[ProjectName]=OutputTable[[#This Row],[ProjectName]]),(ProjectInfoTable[ProjectName]=OutputTable[[#This Row],[ProjectName]])*ProjectInfoTable[ConfidenceInterval]))</f>
        <v>0.95</v>
      </c>
      <c r="N2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958" s="5" cm="1">
        <f t="array" ref="O2958">MIN(IF((OutputTable[GroupByKey]=OutputTable[[#This Row],[GroupByKey]]),(OutputTable[GroupByKey]=OutputTable[[#This Row],[GroupByKey]])*OutputTable[RecordedValue]))</f>
        <v>0.396443199122197</v>
      </c>
      <c r="P2958" s="5" cm="1">
        <f t="array" ref="P2958">MAX(IF((OutputTable[GroupByKey]=OutputTable[[#This Row],[GroupByKey]]),(OutputTable[GroupByKey]=OutputTable[[#This Row],[GroupByKey]])*OutputTable[RecordedValue]))</f>
        <v>4.3293745592479498</v>
      </c>
    </row>
    <row r="2959" spans="1:16" x14ac:dyDescent="0.25">
      <c r="A2959" t="s">
        <v>68</v>
      </c>
      <c r="B2959" t="s">
        <v>70</v>
      </c>
      <c r="C2959">
        <v>49</v>
      </c>
      <c r="D2959" t="s">
        <v>154</v>
      </c>
      <c r="E2959" t="s">
        <v>115</v>
      </c>
      <c r="F2959" t="s">
        <v>73</v>
      </c>
      <c r="G2959">
        <v>33.491370098396096</v>
      </c>
      <c r="H2959">
        <v>0</v>
      </c>
      <c r="I2959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959" s="5" cm="1">
        <f t="array" ref="J2959">MAX(IF((ProjectInfoTable[ProjectName]=OutputTable[[#This Row],[ProjectName]]),(ProjectInfoTable[ProjectName]=OutputTable[[#This Row],[ProjectName]])*ProjectInfoTable[NumberOfReplications]))</f>
        <v>50</v>
      </c>
      <c r="K2959" s="5" cm="1">
        <f t="array" ref="K2959">IFERROR(AVERAGE(IF((OutputTable[GroupByKey]=OutputTable[[#This Row],[GroupByKey]]),(OutputTable[GroupByKey]=OutputTable[[#This Row],[GroupByKey]])*OutputTable[RecordedValue])),0)</f>
        <v>51.391701373361848</v>
      </c>
      <c r="L2959" s="5" cm="1">
        <f t="array" ref="L2959">IFERROR(_xlfn.STDEV.S(IF((OutputTable[GroupByKey]=OutputTable[[#This Row],[GroupByKey]]),(OutputTable[GroupByKey]=OutputTable[[#This Row],[GroupByKey]])*OutputTable[RecordedValue])),0)</f>
        <v>22.463215822590577</v>
      </c>
      <c r="M2959" s="5" cm="1">
        <f t="array" ref="M2959">MAX(IF((ProjectInfoTable[ProjectName]=OutputTable[[#This Row],[ProjectName]]),(ProjectInfoTable[ProjectName]=OutputTable[[#This Row],[ProjectName]])*ProjectInfoTable[ConfidenceInterval]))</f>
        <v>0.95</v>
      </c>
      <c r="N2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2959" s="5" cm="1">
        <f t="array" ref="O2959">MIN(IF((OutputTable[GroupByKey]=OutputTable[[#This Row],[GroupByKey]]),(OutputTable[GroupByKey]=OutputTable[[#This Row],[GroupByKey]])*OutputTable[RecordedValue]))</f>
        <v>11.8932959736659</v>
      </c>
      <c r="P2959" s="5" cm="1">
        <f t="array" ref="P2959">MAX(IF((OutputTable[GroupByKey]=OutputTable[[#This Row],[GroupByKey]]),(OutputTable[GroupByKey]=OutputTable[[#This Row],[GroupByKey]])*OutputTable[RecordedValue]))</f>
        <v>129.881236777438</v>
      </c>
    </row>
    <row r="2960" spans="1:16" x14ac:dyDescent="0.25">
      <c r="A2960" t="s">
        <v>68</v>
      </c>
      <c r="B2960" t="s">
        <v>70</v>
      </c>
      <c r="C2960">
        <v>49</v>
      </c>
      <c r="D2960" t="s">
        <v>155</v>
      </c>
      <c r="E2960" t="s">
        <v>117</v>
      </c>
      <c r="F2960" t="s">
        <v>73</v>
      </c>
      <c r="G2960">
        <v>0</v>
      </c>
      <c r="H2960">
        <v>0</v>
      </c>
      <c r="I2960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960" s="5" cm="1">
        <f t="array" ref="J2960">MAX(IF((ProjectInfoTable[ProjectName]=OutputTable[[#This Row],[ProjectName]]),(ProjectInfoTable[ProjectName]=OutputTable[[#This Row],[ProjectName]])*ProjectInfoTable[NumberOfReplications]))</f>
        <v>50</v>
      </c>
      <c r="K2960" s="5" cm="1">
        <f t="array" ref="K2960">IFERROR(AVERAGE(IF((OutputTable[GroupByKey]=OutputTable[[#This Row],[GroupByKey]]),(OutputTable[GroupByKey]=OutputTable[[#This Row],[GroupByKey]])*OutputTable[RecordedValue])),0)</f>
        <v>0</v>
      </c>
      <c r="L2960" s="5" cm="1">
        <f t="array" ref="L2960">IFERROR(_xlfn.STDEV.S(IF((OutputTable[GroupByKey]=OutputTable[[#This Row],[GroupByKey]]),(OutputTable[GroupByKey]=OutputTable[[#This Row],[GroupByKey]])*OutputTable[RecordedValue])),0)</f>
        <v>0</v>
      </c>
      <c r="M2960" s="5" cm="1">
        <f t="array" ref="M2960">MAX(IF((ProjectInfoTable[ProjectName]=OutputTable[[#This Row],[ProjectName]]),(ProjectInfoTable[ProjectName]=OutputTable[[#This Row],[ProjectName]])*ProjectInfoTable[ConfidenceInterval]))</f>
        <v>0.95</v>
      </c>
      <c r="N2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0" s="5" cm="1">
        <f t="array" ref="O2960">MIN(IF((OutputTable[GroupByKey]=OutputTable[[#This Row],[GroupByKey]]),(OutputTable[GroupByKey]=OutputTable[[#This Row],[GroupByKey]])*OutputTable[RecordedValue]))</f>
        <v>0</v>
      </c>
      <c r="P2960" s="5" cm="1">
        <f t="array" ref="P2960">MAX(IF((OutputTable[GroupByKey]=OutputTable[[#This Row],[GroupByKey]]),(OutputTable[GroupByKey]=OutputTable[[#This Row],[GroupByKey]])*OutputTable[RecordedValue]))</f>
        <v>0</v>
      </c>
    </row>
    <row r="2961" spans="1:16" x14ac:dyDescent="0.25">
      <c r="A2961" t="s">
        <v>68</v>
      </c>
      <c r="B2961" t="s">
        <v>70</v>
      </c>
      <c r="C2961">
        <v>49</v>
      </c>
      <c r="D2961" t="s">
        <v>156</v>
      </c>
      <c r="E2961" t="s">
        <v>119</v>
      </c>
      <c r="F2961" t="s">
        <v>73</v>
      </c>
      <c r="G2961">
        <v>10.335887306986599</v>
      </c>
      <c r="H2961">
        <v>0</v>
      </c>
      <c r="I2961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961" s="5" cm="1">
        <f t="array" ref="J2961">MAX(IF((ProjectInfoTable[ProjectName]=OutputTable[[#This Row],[ProjectName]]),(ProjectInfoTable[ProjectName]=OutputTable[[#This Row],[ProjectName]])*ProjectInfoTable[NumberOfReplications]))</f>
        <v>50</v>
      </c>
      <c r="K2961" s="5" cm="1">
        <f t="array" ref="K2961">IFERROR(AVERAGE(IF((OutputTable[GroupByKey]=OutputTable[[#This Row],[GroupByKey]]),(OutputTable[GroupByKey]=OutputTable[[#This Row],[GroupByKey]])*OutputTable[RecordedValue])),0)</f>
        <v>10.739644005751</v>
      </c>
      <c r="L2961" s="5" cm="1">
        <f t="array" ref="L2961">IFERROR(_xlfn.STDEV.S(IF((OutputTable[GroupByKey]=OutputTable[[#This Row],[GroupByKey]]),(OutputTable[GroupByKey]=OutputTable[[#This Row],[GroupByKey]])*OutputTable[RecordedValue])),0)</f>
        <v>15.385582994074571</v>
      </c>
      <c r="M2961" s="5" cm="1">
        <f t="array" ref="M2961">MAX(IF((ProjectInfoTable[ProjectName]=OutputTable[[#This Row],[ProjectName]]),(ProjectInfoTable[ProjectName]=OutputTable[[#This Row],[ProjectName]])*ProjectInfoTable[ConfidenceInterval]))</f>
        <v>0.95</v>
      </c>
      <c r="N2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2961" s="5" cm="1">
        <f t="array" ref="O2961">MIN(IF((OutputTable[GroupByKey]=OutputTable[[#This Row],[GroupByKey]]),(OutputTable[GroupByKey]=OutputTable[[#This Row],[GroupByKey]])*OutputTable[RecordedValue]))</f>
        <v>0</v>
      </c>
      <c r="P2961" s="5" cm="1">
        <f t="array" ref="P2961">MAX(IF((OutputTable[GroupByKey]=OutputTable[[#This Row],[GroupByKey]]),(OutputTable[GroupByKey]=OutputTable[[#This Row],[GroupByKey]])*OutputTable[RecordedValue]))</f>
        <v>76.907804000367904</v>
      </c>
    </row>
    <row r="2962" spans="1:16" x14ac:dyDescent="0.25">
      <c r="A2962" t="s">
        <v>68</v>
      </c>
      <c r="B2962" t="s">
        <v>70</v>
      </c>
      <c r="C2962">
        <v>49</v>
      </c>
      <c r="D2962" t="s">
        <v>157</v>
      </c>
      <c r="E2962" t="s">
        <v>121</v>
      </c>
      <c r="F2962" t="s">
        <v>73</v>
      </c>
      <c r="G2962">
        <v>4</v>
      </c>
      <c r="H2962">
        <v>0</v>
      </c>
      <c r="I2962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962" s="5" cm="1">
        <f t="array" ref="J2962">MAX(IF((ProjectInfoTable[ProjectName]=OutputTable[[#This Row],[ProjectName]]),(ProjectInfoTable[ProjectName]=OutputTable[[#This Row],[ProjectName]])*ProjectInfoTable[NumberOfReplications]))</f>
        <v>50</v>
      </c>
      <c r="K2962" s="5" cm="1">
        <f t="array" ref="K2962">IFERROR(AVERAGE(IF((OutputTable[GroupByKey]=OutputTable[[#This Row],[GroupByKey]]),(OutputTable[GroupByKey]=OutputTable[[#This Row],[GroupByKey]])*OutputTable[RecordedValue])),0)</f>
        <v>6.74</v>
      </c>
      <c r="L2962" s="5" cm="1">
        <f t="array" ref="L2962">IFERROR(_xlfn.STDEV.S(IF((OutputTable[GroupByKey]=OutputTable[[#This Row],[GroupByKey]]),(OutputTable[GroupByKey]=OutputTable[[#This Row],[GroupByKey]])*OutputTable[RecordedValue])),0)</f>
        <v>2.6711611783672518</v>
      </c>
      <c r="M2962" s="5" cm="1">
        <f t="array" ref="M2962">MAX(IF((ProjectInfoTable[ProjectName]=OutputTable[[#This Row],[ProjectName]]),(ProjectInfoTable[ProjectName]=OutputTable[[#This Row],[ProjectName]])*ProjectInfoTable[ConfidenceInterval]))</f>
        <v>0.95</v>
      </c>
      <c r="N2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2962" s="5" cm="1">
        <f t="array" ref="O2962">MIN(IF((OutputTable[GroupByKey]=OutputTable[[#This Row],[GroupByKey]]),(OutputTable[GroupByKey]=OutputTable[[#This Row],[GroupByKey]])*OutputTable[RecordedValue]))</f>
        <v>2</v>
      </c>
      <c r="P2962" s="5" cm="1">
        <f t="array" ref="P2962">MAX(IF((OutputTable[GroupByKey]=OutputTable[[#This Row],[GroupByKey]]),(OutputTable[GroupByKey]=OutputTable[[#This Row],[GroupByKey]])*OutputTable[RecordedValue]))</f>
        <v>16</v>
      </c>
    </row>
    <row r="2963" spans="1:16" x14ac:dyDescent="0.25">
      <c r="A2963" t="s">
        <v>68</v>
      </c>
      <c r="B2963" t="s">
        <v>70</v>
      </c>
      <c r="C2963">
        <v>49</v>
      </c>
      <c r="D2963" t="s">
        <v>158</v>
      </c>
      <c r="E2963" t="s">
        <v>123</v>
      </c>
      <c r="F2963" t="s">
        <v>73</v>
      </c>
      <c r="G2963">
        <v>4</v>
      </c>
      <c r="H2963">
        <v>0</v>
      </c>
      <c r="I2963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963" s="5" cm="1">
        <f t="array" ref="J2963">MAX(IF((ProjectInfoTable[ProjectName]=OutputTable[[#This Row],[ProjectName]]),(ProjectInfoTable[ProjectName]=OutputTable[[#This Row],[ProjectName]])*ProjectInfoTable[NumberOfReplications]))</f>
        <v>50</v>
      </c>
      <c r="K2963" s="5" cm="1">
        <f t="array" ref="K2963">IFERROR(AVERAGE(IF((OutputTable[GroupByKey]=OutputTable[[#This Row],[GroupByKey]]),(OutputTable[GroupByKey]=OutputTable[[#This Row],[GroupByKey]])*OutputTable[RecordedValue])),0)</f>
        <v>6.66</v>
      </c>
      <c r="L2963" s="5" cm="1">
        <f t="array" ref="L2963">IFERROR(_xlfn.STDEV.S(IF((OutputTable[GroupByKey]=OutputTable[[#This Row],[GroupByKey]]),(OutputTable[GroupByKey]=OutputTable[[#This Row],[GroupByKey]])*OutputTable[RecordedValue])),0)</f>
        <v>2.6233644078409171</v>
      </c>
      <c r="M2963" s="5" cm="1">
        <f t="array" ref="M2963">MAX(IF((ProjectInfoTable[ProjectName]=OutputTable[[#This Row],[ProjectName]]),(ProjectInfoTable[ProjectName]=OutputTable[[#This Row],[ProjectName]])*ProjectInfoTable[ConfidenceInterval]))</f>
        <v>0.95</v>
      </c>
      <c r="N2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2963" s="5" cm="1">
        <f t="array" ref="O2963">MIN(IF((OutputTable[GroupByKey]=OutputTable[[#This Row],[GroupByKey]]),(OutputTable[GroupByKey]=OutputTable[[#This Row],[GroupByKey]])*OutputTable[RecordedValue]))</f>
        <v>2</v>
      </c>
      <c r="P2963" s="5" cm="1">
        <f t="array" ref="P2963">MAX(IF((OutputTable[GroupByKey]=OutputTable[[#This Row],[GroupByKey]]),(OutputTable[GroupByKey]=OutputTable[[#This Row],[GroupByKey]])*OutputTable[RecordedValue]))</f>
        <v>16</v>
      </c>
    </row>
    <row r="2964" spans="1:16" x14ac:dyDescent="0.25">
      <c r="A2964" t="s">
        <v>68</v>
      </c>
      <c r="B2964" t="s">
        <v>70</v>
      </c>
      <c r="C2964">
        <v>49</v>
      </c>
      <c r="D2964" t="s">
        <v>159</v>
      </c>
      <c r="E2964" t="s">
        <v>125</v>
      </c>
      <c r="F2964" t="s">
        <v>73</v>
      </c>
      <c r="G2964">
        <v>1.1163790032798699</v>
      </c>
      <c r="H2964">
        <v>0</v>
      </c>
      <c r="I2964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964" s="5" cm="1">
        <f t="array" ref="J2964">MAX(IF((ProjectInfoTable[ProjectName]=OutputTable[[#This Row],[ProjectName]]),(ProjectInfoTable[ProjectName]=OutputTable[[#This Row],[ProjectName]])*ProjectInfoTable[NumberOfReplications]))</f>
        <v>50</v>
      </c>
      <c r="K2964" s="5" cm="1">
        <f t="array" ref="K2964">IFERROR(AVERAGE(IF((OutputTable[GroupByKey]=OutputTable[[#This Row],[GroupByKey]]),(OutputTable[GroupByKey]=OutputTable[[#This Row],[GroupByKey]])*OutputTable[RecordedValue])),0)</f>
        <v>1.713056712445395</v>
      </c>
      <c r="L2964" s="5" cm="1">
        <f t="array" ref="L2964">IFERROR(_xlfn.STDEV.S(IF((OutputTable[GroupByKey]=OutputTable[[#This Row],[GroupByKey]]),(OutputTable[GroupByKey]=OutputTable[[#This Row],[GroupByKey]])*OutputTable[RecordedValue])),0)</f>
        <v>0.74877386075301833</v>
      </c>
      <c r="M2964" s="5" cm="1">
        <f t="array" ref="M2964">MAX(IF((ProjectInfoTable[ProjectName]=OutputTable[[#This Row],[ProjectName]]),(ProjectInfoTable[ProjectName]=OutputTable[[#This Row],[ProjectName]])*ProjectInfoTable[ConfidenceInterval]))</f>
        <v>0.95</v>
      </c>
      <c r="N2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2964" s="5" cm="1">
        <f t="array" ref="O2964">MIN(IF((OutputTable[GroupByKey]=OutputTable[[#This Row],[GroupByKey]]),(OutputTable[GroupByKey]=OutputTable[[#This Row],[GroupByKey]])*OutputTable[RecordedValue]))</f>
        <v>0.396443199122197</v>
      </c>
      <c r="P2964" s="5" cm="1">
        <f t="array" ref="P2964">MAX(IF((OutputTable[GroupByKey]=OutputTable[[#This Row],[GroupByKey]]),(OutputTable[GroupByKey]=OutputTable[[#This Row],[GroupByKey]])*OutputTable[RecordedValue]))</f>
        <v>4.3293745592479498</v>
      </c>
    </row>
    <row r="2965" spans="1:16" x14ac:dyDescent="0.25">
      <c r="A2965" t="s">
        <v>68</v>
      </c>
      <c r="B2965" t="s">
        <v>70</v>
      </c>
      <c r="C2965">
        <v>49</v>
      </c>
      <c r="D2965" t="s">
        <v>160</v>
      </c>
      <c r="E2965" t="s">
        <v>127</v>
      </c>
      <c r="F2965" t="s">
        <v>73</v>
      </c>
      <c r="G2965">
        <v>43.827257405382703</v>
      </c>
      <c r="H2965">
        <v>0</v>
      </c>
      <c r="I2965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965" s="5" cm="1">
        <f t="array" ref="J2965">MAX(IF((ProjectInfoTable[ProjectName]=OutputTable[[#This Row],[ProjectName]]),(ProjectInfoTable[ProjectName]=OutputTable[[#This Row],[ProjectName]])*ProjectInfoTable[NumberOfReplications]))</f>
        <v>50</v>
      </c>
      <c r="K2965" s="5" cm="1">
        <f t="array" ref="K2965">IFERROR(AVERAGE(IF((OutputTable[GroupByKey]=OutputTable[[#This Row],[GroupByKey]]),(OutputTable[GroupByKey]=OutputTable[[#This Row],[GroupByKey]])*OutputTable[RecordedValue])),0)</f>
        <v>62.131345379112837</v>
      </c>
      <c r="L2965" s="5" cm="1">
        <f t="array" ref="L2965">IFERROR(_xlfn.STDEV.S(IF((OutputTable[GroupByKey]=OutputTable[[#This Row],[GroupByKey]]),(OutputTable[GroupByKey]=OutputTable[[#This Row],[GroupByKey]])*OutputTable[RecordedValue])),0)</f>
        <v>32.520844078842771</v>
      </c>
      <c r="M2965" s="5" cm="1">
        <f t="array" ref="M2965">MAX(IF((ProjectInfoTable[ProjectName]=OutputTable[[#This Row],[ProjectName]]),(ProjectInfoTable[ProjectName]=OutputTable[[#This Row],[ProjectName]])*ProjectInfoTable[ConfidenceInterval]))</f>
        <v>0.95</v>
      </c>
      <c r="N2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2965" s="5" cm="1">
        <f t="array" ref="O2965">MIN(IF((OutputTable[GroupByKey]=OutputTable[[#This Row],[GroupByKey]]),(OutputTable[GroupByKey]=OutputTable[[#This Row],[GroupByKey]])*OutputTable[RecordedValue]))</f>
        <v>13.9204055285142</v>
      </c>
      <c r="P2965" s="5" cm="1">
        <f t="array" ref="P2965">MAX(IF((OutputTable[GroupByKey]=OutputTable[[#This Row],[GroupByKey]]),(OutputTable[GroupByKey]=OutputTable[[#This Row],[GroupByKey]])*OutputTable[RecordedValue]))</f>
        <v>182.68949067350201</v>
      </c>
    </row>
    <row r="2966" spans="1:16" x14ac:dyDescent="0.25">
      <c r="A2966" t="s">
        <v>68</v>
      </c>
      <c r="B2966" t="s">
        <v>70</v>
      </c>
      <c r="C2966">
        <v>49</v>
      </c>
      <c r="D2966" t="s">
        <v>161</v>
      </c>
      <c r="E2966" t="s">
        <v>137</v>
      </c>
      <c r="F2966" t="s">
        <v>107</v>
      </c>
      <c r="G2966">
        <v>0.55818950163993497</v>
      </c>
      <c r="H2966">
        <v>0</v>
      </c>
      <c r="I296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966" s="5" cm="1">
        <f t="array" ref="J2966">MAX(IF((ProjectInfoTable[ProjectName]=OutputTable[[#This Row],[ProjectName]]),(ProjectInfoTable[ProjectName]=OutputTable[[#This Row],[ProjectName]])*ProjectInfoTable[NumberOfReplications]))</f>
        <v>50</v>
      </c>
      <c r="K2966" s="5" cm="1">
        <f t="array" ref="K2966">IFERROR(AVERAGE(IF((OutputTable[GroupByKey]=OutputTable[[#This Row],[GroupByKey]]),(OutputTable[GroupByKey]=OutputTable[[#This Row],[GroupByKey]])*OutputTable[RecordedValue])),0)</f>
        <v>0.85652835622269752</v>
      </c>
      <c r="L2966" s="5" cm="1">
        <f t="array" ref="L2966">IFERROR(_xlfn.STDEV.S(IF((OutputTable[GroupByKey]=OutputTable[[#This Row],[GroupByKey]]),(OutputTable[GroupByKey]=OutputTable[[#This Row],[GroupByKey]])*OutputTable[RecordedValue])),0)</f>
        <v>0.37438693037650955</v>
      </c>
      <c r="M2966" s="5" cm="1">
        <f t="array" ref="M2966">MAX(IF((ProjectInfoTable[ProjectName]=OutputTable[[#This Row],[ProjectName]]),(ProjectInfoTable[ProjectName]=OutputTable[[#This Row],[ProjectName]])*ProjectInfoTable[ConfidenceInterval]))</f>
        <v>0.95</v>
      </c>
      <c r="N2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2966" s="5" cm="1">
        <f t="array" ref="O2966">MIN(IF((OutputTable[GroupByKey]=OutputTable[[#This Row],[GroupByKey]]),(OutputTable[GroupByKey]=OutputTable[[#This Row],[GroupByKey]])*OutputTable[RecordedValue]))</f>
        <v>0.198221599561099</v>
      </c>
      <c r="P2966" s="5" cm="1">
        <f t="array" ref="P2966">MAX(IF((OutputTable[GroupByKey]=OutputTable[[#This Row],[GroupByKey]]),(OutputTable[GroupByKey]=OutputTable[[#This Row],[GroupByKey]])*OutputTable[RecordedValue]))</f>
        <v>2.16468727962397</v>
      </c>
    </row>
    <row r="2967" spans="1:16" x14ac:dyDescent="0.25">
      <c r="A2967" t="s">
        <v>68</v>
      </c>
      <c r="B2967" t="s">
        <v>70</v>
      </c>
      <c r="C2967">
        <v>49</v>
      </c>
      <c r="D2967" t="s">
        <v>162</v>
      </c>
      <c r="E2967" t="s">
        <v>139</v>
      </c>
      <c r="F2967" t="s">
        <v>107</v>
      </c>
      <c r="G2967">
        <v>11.4418104983601</v>
      </c>
      <c r="H2967">
        <v>0</v>
      </c>
      <c r="I296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967" s="5" cm="1">
        <f t="array" ref="J2967">MAX(IF((ProjectInfoTable[ProjectName]=OutputTable[[#This Row],[ProjectName]]),(ProjectInfoTable[ProjectName]=OutputTable[[#This Row],[ProjectName]])*ProjectInfoTable[NumberOfReplications]))</f>
        <v>50</v>
      </c>
      <c r="K2967" s="5" cm="1">
        <f t="array" ref="K2967">IFERROR(AVERAGE(IF((OutputTable[GroupByKey]=OutputTable[[#This Row],[GroupByKey]]),(OutputTable[GroupByKey]=OutputTable[[#This Row],[GroupByKey]])*OutputTable[RecordedValue])),0)</f>
        <v>11.137209966710371</v>
      </c>
      <c r="L2967" s="5" cm="1">
        <f t="array" ref="L2967">IFERROR(_xlfn.STDEV.S(IF((OutputTable[GroupByKey]=OutputTable[[#This Row],[GroupByKey]]),(OutputTable[GroupByKey]=OutputTable[[#This Row],[GroupByKey]])*OutputTable[RecordedValue])),0)</f>
        <v>0.38257169656624557</v>
      </c>
      <c r="M2967" s="5" cm="1">
        <f t="array" ref="M2967">MAX(IF((ProjectInfoTable[ProjectName]=OutputTable[[#This Row],[ProjectName]]),(ProjectInfoTable[ProjectName]=OutputTable[[#This Row],[ProjectName]])*ProjectInfoTable[ConfidenceInterval]))</f>
        <v>0.95</v>
      </c>
      <c r="N2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2967" s="5" cm="1">
        <f t="array" ref="O2967">MIN(IF((OutputTable[GroupByKey]=OutputTable[[#This Row],[GroupByKey]]),(OutputTable[GroupByKey]=OutputTable[[#This Row],[GroupByKey]])*OutputTable[RecordedValue]))</f>
        <v>9.8353127203760309</v>
      </c>
      <c r="P2967" s="5" cm="1">
        <f t="array" ref="P2967">MAX(IF((OutputTable[GroupByKey]=OutputTable[[#This Row],[GroupByKey]]),(OutputTable[GroupByKey]=OutputTable[[#This Row],[GroupByKey]])*OutputTable[RecordedValue]))</f>
        <v>11.8017784004389</v>
      </c>
    </row>
    <row r="2968" spans="1:16" x14ac:dyDescent="0.25">
      <c r="A2968" t="s">
        <v>68</v>
      </c>
      <c r="B2968" t="s">
        <v>70</v>
      </c>
      <c r="C2968">
        <v>49</v>
      </c>
      <c r="D2968" t="s">
        <v>163</v>
      </c>
      <c r="E2968" t="s">
        <v>164</v>
      </c>
      <c r="F2968" t="s">
        <v>107</v>
      </c>
      <c r="G2968">
        <v>4</v>
      </c>
      <c r="H2968">
        <v>0</v>
      </c>
      <c r="I296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968" s="5" cm="1">
        <f t="array" ref="J2968">MAX(IF((ProjectInfoTable[ProjectName]=OutputTable[[#This Row],[ProjectName]]),(ProjectInfoTable[ProjectName]=OutputTable[[#This Row],[ProjectName]])*ProjectInfoTable[NumberOfReplications]))</f>
        <v>50</v>
      </c>
      <c r="K2968" s="5" cm="1">
        <f t="array" ref="K2968">IFERROR(AVERAGE(IF((OutputTable[GroupByKey]=OutputTable[[#This Row],[GroupByKey]]),(OutputTable[GroupByKey]=OutputTable[[#This Row],[GroupByKey]])*OutputTable[RecordedValue])),0)</f>
        <v>6.72</v>
      </c>
      <c r="L2968" s="5" cm="1">
        <f t="array" ref="L2968">IFERROR(_xlfn.STDEV.S(IF((OutputTable[GroupByKey]=OutputTable[[#This Row],[GroupByKey]]),(OutputTable[GroupByKey]=OutputTable[[#This Row],[GroupByKey]])*OutputTable[RecordedValue])),0)</f>
        <v>2.6729178430917711</v>
      </c>
      <c r="M2968" s="5" cm="1">
        <f t="array" ref="M2968">MAX(IF((ProjectInfoTable[ProjectName]=OutputTable[[#This Row],[ProjectName]]),(ProjectInfoTable[ProjectName]=OutputTable[[#This Row],[ProjectName]])*ProjectInfoTable[ConfidenceInterval]))</f>
        <v>0.95</v>
      </c>
      <c r="N2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2968" s="5" cm="1">
        <f t="array" ref="O2968">MIN(IF((OutputTable[GroupByKey]=OutputTable[[#This Row],[GroupByKey]]),(OutputTable[GroupByKey]=OutputTable[[#This Row],[GroupByKey]])*OutputTable[RecordedValue]))</f>
        <v>2</v>
      </c>
      <c r="P2968" s="5" cm="1">
        <f t="array" ref="P2968">MAX(IF((OutputTable[GroupByKey]=OutputTable[[#This Row],[GroupByKey]]),(OutputTable[GroupByKey]=OutputTable[[#This Row],[GroupByKey]])*OutputTable[RecordedValue]))</f>
        <v>16</v>
      </c>
    </row>
    <row r="2969" spans="1:16" x14ac:dyDescent="0.25">
      <c r="A2969" t="s">
        <v>68</v>
      </c>
      <c r="B2969" t="s">
        <v>70</v>
      </c>
      <c r="C2969">
        <v>49</v>
      </c>
      <c r="D2969" t="s">
        <v>165</v>
      </c>
      <c r="E2969" t="s">
        <v>166</v>
      </c>
      <c r="F2969" t="s">
        <v>107</v>
      </c>
      <c r="G2969">
        <v>4.6515791803327898E-2</v>
      </c>
      <c r="H2969">
        <v>0</v>
      </c>
      <c r="I296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969" s="5" cm="1">
        <f t="array" ref="J2969">MAX(IF((ProjectInfoTable[ProjectName]=OutputTable[[#This Row],[ProjectName]]),(ProjectInfoTable[ProjectName]=OutputTable[[#This Row],[ProjectName]])*ProjectInfoTable[NumberOfReplications]))</f>
        <v>50</v>
      </c>
      <c r="K2969" s="5" cm="1">
        <f t="array" ref="K2969">IFERROR(AVERAGE(IF((OutputTable[GroupByKey]=OutputTable[[#This Row],[GroupByKey]]),(OutputTable[GroupByKey]=OutputTable[[#This Row],[GroupByKey]])*OutputTable[RecordedValue])),0)</f>
        <v>7.1899169440802421E-2</v>
      </c>
      <c r="L2969" s="5" cm="1">
        <f t="array" ref="L2969">IFERROR(_xlfn.STDEV.S(IF((OutputTable[GroupByKey]=OutputTable[[#This Row],[GroupByKey]]),(OutputTable[GroupByKey]=OutputTable[[#This Row],[GroupByKey]])*OutputTable[RecordedValue])),0)</f>
        <v>3.1880974713854024E-2</v>
      </c>
      <c r="M2969" s="5" cm="1">
        <f t="array" ref="M2969">MAX(IF((ProjectInfoTable[ProjectName]=OutputTable[[#This Row],[ProjectName]]),(ProjectInfoTable[ProjectName]=OutputTable[[#This Row],[ProjectName]])*ProjectInfoTable[ConfidenceInterval]))</f>
        <v>0.95</v>
      </c>
      <c r="N2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2969" s="5" cm="1">
        <f t="array" ref="O2969">MIN(IF((OutputTable[GroupByKey]=OutputTable[[#This Row],[GroupByKey]]),(OutputTable[GroupByKey]=OutputTable[[#This Row],[GroupByKey]])*OutputTable[RecordedValue]))</f>
        <v>1.6518466630091499E-2</v>
      </c>
      <c r="P2969" s="5" cm="1">
        <f t="array" ref="P2969">MAX(IF((OutputTable[GroupByKey]=OutputTable[[#This Row],[GroupByKey]]),(OutputTable[GroupByKey]=OutputTable[[#This Row],[GroupByKey]])*OutputTable[RecordedValue]))</f>
        <v>0.18039060663533099</v>
      </c>
    </row>
    <row r="2970" spans="1:16" x14ac:dyDescent="0.25">
      <c r="A2970" t="s">
        <v>68</v>
      </c>
      <c r="B2970" t="s">
        <v>70</v>
      </c>
      <c r="C2970">
        <v>49</v>
      </c>
      <c r="D2970" t="s">
        <v>167</v>
      </c>
      <c r="E2970" t="s">
        <v>142</v>
      </c>
      <c r="F2970" t="s">
        <v>107</v>
      </c>
      <c r="G2970">
        <v>0</v>
      </c>
      <c r="H2970">
        <v>0</v>
      </c>
      <c r="I297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970" s="5" cm="1">
        <f t="array" ref="J2970">MAX(IF((ProjectInfoTable[ProjectName]=OutputTable[[#This Row],[ProjectName]]),(ProjectInfoTable[ProjectName]=OutputTable[[#This Row],[ProjectName]])*ProjectInfoTable[NumberOfReplications]))</f>
        <v>50</v>
      </c>
      <c r="K2970" s="5" cm="1">
        <f t="array" ref="K2970">IFERROR(AVERAGE(IF((OutputTable[GroupByKey]=OutputTable[[#This Row],[GroupByKey]]),(OutputTable[GroupByKey]=OutputTable[[#This Row],[GroupByKey]])*OutputTable[RecordedValue])),0)</f>
        <v>0</v>
      </c>
      <c r="L2970" s="5" cm="1">
        <f t="array" ref="L2970">IFERROR(_xlfn.STDEV.S(IF((OutputTable[GroupByKey]=OutputTable[[#This Row],[GroupByKey]]),(OutputTable[GroupByKey]=OutputTable[[#This Row],[GroupByKey]])*OutputTable[RecordedValue])),0)</f>
        <v>0</v>
      </c>
      <c r="M2970" s="5" cm="1">
        <f t="array" ref="M2970">MAX(IF((ProjectInfoTable[ProjectName]=OutputTable[[#This Row],[ProjectName]]),(ProjectInfoTable[ProjectName]=OutputTable[[#This Row],[ProjectName]])*ProjectInfoTable[ConfidenceInterval]))</f>
        <v>0.95</v>
      </c>
      <c r="N2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0" s="5" cm="1">
        <f t="array" ref="O2970">MIN(IF((OutputTable[GroupByKey]=OutputTable[[#This Row],[GroupByKey]]),(OutputTable[GroupByKey]=OutputTable[[#This Row],[GroupByKey]])*OutputTable[RecordedValue]))</f>
        <v>0</v>
      </c>
      <c r="P2970" s="5" cm="1">
        <f t="array" ref="P2970">MAX(IF((OutputTable[GroupByKey]=OutputTable[[#This Row],[GroupByKey]]),(OutputTable[GroupByKey]=OutputTable[[#This Row],[GroupByKey]])*OutputTable[RecordedValue]))</f>
        <v>0</v>
      </c>
    </row>
    <row r="2971" spans="1:16" x14ac:dyDescent="0.25">
      <c r="A2971" t="s">
        <v>68</v>
      </c>
      <c r="B2971" t="s">
        <v>70</v>
      </c>
      <c r="C2971">
        <v>49</v>
      </c>
      <c r="D2971" t="s">
        <v>168</v>
      </c>
      <c r="E2971" t="s">
        <v>123</v>
      </c>
      <c r="F2971" t="s">
        <v>129</v>
      </c>
      <c r="G2971">
        <v>142</v>
      </c>
      <c r="H2971">
        <v>0</v>
      </c>
      <c r="I2971" s="5" t="str">
        <f>OutputTable[[#This Row],[ProjectName]]&amp;OutputTable[[#This Row],[Name]]&amp;OutputTable[[#This Row],[Type]]&amp;OutputTable[[#This Row],[Source]]</f>
        <v>Airport Security AnalysisSystem.NumberOutNumber OutSystem</v>
      </c>
      <c r="J2971" s="5" cm="1">
        <f t="array" ref="J2971">MAX(IF((ProjectInfoTable[ProjectName]=OutputTable[[#This Row],[ProjectName]]),(ProjectInfoTable[ProjectName]=OutputTable[[#This Row],[ProjectName]])*ProjectInfoTable[NumberOfReplications]))</f>
        <v>50</v>
      </c>
      <c r="K2971" s="5" cm="1">
        <f t="array" ref="K2971">IFERROR(AVERAGE(IF((OutputTable[GroupByKey]=OutputTable[[#This Row],[GroupByKey]]),(OutputTable[GroupByKey]=OutputTable[[#This Row],[GroupByKey]])*OutputTable[RecordedValue])),0)</f>
        <v>141.38</v>
      </c>
      <c r="L2971" s="5" cm="1">
        <f t="array" ref="L2971">IFERROR(_xlfn.STDEV.S(IF((OutputTable[GroupByKey]=OutputTable[[#This Row],[GroupByKey]]),(OutputTable[GroupByKey]=OutputTable[[#This Row],[GroupByKey]])*OutputTable[RecordedValue])),0)</f>
        <v>1.9988772358705846</v>
      </c>
      <c r="M2971" s="5" cm="1">
        <f t="array" ref="M2971">MAX(IF((ProjectInfoTable[ProjectName]=OutputTable[[#This Row],[ProjectName]]),(ProjectInfoTable[ProjectName]=OutputTable[[#This Row],[ProjectName]])*ProjectInfoTable[ConfidenceInterval]))</f>
        <v>0.95</v>
      </c>
      <c r="N2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2971" s="5" cm="1">
        <f t="array" ref="O2971">MIN(IF((OutputTable[GroupByKey]=OutputTable[[#This Row],[GroupByKey]]),(OutputTable[GroupByKey]=OutputTable[[#This Row],[GroupByKey]])*OutputTable[RecordedValue]))</f>
        <v>134</v>
      </c>
      <c r="P2971" s="5" cm="1">
        <f t="array" ref="P2971">MAX(IF((OutputTable[GroupByKey]=OutputTable[[#This Row],[GroupByKey]]),(OutputTable[GroupByKey]=OutputTable[[#This Row],[GroupByKey]])*OutputTable[RecordedValue]))</f>
        <v>144</v>
      </c>
    </row>
    <row r="2972" spans="1:16" x14ac:dyDescent="0.25">
      <c r="A2972" t="s">
        <v>68</v>
      </c>
      <c r="B2972" t="s">
        <v>70</v>
      </c>
      <c r="C2972">
        <v>49</v>
      </c>
      <c r="D2972" t="s">
        <v>169</v>
      </c>
      <c r="E2972" t="s">
        <v>91</v>
      </c>
      <c r="F2972" t="s">
        <v>129</v>
      </c>
      <c r="G2972">
        <v>71.7023395404902</v>
      </c>
      <c r="H2972">
        <v>0</v>
      </c>
      <c r="I2972" s="5" t="str">
        <f>OutputTable[[#This Row],[ProjectName]]&amp;OutputTable[[#This Row],[Name]]&amp;OutputTable[[#This Row],[Type]]&amp;OutputTable[[#This Row],[Source]]</f>
        <v>Airport Security AnalysisSystem.TotalCostTotal CostSystem</v>
      </c>
      <c r="J2972" s="5" cm="1">
        <f t="array" ref="J2972">MAX(IF((ProjectInfoTable[ProjectName]=OutputTable[[#This Row],[ProjectName]]),(ProjectInfoTable[ProjectName]=OutputTable[[#This Row],[ProjectName]])*ProjectInfoTable[NumberOfReplications]))</f>
        <v>50</v>
      </c>
      <c r="K2972" s="5" cm="1">
        <f t="array" ref="K2972">IFERROR(AVERAGE(IF((OutputTable[GroupByKey]=OutputTable[[#This Row],[GroupByKey]]),(OutputTable[GroupByKey]=OutputTable[[#This Row],[GroupByKey]])*OutputTable[RecordedValue])),0)</f>
        <v>71.709517489708347</v>
      </c>
      <c r="L2972" s="5" cm="1">
        <f t="array" ref="L2972">IFERROR(_xlfn.STDEV.S(IF((OutputTable[GroupByKey]=OutputTable[[#This Row],[GroupByKey]]),(OutputTable[GroupByKey]=OutputTable[[#This Row],[GroupByKey]])*OutputTable[RecordedValue])),0)</f>
        <v>0.25019982121987089</v>
      </c>
      <c r="M2972" s="5" cm="1">
        <f t="array" ref="M2972">MAX(IF((ProjectInfoTable[ProjectName]=OutputTable[[#This Row],[ProjectName]]),(ProjectInfoTable[ProjectName]=OutputTable[[#This Row],[ProjectName]])*ProjectInfoTable[ConfidenceInterval]))</f>
        <v>0.95</v>
      </c>
      <c r="N2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2972" s="5" cm="1">
        <f t="array" ref="O2972">MIN(IF((OutputTable[GroupByKey]=OutputTable[[#This Row],[GroupByKey]]),(OutputTable[GroupByKey]=OutputTable[[#This Row],[GroupByKey]])*OutputTable[RecordedValue]))</f>
        <v>70.826954480567906</v>
      </c>
      <c r="P2972" s="5" cm="1">
        <f t="array" ref="P2972">MAX(IF((OutputTable[GroupByKey]=OutputTable[[#This Row],[GroupByKey]]),(OutputTable[GroupByKey]=OutputTable[[#This Row],[GroupByKey]])*OutputTable[RecordedValue]))</f>
        <v>72</v>
      </c>
    </row>
    <row r="2973" spans="1:16" x14ac:dyDescent="0.25">
      <c r="A2973" t="s">
        <v>68</v>
      </c>
      <c r="B2973" t="s">
        <v>70</v>
      </c>
      <c r="C2973">
        <v>49</v>
      </c>
      <c r="D2973" t="s">
        <v>170</v>
      </c>
      <c r="E2973" t="s">
        <v>137</v>
      </c>
      <c r="F2973" t="s">
        <v>107</v>
      </c>
      <c r="G2973">
        <v>27.233530063444899</v>
      </c>
      <c r="H2973">
        <v>0</v>
      </c>
      <c r="I297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973" s="5" cm="1">
        <f t="array" ref="J2973">MAX(IF((ProjectInfoTable[ProjectName]=OutputTable[[#This Row],[ProjectName]]),(ProjectInfoTable[ProjectName]=OutputTable[[#This Row],[ProjectName]])*ProjectInfoTable[NumberOfReplications]))</f>
        <v>50</v>
      </c>
      <c r="K2973" s="5" cm="1">
        <f t="array" ref="K2973">IFERROR(AVERAGE(IF((OutputTable[GroupByKey]=OutputTable[[#This Row],[GroupByKey]]),(OutputTable[GroupByKey]=OutputTable[[#This Row],[GroupByKey]])*OutputTable[RecordedValue])),0)</f>
        <v>28.690256747996941</v>
      </c>
      <c r="L2973" s="5" cm="1">
        <f t="array" ref="L2973">IFERROR(_xlfn.STDEV.S(IF((OutputTable[GroupByKey]=OutputTable[[#This Row],[GroupByKey]]),(OutputTable[GroupByKey]=OutputTable[[#This Row],[GroupByKey]])*OutputTable[RecordedValue])),0)</f>
        <v>1.6276098461399904</v>
      </c>
      <c r="M2973" s="5" cm="1">
        <f t="array" ref="M2973">MAX(IF((ProjectInfoTable[ProjectName]=OutputTable[[#This Row],[ProjectName]]),(ProjectInfoTable[ProjectName]=OutputTable[[#This Row],[ProjectName]])*ProjectInfoTable[ConfidenceInterval]))</f>
        <v>0.95</v>
      </c>
      <c r="N2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2973" s="5" cm="1">
        <f t="array" ref="O2973">MIN(IF((OutputTable[GroupByKey]=OutputTable[[#This Row],[GroupByKey]]),(OutputTable[GroupByKey]=OutputTable[[#This Row],[GroupByKey]])*OutputTable[RecordedValue]))</f>
        <v>25.696659959072399</v>
      </c>
      <c r="P2973" s="5" cm="1">
        <f t="array" ref="P2973">MAX(IF((OutputTable[GroupByKey]=OutputTable[[#This Row],[GroupByKey]]),(OutputTable[GroupByKey]=OutputTable[[#This Row],[GroupByKey]])*OutputTable[RecordedValue]))</f>
        <v>33.838759418460498</v>
      </c>
    </row>
    <row r="2974" spans="1:16" x14ac:dyDescent="0.25">
      <c r="A2974" t="s">
        <v>68</v>
      </c>
      <c r="B2974" t="s">
        <v>70</v>
      </c>
      <c r="C2974">
        <v>49</v>
      </c>
      <c r="D2974" t="s">
        <v>171</v>
      </c>
      <c r="E2974" t="s">
        <v>139</v>
      </c>
      <c r="F2974" t="s">
        <v>107</v>
      </c>
      <c r="G2974">
        <v>8.5759730401335901</v>
      </c>
      <c r="H2974">
        <v>0</v>
      </c>
      <c r="I297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974" s="5" cm="1">
        <f t="array" ref="J2974">MAX(IF((ProjectInfoTable[ProjectName]=OutputTable[[#This Row],[ProjectName]]),(ProjectInfoTable[ProjectName]=OutputTable[[#This Row],[ProjectName]])*ProjectInfoTable[NumberOfReplications]))</f>
        <v>50</v>
      </c>
      <c r="K2974" s="5" cm="1">
        <f t="array" ref="K2974">IFERROR(AVERAGE(IF((OutputTable[GroupByKey]=OutputTable[[#This Row],[GroupByKey]]),(OutputTable[GroupByKey]=OutputTable[[#This Row],[GroupByKey]])*OutputTable[RecordedValue])),0)</f>
        <v>7.1431715332986858</v>
      </c>
      <c r="L2974" s="5" cm="1">
        <f t="array" ref="L2974">IFERROR(_xlfn.STDEV.S(IF((OutputTable[GroupByKey]=OutputTable[[#This Row],[GroupByKey]]),(OutputTable[GroupByKey]=OutputTable[[#This Row],[GroupByKey]])*OutputTable[RecordedValue])),0)</f>
        <v>1.6630080132730225</v>
      </c>
      <c r="M2974" s="5" cm="1">
        <f t="array" ref="M2974">MAX(IF((ProjectInfoTable[ProjectName]=OutputTable[[#This Row],[ProjectName]]),(ProjectInfoTable[ProjectName]=OutputTable[[#This Row],[ProjectName]])*ProjectInfoTable[ConfidenceInterval]))</f>
        <v>0.95</v>
      </c>
      <c r="N2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2974" s="5" cm="1">
        <f t="array" ref="O2974">MIN(IF((OutputTable[GroupByKey]=OutputTable[[#This Row],[GroupByKey]]),(OutputTable[GroupByKey]=OutputTable[[#This Row],[GroupByKey]])*OutputTable[RecordedValue]))</f>
        <v>2.14775272896172</v>
      </c>
      <c r="P2974" s="5" cm="1">
        <f t="array" ref="P2974">MAX(IF((OutputTable[GroupByKey]=OutputTable[[#This Row],[GroupByKey]]),(OutputTable[GroupByKey]=OutputTable[[#This Row],[GroupByKey]])*OutputTable[RecordedValue]))</f>
        <v>10.273767747096599</v>
      </c>
    </row>
    <row r="2975" spans="1:16" x14ac:dyDescent="0.25">
      <c r="A2975" t="s">
        <v>68</v>
      </c>
      <c r="B2975" t="s">
        <v>70</v>
      </c>
      <c r="C2975">
        <v>49</v>
      </c>
      <c r="D2975" t="s">
        <v>172</v>
      </c>
      <c r="E2975" t="s">
        <v>164</v>
      </c>
      <c r="F2975" t="s">
        <v>107</v>
      </c>
      <c r="G2975">
        <v>300</v>
      </c>
      <c r="H2975">
        <v>0</v>
      </c>
      <c r="I297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975" s="5" cm="1">
        <f t="array" ref="J2975">MAX(IF((ProjectInfoTable[ProjectName]=OutputTable[[#This Row],[ProjectName]]),(ProjectInfoTable[ProjectName]=OutputTable[[#This Row],[ProjectName]])*ProjectInfoTable[NumberOfReplications]))</f>
        <v>50</v>
      </c>
      <c r="K2975" s="5" cm="1">
        <f t="array" ref="K2975">IFERROR(AVERAGE(IF((OutputTable[GroupByKey]=OutputTable[[#This Row],[GroupByKey]]),(OutputTable[GroupByKey]=OutputTable[[#This Row],[GroupByKey]])*OutputTable[RecordedValue])),0)</f>
        <v>299.54000000000002</v>
      </c>
      <c r="L2975" s="5" cm="1">
        <f t="array" ref="L2975">IFERROR(_xlfn.STDEV.S(IF((OutputTable[GroupByKey]=OutputTable[[#This Row],[GroupByKey]]),(OutputTable[GroupByKey]=OutputTable[[#This Row],[GroupByKey]])*OutputTable[RecordedValue])),0)</f>
        <v>4.8873430868908301</v>
      </c>
      <c r="M2975" s="5" cm="1">
        <f t="array" ref="M2975">MAX(IF((ProjectInfoTable[ProjectName]=OutputTable[[#This Row],[ProjectName]]),(ProjectInfoTable[ProjectName]=OutputTable[[#This Row],[ProjectName]])*ProjectInfoTable[ConfidenceInterval]))</f>
        <v>0.95</v>
      </c>
      <c r="N2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2975" s="5" cm="1">
        <f t="array" ref="O2975">MIN(IF((OutputTable[GroupByKey]=OutputTable[[#This Row],[GroupByKey]]),(OutputTable[GroupByKey]=OutputTable[[#This Row],[GroupByKey]])*OutputTable[RecordedValue]))</f>
        <v>289</v>
      </c>
      <c r="P2975" s="5" cm="1">
        <f t="array" ref="P2975">MAX(IF((OutputTable[GroupByKey]=OutputTable[[#This Row],[GroupByKey]]),(OutputTable[GroupByKey]=OutputTable[[#This Row],[GroupByKey]])*OutputTable[RecordedValue]))</f>
        <v>313</v>
      </c>
    </row>
    <row r="2976" spans="1:16" x14ac:dyDescent="0.25">
      <c r="A2976" t="s">
        <v>68</v>
      </c>
      <c r="B2976" t="s">
        <v>70</v>
      </c>
      <c r="C2976">
        <v>49</v>
      </c>
      <c r="D2976" t="s">
        <v>173</v>
      </c>
      <c r="E2976" t="s">
        <v>166</v>
      </c>
      <c r="F2976" t="s">
        <v>107</v>
      </c>
      <c r="G2976">
        <v>0.76177852666295598</v>
      </c>
      <c r="H2976">
        <v>0</v>
      </c>
      <c r="I297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976" s="5" cm="1">
        <f t="array" ref="J2976">MAX(IF((ProjectInfoTable[ProjectName]=OutputTable[[#This Row],[ProjectName]]),(ProjectInfoTable[ProjectName]=OutputTable[[#This Row],[ProjectName]])*ProjectInfoTable[NumberOfReplications]))</f>
        <v>50</v>
      </c>
      <c r="K2976" s="5" cm="1">
        <f t="array" ref="K2976">IFERROR(AVERAGE(IF((OutputTable[GroupByKey]=OutputTable[[#This Row],[GroupByKey]]),(OutputTable[GroupByKey]=OutputTable[[#This Row],[GroupByKey]])*OutputTable[RecordedValue])),0)</f>
        <v>0.80157856851948073</v>
      </c>
      <c r="L2976" s="5" cm="1">
        <f t="array" ref="L2976">IFERROR(_xlfn.STDEV.S(IF((OutputTable[GroupByKey]=OutputTable[[#This Row],[GroupByKey]]),(OutputTable[GroupByKey]=OutputTable[[#This Row],[GroupByKey]])*OutputTable[RecordedValue])),0)</f>
        <v>4.6194667035361667E-2</v>
      </c>
      <c r="M2976" s="5" cm="1">
        <f t="array" ref="M2976">MAX(IF((ProjectInfoTable[ProjectName]=OutputTable[[#This Row],[ProjectName]]),(ProjectInfoTable[ProjectName]=OutputTable[[#This Row],[ProjectName]])*ProjectInfoTable[ConfidenceInterval]))</f>
        <v>0.95</v>
      </c>
      <c r="N2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2976" s="5" cm="1">
        <f t="array" ref="O2976">MIN(IF((OutputTable[GroupByKey]=OutputTable[[#This Row],[GroupByKey]]),(OutputTable[GroupByKey]=OutputTable[[#This Row],[GroupByKey]])*OutputTable[RecordedValue]))</f>
        <v>0.71461756258065101</v>
      </c>
      <c r="P2976" s="5" cm="1">
        <f t="array" ref="P2976">MAX(IF((OutputTable[GroupByKey]=OutputTable[[#This Row],[GroupByKey]]),(OutputTable[GroupByKey]=OutputTable[[#This Row],[GroupByKey]])*OutputTable[RecordedValue]))</f>
        <v>0.94034020197328605</v>
      </c>
    </row>
    <row r="2977" spans="1:16" x14ac:dyDescent="0.25">
      <c r="A2977" t="s">
        <v>68</v>
      </c>
      <c r="B2977" t="s">
        <v>70</v>
      </c>
      <c r="C2977">
        <v>49</v>
      </c>
      <c r="D2977" t="s">
        <v>174</v>
      </c>
      <c r="E2977" t="s">
        <v>142</v>
      </c>
      <c r="F2977" t="s">
        <v>107</v>
      </c>
      <c r="G2977">
        <v>0</v>
      </c>
      <c r="H2977">
        <v>0</v>
      </c>
      <c r="I297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977" s="5" cm="1">
        <f t="array" ref="J2977">MAX(IF((ProjectInfoTable[ProjectName]=OutputTable[[#This Row],[ProjectName]]),(ProjectInfoTable[ProjectName]=OutputTable[[#This Row],[ProjectName]])*ProjectInfoTable[NumberOfReplications]))</f>
        <v>50</v>
      </c>
      <c r="K2977" s="5" cm="1">
        <f t="array" ref="K2977">IFERROR(AVERAGE(IF((OutputTable[GroupByKey]=OutputTable[[#This Row],[GroupByKey]]),(OutputTable[GroupByKey]=OutputTable[[#This Row],[GroupByKey]])*OutputTable[RecordedValue])),0)</f>
        <v>0</v>
      </c>
      <c r="L2977" s="5" cm="1">
        <f t="array" ref="L2977">IFERROR(_xlfn.STDEV.S(IF((OutputTable[GroupByKey]=OutputTable[[#This Row],[GroupByKey]]),(OutputTable[GroupByKey]=OutputTable[[#This Row],[GroupByKey]])*OutputTable[RecordedValue])),0)</f>
        <v>0</v>
      </c>
      <c r="M2977" s="5" cm="1">
        <f t="array" ref="M2977">MAX(IF((ProjectInfoTable[ProjectName]=OutputTable[[#This Row],[ProjectName]]),(ProjectInfoTable[ProjectName]=OutputTable[[#This Row],[ProjectName]])*ProjectInfoTable[ConfidenceInterval]))</f>
        <v>0.95</v>
      </c>
      <c r="N2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7" s="5" cm="1">
        <f t="array" ref="O2977">MIN(IF((OutputTable[GroupByKey]=OutputTable[[#This Row],[GroupByKey]]),(OutputTable[GroupByKey]=OutputTable[[#This Row],[GroupByKey]])*OutputTable[RecordedValue]))</f>
        <v>0</v>
      </c>
      <c r="P2977" s="5" cm="1">
        <f t="array" ref="P2977">MAX(IF((OutputTable[GroupByKey]=OutputTable[[#This Row],[GroupByKey]]),(OutputTable[GroupByKey]=OutputTable[[#This Row],[GroupByKey]])*OutputTable[RecordedValue]))</f>
        <v>0</v>
      </c>
    </row>
    <row r="2978" spans="1:16" x14ac:dyDescent="0.25">
      <c r="A2978" t="s">
        <v>68</v>
      </c>
      <c r="B2978" t="s">
        <v>70</v>
      </c>
      <c r="C2978">
        <v>49</v>
      </c>
      <c r="D2978" t="s">
        <v>175</v>
      </c>
      <c r="E2978" t="s">
        <v>113</v>
      </c>
      <c r="F2978" t="s">
        <v>73</v>
      </c>
      <c r="G2978">
        <v>34.329942047293102</v>
      </c>
      <c r="H2978">
        <v>0</v>
      </c>
      <c r="I297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978" s="5" cm="1">
        <f t="array" ref="J2978">MAX(IF((ProjectInfoTable[ProjectName]=OutputTable[[#This Row],[ProjectName]]),(ProjectInfoTable[ProjectName]=OutputTable[[#This Row],[ProjectName]])*ProjectInfoTable[NumberOfReplications]))</f>
        <v>50</v>
      </c>
      <c r="K2978" s="5" cm="1">
        <f t="array" ref="K2978">IFERROR(AVERAGE(IF((OutputTable[GroupByKey]=OutputTable[[#This Row],[GroupByKey]]),(OutputTable[GroupByKey]=OutputTable[[#This Row],[GroupByKey]])*OutputTable[RecordedValue])),0)</f>
        <v>36.017962320863354</v>
      </c>
      <c r="L2978" s="5" cm="1">
        <f t="array" ref="L2978">IFERROR(_xlfn.STDEV.S(IF((OutputTable[GroupByKey]=OutputTable[[#This Row],[GroupByKey]]),(OutputTable[GroupByKey]=OutputTable[[#This Row],[GroupByKey]])*OutputTable[RecordedValue])),0)</f>
        <v>2.1447750669597334</v>
      </c>
      <c r="M2978" s="5" cm="1">
        <f t="array" ref="M2978">MAX(IF((ProjectInfoTable[ProjectName]=OutputTable[[#This Row],[ProjectName]]),(ProjectInfoTable[ProjectName]=OutputTable[[#This Row],[ProjectName]])*ProjectInfoTable[ConfidenceInterval]))</f>
        <v>0.95</v>
      </c>
      <c r="N2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978" s="5" cm="1">
        <f t="array" ref="O2978">MIN(IF((OutputTable[GroupByKey]=OutputTable[[#This Row],[GroupByKey]]),(OutputTable[GroupByKey]=OutputTable[[#This Row],[GroupByKey]])*OutputTable[RecordedValue]))</f>
        <v>31.355296128801101</v>
      </c>
      <c r="P2978" s="5" cm="1">
        <f t="array" ref="P2978">MAX(IF((OutputTable[GroupByKey]=OutputTable[[#This Row],[GroupByKey]]),(OutputTable[GroupByKey]=OutputTable[[#This Row],[GroupByKey]])*OutputTable[RecordedValue]))</f>
        <v>42.047742044042501</v>
      </c>
    </row>
    <row r="2979" spans="1:16" x14ac:dyDescent="0.25">
      <c r="A2979" t="s">
        <v>68</v>
      </c>
      <c r="B2979" t="s">
        <v>70</v>
      </c>
      <c r="C2979">
        <v>49</v>
      </c>
      <c r="D2979" t="s">
        <v>176</v>
      </c>
      <c r="E2979" t="s">
        <v>115</v>
      </c>
      <c r="F2979" t="s">
        <v>73</v>
      </c>
      <c r="G2979">
        <v>1029.8982614187901</v>
      </c>
      <c r="H2979">
        <v>0</v>
      </c>
      <c r="I297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979" s="5" cm="1">
        <f t="array" ref="J2979">MAX(IF((ProjectInfoTable[ProjectName]=OutputTable[[#This Row],[ProjectName]]),(ProjectInfoTable[ProjectName]=OutputTable[[#This Row],[ProjectName]])*ProjectInfoTable[NumberOfReplications]))</f>
        <v>50</v>
      </c>
      <c r="K2979" s="5" cm="1">
        <f t="array" ref="K2979">IFERROR(AVERAGE(IF((OutputTable[GroupByKey]=OutputTable[[#This Row],[GroupByKey]]),(OutputTable[GroupByKey]=OutputTable[[#This Row],[GroupByKey]])*OutputTable[RecordedValue])),0)</f>
        <v>1080.5388696259006</v>
      </c>
      <c r="L2979" s="5" cm="1">
        <f t="array" ref="L2979">IFERROR(_xlfn.STDEV.S(IF((OutputTable[GroupByKey]=OutputTable[[#This Row],[GroupByKey]]),(OutputTable[GroupByKey]=OutputTable[[#This Row],[GroupByKey]])*OutputTable[RecordedValue])),0)</f>
        <v>64.343252008792561</v>
      </c>
      <c r="M2979" s="5" cm="1">
        <f t="array" ref="M2979">MAX(IF((ProjectInfoTable[ProjectName]=OutputTable[[#This Row],[ProjectName]]),(ProjectInfoTable[ProjectName]=OutputTable[[#This Row],[ProjectName]])*ProjectInfoTable[ConfidenceInterval]))</f>
        <v>0.95</v>
      </c>
      <c r="N2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2979" s="5" cm="1">
        <f t="array" ref="O2979">MIN(IF((OutputTable[GroupByKey]=OutputTable[[#This Row],[GroupByKey]]),(OutputTable[GroupByKey]=OutputTable[[#This Row],[GroupByKey]])*OutputTable[RecordedValue]))</f>
        <v>940.65888386403196</v>
      </c>
      <c r="P2979" s="5" cm="1">
        <f t="array" ref="P2979">MAX(IF((OutputTable[GroupByKey]=OutputTable[[#This Row],[GroupByKey]]),(OutputTable[GroupByKey]=OutputTable[[#This Row],[GroupByKey]])*OutputTable[RecordedValue]))</f>
        <v>1261.4322613212801</v>
      </c>
    </row>
    <row r="2980" spans="1:16" x14ac:dyDescent="0.25">
      <c r="A2980" t="s">
        <v>68</v>
      </c>
      <c r="B2980" t="s">
        <v>70</v>
      </c>
      <c r="C2980">
        <v>49</v>
      </c>
      <c r="D2980" t="s">
        <v>177</v>
      </c>
      <c r="E2980" t="s">
        <v>117</v>
      </c>
      <c r="F2980" t="s">
        <v>73</v>
      </c>
      <c r="G2980">
        <v>0</v>
      </c>
      <c r="H2980">
        <v>0</v>
      </c>
      <c r="I298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980" s="5" cm="1">
        <f t="array" ref="J2980">MAX(IF((ProjectInfoTable[ProjectName]=OutputTable[[#This Row],[ProjectName]]),(ProjectInfoTable[ProjectName]=OutputTable[[#This Row],[ProjectName]])*ProjectInfoTable[NumberOfReplications]))</f>
        <v>50</v>
      </c>
      <c r="K2980" s="5" cm="1">
        <f t="array" ref="K2980">IFERROR(AVERAGE(IF((OutputTable[GroupByKey]=OutputTable[[#This Row],[GroupByKey]]),(OutputTable[GroupByKey]=OutputTable[[#This Row],[GroupByKey]])*OutputTable[RecordedValue])),0)</f>
        <v>0</v>
      </c>
      <c r="L2980" s="5" cm="1">
        <f t="array" ref="L2980">IFERROR(_xlfn.STDEV.S(IF((OutputTable[GroupByKey]=OutputTable[[#This Row],[GroupByKey]]),(OutputTable[GroupByKey]=OutputTable[[#This Row],[GroupByKey]])*OutputTable[RecordedValue])),0)</f>
        <v>0</v>
      </c>
      <c r="M2980" s="5" cm="1">
        <f t="array" ref="M2980">MAX(IF((ProjectInfoTable[ProjectName]=OutputTable[[#This Row],[ProjectName]]),(ProjectInfoTable[ProjectName]=OutputTable[[#This Row],[ProjectName]])*ProjectInfoTable[ConfidenceInterval]))</f>
        <v>0.95</v>
      </c>
      <c r="N2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80" s="5" cm="1">
        <f t="array" ref="O2980">MIN(IF((OutputTable[GroupByKey]=OutputTable[[#This Row],[GroupByKey]]),(OutputTable[GroupByKey]=OutputTable[[#This Row],[GroupByKey]])*OutputTable[RecordedValue]))</f>
        <v>0</v>
      </c>
      <c r="P2980" s="5" cm="1">
        <f t="array" ref="P2980">MAX(IF((OutputTable[GroupByKey]=OutputTable[[#This Row],[GroupByKey]]),(OutputTable[GroupByKey]=OutputTable[[#This Row],[GroupByKey]])*OutputTable[RecordedValue]))</f>
        <v>0</v>
      </c>
    </row>
    <row r="2981" spans="1:16" x14ac:dyDescent="0.25">
      <c r="A2981" t="s">
        <v>68</v>
      </c>
      <c r="B2981" t="s">
        <v>70</v>
      </c>
      <c r="C2981">
        <v>49</v>
      </c>
      <c r="D2981" t="s">
        <v>178</v>
      </c>
      <c r="E2981" t="s">
        <v>119</v>
      </c>
      <c r="F2981" t="s">
        <v>73</v>
      </c>
      <c r="G2981">
        <v>412.62161549752199</v>
      </c>
      <c r="H2981">
        <v>0</v>
      </c>
      <c r="I298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981" s="5" cm="1">
        <f t="array" ref="J2981">MAX(IF((ProjectInfoTable[ProjectName]=OutputTable[[#This Row],[ProjectName]]),(ProjectInfoTable[ProjectName]=OutputTable[[#This Row],[ProjectName]])*ProjectInfoTable[NumberOfReplications]))</f>
        <v>50</v>
      </c>
      <c r="K2981" s="5" cm="1">
        <f t="array" ref="K2981">IFERROR(AVERAGE(IF((OutputTable[GroupByKey]=OutputTable[[#This Row],[GroupByKey]]),(OutputTable[GroupByKey]=OutputTable[[#This Row],[GroupByKey]])*OutputTable[RecordedValue])),0)</f>
        <v>647.33233797243315</v>
      </c>
      <c r="L2981" s="5" cm="1">
        <f t="array" ref="L2981">IFERROR(_xlfn.STDEV.S(IF((OutputTable[GroupByKey]=OutputTable[[#This Row],[GroupByKey]]),(OutputTable[GroupByKey]=OutputTable[[#This Row],[GroupByKey]])*OutputTable[RecordedValue])),0)</f>
        <v>612.63054444116835</v>
      </c>
      <c r="M2981" s="5" cm="1">
        <f t="array" ref="M2981">MAX(IF((ProjectInfoTable[ProjectName]=OutputTable[[#This Row],[ProjectName]]),(ProjectInfoTable[ProjectName]=OutputTable[[#This Row],[ProjectName]])*ProjectInfoTable[ConfidenceInterval]))</f>
        <v>0.95</v>
      </c>
      <c r="N2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2981" s="5" cm="1">
        <f t="array" ref="O2981">MIN(IF((OutputTable[GroupByKey]=OutputTable[[#This Row],[GroupByKey]]),(OutputTable[GroupByKey]=OutputTable[[#This Row],[GroupByKey]])*OutputTable[RecordedValue]))</f>
        <v>135.75868551570699</v>
      </c>
      <c r="P2981" s="5" cm="1">
        <f t="array" ref="P2981">MAX(IF((OutputTable[GroupByKey]=OutputTable[[#This Row],[GroupByKey]]),(OutputTable[GroupByKey]=OutputTable[[#This Row],[GroupByKey]])*OutputTable[RecordedValue]))</f>
        <v>3953.48057040094</v>
      </c>
    </row>
    <row r="2982" spans="1:16" x14ac:dyDescent="0.25">
      <c r="A2982" t="s">
        <v>68</v>
      </c>
      <c r="B2982" t="s">
        <v>70</v>
      </c>
      <c r="C2982">
        <v>49</v>
      </c>
      <c r="D2982" t="s">
        <v>179</v>
      </c>
      <c r="E2982" t="s">
        <v>121</v>
      </c>
      <c r="F2982" t="s">
        <v>73</v>
      </c>
      <c r="G2982">
        <v>140</v>
      </c>
      <c r="H2982">
        <v>0</v>
      </c>
      <c r="I298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982" s="5" cm="1">
        <f t="array" ref="J2982">MAX(IF((ProjectInfoTable[ProjectName]=OutputTable[[#This Row],[ProjectName]]),(ProjectInfoTable[ProjectName]=OutputTable[[#This Row],[ProjectName]])*ProjectInfoTable[NumberOfReplications]))</f>
        <v>50</v>
      </c>
      <c r="K2982" s="5" cm="1">
        <f t="array" ref="K2982">IFERROR(AVERAGE(IF((OutputTable[GroupByKey]=OutputTable[[#This Row],[GroupByKey]]),(OutputTable[GroupByKey]=OutputTable[[#This Row],[GroupByKey]])*OutputTable[RecordedValue])),0)</f>
        <v>139.02000000000001</v>
      </c>
      <c r="L2982" s="5" cm="1">
        <f t="array" ref="L2982">IFERROR(_xlfn.STDEV.S(IF((OutputTable[GroupByKey]=OutputTable[[#This Row],[GroupByKey]]),(OutputTable[GroupByKey]=OutputTable[[#This Row],[GroupByKey]])*OutputTable[RecordedValue])),0)</f>
        <v>2.0651629376840162</v>
      </c>
      <c r="M2982" s="5" cm="1">
        <f t="array" ref="M2982">MAX(IF((ProjectInfoTable[ProjectName]=OutputTable[[#This Row],[ProjectName]]),(ProjectInfoTable[ProjectName]=OutputTable[[#This Row],[ProjectName]])*ProjectInfoTable[ConfidenceInterval]))</f>
        <v>0.95</v>
      </c>
      <c r="N2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2982" s="5" cm="1">
        <f t="array" ref="O2982">MIN(IF((OutputTable[GroupByKey]=OutputTable[[#This Row],[GroupByKey]]),(OutputTable[GroupByKey]=OutputTable[[#This Row],[GroupByKey]])*OutputTable[RecordedValue]))</f>
        <v>133</v>
      </c>
      <c r="P2982" s="5" cm="1">
        <f t="array" ref="P2982">MAX(IF((OutputTable[GroupByKey]=OutputTable[[#This Row],[GroupByKey]]),(OutputTable[GroupByKey]=OutputTable[[#This Row],[GroupByKey]])*OutputTable[RecordedValue]))</f>
        <v>142</v>
      </c>
    </row>
    <row r="2983" spans="1:16" x14ac:dyDescent="0.25">
      <c r="A2983" t="s">
        <v>68</v>
      </c>
      <c r="B2983" t="s">
        <v>70</v>
      </c>
      <c r="C2983">
        <v>49</v>
      </c>
      <c r="D2983" t="s">
        <v>180</v>
      </c>
      <c r="E2983" t="s">
        <v>123</v>
      </c>
      <c r="F2983" t="s">
        <v>73</v>
      </c>
      <c r="G2983">
        <v>139</v>
      </c>
      <c r="H2983">
        <v>0</v>
      </c>
      <c r="I298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983" s="5" cm="1">
        <f t="array" ref="J2983">MAX(IF((ProjectInfoTable[ProjectName]=OutputTable[[#This Row],[ProjectName]]),(ProjectInfoTable[ProjectName]=OutputTable[[#This Row],[ProjectName]])*ProjectInfoTable[NumberOfReplications]))</f>
        <v>50</v>
      </c>
      <c r="K2983" s="5" cm="1">
        <f t="array" ref="K2983">IFERROR(AVERAGE(IF((OutputTable[GroupByKey]=OutputTable[[#This Row],[GroupByKey]]),(OutputTable[GroupByKey]=OutputTable[[#This Row],[GroupByKey]])*OutputTable[RecordedValue])),0)</f>
        <v>137.02000000000001</v>
      </c>
      <c r="L2983" s="5" cm="1">
        <f t="array" ref="L2983">IFERROR(_xlfn.STDEV.S(IF((OutputTable[GroupByKey]=OutputTable[[#This Row],[GroupByKey]]),(OutputTable[GroupByKey]=OutputTable[[#This Row],[GroupByKey]])*OutputTable[RecordedValue])),0)</f>
        <v>2.4618725244274162</v>
      </c>
      <c r="M2983" s="5" cm="1">
        <f t="array" ref="M2983">MAX(IF((ProjectInfoTable[ProjectName]=OutputTable[[#This Row],[ProjectName]]),(ProjectInfoTable[ProjectName]=OutputTable[[#This Row],[ProjectName]])*ProjectInfoTable[ConfidenceInterval]))</f>
        <v>0.95</v>
      </c>
      <c r="N2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2983" s="5" cm="1">
        <f t="array" ref="O2983">MIN(IF((OutputTable[GroupByKey]=OutputTable[[#This Row],[GroupByKey]]),(OutputTable[GroupByKey]=OutputTable[[#This Row],[GroupByKey]])*OutputTable[RecordedValue]))</f>
        <v>130</v>
      </c>
      <c r="P2983" s="5" cm="1">
        <f t="array" ref="P2983">MAX(IF((OutputTable[GroupByKey]=OutputTable[[#This Row],[GroupByKey]]),(OutputTable[GroupByKey]=OutputTable[[#This Row],[GroupByKey]])*OutputTable[RecordedValue]))</f>
        <v>141</v>
      </c>
    </row>
    <row r="2984" spans="1:16" x14ac:dyDescent="0.25">
      <c r="A2984" t="s">
        <v>68</v>
      </c>
      <c r="B2984" t="s">
        <v>70</v>
      </c>
      <c r="C2984">
        <v>49</v>
      </c>
      <c r="D2984" t="s">
        <v>181</v>
      </c>
      <c r="E2984" t="s">
        <v>125</v>
      </c>
      <c r="F2984" t="s">
        <v>73</v>
      </c>
      <c r="G2984">
        <v>34.329942047293102</v>
      </c>
      <c r="H2984">
        <v>0</v>
      </c>
      <c r="I298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984" s="5" cm="1">
        <f t="array" ref="J2984">MAX(IF((ProjectInfoTable[ProjectName]=OutputTable[[#This Row],[ProjectName]]),(ProjectInfoTable[ProjectName]=OutputTable[[#This Row],[ProjectName]])*ProjectInfoTable[NumberOfReplications]))</f>
        <v>50</v>
      </c>
      <c r="K2984" s="5" cm="1">
        <f t="array" ref="K2984">IFERROR(AVERAGE(IF((OutputTable[GroupByKey]=OutputTable[[#This Row],[GroupByKey]]),(OutputTable[GroupByKey]=OutputTable[[#This Row],[GroupByKey]])*OutputTable[RecordedValue])),0)</f>
        <v>36.017962320863354</v>
      </c>
      <c r="L2984" s="5" cm="1">
        <f t="array" ref="L2984">IFERROR(_xlfn.STDEV.S(IF((OutputTable[GroupByKey]=OutputTable[[#This Row],[GroupByKey]]),(OutputTable[GroupByKey]=OutputTable[[#This Row],[GroupByKey]])*OutputTable[RecordedValue])),0)</f>
        <v>2.1447750669597334</v>
      </c>
      <c r="M2984" s="5" cm="1">
        <f t="array" ref="M2984">MAX(IF((ProjectInfoTable[ProjectName]=OutputTable[[#This Row],[ProjectName]]),(ProjectInfoTable[ProjectName]=OutputTable[[#This Row],[ProjectName]])*ProjectInfoTable[ConfidenceInterval]))</f>
        <v>0.95</v>
      </c>
      <c r="N2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2984" s="5" cm="1">
        <f t="array" ref="O2984">MIN(IF((OutputTable[GroupByKey]=OutputTable[[#This Row],[GroupByKey]]),(OutputTable[GroupByKey]=OutputTable[[#This Row],[GroupByKey]])*OutputTable[RecordedValue]))</f>
        <v>31.355296128801101</v>
      </c>
      <c r="P2984" s="5" cm="1">
        <f t="array" ref="P2984">MAX(IF((OutputTable[GroupByKey]=OutputTable[[#This Row],[GroupByKey]]),(OutputTable[GroupByKey]=OutputTable[[#This Row],[GroupByKey]])*OutputTable[RecordedValue]))</f>
        <v>42.047742044042501</v>
      </c>
    </row>
    <row r="2985" spans="1:16" x14ac:dyDescent="0.25">
      <c r="A2985" t="s">
        <v>68</v>
      </c>
      <c r="B2985" t="s">
        <v>70</v>
      </c>
      <c r="C2985">
        <v>49</v>
      </c>
      <c r="D2985" t="s">
        <v>182</v>
      </c>
      <c r="E2985" t="s">
        <v>127</v>
      </c>
      <c r="F2985" t="s">
        <v>73</v>
      </c>
      <c r="G2985">
        <v>1442.5198769163201</v>
      </c>
      <c r="H2985">
        <v>0</v>
      </c>
      <c r="I298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985" s="5" cm="1">
        <f t="array" ref="J2985">MAX(IF((ProjectInfoTable[ProjectName]=OutputTable[[#This Row],[ProjectName]]),(ProjectInfoTable[ProjectName]=OutputTable[[#This Row],[ProjectName]])*ProjectInfoTable[NumberOfReplications]))</f>
        <v>50</v>
      </c>
      <c r="K2985" s="5" cm="1">
        <f t="array" ref="K2985">IFERROR(AVERAGE(IF((OutputTable[GroupByKey]=OutputTable[[#This Row],[GroupByKey]]),(OutputTable[GroupByKey]=OutputTable[[#This Row],[GroupByKey]])*OutputTable[RecordedValue])),0)</f>
        <v>1727.8712075983335</v>
      </c>
      <c r="L2985" s="5" cm="1">
        <f t="array" ref="L2985">IFERROR(_xlfn.STDEV.S(IF((OutputTable[GroupByKey]=OutputTable[[#This Row],[GroupByKey]]),(OutputTable[GroupByKey]=OutputTable[[#This Row],[GroupByKey]])*OutputTable[RecordedValue])),0)</f>
        <v>660.11760417939672</v>
      </c>
      <c r="M2985" s="5" cm="1">
        <f t="array" ref="M2985">MAX(IF((ProjectInfoTable[ProjectName]=OutputTable[[#This Row],[ProjectName]]),(ProjectInfoTable[ProjectName]=OutputTable[[#This Row],[ProjectName]])*ProjectInfoTable[ConfidenceInterval]))</f>
        <v>0.95</v>
      </c>
      <c r="N2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2985" s="5" cm="1">
        <f t="array" ref="O2985">MIN(IF((OutputTable[GroupByKey]=OutputTable[[#This Row],[GroupByKey]]),(OutputTable[GroupByKey]=OutputTable[[#This Row],[GroupByKey]])*OutputTable[RecordedValue]))</f>
        <v>1102.70221979086</v>
      </c>
      <c r="P2985" s="5" cm="1">
        <f t="array" ref="P2985">MAX(IF((OutputTable[GroupByKey]=OutputTable[[#This Row],[GroupByKey]]),(OutputTable[GroupByKey]=OutputTable[[#This Row],[GroupByKey]])*OutputTable[RecordedValue]))</f>
        <v>5214.9128317222203</v>
      </c>
    </row>
    <row r="2986" spans="1:16" x14ac:dyDescent="0.25">
      <c r="A2986" t="s">
        <v>68</v>
      </c>
      <c r="B2986" t="s">
        <v>70</v>
      </c>
      <c r="C2986">
        <v>49</v>
      </c>
      <c r="D2986" t="s">
        <v>183</v>
      </c>
      <c r="E2986" t="s">
        <v>137</v>
      </c>
      <c r="F2986" t="s">
        <v>107</v>
      </c>
      <c r="G2986">
        <v>17.164971023646601</v>
      </c>
      <c r="H2986">
        <v>0</v>
      </c>
      <c r="I298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986" s="5" cm="1">
        <f t="array" ref="J2986">MAX(IF((ProjectInfoTable[ProjectName]=OutputTable[[#This Row],[ProjectName]]),(ProjectInfoTable[ProjectName]=OutputTable[[#This Row],[ProjectName]])*ProjectInfoTable[NumberOfReplications]))</f>
        <v>50</v>
      </c>
      <c r="K2986" s="5" cm="1">
        <f t="array" ref="K2986">IFERROR(AVERAGE(IF((OutputTable[GroupByKey]=OutputTable[[#This Row],[GroupByKey]]),(OutputTable[GroupByKey]=OutputTable[[#This Row],[GroupByKey]])*OutputTable[RecordedValue])),0)</f>
        <v>18.008981160431681</v>
      </c>
      <c r="L2986" s="5" cm="1">
        <f t="array" ref="L2986">IFERROR(_xlfn.STDEV.S(IF((OutputTable[GroupByKey]=OutputTable[[#This Row],[GroupByKey]]),(OutputTable[GroupByKey]=OutputTable[[#This Row],[GroupByKey]])*OutputTable[RecordedValue])),0)</f>
        <v>1.0723875334798758</v>
      </c>
      <c r="M2986" s="5" cm="1">
        <f t="array" ref="M2986">MAX(IF((ProjectInfoTable[ProjectName]=OutputTable[[#This Row],[ProjectName]]),(ProjectInfoTable[ProjectName]=OutputTable[[#This Row],[ProjectName]])*ProjectInfoTable[ConfidenceInterval]))</f>
        <v>0.95</v>
      </c>
      <c r="N2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2986" s="5" cm="1">
        <f t="array" ref="O2986">MIN(IF((OutputTable[GroupByKey]=OutputTable[[#This Row],[GroupByKey]]),(OutputTable[GroupByKey]=OutputTable[[#This Row],[GroupByKey]])*OutputTable[RecordedValue]))</f>
        <v>15.677648064400501</v>
      </c>
      <c r="P2986" s="5" cm="1">
        <f t="array" ref="P2986">MAX(IF((OutputTable[GroupByKey]=OutputTable[[#This Row],[GroupByKey]]),(OutputTable[GroupByKey]=OutputTable[[#This Row],[GroupByKey]])*OutputTable[RecordedValue]))</f>
        <v>21.0238710220213</v>
      </c>
    </row>
    <row r="2987" spans="1:16" x14ac:dyDescent="0.25">
      <c r="A2987" t="s">
        <v>68</v>
      </c>
      <c r="B2987" t="s">
        <v>70</v>
      </c>
      <c r="C2987">
        <v>49</v>
      </c>
      <c r="D2987" t="s">
        <v>184</v>
      </c>
      <c r="E2987" t="s">
        <v>139</v>
      </c>
      <c r="F2987" t="s">
        <v>107</v>
      </c>
      <c r="G2987">
        <v>6.7278654132652003</v>
      </c>
      <c r="H2987">
        <v>0</v>
      </c>
      <c r="I298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987" s="5" cm="1">
        <f t="array" ref="J2987">MAX(IF((ProjectInfoTable[ProjectName]=OutputTable[[#This Row],[ProjectName]]),(ProjectInfoTable[ProjectName]=OutputTable[[#This Row],[ProjectName]])*ProjectInfoTable[NumberOfReplications]))</f>
        <v>50</v>
      </c>
      <c r="K2987" s="5" cm="1">
        <f t="array" ref="K2987">IFERROR(AVERAGE(IF((OutputTable[GroupByKey]=OutputTable[[#This Row],[GroupByKey]]),(OutputTable[GroupByKey]=OutputTable[[#This Row],[GroupByKey]])*OutputTable[RecordedValue])),0)</f>
        <v>5.873369725047966</v>
      </c>
      <c r="L2987" s="5" cm="1">
        <f t="array" ref="L2987">IFERROR(_xlfn.STDEV.S(IF((OutputTable[GroupByKey]=OutputTable[[#This Row],[GroupByKey]]),(OutputTable[GroupByKey]=OutputTable[[#This Row],[GroupByKey]])*OutputTable[RecordedValue])),0)</f>
        <v>1.0900756873751687</v>
      </c>
      <c r="M2987" s="5" cm="1">
        <f t="array" ref="M2987">MAX(IF((ProjectInfoTable[ProjectName]=OutputTable[[#This Row],[ProjectName]]),(ProjectInfoTable[ProjectName]=OutputTable[[#This Row],[ProjectName]])*ProjectInfoTable[ConfidenceInterval]))</f>
        <v>0.95</v>
      </c>
      <c r="N2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2987" s="5" cm="1">
        <f t="array" ref="O2987">MIN(IF((OutputTable[GroupByKey]=OutputTable[[#This Row],[GroupByKey]]),(OutputTable[GroupByKey]=OutputTable[[#This Row],[GroupByKey]])*OutputTable[RecordedValue]))</f>
        <v>2.9626411254009901</v>
      </c>
      <c r="P2987" s="5" cm="1">
        <f t="array" ref="P2987">MAX(IF((OutputTable[GroupByKey]=OutputTable[[#This Row],[GroupByKey]]),(OutputTable[GroupByKey]=OutputTable[[#This Row],[GroupByKey]])*OutputTable[RecordedValue]))</f>
        <v>8.2927796417684707</v>
      </c>
    </row>
    <row r="2988" spans="1:16" x14ac:dyDescent="0.25">
      <c r="A2988" t="s">
        <v>68</v>
      </c>
      <c r="B2988" t="s">
        <v>70</v>
      </c>
      <c r="C2988">
        <v>49</v>
      </c>
      <c r="D2988" t="s">
        <v>185</v>
      </c>
      <c r="E2988" t="s">
        <v>164</v>
      </c>
      <c r="F2988" t="s">
        <v>107</v>
      </c>
      <c r="G2988">
        <v>140</v>
      </c>
      <c r="H2988">
        <v>0</v>
      </c>
      <c r="I298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988" s="5" cm="1">
        <f t="array" ref="J2988">MAX(IF((ProjectInfoTable[ProjectName]=OutputTable[[#This Row],[ProjectName]]),(ProjectInfoTable[ProjectName]=OutputTable[[#This Row],[ProjectName]])*ProjectInfoTable[NumberOfReplications]))</f>
        <v>50</v>
      </c>
      <c r="K2988" s="5" cm="1">
        <f t="array" ref="K2988">IFERROR(AVERAGE(IF((OutputTable[GroupByKey]=OutputTable[[#This Row],[GroupByKey]]),(OutputTable[GroupByKey]=OutputTable[[#This Row],[GroupByKey]])*OutputTable[RecordedValue])),0)</f>
        <v>138.38</v>
      </c>
      <c r="L2988" s="5" cm="1">
        <f t="array" ref="L2988">IFERROR(_xlfn.STDEV.S(IF((OutputTable[GroupByKey]=OutputTable[[#This Row],[GroupByKey]]),(OutputTable[GroupByKey]=OutputTable[[#This Row],[GroupByKey]])*OutputTable[RecordedValue])),0)</f>
        <v>2.2667967149567629</v>
      </c>
      <c r="M2988" s="5" cm="1">
        <f t="array" ref="M2988">MAX(IF((ProjectInfoTable[ProjectName]=OutputTable[[#This Row],[ProjectName]]),(ProjectInfoTable[ProjectName]=OutputTable[[#This Row],[ProjectName]])*ProjectInfoTable[ConfidenceInterval]))</f>
        <v>0.95</v>
      </c>
      <c r="N2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2988" s="5" cm="1">
        <f t="array" ref="O2988">MIN(IF((OutputTable[GroupByKey]=OutputTable[[#This Row],[GroupByKey]]),(OutputTable[GroupByKey]=OutputTable[[#This Row],[GroupByKey]])*OutputTable[RecordedValue]))</f>
        <v>132</v>
      </c>
      <c r="P2988" s="5" cm="1">
        <f t="array" ref="P2988">MAX(IF((OutputTable[GroupByKey]=OutputTable[[#This Row],[GroupByKey]]),(OutputTable[GroupByKey]=OutputTable[[#This Row],[GroupByKey]])*OutputTable[RecordedValue]))</f>
        <v>142</v>
      </c>
    </row>
    <row r="2989" spans="1:16" x14ac:dyDescent="0.25">
      <c r="A2989" t="s">
        <v>68</v>
      </c>
      <c r="B2989" t="s">
        <v>70</v>
      </c>
      <c r="C2989">
        <v>49</v>
      </c>
      <c r="D2989" t="s">
        <v>186</v>
      </c>
      <c r="E2989" t="s">
        <v>166</v>
      </c>
      <c r="F2989" t="s">
        <v>107</v>
      </c>
      <c r="G2989">
        <v>0.71967227444728299</v>
      </c>
      <c r="H2989">
        <v>0</v>
      </c>
      <c r="I298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989" s="5" cm="1">
        <f t="array" ref="J2989">MAX(IF((ProjectInfoTable[ProjectName]=OutputTable[[#This Row],[ProjectName]]),(ProjectInfoTable[ProjectName]=OutputTable[[#This Row],[ProjectName]])*ProjectInfoTable[NumberOfReplications]))</f>
        <v>50</v>
      </c>
      <c r="K2989" s="5" cm="1">
        <f t="array" ref="K2989">IFERROR(AVERAGE(IF((OutputTable[GroupByKey]=OutputTable[[#This Row],[GroupByKey]]),(OutputTable[GroupByKey]=OutputTable[[#This Row],[GroupByKey]])*OutputTable[RecordedValue])),0)</f>
        <v>0.75527626145633475</v>
      </c>
      <c r="L2989" s="5" cm="1">
        <f t="array" ref="L2989">IFERROR(_xlfn.STDEV.S(IF((OutputTable[GroupByKey]=OutputTable[[#This Row],[GroupByKey]]),(OutputTable[GroupByKey]=OutputTable[[#This Row],[GroupByKey]])*OutputTable[RecordedValue])),0)</f>
        <v>4.541982030729913E-2</v>
      </c>
      <c r="M2989" s="5" cm="1">
        <f t="array" ref="M2989">MAX(IF((ProjectInfoTable[ProjectName]=OutputTable[[#This Row],[ProjectName]]),(ProjectInfoTable[ProjectName]=OutputTable[[#This Row],[ProjectName]])*ProjectInfoTable[ConfidenceInterval]))</f>
        <v>0.95</v>
      </c>
      <c r="N2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2989" s="5" cm="1">
        <f t="array" ref="O2989">MIN(IF((OutputTable[GroupByKey]=OutputTable[[#This Row],[GroupByKey]]),(OutputTable[GroupByKey]=OutputTable[[#This Row],[GroupByKey]])*OutputTable[RecordedValue]))</f>
        <v>0.65446751492631405</v>
      </c>
      <c r="P2989" s="5" cm="1">
        <f t="array" ref="P2989">MAX(IF((OutputTable[GroupByKey]=OutputTable[[#This Row],[GroupByKey]]),(OutputTable[GroupByKey]=OutputTable[[#This Row],[GroupByKey]])*OutputTable[RecordedValue]))</f>
        <v>0.87655661977495902</v>
      </c>
    </row>
    <row r="2990" spans="1:16" x14ac:dyDescent="0.25">
      <c r="A2990" t="s">
        <v>68</v>
      </c>
      <c r="B2990" t="s">
        <v>70</v>
      </c>
      <c r="C2990">
        <v>49</v>
      </c>
      <c r="D2990" t="s">
        <v>187</v>
      </c>
      <c r="E2990" t="s">
        <v>142</v>
      </c>
      <c r="F2990" t="s">
        <v>107</v>
      </c>
      <c r="G2990">
        <v>0</v>
      </c>
      <c r="H2990">
        <v>0</v>
      </c>
      <c r="I299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990" s="5" cm="1">
        <f t="array" ref="J2990">MAX(IF((ProjectInfoTable[ProjectName]=OutputTable[[#This Row],[ProjectName]]),(ProjectInfoTable[ProjectName]=OutputTable[[#This Row],[ProjectName]])*ProjectInfoTable[NumberOfReplications]))</f>
        <v>50</v>
      </c>
      <c r="K2990" s="5" cm="1">
        <f t="array" ref="K2990">IFERROR(AVERAGE(IF((OutputTable[GroupByKey]=OutputTable[[#This Row],[GroupByKey]]),(OutputTable[GroupByKey]=OutputTable[[#This Row],[GroupByKey]])*OutputTable[RecordedValue])),0)</f>
        <v>0</v>
      </c>
      <c r="L2990" s="5" cm="1">
        <f t="array" ref="L2990">IFERROR(_xlfn.STDEV.S(IF((OutputTable[GroupByKey]=OutputTable[[#This Row],[GroupByKey]]),(OutputTable[GroupByKey]=OutputTable[[#This Row],[GroupByKey]])*OutputTable[RecordedValue])),0)</f>
        <v>0</v>
      </c>
      <c r="M2990" s="5" cm="1">
        <f t="array" ref="M2990">MAX(IF((ProjectInfoTable[ProjectName]=OutputTable[[#This Row],[ProjectName]]),(ProjectInfoTable[ProjectName]=OutputTable[[#This Row],[ProjectName]])*ProjectInfoTable[ConfidenceInterval]))</f>
        <v>0.95</v>
      </c>
      <c r="N2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0" s="5" cm="1">
        <f t="array" ref="O2990">MIN(IF((OutputTable[GroupByKey]=OutputTable[[#This Row],[GroupByKey]]),(OutputTable[GroupByKey]=OutputTable[[#This Row],[GroupByKey]])*OutputTable[RecordedValue]))</f>
        <v>0</v>
      </c>
      <c r="P2990" s="5" cm="1">
        <f t="array" ref="P2990">MAX(IF((OutputTable[GroupByKey]=OutputTable[[#This Row],[GroupByKey]]),(OutputTable[GroupByKey]=OutputTable[[#This Row],[GroupByKey]])*OutputTable[RecordedValue]))</f>
        <v>0</v>
      </c>
    </row>
    <row r="2991" spans="1:16" x14ac:dyDescent="0.25">
      <c r="A2991" t="s">
        <v>68</v>
      </c>
      <c r="B2991" t="s">
        <v>70</v>
      </c>
      <c r="C2991">
        <v>50</v>
      </c>
      <c r="D2991" t="s">
        <v>112</v>
      </c>
      <c r="E2991" t="s">
        <v>113</v>
      </c>
      <c r="F2991" t="s">
        <v>73</v>
      </c>
      <c r="G2991">
        <v>0.426118909649572</v>
      </c>
      <c r="H2991">
        <v>0</v>
      </c>
      <c r="I299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991" s="5" cm="1">
        <f t="array" ref="J2991">MAX(IF((ProjectInfoTable[ProjectName]=OutputTable[[#This Row],[ProjectName]]),(ProjectInfoTable[ProjectName]=OutputTable[[#This Row],[ProjectName]])*ProjectInfoTable[NumberOfReplications]))</f>
        <v>50</v>
      </c>
      <c r="K2991" s="5" cm="1">
        <f t="array" ref="K2991">IFERROR(AVERAGE(IF((OutputTable[GroupByKey]=OutputTable[[#This Row],[GroupByKey]]),(OutputTable[GroupByKey]=OutputTable[[#This Row],[GroupByKey]])*OutputTable[RecordedValue])),0)</f>
        <v>0.86163700693939471</v>
      </c>
      <c r="L2991" s="5" cm="1">
        <f t="array" ref="L2991">IFERROR(_xlfn.STDEV.S(IF((OutputTable[GroupByKey]=OutputTable[[#This Row],[GroupByKey]]),(OutputTable[GroupByKey]=OutputTable[[#This Row],[GroupByKey]])*OutputTable[RecordedValue])),0)</f>
        <v>0.40403851079129915</v>
      </c>
      <c r="M2991" s="5" cm="1">
        <f t="array" ref="M2991">MAX(IF((ProjectInfoTable[ProjectName]=OutputTable[[#This Row],[ProjectName]]),(ProjectInfoTable[ProjectName]=OutputTable[[#This Row],[ProjectName]])*ProjectInfoTable[ConfidenceInterval]))</f>
        <v>0.95</v>
      </c>
      <c r="N2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991" s="5" cm="1">
        <f t="array" ref="O2991">MIN(IF((OutputTable[GroupByKey]=OutputTable[[#This Row],[GroupByKey]]),(OutputTable[GroupByKey]=OutputTable[[#This Row],[GroupByKey]])*OutputTable[RecordedValue]))</f>
        <v>0.14398486806875099</v>
      </c>
      <c r="P2991" s="5" cm="1">
        <f t="array" ref="P2991">MAX(IF((OutputTable[GroupByKey]=OutputTable[[#This Row],[GroupByKey]]),(OutputTable[GroupByKey]=OutputTable[[#This Row],[GroupByKey]])*OutputTable[RecordedValue]))</f>
        <v>2.0851264921370101</v>
      </c>
    </row>
    <row r="2992" spans="1:16" x14ac:dyDescent="0.25">
      <c r="A2992" t="s">
        <v>68</v>
      </c>
      <c r="B2992" t="s">
        <v>70</v>
      </c>
      <c r="C2992">
        <v>50</v>
      </c>
      <c r="D2992" t="s">
        <v>114</v>
      </c>
      <c r="E2992" t="s">
        <v>115</v>
      </c>
      <c r="F2992" t="s">
        <v>73</v>
      </c>
      <c r="G2992">
        <v>25.567134578974301</v>
      </c>
      <c r="H2992">
        <v>0</v>
      </c>
      <c r="I299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992" s="5" cm="1">
        <f t="array" ref="J2992">MAX(IF((ProjectInfoTable[ProjectName]=OutputTable[[#This Row],[ProjectName]]),(ProjectInfoTable[ProjectName]=OutputTable[[#This Row],[ProjectName]])*ProjectInfoTable[NumberOfReplications]))</f>
        <v>50</v>
      </c>
      <c r="K2992" s="5" cm="1">
        <f t="array" ref="K2992">IFERROR(AVERAGE(IF((OutputTable[GroupByKey]=OutputTable[[#This Row],[GroupByKey]]),(OutputTable[GroupByKey]=OutputTable[[#This Row],[GroupByKey]])*OutputTable[RecordedValue])),0)</f>
        <v>51.698220416363682</v>
      </c>
      <c r="L2992" s="5" cm="1">
        <f t="array" ref="L2992">IFERROR(_xlfn.STDEV.S(IF((OutputTable[GroupByKey]=OutputTable[[#This Row],[GroupByKey]]),(OutputTable[GroupByKey]=OutputTable[[#This Row],[GroupByKey]])*OutputTable[RecordedValue])),0)</f>
        <v>24.242310647477964</v>
      </c>
      <c r="M2992" s="5" cm="1">
        <f t="array" ref="M2992">MAX(IF((ProjectInfoTable[ProjectName]=OutputTable[[#This Row],[ProjectName]]),(ProjectInfoTable[ProjectName]=OutputTable[[#This Row],[ProjectName]])*ProjectInfoTable[ConfidenceInterval]))</f>
        <v>0.95</v>
      </c>
      <c r="N2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6.8895884559638869</v>
      </c>
      <c r="O2992" s="5" cm="1">
        <f t="array" ref="O2992">MIN(IF((OutputTable[GroupByKey]=OutputTable[[#This Row],[GroupByKey]]),(OutputTable[GroupByKey]=OutputTable[[#This Row],[GroupByKey]])*OutputTable[RecordedValue]))</f>
        <v>8.63909208412508</v>
      </c>
      <c r="P2992" s="5" cm="1">
        <f t="array" ref="P2992">MAX(IF((OutputTable[GroupByKey]=OutputTable[[#This Row],[GroupByKey]]),(OutputTable[GroupByKey]=OutputTable[[#This Row],[GroupByKey]])*OutputTable[RecordedValue]))</f>
        <v>125.107589528221</v>
      </c>
    </row>
    <row r="2993" spans="1:16" x14ac:dyDescent="0.25">
      <c r="A2993" t="s">
        <v>68</v>
      </c>
      <c r="B2993" t="s">
        <v>70</v>
      </c>
      <c r="C2993">
        <v>50</v>
      </c>
      <c r="D2993" t="s">
        <v>116</v>
      </c>
      <c r="E2993" t="s">
        <v>117</v>
      </c>
      <c r="F2993" t="s">
        <v>73</v>
      </c>
      <c r="G2993">
        <v>0</v>
      </c>
      <c r="H2993">
        <v>0</v>
      </c>
      <c r="I299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993" s="5" cm="1">
        <f t="array" ref="J2993">MAX(IF((ProjectInfoTable[ProjectName]=OutputTable[[#This Row],[ProjectName]]),(ProjectInfoTable[ProjectName]=OutputTable[[#This Row],[ProjectName]])*ProjectInfoTable[NumberOfReplications]))</f>
        <v>50</v>
      </c>
      <c r="K2993" s="5" cm="1">
        <f t="array" ref="K2993">IFERROR(AVERAGE(IF((OutputTable[GroupByKey]=OutputTable[[#This Row],[GroupByKey]]),(OutputTable[GroupByKey]=OutputTable[[#This Row],[GroupByKey]])*OutputTable[RecordedValue])),0)</f>
        <v>0</v>
      </c>
      <c r="L2993" s="5" cm="1">
        <f t="array" ref="L2993">IFERROR(_xlfn.STDEV.S(IF((OutputTable[GroupByKey]=OutputTable[[#This Row],[GroupByKey]]),(OutputTable[GroupByKey]=OutputTable[[#This Row],[GroupByKey]])*OutputTable[RecordedValue])),0)</f>
        <v>0</v>
      </c>
      <c r="M2993" s="5" cm="1">
        <f t="array" ref="M2993">MAX(IF((ProjectInfoTable[ProjectName]=OutputTable[[#This Row],[ProjectName]]),(ProjectInfoTable[ProjectName]=OutputTable[[#This Row],[ProjectName]])*ProjectInfoTable[ConfidenceInterval]))</f>
        <v>0.95</v>
      </c>
      <c r="N2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3" s="5" cm="1">
        <f t="array" ref="O2993">MIN(IF((OutputTable[GroupByKey]=OutputTable[[#This Row],[GroupByKey]]),(OutputTable[GroupByKey]=OutputTable[[#This Row],[GroupByKey]])*OutputTable[RecordedValue]))</f>
        <v>0</v>
      </c>
      <c r="P2993" s="5" cm="1">
        <f t="array" ref="P2993">MAX(IF((OutputTable[GroupByKey]=OutputTable[[#This Row],[GroupByKey]]),(OutputTable[GroupByKey]=OutputTable[[#This Row],[GroupByKey]])*OutputTable[RecordedValue]))</f>
        <v>0</v>
      </c>
    </row>
    <row r="2994" spans="1:16" x14ac:dyDescent="0.25">
      <c r="A2994" t="s">
        <v>68</v>
      </c>
      <c r="B2994" t="s">
        <v>70</v>
      </c>
      <c r="C2994">
        <v>50</v>
      </c>
      <c r="D2994" t="s">
        <v>118</v>
      </c>
      <c r="E2994" t="s">
        <v>119</v>
      </c>
      <c r="F2994" t="s">
        <v>73</v>
      </c>
      <c r="G2994">
        <v>6.4715476551529001</v>
      </c>
      <c r="H2994">
        <v>0</v>
      </c>
      <c r="I299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994" s="5" cm="1">
        <f t="array" ref="J2994">MAX(IF((ProjectInfoTable[ProjectName]=OutputTable[[#This Row],[ProjectName]]),(ProjectInfoTable[ProjectName]=OutputTable[[#This Row],[ProjectName]])*ProjectInfoTable[NumberOfReplications]))</f>
        <v>50</v>
      </c>
      <c r="K2994" s="5" cm="1">
        <f t="array" ref="K2994">IFERROR(AVERAGE(IF((OutputTable[GroupByKey]=OutputTable[[#This Row],[GroupByKey]]),(OutputTable[GroupByKey]=OutputTable[[#This Row],[GroupByKey]])*OutputTable[RecordedValue])),0)</f>
        <v>13.164009358024151</v>
      </c>
      <c r="L2994" s="5" cm="1">
        <f t="array" ref="L2994">IFERROR(_xlfn.STDEV.S(IF((OutputTable[GroupByKey]=OutputTable[[#This Row],[GroupByKey]]),(OutputTable[GroupByKey]=OutputTable[[#This Row],[GroupByKey]])*OutputTable[RecordedValue])),0)</f>
        <v>23.71645868098383</v>
      </c>
      <c r="M2994" s="5" cm="1">
        <f t="array" ref="M2994">MAX(IF((ProjectInfoTable[ProjectName]=OutputTable[[#This Row],[ProjectName]]),(ProjectInfoTable[ProjectName]=OutputTable[[#This Row],[ProjectName]])*ProjectInfoTable[ConfidenceInterval]))</f>
        <v>0.95</v>
      </c>
      <c r="N2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6.7401429806300088</v>
      </c>
      <c r="O2994" s="5" cm="1">
        <f t="array" ref="O2994">MIN(IF((OutputTable[GroupByKey]=OutputTable[[#This Row],[GroupByKey]]),(OutputTable[GroupByKey]=OutputTable[[#This Row],[GroupByKey]])*OutputTable[RecordedValue]))</f>
        <v>0</v>
      </c>
      <c r="P2994" s="5" cm="1">
        <f t="array" ref="P2994">MAX(IF((OutputTable[GroupByKey]=OutputTable[[#This Row],[GroupByKey]]),(OutputTable[GroupByKey]=OutputTable[[#This Row],[GroupByKey]])*OutputTable[RecordedValue]))</f>
        <v>143.511038213799</v>
      </c>
    </row>
    <row r="2995" spans="1:16" x14ac:dyDescent="0.25">
      <c r="A2995" t="s">
        <v>68</v>
      </c>
      <c r="B2995" t="s">
        <v>70</v>
      </c>
      <c r="C2995">
        <v>50</v>
      </c>
      <c r="D2995" t="s">
        <v>120</v>
      </c>
      <c r="E2995" t="s">
        <v>121</v>
      </c>
      <c r="F2995" t="s">
        <v>73</v>
      </c>
      <c r="G2995">
        <v>12</v>
      </c>
      <c r="H2995">
        <v>0</v>
      </c>
      <c r="I299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995" s="5" cm="1">
        <f t="array" ref="J2995">MAX(IF((ProjectInfoTable[ProjectName]=OutputTable[[#This Row],[ProjectName]]),(ProjectInfoTable[ProjectName]=OutputTable[[#This Row],[ProjectName]])*ProjectInfoTable[NumberOfReplications]))</f>
        <v>50</v>
      </c>
      <c r="K2995" s="5" cm="1">
        <f t="array" ref="K2995">IFERROR(AVERAGE(IF((OutputTable[GroupByKey]=OutputTable[[#This Row],[GroupByKey]]),(OutputTable[GroupByKey]=OutputTable[[#This Row],[GroupByKey]])*OutputTable[RecordedValue])),0)</f>
        <v>9.74</v>
      </c>
      <c r="L2995" s="5" cm="1">
        <f t="array" ref="L2995">IFERROR(_xlfn.STDEV.S(IF((OutputTable[GroupByKey]=OutputTable[[#This Row],[GroupByKey]]),(OutputTable[GroupByKey]=OutputTable[[#This Row],[GroupByKey]])*OutputTable[RecordedValue])),0)</f>
        <v>3.3430402880233041</v>
      </c>
      <c r="M2995" s="5" cm="1">
        <f t="array" ref="M2995">MAX(IF((ProjectInfoTable[ProjectName]=OutputTable[[#This Row],[ProjectName]]),(ProjectInfoTable[ProjectName]=OutputTable[[#This Row],[ProjectName]])*ProjectInfoTable[ConfidenceInterval]))</f>
        <v>0.95</v>
      </c>
      <c r="N2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0.95008153765176184</v>
      </c>
      <c r="O2995" s="5" cm="1">
        <f t="array" ref="O2995">MIN(IF((OutputTable[GroupByKey]=OutputTable[[#This Row],[GroupByKey]]),(OutputTable[GroupByKey]=OutputTable[[#This Row],[GroupByKey]])*OutputTable[RecordedValue]))</f>
        <v>4</v>
      </c>
      <c r="P2995" s="5" cm="1">
        <f t="array" ref="P2995">MAX(IF((OutputTable[GroupByKey]=OutputTable[[#This Row],[GroupByKey]]),(OutputTable[GroupByKey]=OutputTable[[#This Row],[GroupByKey]])*OutputTable[RecordedValue]))</f>
        <v>18</v>
      </c>
    </row>
    <row r="2996" spans="1:16" x14ac:dyDescent="0.25">
      <c r="A2996" t="s">
        <v>68</v>
      </c>
      <c r="B2996" t="s">
        <v>70</v>
      </c>
      <c r="C2996">
        <v>50</v>
      </c>
      <c r="D2996" t="s">
        <v>122</v>
      </c>
      <c r="E2996" t="s">
        <v>123</v>
      </c>
      <c r="F2996" t="s">
        <v>73</v>
      </c>
      <c r="G2996">
        <v>12</v>
      </c>
      <c r="H2996">
        <v>0</v>
      </c>
      <c r="I299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996" s="5" cm="1">
        <f t="array" ref="J2996">MAX(IF((ProjectInfoTable[ProjectName]=OutputTable[[#This Row],[ProjectName]]),(ProjectInfoTable[ProjectName]=OutputTable[[#This Row],[ProjectName]])*ProjectInfoTable[NumberOfReplications]))</f>
        <v>50</v>
      </c>
      <c r="K2996" s="5" cm="1">
        <f t="array" ref="K2996">IFERROR(AVERAGE(IF((OutputTable[GroupByKey]=OutputTable[[#This Row],[GroupByKey]]),(OutputTable[GroupByKey]=OutputTable[[#This Row],[GroupByKey]])*OutputTable[RecordedValue])),0)</f>
        <v>9.6199999999999992</v>
      </c>
      <c r="L2996" s="5" cm="1">
        <f t="array" ref="L2996">IFERROR(_xlfn.STDEV.S(IF((OutputTable[GroupByKey]=OutputTable[[#This Row],[GroupByKey]]),(OutputTable[GroupByKey]=OutputTable[[#This Row],[GroupByKey]])*OutputTable[RecordedValue])),0)</f>
        <v>3.3557139816335075</v>
      </c>
      <c r="M2996" s="5" cm="1">
        <f t="array" ref="M2996">MAX(IF((ProjectInfoTable[ProjectName]=OutputTable[[#This Row],[ProjectName]]),(ProjectInfoTable[ProjectName]=OutputTable[[#This Row],[ProjectName]])*ProjectInfoTable[ConfidenceInterval]))</f>
        <v>0.95</v>
      </c>
      <c r="N2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0.95368336152329802</v>
      </c>
      <c r="O2996" s="5" cm="1">
        <f t="array" ref="O2996">MIN(IF((OutputTable[GroupByKey]=OutputTable[[#This Row],[GroupByKey]]),(OutputTable[GroupByKey]=OutputTable[[#This Row],[GroupByKey]])*OutputTable[RecordedValue]))</f>
        <v>4</v>
      </c>
      <c r="P2996" s="5" cm="1">
        <f t="array" ref="P2996">MAX(IF((OutputTable[GroupByKey]=OutputTable[[#This Row],[GroupByKey]]),(OutputTable[GroupByKey]=OutputTable[[#This Row],[GroupByKey]])*OutputTable[RecordedValue]))</f>
        <v>18</v>
      </c>
    </row>
    <row r="2997" spans="1:16" x14ac:dyDescent="0.25">
      <c r="A2997" t="s">
        <v>68</v>
      </c>
      <c r="B2997" t="s">
        <v>70</v>
      </c>
      <c r="C2997">
        <v>50</v>
      </c>
      <c r="D2997" t="s">
        <v>124</v>
      </c>
      <c r="E2997" t="s">
        <v>125</v>
      </c>
      <c r="F2997" t="s">
        <v>73</v>
      </c>
      <c r="G2997">
        <v>0.426118909649572</v>
      </c>
      <c r="H2997">
        <v>0</v>
      </c>
      <c r="I299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997" s="5" cm="1">
        <f t="array" ref="J2997">MAX(IF((ProjectInfoTable[ProjectName]=OutputTable[[#This Row],[ProjectName]]),(ProjectInfoTable[ProjectName]=OutputTable[[#This Row],[ProjectName]])*ProjectInfoTable[NumberOfReplications]))</f>
        <v>50</v>
      </c>
      <c r="K2997" s="5" cm="1">
        <f t="array" ref="K2997">IFERROR(AVERAGE(IF((OutputTable[GroupByKey]=OutputTable[[#This Row],[GroupByKey]]),(OutputTable[GroupByKey]=OutputTable[[#This Row],[GroupByKey]])*OutputTable[RecordedValue])),0)</f>
        <v>0.86163700693939471</v>
      </c>
      <c r="L2997" s="5" cm="1">
        <f t="array" ref="L2997">IFERROR(_xlfn.STDEV.S(IF((OutputTable[GroupByKey]=OutputTable[[#This Row],[GroupByKey]]),(OutputTable[GroupByKey]=OutputTable[[#This Row],[GroupByKey]])*OutputTable[RecordedValue])),0)</f>
        <v>0.40403851079129915</v>
      </c>
      <c r="M2997" s="5" cm="1">
        <f t="array" ref="M2997">MAX(IF((ProjectInfoTable[ProjectName]=OutputTable[[#This Row],[ProjectName]]),(ProjectInfoTable[ProjectName]=OutputTable[[#This Row],[ProjectName]])*ProjectInfoTable[ConfidenceInterval]))</f>
        <v>0.95</v>
      </c>
      <c r="N2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0.1148264742660647</v>
      </c>
      <c r="O2997" s="5" cm="1">
        <f t="array" ref="O2997">MIN(IF((OutputTable[GroupByKey]=OutputTable[[#This Row],[GroupByKey]]),(OutputTable[GroupByKey]=OutputTable[[#This Row],[GroupByKey]])*OutputTable[RecordedValue]))</f>
        <v>0.14398486806875099</v>
      </c>
      <c r="P2997" s="5" cm="1">
        <f t="array" ref="P2997">MAX(IF((OutputTable[GroupByKey]=OutputTable[[#This Row],[GroupByKey]]),(OutputTable[GroupByKey]=OutputTable[[#This Row],[GroupByKey]])*OutputTable[RecordedValue]))</f>
        <v>2.0851264921370101</v>
      </c>
    </row>
    <row r="2998" spans="1:16" x14ac:dyDescent="0.25">
      <c r="A2998" t="s">
        <v>68</v>
      </c>
      <c r="B2998" t="s">
        <v>70</v>
      </c>
      <c r="C2998">
        <v>50</v>
      </c>
      <c r="D2998" t="s">
        <v>126</v>
      </c>
      <c r="E2998" t="s">
        <v>127</v>
      </c>
      <c r="F2998" t="s">
        <v>73</v>
      </c>
      <c r="G2998">
        <v>32.038682234127201</v>
      </c>
      <c r="H2998">
        <v>0</v>
      </c>
      <c r="I299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998" s="5" cm="1">
        <f t="array" ref="J2998">MAX(IF((ProjectInfoTable[ProjectName]=OutputTable[[#This Row],[ProjectName]]),(ProjectInfoTable[ProjectName]=OutputTable[[#This Row],[ProjectName]])*ProjectInfoTable[NumberOfReplications]))</f>
        <v>50</v>
      </c>
      <c r="K2998" s="5" cm="1">
        <f t="array" ref="K2998">IFERROR(AVERAGE(IF((OutputTable[GroupByKey]=OutputTable[[#This Row],[GroupByKey]]),(OutputTable[GroupByKey]=OutputTable[[#This Row],[GroupByKey]])*OutputTable[RecordedValue])),0)</f>
        <v>64.862229774387828</v>
      </c>
      <c r="L2998" s="5" cm="1">
        <f t="array" ref="L2998">IFERROR(_xlfn.STDEV.S(IF((OutputTable[GroupByKey]=OutputTable[[#This Row],[GroupByKey]]),(OutputTable[GroupByKey]=OutputTable[[#This Row],[GroupByKey]])*OutputTable[RecordedValue])),0)</f>
        <v>42.021678663543447</v>
      </c>
      <c r="M2998" s="5" cm="1">
        <f t="array" ref="M2998">MAX(IF((ProjectInfoTable[ProjectName]=OutputTable[[#This Row],[ProjectName]]),(ProjectInfoTable[ProjectName]=OutputTable[[#This Row],[ProjectName]])*ProjectInfoTable[ConfidenceInterval]))</f>
        <v>0.95</v>
      </c>
      <c r="N2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11.94242893883105</v>
      </c>
      <c r="O2998" s="5" cm="1">
        <f t="array" ref="O2998">MIN(IF((OutputTable[GroupByKey]=OutputTable[[#This Row],[GroupByKey]]),(OutputTable[GroupByKey]=OutputTable[[#This Row],[GroupByKey]])*OutputTable[RecordedValue]))</f>
        <v>12.5350884709043</v>
      </c>
      <c r="P2998" s="5" cm="1">
        <f t="array" ref="P2998">MAX(IF((OutputTable[GroupByKey]=OutputTable[[#This Row],[GroupByKey]]),(OutputTable[GroupByKey]=OutputTable[[#This Row],[GroupByKey]])*OutputTable[RecordedValue]))</f>
        <v>268.61862774202001</v>
      </c>
    </row>
    <row r="2999" spans="1:16" x14ac:dyDescent="0.25">
      <c r="A2999" t="s">
        <v>68</v>
      </c>
      <c r="B2999" t="s">
        <v>70</v>
      </c>
      <c r="C2999">
        <v>50</v>
      </c>
      <c r="D2999" t="s">
        <v>128</v>
      </c>
      <c r="E2999" t="s">
        <v>86</v>
      </c>
      <c r="F2999" t="s">
        <v>129</v>
      </c>
      <c r="G2999">
        <v>0</v>
      </c>
      <c r="H2999">
        <v>0</v>
      </c>
      <c r="I299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999" s="5" cm="1">
        <f t="array" ref="J2999">MAX(IF((ProjectInfoTable[ProjectName]=OutputTable[[#This Row],[ProjectName]]),(ProjectInfoTable[ProjectName]=OutputTable[[#This Row],[ProjectName]])*ProjectInfoTable[NumberOfReplications]))</f>
        <v>50</v>
      </c>
      <c r="K2999" s="5" cm="1">
        <f t="array" ref="K2999">IFERROR(AVERAGE(IF((OutputTable[GroupByKey]=OutputTable[[#This Row],[GroupByKey]]),(OutputTable[GroupByKey]=OutputTable[[#This Row],[GroupByKey]])*OutputTable[RecordedValue])),0)</f>
        <v>0</v>
      </c>
      <c r="L2999" s="5" cm="1">
        <f t="array" ref="L2999">IFERROR(_xlfn.STDEV.S(IF((OutputTable[GroupByKey]=OutputTable[[#This Row],[GroupByKey]]),(OutputTable[GroupByKey]=OutputTable[[#This Row],[GroupByKey]])*OutputTable[RecordedValue])),0)</f>
        <v>0</v>
      </c>
      <c r="M2999" s="5" cm="1">
        <f t="array" ref="M2999">MAX(IF((ProjectInfoTable[ProjectName]=OutputTable[[#This Row],[ProjectName]]),(ProjectInfoTable[ProjectName]=OutputTable[[#This Row],[ProjectName]])*ProjectInfoTable[ConfidenceInterval]))</f>
        <v>0.95</v>
      </c>
      <c r="N2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9" s="5" cm="1">
        <f t="array" ref="O2999">MIN(IF((OutputTable[GroupByKey]=OutputTable[[#This Row],[GroupByKey]]),(OutputTable[GroupByKey]=OutputTable[[#This Row],[GroupByKey]])*OutputTable[RecordedValue]))</f>
        <v>0</v>
      </c>
      <c r="P2999" s="5" cm="1">
        <f t="array" ref="P2999">MAX(IF((OutputTable[GroupByKey]=OutputTable[[#This Row],[GroupByKey]]),(OutputTable[GroupByKey]=OutputTable[[#This Row],[GroupByKey]])*OutputTable[RecordedValue]))</f>
        <v>0</v>
      </c>
    </row>
    <row r="3000" spans="1:16" x14ac:dyDescent="0.25">
      <c r="A3000" t="s">
        <v>68</v>
      </c>
      <c r="B3000" t="s">
        <v>70</v>
      </c>
      <c r="C3000">
        <v>50</v>
      </c>
      <c r="D3000" t="s">
        <v>130</v>
      </c>
      <c r="E3000" t="s">
        <v>89</v>
      </c>
      <c r="F3000" t="s">
        <v>129</v>
      </c>
      <c r="G3000">
        <v>0</v>
      </c>
      <c r="H3000">
        <v>0</v>
      </c>
      <c r="I300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000" s="5" cm="1">
        <f t="array" ref="J3000">MAX(IF((ProjectInfoTable[ProjectName]=OutputTable[[#This Row],[ProjectName]]),(ProjectInfoTable[ProjectName]=OutputTable[[#This Row],[ProjectName]])*ProjectInfoTable[NumberOfReplications]))</f>
        <v>50</v>
      </c>
      <c r="K3000" s="5" cm="1">
        <f t="array" ref="K3000">IFERROR(AVERAGE(IF((OutputTable[GroupByKey]=OutputTable[[#This Row],[GroupByKey]]),(OutputTable[GroupByKey]=OutputTable[[#This Row],[GroupByKey]])*OutputTable[RecordedValue])),0)</f>
        <v>0</v>
      </c>
      <c r="L3000" s="5" cm="1">
        <f t="array" ref="L3000">IFERROR(_xlfn.STDEV.S(IF((OutputTable[GroupByKey]=OutputTable[[#This Row],[GroupByKey]]),(OutputTable[GroupByKey]=OutputTable[[#This Row],[GroupByKey]])*OutputTable[RecordedValue])),0)</f>
        <v>0</v>
      </c>
      <c r="M3000" s="5" cm="1">
        <f t="array" ref="M3000">MAX(IF((ProjectInfoTable[ProjectName]=OutputTable[[#This Row],[ProjectName]]),(ProjectInfoTable[ProjectName]=OutputTable[[#This Row],[ProjectName]])*ProjectInfoTable[ConfidenceInterval]))</f>
        <v>0.95</v>
      </c>
      <c r="N3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00" s="5" cm="1">
        <f t="array" ref="O3000">MIN(IF((OutputTable[GroupByKey]=OutputTable[[#This Row],[GroupByKey]]),(OutputTable[GroupByKey]=OutputTable[[#This Row],[GroupByKey]])*OutputTable[RecordedValue]))</f>
        <v>0</v>
      </c>
      <c r="P3000" s="5" cm="1">
        <f t="array" ref="P3000">MAX(IF((OutputTable[GroupByKey]=OutputTable[[#This Row],[GroupByKey]]),(OutputTable[GroupByKey]=OutputTable[[#This Row],[GroupByKey]])*OutputTable[RecordedValue]))</f>
        <v>0</v>
      </c>
    </row>
    <row r="3001" spans="1:16" x14ac:dyDescent="0.25">
      <c r="A3001" t="s">
        <v>68</v>
      </c>
      <c r="B3001" t="s">
        <v>70</v>
      </c>
      <c r="C3001">
        <v>50</v>
      </c>
      <c r="D3001" t="s">
        <v>131</v>
      </c>
      <c r="E3001" t="s">
        <v>91</v>
      </c>
      <c r="F3001" t="s">
        <v>129</v>
      </c>
      <c r="G3001">
        <v>49.544040954798497</v>
      </c>
      <c r="H3001">
        <v>0</v>
      </c>
      <c r="I300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001" s="5" cm="1">
        <f t="array" ref="J3001">MAX(IF((ProjectInfoTable[ProjectName]=OutputTable[[#This Row],[ProjectName]]),(ProjectInfoTable[ProjectName]=OutputTable[[#This Row],[ProjectName]])*ProjectInfoTable[NumberOfReplications]))</f>
        <v>50</v>
      </c>
      <c r="K3001" s="5" cm="1">
        <f t="array" ref="K3001">IFERROR(AVERAGE(IF((OutputTable[GroupByKey]=OutputTable[[#This Row],[GroupByKey]]),(OutputTable[GroupByKey]=OutputTable[[#This Row],[GroupByKey]])*OutputTable[RecordedValue])),0)</f>
        <v>47.555766264651346</v>
      </c>
      <c r="L3001" s="5" cm="1">
        <f t="array" ref="L3001">IFERROR(_xlfn.STDEV.S(IF((OutputTable[GroupByKey]=OutputTable[[#This Row],[GroupByKey]]),(OutputTable[GroupByKey]=OutputTable[[#This Row],[GroupByKey]])*OutputTable[RecordedValue])),0)</f>
        <v>2.7283894207102275</v>
      </c>
      <c r="M3001" s="5" cm="1">
        <f t="array" ref="M3001">MAX(IF((ProjectInfoTable[ProjectName]=OutputTable[[#This Row],[ProjectName]]),(ProjectInfoTable[ProjectName]=OutputTable[[#This Row],[ProjectName]])*ProjectInfoTable[ConfidenceInterval]))</f>
        <v>0.95</v>
      </c>
      <c r="N3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3001" s="5" cm="1">
        <f t="array" ref="O3001">MIN(IF((OutputTable[GroupByKey]=OutputTable[[#This Row],[GroupByKey]]),(OutputTable[GroupByKey]=OutputTable[[#This Row],[GroupByKey]])*OutputTable[RecordedValue]))</f>
        <v>42.116143251013803</v>
      </c>
      <c r="P3001" s="5" cm="1">
        <f t="array" ref="P3001">MAX(IF((OutputTable[GroupByKey]=OutputTable[[#This Row],[GroupByKey]]),(OutputTable[GroupByKey]=OutputTable[[#This Row],[GroupByKey]])*OutputTable[RecordedValue]))</f>
        <v>55.7665547747551</v>
      </c>
    </row>
    <row r="3002" spans="1:16" x14ac:dyDescent="0.25">
      <c r="A3002" t="s">
        <v>68</v>
      </c>
      <c r="B3002" t="s">
        <v>70</v>
      </c>
      <c r="C3002">
        <v>50</v>
      </c>
      <c r="D3002" t="s">
        <v>132</v>
      </c>
      <c r="E3002" t="s">
        <v>133</v>
      </c>
      <c r="F3002" t="s">
        <v>129</v>
      </c>
      <c r="G3002">
        <v>0</v>
      </c>
      <c r="H3002">
        <v>0</v>
      </c>
      <c r="I300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002" s="5" cm="1">
        <f t="array" ref="J3002">MAX(IF((ProjectInfoTable[ProjectName]=OutputTable[[#This Row],[ProjectName]]),(ProjectInfoTable[ProjectName]=OutputTable[[#This Row],[ProjectName]])*ProjectInfoTable[NumberOfReplications]))</f>
        <v>50</v>
      </c>
      <c r="K3002" s="5" cm="1">
        <f t="array" ref="K3002">IFERROR(AVERAGE(IF((OutputTable[GroupByKey]=OutputTable[[#This Row],[GroupByKey]]),(OutputTable[GroupByKey]=OutputTable[[#This Row],[GroupByKey]])*OutputTable[RecordedValue])),0)</f>
        <v>0</v>
      </c>
      <c r="L3002" s="5" cm="1">
        <f t="array" ref="L3002">IFERROR(_xlfn.STDEV.S(IF((OutputTable[GroupByKey]=OutputTable[[#This Row],[GroupByKey]]),(OutputTable[GroupByKey]=OutputTable[[#This Row],[GroupByKey]])*OutputTable[RecordedValue])),0)</f>
        <v>0</v>
      </c>
      <c r="M3002" s="5" cm="1">
        <f t="array" ref="M3002">MAX(IF((ProjectInfoTable[ProjectName]=OutputTable[[#This Row],[ProjectName]]),(ProjectInfoTable[ProjectName]=OutputTable[[#This Row],[ProjectName]])*ProjectInfoTable[ConfidenceInterval]))</f>
        <v>0.95</v>
      </c>
      <c r="N3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02" s="5" cm="1">
        <f t="array" ref="O3002">MIN(IF((OutputTable[GroupByKey]=OutputTable[[#This Row],[GroupByKey]]),(OutputTable[GroupByKey]=OutputTable[[#This Row],[GroupByKey]])*OutputTable[RecordedValue]))</f>
        <v>0</v>
      </c>
      <c r="P3002" s="5" cm="1">
        <f t="array" ref="P3002">MAX(IF((OutputTable[GroupByKey]=OutputTable[[#This Row],[GroupByKey]]),(OutputTable[GroupByKey]=OutputTable[[#This Row],[GroupByKey]])*OutputTable[RecordedValue]))</f>
        <v>0</v>
      </c>
    </row>
    <row r="3003" spans="1:16" x14ac:dyDescent="0.25">
      <c r="A3003" t="s">
        <v>68</v>
      </c>
      <c r="B3003" t="s">
        <v>70</v>
      </c>
      <c r="C3003">
        <v>50</v>
      </c>
      <c r="D3003" t="s">
        <v>134</v>
      </c>
      <c r="E3003" t="s">
        <v>95</v>
      </c>
      <c r="F3003" t="s">
        <v>129</v>
      </c>
      <c r="G3003">
        <v>49.544040954798497</v>
      </c>
      <c r="H3003">
        <v>0</v>
      </c>
      <c r="I3003" s="5" t="str">
        <f>OutputTable[[#This Row],[ProjectName]]&amp;OutputTable[[#This Row],[Name]]&amp;OutputTable[[#This Row],[Type]]&amp;OutputTable[[#This Row],[Source]]</f>
        <v>Airport Security AnalysisAll Entities.VACostVA CostSystem</v>
      </c>
      <c r="J3003" s="5" cm="1">
        <f t="array" ref="J3003">MAX(IF((ProjectInfoTable[ProjectName]=OutputTable[[#This Row],[ProjectName]]),(ProjectInfoTable[ProjectName]=OutputTable[[#This Row],[ProjectName]])*ProjectInfoTable[NumberOfReplications]))</f>
        <v>50</v>
      </c>
      <c r="K3003" s="5" cm="1">
        <f t="array" ref="K3003">IFERROR(AVERAGE(IF((OutputTable[GroupByKey]=OutputTable[[#This Row],[GroupByKey]]),(OutputTable[GroupByKey]=OutputTable[[#This Row],[GroupByKey]])*OutputTable[RecordedValue])),0)</f>
        <v>47.555766264651346</v>
      </c>
      <c r="L3003" s="5" cm="1">
        <f t="array" ref="L3003">IFERROR(_xlfn.STDEV.S(IF((OutputTable[GroupByKey]=OutputTable[[#This Row],[GroupByKey]]),(OutputTable[GroupByKey]=OutputTable[[#This Row],[GroupByKey]])*OutputTable[RecordedValue])),0)</f>
        <v>2.7283894207102275</v>
      </c>
      <c r="M3003" s="5" cm="1">
        <f t="array" ref="M3003">MAX(IF((ProjectInfoTable[ProjectName]=OutputTable[[#This Row],[ProjectName]]),(ProjectInfoTable[ProjectName]=OutputTable[[#This Row],[ProjectName]])*ProjectInfoTable[ConfidenceInterval]))</f>
        <v>0.95</v>
      </c>
      <c r="N3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0.77539969393366237</v>
      </c>
      <c r="O3003" s="5" cm="1">
        <f t="array" ref="O3003">MIN(IF((OutputTable[GroupByKey]=OutputTable[[#This Row],[GroupByKey]]),(OutputTable[GroupByKey]=OutputTable[[#This Row],[GroupByKey]])*OutputTable[RecordedValue]))</f>
        <v>42.116143251013803</v>
      </c>
      <c r="P3003" s="5" cm="1">
        <f t="array" ref="P3003">MAX(IF((OutputTable[GroupByKey]=OutputTable[[#This Row],[GroupByKey]]),(OutputTable[GroupByKey]=OutputTable[[#This Row],[GroupByKey]])*OutputTable[RecordedValue]))</f>
        <v>55.7665547747551</v>
      </c>
    </row>
    <row r="3004" spans="1:16" x14ac:dyDescent="0.25">
      <c r="A3004" t="s">
        <v>68</v>
      </c>
      <c r="B3004" t="s">
        <v>70</v>
      </c>
      <c r="C3004">
        <v>50</v>
      </c>
      <c r="D3004" t="s">
        <v>135</v>
      </c>
      <c r="E3004" t="s">
        <v>97</v>
      </c>
      <c r="F3004" t="s">
        <v>129</v>
      </c>
      <c r="G3004">
        <v>0</v>
      </c>
      <c r="H3004">
        <v>0</v>
      </c>
      <c r="I300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004" s="5" cm="1">
        <f t="array" ref="J3004">MAX(IF((ProjectInfoTable[ProjectName]=OutputTable[[#This Row],[ProjectName]]),(ProjectInfoTable[ProjectName]=OutputTable[[#This Row],[ProjectName]])*ProjectInfoTable[NumberOfReplications]))</f>
        <v>50</v>
      </c>
      <c r="K3004" s="5" cm="1">
        <f t="array" ref="K3004">IFERROR(AVERAGE(IF((OutputTable[GroupByKey]=OutputTable[[#This Row],[GroupByKey]]),(OutputTable[GroupByKey]=OutputTable[[#This Row],[GroupByKey]])*OutputTable[RecordedValue])),0)</f>
        <v>0</v>
      </c>
      <c r="L3004" s="5" cm="1">
        <f t="array" ref="L3004">IFERROR(_xlfn.STDEV.S(IF((OutputTable[GroupByKey]=OutputTable[[#This Row],[GroupByKey]]),(OutputTable[GroupByKey]=OutputTable[[#This Row],[GroupByKey]])*OutputTable[RecordedValue])),0)</f>
        <v>0</v>
      </c>
      <c r="M3004" s="5" cm="1">
        <f t="array" ref="M3004">MAX(IF((ProjectInfoTable[ProjectName]=OutputTable[[#This Row],[ProjectName]]),(ProjectInfoTable[ProjectName]=OutputTable[[#This Row],[ProjectName]])*ProjectInfoTable[ConfidenceInterval]))</f>
        <v>0.95</v>
      </c>
      <c r="N3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04" s="5" cm="1">
        <f t="array" ref="O3004">MIN(IF((OutputTable[GroupByKey]=OutputTable[[#This Row],[GroupByKey]]),(OutputTable[GroupByKey]=OutputTable[[#This Row],[GroupByKey]])*OutputTable[RecordedValue]))</f>
        <v>0</v>
      </c>
      <c r="P3004" s="5" cm="1">
        <f t="array" ref="P3004">MAX(IF((OutputTable[GroupByKey]=OutputTable[[#This Row],[GroupByKey]]),(OutputTable[GroupByKey]=OutputTable[[#This Row],[GroupByKey]])*OutputTable[RecordedValue]))</f>
        <v>0</v>
      </c>
    </row>
    <row r="3005" spans="1:16" x14ac:dyDescent="0.25">
      <c r="A3005" t="s">
        <v>68</v>
      </c>
      <c r="B3005" t="s">
        <v>70</v>
      </c>
      <c r="C3005">
        <v>50</v>
      </c>
      <c r="D3005" t="s">
        <v>136</v>
      </c>
      <c r="E3005" t="s">
        <v>137</v>
      </c>
      <c r="F3005" t="s">
        <v>129</v>
      </c>
      <c r="G3005">
        <v>49.544040954798497</v>
      </c>
      <c r="H3005">
        <v>0</v>
      </c>
      <c r="I300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005" s="5" cm="1">
        <f t="array" ref="J3005">MAX(IF((ProjectInfoTable[ProjectName]=OutputTable[[#This Row],[ProjectName]]),(ProjectInfoTable[ProjectName]=OutputTable[[#This Row],[ProjectName]])*ProjectInfoTable[NumberOfReplications]))</f>
        <v>50</v>
      </c>
      <c r="K3005" s="5" cm="1">
        <f t="array" ref="K3005">IFERROR(AVERAGE(IF((OutputTable[GroupByKey]=OutputTable[[#This Row],[GroupByKey]]),(OutputTable[GroupByKey]=OutputTable[[#This Row],[GroupByKey]])*OutputTable[RecordedValue])),0)</f>
        <v>47.555766264651339</v>
      </c>
      <c r="L3005" s="5" cm="1">
        <f t="array" ref="L3005">IFERROR(_xlfn.STDEV.S(IF((OutputTable[GroupByKey]=OutputTable[[#This Row],[GroupByKey]]),(OutputTable[GroupByKey]=OutputTable[[#This Row],[GroupByKey]])*OutputTable[RecordedValue])),0)</f>
        <v>2.7283894207102439</v>
      </c>
      <c r="M3005" s="5" cm="1">
        <f t="array" ref="M3005">MAX(IF((ProjectInfoTable[ProjectName]=OutputTable[[#This Row],[ProjectName]]),(ProjectInfoTable[ProjectName]=OutputTable[[#This Row],[ProjectName]])*ProjectInfoTable[ConfidenceInterval]))</f>
        <v>0.95</v>
      </c>
      <c r="N3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0.77539969393366714</v>
      </c>
      <c r="O3005" s="5" cm="1">
        <f t="array" ref="O3005">MIN(IF((OutputTable[GroupByKey]=OutputTable[[#This Row],[GroupByKey]]),(OutputTable[GroupByKey]=OutputTable[[#This Row],[GroupByKey]])*OutputTable[RecordedValue]))</f>
        <v>42.116143251013703</v>
      </c>
      <c r="P3005" s="5" cm="1">
        <f t="array" ref="P3005">MAX(IF((OutputTable[GroupByKey]=OutputTable[[#This Row],[GroupByKey]]),(OutputTable[GroupByKey]=OutputTable[[#This Row],[GroupByKey]])*OutputTable[RecordedValue]))</f>
        <v>55.7665547747551</v>
      </c>
    </row>
    <row r="3006" spans="1:16" x14ac:dyDescent="0.25">
      <c r="A3006" t="s">
        <v>68</v>
      </c>
      <c r="B3006" t="s">
        <v>70</v>
      </c>
      <c r="C3006">
        <v>50</v>
      </c>
      <c r="D3006" t="s">
        <v>138</v>
      </c>
      <c r="E3006" t="s">
        <v>139</v>
      </c>
      <c r="F3006" t="s">
        <v>129</v>
      </c>
      <c r="G3006">
        <v>22.148008063983902</v>
      </c>
      <c r="H3006">
        <v>0</v>
      </c>
      <c r="I300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006" s="5" cm="1">
        <f t="array" ref="J3006">MAX(IF((ProjectInfoTable[ProjectName]=OutputTable[[#This Row],[ProjectName]]),(ProjectInfoTable[ProjectName]=OutputTable[[#This Row],[ProjectName]])*ProjectInfoTable[NumberOfReplications]))</f>
        <v>50</v>
      </c>
      <c r="K3006" s="5" cm="1">
        <f t="array" ref="K3006">IFERROR(AVERAGE(IF((OutputTable[GroupByKey]=OutputTable[[#This Row],[GroupByKey]]),(OutputTable[GroupByKey]=OutputTable[[#This Row],[GroupByKey]])*OutputTable[RecordedValue])),0)</f>
        <v>24.153751225057032</v>
      </c>
      <c r="L3006" s="5" cm="1">
        <f t="array" ref="L3006">IFERROR(_xlfn.STDEV.S(IF((OutputTable[GroupByKey]=OutputTable[[#This Row],[GroupByKey]]),(OutputTable[GroupByKey]=OutputTable[[#This Row],[GroupByKey]])*OutputTable[RecordedValue])),0)</f>
        <v>2.790438932514745</v>
      </c>
      <c r="M3006" s="5" cm="1">
        <f t="array" ref="M3006">MAX(IF((ProjectInfoTable[ProjectName]=OutputTable[[#This Row],[ProjectName]]),(ProjectInfoTable[ProjectName]=OutputTable[[#This Row],[ProjectName]])*ProjectInfoTable[ConfidenceInterval]))</f>
        <v>0.95</v>
      </c>
      <c r="N3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0.79303397007355148</v>
      </c>
      <c r="O3006" s="5" cm="1">
        <f t="array" ref="O3006">MIN(IF((OutputTable[GroupByKey]=OutputTable[[#This Row],[GroupByKey]]),(OutputTable[GroupByKey]=OutputTable[[#This Row],[GroupByKey]])*OutputTable[RecordedValue]))</f>
        <v>16.206469520089399</v>
      </c>
      <c r="P3006" s="5" cm="1">
        <f t="array" ref="P3006">MAX(IF((OutputTable[GroupByKey]=OutputTable[[#This Row],[GroupByKey]]),(OutputTable[GroupByKey]=OutputTable[[#This Row],[GroupByKey]])*OutputTable[RecordedValue]))</f>
        <v>29.8247121613243</v>
      </c>
    </row>
    <row r="3007" spans="1:16" x14ac:dyDescent="0.25">
      <c r="A3007" t="s">
        <v>68</v>
      </c>
      <c r="B3007" t="s">
        <v>70</v>
      </c>
      <c r="C3007">
        <v>50</v>
      </c>
      <c r="D3007" t="s">
        <v>140</v>
      </c>
      <c r="E3007" t="s">
        <v>91</v>
      </c>
      <c r="F3007" t="s">
        <v>129</v>
      </c>
      <c r="G3007">
        <v>71.692049018782399</v>
      </c>
      <c r="H3007">
        <v>0</v>
      </c>
      <c r="I300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007" s="5" cm="1">
        <f t="array" ref="J3007">MAX(IF((ProjectInfoTable[ProjectName]=OutputTable[[#This Row],[ProjectName]]),(ProjectInfoTable[ProjectName]=OutputTable[[#This Row],[ProjectName]])*ProjectInfoTable[NumberOfReplications]))</f>
        <v>50</v>
      </c>
      <c r="K3007" s="5" cm="1">
        <f t="array" ref="K3007">IFERROR(AVERAGE(IF((OutputTable[GroupByKey]=OutputTable[[#This Row],[GroupByKey]]),(OutputTable[GroupByKey]=OutputTable[[#This Row],[GroupByKey]])*OutputTable[RecordedValue])),0)</f>
        <v>71.709517489708347</v>
      </c>
      <c r="L3007" s="5" cm="1">
        <f t="array" ref="L3007">IFERROR(_xlfn.STDEV.S(IF((OutputTable[GroupByKey]=OutputTable[[#This Row],[GroupByKey]]),(OutputTable[GroupByKey]=OutputTable[[#This Row],[GroupByKey]])*OutputTable[RecordedValue])),0)</f>
        <v>0.25019982121987089</v>
      </c>
      <c r="M3007" s="5" cm="1">
        <f t="array" ref="M3007">MAX(IF((ProjectInfoTable[ProjectName]=OutputTable[[#This Row],[ProjectName]]),(ProjectInfoTable[ProjectName]=OutputTable[[#This Row],[ProjectName]])*ProjectInfoTable[ConfidenceInterval]))</f>
        <v>0.95</v>
      </c>
      <c r="N3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3007" s="5" cm="1">
        <f t="array" ref="O3007">MIN(IF((OutputTable[GroupByKey]=OutputTable[[#This Row],[GroupByKey]]),(OutputTable[GroupByKey]=OutputTable[[#This Row],[GroupByKey]])*OutputTable[RecordedValue]))</f>
        <v>70.826954480567906</v>
      </c>
      <c r="P3007" s="5" cm="1">
        <f t="array" ref="P3007">MAX(IF((OutputTable[GroupByKey]=OutputTable[[#This Row],[GroupByKey]]),(OutputTable[GroupByKey]=OutputTable[[#This Row],[GroupByKey]])*OutputTable[RecordedValue]))</f>
        <v>72</v>
      </c>
    </row>
    <row r="3008" spans="1:16" x14ac:dyDescent="0.25">
      <c r="A3008" t="s">
        <v>68</v>
      </c>
      <c r="B3008" t="s">
        <v>70</v>
      </c>
      <c r="C3008">
        <v>50</v>
      </c>
      <c r="D3008" t="s">
        <v>141</v>
      </c>
      <c r="E3008" t="s">
        <v>142</v>
      </c>
      <c r="F3008" t="s">
        <v>129</v>
      </c>
      <c r="G3008">
        <v>0</v>
      </c>
      <c r="H3008">
        <v>0</v>
      </c>
      <c r="I300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008" s="5" cm="1">
        <f t="array" ref="J3008">MAX(IF((ProjectInfoTable[ProjectName]=OutputTable[[#This Row],[ProjectName]]),(ProjectInfoTable[ProjectName]=OutputTable[[#This Row],[ProjectName]])*ProjectInfoTable[NumberOfReplications]))</f>
        <v>50</v>
      </c>
      <c r="K3008" s="5" cm="1">
        <f t="array" ref="K3008">IFERROR(AVERAGE(IF((OutputTable[GroupByKey]=OutputTable[[#This Row],[GroupByKey]]),(OutputTable[GroupByKey]=OutputTable[[#This Row],[GroupByKey]])*OutputTable[RecordedValue])),0)</f>
        <v>0</v>
      </c>
      <c r="L3008" s="5" cm="1">
        <f t="array" ref="L3008">IFERROR(_xlfn.STDEV.S(IF((OutputTable[GroupByKey]=OutputTable[[#This Row],[GroupByKey]]),(OutputTable[GroupByKey]=OutputTable[[#This Row],[GroupByKey]])*OutputTable[RecordedValue])),0)</f>
        <v>0</v>
      </c>
      <c r="M3008" s="5" cm="1">
        <f t="array" ref="M3008">MAX(IF((ProjectInfoTable[ProjectName]=OutputTable[[#This Row],[ProjectName]]),(ProjectInfoTable[ProjectName]=OutputTable[[#This Row],[ProjectName]])*ProjectInfoTable[ConfidenceInterval]))</f>
        <v>0.95</v>
      </c>
      <c r="N3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08" s="5" cm="1">
        <f t="array" ref="O3008">MIN(IF((OutputTable[GroupByKey]=OutputTable[[#This Row],[GroupByKey]]),(OutputTable[GroupByKey]=OutputTable[[#This Row],[GroupByKey]])*OutputTable[RecordedValue]))</f>
        <v>0</v>
      </c>
      <c r="P3008" s="5" cm="1">
        <f t="array" ref="P3008">MAX(IF((OutputTable[GroupByKey]=OutputTable[[#This Row],[GroupByKey]]),(OutputTable[GroupByKey]=OutputTable[[#This Row],[GroupByKey]])*OutputTable[RecordedValue]))</f>
        <v>0</v>
      </c>
    </row>
    <row r="3009" spans="1:16" x14ac:dyDescent="0.25">
      <c r="A3009" t="s">
        <v>68</v>
      </c>
      <c r="B3009" t="s">
        <v>70</v>
      </c>
      <c r="C3009">
        <v>50</v>
      </c>
      <c r="D3009" t="s">
        <v>143</v>
      </c>
      <c r="E3009" t="s">
        <v>113</v>
      </c>
      <c r="F3009" t="s">
        <v>73</v>
      </c>
      <c r="G3009">
        <v>9.9777504987156593</v>
      </c>
      <c r="H3009">
        <v>0</v>
      </c>
      <c r="I300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009" s="5" cm="1">
        <f t="array" ref="J3009">MAX(IF((ProjectInfoTable[ProjectName]=OutputTable[[#This Row],[ProjectName]]),(ProjectInfoTable[ProjectName]=OutputTable[[#This Row],[ProjectName]])*ProjectInfoTable[NumberOfReplications]))</f>
        <v>50</v>
      </c>
      <c r="K3009" s="5" cm="1">
        <f t="array" ref="K3009">IFERROR(AVERAGE(IF((OutputTable[GroupByKey]=OutputTable[[#This Row],[GroupByKey]]),(OutputTable[GroupByKey]=OutputTable[[#This Row],[GroupByKey]])*OutputTable[RecordedValue])),0)</f>
        <v>8.9631102244031808</v>
      </c>
      <c r="L3009" s="5" cm="1">
        <f t="array" ref="L3009">IFERROR(_xlfn.STDEV.S(IF((OutputTable[GroupByKey]=OutputTable[[#This Row],[GroupByKey]]),(OutputTable[GroupByKey]=OutputTable[[#This Row],[GroupByKey]])*OutputTable[RecordedValue])),0)</f>
        <v>0.49581158155018401</v>
      </c>
      <c r="M3009" s="5" cm="1">
        <f t="array" ref="M3009">MAX(IF((ProjectInfoTable[ProjectName]=OutputTable[[#This Row],[ProjectName]]),(ProjectInfoTable[ProjectName]=OutputTable[[#This Row],[ProjectName]])*ProjectInfoTable[ConfidenceInterval]))</f>
        <v>0.95</v>
      </c>
      <c r="N3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3009" s="5" cm="1">
        <f t="array" ref="O3009">MIN(IF((OutputTable[GroupByKey]=OutputTable[[#This Row],[GroupByKey]]),(OutputTable[GroupByKey]=OutputTable[[#This Row],[GroupByKey]])*OutputTable[RecordedValue]))</f>
        <v>7.9225733441578896</v>
      </c>
      <c r="P3009" s="5" cm="1">
        <f t="array" ref="P3009">MAX(IF((OutputTable[GroupByKey]=OutputTable[[#This Row],[GroupByKey]]),(OutputTable[GroupByKey]=OutputTable[[#This Row],[GroupByKey]])*OutputTable[RecordedValue]))</f>
        <v>9.9777504987156593</v>
      </c>
    </row>
    <row r="3010" spans="1:16" x14ac:dyDescent="0.25">
      <c r="A3010" t="s">
        <v>68</v>
      </c>
      <c r="B3010" t="s">
        <v>70</v>
      </c>
      <c r="C3010">
        <v>50</v>
      </c>
      <c r="D3010" t="s">
        <v>144</v>
      </c>
      <c r="E3010" t="s">
        <v>115</v>
      </c>
      <c r="F3010" t="s">
        <v>73</v>
      </c>
      <c r="G3010">
        <v>598.66502992293999</v>
      </c>
      <c r="H3010">
        <v>0</v>
      </c>
      <c r="I301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010" s="5" cm="1">
        <f t="array" ref="J3010">MAX(IF((ProjectInfoTable[ProjectName]=OutputTable[[#This Row],[ProjectName]]),(ProjectInfoTable[ProjectName]=OutputTable[[#This Row],[ProjectName]])*ProjectInfoTable[NumberOfReplications]))</f>
        <v>50</v>
      </c>
      <c r="K3010" s="5" cm="1">
        <f t="array" ref="K3010">IFERROR(AVERAGE(IF((OutputTable[GroupByKey]=OutputTable[[#This Row],[GroupByKey]]),(OutputTable[GroupByKey]=OutputTable[[#This Row],[GroupByKey]])*OutputTable[RecordedValue])),0)</f>
        <v>537.78661346419096</v>
      </c>
      <c r="L3010" s="5" cm="1">
        <f t="array" ref="L3010">IFERROR(_xlfn.STDEV.S(IF((OutputTable[GroupByKey]=OutputTable[[#This Row],[GroupByKey]]),(OutputTable[GroupByKey]=OutputTable[[#This Row],[GroupByKey]])*OutputTable[RecordedValue])),0)</f>
        <v>29.748694893010981</v>
      </c>
      <c r="M3010" s="5" cm="1">
        <f t="array" ref="M3010">MAX(IF((ProjectInfoTable[ProjectName]=OutputTable[[#This Row],[ProjectName]]),(ProjectInfoTable[ProjectName]=OutputTable[[#This Row],[ProjectName]])*ProjectInfoTable[ConfidenceInterval]))</f>
        <v>0.95</v>
      </c>
      <c r="N3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8.454485543695597</v>
      </c>
      <c r="O3010" s="5" cm="1">
        <f t="array" ref="O3010">MIN(IF((OutputTable[GroupByKey]=OutputTable[[#This Row],[GroupByKey]]),(OutputTable[GroupByKey]=OutputTable[[#This Row],[GroupByKey]])*OutputTable[RecordedValue]))</f>
        <v>475.35440064947397</v>
      </c>
      <c r="P3010" s="5" cm="1">
        <f t="array" ref="P3010">MAX(IF((OutputTable[GroupByKey]=OutputTable[[#This Row],[GroupByKey]]),(OutputTable[GroupByKey]=OutputTable[[#This Row],[GroupByKey]])*OutputTable[RecordedValue]))</f>
        <v>598.66502992293999</v>
      </c>
    </row>
    <row r="3011" spans="1:16" x14ac:dyDescent="0.25">
      <c r="A3011" t="s">
        <v>68</v>
      </c>
      <c r="B3011" t="s">
        <v>70</v>
      </c>
      <c r="C3011">
        <v>50</v>
      </c>
      <c r="D3011" t="s">
        <v>145</v>
      </c>
      <c r="E3011" t="s">
        <v>117</v>
      </c>
      <c r="F3011" t="s">
        <v>73</v>
      </c>
      <c r="G3011">
        <v>0</v>
      </c>
      <c r="H3011">
        <v>0</v>
      </c>
      <c r="I301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011" s="5" cm="1">
        <f t="array" ref="J3011">MAX(IF((ProjectInfoTable[ProjectName]=OutputTable[[#This Row],[ProjectName]]),(ProjectInfoTable[ProjectName]=OutputTable[[#This Row],[ProjectName]])*ProjectInfoTable[NumberOfReplications]))</f>
        <v>50</v>
      </c>
      <c r="K3011" s="5" cm="1">
        <f t="array" ref="K3011">IFERROR(AVERAGE(IF((OutputTable[GroupByKey]=OutputTable[[#This Row],[GroupByKey]]),(OutputTable[GroupByKey]=OutputTable[[#This Row],[GroupByKey]])*OutputTable[RecordedValue])),0)</f>
        <v>0</v>
      </c>
      <c r="L3011" s="5" cm="1">
        <f t="array" ref="L3011">IFERROR(_xlfn.STDEV.S(IF((OutputTable[GroupByKey]=OutputTable[[#This Row],[GroupByKey]]),(OutputTable[GroupByKey]=OutputTable[[#This Row],[GroupByKey]])*OutputTable[RecordedValue])),0)</f>
        <v>0</v>
      </c>
      <c r="M3011" s="5" cm="1">
        <f t="array" ref="M3011">MAX(IF((ProjectInfoTable[ProjectName]=OutputTable[[#This Row],[ProjectName]]),(ProjectInfoTable[ProjectName]=OutputTable[[#This Row],[ProjectName]])*ProjectInfoTable[ConfidenceInterval]))</f>
        <v>0.95</v>
      </c>
      <c r="N3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11" s="5" cm="1">
        <f t="array" ref="O3011">MIN(IF((OutputTable[GroupByKey]=OutputTable[[#This Row],[GroupByKey]]),(OutputTable[GroupByKey]=OutputTable[[#This Row],[GroupByKey]])*OutputTable[RecordedValue]))</f>
        <v>0</v>
      </c>
      <c r="P3011" s="5" cm="1">
        <f t="array" ref="P3011">MAX(IF((OutputTable[GroupByKey]=OutputTable[[#This Row],[GroupByKey]]),(OutputTable[GroupByKey]=OutputTable[[#This Row],[GroupByKey]])*OutputTable[RecordedValue]))</f>
        <v>0</v>
      </c>
    </row>
    <row r="3012" spans="1:16" x14ac:dyDescent="0.25">
      <c r="A3012" t="s">
        <v>68</v>
      </c>
      <c r="B3012" t="s">
        <v>70</v>
      </c>
      <c r="C3012">
        <v>50</v>
      </c>
      <c r="D3012" t="s">
        <v>146</v>
      </c>
      <c r="E3012" t="s">
        <v>119</v>
      </c>
      <c r="F3012" t="s">
        <v>73</v>
      </c>
      <c r="G3012">
        <v>77.2134513137851</v>
      </c>
      <c r="H3012">
        <v>0</v>
      </c>
      <c r="I301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012" s="5" cm="1">
        <f t="array" ref="J3012">MAX(IF((ProjectInfoTable[ProjectName]=OutputTable[[#This Row],[ProjectName]]),(ProjectInfoTable[ProjectName]=OutputTable[[#This Row],[ProjectName]])*ProjectInfoTable[NumberOfReplications]))</f>
        <v>50</v>
      </c>
      <c r="K3012" s="5" cm="1">
        <f t="array" ref="K3012">IFERROR(AVERAGE(IF((OutputTable[GroupByKey]=OutputTable[[#This Row],[GroupByKey]]),(OutputTable[GroupByKey]=OutputTable[[#This Row],[GroupByKey]])*OutputTable[RecordedValue])),0)</f>
        <v>131.6987252883157</v>
      </c>
      <c r="L3012" s="5" cm="1">
        <f t="array" ref="L3012">IFERROR(_xlfn.STDEV.S(IF((OutputTable[GroupByKey]=OutputTable[[#This Row],[GroupByKey]]),(OutputTable[GroupByKey]=OutputTable[[#This Row],[GroupByKey]])*OutputTable[RecordedValue])),0)</f>
        <v>195.03180772236345</v>
      </c>
      <c r="M3012" s="5" cm="1">
        <f t="array" ref="M3012">MAX(IF((ProjectInfoTable[ProjectName]=OutputTable[[#This Row],[ProjectName]]),(ProjectInfoTable[ProjectName]=OutputTable[[#This Row],[ProjectName]])*ProjectInfoTable[ConfidenceInterval]))</f>
        <v>0.95</v>
      </c>
      <c r="N3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55.427426476343484</v>
      </c>
      <c r="O3012" s="5" cm="1">
        <f t="array" ref="O3012">MIN(IF((OutputTable[GroupByKey]=OutputTable[[#This Row],[GroupByKey]]),(OutputTable[GroupByKey]=OutputTable[[#This Row],[GroupByKey]])*OutputTable[RecordedValue]))</f>
        <v>10.054421984212899</v>
      </c>
      <c r="P3012" s="5" cm="1">
        <f t="array" ref="P3012">MAX(IF((OutputTable[GroupByKey]=OutputTable[[#This Row],[GroupByKey]]),(OutputTable[GroupByKey]=OutputTable[[#This Row],[GroupByKey]])*OutputTable[RecordedValue]))</f>
        <v>1200.8160491271699</v>
      </c>
    </row>
    <row r="3013" spans="1:16" x14ac:dyDescent="0.25">
      <c r="A3013" t="s">
        <v>68</v>
      </c>
      <c r="B3013" t="s">
        <v>70</v>
      </c>
      <c r="C3013">
        <v>50</v>
      </c>
      <c r="D3013" t="s">
        <v>147</v>
      </c>
      <c r="E3013" t="s">
        <v>121</v>
      </c>
      <c r="F3013" t="s">
        <v>73</v>
      </c>
      <c r="G3013">
        <v>145</v>
      </c>
      <c r="H3013">
        <v>0</v>
      </c>
      <c r="I301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013" s="5" cm="1">
        <f t="array" ref="J3013">MAX(IF((ProjectInfoTable[ProjectName]=OutputTable[[#This Row],[ProjectName]]),(ProjectInfoTable[ProjectName]=OutputTable[[#This Row],[ProjectName]])*ProjectInfoTable[NumberOfReplications]))</f>
        <v>50</v>
      </c>
      <c r="K3013" s="5" cm="1">
        <f t="array" ref="K3013">IFERROR(AVERAGE(IF((OutputTable[GroupByKey]=OutputTable[[#This Row],[GroupByKey]]),(OutputTable[GroupByKey]=OutputTable[[#This Row],[GroupByKey]])*OutputTable[RecordedValue])),0)</f>
        <v>145</v>
      </c>
      <c r="L3013" s="5" cm="1">
        <f t="array" ref="L3013">IFERROR(_xlfn.STDEV.S(IF((OutputTable[GroupByKey]=OutputTable[[#This Row],[GroupByKey]]),(OutputTable[GroupByKey]=OutputTable[[#This Row],[GroupByKey]])*OutputTable[RecordedValue])),0)</f>
        <v>0</v>
      </c>
      <c r="M3013" s="5" cm="1">
        <f t="array" ref="M3013">MAX(IF((ProjectInfoTable[ProjectName]=OutputTable[[#This Row],[ProjectName]]),(ProjectInfoTable[ProjectName]=OutputTable[[#This Row],[ProjectName]])*ProjectInfoTable[ConfidenceInterval]))</f>
        <v>0.95</v>
      </c>
      <c r="N3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13" s="5" cm="1">
        <f t="array" ref="O3013">MIN(IF((OutputTable[GroupByKey]=OutputTable[[#This Row],[GroupByKey]]),(OutputTable[GroupByKey]=OutputTable[[#This Row],[GroupByKey]])*OutputTable[RecordedValue]))</f>
        <v>145</v>
      </c>
      <c r="P3013" s="5" cm="1">
        <f t="array" ref="P3013">MAX(IF((OutputTable[GroupByKey]=OutputTable[[#This Row],[GroupByKey]]),(OutputTable[GroupByKey]=OutputTable[[#This Row],[GroupByKey]])*OutputTable[RecordedValue]))</f>
        <v>145</v>
      </c>
    </row>
    <row r="3014" spans="1:16" x14ac:dyDescent="0.25">
      <c r="A3014" t="s">
        <v>68</v>
      </c>
      <c r="B3014" t="s">
        <v>70</v>
      </c>
      <c r="C3014">
        <v>50</v>
      </c>
      <c r="D3014" t="s">
        <v>148</v>
      </c>
      <c r="E3014" t="s">
        <v>123</v>
      </c>
      <c r="F3014" t="s">
        <v>73</v>
      </c>
      <c r="G3014">
        <v>144</v>
      </c>
      <c r="H3014">
        <v>0</v>
      </c>
      <c r="I301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014" s="5" cm="1">
        <f t="array" ref="J3014">MAX(IF((ProjectInfoTable[ProjectName]=OutputTable[[#This Row],[ProjectName]]),(ProjectInfoTable[ProjectName]=OutputTable[[#This Row],[ProjectName]])*ProjectInfoTable[NumberOfReplications]))</f>
        <v>50</v>
      </c>
      <c r="K3014" s="5" cm="1">
        <f t="array" ref="K3014">IFERROR(AVERAGE(IF((OutputTable[GroupByKey]=OutputTable[[#This Row],[GroupByKey]]),(OutputTable[GroupByKey]=OutputTable[[#This Row],[GroupByKey]])*OutputTable[RecordedValue])),0)</f>
        <v>143.58000000000001</v>
      </c>
      <c r="L3014" s="5" cm="1">
        <f t="array" ref="L3014">IFERROR(_xlfn.STDEV.S(IF((OutputTable[GroupByKey]=OutputTable[[#This Row],[GroupByKey]]),(OutputTable[GroupByKey]=OutputTable[[#This Row],[GroupByKey]])*OutputTable[RecordedValue])),0)</f>
        <v>0.67279496224666424</v>
      </c>
      <c r="M3014" s="5" cm="1">
        <f t="array" ref="M3014">MAX(IF((ProjectInfoTable[ProjectName]=OutputTable[[#This Row],[ProjectName]]),(ProjectInfoTable[ProjectName]=OutputTable[[#This Row],[ProjectName]])*ProjectInfoTable[ConfidenceInterval]))</f>
        <v>0.95</v>
      </c>
      <c r="N3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0.19120621266387022</v>
      </c>
      <c r="O3014" s="5" cm="1">
        <f t="array" ref="O3014">MIN(IF((OutputTable[GroupByKey]=OutputTable[[#This Row],[GroupByKey]]),(OutputTable[GroupByKey]=OutputTable[[#This Row],[GroupByKey]])*OutputTable[RecordedValue]))</f>
        <v>142</v>
      </c>
      <c r="P3014" s="5" cm="1">
        <f t="array" ref="P3014">MAX(IF((OutputTable[GroupByKey]=OutputTable[[#This Row],[GroupByKey]]),(OutputTable[GroupByKey]=OutputTable[[#This Row],[GroupByKey]])*OutputTable[RecordedValue]))</f>
        <v>144</v>
      </c>
    </row>
    <row r="3015" spans="1:16" x14ac:dyDescent="0.25">
      <c r="A3015" t="s">
        <v>68</v>
      </c>
      <c r="B3015" t="s">
        <v>70</v>
      </c>
      <c r="C3015">
        <v>50</v>
      </c>
      <c r="D3015" t="s">
        <v>149</v>
      </c>
      <c r="E3015" t="s">
        <v>125</v>
      </c>
      <c r="F3015" t="s">
        <v>73</v>
      </c>
      <c r="G3015">
        <v>9.9777504987156593</v>
      </c>
      <c r="H3015">
        <v>0</v>
      </c>
      <c r="I301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015" s="5" cm="1">
        <f t="array" ref="J3015">MAX(IF((ProjectInfoTable[ProjectName]=OutputTable[[#This Row],[ProjectName]]),(ProjectInfoTable[ProjectName]=OutputTable[[#This Row],[ProjectName]])*ProjectInfoTable[NumberOfReplications]))</f>
        <v>50</v>
      </c>
      <c r="K3015" s="5" cm="1">
        <f t="array" ref="K3015">IFERROR(AVERAGE(IF((OutputTable[GroupByKey]=OutputTable[[#This Row],[GroupByKey]]),(OutputTable[GroupByKey]=OutputTable[[#This Row],[GroupByKey]])*OutputTable[RecordedValue])),0)</f>
        <v>8.9631102244031808</v>
      </c>
      <c r="L3015" s="5" cm="1">
        <f t="array" ref="L3015">IFERROR(_xlfn.STDEV.S(IF((OutputTable[GroupByKey]=OutputTable[[#This Row],[GroupByKey]]),(OutputTable[GroupByKey]=OutputTable[[#This Row],[GroupByKey]])*OutputTable[RecordedValue])),0)</f>
        <v>0.49581158155018401</v>
      </c>
      <c r="M3015" s="5" cm="1">
        <f t="array" ref="M3015">MAX(IF((ProjectInfoTable[ProjectName]=OutputTable[[#This Row],[ProjectName]]),(ProjectInfoTable[ProjectName]=OutputTable[[#This Row],[ProjectName]])*ProjectInfoTable[ConfidenceInterval]))</f>
        <v>0.95</v>
      </c>
      <c r="N3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0.14090809239492691</v>
      </c>
      <c r="O3015" s="5" cm="1">
        <f t="array" ref="O3015">MIN(IF((OutputTable[GroupByKey]=OutputTable[[#This Row],[GroupByKey]]),(OutputTable[GroupByKey]=OutputTable[[#This Row],[GroupByKey]])*OutputTable[RecordedValue]))</f>
        <v>7.9225733441578896</v>
      </c>
      <c r="P3015" s="5" cm="1">
        <f t="array" ref="P3015">MAX(IF((OutputTable[GroupByKey]=OutputTable[[#This Row],[GroupByKey]]),(OutputTable[GroupByKey]=OutputTable[[#This Row],[GroupByKey]])*OutputTable[RecordedValue]))</f>
        <v>9.9777504987156593</v>
      </c>
    </row>
    <row r="3016" spans="1:16" x14ac:dyDescent="0.25">
      <c r="A3016" t="s">
        <v>68</v>
      </c>
      <c r="B3016" t="s">
        <v>70</v>
      </c>
      <c r="C3016">
        <v>50</v>
      </c>
      <c r="D3016" t="s">
        <v>150</v>
      </c>
      <c r="E3016" t="s">
        <v>127</v>
      </c>
      <c r="F3016" t="s">
        <v>73</v>
      </c>
      <c r="G3016">
        <v>675.87848123672495</v>
      </c>
      <c r="H3016">
        <v>0</v>
      </c>
      <c r="I301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016" s="5" cm="1">
        <f t="array" ref="J3016">MAX(IF((ProjectInfoTable[ProjectName]=OutputTable[[#This Row],[ProjectName]]),(ProjectInfoTable[ProjectName]=OutputTable[[#This Row],[ProjectName]])*ProjectInfoTable[NumberOfReplications]))</f>
        <v>50</v>
      </c>
      <c r="K3016" s="5" cm="1">
        <f t="array" ref="K3016">IFERROR(AVERAGE(IF((OutputTable[GroupByKey]=OutputTable[[#This Row],[GroupByKey]]),(OutputTable[GroupByKey]=OutputTable[[#This Row],[GroupByKey]])*OutputTable[RecordedValue])),0)</f>
        <v>669.48533875250666</v>
      </c>
      <c r="L3016" s="5" cm="1">
        <f t="array" ref="L3016">IFERROR(_xlfn.STDEV.S(IF((OutputTable[GroupByKey]=OutputTable[[#This Row],[GroupByKey]]),(OutputTable[GroupByKey]=OutputTable[[#This Row],[GroupByKey]])*OutputTable[RecordedValue])),0)</f>
        <v>209.81217768405702</v>
      </c>
      <c r="M3016" s="5" cm="1">
        <f t="array" ref="M3016">MAX(IF((ProjectInfoTable[ProjectName]=OutputTable[[#This Row],[ProjectName]]),(ProjectInfoTable[ProjectName]=OutputTable[[#This Row],[ProjectName]])*ProjectInfoTable[ConfidenceInterval]))</f>
        <v>0.95</v>
      </c>
      <c r="N3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59.627961142520334</v>
      </c>
      <c r="O3016" s="5" cm="1">
        <f t="array" ref="O3016">MIN(IF((OutputTable[GroupByKey]=OutputTable[[#This Row],[GroupByKey]]),(OutputTable[GroupByKey]=OutputTable[[#This Row],[GroupByKey]])*OutputTable[RecordedValue]))</f>
        <v>507.16931004698603</v>
      </c>
      <c r="P3016" s="5" cm="1">
        <f t="array" ref="P3016">MAX(IF((OutputTable[GroupByKey]=OutputTable[[#This Row],[GroupByKey]]),(OutputTable[GroupByKey]=OutputTable[[#This Row],[GroupByKey]])*OutputTable[RecordedValue]))</f>
        <v>1790.3663033289099</v>
      </c>
    </row>
    <row r="3017" spans="1:16" x14ac:dyDescent="0.25">
      <c r="A3017" t="s">
        <v>68</v>
      </c>
      <c r="B3017" t="s">
        <v>70</v>
      </c>
      <c r="C3017">
        <v>50</v>
      </c>
      <c r="D3017" t="s">
        <v>151</v>
      </c>
      <c r="E3017" t="s">
        <v>121</v>
      </c>
      <c r="F3017" t="s">
        <v>87</v>
      </c>
      <c r="G3017">
        <v>145</v>
      </c>
      <c r="H3017">
        <v>0</v>
      </c>
      <c r="I3017" s="5" t="str">
        <f>OutputTable[[#This Row],[ProjectName]]&amp;OutputTable[[#This Row],[Name]]&amp;OutputTable[[#This Row],[Type]]&amp;OutputTable[[#This Row],[Source]]</f>
        <v>Airport Security AnalysisEntity 1.NumberInNumber InEntity</v>
      </c>
      <c r="J3017" s="5" cm="1">
        <f t="array" ref="J3017">MAX(IF((ProjectInfoTable[ProjectName]=OutputTable[[#This Row],[ProjectName]]),(ProjectInfoTable[ProjectName]=OutputTable[[#This Row],[ProjectName]])*ProjectInfoTable[NumberOfReplications]))</f>
        <v>50</v>
      </c>
      <c r="K3017" s="5" cm="1">
        <f t="array" ref="K3017">IFERROR(AVERAGE(IF((OutputTable[GroupByKey]=OutputTable[[#This Row],[GroupByKey]]),(OutputTable[GroupByKey]=OutputTable[[#This Row],[GroupByKey]])*OutputTable[RecordedValue])),0)</f>
        <v>145</v>
      </c>
      <c r="L3017" s="5" cm="1">
        <f t="array" ref="L3017">IFERROR(_xlfn.STDEV.S(IF((OutputTable[GroupByKey]=OutputTable[[#This Row],[GroupByKey]]),(OutputTable[GroupByKey]=OutputTable[[#This Row],[GroupByKey]])*OutputTable[RecordedValue])),0)</f>
        <v>0</v>
      </c>
      <c r="M3017" s="5" cm="1">
        <f t="array" ref="M3017">MAX(IF((ProjectInfoTable[ProjectName]=OutputTable[[#This Row],[ProjectName]]),(ProjectInfoTable[ProjectName]=OutputTable[[#This Row],[ProjectName]])*ProjectInfoTable[ConfidenceInterval]))</f>
        <v>0.95</v>
      </c>
      <c r="N3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17" s="5" cm="1">
        <f t="array" ref="O3017">MIN(IF((OutputTable[GroupByKey]=OutputTable[[#This Row],[GroupByKey]]),(OutputTable[GroupByKey]=OutputTable[[#This Row],[GroupByKey]])*OutputTable[RecordedValue]))</f>
        <v>145</v>
      </c>
      <c r="P3017" s="5" cm="1">
        <f t="array" ref="P3017">MAX(IF((OutputTable[GroupByKey]=OutputTable[[#This Row],[GroupByKey]]),(OutputTable[GroupByKey]=OutputTable[[#This Row],[GroupByKey]])*OutputTable[RecordedValue]))</f>
        <v>145</v>
      </c>
    </row>
    <row r="3018" spans="1:16" x14ac:dyDescent="0.25">
      <c r="A3018" t="s">
        <v>68</v>
      </c>
      <c r="B3018" t="s">
        <v>70</v>
      </c>
      <c r="C3018">
        <v>50</v>
      </c>
      <c r="D3018" t="s">
        <v>152</v>
      </c>
      <c r="E3018" t="s">
        <v>123</v>
      </c>
      <c r="F3018" t="s">
        <v>87</v>
      </c>
      <c r="G3018">
        <v>141</v>
      </c>
      <c r="H3018">
        <v>0</v>
      </c>
      <c r="I301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3018" s="5" cm="1">
        <f t="array" ref="J3018">MAX(IF((ProjectInfoTable[ProjectName]=OutputTable[[#This Row],[ProjectName]]),(ProjectInfoTable[ProjectName]=OutputTable[[#This Row],[ProjectName]])*ProjectInfoTable[NumberOfReplications]))</f>
        <v>50</v>
      </c>
      <c r="K3018" s="5" cm="1">
        <f t="array" ref="K3018">IFERROR(AVERAGE(IF((OutputTable[GroupByKey]=OutputTable[[#This Row],[GroupByKey]]),(OutputTable[GroupByKey]=OutputTable[[#This Row],[GroupByKey]])*OutputTable[RecordedValue])),0)</f>
        <v>141.38</v>
      </c>
      <c r="L3018" s="5" cm="1">
        <f t="array" ref="L3018">IFERROR(_xlfn.STDEV.S(IF((OutputTable[GroupByKey]=OutputTable[[#This Row],[GroupByKey]]),(OutputTable[GroupByKey]=OutputTable[[#This Row],[GroupByKey]])*OutputTable[RecordedValue])),0)</f>
        <v>1.9988772358705846</v>
      </c>
      <c r="M3018" s="5" cm="1">
        <f t="array" ref="M3018">MAX(IF((ProjectInfoTable[ProjectName]=OutputTable[[#This Row],[ProjectName]]),(ProjectInfoTable[ProjectName]=OutputTable[[#This Row],[ProjectName]])*ProjectInfoTable[ConfidenceInterval]))</f>
        <v>0.95</v>
      </c>
      <c r="N3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3018" s="5" cm="1">
        <f t="array" ref="O3018">MIN(IF((OutputTable[GroupByKey]=OutputTable[[#This Row],[GroupByKey]]),(OutputTable[GroupByKey]=OutputTable[[#This Row],[GroupByKey]])*OutputTable[RecordedValue]))</f>
        <v>134</v>
      </c>
      <c r="P3018" s="5" cm="1">
        <f t="array" ref="P3018">MAX(IF((OutputTable[GroupByKey]=OutputTable[[#This Row],[GroupByKey]]),(OutputTable[GroupByKey]=OutputTable[[#This Row],[GroupByKey]])*OutputTable[RecordedValue]))</f>
        <v>144</v>
      </c>
    </row>
    <row r="3019" spans="1:16" x14ac:dyDescent="0.25">
      <c r="A3019" t="s">
        <v>68</v>
      </c>
      <c r="B3019" t="s">
        <v>70</v>
      </c>
      <c r="C3019">
        <v>50</v>
      </c>
      <c r="D3019" t="s">
        <v>153</v>
      </c>
      <c r="E3019" t="s">
        <v>113</v>
      </c>
      <c r="F3019" t="s">
        <v>73</v>
      </c>
      <c r="G3019">
        <v>1.2411060017415501</v>
      </c>
      <c r="H3019">
        <v>0</v>
      </c>
      <c r="I3019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3019" s="5" cm="1">
        <f t="array" ref="J3019">MAX(IF((ProjectInfoTable[ProjectName]=OutputTable[[#This Row],[ProjectName]]),(ProjectInfoTable[ProjectName]=OutputTable[[#This Row],[ProjectName]])*ProjectInfoTable[NumberOfReplications]))</f>
        <v>50</v>
      </c>
      <c r="K3019" s="5" cm="1">
        <f t="array" ref="K3019">IFERROR(AVERAGE(IF((OutputTable[GroupByKey]=OutputTable[[#This Row],[GroupByKey]]),(OutputTable[GroupByKey]=OutputTable[[#This Row],[GroupByKey]])*OutputTable[RecordedValue])),0)</f>
        <v>1.713056712445395</v>
      </c>
      <c r="L3019" s="5" cm="1">
        <f t="array" ref="L3019">IFERROR(_xlfn.STDEV.S(IF((OutputTable[GroupByKey]=OutputTable[[#This Row],[GroupByKey]]),(OutputTable[GroupByKey]=OutputTable[[#This Row],[GroupByKey]])*OutputTable[RecordedValue])),0)</f>
        <v>0.74877386075301833</v>
      </c>
      <c r="M3019" s="5" cm="1">
        <f t="array" ref="M3019">MAX(IF((ProjectInfoTable[ProjectName]=OutputTable[[#This Row],[ProjectName]]),(ProjectInfoTable[ProjectName]=OutputTable[[#This Row],[ProjectName]])*ProjectInfoTable[ConfidenceInterval]))</f>
        <v>0.95</v>
      </c>
      <c r="N3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3019" s="5" cm="1">
        <f t="array" ref="O3019">MIN(IF((OutputTable[GroupByKey]=OutputTable[[#This Row],[GroupByKey]]),(OutputTable[GroupByKey]=OutputTable[[#This Row],[GroupByKey]])*OutputTable[RecordedValue]))</f>
        <v>0.396443199122197</v>
      </c>
      <c r="P3019" s="5" cm="1">
        <f t="array" ref="P3019">MAX(IF((OutputTable[GroupByKey]=OutputTable[[#This Row],[GroupByKey]]),(OutputTable[GroupByKey]=OutputTable[[#This Row],[GroupByKey]])*OutputTable[RecordedValue]))</f>
        <v>4.3293745592479498</v>
      </c>
    </row>
    <row r="3020" spans="1:16" x14ac:dyDescent="0.25">
      <c r="A3020" t="s">
        <v>68</v>
      </c>
      <c r="B3020" t="s">
        <v>70</v>
      </c>
      <c r="C3020">
        <v>50</v>
      </c>
      <c r="D3020" t="s">
        <v>154</v>
      </c>
      <c r="E3020" t="s">
        <v>115</v>
      </c>
      <c r="F3020" t="s">
        <v>73</v>
      </c>
      <c r="G3020">
        <v>37.233180052246603</v>
      </c>
      <c r="H3020">
        <v>0</v>
      </c>
      <c r="I3020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3020" s="5" cm="1">
        <f t="array" ref="J3020">MAX(IF((ProjectInfoTable[ProjectName]=OutputTable[[#This Row],[ProjectName]]),(ProjectInfoTable[ProjectName]=OutputTable[[#This Row],[ProjectName]])*ProjectInfoTable[NumberOfReplications]))</f>
        <v>50</v>
      </c>
      <c r="K3020" s="5" cm="1">
        <f t="array" ref="K3020">IFERROR(AVERAGE(IF((OutputTable[GroupByKey]=OutputTable[[#This Row],[GroupByKey]]),(OutputTable[GroupByKey]=OutputTable[[#This Row],[GroupByKey]])*OutputTable[RecordedValue])),0)</f>
        <v>51.391701373361848</v>
      </c>
      <c r="L3020" s="5" cm="1">
        <f t="array" ref="L3020">IFERROR(_xlfn.STDEV.S(IF((OutputTable[GroupByKey]=OutputTable[[#This Row],[GroupByKey]]),(OutputTable[GroupByKey]=OutputTable[[#This Row],[GroupByKey]])*OutputTable[RecordedValue])),0)</f>
        <v>22.463215822590577</v>
      </c>
      <c r="M3020" s="5" cm="1">
        <f t="array" ref="M3020">MAX(IF((ProjectInfoTable[ProjectName]=OutputTable[[#This Row],[ProjectName]]),(ProjectInfoTable[ProjectName]=OutputTable[[#This Row],[ProjectName]])*ProjectInfoTable[ConfidenceInterval]))</f>
        <v>0.95</v>
      </c>
      <c r="N3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6.3839753011021649</v>
      </c>
      <c r="O3020" s="5" cm="1">
        <f t="array" ref="O3020">MIN(IF((OutputTable[GroupByKey]=OutputTable[[#This Row],[GroupByKey]]),(OutputTable[GroupByKey]=OutputTable[[#This Row],[GroupByKey]])*OutputTable[RecordedValue]))</f>
        <v>11.8932959736659</v>
      </c>
      <c r="P3020" s="5" cm="1">
        <f t="array" ref="P3020">MAX(IF((OutputTable[GroupByKey]=OutputTable[[#This Row],[GroupByKey]]),(OutputTable[GroupByKey]=OutputTable[[#This Row],[GroupByKey]])*OutputTable[RecordedValue]))</f>
        <v>129.881236777438</v>
      </c>
    </row>
    <row r="3021" spans="1:16" x14ac:dyDescent="0.25">
      <c r="A3021" t="s">
        <v>68</v>
      </c>
      <c r="B3021" t="s">
        <v>70</v>
      </c>
      <c r="C3021">
        <v>50</v>
      </c>
      <c r="D3021" t="s">
        <v>155</v>
      </c>
      <c r="E3021" t="s">
        <v>117</v>
      </c>
      <c r="F3021" t="s">
        <v>73</v>
      </c>
      <c r="G3021">
        <v>0</v>
      </c>
      <c r="H3021">
        <v>0</v>
      </c>
      <c r="I3021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3021" s="5" cm="1">
        <f t="array" ref="J3021">MAX(IF((ProjectInfoTable[ProjectName]=OutputTable[[#This Row],[ProjectName]]),(ProjectInfoTable[ProjectName]=OutputTable[[#This Row],[ProjectName]])*ProjectInfoTable[NumberOfReplications]))</f>
        <v>50</v>
      </c>
      <c r="K3021" s="5" cm="1">
        <f t="array" ref="K3021">IFERROR(AVERAGE(IF((OutputTable[GroupByKey]=OutputTable[[#This Row],[GroupByKey]]),(OutputTable[GroupByKey]=OutputTable[[#This Row],[GroupByKey]])*OutputTable[RecordedValue])),0)</f>
        <v>0</v>
      </c>
      <c r="L3021" s="5" cm="1">
        <f t="array" ref="L3021">IFERROR(_xlfn.STDEV.S(IF((OutputTable[GroupByKey]=OutputTable[[#This Row],[GroupByKey]]),(OutputTable[GroupByKey]=OutputTable[[#This Row],[GroupByKey]])*OutputTable[RecordedValue])),0)</f>
        <v>0</v>
      </c>
      <c r="M3021" s="5" cm="1">
        <f t="array" ref="M3021">MAX(IF((ProjectInfoTable[ProjectName]=OutputTable[[#This Row],[ProjectName]]),(ProjectInfoTable[ProjectName]=OutputTable[[#This Row],[ProjectName]])*ProjectInfoTable[ConfidenceInterval]))</f>
        <v>0.95</v>
      </c>
      <c r="N3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21" s="5" cm="1">
        <f t="array" ref="O3021">MIN(IF((OutputTable[GroupByKey]=OutputTable[[#This Row],[GroupByKey]]),(OutputTable[GroupByKey]=OutputTable[[#This Row],[GroupByKey]])*OutputTable[RecordedValue]))</f>
        <v>0</v>
      </c>
      <c r="P3021" s="5" cm="1">
        <f t="array" ref="P3021">MAX(IF((OutputTable[GroupByKey]=OutputTable[[#This Row],[GroupByKey]]),(OutputTable[GroupByKey]=OutputTable[[#This Row],[GroupByKey]])*OutputTable[RecordedValue]))</f>
        <v>0</v>
      </c>
    </row>
    <row r="3022" spans="1:16" x14ac:dyDescent="0.25">
      <c r="A3022" t="s">
        <v>68</v>
      </c>
      <c r="B3022" t="s">
        <v>70</v>
      </c>
      <c r="C3022">
        <v>50</v>
      </c>
      <c r="D3022" t="s">
        <v>156</v>
      </c>
      <c r="E3022" t="s">
        <v>119</v>
      </c>
      <c r="F3022" t="s">
        <v>73</v>
      </c>
      <c r="G3022">
        <v>1.9527139122278101</v>
      </c>
      <c r="H3022">
        <v>0</v>
      </c>
      <c r="I3022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3022" s="5" cm="1">
        <f t="array" ref="J3022">MAX(IF((ProjectInfoTable[ProjectName]=OutputTable[[#This Row],[ProjectName]]),(ProjectInfoTable[ProjectName]=OutputTable[[#This Row],[ProjectName]])*ProjectInfoTable[NumberOfReplications]))</f>
        <v>50</v>
      </c>
      <c r="K3022" s="5" cm="1">
        <f t="array" ref="K3022">IFERROR(AVERAGE(IF((OutputTable[GroupByKey]=OutputTable[[#This Row],[GroupByKey]]),(OutputTable[GroupByKey]=OutputTable[[#This Row],[GroupByKey]])*OutputTable[RecordedValue])),0)</f>
        <v>10.739644005751</v>
      </c>
      <c r="L3022" s="5" cm="1">
        <f t="array" ref="L3022">IFERROR(_xlfn.STDEV.S(IF((OutputTable[GroupByKey]=OutputTable[[#This Row],[GroupByKey]]),(OutputTable[GroupByKey]=OutputTable[[#This Row],[GroupByKey]])*OutputTable[RecordedValue])),0)</f>
        <v>15.385582994074571</v>
      </c>
      <c r="M3022" s="5" cm="1">
        <f t="array" ref="M3022">MAX(IF((ProjectInfoTable[ProjectName]=OutputTable[[#This Row],[ProjectName]]),(ProjectInfoTable[ProjectName]=OutputTable[[#This Row],[ProjectName]])*ProjectInfoTable[ConfidenceInterval]))</f>
        <v>0.95</v>
      </c>
      <c r="N3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4.3725343068845683</v>
      </c>
      <c r="O3022" s="5" cm="1">
        <f t="array" ref="O3022">MIN(IF((OutputTable[GroupByKey]=OutputTable[[#This Row],[GroupByKey]]),(OutputTable[GroupByKey]=OutputTable[[#This Row],[GroupByKey]])*OutputTable[RecordedValue]))</f>
        <v>0</v>
      </c>
      <c r="P3022" s="5" cm="1">
        <f t="array" ref="P3022">MAX(IF((OutputTable[GroupByKey]=OutputTable[[#This Row],[GroupByKey]]),(OutputTable[GroupByKey]=OutputTable[[#This Row],[GroupByKey]])*OutputTable[RecordedValue]))</f>
        <v>76.907804000367904</v>
      </c>
    </row>
    <row r="3023" spans="1:16" x14ac:dyDescent="0.25">
      <c r="A3023" t="s">
        <v>68</v>
      </c>
      <c r="B3023" t="s">
        <v>70</v>
      </c>
      <c r="C3023">
        <v>50</v>
      </c>
      <c r="D3023" t="s">
        <v>157</v>
      </c>
      <c r="E3023" t="s">
        <v>121</v>
      </c>
      <c r="F3023" t="s">
        <v>73</v>
      </c>
      <c r="G3023">
        <v>4</v>
      </c>
      <c r="H3023">
        <v>0</v>
      </c>
      <c r="I3023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3023" s="5" cm="1">
        <f t="array" ref="J3023">MAX(IF((ProjectInfoTable[ProjectName]=OutputTable[[#This Row],[ProjectName]]),(ProjectInfoTable[ProjectName]=OutputTable[[#This Row],[ProjectName]])*ProjectInfoTable[NumberOfReplications]))</f>
        <v>50</v>
      </c>
      <c r="K3023" s="5" cm="1">
        <f t="array" ref="K3023">IFERROR(AVERAGE(IF((OutputTable[GroupByKey]=OutputTable[[#This Row],[GroupByKey]]),(OutputTable[GroupByKey]=OutputTable[[#This Row],[GroupByKey]])*OutputTable[RecordedValue])),0)</f>
        <v>6.74</v>
      </c>
      <c r="L3023" s="5" cm="1">
        <f t="array" ref="L3023">IFERROR(_xlfn.STDEV.S(IF((OutputTable[GroupByKey]=OutputTable[[#This Row],[GroupByKey]]),(OutputTable[GroupByKey]=OutputTable[[#This Row],[GroupByKey]])*OutputTable[RecordedValue])),0)</f>
        <v>2.6711611783672518</v>
      </c>
      <c r="M3023" s="5" cm="1">
        <f t="array" ref="M3023">MAX(IF((ProjectInfoTable[ProjectName]=OutputTable[[#This Row],[ProjectName]]),(ProjectInfoTable[ProjectName]=OutputTable[[#This Row],[ProjectName]])*ProjectInfoTable[ConfidenceInterval]))</f>
        <v>0.95</v>
      </c>
      <c r="N3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0.75913560741424113</v>
      </c>
      <c r="O3023" s="5" cm="1">
        <f t="array" ref="O3023">MIN(IF((OutputTable[GroupByKey]=OutputTable[[#This Row],[GroupByKey]]),(OutputTable[GroupByKey]=OutputTable[[#This Row],[GroupByKey]])*OutputTable[RecordedValue]))</f>
        <v>2</v>
      </c>
      <c r="P3023" s="5" cm="1">
        <f t="array" ref="P3023">MAX(IF((OutputTable[GroupByKey]=OutputTable[[#This Row],[GroupByKey]]),(OutputTable[GroupByKey]=OutputTable[[#This Row],[GroupByKey]])*OutputTable[RecordedValue]))</f>
        <v>16</v>
      </c>
    </row>
    <row r="3024" spans="1:16" x14ac:dyDescent="0.25">
      <c r="A3024" t="s">
        <v>68</v>
      </c>
      <c r="B3024" t="s">
        <v>70</v>
      </c>
      <c r="C3024">
        <v>50</v>
      </c>
      <c r="D3024" t="s">
        <v>158</v>
      </c>
      <c r="E3024" t="s">
        <v>123</v>
      </c>
      <c r="F3024" t="s">
        <v>73</v>
      </c>
      <c r="G3024">
        <v>4</v>
      </c>
      <c r="H3024">
        <v>0</v>
      </c>
      <c r="I3024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3024" s="5" cm="1">
        <f t="array" ref="J3024">MAX(IF((ProjectInfoTable[ProjectName]=OutputTable[[#This Row],[ProjectName]]),(ProjectInfoTable[ProjectName]=OutputTable[[#This Row],[ProjectName]])*ProjectInfoTable[NumberOfReplications]))</f>
        <v>50</v>
      </c>
      <c r="K3024" s="5" cm="1">
        <f t="array" ref="K3024">IFERROR(AVERAGE(IF((OutputTable[GroupByKey]=OutputTable[[#This Row],[GroupByKey]]),(OutputTable[GroupByKey]=OutputTable[[#This Row],[GroupByKey]])*OutputTable[RecordedValue])),0)</f>
        <v>6.66</v>
      </c>
      <c r="L3024" s="5" cm="1">
        <f t="array" ref="L3024">IFERROR(_xlfn.STDEV.S(IF((OutputTable[GroupByKey]=OutputTable[[#This Row],[GroupByKey]]),(OutputTable[GroupByKey]=OutputTable[[#This Row],[GroupByKey]])*OutputTable[RecordedValue])),0)</f>
        <v>2.6233644078409171</v>
      </c>
      <c r="M3024" s="5" cm="1">
        <f t="array" ref="M3024">MAX(IF((ProjectInfoTable[ProjectName]=OutputTable[[#This Row],[ProjectName]]),(ProjectInfoTable[ProjectName]=OutputTable[[#This Row],[ProjectName]])*ProjectInfoTable[ConfidenceInterval]))</f>
        <v>0.95</v>
      </c>
      <c r="N3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0.74555191552780586</v>
      </c>
      <c r="O3024" s="5" cm="1">
        <f t="array" ref="O3024">MIN(IF((OutputTable[GroupByKey]=OutputTable[[#This Row],[GroupByKey]]),(OutputTable[GroupByKey]=OutputTable[[#This Row],[GroupByKey]])*OutputTable[RecordedValue]))</f>
        <v>2</v>
      </c>
      <c r="P3024" s="5" cm="1">
        <f t="array" ref="P3024">MAX(IF((OutputTable[GroupByKey]=OutputTable[[#This Row],[GroupByKey]]),(OutputTable[GroupByKey]=OutputTable[[#This Row],[GroupByKey]])*OutputTable[RecordedValue]))</f>
        <v>16</v>
      </c>
    </row>
    <row r="3025" spans="1:16" x14ac:dyDescent="0.25">
      <c r="A3025" t="s">
        <v>68</v>
      </c>
      <c r="B3025" t="s">
        <v>70</v>
      </c>
      <c r="C3025">
        <v>50</v>
      </c>
      <c r="D3025" t="s">
        <v>159</v>
      </c>
      <c r="E3025" t="s">
        <v>125</v>
      </c>
      <c r="F3025" t="s">
        <v>73</v>
      </c>
      <c r="G3025">
        <v>1.2411060017415501</v>
      </c>
      <c r="H3025">
        <v>0</v>
      </c>
      <c r="I3025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3025" s="5" cm="1">
        <f t="array" ref="J3025">MAX(IF((ProjectInfoTable[ProjectName]=OutputTable[[#This Row],[ProjectName]]),(ProjectInfoTable[ProjectName]=OutputTable[[#This Row],[ProjectName]])*ProjectInfoTable[NumberOfReplications]))</f>
        <v>50</v>
      </c>
      <c r="K3025" s="5" cm="1">
        <f t="array" ref="K3025">IFERROR(AVERAGE(IF((OutputTable[GroupByKey]=OutputTable[[#This Row],[GroupByKey]]),(OutputTable[GroupByKey]=OutputTable[[#This Row],[GroupByKey]])*OutputTable[RecordedValue])),0)</f>
        <v>1.713056712445395</v>
      </c>
      <c r="L3025" s="5" cm="1">
        <f t="array" ref="L3025">IFERROR(_xlfn.STDEV.S(IF((OutputTable[GroupByKey]=OutputTable[[#This Row],[GroupByKey]]),(OutputTable[GroupByKey]=OutputTable[[#This Row],[GroupByKey]])*OutputTable[RecordedValue])),0)</f>
        <v>0.74877386075301833</v>
      </c>
      <c r="M3025" s="5" cm="1">
        <f t="array" ref="M3025">MAX(IF((ProjectInfoTable[ProjectName]=OutputTable[[#This Row],[ProjectName]]),(ProjectInfoTable[ProjectName]=OutputTable[[#This Row],[ProjectName]])*ProjectInfoTable[ConfidenceInterval]))</f>
        <v>0.95</v>
      </c>
      <c r="N3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0.21279917670340523</v>
      </c>
      <c r="O3025" s="5" cm="1">
        <f t="array" ref="O3025">MIN(IF((OutputTable[GroupByKey]=OutputTable[[#This Row],[GroupByKey]]),(OutputTable[GroupByKey]=OutputTable[[#This Row],[GroupByKey]])*OutputTable[RecordedValue]))</f>
        <v>0.396443199122197</v>
      </c>
      <c r="P3025" s="5" cm="1">
        <f t="array" ref="P3025">MAX(IF((OutputTable[GroupByKey]=OutputTable[[#This Row],[GroupByKey]]),(OutputTable[GroupByKey]=OutputTable[[#This Row],[GroupByKey]])*OutputTable[RecordedValue]))</f>
        <v>4.3293745592479498</v>
      </c>
    </row>
    <row r="3026" spans="1:16" x14ac:dyDescent="0.25">
      <c r="A3026" t="s">
        <v>68</v>
      </c>
      <c r="B3026" t="s">
        <v>70</v>
      </c>
      <c r="C3026">
        <v>50</v>
      </c>
      <c r="D3026" t="s">
        <v>160</v>
      </c>
      <c r="E3026" t="s">
        <v>127</v>
      </c>
      <c r="F3026" t="s">
        <v>73</v>
      </c>
      <c r="G3026">
        <v>39.185893964474403</v>
      </c>
      <c r="H3026">
        <v>0</v>
      </c>
      <c r="I3026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3026" s="5" cm="1">
        <f t="array" ref="J3026">MAX(IF((ProjectInfoTable[ProjectName]=OutputTable[[#This Row],[ProjectName]]),(ProjectInfoTable[ProjectName]=OutputTable[[#This Row],[ProjectName]])*ProjectInfoTable[NumberOfReplications]))</f>
        <v>50</v>
      </c>
      <c r="K3026" s="5" cm="1">
        <f t="array" ref="K3026">IFERROR(AVERAGE(IF((OutputTable[GroupByKey]=OutputTable[[#This Row],[GroupByKey]]),(OutputTable[GroupByKey]=OutputTable[[#This Row],[GroupByKey]])*OutputTable[RecordedValue])),0)</f>
        <v>62.131345379112837</v>
      </c>
      <c r="L3026" s="5" cm="1">
        <f t="array" ref="L3026">IFERROR(_xlfn.STDEV.S(IF((OutputTable[GroupByKey]=OutputTable[[#This Row],[GroupByKey]]),(OutputTable[GroupByKey]=OutputTable[[#This Row],[GroupByKey]])*OutputTable[RecordedValue])),0)</f>
        <v>32.520844078842771</v>
      </c>
      <c r="M3026" s="5" cm="1">
        <f t="array" ref="M3026">MAX(IF((ProjectInfoTable[ProjectName]=OutputTable[[#This Row],[ProjectName]]),(ProjectInfoTable[ProjectName]=OutputTable[[#This Row],[ProjectName]])*ProjectInfoTable[ConfidenceInterval]))</f>
        <v>0.95</v>
      </c>
      <c r="N3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9.2423216252740374</v>
      </c>
      <c r="O3026" s="5" cm="1">
        <f t="array" ref="O3026">MIN(IF((OutputTable[GroupByKey]=OutputTable[[#This Row],[GroupByKey]]),(OutputTable[GroupByKey]=OutputTable[[#This Row],[GroupByKey]])*OutputTable[RecordedValue]))</f>
        <v>13.9204055285142</v>
      </c>
      <c r="P3026" s="5" cm="1">
        <f t="array" ref="P3026">MAX(IF((OutputTable[GroupByKey]=OutputTable[[#This Row],[GroupByKey]]),(OutputTable[GroupByKey]=OutputTable[[#This Row],[GroupByKey]])*OutputTable[RecordedValue]))</f>
        <v>182.68949067350201</v>
      </c>
    </row>
    <row r="3027" spans="1:16" x14ac:dyDescent="0.25">
      <c r="A3027" t="s">
        <v>68</v>
      </c>
      <c r="B3027" t="s">
        <v>70</v>
      </c>
      <c r="C3027">
        <v>50</v>
      </c>
      <c r="D3027" t="s">
        <v>161</v>
      </c>
      <c r="E3027" t="s">
        <v>137</v>
      </c>
      <c r="F3027" t="s">
        <v>107</v>
      </c>
      <c r="G3027">
        <v>0.62055300087077703</v>
      </c>
      <c r="H3027">
        <v>0</v>
      </c>
      <c r="I302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027" s="5" cm="1">
        <f t="array" ref="J3027">MAX(IF((ProjectInfoTable[ProjectName]=OutputTable[[#This Row],[ProjectName]]),(ProjectInfoTable[ProjectName]=OutputTable[[#This Row],[ProjectName]])*ProjectInfoTable[NumberOfReplications]))</f>
        <v>50</v>
      </c>
      <c r="K3027" s="5" cm="1">
        <f t="array" ref="K3027">IFERROR(AVERAGE(IF((OutputTable[GroupByKey]=OutputTable[[#This Row],[GroupByKey]]),(OutputTable[GroupByKey]=OutputTable[[#This Row],[GroupByKey]])*OutputTable[RecordedValue])),0)</f>
        <v>0.85652835622269752</v>
      </c>
      <c r="L3027" s="5" cm="1">
        <f t="array" ref="L3027">IFERROR(_xlfn.STDEV.S(IF((OutputTable[GroupByKey]=OutputTable[[#This Row],[GroupByKey]]),(OutputTable[GroupByKey]=OutputTable[[#This Row],[GroupByKey]])*OutputTable[RecordedValue])),0)</f>
        <v>0.37438693037650955</v>
      </c>
      <c r="M3027" s="5" cm="1">
        <f t="array" ref="M3027">MAX(IF((ProjectInfoTable[ProjectName]=OutputTable[[#This Row],[ProjectName]]),(ProjectInfoTable[ProjectName]=OutputTable[[#This Row],[ProjectName]])*ProjectInfoTable[ConfidenceInterval]))</f>
        <v>0.95</v>
      </c>
      <c r="N3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0.10639958835170273</v>
      </c>
      <c r="O3027" s="5" cm="1">
        <f t="array" ref="O3027">MIN(IF((OutputTable[GroupByKey]=OutputTable[[#This Row],[GroupByKey]]),(OutputTable[GroupByKey]=OutputTable[[#This Row],[GroupByKey]])*OutputTable[RecordedValue]))</f>
        <v>0.198221599561099</v>
      </c>
      <c r="P3027" s="5" cm="1">
        <f t="array" ref="P3027">MAX(IF((OutputTable[GroupByKey]=OutputTable[[#This Row],[GroupByKey]]),(OutputTable[GroupByKey]=OutputTable[[#This Row],[GroupByKey]])*OutputTable[RecordedValue]))</f>
        <v>2.16468727962397</v>
      </c>
    </row>
    <row r="3028" spans="1:16" x14ac:dyDescent="0.25">
      <c r="A3028" t="s">
        <v>68</v>
      </c>
      <c r="B3028" t="s">
        <v>70</v>
      </c>
      <c r="C3028">
        <v>50</v>
      </c>
      <c r="D3028" t="s">
        <v>162</v>
      </c>
      <c r="E3028" t="s">
        <v>139</v>
      </c>
      <c r="F3028" t="s">
        <v>107</v>
      </c>
      <c r="G3028">
        <v>11.3794469991292</v>
      </c>
      <c r="H3028">
        <v>0</v>
      </c>
      <c r="I302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028" s="5" cm="1">
        <f t="array" ref="J3028">MAX(IF((ProjectInfoTable[ProjectName]=OutputTable[[#This Row],[ProjectName]]),(ProjectInfoTable[ProjectName]=OutputTable[[#This Row],[ProjectName]])*ProjectInfoTable[NumberOfReplications]))</f>
        <v>50</v>
      </c>
      <c r="K3028" s="5" cm="1">
        <f t="array" ref="K3028">IFERROR(AVERAGE(IF((OutputTable[GroupByKey]=OutputTable[[#This Row],[GroupByKey]]),(OutputTable[GroupByKey]=OutputTable[[#This Row],[GroupByKey]])*OutputTable[RecordedValue])),0)</f>
        <v>11.137209966710371</v>
      </c>
      <c r="L3028" s="5" cm="1">
        <f t="array" ref="L3028">IFERROR(_xlfn.STDEV.S(IF((OutputTable[GroupByKey]=OutputTable[[#This Row],[GroupByKey]]),(OutputTable[GroupByKey]=OutputTable[[#This Row],[GroupByKey]])*OutputTable[RecordedValue])),0)</f>
        <v>0.38257169656624557</v>
      </c>
      <c r="M3028" s="5" cm="1">
        <f t="array" ref="M3028">MAX(IF((ProjectInfoTable[ProjectName]=OutputTable[[#This Row],[ProjectName]]),(ProjectInfoTable[ProjectName]=OutputTable[[#This Row],[ProjectName]])*ProjectInfoTable[ConfidenceInterval]))</f>
        <v>0.95</v>
      </c>
      <c r="N3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0.10872567316579348</v>
      </c>
      <c r="O3028" s="5" cm="1">
        <f t="array" ref="O3028">MIN(IF((OutputTable[GroupByKey]=OutputTable[[#This Row],[GroupByKey]]),(OutputTable[GroupByKey]=OutputTable[[#This Row],[GroupByKey]])*OutputTable[RecordedValue]))</f>
        <v>9.8353127203760309</v>
      </c>
      <c r="P3028" s="5" cm="1">
        <f t="array" ref="P3028">MAX(IF((OutputTable[GroupByKey]=OutputTable[[#This Row],[GroupByKey]]),(OutputTable[GroupByKey]=OutputTable[[#This Row],[GroupByKey]])*OutputTable[RecordedValue]))</f>
        <v>11.8017784004389</v>
      </c>
    </row>
    <row r="3029" spans="1:16" x14ac:dyDescent="0.25">
      <c r="A3029" t="s">
        <v>68</v>
      </c>
      <c r="B3029" t="s">
        <v>70</v>
      </c>
      <c r="C3029">
        <v>50</v>
      </c>
      <c r="D3029" t="s">
        <v>163</v>
      </c>
      <c r="E3029" t="s">
        <v>164</v>
      </c>
      <c r="F3029" t="s">
        <v>107</v>
      </c>
      <c r="G3029">
        <v>4</v>
      </c>
      <c r="H3029">
        <v>0</v>
      </c>
      <c r="I302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029" s="5" cm="1">
        <f t="array" ref="J3029">MAX(IF((ProjectInfoTable[ProjectName]=OutputTable[[#This Row],[ProjectName]]),(ProjectInfoTable[ProjectName]=OutputTable[[#This Row],[ProjectName]])*ProjectInfoTable[NumberOfReplications]))</f>
        <v>50</v>
      </c>
      <c r="K3029" s="5" cm="1">
        <f t="array" ref="K3029">IFERROR(AVERAGE(IF((OutputTable[GroupByKey]=OutputTable[[#This Row],[GroupByKey]]),(OutputTable[GroupByKey]=OutputTable[[#This Row],[GroupByKey]])*OutputTable[RecordedValue])),0)</f>
        <v>6.72</v>
      </c>
      <c r="L3029" s="5" cm="1">
        <f t="array" ref="L3029">IFERROR(_xlfn.STDEV.S(IF((OutputTable[GroupByKey]=OutputTable[[#This Row],[GroupByKey]]),(OutputTable[GroupByKey]=OutputTable[[#This Row],[GroupByKey]])*OutputTable[RecordedValue])),0)</f>
        <v>2.6729178430917711</v>
      </c>
      <c r="M3029" s="5" cm="1">
        <f t="array" ref="M3029">MAX(IF((ProjectInfoTable[ProjectName]=OutputTable[[#This Row],[ProjectName]]),(ProjectInfoTable[ProjectName]=OutputTable[[#This Row],[ProjectName]])*ProjectInfoTable[ConfidenceInterval]))</f>
        <v>0.95</v>
      </c>
      <c r="N3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0.75963484600510978</v>
      </c>
      <c r="O3029" s="5" cm="1">
        <f t="array" ref="O3029">MIN(IF((OutputTable[GroupByKey]=OutputTable[[#This Row],[GroupByKey]]),(OutputTable[GroupByKey]=OutputTable[[#This Row],[GroupByKey]])*OutputTable[RecordedValue]))</f>
        <v>2</v>
      </c>
      <c r="P3029" s="5" cm="1">
        <f t="array" ref="P3029">MAX(IF((OutputTable[GroupByKey]=OutputTable[[#This Row],[GroupByKey]]),(OutputTable[GroupByKey]=OutputTable[[#This Row],[GroupByKey]])*OutputTable[RecordedValue]))</f>
        <v>16</v>
      </c>
    </row>
    <row r="3030" spans="1:16" x14ac:dyDescent="0.25">
      <c r="A3030" t="s">
        <v>68</v>
      </c>
      <c r="B3030" t="s">
        <v>70</v>
      </c>
      <c r="C3030">
        <v>50</v>
      </c>
      <c r="D3030" t="s">
        <v>165</v>
      </c>
      <c r="E3030" t="s">
        <v>166</v>
      </c>
      <c r="F3030" t="s">
        <v>107</v>
      </c>
      <c r="G3030">
        <v>5.1712750072564699E-2</v>
      </c>
      <c r="H3030">
        <v>0</v>
      </c>
      <c r="I303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030" s="5" cm="1">
        <f t="array" ref="J3030">MAX(IF((ProjectInfoTable[ProjectName]=OutputTable[[#This Row],[ProjectName]]),(ProjectInfoTable[ProjectName]=OutputTable[[#This Row],[ProjectName]])*ProjectInfoTable[NumberOfReplications]))</f>
        <v>50</v>
      </c>
      <c r="K3030" s="5" cm="1">
        <f t="array" ref="K3030">IFERROR(AVERAGE(IF((OutputTable[GroupByKey]=OutputTable[[#This Row],[GroupByKey]]),(OutputTable[GroupByKey]=OutputTable[[#This Row],[GroupByKey]])*OutputTable[RecordedValue])),0)</f>
        <v>7.1899169440802421E-2</v>
      </c>
      <c r="L3030" s="5" cm="1">
        <f t="array" ref="L3030">IFERROR(_xlfn.STDEV.S(IF((OutputTable[GroupByKey]=OutputTable[[#This Row],[GroupByKey]]),(OutputTable[GroupByKey]=OutputTable[[#This Row],[GroupByKey]])*OutputTable[RecordedValue])),0)</f>
        <v>3.1880974713854024E-2</v>
      </c>
      <c r="M3030" s="5" cm="1">
        <f t="array" ref="M3030">MAX(IF((ProjectInfoTable[ProjectName]=OutputTable[[#This Row],[ProjectName]]),(ProjectInfoTable[ProjectName]=OutputTable[[#This Row],[ProjectName]])*ProjectInfoTable[ConfidenceInterval]))</f>
        <v>0.95</v>
      </c>
      <c r="N3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9.0604727638161874E-3</v>
      </c>
      <c r="O3030" s="5" cm="1">
        <f t="array" ref="O3030">MIN(IF((OutputTable[GroupByKey]=OutputTable[[#This Row],[GroupByKey]]),(OutputTable[GroupByKey]=OutputTable[[#This Row],[GroupByKey]])*OutputTable[RecordedValue]))</f>
        <v>1.6518466630091499E-2</v>
      </c>
      <c r="P3030" s="5" cm="1">
        <f t="array" ref="P3030">MAX(IF((OutputTable[GroupByKey]=OutputTable[[#This Row],[GroupByKey]]),(OutputTable[GroupByKey]=OutputTable[[#This Row],[GroupByKey]])*OutputTable[RecordedValue]))</f>
        <v>0.18039060663533099</v>
      </c>
    </row>
    <row r="3031" spans="1:16" x14ac:dyDescent="0.25">
      <c r="A3031" t="s">
        <v>68</v>
      </c>
      <c r="B3031" t="s">
        <v>70</v>
      </c>
      <c r="C3031">
        <v>50</v>
      </c>
      <c r="D3031" t="s">
        <v>167</v>
      </c>
      <c r="E3031" t="s">
        <v>142</v>
      </c>
      <c r="F3031" t="s">
        <v>107</v>
      </c>
      <c r="G3031">
        <v>0</v>
      </c>
      <c r="H3031">
        <v>0</v>
      </c>
      <c r="I303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031" s="5" cm="1">
        <f t="array" ref="J3031">MAX(IF((ProjectInfoTable[ProjectName]=OutputTable[[#This Row],[ProjectName]]),(ProjectInfoTable[ProjectName]=OutputTable[[#This Row],[ProjectName]])*ProjectInfoTable[NumberOfReplications]))</f>
        <v>50</v>
      </c>
      <c r="K3031" s="5" cm="1">
        <f t="array" ref="K3031">IFERROR(AVERAGE(IF((OutputTable[GroupByKey]=OutputTable[[#This Row],[GroupByKey]]),(OutputTable[GroupByKey]=OutputTable[[#This Row],[GroupByKey]])*OutputTable[RecordedValue])),0)</f>
        <v>0</v>
      </c>
      <c r="L3031" s="5" cm="1">
        <f t="array" ref="L3031">IFERROR(_xlfn.STDEV.S(IF((OutputTable[GroupByKey]=OutputTable[[#This Row],[GroupByKey]]),(OutputTable[GroupByKey]=OutputTable[[#This Row],[GroupByKey]])*OutputTable[RecordedValue])),0)</f>
        <v>0</v>
      </c>
      <c r="M3031" s="5" cm="1">
        <f t="array" ref="M3031">MAX(IF((ProjectInfoTable[ProjectName]=OutputTable[[#This Row],[ProjectName]]),(ProjectInfoTable[ProjectName]=OutputTable[[#This Row],[ProjectName]])*ProjectInfoTable[ConfidenceInterval]))</f>
        <v>0.95</v>
      </c>
      <c r="N3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31" s="5" cm="1">
        <f t="array" ref="O3031">MIN(IF((OutputTable[GroupByKey]=OutputTable[[#This Row],[GroupByKey]]),(OutputTable[GroupByKey]=OutputTable[[#This Row],[GroupByKey]])*OutputTable[RecordedValue]))</f>
        <v>0</v>
      </c>
      <c r="P3031" s="5" cm="1">
        <f t="array" ref="P3031">MAX(IF((OutputTable[GroupByKey]=OutputTable[[#This Row],[GroupByKey]]),(OutputTable[GroupByKey]=OutputTable[[#This Row],[GroupByKey]])*OutputTable[RecordedValue]))</f>
        <v>0</v>
      </c>
    </row>
    <row r="3032" spans="1:16" x14ac:dyDescent="0.25">
      <c r="A3032" t="s">
        <v>68</v>
      </c>
      <c r="B3032" t="s">
        <v>70</v>
      </c>
      <c r="C3032">
        <v>50</v>
      </c>
      <c r="D3032" t="s">
        <v>168</v>
      </c>
      <c r="E3032" t="s">
        <v>123</v>
      </c>
      <c r="F3032" t="s">
        <v>129</v>
      </c>
      <c r="G3032">
        <v>141</v>
      </c>
      <c r="H3032">
        <v>0</v>
      </c>
      <c r="I3032" s="5" t="str">
        <f>OutputTable[[#This Row],[ProjectName]]&amp;OutputTable[[#This Row],[Name]]&amp;OutputTable[[#This Row],[Type]]&amp;OutputTable[[#This Row],[Source]]</f>
        <v>Airport Security AnalysisSystem.NumberOutNumber OutSystem</v>
      </c>
      <c r="J3032" s="5" cm="1">
        <f t="array" ref="J3032">MAX(IF((ProjectInfoTable[ProjectName]=OutputTable[[#This Row],[ProjectName]]),(ProjectInfoTable[ProjectName]=OutputTable[[#This Row],[ProjectName]])*ProjectInfoTable[NumberOfReplications]))</f>
        <v>50</v>
      </c>
      <c r="K3032" s="5" cm="1">
        <f t="array" ref="K3032">IFERROR(AVERAGE(IF((OutputTable[GroupByKey]=OutputTable[[#This Row],[GroupByKey]]),(OutputTable[GroupByKey]=OutputTable[[#This Row],[GroupByKey]])*OutputTable[RecordedValue])),0)</f>
        <v>141.38</v>
      </c>
      <c r="L3032" s="5" cm="1">
        <f t="array" ref="L3032">IFERROR(_xlfn.STDEV.S(IF((OutputTable[GroupByKey]=OutputTable[[#This Row],[GroupByKey]]),(OutputTable[GroupByKey]=OutputTable[[#This Row],[GroupByKey]])*OutputTable[RecordedValue])),0)</f>
        <v>1.9988772358705846</v>
      </c>
      <c r="M3032" s="5" cm="1">
        <f t="array" ref="M3032">MAX(IF((ProjectInfoTable[ProjectName]=OutputTable[[#This Row],[ProjectName]]),(ProjectInfoTable[ProjectName]=OutputTable[[#This Row],[ProjectName]])*ProjectInfoTable[ConfidenceInterval]))</f>
        <v>0.95</v>
      </c>
      <c r="N3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0.56807462495641636</v>
      </c>
      <c r="O3032" s="5" cm="1">
        <f t="array" ref="O3032">MIN(IF((OutputTable[GroupByKey]=OutputTable[[#This Row],[GroupByKey]]),(OutputTable[GroupByKey]=OutputTable[[#This Row],[GroupByKey]])*OutputTable[RecordedValue]))</f>
        <v>134</v>
      </c>
      <c r="P3032" s="5" cm="1">
        <f t="array" ref="P3032">MAX(IF((OutputTable[GroupByKey]=OutputTable[[#This Row],[GroupByKey]]),(OutputTable[GroupByKey]=OutputTable[[#This Row],[GroupByKey]])*OutputTable[RecordedValue]))</f>
        <v>144</v>
      </c>
    </row>
    <row r="3033" spans="1:16" x14ac:dyDescent="0.25">
      <c r="A3033" t="s">
        <v>68</v>
      </c>
      <c r="B3033" t="s">
        <v>70</v>
      </c>
      <c r="C3033">
        <v>50</v>
      </c>
      <c r="D3033" t="s">
        <v>169</v>
      </c>
      <c r="E3033" t="s">
        <v>91</v>
      </c>
      <c r="F3033" t="s">
        <v>129</v>
      </c>
      <c r="G3033">
        <v>71.692049018782399</v>
      </c>
      <c r="H3033">
        <v>0</v>
      </c>
      <c r="I3033" s="5" t="str">
        <f>OutputTable[[#This Row],[ProjectName]]&amp;OutputTable[[#This Row],[Name]]&amp;OutputTable[[#This Row],[Type]]&amp;OutputTable[[#This Row],[Source]]</f>
        <v>Airport Security AnalysisSystem.TotalCostTotal CostSystem</v>
      </c>
      <c r="J3033" s="5" cm="1">
        <f t="array" ref="J3033">MAX(IF((ProjectInfoTable[ProjectName]=OutputTable[[#This Row],[ProjectName]]),(ProjectInfoTable[ProjectName]=OutputTable[[#This Row],[ProjectName]])*ProjectInfoTable[NumberOfReplications]))</f>
        <v>50</v>
      </c>
      <c r="K3033" s="5" cm="1">
        <f t="array" ref="K3033">IFERROR(AVERAGE(IF((OutputTable[GroupByKey]=OutputTable[[#This Row],[GroupByKey]]),(OutputTable[GroupByKey]=OutputTable[[#This Row],[GroupByKey]])*OutputTable[RecordedValue])),0)</f>
        <v>71.709517489708347</v>
      </c>
      <c r="L3033" s="5" cm="1">
        <f t="array" ref="L3033">IFERROR(_xlfn.STDEV.S(IF((OutputTable[GroupByKey]=OutputTable[[#This Row],[GroupByKey]]),(OutputTable[GroupByKey]=OutputTable[[#This Row],[GroupByKey]])*OutputTable[RecordedValue])),0)</f>
        <v>0.25019982121987089</v>
      </c>
      <c r="M3033" s="5" cm="1">
        <f t="array" ref="M3033">MAX(IF((ProjectInfoTable[ProjectName]=OutputTable[[#This Row],[ProjectName]]),(ProjectInfoTable[ProjectName]=OutputTable[[#This Row],[ProjectName]])*ProjectInfoTable[ConfidenceInterval]))</f>
        <v>0.95</v>
      </c>
      <c r="N3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7.1106002436281082E-2</v>
      </c>
      <c r="O3033" s="5" cm="1">
        <f t="array" ref="O3033">MIN(IF((OutputTable[GroupByKey]=OutputTable[[#This Row],[GroupByKey]]),(OutputTable[GroupByKey]=OutputTable[[#This Row],[GroupByKey]])*OutputTable[RecordedValue]))</f>
        <v>70.826954480567906</v>
      </c>
      <c r="P3033" s="5" cm="1">
        <f t="array" ref="P3033">MAX(IF((OutputTable[GroupByKey]=OutputTable[[#This Row],[GroupByKey]]),(OutputTable[GroupByKey]=OutputTable[[#This Row],[GroupByKey]])*OutputTable[RecordedValue]))</f>
        <v>72</v>
      </c>
    </row>
    <row r="3034" spans="1:16" x14ac:dyDescent="0.25">
      <c r="A3034" t="s">
        <v>68</v>
      </c>
      <c r="B3034" t="s">
        <v>70</v>
      </c>
      <c r="C3034">
        <v>50</v>
      </c>
      <c r="D3034" t="s">
        <v>170</v>
      </c>
      <c r="E3034" t="s">
        <v>137</v>
      </c>
      <c r="F3034" t="s">
        <v>107</v>
      </c>
      <c r="G3034">
        <v>29.9739551815819</v>
      </c>
      <c r="H3034">
        <v>0</v>
      </c>
      <c r="I303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034" s="5" cm="1">
        <f t="array" ref="J3034">MAX(IF((ProjectInfoTable[ProjectName]=OutputTable[[#This Row],[ProjectName]]),(ProjectInfoTable[ProjectName]=OutputTable[[#This Row],[ProjectName]])*ProjectInfoTable[NumberOfReplications]))</f>
        <v>50</v>
      </c>
      <c r="K3034" s="5" cm="1">
        <f t="array" ref="K3034">IFERROR(AVERAGE(IF((OutputTable[GroupByKey]=OutputTable[[#This Row],[GroupByKey]]),(OutputTable[GroupByKey]=OutputTable[[#This Row],[GroupByKey]])*OutputTable[RecordedValue])),0)</f>
        <v>28.690256747996941</v>
      </c>
      <c r="L3034" s="5" cm="1">
        <f t="array" ref="L3034">IFERROR(_xlfn.STDEV.S(IF((OutputTable[GroupByKey]=OutputTable[[#This Row],[GroupByKey]]),(OutputTable[GroupByKey]=OutputTable[[#This Row],[GroupByKey]])*OutputTable[RecordedValue])),0)</f>
        <v>1.6276098461399904</v>
      </c>
      <c r="M3034" s="5" cm="1">
        <f t="array" ref="M3034">MAX(IF((ProjectInfoTable[ProjectName]=OutputTable[[#This Row],[ProjectName]]),(ProjectInfoTable[ProjectName]=OutputTable[[#This Row],[ProjectName]])*ProjectInfoTable[ConfidenceInterval]))</f>
        <v>0.95</v>
      </c>
      <c r="N3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0.46256160024687382</v>
      </c>
      <c r="O3034" s="5" cm="1">
        <f t="array" ref="O3034">MIN(IF((OutputTable[GroupByKey]=OutputTable[[#This Row],[GroupByKey]]),(OutputTable[GroupByKey]=OutputTable[[#This Row],[GroupByKey]])*OutputTable[RecordedValue]))</f>
        <v>25.696659959072399</v>
      </c>
      <c r="P3034" s="5" cm="1">
        <f t="array" ref="P3034">MAX(IF((OutputTable[GroupByKey]=OutputTable[[#This Row],[GroupByKey]]),(OutputTable[GroupByKey]=OutputTable[[#This Row],[GroupByKey]])*OutputTable[RecordedValue]))</f>
        <v>33.838759418460498</v>
      </c>
    </row>
    <row r="3035" spans="1:16" x14ac:dyDescent="0.25">
      <c r="A3035" t="s">
        <v>68</v>
      </c>
      <c r="B3035" t="s">
        <v>70</v>
      </c>
      <c r="C3035">
        <v>50</v>
      </c>
      <c r="D3035" t="s">
        <v>171</v>
      </c>
      <c r="E3035" t="s">
        <v>139</v>
      </c>
      <c r="F3035" t="s">
        <v>107</v>
      </c>
      <c r="G3035">
        <v>5.8720693278093403</v>
      </c>
      <c r="H3035">
        <v>0</v>
      </c>
      <c r="I303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035" s="5" cm="1">
        <f t="array" ref="J3035">MAX(IF((ProjectInfoTable[ProjectName]=OutputTable[[#This Row],[ProjectName]]),(ProjectInfoTable[ProjectName]=OutputTable[[#This Row],[ProjectName]])*ProjectInfoTable[NumberOfReplications]))</f>
        <v>50</v>
      </c>
      <c r="K3035" s="5" cm="1">
        <f t="array" ref="K3035">IFERROR(AVERAGE(IF((OutputTable[GroupByKey]=OutputTable[[#This Row],[GroupByKey]]),(OutputTable[GroupByKey]=OutputTable[[#This Row],[GroupByKey]])*OutputTable[RecordedValue])),0)</f>
        <v>7.1431715332986858</v>
      </c>
      <c r="L3035" s="5" cm="1">
        <f t="array" ref="L3035">IFERROR(_xlfn.STDEV.S(IF((OutputTable[GroupByKey]=OutputTable[[#This Row],[GroupByKey]]),(OutputTable[GroupByKey]=OutputTable[[#This Row],[GroupByKey]])*OutputTable[RecordedValue])),0)</f>
        <v>1.6630080132730225</v>
      </c>
      <c r="M3035" s="5" cm="1">
        <f t="array" ref="M3035">MAX(IF((ProjectInfoTable[ProjectName]=OutputTable[[#This Row],[ProjectName]]),(ProjectInfoTable[ProjectName]=OutputTable[[#This Row],[ProjectName]])*ProjectInfoTable[ConfidenceInterval]))</f>
        <v>0.95</v>
      </c>
      <c r="N3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0.47262164803639389</v>
      </c>
      <c r="O3035" s="5" cm="1">
        <f t="array" ref="O3035">MIN(IF((OutputTable[GroupByKey]=OutputTable[[#This Row],[GroupByKey]]),(OutputTable[GroupByKey]=OutputTable[[#This Row],[GroupByKey]])*OutputTable[RecordedValue]))</f>
        <v>2.14775272896172</v>
      </c>
      <c r="P3035" s="5" cm="1">
        <f t="array" ref="P3035">MAX(IF((OutputTable[GroupByKey]=OutputTable[[#This Row],[GroupByKey]]),(OutputTable[GroupByKey]=OutputTable[[#This Row],[GroupByKey]])*OutputTable[RecordedValue]))</f>
        <v>10.273767747096599</v>
      </c>
    </row>
    <row r="3036" spans="1:16" x14ac:dyDescent="0.25">
      <c r="A3036" t="s">
        <v>68</v>
      </c>
      <c r="B3036" t="s">
        <v>70</v>
      </c>
      <c r="C3036">
        <v>50</v>
      </c>
      <c r="D3036" t="s">
        <v>172</v>
      </c>
      <c r="E3036" t="s">
        <v>164</v>
      </c>
      <c r="F3036" t="s">
        <v>107</v>
      </c>
      <c r="G3036">
        <v>301</v>
      </c>
      <c r="H3036">
        <v>0</v>
      </c>
      <c r="I303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036" s="5" cm="1">
        <f t="array" ref="J3036">MAX(IF((ProjectInfoTable[ProjectName]=OutputTable[[#This Row],[ProjectName]]),(ProjectInfoTable[ProjectName]=OutputTable[[#This Row],[ProjectName]])*ProjectInfoTable[NumberOfReplications]))</f>
        <v>50</v>
      </c>
      <c r="K3036" s="5" cm="1">
        <f t="array" ref="K3036">IFERROR(AVERAGE(IF((OutputTable[GroupByKey]=OutputTable[[#This Row],[GroupByKey]]),(OutputTable[GroupByKey]=OutputTable[[#This Row],[GroupByKey]])*OutputTable[RecordedValue])),0)</f>
        <v>299.54000000000002</v>
      </c>
      <c r="L3036" s="5" cm="1">
        <f t="array" ref="L3036">IFERROR(_xlfn.STDEV.S(IF((OutputTable[GroupByKey]=OutputTable[[#This Row],[GroupByKey]]),(OutputTable[GroupByKey]=OutputTable[[#This Row],[GroupByKey]])*OutputTable[RecordedValue])),0)</f>
        <v>4.8873430868908301</v>
      </c>
      <c r="M3036" s="5" cm="1">
        <f t="array" ref="M3036">MAX(IF((ProjectInfoTable[ProjectName]=OutputTable[[#This Row],[ProjectName]]),(ProjectInfoTable[ProjectName]=OutputTable[[#This Row],[ProjectName]])*ProjectInfoTable[ConfidenceInterval]))</f>
        <v>0.95</v>
      </c>
      <c r="N3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1.3889675370231671</v>
      </c>
      <c r="O3036" s="5" cm="1">
        <f t="array" ref="O3036">MIN(IF((OutputTable[GroupByKey]=OutputTable[[#This Row],[GroupByKey]]),(OutputTable[GroupByKey]=OutputTable[[#This Row],[GroupByKey]])*OutputTable[RecordedValue]))</f>
        <v>289</v>
      </c>
      <c r="P3036" s="5" cm="1">
        <f t="array" ref="P3036">MAX(IF((OutputTable[GroupByKey]=OutputTable[[#This Row],[GroupByKey]]),(OutputTable[GroupByKey]=OutputTable[[#This Row],[GroupByKey]])*OutputTable[RecordedValue]))</f>
        <v>313</v>
      </c>
    </row>
    <row r="3037" spans="1:16" x14ac:dyDescent="0.25">
      <c r="A3037" t="s">
        <v>68</v>
      </c>
      <c r="B3037" t="s">
        <v>70</v>
      </c>
      <c r="C3037">
        <v>50</v>
      </c>
      <c r="D3037" t="s">
        <v>173</v>
      </c>
      <c r="E3037" t="s">
        <v>166</v>
      </c>
      <c r="F3037" t="s">
        <v>107</v>
      </c>
      <c r="G3037">
        <v>0.83688696311640698</v>
      </c>
      <c r="H3037">
        <v>0</v>
      </c>
      <c r="I303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037" s="5" cm="1">
        <f t="array" ref="J3037">MAX(IF((ProjectInfoTable[ProjectName]=OutputTable[[#This Row],[ProjectName]]),(ProjectInfoTable[ProjectName]=OutputTable[[#This Row],[ProjectName]])*ProjectInfoTable[NumberOfReplications]))</f>
        <v>50</v>
      </c>
      <c r="K3037" s="5" cm="1">
        <f t="array" ref="K3037">IFERROR(AVERAGE(IF((OutputTable[GroupByKey]=OutputTable[[#This Row],[GroupByKey]]),(OutputTable[GroupByKey]=OutputTable[[#This Row],[GroupByKey]])*OutputTable[RecordedValue])),0)</f>
        <v>0.80157856851948073</v>
      </c>
      <c r="L3037" s="5" cm="1">
        <f t="array" ref="L3037">IFERROR(_xlfn.STDEV.S(IF((OutputTable[GroupByKey]=OutputTable[[#This Row],[GroupByKey]]),(OutputTable[GroupByKey]=OutputTable[[#This Row],[GroupByKey]])*OutputTable[RecordedValue])),0)</f>
        <v>4.6194667035361667E-2</v>
      </c>
      <c r="M3037" s="5" cm="1">
        <f t="array" ref="M3037">MAX(IF((ProjectInfoTable[ProjectName]=OutputTable[[#This Row],[ProjectName]]),(ProjectInfoTable[ProjectName]=OutputTable[[#This Row],[ProjectName]])*ProjectInfoTable[ConfidenceInterval]))</f>
        <v>0.95</v>
      </c>
      <c r="N3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1.3128379112122033E-2</v>
      </c>
      <c r="O3037" s="5" cm="1">
        <f t="array" ref="O3037">MIN(IF((OutputTable[GroupByKey]=OutputTable[[#This Row],[GroupByKey]]),(OutputTable[GroupByKey]=OutputTable[[#This Row],[GroupByKey]])*OutputTable[RecordedValue]))</f>
        <v>0.71461756258065101</v>
      </c>
      <c r="P3037" s="5" cm="1">
        <f t="array" ref="P3037">MAX(IF((OutputTable[GroupByKey]=OutputTable[[#This Row],[GroupByKey]]),(OutputTable[GroupByKey]=OutputTable[[#This Row],[GroupByKey]])*OutputTable[RecordedValue]))</f>
        <v>0.94034020197328605</v>
      </c>
    </row>
    <row r="3038" spans="1:16" x14ac:dyDescent="0.25">
      <c r="A3038" t="s">
        <v>68</v>
      </c>
      <c r="B3038" t="s">
        <v>70</v>
      </c>
      <c r="C3038">
        <v>50</v>
      </c>
      <c r="D3038" t="s">
        <v>174</v>
      </c>
      <c r="E3038" t="s">
        <v>142</v>
      </c>
      <c r="F3038" t="s">
        <v>107</v>
      </c>
      <c r="G3038">
        <v>0</v>
      </c>
      <c r="H3038">
        <v>0</v>
      </c>
      <c r="I303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038" s="5" cm="1">
        <f t="array" ref="J3038">MAX(IF((ProjectInfoTable[ProjectName]=OutputTable[[#This Row],[ProjectName]]),(ProjectInfoTable[ProjectName]=OutputTable[[#This Row],[ProjectName]])*ProjectInfoTable[NumberOfReplications]))</f>
        <v>50</v>
      </c>
      <c r="K3038" s="5" cm="1">
        <f t="array" ref="K3038">IFERROR(AVERAGE(IF((OutputTable[GroupByKey]=OutputTable[[#This Row],[GroupByKey]]),(OutputTable[GroupByKey]=OutputTable[[#This Row],[GroupByKey]])*OutputTable[RecordedValue])),0)</f>
        <v>0</v>
      </c>
      <c r="L3038" s="5" cm="1">
        <f t="array" ref="L3038">IFERROR(_xlfn.STDEV.S(IF((OutputTable[GroupByKey]=OutputTable[[#This Row],[GroupByKey]]),(OutputTable[GroupByKey]=OutputTable[[#This Row],[GroupByKey]])*OutputTable[RecordedValue])),0)</f>
        <v>0</v>
      </c>
      <c r="M3038" s="5" cm="1">
        <f t="array" ref="M3038">MAX(IF((ProjectInfoTable[ProjectName]=OutputTable[[#This Row],[ProjectName]]),(ProjectInfoTable[ProjectName]=OutputTable[[#This Row],[ProjectName]])*ProjectInfoTable[ConfidenceInterval]))</f>
        <v>0.95</v>
      </c>
      <c r="N3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38" s="5" cm="1">
        <f t="array" ref="O3038">MIN(IF((OutputTable[GroupByKey]=OutputTable[[#This Row],[GroupByKey]]),(OutputTable[GroupByKey]=OutputTable[[#This Row],[GroupByKey]])*OutputTable[RecordedValue]))</f>
        <v>0</v>
      </c>
      <c r="P3038" s="5" cm="1">
        <f t="array" ref="P3038">MAX(IF((OutputTable[GroupByKey]=OutputTable[[#This Row],[GroupByKey]]),(OutputTable[GroupByKey]=OutputTable[[#This Row],[GroupByKey]])*OutputTable[RecordedValue]))</f>
        <v>0</v>
      </c>
    </row>
    <row r="3039" spans="1:16" x14ac:dyDescent="0.25">
      <c r="A3039" t="s">
        <v>68</v>
      </c>
      <c r="B3039" t="s">
        <v>70</v>
      </c>
      <c r="C3039">
        <v>50</v>
      </c>
      <c r="D3039" t="s">
        <v>175</v>
      </c>
      <c r="E3039" t="s">
        <v>113</v>
      </c>
      <c r="F3039" t="s">
        <v>73</v>
      </c>
      <c r="G3039">
        <v>37.899065544691702</v>
      </c>
      <c r="H3039">
        <v>0</v>
      </c>
      <c r="I303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039" s="5" cm="1">
        <f t="array" ref="J3039">MAX(IF((ProjectInfoTable[ProjectName]=OutputTable[[#This Row],[ProjectName]]),(ProjectInfoTable[ProjectName]=OutputTable[[#This Row],[ProjectName]])*ProjectInfoTable[NumberOfReplications]))</f>
        <v>50</v>
      </c>
      <c r="K3039" s="5" cm="1">
        <f t="array" ref="K3039">IFERROR(AVERAGE(IF((OutputTable[GroupByKey]=OutputTable[[#This Row],[GroupByKey]]),(OutputTable[GroupByKey]=OutputTable[[#This Row],[GroupByKey]])*OutputTable[RecordedValue])),0)</f>
        <v>36.017962320863354</v>
      </c>
      <c r="L3039" s="5" cm="1">
        <f t="array" ref="L3039">IFERROR(_xlfn.STDEV.S(IF((OutputTable[GroupByKey]=OutputTable[[#This Row],[GroupByKey]]),(OutputTable[GroupByKey]=OutputTable[[#This Row],[GroupByKey]])*OutputTable[RecordedValue])),0)</f>
        <v>2.1447750669597334</v>
      </c>
      <c r="M3039" s="5" cm="1">
        <f t="array" ref="M3039">MAX(IF((ProjectInfoTable[ProjectName]=OutputTable[[#This Row],[ProjectName]]),(ProjectInfoTable[ProjectName]=OutputTable[[#This Row],[ProjectName]])*ProjectInfoTable[ConfidenceInterval]))</f>
        <v>0.95</v>
      </c>
      <c r="N3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3039" s="5" cm="1">
        <f t="array" ref="O3039">MIN(IF((OutputTable[GroupByKey]=OutputTable[[#This Row],[GroupByKey]]),(OutputTable[GroupByKey]=OutputTable[[#This Row],[GroupByKey]])*OutputTable[RecordedValue]))</f>
        <v>31.355296128801101</v>
      </c>
      <c r="P3039" s="5" cm="1">
        <f t="array" ref="P3039">MAX(IF((OutputTable[GroupByKey]=OutputTable[[#This Row],[GroupByKey]]),(OutputTable[GroupByKey]=OutputTable[[#This Row],[GroupByKey]])*OutputTable[RecordedValue]))</f>
        <v>42.047742044042501</v>
      </c>
    </row>
    <row r="3040" spans="1:16" x14ac:dyDescent="0.25">
      <c r="A3040" t="s">
        <v>68</v>
      </c>
      <c r="B3040" t="s">
        <v>70</v>
      </c>
      <c r="C3040">
        <v>50</v>
      </c>
      <c r="D3040" t="s">
        <v>176</v>
      </c>
      <c r="E3040" t="s">
        <v>115</v>
      </c>
      <c r="F3040" t="s">
        <v>73</v>
      </c>
      <c r="G3040">
        <v>1136.97196634075</v>
      </c>
      <c r="H3040">
        <v>0</v>
      </c>
      <c r="I304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040" s="5" cm="1">
        <f t="array" ref="J3040">MAX(IF((ProjectInfoTable[ProjectName]=OutputTable[[#This Row],[ProjectName]]),(ProjectInfoTable[ProjectName]=OutputTable[[#This Row],[ProjectName]])*ProjectInfoTable[NumberOfReplications]))</f>
        <v>50</v>
      </c>
      <c r="K3040" s="5" cm="1">
        <f t="array" ref="K3040">IFERROR(AVERAGE(IF((OutputTable[GroupByKey]=OutputTable[[#This Row],[GroupByKey]]),(OutputTable[GroupByKey]=OutputTable[[#This Row],[GroupByKey]])*OutputTable[RecordedValue])),0)</f>
        <v>1080.5388696259006</v>
      </c>
      <c r="L3040" s="5" cm="1">
        <f t="array" ref="L3040">IFERROR(_xlfn.STDEV.S(IF((OutputTable[GroupByKey]=OutputTable[[#This Row],[GroupByKey]]),(OutputTable[GroupByKey]=OutputTable[[#This Row],[GroupByKey]])*OutputTable[RecordedValue])),0)</f>
        <v>64.343252008792561</v>
      </c>
      <c r="M3040" s="5" cm="1">
        <f t="array" ref="M3040">MAX(IF((ProjectInfoTable[ProjectName]=OutputTable[[#This Row],[ProjectName]]),(ProjectInfoTable[ProjectName]=OutputTable[[#This Row],[ProjectName]])*ProjectInfoTable[ConfidenceInterval]))</f>
        <v>0.95</v>
      </c>
      <c r="N3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18.286149893268146</v>
      </c>
      <c r="O3040" s="5" cm="1">
        <f t="array" ref="O3040">MIN(IF((OutputTable[GroupByKey]=OutputTable[[#This Row],[GroupByKey]]),(OutputTable[GroupByKey]=OutputTable[[#This Row],[GroupByKey]])*OutputTable[RecordedValue]))</f>
        <v>940.65888386403196</v>
      </c>
      <c r="P3040" s="5" cm="1">
        <f t="array" ref="P3040">MAX(IF((OutputTable[GroupByKey]=OutputTable[[#This Row],[GroupByKey]]),(OutputTable[GroupByKey]=OutputTable[[#This Row],[GroupByKey]])*OutputTable[RecordedValue]))</f>
        <v>1261.4322613212801</v>
      </c>
    </row>
    <row r="3041" spans="1:16" x14ac:dyDescent="0.25">
      <c r="A3041" t="s">
        <v>68</v>
      </c>
      <c r="B3041" t="s">
        <v>70</v>
      </c>
      <c r="C3041">
        <v>50</v>
      </c>
      <c r="D3041" t="s">
        <v>177</v>
      </c>
      <c r="E3041" t="s">
        <v>117</v>
      </c>
      <c r="F3041" t="s">
        <v>73</v>
      </c>
      <c r="G3041">
        <v>0</v>
      </c>
      <c r="H3041">
        <v>0</v>
      </c>
      <c r="I304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041" s="5" cm="1">
        <f t="array" ref="J3041">MAX(IF((ProjectInfoTable[ProjectName]=OutputTable[[#This Row],[ProjectName]]),(ProjectInfoTable[ProjectName]=OutputTable[[#This Row],[ProjectName]])*ProjectInfoTable[NumberOfReplications]))</f>
        <v>50</v>
      </c>
      <c r="K3041" s="5" cm="1">
        <f t="array" ref="K3041">IFERROR(AVERAGE(IF((OutputTable[GroupByKey]=OutputTable[[#This Row],[GroupByKey]]),(OutputTable[GroupByKey]=OutputTable[[#This Row],[GroupByKey]])*OutputTable[RecordedValue])),0)</f>
        <v>0</v>
      </c>
      <c r="L3041" s="5" cm="1">
        <f t="array" ref="L3041">IFERROR(_xlfn.STDEV.S(IF((OutputTable[GroupByKey]=OutputTable[[#This Row],[GroupByKey]]),(OutputTable[GroupByKey]=OutputTable[[#This Row],[GroupByKey]])*OutputTable[RecordedValue])),0)</f>
        <v>0</v>
      </c>
      <c r="M3041" s="5" cm="1">
        <f t="array" ref="M3041">MAX(IF((ProjectInfoTable[ProjectName]=OutputTable[[#This Row],[ProjectName]]),(ProjectInfoTable[ProjectName]=OutputTable[[#This Row],[ProjectName]])*ProjectInfoTable[ConfidenceInterval]))</f>
        <v>0.95</v>
      </c>
      <c r="N3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41" s="5" cm="1">
        <f t="array" ref="O3041">MIN(IF((OutputTable[GroupByKey]=OutputTable[[#This Row],[GroupByKey]]),(OutputTable[GroupByKey]=OutputTable[[#This Row],[GroupByKey]])*OutputTable[RecordedValue]))</f>
        <v>0</v>
      </c>
      <c r="P3041" s="5" cm="1">
        <f t="array" ref="P3041">MAX(IF((OutputTable[GroupByKey]=OutputTable[[#This Row],[GroupByKey]]),(OutputTable[GroupByKey]=OutputTable[[#This Row],[GroupByKey]])*OutputTable[RecordedValue]))</f>
        <v>0</v>
      </c>
    </row>
    <row r="3042" spans="1:16" x14ac:dyDescent="0.25">
      <c r="A3042" t="s">
        <v>68</v>
      </c>
      <c r="B3042" t="s">
        <v>70</v>
      </c>
      <c r="C3042">
        <v>50</v>
      </c>
      <c r="D3042" t="s">
        <v>178</v>
      </c>
      <c r="E3042" t="s">
        <v>119</v>
      </c>
      <c r="F3042" t="s">
        <v>73</v>
      </c>
      <c r="G3042">
        <v>542.66213094796501</v>
      </c>
      <c r="H3042">
        <v>0</v>
      </c>
      <c r="I304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042" s="5" cm="1">
        <f t="array" ref="J3042">MAX(IF((ProjectInfoTable[ProjectName]=OutputTable[[#This Row],[ProjectName]]),(ProjectInfoTable[ProjectName]=OutputTable[[#This Row],[ProjectName]])*ProjectInfoTable[NumberOfReplications]))</f>
        <v>50</v>
      </c>
      <c r="K3042" s="5" cm="1">
        <f t="array" ref="K3042">IFERROR(AVERAGE(IF((OutputTable[GroupByKey]=OutputTable[[#This Row],[GroupByKey]]),(OutputTable[GroupByKey]=OutputTable[[#This Row],[GroupByKey]])*OutputTable[RecordedValue])),0)</f>
        <v>647.33233797243315</v>
      </c>
      <c r="L3042" s="5" cm="1">
        <f t="array" ref="L3042">IFERROR(_xlfn.STDEV.S(IF((OutputTable[GroupByKey]=OutputTable[[#This Row],[GroupByKey]]),(OutputTable[GroupByKey]=OutputTable[[#This Row],[GroupByKey]])*OutputTable[RecordedValue])),0)</f>
        <v>612.63054444116835</v>
      </c>
      <c r="M3042" s="5" cm="1">
        <f t="array" ref="M3042">MAX(IF((ProjectInfoTable[ProjectName]=OutputTable[[#This Row],[ProjectName]]),(ProjectInfoTable[ProjectName]=OutputTable[[#This Row],[ProjectName]])*ProjectInfoTable[ConfidenceInterval]))</f>
        <v>0.95</v>
      </c>
      <c r="N3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174.107674310817</v>
      </c>
      <c r="O3042" s="5" cm="1">
        <f t="array" ref="O3042">MIN(IF((OutputTable[GroupByKey]=OutputTable[[#This Row],[GroupByKey]]),(OutputTable[GroupByKey]=OutputTable[[#This Row],[GroupByKey]])*OutputTable[RecordedValue]))</f>
        <v>135.75868551570699</v>
      </c>
      <c r="P3042" s="5" cm="1">
        <f t="array" ref="P3042">MAX(IF((OutputTable[GroupByKey]=OutputTable[[#This Row],[GroupByKey]]),(OutputTable[GroupByKey]=OutputTable[[#This Row],[GroupByKey]])*OutputTable[RecordedValue]))</f>
        <v>3953.48057040094</v>
      </c>
    </row>
    <row r="3043" spans="1:16" x14ac:dyDescent="0.25">
      <c r="A3043" t="s">
        <v>68</v>
      </c>
      <c r="B3043" t="s">
        <v>70</v>
      </c>
      <c r="C3043">
        <v>50</v>
      </c>
      <c r="D3043" t="s">
        <v>179</v>
      </c>
      <c r="E3043" t="s">
        <v>121</v>
      </c>
      <c r="F3043" t="s">
        <v>73</v>
      </c>
      <c r="G3043">
        <v>141</v>
      </c>
      <c r="H3043">
        <v>0</v>
      </c>
      <c r="I304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043" s="5" cm="1">
        <f t="array" ref="J3043">MAX(IF((ProjectInfoTable[ProjectName]=OutputTable[[#This Row],[ProjectName]]),(ProjectInfoTable[ProjectName]=OutputTable[[#This Row],[ProjectName]])*ProjectInfoTable[NumberOfReplications]))</f>
        <v>50</v>
      </c>
      <c r="K3043" s="5" cm="1">
        <f t="array" ref="K3043">IFERROR(AVERAGE(IF((OutputTable[GroupByKey]=OutputTable[[#This Row],[GroupByKey]]),(OutputTable[GroupByKey]=OutputTable[[#This Row],[GroupByKey]])*OutputTable[RecordedValue])),0)</f>
        <v>139.02000000000001</v>
      </c>
      <c r="L3043" s="5" cm="1">
        <f t="array" ref="L3043">IFERROR(_xlfn.STDEV.S(IF((OutputTable[GroupByKey]=OutputTable[[#This Row],[GroupByKey]]),(OutputTable[GroupByKey]=OutputTable[[#This Row],[GroupByKey]])*OutputTable[RecordedValue])),0)</f>
        <v>2.0651629376840162</v>
      </c>
      <c r="M3043" s="5" cm="1">
        <f t="array" ref="M3043">MAX(IF((ProjectInfoTable[ProjectName]=OutputTable[[#This Row],[ProjectName]]),(ProjectInfoTable[ProjectName]=OutputTable[[#This Row],[ProjectName]])*ProjectInfoTable[ConfidenceInterval]))</f>
        <v>0.95</v>
      </c>
      <c r="N3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0.58691281297612119</v>
      </c>
      <c r="O3043" s="5" cm="1">
        <f t="array" ref="O3043">MIN(IF((OutputTable[GroupByKey]=OutputTable[[#This Row],[GroupByKey]]),(OutputTable[GroupByKey]=OutputTable[[#This Row],[GroupByKey]])*OutputTable[RecordedValue]))</f>
        <v>133</v>
      </c>
      <c r="P3043" s="5" cm="1">
        <f t="array" ref="P3043">MAX(IF((OutputTable[GroupByKey]=OutputTable[[#This Row],[GroupByKey]]),(OutputTable[GroupByKey]=OutputTable[[#This Row],[GroupByKey]])*OutputTable[RecordedValue]))</f>
        <v>142</v>
      </c>
    </row>
    <row r="3044" spans="1:16" x14ac:dyDescent="0.25">
      <c r="A3044" t="s">
        <v>68</v>
      </c>
      <c r="B3044" t="s">
        <v>70</v>
      </c>
      <c r="C3044">
        <v>50</v>
      </c>
      <c r="D3044" t="s">
        <v>180</v>
      </c>
      <c r="E3044" t="s">
        <v>123</v>
      </c>
      <c r="F3044" t="s">
        <v>73</v>
      </c>
      <c r="G3044">
        <v>138</v>
      </c>
      <c r="H3044">
        <v>0</v>
      </c>
      <c r="I304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044" s="5" cm="1">
        <f t="array" ref="J3044">MAX(IF((ProjectInfoTable[ProjectName]=OutputTable[[#This Row],[ProjectName]]),(ProjectInfoTable[ProjectName]=OutputTable[[#This Row],[ProjectName]])*ProjectInfoTable[NumberOfReplications]))</f>
        <v>50</v>
      </c>
      <c r="K3044" s="5" cm="1">
        <f t="array" ref="K3044">IFERROR(AVERAGE(IF((OutputTable[GroupByKey]=OutputTable[[#This Row],[GroupByKey]]),(OutputTable[GroupByKey]=OutputTable[[#This Row],[GroupByKey]])*OutputTable[RecordedValue])),0)</f>
        <v>137.02000000000001</v>
      </c>
      <c r="L3044" s="5" cm="1">
        <f t="array" ref="L3044">IFERROR(_xlfn.STDEV.S(IF((OutputTable[GroupByKey]=OutputTable[[#This Row],[GroupByKey]]),(OutputTable[GroupByKey]=OutputTable[[#This Row],[GroupByKey]])*OutputTable[RecordedValue])),0)</f>
        <v>2.4618725244274162</v>
      </c>
      <c r="M3044" s="5" cm="1">
        <f t="array" ref="M3044">MAX(IF((ProjectInfoTable[ProjectName]=OutputTable[[#This Row],[ProjectName]]),(ProjectInfoTable[ProjectName]=OutputTable[[#This Row],[ProjectName]])*ProjectInfoTable[ConfidenceInterval]))</f>
        <v>0.95</v>
      </c>
      <c r="N3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0.6996564300736059</v>
      </c>
      <c r="O3044" s="5" cm="1">
        <f t="array" ref="O3044">MIN(IF((OutputTable[GroupByKey]=OutputTable[[#This Row],[GroupByKey]]),(OutputTable[GroupByKey]=OutputTable[[#This Row],[GroupByKey]])*OutputTable[RecordedValue]))</f>
        <v>130</v>
      </c>
      <c r="P3044" s="5" cm="1">
        <f t="array" ref="P3044">MAX(IF((OutputTable[GroupByKey]=OutputTable[[#This Row],[GroupByKey]]),(OutputTable[GroupByKey]=OutputTable[[#This Row],[GroupByKey]])*OutputTable[RecordedValue]))</f>
        <v>141</v>
      </c>
    </row>
    <row r="3045" spans="1:16" x14ac:dyDescent="0.25">
      <c r="A3045" t="s">
        <v>68</v>
      </c>
      <c r="B3045" t="s">
        <v>70</v>
      </c>
      <c r="C3045">
        <v>50</v>
      </c>
      <c r="D3045" t="s">
        <v>181</v>
      </c>
      <c r="E3045" t="s">
        <v>125</v>
      </c>
      <c r="F3045" t="s">
        <v>73</v>
      </c>
      <c r="G3045">
        <v>37.899065544691702</v>
      </c>
      <c r="H3045">
        <v>0</v>
      </c>
      <c r="I304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045" s="5" cm="1">
        <f t="array" ref="J3045">MAX(IF((ProjectInfoTable[ProjectName]=OutputTable[[#This Row],[ProjectName]]),(ProjectInfoTable[ProjectName]=OutputTable[[#This Row],[ProjectName]])*ProjectInfoTable[NumberOfReplications]))</f>
        <v>50</v>
      </c>
      <c r="K3045" s="5" cm="1">
        <f t="array" ref="K3045">IFERROR(AVERAGE(IF((OutputTable[GroupByKey]=OutputTable[[#This Row],[GroupByKey]]),(OutputTable[GroupByKey]=OutputTable[[#This Row],[GroupByKey]])*OutputTable[RecordedValue])),0)</f>
        <v>36.017962320863354</v>
      </c>
      <c r="L3045" s="5" cm="1">
        <f t="array" ref="L3045">IFERROR(_xlfn.STDEV.S(IF((OutputTable[GroupByKey]=OutputTable[[#This Row],[GroupByKey]]),(OutputTable[GroupByKey]=OutputTable[[#This Row],[GroupByKey]])*OutputTable[RecordedValue])),0)</f>
        <v>2.1447750669597334</v>
      </c>
      <c r="M3045" s="5" cm="1">
        <f t="array" ref="M3045">MAX(IF((ProjectInfoTable[ProjectName]=OutputTable[[#This Row],[ProjectName]]),(ProjectInfoTable[ProjectName]=OutputTable[[#This Row],[ProjectName]])*ProjectInfoTable[ConfidenceInterval]))</f>
        <v>0.95</v>
      </c>
      <c r="N3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0.60953832977559952</v>
      </c>
      <c r="O3045" s="5" cm="1">
        <f t="array" ref="O3045">MIN(IF((OutputTable[GroupByKey]=OutputTable[[#This Row],[GroupByKey]]),(OutputTable[GroupByKey]=OutputTable[[#This Row],[GroupByKey]])*OutputTable[RecordedValue]))</f>
        <v>31.355296128801101</v>
      </c>
      <c r="P3045" s="5" cm="1">
        <f t="array" ref="P3045">MAX(IF((OutputTable[GroupByKey]=OutputTable[[#This Row],[GroupByKey]]),(OutputTable[GroupByKey]=OutputTable[[#This Row],[GroupByKey]])*OutputTable[RecordedValue]))</f>
        <v>42.047742044042501</v>
      </c>
    </row>
    <row r="3046" spans="1:16" x14ac:dyDescent="0.25">
      <c r="A3046" t="s">
        <v>68</v>
      </c>
      <c r="B3046" t="s">
        <v>70</v>
      </c>
      <c r="C3046">
        <v>50</v>
      </c>
      <c r="D3046" t="s">
        <v>182</v>
      </c>
      <c r="E3046" t="s">
        <v>127</v>
      </c>
      <c r="F3046" t="s">
        <v>73</v>
      </c>
      <c r="G3046">
        <v>1679.6340972887201</v>
      </c>
      <c r="H3046">
        <v>0</v>
      </c>
      <c r="I304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046" s="5" cm="1">
        <f t="array" ref="J3046">MAX(IF((ProjectInfoTable[ProjectName]=OutputTable[[#This Row],[ProjectName]]),(ProjectInfoTable[ProjectName]=OutputTable[[#This Row],[ProjectName]])*ProjectInfoTable[NumberOfReplications]))</f>
        <v>50</v>
      </c>
      <c r="K3046" s="5" cm="1">
        <f t="array" ref="K3046">IFERROR(AVERAGE(IF((OutputTable[GroupByKey]=OutputTable[[#This Row],[GroupByKey]]),(OutputTable[GroupByKey]=OutputTable[[#This Row],[GroupByKey]])*OutputTable[RecordedValue])),0)</f>
        <v>1727.8712075983335</v>
      </c>
      <c r="L3046" s="5" cm="1">
        <f t="array" ref="L3046">IFERROR(_xlfn.STDEV.S(IF((OutputTable[GroupByKey]=OutputTable[[#This Row],[GroupByKey]]),(OutputTable[GroupByKey]=OutputTable[[#This Row],[GroupByKey]])*OutputTable[RecordedValue])),0)</f>
        <v>660.11760417939672</v>
      </c>
      <c r="M3046" s="5" cm="1">
        <f t="array" ref="M3046">MAX(IF((ProjectInfoTable[ProjectName]=OutputTable[[#This Row],[ProjectName]]),(ProjectInfoTable[ProjectName]=OutputTable[[#This Row],[ProjectName]])*ProjectInfoTable[ConfidenceInterval]))</f>
        <v>0.95</v>
      </c>
      <c r="N3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187.60334736515935</v>
      </c>
      <c r="O3046" s="5" cm="1">
        <f t="array" ref="O3046">MIN(IF((OutputTable[GroupByKey]=OutputTable[[#This Row],[GroupByKey]]),(OutputTable[GroupByKey]=OutputTable[[#This Row],[GroupByKey]])*OutputTable[RecordedValue]))</f>
        <v>1102.70221979086</v>
      </c>
      <c r="P3046" s="5" cm="1">
        <f t="array" ref="P3046">MAX(IF((OutputTable[GroupByKey]=OutputTable[[#This Row],[GroupByKey]]),(OutputTable[GroupByKey]=OutputTable[[#This Row],[GroupByKey]])*OutputTable[RecordedValue]))</f>
        <v>5214.9128317222203</v>
      </c>
    </row>
    <row r="3047" spans="1:16" x14ac:dyDescent="0.25">
      <c r="A3047" t="s">
        <v>68</v>
      </c>
      <c r="B3047" t="s">
        <v>70</v>
      </c>
      <c r="C3047">
        <v>50</v>
      </c>
      <c r="D3047" t="s">
        <v>183</v>
      </c>
      <c r="E3047" t="s">
        <v>137</v>
      </c>
      <c r="F3047" t="s">
        <v>107</v>
      </c>
      <c r="G3047">
        <v>18.949532772345901</v>
      </c>
      <c r="H3047">
        <v>0</v>
      </c>
      <c r="I304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047" s="5" cm="1">
        <f t="array" ref="J3047">MAX(IF((ProjectInfoTable[ProjectName]=OutputTable[[#This Row],[ProjectName]]),(ProjectInfoTable[ProjectName]=OutputTable[[#This Row],[ProjectName]])*ProjectInfoTable[NumberOfReplications]))</f>
        <v>50</v>
      </c>
      <c r="K3047" s="5" cm="1">
        <f t="array" ref="K3047">IFERROR(AVERAGE(IF((OutputTable[GroupByKey]=OutputTable[[#This Row],[GroupByKey]]),(OutputTable[GroupByKey]=OutputTable[[#This Row],[GroupByKey]])*OutputTable[RecordedValue])),0)</f>
        <v>18.008981160431681</v>
      </c>
      <c r="L3047" s="5" cm="1">
        <f t="array" ref="L3047">IFERROR(_xlfn.STDEV.S(IF((OutputTable[GroupByKey]=OutputTable[[#This Row],[GroupByKey]]),(OutputTable[GroupByKey]=OutputTable[[#This Row],[GroupByKey]])*OutputTable[RecordedValue])),0)</f>
        <v>1.0723875334798758</v>
      </c>
      <c r="M3047" s="5" cm="1">
        <f t="array" ref="M3047">MAX(IF((ProjectInfoTable[ProjectName]=OutputTable[[#This Row],[ProjectName]]),(ProjectInfoTable[ProjectName]=OutputTable[[#This Row],[ProjectName]])*ProjectInfoTable[ConfidenceInterval]))</f>
        <v>0.95</v>
      </c>
      <c r="N3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0.30476916488780237</v>
      </c>
      <c r="O3047" s="5" cm="1">
        <f t="array" ref="O3047">MIN(IF((OutputTable[GroupByKey]=OutputTable[[#This Row],[GroupByKey]]),(OutputTable[GroupByKey]=OutputTable[[#This Row],[GroupByKey]])*OutputTable[RecordedValue]))</f>
        <v>15.677648064400501</v>
      </c>
      <c r="P3047" s="5" cm="1">
        <f t="array" ref="P3047">MAX(IF((OutputTable[GroupByKey]=OutputTable[[#This Row],[GroupByKey]]),(OutputTable[GroupByKey]=OutputTable[[#This Row],[GroupByKey]])*OutputTable[RecordedValue]))</f>
        <v>21.0238710220213</v>
      </c>
    </row>
    <row r="3048" spans="1:16" x14ac:dyDescent="0.25">
      <c r="A3048" t="s">
        <v>68</v>
      </c>
      <c r="B3048" t="s">
        <v>70</v>
      </c>
      <c r="C3048">
        <v>50</v>
      </c>
      <c r="D3048" t="s">
        <v>184</v>
      </c>
      <c r="E3048" t="s">
        <v>139</v>
      </c>
      <c r="F3048" t="s">
        <v>107</v>
      </c>
      <c r="G3048">
        <v>4.89649173704536</v>
      </c>
      <c r="H3048">
        <v>0</v>
      </c>
      <c r="I304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048" s="5" cm="1">
        <f t="array" ref="J3048">MAX(IF((ProjectInfoTable[ProjectName]=OutputTable[[#This Row],[ProjectName]]),(ProjectInfoTable[ProjectName]=OutputTable[[#This Row],[ProjectName]])*ProjectInfoTable[NumberOfReplications]))</f>
        <v>50</v>
      </c>
      <c r="K3048" s="5" cm="1">
        <f t="array" ref="K3048">IFERROR(AVERAGE(IF((OutputTable[GroupByKey]=OutputTable[[#This Row],[GroupByKey]]),(OutputTable[GroupByKey]=OutputTable[[#This Row],[GroupByKey]])*OutputTable[RecordedValue])),0)</f>
        <v>5.873369725047966</v>
      </c>
      <c r="L3048" s="5" cm="1">
        <f t="array" ref="L3048">IFERROR(_xlfn.STDEV.S(IF((OutputTable[GroupByKey]=OutputTable[[#This Row],[GroupByKey]]),(OutputTable[GroupByKey]=OutputTable[[#This Row],[GroupByKey]])*OutputTable[RecordedValue])),0)</f>
        <v>1.0900756873751687</v>
      </c>
      <c r="M3048" s="5" cm="1">
        <f t="array" ref="M3048">MAX(IF((ProjectInfoTable[ProjectName]=OutputTable[[#This Row],[ProjectName]]),(ProjectInfoTable[ProjectName]=OutputTable[[#This Row],[ProjectName]])*ProjectInfoTable[ConfidenceInterval]))</f>
        <v>0.95</v>
      </c>
      <c r="N3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0.30979608260436914</v>
      </c>
      <c r="O3048" s="5" cm="1">
        <f t="array" ref="O3048">MIN(IF((OutputTable[GroupByKey]=OutputTable[[#This Row],[GroupByKey]]),(OutputTable[GroupByKey]=OutputTable[[#This Row],[GroupByKey]])*OutputTable[RecordedValue]))</f>
        <v>2.9626411254009901</v>
      </c>
      <c r="P3048" s="5" cm="1">
        <f t="array" ref="P3048">MAX(IF((OutputTable[GroupByKey]=OutputTable[[#This Row],[GroupByKey]]),(OutputTable[GroupByKey]=OutputTable[[#This Row],[GroupByKey]])*OutputTable[RecordedValue]))</f>
        <v>8.2927796417684707</v>
      </c>
    </row>
    <row r="3049" spans="1:16" x14ac:dyDescent="0.25">
      <c r="A3049" t="s">
        <v>68</v>
      </c>
      <c r="B3049" t="s">
        <v>70</v>
      </c>
      <c r="C3049">
        <v>50</v>
      </c>
      <c r="D3049" t="s">
        <v>185</v>
      </c>
      <c r="E3049" t="s">
        <v>164</v>
      </c>
      <c r="F3049" t="s">
        <v>107</v>
      </c>
      <c r="G3049">
        <v>140</v>
      </c>
      <c r="H3049">
        <v>0</v>
      </c>
      <c r="I304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049" s="5" cm="1">
        <f t="array" ref="J3049">MAX(IF((ProjectInfoTable[ProjectName]=OutputTable[[#This Row],[ProjectName]]),(ProjectInfoTable[ProjectName]=OutputTable[[#This Row],[ProjectName]])*ProjectInfoTable[NumberOfReplications]))</f>
        <v>50</v>
      </c>
      <c r="K3049" s="5" cm="1">
        <f t="array" ref="K3049">IFERROR(AVERAGE(IF((OutputTable[GroupByKey]=OutputTable[[#This Row],[GroupByKey]]),(OutputTable[GroupByKey]=OutputTable[[#This Row],[GroupByKey]])*OutputTable[RecordedValue])),0)</f>
        <v>138.38</v>
      </c>
      <c r="L3049" s="5" cm="1">
        <f t="array" ref="L3049">IFERROR(_xlfn.STDEV.S(IF((OutputTable[GroupByKey]=OutputTable[[#This Row],[GroupByKey]]),(OutputTable[GroupByKey]=OutputTable[[#This Row],[GroupByKey]])*OutputTable[RecordedValue])),0)</f>
        <v>2.2667967149567629</v>
      </c>
      <c r="M3049" s="5" cm="1">
        <f t="array" ref="M3049">MAX(IF((ProjectInfoTable[ProjectName]=OutputTable[[#This Row],[ProjectName]]),(ProjectInfoTable[ProjectName]=OutputTable[[#This Row],[ProjectName]])*ProjectInfoTable[ConfidenceInterval]))</f>
        <v>0.95</v>
      </c>
      <c r="N3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0.64421649843876216</v>
      </c>
      <c r="O3049" s="5" cm="1">
        <f t="array" ref="O3049">MIN(IF((OutputTable[GroupByKey]=OutputTable[[#This Row],[GroupByKey]]),(OutputTable[GroupByKey]=OutputTable[[#This Row],[GroupByKey]])*OutputTable[RecordedValue]))</f>
        <v>132</v>
      </c>
      <c r="P3049" s="5" cm="1">
        <f t="array" ref="P3049">MAX(IF((OutputTable[GroupByKey]=OutputTable[[#This Row],[GroupByKey]]),(OutputTable[GroupByKey]=OutputTable[[#This Row],[GroupByKey]])*OutputTable[RecordedValue]))</f>
        <v>142</v>
      </c>
    </row>
    <row r="3050" spans="1:16" x14ac:dyDescent="0.25">
      <c r="A3050" t="s">
        <v>68</v>
      </c>
      <c r="B3050" t="s">
        <v>70</v>
      </c>
      <c r="C3050">
        <v>50</v>
      </c>
      <c r="D3050" t="s">
        <v>186</v>
      </c>
      <c r="E3050" t="s">
        <v>166</v>
      </c>
      <c r="F3050" t="s">
        <v>107</v>
      </c>
      <c r="G3050">
        <v>0.79597951095644304</v>
      </c>
      <c r="H3050">
        <v>0</v>
      </c>
      <c r="I305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050" s="5" cm="1">
        <f t="array" ref="J3050">MAX(IF((ProjectInfoTable[ProjectName]=OutputTable[[#This Row],[ProjectName]]),(ProjectInfoTable[ProjectName]=OutputTable[[#This Row],[ProjectName]])*ProjectInfoTable[NumberOfReplications]))</f>
        <v>50</v>
      </c>
      <c r="K3050" s="5" cm="1">
        <f t="array" ref="K3050">IFERROR(AVERAGE(IF((OutputTable[GroupByKey]=OutputTable[[#This Row],[GroupByKey]]),(OutputTable[GroupByKey]=OutputTable[[#This Row],[GroupByKey]])*OutputTable[RecordedValue])),0)</f>
        <v>0.75527626145633475</v>
      </c>
      <c r="L3050" s="5" cm="1">
        <f t="array" ref="L3050">IFERROR(_xlfn.STDEV.S(IF((OutputTable[GroupByKey]=OutputTable[[#This Row],[GroupByKey]]),(OutputTable[GroupByKey]=OutputTable[[#This Row],[GroupByKey]])*OutputTable[RecordedValue])),0)</f>
        <v>4.541982030729913E-2</v>
      </c>
      <c r="M3050" s="5" cm="1">
        <f t="array" ref="M3050">MAX(IF((ProjectInfoTable[ProjectName]=OutputTable[[#This Row],[ProjectName]]),(ProjectInfoTable[ProjectName]=OutputTable[[#This Row],[ProjectName]])*ProjectInfoTable[ConfidenceInterval]))</f>
        <v>0.95</v>
      </c>
      <c r="N3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1.2908170108515506E-2</v>
      </c>
      <c r="O3050" s="5" cm="1">
        <f t="array" ref="O3050">MIN(IF((OutputTable[GroupByKey]=OutputTable[[#This Row],[GroupByKey]]),(OutputTable[GroupByKey]=OutputTable[[#This Row],[GroupByKey]])*OutputTable[RecordedValue]))</f>
        <v>0.65446751492631405</v>
      </c>
      <c r="P3050" s="5" cm="1">
        <f t="array" ref="P3050">MAX(IF((OutputTable[GroupByKey]=OutputTable[[#This Row],[GroupByKey]]),(OutputTable[GroupByKey]=OutputTable[[#This Row],[GroupByKey]])*OutputTable[RecordedValue]))</f>
        <v>0.87655661977495902</v>
      </c>
    </row>
    <row r="3051" spans="1:16" x14ac:dyDescent="0.25">
      <c r="A3051" t="s">
        <v>68</v>
      </c>
      <c r="B3051" t="s">
        <v>70</v>
      </c>
      <c r="C3051">
        <v>50</v>
      </c>
      <c r="D3051" t="s">
        <v>187</v>
      </c>
      <c r="E3051" t="s">
        <v>142</v>
      </c>
      <c r="F3051" t="s">
        <v>107</v>
      </c>
      <c r="G3051">
        <v>0</v>
      </c>
      <c r="H3051">
        <v>0</v>
      </c>
      <c r="I305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051" s="5" cm="1">
        <f t="array" ref="J3051">MAX(IF((ProjectInfoTable[ProjectName]=OutputTable[[#This Row],[ProjectName]]),(ProjectInfoTable[ProjectName]=OutputTable[[#This Row],[ProjectName]])*ProjectInfoTable[NumberOfReplications]))</f>
        <v>50</v>
      </c>
      <c r="K3051" s="5" cm="1">
        <f t="array" ref="K3051">IFERROR(AVERAGE(IF((OutputTable[GroupByKey]=OutputTable[[#This Row],[GroupByKey]]),(OutputTable[GroupByKey]=OutputTable[[#This Row],[GroupByKey]])*OutputTable[RecordedValue])),0)</f>
        <v>0</v>
      </c>
      <c r="L3051" s="5" cm="1">
        <f t="array" ref="L3051">IFERROR(_xlfn.STDEV.S(IF((OutputTable[GroupByKey]=OutputTable[[#This Row],[GroupByKey]]),(OutputTable[GroupByKey]=OutputTable[[#This Row],[GroupByKey]])*OutputTable[RecordedValue])),0)</f>
        <v>0</v>
      </c>
      <c r="M3051" s="5" cm="1">
        <f t="array" ref="M3051">MAX(IF((ProjectInfoTable[ProjectName]=OutputTable[[#This Row],[ProjectName]]),(ProjectInfoTable[ProjectName]=OutputTable[[#This Row],[ProjectName]])*ProjectInfoTable[ConfidenceInterval]))</f>
        <v>0.95</v>
      </c>
      <c r="N3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51" s="5" cm="1">
        <f t="array" ref="O3051">MIN(IF((OutputTable[GroupByKey]=OutputTable[[#This Row],[GroupByKey]]),(OutputTable[GroupByKey]=OutputTable[[#This Row],[GroupByKey]])*OutputTable[RecordedValue]))</f>
        <v>0</v>
      </c>
      <c r="P3051" s="5" cm="1">
        <f t="array" ref="P305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3051">
    <cfRule type="expression" dxfId="3" priority="2">
      <formula>MOD(ROW(),2)=0</formula>
    </cfRule>
  </conditionalFormatting>
  <conditionalFormatting sqref="N2:N305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ProjectInformation</vt:lpstr>
      <vt:lpstr>Sheet1</vt:lpstr>
      <vt:lpstr>Sheet2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hello</cp:lastModifiedBy>
  <cp:lastPrinted>2022-03-22T10:33:10Z</cp:lastPrinted>
  <dcterms:created xsi:type="dcterms:W3CDTF">2020-06-29T21:30:31Z</dcterms:created>
  <dcterms:modified xsi:type="dcterms:W3CDTF">2023-06-20T16:30:15Z</dcterms:modified>
</cp:coreProperties>
</file>